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drawings/drawing12.xml" ContentType="application/vnd.openxmlformats-officedocument.drawing+xml"/>
  <Override PartName="/xl/comments8.xml" ContentType="application/vnd.openxmlformats-officedocument.spreadsheetml.comments+xml"/>
  <Override PartName="/xl/drawings/drawing13.xml" ContentType="application/vnd.openxmlformats-officedocument.drawing+xml"/>
  <Override PartName="/xl/comments9.xml" ContentType="application/vnd.openxmlformats-officedocument.spreadsheetml.comments+xml"/>
  <Override PartName="/xl/drawings/drawing14.xml" ContentType="application/vnd.openxmlformats-officedocument.drawing+xml"/>
  <Override PartName="/xl/comments10.xml" ContentType="application/vnd.openxmlformats-officedocument.spreadsheetml.comments+xml"/>
  <Override PartName="/xl/drawings/drawing15.xml" ContentType="application/vnd.openxmlformats-officedocument.drawing+xml"/>
  <Override PartName="/xl/comments11.xml" ContentType="application/vnd.openxmlformats-officedocument.spreadsheetml.comments+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drawings/drawing18.xml" ContentType="application/vnd.openxmlformats-officedocument.drawing+xml"/>
  <Override PartName="/xl/comments14.xml" ContentType="application/vnd.openxmlformats-officedocument.spreadsheetml.comments+xml"/>
  <Override PartName="/xl/drawings/drawing19.xml" ContentType="application/vnd.openxmlformats-officedocument.drawing+xml"/>
  <Override PartName="/xl/comments15.xml" ContentType="application/vnd.openxmlformats-officedocument.spreadsheetml.comments+xml"/>
  <Override PartName="/xl/drawings/drawing20.xml" ContentType="application/vnd.openxmlformats-officedocument.drawing+xml"/>
  <Override PartName="/xl/comments16.xml" ContentType="application/vnd.openxmlformats-officedocument.spreadsheetml.comments+xml"/>
  <Override PartName="/xl/drawings/drawing21.xml" ContentType="application/vnd.openxmlformats-officedocument.drawing+xml"/>
  <Override PartName="/xl/comments17.xml" ContentType="application/vnd.openxmlformats-officedocument.spreadsheetml.comments+xml"/>
  <Override PartName="/xl/drawings/drawing22.xml" ContentType="application/vnd.openxmlformats-officedocument.drawing+xml"/>
  <Override PartName="/xl/comments18.xml" ContentType="application/vnd.openxmlformats-officedocument.spreadsheetml.comments+xml"/>
  <Override PartName="/xl/drawings/drawing23.xml" ContentType="application/vnd.openxmlformats-officedocument.drawing+xml"/>
  <Override PartName="/xl/comments19.xml" ContentType="application/vnd.openxmlformats-officedocument.spreadsheetml.comments+xml"/>
  <Override PartName="/xl/drawings/drawing24.xml" ContentType="application/vnd.openxmlformats-officedocument.drawing+xml"/>
  <Override PartName="/xl/comments20.xml" ContentType="application/vnd.openxmlformats-officedocument.spreadsheetml.comments+xml"/>
  <Override PartName="/xl/drawings/drawing25.xml" ContentType="application/vnd.openxmlformats-officedocument.drawing+xml"/>
  <Override PartName="/xl/comments2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i unidad\SIG\SG ANTISOBORNO\RIESGOS ANTISOBORNO\"/>
    </mc:Choice>
  </mc:AlternateContent>
  <xr:revisionPtr revIDLastSave="0" documentId="8_{96542277-6B4B-47E3-9719-7DE6EE78CE1B}" xr6:coauthVersionLast="47" xr6:coauthVersionMax="47" xr10:uidLastSave="{00000000-0000-0000-0000-000000000000}"/>
  <bookViews>
    <workbookView xWindow="-108" yWindow="-108" windowWidth="30936" windowHeight="12576" tabRatio="500" xr2:uid="{00000000-000D-0000-FFFF-FFFF00000000}"/>
  </bookViews>
  <sheets>
    <sheet name="GENERAL" sheetId="1" r:id="rId1"/>
    <sheet name="FACTORES" sheetId="2" r:id="rId2"/>
    <sheet name="ANÁLISIS MEDIOAMBIENTAL" sheetId="3" r:id="rId3"/>
    <sheet name="G PREDIAL " sheetId="4" r:id="rId4"/>
    <sheet name="G LEGAL " sheetId="5" r:id="rId5"/>
    <sheet name="CONSERVACIÓN " sheetId="6" r:id="rId6"/>
    <sheet name="CONSTRUCCIONES " sheetId="7" r:id="rId7"/>
    <sheet name="DISEÑO " sheetId="8" r:id="rId8"/>
    <sheet name="EVALUACIÓN " sheetId="9" r:id="rId9"/>
    <sheet name="G CONTRACTUAL " sheetId="10" r:id="rId10"/>
    <sheet name="FÍSICOS " sheetId="11" r:id="rId11"/>
    <sheet name="DOCUMENTAL " sheetId="12" r:id="rId12"/>
    <sheet name="VALORIZACIÓN" sheetId="13" r:id="rId13"/>
    <sheet name="G INTERISTITUCIONAL " sheetId="14" r:id="rId14"/>
    <sheet name="TALENTO HUMANO " sheetId="15" r:id="rId15"/>
    <sheet name="G INTEGRAL " sheetId="16" r:id="rId16"/>
    <sheet name="INTEGRALES DE GESTIÓN " sheetId="17" r:id="rId17"/>
    <sheet name="PLANEACIÓN ESTRATÉGICA " sheetId="18" r:id="rId18"/>
    <sheet name="MEJORAMIENTO " sheetId="19" r:id="rId19"/>
    <sheet name="PREINVERSIÓN " sheetId="20" r:id="rId20"/>
    <sheet name="INNOVACIÓN " sheetId="21" r:id="rId21"/>
    <sheet name="COMUNICACIONES " sheetId="22" r:id="rId22"/>
    <sheet name="S CIUDADANIA " sheetId="23" r:id="rId23"/>
    <sheet name="T. INFORMACIÓN Y CO " sheetId="24" r:id="rId24"/>
    <sheet name="G FINANCIERA " sheetId="25" r:id="rId25"/>
  </sheets>
  <externalReferences>
    <externalReference r:id="rId26"/>
  </externalReferences>
  <definedNames>
    <definedName name="_xlnm._FilterDatabase" localSheetId="0" hidden="1">GENERAL!$B$11:$J$11</definedName>
    <definedName name="consecuencias">#REF!</definedName>
    <definedName name="Efecto">#REF!</definedName>
    <definedName name="ExternoExp">#REF!</definedName>
    <definedName name="FRECUENCY">#REF!</definedName>
    <definedName name="GPREDIAL">[1]Matriz!$BNZ$896:$BNZ$903</definedName>
    <definedName name="IMPACTO">#REF!</definedName>
    <definedName name="IMPLEMENT">#REF!</definedName>
    <definedName name="InternoExp">#REF!</definedName>
    <definedName name="PROBAB">#REF!</definedName>
    <definedName name="SINO">#REF!</definedName>
    <definedName name="Sinoooo">[1]Matriz!$BNZ$896:$BNZ$903</definedName>
    <definedName name="TIP_CONTROL">#REF!</definedName>
    <definedName name="TipoCau">#REF!</definedName>
    <definedName name="TipoCausa">#REF!</definedName>
    <definedName name="TipoCausaaaa">[1]Matriz!$BNZ$896:$BNZ$903</definedName>
    <definedName name="TIPOOOOO">[1]Matriz!$BNZ$896:$BNZ$903</definedName>
    <definedName name="TramitesS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D32" i="25" l="1"/>
  <c r="GC32" i="25"/>
  <c r="GB32" i="25"/>
  <c r="FW32" i="25"/>
  <c r="FV32" i="25"/>
  <c r="FU32" i="25"/>
  <c r="FP32" i="25"/>
  <c r="FO32" i="25"/>
  <c r="FN32" i="25"/>
  <c r="FI32" i="25"/>
  <c r="FH32" i="25"/>
  <c r="FG32" i="25"/>
  <c r="FB32" i="25"/>
  <c r="FA32" i="25"/>
  <c r="EZ32" i="25"/>
  <c r="EU32" i="25"/>
  <c r="ET32" i="25"/>
  <c r="ES32" i="25"/>
  <c r="EN32" i="25"/>
  <c r="EM32" i="25"/>
  <c r="EL32" i="25"/>
  <c r="EG32" i="25"/>
  <c r="EF32" i="25"/>
  <c r="EE32" i="25"/>
  <c r="DZ32" i="25"/>
  <c r="DY32" i="25"/>
  <c r="DX32" i="25"/>
  <c r="DS32" i="25"/>
  <c r="DR32" i="25"/>
  <c r="DQ32" i="25"/>
  <c r="DK32" i="25"/>
  <c r="DJ32" i="25"/>
  <c r="DL32" i="25" s="1"/>
  <c r="DC32" i="25"/>
  <c r="DB32" i="25"/>
  <c r="DD32" i="25" s="1"/>
  <c r="CX32" i="25"/>
  <c r="CZ32" i="25" s="1"/>
  <c r="AF32" i="25"/>
  <c r="CO32" i="25" s="1"/>
  <c r="AC32" i="25"/>
  <c r="AD32" i="25" s="1"/>
  <c r="GD31" i="25"/>
  <c r="GC31" i="25"/>
  <c r="GB31" i="25"/>
  <c r="FW31" i="25"/>
  <c r="FV31" i="25"/>
  <c r="FU31" i="25"/>
  <c r="FP31" i="25"/>
  <c r="FO31" i="25"/>
  <c r="FN31" i="25"/>
  <c r="FI31" i="25"/>
  <c r="FH31" i="25"/>
  <c r="FG31" i="25"/>
  <c r="FB31" i="25"/>
  <c r="FA31" i="25"/>
  <c r="EZ31" i="25"/>
  <c r="EU31" i="25"/>
  <c r="ET31" i="25"/>
  <c r="ES31" i="25"/>
  <c r="EN31" i="25"/>
  <c r="EM31" i="25"/>
  <c r="EL31" i="25"/>
  <c r="EG31" i="25"/>
  <c r="EF31" i="25"/>
  <c r="EE31" i="25"/>
  <c r="DZ31" i="25"/>
  <c r="DY31" i="25"/>
  <c r="DX31" i="25"/>
  <c r="DS31" i="25"/>
  <c r="DR31" i="25"/>
  <c r="DQ31" i="25"/>
  <c r="DK31" i="25"/>
  <c r="DJ31" i="25"/>
  <c r="DC31" i="25"/>
  <c r="DB31" i="25"/>
  <c r="DD31" i="25" s="1"/>
  <c r="CX31" i="25"/>
  <c r="CZ31" i="25" s="1"/>
  <c r="CO31" i="25"/>
  <c r="AF31" i="25"/>
  <c r="AC31" i="25"/>
  <c r="AD31" i="25" s="1"/>
  <c r="GD30" i="25"/>
  <c r="GC30" i="25"/>
  <c r="GB30" i="25"/>
  <c r="FW30" i="25"/>
  <c r="FV30" i="25"/>
  <c r="FU30" i="25"/>
  <c r="FP30" i="25"/>
  <c r="FO30" i="25"/>
  <c r="FN30" i="25"/>
  <c r="FI30" i="25"/>
  <c r="FH30" i="25"/>
  <c r="FG30" i="25"/>
  <c r="FB30" i="25"/>
  <c r="FA30" i="25"/>
  <c r="EZ30" i="25"/>
  <c r="EU30" i="25"/>
  <c r="ET30" i="25"/>
  <c r="ES30" i="25"/>
  <c r="EN30" i="25"/>
  <c r="EM30" i="25"/>
  <c r="EL30" i="25"/>
  <c r="EG30" i="25"/>
  <c r="EF30" i="25"/>
  <c r="EE30" i="25"/>
  <c r="DY30" i="25"/>
  <c r="DX30" i="25"/>
  <c r="DZ30" i="25" s="1"/>
  <c r="DS30" i="25"/>
  <c r="DR30" i="25"/>
  <c r="DQ30" i="25"/>
  <c r="DK30" i="25"/>
  <c r="DL30" i="25" s="1"/>
  <c r="DJ30" i="25"/>
  <c r="DC30" i="25"/>
  <c r="DB30" i="25"/>
  <c r="DD30" i="25" s="1"/>
  <c r="DF30" i="25" s="1"/>
  <c r="CX30" i="25"/>
  <c r="CO30" i="25"/>
  <c r="AF30" i="25"/>
  <c r="AD30" i="25"/>
  <c r="CM30" i="25" s="1"/>
  <c r="AC30" i="25"/>
  <c r="GD29" i="25"/>
  <c r="GC29" i="25"/>
  <c r="GB29" i="25"/>
  <c r="FW29" i="25"/>
  <c r="FV29" i="25"/>
  <c r="FU29" i="25"/>
  <c r="FP29" i="25"/>
  <c r="FO29" i="25"/>
  <c r="FN29" i="25"/>
  <c r="FI29" i="25"/>
  <c r="FH29" i="25"/>
  <c r="FG29" i="25"/>
  <c r="FB29" i="25"/>
  <c r="FA29" i="25"/>
  <c r="EZ29" i="25"/>
  <c r="EU29" i="25"/>
  <c r="ET29" i="25"/>
  <c r="ES29" i="25"/>
  <c r="EN29" i="25"/>
  <c r="EM29" i="25"/>
  <c r="EL29" i="25"/>
  <c r="EG29" i="25"/>
  <c r="EF29" i="25"/>
  <c r="EE29" i="25"/>
  <c r="DY29" i="25"/>
  <c r="DX29" i="25"/>
  <c r="DZ29" i="25" s="1"/>
  <c r="DS29" i="25"/>
  <c r="DR29" i="25"/>
  <c r="DQ29" i="25"/>
  <c r="DK29" i="25"/>
  <c r="DL29" i="25" s="1"/>
  <c r="DJ29" i="25"/>
  <c r="DF29" i="25"/>
  <c r="DC29" i="25"/>
  <c r="DB29" i="25"/>
  <c r="DD29" i="25" s="1"/>
  <c r="CX29" i="25"/>
  <c r="AF29" i="25"/>
  <c r="CO29" i="25" s="1"/>
  <c r="AC29" i="25"/>
  <c r="AD29" i="25" s="1"/>
  <c r="GD28" i="25"/>
  <c r="GC28" i="25"/>
  <c r="GB28" i="25"/>
  <c r="FW28" i="25"/>
  <c r="FV28" i="25"/>
  <c r="FU28" i="25"/>
  <c r="FP28" i="25"/>
  <c r="FO28" i="25"/>
  <c r="FN28" i="25"/>
  <c r="FI28" i="25"/>
  <c r="FH28" i="25"/>
  <c r="FG28" i="25"/>
  <c r="FB28" i="25"/>
  <c r="FA28" i="25"/>
  <c r="EZ28" i="25"/>
  <c r="EU28" i="25"/>
  <c r="ET28" i="25"/>
  <c r="ES28" i="25"/>
  <c r="EN28" i="25"/>
  <c r="EM28" i="25"/>
  <c r="EL28" i="25"/>
  <c r="EG28" i="25"/>
  <c r="EF28" i="25"/>
  <c r="EE28" i="25"/>
  <c r="DZ28" i="25"/>
  <c r="DY28" i="25"/>
  <c r="DX28" i="25"/>
  <c r="DS28" i="25"/>
  <c r="DR28" i="25"/>
  <c r="DQ28" i="25"/>
  <c r="DK28" i="25"/>
  <c r="DJ28" i="25"/>
  <c r="DC28" i="25"/>
  <c r="DB28" i="25"/>
  <c r="DD28" i="25" s="1"/>
  <c r="CX28" i="25"/>
  <c r="AF28" i="25"/>
  <c r="CO28" i="25" s="1"/>
  <c r="AC28" i="25"/>
  <c r="AD28" i="25" s="1"/>
  <c r="GD27" i="25"/>
  <c r="GC27" i="25"/>
  <c r="GB27" i="25"/>
  <c r="FW27" i="25"/>
  <c r="FV27" i="25"/>
  <c r="FU27" i="25"/>
  <c r="FP27" i="25"/>
  <c r="FO27" i="25"/>
  <c r="FN27" i="25"/>
  <c r="FI27" i="25"/>
  <c r="FH27" i="25"/>
  <c r="FG27" i="25"/>
  <c r="FB27" i="25"/>
  <c r="FA27" i="25"/>
  <c r="EZ27" i="25"/>
  <c r="EU27" i="25"/>
  <c r="ET27" i="25"/>
  <c r="ES27" i="25"/>
  <c r="EN27" i="25"/>
  <c r="EM27" i="25"/>
  <c r="EL27" i="25"/>
  <c r="EG27" i="25"/>
  <c r="EF27" i="25"/>
  <c r="EE27" i="25"/>
  <c r="DZ27" i="25"/>
  <c r="DY27" i="25"/>
  <c r="DX27" i="25"/>
  <c r="DS27" i="25"/>
  <c r="DR27" i="25"/>
  <c r="DQ27" i="25"/>
  <c r="DK27" i="25"/>
  <c r="DL27" i="25" s="1"/>
  <c r="DJ27" i="25"/>
  <c r="DF27" i="25"/>
  <c r="DC27" i="25"/>
  <c r="DB27" i="25"/>
  <c r="DD27" i="25" s="1"/>
  <c r="CX27" i="25"/>
  <c r="AF27" i="25"/>
  <c r="CO27" i="25" s="1"/>
  <c r="AC27" i="25"/>
  <c r="AD27" i="25" s="1"/>
  <c r="GD26" i="25"/>
  <c r="GC26" i="25"/>
  <c r="GB26" i="25"/>
  <c r="FW26" i="25"/>
  <c r="FV26" i="25"/>
  <c r="FU26" i="25"/>
  <c r="FP26" i="25"/>
  <c r="FO26" i="25"/>
  <c r="FN26" i="25"/>
  <c r="FI26" i="25"/>
  <c r="FH26" i="25"/>
  <c r="FG26" i="25"/>
  <c r="FB26" i="25"/>
  <c r="FA26" i="25"/>
  <c r="EZ26" i="25"/>
  <c r="EU26" i="25"/>
  <c r="ET26" i="25"/>
  <c r="ES26" i="25"/>
  <c r="EN26" i="25"/>
  <c r="EM26" i="25"/>
  <c r="EL26" i="25"/>
  <c r="EG26" i="25"/>
  <c r="EF26" i="25"/>
  <c r="EE26" i="25"/>
  <c r="DZ26" i="25"/>
  <c r="DY26" i="25"/>
  <c r="DX26" i="25"/>
  <c r="DS26" i="25"/>
  <c r="DR26" i="25"/>
  <c r="DQ26" i="25"/>
  <c r="DK26" i="25"/>
  <c r="DJ26" i="25"/>
  <c r="DL26" i="25" s="1"/>
  <c r="DC26" i="25"/>
  <c r="DB26" i="25"/>
  <c r="DD26" i="25" s="1"/>
  <c r="CX26" i="25"/>
  <c r="AF26" i="25"/>
  <c r="CO26" i="25" s="1"/>
  <c r="AC26" i="25"/>
  <c r="AD26" i="25" s="1"/>
  <c r="GD25" i="25"/>
  <c r="GC25" i="25"/>
  <c r="GB25" i="25"/>
  <c r="FW25" i="25"/>
  <c r="FV25" i="25"/>
  <c r="FU25" i="25"/>
  <c r="FP25" i="25"/>
  <c r="FO25" i="25"/>
  <c r="FN25" i="25"/>
  <c r="FI25" i="25"/>
  <c r="FH25" i="25"/>
  <c r="FG25" i="25"/>
  <c r="FB25" i="25"/>
  <c r="FA25" i="25"/>
  <c r="EZ25" i="25"/>
  <c r="EU25" i="25"/>
  <c r="ET25" i="25"/>
  <c r="ES25" i="25"/>
  <c r="EN25" i="25"/>
  <c r="EM25" i="25"/>
  <c r="EL25" i="25"/>
  <c r="EG25" i="25"/>
  <c r="EF25" i="25"/>
  <c r="EE25" i="25"/>
  <c r="DZ25" i="25"/>
  <c r="DY25" i="25"/>
  <c r="DX25" i="25"/>
  <c r="DS25" i="25"/>
  <c r="DR25" i="25"/>
  <c r="DQ25" i="25"/>
  <c r="DK25" i="25"/>
  <c r="DL25" i="25" s="1"/>
  <c r="DJ25" i="25"/>
  <c r="DC25" i="25"/>
  <c r="DB25" i="25"/>
  <c r="DD25" i="25" s="1"/>
  <c r="DF25" i="25" s="1"/>
  <c r="CX25" i="25"/>
  <c r="AF25" i="25"/>
  <c r="CO25" i="25" s="1"/>
  <c r="AC25" i="25"/>
  <c r="AD25" i="25" s="1"/>
  <c r="GD24" i="25"/>
  <c r="GC24" i="25"/>
  <c r="GB24" i="25"/>
  <c r="FW24" i="25"/>
  <c r="FV24" i="25"/>
  <c r="FU24" i="25"/>
  <c r="FP24" i="25"/>
  <c r="FO24" i="25"/>
  <c r="FN24" i="25"/>
  <c r="FI24" i="25"/>
  <c r="FH24" i="25"/>
  <c r="FG24" i="25"/>
  <c r="FB24" i="25"/>
  <c r="FA24" i="25"/>
  <c r="EZ24" i="25"/>
  <c r="EU24" i="25"/>
  <c r="ET24" i="25"/>
  <c r="ES24" i="25"/>
  <c r="EN24" i="25"/>
  <c r="EM24" i="25"/>
  <c r="EL24" i="25"/>
  <c r="EG24" i="25"/>
  <c r="EF24" i="25"/>
  <c r="EE24" i="25"/>
  <c r="DZ24" i="25"/>
  <c r="DY24" i="25"/>
  <c r="DX24" i="25"/>
  <c r="DS24" i="25"/>
  <c r="DR24" i="25"/>
  <c r="DQ24" i="25"/>
  <c r="DK24" i="25"/>
  <c r="DJ24" i="25"/>
  <c r="DL24" i="25" s="1"/>
  <c r="DC24" i="25"/>
  <c r="DB24" i="25"/>
  <c r="DD24" i="25" s="1"/>
  <c r="DF24" i="25" s="1"/>
  <c r="CX24" i="25"/>
  <c r="CM24" i="25"/>
  <c r="AF24" i="25"/>
  <c r="AG24" i="25" s="1"/>
  <c r="AD24" i="25"/>
  <c r="AC24" i="25"/>
  <c r="GD23" i="25"/>
  <c r="GC23" i="25"/>
  <c r="GB23" i="25"/>
  <c r="FW23" i="25"/>
  <c r="FV23" i="25"/>
  <c r="FU23" i="25"/>
  <c r="FP23" i="25"/>
  <c r="FO23" i="25"/>
  <c r="FN23" i="25"/>
  <c r="FI23" i="25"/>
  <c r="FH23" i="25"/>
  <c r="FG23" i="25"/>
  <c r="FB23" i="25"/>
  <c r="FA23" i="25"/>
  <c r="EZ23" i="25"/>
  <c r="EU23" i="25"/>
  <c r="ET23" i="25"/>
  <c r="ES23" i="25"/>
  <c r="EN23" i="25"/>
  <c r="EM23" i="25"/>
  <c r="EL23" i="25"/>
  <c r="EG23" i="25"/>
  <c r="EF23" i="25"/>
  <c r="EE23" i="25"/>
  <c r="DY23" i="25"/>
  <c r="DZ23" i="25" s="1"/>
  <c r="DX23" i="25"/>
  <c r="DS23" i="25"/>
  <c r="DR23" i="25"/>
  <c r="DQ23" i="25"/>
  <c r="DK23" i="25"/>
  <c r="DL23" i="25" s="1"/>
  <c r="DJ23" i="25"/>
  <c r="DC23" i="25"/>
  <c r="DB23" i="25"/>
  <c r="DD23" i="25" s="1"/>
  <c r="CX23" i="25"/>
  <c r="AF23" i="25"/>
  <c r="CO23" i="25" s="1"/>
  <c r="AC23" i="25"/>
  <c r="AD23" i="25" s="1"/>
  <c r="GD22" i="25"/>
  <c r="GC22" i="25"/>
  <c r="GB22" i="25"/>
  <c r="FW22" i="25"/>
  <c r="FV22" i="25"/>
  <c r="FU22" i="25"/>
  <c r="FP22" i="25"/>
  <c r="FO22" i="25"/>
  <c r="FN22" i="25"/>
  <c r="FI22" i="25"/>
  <c r="FH22" i="25"/>
  <c r="FG22" i="25"/>
  <c r="FB22" i="25"/>
  <c r="FA22" i="25"/>
  <c r="EZ22" i="25"/>
  <c r="EU22" i="25"/>
  <c r="ET22" i="25"/>
  <c r="ES22" i="25"/>
  <c r="EN22" i="25"/>
  <c r="EM22" i="25"/>
  <c r="EL22" i="25"/>
  <c r="EG22" i="25"/>
  <c r="EF22" i="25"/>
  <c r="EE22" i="25"/>
  <c r="DY22" i="25"/>
  <c r="DX22" i="25"/>
  <c r="DZ22" i="25" s="1"/>
  <c r="DS22" i="25"/>
  <c r="DR22" i="25"/>
  <c r="DQ22" i="25"/>
  <c r="DK22" i="25"/>
  <c r="DJ22" i="25"/>
  <c r="DC22" i="25"/>
  <c r="DB22" i="25"/>
  <c r="DD22" i="25" s="1"/>
  <c r="CX22" i="25"/>
  <c r="AF22" i="25"/>
  <c r="CO22" i="25" s="1"/>
  <c r="AC22" i="25"/>
  <c r="AD22" i="25" s="1"/>
  <c r="GD21" i="25"/>
  <c r="GC21" i="25"/>
  <c r="GB21" i="25"/>
  <c r="FW21" i="25"/>
  <c r="FV21" i="25"/>
  <c r="FU21" i="25"/>
  <c r="FP21" i="25"/>
  <c r="FO21" i="25"/>
  <c r="FN21" i="25"/>
  <c r="FI21" i="25"/>
  <c r="FH21" i="25"/>
  <c r="FG21" i="25"/>
  <c r="FB21" i="25"/>
  <c r="FA21" i="25"/>
  <c r="EZ21" i="25"/>
  <c r="EU21" i="25"/>
  <c r="ET21" i="25"/>
  <c r="ES21" i="25"/>
  <c r="EN21" i="25"/>
  <c r="EM21" i="25"/>
  <c r="EL21" i="25"/>
  <c r="EG21" i="25"/>
  <c r="EF21" i="25"/>
  <c r="EE21" i="25"/>
  <c r="DY21" i="25"/>
  <c r="DX21" i="25"/>
  <c r="DZ21" i="25" s="1"/>
  <c r="DS21" i="25"/>
  <c r="DR21" i="25"/>
  <c r="DQ21" i="25"/>
  <c r="DK21" i="25"/>
  <c r="DL21" i="25" s="1"/>
  <c r="DJ21" i="25"/>
  <c r="DC21" i="25"/>
  <c r="DB21" i="25"/>
  <c r="DD21" i="25" s="1"/>
  <c r="DF21" i="25" s="1"/>
  <c r="CX21" i="25"/>
  <c r="AF21" i="25"/>
  <c r="CO21" i="25" s="1"/>
  <c r="AC21" i="25"/>
  <c r="AD21" i="25" s="1"/>
  <c r="GD20" i="25"/>
  <c r="GC20" i="25"/>
  <c r="GB20" i="25"/>
  <c r="FW20" i="25"/>
  <c r="FV20" i="25"/>
  <c r="FU20" i="25"/>
  <c r="FP20" i="25"/>
  <c r="FO20" i="25"/>
  <c r="FN20" i="25"/>
  <c r="FI20" i="25"/>
  <c r="FH20" i="25"/>
  <c r="FG20" i="25"/>
  <c r="FB20" i="25"/>
  <c r="FA20" i="25"/>
  <c r="EZ20" i="25"/>
  <c r="EU20" i="25"/>
  <c r="ET20" i="25"/>
  <c r="ES20" i="25"/>
  <c r="EN20" i="25"/>
  <c r="EM20" i="25"/>
  <c r="EL20" i="25"/>
  <c r="EG20" i="25"/>
  <c r="EF20" i="25"/>
  <c r="EE20" i="25"/>
  <c r="DZ20" i="25"/>
  <c r="DY20" i="25"/>
  <c r="DX20" i="25"/>
  <c r="DS20" i="25"/>
  <c r="DR20" i="25"/>
  <c r="DQ20" i="25"/>
  <c r="DK20" i="25"/>
  <c r="DJ20" i="25"/>
  <c r="DL20" i="25" s="1"/>
  <c r="DC20" i="25"/>
  <c r="DB20" i="25"/>
  <c r="DD20" i="25" s="1"/>
  <c r="DF20" i="25" s="1"/>
  <c r="CX20" i="25"/>
  <c r="CM20" i="25"/>
  <c r="AF20" i="25"/>
  <c r="CO20" i="25" s="1"/>
  <c r="AD20" i="25"/>
  <c r="AC20" i="25"/>
  <c r="GD19" i="25"/>
  <c r="GC19" i="25"/>
  <c r="GB19" i="25"/>
  <c r="FW19" i="25"/>
  <c r="FV19" i="25"/>
  <c r="FU19" i="25"/>
  <c r="FP19" i="25"/>
  <c r="FO19" i="25"/>
  <c r="FN19" i="25"/>
  <c r="FI19" i="25"/>
  <c r="FH19" i="25"/>
  <c r="FG19" i="25"/>
  <c r="FB19" i="25"/>
  <c r="FA19" i="25"/>
  <c r="EZ19" i="25"/>
  <c r="EU19" i="25"/>
  <c r="ET19" i="25"/>
  <c r="ES19" i="25"/>
  <c r="EN19" i="25"/>
  <c r="EM19" i="25"/>
  <c r="EL19" i="25"/>
  <c r="EG19" i="25"/>
  <c r="EF19" i="25"/>
  <c r="EE19" i="25"/>
  <c r="DY19" i="25"/>
  <c r="DZ19" i="25" s="1"/>
  <c r="DX19" i="25"/>
  <c r="DS19" i="25"/>
  <c r="DR19" i="25"/>
  <c r="DQ19" i="25"/>
  <c r="DK19" i="25"/>
  <c r="DJ19" i="25"/>
  <c r="DL19" i="25" s="1"/>
  <c r="DF19" i="25"/>
  <c r="DE19" i="25" s="1"/>
  <c r="DC19" i="25"/>
  <c r="DB19" i="25"/>
  <c r="DD19" i="25" s="1"/>
  <c r="CX19" i="25"/>
  <c r="CZ19" i="25" s="1"/>
  <c r="AF19" i="25"/>
  <c r="CO19" i="25" s="1"/>
  <c r="AC19" i="25"/>
  <c r="AD19" i="25" s="1"/>
  <c r="GD18" i="25"/>
  <c r="GC18" i="25"/>
  <c r="GB18" i="25"/>
  <c r="FW18" i="25"/>
  <c r="FV18" i="25"/>
  <c r="FU18" i="25"/>
  <c r="FP18" i="25"/>
  <c r="FO18" i="25"/>
  <c r="FN18" i="25"/>
  <c r="FI18" i="25"/>
  <c r="FH18" i="25"/>
  <c r="FG18" i="25"/>
  <c r="FB18" i="25"/>
  <c r="FA18" i="25"/>
  <c r="EZ18" i="25"/>
  <c r="EU18" i="25"/>
  <c r="ET18" i="25"/>
  <c r="ES18" i="25"/>
  <c r="EN18" i="25"/>
  <c r="EM18" i="25"/>
  <c r="EL18" i="25"/>
  <c r="EG18" i="25"/>
  <c r="EF18" i="25"/>
  <c r="EE18" i="25"/>
  <c r="DY18" i="25"/>
  <c r="DX18" i="25"/>
  <c r="DZ18" i="25" s="1"/>
  <c r="DS18" i="25"/>
  <c r="DR18" i="25"/>
  <c r="DQ18" i="25"/>
  <c r="DK18" i="25"/>
  <c r="DL18" i="25" s="1"/>
  <c r="DJ18" i="25"/>
  <c r="DD18" i="25"/>
  <c r="DC18" i="25"/>
  <c r="DB18" i="25"/>
  <c r="CX18" i="25"/>
  <c r="AF18" i="25"/>
  <c r="CO18" i="25" s="1"/>
  <c r="AC18" i="25"/>
  <c r="AD18" i="25" s="1"/>
  <c r="GD17" i="25"/>
  <c r="GC17" i="25"/>
  <c r="GB17" i="25"/>
  <c r="FW17" i="25"/>
  <c r="FV17" i="25"/>
  <c r="FU17" i="25"/>
  <c r="FP17" i="25"/>
  <c r="FO17" i="25"/>
  <c r="FN17" i="25"/>
  <c r="FI17" i="25"/>
  <c r="FH17" i="25"/>
  <c r="FG17" i="25"/>
  <c r="FB17" i="25"/>
  <c r="FA17" i="25"/>
  <c r="EZ17" i="25"/>
  <c r="EU17" i="25"/>
  <c r="ET17" i="25"/>
  <c r="ES17" i="25"/>
  <c r="EN17" i="25"/>
  <c r="EM17" i="25"/>
  <c r="EL17" i="25"/>
  <c r="EG17" i="25"/>
  <c r="EF17" i="25"/>
  <c r="EE17" i="25"/>
  <c r="DY17" i="25"/>
  <c r="DX17" i="25"/>
  <c r="DS17" i="25"/>
  <c r="DR17" i="25"/>
  <c r="DQ17" i="25"/>
  <c r="DK17" i="25"/>
  <c r="DL17" i="25" s="1"/>
  <c r="DJ17" i="25"/>
  <c r="DC17" i="25"/>
  <c r="DB17" i="25"/>
  <c r="DD17" i="25" s="1"/>
  <c r="DF17" i="25" s="1"/>
  <c r="CX17" i="25"/>
  <c r="AG17" i="25"/>
  <c r="AF17" i="25"/>
  <c r="CO17" i="25" s="1"/>
  <c r="AD17" i="25"/>
  <c r="CM17" i="25" s="1"/>
  <c r="AC17" i="25"/>
  <c r="GD16" i="25"/>
  <c r="GC16" i="25"/>
  <c r="GB16" i="25"/>
  <c r="FW16" i="25"/>
  <c r="FV16" i="25"/>
  <c r="FU16" i="25"/>
  <c r="FP16" i="25"/>
  <c r="FO16" i="25"/>
  <c r="FN16" i="25"/>
  <c r="FI16" i="25"/>
  <c r="FH16" i="25"/>
  <c r="FG16" i="25"/>
  <c r="FB16" i="25"/>
  <c r="FA16" i="25"/>
  <c r="EZ16" i="25"/>
  <c r="EU16" i="25"/>
  <c r="ET16" i="25"/>
  <c r="ES16" i="25"/>
  <c r="EN16" i="25"/>
  <c r="EM16" i="25"/>
  <c r="EL16" i="25"/>
  <c r="EG16" i="25"/>
  <c r="EF16" i="25"/>
  <c r="EE16" i="25"/>
  <c r="DZ16" i="25"/>
  <c r="DY16" i="25"/>
  <c r="DX16" i="25"/>
  <c r="DS16" i="25"/>
  <c r="DR16" i="25"/>
  <c r="DQ16" i="25"/>
  <c r="DK16" i="25"/>
  <c r="DL16" i="25" s="1"/>
  <c r="DJ16" i="25"/>
  <c r="DC16" i="25"/>
  <c r="DB16" i="25"/>
  <c r="DD16" i="25" s="1"/>
  <c r="DF16" i="25" s="1"/>
  <c r="CX16" i="25"/>
  <c r="CO16" i="25"/>
  <c r="CM16" i="25"/>
  <c r="CQ16" i="25" s="1"/>
  <c r="CP16" i="25" s="1"/>
  <c r="CS16" i="25" s="1"/>
  <c r="AF16" i="25"/>
  <c r="AD16" i="25"/>
  <c r="AC16" i="25"/>
  <c r="GD15" i="25"/>
  <c r="GC15" i="25"/>
  <c r="GB15" i="25"/>
  <c r="FW15" i="25"/>
  <c r="FV15" i="25"/>
  <c r="FU15" i="25"/>
  <c r="FP15" i="25"/>
  <c r="FO15" i="25"/>
  <c r="FN15" i="25"/>
  <c r="FI15" i="25"/>
  <c r="FH15" i="25"/>
  <c r="FG15" i="25"/>
  <c r="FB15" i="25"/>
  <c r="FA15" i="25"/>
  <c r="EZ15" i="25"/>
  <c r="EU15" i="25"/>
  <c r="ET15" i="25"/>
  <c r="ES15" i="25"/>
  <c r="EN15" i="25"/>
  <c r="EM15" i="25"/>
  <c r="EL15" i="25"/>
  <c r="EG15" i="25"/>
  <c r="EF15" i="25"/>
  <c r="EE15" i="25"/>
  <c r="DZ15" i="25"/>
  <c r="DY15" i="25"/>
  <c r="DX15" i="25"/>
  <c r="DS15" i="25"/>
  <c r="DR15" i="25"/>
  <c r="DQ15" i="25"/>
  <c r="DK15" i="25"/>
  <c r="DJ15" i="25"/>
  <c r="DL15" i="25" s="1"/>
  <c r="DF15" i="25"/>
  <c r="DE15" i="25" s="1"/>
  <c r="DC15" i="25"/>
  <c r="DB15" i="25"/>
  <c r="DD15" i="25" s="1"/>
  <c r="CZ15" i="25"/>
  <c r="CX15" i="25"/>
  <c r="CY15" i="25" s="1"/>
  <c r="CO15" i="25"/>
  <c r="AH15" i="25"/>
  <c r="AF15" i="25"/>
  <c r="AC15" i="25"/>
  <c r="AD15" i="25" s="1"/>
  <c r="GD14" i="25"/>
  <c r="GC14" i="25"/>
  <c r="GB14" i="25"/>
  <c r="FW14" i="25"/>
  <c r="FV14" i="25"/>
  <c r="FU14" i="25"/>
  <c r="FP14" i="25"/>
  <c r="FO14" i="25"/>
  <c r="FN14" i="25"/>
  <c r="FI14" i="25"/>
  <c r="FH14" i="25"/>
  <c r="FG14" i="25"/>
  <c r="FB14" i="25"/>
  <c r="FA14" i="25"/>
  <c r="EZ14" i="25"/>
  <c r="EU14" i="25"/>
  <c r="ET14" i="25"/>
  <c r="ES14" i="25"/>
  <c r="EN14" i="25"/>
  <c r="EM14" i="25"/>
  <c r="EL14" i="25"/>
  <c r="EG14" i="25"/>
  <c r="EF14" i="25"/>
  <c r="EE14" i="25"/>
  <c r="DY14" i="25"/>
  <c r="DX14" i="25"/>
  <c r="DZ14" i="25" s="1"/>
  <c r="DR14" i="25"/>
  <c r="DS14" i="25" s="1"/>
  <c r="DQ14" i="25"/>
  <c r="DK14" i="25"/>
  <c r="DL14" i="25" s="1"/>
  <c r="DJ14" i="25"/>
  <c r="DC14" i="25"/>
  <c r="DB14" i="25"/>
  <c r="DD14" i="25" s="1"/>
  <c r="CX14" i="25"/>
  <c r="CO14" i="25"/>
  <c r="AF14" i="25"/>
  <c r="AC14" i="25"/>
  <c r="AD14" i="25" s="1"/>
  <c r="GD13" i="25"/>
  <c r="GC13" i="25"/>
  <c r="GB13" i="25"/>
  <c r="FW13" i="25"/>
  <c r="FV13" i="25"/>
  <c r="FU13" i="25"/>
  <c r="FP13" i="25"/>
  <c r="FO13" i="25"/>
  <c r="FN13" i="25"/>
  <c r="FI13" i="25"/>
  <c r="FH13" i="25"/>
  <c r="FG13" i="25"/>
  <c r="FB13" i="25"/>
  <c r="FA13" i="25"/>
  <c r="EZ13" i="25"/>
  <c r="EU13" i="25"/>
  <c r="ET13" i="25"/>
  <c r="ES13" i="25"/>
  <c r="EN13" i="25"/>
  <c r="EM13" i="25"/>
  <c r="EL13" i="25"/>
  <c r="EG13" i="25"/>
  <c r="EF13" i="25"/>
  <c r="EE13" i="25"/>
  <c r="DY13" i="25"/>
  <c r="DX13" i="25"/>
  <c r="DZ13" i="25" s="1"/>
  <c r="DR13" i="25"/>
  <c r="DQ13" i="25"/>
  <c r="DS13" i="25" s="1"/>
  <c r="DL13" i="25"/>
  <c r="DK13" i="25"/>
  <c r="DJ13" i="25"/>
  <c r="DD13" i="25"/>
  <c r="DC13" i="25"/>
  <c r="DB13" i="25"/>
  <c r="CZ13" i="25"/>
  <c r="CX13" i="25"/>
  <c r="CY13" i="25" s="1"/>
  <c r="CO13" i="25"/>
  <c r="CM13" i="25"/>
  <c r="AH13" i="25"/>
  <c r="AG13" i="25"/>
  <c r="AF13" i="25"/>
  <c r="AD13" i="25"/>
  <c r="DF13" i="25" s="1"/>
  <c r="AC13" i="25"/>
  <c r="GD12" i="25"/>
  <c r="GC12" i="25"/>
  <c r="GB12" i="25"/>
  <c r="FW12" i="25"/>
  <c r="FV12" i="25"/>
  <c r="FU12" i="25"/>
  <c r="FP12" i="25"/>
  <c r="FO12" i="25"/>
  <c r="FN12" i="25"/>
  <c r="FI12" i="25"/>
  <c r="FH12" i="25"/>
  <c r="FG12" i="25"/>
  <c r="FB12" i="25"/>
  <c r="FA12" i="25"/>
  <c r="EZ12" i="25"/>
  <c r="EU12" i="25"/>
  <c r="ET12" i="25"/>
  <c r="ES12" i="25"/>
  <c r="EN12" i="25"/>
  <c r="EM12" i="25"/>
  <c r="EL12" i="25"/>
  <c r="EG12" i="25"/>
  <c r="EF12" i="25"/>
  <c r="EE12" i="25"/>
  <c r="DZ12" i="25"/>
  <c r="DY12" i="25"/>
  <c r="DX12" i="25"/>
  <c r="DR12" i="25"/>
  <c r="DQ12" i="25"/>
  <c r="DK12" i="25"/>
  <c r="DJ12" i="25"/>
  <c r="DL12" i="25" s="1"/>
  <c r="DD12" i="25"/>
  <c r="DC12" i="25"/>
  <c r="DB12" i="25"/>
  <c r="DA12" i="25"/>
  <c r="DI12" i="25" s="1"/>
  <c r="CY12" i="25"/>
  <c r="CX12" i="25"/>
  <c r="CZ12" i="25" s="1"/>
  <c r="CM12" i="25"/>
  <c r="AF12" i="25"/>
  <c r="CO12" i="25" s="1"/>
  <c r="AE12" i="25"/>
  <c r="AD12" i="25"/>
  <c r="AH12" i="25" s="1"/>
  <c r="AC12" i="25"/>
  <c r="GD11" i="25"/>
  <c r="GC11" i="25"/>
  <c r="GB11" i="25"/>
  <c r="FW11" i="25"/>
  <c r="FV11" i="25"/>
  <c r="FU11" i="25"/>
  <c r="FP11" i="25"/>
  <c r="FO11" i="25"/>
  <c r="FN11" i="25"/>
  <c r="FI11" i="25"/>
  <c r="FH11" i="25"/>
  <c r="FG11" i="25"/>
  <c r="FB11" i="25"/>
  <c r="FA11" i="25"/>
  <c r="EZ11" i="25"/>
  <c r="EU11" i="25"/>
  <c r="ET11" i="25"/>
  <c r="ES11" i="25"/>
  <c r="EN11" i="25"/>
  <c r="EM11" i="25"/>
  <c r="EL11" i="25"/>
  <c r="EG11" i="25"/>
  <c r="EF11" i="25"/>
  <c r="EE11" i="25"/>
  <c r="DZ11" i="25"/>
  <c r="DY11" i="25"/>
  <c r="DX11" i="25"/>
  <c r="DR11" i="25"/>
  <c r="DQ11" i="25"/>
  <c r="DS11" i="25" s="1"/>
  <c r="DK11" i="25"/>
  <c r="DJ11" i="25"/>
  <c r="DL11" i="25" s="1"/>
  <c r="DI11" i="25"/>
  <c r="DG11" i="25" s="1"/>
  <c r="DC11" i="25"/>
  <c r="DB11" i="25"/>
  <c r="DD11" i="25" s="1"/>
  <c r="DA11" i="25"/>
  <c r="CZ11" i="25"/>
  <c r="CY11" i="25"/>
  <c r="CX11" i="25"/>
  <c r="CO11" i="25"/>
  <c r="AF11" i="25"/>
  <c r="AE11" i="25"/>
  <c r="AC11" i="25"/>
  <c r="AD11" i="25" s="1"/>
  <c r="GD10" i="25"/>
  <c r="GC10" i="25"/>
  <c r="GB10" i="25"/>
  <c r="FW10" i="25"/>
  <c r="FV10" i="25"/>
  <c r="FU10" i="25"/>
  <c r="FP10" i="25"/>
  <c r="FO10" i="25"/>
  <c r="FN10" i="25"/>
  <c r="FI10" i="25"/>
  <c r="FH10" i="25"/>
  <c r="FG10" i="25"/>
  <c r="FB10" i="25"/>
  <c r="FA10" i="25"/>
  <c r="EZ10" i="25"/>
  <c r="EU10" i="25"/>
  <c r="ET10" i="25"/>
  <c r="ES10" i="25"/>
  <c r="EN10" i="25"/>
  <c r="EM10" i="25"/>
  <c r="EL10" i="25"/>
  <c r="EG10" i="25"/>
  <c r="EF10" i="25"/>
  <c r="EE10" i="25"/>
  <c r="DZ10" i="25"/>
  <c r="DY10" i="25"/>
  <c r="DX10" i="25"/>
  <c r="DR10" i="25"/>
  <c r="DS10" i="25" s="1"/>
  <c r="DQ10" i="25"/>
  <c r="DK10" i="25"/>
  <c r="DJ10" i="25"/>
  <c r="DL10" i="25" s="1"/>
  <c r="DD10" i="25"/>
  <c r="DC10" i="25"/>
  <c r="DB10" i="25"/>
  <c r="CX10" i="25"/>
  <c r="CZ10" i="25" s="1"/>
  <c r="CQ10" i="25"/>
  <c r="CP10" i="25" s="1"/>
  <c r="CS10" i="25" s="1"/>
  <c r="CM10" i="25"/>
  <c r="AF10" i="25"/>
  <c r="CO10" i="25" s="1"/>
  <c r="AD10" i="25"/>
  <c r="AH10" i="25" s="1"/>
  <c r="AC10" i="25"/>
  <c r="GD9" i="25"/>
  <c r="GC9" i="25"/>
  <c r="GB9" i="25"/>
  <c r="FW9" i="25"/>
  <c r="FV9" i="25"/>
  <c r="FU9" i="25"/>
  <c r="FP9" i="25"/>
  <c r="FO9" i="25"/>
  <c r="FN9" i="25"/>
  <c r="FI9" i="25"/>
  <c r="FH9" i="25"/>
  <c r="FG9" i="25"/>
  <c r="FB9" i="25"/>
  <c r="FA9" i="25"/>
  <c r="EZ9" i="25"/>
  <c r="EU9" i="25"/>
  <c r="ET9" i="25"/>
  <c r="ES9" i="25"/>
  <c r="EN9" i="25"/>
  <c r="EM9" i="25"/>
  <c r="EL9" i="25"/>
  <c r="EG9" i="25"/>
  <c r="EF9" i="25"/>
  <c r="EE9" i="25"/>
  <c r="DY9" i="25"/>
  <c r="DZ9" i="25" s="1"/>
  <c r="DX9" i="25"/>
  <c r="DR9" i="25"/>
  <c r="DQ9" i="25"/>
  <c r="DK9" i="25"/>
  <c r="DJ9" i="25"/>
  <c r="DL9" i="25" s="1"/>
  <c r="DE9" i="25"/>
  <c r="DC9" i="25"/>
  <c r="DB9" i="25"/>
  <c r="DD9" i="25" s="1"/>
  <c r="DF9" i="25" s="1"/>
  <c r="DN9" i="25" s="1"/>
  <c r="CZ9" i="25"/>
  <c r="CX9" i="25"/>
  <c r="CY9" i="25" s="1"/>
  <c r="DA9" i="25" s="1"/>
  <c r="CO9" i="25"/>
  <c r="CM9" i="25"/>
  <c r="CQ9" i="25" s="1"/>
  <c r="CP9" i="25" s="1"/>
  <c r="CS9" i="25" s="1"/>
  <c r="AH9" i="25"/>
  <c r="AF9" i="25"/>
  <c r="AG9" i="25" s="1"/>
  <c r="AE9" i="25"/>
  <c r="AD9" i="25"/>
  <c r="AC9" i="25"/>
  <c r="GD22" i="24"/>
  <c r="GC22" i="24"/>
  <c r="GB22" i="24"/>
  <c r="FW22" i="24"/>
  <c r="FV22" i="24"/>
  <c r="FU22" i="24"/>
  <c r="FP22" i="24"/>
  <c r="FO22" i="24"/>
  <c r="FN22" i="24"/>
  <c r="FI22" i="24"/>
  <c r="FH22" i="24"/>
  <c r="FG22" i="24"/>
  <c r="FB22" i="24"/>
  <c r="FA22" i="24"/>
  <c r="EZ22" i="24"/>
  <c r="EU22" i="24"/>
  <c r="ET22" i="24"/>
  <c r="ES22" i="24"/>
  <c r="EN22" i="24"/>
  <c r="EM22" i="24"/>
  <c r="EL22" i="24"/>
  <c r="EG22" i="24"/>
  <c r="EF22" i="24"/>
  <c r="EE22" i="24"/>
  <c r="DY22" i="24"/>
  <c r="DX22" i="24"/>
  <c r="DZ22" i="24" s="1"/>
  <c r="DR22" i="24"/>
  <c r="DQ22" i="24"/>
  <c r="DS22" i="24" s="1"/>
  <c r="DL22" i="24"/>
  <c r="DK22" i="24"/>
  <c r="DJ22" i="24"/>
  <c r="DF22" i="24"/>
  <c r="DC22" i="24"/>
  <c r="DB22" i="24"/>
  <c r="DD22" i="24" s="1"/>
  <c r="CX22" i="24"/>
  <c r="CZ22" i="24" s="1"/>
  <c r="AH22" i="24"/>
  <c r="AF22" i="24"/>
  <c r="CO22" i="24" s="1"/>
  <c r="AC22" i="24"/>
  <c r="AD22" i="24" s="1"/>
  <c r="GD21" i="24"/>
  <c r="GC21" i="24"/>
  <c r="GB21" i="24"/>
  <c r="FW21" i="24"/>
  <c r="FV21" i="24"/>
  <c r="FU21" i="24"/>
  <c r="FP21" i="24"/>
  <c r="FO21" i="24"/>
  <c r="FN21" i="24"/>
  <c r="FI21" i="24"/>
  <c r="FH21" i="24"/>
  <c r="FG21" i="24"/>
  <c r="FB21" i="24"/>
  <c r="FA21" i="24"/>
  <c r="EZ21" i="24"/>
  <c r="EU21" i="24"/>
  <c r="ET21" i="24"/>
  <c r="ES21" i="24"/>
  <c r="EN21" i="24"/>
  <c r="EM21" i="24"/>
  <c r="EL21" i="24"/>
  <c r="EG21" i="24"/>
  <c r="EF21" i="24"/>
  <c r="EE21" i="24"/>
  <c r="DZ21" i="24"/>
  <c r="DY21" i="24"/>
  <c r="DX21" i="24"/>
  <c r="DR21" i="24"/>
  <c r="DS21" i="24" s="1"/>
  <c r="DQ21" i="24"/>
  <c r="DK21" i="24"/>
  <c r="DJ21" i="24"/>
  <c r="DL21" i="24" s="1"/>
  <c r="DD21" i="24"/>
  <c r="DC21" i="24"/>
  <c r="DB21" i="24"/>
  <c r="CX21" i="24"/>
  <c r="CZ21" i="24" s="1"/>
  <c r="CQ21" i="24"/>
  <c r="CP21" i="24" s="1"/>
  <c r="CS21" i="24" s="1"/>
  <c r="AF21" i="24"/>
  <c r="CO21" i="24" s="1"/>
  <c r="AC21" i="24"/>
  <c r="AD21" i="24" s="1"/>
  <c r="CM21" i="24" s="1"/>
  <c r="GD20" i="24"/>
  <c r="GC20" i="24"/>
  <c r="GB20" i="24"/>
  <c r="FW20" i="24"/>
  <c r="FV20" i="24"/>
  <c r="FU20" i="24"/>
  <c r="FP20" i="24"/>
  <c r="FO20" i="24"/>
  <c r="FN20" i="24"/>
  <c r="FI20" i="24"/>
  <c r="FH20" i="24"/>
  <c r="FG20" i="24"/>
  <c r="FB20" i="24"/>
  <c r="FA20" i="24"/>
  <c r="EZ20" i="24"/>
  <c r="EU20" i="24"/>
  <c r="ET20" i="24"/>
  <c r="ES20" i="24"/>
  <c r="EN20" i="24"/>
  <c r="EM20" i="24"/>
  <c r="EL20" i="24"/>
  <c r="EG20" i="24"/>
  <c r="EF20" i="24"/>
  <c r="EE20" i="24"/>
  <c r="DZ20" i="24"/>
  <c r="DY20" i="24"/>
  <c r="DX20" i="24"/>
  <c r="DS20" i="24"/>
  <c r="DR20" i="24"/>
  <c r="DQ20" i="24"/>
  <c r="DP20" i="24"/>
  <c r="DK20" i="24"/>
  <c r="DL20" i="24" s="1"/>
  <c r="DJ20" i="24"/>
  <c r="DG20" i="24"/>
  <c r="DC20" i="24"/>
  <c r="DB20" i="24"/>
  <c r="DD20" i="24" s="1"/>
  <c r="CY20" i="24"/>
  <c r="DA20" i="24" s="1"/>
  <c r="DI20" i="24" s="1"/>
  <c r="CX20" i="24"/>
  <c r="CZ20" i="24" s="1"/>
  <c r="CO20" i="24"/>
  <c r="AF20" i="24"/>
  <c r="AE20" i="24"/>
  <c r="AD20" i="24"/>
  <c r="AC20" i="24"/>
  <c r="GD19" i="24"/>
  <c r="GC19" i="24"/>
  <c r="GB19" i="24"/>
  <c r="FW19" i="24"/>
  <c r="FV19" i="24"/>
  <c r="FU19" i="24"/>
  <c r="FP19" i="24"/>
  <c r="FO19" i="24"/>
  <c r="FN19" i="24"/>
  <c r="FI19" i="24"/>
  <c r="FH19" i="24"/>
  <c r="FG19" i="24"/>
  <c r="FB19" i="24"/>
  <c r="FA19" i="24"/>
  <c r="EZ19" i="24"/>
  <c r="EU19" i="24"/>
  <c r="ET19" i="24"/>
  <c r="ES19" i="24"/>
  <c r="EN19" i="24"/>
  <c r="EM19" i="24"/>
  <c r="EL19" i="24"/>
  <c r="EG19" i="24"/>
  <c r="EF19" i="24"/>
  <c r="EE19" i="24"/>
  <c r="DZ19" i="24"/>
  <c r="DY19" i="24"/>
  <c r="DX19" i="24"/>
  <c r="DR19" i="24"/>
  <c r="DQ19" i="24"/>
  <c r="DS19" i="24" s="1"/>
  <c r="DK19" i="24"/>
  <c r="DJ19" i="24"/>
  <c r="DC19" i="24"/>
  <c r="DB19" i="24"/>
  <c r="DD19" i="24" s="1"/>
  <c r="DA19" i="24"/>
  <c r="DI19" i="24" s="1"/>
  <c r="CZ19" i="24"/>
  <c r="AE19" i="24" s="1"/>
  <c r="CX19" i="24"/>
  <c r="CY19" i="24" s="1"/>
  <c r="CO19" i="24"/>
  <c r="AF19" i="24"/>
  <c r="AD19" i="24"/>
  <c r="AC19" i="24"/>
  <c r="GD18" i="24"/>
  <c r="GC18" i="24"/>
  <c r="GB18" i="24"/>
  <c r="FW18" i="24"/>
  <c r="FV18" i="24"/>
  <c r="FU18" i="24"/>
  <c r="FP18" i="24"/>
  <c r="FO18" i="24"/>
  <c r="FN18" i="24"/>
  <c r="FI18" i="24"/>
  <c r="FH18" i="24"/>
  <c r="FG18" i="24"/>
  <c r="FB18" i="24"/>
  <c r="FA18" i="24"/>
  <c r="EZ18" i="24"/>
  <c r="EU18" i="24"/>
  <c r="ET18" i="24"/>
  <c r="ES18" i="24"/>
  <c r="EN18" i="24"/>
  <c r="EM18" i="24"/>
  <c r="EL18" i="24"/>
  <c r="EG18" i="24"/>
  <c r="EF18" i="24"/>
  <c r="EE18" i="24"/>
  <c r="DZ18" i="24"/>
  <c r="DY18" i="24"/>
  <c r="DX18" i="24"/>
  <c r="DS18" i="24"/>
  <c r="DR18" i="24"/>
  <c r="DQ18" i="24"/>
  <c r="DK18" i="24"/>
  <c r="DJ18" i="24"/>
  <c r="DL18" i="24" s="1"/>
  <c r="DC18" i="24"/>
  <c r="DD18" i="24" s="1"/>
  <c r="DF18" i="24" s="1"/>
  <c r="DB18" i="24"/>
  <c r="CZ18" i="24"/>
  <c r="CX18" i="24"/>
  <c r="CY18" i="24" s="1"/>
  <c r="CM18" i="24"/>
  <c r="AF18" i="24"/>
  <c r="AG18" i="24" s="1"/>
  <c r="AD18" i="24"/>
  <c r="AC18" i="24"/>
  <c r="GD17" i="24"/>
  <c r="GC17" i="24"/>
  <c r="GB17" i="24"/>
  <c r="FW17" i="24"/>
  <c r="FV17" i="24"/>
  <c r="FU17" i="24"/>
  <c r="FP17" i="24"/>
  <c r="FO17" i="24"/>
  <c r="FN17" i="24"/>
  <c r="FI17" i="24"/>
  <c r="FH17" i="24"/>
  <c r="FG17" i="24"/>
  <c r="FB17" i="24"/>
  <c r="FA17" i="24"/>
  <c r="EZ17" i="24"/>
  <c r="EU17" i="24"/>
  <c r="ET17" i="24"/>
  <c r="ES17" i="24"/>
  <c r="EN17" i="24"/>
  <c r="EM17" i="24"/>
  <c r="EL17" i="24"/>
  <c r="EG17" i="24"/>
  <c r="EF17" i="24"/>
  <c r="EE17" i="24"/>
  <c r="DZ17" i="24"/>
  <c r="DY17" i="24"/>
  <c r="DX17" i="24"/>
  <c r="DS17" i="24"/>
  <c r="DR17" i="24"/>
  <c r="DQ17" i="24"/>
  <c r="DK17" i="24"/>
  <c r="DJ17" i="24"/>
  <c r="DL17" i="24" s="1"/>
  <c r="DF17" i="24"/>
  <c r="DN17" i="24" s="1"/>
  <c r="DD17" i="24"/>
  <c r="DC17" i="24"/>
  <c r="DB17" i="24"/>
  <c r="CX17" i="24"/>
  <c r="CZ17" i="24" s="1"/>
  <c r="AF17" i="24"/>
  <c r="CO17" i="24" s="1"/>
  <c r="CQ17" i="24" s="1"/>
  <c r="CP17" i="24" s="1"/>
  <c r="CS17" i="24" s="1"/>
  <c r="AC17" i="24"/>
  <c r="AD17" i="24" s="1"/>
  <c r="CM17" i="24" s="1"/>
  <c r="GD16" i="24"/>
  <c r="GC16" i="24"/>
  <c r="GB16" i="24"/>
  <c r="FW16" i="24"/>
  <c r="FV16" i="24"/>
  <c r="FU16" i="24"/>
  <c r="FP16" i="24"/>
  <c r="FO16" i="24"/>
  <c r="FN16" i="24"/>
  <c r="FI16" i="24"/>
  <c r="FH16" i="24"/>
  <c r="FG16" i="24"/>
  <c r="FB16" i="24"/>
  <c r="FA16" i="24"/>
  <c r="EZ16" i="24"/>
  <c r="EU16" i="24"/>
  <c r="ET16" i="24"/>
  <c r="ES16" i="24"/>
  <c r="EN16" i="24"/>
  <c r="EM16" i="24"/>
  <c r="EL16" i="24"/>
  <c r="EG16" i="24"/>
  <c r="EF16" i="24"/>
  <c r="EE16" i="24"/>
  <c r="DZ16" i="24"/>
  <c r="DY16" i="24"/>
  <c r="DX16" i="24"/>
  <c r="DR16" i="24"/>
  <c r="DQ16" i="24"/>
  <c r="DS16" i="24" s="1"/>
  <c r="DL16" i="24"/>
  <c r="DK16" i="24"/>
  <c r="DJ16" i="24"/>
  <c r="DC16" i="24"/>
  <c r="DD16" i="24" s="1"/>
  <c r="DB16" i="24"/>
  <c r="CZ16" i="24"/>
  <c r="CY16" i="24"/>
  <c r="DA16" i="24" s="1"/>
  <c r="DI16" i="24" s="1"/>
  <c r="CX16" i="24"/>
  <c r="AF16" i="24"/>
  <c r="CO16" i="24" s="1"/>
  <c r="AE16" i="24"/>
  <c r="AC16" i="24"/>
  <c r="AD16" i="24" s="1"/>
  <c r="GD15" i="24"/>
  <c r="GC15" i="24"/>
  <c r="GB15" i="24"/>
  <c r="FW15" i="24"/>
  <c r="FV15" i="24"/>
  <c r="FU15" i="24"/>
  <c r="FP15" i="24"/>
  <c r="FO15" i="24"/>
  <c r="FN15" i="24"/>
  <c r="FI15" i="24"/>
  <c r="FH15" i="24"/>
  <c r="FG15" i="24"/>
  <c r="FB15" i="24"/>
  <c r="FA15" i="24"/>
  <c r="EZ15" i="24"/>
  <c r="EU15" i="24"/>
  <c r="ET15" i="24"/>
  <c r="ES15" i="24"/>
  <c r="EN15" i="24"/>
  <c r="EM15" i="24"/>
  <c r="EL15" i="24"/>
  <c r="EG15" i="24"/>
  <c r="EF15" i="24"/>
  <c r="EE15" i="24"/>
  <c r="DZ15" i="24"/>
  <c r="DY15" i="24"/>
  <c r="DX15" i="24"/>
  <c r="DR15" i="24"/>
  <c r="DQ15" i="24"/>
  <c r="DS15" i="24" s="1"/>
  <c r="DK15" i="24"/>
  <c r="DJ15" i="24"/>
  <c r="DL15" i="24" s="1"/>
  <c r="DC15" i="24"/>
  <c r="DB15" i="24"/>
  <c r="DD15" i="24" s="1"/>
  <c r="CX15" i="24"/>
  <c r="CY15" i="24" s="1"/>
  <c r="CO15" i="24"/>
  <c r="AF15" i="24"/>
  <c r="AC15" i="24"/>
  <c r="AD15" i="24" s="1"/>
  <c r="GD14" i="24"/>
  <c r="GC14" i="24"/>
  <c r="GB14" i="24"/>
  <c r="FW14" i="24"/>
  <c r="FV14" i="24"/>
  <c r="FU14" i="24"/>
  <c r="FP14" i="24"/>
  <c r="FO14" i="24"/>
  <c r="FN14" i="24"/>
  <c r="FI14" i="24"/>
  <c r="FH14" i="24"/>
  <c r="FG14" i="24"/>
  <c r="FB14" i="24"/>
  <c r="FA14" i="24"/>
  <c r="EZ14" i="24"/>
  <c r="EU14" i="24"/>
  <c r="ET14" i="24"/>
  <c r="ES14" i="24"/>
  <c r="EN14" i="24"/>
  <c r="EM14" i="24"/>
  <c r="EL14" i="24"/>
  <c r="EG14" i="24"/>
  <c r="EF14" i="24"/>
  <c r="EE14" i="24"/>
  <c r="DZ14" i="24"/>
  <c r="DY14" i="24"/>
  <c r="DX14" i="24"/>
  <c r="DS14" i="24"/>
  <c r="DR14" i="24"/>
  <c r="DQ14" i="24"/>
  <c r="DL14" i="24"/>
  <c r="DK14" i="24"/>
  <c r="DJ14" i="24"/>
  <c r="DC14" i="24"/>
  <c r="DD14" i="24" s="1"/>
  <c r="DB14" i="24"/>
  <c r="CX14" i="24"/>
  <c r="CZ14" i="24" s="1"/>
  <c r="CO14" i="24"/>
  <c r="AF14" i="24"/>
  <c r="AC14" i="24"/>
  <c r="AD14" i="24" s="1"/>
  <c r="GD13" i="24"/>
  <c r="GC13" i="24"/>
  <c r="GB13" i="24"/>
  <c r="FW13" i="24"/>
  <c r="FV13" i="24"/>
  <c r="FU13" i="24"/>
  <c r="FP13" i="24"/>
  <c r="FO13" i="24"/>
  <c r="FN13" i="24"/>
  <c r="FI13" i="24"/>
  <c r="FH13" i="24"/>
  <c r="FG13" i="24"/>
  <c r="FB13" i="24"/>
  <c r="FA13" i="24"/>
  <c r="EZ13" i="24"/>
  <c r="EU13" i="24"/>
  <c r="ET13" i="24"/>
  <c r="ES13" i="24"/>
  <c r="EN13" i="24"/>
  <c r="EM13" i="24"/>
  <c r="EL13" i="24"/>
  <c r="EG13" i="24"/>
  <c r="EF13" i="24"/>
  <c r="EE13" i="24"/>
  <c r="DZ13" i="24"/>
  <c r="DY13" i="24"/>
  <c r="DX13" i="24"/>
  <c r="DR13" i="24"/>
  <c r="DQ13" i="24"/>
  <c r="DS13" i="24" s="1"/>
  <c r="DL13" i="24"/>
  <c r="DK13" i="24"/>
  <c r="DJ13" i="24"/>
  <c r="DC13" i="24"/>
  <c r="DB13" i="24"/>
  <c r="DD13" i="24" s="1"/>
  <c r="DF13" i="24" s="1"/>
  <c r="DN13" i="24" s="1"/>
  <c r="CX13" i="24"/>
  <c r="CZ13" i="24" s="1"/>
  <c r="AH13" i="24"/>
  <c r="AG13" i="24"/>
  <c r="AF13" i="24"/>
  <c r="CO13" i="24" s="1"/>
  <c r="AD13" i="24"/>
  <c r="CM13" i="24" s="1"/>
  <c r="CQ13" i="24" s="1"/>
  <c r="CP13" i="24" s="1"/>
  <c r="CS13" i="24" s="1"/>
  <c r="AC13" i="24"/>
  <c r="GD12" i="24"/>
  <c r="GC12" i="24"/>
  <c r="GB12" i="24"/>
  <c r="FW12" i="24"/>
  <c r="FV12" i="24"/>
  <c r="FU12" i="24"/>
  <c r="FP12" i="24"/>
  <c r="FO12" i="24"/>
  <c r="FN12" i="24"/>
  <c r="FI12" i="24"/>
  <c r="FH12" i="24"/>
  <c r="FG12" i="24"/>
  <c r="FB12" i="24"/>
  <c r="FA12" i="24"/>
  <c r="EZ12" i="24"/>
  <c r="EU12" i="24"/>
  <c r="ET12" i="24"/>
  <c r="ES12" i="24"/>
  <c r="EN12" i="24"/>
  <c r="EM12" i="24"/>
  <c r="EL12" i="24"/>
  <c r="EG12" i="24"/>
  <c r="EF12" i="24"/>
  <c r="EE12" i="24"/>
  <c r="DZ12" i="24"/>
  <c r="DY12" i="24"/>
  <c r="DX12" i="24"/>
  <c r="DS12" i="24"/>
  <c r="DR12" i="24"/>
  <c r="DQ12" i="24"/>
  <c r="DL12" i="24"/>
  <c r="DK12" i="24"/>
  <c r="DJ12" i="24"/>
  <c r="DD12" i="24"/>
  <c r="DC12" i="24"/>
  <c r="DB12" i="24"/>
  <c r="CX12" i="24"/>
  <c r="CZ12" i="24" s="1"/>
  <c r="AF12" i="24"/>
  <c r="CO12" i="24" s="1"/>
  <c r="AD12" i="24"/>
  <c r="AC12" i="24"/>
  <c r="GD11" i="24"/>
  <c r="GC11" i="24"/>
  <c r="GB11" i="24"/>
  <c r="FW11" i="24"/>
  <c r="FV11" i="24"/>
  <c r="FU11" i="24"/>
  <c r="FP11" i="24"/>
  <c r="FO11" i="24"/>
  <c r="FN11" i="24"/>
  <c r="FI11" i="24"/>
  <c r="FH11" i="24"/>
  <c r="FG11" i="24"/>
  <c r="FB11" i="24"/>
  <c r="FA11" i="24"/>
  <c r="EZ11" i="24"/>
  <c r="EU11" i="24"/>
  <c r="ET11" i="24"/>
  <c r="ES11" i="24"/>
  <c r="EN11" i="24"/>
  <c r="EM11" i="24"/>
  <c r="EL11" i="24"/>
  <c r="EG11" i="24"/>
  <c r="EF11" i="24"/>
  <c r="EE11" i="24"/>
  <c r="DZ11" i="24"/>
  <c r="DY11" i="24"/>
  <c r="DX11" i="24"/>
  <c r="DS11" i="24"/>
  <c r="DR11" i="24"/>
  <c r="DQ11" i="24"/>
  <c r="DK11" i="24"/>
  <c r="DJ11" i="24"/>
  <c r="DL11" i="24" s="1"/>
  <c r="DI11" i="24"/>
  <c r="DC11" i="24"/>
  <c r="DB11" i="24"/>
  <c r="DD11" i="24" s="1"/>
  <c r="DA11" i="24"/>
  <c r="CY11" i="24"/>
  <c r="CX11" i="24"/>
  <c r="CZ11" i="24" s="1"/>
  <c r="AE11" i="24" s="1"/>
  <c r="CO11" i="24"/>
  <c r="CM11" i="24"/>
  <c r="CQ11" i="24" s="1"/>
  <c r="CP11" i="24" s="1"/>
  <c r="CS11" i="24" s="1"/>
  <c r="AF11" i="24"/>
  <c r="AC11" i="24"/>
  <c r="AD11" i="24" s="1"/>
  <c r="GD10" i="24"/>
  <c r="GC10" i="24"/>
  <c r="GB10" i="24"/>
  <c r="FW10" i="24"/>
  <c r="FV10" i="24"/>
  <c r="FU10" i="24"/>
  <c r="FP10" i="24"/>
  <c r="FO10" i="24"/>
  <c r="FN10" i="24"/>
  <c r="FI10" i="24"/>
  <c r="FH10" i="24"/>
  <c r="FG10" i="24"/>
  <c r="FB10" i="24"/>
  <c r="FA10" i="24"/>
  <c r="EZ10" i="24"/>
  <c r="EU10" i="24"/>
  <c r="ET10" i="24"/>
  <c r="ES10" i="24"/>
  <c r="EN10" i="24"/>
  <c r="EM10" i="24"/>
  <c r="EL10" i="24"/>
  <c r="EF10" i="24"/>
  <c r="EE10" i="24"/>
  <c r="EG10" i="24" s="1"/>
  <c r="DY10" i="24"/>
  <c r="DX10" i="24"/>
  <c r="DZ10" i="24" s="1"/>
  <c r="DR10" i="24"/>
  <c r="DQ10" i="24"/>
  <c r="DS10" i="24" s="1"/>
  <c r="DK10" i="24"/>
  <c r="DJ10" i="24"/>
  <c r="DL10" i="24" s="1"/>
  <c r="DC10" i="24"/>
  <c r="DB10" i="24"/>
  <c r="DD10" i="24" s="1"/>
  <c r="CX10" i="24"/>
  <c r="CZ10" i="24" s="1"/>
  <c r="AF10" i="24"/>
  <c r="CO10" i="24" s="1"/>
  <c r="AC10" i="24"/>
  <c r="AD10" i="24" s="1"/>
  <c r="GD9" i="24"/>
  <c r="GC9" i="24"/>
  <c r="GB9" i="24"/>
  <c r="FW9" i="24"/>
  <c r="FV9" i="24"/>
  <c r="FU9" i="24"/>
  <c r="FP9" i="24"/>
  <c r="FO9" i="24"/>
  <c r="FN9" i="24"/>
  <c r="FI9" i="24"/>
  <c r="FH9" i="24"/>
  <c r="FG9" i="24"/>
  <c r="FB9" i="24"/>
  <c r="FA9" i="24"/>
  <c r="EZ9" i="24"/>
  <c r="EU9" i="24"/>
  <c r="ET9" i="24"/>
  <c r="ES9" i="24"/>
  <c r="EN9" i="24"/>
  <c r="EM9" i="24"/>
  <c r="EL9" i="24"/>
  <c r="EF9" i="24"/>
  <c r="EE9" i="24"/>
  <c r="EG9" i="24" s="1"/>
  <c r="DY9" i="24"/>
  <c r="DX9" i="24"/>
  <c r="DZ9" i="24" s="1"/>
  <c r="DR9" i="24"/>
  <c r="DQ9" i="24"/>
  <c r="DS9" i="24" s="1"/>
  <c r="DL9" i="24"/>
  <c r="DK9" i="24"/>
  <c r="DJ9" i="24"/>
  <c r="DF9" i="24"/>
  <c r="DN9" i="24" s="1"/>
  <c r="DD9" i="24"/>
  <c r="DC9" i="24"/>
  <c r="DB9" i="24"/>
  <c r="CX9" i="24"/>
  <c r="CZ9" i="24" s="1"/>
  <c r="AF9" i="24"/>
  <c r="AC9" i="24"/>
  <c r="AD9" i="24" s="1"/>
  <c r="A7" i="24"/>
  <c r="CM16" i="23"/>
  <c r="AG16" i="23"/>
  <c r="AF16" i="23"/>
  <c r="AC16" i="23"/>
  <c r="AD16" i="23" s="1"/>
  <c r="CO15" i="23"/>
  <c r="AF15" i="23"/>
  <c r="AE15" i="23"/>
  <c r="AC15" i="23"/>
  <c r="AD15" i="23" s="1"/>
  <c r="AF14" i="23"/>
  <c r="CO14" i="23" s="1"/>
  <c r="AE14" i="23"/>
  <c r="AC14" i="23"/>
  <c r="AD14" i="23" s="1"/>
  <c r="CO13" i="23"/>
  <c r="CM13" i="23"/>
  <c r="AF13" i="23"/>
  <c r="AE13" i="23" s="1"/>
  <c r="AC13" i="23"/>
  <c r="AD13" i="23" s="1"/>
  <c r="AH13" i="23" s="1"/>
  <c r="AF12" i="23"/>
  <c r="CO12" i="23" s="1"/>
  <c r="AE12" i="23"/>
  <c r="AC12" i="23"/>
  <c r="AD12" i="23" s="1"/>
  <c r="AF11" i="23"/>
  <c r="AD11" i="23"/>
  <c r="CM11" i="23" s="1"/>
  <c r="AC11" i="23"/>
  <c r="CO10" i="23"/>
  <c r="CM10" i="23"/>
  <c r="CQ10" i="23" s="1"/>
  <c r="CP10" i="23" s="1"/>
  <c r="CS10" i="23" s="1"/>
  <c r="AH10" i="23"/>
  <c r="AG10" i="23"/>
  <c r="AF10" i="23"/>
  <c r="AE10" i="23" s="1"/>
  <c r="AC10" i="23"/>
  <c r="AD10" i="23" s="1"/>
  <c r="AF9" i="23"/>
  <c r="CO9" i="23" s="1"/>
  <c r="AD9" i="23"/>
  <c r="AC9" i="23"/>
  <c r="GD10" i="22"/>
  <c r="GC10" i="22"/>
  <c r="GB10" i="22"/>
  <c r="FW10" i="22"/>
  <c r="FV10" i="22"/>
  <c r="FU10" i="22"/>
  <c r="FP10" i="22"/>
  <c r="FO10" i="22"/>
  <c r="FN10" i="22"/>
  <c r="FI10" i="22"/>
  <c r="FH10" i="22"/>
  <c r="FG10" i="22"/>
  <c r="FB10" i="22"/>
  <c r="FA10" i="22"/>
  <c r="EZ10" i="22"/>
  <c r="ET10" i="22"/>
  <c r="ES10" i="22"/>
  <c r="EU10" i="22" s="1"/>
  <c r="EN10" i="22"/>
  <c r="EM10" i="22"/>
  <c r="EL10" i="22"/>
  <c r="EF10" i="22"/>
  <c r="EE10" i="22"/>
  <c r="EG10" i="22" s="1"/>
  <c r="DY10" i="22"/>
  <c r="DZ10" i="22" s="1"/>
  <c r="DX10" i="22"/>
  <c r="DS10" i="22"/>
  <c r="DR10" i="22"/>
  <c r="DQ10" i="22"/>
  <c r="DL10" i="22"/>
  <c r="DK10" i="22"/>
  <c r="DJ10" i="22"/>
  <c r="DC10" i="22"/>
  <c r="DB10" i="22"/>
  <c r="DD10" i="22" s="1"/>
  <c r="CY10" i="22"/>
  <c r="AE10" i="22" s="1"/>
  <c r="CX10" i="22"/>
  <c r="CZ10" i="22" s="1"/>
  <c r="CO10" i="22"/>
  <c r="AF10" i="22"/>
  <c r="AC10" i="22"/>
  <c r="AD10" i="22" s="1"/>
  <c r="GD9" i="22"/>
  <c r="GC9" i="22"/>
  <c r="GB9" i="22"/>
  <c r="FW9" i="22"/>
  <c r="FV9" i="22"/>
  <c r="FU9" i="22"/>
  <c r="FP9" i="22"/>
  <c r="FO9" i="22"/>
  <c r="FN9" i="22"/>
  <c r="FI9" i="22"/>
  <c r="FH9" i="22"/>
  <c r="FG9" i="22"/>
  <c r="FB9" i="22"/>
  <c r="FA9" i="22"/>
  <c r="EZ9" i="22"/>
  <c r="EU9" i="22"/>
  <c r="ET9" i="22"/>
  <c r="ES9" i="22"/>
  <c r="EM9" i="22"/>
  <c r="EL9" i="22"/>
  <c r="EN9" i="22" s="1"/>
  <c r="EF9" i="22"/>
  <c r="EE9" i="22"/>
  <c r="EG9" i="22" s="1"/>
  <c r="DY9" i="22"/>
  <c r="DZ9" i="22" s="1"/>
  <c r="DX9" i="22"/>
  <c r="DR9" i="22"/>
  <c r="DQ9" i="22"/>
  <c r="DS9" i="22" s="1"/>
  <c r="DK9" i="22"/>
  <c r="DJ9" i="22"/>
  <c r="DL9" i="22" s="1"/>
  <c r="DD9" i="22"/>
  <c r="DC9" i="22"/>
  <c r="DB9" i="22"/>
  <c r="CX9" i="22"/>
  <c r="CZ9" i="22" s="1"/>
  <c r="AF9" i="22"/>
  <c r="CO9" i="22" s="1"/>
  <c r="AC9" i="22"/>
  <c r="AD9" i="22" s="1"/>
  <c r="A7" i="22"/>
  <c r="GD14" i="21"/>
  <c r="GC14" i="21"/>
  <c r="GB14" i="21"/>
  <c r="FW14" i="21"/>
  <c r="FV14" i="21"/>
  <c r="FU14" i="21"/>
  <c r="FP14" i="21"/>
  <c r="FO14" i="21"/>
  <c r="FN14" i="21"/>
  <c r="FI14" i="21"/>
  <c r="FH14" i="21"/>
  <c r="FG14" i="21"/>
  <c r="FB14" i="21"/>
  <c r="FA14" i="21"/>
  <c r="EZ14" i="21"/>
  <c r="EU14" i="21"/>
  <c r="ET14" i="21"/>
  <c r="ES14" i="21"/>
  <c r="EN14" i="21"/>
  <c r="EM14" i="21"/>
  <c r="EL14" i="21"/>
  <c r="EG14" i="21"/>
  <c r="EF14" i="21"/>
  <c r="EE14" i="21"/>
  <c r="DY14" i="21"/>
  <c r="DZ14" i="21" s="1"/>
  <c r="DX14" i="21"/>
  <c r="DR14" i="21"/>
  <c r="DQ14" i="21"/>
  <c r="DS14" i="21" s="1"/>
  <c r="DK14" i="21"/>
  <c r="DJ14" i="21"/>
  <c r="DL14" i="21" s="1"/>
  <c r="DC14" i="21"/>
  <c r="DD14" i="21" s="1"/>
  <c r="DB14" i="21"/>
  <c r="CX14" i="21"/>
  <c r="CZ14" i="21" s="1"/>
  <c r="CO14" i="21"/>
  <c r="AF14" i="21"/>
  <c r="AE14" i="21"/>
  <c r="AC14" i="21"/>
  <c r="AD14" i="21" s="1"/>
  <c r="GD13" i="21"/>
  <c r="GC13" i="21"/>
  <c r="GB13" i="21"/>
  <c r="FW13" i="21"/>
  <c r="FV13" i="21"/>
  <c r="FU13" i="21"/>
  <c r="FP13" i="21"/>
  <c r="FO13" i="21"/>
  <c r="FN13" i="21"/>
  <c r="FI13" i="21"/>
  <c r="FH13" i="21"/>
  <c r="FG13" i="21"/>
  <c r="FB13" i="21"/>
  <c r="FA13" i="21"/>
  <c r="EZ13" i="21"/>
  <c r="EU13" i="21"/>
  <c r="ET13" i="21"/>
  <c r="ES13" i="21"/>
  <c r="EN13" i="21"/>
  <c r="EM13" i="21"/>
  <c r="EL13" i="21"/>
  <c r="EG13" i="21"/>
  <c r="EF13" i="21"/>
  <c r="EE13" i="21"/>
  <c r="DY13" i="21"/>
  <c r="DZ13" i="21" s="1"/>
  <c r="DX13" i="21"/>
  <c r="DR13" i="21"/>
  <c r="DQ13" i="21"/>
  <c r="DS13" i="21" s="1"/>
  <c r="DK13" i="21"/>
  <c r="DJ13" i="21"/>
  <c r="DL13" i="21" s="1"/>
  <c r="DC13" i="21"/>
  <c r="DB13" i="21"/>
  <c r="DD13" i="21" s="1"/>
  <c r="CX13" i="21"/>
  <c r="CZ13" i="21" s="1"/>
  <c r="AF13" i="21"/>
  <c r="CO13" i="21" s="1"/>
  <c r="AC13" i="21"/>
  <c r="AD13" i="21" s="1"/>
  <c r="GD12" i="21"/>
  <c r="GC12" i="21"/>
  <c r="GB12" i="21"/>
  <c r="FW12" i="21"/>
  <c r="FV12" i="21"/>
  <c r="FU12" i="21"/>
  <c r="FP12" i="21"/>
  <c r="FO12" i="21"/>
  <c r="FN12" i="21"/>
  <c r="FI12" i="21"/>
  <c r="FH12" i="21"/>
  <c r="FG12" i="21"/>
  <c r="FB12" i="21"/>
  <c r="FA12" i="21"/>
  <c r="EZ12" i="21"/>
  <c r="EU12" i="21"/>
  <c r="ET12" i="21"/>
  <c r="ES12" i="21"/>
  <c r="EN12" i="21"/>
  <c r="EM12" i="21"/>
  <c r="EL12" i="21"/>
  <c r="EG12" i="21"/>
  <c r="EF12" i="21"/>
  <c r="EE12" i="21"/>
  <c r="DZ12" i="21"/>
  <c r="DY12" i="21"/>
  <c r="DX12" i="21"/>
  <c r="DR12" i="21"/>
  <c r="DQ12" i="21"/>
  <c r="DS12" i="21" s="1"/>
  <c r="DK12" i="21"/>
  <c r="DJ12" i="21"/>
  <c r="DL12" i="21" s="1"/>
  <c r="DD12" i="21"/>
  <c r="DC12" i="21"/>
  <c r="DB12" i="21"/>
  <c r="DA12" i="21"/>
  <c r="DI12" i="21" s="1"/>
  <c r="CZ12" i="21"/>
  <c r="CX12" i="21"/>
  <c r="CY12" i="21" s="1"/>
  <c r="CO12" i="21"/>
  <c r="AF12" i="21"/>
  <c r="AE12" i="21" s="1"/>
  <c r="AC12" i="21"/>
  <c r="AD12" i="21" s="1"/>
  <c r="GD11" i="21"/>
  <c r="GC11" i="21"/>
  <c r="GB11" i="21"/>
  <c r="FW11" i="21"/>
  <c r="FV11" i="21"/>
  <c r="FU11" i="21"/>
  <c r="FP11" i="21"/>
  <c r="FO11" i="21"/>
  <c r="FN11" i="21"/>
  <c r="FI11" i="21"/>
  <c r="FH11" i="21"/>
  <c r="FG11" i="21"/>
  <c r="FB11" i="21"/>
  <c r="FA11" i="21"/>
  <c r="EZ11" i="21"/>
  <c r="EU11" i="21"/>
  <c r="ET11" i="21"/>
  <c r="ES11" i="21"/>
  <c r="EN11" i="21"/>
  <c r="EM11" i="21"/>
  <c r="EL11" i="21"/>
  <c r="EG11" i="21"/>
  <c r="EF11" i="21"/>
  <c r="EE11" i="21"/>
  <c r="DZ11" i="21"/>
  <c r="DY11" i="21"/>
  <c r="DX11" i="21"/>
  <c r="DS11" i="21"/>
  <c r="DR11" i="21"/>
  <c r="DQ11" i="21"/>
  <c r="DK11" i="21"/>
  <c r="DL11" i="21" s="1"/>
  <c r="DJ11" i="21"/>
  <c r="DD11" i="21"/>
  <c r="DC11" i="21"/>
  <c r="DB11" i="21"/>
  <c r="CY11" i="21"/>
  <c r="DA11" i="21" s="1"/>
  <c r="DI11" i="21" s="1"/>
  <c r="CX11" i="21"/>
  <c r="CZ11" i="21" s="1"/>
  <c r="AF11" i="21"/>
  <c r="CO11" i="21" s="1"/>
  <c r="AE11" i="21"/>
  <c r="AD11" i="21"/>
  <c r="CM11" i="21" s="1"/>
  <c r="CQ11" i="21" s="1"/>
  <c r="CP11" i="21" s="1"/>
  <c r="CS11" i="21" s="1"/>
  <c r="AC11" i="21"/>
  <c r="GD10" i="21"/>
  <c r="GC10" i="21"/>
  <c r="GB10" i="21"/>
  <c r="FW10" i="21"/>
  <c r="FV10" i="21"/>
  <c r="FU10" i="21"/>
  <c r="FP10" i="21"/>
  <c r="FO10" i="21"/>
  <c r="FN10" i="21"/>
  <c r="FI10" i="21"/>
  <c r="FH10" i="21"/>
  <c r="FG10" i="21"/>
  <c r="FB10" i="21"/>
  <c r="FA10" i="21"/>
  <c r="EZ10" i="21"/>
  <c r="EU10" i="21"/>
  <c r="ET10" i="21"/>
  <c r="ES10" i="21"/>
  <c r="EN10" i="21"/>
  <c r="EM10" i="21"/>
  <c r="EL10" i="21"/>
  <c r="EF10" i="21"/>
  <c r="EE10" i="21"/>
  <c r="EG10" i="21" s="1"/>
  <c r="DZ10" i="21"/>
  <c r="DY10" i="21"/>
  <c r="DX10" i="21"/>
  <c r="DR10" i="21"/>
  <c r="DQ10" i="21"/>
  <c r="DS10" i="21" s="1"/>
  <c r="DK10" i="21"/>
  <c r="DJ10" i="21"/>
  <c r="DL10" i="21" s="1"/>
  <c r="DC10" i="21"/>
  <c r="DB10" i="21"/>
  <c r="DD10" i="21" s="1"/>
  <c r="CX10" i="21"/>
  <c r="CZ10" i="21" s="1"/>
  <c r="CO10" i="21"/>
  <c r="AF10" i="21"/>
  <c r="AE10" i="21" s="1"/>
  <c r="AC10" i="21"/>
  <c r="AD10" i="21" s="1"/>
  <c r="GD9" i="21"/>
  <c r="GC9" i="21"/>
  <c r="GB9" i="21"/>
  <c r="FW9" i="21"/>
  <c r="FV9" i="21"/>
  <c r="FU9" i="21"/>
  <c r="FP9" i="21"/>
  <c r="FO9" i="21"/>
  <c r="FN9" i="21"/>
  <c r="FI9" i="21"/>
  <c r="FH9" i="21"/>
  <c r="FG9" i="21"/>
  <c r="FB9" i="21"/>
  <c r="FA9" i="21"/>
  <c r="EZ9" i="21"/>
  <c r="EU9" i="21"/>
  <c r="ET9" i="21"/>
  <c r="ES9" i="21"/>
  <c r="EM9" i="21"/>
  <c r="EN9" i="21" s="1"/>
  <c r="EL9" i="21"/>
  <c r="EF9" i="21"/>
  <c r="EE9" i="21"/>
  <c r="EG9" i="21" s="1"/>
  <c r="DY9" i="21"/>
  <c r="DX9" i="21"/>
  <c r="DZ9" i="21" s="1"/>
  <c r="DS9" i="21"/>
  <c r="DR9" i="21"/>
  <c r="DQ9" i="21"/>
  <c r="DK9" i="21"/>
  <c r="DL9" i="21" s="1"/>
  <c r="DJ9" i="21"/>
  <c r="DC9" i="21"/>
  <c r="DB9" i="21"/>
  <c r="DD9" i="21" s="1"/>
  <c r="CX9" i="21"/>
  <c r="CZ9" i="21" s="1"/>
  <c r="CO9" i="21"/>
  <c r="AF9" i="21"/>
  <c r="AE9" i="21" s="1"/>
  <c r="AD9" i="21"/>
  <c r="CM9" i="21" s="1"/>
  <c r="CQ9" i="21" s="1"/>
  <c r="CP9" i="21" s="1"/>
  <c r="CS9" i="21" s="1"/>
  <c r="AC9" i="21"/>
  <c r="A7" i="21"/>
  <c r="AV17" i="20"/>
  <c r="AU17" i="20"/>
  <c r="AX17" i="20" s="1"/>
  <c r="AT17" i="20"/>
  <c r="AS17" i="20" s="1"/>
  <c r="AR17" i="20"/>
  <c r="AQ17" i="20" s="1"/>
  <c r="AF17" i="20"/>
  <c r="AE17" i="20" s="1"/>
  <c r="AD17" i="20"/>
  <c r="AH17" i="20" s="1"/>
  <c r="AC17" i="20"/>
  <c r="AX16" i="20"/>
  <c r="AU16" i="20"/>
  <c r="AT16" i="20"/>
  <c r="AS16" i="20"/>
  <c r="AF16" i="20"/>
  <c r="AE16" i="20" s="1"/>
  <c r="AC16" i="20"/>
  <c r="AD16" i="20" s="1"/>
  <c r="AU15" i="20"/>
  <c r="AX15" i="20" s="1"/>
  <c r="AF15" i="20"/>
  <c r="AT15" i="20" s="1"/>
  <c r="AS15" i="20" s="1"/>
  <c r="AD15" i="20"/>
  <c r="AR15" i="20" s="1"/>
  <c r="AC15" i="20"/>
  <c r="AU14" i="20"/>
  <c r="AX14" i="20" s="1"/>
  <c r="AF14" i="20"/>
  <c r="AT14" i="20" s="1"/>
  <c r="AS14" i="20" s="1"/>
  <c r="AE14" i="20"/>
  <c r="AC14" i="20"/>
  <c r="AD14" i="20" s="1"/>
  <c r="AX13" i="20"/>
  <c r="AU13" i="20"/>
  <c r="AF13" i="20"/>
  <c r="AT13" i="20" s="1"/>
  <c r="AS13" i="20" s="1"/>
  <c r="AC13" i="20"/>
  <c r="AD13" i="20" s="1"/>
  <c r="AU12" i="20"/>
  <c r="AX12" i="20" s="1"/>
  <c r="AT12" i="20"/>
  <c r="AS12" i="20"/>
  <c r="AF12" i="20"/>
  <c r="AE12" i="20"/>
  <c r="AC12" i="20"/>
  <c r="AD12" i="20" s="1"/>
  <c r="AU11" i="20"/>
  <c r="AX11" i="20" s="1"/>
  <c r="AT11" i="20"/>
  <c r="AS11" i="20" s="1"/>
  <c r="AR11" i="20"/>
  <c r="AV11" i="20" s="1"/>
  <c r="AH11" i="20"/>
  <c r="AF11" i="20"/>
  <c r="AE11" i="20"/>
  <c r="AD11" i="20"/>
  <c r="AG11" i="20" s="1"/>
  <c r="AC11" i="20"/>
  <c r="AU10" i="20"/>
  <c r="AX10" i="20" s="1"/>
  <c r="AR10" i="20"/>
  <c r="AV10" i="20" s="1"/>
  <c r="AQ10" i="20"/>
  <c r="AH10" i="20"/>
  <c r="AG10" i="20"/>
  <c r="AF10" i="20"/>
  <c r="AT10" i="20" s="1"/>
  <c r="AS10" i="20" s="1"/>
  <c r="AE10" i="20"/>
  <c r="AD10" i="20"/>
  <c r="AC10" i="20"/>
  <c r="AU9" i="20"/>
  <c r="AX9" i="20" s="1"/>
  <c r="AF9" i="20"/>
  <c r="AT9" i="20" s="1"/>
  <c r="AS9" i="20" s="1"/>
  <c r="AD9" i="20"/>
  <c r="AR9" i="20" s="1"/>
  <c r="AC9" i="20"/>
  <c r="A7" i="20"/>
  <c r="GC12" i="19"/>
  <c r="GB12" i="19"/>
  <c r="GA12" i="19"/>
  <c r="FV12" i="19"/>
  <c r="FU12" i="19"/>
  <c r="FT12" i="19"/>
  <c r="FO12" i="19"/>
  <c r="FN12" i="19"/>
  <c r="FM12" i="19"/>
  <c r="FH12" i="19"/>
  <c r="FG12" i="19"/>
  <c r="FF12" i="19"/>
  <c r="FA12" i="19"/>
  <c r="EZ12" i="19"/>
  <c r="EY12" i="19"/>
  <c r="ET12" i="19"/>
  <c r="ES12" i="19"/>
  <c r="ER12" i="19"/>
  <c r="EM12" i="19"/>
  <c r="EL12" i="19"/>
  <c r="EK12" i="19"/>
  <c r="EF12" i="19"/>
  <c r="EE12" i="19"/>
  <c r="ED12" i="19"/>
  <c r="DY12" i="19"/>
  <c r="DX12" i="19"/>
  <c r="DW12" i="19"/>
  <c r="DR12" i="19"/>
  <c r="DQ12" i="19"/>
  <c r="DP12" i="19"/>
  <c r="DJ12" i="19"/>
  <c r="DK12" i="19" s="1"/>
  <c r="DI12" i="19"/>
  <c r="DB12" i="19"/>
  <c r="DA12" i="19"/>
  <c r="DC12" i="19" s="1"/>
  <c r="DE12" i="19" s="1"/>
  <c r="CW12" i="19"/>
  <c r="CY12" i="19" s="1"/>
  <c r="CO12" i="19"/>
  <c r="AF12" i="19"/>
  <c r="AD12" i="19"/>
  <c r="CM12" i="19" s="1"/>
  <c r="CQ12" i="19" s="1"/>
  <c r="CP12" i="19" s="1"/>
  <c r="CS12" i="19" s="1"/>
  <c r="AC12" i="19"/>
  <c r="GC11" i="19"/>
  <c r="GB11" i="19"/>
  <c r="GA11" i="19"/>
  <c r="FV11" i="19"/>
  <c r="FU11" i="19"/>
  <c r="FT11" i="19"/>
  <c r="FO11" i="19"/>
  <c r="FN11" i="19"/>
  <c r="FM11" i="19"/>
  <c r="FH11" i="19"/>
  <c r="FG11" i="19"/>
  <c r="FF11" i="19"/>
  <c r="FA11" i="19"/>
  <c r="EZ11" i="19"/>
  <c r="EY11" i="19"/>
  <c r="ET11" i="19"/>
  <c r="ES11" i="19"/>
  <c r="ER11" i="19"/>
  <c r="EM11" i="19"/>
  <c r="EL11" i="19"/>
  <c r="EK11" i="19"/>
  <c r="EF11" i="19"/>
  <c r="EE11" i="19"/>
  <c r="ED11" i="19"/>
  <c r="DY11" i="19"/>
  <c r="DX11" i="19"/>
  <c r="DW11" i="19"/>
  <c r="DR11" i="19"/>
  <c r="DQ11" i="19"/>
  <c r="DP11" i="19"/>
  <c r="DJ11" i="19"/>
  <c r="DI11" i="19"/>
  <c r="DK11" i="19" s="1"/>
  <c r="DB11" i="19"/>
  <c r="DA11" i="19"/>
  <c r="DC11" i="19" s="1"/>
  <c r="CY11" i="19"/>
  <c r="CW11" i="19"/>
  <c r="CX11" i="19" s="1"/>
  <c r="AF11" i="19"/>
  <c r="CO11" i="19" s="1"/>
  <c r="AC11" i="19"/>
  <c r="AD11" i="19" s="1"/>
  <c r="GC10" i="19"/>
  <c r="GB10" i="19"/>
  <c r="GA10" i="19"/>
  <c r="FV10" i="19"/>
  <c r="FU10" i="19"/>
  <c r="FT10" i="19"/>
  <c r="FO10" i="19"/>
  <c r="FN10" i="19"/>
  <c r="FM10" i="19"/>
  <c r="FH10" i="19"/>
  <c r="FG10" i="19"/>
  <c r="FF10" i="19"/>
  <c r="FA10" i="19"/>
  <c r="EZ10" i="19"/>
  <c r="EY10" i="19"/>
  <c r="ET10" i="19"/>
  <c r="ES10" i="19"/>
  <c r="ER10" i="19"/>
  <c r="EM10" i="19"/>
  <c r="EL10" i="19"/>
  <c r="EK10" i="19"/>
  <c r="EF10" i="19"/>
  <c r="EE10" i="19"/>
  <c r="ED10" i="19"/>
  <c r="DY10" i="19"/>
  <c r="DX10" i="19"/>
  <c r="DW10" i="19"/>
  <c r="DR10" i="19"/>
  <c r="DQ10" i="19"/>
  <c r="DP10" i="19"/>
  <c r="DJ10" i="19"/>
  <c r="DK10" i="19" s="1"/>
  <c r="DI10" i="19"/>
  <c r="DC10" i="19"/>
  <c r="DB10" i="19"/>
  <c r="DA10" i="19"/>
  <c r="CW10" i="19"/>
  <c r="CY10" i="19" s="1"/>
  <c r="AF10" i="19"/>
  <c r="CO10" i="19" s="1"/>
  <c r="AD10" i="19"/>
  <c r="AC10" i="19"/>
  <c r="GC9" i="19"/>
  <c r="GB9" i="19"/>
  <c r="GA9" i="19"/>
  <c r="FV9" i="19"/>
  <c r="FU9" i="19"/>
  <c r="FT9" i="19"/>
  <c r="FO9" i="19"/>
  <c r="FN9" i="19"/>
  <c r="FM9" i="19"/>
  <c r="FH9" i="19"/>
  <c r="FG9" i="19"/>
  <c r="FF9" i="19"/>
  <c r="FA9" i="19"/>
  <c r="EZ9" i="19"/>
  <c r="EY9" i="19"/>
  <c r="ET9" i="19"/>
  <c r="ES9" i="19"/>
  <c r="ER9" i="19"/>
  <c r="EM9" i="19"/>
  <c r="EL9" i="19"/>
  <c r="EK9" i="19"/>
  <c r="EF9" i="19"/>
  <c r="EE9" i="19"/>
  <c r="ED9" i="19"/>
  <c r="DY9" i="19"/>
  <c r="DX9" i="19"/>
  <c r="DW9" i="19"/>
  <c r="DR9" i="19"/>
  <c r="DQ9" i="19"/>
  <c r="DP9" i="19"/>
  <c r="DJ9" i="19"/>
  <c r="DI9" i="19"/>
  <c r="DK9" i="19" s="1"/>
  <c r="DB9" i="19"/>
  <c r="DA9" i="19"/>
  <c r="DC9" i="19" s="1"/>
  <c r="CW9" i="19"/>
  <c r="CY9" i="19" s="1"/>
  <c r="CO9" i="19"/>
  <c r="AF9" i="19"/>
  <c r="AC9" i="19"/>
  <c r="AD9" i="19" s="1"/>
  <c r="A7" i="19"/>
  <c r="GD10" i="18"/>
  <c r="GC10" i="18"/>
  <c r="GB10" i="18"/>
  <c r="FW10" i="18"/>
  <c r="FV10" i="18"/>
  <c r="FU10" i="18"/>
  <c r="FP10" i="18"/>
  <c r="FO10" i="18"/>
  <c r="FN10" i="18"/>
  <c r="FI10" i="18"/>
  <c r="FH10" i="18"/>
  <c r="FG10" i="18"/>
  <c r="FB10" i="18"/>
  <c r="FA10" i="18"/>
  <c r="EZ10" i="18"/>
  <c r="EU10" i="18"/>
  <c r="ET10" i="18"/>
  <c r="ES10" i="18"/>
  <c r="EN10" i="18"/>
  <c r="EM10" i="18"/>
  <c r="EL10" i="18"/>
  <c r="EG10" i="18"/>
  <c r="EF10" i="18"/>
  <c r="EE10" i="18"/>
  <c r="DZ10" i="18"/>
  <c r="DY10" i="18"/>
  <c r="DX10" i="18"/>
  <c r="DR10" i="18"/>
  <c r="DQ10" i="18"/>
  <c r="DK10" i="18"/>
  <c r="DJ10" i="18"/>
  <c r="DL10" i="18" s="1"/>
  <c r="DC10" i="18"/>
  <c r="DB10" i="18"/>
  <c r="DD10" i="18" s="1"/>
  <c r="CZ10" i="18"/>
  <c r="CY10" i="18"/>
  <c r="AE10" i="18" s="1"/>
  <c r="CX10" i="18"/>
  <c r="AG10" i="18"/>
  <c r="AF10" i="18"/>
  <c r="AC10" i="18"/>
  <c r="AD10" i="18" s="1"/>
  <c r="GD9" i="18"/>
  <c r="GC9" i="18"/>
  <c r="GB9" i="18"/>
  <c r="FW9" i="18"/>
  <c r="FV9" i="18"/>
  <c r="FU9" i="18"/>
  <c r="FP9" i="18"/>
  <c r="FO9" i="18"/>
  <c r="FN9" i="18"/>
  <c r="FI9" i="18"/>
  <c r="FH9" i="18"/>
  <c r="FG9" i="18"/>
  <c r="FB9" i="18"/>
  <c r="FA9" i="18"/>
  <c r="EZ9" i="18"/>
  <c r="EU9" i="18"/>
  <c r="ET9" i="18"/>
  <c r="ES9" i="18"/>
  <c r="EN9" i="18"/>
  <c r="EM9" i="18"/>
  <c r="EL9" i="18"/>
  <c r="EG9" i="18"/>
  <c r="EF9" i="18"/>
  <c r="EE9" i="18"/>
  <c r="DZ9" i="18"/>
  <c r="DY9" i="18"/>
  <c r="DX9" i="18"/>
  <c r="DR9" i="18"/>
  <c r="DQ9" i="18"/>
  <c r="DS9" i="18" s="1"/>
  <c r="DL9" i="18"/>
  <c r="DK9" i="18"/>
  <c r="DJ9" i="18"/>
  <c r="DC9" i="18"/>
  <c r="DD9" i="18" s="1"/>
  <c r="DF9" i="18" s="1"/>
  <c r="DB9" i="18"/>
  <c r="CY9" i="18"/>
  <c r="DA9" i="18" s="1"/>
  <c r="CX9" i="18"/>
  <c r="CZ9" i="18" s="1"/>
  <c r="CM9" i="18"/>
  <c r="CQ9" i="18" s="1"/>
  <c r="CP9" i="18" s="1"/>
  <c r="CS9" i="18" s="1"/>
  <c r="AH9" i="18"/>
  <c r="AG9" i="18"/>
  <c r="AF9" i="18"/>
  <c r="CO9" i="18" s="1"/>
  <c r="AD9" i="18"/>
  <c r="AC9" i="18"/>
  <c r="A7" i="18"/>
  <c r="GD100" i="17"/>
  <c r="GC100" i="17"/>
  <c r="GB100" i="17"/>
  <c r="FW100" i="17"/>
  <c r="FV100" i="17"/>
  <c r="FU100" i="17"/>
  <c r="FP100" i="17"/>
  <c r="FO100" i="17"/>
  <c r="FN100" i="17"/>
  <c r="FI100" i="17"/>
  <c r="FH100" i="17"/>
  <c r="FG100" i="17"/>
  <c r="FB100" i="17"/>
  <c r="FA100" i="17"/>
  <c r="EZ100" i="17"/>
  <c r="EU100" i="17"/>
  <c r="ET100" i="17"/>
  <c r="ES100" i="17"/>
  <c r="EN100" i="17"/>
  <c r="EM100" i="17"/>
  <c r="EL100" i="17"/>
  <c r="EG100" i="17"/>
  <c r="EF100" i="17"/>
  <c r="EE100" i="17"/>
  <c r="DZ100" i="17"/>
  <c r="DY100" i="17"/>
  <c r="DX100" i="17"/>
  <c r="DS100" i="17"/>
  <c r="DR100" i="17"/>
  <c r="DQ100" i="17"/>
  <c r="DN100" i="17"/>
  <c r="DU100" i="17" s="1"/>
  <c r="DL100" i="17"/>
  <c r="DK100" i="17"/>
  <c r="DJ100" i="17"/>
  <c r="DF100" i="17"/>
  <c r="DE100" i="17" s="1"/>
  <c r="DD100" i="17"/>
  <c r="DC100" i="17"/>
  <c r="DB100" i="17"/>
  <c r="CX100" i="17"/>
  <c r="CZ100" i="17" s="1"/>
  <c r="AD100" i="17"/>
  <c r="AC100" i="17"/>
  <c r="GD99" i="17"/>
  <c r="GC99" i="17"/>
  <c r="GB99" i="17"/>
  <c r="FW99" i="17"/>
  <c r="FV99" i="17"/>
  <c r="FU99" i="17"/>
  <c r="FP99" i="17"/>
  <c r="FO99" i="17"/>
  <c r="FN99" i="17"/>
  <c r="FI99" i="17"/>
  <c r="FH99" i="17"/>
  <c r="FG99" i="17"/>
  <c r="FB99" i="17"/>
  <c r="FA99" i="17"/>
  <c r="EZ99" i="17"/>
  <c r="EU99" i="17"/>
  <c r="ET99" i="17"/>
  <c r="ES99" i="17"/>
  <c r="EN99" i="17"/>
  <c r="EM99" i="17"/>
  <c r="EL99" i="17"/>
  <c r="EG99" i="17"/>
  <c r="EF99" i="17"/>
  <c r="EE99" i="17"/>
  <c r="DZ99" i="17"/>
  <c r="DY99" i="17"/>
  <c r="DX99" i="17"/>
  <c r="DS99" i="17"/>
  <c r="DR99" i="17"/>
  <c r="DQ99" i="17"/>
  <c r="DL99" i="17"/>
  <c r="DK99" i="17"/>
  <c r="DJ99" i="17"/>
  <c r="DF99" i="17"/>
  <c r="DN99" i="17" s="1"/>
  <c r="DD99" i="17"/>
  <c r="DC99" i="17"/>
  <c r="DB99" i="17"/>
  <c r="CX99" i="17"/>
  <c r="AD99" i="17"/>
  <c r="AC99" i="17"/>
  <c r="GD98" i="17"/>
  <c r="GC98" i="17"/>
  <c r="GB98" i="17"/>
  <c r="FW98" i="17"/>
  <c r="FV98" i="17"/>
  <c r="FU98" i="17"/>
  <c r="FP98" i="17"/>
  <c r="FO98" i="17"/>
  <c r="FN98" i="17"/>
  <c r="FI98" i="17"/>
  <c r="FH98" i="17"/>
  <c r="FG98" i="17"/>
  <c r="FB98" i="17"/>
  <c r="FA98" i="17"/>
  <c r="EZ98" i="17"/>
  <c r="EU98" i="17"/>
  <c r="ET98" i="17"/>
  <c r="ES98" i="17"/>
  <c r="EN98" i="17"/>
  <c r="EM98" i="17"/>
  <c r="EL98" i="17"/>
  <c r="EG98" i="17"/>
  <c r="EF98" i="17"/>
  <c r="EE98" i="17"/>
  <c r="DZ98" i="17"/>
  <c r="DY98" i="17"/>
  <c r="DX98" i="17"/>
  <c r="DS98" i="17"/>
  <c r="DR98" i="17"/>
  <c r="DQ98" i="17"/>
  <c r="DL98" i="17"/>
  <c r="DK98" i="17"/>
  <c r="DJ98" i="17"/>
  <c r="DI98" i="17"/>
  <c r="DD98" i="17"/>
  <c r="DC98" i="17"/>
  <c r="DB98" i="17"/>
  <c r="CZ98" i="17"/>
  <c r="CX98" i="17"/>
  <c r="CY98" i="17" s="1"/>
  <c r="DA98" i="17" s="1"/>
  <c r="AF98" i="17"/>
  <c r="AE98" i="17"/>
  <c r="AG98" i="17" s="1"/>
  <c r="AD98" i="17"/>
  <c r="AC98" i="17"/>
  <c r="GD97" i="17"/>
  <c r="GC97" i="17"/>
  <c r="GB97" i="17"/>
  <c r="FW97" i="17"/>
  <c r="FV97" i="17"/>
  <c r="FU97" i="17"/>
  <c r="FP97" i="17"/>
  <c r="FO97" i="17"/>
  <c r="FN97" i="17"/>
  <c r="FI97" i="17"/>
  <c r="FH97" i="17"/>
  <c r="FG97" i="17"/>
  <c r="FB97" i="17"/>
  <c r="FA97" i="17"/>
  <c r="EZ97" i="17"/>
  <c r="EU97" i="17"/>
  <c r="ET97" i="17"/>
  <c r="ES97" i="17"/>
  <c r="EN97" i="17"/>
  <c r="EM97" i="17"/>
  <c r="EL97" i="17"/>
  <c r="EG97" i="17"/>
  <c r="EF97" i="17"/>
  <c r="EE97" i="17"/>
  <c r="DZ97" i="17"/>
  <c r="DY97" i="17"/>
  <c r="DX97" i="17"/>
  <c r="DS97" i="17"/>
  <c r="DR97" i="17"/>
  <c r="DQ97" i="17"/>
  <c r="DL97" i="17"/>
  <c r="DK97" i="17"/>
  <c r="DJ97" i="17"/>
  <c r="DD97" i="17"/>
  <c r="DC97" i="17"/>
  <c r="DB97" i="17"/>
  <c r="CX97" i="17"/>
  <c r="CZ97" i="17" s="1"/>
  <c r="AD97" i="17"/>
  <c r="AC97" i="17"/>
  <c r="GD96" i="17"/>
  <c r="GC96" i="17"/>
  <c r="GB96" i="17"/>
  <c r="FW96" i="17"/>
  <c r="FV96" i="17"/>
  <c r="FU96" i="17"/>
  <c r="FP96" i="17"/>
  <c r="FO96" i="17"/>
  <c r="FN96" i="17"/>
  <c r="FI96" i="17"/>
  <c r="FH96" i="17"/>
  <c r="FG96" i="17"/>
  <c r="FB96" i="17"/>
  <c r="FA96" i="17"/>
  <c r="EZ96" i="17"/>
  <c r="EU96" i="17"/>
  <c r="ET96" i="17"/>
  <c r="ES96" i="17"/>
  <c r="EN96" i="17"/>
  <c r="EM96" i="17"/>
  <c r="EL96" i="17"/>
  <c r="EG96" i="17"/>
  <c r="EF96" i="17"/>
  <c r="EE96" i="17"/>
  <c r="DZ96" i="17"/>
  <c r="DY96" i="17"/>
  <c r="DX96" i="17"/>
  <c r="DS96" i="17"/>
  <c r="DR96" i="17"/>
  <c r="DQ96" i="17"/>
  <c r="DL96" i="17"/>
  <c r="DK96" i="17"/>
  <c r="DJ96" i="17"/>
  <c r="DF96" i="17"/>
  <c r="DE96" i="17" s="1"/>
  <c r="DD96" i="17"/>
  <c r="DC96" i="17"/>
  <c r="DB96" i="17"/>
  <c r="CX96" i="17"/>
  <c r="CZ96" i="17" s="1"/>
  <c r="AD96" i="17"/>
  <c r="AC96" i="17"/>
  <c r="GD95" i="17"/>
  <c r="GC95" i="17"/>
  <c r="GB95" i="17"/>
  <c r="FW95" i="17"/>
  <c r="FV95" i="17"/>
  <c r="FU95" i="17"/>
  <c r="FP95" i="17"/>
  <c r="FO95" i="17"/>
  <c r="FN95" i="17"/>
  <c r="FI95" i="17"/>
  <c r="FH95" i="17"/>
  <c r="FG95" i="17"/>
  <c r="FB95" i="17"/>
  <c r="FA95" i="17"/>
  <c r="EZ95" i="17"/>
  <c r="EU95" i="17"/>
  <c r="ET95" i="17"/>
  <c r="ES95" i="17"/>
  <c r="EN95" i="17"/>
  <c r="EM95" i="17"/>
  <c r="EL95" i="17"/>
  <c r="EG95" i="17"/>
  <c r="EF95" i="17"/>
  <c r="EE95" i="17"/>
  <c r="DZ95" i="17"/>
  <c r="DY95" i="17"/>
  <c r="DX95" i="17"/>
  <c r="DS95" i="17"/>
  <c r="DR95" i="17"/>
  <c r="DQ95" i="17"/>
  <c r="DN95" i="17"/>
  <c r="DU95" i="17" s="1"/>
  <c r="DM95" i="17"/>
  <c r="DL95" i="17"/>
  <c r="DK95" i="17"/>
  <c r="DJ95" i="17"/>
  <c r="DF95" i="17"/>
  <c r="DE95" i="17" s="1"/>
  <c r="DD95" i="17"/>
  <c r="DC95" i="17"/>
  <c r="DB95" i="17"/>
  <c r="CZ95" i="17"/>
  <c r="CX95" i="17"/>
  <c r="CY95" i="17" s="1"/>
  <c r="AD95" i="17"/>
  <c r="AC95" i="17"/>
  <c r="GD94" i="17"/>
  <c r="GC94" i="17"/>
  <c r="GB94" i="17"/>
  <c r="FW94" i="17"/>
  <c r="FV94" i="17"/>
  <c r="FU94" i="17"/>
  <c r="FP94" i="17"/>
  <c r="FO94" i="17"/>
  <c r="FN94" i="17"/>
  <c r="FI94" i="17"/>
  <c r="FH94" i="17"/>
  <c r="FG94" i="17"/>
  <c r="FB94" i="17"/>
  <c r="FA94" i="17"/>
  <c r="EZ94" i="17"/>
  <c r="EU94" i="17"/>
  <c r="ET94" i="17"/>
  <c r="ES94" i="17"/>
  <c r="EN94" i="17"/>
  <c r="EM94" i="17"/>
  <c r="EL94" i="17"/>
  <c r="EG94" i="17"/>
  <c r="EF94" i="17"/>
  <c r="EE94" i="17"/>
  <c r="DZ94" i="17"/>
  <c r="DY94" i="17"/>
  <c r="DX94" i="17"/>
  <c r="DS94" i="17"/>
  <c r="DR94" i="17"/>
  <c r="DQ94" i="17"/>
  <c r="DL94" i="17"/>
  <c r="DK94" i="17"/>
  <c r="DJ94" i="17"/>
  <c r="DI94" i="17"/>
  <c r="DD94" i="17"/>
  <c r="DC94" i="17"/>
  <c r="DB94" i="17"/>
  <c r="DA94" i="17"/>
  <c r="CX94" i="17"/>
  <c r="CY94" i="17" s="1"/>
  <c r="AH94" i="17"/>
  <c r="AF94" i="17"/>
  <c r="AD94" i="17"/>
  <c r="DF94" i="17" s="1"/>
  <c r="AC94" i="17"/>
  <c r="GD93" i="17"/>
  <c r="GC93" i="17"/>
  <c r="GB93" i="17"/>
  <c r="FW93" i="17"/>
  <c r="FV93" i="17"/>
  <c r="FU93" i="17"/>
  <c r="FP93" i="17"/>
  <c r="FO93" i="17"/>
  <c r="FN93" i="17"/>
  <c r="FI93" i="17"/>
  <c r="FH93" i="17"/>
  <c r="FG93" i="17"/>
  <c r="FB93" i="17"/>
  <c r="FA93" i="17"/>
  <c r="EZ93" i="17"/>
  <c r="EU93" i="17"/>
  <c r="ET93" i="17"/>
  <c r="ES93" i="17"/>
  <c r="EN93" i="17"/>
  <c r="EM93" i="17"/>
  <c r="EL93" i="17"/>
  <c r="EG93" i="17"/>
  <c r="EF93" i="17"/>
  <c r="EE93" i="17"/>
  <c r="DZ93" i="17"/>
  <c r="DY93" i="17"/>
  <c r="DX93" i="17"/>
  <c r="DS93" i="17"/>
  <c r="DR93" i="17"/>
  <c r="DQ93" i="17"/>
  <c r="DL93" i="17"/>
  <c r="DK93" i="17"/>
  <c r="DJ93" i="17"/>
  <c r="DF93" i="17"/>
  <c r="DN93" i="17" s="1"/>
  <c r="DE93" i="17"/>
  <c r="DD93" i="17"/>
  <c r="DC93" i="17"/>
  <c r="DB93" i="17"/>
  <c r="CX93" i="17"/>
  <c r="CZ93" i="17" s="1"/>
  <c r="AD93" i="17"/>
  <c r="AC93" i="17"/>
  <c r="GD92" i="17"/>
  <c r="GC92" i="17"/>
  <c r="GB92" i="17"/>
  <c r="FW92" i="17"/>
  <c r="FV92" i="17"/>
  <c r="FU92" i="17"/>
  <c r="FP92" i="17"/>
  <c r="FO92" i="17"/>
  <c r="FN92" i="17"/>
  <c r="FI92" i="17"/>
  <c r="FH92" i="17"/>
  <c r="FG92" i="17"/>
  <c r="FB92" i="17"/>
  <c r="FA92" i="17"/>
  <c r="EZ92" i="17"/>
  <c r="EU92" i="17"/>
  <c r="ET92" i="17"/>
  <c r="ES92" i="17"/>
  <c r="EN92" i="17"/>
  <c r="EM92" i="17"/>
  <c r="EL92" i="17"/>
  <c r="EG92" i="17"/>
  <c r="EF92" i="17"/>
  <c r="EE92" i="17"/>
  <c r="DZ92" i="17"/>
  <c r="DY92" i="17"/>
  <c r="DX92" i="17"/>
  <c r="DS92" i="17"/>
  <c r="DR92" i="17"/>
  <c r="DQ92" i="17"/>
  <c r="DL92" i="17"/>
  <c r="DK92" i="17"/>
  <c r="DJ92" i="17"/>
  <c r="DD92" i="17"/>
  <c r="DC92" i="17"/>
  <c r="DB92" i="17"/>
  <c r="CY92" i="17"/>
  <c r="AF92" i="17" s="1"/>
  <c r="CX92" i="17"/>
  <c r="CZ92" i="17" s="1"/>
  <c r="AD92" i="17"/>
  <c r="DF92" i="17" s="1"/>
  <c r="AC92" i="17"/>
  <c r="GD91" i="17"/>
  <c r="GC91" i="17"/>
  <c r="GB91" i="17"/>
  <c r="FW91" i="17"/>
  <c r="FV91" i="17"/>
  <c r="FU91" i="17"/>
  <c r="FP91" i="17"/>
  <c r="FO91" i="17"/>
  <c r="FN91" i="17"/>
  <c r="FI91" i="17"/>
  <c r="FH91" i="17"/>
  <c r="FG91" i="17"/>
  <c r="FB91" i="17"/>
  <c r="FA91" i="17"/>
  <c r="EZ91" i="17"/>
  <c r="EU91" i="17"/>
  <c r="ET91" i="17"/>
  <c r="ES91" i="17"/>
  <c r="EN91" i="17"/>
  <c r="EM91" i="17"/>
  <c r="EL91" i="17"/>
  <c r="EG91" i="17"/>
  <c r="EF91" i="17"/>
  <c r="EE91" i="17"/>
  <c r="DZ91" i="17"/>
  <c r="DY91" i="17"/>
  <c r="DX91" i="17"/>
  <c r="DS91" i="17"/>
  <c r="DR91" i="17"/>
  <c r="DQ91" i="17"/>
  <c r="DL91" i="17"/>
  <c r="DK91" i="17"/>
  <c r="DJ91" i="17"/>
  <c r="DD91" i="17"/>
  <c r="DC91" i="17"/>
  <c r="DB91" i="17"/>
  <c r="DA91" i="17"/>
  <c r="DI91" i="17" s="1"/>
  <c r="CZ91" i="17"/>
  <c r="CY91" i="17"/>
  <c r="CX91" i="17"/>
  <c r="AG91" i="17"/>
  <c r="AF91" i="17"/>
  <c r="AE91" i="17"/>
  <c r="AD91" i="17"/>
  <c r="DF91" i="17" s="1"/>
  <c r="AC91" i="17"/>
  <c r="GD90" i="17"/>
  <c r="GC90" i="17"/>
  <c r="GB90" i="17"/>
  <c r="FW90" i="17"/>
  <c r="FV90" i="17"/>
  <c r="FU90" i="17"/>
  <c r="FP90" i="17"/>
  <c r="FO90" i="17"/>
  <c r="FN90" i="17"/>
  <c r="FI90" i="17"/>
  <c r="FH90" i="17"/>
  <c r="FG90" i="17"/>
  <c r="FB90" i="17"/>
  <c r="FA90" i="17"/>
  <c r="EZ90" i="17"/>
  <c r="EU90" i="17"/>
  <c r="ET90" i="17"/>
  <c r="ES90" i="17"/>
  <c r="EN90" i="17"/>
  <c r="EM90" i="17"/>
  <c r="EL90" i="17"/>
  <c r="EG90" i="17"/>
  <c r="EF90" i="17"/>
  <c r="EE90" i="17"/>
  <c r="DZ90" i="17"/>
  <c r="DY90" i="17"/>
  <c r="DX90" i="17"/>
  <c r="DS90" i="17"/>
  <c r="DR90" i="17"/>
  <c r="DQ90" i="17"/>
  <c r="DL90" i="17"/>
  <c r="DK90" i="17"/>
  <c r="DJ90" i="17"/>
  <c r="DF90" i="17"/>
  <c r="DN90" i="17" s="1"/>
  <c r="DD90" i="17"/>
  <c r="DC90" i="17"/>
  <c r="DB90" i="17"/>
  <c r="CZ90" i="17"/>
  <c r="CY90" i="17"/>
  <c r="AF90" i="17" s="1"/>
  <c r="AH90" i="17" s="1"/>
  <c r="CX90" i="17"/>
  <c r="AD90" i="17"/>
  <c r="AC90" i="17"/>
  <c r="GD89" i="17"/>
  <c r="GC89" i="17"/>
  <c r="GB89" i="17"/>
  <c r="FW89" i="17"/>
  <c r="FV89" i="17"/>
  <c r="FU89" i="17"/>
  <c r="FP89" i="17"/>
  <c r="FO89" i="17"/>
  <c r="FN89" i="17"/>
  <c r="FI89" i="17"/>
  <c r="FH89" i="17"/>
  <c r="FG89" i="17"/>
  <c r="FB89" i="17"/>
  <c r="FA89" i="17"/>
  <c r="EZ89" i="17"/>
  <c r="EU89" i="17"/>
  <c r="ET89" i="17"/>
  <c r="ES89" i="17"/>
  <c r="EN89" i="17"/>
  <c r="EM89" i="17"/>
  <c r="EL89" i="17"/>
  <c r="EG89" i="17"/>
  <c r="EF89" i="17"/>
  <c r="EE89" i="17"/>
  <c r="DZ89" i="17"/>
  <c r="DY89" i="17"/>
  <c r="DX89" i="17"/>
  <c r="DS89" i="17"/>
  <c r="DR89" i="17"/>
  <c r="DQ89" i="17"/>
  <c r="DN89" i="17"/>
  <c r="DU89" i="17" s="1"/>
  <c r="DL89" i="17"/>
  <c r="DK89" i="17"/>
  <c r="DJ89" i="17"/>
  <c r="DF89" i="17"/>
  <c r="DE89" i="17"/>
  <c r="DD89" i="17"/>
  <c r="DC89" i="17"/>
  <c r="DB89" i="17"/>
  <c r="CX89" i="17"/>
  <c r="CZ89" i="17" s="1"/>
  <c r="AD89" i="17"/>
  <c r="AC89" i="17"/>
  <c r="GD88" i="17"/>
  <c r="GC88" i="17"/>
  <c r="GB88" i="17"/>
  <c r="FW88" i="17"/>
  <c r="FV88" i="17"/>
  <c r="FU88" i="17"/>
  <c r="FP88" i="17"/>
  <c r="FO88" i="17"/>
  <c r="FN88" i="17"/>
  <c r="FI88" i="17"/>
  <c r="FH88" i="17"/>
  <c r="FG88" i="17"/>
  <c r="FB88" i="17"/>
  <c r="FA88" i="17"/>
  <c r="EZ88" i="17"/>
  <c r="EU88" i="17"/>
  <c r="ET88" i="17"/>
  <c r="ES88" i="17"/>
  <c r="EN88" i="17"/>
  <c r="EM88" i="17"/>
  <c r="EL88" i="17"/>
  <c r="EG88" i="17"/>
  <c r="EF88" i="17"/>
  <c r="EE88" i="17"/>
  <c r="DZ88" i="17"/>
  <c r="DY88" i="17"/>
  <c r="DX88" i="17"/>
  <c r="DS88" i="17"/>
  <c r="DR88" i="17"/>
  <c r="DQ88" i="17"/>
  <c r="DL88" i="17"/>
  <c r="DK88" i="17"/>
  <c r="DJ88" i="17"/>
  <c r="DD88" i="17"/>
  <c r="DC88" i="17"/>
  <c r="DB88" i="17"/>
  <c r="CX88" i="17"/>
  <c r="CZ88" i="17" s="1"/>
  <c r="AD88" i="17"/>
  <c r="AC88" i="17"/>
  <c r="GD87" i="17"/>
  <c r="GC87" i="17"/>
  <c r="GB87" i="17"/>
  <c r="FW87" i="17"/>
  <c r="FV87" i="17"/>
  <c r="FU87" i="17"/>
  <c r="FP87" i="17"/>
  <c r="FO87" i="17"/>
  <c r="FN87" i="17"/>
  <c r="FI87" i="17"/>
  <c r="FH87" i="17"/>
  <c r="FG87" i="17"/>
  <c r="FB87" i="17"/>
  <c r="FA87" i="17"/>
  <c r="EZ87" i="17"/>
  <c r="EU87" i="17"/>
  <c r="ET87" i="17"/>
  <c r="ES87" i="17"/>
  <c r="EN87" i="17"/>
  <c r="EM87" i="17"/>
  <c r="EL87" i="17"/>
  <c r="EG87" i="17"/>
  <c r="EF87" i="17"/>
  <c r="EE87" i="17"/>
  <c r="DZ87" i="17"/>
  <c r="DY87" i="17"/>
  <c r="DX87" i="17"/>
  <c r="DS87" i="17"/>
  <c r="DR87" i="17"/>
  <c r="DQ87" i="17"/>
  <c r="DL87" i="17"/>
  <c r="DK87" i="17"/>
  <c r="DJ87" i="17"/>
  <c r="DI87" i="17"/>
  <c r="DD87" i="17"/>
  <c r="DC87" i="17"/>
  <c r="DB87" i="17"/>
  <c r="DA87" i="17"/>
  <c r="CZ87" i="17"/>
  <c r="CY87" i="17"/>
  <c r="AF87" i="17" s="1"/>
  <c r="CX87" i="17"/>
  <c r="AD87" i="17"/>
  <c r="DF87" i="17" s="1"/>
  <c r="DE87" i="17" s="1"/>
  <c r="AC87" i="17"/>
  <c r="GD86" i="17"/>
  <c r="GC86" i="17"/>
  <c r="GB86" i="17"/>
  <c r="FW86" i="17"/>
  <c r="FV86" i="17"/>
  <c r="FU86" i="17"/>
  <c r="FP86" i="17"/>
  <c r="FO86" i="17"/>
  <c r="FN86" i="17"/>
  <c r="FI86" i="17"/>
  <c r="FH86" i="17"/>
  <c r="FG86" i="17"/>
  <c r="FB86" i="17"/>
  <c r="FA86" i="17"/>
  <c r="EZ86" i="17"/>
  <c r="EU86" i="17"/>
  <c r="ET86" i="17"/>
  <c r="ES86" i="17"/>
  <c r="EN86" i="17"/>
  <c r="EM86" i="17"/>
  <c r="EL86" i="17"/>
  <c r="EG86" i="17"/>
  <c r="EF86" i="17"/>
  <c r="EE86" i="17"/>
  <c r="DZ86" i="17"/>
  <c r="DY86" i="17"/>
  <c r="DX86" i="17"/>
  <c r="DS86" i="17"/>
  <c r="DR86" i="17"/>
  <c r="DQ86" i="17"/>
  <c r="DL86" i="17"/>
  <c r="DK86" i="17"/>
  <c r="DJ86" i="17"/>
  <c r="DD86" i="17"/>
  <c r="DC86" i="17"/>
  <c r="DB86" i="17"/>
  <c r="CZ86" i="17"/>
  <c r="CX86" i="17"/>
  <c r="CY86" i="17" s="1"/>
  <c r="AD86" i="17"/>
  <c r="DF86" i="17" s="1"/>
  <c r="AC86" i="17"/>
  <c r="GD85" i="17"/>
  <c r="GC85" i="17"/>
  <c r="GB85" i="17"/>
  <c r="FW85" i="17"/>
  <c r="FV85" i="17"/>
  <c r="FU85" i="17"/>
  <c r="FP85" i="17"/>
  <c r="FO85" i="17"/>
  <c r="FN85" i="17"/>
  <c r="FI85" i="17"/>
  <c r="FH85" i="17"/>
  <c r="FG85" i="17"/>
  <c r="FB85" i="17"/>
  <c r="FA85" i="17"/>
  <c r="EZ85" i="17"/>
  <c r="EU85" i="17"/>
  <c r="ET85" i="17"/>
  <c r="ES85" i="17"/>
  <c r="EN85" i="17"/>
  <c r="EM85" i="17"/>
  <c r="EL85" i="17"/>
  <c r="EG85" i="17"/>
  <c r="EF85" i="17"/>
  <c r="EE85" i="17"/>
  <c r="DZ85" i="17"/>
  <c r="DY85" i="17"/>
  <c r="DX85" i="17"/>
  <c r="DS85" i="17"/>
  <c r="DR85" i="17"/>
  <c r="DQ85" i="17"/>
  <c r="DL85" i="17"/>
  <c r="DK85" i="17"/>
  <c r="DJ85" i="17"/>
  <c r="DF85" i="17"/>
  <c r="DN85" i="17" s="1"/>
  <c r="DE85" i="17"/>
  <c r="DD85" i="17"/>
  <c r="DC85" i="17"/>
  <c r="DB85" i="17"/>
  <c r="CX85" i="17"/>
  <c r="CZ85" i="17" s="1"/>
  <c r="AD85" i="17"/>
  <c r="AC85" i="17"/>
  <c r="GD84" i="17"/>
  <c r="GC84" i="17"/>
  <c r="GB84" i="17"/>
  <c r="FW84" i="17"/>
  <c r="FV84" i="17"/>
  <c r="FU84" i="17"/>
  <c r="FP84" i="17"/>
  <c r="FO84" i="17"/>
  <c r="FN84" i="17"/>
  <c r="FI84" i="17"/>
  <c r="FH84" i="17"/>
  <c r="FG84" i="17"/>
  <c r="FB84" i="17"/>
  <c r="FA84" i="17"/>
  <c r="EZ84" i="17"/>
  <c r="EU84" i="17"/>
  <c r="ET84" i="17"/>
  <c r="ES84" i="17"/>
  <c r="EN84" i="17"/>
  <c r="EM84" i="17"/>
  <c r="EL84" i="17"/>
  <c r="EG84" i="17"/>
  <c r="EF84" i="17"/>
  <c r="EE84" i="17"/>
  <c r="DZ84" i="17"/>
  <c r="DY84" i="17"/>
  <c r="DX84" i="17"/>
  <c r="DS84" i="17"/>
  <c r="DR84" i="17"/>
  <c r="DQ84" i="17"/>
  <c r="DL84" i="17"/>
  <c r="DK84" i="17"/>
  <c r="DJ84" i="17"/>
  <c r="DD84" i="17"/>
  <c r="DC84" i="17"/>
  <c r="DB84" i="17"/>
  <c r="CX84" i="17"/>
  <c r="CZ84" i="17" s="1"/>
  <c r="AD84" i="17"/>
  <c r="DF84" i="17" s="1"/>
  <c r="AC84" i="17"/>
  <c r="GD83" i="17"/>
  <c r="GC83" i="17"/>
  <c r="GB83" i="17"/>
  <c r="FW83" i="17"/>
  <c r="FV83" i="17"/>
  <c r="FU83" i="17"/>
  <c r="FP83" i="17"/>
  <c r="FO83" i="17"/>
  <c r="FN83" i="17"/>
  <c r="FI83" i="17"/>
  <c r="FH83" i="17"/>
  <c r="FG83" i="17"/>
  <c r="FB83" i="17"/>
  <c r="FA83" i="17"/>
  <c r="EZ83" i="17"/>
  <c r="EU83" i="17"/>
  <c r="ET83" i="17"/>
  <c r="ES83" i="17"/>
  <c r="EN83" i="17"/>
  <c r="EM83" i="17"/>
  <c r="EL83" i="17"/>
  <c r="EG83" i="17"/>
  <c r="EF83" i="17"/>
  <c r="EE83" i="17"/>
  <c r="DZ83" i="17"/>
  <c r="DY83" i="17"/>
  <c r="DX83" i="17"/>
  <c r="DS83" i="17"/>
  <c r="DR83" i="17"/>
  <c r="DQ83" i="17"/>
  <c r="DL83" i="17"/>
  <c r="DK83" i="17"/>
  <c r="DJ83" i="17"/>
  <c r="DD83" i="17"/>
  <c r="DC83" i="17"/>
  <c r="DB83" i="17"/>
  <c r="CZ83" i="17"/>
  <c r="CY83" i="17"/>
  <c r="AE83" i="17" s="1"/>
  <c r="CX83" i="17"/>
  <c r="AG83" i="17"/>
  <c r="AF83" i="17"/>
  <c r="AD83" i="17"/>
  <c r="AC83" i="17"/>
  <c r="GD82" i="17"/>
  <c r="GC82" i="17"/>
  <c r="GB82" i="17"/>
  <c r="FW82" i="17"/>
  <c r="FV82" i="17"/>
  <c r="FU82" i="17"/>
  <c r="FP82" i="17"/>
  <c r="FO82" i="17"/>
  <c r="FN82" i="17"/>
  <c r="FI82" i="17"/>
  <c r="FH82" i="17"/>
  <c r="FG82" i="17"/>
  <c r="FB82" i="17"/>
  <c r="FA82" i="17"/>
  <c r="EZ82" i="17"/>
  <c r="EU82" i="17"/>
  <c r="ET82" i="17"/>
  <c r="ES82" i="17"/>
  <c r="EN82" i="17"/>
  <c r="EM82" i="17"/>
  <c r="EL82" i="17"/>
  <c r="EG82" i="17"/>
  <c r="EF82" i="17"/>
  <c r="EE82" i="17"/>
  <c r="DZ82" i="17"/>
  <c r="DY82" i="17"/>
  <c r="DX82" i="17"/>
  <c r="DS82" i="17"/>
  <c r="DR82" i="17"/>
  <c r="DQ82" i="17"/>
  <c r="DL82" i="17"/>
  <c r="DK82" i="17"/>
  <c r="DJ82" i="17"/>
  <c r="DF82" i="17"/>
  <c r="DN82" i="17" s="1"/>
  <c r="DE82" i="17"/>
  <c r="DD82" i="17"/>
  <c r="DC82" i="17"/>
  <c r="DB82" i="17"/>
  <c r="CZ82" i="17"/>
  <c r="CY82" i="17"/>
  <c r="CX82" i="17"/>
  <c r="AD82" i="17"/>
  <c r="AC82" i="17"/>
  <c r="GD81" i="17"/>
  <c r="GC81" i="17"/>
  <c r="GB81" i="17"/>
  <c r="FW81" i="17"/>
  <c r="FV81" i="17"/>
  <c r="FU81" i="17"/>
  <c r="FP81" i="17"/>
  <c r="FO81" i="17"/>
  <c r="FN81" i="17"/>
  <c r="FI81" i="17"/>
  <c r="FH81" i="17"/>
  <c r="FG81" i="17"/>
  <c r="FB81" i="17"/>
  <c r="FA81" i="17"/>
  <c r="EZ81" i="17"/>
  <c r="EU81" i="17"/>
  <c r="ET81" i="17"/>
  <c r="ES81" i="17"/>
  <c r="EN81" i="17"/>
  <c r="EM81" i="17"/>
  <c r="EL81" i="17"/>
  <c r="EG81" i="17"/>
  <c r="EF81" i="17"/>
  <c r="EE81" i="17"/>
  <c r="DZ81" i="17"/>
  <c r="DY81" i="17"/>
  <c r="DX81" i="17"/>
  <c r="DS81" i="17"/>
  <c r="DR81" i="17"/>
  <c r="DQ81" i="17"/>
  <c r="DN81" i="17"/>
  <c r="DU81" i="17" s="1"/>
  <c r="EB81" i="17" s="1"/>
  <c r="DM81" i="17"/>
  <c r="DL81" i="17"/>
  <c r="DK81" i="17"/>
  <c r="DJ81" i="17"/>
  <c r="DF81" i="17"/>
  <c r="DE81" i="17" s="1"/>
  <c r="DD81" i="17"/>
  <c r="DC81" i="17"/>
  <c r="DB81" i="17"/>
  <c r="CZ81" i="17"/>
  <c r="CY81" i="17"/>
  <c r="AF81" i="17" s="1"/>
  <c r="CX81" i="17"/>
  <c r="AH81" i="17"/>
  <c r="AD81" i="17"/>
  <c r="AC81" i="17"/>
  <c r="GD80" i="17"/>
  <c r="GC80" i="17"/>
  <c r="GB80" i="17"/>
  <c r="FW80" i="17"/>
  <c r="FV80" i="17"/>
  <c r="FU80" i="17"/>
  <c r="FP80" i="17"/>
  <c r="FO80" i="17"/>
  <c r="FN80" i="17"/>
  <c r="FI80" i="17"/>
  <c r="FH80" i="17"/>
  <c r="FG80" i="17"/>
  <c r="FB80" i="17"/>
  <c r="FA80" i="17"/>
  <c r="EZ80" i="17"/>
  <c r="EU80" i="17"/>
  <c r="ET80" i="17"/>
  <c r="ES80" i="17"/>
  <c r="EN80" i="17"/>
  <c r="EM80" i="17"/>
  <c r="EL80" i="17"/>
  <c r="EG80" i="17"/>
  <c r="EF80" i="17"/>
  <c r="EE80" i="17"/>
  <c r="DZ80" i="17"/>
  <c r="DY80" i="17"/>
  <c r="DX80" i="17"/>
  <c r="DS80" i="17"/>
  <c r="DR80" i="17"/>
  <c r="DQ80" i="17"/>
  <c r="DL80" i="17"/>
  <c r="DK80" i="17"/>
  <c r="DJ80" i="17"/>
  <c r="DD80" i="17"/>
  <c r="DC80" i="17"/>
  <c r="DB80" i="17"/>
  <c r="CX80" i="17"/>
  <c r="CZ80" i="17" s="1"/>
  <c r="AD80" i="17"/>
  <c r="DF80" i="17" s="1"/>
  <c r="AC80" i="17"/>
  <c r="GD79" i="17"/>
  <c r="GC79" i="17"/>
  <c r="GB79" i="17"/>
  <c r="FW79" i="17"/>
  <c r="FV79" i="17"/>
  <c r="FU79" i="17"/>
  <c r="FP79" i="17"/>
  <c r="FO79" i="17"/>
  <c r="FN79" i="17"/>
  <c r="FI79" i="17"/>
  <c r="FH79" i="17"/>
  <c r="FG79" i="17"/>
  <c r="FB79" i="17"/>
  <c r="FA79" i="17"/>
  <c r="EZ79" i="17"/>
  <c r="EU79" i="17"/>
  <c r="ET79" i="17"/>
  <c r="ES79" i="17"/>
  <c r="EN79" i="17"/>
  <c r="EM79" i="17"/>
  <c r="EL79" i="17"/>
  <c r="EG79" i="17"/>
  <c r="EF79" i="17"/>
  <c r="EE79" i="17"/>
  <c r="DZ79" i="17"/>
  <c r="DY79" i="17"/>
  <c r="DX79" i="17"/>
  <c r="DS79" i="17"/>
  <c r="DR79" i="17"/>
  <c r="DQ79" i="17"/>
  <c r="DL79" i="17"/>
  <c r="DK79" i="17"/>
  <c r="DJ79" i="17"/>
  <c r="DD79" i="17"/>
  <c r="DC79" i="17"/>
  <c r="DB79" i="17"/>
  <c r="CX79" i="17"/>
  <c r="CZ79" i="17" s="1"/>
  <c r="AD79" i="17"/>
  <c r="AC79" i="17"/>
  <c r="GD78" i="17"/>
  <c r="GC78" i="17"/>
  <c r="GB78" i="17"/>
  <c r="FW78" i="17"/>
  <c r="FV78" i="17"/>
  <c r="FU78" i="17"/>
  <c r="FP78" i="17"/>
  <c r="FO78" i="17"/>
  <c r="FN78" i="17"/>
  <c r="FI78" i="17"/>
  <c r="FH78" i="17"/>
  <c r="FG78" i="17"/>
  <c r="FB78" i="17"/>
  <c r="FA78" i="17"/>
  <c r="EZ78" i="17"/>
  <c r="EU78" i="17"/>
  <c r="ET78" i="17"/>
  <c r="ES78" i="17"/>
  <c r="EN78" i="17"/>
  <c r="EM78" i="17"/>
  <c r="EL78" i="17"/>
  <c r="EG78" i="17"/>
  <c r="EF78" i="17"/>
  <c r="EE78" i="17"/>
  <c r="DZ78" i="17"/>
  <c r="DY78" i="17"/>
  <c r="DX78" i="17"/>
  <c r="DS78" i="17"/>
  <c r="DR78" i="17"/>
  <c r="DQ78" i="17"/>
  <c r="DL78" i="17"/>
  <c r="DK78" i="17"/>
  <c r="DJ78" i="17"/>
  <c r="DD78" i="17"/>
  <c r="DC78" i="17"/>
  <c r="DB78" i="17"/>
  <c r="CX78" i="17"/>
  <c r="CZ78" i="17" s="1"/>
  <c r="AD78" i="17"/>
  <c r="AC78" i="17"/>
  <c r="GD77" i="17"/>
  <c r="GC77" i="17"/>
  <c r="GB77" i="17"/>
  <c r="FW77" i="17"/>
  <c r="FV77" i="17"/>
  <c r="FU77" i="17"/>
  <c r="FP77" i="17"/>
  <c r="FO77" i="17"/>
  <c r="FN77" i="17"/>
  <c r="FI77" i="17"/>
  <c r="FH77" i="17"/>
  <c r="FG77" i="17"/>
  <c r="FB77" i="17"/>
  <c r="FA77" i="17"/>
  <c r="EZ77" i="17"/>
  <c r="EU77" i="17"/>
  <c r="ET77" i="17"/>
  <c r="ES77" i="17"/>
  <c r="EN77" i="17"/>
  <c r="EM77" i="17"/>
  <c r="EL77" i="17"/>
  <c r="EG77" i="17"/>
  <c r="EF77" i="17"/>
  <c r="EE77" i="17"/>
  <c r="DZ77" i="17"/>
  <c r="DY77" i="17"/>
  <c r="DX77" i="17"/>
  <c r="DS77" i="17"/>
  <c r="DR77" i="17"/>
  <c r="DQ77" i="17"/>
  <c r="DL77" i="17"/>
  <c r="DK77" i="17"/>
  <c r="DJ77" i="17"/>
  <c r="DD77" i="17"/>
  <c r="DC77" i="17"/>
  <c r="DB77" i="17"/>
  <c r="CZ77" i="17"/>
  <c r="CX77" i="17"/>
  <c r="CY77" i="17" s="1"/>
  <c r="AD77" i="17"/>
  <c r="DF77" i="17" s="1"/>
  <c r="AC77" i="17"/>
  <c r="GD76" i="17"/>
  <c r="GC76" i="17"/>
  <c r="GB76" i="17"/>
  <c r="FW76" i="17"/>
  <c r="FV76" i="17"/>
  <c r="FU76" i="17"/>
  <c r="FP76" i="17"/>
  <c r="FO76" i="17"/>
  <c r="FN76" i="17"/>
  <c r="FI76" i="17"/>
  <c r="FH76" i="17"/>
  <c r="FG76" i="17"/>
  <c r="FB76" i="17"/>
  <c r="FA76" i="17"/>
  <c r="EZ76" i="17"/>
  <c r="EU76" i="17"/>
  <c r="ET76" i="17"/>
  <c r="ES76" i="17"/>
  <c r="EN76" i="17"/>
  <c r="EM76" i="17"/>
  <c r="EL76" i="17"/>
  <c r="EG76" i="17"/>
  <c r="EF76" i="17"/>
  <c r="EE76" i="17"/>
  <c r="DZ76" i="17"/>
  <c r="DY76" i="17"/>
  <c r="DX76" i="17"/>
  <c r="DS76" i="17"/>
  <c r="DR76" i="17"/>
  <c r="DQ76" i="17"/>
  <c r="DL76" i="17"/>
  <c r="DK76" i="17"/>
  <c r="DJ76" i="17"/>
  <c r="DF76" i="17"/>
  <c r="DE76" i="17" s="1"/>
  <c r="DD76" i="17"/>
  <c r="DC76" i="17"/>
  <c r="DB76" i="17"/>
  <c r="CX76" i="17"/>
  <c r="CZ76" i="17" s="1"/>
  <c r="AD76" i="17"/>
  <c r="AC76" i="17"/>
  <c r="GD75" i="17"/>
  <c r="GC75" i="17"/>
  <c r="GB75" i="17"/>
  <c r="FW75" i="17"/>
  <c r="FV75" i="17"/>
  <c r="FU75" i="17"/>
  <c r="FP75" i="17"/>
  <c r="FO75" i="17"/>
  <c r="FN75" i="17"/>
  <c r="FI75" i="17"/>
  <c r="FH75" i="17"/>
  <c r="FG75" i="17"/>
  <c r="FB75" i="17"/>
  <c r="FA75" i="17"/>
  <c r="EZ75" i="17"/>
  <c r="EU75" i="17"/>
  <c r="ET75" i="17"/>
  <c r="ES75" i="17"/>
  <c r="EN75" i="17"/>
  <c r="EM75" i="17"/>
  <c r="EL75" i="17"/>
  <c r="EG75" i="17"/>
  <c r="EF75" i="17"/>
  <c r="EE75" i="17"/>
  <c r="DZ75" i="17"/>
  <c r="DY75" i="17"/>
  <c r="DX75" i="17"/>
  <c r="DS75" i="17"/>
  <c r="DR75" i="17"/>
  <c r="DQ75" i="17"/>
  <c r="DL75" i="17"/>
  <c r="DK75" i="17"/>
  <c r="DJ75" i="17"/>
  <c r="DD75" i="17"/>
  <c r="DC75" i="17"/>
  <c r="DB75" i="17"/>
  <c r="CX75" i="17"/>
  <c r="CZ75" i="17" s="1"/>
  <c r="AD75" i="17"/>
  <c r="DF75" i="17" s="1"/>
  <c r="AC75" i="17"/>
  <c r="GD74" i="17"/>
  <c r="GC74" i="17"/>
  <c r="GB74" i="17"/>
  <c r="FW74" i="17"/>
  <c r="FV74" i="17"/>
  <c r="FU74" i="17"/>
  <c r="FP74" i="17"/>
  <c r="FO74" i="17"/>
  <c r="FN74" i="17"/>
  <c r="FI74" i="17"/>
  <c r="FH74" i="17"/>
  <c r="FG74" i="17"/>
  <c r="FB74" i="17"/>
  <c r="FA74" i="17"/>
  <c r="EZ74" i="17"/>
  <c r="EU74" i="17"/>
  <c r="ET74" i="17"/>
  <c r="ES74" i="17"/>
  <c r="EN74" i="17"/>
  <c r="EM74" i="17"/>
  <c r="EL74" i="17"/>
  <c r="EG74" i="17"/>
  <c r="EF74" i="17"/>
  <c r="EE74" i="17"/>
  <c r="DZ74" i="17"/>
  <c r="DY74" i="17"/>
  <c r="DX74" i="17"/>
  <c r="DS74" i="17"/>
  <c r="DR74" i="17"/>
  <c r="DQ74" i="17"/>
  <c r="DL74" i="17"/>
  <c r="DK74" i="17"/>
  <c r="DJ74" i="17"/>
  <c r="DD74" i="17"/>
  <c r="DC74" i="17"/>
  <c r="DB74" i="17"/>
  <c r="CX74" i="17"/>
  <c r="CZ74" i="17" s="1"/>
  <c r="AD74" i="17"/>
  <c r="DF74" i="17" s="1"/>
  <c r="AC74" i="17"/>
  <c r="GD73" i="17"/>
  <c r="GC73" i="17"/>
  <c r="GB73" i="17"/>
  <c r="FW73" i="17"/>
  <c r="FV73" i="17"/>
  <c r="FU73" i="17"/>
  <c r="FP73" i="17"/>
  <c r="FO73" i="17"/>
  <c r="FN73" i="17"/>
  <c r="FI73" i="17"/>
  <c r="FH73" i="17"/>
  <c r="FG73" i="17"/>
  <c r="FB73" i="17"/>
  <c r="FA73" i="17"/>
  <c r="EZ73" i="17"/>
  <c r="EU73" i="17"/>
  <c r="ET73" i="17"/>
  <c r="ES73" i="17"/>
  <c r="EN73" i="17"/>
  <c r="EM73" i="17"/>
  <c r="EL73" i="17"/>
  <c r="EG73" i="17"/>
  <c r="EF73" i="17"/>
  <c r="EE73" i="17"/>
  <c r="DZ73" i="17"/>
  <c r="DY73" i="17"/>
  <c r="DX73" i="17"/>
  <c r="DS73" i="17"/>
  <c r="DR73" i="17"/>
  <c r="DQ73" i="17"/>
  <c r="DL73" i="17"/>
  <c r="DK73" i="17"/>
  <c r="DJ73" i="17"/>
  <c r="DD73" i="17"/>
  <c r="DC73" i="17"/>
  <c r="DB73" i="17"/>
  <c r="CX73" i="17"/>
  <c r="CZ73" i="17" s="1"/>
  <c r="AD73" i="17"/>
  <c r="DF73" i="17" s="1"/>
  <c r="AC73" i="17"/>
  <c r="GD72" i="17"/>
  <c r="GC72" i="17"/>
  <c r="GB72" i="17"/>
  <c r="FW72" i="17"/>
  <c r="FV72" i="17"/>
  <c r="FU72" i="17"/>
  <c r="FP72" i="17"/>
  <c r="FO72" i="17"/>
  <c r="FN72" i="17"/>
  <c r="FI72" i="17"/>
  <c r="FH72" i="17"/>
  <c r="FG72" i="17"/>
  <c r="FB72" i="17"/>
  <c r="FA72" i="17"/>
  <c r="EZ72" i="17"/>
  <c r="EU72" i="17"/>
  <c r="ET72" i="17"/>
  <c r="ES72" i="17"/>
  <c r="EN72" i="17"/>
  <c r="EM72" i="17"/>
  <c r="EL72" i="17"/>
  <c r="EG72" i="17"/>
  <c r="EF72" i="17"/>
  <c r="EE72" i="17"/>
  <c r="DZ72" i="17"/>
  <c r="DY72" i="17"/>
  <c r="DX72" i="17"/>
  <c r="DS72" i="17"/>
  <c r="DR72" i="17"/>
  <c r="DQ72" i="17"/>
  <c r="DL72" i="17"/>
  <c r="DK72" i="17"/>
  <c r="DJ72" i="17"/>
  <c r="DD72" i="17"/>
  <c r="DC72" i="17"/>
  <c r="DB72" i="17"/>
  <c r="CZ72" i="17"/>
  <c r="CX72" i="17"/>
  <c r="CY72" i="17" s="1"/>
  <c r="AD72" i="17"/>
  <c r="DF72" i="17" s="1"/>
  <c r="AC72" i="17"/>
  <c r="GD71" i="17"/>
  <c r="GC71" i="17"/>
  <c r="GB71" i="17"/>
  <c r="FW71" i="17"/>
  <c r="FV71" i="17"/>
  <c r="FU71" i="17"/>
  <c r="FP71" i="17"/>
  <c r="FO71" i="17"/>
  <c r="FN71" i="17"/>
  <c r="FI71" i="17"/>
  <c r="FH71" i="17"/>
  <c r="FG71" i="17"/>
  <c r="FB71" i="17"/>
  <c r="FA71" i="17"/>
  <c r="EZ71" i="17"/>
  <c r="EU71" i="17"/>
  <c r="ET71" i="17"/>
  <c r="ES71" i="17"/>
  <c r="EN71" i="17"/>
  <c r="EM71" i="17"/>
  <c r="EL71" i="17"/>
  <c r="EG71" i="17"/>
  <c r="EF71" i="17"/>
  <c r="EE71" i="17"/>
  <c r="DZ71" i="17"/>
  <c r="DY71" i="17"/>
  <c r="DX71" i="17"/>
  <c r="DS71" i="17"/>
  <c r="DR71" i="17"/>
  <c r="DQ71" i="17"/>
  <c r="DL71" i="17"/>
  <c r="DK71" i="17"/>
  <c r="DJ71" i="17"/>
  <c r="DF71" i="17"/>
  <c r="DD71" i="17"/>
  <c r="DC71" i="17"/>
  <c r="DB71" i="17"/>
  <c r="CX71" i="17"/>
  <c r="CZ71" i="17" s="1"/>
  <c r="AD71" i="17"/>
  <c r="AC71" i="17"/>
  <c r="GD70" i="17"/>
  <c r="GC70" i="17"/>
  <c r="GB70" i="17"/>
  <c r="FW70" i="17"/>
  <c r="FV70" i="17"/>
  <c r="FU70" i="17"/>
  <c r="FP70" i="17"/>
  <c r="FO70" i="17"/>
  <c r="FN70" i="17"/>
  <c r="FI70" i="17"/>
  <c r="FH70" i="17"/>
  <c r="FG70" i="17"/>
  <c r="FB70" i="17"/>
  <c r="FA70" i="17"/>
  <c r="EZ70" i="17"/>
  <c r="EU70" i="17"/>
  <c r="ET70" i="17"/>
  <c r="ES70" i="17"/>
  <c r="EN70" i="17"/>
  <c r="EM70" i="17"/>
  <c r="EL70" i="17"/>
  <c r="EG70" i="17"/>
  <c r="EF70" i="17"/>
  <c r="EE70" i="17"/>
  <c r="DZ70" i="17"/>
  <c r="DY70" i="17"/>
  <c r="DX70" i="17"/>
  <c r="DS70" i="17"/>
  <c r="DR70" i="17"/>
  <c r="DQ70" i="17"/>
  <c r="DN70" i="17"/>
  <c r="DU70" i="17" s="1"/>
  <c r="DM70" i="17"/>
  <c r="DL70" i="17"/>
  <c r="DK70" i="17"/>
  <c r="DJ70" i="17"/>
  <c r="DF70" i="17"/>
  <c r="DE70" i="17" s="1"/>
  <c r="DD70" i="17"/>
  <c r="DC70" i="17"/>
  <c r="DB70" i="17"/>
  <c r="CZ70" i="17"/>
  <c r="CX70" i="17"/>
  <c r="CY70" i="17" s="1"/>
  <c r="AD70" i="17"/>
  <c r="AC70" i="17"/>
  <c r="GD69" i="17"/>
  <c r="GC69" i="17"/>
  <c r="GB69" i="17"/>
  <c r="FW69" i="17"/>
  <c r="FV69" i="17"/>
  <c r="FU69" i="17"/>
  <c r="FP69" i="17"/>
  <c r="FO69" i="17"/>
  <c r="FN69" i="17"/>
  <c r="FI69" i="17"/>
  <c r="FH69" i="17"/>
  <c r="FG69" i="17"/>
  <c r="FB69" i="17"/>
  <c r="FA69" i="17"/>
  <c r="EZ69" i="17"/>
  <c r="EU69" i="17"/>
  <c r="ET69" i="17"/>
  <c r="ES69" i="17"/>
  <c r="EN69" i="17"/>
  <c r="EM69" i="17"/>
  <c r="EL69" i="17"/>
  <c r="EG69" i="17"/>
  <c r="EF69" i="17"/>
  <c r="EE69" i="17"/>
  <c r="DZ69" i="17"/>
  <c r="DY69" i="17"/>
  <c r="DX69" i="17"/>
  <c r="DS69" i="17"/>
  <c r="DR69" i="17"/>
  <c r="DQ69" i="17"/>
  <c r="DL69" i="17"/>
  <c r="DK69" i="17"/>
  <c r="DJ69" i="17"/>
  <c r="DD69" i="17"/>
  <c r="DC69" i="17"/>
  <c r="DB69" i="17"/>
  <c r="CZ69" i="17"/>
  <c r="CX69" i="17"/>
  <c r="CY69" i="17" s="1"/>
  <c r="AD69" i="17"/>
  <c r="DF69" i="17" s="1"/>
  <c r="AC69" i="17"/>
  <c r="GD68" i="17"/>
  <c r="GC68" i="17"/>
  <c r="GB68" i="17"/>
  <c r="FW68" i="17"/>
  <c r="FV68" i="17"/>
  <c r="FU68" i="17"/>
  <c r="FP68" i="17"/>
  <c r="FO68" i="17"/>
  <c r="FN68" i="17"/>
  <c r="FI68" i="17"/>
  <c r="FH68" i="17"/>
  <c r="FG68" i="17"/>
  <c r="FB68" i="17"/>
  <c r="FA68" i="17"/>
  <c r="EZ68" i="17"/>
  <c r="EU68" i="17"/>
  <c r="ET68" i="17"/>
  <c r="ES68" i="17"/>
  <c r="EN68" i="17"/>
  <c r="EM68" i="17"/>
  <c r="EL68" i="17"/>
  <c r="EG68" i="17"/>
  <c r="EF68" i="17"/>
  <c r="EE68" i="17"/>
  <c r="DZ68" i="17"/>
  <c r="DY68" i="17"/>
  <c r="DX68" i="17"/>
  <c r="DS68" i="17"/>
  <c r="DR68" i="17"/>
  <c r="DQ68" i="17"/>
  <c r="DL68" i="17"/>
  <c r="DK68" i="17"/>
  <c r="DJ68" i="17"/>
  <c r="DF68" i="17"/>
  <c r="DD68" i="17"/>
  <c r="DC68" i="17"/>
  <c r="DB68" i="17"/>
  <c r="CZ68" i="17"/>
  <c r="CX68" i="17"/>
  <c r="CY68" i="17" s="1"/>
  <c r="AD68" i="17"/>
  <c r="AC68" i="17"/>
  <c r="GD67" i="17"/>
  <c r="GC67" i="17"/>
  <c r="GB67" i="17"/>
  <c r="FW67" i="17"/>
  <c r="FV67" i="17"/>
  <c r="FU67" i="17"/>
  <c r="FP67" i="17"/>
  <c r="FO67" i="17"/>
  <c r="FN67" i="17"/>
  <c r="FI67" i="17"/>
  <c r="FH67" i="17"/>
  <c r="FG67" i="17"/>
  <c r="FB67" i="17"/>
  <c r="FA67" i="17"/>
  <c r="EZ67" i="17"/>
  <c r="EU67" i="17"/>
  <c r="ET67" i="17"/>
  <c r="ES67" i="17"/>
  <c r="EN67" i="17"/>
  <c r="EM67" i="17"/>
  <c r="EL67" i="17"/>
  <c r="EG67" i="17"/>
  <c r="EF67" i="17"/>
  <c r="EE67" i="17"/>
  <c r="DZ67" i="17"/>
  <c r="DY67" i="17"/>
  <c r="DX67" i="17"/>
  <c r="DS67" i="17"/>
  <c r="DR67" i="17"/>
  <c r="DQ67" i="17"/>
  <c r="DL67" i="17"/>
  <c r="DK67" i="17"/>
  <c r="DJ67" i="17"/>
  <c r="DD67" i="17"/>
  <c r="DC67" i="17"/>
  <c r="DB67" i="17"/>
  <c r="CX67" i="17"/>
  <c r="CZ67" i="17" s="1"/>
  <c r="AD67" i="17"/>
  <c r="AC67" i="17"/>
  <c r="GD66" i="17"/>
  <c r="GC66" i="17"/>
  <c r="GB66" i="17"/>
  <c r="FW66" i="17"/>
  <c r="FV66" i="17"/>
  <c r="FU66" i="17"/>
  <c r="FP66" i="17"/>
  <c r="FO66" i="17"/>
  <c r="FN66" i="17"/>
  <c r="FI66" i="17"/>
  <c r="FH66" i="17"/>
  <c r="FG66" i="17"/>
  <c r="FB66" i="17"/>
  <c r="FA66" i="17"/>
  <c r="EZ66" i="17"/>
  <c r="EU66" i="17"/>
  <c r="ET66" i="17"/>
  <c r="ES66" i="17"/>
  <c r="EN66" i="17"/>
  <c r="EM66" i="17"/>
  <c r="EL66" i="17"/>
  <c r="EG66" i="17"/>
  <c r="EF66" i="17"/>
  <c r="EE66" i="17"/>
  <c r="DZ66" i="17"/>
  <c r="DY66" i="17"/>
  <c r="DX66" i="17"/>
  <c r="DS66" i="17"/>
  <c r="DR66" i="17"/>
  <c r="DQ66" i="17"/>
  <c r="DL66" i="17"/>
  <c r="DK66" i="17"/>
  <c r="DJ66" i="17"/>
  <c r="DI66" i="17"/>
  <c r="DP66" i="17" s="1"/>
  <c r="DO66" i="17" s="1"/>
  <c r="DG66" i="17"/>
  <c r="DF66" i="17"/>
  <c r="DN66" i="17" s="1"/>
  <c r="DM66" i="17" s="1"/>
  <c r="DD66" i="17"/>
  <c r="DC66" i="17"/>
  <c r="DB66" i="17"/>
  <c r="CZ66" i="17"/>
  <c r="CX66" i="17"/>
  <c r="CY66" i="17" s="1"/>
  <c r="DA66" i="17" s="1"/>
  <c r="AF66" i="17"/>
  <c r="AE66" i="17"/>
  <c r="AG66" i="17" s="1"/>
  <c r="AD66" i="17"/>
  <c r="AH66" i="17" s="1"/>
  <c r="AC66" i="17"/>
  <c r="GD65" i="17"/>
  <c r="GC65" i="17"/>
  <c r="GB65" i="17"/>
  <c r="FW65" i="17"/>
  <c r="FV65" i="17"/>
  <c r="FU65" i="17"/>
  <c r="FP65" i="17"/>
  <c r="FO65" i="17"/>
  <c r="FN65" i="17"/>
  <c r="FI65" i="17"/>
  <c r="FH65" i="17"/>
  <c r="FG65" i="17"/>
  <c r="FB65" i="17"/>
  <c r="FA65" i="17"/>
  <c r="EZ65" i="17"/>
  <c r="EU65" i="17"/>
  <c r="ET65" i="17"/>
  <c r="ES65" i="17"/>
  <c r="EN65" i="17"/>
  <c r="EM65" i="17"/>
  <c r="EL65" i="17"/>
  <c r="EG65" i="17"/>
  <c r="EF65" i="17"/>
  <c r="EE65" i="17"/>
  <c r="DZ65" i="17"/>
  <c r="DY65" i="17"/>
  <c r="DX65" i="17"/>
  <c r="DS65" i="17"/>
  <c r="DR65" i="17"/>
  <c r="DQ65" i="17"/>
  <c r="DN65" i="17"/>
  <c r="DU65" i="17" s="1"/>
  <c r="DT65" i="17" s="1"/>
  <c r="DL65" i="17"/>
  <c r="DK65" i="17"/>
  <c r="DJ65" i="17"/>
  <c r="DF65" i="17"/>
  <c r="DE65" i="17" s="1"/>
  <c r="DD65" i="17"/>
  <c r="DC65" i="17"/>
  <c r="DB65" i="17"/>
  <c r="CX65" i="17"/>
  <c r="AD65" i="17"/>
  <c r="AC65" i="17"/>
  <c r="GD64" i="17"/>
  <c r="GC64" i="17"/>
  <c r="GB64" i="17"/>
  <c r="FW64" i="17"/>
  <c r="FV64" i="17"/>
  <c r="FU64" i="17"/>
  <c r="FP64" i="17"/>
  <c r="FO64" i="17"/>
  <c r="FN64" i="17"/>
  <c r="FI64" i="17"/>
  <c r="FH64" i="17"/>
  <c r="FG64" i="17"/>
  <c r="FB64" i="17"/>
  <c r="FA64" i="17"/>
  <c r="EZ64" i="17"/>
  <c r="EU64" i="17"/>
  <c r="ET64" i="17"/>
  <c r="ES64" i="17"/>
  <c r="EN64" i="17"/>
  <c r="EM64" i="17"/>
  <c r="EL64" i="17"/>
  <c r="EG64" i="17"/>
  <c r="EF64" i="17"/>
  <c r="EE64" i="17"/>
  <c r="DZ64" i="17"/>
  <c r="DY64" i="17"/>
  <c r="DX64" i="17"/>
  <c r="DS64" i="17"/>
  <c r="DR64" i="17"/>
  <c r="DQ64" i="17"/>
  <c r="DL64" i="17"/>
  <c r="DK64" i="17"/>
  <c r="DJ64" i="17"/>
  <c r="DF64" i="17"/>
  <c r="DD64" i="17"/>
  <c r="DC64" i="17"/>
  <c r="DB64" i="17"/>
  <c r="CX64" i="17"/>
  <c r="CZ64" i="17" s="1"/>
  <c r="AD64" i="17"/>
  <c r="AC64" i="17"/>
  <c r="GD63" i="17"/>
  <c r="GC63" i="17"/>
  <c r="GB63" i="17"/>
  <c r="FW63" i="17"/>
  <c r="FV63" i="17"/>
  <c r="FU63" i="17"/>
  <c r="FP63" i="17"/>
  <c r="FO63" i="17"/>
  <c r="FN63" i="17"/>
  <c r="FI63" i="17"/>
  <c r="FH63" i="17"/>
  <c r="FG63" i="17"/>
  <c r="FB63" i="17"/>
  <c r="FA63" i="17"/>
  <c r="EZ63" i="17"/>
  <c r="EU63" i="17"/>
  <c r="ET63" i="17"/>
  <c r="ES63" i="17"/>
  <c r="EN63" i="17"/>
  <c r="EM63" i="17"/>
  <c r="EL63" i="17"/>
  <c r="EG63" i="17"/>
  <c r="EF63" i="17"/>
  <c r="EE63" i="17"/>
  <c r="DZ63" i="17"/>
  <c r="DY63" i="17"/>
  <c r="DX63" i="17"/>
  <c r="DS63" i="17"/>
  <c r="DR63" i="17"/>
  <c r="DQ63" i="17"/>
  <c r="DL63" i="17"/>
  <c r="DK63" i="17"/>
  <c r="DJ63" i="17"/>
  <c r="DD63" i="17"/>
  <c r="DC63" i="17"/>
  <c r="DB63" i="17"/>
  <c r="CX63" i="17"/>
  <c r="CY63" i="17" s="1"/>
  <c r="AD63" i="17"/>
  <c r="AC63" i="17"/>
  <c r="GD62" i="17"/>
  <c r="GC62" i="17"/>
  <c r="GB62" i="17"/>
  <c r="FW62" i="17"/>
  <c r="FV62" i="17"/>
  <c r="FU62" i="17"/>
  <c r="FP62" i="17"/>
  <c r="FO62" i="17"/>
  <c r="FN62" i="17"/>
  <c r="FI62" i="17"/>
  <c r="FH62" i="17"/>
  <c r="FG62" i="17"/>
  <c r="FB62" i="17"/>
  <c r="FA62" i="17"/>
  <c r="EZ62" i="17"/>
  <c r="EU62" i="17"/>
  <c r="ET62" i="17"/>
  <c r="ES62" i="17"/>
  <c r="EN62" i="17"/>
  <c r="EM62" i="17"/>
  <c r="EL62" i="17"/>
  <c r="EG62" i="17"/>
  <c r="EF62" i="17"/>
  <c r="EE62" i="17"/>
  <c r="DZ62" i="17"/>
  <c r="DY62" i="17"/>
  <c r="DX62" i="17"/>
  <c r="DS62" i="17"/>
  <c r="DR62" i="17"/>
  <c r="DQ62" i="17"/>
  <c r="DL62" i="17"/>
  <c r="DK62" i="17"/>
  <c r="DJ62" i="17"/>
  <c r="DD62" i="17"/>
  <c r="DC62" i="17"/>
  <c r="DB62" i="17"/>
  <c r="CX62" i="17"/>
  <c r="CZ62" i="17" s="1"/>
  <c r="AD62" i="17"/>
  <c r="DF62" i="17" s="1"/>
  <c r="AC62" i="17"/>
  <c r="GD61" i="17"/>
  <c r="GC61" i="17"/>
  <c r="GB61" i="17"/>
  <c r="FW61" i="17"/>
  <c r="FV61" i="17"/>
  <c r="FU61" i="17"/>
  <c r="FP61" i="17"/>
  <c r="FO61" i="17"/>
  <c r="FN61" i="17"/>
  <c r="FI61" i="17"/>
  <c r="FH61" i="17"/>
  <c r="FG61" i="17"/>
  <c r="FB61" i="17"/>
  <c r="FA61" i="17"/>
  <c r="EZ61" i="17"/>
  <c r="EU61" i="17"/>
  <c r="ET61" i="17"/>
  <c r="ES61" i="17"/>
  <c r="EN61" i="17"/>
  <c r="EM61" i="17"/>
  <c r="EL61" i="17"/>
  <c r="EG61" i="17"/>
  <c r="EF61" i="17"/>
  <c r="EE61" i="17"/>
  <c r="DZ61" i="17"/>
  <c r="DY61" i="17"/>
  <c r="DX61" i="17"/>
  <c r="DS61" i="17"/>
  <c r="DR61" i="17"/>
  <c r="DQ61" i="17"/>
  <c r="DL61" i="17"/>
  <c r="DK61" i="17"/>
  <c r="DJ61" i="17"/>
  <c r="DF61" i="17"/>
  <c r="DE61" i="17" s="1"/>
  <c r="DD61" i="17"/>
  <c r="DC61" i="17"/>
  <c r="DB61" i="17"/>
  <c r="CZ61" i="17"/>
  <c r="CX61" i="17"/>
  <c r="CY61" i="17" s="1"/>
  <c r="AF61" i="17" s="1"/>
  <c r="AH61" i="17" s="1"/>
  <c r="AD61" i="17"/>
  <c r="AC61" i="17"/>
  <c r="GD60" i="17"/>
  <c r="GC60" i="17"/>
  <c r="GB60" i="17"/>
  <c r="FW60" i="17"/>
  <c r="FV60" i="17"/>
  <c r="FU60" i="17"/>
  <c r="FP60" i="17"/>
  <c r="FO60" i="17"/>
  <c r="FN60" i="17"/>
  <c r="FI60" i="17"/>
  <c r="FH60" i="17"/>
  <c r="FG60" i="17"/>
  <c r="FB60" i="17"/>
  <c r="FA60" i="17"/>
  <c r="EZ60" i="17"/>
  <c r="EU60" i="17"/>
  <c r="ET60" i="17"/>
  <c r="ES60" i="17"/>
  <c r="EN60" i="17"/>
  <c r="EM60" i="17"/>
  <c r="EL60" i="17"/>
  <c r="EG60" i="17"/>
  <c r="EF60" i="17"/>
  <c r="EE60" i="17"/>
  <c r="DZ60" i="17"/>
  <c r="DY60" i="17"/>
  <c r="DX60" i="17"/>
  <c r="DS60" i="17"/>
  <c r="DR60" i="17"/>
  <c r="DQ60" i="17"/>
  <c r="DL60" i="17"/>
  <c r="DK60" i="17"/>
  <c r="DJ60" i="17"/>
  <c r="DD60" i="17"/>
  <c r="DC60" i="17"/>
  <c r="DB60" i="17"/>
  <c r="CX60" i="17"/>
  <c r="CZ60" i="17" s="1"/>
  <c r="AD60" i="17"/>
  <c r="AC60" i="17"/>
  <c r="GD59" i="17"/>
  <c r="GC59" i="17"/>
  <c r="GB59" i="17"/>
  <c r="FW59" i="17"/>
  <c r="FV59" i="17"/>
  <c r="FU59" i="17"/>
  <c r="FP59" i="17"/>
  <c r="FO59" i="17"/>
  <c r="FN59" i="17"/>
  <c r="FI59" i="17"/>
  <c r="FH59" i="17"/>
  <c r="FG59" i="17"/>
  <c r="FB59" i="17"/>
  <c r="FA59" i="17"/>
  <c r="EZ59" i="17"/>
  <c r="EU59" i="17"/>
  <c r="ET59" i="17"/>
  <c r="ES59" i="17"/>
  <c r="EN59" i="17"/>
  <c r="EM59" i="17"/>
  <c r="EL59" i="17"/>
  <c r="EG59" i="17"/>
  <c r="EF59" i="17"/>
  <c r="EE59" i="17"/>
  <c r="DZ59" i="17"/>
  <c r="DY59" i="17"/>
  <c r="DX59" i="17"/>
  <c r="DS59" i="17"/>
  <c r="DR59" i="17"/>
  <c r="DQ59" i="17"/>
  <c r="DL59" i="17"/>
  <c r="DK59" i="17"/>
  <c r="DJ59" i="17"/>
  <c r="DD59" i="17"/>
  <c r="DC59" i="17"/>
  <c r="DB59" i="17"/>
  <c r="CX59" i="17"/>
  <c r="CZ59" i="17" s="1"/>
  <c r="AD59" i="17"/>
  <c r="AC59" i="17"/>
  <c r="GD58" i="17"/>
  <c r="GC58" i="17"/>
  <c r="GB58" i="17"/>
  <c r="FW58" i="17"/>
  <c r="FV58" i="17"/>
  <c r="FU58" i="17"/>
  <c r="FP58" i="17"/>
  <c r="FO58" i="17"/>
  <c r="FN58" i="17"/>
  <c r="FI58" i="17"/>
  <c r="FH58" i="17"/>
  <c r="FG58" i="17"/>
  <c r="FB58" i="17"/>
  <c r="FA58" i="17"/>
  <c r="EZ58" i="17"/>
  <c r="EU58" i="17"/>
  <c r="ET58" i="17"/>
  <c r="ES58" i="17"/>
  <c r="EN58" i="17"/>
  <c r="EM58" i="17"/>
  <c r="EL58" i="17"/>
  <c r="EG58" i="17"/>
  <c r="EF58" i="17"/>
  <c r="EE58" i="17"/>
  <c r="DZ58" i="17"/>
  <c r="DY58" i="17"/>
  <c r="DX58" i="17"/>
  <c r="DS58" i="17"/>
  <c r="DR58" i="17"/>
  <c r="DQ58" i="17"/>
  <c r="DL58" i="17"/>
  <c r="DK58" i="17"/>
  <c r="DJ58" i="17"/>
  <c r="DD58" i="17"/>
  <c r="DC58" i="17"/>
  <c r="DB58" i="17"/>
  <c r="CX58" i="17"/>
  <c r="CZ58" i="17" s="1"/>
  <c r="AD58" i="17"/>
  <c r="DF58" i="17" s="1"/>
  <c r="AC58" i="17"/>
  <c r="GD57" i="17"/>
  <c r="GC57" i="17"/>
  <c r="GB57" i="17"/>
  <c r="FW57" i="17"/>
  <c r="FV57" i="17"/>
  <c r="FU57" i="17"/>
  <c r="FP57" i="17"/>
  <c r="FO57" i="17"/>
  <c r="FN57" i="17"/>
  <c r="FI57" i="17"/>
  <c r="FH57" i="17"/>
  <c r="FG57" i="17"/>
  <c r="FB57" i="17"/>
  <c r="FA57" i="17"/>
  <c r="EZ57" i="17"/>
  <c r="EU57" i="17"/>
  <c r="ET57" i="17"/>
  <c r="ES57" i="17"/>
  <c r="EN57" i="17"/>
  <c r="EM57" i="17"/>
  <c r="EL57" i="17"/>
  <c r="EG57" i="17"/>
  <c r="EF57" i="17"/>
  <c r="EE57" i="17"/>
  <c r="DZ57" i="17"/>
  <c r="DY57" i="17"/>
  <c r="DX57" i="17"/>
  <c r="DS57" i="17"/>
  <c r="DR57" i="17"/>
  <c r="DQ57" i="17"/>
  <c r="DL57" i="17"/>
  <c r="DK57" i="17"/>
  <c r="DJ57" i="17"/>
  <c r="DF57" i="17"/>
  <c r="DN57" i="17" s="1"/>
  <c r="DE57" i="17"/>
  <c r="DD57" i="17"/>
  <c r="DC57" i="17"/>
  <c r="DB57" i="17"/>
  <c r="CX57" i="17"/>
  <c r="CZ57" i="17" s="1"/>
  <c r="AD57" i="17"/>
  <c r="AC57" i="17"/>
  <c r="GD56" i="17"/>
  <c r="GC56" i="17"/>
  <c r="GB56" i="17"/>
  <c r="FW56" i="17"/>
  <c r="FV56" i="17"/>
  <c r="FU56" i="17"/>
  <c r="FP56" i="17"/>
  <c r="FO56" i="17"/>
  <c r="FN56" i="17"/>
  <c r="FI56" i="17"/>
  <c r="FH56" i="17"/>
  <c r="FG56" i="17"/>
  <c r="FB56" i="17"/>
  <c r="FA56" i="17"/>
  <c r="EZ56" i="17"/>
  <c r="EU56" i="17"/>
  <c r="ET56" i="17"/>
  <c r="ES56" i="17"/>
  <c r="EN56" i="17"/>
  <c r="EM56" i="17"/>
  <c r="EL56" i="17"/>
  <c r="EG56" i="17"/>
  <c r="EF56" i="17"/>
  <c r="EE56" i="17"/>
  <c r="DZ56" i="17"/>
  <c r="DY56" i="17"/>
  <c r="DX56" i="17"/>
  <c r="DS56" i="17"/>
  <c r="DR56" i="17"/>
  <c r="DQ56" i="17"/>
  <c r="DL56" i="17"/>
  <c r="DK56" i="17"/>
  <c r="DJ56" i="17"/>
  <c r="DD56" i="17"/>
  <c r="DC56" i="17"/>
  <c r="DB56" i="17"/>
  <c r="CX56" i="17"/>
  <c r="CZ56" i="17" s="1"/>
  <c r="AD56" i="17"/>
  <c r="DF56" i="17" s="1"/>
  <c r="AC56" i="17"/>
  <c r="GD55" i="17"/>
  <c r="GC55" i="17"/>
  <c r="GB55" i="17"/>
  <c r="FW55" i="17"/>
  <c r="FV55" i="17"/>
  <c r="FU55" i="17"/>
  <c r="FP55" i="17"/>
  <c r="FO55" i="17"/>
  <c r="FN55" i="17"/>
  <c r="FI55" i="17"/>
  <c r="FH55" i="17"/>
  <c r="FG55" i="17"/>
  <c r="FB55" i="17"/>
  <c r="FA55" i="17"/>
  <c r="EZ55" i="17"/>
  <c r="EU55" i="17"/>
  <c r="ET55" i="17"/>
  <c r="ES55" i="17"/>
  <c r="EN55" i="17"/>
  <c r="EM55" i="17"/>
  <c r="EL55" i="17"/>
  <c r="EG55" i="17"/>
  <c r="EF55" i="17"/>
  <c r="EE55" i="17"/>
  <c r="DZ55" i="17"/>
  <c r="DY55" i="17"/>
  <c r="DX55" i="17"/>
  <c r="DS55" i="17"/>
  <c r="DR55" i="17"/>
  <c r="DQ55" i="17"/>
  <c r="DL55" i="17"/>
  <c r="DK55" i="17"/>
  <c r="DJ55" i="17"/>
  <c r="DD55" i="17"/>
  <c r="DC55" i="17"/>
  <c r="DB55" i="17"/>
  <c r="CZ55" i="17"/>
  <c r="CX55" i="17"/>
  <c r="CY55" i="17" s="1"/>
  <c r="AD55" i="17"/>
  <c r="DF55" i="17" s="1"/>
  <c r="AC55" i="17"/>
  <c r="GD54" i="17"/>
  <c r="GC54" i="17"/>
  <c r="GB54" i="17"/>
  <c r="FW54" i="17"/>
  <c r="FV54" i="17"/>
  <c r="FU54" i="17"/>
  <c r="FP54" i="17"/>
  <c r="FO54" i="17"/>
  <c r="FN54" i="17"/>
  <c r="FI54" i="17"/>
  <c r="FH54" i="17"/>
  <c r="FG54" i="17"/>
  <c r="FB54" i="17"/>
  <c r="FA54" i="17"/>
  <c r="EZ54" i="17"/>
  <c r="EU54" i="17"/>
  <c r="ET54" i="17"/>
  <c r="ES54" i="17"/>
  <c r="EN54" i="17"/>
  <c r="EM54" i="17"/>
  <c r="EL54" i="17"/>
  <c r="EG54" i="17"/>
  <c r="EF54" i="17"/>
  <c r="EE54" i="17"/>
  <c r="DZ54" i="17"/>
  <c r="DY54" i="17"/>
  <c r="DX54" i="17"/>
  <c r="DS54" i="17"/>
  <c r="DR54" i="17"/>
  <c r="DQ54" i="17"/>
  <c r="DL54" i="17"/>
  <c r="DK54" i="17"/>
  <c r="DJ54" i="17"/>
  <c r="DF54" i="17"/>
  <c r="DE54" i="17" s="1"/>
  <c r="DD54" i="17"/>
  <c r="DC54" i="17"/>
  <c r="DB54" i="17"/>
  <c r="CZ54" i="17"/>
  <c r="CY54" i="17"/>
  <c r="AF54" i="17" s="1"/>
  <c r="AH54" i="17" s="1"/>
  <c r="CX54" i="17"/>
  <c r="AD54" i="17"/>
  <c r="AC54" i="17"/>
  <c r="GD53" i="17"/>
  <c r="GC53" i="17"/>
  <c r="GB53" i="17"/>
  <c r="FW53" i="17"/>
  <c r="FV53" i="17"/>
  <c r="FU53" i="17"/>
  <c r="FP53" i="17"/>
  <c r="FO53" i="17"/>
  <c r="FN53" i="17"/>
  <c r="FI53" i="17"/>
  <c r="FH53" i="17"/>
  <c r="FG53" i="17"/>
  <c r="FB53" i="17"/>
  <c r="FA53" i="17"/>
  <c r="EZ53" i="17"/>
  <c r="EU53" i="17"/>
  <c r="ET53" i="17"/>
  <c r="ES53" i="17"/>
  <c r="EN53" i="17"/>
  <c r="EM53" i="17"/>
  <c r="EL53" i="17"/>
  <c r="EG53" i="17"/>
  <c r="EF53" i="17"/>
  <c r="EE53" i="17"/>
  <c r="DZ53" i="17"/>
  <c r="DY53" i="17"/>
  <c r="DX53" i="17"/>
  <c r="DS53" i="17"/>
  <c r="DR53" i="17"/>
  <c r="DQ53" i="17"/>
  <c r="DN53" i="17"/>
  <c r="DL53" i="17"/>
  <c r="DK53" i="17"/>
  <c r="DJ53" i="17"/>
  <c r="DD53" i="17"/>
  <c r="DC53" i="17"/>
  <c r="DB53" i="17"/>
  <c r="CY53" i="17"/>
  <c r="AF53" i="17" s="1"/>
  <c r="CX53" i="17"/>
  <c r="CZ53" i="17" s="1"/>
  <c r="AD53" i="17"/>
  <c r="DF53" i="17" s="1"/>
  <c r="DE53" i="17" s="1"/>
  <c r="AC53" i="17"/>
  <c r="GD52" i="17"/>
  <c r="GC52" i="17"/>
  <c r="GB52" i="17"/>
  <c r="FW52" i="17"/>
  <c r="FV52" i="17"/>
  <c r="FU52" i="17"/>
  <c r="FP52" i="17"/>
  <c r="FO52" i="17"/>
  <c r="FN52" i="17"/>
  <c r="FI52" i="17"/>
  <c r="FH52" i="17"/>
  <c r="FG52" i="17"/>
  <c r="FB52" i="17"/>
  <c r="FA52" i="17"/>
  <c r="EZ52" i="17"/>
  <c r="EU52" i="17"/>
  <c r="ET52" i="17"/>
  <c r="ES52" i="17"/>
  <c r="EN52" i="17"/>
  <c r="EM52" i="17"/>
  <c r="EL52" i="17"/>
  <c r="EG52" i="17"/>
  <c r="EF52" i="17"/>
  <c r="EE52" i="17"/>
  <c r="DZ52" i="17"/>
  <c r="DY52" i="17"/>
  <c r="DX52" i="17"/>
  <c r="DS52" i="17"/>
  <c r="DR52" i="17"/>
  <c r="DQ52" i="17"/>
  <c r="DL52" i="17"/>
  <c r="DK52" i="17"/>
  <c r="DJ52" i="17"/>
  <c r="DD52" i="17"/>
  <c r="DC52" i="17"/>
  <c r="DB52" i="17"/>
  <c r="CX52" i="17"/>
  <c r="CZ52" i="17" s="1"/>
  <c r="AD52" i="17"/>
  <c r="AC52" i="17"/>
  <c r="GD51" i="17"/>
  <c r="GC51" i="17"/>
  <c r="GB51" i="17"/>
  <c r="FW51" i="17"/>
  <c r="FV51" i="17"/>
  <c r="FU51" i="17"/>
  <c r="FP51" i="17"/>
  <c r="FO51" i="17"/>
  <c r="FN51" i="17"/>
  <c r="FI51" i="17"/>
  <c r="FH51" i="17"/>
  <c r="FG51" i="17"/>
  <c r="FB51" i="17"/>
  <c r="FA51" i="17"/>
  <c r="EZ51" i="17"/>
  <c r="EU51" i="17"/>
  <c r="ET51" i="17"/>
  <c r="ES51" i="17"/>
  <c r="EN51" i="17"/>
  <c r="EM51" i="17"/>
  <c r="EL51" i="17"/>
  <c r="EG51" i="17"/>
  <c r="EF51" i="17"/>
  <c r="EE51" i="17"/>
  <c r="DZ51" i="17"/>
  <c r="DY51" i="17"/>
  <c r="DX51" i="17"/>
  <c r="DS51" i="17"/>
  <c r="DR51" i="17"/>
  <c r="DQ51" i="17"/>
  <c r="DL51" i="17"/>
  <c r="DK51" i="17"/>
  <c r="DJ51" i="17"/>
  <c r="DD51" i="17"/>
  <c r="DC51" i="17"/>
  <c r="DB51" i="17"/>
  <c r="CX51" i="17"/>
  <c r="CZ51" i="17" s="1"/>
  <c r="AD51" i="17"/>
  <c r="DF51" i="17" s="1"/>
  <c r="DE51" i="17" s="1"/>
  <c r="AC51" i="17"/>
  <c r="GD50" i="17"/>
  <c r="GC50" i="17"/>
  <c r="GB50" i="17"/>
  <c r="FW50" i="17"/>
  <c r="FV50" i="17"/>
  <c r="FU50" i="17"/>
  <c r="FP50" i="17"/>
  <c r="FO50" i="17"/>
  <c r="FN50" i="17"/>
  <c r="FI50" i="17"/>
  <c r="FH50" i="17"/>
  <c r="FG50" i="17"/>
  <c r="FB50" i="17"/>
  <c r="FA50" i="17"/>
  <c r="EZ50" i="17"/>
  <c r="EU50" i="17"/>
  <c r="ET50" i="17"/>
  <c r="ES50" i="17"/>
  <c r="EN50" i="17"/>
  <c r="EM50" i="17"/>
  <c r="EL50" i="17"/>
  <c r="EG50" i="17"/>
  <c r="EF50" i="17"/>
  <c r="EE50" i="17"/>
  <c r="DZ50" i="17"/>
  <c r="DY50" i="17"/>
  <c r="DX50" i="17"/>
  <c r="DS50" i="17"/>
  <c r="DR50" i="17"/>
  <c r="DQ50" i="17"/>
  <c r="DL50" i="17"/>
  <c r="DK50" i="17"/>
  <c r="DJ50" i="17"/>
  <c r="DD50" i="17"/>
  <c r="DC50" i="17"/>
  <c r="DB50" i="17"/>
  <c r="CX50" i="17"/>
  <c r="CZ50" i="17" s="1"/>
  <c r="AD50" i="17"/>
  <c r="AC50" i="17"/>
  <c r="GD49" i="17"/>
  <c r="GC49" i="17"/>
  <c r="GB49" i="17"/>
  <c r="FW49" i="17"/>
  <c r="FV49" i="17"/>
  <c r="FU49" i="17"/>
  <c r="FP49" i="17"/>
  <c r="FO49" i="17"/>
  <c r="FN49" i="17"/>
  <c r="FI49" i="17"/>
  <c r="FH49" i="17"/>
  <c r="FG49" i="17"/>
  <c r="FB49" i="17"/>
  <c r="FA49" i="17"/>
  <c r="EZ49" i="17"/>
  <c r="EU49" i="17"/>
  <c r="ET49" i="17"/>
  <c r="ES49" i="17"/>
  <c r="EN49" i="17"/>
  <c r="EM49" i="17"/>
  <c r="EL49" i="17"/>
  <c r="EG49" i="17"/>
  <c r="EF49" i="17"/>
  <c r="EE49" i="17"/>
  <c r="DZ49" i="17"/>
  <c r="DY49" i="17"/>
  <c r="DX49" i="17"/>
  <c r="DS49" i="17"/>
  <c r="DR49" i="17"/>
  <c r="DQ49" i="17"/>
  <c r="DL49" i="17"/>
  <c r="DK49" i="17"/>
  <c r="DJ49" i="17"/>
  <c r="DF49" i="17"/>
  <c r="DN49" i="17" s="1"/>
  <c r="DD49" i="17"/>
  <c r="DC49" i="17"/>
  <c r="DB49" i="17"/>
  <c r="CX49" i="17"/>
  <c r="AD49" i="17"/>
  <c r="AC49" i="17"/>
  <c r="GD48" i="17"/>
  <c r="GC48" i="17"/>
  <c r="GB48" i="17"/>
  <c r="FW48" i="17"/>
  <c r="FV48" i="17"/>
  <c r="FU48" i="17"/>
  <c r="FP48" i="17"/>
  <c r="FO48" i="17"/>
  <c r="FN48" i="17"/>
  <c r="FI48" i="17"/>
  <c r="FH48" i="17"/>
  <c r="FG48" i="17"/>
  <c r="FB48" i="17"/>
  <c r="FA48" i="17"/>
  <c r="EZ48" i="17"/>
  <c r="EU48" i="17"/>
  <c r="ET48" i="17"/>
  <c r="ES48" i="17"/>
  <c r="EN48" i="17"/>
  <c r="EM48" i="17"/>
  <c r="EL48" i="17"/>
  <c r="EG48" i="17"/>
  <c r="EF48" i="17"/>
  <c r="EE48" i="17"/>
  <c r="DZ48" i="17"/>
  <c r="DY48" i="17"/>
  <c r="DX48" i="17"/>
  <c r="DU48" i="17"/>
  <c r="EB48" i="17" s="1"/>
  <c r="DT48" i="17"/>
  <c r="DS48" i="17"/>
  <c r="DR48" i="17"/>
  <c r="DQ48" i="17"/>
  <c r="DN48" i="17"/>
  <c r="DM48" i="17" s="1"/>
  <c r="DL48" i="17"/>
  <c r="DK48" i="17"/>
  <c r="DJ48" i="17"/>
  <c r="DD48" i="17"/>
  <c r="DC48" i="17"/>
  <c r="DB48" i="17"/>
  <c r="CX48" i="17"/>
  <c r="CZ48" i="17" s="1"/>
  <c r="AD48" i="17"/>
  <c r="DF48" i="17" s="1"/>
  <c r="DE48" i="17" s="1"/>
  <c r="AC48" i="17"/>
  <c r="GD47" i="17"/>
  <c r="GC47" i="17"/>
  <c r="GB47" i="17"/>
  <c r="FW47" i="17"/>
  <c r="FV47" i="17"/>
  <c r="FU47" i="17"/>
  <c r="FP47" i="17"/>
  <c r="FO47" i="17"/>
  <c r="FN47" i="17"/>
  <c r="FI47" i="17"/>
  <c r="FH47" i="17"/>
  <c r="FG47" i="17"/>
  <c r="FB47" i="17"/>
  <c r="FA47" i="17"/>
  <c r="EZ47" i="17"/>
  <c r="EU47" i="17"/>
  <c r="ET47" i="17"/>
  <c r="ES47" i="17"/>
  <c r="EN47" i="17"/>
  <c r="EM47" i="17"/>
  <c r="EL47" i="17"/>
  <c r="EG47" i="17"/>
  <c r="EF47" i="17"/>
  <c r="EE47" i="17"/>
  <c r="DZ47" i="17"/>
  <c r="DY47" i="17"/>
  <c r="DX47" i="17"/>
  <c r="DS47" i="17"/>
  <c r="DR47" i="17"/>
  <c r="DQ47" i="17"/>
  <c r="DL47" i="17"/>
  <c r="DK47" i="17"/>
  <c r="DJ47" i="17"/>
  <c r="DD47" i="17"/>
  <c r="DC47" i="17"/>
  <c r="DB47" i="17"/>
  <c r="CZ47" i="17"/>
  <c r="CX47" i="17"/>
  <c r="CY47" i="17" s="1"/>
  <c r="AF47" i="17" s="1"/>
  <c r="AD47" i="17"/>
  <c r="AH47" i="17" s="1"/>
  <c r="AC47" i="17"/>
  <c r="GD46" i="17"/>
  <c r="GC46" i="17"/>
  <c r="GB46" i="17"/>
  <c r="FW46" i="17"/>
  <c r="FV46" i="17"/>
  <c r="FU46" i="17"/>
  <c r="FP46" i="17"/>
  <c r="FO46" i="17"/>
  <c r="FN46" i="17"/>
  <c r="FI46" i="17"/>
  <c r="FH46" i="17"/>
  <c r="FG46" i="17"/>
  <c r="FB46" i="17"/>
  <c r="FA46" i="17"/>
  <c r="EZ46" i="17"/>
  <c r="EU46" i="17"/>
  <c r="ET46" i="17"/>
  <c r="ES46" i="17"/>
  <c r="EN46" i="17"/>
  <c r="EM46" i="17"/>
  <c r="EL46" i="17"/>
  <c r="EG46" i="17"/>
  <c r="EF46" i="17"/>
  <c r="EE46" i="17"/>
  <c r="DZ46" i="17"/>
  <c r="DY46" i="17"/>
  <c r="DX46" i="17"/>
  <c r="DS46" i="17"/>
  <c r="DR46" i="17"/>
  <c r="DQ46" i="17"/>
  <c r="DL46" i="17"/>
  <c r="DK46" i="17"/>
  <c r="DJ46" i="17"/>
  <c r="DD46" i="17"/>
  <c r="DC46" i="17"/>
  <c r="DB46" i="17"/>
  <c r="CZ46" i="17"/>
  <c r="AE46" i="17" s="1"/>
  <c r="AG46" i="17" s="1"/>
  <c r="CY46" i="17"/>
  <c r="CX46" i="17"/>
  <c r="AD46" i="17"/>
  <c r="AC46" i="17"/>
  <c r="GD45" i="17"/>
  <c r="GC45" i="17"/>
  <c r="GB45" i="17"/>
  <c r="FW45" i="17"/>
  <c r="FV45" i="17"/>
  <c r="FU45" i="17"/>
  <c r="FP45" i="17"/>
  <c r="FO45" i="17"/>
  <c r="FN45" i="17"/>
  <c r="FI45" i="17"/>
  <c r="FH45" i="17"/>
  <c r="FG45" i="17"/>
  <c r="FB45" i="17"/>
  <c r="FA45" i="17"/>
  <c r="EZ45" i="17"/>
  <c r="EU45" i="17"/>
  <c r="ET45" i="17"/>
  <c r="ES45" i="17"/>
  <c r="EN45" i="17"/>
  <c r="EM45" i="17"/>
  <c r="EL45" i="17"/>
  <c r="EG45" i="17"/>
  <c r="EF45" i="17"/>
  <c r="EE45" i="17"/>
  <c r="DZ45" i="17"/>
  <c r="DY45" i="17"/>
  <c r="DX45" i="17"/>
  <c r="DS45" i="17"/>
  <c r="DR45" i="17"/>
  <c r="DQ45" i="17"/>
  <c r="DL45" i="17"/>
  <c r="DK45" i="17"/>
  <c r="DJ45" i="17"/>
  <c r="DD45" i="17"/>
  <c r="DC45" i="17"/>
  <c r="DB45" i="17"/>
  <c r="CX45" i="17"/>
  <c r="CZ45" i="17" s="1"/>
  <c r="AD45" i="17"/>
  <c r="AC45" i="17"/>
  <c r="GD44" i="17"/>
  <c r="GC44" i="17"/>
  <c r="GB44" i="17"/>
  <c r="FW44" i="17"/>
  <c r="FV44" i="17"/>
  <c r="FU44" i="17"/>
  <c r="FP44" i="17"/>
  <c r="FO44" i="17"/>
  <c r="FN44" i="17"/>
  <c r="FI44" i="17"/>
  <c r="FH44" i="17"/>
  <c r="FG44" i="17"/>
  <c r="FB44" i="17"/>
  <c r="FA44" i="17"/>
  <c r="EZ44" i="17"/>
  <c r="EU44" i="17"/>
  <c r="ET44" i="17"/>
  <c r="ES44" i="17"/>
  <c r="EN44" i="17"/>
  <c r="EM44" i="17"/>
  <c r="EL44" i="17"/>
  <c r="EG44" i="17"/>
  <c r="EF44" i="17"/>
  <c r="EE44" i="17"/>
  <c r="DZ44" i="17"/>
  <c r="DY44" i="17"/>
  <c r="DX44" i="17"/>
  <c r="DS44" i="17"/>
  <c r="DR44" i="17"/>
  <c r="DQ44" i="17"/>
  <c r="DL44" i="17"/>
  <c r="DK44" i="17"/>
  <c r="DJ44" i="17"/>
  <c r="DD44" i="17"/>
  <c r="DC44" i="17"/>
  <c r="DB44" i="17"/>
  <c r="CX44" i="17"/>
  <c r="CZ44" i="17" s="1"/>
  <c r="AD44" i="17"/>
  <c r="AC44" i="17"/>
  <c r="GD43" i="17"/>
  <c r="GC43" i="17"/>
  <c r="GB43" i="17"/>
  <c r="FW43" i="17"/>
  <c r="FV43" i="17"/>
  <c r="FU43" i="17"/>
  <c r="FP43" i="17"/>
  <c r="FO43" i="17"/>
  <c r="FN43" i="17"/>
  <c r="FI43" i="17"/>
  <c r="FH43" i="17"/>
  <c r="FG43" i="17"/>
  <c r="FB43" i="17"/>
  <c r="FA43" i="17"/>
  <c r="EZ43" i="17"/>
  <c r="EU43" i="17"/>
  <c r="ET43" i="17"/>
  <c r="ES43" i="17"/>
  <c r="EN43" i="17"/>
  <c r="EM43" i="17"/>
  <c r="EL43" i="17"/>
  <c r="EG43" i="17"/>
  <c r="EF43" i="17"/>
  <c r="EE43" i="17"/>
  <c r="DZ43" i="17"/>
  <c r="DY43" i="17"/>
  <c r="DX43" i="17"/>
  <c r="DS43" i="17"/>
  <c r="DR43" i="17"/>
  <c r="DQ43" i="17"/>
  <c r="DL43" i="17"/>
  <c r="DK43" i="17"/>
  <c r="DJ43" i="17"/>
  <c r="DD43" i="17"/>
  <c r="DC43" i="17"/>
  <c r="DB43" i="17"/>
  <c r="DA43" i="17"/>
  <c r="DI43" i="17" s="1"/>
  <c r="CZ43" i="17"/>
  <c r="CY43" i="17"/>
  <c r="AF43" i="17" s="1"/>
  <c r="CX43" i="17"/>
  <c r="AD43" i="17"/>
  <c r="AH43" i="17" s="1"/>
  <c r="AC43" i="17"/>
  <c r="GD42" i="17"/>
  <c r="GC42" i="17"/>
  <c r="GB42" i="17"/>
  <c r="FW42" i="17"/>
  <c r="FV42" i="17"/>
  <c r="FU42" i="17"/>
  <c r="FP42" i="17"/>
  <c r="FO42" i="17"/>
  <c r="FN42" i="17"/>
  <c r="FI42" i="17"/>
  <c r="FH42" i="17"/>
  <c r="FG42" i="17"/>
  <c r="FB42" i="17"/>
  <c r="FA42" i="17"/>
  <c r="EZ42" i="17"/>
  <c r="EU42" i="17"/>
  <c r="ET42" i="17"/>
  <c r="ES42" i="17"/>
  <c r="EN42" i="17"/>
  <c r="EM42" i="17"/>
  <c r="EL42" i="17"/>
  <c r="EG42" i="17"/>
  <c r="EF42" i="17"/>
  <c r="EE42" i="17"/>
  <c r="DZ42" i="17"/>
  <c r="DY42" i="17"/>
  <c r="DX42" i="17"/>
  <c r="DS42" i="17"/>
  <c r="DR42" i="17"/>
  <c r="DQ42" i="17"/>
  <c r="DL42" i="17"/>
  <c r="DK42" i="17"/>
  <c r="DJ42" i="17"/>
  <c r="DD42" i="17"/>
  <c r="DC42" i="17"/>
  <c r="DB42" i="17"/>
  <c r="DA42" i="17"/>
  <c r="DI42" i="17" s="1"/>
  <c r="CZ42" i="17"/>
  <c r="AE42" i="17" s="1"/>
  <c r="AG42" i="17" s="1"/>
  <c r="CY42" i="17"/>
  <c r="CX42" i="17"/>
  <c r="AF42" i="17"/>
  <c r="AD42" i="17"/>
  <c r="AH42" i="17" s="1"/>
  <c r="AC42" i="17"/>
  <c r="GD41" i="17"/>
  <c r="GC41" i="17"/>
  <c r="GB41" i="17"/>
  <c r="FW41" i="17"/>
  <c r="FV41" i="17"/>
  <c r="FU41" i="17"/>
  <c r="FP41" i="17"/>
  <c r="FO41" i="17"/>
  <c r="FN41" i="17"/>
  <c r="FI41" i="17"/>
  <c r="FH41" i="17"/>
  <c r="FG41" i="17"/>
  <c r="FB41" i="17"/>
  <c r="FA41" i="17"/>
  <c r="EZ41" i="17"/>
  <c r="EU41" i="17"/>
  <c r="ET41" i="17"/>
  <c r="ES41" i="17"/>
  <c r="EN41" i="17"/>
  <c r="EM41" i="17"/>
  <c r="EL41" i="17"/>
  <c r="EG41" i="17"/>
  <c r="EF41" i="17"/>
  <c r="EE41" i="17"/>
  <c r="DZ41" i="17"/>
  <c r="DY41" i="17"/>
  <c r="DX41" i="17"/>
  <c r="DS41" i="17"/>
  <c r="DR41" i="17"/>
  <c r="DQ41" i="17"/>
  <c r="DL41" i="17"/>
  <c r="DK41" i="17"/>
  <c r="DJ41" i="17"/>
  <c r="DD41" i="17"/>
  <c r="DC41" i="17"/>
  <c r="DB41" i="17"/>
  <c r="CX41" i="17"/>
  <c r="CZ41" i="17" s="1"/>
  <c r="AD41" i="17"/>
  <c r="DF41" i="17" s="1"/>
  <c r="AC41" i="17"/>
  <c r="GD40" i="17"/>
  <c r="GC40" i="17"/>
  <c r="GB40" i="17"/>
  <c r="FW40" i="17"/>
  <c r="FV40" i="17"/>
  <c r="FU40" i="17"/>
  <c r="FP40" i="17"/>
  <c r="FO40" i="17"/>
  <c r="FN40" i="17"/>
  <c r="FI40" i="17"/>
  <c r="FH40" i="17"/>
  <c r="FG40" i="17"/>
  <c r="FB40" i="17"/>
  <c r="FA40" i="17"/>
  <c r="EZ40" i="17"/>
  <c r="EU40" i="17"/>
  <c r="ET40" i="17"/>
  <c r="ES40" i="17"/>
  <c r="EN40" i="17"/>
  <c r="EM40" i="17"/>
  <c r="EL40" i="17"/>
  <c r="EG40" i="17"/>
  <c r="EF40" i="17"/>
  <c r="EE40" i="17"/>
  <c r="DZ40" i="17"/>
  <c r="DY40" i="17"/>
  <c r="DX40" i="17"/>
  <c r="DS40" i="17"/>
  <c r="DR40" i="17"/>
  <c r="DQ40" i="17"/>
  <c r="DL40" i="17"/>
  <c r="DK40" i="17"/>
  <c r="DJ40" i="17"/>
  <c r="DF40" i="17"/>
  <c r="DD40" i="17"/>
  <c r="DC40" i="17"/>
  <c r="DB40" i="17"/>
  <c r="CX40" i="17"/>
  <c r="CZ40" i="17" s="1"/>
  <c r="AD40" i="17"/>
  <c r="AC40" i="17"/>
  <c r="GD39" i="17"/>
  <c r="GC39" i="17"/>
  <c r="GB39" i="17"/>
  <c r="FW39" i="17"/>
  <c r="FV39" i="17"/>
  <c r="FU39" i="17"/>
  <c r="FP39" i="17"/>
  <c r="FO39" i="17"/>
  <c r="FN39" i="17"/>
  <c r="FI39" i="17"/>
  <c r="FH39" i="17"/>
  <c r="FG39" i="17"/>
  <c r="FB39" i="17"/>
  <c r="FA39" i="17"/>
  <c r="EZ39" i="17"/>
  <c r="EU39" i="17"/>
  <c r="ET39" i="17"/>
  <c r="ES39" i="17"/>
  <c r="EN39" i="17"/>
  <c r="EM39" i="17"/>
  <c r="EL39" i="17"/>
  <c r="EG39" i="17"/>
  <c r="EF39" i="17"/>
  <c r="EE39" i="17"/>
  <c r="DZ39" i="17"/>
  <c r="DY39" i="17"/>
  <c r="DX39" i="17"/>
  <c r="DS39" i="17"/>
  <c r="DR39" i="17"/>
  <c r="DQ39" i="17"/>
  <c r="DL39" i="17"/>
  <c r="DK39" i="17"/>
  <c r="DJ39" i="17"/>
  <c r="DI39" i="17"/>
  <c r="DD39" i="17"/>
  <c r="DC39" i="17"/>
  <c r="DB39" i="17"/>
  <c r="DA39" i="17"/>
  <c r="CZ39" i="17"/>
  <c r="CX39" i="17"/>
  <c r="CY39" i="17" s="1"/>
  <c r="AF39" i="17" s="1"/>
  <c r="AH39" i="17" s="1"/>
  <c r="AD39" i="17"/>
  <c r="DF39" i="17" s="1"/>
  <c r="AC39" i="17"/>
  <c r="GD38" i="17"/>
  <c r="GC38" i="17"/>
  <c r="GB38" i="17"/>
  <c r="FW38" i="17"/>
  <c r="FV38" i="17"/>
  <c r="FU38" i="17"/>
  <c r="FP38" i="17"/>
  <c r="FO38" i="17"/>
  <c r="FN38" i="17"/>
  <c r="FI38" i="17"/>
  <c r="FH38" i="17"/>
  <c r="FG38" i="17"/>
  <c r="FB38" i="17"/>
  <c r="FA38" i="17"/>
  <c r="EZ38" i="17"/>
  <c r="EU38" i="17"/>
  <c r="ET38" i="17"/>
  <c r="ES38" i="17"/>
  <c r="EN38" i="17"/>
  <c r="EM38" i="17"/>
  <c r="EL38" i="17"/>
  <c r="EG38" i="17"/>
  <c r="EF38" i="17"/>
  <c r="EE38" i="17"/>
  <c r="DZ38" i="17"/>
  <c r="DY38" i="17"/>
  <c r="DX38" i="17"/>
  <c r="DS38" i="17"/>
  <c r="DR38" i="17"/>
  <c r="DQ38" i="17"/>
  <c r="DN38" i="17"/>
  <c r="DU38" i="17" s="1"/>
  <c r="DT38" i="17" s="1"/>
  <c r="DM38" i="17"/>
  <c r="DL38" i="17"/>
  <c r="DK38" i="17"/>
  <c r="DJ38" i="17"/>
  <c r="DF38" i="17"/>
  <c r="DE38" i="17"/>
  <c r="DD38" i="17"/>
  <c r="DC38" i="17"/>
  <c r="DB38" i="17"/>
  <c r="CX38" i="17"/>
  <c r="CZ38" i="17" s="1"/>
  <c r="AD38" i="17"/>
  <c r="AC38" i="17"/>
  <c r="GD37" i="17"/>
  <c r="GC37" i="17"/>
  <c r="GB37" i="17"/>
  <c r="FW37" i="17"/>
  <c r="FV37" i="17"/>
  <c r="FU37" i="17"/>
  <c r="FP37" i="17"/>
  <c r="FO37" i="17"/>
  <c r="FN37" i="17"/>
  <c r="FI37" i="17"/>
  <c r="FH37" i="17"/>
  <c r="FG37" i="17"/>
  <c r="FB37" i="17"/>
  <c r="FA37" i="17"/>
  <c r="EZ37" i="17"/>
  <c r="EU37" i="17"/>
  <c r="ET37" i="17"/>
  <c r="ES37" i="17"/>
  <c r="EN37" i="17"/>
  <c r="EM37" i="17"/>
  <c r="EL37" i="17"/>
  <c r="EG37" i="17"/>
  <c r="EF37" i="17"/>
  <c r="EE37" i="17"/>
  <c r="DZ37" i="17"/>
  <c r="DY37" i="17"/>
  <c r="DX37" i="17"/>
  <c r="DS37" i="17"/>
  <c r="DR37" i="17"/>
  <c r="DQ37" i="17"/>
  <c r="DL37" i="17"/>
  <c r="DK37" i="17"/>
  <c r="DJ37" i="17"/>
  <c r="DD37" i="17"/>
  <c r="DC37" i="17"/>
  <c r="DB37" i="17"/>
  <c r="DA37" i="17"/>
  <c r="DI37" i="17" s="1"/>
  <c r="CZ37" i="17"/>
  <c r="CY37" i="17"/>
  <c r="CX37" i="17"/>
  <c r="AF37" i="17"/>
  <c r="AE37" i="17"/>
  <c r="AG37" i="17" s="1"/>
  <c r="AD37" i="17"/>
  <c r="DF37" i="17" s="1"/>
  <c r="AC37" i="17"/>
  <c r="GD36" i="17"/>
  <c r="GC36" i="17"/>
  <c r="GB36" i="17"/>
  <c r="FW36" i="17"/>
  <c r="FV36" i="17"/>
  <c r="FU36" i="17"/>
  <c r="FP36" i="17"/>
  <c r="FO36" i="17"/>
  <c r="FN36" i="17"/>
  <c r="FI36" i="17"/>
  <c r="FH36" i="17"/>
  <c r="FG36" i="17"/>
  <c r="FB36" i="17"/>
  <c r="FA36" i="17"/>
  <c r="EZ36" i="17"/>
  <c r="EU36" i="17"/>
  <c r="ET36" i="17"/>
  <c r="ES36" i="17"/>
  <c r="EN36" i="17"/>
  <c r="EM36" i="17"/>
  <c r="EL36" i="17"/>
  <c r="EG36" i="17"/>
  <c r="EF36" i="17"/>
  <c r="EE36" i="17"/>
  <c r="DZ36" i="17"/>
  <c r="DY36" i="17"/>
  <c r="DX36" i="17"/>
  <c r="DS36" i="17"/>
  <c r="DR36" i="17"/>
  <c r="DQ36" i="17"/>
  <c r="DL36" i="17"/>
  <c r="DK36" i="17"/>
  <c r="DJ36" i="17"/>
  <c r="DF36" i="17"/>
  <c r="DE36" i="17" s="1"/>
  <c r="DD36" i="17"/>
  <c r="DC36" i="17"/>
  <c r="DB36" i="17"/>
  <c r="CZ36" i="17"/>
  <c r="CY36" i="17"/>
  <c r="AF36" i="17" s="1"/>
  <c r="AH36" i="17" s="1"/>
  <c r="CX36" i="17"/>
  <c r="AD36" i="17"/>
  <c r="AC36" i="17"/>
  <c r="GD35" i="17"/>
  <c r="GC35" i="17"/>
  <c r="GB35" i="17"/>
  <c r="FW35" i="17"/>
  <c r="FV35" i="17"/>
  <c r="FU35" i="17"/>
  <c r="FP35" i="17"/>
  <c r="FO35" i="17"/>
  <c r="FN35" i="17"/>
  <c r="FI35" i="17"/>
  <c r="FH35" i="17"/>
  <c r="FG35" i="17"/>
  <c r="FB35" i="17"/>
  <c r="FA35" i="17"/>
  <c r="EZ35" i="17"/>
  <c r="EU35" i="17"/>
  <c r="ET35" i="17"/>
  <c r="ES35" i="17"/>
  <c r="EN35" i="17"/>
  <c r="EM35" i="17"/>
  <c r="EL35" i="17"/>
  <c r="EG35" i="17"/>
  <c r="EF35" i="17"/>
  <c r="EE35" i="17"/>
  <c r="DZ35" i="17"/>
  <c r="DY35" i="17"/>
  <c r="DX35" i="17"/>
  <c r="DS35" i="17"/>
  <c r="DR35" i="17"/>
  <c r="DQ35" i="17"/>
  <c r="DL35" i="17"/>
  <c r="DK35" i="17"/>
  <c r="DJ35" i="17"/>
  <c r="DD35" i="17"/>
  <c r="DC35" i="17"/>
  <c r="DB35" i="17"/>
  <c r="CY35" i="17"/>
  <c r="CX35" i="17"/>
  <c r="CZ35" i="17" s="1"/>
  <c r="AD35" i="17"/>
  <c r="DF35" i="17" s="1"/>
  <c r="DE35" i="17" s="1"/>
  <c r="AC35" i="17"/>
  <c r="GD34" i="17"/>
  <c r="GC34" i="17"/>
  <c r="GB34" i="17"/>
  <c r="FW34" i="17"/>
  <c r="FV34" i="17"/>
  <c r="FU34" i="17"/>
  <c r="FP34" i="17"/>
  <c r="FO34" i="17"/>
  <c r="FN34" i="17"/>
  <c r="FI34" i="17"/>
  <c r="FH34" i="17"/>
  <c r="FG34" i="17"/>
  <c r="FB34" i="17"/>
  <c r="FA34" i="17"/>
  <c r="EZ34" i="17"/>
  <c r="EU34" i="17"/>
  <c r="ET34" i="17"/>
  <c r="ES34" i="17"/>
  <c r="EN34" i="17"/>
  <c r="EM34" i="17"/>
  <c r="EL34" i="17"/>
  <c r="EG34" i="17"/>
  <c r="EF34" i="17"/>
  <c r="EE34" i="17"/>
  <c r="DZ34" i="17"/>
  <c r="DY34" i="17"/>
  <c r="DX34" i="17"/>
  <c r="DS34" i="17"/>
  <c r="DR34" i="17"/>
  <c r="DQ34" i="17"/>
  <c r="DL34" i="17"/>
  <c r="DK34" i="17"/>
  <c r="DJ34" i="17"/>
  <c r="DE34" i="17"/>
  <c r="DD34" i="17"/>
  <c r="DC34" i="17"/>
  <c r="DB34" i="17"/>
  <c r="CX34" i="17"/>
  <c r="CZ34" i="17" s="1"/>
  <c r="AD34" i="17"/>
  <c r="DF34" i="17" s="1"/>
  <c r="DN34" i="17" s="1"/>
  <c r="DM34" i="17" s="1"/>
  <c r="AC34" i="17"/>
  <c r="GD33" i="17"/>
  <c r="GC33" i="17"/>
  <c r="GB33" i="17"/>
  <c r="FW33" i="17"/>
  <c r="FV33" i="17"/>
  <c r="FU33" i="17"/>
  <c r="FP33" i="17"/>
  <c r="FO33" i="17"/>
  <c r="FN33" i="17"/>
  <c r="FI33" i="17"/>
  <c r="FH33" i="17"/>
  <c r="FG33" i="17"/>
  <c r="FB33" i="17"/>
  <c r="FA33" i="17"/>
  <c r="EZ33" i="17"/>
  <c r="EU33" i="17"/>
  <c r="ET33" i="17"/>
  <c r="ES33" i="17"/>
  <c r="EN33" i="17"/>
  <c r="EM33" i="17"/>
  <c r="EL33" i="17"/>
  <c r="EG33" i="17"/>
  <c r="EF33" i="17"/>
  <c r="EE33" i="17"/>
  <c r="DZ33" i="17"/>
  <c r="DY33" i="17"/>
  <c r="DX33" i="17"/>
  <c r="DS33" i="17"/>
  <c r="DR33" i="17"/>
  <c r="DQ33" i="17"/>
  <c r="DL33" i="17"/>
  <c r="DK33" i="17"/>
  <c r="DJ33" i="17"/>
  <c r="DD33" i="17"/>
  <c r="DC33" i="17"/>
  <c r="DB33" i="17"/>
  <c r="DA33" i="17"/>
  <c r="DI33" i="17" s="1"/>
  <c r="CY33" i="17"/>
  <c r="AF33" i="17" s="1"/>
  <c r="CX33" i="17"/>
  <c r="CZ33" i="17" s="1"/>
  <c r="AD33" i="17"/>
  <c r="DF33" i="17" s="1"/>
  <c r="AC33" i="17"/>
  <c r="GD32" i="17"/>
  <c r="GC32" i="17"/>
  <c r="GB32" i="17"/>
  <c r="FW32" i="17"/>
  <c r="FV32" i="17"/>
  <c r="FU32" i="17"/>
  <c r="FP32" i="17"/>
  <c r="FO32" i="17"/>
  <c r="FN32" i="17"/>
  <c r="FI32" i="17"/>
  <c r="FH32" i="17"/>
  <c r="FG32" i="17"/>
  <c r="FB32" i="17"/>
  <c r="FA32" i="17"/>
  <c r="EZ32" i="17"/>
  <c r="EU32" i="17"/>
  <c r="ET32" i="17"/>
  <c r="ES32" i="17"/>
  <c r="EN32" i="17"/>
  <c r="EM32" i="17"/>
  <c r="EL32" i="17"/>
  <c r="EG32" i="17"/>
  <c r="EF32" i="17"/>
  <c r="EE32" i="17"/>
  <c r="DZ32" i="17"/>
  <c r="DY32" i="17"/>
  <c r="DX32" i="17"/>
  <c r="DS32" i="17"/>
  <c r="DR32" i="17"/>
  <c r="DQ32" i="17"/>
  <c r="DL32" i="17"/>
  <c r="DK32" i="17"/>
  <c r="DJ32" i="17"/>
  <c r="DD32" i="17"/>
  <c r="DC32" i="17"/>
  <c r="DB32" i="17"/>
  <c r="CY32" i="17"/>
  <c r="AF32" i="17" s="1"/>
  <c r="CX32" i="17"/>
  <c r="CZ32" i="17" s="1"/>
  <c r="AD32" i="17"/>
  <c r="AC32" i="17"/>
  <c r="GD31" i="17"/>
  <c r="GC31" i="17"/>
  <c r="GB31" i="17"/>
  <c r="FW31" i="17"/>
  <c r="FV31" i="17"/>
  <c r="FU31" i="17"/>
  <c r="FP31" i="17"/>
  <c r="FO31" i="17"/>
  <c r="FN31" i="17"/>
  <c r="FI31" i="17"/>
  <c r="FH31" i="17"/>
  <c r="FG31" i="17"/>
  <c r="FB31" i="17"/>
  <c r="FA31" i="17"/>
  <c r="EZ31" i="17"/>
  <c r="EU31" i="17"/>
  <c r="ET31" i="17"/>
  <c r="ES31" i="17"/>
  <c r="EN31" i="17"/>
  <c r="EM31" i="17"/>
  <c r="EL31" i="17"/>
  <c r="EG31" i="17"/>
  <c r="EF31" i="17"/>
  <c r="EE31" i="17"/>
  <c r="DZ31" i="17"/>
  <c r="DY31" i="17"/>
  <c r="DX31" i="17"/>
  <c r="DS31" i="17"/>
  <c r="DR31" i="17"/>
  <c r="DQ31" i="17"/>
  <c r="DN31" i="17"/>
  <c r="DM31" i="17" s="1"/>
  <c r="DL31" i="17"/>
  <c r="DK31" i="17"/>
  <c r="DJ31" i="17"/>
  <c r="DF31" i="17"/>
  <c r="DE31" i="17" s="1"/>
  <c r="DD31" i="17"/>
  <c r="DC31" i="17"/>
  <c r="DB31" i="17"/>
  <c r="CY31" i="17"/>
  <c r="CX31" i="17"/>
  <c r="CZ31" i="17" s="1"/>
  <c r="AD31" i="17"/>
  <c r="AC31" i="17"/>
  <c r="GD30" i="17"/>
  <c r="GC30" i="17"/>
  <c r="GB30" i="17"/>
  <c r="FW30" i="17"/>
  <c r="FV30" i="17"/>
  <c r="FU30" i="17"/>
  <c r="FP30" i="17"/>
  <c r="FO30" i="17"/>
  <c r="FN30" i="17"/>
  <c r="FI30" i="17"/>
  <c r="FH30" i="17"/>
  <c r="FG30" i="17"/>
  <c r="FB30" i="17"/>
  <c r="FA30" i="17"/>
  <c r="EZ30" i="17"/>
  <c r="EU30" i="17"/>
  <c r="ET30" i="17"/>
  <c r="ES30" i="17"/>
  <c r="EN30" i="17"/>
  <c r="EM30" i="17"/>
  <c r="EL30" i="17"/>
  <c r="EG30" i="17"/>
  <c r="EF30" i="17"/>
  <c r="EE30" i="17"/>
  <c r="EB30" i="17"/>
  <c r="EI30" i="17" s="1"/>
  <c r="EP30" i="17" s="1"/>
  <c r="DZ30" i="17"/>
  <c r="DY30" i="17"/>
  <c r="DX30" i="17"/>
  <c r="DS30" i="17"/>
  <c r="DR30" i="17"/>
  <c r="DQ30" i="17"/>
  <c r="DN30" i="17"/>
  <c r="DU30" i="17" s="1"/>
  <c r="DT30" i="17" s="1"/>
  <c r="DL30" i="17"/>
  <c r="DK30" i="17"/>
  <c r="DJ30" i="17"/>
  <c r="DF30" i="17"/>
  <c r="DE30" i="17"/>
  <c r="DD30" i="17"/>
  <c r="DC30" i="17"/>
  <c r="DB30" i="17"/>
  <c r="CZ30" i="17"/>
  <c r="CX30" i="17"/>
  <c r="CY30" i="17" s="1"/>
  <c r="AD30" i="17"/>
  <c r="AC30" i="17"/>
  <c r="GD29" i="17"/>
  <c r="GC29" i="17"/>
  <c r="GB29" i="17"/>
  <c r="FW29" i="17"/>
  <c r="FV29" i="17"/>
  <c r="FU29" i="17"/>
  <c r="FP29" i="17"/>
  <c r="FO29" i="17"/>
  <c r="FN29" i="17"/>
  <c r="FI29" i="17"/>
  <c r="FH29" i="17"/>
  <c r="FG29" i="17"/>
  <c r="FB29" i="17"/>
  <c r="FA29" i="17"/>
  <c r="EZ29" i="17"/>
  <c r="EU29" i="17"/>
  <c r="ET29" i="17"/>
  <c r="ES29" i="17"/>
  <c r="EN29" i="17"/>
  <c r="EM29" i="17"/>
  <c r="EL29" i="17"/>
  <c r="EG29" i="17"/>
  <c r="EF29" i="17"/>
  <c r="EE29" i="17"/>
  <c r="DZ29" i="17"/>
  <c r="DY29" i="17"/>
  <c r="DX29" i="17"/>
  <c r="DU29" i="17"/>
  <c r="EB29" i="17" s="1"/>
  <c r="DS29" i="17"/>
  <c r="DR29" i="17"/>
  <c r="DQ29" i="17"/>
  <c r="DL29" i="17"/>
  <c r="DK29" i="17"/>
  <c r="DJ29" i="17"/>
  <c r="DF29" i="17"/>
  <c r="DN29" i="17" s="1"/>
  <c r="DM29" i="17" s="1"/>
  <c r="DD29" i="17"/>
  <c r="DC29" i="17"/>
  <c r="DB29" i="17"/>
  <c r="DA29" i="17"/>
  <c r="DI29" i="17" s="1"/>
  <c r="DP29" i="17" s="1"/>
  <c r="DO29" i="17" s="1"/>
  <c r="CZ29" i="17"/>
  <c r="AE29" i="17" s="1"/>
  <c r="AG29" i="17" s="1"/>
  <c r="CY29" i="17"/>
  <c r="CX29" i="17"/>
  <c r="AH29" i="17"/>
  <c r="AF29" i="17"/>
  <c r="AD29" i="17"/>
  <c r="AC29" i="17"/>
  <c r="GD28" i="17"/>
  <c r="GC28" i="17"/>
  <c r="GB28" i="17"/>
  <c r="FW28" i="17"/>
  <c r="FV28" i="17"/>
  <c r="FU28" i="17"/>
  <c r="FP28" i="17"/>
  <c r="FO28" i="17"/>
  <c r="FN28" i="17"/>
  <c r="FI28" i="17"/>
  <c r="FH28" i="17"/>
  <c r="FG28" i="17"/>
  <c r="FB28" i="17"/>
  <c r="FA28" i="17"/>
  <c r="EZ28" i="17"/>
  <c r="EU28" i="17"/>
  <c r="ET28" i="17"/>
  <c r="ES28" i="17"/>
  <c r="EN28" i="17"/>
  <c r="EM28" i="17"/>
  <c r="EL28" i="17"/>
  <c r="EG28" i="17"/>
  <c r="EF28" i="17"/>
  <c r="EE28" i="17"/>
  <c r="DZ28" i="17"/>
  <c r="DY28" i="17"/>
  <c r="DX28" i="17"/>
  <c r="DS28" i="17"/>
  <c r="DR28" i="17"/>
  <c r="DQ28" i="17"/>
  <c r="DL28" i="17"/>
  <c r="DK28" i="17"/>
  <c r="DJ28" i="17"/>
  <c r="DD28" i="17"/>
  <c r="DC28" i="17"/>
  <c r="DB28" i="17"/>
  <c r="DA28" i="17"/>
  <c r="DI28" i="17" s="1"/>
  <c r="CZ28" i="17"/>
  <c r="CY28" i="17"/>
  <c r="CX28" i="17"/>
  <c r="AD28" i="17"/>
  <c r="AC28" i="17"/>
  <c r="GD27" i="17"/>
  <c r="GC27" i="17"/>
  <c r="GB27" i="17"/>
  <c r="FW27" i="17"/>
  <c r="FV27" i="17"/>
  <c r="FU27" i="17"/>
  <c r="FP27" i="17"/>
  <c r="FO27" i="17"/>
  <c r="FN27" i="17"/>
  <c r="FI27" i="17"/>
  <c r="FH27" i="17"/>
  <c r="FG27" i="17"/>
  <c r="FB27" i="17"/>
  <c r="FA27" i="17"/>
  <c r="EZ27" i="17"/>
  <c r="EU27" i="17"/>
  <c r="ET27" i="17"/>
  <c r="ES27" i="17"/>
  <c r="EN27" i="17"/>
  <c r="EM27" i="17"/>
  <c r="EL27" i="17"/>
  <c r="EG27" i="17"/>
  <c r="EF27" i="17"/>
  <c r="EE27" i="17"/>
  <c r="DZ27" i="17"/>
  <c r="DY27" i="17"/>
  <c r="DX27" i="17"/>
  <c r="DS27" i="17"/>
  <c r="DR27" i="17"/>
  <c r="DQ27" i="17"/>
  <c r="DL27" i="17"/>
  <c r="DK27" i="17"/>
  <c r="DJ27" i="17"/>
  <c r="DD27" i="17"/>
  <c r="DC27" i="17"/>
  <c r="DB27" i="17"/>
  <c r="CX27" i="17"/>
  <c r="CZ27" i="17" s="1"/>
  <c r="AD27" i="17"/>
  <c r="AC27" i="17"/>
  <c r="GD26" i="17"/>
  <c r="GC26" i="17"/>
  <c r="GB26" i="17"/>
  <c r="FW26" i="17"/>
  <c r="FV26" i="17"/>
  <c r="FU26" i="17"/>
  <c r="FP26" i="17"/>
  <c r="FO26" i="17"/>
  <c r="FN26" i="17"/>
  <c r="FI26" i="17"/>
  <c r="FH26" i="17"/>
  <c r="FG26" i="17"/>
  <c r="FB26" i="17"/>
  <c r="FA26" i="17"/>
  <c r="EZ26" i="17"/>
  <c r="EU26" i="17"/>
  <c r="ET26" i="17"/>
  <c r="ES26" i="17"/>
  <c r="EN26" i="17"/>
  <c r="EM26" i="17"/>
  <c r="EL26" i="17"/>
  <c r="EG26" i="17"/>
  <c r="EF26" i="17"/>
  <c r="EE26" i="17"/>
  <c r="DZ26" i="17"/>
  <c r="DY26" i="17"/>
  <c r="DX26" i="17"/>
  <c r="DS26" i="17"/>
  <c r="DR26" i="17"/>
  <c r="DQ26" i="17"/>
  <c r="DL26" i="17"/>
  <c r="DK26" i="17"/>
  <c r="DJ26" i="17"/>
  <c r="DF26" i="17"/>
  <c r="DN26" i="17" s="1"/>
  <c r="DD26" i="17"/>
  <c r="DC26" i="17"/>
  <c r="DB26" i="17"/>
  <c r="CY26" i="17"/>
  <c r="AE26" i="17" s="1"/>
  <c r="AG26" i="17" s="1"/>
  <c r="CX26" i="17"/>
  <c r="CZ26" i="17" s="1"/>
  <c r="AF26" i="17"/>
  <c r="AH26" i="17" s="1"/>
  <c r="AD26" i="17"/>
  <c r="AC26" i="17"/>
  <c r="GD25" i="17"/>
  <c r="GC25" i="17"/>
  <c r="GB25" i="17"/>
  <c r="FW25" i="17"/>
  <c r="FV25" i="17"/>
  <c r="FU25" i="17"/>
  <c r="FP25" i="17"/>
  <c r="FO25" i="17"/>
  <c r="FN25" i="17"/>
  <c r="FI25" i="17"/>
  <c r="FH25" i="17"/>
  <c r="FG25" i="17"/>
  <c r="FB25" i="17"/>
  <c r="FA25" i="17"/>
  <c r="EZ25" i="17"/>
  <c r="EU25" i="17"/>
  <c r="ET25" i="17"/>
  <c r="ES25" i="17"/>
  <c r="EN25" i="17"/>
  <c r="EM25" i="17"/>
  <c r="EL25" i="17"/>
  <c r="EG25" i="17"/>
  <c r="EF25" i="17"/>
  <c r="EE25" i="17"/>
  <c r="DZ25" i="17"/>
  <c r="DY25" i="17"/>
  <c r="DX25" i="17"/>
  <c r="DS25" i="17"/>
  <c r="DR25" i="17"/>
  <c r="DQ25" i="17"/>
  <c r="DL25" i="17"/>
  <c r="DK25" i="17"/>
  <c r="DJ25" i="17"/>
  <c r="DD25" i="17"/>
  <c r="DC25" i="17"/>
  <c r="DB25" i="17"/>
  <c r="CX25" i="17"/>
  <c r="CZ25" i="17" s="1"/>
  <c r="AD25" i="17"/>
  <c r="AC25" i="17"/>
  <c r="GD24" i="17"/>
  <c r="GC24" i="17"/>
  <c r="GB24" i="17"/>
  <c r="FW24" i="17"/>
  <c r="FV24" i="17"/>
  <c r="FU24" i="17"/>
  <c r="FP24" i="17"/>
  <c r="FO24" i="17"/>
  <c r="FN24" i="17"/>
  <c r="FI24" i="17"/>
  <c r="FH24" i="17"/>
  <c r="FG24" i="17"/>
  <c r="FB24" i="17"/>
  <c r="FA24" i="17"/>
  <c r="EZ24" i="17"/>
  <c r="EU24" i="17"/>
  <c r="ET24" i="17"/>
  <c r="ES24" i="17"/>
  <c r="EN24" i="17"/>
  <c r="EM24" i="17"/>
  <c r="EL24" i="17"/>
  <c r="EG24" i="17"/>
  <c r="EF24" i="17"/>
  <c r="EE24" i="17"/>
  <c r="DZ24" i="17"/>
  <c r="DY24" i="17"/>
  <c r="DX24" i="17"/>
  <c r="DS24" i="17"/>
  <c r="DR24" i="17"/>
  <c r="DQ24" i="17"/>
  <c r="DL24" i="17"/>
  <c r="DK24" i="17"/>
  <c r="DJ24" i="17"/>
  <c r="DD24" i="17"/>
  <c r="DC24" i="17"/>
  <c r="DB24" i="17"/>
  <c r="CZ24" i="17"/>
  <c r="CX24" i="17"/>
  <c r="CY24" i="17" s="1"/>
  <c r="AD24" i="17"/>
  <c r="DF24" i="17" s="1"/>
  <c r="AC24" i="17"/>
  <c r="GD23" i="17"/>
  <c r="GC23" i="17"/>
  <c r="GB23" i="17"/>
  <c r="FW23" i="17"/>
  <c r="FV23" i="17"/>
  <c r="FU23" i="17"/>
  <c r="FP23" i="17"/>
  <c r="FO23" i="17"/>
  <c r="FN23" i="17"/>
  <c r="FI23" i="17"/>
  <c r="FH23" i="17"/>
  <c r="FG23" i="17"/>
  <c r="FB23" i="17"/>
  <c r="FA23" i="17"/>
  <c r="EZ23" i="17"/>
  <c r="EU23" i="17"/>
  <c r="ET23" i="17"/>
  <c r="ES23" i="17"/>
  <c r="EN23" i="17"/>
  <c r="EM23" i="17"/>
  <c r="EL23" i="17"/>
  <c r="EG23" i="17"/>
  <c r="EF23" i="17"/>
  <c r="EE23" i="17"/>
  <c r="DZ23" i="17"/>
  <c r="DY23" i="17"/>
  <c r="DX23" i="17"/>
  <c r="DS23" i="17"/>
  <c r="DR23" i="17"/>
  <c r="DQ23" i="17"/>
  <c r="DL23" i="17"/>
  <c r="DK23" i="17"/>
  <c r="DJ23" i="17"/>
  <c r="DD23" i="17"/>
  <c r="DC23" i="17"/>
  <c r="DB23" i="17"/>
  <c r="CZ23" i="17"/>
  <c r="CY23" i="17"/>
  <c r="AE23" i="17" s="1"/>
  <c r="AG23" i="17" s="1"/>
  <c r="CX23" i="17"/>
  <c r="AF23" i="17"/>
  <c r="AD23" i="17"/>
  <c r="DF23" i="17" s="1"/>
  <c r="AC23" i="17"/>
  <c r="GD22" i="17"/>
  <c r="GC22" i="17"/>
  <c r="GB22" i="17"/>
  <c r="FW22" i="17"/>
  <c r="FV22" i="17"/>
  <c r="FU22" i="17"/>
  <c r="FP22" i="17"/>
  <c r="FO22" i="17"/>
  <c r="FN22" i="17"/>
  <c r="FI22" i="17"/>
  <c r="FH22" i="17"/>
  <c r="FG22" i="17"/>
  <c r="FB22" i="17"/>
  <c r="FA22" i="17"/>
  <c r="EZ22" i="17"/>
  <c r="EU22" i="17"/>
  <c r="ET22" i="17"/>
  <c r="ES22" i="17"/>
  <c r="EN22" i="17"/>
  <c r="EM22" i="17"/>
  <c r="EL22" i="17"/>
  <c r="EG22" i="17"/>
  <c r="EF22" i="17"/>
  <c r="EE22" i="17"/>
  <c r="DZ22" i="17"/>
  <c r="DY22" i="17"/>
  <c r="DX22" i="17"/>
  <c r="DS22" i="17"/>
  <c r="DR22" i="17"/>
  <c r="DQ22" i="17"/>
  <c r="DL22" i="17"/>
  <c r="DK22" i="17"/>
  <c r="DJ22" i="17"/>
  <c r="DD22" i="17"/>
  <c r="DC22" i="17"/>
  <c r="DB22" i="17"/>
  <c r="DA22" i="17"/>
  <c r="DI22" i="17" s="1"/>
  <c r="CY22" i="17"/>
  <c r="CX22" i="17"/>
  <c r="CZ22" i="17" s="1"/>
  <c r="AE22" i="17" s="1"/>
  <c r="AG22" i="17" s="1"/>
  <c r="AF22" i="17"/>
  <c r="AD22" i="17"/>
  <c r="DF22" i="17" s="1"/>
  <c r="AC22" i="17"/>
  <c r="GD21" i="17"/>
  <c r="GC21" i="17"/>
  <c r="GB21" i="17"/>
  <c r="FW21" i="17"/>
  <c r="FV21" i="17"/>
  <c r="FU21" i="17"/>
  <c r="FP21" i="17"/>
  <c r="FO21" i="17"/>
  <c r="FN21" i="17"/>
  <c r="FI21" i="17"/>
  <c r="FH21" i="17"/>
  <c r="FG21" i="17"/>
  <c r="FB21" i="17"/>
  <c r="FA21" i="17"/>
  <c r="EZ21" i="17"/>
  <c r="EU21" i="17"/>
  <c r="ET21" i="17"/>
  <c r="ES21" i="17"/>
  <c r="EN21" i="17"/>
  <c r="EM21" i="17"/>
  <c r="EL21" i="17"/>
  <c r="EG21" i="17"/>
  <c r="EF21" i="17"/>
  <c r="EE21" i="17"/>
  <c r="DZ21" i="17"/>
  <c r="DY21" i="17"/>
  <c r="DX21" i="17"/>
  <c r="DS21" i="17"/>
  <c r="DR21" i="17"/>
  <c r="DQ21" i="17"/>
  <c r="DL21" i="17"/>
  <c r="DK21" i="17"/>
  <c r="DJ21" i="17"/>
  <c r="DD21" i="17"/>
  <c r="DC21" i="17"/>
  <c r="DB21" i="17"/>
  <c r="CZ21" i="17"/>
  <c r="CX21" i="17"/>
  <c r="CY21" i="17" s="1"/>
  <c r="AD21" i="17"/>
  <c r="DF21" i="17" s="1"/>
  <c r="AC21" i="17"/>
  <c r="GD20" i="17"/>
  <c r="GC20" i="17"/>
  <c r="GB20" i="17"/>
  <c r="FW20" i="17"/>
  <c r="FV20" i="17"/>
  <c r="FU20" i="17"/>
  <c r="FP20" i="17"/>
  <c r="FO20" i="17"/>
  <c r="FN20" i="17"/>
  <c r="FI20" i="17"/>
  <c r="FH20" i="17"/>
  <c r="FG20" i="17"/>
  <c r="FB20" i="17"/>
  <c r="FA20" i="17"/>
  <c r="EZ20" i="17"/>
  <c r="EU20" i="17"/>
  <c r="ET20" i="17"/>
  <c r="ES20" i="17"/>
  <c r="EN20" i="17"/>
  <c r="EM20" i="17"/>
  <c r="EL20" i="17"/>
  <c r="EG20" i="17"/>
  <c r="EF20" i="17"/>
  <c r="EE20" i="17"/>
  <c r="DZ20" i="17"/>
  <c r="DY20" i="17"/>
  <c r="DX20" i="17"/>
  <c r="DS20" i="17"/>
  <c r="DR20" i="17"/>
  <c r="DQ20" i="17"/>
  <c r="DL20" i="17"/>
  <c r="DK20" i="17"/>
  <c r="DJ20" i="17"/>
  <c r="DF20" i="17"/>
  <c r="DE20" i="17" s="1"/>
  <c r="DD20" i="17"/>
  <c r="DC20" i="17"/>
  <c r="DB20" i="17"/>
  <c r="CX20" i="17"/>
  <c r="CZ20" i="17" s="1"/>
  <c r="AD20" i="17"/>
  <c r="AC20" i="17"/>
  <c r="GD19" i="17"/>
  <c r="GC19" i="17"/>
  <c r="GB19" i="17"/>
  <c r="FW19" i="17"/>
  <c r="FV19" i="17"/>
  <c r="FU19" i="17"/>
  <c r="FP19" i="17"/>
  <c r="FO19" i="17"/>
  <c r="FN19" i="17"/>
  <c r="FI19" i="17"/>
  <c r="FH19" i="17"/>
  <c r="FG19" i="17"/>
  <c r="FB19" i="17"/>
  <c r="FA19" i="17"/>
  <c r="EZ19" i="17"/>
  <c r="EU19" i="17"/>
  <c r="ET19" i="17"/>
  <c r="ES19" i="17"/>
  <c r="EN19" i="17"/>
  <c r="EM19" i="17"/>
  <c r="EL19" i="17"/>
  <c r="EG19" i="17"/>
  <c r="EF19" i="17"/>
  <c r="EE19" i="17"/>
  <c r="DZ19" i="17"/>
  <c r="DY19" i="17"/>
  <c r="DX19" i="17"/>
  <c r="DS19" i="17"/>
  <c r="DR19" i="17"/>
  <c r="DQ19" i="17"/>
  <c r="DL19" i="17"/>
  <c r="DK19" i="17"/>
  <c r="DJ19" i="17"/>
  <c r="DF19" i="17"/>
  <c r="DN19" i="17" s="1"/>
  <c r="DU19" i="17" s="1"/>
  <c r="DE19" i="17"/>
  <c r="DD19" i="17"/>
  <c r="DC19" i="17"/>
  <c r="DB19" i="17"/>
  <c r="CY19" i="17"/>
  <c r="DA19" i="17" s="1"/>
  <c r="DI19" i="17" s="1"/>
  <c r="CX19" i="17"/>
  <c r="CZ19" i="17" s="1"/>
  <c r="AE19" i="17" s="1"/>
  <c r="AG19" i="17" s="1"/>
  <c r="AF19" i="17"/>
  <c r="AH19" i="17" s="1"/>
  <c r="AD19" i="17"/>
  <c r="AC19" i="17"/>
  <c r="GD18" i="17"/>
  <c r="GC18" i="17"/>
  <c r="GB18" i="17"/>
  <c r="FW18" i="17"/>
  <c r="FV18" i="17"/>
  <c r="FU18" i="17"/>
  <c r="FP18" i="17"/>
  <c r="FO18" i="17"/>
  <c r="FN18" i="17"/>
  <c r="FI18" i="17"/>
  <c r="FH18" i="17"/>
  <c r="FG18" i="17"/>
  <c r="FB18" i="17"/>
  <c r="FA18" i="17"/>
  <c r="EZ18" i="17"/>
  <c r="EU18" i="17"/>
  <c r="ET18" i="17"/>
  <c r="ES18" i="17"/>
  <c r="EN18" i="17"/>
  <c r="EM18" i="17"/>
  <c r="EL18" i="17"/>
  <c r="EG18" i="17"/>
  <c r="EF18" i="17"/>
  <c r="EE18" i="17"/>
  <c r="DZ18" i="17"/>
  <c r="DY18" i="17"/>
  <c r="DX18" i="17"/>
  <c r="DS18" i="17"/>
  <c r="DR18" i="17"/>
  <c r="DQ18" i="17"/>
  <c r="DL18" i="17"/>
  <c r="DK18" i="17"/>
  <c r="DJ18" i="17"/>
  <c r="DD18" i="17"/>
  <c r="DC18" i="17"/>
  <c r="DB18" i="17"/>
  <c r="CZ18" i="17"/>
  <c r="CX18" i="17"/>
  <c r="CY18" i="17" s="1"/>
  <c r="AD18" i="17"/>
  <c r="AC18" i="17"/>
  <c r="GD17" i="17"/>
  <c r="GC17" i="17"/>
  <c r="GB17" i="17"/>
  <c r="FW17" i="17"/>
  <c r="FV17" i="17"/>
  <c r="FU17" i="17"/>
  <c r="FP17" i="17"/>
  <c r="FO17" i="17"/>
  <c r="FN17" i="17"/>
  <c r="FI17" i="17"/>
  <c r="FH17" i="17"/>
  <c r="FG17" i="17"/>
  <c r="FB17" i="17"/>
  <c r="FA17" i="17"/>
  <c r="EZ17" i="17"/>
  <c r="EU17" i="17"/>
  <c r="ET17" i="17"/>
  <c r="ES17" i="17"/>
  <c r="EN17" i="17"/>
  <c r="EM17" i="17"/>
  <c r="EL17" i="17"/>
  <c r="EG17" i="17"/>
  <c r="EF17" i="17"/>
  <c r="EE17" i="17"/>
  <c r="DZ17" i="17"/>
  <c r="DY17" i="17"/>
  <c r="DX17" i="17"/>
  <c r="DS17" i="17"/>
  <c r="DR17" i="17"/>
  <c r="DQ17" i="17"/>
  <c r="DL17" i="17"/>
  <c r="DK17" i="17"/>
  <c r="DJ17" i="17"/>
  <c r="DF17" i="17"/>
  <c r="DN17" i="17" s="1"/>
  <c r="DD17" i="17"/>
  <c r="DC17" i="17"/>
  <c r="DB17" i="17"/>
  <c r="CZ17" i="17"/>
  <c r="CY17" i="17"/>
  <c r="AF17" i="17" s="1"/>
  <c r="AH17" i="17" s="1"/>
  <c r="CX17" i="17"/>
  <c r="AD17" i="17"/>
  <c r="AC17" i="17"/>
  <c r="GD16" i="17"/>
  <c r="GC16" i="17"/>
  <c r="GB16" i="17"/>
  <c r="FW16" i="17"/>
  <c r="FV16" i="17"/>
  <c r="FU16" i="17"/>
  <c r="FP16" i="17"/>
  <c r="FO16" i="17"/>
  <c r="FN16" i="17"/>
  <c r="FI16" i="17"/>
  <c r="FH16" i="17"/>
  <c r="FG16" i="17"/>
  <c r="FB16" i="17"/>
  <c r="FA16" i="17"/>
  <c r="EZ16" i="17"/>
  <c r="EU16" i="17"/>
  <c r="ET16" i="17"/>
  <c r="ES16" i="17"/>
  <c r="EN16" i="17"/>
  <c r="EM16" i="17"/>
  <c r="EL16" i="17"/>
  <c r="EG16" i="17"/>
  <c r="EF16" i="17"/>
  <c r="EE16" i="17"/>
  <c r="DZ16" i="17"/>
  <c r="DY16" i="17"/>
  <c r="DX16" i="17"/>
  <c r="DS16" i="17"/>
  <c r="DR16" i="17"/>
  <c r="DQ16" i="17"/>
  <c r="DL16" i="17"/>
  <c r="DK16" i="17"/>
  <c r="DJ16" i="17"/>
  <c r="DF16" i="17"/>
  <c r="DD16" i="17"/>
  <c r="DC16" i="17"/>
  <c r="DB16" i="17"/>
  <c r="CX16" i="17"/>
  <c r="AD16" i="17"/>
  <c r="AC16" i="17"/>
  <c r="GD15" i="17"/>
  <c r="GC15" i="17"/>
  <c r="GB15" i="17"/>
  <c r="FW15" i="17"/>
  <c r="FV15" i="17"/>
  <c r="FU15" i="17"/>
  <c r="FP15" i="17"/>
  <c r="FO15" i="17"/>
  <c r="FN15" i="17"/>
  <c r="FI15" i="17"/>
  <c r="FH15" i="17"/>
  <c r="FG15" i="17"/>
  <c r="FB15" i="17"/>
  <c r="FA15" i="17"/>
  <c r="EZ15" i="17"/>
  <c r="EU15" i="17"/>
  <c r="ET15" i="17"/>
  <c r="ES15" i="17"/>
  <c r="EN15" i="17"/>
  <c r="EM15" i="17"/>
  <c r="EL15" i="17"/>
  <c r="EG15" i="17"/>
  <c r="EF15" i="17"/>
  <c r="EE15" i="17"/>
  <c r="DZ15" i="17"/>
  <c r="DY15" i="17"/>
  <c r="DX15" i="17"/>
  <c r="DS15" i="17"/>
  <c r="DR15" i="17"/>
  <c r="DQ15" i="17"/>
  <c r="DL15" i="17"/>
  <c r="DK15" i="17"/>
  <c r="DJ15" i="17"/>
  <c r="DD15" i="17"/>
  <c r="DC15" i="17"/>
  <c r="DB15" i="17"/>
  <c r="CY15" i="17"/>
  <c r="CX15" i="17"/>
  <c r="CZ15" i="17" s="1"/>
  <c r="AF15" i="17"/>
  <c r="AD15" i="17"/>
  <c r="DF15" i="17" s="1"/>
  <c r="AC15" i="17"/>
  <c r="GD14" i="17"/>
  <c r="GC14" i="17"/>
  <c r="GB14" i="17"/>
  <c r="FW14" i="17"/>
  <c r="FV14" i="17"/>
  <c r="FU14" i="17"/>
  <c r="FP14" i="17"/>
  <c r="FO14" i="17"/>
  <c r="FN14" i="17"/>
  <c r="FI14" i="17"/>
  <c r="FH14" i="17"/>
  <c r="FG14" i="17"/>
  <c r="FB14" i="17"/>
  <c r="FA14" i="17"/>
  <c r="EZ14" i="17"/>
  <c r="EU14" i="17"/>
  <c r="ET14" i="17"/>
  <c r="ES14" i="17"/>
  <c r="EN14" i="17"/>
  <c r="EM14" i="17"/>
  <c r="EL14" i="17"/>
  <c r="EG14" i="17"/>
  <c r="EF14" i="17"/>
  <c r="EE14" i="17"/>
  <c r="DZ14" i="17"/>
  <c r="DY14" i="17"/>
  <c r="DX14" i="17"/>
  <c r="DS14" i="17"/>
  <c r="DR14" i="17"/>
  <c r="DQ14" i="17"/>
  <c r="DL14" i="17"/>
  <c r="DK14" i="17"/>
  <c r="DJ14" i="17"/>
  <c r="DD14" i="17"/>
  <c r="DC14" i="17"/>
  <c r="DB14" i="17"/>
  <c r="DA14" i="17"/>
  <c r="DI14" i="17" s="1"/>
  <c r="CZ14" i="17"/>
  <c r="CY14" i="17"/>
  <c r="CX14" i="17"/>
  <c r="AG14" i="17"/>
  <c r="AF14" i="17"/>
  <c r="AE14" i="17"/>
  <c r="AD14" i="17"/>
  <c r="AC14" i="17"/>
  <c r="GD13" i="17"/>
  <c r="GC13" i="17"/>
  <c r="GB13" i="17"/>
  <c r="FW13" i="17"/>
  <c r="FV13" i="17"/>
  <c r="FU13" i="17"/>
  <c r="FP13" i="17"/>
  <c r="FO13" i="17"/>
  <c r="FN13" i="17"/>
  <c r="FI13" i="17"/>
  <c r="FH13" i="17"/>
  <c r="FG13" i="17"/>
  <c r="FB13" i="17"/>
  <c r="FA13" i="17"/>
  <c r="EZ13" i="17"/>
  <c r="EU13" i="17"/>
  <c r="ET13" i="17"/>
  <c r="ES13" i="17"/>
  <c r="EN13" i="17"/>
  <c r="EM13" i="17"/>
  <c r="EL13" i="17"/>
  <c r="EG13" i="17"/>
  <c r="EF13" i="17"/>
  <c r="EE13" i="17"/>
  <c r="DZ13" i="17"/>
  <c r="DY13" i="17"/>
  <c r="DX13" i="17"/>
  <c r="DS13" i="17"/>
  <c r="DR13" i="17"/>
  <c r="DQ13" i="17"/>
  <c r="DL13" i="17"/>
  <c r="DK13" i="17"/>
  <c r="DJ13" i="17"/>
  <c r="DD13" i="17"/>
  <c r="DC13" i="17"/>
  <c r="DB13" i="17"/>
  <c r="CX13" i="17"/>
  <c r="CY13" i="17" s="1"/>
  <c r="AD13" i="17"/>
  <c r="DF13" i="17" s="1"/>
  <c r="AC13" i="17"/>
  <c r="GD12" i="17"/>
  <c r="GC12" i="17"/>
  <c r="GB12" i="17"/>
  <c r="FW12" i="17"/>
  <c r="FV12" i="17"/>
  <c r="FU12" i="17"/>
  <c r="FP12" i="17"/>
  <c r="FO12" i="17"/>
  <c r="FN12" i="17"/>
  <c r="FI12" i="17"/>
  <c r="FH12" i="17"/>
  <c r="FG12" i="17"/>
  <c r="FB12" i="17"/>
  <c r="FA12" i="17"/>
  <c r="EZ12" i="17"/>
  <c r="EU12" i="17"/>
  <c r="ET12" i="17"/>
  <c r="ES12" i="17"/>
  <c r="EN12" i="17"/>
  <c r="EM12" i="17"/>
  <c r="EL12" i="17"/>
  <c r="EG12" i="17"/>
  <c r="EF12" i="17"/>
  <c r="EE12" i="17"/>
  <c r="DZ12" i="17"/>
  <c r="DY12" i="17"/>
  <c r="DX12" i="17"/>
  <c r="DR12" i="17"/>
  <c r="DQ12" i="17"/>
  <c r="DK12" i="17"/>
  <c r="DJ12" i="17"/>
  <c r="DL12" i="17" s="1"/>
  <c r="DD12" i="17"/>
  <c r="DC12" i="17"/>
  <c r="DB12" i="17"/>
  <c r="CX12" i="17"/>
  <c r="AC12" i="17"/>
  <c r="AD12" i="17" s="1"/>
  <c r="DF12" i="17" s="1"/>
  <c r="GD11" i="17"/>
  <c r="GC11" i="17"/>
  <c r="GB11" i="17"/>
  <c r="FW11" i="17"/>
  <c r="FV11" i="17"/>
  <c r="FU11" i="17"/>
  <c r="FP11" i="17"/>
  <c r="FO11" i="17"/>
  <c r="FN11" i="17"/>
  <c r="FI11" i="17"/>
  <c r="FH11" i="17"/>
  <c r="FG11" i="17"/>
  <c r="FB11" i="17"/>
  <c r="FA11" i="17"/>
  <c r="EZ11" i="17"/>
  <c r="EU11" i="17"/>
  <c r="ET11" i="17"/>
  <c r="ES11" i="17"/>
  <c r="EN11" i="17"/>
  <c r="EM11" i="17"/>
  <c r="EL11" i="17"/>
  <c r="EG11" i="17"/>
  <c r="EF11" i="17"/>
  <c r="EE11" i="17"/>
  <c r="DZ11" i="17"/>
  <c r="DY11" i="17"/>
  <c r="DX11" i="17"/>
  <c r="DR11" i="17"/>
  <c r="DS11" i="17" s="1"/>
  <c r="DQ11" i="17"/>
  <c r="DK11" i="17"/>
  <c r="DJ11" i="17"/>
  <c r="DD11" i="17"/>
  <c r="DC11" i="17"/>
  <c r="DB11" i="17"/>
  <c r="CY11" i="17"/>
  <c r="DA11" i="17" s="1"/>
  <c r="DI11" i="17" s="1"/>
  <c r="DP11" i="17" s="1"/>
  <c r="CX11" i="17"/>
  <c r="CZ11" i="17" s="1"/>
  <c r="AC11" i="17"/>
  <c r="AD11" i="17" s="1"/>
  <c r="GD10" i="17"/>
  <c r="GC10" i="17"/>
  <c r="GB10" i="17"/>
  <c r="FW10" i="17"/>
  <c r="FV10" i="17"/>
  <c r="FU10" i="17"/>
  <c r="FP10" i="17"/>
  <c r="FO10" i="17"/>
  <c r="FN10" i="17"/>
  <c r="FI10" i="17"/>
  <c r="FH10" i="17"/>
  <c r="FG10" i="17"/>
  <c r="FB10" i="17"/>
  <c r="FA10" i="17"/>
  <c r="EZ10" i="17"/>
  <c r="EU10" i="17"/>
  <c r="ET10" i="17"/>
  <c r="ES10" i="17"/>
  <c r="EN10" i="17"/>
  <c r="EM10" i="17"/>
  <c r="EL10" i="17"/>
  <c r="EG10" i="17"/>
  <c r="EF10" i="17"/>
  <c r="EE10" i="17"/>
  <c r="DZ10" i="17"/>
  <c r="DY10" i="17"/>
  <c r="DX10" i="17"/>
  <c r="DR10" i="17"/>
  <c r="DQ10" i="17"/>
  <c r="DS10" i="17" s="1"/>
  <c r="DK10" i="17"/>
  <c r="DJ10" i="17"/>
  <c r="DL10" i="17" s="1"/>
  <c r="DD10" i="17"/>
  <c r="DC10" i="17"/>
  <c r="DB10" i="17"/>
  <c r="CZ10" i="17"/>
  <c r="CY10" i="17"/>
  <c r="AE10" i="17" s="1"/>
  <c r="CX10" i="17"/>
  <c r="AF10" i="17"/>
  <c r="CO10" i="17" s="1"/>
  <c r="AD10" i="17"/>
  <c r="AC10" i="17"/>
  <c r="GD9" i="17"/>
  <c r="GC9" i="17"/>
  <c r="GB9" i="17"/>
  <c r="FW9" i="17"/>
  <c r="FV9" i="17"/>
  <c r="FU9" i="17"/>
  <c r="FP9" i="17"/>
  <c r="FO9" i="17"/>
  <c r="FN9" i="17"/>
  <c r="FI9" i="17"/>
  <c r="FH9" i="17"/>
  <c r="FG9" i="17"/>
  <c r="FB9" i="17"/>
  <c r="FA9" i="17"/>
  <c r="EZ9" i="17"/>
  <c r="EU9" i="17"/>
  <c r="ET9" i="17"/>
  <c r="ES9" i="17"/>
  <c r="EN9" i="17"/>
  <c r="EM9" i="17"/>
  <c r="EL9" i="17"/>
  <c r="EG9" i="17"/>
  <c r="EF9" i="17"/>
  <c r="EE9" i="17"/>
  <c r="DY9" i="17"/>
  <c r="DX9" i="17"/>
  <c r="DZ9" i="17" s="1"/>
  <c r="DS9" i="17"/>
  <c r="DR9" i="17"/>
  <c r="DQ9" i="17"/>
  <c r="DL9" i="17"/>
  <c r="DK9" i="17"/>
  <c r="DJ9" i="17"/>
  <c r="DC9" i="17"/>
  <c r="DB9" i="17"/>
  <c r="DD9" i="17" s="1"/>
  <c r="DA9" i="17"/>
  <c r="DI9" i="17" s="1"/>
  <c r="CZ9" i="17"/>
  <c r="AE9" i="17" s="1"/>
  <c r="CY9" i="17"/>
  <c r="CX9" i="17"/>
  <c r="CO9" i="17"/>
  <c r="AF9" i="17"/>
  <c r="AC9" i="17"/>
  <c r="AD9" i="17" s="1"/>
  <c r="DI7" i="17"/>
  <c r="A7" i="17"/>
  <c r="GD100" i="16"/>
  <c r="GC100" i="16"/>
  <c r="GB100" i="16"/>
  <c r="FW100" i="16"/>
  <c r="FV100" i="16"/>
  <c r="FU100" i="16"/>
  <c r="FP100" i="16"/>
  <c r="FO100" i="16"/>
  <c r="FN100" i="16"/>
  <c r="FI100" i="16"/>
  <c r="FH100" i="16"/>
  <c r="FG100" i="16"/>
  <c r="FB100" i="16"/>
  <c r="FA100" i="16"/>
  <c r="EZ100" i="16"/>
  <c r="EU100" i="16"/>
  <c r="ET100" i="16"/>
  <c r="ES100" i="16"/>
  <c r="EN100" i="16"/>
  <c r="EM100" i="16"/>
  <c r="EL100" i="16"/>
  <c r="EG100" i="16"/>
  <c r="EF100" i="16"/>
  <c r="EE100" i="16"/>
  <c r="DZ100" i="16"/>
  <c r="DY100" i="16"/>
  <c r="DX100" i="16"/>
  <c r="DS100" i="16"/>
  <c r="DR100" i="16"/>
  <c r="DQ100" i="16"/>
  <c r="DL100" i="16"/>
  <c r="DK100" i="16"/>
  <c r="DJ100" i="16"/>
  <c r="DD100" i="16"/>
  <c r="DC100" i="16"/>
  <c r="DB100" i="16"/>
  <c r="CX100" i="16"/>
  <c r="CZ100" i="16" s="1"/>
  <c r="AD100" i="16"/>
  <c r="AC100" i="16"/>
  <c r="GD99" i="16"/>
  <c r="GC99" i="16"/>
  <c r="GB99" i="16"/>
  <c r="FW99" i="16"/>
  <c r="FV99" i="16"/>
  <c r="FU99" i="16"/>
  <c r="FP99" i="16"/>
  <c r="FO99" i="16"/>
  <c r="FN99" i="16"/>
  <c r="FI99" i="16"/>
  <c r="FH99" i="16"/>
  <c r="FG99" i="16"/>
  <c r="FB99" i="16"/>
  <c r="FA99" i="16"/>
  <c r="EZ99" i="16"/>
  <c r="EU99" i="16"/>
  <c r="ET99" i="16"/>
  <c r="ES99" i="16"/>
  <c r="EN99" i="16"/>
  <c r="EM99" i="16"/>
  <c r="EL99" i="16"/>
  <c r="EG99" i="16"/>
  <c r="EF99" i="16"/>
  <c r="EE99" i="16"/>
  <c r="DZ99" i="16"/>
  <c r="DY99" i="16"/>
  <c r="DX99" i="16"/>
  <c r="DS99" i="16"/>
  <c r="DR99" i="16"/>
  <c r="DQ99" i="16"/>
  <c r="DL99" i="16"/>
  <c r="DK99" i="16"/>
  <c r="DJ99" i="16"/>
  <c r="DF99" i="16"/>
  <c r="DN99" i="16" s="1"/>
  <c r="DM99" i="16" s="1"/>
  <c r="DD99" i="16"/>
  <c r="DC99" i="16"/>
  <c r="DB99" i="16"/>
  <c r="CZ99" i="16"/>
  <c r="CY99" i="16"/>
  <c r="AF99" i="16" s="1"/>
  <c r="CX99" i="16"/>
  <c r="AD99" i="16"/>
  <c r="AC99" i="16"/>
  <c r="GD98" i="16"/>
  <c r="GC98" i="16"/>
  <c r="GB98" i="16"/>
  <c r="FW98" i="16"/>
  <c r="FV98" i="16"/>
  <c r="FU98" i="16"/>
  <c r="FP98" i="16"/>
  <c r="FO98" i="16"/>
  <c r="FN98" i="16"/>
  <c r="FI98" i="16"/>
  <c r="FH98" i="16"/>
  <c r="FG98" i="16"/>
  <c r="FB98" i="16"/>
  <c r="FA98" i="16"/>
  <c r="EZ98" i="16"/>
  <c r="EU98" i="16"/>
  <c r="ET98" i="16"/>
  <c r="ES98" i="16"/>
  <c r="EN98" i="16"/>
  <c r="EM98" i="16"/>
  <c r="EL98" i="16"/>
  <c r="EG98" i="16"/>
  <c r="EF98" i="16"/>
  <c r="EE98" i="16"/>
  <c r="DZ98" i="16"/>
  <c r="DY98" i="16"/>
  <c r="DX98" i="16"/>
  <c r="DS98" i="16"/>
  <c r="DR98" i="16"/>
  <c r="DQ98" i="16"/>
  <c r="DN98" i="16"/>
  <c r="DM98" i="16" s="1"/>
  <c r="DL98" i="16"/>
  <c r="DK98" i="16"/>
  <c r="DJ98" i="16"/>
  <c r="DF98" i="16"/>
  <c r="DE98" i="16"/>
  <c r="DD98" i="16"/>
  <c r="DC98" i="16"/>
  <c r="DB98" i="16"/>
  <c r="CX98" i="16"/>
  <c r="CZ98" i="16" s="1"/>
  <c r="AD98" i="16"/>
  <c r="AC98" i="16"/>
  <c r="GD97" i="16"/>
  <c r="GC97" i="16"/>
  <c r="GB97" i="16"/>
  <c r="FW97" i="16"/>
  <c r="FV97" i="16"/>
  <c r="FU97" i="16"/>
  <c r="FP97" i="16"/>
  <c r="FO97" i="16"/>
  <c r="FN97" i="16"/>
  <c r="FI97" i="16"/>
  <c r="FH97" i="16"/>
  <c r="FG97" i="16"/>
  <c r="FB97" i="16"/>
  <c r="FA97" i="16"/>
  <c r="EZ97" i="16"/>
  <c r="EU97" i="16"/>
  <c r="ET97" i="16"/>
  <c r="ES97" i="16"/>
  <c r="EN97" i="16"/>
  <c r="EM97" i="16"/>
  <c r="EL97" i="16"/>
  <c r="EG97" i="16"/>
  <c r="EF97" i="16"/>
  <c r="EE97" i="16"/>
  <c r="DZ97" i="16"/>
  <c r="DY97" i="16"/>
  <c r="DX97" i="16"/>
  <c r="DS97" i="16"/>
  <c r="DR97" i="16"/>
  <c r="DQ97" i="16"/>
  <c r="DL97" i="16"/>
  <c r="DK97" i="16"/>
  <c r="DJ97" i="16"/>
  <c r="DF97" i="16"/>
  <c r="DN97" i="16" s="1"/>
  <c r="DE97" i="16"/>
  <c r="DD97" i="16"/>
  <c r="DC97" i="16"/>
  <c r="DB97" i="16"/>
  <c r="CX97" i="16"/>
  <c r="CZ97" i="16" s="1"/>
  <c r="AD97" i="16"/>
  <c r="AC97" i="16"/>
  <c r="GD96" i="16"/>
  <c r="GC96" i="16"/>
  <c r="GB96" i="16"/>
  <c r="FW96" i="16"/>
  <c r="FV96" i="16"/>
  <c r="FU96" i="16"/>
  <c r="FP96" i="16"/>
  <c r="FO96" i="16"/>
  <c r="FN96" i="16"/>
  <c r="FI96" i="16"/>
  <c r="FH96" i="16"/>
  <c r="FG96" i="16"/>
  <c r="FB96" i="16"/>
  <c r="FA96" i="16"/>
  <c r="EZ96" i="16"/>
  <c r="EU96" i="16"/>
  <c r="ET96" i="16"/>
  <c r="ES96" i="16"/>
  <c r="EN96" i="16"/>
  <c r="EM96" i="16"/>
  <c r="EL96" i="16"/>
  <c r="EG96" i="16"/>
  <c r="EF96" i="16"/>
  <c r="EE96" i="16"/>
  <c r="DZ96" i="16"/>
  <c r="DY96" i="16"/>
  <c r="DX96" i="16"/>
  <c r="DS96" i="16"/>
  <c r="DR96" i="16"/>
  <c r="DQ96" i="16"/>
  <c r="DL96" i="16"/>
  <c r="DK96" i="16"/>
  <c r="DJ96" i="16"/>
  <c r="DD96" i="16"/>
  <c r="DC96" i="16"/>
  <c r="DB96" i="16"/>
  <c r="CZ96" i="16"/>
  <c r="CY96" i="16"/>
  <c r="AF96" i="16" s="1"/>
  <c r="CX96" i="16"/>
  <c r="AD96" i="16"/>
  <c r="AH96" i="16" s="1"/>
  <c r="AC96" i="16"/>
  <c r="GD95" i="16"/>
  <c r="GC95" i="16"/>
  <c r="GB95" i="16"/>
  <c r="FW95" i="16"/>
  <c r="FV95" i="16"/>
  <c r="FU95" i="16"/>
  <c r="FP95" i="16"/>
  <c r="FO95" i="16"/>
  <c r="FN95" i="16"/>
  <c r="FI95" i="16"/>
  <c r="FH95" i="16"/>
  <c r="FG95" i="16"/>
  <c r="FB95" i="16"/>
  <c r="FA95" i="16"/>
  <c r="EZ95" i="16"/>
  <c r="EU95" i="16"/>
  <c r="ET95" i="16"/>
  <c r="ES95" i="16"/>
  <c r="EN95" i="16"/>
  <c r="EM95" i="16"/>
  <c r="EL95" i="16"/>
  <c r="EG95" i="16"/>
  <c r="EF95" i="16"/>
  <c r="EE95" i="16"/>
  <c r="DZ95" i="16"/>
  <c r="DY95" i="16"/>
  <c r="DX95" i="16"/>
  <c r="DS95" i="16"/>
  <c r="DR95" i="16"/>
  <c r="DQ95" i="16"/>
  <c r="DL95" i="16"/>
  <c r="DK95" i="16"/>
  <c r="DJ95" i="16"/>
  <c r="DD95" i="16"/>
  <c r="DC95" i="16"/>
  <c r="DB95" i="16"/>
  <c r="CZ95" i="16"/>
  <c r="CX95" i="16"/>
  <c r="CY95" i="16" s="1"/>
  <c r="AD95" i="16"/>
  <c r="DF95" i="16" s="1"/>
  <c r="AC95" i="16"/>
  <c r="GD94" i="16"/>
  <c r="GC94" i="16"/>
  <c r="GB94" i="16"/>
  <c r="FW94" i="16"/>
  <c r="FV94" i="16"/>
  <c r="FU94" i="16"/>
  <c r="FP94" i="16"/>
  <c r="FO94" i="16"/>
  <c r="FN94" i="16"/>
  <c r="FI94" i="16"/>
  <c r="FH94" i="16"/>
  <c r="FG94" i="16"/>
  <c r="FB94" i="16"/>
  <c r="FA94" i="16"/>
  <c r="EZ94" i="16"/>
  <c r="EU94" i="16"/>
  <c r="ET94" i="16"/>
  <c r="ES94" i="16"/>
  <c r="EN94" i="16"/>
  <c r="EM94" i="16"/>
  <c r="EL94" i="16"/>
  <c r="EG94" i="16"/>
  <c r="EF94" i="16"/>
  <c r="EE94" i="16"/>
  <c r="DZ94" i="16"/>
  <c r="DY94" i="16"/>
  <c r="DX94" i="16"/>
  <c r="DS94" i="16"/>
  <c r="DR94" i="16"/>
  <c r="DQ94" i="16"/>
  <c r="DL94" i="16"/>
  <c r="DK94" i="16"/>
  <c r="DJ94" i="16"/>
  <c r="DF94" i="16"/>
  <c r="DN94" i="16" s="1"/>
  <c r="DD94" i="16"/>
  <c r="DC94" i="16"/>
  <c r="DB94" i="16"/>
  <c r="CZ94" i="16"/>
  <c r="CX94" i="16"/>
  <c r="CY94" i="16" s="1"/>
  <c r="AD94" i="16"/>
  <c r="AC94" i="16"/>
  <c r="GD93" i="16"/>
  <c r="GC93" i="16"/>
  <c r="GB93" i="16"/>
  <c r="FW93" i="16"/>
  <c r="FV93" i="16"/>
  <c r="FU93" i="16"/>
  <c r="FP93" i="16"/>
  <c r="FO93" i="16"/>
  <c r="FN93" i="16"/>
  <c r="FI93" i="16"/>
  <c r="FH93" i="16"/>
  <c r="FG93" i="16"/>
  <c r="FB93" i="16"/>
  <c r="FA93" i="16"/>
  <c r="EZ93" i="16"/>
  <c r="EU93" i="16"/>
  <c r="ET93" i="16"/>
  <c r="ES93" i="16"/>
  <c r="EN93" i="16"/>
  <c r="EM93" i="16"/>
  <c r="EL93" i="16"/>
  <c r="EG93" i="16"/>
  <c r="EF93" i="16"/>
  <c r="EE93" i="16"/>
  <c r="DZ93" i="16"/>
  <c r="DY93" i="16"/>
  <c r="DX93" i="16"/>
  <c r="DS93" i="16"/>
  <c r="DR93" i="16"/>
  <c r="DQ93" i="16"/>
  <c r="DN93" i="16"/>
  <c r="DU93" i="16" s="1"/>
  <c r="DM93" i="16"/>
  <c r="DL93" i="16"/>
  <c r="DK93" i="16"/>
  <c r="DJ93" i="16"/>
  <c r="DF93" i="16"/>
  <c r="DE93" i="16" s="1"/>
  <c r="DD93" i="16"/>
  <c r="DC93" i="16"/>
  <c r="DB93" i="16"/>
  <c r="CX93" i="16"/>
  <c r="CZ93" i="16" s="1"/>
  <c r="AD93" i="16"/>
  <c r="AC93" i="16"/>
  <c r="GD92" i="16"/>
  <c r="GC92" i="16"/>
  <c r="GB92" i="16"/>
  <c r="FW92" i="16"/>
  <c r="FV92" i="16"/>
  <c r="FU92" i="16"/>
  <c r="FP92" i="16"/>
  <c r="FO92" i="16"/>
  <c r="FN92" i="16"/>
  <c r="FI92" i="16"/>
  <c r="FH92" i="16"/>
  <c r="FG92" i="16"/>
  <c r="FB92" i="16"/>
  <c r="FA92" i="16"/>
  <c r="EZ92" i="16"/>
  <c r="EU92" i="16"/>
  <c r="ET92" i="16"/>
  <c r="ES92" i="16"/>
  <c r="EN92" i="16"/>
  <c r="EM92" i="16"/>
  <c r="EL92" i="16"/>
  <c r="EG92" i="16"/>
  <c r="EF92" i="16"/>
  <c r="EE92" i="16"/>
  <c r="DZ92" i="16"/>
  <c r="DY92" i="16"/>
  <c r="DX92" i="16"/>
  <c r="DS92" i="16"/>
  <c r="DR92" i="16"/>
  <c r="DQ92" i="16"/>
  <c r="DL92" i="16"/>
  <c r="DK92" i="16"/>
  <c r="DJ92" i="16"/>
  <c r="DD92" i="16"/>
  <c r="DC92" i="16"/>
  <c r="DB92" i="16"/>
  <c r="CX92" i="16"/>
  <c r="CZ92" i="16" s="1"/>
  <c r="AD92" i="16"/>
  <c r="DF92" i="16" s="1"/>
  <c r="AC92" i="16"/>
  <c r="GD91" i="16"/>
  <c r="GC91" i="16"/>
  <c r="GB91" i="16"/>
  <c r="FW91" i="16"/>
  <c r="FV91" i="16"/>
  <c r="FU91" i="16"/>
  <c r="FP91" i="16"/>
  <c r="FO91" i="16"/>
  <c r="FN91" i="16"/>
  <c r="FI91" i="16"/>
  <c r="FH91" i="16"/>
  <c r="FG91" i="16"/>
  <c r="FB91" i="16"/>
  <c r="FA91" i="16"/>
  <c r="EZ91" i="16"/>
  <c r="EU91" i="16"/>
  <c r="ET91" i="16"/>
  <c r="ES91" i="16"/>
  <c r="EN91" i="16"/>
  <c r="EM91" i="16"/>
  <c r="EL91" i="16"/>
  <c r="EG91" i="16"/>
  <c r="EF91" i="16"/>
  <c r="EE91" i="16"/>
  <c r="DZ91" i="16"/>
  <c r="DY91" i="16"/>
  <c r="DX91" i="16"/>
  <c r="DS91" i="16"/>
  <c r="DR91" i="16"/>
  <c r="DQ91" i="16"/>
  <c r="DL91" i="16"/>
  <c r="DK91" i="16"/>
  <c r="DJ91" i="16"/>
  <c r="DD91" i="16"/>
  <c r="DC91" i="16"/>
  <c r="DB91" i="16"/>
  <c r="CZ91" i="16"/>
  <c r="CY91" i="16"/>
  <c r="AF91" i="16" s="1"/>
  <c r="CX91" i="16"/>
  <c r="AD91" i="16"/>
  <c r="DF91" i="16" s="1"/>
  <c r="AC91" i="16"/>
  <c r="GD90" i="16"/>
  <c r="GC90" i="16"/>
  <c r="GB90" i="16"/>
  <c r="FW90" i="16"/>
  <c r="FV90" i="16"/>
  <c r="FU90" i="16"/>
  <c r="FP90" i="16"/>
  <c r="FO90" i="16"/>
  <c r="FN90" i="16"/>
  <c r="FI90" i="16"/>
  <c r="FH90" i="16"/>
  <c r="FG90" i="16"/>
  <c r="FB90" i="16"/>
  <c r="FA90" i="16"/>
  <c r="EZ90" i="16"/>
  <c r="EU90" i="16"/>
  <c r="ET90" i="16"/>
  <c r="ES90" i="16"/>
  <c r="EN90" i="16"/>
  <c r="EM90" i="16"/>
  <c r="EL90" i="16"/>
  <c r="EG90" i="16"/>
  <c r="EF90" i="16"/>
  <c r="EE90" i="16"/>
  <c r="DZ90" i="16"/>
  <c r="DY90" i="16"/>
  <c r="DX90" i="16"/>
  <c r="DS90" i="16"/>
  <c r="DR90" i="16"/>
  <c r="DQ90" i="16"/>
  <c r="DL90" i="16"/>
  <c r="DK90" i="16"/>
  <c r="DJ90" i="16"/>
  <c r="DD90" i="16"/>
  <c r="DC90" i="16"/>
  <c r="DB90" i="16"/>
  <c r="CX90" i="16"/>
  <c r="AD90" i="16"/>
  <c r="AC90" i="16"/>
  <c r="GD89" i="16"/>
  <c r="GC89" i="16"/>
  <c r="GB89" i="16"/>
  <c r="FW89" i="16"/>
  <c r="FV89" i="16"/>
  <c r="FU89" i="16"/>
  <c r="FP89" i="16"/>
  <c r="FO89" i="16"/>
  <c r="FN89" i="16"/>
  <c r="FI89" i="16"/>
  <c r="FH89" i="16"/>
  <c r="FG89" i="16"/>
  <c r="FB89" i="16"/>
  <c r="FA89" i="16"/>
  <c r="EZ89" i="16"/>
  <c r="EU89" i="16"/>
  <c r="ET89" i="16"/>
  <c r="ES89" i="16"/>
  <c r="EN89" i="16"/>
  <c r="EM89" i="16"/>
  <c r="EL89" i="16"/>
  <c r="EG89" i="16"/>
  <c r="EF89" i="16"/>
  <c r="EE89" i="16"/>
  <c r="DZ89" i="16"/>
  <c r="DY89" i="16"/>
  <c r="DX89" i="16"/>
  <c r="DU89" i="16"/>
  <c r="DS89" i="16"/>
  <c r="DR89" i="16"/>
  <c r="DQ89" i="16"/>
  <c r="DL89" i="16"/>
  <c r="DK89" i="16"/>
  <c r="DJ89" i="16"/>
  <c r="DF89" i="16"/>
  <c r="DN89" i="16" s="1"/>
  <c r="DM89" i="16" s="1"/>
  <c r="DE89" i="16"/>
  <c r="DD89" i="16"/>
  <c r="DC89" i="16"/>
  <c r="DB89" i="16"/>
  <c r="CX89" i="16"/>
  <c r="AD89" i="16"/>
  <c r="AC89" i="16"/>
  <c r="GD88" i="16"/>
  <c r="GC88" i="16"/>
  <c r="GB88" i="16"/>
  <c r="FW88" i="16"/>
  <c r="FV88" i="16"/>
  <c r="FU88" i="16"/>
  <c r="FP88" i="16"/>
  <c r="FO88" i="16"/>
  <c r="FN88" i="16"/>
  <c r="FI88" i="16"/>
  <c r="FH88" i="16"/>
  <c r="FG88" i="16"/>
  <c r="FB88" i="16"/>
  <c r="FA88" i="16"/>
  <c r="EZ88" i="16"/>
  <c r="EU88" i="16"/>
  <c r="ET88" i="16"/>
  <c r="ES88" i="16"/>
  <c r="EN88" i="16"/>
  <c r="EM88" i="16"/>
  <c r="EL88" i="16"/>
  <c r="EG88" i="16"/>
  <c r="EF88" i="16"/>
  <c r="EE88" i="16"/>
  <c r="DZ88" i="16"/>
  <c r="DY88" i="16"/>
  <c r="DX88" i="16"/>
  <c r="DS88" i="16"/>
  <c r="DR88" i="16"/>
  <c r="DQ88" i="16"/>
  <c r="DL88" i="16"/>
  <c r="DK88" i="16"/>
  <c r="DJ88" i="16"/>
  <c r="DD88" i="16"/>
  <c r="DC88" i="16"/>
  <c r="DB88" i="16"/>
  <c r="CX88" i="16"/>
  <c r="AD88" i="16"/>
  <c r="DF88" i="16" s="1"/>
  <c r="AC88" i="16"/>
  <c r="GD87" i="16"/>
  <c r="GC87" i="16"/>
  <c r="GB87" i="16"/>
  <c r="FW87" i="16"/>
  <c r="FV87" i="16"/>
  <c r="FU87" i="16"/>
  <c r="FP87" i="16"/>
  <c r="FO87" i="16"/>
  <c r="FN87" i="16"/>
  <c r="FI87" i="16"/>
  <c r="FH87" i="16"/>
  <c r="FG87" i="16"/>
  <c r="FB87" i="16"/>
  <c r="FA87" i="16"/>
  <c r="EZ87" i="16"/>
  <c r="EU87" i="16"/>
  <c r="ET87" i="16"/>
  <c r="ES87" i="16"/>
  <c r="EN87" i="16"/>
  <c r="EM87" i="16"/>
  <c r="EL87" i="16"/>
  <c r="EG87" i="16"/>
  <c r="EF87" i="16"/>
  <c r="EE87" i="16"/>
  <c r="DZ87" i="16"/>
  <c r="DY87" i="16"/>
  <c r="DX87" i="16"/>
  <c r="DS87" i="16"/>
  <c r="DR87" i="16"/>
  <c r="DQ87" i="16"/>
  <c r="DL87" i="16"/>
  <c r="DK87" i="16"/>
  <c r="DJ87" i="16"/>
  <c r="DG87" i="16"/>
  <c r="DD87" i="16"/>
  <c r="DC87" i="16"/>
  <c r="DB87" i="16"/>
  <c r="DA87" i="16"/>
  <c r="DI87" i="16" s="1"/>
  <c r="DP87" i="16" s="1"/>
  <c r="CZ87" i="16"/>
  <c r="CY87" i="16"/>
  <c r="CX87" i="16"/>
  <c r="AF87" i="16"/>
  <c r="AD87" i="16"/>
  <c r="AC87" i="16"/>
  <c r="GD86" i="16"/>
  <c r="GC86" i="16"/>
  <c r="GB86" i="16"/>
  <c r="FW86" i="16"/>
  <c r="FV86" i="16"/>
  <c r="FU86" i="16"/>
  <c r="FP86" i="16"/>
  <c r="FO86" i="16"/>
  <c r="FN86" i="16"/>
  <c r="FI86" i="16"/>
  <c r="FH86" i="16"/>
  <c r="FG86" i="16"/>
  <c r="FB86" i="16"/>
  <c r="FA86" i="16"/>
  <c r="EZ86" i="16"/>
  <c r="EU86" i="16"/>
  <c r="ET86" i="16"/>
  <c r="ES86" i="16"/>
  <c r="EN86" i="16"/>
  <c r="EM86" i="16"/>
  <c r="EL86" i="16"/>
  <c r="EG86" i="16"/>
  <c r="EF86" i="16"/>
  <c r="EE86" i="16"/>
  <c r="DZ86" i="16"/>
  <c r="DY86" i="16"/>
  <c r="DX86" i="16"/>
  <c r="DS86" i="16"/>
  <c r="DR86" i="16"/>
  <c r="DQ86" i="16"/>
  <c r="DN86" i="16"/>
  <c r="DL86" i="16"/>
  <c r="DK86" i="16"/>
  <c r="DJ86" i="16"/>
  <c r="DF86" i="16"/>
  <c r="DE86" i="16"/>
  <c r="DD86" i="16"/>
  <c r="DC86" i="16"/>
  <c r="DB86" i="16"/>
  <c r="CX86" i="16"/>
  <c r="CY86" i="16" s="1"/>
  <c r="AD86" i="16"/>
  <c r="AC86" i="16"/>
  <c r="GD85" i="16"/>
  <c r="GC85" i="16"/>
  <c r="GB85" i="16"/>
  <c r="FW85" i="16"/>
  <c r="FV85" i="16"/>
  <c r="FU85" i="16"/>
  <c r="FP85" i="16"/>
  <c r="FO85" i="16"/>
  <c r="FN85" i="16"/>
  <c r="FI85" i="16"/>
  <c r="FH85" i="16"/>
  <c r="FG85" i="16"/>
  <c r="FB85" i="16"/>
  <c r="FA85" i="16"/>
  <c r="EZ85" i="16"/>
  <c r="EU85" i="16"/>
  <c r="ET85" i="16"/>
  <c r="ES85" i="16"/>
  <c r="EN85" i="16"/>
  <c r="EM85" i="16"/>
  <c r="EL85" i="16"/>
  <c r="EG85" i="16"/>
  <c r="EF85" i="16"/>
  <c r="EE85" i="16"/>
  <c r="DZ85" i="16"/>
  <c r="DY85" i="16"/>
  <c r="DX85" i="16"/>
  <c r="DS85" i="16"/>
  <c r="DR85" i="16"/>
  <c r="DQ85" i="16"/>
  <c r="DL85" i="16"/>
  <c r="DK85" i="16"/>
  <c r="DJ85" i="16"/>
  <c r="DD85" i="16"/>
  <c r="DC85" i="16"/>
  <c r="DB85" i="16"/>
  <c r="CZ85" i="16"/>
  <c r="CX85" i="16"/>
  <c r="CY85" i="16" s="1"/>
  <c r="DA85" i="16" s="1"/>
  <c r="DI85" i="16" s="1"/>
  <c r="AF85" i="16"/>
  <c r="AE85" i="16"/>
  <c r="AG85" i="16" s="1"/>
  <c r="AD85" i="16"/>
  <c r="DF85" i="16" s="1"/>
  <c r="AC85" i="16"/>
  <c r="GD84" i="16"/>
  <c r="GC84" i="16"/>
  <c r="GB84" i="16"/>
  <c r="FW84" i="16"/>
  <c r="FV84" i="16"/>
  <c r="FU84" i="16"/>
  <c r="FP84" i="16"/>
  <c r="FO84" i="16"/>
  <c r="FN84" i="16"/>
  <c r="FI84" i="16"/>
  <c r="FH84" i="16"/>
  <c r="FG84" i="16"/>
  <c r="FB84" i="16"/>
  <c r="FA84" i="16"/>
  <c r="EZ84" i="16"/>
  <c r="EU84" i="16"/>
  <c r="ET84" i="16"/>
  <c r="ES84" i="16"/>
  <c r="EN84" i="16"/>
  <c r="EM84" i="16"/>
  <c r="EL84" i="16"/>
  <c r="EG84" i="16"/>
  <c r="EF84" i="16"/>
  <c r="EE84" i="16"/>
  <c r="DZ84" i="16"/>
  <c r="DY84" i="16"/>
  <c r="DX84" i="16"/>
  <c r="DS84" i="16"/>
  <c r="DR84" i="16"/>
  <c r="DQ84" i="16"/>
  <c r="DL84" i="16"/>
  <c r="DK84" i="16"/>
  <c r="DJ84" i="16"/>
  <c r="DD84" i="16"/>
  <c r="DC84" i="16"/>
  <c r="DB84" i="16"/>
  <c r="CX84" i="16"/>
  <c r="AD84" i="16"/>
  <c r="AC84" i="16"/>
  <c r="GD83" i="16"/>
  <c r="GC83" i="16"/>
  <c r="GB83" i="16"/>
  <c r="FW83" i="16"/>
  <c r="FV83" i="16"/>
  <c r="FU83" i="16"/>
  <c r="FP83" i="16"/>
  <c r="FO83" i="16"/>
  <c r="FN83" i="16"/>
  <c r="FI83" i="16"/>
  <c r="FH83" i="16"/>
  <c r="FG83" i="16"/>
  <c r="FB83" i="16"/>
  <c r="FA83" i="16"/>
  <c r="EZ83" i="16"/>
  <c r="EU83" i="16"/>
  <c r="ET83" i="16"/>
  <c r="ES83" i="16"/>
  <c r="EN83" i="16"/>
  <c r="EM83" i="16"/>
  <c r="EL83" i="16"/>
  <c r="EG83" i="16"/>
  <c r="EF83" i="16"/>
  <c r="EE83" i="16"/>
  <c r="DZ83" i="16"/>
  <c r="DY83" i="16"/>
  <c r="DX83" i="16"/>
  <c r="DS83" i="16"/>
  <c r="DR83" i="16"/>
  <c r="DQ83" i="16"/>
  <c r="DL83" i="16"/>
  <c r="DK83" i="16"/>
  <c r="DJ83" i="16"/>
  <c r="DD83" i="16"/>
  <c r="DC83" i="16"/>
  <c r="DB83" i="16"/>
  <c r="CZ83" i="16"/>
  <c r="CX83" i="16"/>
  <c r="CY83" i="16" s="1"/>
  <c r="AD83" i="16"/>
  <c r="AC83" i="16"/>
  <c r="GD82" i="16"/>
  <c r="GC82" i="16"/>
  <c r="GB82" i="16"/>
  <c r="FW82" i="16"/>
  <c r="FV82" i="16"/>
  <c r="FU82" i="16"/>
  <c r="FP82" i="16"/>
  <c r="FO82" i="16"/>
  <c r="FN82" i="16"/>
  <c r="FI82" i="16"/>
  <c r="FH82" i="16"/>
  <c r="FG82" i="16"/>
  <c r="FB82" i="16"/>
  <c r="FA82" i="16"/>
  <c r="EZ82" i="16"/>
  <c r="EU82" i="16"/>
  <c r="ET82" i="16"/>
  <c r="ES82" i="16"/>
  <c r="EN82" i="16"/>
  <c r="EM82" i="16"/>
  <c r="EL82" i="16"/>
  <c r="EG82" i="16"/>
  <c r="EF82" i="16"/>
  <c r="EE82" i="16"/>
  <c r="DZ82" i="16"/>
  <c r="DY82" i="16"/>
  <c r="DX82" i="16"/>
  <c r="DS82" i="16"/>
  <c r="DR82" i="16"/>
  <c r="DQ82" i="16"/>
  <c r="DL82" i="16"/>
  <c r="DK82" i="16"/>
  <c r="DJ82" i="16"/>
  <c r="DD82" i="16"/>
  <c r="DC82" i="16"/>
  <c r="DB82" i="16"/>
  <c r="CX82" i="16"/>
  <c r="CZ82" i="16" s="1"/>
  <c r="AD82" i="16"/>
  <c r="AC82" i="16"/>
  <c r="GD81" i="16"/>
  <c r="GC81" i="16"/>
  <c r="GB81" i="16"/>
  <c r="FW81" i="16"/>
  <c r="FV81" i="16"/>
  <c r="FU81" i="16"/>
  <c r="FP81" i="16"/>
  <c r="FO81" i="16"/>
  <c r="FN81" i="16"/>
  <c r="FI81" i="16"/>
  <c r="FH81" i="16"/>
  <c r="FG81" i="16"/>
  <c r="FB81" i="16"/>
  <c r="FA81" i="16"/>
  <c r="EZ81" i="16"/>
  <c r="EU81" i="16"/>
  <c r="ET81" i="16"/>
  <c r="ES81" i="16"/>
  <c r="EN81" i="16"/>
  <c r="EM81" i="16"/>
  <c r="EL81" i="16"/>
  <c r="EG81" i="16"/>
  <c r="EF81" i="16"/>
  <c r="EE81" i="16"/>
  <c r="DZ81" i="16"/>
  <c r="DY81" i="16"/>
  <c r="DX81" i="16"/>
  <c r="DS81" i="16"/>
  <c r="DR81" i="16"/>
  <c r="DQ81" i="16"/>
  <c r="DL81" i="16"/>
  <c r="DK81" i="16"/>
  <c r="DJ81" i="16"/>
  <c r="DF81" i="16"/>
  <c r="DN81" i="16" s="1"/>
  <c r="DE81" i="16"/>
  <c r="DD81" i="16"/>
  <c r="DC81" i="16"/>
  <c r="DB81" i="16"/>
  <c r="CZ81" i="16"/>
  <c r="CX81" i="16"/>
  <c r="CY81" i="16" s="1"/>
  <c r="AD81" i="16"/>
  <c r="AC81" i="16"/>
  <c r="GD80" i="16"/>
  <c r="GC80" i="16"/>
  <c r="GB80" i="16"/>
  <c r="FW80" i="16"/>
  <c r="FV80" i="16"/>
  <c r="FU80" i="16"/>
  <c r="FP80" i="16"/>
  <c r="FO80" i="16"/>
  <c r="FN80" i="16"/>
  <c r="FI80" i="16"/>
  <c r="FH80" i="16"/>
  <c r="FG80" i="16"/>
  <c r="FB80" i="16"/>
  <c r="FA80" i="16"/>
  <c r="EZ80" i="16"/>
  <c r="EU80" i="16"/>
  <c r="ET80" i="16"/>
  <c r="ES80" i="16"/>
  <c r="EN80" i="16"/>
  <c r="EM80" i="16"/>
  <c r="EL80" i="16"/>
  <c r="EG80" i="16"/>
  <c r="EF80" i="16"/>
  <c r="EE80" i="16"/>
  <c r="DZ80" i="16"/>
  <c r="DY80" i="16"/>
  <c r="DX80" i="16"/>
  <c r="DS80" i="16"/>
  <c r="DR80" i="16"/>
  <c r="DQ80" i="16"/>
  <c r="DL80" i="16"/>
  <c r="DK80" i="16"/>
  <c r="DJ80" i="16"/>
  <c r="DD80" i="16"/>
  <c r="DC80" i="16"/>
  <c r="DB80" i="16"/>
  <c r="CX80" i="16"/>
  <c r="CZ80" i="16" s="1"/>
  <c r="AD80" i="16"/>
  <c r="DF80" i="16" s="1"/>
  <c r="AC80" i="16"/>
  <c r="GD79" i="16"/>
  <c r="GC79" i="16"/>
  <c r="GB79" i="16"/>
  <c r="FW79" i="16"/>
  <c r="FV79" i="16"/>
  <c r="FU79" i="16"/>
  <c r="FP79" i="16"/>
  <c r="FO79" i="16"/>
  <c r="FN79" i="16"/>
  <c r="FI79" i="16"/>
  <c r="FH79" i="16"/>
  <c r="FG79" i="16"/>
  <c r="FB79" i="16"/>
  <c r="FA79" i="16"/>
  <c r="EZ79" i="16"/>
  <c r="EU79" i="16"/>
  <c r="ET79" i="16"/>
  <c r="ES79" i="16"/>
  <c r="EN79" i="16"/>
  <c r="EM79" i="16"/>
  <c r="EL79" i="16"/>
  <c r="EG79" i="16"/>
  <c r="EF79" i="16"/>
  <c r="EE79" i="16"/>
  <c r="DZ79" i="16"/>
  <c r="DY79" i="16"/>
  <c r="DX79" i="16"/>
  <c r="DS79" i="16"/>
  <c r="DR79" i="16"/>
  <c r="DQ79" i="16"/>
  <c r="DL79" i="16"/>
  <c r="DK79" i="16"/>
  <c r="DJ79" i="16"/>
  <c r="DD79" i="16"/>
  <c r="DC79" i="16"/>
  <c r="DB79" i="16"/>
  <c r="CZ79" i="16"/>
  <c r="CX79" i="16"/>
  <c r="CY79" i="16" s="1"/>
  <c r="AD79" i="16"/>
  <c r="DF79" i="16" s="1"/>
  <c r="AC79" i="16"/>
  <c r="GD78" i="16"/>
  <c r="GC78" i="16"/>
  <c r="GB78" i="16"/>
  <c r="FW78" i="16"/>
  <c r="FV78" i="16"/>
  <c r="FU78" i="16"/>
  <c r="FP78" i="16"/>
  <c r="FO78" i="16"/>
  <c r="FN78" i="16"/>
  <c r="FI78" i="16"/>
  <c r="FH78" i="16"/>
  <c r="FG78" i="16"/>
  <c r="FB78" i="16"/>
  <c r="FA78" i="16"/>
  <c r="EZ78" i="16"/>
  <c r="EU78" i="16"/>
  <c r="ET78" i="16"/>
  <c r="ES78" i="16"/>
  <c r="EN78" i="16"/>
  <c r="EM78" i="16"/>
  <c r="EL78" i="16"/>
  <c r="EG78" i="16"/>
  <c r="EF78" i="16"/>
  <c r="EE78" i="16"/>
  <c r="DZ78" i="16"/>
  <c r="DY78" i="16"/>
  <c r="DX78" i="16"/>
  <c r="DS78" i="16"/>
  <c r="DR78" i="16"/>
  <c r="DQ78" i="16"/>
  <c r="DL78" i="16"/>
  <c r="DK78" i="16"/>
  <c r="DJ78" i="16"/>
  <c r="DF78" i="16"/>
  <c r="DE78" i="16" s="1"/>
  <c r="DD78" i="16"/>
  <c r="DC78" i="16"/>
  <c r="DB78" i="16"/>
  <c r="CY78" i="16"/>
  <c r="AF78" i="16" s="1"/>
  <c r="AH78" i="16" s="1"/>
  <c r="CX78" i="16"/>
  <c r="CZ78" i="16" s="1"/>
  <c r="AD78" i="16"/>
  <c r="AC78" i="16"/>
  <c r="GD77" i="16"/>
  <c r="GC77" i="16"/>
  <c r="GB77" i="16"/>
  <c r="FW77" i="16"/>
  <c r="FV77" i="16"/>
  <c r="FU77" i="16"/>
  <c r="FP77" i="16"/>
  <c r="FO77" i="16"/>
  <c r="FN77" i="16"/>
  <c r="FI77" i="16"/>
  <c r="FH77" i="16"/>
  <c r="FG77" i="16"/>
  <c r="FB77" i="16"/>
  <c r="FA77" i="16"/>
  <c r="EZ77" i="16"/>
  <c r="EU77" i="16"/>
  <c r="ET77" i="16"/>
  <c r="ES77" i="16"/>
  <c r="EN77" i="16"/>
  <c r="EM77" i="16"/>
  <c r="EL77" i="16"/>
  <c r="EG77" i="16"/>
  <c r="EF77" i="16"/>
  <c r="EE77" i="16"/>
  <c r="DZ77" i="16"/>
  <c r="DY77" i="16"/>
  <c r="DX77" i="16"/>
  <c r="DS77" i="16"/>
  <c r="DR77" i="16"/>
  <c r="DQ77" i="16"/>
  <c r="DL77" i="16"/>
  <c r="DK77" i="16"/>
  <c r="DJ77" i="16"/>
  <c r="DD77" i="16"/>
  <c r="DC77" i="16"/>
  <c r="DB77" i="16"/>
  <c r="CZ77" i="16"/>
  <c r="CX77" i="16"/>
  <c r="CY77" i="16" s="1"/>
  <c r="AD77" i="16"/>
  <c r="DF77" i="16" s="1"/>
  <c r="AC77" i="16"/>
  <c r="GD76" i="16"/>
  <c r="GC76" i="16"/>
  <c r="GB76" i="16"/>
  <c r="FW76" i="16"/>
  <c r="FV76" i="16"/>
  <c r="FU76" i="16"/>
  <c r="FP76" i="16"/>
  <c r="FO76" i="16"/>
  <c r="FN76" i="16"/>
  <c r="FI76" i="16"/>
  <c r="FH76" i="16"/>
  <c r="FG76" i="16"/>
  <c r="FB76" i="16"/>
  <c r="FA76" i="16"/>
  <c r="EZ76" i="16"/>
  <c r="EU76" i="16"/>
  <c r="ET76" i="16"/>
  <c r="ES76" i="16"/>
  <c r="EN76" i="16"/>
  <c r="EM76" i="16"/>
  <c r="EL76" i="16"/>
  <c r="EG76" i="16"/>
  <c r="EF76" i="16"/>
  <c r="EE76" i="16"/>
  <c r="DZ76" i="16"/>
  <c r="DY76" i="16"/>
  <c r="DX76" i="16"/>
  <c r="DS76" i="16"/>
  <c r="DR76" i="16"/>
  <c r="DQ76" i="16"/>
  <c r="DL76" i="16"/>
  <c r="DK76" i="16"/>
  <c r="DJ76" i="16"/>
  <c r="DF76" i="16"/>
  <c r="DN76" i="16" s="1"/>
  <c r="DD76" i="16"/>
  <c r="DC76" i="16"/>
  <c r="DB76" i="16"/>
  <c r="CX76" i="16"/>
  <c r="CZ76" i="16" s="1"/>
  <c r="AD76" i="16"/>
  <c r="AC76" i="16"/>
  <c r="GD75" i="16"/>
  <c r="GC75" i="16"/>
  <c r="GB75" i="16"/>
  <c r="FW75" i="16"/>
  <c r="FV75" i="16"/>
  <c r="FU75" i="16"/>
  <c r="FP75" i="16"/>
  <c r="FO75" i="16"/>
  <c r="FN75" i="16"/>
  <c r="FI75" i="16"/>
  <c r="FH75" i="16"/>
  <c r="FG75" i="16"/>
  <c r="FB75" i="16"/>
  <c r="FA75" i="16"/>
  <c r="EZ75" i="16"/>
  <c r="EU75" i="16"/>
  <c r="ET75" i="16"/>
  <c r="ES75" i="16"/>
  <c r="EN75" i="16"/>
  <c r="EM75" i="16"/>
  <c r="EL75" i="16"/>
  <c r="EG75" i="16"/>
  <c r="EF75" i="16"/>
  <c r="EE75" i="16"/>
  <c r="DZ75" i="16"/>
  <c r="DY75" i="16"/>
  <c r="DX75" i="16"/>
  <c r="DS75" i="16"/>
  <c r="DR75" i="16"/>
  <c r="DQ75" i="16"/>
  <c r="DL75" i="16"/>
  <c r="DK75" i="16"/>
  <c r="DJ75" i="16"/>
  <c r="DD75" i="16"/>
  <c r="DC75" i="16"/>
  <c r="DB75" i="16"/>
  <c r="CZ75" i="16"/>
  <c r="CX75" i="16"/>
  <c r="CY75" i="16" s="1"/>
  <c r="AD75" i="16"/>
  <c r="DF75" i="16" s="1"/>
  <c r="AC75" i="16"/>
  <c r="GD74" i="16"/>
  <c r="GC74" i="16"/>
  <c r="GB74" i="16"/>
  <c r="FW74" i="16"/>
  <c r="FV74" i="16"/>
  <c r="FU74" i="16"/>
  <c r="FP74" i="16"/>
  <c r="FO74" i="16"/>
  <c r="FN74" i="16"/>
  <c r="FI74" i="16"/>
  <c r="FH74" i="16"/>
  <c r="FG74" i="16"/>
  <c r="FB74" i="16"/>
  <c r="FA74" i="16"/>
  <c r="EZ74" i="16"/>
  <c r="EU74" i="16"/>
  <c r="ET74" i="16"/>
  <c r="ES74" i="16"/>
  <c r="EN74" i="16"/>
  <c r="EM74" i="16"/>
  <c r="EL74" i="16"/>
  <c r="EG74" i="16"/>
  <c r="EF74" i="16"/>
  <c r="EE74" i="16"/>
  <c r="DZ74" i="16"/>
  <c r="DY74" i="16"/>
  <c r="DX74" i="16"/>
  <c r="DS74" i="16"/>
  <c r="DR74" i="16"/>
  <c r="DQ74" i="16"/>
  <c r="DL74" i="16"/>
  <c r="DK74" i="16"/>
  <c r="DJ74" i="16"/>
  <c r="DD74" i="16"/>
  <c r="DC74" i="16"/>
  <c r="DB74" i="16"/>
  <c r="CY74" i="16"/>
  <c r="AF74" i="16" s="1"/>
  <c r="CX74" i="16"/>
  <c r="CZ74" i="16" s="1"/>
  <c r="AD74" i="16"/>
  <c r="DF74" i="16" s="1"/>
  <c r="AC74" i="16"/>
  <c r="GD73" i="16"/>
  <c r="GC73" i="16"/>
  <c r="GB73" i="16"/>
  <c r="FW73" i="16"/>
  <c r="FV73" i="16"/>
  <c r="FU73" i="16"/>
  <c r="FP73" i="16"/>
  <c r="FO73" i="16"/>
  <c r="FN73" i="16"/>
  <c r="FI73" i="16"/>
  <c r="FH73" i="16"/>
  <c r="FG73" i="16"/>
  <c r="FB73" i="16"/>
  <c r="FA73" i="16"/>
  <c r="EZ73" i="16"/>
  <c r="EU73" i="16"/>
  <c r="ET73" i="16"/>
  <c r="ES73" i="16"/>
  <c r="EN73" i="16"/>
  <c r="EM73" i="16"/>
  <c r="EL73" i="16"/>
  <c r="EG73" i="16"/>
  <c r="EF73" i="16"/>
  <c r="EE73" i="16"/>
  <c r="DZ73" i="16"/>
  <c r="DY73" i="16"/>
  <c r="DX73" i="16"/>
  <c r="DS73" i="16"/>
  <c r="DR73" i="16"/>
  <c r="DQ73" i="16"/>
  <c r="DN73" i="16"/>
  <c r="DM73" i="16" s="1"/>
  <c r="DL73" i="16"/>
  <c r="DK73" i="16"/>
  <c r="DJ73" i="16"/>
  <c r="DF73" i="16"/>
  <c r="DE73" i="16"/>
  <c r="DD73" i="16"/>
  <c r="DC73" i="16"/>
  <c r="DB73" i="16"/>
  <c r="CZ73" i="16"/>
  <c r="CX73" i="16"/>
  <c r="CY73" i="16" s="1"/>
  <c r="AD73" i="16"/>
  <c r="AC73" i="16"/>
  <c r="GD72" i="16"/>
  <c r="GC72" i="16"/>
  <c r="GB72" i="16"/>
  <c r="FW72" i="16"/>
  <c r="FV72" i="16"/>
  <c r="FU72" i="16"/>
  <c r="FP72" i="16"/>
  <c r="FO72" i="16"/>
  <c r="FN72" i="16"/>
  <c r="FI72" i="16"/>
  <c r="FH72" i="16"/>
  <c r="FG72" i="16"/>
  <c r="FB72" i="16"/>
  <c r="FA72" i="16"/>
  <c r="EZ72" i="16"/>
  <c r="EU72" i="16"/>
  <c r="ET72" i="16"/>
  <c r="ES72" i="16"/>
  <c r="EN72" i="16"/>
  <c r="EM72" i="16"/>
  <c r="EL72" i="16"/>
  <c r="EG72" i="16"/>
  <c r="EF72" i="16"/>
  <c r="EE72" i="16"/>
  <c r="DZ72" i="16"/>
  <c r="DY72" i="16"/>
  <c r="DX72" i="16"/>
  <c r="DS72" i="16"/>
  <c r="DR72" i="16"/>
  <c r="DQ72" i="16"/>
  <c r="DL72" i="16"/>
  <c r="DK72" i="16"/>
  <c r="DJ72" i="16"/>
  <c r="DD72" i="16"/>
  <c r="DC72" i="16"/>
  <c r="DB72" i="16"/>
  <c r="CX72" i="16"/>
  <c r="CZ72" i="16" s="1"/>
  <c r="AD72" i="16"/>
  <c r="DF72" i="16" s="1"/>
  <c r="AC72" i="16"/>
  <c r="GD71" i="16"/>
  <c r="GC71" i="16"/>
  <c r="GB71" i="16"/>
  <c r="FW71" i="16"/>
  <c r="FV71" i="16"/>
  <c r="FU71" i="16"/>
  <c r="FP71" i="16"/>
  <c r="FO71" i="16"/>
  <c r="FN71" i="16"/>
  <c r="FI71" i="16"/>
  <c r="FH71" i="16"/>
  <c r="FG71" i="16"/>
  <c r="FB71" i="16"/>
  <c r="FA71" i="16"/>
  <c r="EZ71" i="16"/>
  <c r="EU71" i="16"/>
  <c r="ET71" i="16"/>
  <c r="ES71" i="16"/>
  <c r="EN71" i="16"/>
  <c r="EM71" i="16"/>
  <c r="EL71" i="16"/>
  <c r="EG71" i="16"/>
  <c r="EF71" i="16"/>
  <c r="EE71" i="16"/>
  <c r="DZ71" i="16"/>
  <c r="DY71" i="16"/>
  <c r="DX71" i="16"/>
  <c r="DS71" i="16"/>
  <c r="DR71" i="16"/>
  <c r="DQ71" i="16"/>
  <c r="DL71" i="16"/>
  <c r="DK71" i="16"/>
  <c r="DJ71" i="16"/>
  <c r="DD71" i="16"/>
  <c r="DC71" i="16"/>
  <c r="DB71" i="16"/>
  <c r="DA71" i="16"/>
  <c r="DI71" i="16" s="1"/>
  <c r="CZ71" i="16"/>
  <c r="AE71" i="16" s="1"/>
  <c r="AG71" i="16" s="1"/>
  <c r="CY71" i="16"/>
  <c r="CX71" i="16"/>
  <c r="AF71" i="16"/>
  <c r="AD71" i="16"/>
  <c r="DF71" i="16" s="1"/>
  <c r="AC71" i="16"/>
  <c r="GD70" i="16"/>
  <c r="GC70" i="16"/>
  <c r="GB70" i="16"/>
  <c r="FW70" i="16"/>
  <c r="FV70" i="16"/>
  <c r="FU70" i="16"/>
  <c r="FP70" i="16"/>
  <c r="FO70" i="16"/>
  <c r="FN70" i="16"/>
  <c r="FI70" i="16"/>
  <c r="FH70" i="16"/>
  <c r="FG70" i="16"/>
  <c r="FB70" i="16"/>
  <c r="FA70" i="16"/>
  <c r="EZ70" i="16"/>
  <c r="EU70" i="16"/>
  <c r="ET70" i="16"/>
  <c r="ES70" i="16"/>
  <c r="EN70" i="16"/>
  <c r="EM70" i="16"/>
  <c r="EL70" i="16"/>
  <c r="EG70" i="16"/>
  <c r="EF70" i="16"/>
  <c r="EE70" i="16"/>
  <c r="DZ70" i="16"/>
  <c r="DY70" i="16"/>
  <c r="DX70" i="16"/>
  <c r="DS70" i="16"/>
  <c r="DR70" i="16"/>
  <c r="DQ70" i="16"/>
  <c r="DL70" i="16"/>
  <c r="DK70" i="16"/>
  <c r="DJ70" i="16"/>
  <c r="DF70" i="16"/>
  <c r="DE70" i="16" s="1"/>
  <c r="DD70" i="16"/>
  <c r="DC70" i="16"/>
  <c r="DB70" i="16"/>
  <c r="CY70" i="16"/>
  <c r="CX70" i="16"/>
  <c r="CZ70" i="16" s="1"/>
  <c r="AD70" i="16"/>
  <c r="AC70" i="16"/>
  <c r="GD69" i="16"/>
  <c r="GC69" i="16"/>
  <c r="GB69" i="16"/>
  <c r="FW69" i="16"/>
  <c r="FV69" i="16"/>
  <c r="FU69" i="16"/>
  <c r="FP69" i="16"/>
  <c r="FO69" i="16"/>
  <c r="FN69" i="16"/>
  <c r="FI69" i="16"/>
  <c r="FH69" i="16"/>
  <c r="FG69" i="16"/>
  <c r="FB69" i="16"/>
  <c r="FA69" i="16"/>
  <c r="EZ69" i="16"/>
  <c r="EU69" i="16"/>
  <c r="ET69" i="16"/>
  <c r="ES69" i="16"/>
  <c r="EN69" i="16"/>
  <c r="EM69" i="16"/>
  <c r="EL69" i="16"/>
  <c r="EG69" i="16"/>
  <c r="EF69" i="16"/>
  <c r="EE69" i="16"/>
  <c r="DZ69" i="16"/>
  <c r="DY69" i="16"/>
  <c r="DX69" i="16"/>
  <c r="DS69" i="16"/>
  <c r="DR69" i="16"/>
  <c r="DQ69" i="16"/>
  <c r="DL69" i="16"/>
  <c r="DK69" i="16"/>
  <c r="DJ69" i="16"/>
  <c r="DE69" i="16"/>
  <c r="DD69" i="16"/>
  <c r="DC69" i="16"/>
  <c r="DB69" i="16"/>
  <c r="CX69" i="16"/>
  <c r="CY69" i="16" s="1"/>
  <c r="AD69" i="16"/>
  <c r="DF69" i="16" s="1"/>
  <c r="DN69" i="16" s="1"/>
  <c r="AC69" i="16"/>
  <c r="GD68" i="16"/>
  <c r="GC68" i="16"/>
  <c r="GB68" i="16"/>
  <c r="FW68" i="16"/>
  <c r="FV68" i="16"/>
  <c r="FU68" i="16"/>
  <c r="FP68" i="16"/>
  <c r="FO68" i="16"/>
  <c r="FN68" i="16"/>
  <c r="FI68" i="16"/>
  <c r="FH68" i="16"/>
  <c r="FG68" i="16"/>
  <c r="FB68" i="16"/>
  <c r="FA68" i="16"/>
  <c r="EZ68" i="16"/>
  <c r="EU68" i="16"/>
  <c r="ET68" i="16"/>
  <c r="ES68" i="16"/>
  <c r="EN68" i="16"/>
  <c r="EM68" i="16"/>
  <c r="EL68" i="16"/>
  <c r="EG68" i="16"/>
  <c r="EF68" i="16"/>
  <c r="EE68" i="16"/>
  <c r="DZ68" i="16"/>
  <c r="DY68" i="16"/>
  <c r="DX68" i="16"/>
  <c r="DS68" i="16"/>
  <c r="DR68" i="16"/>
  <c r="DQ68" i="16"/>
  <c r="DL68" i="16"/>
  <c r="DK68" i="16"/>
  <c r="DJ68" i="16"/>
  <c r="DF68" i="16"/>
  <c r="DD68" i="16"/>
  <c r="DC68" i="16"/>
  <c r="DB68" i="16"/>
  <c r="CX68" i="16"/>
  <c r="CZ68" i="16" s="1"/>
  <c r="AD68" i="16"/>
  <c r="AC68" i="16"/>
  <c r="GD67" i="16"/>
  <c r="GC67" i="16"/>
  <c r="GB67" i="16"/>
  <c r="FW67" i="16"/>
  <c r="FV67" i="16"/>
  <c r="FU67" i="16"/>
  <c r="FP67" i="16"/>
  <c r="FO67" i="16"/>
  <c r="FN67" i="16"/>
  <c r="FI67" i="16"/>
  <c r="FH67" i="16"/>
  <c r="FG67" i="16"/>
  <c r="FB67" i="16"/>
  <c r="FA67" i="16"/>
  <c r="EZ67" i="16"/>
  <c r="EU67" i="16"/>
  <c r="ET67" i="16"/>
  <c r="ES67" i="16"/>
  <c r="EN67" i="16"/>
  <c r="EM67" i="16"/>
  <c r="EL67" i="16"/>
  <c r="EG67" i="16"/>
  <c r="EF67" i="16"/>
  <c r="EE67" i="16"/>
  <c r="DZ67" i="16"/>
  <c r="DY67" i="16"/>
  <c r="DX67" i="16"/>
  <c r="DS67" i="16"/>
  <c r="DR67" i="16"/>
  <c r="DQ67" i="16"/>
  <c r="DL67" i="16"/>
  <c r="DK67" i="16"/>
  <c r="DJ67" i="16"/>
  <c r="DI67" i="16"/>
  <c r="DD67" i="16"/>
  <c r="DC67" i="16"/>
  <c r="DB67" i="16"/>
  <c r="DA67" i="16"/>
  <c r="CZ67" i="16"/>
  <c r="CY67" i="16"/>
  <c r="AE67" i="16" s="1"/>
  <c r="AG67" i="16" s="1"/>
  <c r="CX67" i="16"/>
  <c r="AF67" i="16"/>
  <c r="AD67" i="16"/>
  <c r="DF67" i="16" s="1"/>
  <c r="AC67" i="16"/>
  <c r="GD66" i="16"/>
  <c r="GC66" i="16"/>
  <c r="GB66" i="16"/>
  <c r="FW66" i="16"/>
  <c r="FV66" i="16"/>
  <c r="FU66" i="16"/>
  <c r="FP66" i="16"/>
  <c r="FO66" i="16"/>
  <c r="FN66" i="16"/>
  <c r="FI66" i="16"/>
  <c r="FH66" i="16"/>
  <c r="FG66" i="16"/>
  <c r="FB66" i="16"/>
  <c r="FA66" i="16"/>
  <c r="EZ66" i="16"/>
  <c r="EU66" i="16"/>
  <c r="ET66" i="16"/>
  <c r="ES66" i="16"/>
  <c r="EN66" i="16"/>
  <c r="EM66" i="16"/>
  <c r="EL66" i="16"/>
  <c r="EG66" i="16"/>
  <c r="EF66" i="16"/>
  <c r="EE66" i="16"/>
  <c r="DZ66" i="16"/>
  <c r="DY66" i="16"/>
  <c r="DX66" i="16"/>
  <c r="DS66" i="16"/>
  <c r="DR66" i="16"/>
  <c r="DQ66" i="16"/>
  <c r="DL66" i="16"/>
  <c r="DK66" i="16"/>
  <c r="DJ66" i="16"/>
  <c r="DF66" i="16"/>
  <c r="DN66" i="16" s="1"/>
  <c r="DE66" i="16"/>
  <c r="DD66" i="16"/>
  <c r="DC66" i="16"/>
  <c r="DB66" i="16"/>
  <c r="CX66" i="16"/>
  <c r="CZ66" i="16" s="1"/>
  <c r="AD66" i="16"/>
  <c r="AC66" i="16"/>
  <c r="GD65" i="16"/>
  <c r="GC65" i="16"/>
  <c r="GB65" i="16"/>
  <c r="FW65" i="16"/>
  <c r="FV65" i="16"/>
  <c r="FU65" i="16"/>
  <c r="FP65" i="16"/>
  <c r="FO65" i="16"/>
  <c r="FN65" i="16"/>
  <c r="FI65" i="16"/>
  <c r="FH65" i="16"/>
  <c r="FG65" i="16"/>
  <c r="FB65" i="16"/>
  <c r="FA65" i="16"/>
  <c r="EZ65" i="16"/>
  <c r="EU65" i="16"/>
  <c r="ET65" i="16"/>
  <c r="ES65" i="16"/>
  <c r="EN65" i="16"/>
  <c r="EM65" i="16"/>
  <c r="EL65" i="16"/>
  <c r="EG65" i="16"/>
  <c r="EF65" i="16"/>
  <c r="EE65" i="16"/>
  <c r="DZ65" i="16"/>
  <c r="DY65" i="16"/>
  <c r="DX65" i="16"/>
  <c r="DS65" i="16"/>
  <c r="DR65" i="16"/>
  <c r="DQ65" i="16"/>
  <c r="DL65" i="16"/>
  <c r="DK65" i="16"/>
  <c r="DJ65" i="16"/>
  <c r="DF65" i="16"/>
  <c r="DN65" i="16" s="1"/>
  <c r="DD65" i="16"/>
  <c r="DC65" i="16"/>
  <c r="DB65" i="16"/>
  <c r="CZ65" i="16"/>
  <c r="CX65" i="16"/>
  <c r="CY65" i="16" s="1"/>
  <c r="AF65" i="16"/>
  <c r="AH65" i="16" s="1"/>
  <c r="AD65" i="16"/>
  <c r="AC65" i="16"/>
  <c r="GD64" i="16"/>
  <c r="GC64" i="16"/>
  <c r="GB64" i="16"/>
  <c r="FW64" i="16"/>
  <c r="FV64" i="16"/>
  <c r="FU64" i="16"/>
  <c r="FP64" i="16"/>
  <c r="FO64" i="16"/>
  <c r="FN64" i="16"/>
  <c r="FI64" i="16"/>
  <c r="FH64" i="16"/>
  <c r="FG64" i="16"/>
  <c r="FB64" i="16"/>
  <c r="FA64" i="16"/>
  <c r="EZ64" i="16"/>
  <c r="EU64" i="16"/>
  <c r="ET64" i="16"/>
  <c r="ES64" i="16"/>
  <c r="EN64" i="16"/>
  <c r="EM64" i="16"/>
  <c r="EL64" i="16"/>
  <c r="EG64" i="16"/>
  <c r="EF64" i="16"/>
  <c r="EE64" i="16"/>
  <c r="DZ64" i="16"/>
  <c r="DY64" i="16"/>
  <c r="DX64" i="16"/>
  <c r="DS64" i="16"/>
  <c r="DR64" i="16"/>
  <c r="DQ64" i="16"/>
  <c r="DL64" i="16"/>
  <c r="DK64" i="16"/>
  <c r="DJ64" i="16"/>
  <c r="DD64" i="16"/>
  <c r="DC64" i="16"/>
  <c r="DB64" i="16"/>
  <c r="CX64" i="16"/>
  <c r="CZ64" i="16" s="1"/>
  <c r="AD64" i="16"/>
  <c r="DF64" i="16" s="1"/>
  <c r="AC64" i="16"/>
  <c r="GD63" i="16"/>
  <c r="GC63" i="16"/>
  <c r="GB63" i="16"/>
  <c r="FW63" i="16"/>
  <c r="FV63" i="16"/>
  <c r="FU63" i="16"/>
  <c r="FP63" i="16"/>
  <c r="FO63" i="16"/>
  <c r="FN63" i="16"/>
  <c r="FI63" i="16"/>
  <c r="FH63" i="16"/>
  <c r="FG63" i="16"/>
  <c r="FB63" i="16"/>
  <c r="FA63" i="16"/>
  <c r="EZ63" i="16"/>
  <c r="EU63" i="16"/>
  <c r="ET63" i="16"/>
  <c r="ES63" i="16"/>
  <c r="EN63" i="16"/>
  <c r="EM63" i="16"/>
  <c r="EL63" i="16"/>
  <c r="EG63" i="16"/>
  <c r="EF63" i="16"/>
  <c r="EE63" i="16"/>
  <c r="DZ63" i="16"/>
  <c r="DY63" i="16"/>
  <c r="DX63" i="16"/>
  <c r="DS63" i="16"/>
  <c r="DR63" i="16"/>
  <c r="DQ63" i="16"/>
  <c r="DM63" i="16"/>
  <c r="DL63" i="16"/>
  <c r="DK63" i="16"/>
  <c r="DJ63" i="16"/>
  <c r="DF63" i="16"/>
  <c r="DN63" i="16" s="1"/>
  <c r="DU63" i="16" s="1"/>
  <c r="DD63" i="16"/>
  <c r="DC63" i="16"/>
  <c r="DB63" i="16"/>
  <c r="DA63" i="16"/>
  <c r="DI63" i="16" s="1"/>
  <c r="CZ63" i="16"/>
  <c r="CY63" i="16"/>
  <c r="CX63" i="16"/>
  <c r="AF63" i="16"/>
  <c r="AE63" i="16"/>
  <c r="AG63" i="16" s="1"/>
  <c r="AD63" i="16"/>
  <c r="AH63" i="16" s="1"/>
  <c r="AC63" i="16"/>
  <c r="GD62" i="16"/>
  <c r="GC62" i="16"/>
  <c r="GB62" i="16"/>
  <c r="FW62" i="16"/>
  <c r="FV62" i="16"/>
  <c r="FU62" i="16"/>
  <c r="FP62" i="16"/>
  <c r="FO62" i="16"/>
  <c r="FN62" i="16"/>
  <c r="FI62" i="16"/>
  <c r="FH62" i="16"/>
  <c r="FG62" i="16"/>
  <c r="FB62" i="16"/>
  <c r="FA62" i="16"/>
  <c r="EZ62" i="16"/>
  <c r="EU62" i="16"/>
  <c r="ET62" i="16"/>
  <c r="ES62" i="16"/>
  <c r="EN62" i="16"/>
  <c r="EM62" i="16"/>
  <c r="EL62" i="16"/>
  <c r="EG62" i="16"/>
  <c r="EF62" i="16"/>
  <c r="EE62" i="16"/>
  <c r="DZ62" i="16"/>
  <c r="DY62" i="16"/>
  <c r="DX62" i="16"/>
  <c r="DS62" i="16"/>
  <c r="DR62" i="16"/>
  <c r="DQ62" i="16"/>
  <c r="DL62" i="16"/>
  <c r="DK62" i="16"/>
  <c r="DJ62" i="16"/>
  <c r="DF62" i="16"/>
  <c r="DE62" i="16" s="1"/>
  <c r="DD62" i="16"/>
  <c r="DC62" i="16"/>
  <c r="DB62" i="16"/>
  <c r="CZ62" i="16"/>
  <c r="CX62" i="16"/>
  <c r="CY62" i="16" s="1"/>
  <c r="AD62" i="16"/>
  <c r="AC62" i="16"/>
  <c r="GD61" i="16"/>
  <c r="GC61" i="16"/>
  <c r="GB61" i="16"/>
  <c r="FW61" i="16"/>
  <c r="FV61" i="16"/>
  <c r="FU61" i="16"/>
  <c r="FP61" i="16"/>
  <c r="FO61" i="16"/>
  <c r="FN61" i="16"/>
  <c r="FI61" i="16"/>
  <c r="FH61" i="16"/>
  <c r="FG61" i="16"/>
  <c r="FB61" i="16"/>
  <c r="FA61" i="16"/>
  <c r="EZ61" i="16"/>
  <c r="EU61" i="16"/>
  <c r="ET61" i="16"/>
  <c r="ES61" i="16"/>
  <c r="EN61" i="16"/>
  <c r="EM61" i="16"/>
  <c r="EL61" i="16"/>
  <c r="EG61" i="16"/>
  <c r="EF61" i="16"/>
  <c r="EE61" i="16"/>
  <c r="DZ61" i="16"/>
  <c r="DY61" i="16"/>
  <c r="DX61" i="16"/>
  <c r="DS61" i="16"/>
  <c r="DR61" i="16"/>
  <c r="DQ61" i="16"/>
  <c r="DL61" i="16"/>
  <c r="DK61" i="16"/>
  <c r="DJ61" i="16"/>
  <c r="DD61" i="16"/>
  <c r="DC61" i="16"/>
  <c r="DB61" i="16"/>
  <c r="CX61" i="16"/>
  <c r="CZ61" i="16" s="1"/>
  <c r="AD61" i="16"/>
  <c r="AC61" i="16"/>
  <c r="GD60" i="16"/>
  <c r="GC60" i="16"/>
  <c r="GB60" i="16"/>
  <c r="FW60" i="16"/>
  <c r="FV60" i="16"/>
  <c r="FU60" i="16"/>
  <c r="FP60" i="16"/>
  <c r="FO60" i="16"/>
  <c r="FN60" i="16"/>
  <c r="FI60" i="16"/>
  <c r="FH60" i="16"/>
  <c r="FG60" i="16"/>
  <c r="FB60" i="16"/>
  <c r="FA60" i="16"/>
  <c r="EZ60" i="16"/>
  <c r="EU60" i="16"/>
  <c r="ET60" i="16"/>
  <c r="ES60" i="16"/>
  <c r="EN60" i="16"/>
  <c r="EM60" i="16"/>
  <c r="EL60" i="16"/>
  <c r="EG60" i="16"/>
  <c r="EF60" i="16"/>
  <c r="EE60" i="16"/>
  <c r="DZ60" i="16"/>
  <c r="DY60" i="16"/>
  <c r="DX60" i="16"/>
  <c r="DS60" i="16"/>
  <c r="DR60" i="16"/>
  <c r="DQ60" i="16"/>
  <c r="DL60" i="16"/>
  <c r="DK60" i="16"/>
  <c r="DJ60" i="16"/>
  <c r="DD60" i="16"/>
  <c r="DC60" i="16"/>
  <c r="DB60" i="16"/>
  <c r="CX60" i="16"/>
  <c r="AD60" i="16"/>
  <c r="DF60" i="16" s="1"/>
  <c r="AC60" i="16"/>
  <c r="GD59" i="16"/>
  <c r="GC59" i="16"/>
  <c r="GB59" i="16"/>
  <c r="FW59" i="16"/>
  <c r="FV59" i="16"/>
  <c r="FU59" i="16"/>
  <c r="FP59" i="16"/>
  <c r="FO59" i="16"/>
  <c r="FN59" i="16"/>
  <c r="FI59" i="16"/>
  <c r="FH59" i="16"/>
  <c r="FG59" i="16"/>
  <c r="FB59" i="16"/>
  <c r="FA59" i="16"/>
  <c r="EZ59" i="16"/>
  <c r="EU59" i="16"/>
  <c r="ET59" i="16"/>
  <c r="ES59" i="16"/>
  <c r="EN59" i="16"/>
  <c r="EM59" i="16"/>
  <c r="EL59" i="16"/>
  <c r="EG59" i="16"/>
  <c r="EF59" i="16"/>
  <c r="EE59" i="16"/>
  <c r="DZ59" i="16"/>
  <c r="DY59" i="16"/>
  <c r="DX59" i="16"/>
  <c r="DS59" i="16"/>
  <c r="DR59" i="16"/>
  <c r="DQ59" i="16"/>
  <c r="DL59" i="16"/>
  <c r="DK59" i="16"/>
  <c r="DJ59" i="16"/>
  <c r="DD59" i="16"/>
  <c r="DC59" i="16"/>
  <c r="DB59" i="16"/>
  <c r="CZ59" i="16"/>
  <c r="CX59" i="16"/>
  <c r="CY59" i="16" s="1"/>
  <c r="AD59" i="16"/>
  <c r="AC59" i="16"/>
  <c r="GD58" i="16"/>
  <c r="GC58" i="16"/>
  <c r="GB58" i="16"/>
  <c r="FW58" i="16"/>
  <c r="FV58" i="16"/>
  <c r="FU58" i="16"/>
  <c r="FP58" i="16"/>
  <c r="FO58" i="16"/>
  <c r="FN58" i="16"/>
  <c r="FI58" i="16"/>
  <c r="FH58" i="16"/>
  <c r="FG58" i="16"/>
  <c r="FB58" i="16"/>
  <c r="FA58" i="16"/>
  <c r="EZ58" i="16"/>
  <c r="EU58" i="16"/>
  <c r="ET58" i="16"/>
  <c r="ES58" i="16"/>
  <c r="EN58" i="16"/>
  <c r="EM58" i="16"/>
  <c r="EL58" i="16"/>
  <c r="EG58" i="16"/>
  <c r="EF58" i="16"/>
  <c r="EE58" i="16"/>
  <c r="DZ58" i="16"/>
  <c r="DY58" i="16"/>
  <c r="DX58" i="16"/>
  <c r="DS58" i="16"/>
  <c r="DR58" i="16"/>
  <c r="DQ58" i="16"/>
  <c r="DL58" i="16"/>
  <c r="DK58" i="16"/>
  <c r="DJ58" i="16"/>
  <c r="DF58" i="16"/>
  <c r="DN58" i="16" s="1"/>
  <c r="DD58" i="16"/>
  <c r="DC58" i="16"/>
  <c r="DB58" i="16"/>
  <c r="CZ58" i="16"/>
  <c r="CY58" i="16"/>
  <c r="AF58" i="16" s="1"/>
  <c r="CX58" i="16"/>
  <c r="AD58" i="16"/>
  <c r="AH58" i="16" s="1"/>
  <c r="AC58" i="16"/>
  <c r="GD57" i="16"/>
  <c r="GC57" i="16"/>
  <c r="GB57" i="16"/>
  <c r="FW57" i="16"/>
  <c r="FV57" i="16"/>
  <c r="FU57" i="16"/>
  <c r="FP57" i="16"/>
  <c r="FO57" i="16"/>
  <c r="FN57" i="16"/>
  <c r="FI57" i="16"/>
  <c r="FH57" i="16"/>
  <c r="FG57" i="16"/>
  <c r="FB57" i="16"/>
  <c r="FA57" i="16"/>
  <c r="EZ57" i="16"/>
  <c r="EU57" i="16"/>
  <c r="ET57" i="16"/>
  <c r="ES57" i="16"/>
  <c r="EN57" i="16"/>
  <c r="EM57" i="16"/>
  <c r="EL57" i="16"/>
  <c r="EG57" i="16"/>
  <c r="EF57" i="16"/>
  <c r="EE57" i="16"/>
  <c r="DZ57" i="16"/>
  <c r="DY57" i="16"/>
  <c r="DX57" i="16"/>
  <c r="DS57" i="16"/>
  <c r="DR57" i="16"/>
  <c r="DQ57" i="16"/>
  <c r="DL57" i="16"/>
  <c r="DK57" i="16"/>
  <c r="DJ57" i="16"/>
  <c r="DF57" i="16"/>
  <c r="DN57" i="16" s="1"/>
  <c r="DE57" i="16"/>
  <c r="DD57" i="16"/>
  <c r="DC57" i="16"/>
  <c r="DB57" i="16"/>
  <c r="DA57" i="16"/>
  <c r="DI57" i="16" s="1"/>
  <c r="CZ57" i="16"/>
  <c r="CY57" i="16"/>
  <c r="CX57" i="16"/>
  <c r="AF57" i="16"/>
  <c r="AH57" i="16" s="1"/>
  <c r="AE57" i="16"/>
  <c r="AG57" i="16" s="1"/>
  <c r="AD57" i="16"/>
  <c r="AC57" i="16"/>
  <c r="GD56" i="16"/>
  <c r="GC56" i="16"/>
  <c r="GB56" i="16"/>
  <c r="FW56" i="16"/>
  <c r="FV56" i="16"/>
  <c r="FU56" i="16"/>
  <c r="FP56" i="16"/>
  <c r="FO56" i="16"/>
  <c r="FN56" i="16"/>
  <c r="FI56" i="16"/>
  <c r="FH56" i="16"/>
  <c r="FG56" i="16"/>
  <c r="FB56" i="16"/>
  <c r="FA56" i="16"/>
  <c r="EZ56" i="16"/>
  <c r="EU56" i="16"/>
  <c r="ET56" i="16"/>
  <c r="ES56" i="16"/>
  <c r="EN56" i="16"/>
  <c r="EM56" i="16"/>
  <c r="EL56" i="16"/>
  <c r="EG56" i="16"/>
  <c r="EF56" i="16"/>
  <c r="EE56" i="16"/>
  <c r="DZ56" i="16"/>
  <c r="DY56" i="16"/>
  <c r="DX56" i="16"/>
  <c r="DS56" i="16"/>
  <c r="DR56" i="16"/>
  <c r="DQ56" i="16"/>
  <c r="DL56" i="16"/>
  <c r="DK56" i="16"/>
  <c r="DJ56" i="16"/>
  <c r="DF56" i="16"/>
  <c r="DN56" i="16" s="1"/>
  <c r="DD56" i="16"/>
  <c r="DC56" i="16"/>
  <c r="DB56" i="16"/>
  <c r="CX56" i="16"/>
  <c r="CZ56" i="16" s="1"/>
  <c r="AD56" i="16"/>
  <c r="AC56" i="16"/>
  <c r="GD55" i="16"/>
  <c r="GC55" i="16"/>
  <c r="GB55" i="16"/>
  <c r="FW55" i="16"/>
  <c r="FV55" i="16"/>
  <c r="FU55" i="16"/>
  <c r="FP55" i="16"/>
  <c r="FO55" i="16"/>
  <c r="FN55" i="16"/>
  <c r="FI55" i="16"/>
  <c r="FH55" i="16"/>
  <c r="FG55" i="16"/>
  <c r="FB55" i="16"/>
  <c r="FA55" i="16"/>
  <c r="EZ55" i="16"/>
  <c r="EU55" i="16"/>
  <c r="ET55" i="16"/>
  <c r="ES55" i="16"/>
  <c r="EN55" i="16"/>
  <c r="EM55" i="16"/>
  <c r="EL55" i="16"/>
  <c r="EG55" i="16"/>
  <c r="EF55" i="16"/>
  <c r="EE55" i="16"/>
  <c r="DZ55" i="16"/>
  <c r="DY55" i="16"/>
  <c r="DX55" i="16"/>
  <c r="DS55" i="16"/>
  <c r="DR55" i="16"/>
  <c r="DQ55" i="16"/>
  <c r="DL55" i="16"/>
  <c r="DK55" i="16"/>
  <c r="DJ55" i="16"/>
  <c r="DD55" i="16"/>
  <c r="DC55" i="16"/>
  <c r="DB55" i="16"/>
  <c r="CX55" i="16"/>
  <c r="CZ55" i="16" s="1"/>
  <c r="AD55" i="16"/>
  <c r="DF55" i="16" s="1"/>
  <c r="AC55" i="16"/>
  <c r="GD54" i="16"/>
  <c r="GC54" i="16"/>
  <c r="GB54" i="16"/>
  <c r="FW54" i="16"/>
  <c r="FV54" i="16"/>
  <c r="FU54" i="16"/>
  <c r="FP54" i="16"/>
  <c r="FO54" i="16"/>
  <c r="FN54" i="16"/>
  <c r="FI54" i="16"/>
  <c r="FH54" i="16"/>
  <c r="FG54" i="16"/>
  <c r="FB54" i="16"/>
  <c r="FA54" i="16"/>
  <c r="EZ54" i="16"/>
  <c r="EU54" i="16"/>
  <c r="ET54" i="16"/>
  <c r="ES54" i="16"/>
  <c r="EN54" i="16"/>
  <c r="EM54" i="16"/>
  <c r="EL54" i="16"/>
  <c r="EG54" i="16"/>
  <c r="EF54" i="16"/>
  <c r="EE54" i="16"/>
  <c r="DZ54" i="16"/>
  <c r="DY54" i="16"/>
  <c r="DX54" i="16"/>
  <c r="DS54" i="16"/>
  <c r="DR54" i="16"/>
  <c r="DQ54" i="16"/>
  <c r="DL54" i="16"/>
  <c r="DK54" i="16"/>
  <c r="DJ54" i="16"/>
  <c r="DD54" i="16"/>
  <c r="DC54" i="16"/>
  <c r="DB54" i="16"/>
  <c r="DA54" i="16"/>
  <c r="DI54" i="16" s="1"/>
  <c r="CZ54" i="16"/>
  <c r="CY54" i="16"/>
  <c r="CX54" i="16"/>
  <c r="AF54" i="16"/>
  <c r="AE54" i="16"/>
  <c r="AG54" i="16" s="1"/>
  <c r="AD54" i="16"/>
  <c r="DF54" i="16" s="1"/>
  <c r="AC54" i="16"/>
  <c r="GD53" i="16"/>
  <c r="GC53" i="16"/>
  <c r="GB53" i="16"/>
  <c r="FW53" i="16"/>
  <c r="FV53" i="16"/>
  <c r="FU53" i="16"/>
  <c r="FP53" i="16"/>
  <c r="FO53" i="16"/>
  <c r="FN53" i="16"/>
  <c r="FI53" i="16"/>
  <c r="FH53" i="16"/>
  <c r="FG53" i="16"/>
  <c r="FB53" i="16"/>
  <c r="FA53" i="16"/>
  <c r="EZ53" i="16"/>
  <c r="EU53" i="16"/>
  <c r="ET53" i="16"/>
  <c r="ES53" i="16"/>
  <c r="EN53" i="16"/>
  <c r="EM53" i="16"/>
  <c r="EL53" i="16"/>
  <c r="EG53" i="16"/>
  <c r="EF53" i="16"/>
  <c r="EE53" i="16"/>
  <c r="DZ53" i="16"/>
  <c r="DY53" i="16"/>
  <c r="DX53" i="16"/>
  <c r="DS53" i="16"/>
  <c r="DR53" i="16"/>
  <c r="DQ53" i="16"/>
  <c r="DL53" i="16"/>
  <c r="DK53" i="16"/>
  <c r="DJ53" i="16"/>
  <c r="DF53" i="16"/>
  <c r="DE53" i="16" s="1"/>
  <c r="DD53" i="16"/>
  <c r="DC53" i="16"/>
  <c r="DB53" i="16"/>
  <c r="CX53" i="16"/>
  <c r="CZ53" i="16" s="1"/>
  <c r="AD53" i="16"/>
  <c r="AC53" i="16"/>
  <c r="GD52" i="16"/>
  <c r="GC52" i="16"/>
  <c r="GB52" i="16"/>
  <c r="FW52" i="16"/>
  <c r="FV52" i="16"/>
  <c r="FU52" i="16"/>
  <c r="FP52" i="16"/>
  <c r="FO52" i="16"/>
  <c r="FN52" i="16"/>
  <c r="FI52" i="16"/>
  <c r="FH52" i="16"/>
  <c r="FG52" i="16"/>
  <c r="FB52" i="16"/>
  <c r="FA52" i="16"/>
  <c r="EZ52" i="16"/>
  <c r="EU52" i="16"/>
  <c r="ET52" i="16"/>
  <c r="ES52" i="16"/>
  <c r="EN52" i="16"/>
  <c r="EM52" i="16"/>
  <c r="EL52" i="16"/>
  <c r="EG52" i="16"/>
  <c r="EF52" i="16"/>
  <c r="EE52" i="16"/>
  <c r="DZ52" i="16"/>
  <c r="DY52" i="16"/>
  <c r="DX52" i="16"/>
  <c r="DS52" i="16"/>
  <c r="DR52" i="16"/>
  <c r="DQ52" i="16"/>
  <c r="DN52" i="16"/>
  <c r="DU52" i="16" s="1"/>
  <c r="DM52" i="16"/>
  <c r="DL52" i="16"/>
  <c r="DK52" i="16"/>
  <c r="DJ52" i="16"/>
  <c r="DF52" i="16"/>
  <c r="DE52" i="16" s="1"/>
  <c r="DD52" i="16"/>
  <c r="DC52" i="16"/>
  <c r="DB52" i="16"/>
  <c r="CZ52" i="16"/>
  <c r="CY52" i="16"/>
  <c r="AF52" i="16" s="1"/>
  <c r="AH52" i="16" s="1"/>
  <c r="CX52" i="16"/>
  <c r="AD52" i="16"/>
  <c r="AC52" i="16"/>
  <c r="GD51" i="16"/>
  <c r="GC51" i="16"/>
  <c r="GB51" i="16"/>
  <c r="FW51" i="16"/>
  <c r="FV51" i="16"/>
  <c r="FU51" i="16"/>
  <c r="FP51" i="16"/>
  <c r="FO51" i="16"/>
  <c r="FN51" i="16"/>
  <c r="FI51" i="16"/>
  <c r="FH51" i="16"/>
  <c r="FG51" i="16"/>
  <c r="FB51" i="16"/>
  <c r="FA51" i="16"/>
  <c r="EZ51" i="16"/>
  <c r="EU51" i="16"/>
  <c r="ET51" i="16"/>
  <c r="ES51" i="16"/>
  <c r="EN51" i="16"/>
  <c r="EM51" i="16"/>
  <c r="EL51" i="16"/>
  <c r="EG51" i="16"/>
  <c r="EF51" i="16"/>
  <c r="EE51" i="16"/>
  <c r="DZ51" i="16"/>
  <c r="DY51" i="16"/>
  <c r="DX51" i="16"/>
  <c r="DS51" i="16"/>
  <c r="DR51" i="16"/>
  <c r="DQ51" i="16"/>
  <c r="DL51" i="16"/>
  <c r="DK51" i="16"/>
  <c r="DJ51" i="16"/>
  <c r="DF51" i="16"/>
  <c r="DN51" i="16" s="1"/>
  <c r="DD51" i="16"/>
  <c r="DC51" i="16"/>
  <c r="DB51" i="16"/>
  <c r="CX51" i="16"/>
  <c r="CZ51" i="16" s="1"/>
  <c r="AD51" i="16"/>
  <c r="AC51" i="16"/>
  <c r="GD50" i="16"/>
  <c r="GC50" i="16"/>
  <c r="GB50" i="16"/>
  <c r="FW50" i="16"/>
  <c r="FV50" i="16"/>
  <c r="FU50" i="16"/>
  <c r="FP50" i="16"/>
  <c r="FO50" i="16"/>
  <c r="FN50" i="16"/>
  <c r="FI50" i="16"/>
  <c r="FH50" i="16"/>
  <c r="FG50" i="16"/>
  <c r="FB50" i="16"/>
  <c r="FA50" i="16"/>
  <c r="EZ50" i="16"/>
  <c r="EU50" i="16"/>
  <c r="ET50" i="16"/>
  <c r="ES50" i="16"/>
  <c r="EN50" i="16"/>
  <c r="EM50" i="16"/>
  <c r="EL50" i="16"/>
  <c r="EG50" i="16"/>
  <c r="EF50" i="16"/>
  <c r="EE50" i="16"/>
  <c r="DZ50" i="16"/>
  <c r="DY50" i="16"/>
  <c r="DX50" i="16"/>
  <c r="DS50" i="16"/>
  <c r="DR50" i="16"/>
  <c r="DQ50" i="16"/>
  <c r="DL50" i="16"/>
  <c r="DK50" i="16"/>
  <c r="DJ50" i="16"/>
  <c r="DD50" i="16"/>
  <c r="DC50" i="16"/>
  <c r="DB50" i="16"/>
  <c r="CZ50" i="16"/>
  <c r="CY50" i="16"/>
  <c r="AF50" i="16" s="1"/>
  <c r="CX50" i="16"/>
  <c r="AD50" i="16"/>
  <c r="DF50" i="16" s="1"/>
  <c r="AC50" i="16"/>
  <c r="GD49" i="16"/>
  <c r="GC49" i="16"/>
  <c r="GB49" i="16"/>
  <c r="FW49" i="16"/>
  <c r="FV49" i="16"/>
  <c r="FU49" i="16"/>
  <c r="FP49" i="16"/>
  <c r="FO49" i="16"/>
  <c r="FN49" i="16"/>
  <c r="FI49" i="16"/>
  <c r="FH49" i="16"/>
  <c r="FG49" i="16"/>
  <c r="FB49" i="16"/>
  <c r="FA49" i="16"/>
  <c r="EZ49" i="16"/>
  <c r="EU49" i="16"/>
  <c r="ET49" i="16"/>
  <c r="ES49" i="16"/>
  <c r="EN49" i="16"/>
  <c r="EM49" i="16"/>
  <c r="EL49" i="16"/>
  <c r="EG49" i="16"/>
  <c r="EF49" i="16"/>
  <c r="EE49" i="16"/>
  <c r="DZ49" i="16"/>
  <c r="DY49" i="16"/>
  <c r="DX49" i="16"/>
  <c r="DS49" i="16"/>
  <c r="DR49" i="16"/>
  <c r="DQ49" i="16"/>
  <c r="DL49" i="16"/>
  <c r="DK49" i="16"/>
  <c r="DJ49" i="16"/>
  <c r="DD49" i="16"/>
  <c r="DC49" i="16"/>
  <c r="DB49" i="16"/>
  <c r="CX49" i="16"/>
  <c r="CZ49" i="16" s="1"/>
  <c r="AD49" i="16"/>
  <c r="DF49" i="16" s="1"/>
  <c r="AC49" i="16"/>
  <c r="GD48" i="16"/>
  <c r="GC48" i="16"/>
  <c r="GB48" i="16"/>
  <c r="FW48" i="16"/>
  <c r="FV48" i="16"/>
  <c r="FU48" i="16"/>
  <c r="FP48" i="16"/>
  <c r="FO48" i="16"/>
  <c r="FN48" i="16"/>
  <c r="FI48" i="16"/>
  <c r="FH48" i="16"/>
  <c r="FG48" i="16"/>
  <c r="FB48" i="16"/>
  <c r="FA48" i="16"/>
  <c r="EZ48" i="16"/>
  <c r="EU48" i="16"/>
  <c r="ET48" i="16"/>
  <c r="ES48" i="16"/>
  <c r="EN48" i="16"/>
  <c r="EM48" i="16"/>
  <c r="EL48" i="16"/>
  <c r="EG48" i="16"/>
  <c r="EF48" i="16"/>
  <c r="EE48" i="16"/>
  <c r="DZ48" i="16"/>
  <c r="DY48" i="16"/>
  <c r="DX48" i="16"/>
  <c r="DS48" i="16"/>
  <c r="DR48" i="16"/>
  <c r="DQ48" i="16"/>
  <c r="DL48" i="16"/>
  <c r="DK48" i="16"/>
  <c r="DJ48" i="16"/>
  <c r="DF48" i="16"/>
  <c r="DN48" i="16" s="1"/>
  <c r="DE48" i="16"/>
  <c r="DD48" i="16"/>
  <c r="DC48" i="16"/>
  <c r="DB48" i="16"/>
  <c r="CX48" i="16"/>
  <c r="CZ48" i="16" s="1"/>
  <c r="AD48" i="16"/>
  <c r="AC48" i="16"/>
  <c r="GD47" i="16"/>
  <c r="GC47" i="16"/>
  <c r="GB47" i="16"/>
  <c r="FW47" i="16"/>
  <c r="FV47" i="16"/>
  <c r="FU47" i="16"/>
  <c r="FP47" i="16"/>
  <c r="FO47" i="16"/>
  <c r="FN47" i="16"/>
  <c r="FI47" i="16"/>
  <c r="FH47" i="16"/>
  <c r="FG47" i="16"/>
  <c r="FB47" i="16"/>
  <c r="FA47" i="16"/>
  <c r="EZ47" i="16"/>
  <c r="EU47" i="16"/>
  <c r="ET47" i="16"/>
  <c r="ES47" i="16"/>
  <c r="EN47" i="16"/>
  <c r="EM47" i="16"/>
  <c r="EL47" i="16"/>
  <c r="EG47" i="16"/>
  <c r="EF47" i="16"/>
  <c r="EE47" i="16"/>
  <c r="DZ47" i="16"/>
  <c r="DY47" i="16"/>
  <c r="DX47" i="16"/>
  <c r="DS47" i="16"/>
  <c r="DR47" i="16"/>
  <c r="DQ47" i="16"/>
  <c r="DL47" i="16"/>
  <c r="DK47" i="16"/>
  <c r="DJ47" i="16"/>
  <c r="DD47" i="16"/>
  <c r="DC47" i="16"/>
  <c r="DB47" i="16"/>
  <c r="CX47" i="16"/>
  <c r="CZ47" i="16" s="1"/>
  <c r="AD47" i="16"/>
  <c r="DF47" i="16" s="1"/>
  <c r="AC47" i="16"/>
  <c r="GD46" i="16"/>
  <c r="GC46" i="16"/>
  <c r="GB46" i="16"/>
  <c r="FW46" i="16"/>
  <c r="FV46" i="16"/>
  <c r="FU46" i="16"/>
  <c r="FP46" i="16"/>
  <c r="FO46" i="16"/>
  <c r="FN46" i="16"/>
  <c r="FI46" i="16"/>
  <c r="FH46" i="16"/>
  <c r="FG46" i="16"/>
  <c r="FB46" i="16"/>
  <c r="FA46" i="16"/>
  <c r="EZ46" i="16"/>
  <c r="EU46" i="16"/>
  <c r="ET46" i="16"/>
  <c r="ES46" i="16"/>
  <c r="EN46" i="16"/>
  <c r="EM46" i="16"/>
  <c r="EL46" i="16"/>
  <c r="EG46" i="16"/>
  <c r="EF46" i="16"/>
  <c r="EE46" i="16"/>
  <c r="DZ46" i="16"/>
  <c r="DY46" i="16"/>
  <c r="DX46" i="16"/>
  <c r="DS46" i="16"/>
  <c r="DR46" i="16"/>
  <c r="DQ46" i="16"/>
  <c r="DL46" i="16"/>
  <c r="DK46" i="16"/>
  <c r="DJ46" i="16"/>
  <c r="DI46" i="16"/>
  <c r="DP46" i="16" s="1"/>
  <c r="DD46" i="16"/>
  <c r="DC46" i="16"/>
  <c r="DB46" i="16"/>
  <c r="DA46" i="16"/>
  <c r="CZ46" i="16"/>
  <c r="AE46" i="16" s="1"/>
  <c r="AG46" i="16" s="1"/>
  <c r="CY46" i="16"/>
  <c r="CX46" i="16"/>
  <c r="AF46" i="16"/>
  <c r="AD46" i="16"/>
  <c r="DF46" i="16" s="1"/>
  <c r="AC46" i="16"/>
  <c r="GD45" i="16"/>
  <c r="GC45" i="16"/>
  <c r="GB45" i="16"/>
  <c r="FW45" i="16"/>
  <c r="FV45" i="16"/>
  <c r="FU45" i="16"/>
  <c r="FP45" i="16"/>
  <c r="FO45" i="16"/>
  <c r="FN45" i="16"/>
  <c r="FI45" i="16"/>
  <c r="FH45" i="16"/>
  <c r="FG45" i="16"/>
  <c r="FB45" i="16"/>
  <c r="FA45" i="16"/>
  <c r="EZ45" i="16"/>
  <c r="EU45" i="16"/>
  <c r="ET45" i="16"/>
  <c r="ES45" i="16"/>
  <c r="EN45" i="16"/>
  <c r="EM45" i="16"/>
  <c r="EL45" i="16"/>
  <c r="EG45" i="16"/>
  <c r="EF45" i="16"/>
  <c r="EE45" i="16"/>
  <c r="DZ45" i="16"/>
  <c r="DY45" i="16"/>
  <c r="DX45" i="16"/>
  <c r="DS45" i="16"/>
  <c r="DR45" i="16"/>
  <c r="DQ45" i="16"/>
  <c r="DL45" i="16"/>
  <c r="DK45" i="16"/>
  <c r="DJ45" i="16"/>
  <c r="DF45" i="16"/>
  <c r="DD45" i="16"/>
  <c r="DC45" i="16"/>
  <c r="DB45" i="16"/>
  <c r="CX45" i="16"/>
  <c r="CZ45" i="16" s="1"/>
  <c r="AD45" i="16"/>
  <c r="AC45" i="16"/>
  <c r="GD44" i="16"/>
  <c r="GC44" i="16"/>
  <c r="GB44" i="16"/>
  <c r="FW44" i="16"/>
  <c r="FV44" i="16"/>
  <c r="FU44" i="16"/>
  <c r="FP44" i="16"/>
  <c r="FO44" i="16"/>
  <c r="FN44" i="16"/>
  <c r="FI44" i="16"/>
  <c r="FH44" i="16"/>
  <c r="FG44" i="16"/>
  <c r="FB44" i="16"/>
  <c r="FA44" i="16"/>
  <c r="EZ44" i="16"/>
  <c r="EU44" i="16"/>
  <c r="ET44" i="16"/>
  <c r="ES44" i="16"/>
  <c r="EN44" i="16"/>
  <c r="EM44" i="16"/>
  <c r="EL44" i="16"/>
  <c r="EG44" i="16"/>
  <c r="EF44" i="16"/>
  <c r="EE44" i="16"/>
  <c r="DZ44" i="16"/>
  <c r="DY44" i="16"/>
  <c r="DX44" i="16"/>
  <c r="DS44" i="16"/>
  <c r="DR44" i="16"/>
  <c r="DQ44" i="16"/>
  <c r="DN44" i="16"/>
  <c r="DU44" i="16" s="1"/>
  <c r="DM44" i="16"/>
  <c r="DL44" i="16"/>
  <c r="DK44" i="16"/>
  <c r="DJ44" i="16"/>
  <c r="DF44" i="16"/>
  <c r="DE44" i="16" s="1"/>
  <c r="DD44" i="16"/>
  <c r="DC44" i="16"/>
  <c r="DB44" i="16"/>
  <c r="CZ44" i="16"/>
  <c r="CY44" i="16"/>
  <c r="CX44" i="16"/>
  <c r="AF44" i="16"/>
  <c r="AH44" i="16" s="1"/>
  <c r="AD44" i="16"/>
  <c r="AC44" i="16"/>
  <c r="GD43" i="16"/>
  <c r="GC43" i="16"/>
  <c r="GB43" i="16"/>
  <c r="FW43" i="16"/>
  <c r="FV43" i="16"/>
  <c r="FU43" i="16"/>
  <c r="FP43" i="16"/>
  <c r="FO43" i="16"/>
  <c r="FN43" i="16"/>
  <c r="FI43" i="16"/>
  <c r="FH43" i="16"/>
  <c r="FG43" i="16"/>
  <c r="FB43" i="16"/>
  <c r="FA43" i="16"/>
  <c r="EZ43" i="16"/>
  <c r="EU43" i="16"/>
  <c r="ET43" i="16"/>
  <c r="ES43" i="16"/>
  <c r="EN43" i="16"/>
  <c r="EM43" i="16"/>
  <c r="EL43" i="16"/>
  <c r="EG43" i="16"/>
  <c r="EF43" i="16"/>
  <c r="EE43" i="16"/>
  <c r="DZ43" i="16"/>
  <c r="DY43" i="16"/>
  <c r="DX43" i="16"/>
  <c r="DS43" i="16"/>
  <c r="DR43" i="16"/>
  <c r="DQ43" i="16"/>
  <c r="DL43" i="16"/>
  <c r="DK43" i="16"/>
  <c r="DJ43" i="16"/>
  <c r="DF43" i="16"/>
  <c r="DN43" i="16" s="1"/>
  <c r="DE43" i="16"/>
  <c r="DD43" i="16"/>
  <c r="DC43" i="16"/>
  <c r="DB43" i="16"/>
  <c r="CX43" i="16"/>
  <c r="CZ43" i="16" s="1"/>
  <c r="AD43" i="16"/>
  <c r="AC43" i="16"/>
  <c r="GD42" i="16"/>
  <c r="GC42" i="16"/>
  <c r="GB42" i="16"/>
  <c r="FW42" i="16"/>
  <c r="FV42" i="16"/>
  <c r="FU42" i="16"/>
  <c r="FP42" i="16"/>
  <c r="FO42" i="16"/>
  <c r="FN42" i="16"/>
  <c r="FI42" i="16"/>
  <c r="FH42" i="16"/>
  <c r="FG42" i="16"/>
  <c r="FB42" i="16"/>
  <c r="FA42" i="16"/>
  <c r="EZ42" i="16"/>
  <c r="EU42" i="16"/>
  <c r="ET42" i="16"/>
  <c r="ES42" i="16"/>
  <c r="EN42" i="16"/>
  <c r="EM42" i="16"/>
  <c r="EL42" i="16"/>
  <c r="EG42" i="16"/>
  <c r="EF42" i="16"/>
  <c r="EE42" i="16"/>
  <c r="DZ42" i="16"/>
  <c r="DY42" i="16"/>
  <c r="DX42" i="16"/>
  <c r="DS42" i="16"/>
  <c r="DR42" i="16"/>
  <c r="DQ42" i="16"/>
  <c r="DL42" i="16"/>
  <c r="DK42" i="16"/>
  <c r="DJ42" i="16"/>
  <c r="DD42" i="16"/>
  <c r="DC42" i="16"/>
  <c r="DB42" i="16"/>
  <c r="CZ42" i="16"/>
  <c r="AE42" i="16" s="1"/>
  <c r="AG42" i="16" s="1"/>
  <c r="CY42" i="16"/>
  <c r="AF42" i="16" s="1"/>
  <c r="CX42" i="16"/>
  <c r="AD42" i="16"/>
  <c r="DF42" i="16" s="1"/>
  <c r="AC42" i="16"/>
  <c r="GD41" i="16"/>
  <c r="GC41" i="16"/>
  <c r="GB41" i="16"/>
  <c r="FW41" i="16"/>
  <c r="FV41" i="16"/>
  <c r="FU41" i="16"/>
  <c r="FP41" i="16"/>
  <c r="FO41" i="16"/>
  <c r="FN41" i="16"/>
  <c r="FI41" i="16"/>
  <c r="FH41" i="16"/>
  <c r="FG41" i="16"/>
  <c r="FB41" i="16"/>
  <c r="FA41" i="16"/>
  <c r="EZ41" i="16"/>
  <c r="EU41" i="16"/>
  <c r="ET41" i="16"/>
  <c r="ES41" i="16"/>
  <c r="EN41" i="16"/>
  <c r="EM41" i="16"/>
  <c r="EL41" i="16"/>
  <c r="EG41" i="16"/>
  <c r="EF41" i="16"/>
  <c r="EE41" i="16"/>
  <c r="DZ41" i="16"/>
  <c r="DY41" i="16"/>
  <c r="DX41" i="16"/>
  <c r="DS41" i="16"/>
  <c r="DR41" i="16"/>
  <c r="DQ41" i="16"/>
  <c r="DL41" i="16"/>
  <c r="DK41" i="16"/>
  <c r="DJ41" i="16"/>
  <c r="DF41" i="16"/>
  <c r="DD41" i="16"/>
  <c r="DC41" i="16"/>
  <c r="DB41" i="16"/>
  <c r="CX41" i="16"/>
  <c r="CZ41" i="16" s="1"/>
  <c r="AD41" i="16"/>
  <c r="AC41" i="16"/>
  <c r="GD40" i="16"/>
  <c r="GC40" i="16"/>
  <c r="GB40" i="16"/>
  <c r="FW40" i="16"/>
  <c r="FV40" i="16"/>
  <c r="FU40" i="16"/>
  <c r="FP40" i="16"/>
  <c r="FO40" i="16"/>
  <c r="FN40" i="16"/>
  <c r="FI40" i="16"/>
  <c r="FH40" i="16"/>
  <c r="FG40" i="16"/>
  <c r="FB40" i="16"/>
  <c r="FA40" i="16"/>
  <c r="EZ40" i="16"/>
  <c r="EU40" i="16"/>
  <c r="ET40" i="16"/>
  <c r="ES40" i="16"/>
  <c r="EN40" i="16"/>
  <c r="EM40" i="16"/>
  <c r="EL40" i="16"/>
  <c r="EG40" i="16"/>
  <c r="EF40" i="16"/>
  <c r="EE40" i="16"/>
  <c r="DZ40" i="16"/>
  <c r="DY40" i="16"/>
  <c r="DX40" i="16"/>
  <c r="DU40" i="16"/>
  <c r="DS40" i="16"/>
  <c r="DR40" i="16"/>
  <c r="DQ40" i="16"/>
  <c r="DL40" i="16"/>
  <c r="DK40" i="16"/>
  <c r="DJ40" i="16"/>
  <c r="DF40" i="16"/>
  <c r="DN40" i="16" s="1"/>
  <c r="DM40" i="16" s="1"/>
  <c r="DE40" i="16"/>
  <c r="DD40" i="16"/>
  <c r="DC40" i="16"/>
  <c r="DB40" i="16"/>
  <c r="CY40" i="16"/>
  <c r="CX40" i="16"/>
  <c r="CZ40" i="16" s="1"/>
  <c r="AD40" i="16"/>
  <c r="AC40" i="16"/>
  <c r="GD39" i="16"/>
  <c r="GC39" i="16"/>
  <c r="GB39" i="16"/>
  <c r="FW39" i="16"/>
  <c r="FV39" i="16"/>
  <c r="FU39" i="16"/>
  <c r="FP39" i="16"/>
  <c r="FO39" i="16"/>
  <c r="FN39" i="16"/>
  <c r="FI39" i="16"/>
  <c r="FH39" i="16"/>
  <c r="FG39" i="16"/>
  <c r="FB39" i="16"/>
  <c r="FA39" i="16"/>
  <c r="EZ39" i="16"/>
  <c r="EU39" i="16"/>
  <c r="ET39" i="16"/>
  <c r="ES39" i="16"/>
  <c r="EN39" i="16"/>
  <c r="EM39" i="16"/>
  <c r="EL39" i="16"/>
  <c r="EG39" i="16"/>
  <c r="EF39" i="16"/>
  <c r="EE39" i="16"/>
  <c r="DZ39" i="16"/>
  <c r="DY39" i="16"/>
  <c r="DX39" i="16"/>
  <c r="DS39" i="16"/>
  <c r="DR39" i="16"/>
  <c r="DQ39" i="16"/>
  <c r="DL39" i="16"/>
  <c r="DK39" i="16"/>
  <c r="DJ39" i="16"/>
  <c r="DD39" i="16"/>
  <c r="DC39" i="16"/>
  <c r="DB39" i="16"/>
  <c r="CX39" i="16"/>
  <c r="CZ39" i="16" s="1"/>
  <c r="AD39" i="16"/>
  <c r="AC39" i="16"/>
  <c r="GD38" i="16"/>
  <c r="GC38" i="16"/>
  <c r="GB38" i="16"/>
  <c r="FW38" i="16"/>
  <c r="FV38" i="16"/>
  <c r="FU38" i="16"/>
  <c r="FP38" i="16"/>
  <c r="FO38" i="16"/>
  <c r="FN38" i="16"/>
  <c r="FI38" i="16"/>
  <c r="FH38" i="16"/>
  <c r="FG38" i="16"/>
  <c r="FB38" i="16"/>
  <c r="FA38" i="16"/>
  <c r="EZ38" i="16"/>
  <c r="EU38" i="16"/>
  <c r="ET38" i="16"/>
  <c r="ES38" i="16"/>
  <c r="EN38" i="16"/>
  <c r="EM38" i="16"/>
  <c r="EL38" i="16"/>
  <c r="EG38" i="16"/>
  <c r="EF38" i="16"/>
  <c r="EE38" i="16"/>
  <c r="DZ38" i="16"/>
  <c r="DY38" i="16"/>
  <c r="DX38" i="16"/>
  <c r="DS38" i="16"/>
  <c r="DR38" i="16"/>
  <c r="DQ38" i="16"/>
  <c r="DL38" i="16"/>
  <c r="DK38" i="16"/>
  <c r="DJ38" i="16"/>
  <c r="DD38" i="16"/>
  <c r="DC38" i="16"/>
  <c r="DB38" i="16"/>
  <c r="DA38" i="16"/>
  <c r="DI38" i="16" s="1"/>
  <c r="CZ38" i="16"/>
  <c r="CY38" i="16"/>
  <c r="CX38" i="16"/>
  <c r="AF38" i="16"/>
  <c r="AE38" i="16"/>
  <c r="AG38" i="16" s="1"/>
  <c r="AD38" i="16"/>
  <c r="AC38" i="16"/>
  <c r="GD37" i="16"/>
  <c r="GC37" i="16"/>
  <c r="GB37" i="16"/>
  <c r="FW37" i="16"/>
  <c r="FV37" i="16"/>
  <c r="FU37" i="16"/>
  <c r="FP37" i="16"/>
  <c r="FO37" i="16"/>
  <c r="FN37" i="16"/>
  <c r="FI37" i="16"/>
  <c r="FH37" i="16"/>
  <c r="FG37" i="16"/>
  <c r="FB37" i="16"/>
  <c r="FA37" i="16"/>
  <c r="EZ37" i="16"/>
  <c r="EU37" i="16"/>
  <c r="ET37" i="16"/>
  <c r="ES37" i="16"/>
  <c r="EN37" i="16"/>
  <c r="EM37" i="16"/>
  <c r="EL37" i="16"/>
  <c r="EG37" i="16"/>
  <c r="EF37" i="16"/>
  <c r="EE37" i="16"/>
  <c r="DZ37" i="16"/>
  <c r="DY37" i="16"/>
  <c r="DX37" i="16"/>
  <c r="DS37" i="16"/>
  <c r="DR37" i="16"/>
  <c r="DQ37" i="16"/>
  <c r="DL37" i="16"/>
  <c r="DK37" i="16"/>
  <c r="DJ37" i="16"/>
  <c r="DF37" i="16"/>
  <c r="DE37" i="16" s="1"/>
  <c r="DD37" i="16"/>
  <c r="DC37" i="16"/>
  <c r="DB37" i="16"/>
  <c r="CZ37" i="16"/>
  <c r="CX37" i="16"/>
  <c r="CY37" i="16" s="1"/>
  <c r="AD37" i="16"/>
  <c r="AC37" i="16"/>
  <c r="GD36" i="16"/>
  <c r="GC36" i="16"/>
  <c r="GB36" i="16"/>
  <c r="FW36" i="16"/>
  <c r="FV36" i="16"/>
  <c r="FU36" i="16"/>
  <c r="FP36" i="16"/>
  <c r="FO36" i="16"/>
  <c r="FN36" i="16"/>
  <c r="FI36" i="16"/>
  <c r="FH36" i="16"/>
  <c r="FG36" i="16"/>
  <c r="FB36" i="16"/>
  <c r="FA36" i="16"/>
  <c r="EZ36" i="16"/>
  <c r="EU36" i="16"/>
  <c r="ET36" i="16"/>
  <c r="ES36" i="16"/>
  <c r="EN36" i="16"/>
  <c r="EM36" i="16"/>
  <c r="EL36" i="16"/>
  <c r="EG36" i="16"/>
  <c r="EF36" i="16"/>
  <c r="EE36" i="16"/>
  <c r="DZ36" i="16"/>
  <c r="DY36" i="16"/>
  <c r="DX36" i="16"/>
  <c r="DS36" i="16"/>
  <c r="DR36" i="16"/>
  <c r="DQ36" i="16"/>
  <c r="DL36" i="16"/>
  <c r="DK36" i="16"/>
  <c r="DJ36" i="16"/>
  <c r="DF36" i="16"/>
  <c r="DE36" i="16" s="1"/>
  <c r="DD36" i="16"/>
  <c r="DC36" i="16"/>
  <c r="DB36" i="16"/>
  <c r="CX36" i="16"/>
  <c r="CZ36" i="16" s="1"/>
  <c r="AD36" i="16"/>
  <c r="AC36" i="16"/>
  <c r="GD35" i="16"/>
  <c r="GC35" i="16"/>
  <c r="GB35" i="16"/>
  <c r="FW35" i="16"/>
  <c r="FV35" i="16"/>
  <c r="FU35" i="16"/>
  <c r="FP35" i="16"/>
  <c r="FO35" i="16"/>
  <c r="FN35" i="16"/>
  <c r="FI35" i="16"/>
  <c r="FH35" i="16"/>
  <c r="FG35" i="16"/>
  <c r="FB35" i="16"/>
  <c r="FA35" i="16"/>
  <c r="EZ35" i="16"/>
  <c r="EU35" i="16"/>
  <c r="ET35" i="16"/>
  <c r="ES35" i="16"/>
  <c r="EN35" i="16"/>
  <c r="EM35" i="16"/>
  <c r="EL35" i="16"/>
  <c r="EG35" i="16"/>
  <c r="EF35" i="16"/>
  <c r="EE35" i="16"/>
  <c r="DZ35" i="16"/>
  <c r="DY35" i="16"/>
  <c r="DX35" i="16"/>
  <c r="DS35" i="16"/>
  <c r="DR35" i="16"/>
  <c r="DQ35" i="16"/>
  <c r="DL35" i="16"/>
  <c r="DK35" i="16"/>
  <c r="DJ35" i="16"/>
  <c r="DD35" i="16"/>
  <c r="DC35" i="16"/>
  <c r="DB35" i="16"/>
  <c r="CX35" i="16"/>
  <c r="AD35" i="16"/>
  <c r="AC35" i="16"/>
  <c r="GD34" i="16"/>
  <c r="GC34" i="16"/>
  <c r="GB34" i="16"/>
  <c r="FW34" i="16"/>
  <c r="FV34" i="16"/>
  <c r="FU34" i="16"/>
  <c r="FP34" i="16"/>
  <c r="FO34" i="16"/>
  <c r="FN34" i="16"/>
  <c r="FI34" i="16"/>
  <c r="FH34" i="16"/>
  <c r="FG34" i="16"/>
  <c r="FB34" i="16"/>
  <c r="FA34" i="16"/>
  <c r="EZ34" i="16"/>
  <c r="EU34" i="16"/>
  <c r="ET34" i="16"/>
  <c r="ES34" i="16"/>
  <c r="EN34" i="16"/>
  <c r="EM34" i="16"/>
  <c r="EL34" i="16"/>
  <c r="EG34" i="16"/>
  <c r="EF34" i="16"/>
  <c r="EE34" i="16"/>
  <c r="DZ34" i="16"/>
  <c r="DY34" i="16"/>
  <c r="DX34" i="16"/>
  <c r="DS34" i="16"/>
  <c r="DR34" i="16"/>
  <c r="DQ34" i="16"/>
  <c r="DL34" i="16"/>
  <c r="DK34" i="16"/>
  <c r="DJ34" i="16"/>
  <c r="DD34" i="16"/>
  <c r="DC34" i="16"/>
  <c r="DB34" i="16"/>
  <c r="CZ34" i="16"/>
  <c r="CY34" i="16"/>
  <c r="AF34" i="16" s="1"/>
  <c r="CX34" i="16"/>
  <c r="AD34" i="16"/>
  <c r="AC34" i="16"/>
  <c r="GD33" i="16"/>
  <c r="GC33" i="16"/>
  <c r="GB33" i="16"/>
  <c r="FW33" i="16"/>
  <c r="FV33" i="16"/>
  <c r="FU33" i="16"/>
  <c r="FP33" i="16"/>
  <c r="FO33" i="16"/>
  <c r="FN33" i="16"/>
  <c r="FI33" i="16"/>
  <c r="FH33" i="16"/>
  <c r="FG33" i="16"/>
  <c r="FB33" i="16"/>
  <c r="FA33" i="16"/>
  <c r="EZ33" i="16"/>
  <c r="EU33" i="16"/>
  <c r="ET33" i="16"/>
  <c r="ES33" i="16"/>
  <c r="EN33" i="16"/>
  <c r="EM33" i="16"/>
  <c r="EL33" i="16"/>
  <c r="EG33" i="16"/>
  <c r="EF33" i="16"/>
  <c r="EE33" i="16"/>
  <c r="DZ33" i="16"/>
  <c r="DY33" i="16"/>
  <c r="DX33" i="16"/>
  <c r="DS33" i="16"/>
  <c r="DR33" i="16"/>
  <c r="DQ33" i="16"/>
  <c r="DL33" i="16"/>
  <c r="DK33" i="16"/>
  <c r="DJ33" i="16"/>
  <c r="DF33" i="16"/>
  <c r="DE33" i="16" s="1"/>
  <c r="DD33" i="16"/>
  <c r="DC33" i="16"/>
  <c r="DB33" i="16"/>
  <c r="CZ33" i="16"/>
  <c r="CX33" i="16"/>
  <c r="CY33" i="16" s="1"/>
  <c r="AD33" i="16"/>
  <c r="AC33" i="16"/>
  <c r="GD32" i="16"/>
  <c r="GC32" i="16"/>
  <c r="GB32" i="16"/>
  <c r="FW32" i="16"/>
  <c r="FV32" i="16"/>
  <c r="FU32" i="16"/>
  <c r="FP32" i="16"/>
  <c r="FO32" i="16"/>
  <c r="FN32" i="16"/>
  <c r="FI32" i="16"/>
  <c r="FH32" i="16"/>
  <c r="FG32" i="16"/>
  <c r="FB32" i="16"/>
  <c r="FA32" i="16"/>
  <c r="EZ32" i="16"/>
  <c r="EU32" i="16"/>
  <c r="ET32" i="16"/>
  <c r="ES32" i="16"/>
  <c r="EN32" i="16"/>
  <c r="EM32" i="16"/>
  <c r="EL32" i="16"/>
  <c r="EG32" i="16"/>
  <c r="EF32" i="16"/>
  <c r="EE32" i="16"/>
  <c r="DZ32" i="16"/>
  <c r="DY32" i="16"/>
  <c r="DX32" i="16"/>
  <c r="DS32" i="16"/>
  <c r="DR32" i="16"/>
  <c r="DQ32" i="16"/>
  <c r="DL32" i="16"/>
  <c r="DK32" i="16"/>
  <c r="DJ32" i="16"/>
  <c r="DF32" i="16"/>
  <c r="DN32" i="16" s="1"/>
  <c r="DD32" i="16"/>
  <c r="DC32" i="16"/>
  <c r="DB32" i="16"/>
  <c r="CZ32" i="16"/>
  <c r="CY32" i="16"/>
  <c r="AE32" i="16" s="1"/>
  <c r="AG32" i="16" s="1"/>
  <c r="CX32" i="16"/>
  <c r="AF32" i="16"/>
  <c r="AH32" i="16" s="1"/>
  <c r="AD32" i="16"/>
  <c r="AC32" i="16"/>
  <c r="GD31" i="16"/>
  <c r="GC31" i="16"/>
  <c r="GB31" i="16"/>
  <c r="FW31" i="16"/>
  <c r="FV31" i="16"/>
  <c r="FU31" i="16"/>
  <c r="FP31" i="16"/>
  <c r="FO31" i="16"/>
  <c r="FN31" i="16"/>
  <c r="FI31" i="16"/>
  <c r="FH31" i="16"/>
  <c r="FG31" i="16"/>
  <c r="FB31" i="16"/>
  <c r="FA31" i="16"/>
  <c r="EZ31" i="16"/>
  <c r="EU31" i="16"/>
  <c r="ET31" i="16"/>
  <c r="ES31" i="16"/>
  <c r="EN31" i="16"/>
  <c r="EM31" i="16"/>
  <c r="EL31" i="16"/>
  <c r="EG31" i="16"/>
  <c r="EF31" i="16"/>
  <c r="EE31" i="16"/>
  <c r="DZ31" i="16"/>
  <c r="DY31" i="16"/>
  <c r="DX31" i="16"/>
  <c r="DS31" i="16"/>
  <c r="DR31" i="16"/>
  <c r="DQ31" i="16"/>
  <c r="DN31" i="16"/>
  <c r="DU31" i="16" s="1"/>
  <c r="DL31" i="16"/>
  <c r="DK31" i="16"/>
  <c r="DJ31" i="16"/>
  <c r="DF31" i="16"/>
  <c r="DE31" i="16" s="1"/>
  <c r="DD31" i="16"/>
  <c r="DC31" i="16"/>
  <c r="DB31" i="16"/>
  <c r="CX31" i="16"/>
  <c r="CZ31" i="16" s="1"/>
  <c r="AD31" i="16"/>
  <c r="AC31" i="16"/>
  <c r="GD30" i="16"/>
  <c r="GC30" i="16"/>
  <c r="GB30" i="16"/>
  <c r="FW30" i="16"/>
  <c r="FV30" i="16"/>
  <c r="FU30" i="16"/>
  <c r="FP30" i="16"/>
  <c r="FO30" i="16"/>
  <c r="FN30" i="16"/>
  <c r="FI30" i="16"/>
  <c r="FH30" i="16"/>
  <c r="FG30" i="16"/>
  <c r="FB30" i="16"/>
  <c r="FA30" i="16"/>
  <c r="EZ30" i="16"/>
  <c r="EU30" i="16"/>
  <c r="ET30" i="16"/>
  <c r="ES30" i="16"/>
  <c r="EN30" i="16"/>
  <c r="EM30" i="16"/>
  <c r="EL30" i="16"/>
  <c r="EG30" i="16"/>
  <c r="EF30" i="16"/>
  <c r="EE30" i="16"/>
  <c r="DZ30" i="16"/>
  <c r="DY30" i="16"/>
  <c r="DX30" i="16"/>
  <c r="DS30" i="16"/>
  <c r="DR30" i="16"/>
  <c r="DQ30" i="16"/>
  <c r="DL30" i="16"/>
  <c r="DK30" i="16"/>
  <c r="DJ30" i="16"/>
  <c r="DD30" i="16"/>
  <c r="DC30" i="16"/>
  <c r="DB30" i="16"/>
  <c r="DA30" i="16"/>
  <c r="DI30" i="16" s="1"/>
  <c r="CZ30" i="16"/>
  <c r="CY30" i="16"/>
  <c r="CX30" i="16"/>
  <c r="AG30" i="16"/>
  <c r="AF30" i="16"/>
  <c r="AE30" i="16"/>
  <c r="AD30" i="16"/>
  <c r="AC30" i="16"/>
  <c r="GD29" i="16"/>
  <c r="GC29" i="16"/>
  <c r="GB29" i="16"/>
  <c r="FW29" i="16"/>
  <c r="FV29" i="16"/>
  <c r="FU29" i="16"/>
  <c r="FP29" i="16"/>
  <c r="FO29" i="16"/>
  <c r="FN29" i="16"/>
  <c r="FI29" i="16"/>
  <c r="FH29" i="16"/>
  <c r="FG29" i="16"/>
  <c r="FB29" i="16"/>
  <c r="FA29" i="16"/>
  <c r="EZ29" i="16"/>
  <c r="EU29" i="16"/>
  <c r="ET29" i="16"/>
  <c r="ES29" i="16"/>
  <c r="EN29" i="16"/>
  <c r="EM29" i="16"/>
  <c r="EL29" i="16"/>
  <c r="EG29" i="16"/>
  <c r="EF29" i="16"/>
  <c r="EE29" i="16"/>
  <c r="DZ29" i="16"/>
  <c r="DY29" i="16"/>
  <c r="DX29" i="16"/>
  <c r="DS29" i="16"/>
  <c r="DR29" i="16"/>
  <c r="DQ29" i="16"/>
  <c r="DL29" i="16"/>
  <c r="DK29" i="16"/>
  <c r="DJ29" i="16"/>
  <c r="DF29" i="16"/>
  <c r="DN29" i="16" s="1"/>
  <c r="DD29" i="16"/>
  <c r="DC29" i="16"/>
  <c r="DB29" i="16"/>
  <c r="DA29" i="16"/>
  <c r="DI29" i="16" s="1"/>
  <c r="CZ29" i="16"/>
  <c r="CY29" i="16"/>
  <c r="AF29" i="16" s="1"/>
  <c r="CX29" i="16"/>
  <c r="AD29" i="16"/>
  <c r="AH29" i="16" s="1"/>
  <c r="AC29" i="16"/>
  <c r="GD28" i="16"/>
  <c r="GC28" i="16"/>
  <c r="GB28" i="16"/>
  <c r="FW28" i="16"/>
  <c r="FV28" i="16"/>
  <c r="FU28" i="16"/>
  <c r="FP28" i="16"/>
  <c r="FO28" i="16"/>
  <c r="FN28" i="16"/>
  <c r="FI28" i="16"/>
  <c r="FH28" i="16"/>
  <c r="FG28" i="16"/>
  <c r="FB28" i="16"/>
  <c r="FA28" i="16"/>
  <c r="EZ28" i="16"/>
  <c r="EU28" i="16"/>
  <c r="ET28" i="16"/>
  <c r="ES28" i="16"/>
  <c r="EN28" i="16"/>
  <c r="EM28" i="16"/>
  <c r="EL28" i="16"/>
  <c r="EG28" i="16"/>
  <c r="EF28" i="16"/>
  <c r="EE28" i="16"/>
  <c r="DZ28" i="16"/>
  <c r="DY28" i="16"/>
  <c r="DX28" i="16"/>
  <c r="DS28" i="16"/>
  <c r="DR28" i="16"/>
  <c r="DQ28" i="16"/>
  <c r="DN28" i="16"/>
  <c r="DM28" i="16" s="1"/>
  <c r="DL28" i="16"/>
  <c r="DK28" i="16"/>
  <c r="DJ28" i="16"/>
  <c r="DF28" i="16"/>
  <c r="DE28" i="16"/>
  <c r="DD28" i="16"/>
  <c r="DC28" i="16"/>
  <c r="DB28" i="16"/>
  <c r="CY28" i="16"/>
  <c r="AE28" i="16" s="1"/>
  <c r="AG28" i="16" s="1"/>
  <c r="CX28" i="16"/>
  <c r="CZ28" i="16" s="1"/>
  <c r="AF28" i="16"/>
  <c r="AH28" i="16" s="1"/>
  <c r="AD28" i="16"/>
  <c r="AC28" i="16"/>
  <c r="GD27" i="16"/>
  <c r="GC27" i="16"/>
  <c r="GB27" i="16"/>
  <c r="FW27" i="16"/>
  <c r="FV27" i="16"/>
  <c r="FU27" i="16"/>
  <c r="FP27" i="16"/>
  <c r="FO27" i="16"/>
  <c r="FN27" i="16"/>
  <c r="FI27" i="16"/>
  <c r="FH27" i="16"/>
  <c r="FG27" i="16"/>
  <c r="FB27" i="16"/>
  <c r="FA27" i="16"/>
  <c r="EZ27" i="16"/>
  <c r="EU27" i="16"/>
  <c r="ET27" i="16"/>
  <c r="ES27" i="16"/>
  <c r="EN27" i="16"/>
  <c r="EM27" i="16"/>
  <c r="EL27" i="16"/>
  <c r="EG27" i="16"/>
  <c r="EF27" i="16"/>
  <c r="EE27" i="16"/>
  <c r="DZ27" i="16"/>
  <c r="DY27" i="16"/>
  <c r="DX27" i="16"/>
  <c r="DS27" i="16"/>
  <c r="DR27" i="16"/>
  <c r="DQ27" i="16"/>
  <c r="DL27" i="16"/>
  <c r="DK27" i="16"/>
  <c r="DJ27" i="16"/>
  <c r="DI27" i="16"/>
  <c r="DP27" i="16" s="1"/>
  <c r="DD27" i="16"/>
  <c r="DC27" i="16"/>
  <c r="DB27" i="16"/>
  <c r="DA27" i="16"/>
  <c r="CY27" i="16"/>
  <c r="AE27" i="16" s="1"/>
  <c r="AG27" i="16" s="1"/>
  <c r="CX27" i="16"/>
  <c r="CZ27" i="16" s="1"/>
  <c r="AF27" i="16"/>
  <c r="AD27" i="16"/>
  <c r="AH27" i="16" s="1"/>
  <c r="AC27" i="16"/>
  <c r="GD26" i="16"/>
  <c r="GC26" i="16"/>
  <c r="GB26" i="16"/>
  <c r="FW26" i="16"/>
  <c r="FV26" i="16"/>
  <c r="FU26" i="16"/>
  <c r="FP26" i="16"/>
  <c r="FO26" i="16"/>
  <c r="FN26" i="16"/>
  <c r="FI26" i="16"/>
  <c r="FH26" i="16"/>
  <c r="FG26" i="16"/>
  <c r="FB26" i="16"/>
  <c r="FA26" i="16"/>
  <c r="EZ26" i="16"/>
  <c r="EU26" i="16"/>
  <c r="ET26" i="16"/>
  <c r="ES26" i="16"/>
  <c r="EN26" i="16"/>
  <c r="EM26" i="16"/>
  <c r="EL26" i="16"/>
  <c r="EG26" i="16"/>
  <c r="EF26" i="16"/>
  <c r="EE26" i="16"/>
  <c r="DZ26" i="16"/>
  <c r="DY26" i="16"/>
  <c r="DX26" i="16"/>
  <c r="DS26" i="16"/>
  <c r="DR26" i="16"/>
  <c r="DQ26" i="16"/>
  <c r="DL26" i="16"/>
  <c r="DK26" i="16"/>
  <c r="DJ26" i="16"/>
  <c r="DD26" i="16"/>
  <c r="DC26" i="16"/>
  <c r="DB26" i="16"/>
  <c r="CZ26" i="16"/>
  <c r="CX26" i="16"/>
  <c r="CY26" i="16" s="1"/>
  <c r="AD26" i="16"/>
  <c r="AC26" i="16"/>
  <c r="GD25" i="16"/>
  <c r="GC25" i="16"/>
  <c r="GB25" i="16"/>
  <c r="FW25" i="16"/>
  <c r="FV25" i="16"/>
  <c r="FU25" i="16"/>
  <c r="FP25" i="16"/>
  <c r="FO25" i="16"/>
  <c r="FN25" i="16"/>
  <c r="FI25" i="16"/>
  <c r="FH25" i="16"/>
  <c r="FG25" i="16"/>
  <c r="FB25" i="16"/>
  <c r="FA25" i="16"/>
  <c r="EZ25" i="16"/>
  <c r="EU25" i="16"/>
  <c r="ET25" i="16"/>
  <c r="ES25" i="16"/>
  <c r="EN25" i="16"/>
  <c r="EM25" i="16"/>
  <c r="EL25" i="16"/>
  <c r="EG25" i="16"/>
  <c r="EF25" i="16"/>
  <c r="EE25" i="16"/>
  <c r="DZ25" i="16"/>
  <c r="DY25" i="16"/>
  <c r="DX25" i="16"/>
  <c r="DS25" i="16"/>
  <c r="DR25" i="16"/>
  <c r="DQ25" i="16"/>
  <c r="DL25" i="16"/>
  <c r="DK25" i="16"/>
  <c r="DJ25" i="16"/>
  <c r="DD25" i="16"/>
  <c r="DC25" i="16"/>
  <c r="DB25" i="16"/>
  <c r="CX25" i="16"/>
  <c r="CZ25" i="16" s="1"/>
  <c r="AD25" i="16"/>
  <c r="DF25" i="16" s="1"/>
  <c r="AC25" i="16"/>
  <c r="GD24" i="16"/>
  <c r="GC24" i="16"/>
  <c r="GB24" i="16"/>
  <c r="FW24" i="16"/>
  <c r="FV24" i="16"/>
  <c r="FU24" i="16"/>
  <c r="FP24" i="16"/>
  <c r="FO24" i="16"/>
  <c r="FN24" i="16"/>
  <c r="FI24" i="16"/>
  <c r="FH24" i="16"/>
  <c r="FG24" i="16"/>
  <c r="FB24" i="16"/>
  <c r="FA24" i="16"/>
  <c r="EZ24" i="16"/>
  <c r="EU24" i="16"/>
  <c r="ET24" i="16"/>
  <c r="ES24" i="16"/>
  <c r="EN24" i="16"/>
  <c r="EM24" i="16"/>
  <c r="EL24" i="16"/>
  <c r="EG24" i="16"/>
  <c r="EF24" i="16"/>
  <c r="EE24" i="16"/>
  <c r="DZ24" i="16"/>
  <c r="DY24" i="16"/>
  <c r="DX24" i="16"/>
  <c r="DS24" i="16"/>
  <c r="DR24" i="16"/>
  <c r="DQ24" i="16"/>
  <c r="DL24" i="16"/>
  <c r="DK24" i="16"/>
  <c r="DJ24" i="16"/>
  <c r="DF24" i="16"/>
  <c r="DN24" i="16" s="1"/>
  <c r="DD24" i="16"/>
  <c r="DC24" i="16"/>
  <c r="DB24" i="16"/>
  <c r="CZ24" i="16"/>
  <c r="CY24" i="16"/>
  <c r="AF24" i="16" s="1"/>
  <c r="AH24" i="16" s="1"/>
  <c r="CX24" i="16"/>
  <c r="AD24" i="16"/>
  <c r="AC24" i="16"/>
  <c r="GD23" i="16"/>
  <c r="GC23" i="16"/>
  <c r="GB23" i="16"/>
  <c r="FW23" i="16"/>
  <c r="FV23" i="16"/>
  <c r="FU23" i="16"/>
  <c r="FP23" i="16"/>
  <c r="FO23" i="16"/>
  <c r="FN23" i="16"/>
  <c r="FI23" i="16"/>
  <c r="FH23" i="16"/>
  <c r="FG23" i="16"/>
  <c r="FB23" i="16"/>
  <c r="FA23" i="16"/>
  <c r="EZ23" i="16"/>
  <c r="EU23" i="16"/>
  <c r="ET23" i="16"/>
  <c r="ES23" i="16"/>
  <c r="EN23" i="16"/>
  <c r="EM23" i="16"/>
  <c r="EL23" i="16"/>
  <c r="EG23" i="16"/>
  <c r="EF23" i="16"/>
  <c r="EE23" i="16"/>
  <c r="DZ23" i="16"/>
  <c r="DY23" i="16"/>
  <c r="DX23" i="16"/>
  <c r="DS23" i="16"/>
  <c r="DR23" i="16"/>
  <c r="DQ23" i="16"/>
  <c r="DL23" i="16"/>
  <c r="DK23" i="16"/>
  <c r="DJ23" i="16"/>
  <c r="DD23" i="16"/>
  <c r="DC23" i="16"/>
  <c r="DB23" i="16"/>
  <c r="CY23" i="16"/>
  <c r="AF23" i="16" s="1"/>
  <c r="CX23" i="16"/>
  <c r="CZ23" i="16" s="1"/>
  <c r="AD23" i="16"/>
  <c r="AH23" i="16" s="1"/>
  <c r="AC23" i="16"/>
  <c r="GD22" i="16"/>
  <c r="GC22" i="16"/>
  <c r="GB22" i="16"/>
  <c r="FW22" i="16"/>
  <c r="FV22" i="16"/>
  <c r="FU22" i="16"/>
  <c r="FP22" i="16"/>
  <c r="FO22" i="16"/>
  <c r="FN22" i="16"/>
  <c r="FI22" i="16"/>
  <c r="FH22" i="16"/>
  <c r="FG22" i="16"/>
  <c r="FB22" i="16"/>
  <c r="FA22" i="16"/>
  <c r="EZ22" i="16"/>
  <c r="EU22" i="16"/>
  <c r="ET22" i="16"/>
  <c r="ES22" i="16"/>
  <c r="EN22" i="16"/>
  <c r="EM22" i="16"/>
  <c r="EL22" i="16"/>
  <c r="EG22" i="16"/>
  <c r="EF22" i="16"/>
  <c r="EE22" i="16"/>
  <c r="DZ22" i="16"/>
  <c r="DY22" i="16"/>
  <c r="DX22" i="16"/>
  <c r="DS22" i="16"/>
  <c r="DR22" i="16"/>
  <c r="DQ22" i="16"/>
  <c r="DL22" i="16"/>
  <c r="DK22" i="16"/>
  <c r="DJ22" i="16"/>
  <c r="DD22" i="16"/>
  <c r="DC22" i="16"/>
  <c r="DB22" i="16"/>
  <c r="DA22" i="16"/>
  <c r="DI22" i="16" s="1"/>
  <c r="CZ22" i="16"/>
  <c r="CY22" i="16"/>
  <c r="AE22" i="16" s="1"/>
  <c r="AG22" i="16" s="1"/>
  <c r="CX22" i="16"/>
  <c r="AF22" i="16"/>
  <c r="AD22" i="16"/>
  <c r="DF22" i="16" s="1"/>
  <c r="AC22" i="16"/>
  <c r="GD21" i="16"/>
  <c r="GC21" i="16"/>
  <c r="GB21" i="16"/>
  <c r="FW21" i="16"/>
  <c r="FV21" i="16"/>
  <c r="FU21" i="16"/>
  <c r="FP21" i="16"/>
  <c r="FO21" i="16"/>
  <c r="FN21" i="16"/>
  <c r="FI21" i="16"/>
  <c r="FH21" i="16"/>
  <c r="FG21" i="16"/>
  <c r="FB21" i="16"/>
  <c r="FA21" i="16"/>
  <c r="EZ21" i="16"/>
  <c r="EU21" i="16"/>
  <c r="ET21" i="16"/>
  <c r="ES21" i="16"/>
  <c r="EN21" i="16"/>
  <c r="EM21" i="16"/>
  <c r="EL21" i="16"/>
  <c r="EG21" i="16"/>
  <c r="EF21" i="16"/>
  <c r="EE21" i="16"/>
  <c r="DZ21" i="16"/>
  <c r="DY21" i="16"/>
  <c r="DX21" i="16"/>
  <c r="DS21" i="16"/>
  <c r="DR21" i="16"/>
  <c r="DQ21" i="16"/>
  <c r="DN21" i="16"/>
  <c r="DU21" i="16" s="1"/>
  <c r="EB21" i="16" s="1"/>
  <c r="DL21" i="16"/>
  <c r="DK21" i="16"/>
  <c r="DJ21" i="16"/>
  <c r="DF21" i="16"/>
  <c r="DE21" i="16" s="1"/>
  <c r="DD21" i="16"/>
  <c r="DC21" i="16"/>
  <c r="DB21" i="16"/>
  <c r="CZ21" i="16"/>
  <c r="CX21" i="16"/>
  <c r="CY21" i="16" s="1"/>
  <c r="AD21" i="16"/>
  <c r="AC21" i="16"/>
  <c r="GD20" i="16"/>
  <c r="GC20" i="16"/>
  <c r="GB20" i="16"/>
  <c r="FW20" i="16"/>
  <c r="FV20" i="16"/>
  <c r="FU20" i="16"/>
  <c r="FP20" i="16"/>
  <c r="FO20" i="16"/>
  <c r="FN20" i="16"/>
  <c r="FI20" i="16"/>
  <c r="FH20" i="16"/>
  <c r="FG20" i="16"/>
  <c r="FB20" i="16"/>
  <c r="FA20" i="16"/>
  <c r="EZ20" i="16"/>
  <c r="EU20" i="16"/>
  <c r="ET20" i="16"/>
  <c r="ES20" i="16"/>
  <c r="EN20" i="16"/>
  <c r="EM20" i="16"/>
  <c r="EL20" i="16"/>
  <c r="EG20" i="16"/>
  <c r="EF20" i="16"/>
  <c r="EE20" i="16"/>
  <c r="DZ20" i="16"/>
  <c r="DY20" i="16"/>
  <c r="DX20" i="16"/>
  <c r="DS20" i="16"/>
  <c r="DR20" i="16"/>
  <c r="DQ20" i="16"/>
  <c r="DL20" i="16"/>
  <c r="DK20" i="16"/>
  <c r="DJ20" i="16"/>
  <c r="DF20" i="16"/>
  <c r="DN20" i="16" s="1"/>
  <c r="DD20" i="16"/>
  <c r="DC20" i="16"/>
  <c r="DB20" i="16"/>
  <c r="CX20" i="16"/>
  <c r="CZ20" i="16" s="1"/>
  <c r="AD20" i="16"/>
  <c r="AC20" i="16"/>
  <c r="GD19" i="16"/>
  <c r="GC19" i="16"/>
  <c r="GB19" i="16"/>
  <c r="FW19" i="16"/>
  <c r="FV19" i="16"/>
  <c r="FU19" i="16"/>
  <c r="FP19" i="16"/>
  <c r="FO19" i="16"/>
  <c r="FN19" i="16"/>
  <c r="FI19" i="16"/>
  <c r="FH19" i="16"/>
  <c r="FG19" i="16"/>
  <c r="FB19" i="16"/>
  <c r="FA19" i="16"/>
  <c r="EZ19" i="16"/>
  <c r="EU19" i="16"/>
  <c r="ET19" i="16"/>
  <c r="ES19" i="16"/>
  <c r="EN19" i="16"/>
  <c r="EM19" i="16"/>
  <c r="EL19" i="16"/>
  <c r="EG19" i="16"/>
  <c r="EF19" i="16"/>
  <c r="EE19" i="16"/>
  <c r="DZ19" i="16"/>
  <c r="DY19" i="16"/>
  <c r="DX19" i="16"/>
  <c r="DS19" i="16"/>
  <c r="DR19" i="16"/>
  <c r="DQ19" i="16"/>
  <c r="DL19" i="16"/>
  <c r="DK19" i="16"/>
  <c r="DJ19" i="16"/>
  <c r="DD19" i="16"/>
  <c r="DC19" i="16"/>
  <c r="DB19" i="16"/>
  <c r="CY19" i="16"/>
  <c r="AF19" i="16" s="1"/>
  <c r="CX19" i="16"/>
  <c r="CZ19" i="16" s="1"/>
  <c r="AD19" i="16"/>
  <c r="DF19" i="16" s="1"/>
  <c r="AC19" i="16"/>
  <c r="GD18" i="16"/>
  <c r="GC18" i="16"/>
  <c r="GB18" i="16"/>
  <c r="FW18" i="16"/>
  <c r="FV18" i="16"/>
  <c r="FU18" i="16"/>
  <c r="FP18" i="16"/>
  <c r="FO18" i="16"/>
  <c r="FN18" i="16"/>
  <c r="FI18" i="16"/>
  <c r="FH18" i="16"/>
  <c r="FG18" i="16"/>
  <c r="FB18" i="16"/>
  <c r="FA18" i="16"/>
  <c r="EZ18" i="16"/>
  <c r="EU18" i="16"/>
  <c r="ET18" i="16"/>
  <c r="ES18" i="16"/>
  <c r="EN18" i="16"/>
  <c r="EM18" i="16"/>
  <c r="EL18" i="16"/>
  <c r="EG18" i="16"/>
  <c r="EF18" i="16"/>
  <c r="EE18" i="16"/>
  <c r="DZ18" i="16"/>
  <c r="DY18" i="16"/>
  <c r="DX18" i="16"/>
  <c r="DS18" i="16"/>
  <c r="DR18" i="16"/>
  <c r="DQ18" i="16"/>
  <c r="DL18" i="16"/>
  <c r="DK18" i="16"/>
  <c r="DJ18" i="16"/>
  <c r="DD18" i="16"/>
  <c r="DC18" i="16"/>
  <c r="DB18" i="16"/>
  <c r="CZ18" i="16"/>
  <c r="CY18" i="16"/>
  <c r="AF18" i="16" s="1"/>
  <c r="CX18" i="16"/>
  <c r="AD18" i="16"/>
  <c r="DF18" i="16" s="1"/>
  <c r="AC18" i="16"/>
  <c r="GD17" i="16"/>
  <c r="GC17" i="16"/>
  <c r="GB17" i="16"/>
  <c r="FW17" i="16"/>
  <c r="FV17" i="16"/>
  <c r="FU17" i="16"/>
  <c r="FP17" i="16"/>
  <c r="FO17" i="16"/>
  <c r="FN17" i="16"/>
  <c r="FI17" i="16"/>
  <c r="FH17" i="16"/>
  <c r="FG17" i="16"/>
  <c r="FB17" i="16"/>
  <c r="FA17" i="16"/>
  <c r="EZ17" i="16"/>
  <c r="EU17" i="16"/>
  <c r="ET17" i="16"/>
  <c r="ES17" i="16"/>
  <c r="EN17" i="16"/>
  <c r="EM17" i="16"/>
  <c r="EL17" i="16"/>
  <c r="EG17" i="16"/>
  <c r="EF17" i="16"/>
  <c r="EE17" i="16"/>
  <c r="DZ17" i="16"/>
  <c r="DY17" i="16"/>
  <c r="DX17" i="16"/>
  <c r="DS17" i="16"/>
  <c r="DR17" i="16"/>
  <c r="DQ17" i="16"/>
  <c r="DL17" i="16"/>
  <c r="DK17" i="16"/>
  <c r="DJ17" i="16"/>
  <c r="DF17" i="16"/>
  <c r="DN17" i="16" s="1"/>
  <c r="DE17" i="16"/>
  <c r="DD17" i="16"/>
  <c r="DC17" i="16"/>
  <c r="DB17" i="16"/>
  <c r="CX17" i="16"/>
  <c r="CZ17" i="16" s="1"/>
  <c r="AD17" i="16"/>
  <c r="AC17" i="16"/>
  <c r="GD16" i="16"/>
  <c r="GC16" i="16"/>
  <c r="GB16" i="16"/>
  <c r="FW16" i="16"/>
  <c r="FV16" i="16"/>
  <c r="FU16" i="16"/>
  <c r="FP16" i="16"/>
  <c r="FO16" i="16"/>
  <c r="FN16" i="16"/>
  <c r="FI16" i="16"/>
  <c r="FH16" i="16"/>
  <c r="FG16" i="16"/>
  <c r="FB16" i="16"/>
  <c r="FA16" i="16"/>
  <c r="EZ16" i="16"/>
  <c r="EU16" i="16"/>
  <c r="ET16" i="16"/>
  <c r="ES16" i="16"/>
  <c r="EN16" i="16"/>
  <c r="EM16" i="16"/>
  <c r="EL16" i="16"/>
  <c r="EG16" i="16"/>
  <c r="EF16" i="16"/>
  <c r="EE16" i="16"/>
  <c r="DZ16" i="16"/>
  <c r="DY16" i="16"/>
  <c r="DX16" i="16"/>
  <c r="DS16" i="16"/>
  <c r="DR16" i="16"/>
  <c r="DQ16" i="16"/>
  <c r="DL16" i="16"/>
  <c r="DK16" i="16"/>
  <c r="DJ16" i="16"/>
  <c r="DD16" i="16"/>
  <c r="DC16" i="16"/>
  <c r="DB16" i="16"/>
  <c r="CX16" i="16"/>
  <c r="AD16" i="16"/>
  <c r="DF16" i="16" s="1"/>
  <c r="AC16" i="16"/>
  <c r="GD15" i="16"/>
  <c r="GC15" i="16"/>
  <c r="GB15" i="16"/>
  <c r="FW15" i="16"/>
  <c r="FV15" i="16"/>
  <c r="FU15" i="16"/>
  <c r="FP15" i="16"/>
  <c r="FO15" i="16"/>
  <c r="FN15" i="16"/>
  <c r="FI15" i="16"/>
  <c r="FH15" i="16"/>
  <c r="FG15" i="16"/>
  <c r="FB15" i="16"/>
  <c r="FA15" i="16"/>
  <c r="EZ15" i="16"/>
  <c r="EU15" i="16"/>
  <c r="ET15" i="16"/>
  <c r="ES15" i="16"/>
  <c r="EN15" i="16"/>
  <c r="EM15" i="16"/>
  <c r="EL15" i="16"/>
  <c r="EG15" i="16"/>
  <c r="EF15" i="16"/>
  <c r="EE15" i="16"/>
  <c r="DZ15" i="16"/>
  <c r="DY15" i="16"/>
  <c r="DX15" i="16"/>
  <c r="DS15" i="16"/>
  <c r="DR15" i="16"/>
  <c r="DQ15" i="16"/>
  <c r="DL15" i="16"/>
  <c r="DK15" i="16"/>
  <c r="DJ15" i="16"/>
  <c r="DG15" i="16"/>
  <c r="DD15" i="16"/>
  <c r="DC15" i="16"/>
  <c r="DB15" i="16"/>
  <c r="DA15" i="16"/>
  <c r="DI15" i="16" s="1"/>
  <c r="DP15" i="16" s="1"/>
  <c r="CZ15" i="16"/>
  <c r="CY15" i="16"/>
  <c r="AE15" i="16" s="1"/>
  <c r="AG15" i="16" s="1"/>
  <c r="CX15" i="16"/>
  <c r="AF15" i="16"/>
  <c r="AD15" i="16"/>
  <c r="AC15" i="16"/>
  <c r="GD14" i="16"/>
  <c r="GC14" i="16"/>
  <c r="GB14" i="16"/>
  <c r="FW14" i="16"/>
  <c r="FV14" i="16"/>
  <c r="FU14" i="16"/>
  <c r="FP14" i="16"/>
  <c r="FO14" i="16"/>
  <c r="FN14" i="16"/>
  <c r="FI14" i="16"/>
  <c r="FH14" i="16"/>
  <c r="FG14" i="16"/>
  <c r="FB14" i="16"/>
  <c r="FA14" i="16"/>
  <c r="EZ14" i="16"/>
  <c r="EU14" i="16"/>
  <c r="ET14" i="16"/>
  <c r="ES14" i="16"/>
  <c r="EN14" i="16"/>
  <c r="EM14" i="16"/>
  <c r="EL14" i="16"/>
  <c r="EG14" i="16"/>
  <c r="EF14" i="16"/>
  <c r="EE14" i="16"/>
  <c r="DZ14" i="16"/>
  <c r="DY14" i="16"/>
  <c r="DX14" i="16"/>
  <c r="DS14" i="16"/>
  <c r="DR14" i="16"/>
  <c r="DQ14" i="16"/>
  <c r="DL14" i="16"/>
  <c r="DK14" i="16"/>
  <c r="DJ14" i="16"/>
  <c r="DF14" i="16"/>
  <c r="DE14" i="16" s="1"/>
  <c r="DD14" i="16"/>
  <c r="DC14" i="16"/>
  <c r="DB14" i="16"/>
  <c r="CZ14" i="16"/>
  <c r="CX14" i="16"/>
  <c r="CY14" i="16" s="1"/>
  <c r="AD14" i="16"/>
  <c r="AC14" i="16"/>
  <c r="GD13" i="16"/>
  <c r="GC13" i="16"/>
  <c r="GB13" i="16"/>
  <c r="FW13" i="16"/>
  <c r="FV13" i="16"/>
  <c r="FU13" i="16"/>
  <c r="FP13" i="16"/>
  <c r="FO13" i="16"/>
  <c r="FN13" i="16"/>
  <c r="FI13" i="16"/>
  <c r="FH13" i="16"/>
  <c r="FG13" i="16"/>
  <c r="FB13" i="16"/>
  <c r="FA13" i="16"/>
  <c r="EZ13" i="16"/>
  <c r="EU13" i="16"/>
  <c r="ET13" i="16"/>
  <c r="ES13" i="16"/>
  <c r="EN13" i="16"/>
  <c r="EM13" i="16"/>
  <c r="EL13" i="16"/>
  <c r="EG13" i="16"/>
  <c r="EF13" i="16"/>
  <c r="EE13" i="16"/>
  <c r="DZ13" i="16"/>
  <c r="DY13" i="16"/>
  <c r="DX13" i="16"/>
  <c r="DS13" i="16"/>
  <c r="DR13" i="16"/>
  <c r="DQ13" i="16"/>
  <c r="DN13" i="16"/>
  <c r="DU13" i="16" s="1"/>
  <c r="EB13" i="16" s="1"/>
  <c r="DM13" i="16"/>
  <c r="DL13" i="16"/>
  <c r="DK13" i="16"/>
  <c r="DJ13" i="16"/>
  <c r="DF13" i="16"/>
  <c r="DE13" i="16" s="1"/>
  <c r="DD13" i="16"/>
  <c r="DC13" i="16"/>
  <c r="DB13" i="16"/>
  <c r="CZ13" i="16"/>
  <c r="CX13" i="16"/>
  <c r="CY13" i="16" s="1"/>
  <c r="AF13" i="16" s="1"/>
  <c r="AH13" i="16"/>
  <c r="AE13" i="16"/>
  <c r="AG13" i="16" s="1"/>
  <c r="AD13" i="16"/>
  <c r="AC13" i="16"/>
  <c r="GD12" i="16"/>
  <c r="GC12" i="16"/>
  <c r="GB12" i="16"/>
  <c r="FW12" i="16"/>
  <c r="FV12" i="16"/>
  <c r="FU12" i="16"/>
  <c r="FP12" i="16"/>
  <c r="FO12" i="16"/>
  <c r="FN12" i="16"/>
  <c r="FI12" i="16"/>
  <c r="FH12" i="16"/>
  <c r="FG12" i="16"/>
  <c r="FB12" i="16"/>
  <c r="FA12" i="16"/>
  <c r="EZ12" i="16"/>
  <c r="EU12" i="16"/>
  <c r="ET12" i="16"/>
  <c r="ES12" i="16"/>
  <c r="EN12" i="16"/>
  <c r="EM12" i="16"/>
  <c r="EL12" i="16"/>
  <c r="EG12" i="16"/>
  <c r="EF12" i="16"/>
  <c r="EE12" i="16"/>
  <c r="DZ12" i="16"/>
  <c r="DY12" i="16"/>
  <c r="DX12" i="16"/>
  <c r="DS12" i="16"/>
  <c r="DR12" i="16"/>
  <c r="DQ12" i="16"/>
  <c r="DL12" i="16"/>
  <c r="DK12" i="16"/>
  <c r="DJ12" i="16"/>
  <c r="DF12" i="16"/>
  <c r="DE12" i="16" s="1"/>
  <c r="DD12" i="16"/>
  <c r="DC12" i="16"/>
  <c r="DB12" i="16"/>
  <c r="CX12" i="16"/>
  <c r="CZ12" i="16" s="1"/>
  <c r="AD12" i="16"/>
  <c r="AC12" i="16"/>
  <c r="GD11" i="16"/>
  <c r="GC11" i="16"/>
  <c r="GB11" i="16"/>
  <c r="FW11" i="16"/>
  <c r="FV11" i="16"/>
  <c r="FU11" i="16"/>
  <c r="FP11" i="16"/>
  <c r="FO11" i="16"/>
  <c r="FN11" i="16"/>
  <c r="FI11" i="16"/>
  <c r="FH11" i="16"/>
  <c r="FG11" i="16"/>
  <c r="FB11" i="16"/>
  <c r="FA11" i="16"/>
  <c r="EZ11" i="16"/>
  <c r="EU11" i="16"/>
  <c r="ET11" i="16"/>
  <c r="ES11" i="16"/>
  <c r="EN11" i="16"/>
  <c r="EM11" i="16"/>
  <c r="EL11" i="16"/>
  <c r="EG11" i="16"/>
  <c r="EF11" i="16"/>
  <c r="EE11" i="16"/>
  <c r="DZ11" i="16"/>
  <c r="DY11" i="16"/>
  <c r="DX11" i="16"/>
  <c r="DS11" i="16"/>
  <c r="DR11" i="16"/>
  <c r="DQ11" i="16"/>
  <c r="DL11" i="16"/>
  <c r="DK11" i="16"/>
  <c r="DJ11" i="16"/>
  <c r="DD11" i="16"/>
  <c r="DC11" i="16"/>
  <c r="DB11" i="16"/>
  <c r="CZ11" i="16"/>
  <c r="CY11" i="16"/>
  <c r="CX11" i="16"/>
  <c r="AE11" i="16"/>
  <c r="AG11" i="16" s="1"/>
  <c r="AD11" i="16"/>
  <c r="AC11" i="16"/>
  <c r="GD10" i="16"/>
  <c r="GC10" i="16"/>
  <c r="GB10" i="16"/>
  <c r="FW10" i="16"/>
  <c r="FV10" i="16"/>
  <c r="FU10" i="16"/>
  <c r="FP10" i="16"/>
  <c r="FO10" i="16"/>
  <c r="FN10" i="16"/>
  <c r="FI10" i="16"/>
  <c r="FH10" i="16"/>
  <c r="FG10" i="16"/>
  <c r="FB10" i="16"/>
  <c r="FA10" i="16"/>
  <c r="EZ10" i="16"/>
  <c r="EU10" i="16"/>
  <c r="ET10" i="16"/>
  <c r="ES10" i="16"/>
  <c r="EN10" i="16"/>
  <c r="EM10" i="16"/>
  <c r="EL10" i="16"/>
  <c r="EF10" i="16"/>
  <c r="EE10" i="16"/>
  <c r="EG10" i="16" s="1"/>
  <c r="DY10" i="16"/>
  <c r="DZ10" i="16" s="1"/>
  <c r="DX10" i="16"/>
  <c r="DS10" i="16"/>
  <c r="DR10" i="16"/>
  <c r="DQ10" i="16"/>
  <c r="DK10" i="16"/>
  <c r="DJ10" i="16"/>
  <c r="DL10" i="16" s="1"/>
  <c r="DC10" i="16"/>
  <c r="DB10" i="16"/>
  <c r="DD10" i="16" s="1"/>
  <c r="CX10" i="16"/>
  <c r="CZ10" i="16" s="1"/>
  <c r="CM10" i="16"/>
  <c r="AG10" i="16"/>
  <c r="AF10" i="16"/>
  <c r="CO10" i="16" s="1"/>
  <c r="AD10" i="16"/>
  <c r="DF10" i="16" s="1"/>
  <c r="AC10" i="16"/>
  <c r="GD9" i="16"/>
  <c r="GC9" i="16"/>
  <c r="GB9" i="16"/>
  <c r="FW9" i="16"/>
  <c r="FV9" i="16"/>
  <c r="FU9" i="16"/>
  <c r="FP9" i="16"/>
  <c r="FO9" i="16"/>
  <c r="FN9" i="16"/>
  <c r="FI9" i="16"/>
  <c r="FH9" i="16"/>
  <c r="FG9" i="16"/>
  <c r="FB9" i="16"/>
  <c r="FA9" i="16"/>
  <c r="EZ9" i="16"/>
  <c r="EU9" i="16"/>
  <c r="ET9" i="16"/>
  <c r="ES9" i="16"/>
  <c r="EN9" i="16"/>
  <c r="EM9" i="16"/>
  <c r="EL9" i="16"/>
  <c r="EF9" i="16"/>
  <c r="EE9" i="16"/>
  <c r="DY9" i="16"/>
  <c r="DZ9" i="16" s="1"/>
  <c r="DX9" i="16"/>
  <c r="DR9" i="16"/>
  <c r="DQ9" i="16"/>
  <c r="DS9" i="16" s="1"/>
  <c r="DK9" i="16"/>
  <c r="DL9" i="16" s="1"/>
  <c r="DJ9" i="16"/>
  <c r="DC9" i="16"/>
  <c r="DD9" i="16" s="1"/>
  <c r="DB9" i="16"/>
  <c r="CY9" i="16"/>
  <c r="DA9" i="16" s="1"/>
  <c r="CX9" i="16"/>
  <c r="CZ9" i="16" s="1"/>
  <c r="CO9" i="16"/>
  <c r="CM9" i="16"/>
  <c r="CQ9" i="16" s="1"/>
  <c r="CP9" i="16" s="1"/>
  <c r="CS9" i="16" s="1"/>
  <c r="AH9" i="16"/>
  <c r="AG9" i="16"/>
  <c r="AF9" i="16"/>
  <c r="AC9" i="16"/>
  <c r="AD9" i="16" s="1"/>
  <c r="DF9" i="16" s="1"/>
  <c r="A7" i="16"/>
  <c r="GD14" i="15"/>
  <c r="GC14" i="15"/>
  <c r="GB14" i="15"/>
  <c r="FW14" i="15"/>
  <c r="FV14" i="15"/>
  <c r="FU14" i="15"/>
  <c r="FP14" i="15"/>
  <c r="FO14" i="15"/>
  <c r="FN14" i="15"/>
  <c r="FI14" i="15"/>
  <c r="FH14" i="15"/>
  <c r="FG14" i="15"/>
  <c r="FB14" i="15"/>
  <c r="FA14" i="15"/>
  <c r="EZ14" i="15"/>
  <c r="EU14" i="15"/>
  <c r="ET14" i="15"/>
  <c r="ES14" i="15"/>
  <c r="EN14" i="15"/>
  <c r="EM14" i="15"/>
  <c r="EL14" i="15"/>
  <c r="EG14" i="15"/>
  <c r="EF14" i="15"/>
  <c r="EE14" i="15"/>
  <c r="DZ14" i="15"/>
  <c r="DY14" i="15"/>
  <c r="DX14" i="15"/>
  <c r="DS14" i="15"/>
  <c r="DR14" i="15"/>
  <c r="DQ14" i="15"/>
  <c r="DK14" i="15"/>
  <c r="DJ14" i="15"/>
  <c r="DL14" i="15" s="1"/>
  <c r="DC14" i="15"/>
  <c r="DB14" i="15"/>
  <c r="DD14" i="15" s="1"/>
  <c r="DA14" i="15"/>
  <c r="DI14" i="15" s="1"/>
  <c r="CY14" i="15"/>
  <c r="CX14" i="15"/>
  <c r="CZ14" i="15" s="1"/>
  <c r="AF14" i="15"/>
  <c r="CO14" i="15" s="1"/>
  <c r="AE14" i="15"/>
  <c r="AC14" i="15"/>
  <c r="AD14" i="15" s="1"/>
  <c r="GD13" i="15"/>
  <c r="GC13" i="15"/>
  <c r="GB13" i="15"/>
  <c r="FW13" i="15"/>
  <c r="FV13" i="15"/>
  <c r="FU13" i="15"/>
  <c r="FP13" i="15"/>
  <c r="FO13" i="15"/>
  <c r="FN13" i="15"/>
  <c r="FI13" i="15"/>
  <c r="FH13" i="15"/>
  <c r="FG13" i="15"/>
  <c r="FB13" i="15"/>
  <c r="FA13" i="15"/>
  <c r="EZ13" i="15"/>
  <c r="EU13" i="15"/>
  <c r="ET13" i="15"/>
  <c r="ES13" i="15"/>
  <c r="EN13" i="15"/>
  <c r="EM13" i="15"/>
  <c r="EL13" i="15"/>
  <c r="EG13" i="15"/>
  <c r="EF13" i="15"/>
  <c r="EE13" i="15"/>
  <c r="DZ13" i="15"/>
  <c r="DY13" i="15"/>
  <c r="DX13" i="15"/>
  <c r="DS13" i="15"/>
  <c r="DR13" i="15"/>
  <c r="DQ13" i="15"/>
  <c r="DK13" i="15"/>
  <c r="DJ13" i="15"/>
  <c r="DL13" i="15" s="1"/>
  <c r="DC13" i="15"/>
  <c r="DB13" i="15"/>
  <c r="DD13" i="15" s="1"/>
  <c r="CX13" i="15"/>
  <c r="CZ13" i="15" s="1"/>
  <c r="AF13" i="15"/>
  <c r="CO13" i="15" s="1"/>
  <c r="AD13" i="15"/>
  <c r="AC13" i="15"/>
  <c r="GD12" i="15"/>
  <c r="GC12" i="15"/>
  <c r="GB12" i="15"/>
  <c r="FW12" i="15"/>
  <c r="FV12" i="15"/>
  <c r="FU12" i="15"/>
  <c r="FP12" i="15"/>
  <c r="FO12" i="15"/>
  <c r="FN12" i="15"/>
  <c r="FI12" i="15"/>
  <c r="FH12" i="15"/>
  <c r="FG12" i="15"/>
  <c r="FB12" i="15"/>
  <c r="FA12" i="15"/>
  <c r="EZ12" i="15"/>
  <c r="EU12" i="15"/>
  <c r="ET12" i="15"/>
  <c r="ES12" i="15"/>
  <c r="EN12" i="15"/>
  <c r="EM12" i="15"/>
  <c r="EL12" i="15"/>
  <c r="EG12" i="15"/>
  <c r="EF12" i="15"/>
  <c r="EE12" i="15"/>
  <c r="DY12" i="15"/>
  <c r="DZ12" i="15" s="1"/>
  <c r="DX12" i="15"/>
  <c r="DR12" i="15"/>
  <c r="DQ12" i="15"/>
  <c r="DL12" i="15"/>
  <c r="DK12" i="15"/>
  <c r="DJ12" i="15"/>
  <c r="DC12" i="15"/>
  <c r="DD12" i="15" s="1"/>
  <c r="DB12" i="15"/>
  <c r="CX12" i="15"/>
  <c r="CZ12" i="15" s="1"/>
  <c r="CO12" i="15"/>
  <c r="CM12" i="15"/>
  <c r="AF12" i="15"/>
  <c r="AC12" i="15"/>
  <c r="AD12" i="15" s="1"/>
  <c r="GD11" i="15"/>
  <c r="GC11" i="15"/>
  <c r="GB11" i="15"/>
  <c r="FW11" i="15"/>
  <c r="FV11" i="15"/>
  <c r="FU11" i="15"/>
  <c r="FP11" i="15"/>
  <c r="FO11" i="15"/>
  <c r="FN11" i="15"/>
  <c r="FI11" i="15"/>
  <c r="FH11" i="15"/>
  <c r="FG11" i="15"/>
  <c r="FB11" i="15"/>
  <c r="FA11" i="15"/>
  <c r="EZ11" i="15"/>
  <c r="EU11" i="15"/>
  <c r="ET11" i="15"/>
  <c r="ES11" i="15"/>
  <c r="EN11" i="15"/>
  <c r="EM11" i="15"/>
  <c r="EL11" i="15"/>
  <c r="EG11" i="15"/>
  <c r="EF11" i="15"/>
  <c r="EE11" i="15"/>
  <c r="DY11" i="15"/>
  <c r="DX11" i="15"/>
  <c r="DZ11" i="15" s="1"/>
  <c r="DR11" i="15"/>
  <c r="DQ11" i="15"/>
  <c r="DK11" i="15"/>
  <c r="DL11" i="15" s="1"/>
  <c r="DJ11" i="15"/>
  <c r="DD11" i="15"/>
  <c r="DC11" i="15"/>
  <c r="DB11" i="15"/>
  <c r="DA11" i="15"/>
  <c r="DI11" i="15" s="1"/>
  <c r="DP11" i="15" s="1"/>
  <c r="CZ11" i="15"/>
  <c r="CY11" i="15"/>
  <c r="AE11" i="15" s="1"/>
  <c r="CX11" i="15"/>
  <c r="AG11" i="15"/>
  <c r="AF11" i="15"/>
  <c r="CO11" i="15" s="1"/>
  <c r="AD11" i="15"/>
  <c r="CM11" i="15" s="1"/>
  <c r="AC11" i="15"/>
  <c r="GD10" i="15"/>
  <c r="GC10" i="15"/>
  <c r="GB10" i="15"/>
  <c r="FW10" i="15"/>
  <c r="FV10" i="15"/>
  <c r="FU10" i="15"/>
  <c r="FP10" i="15"/>
  <c r="FO10" i="15"/>
  <c r="FN10" i="15"/>
  <c r="FI10" i="15"/>
  <c r="FH10" i="15"/>
  <c r="FG10" i="15"/>
  <c r="FB10" i="15"/>
  <c r="FA10" i="15"/>
  <c r="EZ10" i="15"/>
  <c r="EU10" i="15"/>
  <c r="ET10" i="15"/>
  <c r="ES10" i="15"/>
  <c r="EN10" i="15"/>
  <c r="EM10" i="15"/>
  <c r="EL10" i="15"/>
  <c r="EG10" i="15"/>
  <c r="EF10" i="15"/>
  <c r="EE10" i="15"/>
  <c r="DZ10" i="15"/>
  <c r="DY10" i="15"/>
  <c r="DX10" i="15"/>
  <c r="DR10" i="15"/>
  <c r="DQ10" i="15"/>
  <c r="DS10" i="15" s="1"/>
  <c r="DK10" i="15"/>
  <c r="DJ10" i="15"/>
  <c r="DL10" i="15" s="1"/>
  <c r="DC10" i="15"/>
  <c r="DB10" i="15"/>
  <c r="DD10" i="15" s="1"/>
  <c r="DF10" i="15" s="1"/>
  <c r="DA10" i="15"/>
  <c r="DI10" i="15" s="1"/>
  <c r="CZ10" i="15"/>
  <c r="CY10" i="15"/>
  <c r="CX10" i="15"/>
  <c r="AH10" i="15"/>
  <c r="AF10" i="15"/>
  <c r="CO10" i="15" s="1"/>
  <c r="AD10" i="15"/>
  <c r="CM10" i="15" s="1"/>
  <c r="AC10" i="15"/>
  <c r="GD9" i="15"/>
  <c r="GC9" i="15"/>
  <c r="GB9" i="15"/>
  <c r="FW9" i="15"/>
  <c r="FV9" i="15"/>
  <c r="FU9" i="15"/>
  <c r="FP9" i="15"/>
  <c r="FO9" i="15"/>
  <c r="FN9" i="15"/>
  <c r="FI9" i="15"/>
  <c r="FH9" i="15"/>
  <c r="FG9" i="15"/>
  <c r="FB9" i="15"/>
  <c r="FA9" i="15"/>
  <c r="EZ9" i="15"/>
  <c r="EU9" i="15"/>
  <c r="ET9" i="15"/>
  <c r="ES9" i="15"/>
  <c r="EN9" i="15"/>
  <c r="EM9" i="15"/>
  <c r="EL9" i="15"/>
  <c r="EG9" i="15"/>
  <c r="EF9" i="15"/>
  <c r="EE9" i="15"/>
  <c r="DZ9" i="15"/>
  <c r="DY9" i="15"/>
  <c r="DX9" i="15"/>
  <c r="DS9" i="15"/>
  <c r="DR9" i="15"/>
  <c r="DQ9" i="15"/>
  <c r="DL9" i="15"/>
  <c r="DK9" i="15"/>
  <c r="DJ9" i="15"/>
  <c r="DC9" i="15"/>
  <c r="DD9" i="15" s="1"/>
  <c r="DB9" i="15"/>
  <c r="CX9" i="15"/>
  <c r="CZ9" i="15" s="1"/>
  <c r="AF9" i="15"/>
  <c r="CO9" i="15" s="1"/>
  <c r="AD9" i="15"/>
  <c r="CM9" i="15" s="1"/>
  <c r="AC9" i="15"/>
  <c r="A7" i="15"/>
  <c r="GD100" i="14"/>
  <c r="GC100" i="14"/>
  <c r="GB100" i="14"/>
  <c r="FW100" i="14"/>
  <c r="FV100" i="14"/>
  <c r="FU100" i="14"/>
  <c r="FP100" i="14"/>
  <c r="FO100" i="14"/>
  <c r="FN100" i="14"/>
  <c r="FI100" i="14"/>
  <c r="FH100" i="14"/>
  <c r="FG100" i="14"/>
  <c r="FB100" i="14"/>
  <c r="FA100" i="14"/>
  <c r="EZ100" i="14"/>
  <c r="EU100" i="14"/>
  <c r="ET100" i="14"/>
  <c r="ES100" i="14"/>
  <c r="EN100" i="14"/>
  <c r="EM100" i="14"/>
  <c r="EL100" i="14"/>
  <c r="EG100" i="14"/>
  <c r="EF100" i="14"/>
  <c r="EE100" i="14"/>
  <c r="DZ100" i="14"/>
  <c r="DY100" i="14"/>
  <c r="DX100" i="14"/>
  <c r="DS100" i="14"/>
  <c r="DR100" i="14"/>
  <c r="DQ100" i="14"/>
  <c r="DL100" i="14"/>
  <c r="DK100" i="14"/>
  <c r="DJ100" i="14"/>
  <c r="DF100" i="14"/>
  <c r="DE100" i="14" s="1"/>
  <c r="DD100" i="14"/>
  <c r="DC100" i="14"/>
  <c r="DB100" i="14"/>
  <c r="CX100" i="14"/>
  <c r="CZ100" i="14" s="1"/>
  <c r="AD100" i="14"/>
  <c r="AC100" i="14"/>
  <c r="GD99" i="14"/>
  <c r="GC99" i="14"/>
  <c r="GB99" i="14"/>
  <c r="FW99" i="14"/>
  <c r="FV99" i="14"/>
  <c r="FU99" i="14"/>
  <c r="FP99" i="14"/>
  <c r="FO99" i="14"/>
  <c r="FN99" i="14"/>
  <c r="FI99" i="14"/>
  <c r="FH99" i="14"/>
  <c r="FG99" i="14"/>
  <c r="FB99" i="14"/>
  <c r="FA99" i="14"/>
  <c r="EZ99" i="14"/>
  <c r="EU99" i="14"/>
  <c r="ET99" i="14"/>
  <c r="ES99" i="14"/>
  <c r="EN99" i="14"/>
  <c r="EM99" i="14"/>
  <c r="EL99" i="14"/>
  <c r="EG99" i="14"/>
  <c r="EF99" i="14"/>
  <c r="EE99" i="14"/>
  <c r="DZ99" i="14"/>
  <c r="DY99" i="14"/>
  <c r="DX99" i="14"/>
  <c r="DS99" i="14"/>
  <c r="DR99" i="14"/>
  <c r="DQ99" i="14"/>
  <c r="DL99" i="14"/>
  <c r="DK99" i="14"/>
  <c r="DJ99" i="14"/>
  <c r="DD99" i="14"/>
  <c r="DC99" i="14"/>
  <c r="DB99" i="14"/>
  <c r="CX99" i="14"/>
  <c r="CZ99" i="14" s="1"/>
  <c r="AD99" i="14"/>
  <c r="AC99" i="14"/>
  <c r="GD98" i="14"/>
  <c r="GC98" i="14"/>
  <c r="GB98" i="14"/>
  <c r="FW98" i="14"/>
  <c r="FV98" i="14"/>
  <c r="FU98" i="14"/>
  <c r="FP98" i="14"/>
  <c r="FO98" i="14"/>
  <c r="FN98" i="14"/>
  <c r="FI98" i="14"/>
  <c r="FH98" i="14"/>
  <c r="FG98" i="14"/>
  <c r="FB98" i="14"/>
  <c r="FA98" i="14"/>
  <c r="EZ98" i="14"/>
  <c r="EU98" i="14"/>
  <c r="ET98" i="14"/>
  <c r="ES98" i="14"/>
  <c r="EN98" i="14"/>
  <c r="EM98" i="14"/>
  <c r="EL98" i="14"/>
  <c r="EG98" i="14"/>
  <c r="EF98" i="14"/>
  <c r="EE98" i="14"/>
  <c r="DZ98" i="14"/>
  <c r="DY98" i="14"/>
  <c r="DX98" i="14"/>
  <c r="DS98" i="14"/>
  <c r="DR98" i="14"/>
  <c r="DQ98" i="14"/>
  <c r="DL98" i="14"/>
  <c r="DK98" i="14"/>
  <c r="DJ98" i="14"/>
  <c r="DD98" i="14"/>
  <c r="DC98" i="14"/>
  <c r="DB98" i="14"/>
  <c r="CZ98" i="14"/>
  <c r="CY98" i="14"/>
  <c r="AF98" i="14" s="1"/>
  <c r="CX98" i="14"/>
  <c r="AE98" i="14"/>
  <c r="AG98" i="14" s="1"/>
  <c r="AD98" i="14"/>
  <c r="DF98" i="14" s="1"/>
  <c r="AC98" i="14"/>
  <c r="GD97" i="14"/>
  <c r="GC97" i="14"/>
  <c r="GB97" i="14"/>
  <c r="FW97" i="14"/>
  <c r="FV97" i="14"/>
  <c r="FU97" i="14"/>
  <c r="FP97" i="14"/>
  <c r="FO97" i="14"/>
  <c r="FN97" i="14"/>
  <c r="FI97" i="14"/>
  <c r="FH97" i="14"/>
  <c r="FG97" i="14"/>
  <c r="FB97" i="14"/>
  <c r="FA97" i="14"/>
  <c r="EZ97" i="14"/>
  <c r="EU97" i="14"/>
  <c r="ET97" i="14"/>
  <c r="ES97" i="14"/>
  <c r="EN97" i="14"/>
  <c r="EM97" i="14"/>
  <c r="EL97" i="14"/>
  <c r="EG97" i="14"/>
  <c r="EF97" i="14"/>
  <c r="EE97" i="14"/>
  <c r="DZ97" i="14"/>
  <c r="DY97" i="14"/>
  <c r="DX97" i="14"/>
  <c r="DS97" i="14"/>
  <c r="DR97" i="14"/>
  <c r="DQ97" i="14"/>
  <c r="DL97" i="14"/>
  <c r="DK97" i="14"/>
  <c r="DJ97" i="14"/>
  <c r="DD97" i="14"/>
  <c r="DC97" i="14"/>
  <c r="DB97" i="14"/>
  <c r="CZ97" i="14"/>
  <c r="CY97" i="14"/>
  <c r="AF97" i="14" s="1"/>
  <c r="CX97" i="14"/>
  <c r="AD97" i="14"/>
  <c r="DF97" i="14" s="1"/>
  <c r="AC97" i="14"/>
  <c r="GD96" i="14"/>
  <c r="GC96" i="14"/>
  <c r="GB96" i="14"/>
  <c r="FW96" i="14"/>
  <c r="FV96" i="14"/>
  <c r="FU96" i="14"/>
  <c r="FP96" i="14"/>
  <c r="FO96" i="14"/>
  <c r="FN96" i="14"/>
  <c r="FI96" i="14"/>
  <c r="FH96" i="14"/>
  <c r="FG96" i="14"/>
  <c r="FB96" i="14"/>
  <c r="FA96" i="14"/>
  <c r="EZ96" i="14"/>
  <c r="EU96" i="14"/>
  <c r="ET96" i="14"/>
  <c r="ES96" i="14"/>
  <c r="EN96" i="14"/>
  <c r="EM96" i="14"/>
  <c r="EL96" i="14"/>
  <c r="EG96" i="14"/>
  <c r="EF96" i="14"/>
  <c r="EE96" i="14"/>
  <c r="DZ96" i="14"/>
  <c r="DY96" i="14"/>
  <c r="DX96" i="14"/>
  <c r="DS96" i="14"/>
  <c r="DR96" i="14"/>
  <c r="DQ96" i="14"/>
  <c r="DL96" i="14"/>
  <c r="DK96" i="14"/>
  <c r="DJ96" i="14"/>
  <c r="DD96" i="14"/>
  <c r="DC96" i="14"/>
  <c r="DB96" i="14"/>
  <c r="DA96" i="14"/>
  <c r="DI96" i="14" s="1"/>
  <c r="CZ96" i="14"/>
  <c r="AE96" i="14" s="1"/>
  <c r="AG96" i="14" s="1"/>
  <c r="CY96" i="14"/>
  <c r="CX96" i="14"/>
  <c r="AF96" i="14"/>
  <c r="AD96" i="14"/>
  <c r="AH96" i="14" s="1"/>
  <c r="AC96" i="14"/>
  <c r="GD95" i="14"/>
  <c r="GC95" i="14"/>
  <c r="GB95" i="14"/>
  <c r="FW95" i="14"/>
  <c r="FV95" i="14"/>
  <c r="FU95" i="14"/>
  <c r="FP95" i="14"/>
  <c r="FO95" i="14"/>
  <c r="FN95" i="14"/>
  <c r="FI95" i="14"/>
  <c r="FH95" i="14"/>
  <c r="FG95" i="14"/>
  <c r="FB95" i="14"/>
  <c r="FA95" i="14"/>
  <c r="EZ95" i="14"/>
  <c r="EU95" i="14"/>
  <c r="ET95" i="14"/>
  <c r="ES95" i="14"/>
  <c r="EN95" i="14"/>
  <c r="EM95" i="14"/>
  <c r="EL95" i="14"/>
  <c r="EG95" i="14"/>
  <c r="EF95" i="14"/>
  <c r="EE95" i="14"/>
  <c r="DZ95" i="14"/>
  <c r="DY95" i="14"/>
  <c r="DX95" i="14"/>
  <c r="DS95" i="14"/>
  <c r="DR95" i="14"/>
  <c r="DQ95" i="14"/>
  <c r="DL95" i="14"/>
  <c r="DK95" i="14"/>
  <c r="DJ95" i="14"/>
  <c r="DF95" i="14"/>
  <c r="DN95" i="14" s="1"/>
  <c r="DE95" i="14"/>
  <c r="DD95" i="14"/>
  <c r="DC95" i="14"/>
  <c r="DB95" i="14"/>
  <c r="CY95" i="14"/>
  <c r="DA95" i="14" s="1"/>
  <c r="DI95" i="14" s="1"/>
  <c r="CX95" i="14"/>
  <c r="CZ95" i="14" s="1"/>
  <c r="AG95" i="14"/>
  <c r="AF95" i="14"/>
  <c r="AE95" i="14"/>
  <c r="AD95" i="14"/>
  <c r="AH95" i="14" s="1"/>
  <c r="AC95" i="14"/>
  <c r="GD94" i="14"/>
  <c r="GC94" i="14"/>
  <c r="GB94" i="14"/>
  <c r="FW94" i="14"/>
  <c r="FV94" i="14"/>
  <c r="FU94" i="14"/>
  <c r="FP94" i="14"/>
  <c r="FO94" i="14"/>
  <c r="FN94" i="14"/>
  <c r="FI94" i="14"/>
  <c r="FH94" i="14"/>
  <c r="FG94" i="14"/>
  <c r="FB94" i="14"/>
  <c r="FA94" i="14"/>
  <c r="EZ94" i="14"/>
  <c r="EU94" i="14"/>
  <c r="ET94" i="14"/>
  <c r="ES94" i="14"/>
  <c r="EN94" i="14"/>
  <c r="EM94" i="14"/>
  <c r="EL94" i="14"/>
  <c r="EG94" i="14"/>
  <c r="EF94" i="14"/>
  <c r="EE94" i="14"/>
  <c r="DZ94" i="14"/>
  <c r="DY94" i="14"/>
  <c r="DX94" i="14"/>
  <c r="DS94" i="14"/>
  <c r="DR94" i="14"/>
  <c r="DQ94" i="14"/>
  <c r="DL94" i="14"/>
  <c r="DK94" i="14"/>
  <c r="DJ94" i="14"/>
  <c r="DF94" i="14"/>
  <c r="DN94" i="14" s="1"/>
  <c r="DD94" i="14"/>
  <c r="DC94" i="14"/>
  <c r="DB94" i="14"/>
  <c r="CX94" i="14"/>
  <c r="CZ94" i="14" s="1"/>
  <c r="AD94" i="14"/>
  <c r="AC94" i="14"/>
  <c r="GD93" i="14"/>
  <c r="GC93" i="14"/>
  <c r="GB93" i="14"/>
  <c r="FW93" i="14"/>
  <c r="FV93" i="14"/>
  <c r="FU93" i="14"/>
  <c r="FP93" i="14"/>
  <c r="FO93" i="14"/>
  <c r="FN93" i="14"/>
  <c r="FI93" i="14"/>
  <c r="FH93" i="14"/>
  <c r="FG93" i="14"/>
  <c r="FB93" i="14"/>
  <c r="FA93" i="14"/>
  <c r="EZ93" i="14"/>
  <c r="EU93" i="14"/>
  <c r="ET93" i="14"/>
  <c r="ES93" i="14"/>
  <c r="EN93" i="14"/>
  <c r="EM93" i="14"/>
  <c r="EL93" i="14"/>
  <c r="EG93" i="14"/>
  <c r="EF93" i="14"/>
  <c r="EE93" i="14"/>
  <c r="DZ93" i="14"/>
  <c r="DY93" i="14"/>
  <c r="DX93" i="14"/>
  <c r="DS93" i="14"/>
  <c r="DR93" i="14"/>
  <c r="DQ93" i="14"/>
  <c r="DN93" i="14"/>
  <c r="DU93" i="14" s="1"/>
  <c r="DL93" i="14"/>
  <c r="DK93" i="14"/>
  <c r="DJ93" i="14"/>
  <c r="DD93" i="14"/>
  <c r="DC93" i="14"/>
  <c r="DB93" i="14"/>
  <c r="CY93" i="14"/>
  <c r="AF93" i="14" s="1"/>
  <c r="CX93" i="14"/>
  <c r="CZ93" i="14" s="1"/>
  <c r="AD93" i="14"/>
  <c r="DF93" i="14" s="1"/>
  <c r="DE93" i="14" s="1"/>
  <c r="AC93" i="14"/>
  <c r="GD92" i="14"/>
  <c r="GC92" i="14"/>
  <c r="GB92" i="14"/>
  <c r="FW92" i="14"/>
  <c r="FV92" i="14"/>
  <c r="FU92" i="14"/>
  <c r="FP92" i="14"/>
  <c r="FO92" i="14"/>
  <c r="FN92" i="14"/>
  <c r="FI92" i="14"/>
  <c r="FH92" i="14"/>
  <c r="FG92" i="14"/>
  <c r="FB92" i="14"/>
  <c r="FA92" i="14"/>
  <c r="EZ92" i="14"/>
  <c r="EU92" i="14"/>
  <c r="ET92" i="14"/>
  <c r="ES92" i="14"/>
  <c r="EN92" i="14"/>
  <c r="EM92" i="14"/>
  <c r="EL92" i="14"/>
  <c r="EG92" i="14"/>
  <c r="EF92" i="14"/>
  <c r="EE92" i="14"/>
  <c r="DZ92" i="14"/>
  <c r="DY92" i="14"/>
  <c r="DX92" i="14"/>
  <c r="DS92" i="14"/>
  <c r="DR92" i="14"/>
  <c r="DQ92" i="14"/>
  <c r="DL92" i="14"/>
  <c r="DK92" i="14"/>
  <c r="DJ92" i="14"/>
  <c r="DD92" i="14"/>
  <c r="DC92" i="14"/>
  <c r="DB92" i="14"/>
  <c r="DA92" i="14"/>
  <c r="DI92" i="14" s="1"/>
  <c r="CZ92" i="14"/>
  <c r="CY92" i="14"/>
  <c r="CX92" i="14"/>
  <c r="AF92" i="14"/>
  <c r="AE92" i="14"/>
  <c r="AG92" i="14" s="1"/>
  <c r="AD92" i="14"/>
  <c r="AC92" i="14"/>
  <c r="GD91" i="14"/>
  <c r="GC91" i="14"/>
  <c r="GB91" i="14"/>
  <c r="FW91" i="14"/>
  <c r="FV91" i="14"/>
  <c r="FU91" i="14"/>
  <c r="FP91" i="14"/>
  <c r="FO91" i="14"/>
  <c r="FN91" i="14"/>
  <c r="FI91" i="14"/>
  <c r="FH91" i="14"/>
  <c r="FG91" i="14"/>
  <c r="FB91" i="14"/>
  <c r="FA91" i="14"/>
  <c r="EZ91" i="14"/>
  <c r="EU91" i="14"/>
  <c r="ET91" i="14"/>
  <c r="ES91" i="14"/>
  <c r="EN91" i="14"/>
  <c r="EM91" i="14"/>
  <c r="EL91" i="14"/>
  <c r="EG91" i="14"/>
  <c r="EF91" i="14"/>
  <c r="EE91" i="14"/>
  <c r="DZ91" i="14"/>
  <c r="DY91" i="14"/>
  <c r="DX91" i="14"/>
  <c r="DS91" i="14"/>
  <c r="DR91" i="14"/>
  <c r="DQ91" i="14"/>
  <c r="DL91" i="14"/>
  <c r="DK91" i="14"/>
  <c r="DJ91" i="14"/>
  <c r="DF91" i="14"/>
  <c r="DD91" i="14"/>
  <c r="DC91" i="14"/>
  <c r="DB91" i="14"/>
  <c r="CX91" i="14"/>
  <c r="CZ91" i="14" s="1"/>
  <c r="AD91" i="14"/>
  <c r="AC91" i="14"/>
  <c r="GD90" i="14"/>
  <c r="GC90" i="14"/>
  <c r="GB90" i="14"/>
  <c r="FW90" i="14"/>
  <c r="FV90" i="14"/>
  <c r="FU90" i="14"/>
  <c r="FP90" i="14"/>
  <c r="FO90" i="14"/>
  <c r="FN90" i="14"/>
  <c r="FI90" i="14"/>
  <c r="FH90" i="14"/>
  <c r="FG90" i="14"/>
  <c r="FB90" i="14"/>
  <c r="FA90" i="14"/>
  <c r="EZ90" i="14"/>
  <c r="EU90" i="14"/>
  <c r="ET90" i="14"/>
  <c r="ES90" i="14"/>
  <c r="EN90" i="14"/>
  <c r="EM90" i="14"/>
  <c r="EL90" i="14"/>
  <c r="EG90" i="14"/>
  <c r="EF90" i="14"/>
  <c r="EE90" i="14"/>
  <c r="DZ90" i="14"/>
  <c r="DY90" i="14"/>
  <c r="DX90" i="14"/>
  <c r="DU90" i="14"/>
  <c r="DS90" i="14"/>
  <c r="DR90" i="14"/>
  <c r="DQ90" i="14"/>
  <c r="DN90" i="14"/>
  <c r="DM90" i="14" s="1"/>
  <c r="DL90" i="14"/>
  <c r="DK90" i="14"/>
  <c r="DJ90" i="14"/>
  <c r="DF90" i="14"/>
  <c r="DE90" i="14" s="1"/>
  <c r="DD90" i="14"/>
  <c r="DC90" i="14"/>
  <c r="DB90" i="14"/>
  <c r="CY90" i="14"/>
  <c r="AE90" i="14" s="1"/>
  <c r="AG90" i="14" s="1"/>
  <c r="CX90" i="14"/>
  <c r="CZ90" i="14" s="1"/>
  <c r="AD90" i="14"/>
  <c r="AC90" i="14"/>
  <c r="GD89" i="14"/>
  <c r="GC89" i="14"/>
  <c r="GB89" i="14"/>
  <c r="FW89" i="14"/>
  <c r="FV89" i="14"/>
  <c r="FU89" i="14"/>
  <c r="FP89" i="14"/>
  <c r="FO89" i="14"/>
  <c r="FN89" i="14"/>
  <c r="FI89" i="14"/>
  <c r="FH89" i="14"/>
  <c r="FG89" i="14"/>
  <c r="FB89" i="14"/>
  <c r="FA89" i="14"/>
  <c r="EZ89" i="14"/>
  <c r="EU89" i="14"/>
  <c r="ET89" i="14"/>
  <c r="ES89" i="14"/>
  <c r="EN89" i="14"/>
  <c r="EM89" i="14"/>
  <c r="EL89" i="14"/>
  <c r="EG89" i="14"/>
  <c r="EF89" i="14"/>
  <c r="EE89" i="14"/>
  <c r="DZ89" i="14"/>
  <c r="DY89" i="14"/>
  <c r="DX89" i="14"/>
  <c r="DS89" i="14"/>
  <c r="DR89" i="14"/>
  <c r="DQ89" i="14"/>
  <c r="DL89" i="14"/>
  <c r="DK89" i="14"/>
  <c r="DJ89" i="14"/>
  <c r="DD89" i="14"/>
  <c r="DC89" i="14"/>
  <c r="DB89" i="14"/>
  <c r="CY89" i="14"/>
  <c r="DA89" i="14" s="1"/>
  <c r="DI89" i="14" s="1"/>
  <c r="DP89" i="14" s="1"/>
  <c r="CX89" i="14"/>
  <c r="CZ89" i="14" s="1"/>
  <c r="AE89" i="14" s="1"/>
  <c r="AG89" i="14" s="1"/>
  <c r="AF89" i="14"/>
  <c r="AD89" i="14"/>
  <c r="AC89" i="14"/>
  <c r="GD88" i="14"/>
  <c r="GC88" i="14"/>
  <c r="GB88" i="14"/>
  <c r="FW88" i="14"/>
  <c r="FV88" i="14"/>
  <c r="FU88" i="14"/>
  <c r="FP88" i="14"/>
  <c r="FO88" i="14"/>
  <c r="FN88" i="14"/>
  <c r="FI88" i="14"/>
  <c r="FH88" i="14"/>
  <c r="FG88" i="14"/>
  <c r="FB88" i="14"/>
  <c r="FA88" i="14"/>
  <c r="EZ88" i="14"/>
  <c r="EU88" i="14"/>
  <c r="ET88" i="14"/>
  <c r="ES88" i="14"/>
  <c r="EN88" i="14"/>
  <c r="EM88" i="14"/>
  <c r="EL88" i="14"/>
  <c r="EG88" i="14"/>
  <c r="EF88" i="14"/>
  <c r="EE88" i="14"/>
  <c r="DZ88" i="14"/>
  <c r="DY88" i="14"/>
  <c r="DX88" i="14"/>
  <c r="DS88" i="14"/>
  <c r="DR88" i="14"/>
  <c r="DQ88" i="14"/>
  <c r="DL88" i="14"/>
  <c r="DK88" i="14"/>
  <c r="DJ88" i="14"/>
  <c r="DD88" i="14"/>
  <c r="DC88" i="14"/>
  <c r="DB88" i="14"/>
  <c r="CZ88" i="14"/>
  <c r="CY88" i="14"/>
  <c r="CX88" i="14"/>
  <c r="AD88" i="14"/>
  <c r="DF88" i="14" s="1"/>
  <c r="DE88" i="14" s="1"/>
  <c r="AC88" i="14"/>
  <c r="GD87" i="14"/>
  <c r="GC87" i="14"/>
  <c r="GB87" i="14"/>
  <c r="FW87" i="14"/>
  <c r="FV87" i="14"/>
  <c r="FU87" i="14"/>
  <c r="FP87" i="14"/>
  <c r="FO87" i="14"/>
  <c r="FN87" i="14"/>
  <c r="FI87" i="14"/>
  <c r="FH87" i="14"/>
  <c r="FG87" i="14"/>
  <c r="FB87" i="14"/>
  <c r="FA87" i="14"/>
  <c r="EZ87" i="14"/>
  <c r="EU87" i="14"/>
  <c r="ET87" i="14"/>
  <c r="ES87" i="14"/>
  <c r="EN87" i="14"/>
  <c r="EM87" i="14"/>
  <c r="EL87" i="14"/>
  <c r="EG87" i="14"/>
  <c r="EF87" i="14"/>
  <c r="EE87" i="14"/>
  <c r="DZ87" i="14"/>
  <c r="DY87" i="14"/>
  <c r="DX87" i="14"/>
  <c r="DS87" i="14"/>
  <c r="DR87" i="14"/>
  <c r="DQ87" i="14"/>
  <c r="DL87" i="14"/>
  <c r="DK87" i="14"/>
  <c r="DJ87" i="14"/>
  <c r="DF87" i="14"/>
  <c r="DN87" i="14" s="1"/>
  <c r="DD87" i="14"/>
  <c r="DC87" i="14"/>
  <c r="DB87" i="14"/>
  <c r="DA87" i="14"/>
  <c r="DI87" i="14" s="1"/>
  <c r="DG87" i="14" s="1"/>
  <c r="CZ87" i="14"/>
  <c r="CY87" i="14"/>
  <c r="AF87" i="14" s="1"/>
  <c r="CX87" i="14"/>
  <c r="AD87" i="14"/>
  <c r="AH87" i="14" s="1"/>
  <c r="AC87" i="14"/>
  <c r="GD86" i="14"/>
  <c r="GC86" i="14"/>
  <c r="GB86" i="14"/>
  <c r="FW86" i="14"/>
  <c r="FV86" i="14"/>
  <c r="FU86" i="14"/>
  <c r="FP86" i="14"/>
  <c r="FO86" i="14"/>
  <c r="FN86" i="14"/>
  <c r="FI86" i="14"/>
  <c r="FH86" i="14"/>
  <c r="FG86" i="14"/>
  <c r="FB86" i="14"/>
  <c r="FA86" i="14"/>
  <c r="EZ86" i="14"/>
  <c r="EU86" i="14"/>
  <c r="ET86" i="14"/>
  <c r="ES86" i="14"/>
  <c r="EN86" i="14"/>
  <c r="EM86" i="14"/>
  <c r="EL86" i="14"/>
  <c r="EG86" i="14"/>
  <c r="EF86" i="14"/>
  <c r="EE86" i="14"/>
  <c r="DZ86" i="14"/>
  <c r="DY86" i="14"/>
  <c r="DX86" i="14"/>
  <c r="DU86" i="14"/>
  <c r="DT86" i="14" s="1"/>
  <c r="DS86" i="14"/>
  <c r="DR86" i="14"/>
  <c r="DQ86" i="14"/>
  <c r="DM86" i="14"/>
  <c r="DL86" i="14"/>
  <c r="DK86" i="14"/>
  <c r="DJ86" i="14"/>
  <c r="DF86" i="14"/>
  <c r="DN86" i="14" s="1"/>
  <c r="DE86" i="14"/>
  <c r="DD86" i="14"/>
  <c r="DC86" i="14"/>
  <c r="DB86" i="14"/>
  <c r="CX86" i="14"/>
  <c r="CZ86" i="14" s="1"/>
  <c r="AD86" i="14"/>
  <c r="AC86" i="14"/>
  <c r="GD85" i="14"/>
  <c r="GC85" i="14"/>
  <c r="GB85" i="14"/>
  <c r="FW85" i="14"/>
  <c r="FV85" i="14"/>
  <c r="FU85" i="14"/>
  <c r="FP85" i="14"/>
  <c r="FO85" i="14"/>
  <c r="FN85" i="14"/>
  <c r="FI85" i="14"/>
  <c r="FH85" i="14"/>
  <c r="FG85" i="14"/>
  <c r="FB85" i="14"/>
  <c r="FA85" i="14"/>
  <c r="EZ85" i="14"/>
  <c r="EU85" i="14"/>
  <c r="ET85" i="14"/>
  <c r="ES85" i="14"/>
  <c r="EN85" i="14"/>
  <c r="EM85" i="14"/>
  <c r="EL85" i="14"/>
  <c r="EG85" i="14"/>
  <c r="EF85" i="14"/>
  <c r="EE85" i="14"/>
  <c r="DZ85" i="14"/>
  <c r="DY85" i="14"/>
  <c r="DX85" i="14"/>
  <c r="DS85" i="14"/>
  <c r="DR85" i="14"/>
  <c r="DQ85" i="14"/>
  <c r="DL85" i="14"/>
  <c r="DK85" i="14"/>
  <c r="DJ85" i="14"/>
  <c r="DD85" i="14"/>
  <c r="DC85" i="14"/>
  <c r="DB85" i="14"/>
  <c r="CZ85" i="14"/>
  <c r="CX85" i="14"/>
  <c r="CY85" i="14" s="1"/>
  <c r="AD85" i="14"/>
  <c r="AC85" i="14"/>
  <c r="GD84" i="14"/>
  <c r="GC84" i="14"/>
  <c r="GB84" i="14"/>
  <c r="FW84" i="14"/>
  <c r="FV84" i="14"/>
  <c r="FU84" i="14"/>
  <c r="FP84" i="14"/>
  <c r="FO84" i="14"/>
  <c r="FN84" i="14"/>
  <c r="FI84" i="14"/>
  <c r="FH84" i="14"/>
  <c r="FG84" i="14"/>
  <c r="FB84" i="14"/>
  <c r="FA84" i="14"/>
  <c r="EZ84" i="14"/>
  <c r="EU84" i="14"/>
  <c r="ET84" i="14"/>
  <c r="ES84" i="14"/>
  <c r="EN84" i="14"/>
  <c r="EM84" i="14"/>
  <c r="EL84" i="14"/>
  <c r="EG84" i="14"/>
  <c r="EF84" i="14"/>
  <c r="EE84" i="14"/>
  <c r="DZ84" i="14"/>
  <c r="DY84" i="14"/>
  <c r="DX84" i="14"/>
  <c r="DS84" i="14"/>
  <c r="DR84" i="14"/>
  <c r="DQ84" i="14"/>
  <c r="DL84" i="14"/>
  <c r="DK84" i="14"/>
  <c r="DJ84" i="14"/>
  <c r="DI84" i="14"/>
  <c r="DP84" i="14" s="1"/>
  <c r="DG84" i="14"/>
  <c r="DF84" i="14"/>
  <c r="DN84" i="14" s="1"/>
  <c r="DD84" i="14"/>
  <c r="DC84" i="14"/>
  <c r="DB84" i="14"/>
  <c r="DA84" i="14"/>
  <c r="CZ84" i="14"/>
  <c r="CY84" i="14"/>
  <c r="CX84" i="14"/>
  <c r="AG84" i="14"/>
  <c r="AF84" i="14"/>
  <c r="AH84" i="14" s="1"/>
  <c r="AE84" i="14"/>
  <c r="AD84" i="14"/>
  <c r="AC84" i="14"/>
  <c r="GD83" i="14"/>
  <c r="GC83" i="14"/>
  <c r="GB83" i="14"/>
  <c r="FW83" i="14"/>
  <c r="FV83" i="14"/>
  <c r="FU83" i="14"/>
  <c r="FP83" i="14"/>
  <c r="FO83" i="14"/>
  <c r="FN83" i="14"/>
  <c r="FI83" i="14"/>
  <c r="FH83" i="14"/>
  <c r="FG83" i="14"/>
  <c r="FB83" i="14"/>
  <c r="FA83" i="14"/>
  <c r="EZ83" i="14"/>
  <c r="EU83" i="14"/>
  <c r="ET83" i="14"/>
  <c r="ES83" i="14"/>
  <c r="EN83" i="14"/>
  <c r="EM83" i="14"/>
  <c r="EL83" i="14"/>
  <c r="EG83" i="14"/>
  <c r="EF83" i="14"/>
  <c r="EE83" i="14"/>
  <c r="DZ83" i="14"/>
  <c r="DY83" i="14"/>
  <c r="DX83" i="14"/>
  <c r="DS83" i="14"/>
  <c r="DR83" i="14"/>
  <c r="DQ83" i="14"/>
  <c r="DL83" i="14"/>
  <c r="DK83" i="14"/>
  <c r="DJ83" i="14"/>
  <c r="DD83" i="14"/>
  <c r="DC83" i="14"/>
  <c r="DB83" i="14"/>
  <c r="CX83" i="14"/>
  <c r="CZ83" i="14" s="1"/>
  <c r="AD83" i="14"/>
  <c r="DF83" i="14" s="1"/>
  <c r="AC83" i="14"/>
  <c r="GD82" i="14"/>
  <c r="GC82" i="14"/>
  <c r="GB82" i="14"/>
  <c r="FW82" i="14"/>
  <c r="FV82" i="14"/>
  <c r="FU82" i="14"/>
  <c r="FP82" i="14"/>
  <c r="FO82" i="14"/>
  <c r="FN82" i="14"/>
  <c r="FI82" i="14"/>
  <c r="FH82" i="14"/>
  <c r="FG82" i="14"/>
  <c r="FB82" i="14"/>
  <c r="FA82" i="14"/>
  <c r="EZ82" i="14"/>
  <c r="EU82" i="14"/>
  <c r="ET82" i="14"/>
  <c r="ES82" i="14"/>
  <c r="EN82" i="14"/>
  <c r="EM82" i="14"/>
  <c r="EL82" i="14"/>
  <c r="EG82" i="14"/>
  <c r="EF82" i="14"/>
  <c r="EE82" i="14"/>
  <c r="DZ82" i="14"/>
  <c r="DY82" i="14"/>
  <c r="DX82" i="14"/>
  <c r="DS82" i="14"/>
  <c r="DR82" i="14"/>
  <c r="DQ82" i="14"/>
  <c r="DL82" i="14"/>
  <c r="DK82" i="14"/>
  <c r="DJ82" i="14"/>
  <c r="DF82" i="14"/>
  <c r="DN82" i="14" s="1"/>
  <c r="DD82" i="14"/>
  <c r="DC82" i="14"/>
  <c r="DB82" i="14"/>
  <c r="CX82" i="14"/>
  <c r="CZ82" i="14" s="1"/>
  <c r="AD82" i="14"/>
  <c r="AC82" i="14"/>
  <c r="GD81" i="14"/>
  <c r="GC81" i="14"/>
  <c r="GB81" i="14"/>
  <c r="FW81" i="14"/>
  <c r="FV81" i="14"/>
  <c r="FU81" i="14"/>
  <c r="FP81" i="14"/>
  <c r="FO81" i="14"/>
  <c r="FN81" i="14"/>
  <c r="FI81" i="14"/>
  <c r="FH81" i="14"/>
  <c r="FG81" i="14"/>
  <c r="FB81" i="14"/>
  <c r="FA81" i="14"/>
  <c r="EZ81" i="14"/>
  <c r="EU81" i="14"/>
  <c r="ET81" i="14"/>
  <c r="ES81" i="14"/>
  <c r="EN81" i="14"/>
  <c r="EM81" i="14"/>
  <c r="EL81" i="14"/>
  <c r="EG81" i="14"/>
  <c r="EF81" i="14"/>
  <c r="EE81" i="14"/>
  <c r="DZ81" i="14"/>
  <c r="DY81" i="14"/>
  <c r="DX81" i="14"/>
  <c r="DS81" i="14"/>
  <c r="DR81" i="14"/>
  <c r="DQ81" i="14"/>
  <c r="DL81" i="14"/>
  <c r="DK81" i="14"/>
  <c r="DJ81" i="14"/>
  <c r="DD81" i="14"/>
  <c r="DC81" i="14"/>
  <c r="DB81" i="14"/>
  <c r="CX81" i="14"/>
  <c r="CZ81" i="14" s="1"/>
  <c r="AD81" i="14"/>
  <c r="DF81" i="14" s="1"/>
  <c r="AC81" i="14"/>
  <c r="GD80" i="14"/>
  <c r="GC80" i="14"/>
  <c r="GB80" i="14"/>
  <c r="FW80" i="14"/>
  <c r="FV80" i="14"/>
  <c r="FU80" i="14"/>
  <c r="FP80" i="14"/>
  <c r="FO80" i="14"/>
  <c r="FN80" i="14"/>
  <c r="FI80" i="14"/>
  <c r="FH80" i="14"/>
  <c r="FG80" i="14"/>
  <c r="FB80" i="14"/>
  <c r="FA80" i="14"/>
  <c r="EZ80" i="14"/>
  <c r="EU80" i="14"/>
  <c r="ET80" i="14"/>
  <c r="ES80" i="14"/>
  <c r="EN80" i="14"/>
  <c r="EM80" i="14"/>
  <c r="EL80" i="14"/>
  <c r="EG80" i="14"/>
  <c r="EF80" i="14"/>
  <c r="EE80" i="14"/>
  <c r="DZ80" i="14"/>
  <c r="DY80" i="14"/>
  <c r="DX80" i="14"/>
  <c r="DS80" i="14"/>
  <c r="DR80" i="14"/>
  <c r="DQ80" i="14"/>
  <c r="DL80" i="14"/>
  <c r="DK80" i="14"/>
  <c r="DJ80" i="14"/>
  <c r="DD80" i="14"/>
  <c r="DC80" i="14"/>
  <c r="DB80" i="14"/>
  <c r="CZ80" i="14"/>
  <c r="CX80" i="14"/>
  <c r="CY80" i="14" s="1"/>
  <c r="AD80" i="14"/>
  <c r="DF80" i="14" s="1"/>
  <c r="AC80" i="14"/>
  <c r="GD79" i="14"/>
  <c r="GC79" i="14"/>
  <c r="GB79" i="14"/>
  <c r="FW79" i="14"/>
  <c r="FV79" i="14"/>
  <c r="FU79" i="14"/>
  <c r="FP79" i="14"/>
  <c r="FO79" i="14"/>
  <c r="FN79" i="14"/>
  <c r="FI79" i="14"/>
  <c r="FH79" i="14"/>
  <c r="FG79" i="14"/>
  <c r="FB79" i="14"/>
  <c r="FA79" i="14"/>
  <c r="EZ79" i="14"/>
  <c r="EU79" i="14"/>
  <c r="ET79" i="14"/>
  <c r="ES79" i="14"/>
  <c r="EN79" i="14"/>
  <c r="EM79" i="14"/>
  <c r="EL79" i="14"/>
  <c r="EG79" i="14"/>
  <c r="EF79" i="14"/>
  <c r="EE79" i="14"/>
  <c r="DZ79" i="14"/>
  <c r="DY79" i="14"/>
  <c r="DX79" i="14"/>
  <c r="DS79" i="14"/>
  <c r="DR79" i="14"/>
  <c r="DQ79" i="14"/>
  <c r="DL79" i="14"/>
  <c r="DK79" i="14"/>
  <c r="DJ79" i="14"/>
  <c r="DF79" i="14"/>
  <c r="DE79" i="14" s="1"/>
  <c r="DD79" i="14"/>
  <c r="DC79" i="14"/>
  <c r="DB79" i="14"/>
  <c r="CY79" i="14"/>
  <c r="AF79" i="14" s="1"/>
  <c r="AH79" i="14" s="1"/>
  <c r="CX79" i="14"/>
  <c r="CZ79" i="14" s="1"/>
  <c r="AD79" i="14"/>
  <c r="AC79" i="14"/>
  <c r="GD78" i="14"/>
  <c r="GC78" i="14"/>
  <c r="GB78" i="14"/>
  <c r="FW78" i="14"/>
  <c r="FV78" i="14"/>
  <c r="FU78" i="14"/>
  <c r="FP78" i="14"/>
  <c r="FO78" i="14"/>
  <c r="FN78" i="14"/>
  <c r="FI78" i="14"/>
  <c r="FH78" i="14"/>
  <c r="FG78" i="14"/>
  <c r="FB78" i="14"/>
  <c r="FA78" i="14"/>
  <c r="EZ78" i="14"/>
  <c r="EU78" i="14"/>
  <c r="ET78" i="14"/>
  <c r="ES78" i="14"/>
  <c r="EN78" i="14"/>
  <c r="EM78" i="14"/>
  <c r="EL78" i="14"/>
  <c r="EG78" i="14"/>
  <c r="EF78" i="14"/>
  <c r="EE78" i="14"/>
  <c r="DZ78" i="14"/>
  <c r="DY78" i="14"/>
  <c r="DX78" i="14"/>
  <c r="DS78" i="14"/>
  <c r="DR78" i="14"/>
  <c r="DQ78" i="14"/>
  <c r="DL78" i="14"/>
  <c r="DK78" i="14"/>
  <c r="DJ78" i="14"/>
  <c r="DD78" i="14"/>
  <c r="DC78" i="14"/>
  <c r="DB78" i="14"/>
  <c r="CX78" i="14"/>
  <c r="CZ78" i="14" s="1"/>
  <c r="AD78" i="14"/>
  <c r="DF78" i="14" s="1"/>
  <c r="AC78" i="14"/>
  <c r="GD77" i="14"/>
  <c r="GC77" i="14"/>
  <c r="GB77" i="14"/>
  <c r="FW77" i="14"/>
  <c r="FV77" i="14"/>
  <c r="FU77" i="14"/>
  <c r="FP77" i="14"/>
  <c r="FO77" i="14"/>
  <c r="FN77" i="14"/>
  <c r="FI77" i="14"/>
  <c r="FH77" i="14"/>
  <c r="FG77" i="14"/>
  <c r="FB77" i="14"/>
  <c r="FA77" i="14"/>
  <c r="EZ77" i="14"/>
  <c r="EU77" i="14"/>
  <c r="ET77" i="14"/>
  <c r="ES77" i="14"/>
  <c r="EN77" i="14"/>
  <c r="EM77" i="14"/>
  <c r="EL77" i="14"/>
  <c r="EG77" i="14"/>
  <c r="EF77" i="14"/>
  <c r="EE77" i="14"/>
  <c r="DZ77" i="14"/>
  <c r="DY77" i="14"/>
  <c r="DX77" i="14"/>
  <c r="DS77" i="14"/>
  <c r="DR77" i="14"/>
  <c r="DQ77" i="14"/>
  <c r="DL77" i="14"/>
  <c r="DK77" i="14"/>
  <c r="DJ77" i="14"/>
  <c r="DF77" i="14"/>
  <c r="DN77" i="14" s="1"/>
  <c r="DD77" i="14"/>
  <c r="DC77" i="14"/>
  <c r="DB77" i="14"/>
  <c r="CX77" i="14"/>
  <c r="CZ77" i="14" s="1"/>
  <c r="AD77" i="14"/>
  <c r="AC77" i="14"/>
  <c r="GD76" i="14"/>
  <c r="GC76" i="14"/>
  <c r="GB76" i="14"/>
  <c r="FW76" i="14"/>
  <c r="FV76" i="14"/>
  <c r="FU76" i="14"/>
  <c r="FP76" i="14"/>
  <c r="FO76" i="14"/>
  <c r="FN76" i="14"/>
  <c r="FI76" i="14"/>
  <c r="FH76" i="14"/>
  <c r="FG76" i="14"/>
  <c r="FB76" i="14"/>
  <c r="FA76" i="14"/>
  <c r="EZ76" i="14"/>
  <c r="EU76" i="14"/>
  <c r="ET76" i="14"/>
  <c r="ES76" i="14"/>
  <c r="EN76" i="14"/>
  <c r="EM76" i="14"/>
  <c r="EL76" i="14"/>
  <c r="EG76" i="14"/>
  <c r="EF76" i="14"/>
  <c r="EE76" i="14"/>
  <c r="DZ76" i="14"/>
  <c r="DY76" i="14"/>
  <c r="DX76" i="14"/>
  <c r="DS76" i="14"/>
  <c r="DR76" i="14"/>
  <c r="DQ76" i="14"/>
  <c r="DL76" i="14"/>
  <c r="DK76" i="14"/>
  <c r="DJ76" i="14"/>
  <c r="DD76" i="14"/>
  <c r="DC76" i="14"/>
  <c r="DB76" i="14"/>
  <c r="CZ76" i="14"/>
  <c r="CY76" i="14"/>
  <c r="AF76" i="14" s="1"/>
  <c r="CX76" i="14"/>
  <c r="AD76" i="14"/>
  <c r="DF76" i="14" s="1"/>
  <c r="AC76" i="14"/>
  <c r="GD75" i="14"/>
  <c r="GC75" i="14"/>
  <c r="GB75" i="14"/>
  <c r="FW75" i="14"/>
  <c r="FV75" i="14"/>
  <c r="FU75" i="14"/>
  <c r="FP75" i="14"/>
  <c r="FO75" i="14"/>
  <c r="FN75" i="14"/>
  <c r="FI75" i="14"/>
  <c r="FH75" i="14"/>
  <c r="FG75" i="14"/>
  <c r="FB75" i="14"/>
  <c r="FA75" i="14"/>
  <c r="EZ75" i="14"/>
  <c r="EU75" i="14"/>
  <c r="ET75" i="14"/>
  <c r="ES75" i="14"/>
  <c r="EN75" i="14"/>
  <c r="EM75" i="14"/>
  <c r="EL75" i="14"/>
  <c r="EG75" i="14"/>
  <c r="EF75" i="14"/>
  <c r="EE75" i="14"/>
  <c r="DZ75" i="14"/>
  <c r="DY75" i="14"/>
  <c r="DX75" i="14"/>
  <c r="DS75" i="14"/>
  <c r="DR75" i="14"/>
  <c r="DQ75" i="14"/>
  <c r="DL75" i="14"/>
  <c r="DK75" i="14"/>
  <c r="DJ75" i="14"/>
  <c r="DD75" i="14"/>
  <c r="DC75" i="14"/>
  <c r="DB75" i="14"/>
  <c r="CZ75" i="14"/>
  <c r="CX75" i="14"/>
  <c r="CY75" i="14" s="1"/>
  <c r="AD75" i="14"/>
  <c r="DF75" i="14" s="1"/>
  <c r="AC75" i="14"/>
  <c r="GD74" i="14"/>
  <c r="GC74" i="14"/>
  <c r="GB74" i="14"/>
  <c r="FW74" i="14"/>
  <c r="FV74" i="14"/>
  <c r="FU74" i="14"/>
  <c r="FP74" i="14"/>
  <c r="FO74" i="14"/>
  <c r="FN74" i="14"/>
  <c r="FI74" i="14"/>
  <c r="FH74" i="14"/>
  <c r="FG74" i="14"/>
  <c r="FB74" i="14"/>
  <c r="FA74" i="14"/>
  <c r="EZ74" i="14"/>
  <c r="EU74" i="14"/>
  <c r="ET74" i="14"/>
  <c r="ES74" i="14"/>
  <c r="EN74" i="14"/>
  <c r="EM74" i="14"/>
  <c r="EL74" i="14"/>
  <c r="EG74" i="14"/>
  <c r="EF74" i="14"/>
  <c r="EE74" i="14"/>
  <c r="DZ74" i="14"/>
  <c r="DY74" i="14"/>
  <c r="DX74" i="14"/>
  <c r="DS74" i="14"/>
  <c r="DR74" i="14"/>
  <c r="DQ74" i="14"/>
  <c r="DL74" i="14"/>
  <c r="DK74" i="14"/>
  <c r="DJ74" i="14"/>
  <c r="DF74" i="14"/>
  <c r="DN74" i="14" s="1"/>
  <c r="DD74" i="14"/>
  <c r="DC74" i="14"/>
  <c r="DB74" i="14"/>
  <c r="CZ74" i="14"/>
  <c r="CX74" i="14"/>
  <c r="CY74" i="14" s="1"/>
  <c r="AD74" i="14"/>
  <c r="AC74" i="14"/>
  <c r="GD73" i="14"/>
  <c r="GC73" i="14"/>
  <c r="GB73" i="14"/>
  <c r="FW73" i="14"/>
  <c r="FV73" i="14"/>
  <c r="FU73" i="14"/>
  <c r="FP73" i="14"/>
  <c r="FO73" i="14"/>
  <c r="FN73" i="14"/>
  <c r="FI73" i="14"/>
  <c r="FH73" i="14"/>
  <c r="FG73" i="14"/>
  <c r="FB73" i="14"/>
  <c r="FA73" i="14"/>
  <c r="EZ73" i="14"/>
  <c r="EU73" i="14"/>
  <c r="ET73" i="14"/>
  <c r="ES73" i="14"/>
  <c r="EN73" i="14"/>
  <c r="EM73" i="14"/>
  <c r="EL73" i="14"/>
  <c r="EG73" i="14"/>
  <c r="EF73" i="14"/>
  <c r="EE73" i="14"/>
  <c r="DZ73" i="14"/>
  <c r="DY73" i="14"/>
  <c r="DX73" i="14"/>
  <c r="DS73" i="14"/>
  <c r="DR73" i="14"/>
  <c r="DQ73" i="14"/>
  <c r="DN73" i="14"/>
  <c r="DU73" i="14" s="1"/>
  <c r="DM73" i="14"/>
  <c r="DL73" i="14"/>
  <c r="DK73" i="14"/>
  <c r="DJ73" i="14"/>
  <c r="DF73" i="14"/>
  <c r="DE73" i="14" s="1"/>
  <c r="DD73" i="14"/>
  <c r="DC73" i="14"/>
  <c r="DB73" i="14"/>
  <c r="CX73" i="14"/>
  <c r="CZ73" i="14" s="1"/>
  <c r="AD73" i="14"/>
  <c r="AC73" i="14"/>
  <c r="GD72" i="14"/>
  <c r="GC72" i="14"/>
  <c r="GB72" i="14"/>
  <c r="FW72" i="14"/>
  <c r="FV72" i="14"/>
  <c r="FU72" i="14"/>
  <c r="FP72" i="14"/>
  <c r="FO72" i="14"/>
  <c r="FN72" i="14"/>
  <c r="FI72" i="14"/>
  <c r="FH72" i="14"/>
  <c r="FG72" i="14"/>
  <c r="FB72" i="14"/>
  <c r="FA72" i="14"/>
  <c r="EZ72" i="14"/>
  <c r="EU72" i="14"/>
  <c r="ET72" i="14"/>
  <c r="ES72" i="14"/>
  <c r="EN72" i="14"/>
  <c r="EM72" i="14"/>
  <c r="EL72" i="14"/>
  <c r="EG72" i="14"/>
  <c r="EF72" i="14"/>
  <c r="EE72" i="14"/>
  <c r="DZ72" i="14"/>
  <c r="DY72" i="14"/>
  <c r="DX72" i="14"/>
  <c r="DS72" i="14"/>
  <c r="DR72" i="14"/>
  <c r="DQ72" i="14"/>
  <c r="DL72" i="14"/>
  <c r="DK72" i="14"/>
  <c r="DJ72" i="14"/>
  <c r="DD72" i="14"/>
  <c r="DC72" i="14"/>
  <c r="DB72" i="14"/>
  <c r="CZ72" i="14"/>
  <c r="CX72" i="14"/>
  <c r="CY72" i="14" s="1"/>
  <c r="AD72" i="14"/>
  <c r="DF72" i="14" s="1"/>
  <c r="AC72" i="14"/>
  <c r="GD71" i="14"/>
  <c r="GC71" i="14"/>
  <c r="GB71" i="14"/>
  <c r="FW71" i="14"/>
  <c r="FV71" i="14"/>
  <c r="FU71" i="14"/>
  <c r="FP71" i="14"/>
  <c r="FO71" i="14"/>
  <c r="FN71" i="14"/>
  <c r="FI71" i="14"/>
  <c r="FH71" i="14"/>
  <c r="FG71" i="14"/>
  <c r="FB71" i="14"/>
  <c r="FA71" i="14"/>
  <c r="EZ71" i="14"/>
  <c r="EU71" i="14"/>
  <c r="ET71" i="14"/>
  <c r="ES71" i="14"/>
  <c r="EN71" i="14"/>
  <c r="EM71" i="14"/>
  <c r="EL71" i="14"/>
  <c r="EG71" i="14"/>
  <c r="EF71" i="14"/>
  <c r="EE71" i="14"/>
  <c r="DZ71" i="14"/>
  <c r="DY71" i="14"/>
  <c r="DX71" i="14"/>
  <c r="DS71" i="14"/>
  <c r="DR71" i="14"/>
  <c r="DQ71" i="14"/>
  <c r="DN71" i="14"/>
  <c r="DU71" i="14" s="1"/>
  <c r="DL71" i="14"/>
  <c r="DK71" i="14"/>
  <c r="DJ71" i="14"/>
  <c r="DF71" i="14"/>
  <c r="DE71" i="14" s="1"/>
  <c r="DD71" i="14"/>
  <c r="DC71" i="14"/>
  <c r="DB71" i="14"/>
  <c r="CX71" i="14"/>
  <c r="CZ71" i="14" s="1"/>
  <c r="AD71" i="14"/>
  <c r="AC71" i="14"/>
  <c r="GD70" i="14"/>
  <c r="GC70" i="14"/>
  <c r="GB70" i="14"/>
  <c r="FW70" i="14"/>
  <c r="FV70" i="14"/>
  <c r="FU70" i="14"/>
  <c r="FP70" i="14"/>
  <c r="FO70" i="14"/>
  <c r="FN70" i="14"/>
  <c r="FI70" i="14"/>
  <c r="FH70" i="14"/>
  <c r="FG70" i="14"/>
  <c r="FB70" i="14"/>
  <c r="FA70" i="14"/>
  <c r="EZ70" i="14"/>
  <c r="EU70" i="14"/>
  <c r="ET70" i="14"/>
  <c r="ES70" i="14"/>
  <c r="EN70" i="14"/>
  <c r="EM70" i="14"/>
  <c r="EL70" i="14"/>
  <c r="EG70" i="14"/>
  <c r="EF70" i="14"/>
  <c r="EE70" i="14"/>
  <c r="DZ70" i="14"/>
  <c r="DY70" i="14"/>
  <c r="DX70" i="14"/>
  <c r="DS70" i="14"/>
  <c r="DR70" i="14"/>
  <c r="DQ70" i="14"/>
  <c r="DL70" i="14"/>
  <c r="DK70" i="14"/>
  <c r="DJ70" i="14"/>
  <c r="DD70" i="14"/>
  <c r="DC70" i="14"/>
  <c r="DB70" i="14"/>
  <c r="CX70" i="14"/>
  <c r="CZ70" i="14" s="1"/>
  <c r="AD70" i="14"/>
  <c r="DF70" i="14" s="1"/>
  <c r="AC70" i="14"/>
  <c r="GD69" i="14"/>
  <c r="GC69" i="14"/>
  <c r="GB69" i="14"/>
  <c r="FW69" i="14"/>
  <c r="FV69" i="14"/>
  <c r="FU69" i="14"/>
  <c r="FP69" i="14"/>
  <c r="FO69" i="14"/>
  <c r="FN69" i="14"/>
  <c r="FI69" i="14"/>
  <c r="FH69" i="14"/>
  <c r="FG69" i="14"/>
  <c r="FB69" i="14"/>
  <c r="FA69" i="14"/>
  <c r="EZ69" i="14"/>
  <c r="EU69" i="14"/>
  <c r="ET69" i="14"/>
  <c r="ES69" i="14"/>
  <c r="EN69" i="14"/>
  <c r="EM69" i="14"/>
  <c r="EL69" i="14"/>
  <c r="EG69" i="14"/>
  <c r="EF69" i="14"/>
  <c r="EE69" i="14"/>
  <c r="DZ69" i="14"/>
  <c r="DY69" i="14"/>
  <c r="DX69" i="14"/>
  <c r="DS69" i="14"/>
  <c r="DR69" i="14"/>
  <c r="DQ69" i="14"/>
  <c r="DL69" i="14"/>
  <c r="DK69" i="14"/>
  <c r="DJ69" i="14"/>
  <c r="DF69" i="14"/>
  <c r="DN69" i="14" s="1"/>
  <c r="DM69" i="14" s="1"/>
  <c r="DD69" i="14"/>
  <c r="DC69" i="14"/>
  <c r="DB69" i="14"/>
  <c r="CX69" i="14"/>
  <c r="CZ69" i="14" s="1"/>
  <c r="AD69" i="14"/>
  <c r="AC69" i="14"/>
  <c r="GD68" i="14"/>
  <c r="GC68" i="14"/>
  <c r="GB68" i="14"/>
  <c r="FW68" i="14"/>
  <c r="FV68" i="14"/>
  <c r="FU68" i="14"/>
  <c r="FP68" i="14"/>
  <c r="FO68" i="14"/>
  <c r="FN68" i="14"/>
  <c r="FI68" i="14"/>
  <c r="FH68" i="14"/>
  <c r="FG68" i="14"/>
  <c r="FB68" i="14"/>
  <c r="FA68" i="14"/>
  <c r="EZ68" i="14"/>
  <c r="EU68" i="14"/>
  <c r="ET68" i="14"/>
  <c r="ES68" i="14"/>
  <c r="EN68" i="14"/>
  <c r="EM68" i="14"/>
  <c r="EL68" i="14"/>
  <c r="EG68" i="14"/>
  <c r="EF68" i="14"/>
  <c r="EE68" i="14"/>
  <c r="DZ68" i="14"/>
  <c r="DY68" i="14"/>
  <c r="DX68" i="14"/>
  <c r="DS68" i="14"/>
  <c r="DR68" i="14"/>
  <c r="DQ68" i="14"/>
  <c r="DL68" i="14"/>
  <c r="DK68" i="14"/>
  <c r="DJ68" i="14"/>
  <c r="DD68" i="14"/>
  <c r="DC68" i="14"/>
  <c r="DB68" i="14"/>
  <c r="CZ68" i="14"/>
  <c r="CY68" i="14"/>
  <c r="AF68" i="14" s="1"/>
  <c r="CX68" i="14"/>
  <c r="AD68" i="14"/>
  <c r="DF68" i="14" s="1"/>
  <c r="AC68" i="14"/>
  <c r="GD67" i="14"/>
  <c r="GC67" i="14"/>
  <c r="GB67" i="14"/>
  <c r="FW67" i="14"/>
  <c r="FV67" i="14"/>
  <c r="FU67" i="14"/>
  <c r="FP67" i="14"/>
  <c r="FO67" i="14"/>
  <c r="FN67" i="14"/>
  <c r="FI67" i="14"/>
  <c r="FH67" i="14"/>
  <c r="FG67" i="14"/>
  <c r="FB67" i="14"/>
  <c r="FA67" i="14"/>
  <c r="EZ67" i="14"/>
  <c r="EU67" i="14"/>
  <c r="ET67" i="14"/>
  <c r="ES67" i="14"/>
  <c r="EN67" i="14"/>
  <c r="EM67" i="14"/>
  <c r="EL67" i="14"/>
  <c r="EG67" i="14"/>
  <c r="EF67" i="14"/>
  <c r="EE67" i="14"/>
  <c r="DZ67" i="14"/>
  <c r="DY67" i="14"/>
  <c r="DX67" i="14"/>
  <c r="DS67" i="14"/>
  <c r="DR67" i="14"/>
  <c r="DQ67" i="14"/>
  <c r="DL67" i="14"/>
  <c r="DK67" i="14"/>
  <c r="DJ67" i="14"/>
  <c r="DD67" i="14"/>
  <c r="DC67" i="14"/>
  <c r="DB67" i="14"/>
  <c r="CZ67" i="14"/>
  <c r="CY67" i="14"/>
  <c r="AF67" i="14" s="1"/>
  <c r="CX67" i="14"/>
  <c r="AD67" i="14"/>
  <c r="AC67" i="14"/>
  <c r="GD66" i="14"/>
  <c r="GC66" i="14"/>
  <c r="GB66" i="14"/>
  <c r="FW66" i="14"/>
  <c r="FV66" i="14"/>
  <c r="FU66" i="14"/>
  <c r="FP66" i="14"/>
  <c r="FO66" i="14"/>
  <c r="FN66" i="14"/>
  <c r="FI66" i="14"/>
  <c r="FH66" i="14"/>
  <c r="FG66" i="14"/>
  <c r="FB66" i="14"/>
  <c r="FA66" i="14"/>
  <c r="EZ66" i="14"/>
  <c r="EU66" i="14"/>
  <c r="ET66" i="14"/>
  <c r="ES66" i="14"/>
  <c r="EN66" i="14"/>
  <c r="EM66" i="14"/>
  <c r="EL66" i="14"/>
  <c r="EG66" i="14"/>
  <c r="EF66" i="14"/>
  <c r="EE66" i="14"/>
  <c r="DZ66" i="14"/>
  <c r="DY66" i="14"/>
  <c r="DX66" i="14"/>
  <c r="DS66" i="14"/>
  <c r="DR66" i="14"/>
  <c r="DQ66" i="14"/>
  <c r="DL66" i="14"/>
  <c r="DK66" i="14"/>
  <c r="DJ66" i="14"/>
  <c r="DF66" i="14"/>
  <c r="DN66" i="14" s="1"/>
  <c r="DE66" i="14"/>
  <c r="DD66" i="14"/>
  <c r="DC66" i="14"/>
  <c r="DB66" i="14"/>
  <c r="CZ66" i="14"/>
  <c r="CX66" i="14"/>
  <c r="CY66" i="14" s="1"/>
  <c r="AF66" i="14"/>
  <c r="AH66" i="14" s="1"/>
  <c r="AD66" i="14"/>
  <c r="AC66" i="14"/>
  <c r="GD65" i="14"/>
  <c r="GC65" i="14"/>
  <c r="GB65" i="14"/>
  <c r="FW65" i="14"/>
  <c r="FV65" i="14"/>
  <c r="FU65" i="14"/>
  <c r="FP65" i="14"/>
  <c r="FO65" i="14"/>
  <c r="FN65" i="14"/>
  <c r="FI65" i="14"/>
  <c r="FH65" i="14"/>
  <c r="FG65" i="14"/>
  <c r="FB65" i="14"/>
  <c r="FA65" i="14"/>
  <c r="EZ65" i="14"/>
  <c r="EU65" i="14"/>
  <c r="ET65" i="14"/>
  <c r="ES65" i="14"/>
  <c r="EN65" i="14"/>
  <c r="EM65" i="14"/>
  <c r="EL65" i="14"/>
  <c r="EG65" i="14"/>
  <c r="EF65" i="14"/>
  <c r="EE65" i="14"/>
  <c r="DZ65" i="14"/>
  <c r="DY65" i="14"/>
  <c r="DX65" i="14"/>
  <c r="DS65" i="14"/>
  <c r="DR65" i="14"/>
  <c r="DQ65" i="14"/>
  <c r="DL65" i="14"/>
  <c r="DK65" i="14"/>
  <c r="DJ65" i="14"/>
  <c r="DF65" i="14"/>
  <c r="DD65" i="14"/>
  <c r="DC65" i="14"/>
  <c r="DB65" i="14"/>
  <c r="CX65" i="14"/>
  <c r="AD65" i="14"/>
  <c r="AC65" i="14"/>
  <c r="GD64" i="14"/>
  <c r="GC64" i="14"/>
  <c r="GB64" i="14"/>
  <c r="FW64" i="14"/>
  <c r="FV64" i="14"/>
  <c r="FU64" i="14"/>
  <c r="FP64" i="14"/>
  <c r="FO64" i="14"/>
  <c r="FN64" i="14"/>
  <c r="FI64" i="14"/>
  <c r="FH64" i="14"/>
  <c r="FG64" i="14"/>
  <c r="FB64" i="14"/>
  <c r="FA64" i="14"/>
  <c r="EZ64" i="14"/>
  <c r="EU64" i="14"/>
  <c r="ET64" i="14"/>
  <c r="ES64" i="14"/>
  <c r="EN64" i="14"/>
  <c r="EM64" i="14"/>
  <c r="EL64" i="14"/>
  <c r="EG64" i="14"/>
  <c r="EF64" i="14"/>
  <c r="EE64" i="14"/>
  <c r="DZ64" i="14"/>
  <c r="DY64" i="14"/>
  <c r="DX64" i="14"/>
  <c r="DS64" i="14"/>
  <c r="DR64" i="14"/>
  <c r="DQ64" i="14"/>
  <c r="DL64" i="14"/>
  <c r="DK64" i="14"/>
  <c r="DJ64" i="14"/>
  <c r="DD64" i="14"/>
  <c r="DC64" i="14"/>
  <c r="DB64" i="14"/>
  <c r="CZ64" i="14"/>
  <c r="CX64" i="14"/>
  <c r="CY64" i="14" s="1"/>
  <c r="DA64" i="14" s="1"/>
  <c r="DI64" i="14" s="1"/>
  <c r="AE64" i="14"/>
  <c r="AG64" i="14" s="1"/>
  <c r="AD64" i="14"/>
  <c r="AC64" i="14"/>
  <c r="GD63" i="14"/>
  <c r="GC63" i="14"/>
  <c r="GB63" i="14"/>
  <c r="FW63" i="14"/>
  <c r="FV63" i="14"/>
  <c r="FU63" i="14"/>
  <c r="FP63" i="14"/>
  <c r="FO63" i="14"/>
  <c r="FN63" i="14"/>
  <c r="FI63" i="14"/>
  <c r="FH63" i="14"/>
  <c r="FG63" i="14"/>
  <c r="FB63" i="14"/>
  <c r="FA63" i="14"/>
  <c r="EZ63" i="14"/>
  <c r="EU63" i="14"/>
  <c r="ET63" i="14"/>
  <c r="ES63" i="14"/>
  <c r="EN63" i="14"/>
  <c r="EM63" i="14"/>
  <c r="EL63" i="14"/>
  <c r="EG63" i="14"/>
  <c r="EF63" i="14"/>
  <c r="EE63" i="14"/>
  <c r="DZ63" i="14"/>
  <c r="DY63" i="14"/>
  <c r="DX63" i="14"/>
  <c r="DS63" i="14"/>
  <c r="DR63" i="14"/>
  <c r="DQ63" i="14"/>
  <c r="DL63" i="14"/>
  <c r="DK63" i="14"/>
  <c r="DJ63" i="14"/>
  <c r="DD63" i="14"/>
  <c r="DC63" i="14"/>
  <c r="DB63" i="14"/>
  <c r="CY63" i="14"/>
  <c r="CX63" i="14"/>
  <c r="CZ63" i="14" s="1"/>
  <c r="AD63" i="14"/>
  <c r="AC63" i="14"/>
  <c r="GD62" i="14"/>
  <c r="GC62" i="14"/>
  <c r="GB62" i="14"/>
  <c r="FW62" i="14"/>
  <c r="FV62" i="14"/>
  <c r="FU62" i="14"/>
  <c r="FP62" i="14"/>
  <c r="FO62" i="14"/>
  <c r="FN62" i="14"/>
  <c r="FI62" i="14"/>
  <c r="FH62" i="14"/>
  <c r="FG62" i="14"/>
  <c r="FB62" i="14"/>
  <c r="FA62" i="14"/>
  <c r="EZ62" i="14"/>
  <c r="EU62" i="14"/>
  <c r="ET62" i="14"/>
  <c r="ES62" i="14"/>
  <c r="EN62" i="14"/>
  <c r="EM62" i="14"/>
  <c r="EL62" i="14"/>
  <c r="EG62" i="14"/>
  <c r="EF62" i="14"/>
  <c r="EE62" i="14"/>
  <c r="DZ62" i="14"/>
  <c r="DY62" i="14"/>
  <c r="DX62" i="14"/>
  <c r="DS62" i="14"/>
  <c r="DR62" i="14"/>
  <c r="DQ62" i="14"/>
  <c r="DL62" i="14"/>
  <c r="DK62" i="14"/>
  <c r="DJ62" i="14"/>
  <c r="DD62" i="14"/>
  <c r="DC62" i="14"/>
  <c r="DB62" i="14"/>
  <c r="CX62" i="14"/>
  <c r="CZ62" i="14" s="1"/>
  <c r="AD62" i="14"/>
  <c r="AC62" i="14"/>
  <c r="GD61" i="14"/>
  <c r="GC61" i="14"/>
  <c r="GB61" i="14"/>
  <c r="FW61" i="14"/>
  <c r="FV61" i="14"/>
  <c r="FU61" i="14"/>
  <c r="FP61" i="14"/>
  <c r="FO61" i="14"/>
  <c r="FN61" i="14"/>
  <c r="FI61" i="14"/>
  <c r="FH61" i="14"/>
  <c r="FG61" i="14"/>
  <c r="FB61" i="14"/>
  <c r="FA61" i="14"/>
  <c r="EZ61" i="14"/>
  <c r="EU61" i="14"/>
  <c r="ET61" i="14"/>
  <c r="ES61" i="14"/>
  <c r="EN61" i="14"/>
  <c r="EM61" i="14"/>
  <c r="EL61" i="14"/>
  <c r="EG61" i="14"/>
  <c r="EF61" i="14"/>
  <c r="EE61" i="14"/>
  <c r="DZ61" i="14"/>
  <c r="DY61" i="14"/>
  <c r="DX61" i="14"/>
  <c r="DS61" i="14"/>
  <c r="DR61" i="14"/>
  <c r="DQ61" i="14"/>
  <c r="DL61" i="14"/>
  <c r="DK61" i="14"/>
  <c r="DJ61" i="14"/>
  <c r="DD61" i="14"/>
  <c r="DC61" i="14"/>
  <c r="DB61" i="14"/>
  <c r="CX61" i="14"/>
  <c r="CZ61" i="14" s="1"/>
  <c r="AD61" i="14"/>
  <c r="AC61" i="14"/>
  <c r="GD60" i="14"/>
  <c r="GC60" i="14"/>
  <c r="GB60" i="14"/>
  <c r="FW60" i="14"/>
  <c r="FV60" i="14"/>
  <c r="FU60" i="14"/>
  <c r="FP60" i="14"/>
  <c r="FO60" i="14"/>
  <c r="FN60" i="14"/>
  <c r="FI60" i="14"/>
  <c r="FH60" i="14"/>
  <c r="FG60" i="14"/>
  <c r="FB60" i="14"/>
  <c r="FA60" i="14"/>
  <c r="EZ60" i="14"/>
  <c r="EU60" i="14"/>
  <c r="ET60" i="14"/>
  <c r="ES60" i="14"/>
  <c r="EN60" i="14"/>
  <c r="EM60" i="14"/>
  <c r="EL60" i="14"/>
  <c r="EG60" i="14"/>
  <c r="EF60" i="14"/>
  <c r="EE60" i="14"/>
  <c r="DZ60" i="14"/>
  <c r="DY60" i="14"/>
  <c r="DX60" i="14"/>
  <c r="DS60" i="14"/>
  <c r="DR60" i="14"/>
  <c r="DQ60" i="14"/>
  <c r="DN60" i="14"/>
  <c r="DM60" i="14" s="1"/>
  <c r="DL60" i="14"/>
  <c r="DK60" i="14"/>
  <c r="DJ60" i="14"/>
  <c r="DF60" i="14"/>
  <c r="DE60" i="14" s="1"/>
  <c r="DD60" i="14"/>
  <c r="DC60" i="14"/>
  <c r="DB60" i="14"/>
  <c r="CX60" i="14"/>
  <c r="CZ60" i="14" s="1"/>
  <c r="AD60" i="14"/>
  <c r="AC60" i="14"/>
  <c r="GD59" i="14"/>
  <c r="GC59" i="14"/>
  <c r="GB59" i="14"/>
  <c r="FW59" i="14"/>
  <c r="FV59" i="14"/>
  <c r="FU59" i="14"/>
  <c r="FP59" i="14"/>
  <c r="FO59" i="14"/>
  <c r="FN59" i="14"/>
  <c r="FI59" i="14"/>
  <c r="FH59" i="14"/>
  <c r="FG59" i="14"/>
  <c r="FB59" i="14"/>
  <c r="FA59" i="14"/>
  <c r="EZ59" i="14"/>
  <c r="EU59" i="14"/>
  <c r="ET59" i="14"/>
  <c r="ES59" i="14"/>
  <c r="EN59" i="14"/>
  <c r="EM59" i="14"/>
  <c r="EL59" i="14"/>
  <c r="EG59" i="14"/>
  <c r="EF59" i="14"/>
  <c r="EE59" i="14"/>
  <c r="DZ59" i="14"/>
  <c r="DY59" i="14"/>
  <c r="DX59" i="14"/>
  <c r="DS59" i="14"/>
  <c r="DR59" i="14"/>
  <c r="DQ59" i="14"/>
  <c r="DL59" i="14"/>
  <c r="DK59" i="14"/>
  <c r="DJ59" i="14"/>
  <c r="DD59" i="14"/>
  <c r="DC59" i="14"/>
  <c r="DB59" i="14"/>
  <c r="CX59" i="14"/>
  <c r="CZ59" i="14" s="1"/>
  <c r="AD59" i="14"/>
  <c r="AC59" i="14"/>
  <c r="GD58" i="14"/>
  <c r="GC58" i="14"/>
  <c r="GB58" i="14"/>
  <c r="FW58" i="14"/>
  <c r="FV58" i="14"/>
  <c r="FU58" i="14"/>
  <c r="FP58" i="14"/>
  <c r="FO58" i="14"/>
  <c r="FN58" i="14"/>
  <c r="FI58" i="14"/>
  <c r="FH58" i="14"/>
  <c r="FG58" i="14"/>
  <c r="FB58" i="14"/>
  <c r="FA58" i="14"/>
  <c r="EZ58" i="14"/>
  <c r="EU58" i="14"/>
  <c r="ET58" i="14"/>
  <c r="ES58" i="14"/>
  <c r="EN58" i="14"/>
  <c r="EM58" i="14"/>
  <c r="EL58" i="14"/>
  <c r="EG58" i="14"/>
  <c r="EF58" i="14"/>
  <c r="EE58" i="14"/>
  <c r="DZ58" i="14"/>
  <c r="DY58" i="14"/>
  <c r="DX58" i="14"/>
  <c r="DS58" i="14"/>
  <c r="DR58" i="14"/>
  <c r="DQ58" i="14"/>
  <c r="DL58" i="14"/>
  <c r="DK58" i="14"/>
  <c r="DJ58" i="14"/>
  <c r="DD58" i="14"/>
  <c r="DC58" i="14"/>
  <c r="DB58" i="14"/>
  <c r="CX58" i="14"/>
  <c r="CY58" i="14" s="1"/>
  <c r="AD58" i="14"/>
  <c r="AC58" i="14"/>
  <c r="GD57" i="14"/>
  <c r="GC57" i="14"/>
  <c r="GB57" i="14"/>
  <c r="FW57" i="14"/>
  <c r="FV57" i="14"/>
  <c r="FU57" i="14"/>
  <c r="FP57" i="14"/>
  <c r="FO57" i="14"/>
  <c r="FN57" i="14"/>
  <c r="FI57" i="14"/>
  <c r="FH57" i="14"/>
  <c r="FG57" i="14"/>
  <c r="FB57" i="14"/>
  <c r="FA57" i="14"/>
  <c r="EZ57" i="14"/>
  <c r="EU57" i="14"/>
  <c r="ET57" i="14"/>
  <c r="ES57" i="14"/>
  <c r="EN57" i="14"/>
  <c r="EM57" i="14"/>
  <c r="EL57" i="14"/>
  <c r="EG57" i="14"/>
  <c r="EF57" i="14"/>
  <c r="EE57" i="14"/>
  <c r="DZ57" i="14"/>
  <c r="DY57" i="14"/>
  <c r="DX57" i="14"/>
  <c r="DS57" i="14"/>
  <c r="DR57" i="14"/>
  <c r="DQ57" i="14"/>
  <c r="DL57" i="14"/>
  <c r="DK57" i="14"/>
  <c r="DJ57" i="14"/>
  <c r="DD57" i="14"/>
  <c r="DC57" i="14"/>
  <c r="DB57" i="14"/>
  <c r="CY57" i="14"/>
  <c r="AF57" i="14" s="1"/>
  <c r="CX57" i="14"/>
  <c r="CZ57" i="14" s="1"/>
  <c r="AD57" i="14"/>
  <c r="AH57" i="14" s="1"/>
  <c r="AC57" i="14"/>
  <c r="GD56" i="14"/>
  <c r="GC56" i="14"/>
  <c r="GB56" i="14"/>
  <c r="FW56" i="14"/>
  <c r="FV56" i="14"/>
  <c r="FU56" i="14"/>
  <c r="FP56" i="14"/>
  <c r="FO56" i="14"/>
  <c r="FN56" i="14"/>
  <c r="FI56" i="14"/>
  <c r="FH56" i="14"/>
  <c r="FG56" i="14"/>
  <c r="FB56" i="14"/>
  <c r="FA56" i="14"/>
  <c r="EZ56" i="14"/>
  <c r="EU56" i="14"/>
  <c r="ET56" i="14"/>
  <c r="ES56" i="14"/>
  <c r="EN56" i="14"/>
  <c r="EM56" i="14"/>
  <c r="EL56" i="14"/>
  <c r="EG56" i="14"/>
  <c r="EF56" i="14"/>
  <c r="EE56" i="14"/>
  <c r="DZ56" i="14"/>
  <c r="DY56" i="14"/>
  <c r="DX56" i="14"/>
  <c r="DS56" i="14"/>
  <c r="DR56" i="14"/>
  <c r="DQ56" i="14"/>
  <c r="DN56" i="14"/>
  <c r="DU56" i="14" s="1"/>
  <c r="DL56" i="14"/>
  <c r="DK56" i="14"/>
  <c r="DJ56" i="14"/>
  <c r="DF56" i="14"/>
  <c r="DE56" i="14" s="1"/>
  <c r="DD56" i="14"/>
  <c r="DC56" i="14"/>
  <c r="DB56" i="14"/>
  <c r="DA56" i="14"/>
  <c r="DI56" i="14" s="1"/>
  <c r="CZ56" i="14"/>
  <c r="CX56" i="14"/>
  <c r="CY56" i="14" s="1"/>
  <c r="AF56" i="14" s="1"/>
  <c r="AD56" i="14"/>
  <c r="AC56" i="14"/>
  <c r="GD55" i="14"/>
  <c r="GC55" i="14"/>
  <c r="GB55" i="14"/>
  <c r="FW55" i="14"/>
  <c r="FV55" i="14"/>
  <c r="FU55" i="14"/>
  <c r="FP55" i="14"/>
  <c r="FO55" i="14"/>
  <c r="FN55" i="14"/>
  <c r="FI55" i="14"/>
  <c r="FH55" i="14"/>
  <c r="FG55" i="14"/>
  <c r="FB55" i="14"/>
  <c r="FA55" i="14"/>
  <c r="EZ55" i="14"/>
  <c r="EU55" i="14"/>
  <c r="ET55" i="14"/>
  <c r="ES55" i="14"/>
  <c r="EN55" i="14"/>
  <c r="EM55" i="14"/>
  <c r="EL55" i="14"/>
  <c r="EG55" i="14"/>
  <c r="EF55" i="14"/>
  <c r="EE55" i="14"/>
  <c r="DZ55" i="14"/>
  <c r="DY55" i="14"/>
  <c r="DX55" i="14"/>
  <c r="DS55" i="14"/>
  <c r="DR55" i="14"/>
  <c r="DQ55" i="14"/>
  <c r="DN55" i="14"/>
  <c r="DU55" i="14" s="1"/>
  <c r="DL55" i="14"/>
  <c r="DK55" i="14"/>
  <c r="DJ55" i="14"/>
  <c r="DF55" i="14"/>
  <c r="DE55" i="14" s="1"/>
  <c r="DD55" i="14"/>
  <c r="DC55" i="14"/>
  <c r="DB55" i="14"/>
  <c r="CX55" i="14"/>
  <c r="CZ55" i="14" s="1"/>
  <c r="AD55" i="14"/>
  <c r="AC55" i="14"/>
  <c r="GD54" i="14"/>
  <c r="GC54" i="14"/>
  <c r="GB54" i="14"/>
  <c r="FW54" i="14"/>
  <c r="FV54" i="14"/>
  <c r="FU54" i="14"/>
  <c r="FP54" i="14"/>
  <c r="FO54" i="14"/>
  <c r="FN54" i="14"/>
  <c r="FI54" i="14"/>
  <c r="FH54" i="14"/>
  <c r="FG54" i="14"/>
  <c r="FB54" i="14"/>
  <c r="FA54" i="14"/>
  <c r="EZ54" i="14"/>
  <c r="EU54" i="14"/>
  <c r="ET54" i="14"/>
  <c r="ES54" i="14"/>
  <c r="EN54" i="14"/>
  <c r="EM54" i="14"/>
  <c r="EL54" i="14"/>
  <c r="EG54" i="14"/>
  <c r="EF54" i="14"/>
  <c r="EE54" i="14"/>
  <c r="DZ54" i="14"/>
  <c r="DY54" i="14"/>
  <c r="DX54" i="14"/>
  <c r="DS54" i="14"/>
  <c r="DR54" i="14"/>
  <c r="DQ54" i="14"/>
  <c r="DL54" i="14"/>
  <c r="DK54" i="14"/>
  <c r="DJ54" i="14"/>
  <c r="DD54" i="14"/>
  <c r="DC54" i="14"/>
  <c r="DB54" i="14"/>
  <c r="CX54" i="14"/>
  <c r="CZ54" i="14" s="1"/>
  <c r="AD54" i="14"/>
  <c r="AC54" i="14"/>
  <c r="GD53" i="14"/>
  <c r="GC53" i="14"/>
  <c r="GB53" i="14"/>
  <c r="FW53" i="14"/>
  <c r="FV53" i="14"/>
  <c r="FU53" i="14"/>
  <c r="FP53" i="14"/>
  <c r="FO53" i="14"/>
  <c r="FN53" i="14"/>
  <c r="FI53" i="14"/>
  <c r="FH53" i="14"/>
  <c r="FG53" i="14"/>
  <c r="FB53" i="14"/>
  <c r="FA53" i="14"/>
  <c r="EZ53" i="14"/>
  <c r="EU53" i="14"/>
  <c r="ET53" i="14"/>
  <c r="ES53" i="14"/>
  <c r="EN53" i="14"/>
  <c r="EM53" i="14"/>
  <c r="EL53" i="14"/>
  <c r="EG53" i="14"/>
  <c r="EF53" i="14"/>
  <c r="EE53" i="14"/>
  <c r="DZ53" i="14"/>
  <c r="DY53" i="14"/>
  <c r="DX53" i="14"/>
  <c r="DS53" i="14"/>
  <c r="DR53" i="14"/>
  <c r="DQ53" i="14"/>
  <c r="DL53" i="14"/>
  <c r="DK53" i="14"/>
  <c r="DJ53" i="14"/>
  <c r="DD53" i="14"/>
  <c r="DC53" i="14"/>
  <c r="DB53" i="14"/>
  <c r="CZ53" i="14"/>
  <c r="CY53" i="14"/>
  <c r="DA53" i="14" s="1"/>
  <c r="DI53" i="14" s="1"/>
  <c r="CX53" i="14"/>
  <c r="AD53" i="14"/>
  <c r="AC53" i="14"/>
  <c r="GD52" i="14"/>
  <c r="GC52" i="14"/>
  <c r="GB52" i="14"/>
  <c r="FW52" i="14"/>
  <c r="FV52" i="14"/>
  <c r="FU52" i="14"/>
  <c r="FP52" i="14"/>
  <c r="FO52" i="14"/>
  <c r="FN52" i="14"/>
  <c r="FI52" i="14"/>
  <c r="FH52" i="14"/>
  <c r="FG52" i="14"/>
  <c r="FB52" i="14"/>
  <c r="FA52" i="14"/>
  <c r="EZ52" i="14"/>
  <c r="EU52" i="14"/>
  <c r="ET52" i="14"/>
  <c r="ES52" i="14"/>
  <c r="EN52" i="14"/>
  <c r="EM52" i="14"/>
  <c r="EL52" i="14"/>
  <c r="EG52" i="14"/>
  <c r="EF52" i="14"/>
  <c r="EE52" i="14"/>
  <c r="DZ52" i="14"/>
  <c r="DY52" i="14"/>
  <c r="DX52" i="14"/>
  <c r="DS52" i="14"/>
  <c r="DR52" i="14"/>
  <c r="DQ52" i="14"/>
  <c r="DL52" i="14"/>
  <c r="DK52" i="14"/>
  <c r="DJ52" i="14"/>
  <c r="DD52" i="14"/>
  <c r="DC52" i="14"/>
  <c r="DB52" i="14"/>
  <c r="CX52" i="14"/>
  <c r="CZ52" i="14" s="1"/>
  <c r="AD52" i="14"/>
  <c r="AC52" i="14"/>
  <c r="GD51" i="14"/>
  <c r="GC51" i="14"/>
  <c r="GB51" i="14"/>
  <c r="FW51" i="14"/>
  <c r="FV51" i="14"/>
  <c r="FU51" i="14"/>
  <c r="FP51" i="14"/>
  <c r="FO51" i="14"/>
  <c r="FN51" i="14"/>
  <c r="FI51" i="14"/>
  <c r="FH51" i="14"/>
  <c r="FG51" i="14"/>
  <c r="FB51" i="14"/>
  <c r="FA51" i="14"/>
  <c r="EZ51" i="14"/>
  <c r="EU51" i="14"/>
  <c r="ET51" i="14"/>
  <c r="ES51" i="14"/>
  <c r="EN51" i="14"/>
  <c r="EM51" i="14"/>
  <c r="EL51" i="14"/>
  <c r="EG51" i="14"/>
  <c r="EF51" i="14"/>
  <c r="EE51" i="14"/>
  <c r="DZ51" i="14"/>
  <c r="DY51" i="14"/>
  <c r="DX51" i="14"/>
  <c r="DS51" i="14"/>
  <c r="DR51" i="14"/>
  <c r="DQ51" i="14"/>
  <c r="DL51" i="14"/>
  <c r="DK51" i="14"/>
  <c r="DJ51" i="14"/>
  <c r="DF51" i="14"/>
  <c r="DN51" i="14" s="1"/>
  <c r="DM51" i="14" s="1"/>
  <c r="DD51" i="14"/>
  <c r="DC51" i="14"/>
  <c r="DB51" i="14"/>
  <c r="CY51" i="14"/>
  <c r="DA51" i="14" s="1"/>
  <c r="DI51" i="14" s="1"/>
  <c r="CX51" i="14"/>
  <c r="CZ51" i="14" s="1"/>
  <c r="AF51" i="14"/>
  <c r="AE51" i="14"/>
  <c r="AG51" i="14" s="1"/>
  <c r="AD51" i="14"/>
  <c r="AH51" i="14" s="1"/>
  <c r="AC51" i="14"/>
  <c r="GD50" i="14"/>
  <c r="GC50" i="14"/>
  <c r="GB50" i="14"/>
  <c r="FW50" i="14"/>
  <c r="FV50" i="14"/>
  <c r="FU50" i="14"/>
  <c r="FP50" i="14"/>
  <c r="FO50" i="14"/>
  <c r="FN50" i="14"/>
  <c r="FI50" i="14"/>
  <c r="FH50" i="14"/>
  <c r="FG50" i="14"/>
  <c r="FB50" i="14"/>
  <c r="FA50" i="14"/>
  <c r="EZ50" i="14"/>
  <c r="EU50" i="14"/>
  <c r="ET50" i="14"/>
  <c r="ES50" i="14"/>
  <c r="EN50" i="14"/>
  <c r="EM50" i="14"/>
  <c r="EL50" i="14"/>
  <c r="EG50" i="14"/>
  <c r="EF50" i="14"/>
  <c r="EE50" i="14"/>
  <c r="DZ50" i="14"/>
  <c r="DY50" i="14"/>
  <c r="DX50" i="14"/>
  <c r="DS50" i="14"/>
  <c r="DR50" i="14"/>
  <c r="DQ50" i="14"/>
  <c r="DL50" i="14"/>
  <c r="DK50" i="14"/>
  <c r="DJ50" i="14"/>
  <c r="DD50" i="14"/>
  <c r="DC50" i="14"/>
  <c r="DB50" i="14"/>
  <c r="CX50" i="14"/>
  <c r="CZ50" i="14" s="1"/>
  <c r="AD50" i="14"/>
  <c r="DF50" i="14" s="1"/>
  <c r="AC50" i="14"/>
  <c r="GD49" i="14"/>
  <c r="GC49" i="14"/>
  <c r="GB49" i="14"/>
  <c r="FW49" i="14"/>
  <c r="FV49" i="14"/>
  <c r="FU49" i="14"/>
  <c r="FP49" i="14"/>
  <c r="FO49" i="14"/>
  <c r="FN49" i="14"/>
  <c r="FI49" i="14"/>
  <c r="FH49" i="14"/>
  <c r="FG49" i="14"/>
  <c r="FB49" i="14"/>
  <c r="FA49" i="14"/>
  <c r="EZ49" i="14"/>
  <c r="EU49" i="14"/>
  <c r="ET49" i="14"/>
  <c r="ES49" i="14"/>
  <c r="EN49" i="14"/>
  <c r="EM49" i="14"/>
  <c r="EL49" i="14"/>
  <c r="EG49" i="14"/>
  <c r="EF49" i="14"/>
  <c r="EE49" i="14"/>
  <c r="DZ49" i="14"/>
  <c r="DY49" i="14"/>
  <c r="DX49" i="14"/>
  <c r="DS49" i="14"/>
  <c r="DR49" i="14"/>
  <c r="DQ49" i="14"/>
  <c r="DL49" i="14"/>
  <c r="DK49" i="14"/>
  <c r="DJ49" i="14"/>
  <c r="DD49" i="14"/>
  <c r="DC49" i="14"/>
  <c r="DB49" i="14"/>
  <c r="CX49" i="14"/>
  <c r="AD49" i="14"/>
  <c r="DF49" i="14" s="1"/>
  <c r="AC49" i="14"/>
  <c r="GD48" i="14"/>
  <c r="GC48" i="14"/>
  <c r="GB48" i="14"/>
  <c r="FW48" i="14"/>
  <c r="FV48" i="14"/>
  <c r="FU48" i="14"/>
  <c r="FP48" i="14"/>
  <c r="FO48" i="14"/>
  <c r="FN48" i="14"/>
  <c r="FI48" i="14"/>
  <c r="FH48" i="14"/>
  <c r="FG48" i="14"/>
  <c r="FB48" i="14"/>
  <c r="FA48" i="14"/>
  <c r="EZ48" i="14"/>
  <c r="EU48" i="14"/>
  <c r="ET48" i="14"/>
  <c r="ES48" i="14"/>
  <c r="EN48" i="14"/>
  <c r="EM48" i="14"/>
  <c r="EL48" i="14"/>
  <c r="EG48" i="14"/>
  <c r="EF48" i="14"/>
  <c r="EE48" i="14"/>
  <c r="DZ48" i="14"/>
  <c r="DY48" i="14"/>
  <c r="DX48" i="14"/>
  <c r="DU48" i="14"/>
  <c r="DS48" i="14"/>
  <c r="DR48" i="14"/>
  <c r="DQ48" i="14"/>
  <c r="DL48" i="14"/>
  <c r="DK48" i="14"/>
  <c r="DJ48" i="14"/>
  <c r="DF48" i="14"/>
  <c r="DN48" i="14" s="1"/>
  <c r="DM48" i="14" s="1"/>
  <c r="DD48" i="14"/>
  <c r="DC48" i="14"/>
  <c r="DB48" i="14"/>
  <c r="CY48" i="14"/>
  <c r="DA48" i="14" s="1"/>
  <c r="DI48" i="14" s="1"/>
  <c r="CX48" i="14"/>
  <c r="CZ48" i="14" s="1"/>
  <c r="AE48" i="14" s="1"/>
  <c r="AG48" i="14" s="1"/>
  <c r="AF48" i="14"/>
  <c r="AH48" i="14" s="1"/>
  <c r="AD48" i="14"/>
  <c r="AC48" i="14"/>
  <c r="GD47" i="14"/>
  <c r="GC47" i="14"/>
  <c r="GB47" i="14"/>
  <c r="FW47" i="14"/>
  <c r="FV47" i="14"/>
  <c r="FU47" i="14"/>
  <c r="FP47" i="14"/>
  <c r="FO47" i="14"/>
  <c r="FN47" i="14"/>
  <c r="FI47" i="14"/>
  <c r="FH47" i="14"/>
  <c r="FG47" i="14"/>
  <c r="FB47" i="14"/>
  <c r="FA47" i="14"/>
  <c r="EZ47" i="14"/>
  <c r="EU47" i="14"/>
  <c r="ET47" i="14"/>
  <c r="ES47" i="14"/>
  <c r="EN47" i="14"/>
  <c r="EM47" i="14"/>
  <c r="EL47" i="14"/>
  <c r="EG47" i="14"/>
  <c r="EF47" i="14"/>
  <c r="EE47" i="14"/>
  <c r="DZ47" i="14"/>
  <c r="DY47" i="14"/>
  <c r="DX47" i="14"/>
  <c r="DS47" i="14"/>
  <c r="DR47" i="14"/>
  <c r="DQ47" i="14"/>
  <c r="DL47" i="14"/>
  <c r="DK47" i="14"/>
  <c r="DJ47" i="14"/>
  <c r="DD47" i="14"/>
  <c r="DC47" i="14"/>
  <c r="DB47" i="14"/>
  <c r="CZ47" i="14"/>
  <c r="CY47" i="14"/>
  <c r="AF47" i="14" s="1"/>
  <c r="CX47" i="14"/>
  <c r="AD47" i="14"/>
  <c r="DF47" i="14" s="1"/>
  <c r="AC47" i="14"/>
  <c r="GD46" i="14"/>
  <c r="GC46" i="14"/>
  <c r="GB46" i="14"/>
  <c r="FW46" i="14"/>
  <c r="FV46" i="14"/>
  <c r="FU46" i="14"/>
  <c r="FP46" i="14"/>
  <c r="FO46" i="14"/>
  <c r="FN46" i="14"/>
  <c r="FI46" i="14"/>
  <c r="FH46" i="14"/>
  <c r="FG46" i="14"/>
  <c r="FB46" i="14"/>
  <c r="FA46" i="14"/>
  <c r="EZ46" i="14"/>
  <c r="EU46" i="14"/>
  <c r="ET46" i="14"/>
  <c r="ES46" i="14"/>
  <c r="EN46" i="14"/>
  <c r="EM46" i="14"/>
  <c r="EL46" i="14"/>
  <c r="EG46" i="14"/>
  <c r="EF46" i="14"/>
  <c r="EE46" i="14"/>
  <c r="DZ46" i="14"/>
  <c r="DY46" i="14"/>
  <c r="DX46" i="14"/>
  <c r="DS46" i="14"/>
  <c r="DR46" i="14"/>
  <c r="DQ46" i="14"/>
  <c r="DL46" i="14"/>
  <c r="DK46" i="14"/>
  <c r="DJ46" i="14"/>
  <c r="DD46" i="14"/>
  <c r="DC46" i="14"/>
  <c r="DB46" i="14"/>
  <c r="CZ46" i="14"/>
  <c r="CY46" i="14"/>
  <c r="AF46" i="14" s="1"/>
  <c r="CX46" i="14"/>
  <c r="AD46" i="14"/>
  <c r="DF46" i="14" s="1"/>
  <c r="AC46" i="14"/>
  <c r="GD45" i="14"/>
  <c r="GC45" i="14"/>
  <c r="GB45" i="14"/>
  <c r="FW45" i="14"/>
  <c r="FV45" i="14"/>
  <c r="FU45" i="14"/>
  <c r="FP45" i="14"/>
  <c r="FO45" i="14"/>
  <c r="FN45" i="14"/>
  <c r="FI45" i="14"/>
  <c r="FH45" i="14"/>
  <c r="FG45" i="14"/>
  <c r="FB45" i="14"/>
  <c r="FA45" i="14"/>
  <c r="EZ45" i="14"/>
  <c r="EU45" i="14"/>
  <c r="ET45" i="14"/>
  <c r="ES45" i="14"/>
  <c r="EN45" i="14"/>
  <c r="EM45" i="14"/>
  <c r="EL45" i="14"/>
  <c r="EG45" i="14"/>
  <c r="EF45" i="14"/>
  <c r="EE45" i="14"/>
  <c r="DZ45" i="14"/>
  <c r="DY45" i="14"/>
  <c r="DX45" i="14"/>
  <c r="DS45" i="14"/>
  <c r="DR45" i="14"/>
  <c r="DQ45" i="14"/>
  <c r="DL45" i="14"/>
  <c r="DK45" i="14"/>
  <c r="DJ45" i="14"/>
  <c r="DF45" i="14"/>
  <c r="DD45" i="14"/>
  <c r="DC45" i="14"/>
  <c r="DB45" i="14"/>
  <c r="CY45" i="14"/>
  <c r="AF45" i="14" s="1"/>
  <c r="AH45" i="14" s="1"/>
  <c r="CX45" i="14"/>
  <c r="CZ45" i="14" s="1"/>
  <c r="AD45" i="14"/>
  <c r="AC45" i="14"/>
  <c r="GD44" i="14"/>
  <c r="GC44" i="14"/>
  <c r="GB44" i="14"/>
  <c r="FW44" i="14"/>
  <c r="FV44" i="14"/>
  <c r="FU44" i="14"/>
  <c r="FP44" i="14"/>
  <c r="FO44" i="14"/>
  <c r="FN44" i="14"/>
  <c r="FI44" i="14"/>
  <c r="FH44" i="14"/>
  <c r="FG44" i="14"/>
  <c r="FB44" i="14"/>
  <c r="FA44" i="14"/>
  <c r="EZ44" i="14"/>
  <c r="EU44" i="14"/>
  <c r="ET44" i="14"/>
  <c r="ES44" i="14"/>
  <c r="EN44" i="14"/>
  <c r="EM44" i="14"/>
  <c r="EL44" i="14"/>
  <c r="EG44" i="14"/>
  <c r="EF44" i="14"/>
  <c r="EE44" i="14"/>
  <c r="DZ44" i="14"/>
  <c r="DY44" i="14"/>
  <c r="DX44" i="14"/>
  <c r="DS44" i="14"/>
  <c r="DR44" i="14"/>
  <c r="DQ44" i="14"/>
  <c r="DL44" i="14"/>
  <c r="DK44" i="14"/>
  <c r="DJ44" i="14"/>
  <c r="DD44" i="14"/>
  <c r="DC44" i="14"/>
  <c r="DB44" i="14"/>
  <c r="CX44" i="14"/>
  <c r="CZ44" i="14" s="1"/>
  <c r="AD44" i="14"/>
  <c r="DF44" i="14" s="1"/>
  <c r="AC44" i="14"/>
  <c r="GD43" i="14"/>
  <c r="GC43" i="14"/>
  <c r="GB43" i="14"/>
  <c r="FW43" i="14"/>
  <c r="FV43" i="14"/>
  <c r="FU43" i="14"/>
  <c r="FP43" i="14"/>
  <c r="FO43" i="14"/>
  <c r="FN43" i="14"/>
  <c r="FI43" i="14"/>
  <c r="FH43" i="14"/>
  <c r="FG43" i="14"/>
  <c r="FB43" i="14"/>
  <c r="FA43" i="14"/>
  <c r="EZ43" i="14"/>
  <c r="EU43" i="14"/>
  <c r="ET43" i="14"/>
  <c r="ES43" i="14"/>
  <c r="EN43" i="14"/>
  <c r="EM43" i="14"/>
  <c r="EL43" i="14"/>
  <c r="EG43" i="14"/>
  <c r="EF43" i="14"/>
  <c r="EE43" i="14"/>
  <c r="DZ43" i="14"/>
  <c r="DY43" i="14"/>
  <c r="DX43" i="14"/>
  <c r="DS43" i="14"/>
  <c r="DR43" i="14"/>
  <c r="DQ43" i="14"/>
  <c r="DL43" i="14"/>
  <c r="DK43" i="14"/>
  <c r="DJ43" i="14"/>
  <c r="DD43" i="14"/>
  <c r="DC43" i="14"/>
  <c r="DB43" i="14"/>
  <c r="CX43" i="14"/>
  <c r="CZ43" i="14" s="1"/>
  <c r="AD43" i="14"/>
  <c r="AC43" i="14"/>
  <c r="GD42" i="14"/>
  <c r="GC42" i="14"/>
  <c r="GB42" i="14"/>
  <c r="FW42" i="14"/>
  <c r="FV42" i="14"/>
  <c r="FU42" i="14"/>
  <c r="FP42" i="14"/>
  <c r="FO42" i="14"/>
  <c r="FN42" i="14"/>
  <c r="FI42" i="14"/>
  <c r="FH42" i="14"/>
  <c r="FG42" i="14"/>
  <c r="FB42" i="14"/>
  <c r="FA42" i="14"/>
  <c r="EZ42" i="14"/>
  <c r="EU42" i="14"/>
  <c r="ET42" i="14"/>
  <c r="ES42" i="14"/>
  <c r="EN42" i="14"/>
  <c r="EM42" i="14"/>
  <c r="EL42" i="14"/>
  <c r="EG42" i="14"/>
  <c r="EF42" i="14"/>
  <c r="EE42" i="14"/>
  <c r="DZ42" i="14"/>
  <c r="DY42" i="14"/>
  <c r="DX42" i="14"/>
  <c r="DS42" i="14"/>
  <c r="DR42" i="14"/>
  <c r="DQ42" i="14"/>
  <c r="DL42" i="14"/>
  <c r="DK42" i="14"/>
  <c r="DJ42" i="14"/>
  <c r="DD42" i="14"/>
  <c r="DC42" i="14"/>
  <c r="DB42" i="14"/>
  <c r="CX42" i="14"/>
  <c r="CZ42" i="14" s="1"/>
  <c r="AD42" i="14"/>
  <c r="DF42" i="14" s="1"/>
  <c r="AC42" i="14"/>
  <c r="GD41" i="14"/>
  <c r="GC41" i="14"/>
  <c r="GB41" i="14"/>
  <c r="FW41" i="14"/>
  <c r="FV41" i="14"/>
  <c r="FU41" i="14"/>
  <c r="FP41" i="14"/>
  <c r="FO41" i="14"/>
  <c r="FN41" i="14"/>
  <c r="FI41" i="14"/>
  <c r="FH41" i="14"/>
  <c r="FG41" i="14"/>
  <c r="FB41" i="14"/>
  <c r="FA41" i="14"/>
  <c r="EZ41" i="14"/>
  <c r="EU41" i="14"/>
  <c r="ET41" i="14"/>
  <c r="ES41" i="14"/>
  <c r="EN41" i="14"/>
  <c r="EM41" i="14"/>
  <c r="EL41" i="14"/>
  <c r="EG41" i="14"/>
  <c r="EF41" i="14"/>
  <c r="EE41" i="14"/>
  <c r="DZ41" i="14"/>
  <c r="DY41" i="14"/>
  <c r="DX41" i="14"/>
  <c r="DS41" i="14"/>
  <c r="DR41" i="14"/>
  <c r="DQ41" i="14"/>
  <c r="DL41" i="14"/>
  <c r="DK41" i="14"/>
  <c r="DJ41" i="14"/>
  <c r="DD41" i="14"/>
  <c r="DC41" i="14"/>
  <c r="DB41" i="14"/>
  <c r="CX41" i="14"/>
  <c r="AD41" i="14"/>
  <c r="DF41" i="14" s="1"/>
  <c r="AC41" i="14"/>
  <c r="GD40" i="14"/>
  <c r="GC40" i="14"/>
  <c r="GB40" i="14"/>
  <c r="FW40" i="14"/>
  <c r="FV40" i="14"/>
  <c r="FU40" i="14"/>
  <c r="FP40" i="14"/>
  <c r="FO40" i="14"/>
  <c r="FN40" i="14"/>
  <c r="FI40" i="14"/>
  <c r="FH40" i="14"/>
  <c r="FG40" i="14"/>
  <c r="FB40" i="14"/>
  <c r="FA40" i="14"/>
  <c r="EZ40" i="14"/>
  <c r="EU40" i="14"/>
  <c r="ET40" i="14"/>
  <c r="ES40" i="14"/>
  <c r="EN40" i="14"/>
  <c r="EM40" i="14"/>
  <c r="EL40" i="14"/>
  <c r="EG40" i="14"/>
  <c r="EF40" i="14"/>
  <c r="EE40" i="14"/>
  <c r="DZ40" i="14"/>
  <c r="DY40" i="14"/>
  <c r="DX40" i="14"/>
  <c r="DS40" i="14"/>
  <c r="DR40" i="14"/>
  <c r="DQ40" i="14"/>
  <c r="DL40" i="14"/>
  <c r="DK40" i="14"/>
  <c r="DJ40" i="14"/>
  <c r="DF40" i="14"/>
  <c r="DN40" i="14" s="1"/>
  <c r="DD40" i="14"/>
  <c r="DC40" i="14"/>
  <c r="DB40" i="14"/>
  <c r="CY40" i="14"/>
  <c r="DA40" i="14" s="1"/>
  <c r="DI40" i="14" s="1"/>
  <c r="CX40" i="14"/>
  <c r="CZ40" i="14" s="1"/>
  <c r="AE40" i="14" s="1"/>
  <c r="AG40" i="14" s="1"/>
  <c r="AF40" i="14"/>
  <c r="AH40" i="14" s="1"/>
  <c r="AD40" i="14"/>
  <c r="AC40" i="14"/>
  <c r="GD39" i="14"/>
  <c r="GC39" i="14"/>
  <c r="GB39" i="14"/>
  <c r="FW39" i="14"/>
  <c r="FV39" i="14"/>
  <c r="FU39" i="14"/>
  <c r="FP39" i="14"/>
  <c r="FO39" i="14"/>
  <c r="FN39" i="14"/>
  <c r="FI39" i="14"/>
  <c r="FH39" i="14"/>
  <c r="FG39" i="14"/>
  <c r="FB39" i="14"/>
  <c r="FA39" i="14"/>
  <c r="EZ39" i="14"/>
  <c r="EU39" i="14"/>
  <c r="ET39" i="14"/>
  <c r="ES39" i="14"/>
  <c r="EN39" i="14"/>
  <c r="EM39" i="14"/>
  <c r="EL39" i="14"/>
  <c r="EG39" i="14"/>
  <c r="EF39" i="14"/>
  <c r="EE39" i="14"/>
  <c r="DZ39" i="14"/>
  <c r="DY39" i="14"/>
  <c r="DX39" i="14"/>
  <c r="DS39" i="14"/>
  <c r="DR39" i="14"/>
  <c r="DQ39" i="14"/>
  <c r="DL39" i="14"/>
  <c r="DK39" i="14"/>
  <c r="DJ39" i="14"/>
  <c r="DD39" i="14"/>
  <c r="DC39" i="14"/>
  <c r="DB39" i="14"/>
  <c r="CZ39" i="14"/>
  <c r="CY39" i="14"/>
  <c r="AF39" i="14" s="1"/>
  <c r="CX39" i="14"/>
  <c r="AE39" i="14"/>
  <c r="AG39" i="14" s="1"/>
  <c r="AD39" i="14"/>
  <c r="DF39" i="14" s="1"/>
  <c r="AC39" i="14"/>
  <c r="GD38" i="14"/>
  <c r="GC38" i="14"/>
  <c r="GB38" i="14"/>
  <c r="FW38" i="14"/>
  <c r="FV38" i="14"/>
  <c r="FU38" i="14"/>
  <c r="FP38" i="14"/>
  <c r="FO38" i="14"/>
  <c r="FN38" i="14"/>
  <c r="FI38" i="14"/>
  <c r="FH38" i="14"/>
  <c r="FG38" i="14"/>
  <c r="FB38" i="14"/>
  <c r="FA38" i="14"/>
  <c r="EZ38" i="14"/>
  <c r="EU38" i="14"/>
  <c r="ET38" i="14"/>
  <c r="ES38" i="14"/>
  <c r="EN38" i="14"/>
  <c r="EM38" i="14"/>
  <c r="EL38" i="14"/>
  <c r="EG38" i="14"/>
  <c r="EF38" i="14"/>
  <c r="EE38" i="14"/>
  <c r="DZ38" i="14"/>
  <c r="DY38" i="14"/>
  <c r="DX38" i="14"/>
  <c r="DS38" i="14"/>
  <c r="DR38" i="14"/>
  <c r="DQ38" i="14"/>
  <c r="DL38" i="14"/>
  <c r="DK38" i="14"/>
  <c r="DJ38" i="14"/>
  <c r="DD38" i="14"/>
  <c r="DC38" i="14"/>
  <c r="DB38" i="14"/>
  <c r="CZ38" i="14"/>
  <c r="CY38" i="14"/>
  <c r="AF38" i="14" s="1"/>
  <c r="CX38" i="14"/>
  <c r="AD38" i="14"/>
  <c r="DF38" i="14" s="1"/>
  <c r="AC38" i="14"/>
  <c r="GD37" i="14"/>
  <c r="GC37" i="14"/>
  <c r="GB37" i="14"/>
  <c r="FW37" i="14"/>
  <c r="FV37" i="14"/>
  <c r="FU37" i="14"/>
  <c r="FP37" i="14"/>
  <c r="FO37" i="14"/>
  <c r="FN37" i="14"/>
  <c r="FI37" i="14"/>
  <c r="FH37" i="14"/>
  <c r="FG37" i="14"/>
  <c r="FB37" i="14"/>
  <c r="FA37" i="14"/>
  <c r="EZ37" i="14"/>
  <c r="EU37" i="14"/>
  <c r="ET37" i="14"/>
  <c r="ES37" i="14"/>
  <c r="EN37" i="14"/>
  <c r="EM37" i="14"/>
  <c r="EL37" i="14"/>
  <c r="EG37" i="14"/>
  <c r="EF37" i="14"/>
  <c r="EE37" i="14"/>
  <c r="DZ37" i="14"/>
  <c r="DY37" i="14"/>
  <c r="DX37" i="14"/>
  <c r="DS37" i="14"/>
  <c r="DR37" i="14"/>
  <c r="DQ37" i="14"/>
  <c r="DL37" i="14"/>
  <c r="DK37" i="14"/>
  <c r="DJ37" i="14"/>
  <c r="DF37" i="14"/>
  <c r="DD37" i="14"/>
  <c r="DC37" i="14"/>
  <c r="DB37" i="14"/>
  <c r="CY37" i="14"/>
  <c r="AF37" i="14" s="1"/>
  <c r="CX37" i="14"/>
  <c r="CZ37" i="14" s="1"/>
  <c r="AH37" i="14"/>
  <c r="AD37" i="14"/>
  <c r="AC37" i="14"/>
  <c r="GD36" i="14"/>
  <c r="GC36" i="14"/>
  <c r="GB36" i="14"/>
  <c r="FW36" i="14"/>
  <c r="FV36" i="14"/>
  <c r="FU36" i="14"/>
  <c r="FP36" i="14"/>
  <c r="FO36" i="14"/>
  <c r="FN36" i="14"/>
  <c r="FI36" i="14"/>
  <c r="FH36" i="14"/>
  <c r="FG36" i="14"/>
  <c r="FB36" i="14"/>
  <c r="FA36" i="14"/>
  <c r="EZ36" i="14"/>
  <c r="EU36" i="14"/>
  <c r="ET36" i="14"/>
  <c r="ES36" i="14"/>
  <c r="EN36" i="14"/>
  <c r="EM36" i="14"/>
  <c r="EL36" i="14"/>
  <c r="EG36" i="14"/>
  <c r="EF36" i="14"/>
  <c r="EE36" i="14"/>
  <c r="DZ36" i="14"/>
  <c r="DY36" i="14"/>
  <c r="DX36" i="14"/>
  <c r="DS36" i="14"/>
  <c r="DR36" i="14"/>
  <c r="DQ36" i="14"/>
  <c r="DL36" i="14"/>
  <c r="DK36" i="14"/>
  <c r="DJ36" i="14"/>
  <c r="DD36" i="14"/>
  <c r="DC36" i="14"/>
  <c r="DB36" i="14"/>
  <c r="CY36" i="14"/>
  <c r="CX36" i="14"/>
  <c r="CZ36" i="14" s="1"/>
  <c r="AD36" i="14"/>
  <c r="DF36" i="14" s="1"/>
  <c r="DN36" i="14" s="1"/>
  <c r="DU36" i="14" s="1"/>
  <c r="AC36" i="14"/>
  <c r="GD35" i="14"/>
  <c r="GC35" i="14"/>
  <c r="GB35" i="14"/>
  <c r="FW35" i="14"/>
  <c r="FV35" i="14"/>
  <c r="FU35" i="14"/>
  <c r="FP35" i="14"/>
  <c r="FO35" i="14"/>
  <c r="FN35" i="14"/>
  <c r="FI35" i="14"/>
  <c r="FH35" i="14"/>
  <c r="FG35" i="14"/>
  <c r="FB35" i="14"/>
  <c r="FA35" i="14"/>
  <c r="EZ35" i="14"/>
  <c r="EU35" i="14"/>
  <c r="ET35" i="14"/>
  <c r="ES35" i="14"/>
  <c r="EN35" i="14"/>
  <c r="EM35" i="14"/>
  <c r="EL35" i="14"/>
  <c r="EG35" i="14"/>
  <c r="EF35" i="14"/>
  <c r="EE35" i="14"/>
  <c r="DZ35" i="14"/>
  <c r="DY35" i="14"/>
  <c r="DX35" i="14"/>
  <c r="DS35" i="14"/>
  <c r="DR35" i="14"/>
  <c r="DQ35" i="14"/>
  <c r="DL35" i="14"/>
  <c r="DK35" i="14"/>
  <c r="DJ35" i="14"/>
  <c r="DD35" i="14"/>
  <c r="DC35" i="14"/>
  <c r="DB35" i="14"/>
  <c r="CX35" i="14"/>
  <c r="CZ35" i="14" s="1"/>
  <c r="AD35" i="14"/>
  <c r="AC35" i="14"/>
  <c r="GD34" i="14"/>
  <c r="GC34" i="14"/>
  <c r="GB34" i="14"/>
  <c r="FW34" i="14"/>
  <c r="FV34" i="14"/>
  <c r="FU34" i="14"/>
  <c r="FP34" i="14"/>
  <c r="FO34" i="14"/>
  <c r="FN34" i="14"/>
  <c r="FI34" i="14"/>
  <c r="FH34" i="14"/>
  <c r="FG34" i="14"/>
  <c r="FB34" i="14"/>
  <c r="FA34" i="14"/>
  <c r="EZ34" i="14"/>
  <c r="EU34" i="14"/>
  <c r="ET34" i="14"/>
  <c r="ES34" i="14"/>
  <c r="EN34" i="14"/>
  <c r="EM34" i="14"/>
  <c r="EL34" i="14"/>
  <c r="EG34" i="14"/>
  <c r="EF34" i="14"/>
  <c r="EE34" i="14"/>
  <c r="DZ34" i="14"/>
  <c r="DY34" i="14"/>
  <c r="DX34" i="14"/>
  <c r="DS34" i="14"/>
  <c r="DR34" i="14"/>
  <c r="DQ34" i="14"/>
  <c r="DL34" i="14"/>
  <c r="DK34" i="14"/>
  <c r="DJ34" i="14"/>
  <c r="DD34" i="14"/>
  <c r="DC34" i="14"/>
  <c r="DB34" i="14"/>
  <c r="CX34" i="14"/>
  <c r="CZ34" i="14" s="1"/>
  <c r="AD34" i="14"/>
  <c r="DF34" i="14" s="1"/>
  <c r="AC34" i="14"/>
  <c r="GD33" i="14"/>
  <c r="GC33" i="14"/>
  <c r="GB33" i="14"/>
  <c r="FW33" i="14"/>
  <c r="FV33" i="14"/>
  <c r="FU33" i="14"/>
  <c r="FP33" i="14"/>
  <c r="FO33" i="14"/>
  <c r="FN33" i="14"/>
  <c r="FI33" i="14"/>
  <c r="FH33" i="14"/>
  <c r="FG33" i="14"/>
  <c r="FB33" i="14"/>
  <c r="FA33" i="14"/>
  <c r="EZ33" i="14"/>
  <c r="EU33" i="14"/>
  <c r="ET33" i="14"/>
  <c r="ES33" i="14"/>
  <c r="EN33" i="14"/>
  <c r="EM33" i="14"/>
  <c r="EL33" i="14"/>
  <c r="EG33" i="14"/>
  <c r="EF33" i="14"/>
  <c r="EE33" i="14"/>
  <c r="DZ33" i="14"/>
  <c r="DY33" i="14"/>
  <c r="DX33" i="14"/>
  <c r="DS33" i="14"/>
  <c r="DR33" i="14"/>
  <c r="DQ33" i="14"/>
  <c r="DL33" i="14"/>
  <c r="DK33" i="14"/>
  <c r="DJ33" i="14"/>
  <c r="DD33" i="14"/>
  <c r="DC33" i="14"/>
  <c r="DB33" i="14"/>
  <c r="CX33" i="14"/>
  <c r="CY33" i="14" s="1"/>
  <c r="AF33" i="14"/>
  <c r="AD33" i="14"/>
  <c r="DF33" i="14" s="1"/>
  <c r="DE33" i="14" s="1"/>
  <c r="AC33" i="14"/>
  <c r="GD32" i="14"/>
  <c r="GC32" i="14"/>
  <c r="GB32" i="14"/>
  <c r="FW32" i="14"/>
  <c r="FV32" i="14"/>
  <c r="FU32" i="14"/>
  <c r="FP32" i="14"/>
  <c r="FO32" i="14"/>
  <c r="FN32" i="14"/>
  <c r="FI32" i="14"/>
  <c r="FH32" i="14"/>
  <c r="FG32" i="14"/>
  <c r="FB32" i="14"/>
  <c r="FA32" i="14"/>
  <c r="EZ32" i="14"/>
  <c r="EU32" i="14"/>
  <c r="ET32" i="14"/>
  <c r="ES32" i="14"/>
  <c r="EN32" i="14"/>
  <c r="EM32" i="14"/>
  <c r="EL32" i="14"/>
  <c r="EG32" i="14"/>
  <c r="EF32" i="14"/>
  <c r="EE32" i="14"/>
  <c r="DZ32" i="14"/>
  <c r="DY32" i="14"/>
  <c r="DX32" i="14"/>
  <c r="DW32" i="14"/>
  <c r="DV32" i="14" s="1"/>
  <c r="DS32" i="14"/>
  <c r="DR32" i="14"/>
  <c r="DQ32" i="14"/>
  <c r="DN32" i="14"/>
  <c r="DM32" i="14" s="1"/>
  <c r="DL32" i="14"/>
  <c r="DK32" i="14"/>
  <c r="DJ32" i="14"/>
  <c r="DF32" i="14"/>
  <c r="DE32" i="14" s="1"/>
  <c r="DD32" i="14"/>
  <c r="DC32" i="14"/>
  <c r="DB32" i="14"/>
  <c r="CY32" i="14"/>
  <c r="DA32" i="14" s="1"/>
  <c r="DI32" i="14" s="1"/>
  <c r="DP32" i="14" s="1"/>
  <c r="DO32" i="14" s="1"/>
  <c r="CX32" i="14"/>
  <c r="CZ32" i="14" s="1"/>
  <c r="AH32" i="14"/>
  <c r="AF32" i="14"/>
  <c r="AE32" i="14"/>
  <c r="AG32" i="14" s="1"/>
  <c r="AD32" i="14"/>
  <c r="AC32" i="14"/>
  <c r="GD31" i="14"/>
  <c r="GC31" i="14"/>
  <c r="GB31" i="14"/>
  <c r="FW31" i="14"/>
  <c r="FV31" i="14"/>
  <c r="FU31" i="14"/>
  <c r="FP31" i="14"/>
  <c r="FO31" i="14"/>
  <c r="FN31" i="14"/>
  <c r="FI31" i="14"/>
  <c r="FH31" i="14"/>
  <c r="FG31" i="14"/>
  <c r="FB31" i="14"/>
  <c r="FA31" i="14"/>
  <c r="EZ31" i="14"/>
  <c r="EU31" i="14"/>
  <c r="ET31" i="14"/>
  <c r="ES31" i="14"/>
  <c r="EN31" i="14"/>
  <c r="EM31" i="14"/>
  <c r="EL31" i="14"/>
  <c r="EG31" i="14"/>
  <c r="EF31" i="14"/>
  <c r="EE31" i="14"/>
  <c r="DZ31" i="14"/>
  <c r="DY31" i="14"/>
  <c r="DX31" i="14"/>
  <c r="DS31" i="14"/>
  <c r="DR31" i="14"/>
  <c r="DQ31" i="14"/>
  <c r="DL31" i="14"/>
  <c r="DK31" i="14"/>
  <c r="DJ31" i="14"/>
  <c r="DD31" i="14"/>
  <c r="DC31" i="14"/>
  <c r="DB31" i="14"/>
  <c r="CZ31" i="14"/>
  <c r="CY31" i="14"/>
  <c r="CX31" i="14"/>
  <c r="AE31" i="14"/>
  <c r="AG31" i="14" s="1"/>
  <c r="AD31" i="14"/>
  <c r="DF31" i="14" s="1"/>
  <c r="DE31" i="14" s="1"/>
  <c r="AC31" i="14"/>
  <c r="GD30" i="14"/>
  <c r="GC30" i="14"/>
  <c r="GB30" i="14"/>
  <c r="FW30" i="14"/>
  <c r="FV30" i="14"/>
  <c r="FU30" i="14"/>
  <c r="FP30" i="14"/>
  <c r="FO30" i="14"/>
  <c r="FN30" i="14"/>
  <c r="FI30" i="14"/>
  <c r="FH30" i="14"/>
  <c r="FG30" i="14"/>
  <c r="FB30" i="14"/>
  <c r="FA30" i="14"/>
  <c r="EZ30" i="14"/>
  <c r="EU30" i="14"/>
  <c r="ET30" i="14"/>
  <c r="ES30" i="14"/>
  <c r="EN30" i="14"/>
  <c r="EM30" i="14"/>
  <c r="EL30" i="14"/>
  <c r="EG30" i="14"/>
  <c r="EF30" i="14"/>
  <c r="EE30" i="14"/>
  <c r="DZ30" i="14"/>
  <c r="DY30" i="14"/>
  <c r="DX30" i="14"/>
  <c r="DS30" i="14"/>
  <c r="DR30" i="14"/>
  <c r="DQ30" i="14"/>
  <c r="DL30" i="14"/>
  <c r="DK30" i="14"/>
  <c r="DJ30" i="14"/>
  <c r="DD30" i="14"/>
  <c r="DC30" i="14"/>
  <c r="DB30" i="14"/>
  <c r="DA30" i="14"/>
  <c r="DI30" i="14" s="1"/>
  <c r="DG30" i="14" s="1"/>
  <c r="CZ30" i="14"/>
  <c r="AE30" i="14" s="1"/>
  <c r="AG30" i="14" s="1"/>
  <c r="CY30" i="14"/>
  <c r="AF30" i="14" s="1"/>
  <c r="CX30" i="14"/>
  <c r="AD30" i="14"/>
  <c r="AH30" i="14" s="1"/>
  <c r="AC30" i="14"/>
  <c r="GD29" i="14"/>
  <c r="GC29" i="14"/>
  <c r="GB29" i="14"/>
  <c r="FW29" i="14"/>
  <c r="FV29" i="14"/>
  <c r="FU29" i="14"/>
  <c r="FP29" i="14"/>
  <c r="FO29" i="14"/>
  <c r="FN29" i="14"/>
  <c r="FI29" i="14"/>
  <c r="FH29" i="14"/>
  <c r="FG29" i="14"/>
  <c r="FB29" i="14"/>
  <c r="FA29" i="14"/>
  <c r="EZ29" i="14"/>
  <c r="EU29" i="14"/>
  <c r="ET29" i="14"/>
  <c r="ES29" i="14"/>
  <c r="EN29" i="14"/>
  <c r="EM29" i="14"/>
  <c r="EL29" i="14"/>
  <c r="EG29" i="14"/>
  <c r="EF29" i="14"/>
  <c r="EE29" i="14"/>
  <c r="DZ29" i="14"/>
  <c r="DY29" i="14"/>
  <c r="DX29" i="14"/>
  <c r="DS29" i="14"/>
  <c r="DR29" i="14"/>
  <c r="DQ29" i="14"/>
  <c r="DM29" i="14"/>
  <c r="DL29" i="14"/>
  <c r="DK29" i="14"/>
  <c r="DJ29" i="14"/>
  <c r="DF29" i="14"/>
  <c r="DN29" i="14" s="1"/>
  <c r="DU29" i="14" s="1"/>
  <c r="DT29" i="14" s="1"/>
  <c r="DE29" i="14"/>
  <c r="DD29" i="14"/>
  <c r="DC29" i="14"/>
  <c r="DB29" i="14"/>
  <c r="CY29" i="14"/>
  <c r="CX29" i="14"/>
  <c r="CZ29" i="14" s="1"/>
  <c r="AD29" i="14"/>
  <c r="AC29" i="14"/>
  <c r="GD28" i="14"/>
  <c r="GC28" i="14"/>
  <c r="GB28" i="14"/>
  <c r="FW28" i="14"/>
  <c r="FV28" i="14"/>
  <c r="FU28" i="14"/>
  <c r="FP28" i="14"/>
  <c r="FO28" i="14"/>
  <c r="FN28" i="14"/>
  <c r="FI28" i="14"/>
  <c r="FH28" i="14"/>
  <c r="FG28" i="14"/>
  <c r="FB28" i="14"/>
  <c r="FA28" i="14"/>
  <c r="EZ28" i="14"/>
  <c r="EU28" i="14"/>
  <c r="ET28" i="14"/>
  <c r="ES28" i="14"/>
  <c r="EN28" i="14"/>
  <c r="EM28" i="14"/>
  <c r="EL28" i="14"/>
  <c r="EG28" i="14"/>
  <c r="EF28" i="14"/>
  <c r="EE28" i="14"/>
  <c r="DZ28" i="14"/>
  <c r="DY28" i="14"/>
  <c r="DX28" i="14"/>
  <c r="DS28" i="14"/>
  <c r="DR28" i="14"/>
  <c r="DQ28" i="14"/>
  <c r="DL28" i="14"/>
  <c r="DK28" i="14"/>
  <c r="DJ28" i="14"/>
  <c r="DD28" i="14"/>
  <c r="DC28" i="14"/>
  <c r="DB28" i="14"/>
  <c r="CZ28" i="14"/>
  <c r="CY28" i="14"/>
  <c r="CX28" i="14"/>
  <c r="AD28" i="14"/>
  <c r="AC28" i="14"/>
  <c r="GD27" i="14"/>
  <c r="GC27" i="14"/>
  <c r="GB27" i="14"/>
  <c r="FW27" i="14"/>
  <c r="FV27" i="14"/>
  <c r="FU27" i="14"/>
  <c r="FP27" i="14"/>
  <c r="FO27" i="14"/>
  <c r="FN27" i="14"/>
  <c r="FI27" i="14"/>
  <c r="FH27" i="14"/>
  <c r="FG27" i="14"/>
  <c r="FB27" i="14"/>
  <c r="FA27" i="14"/>
  <c r="EZ27" i="14"/>
  <c r="EU27" i="14"/>
  <c r="ET27" i="14"/>
  <c r="ES27" i="14"/>
  <c r="EN27" i="14"/>
  <c r="EM27" i="14"/>
  <c r="EL27" i="14"/>
  <c r="EG27" i="14"/>
  <c r="EF27" i="14"/>
  <c r="EE27" i="14"/>
  <c r="EB27" i="14"/>
  <c r="EI27" i="14" s="1"/>
  <c r="EA27" i="14"/>
  <c r="DZ27" i="14"/>
  <c r="DY27" i="14"/>
  <c r="DX27" i="14"/>
  <c r="DU27" i="14"/>
  <c r="DT27" i="14" s="1"/>
  <c r="DS27" i="14"/>
  <c r="DR27" i="14"/>
  <c r="DQ27" i="14"/>
  <c r="DN27" i="14"/>
  <c r="DM27" i="14"/>
  <c r="DL27" i="14"/>
  <c r="DK27" i="14"/>
  <c r="DJ27" i="14"/>
  <c r="DF27" i="14"/>
  <c r="DE27" i="14" s="1"/>
  <c r="DD27" i="14"/>
  <c r="DC27" i="14"/>
  <c r="DB27" i="14"/>
  <c r="CX27" i="14"/>
  <c r="CZ27" i="14" s="1"/>
  <c r="AD27" i="14"/>
  <c r="AC27" i="14"/>
  <c r="GD26" i="14"/>
  <c r="GC26" i="14"/>
  <c r="GB26" i="14"/>
  <c r="FW26" i="14"/>
  <c r="FV26" i="14"/>
  <c r="FU26" i="14"/>
  <c r="FP26" i="14"/>
  <c r="FO26" i="14"/>
  <c r="FN26" i="14"/>
  <c r="FI26" i="14"/>
  <c r="FH26" i="14"/>
  <c r="FG26" i="14"/>
  <c r="FB26" i="14"/>
  <c r="FA26" i="14"/>
  <c r="EZ26" i="14"/>
  <c r="EU26" i="14"/>
  <c r="ET26" i="14"/>
  <c r="ES26" i="14"/>
  <c r="EN26" i="14"/>
  <c r="EM26" i="14"/>
  <c r="EL26" i="14"/>
  <c r="EG26" i="14"/>
  <c r="EF26" i="14"/>
  <c r="EE26" i="14"/>
  <c r="DZ26" i="14"/>
  <c r="DY26" i="14"/>
  <c r="DX26" i="14"/>
  <c r="DS26" i="14"/>
  <c r="DR26" i="14"/>
  <c r="DQ26" i="14"/>
  <c r="DL26" i="14"/>
  <c r="DK26" i="14"/>
  <c r="DJ26" i="14"/>
  <c r="DD26" i="14"/>
  <c r="DC26" i="14"/>
  <c r="DB26" i="14"/>
  <c r="CX26" i="14"/>
  <c r="CY26" i="14" s="1"/>
  <c r="AF26" i="14" s="1"/>
  <c r="AD26" i="14"/>
  <c r="AC26" i="14"/>
  <c r="GD25" i="14"/>
  <c r="GC25" i="14"/>
  <c r="GB25" i="14"/>
  <c r="FW25" i="14"/>
  <c r="FV25" i="14"/>
  <c r="FU25" i="14"/>
  <c r="FP25" i="14"/>
  <c r="FO25" i="14"/>
  <c r="FN25" i="14"/>
  <c r="FI25" i="14"/>
  <c r="FH25" i="14"/>
  <c r="FG25" i="14"/>
  <c r="FB25" i="14"/>
  <c r="FA25" i="14"/>
  <c r="EZ25" i="14"/>
  <c r="EU25" i="14"/>
  <c r="ET25" i="14"/>
  <c r="ES25" i="14"/>
  <c r="EN25" i="14"/>
  <c r="EM25" i="14"/>
  <c r="EL25" i="14"/>
  <c r="EG25" i="14"/>
  <c r="EF25" i="14"/>
  <c r="EE25" i="14"/>
  <c r="DZ25" i="14"/>
  <c r="DY25" i="14"/>
  <c r="DX25" i="14"/>
  <c r="DS25" i="14"/>
  <c r="DR25" i="14"/>
  <c r="DQ25" i="14"/>
  <c r="DL25" i="14"/>
  <c r="DK25" i="14"/>
  <c r="DJ25" i="14"/>
  <c r="DD25" i="14"/>
  <c r="DC25" i="14"/>
  <c r="DB25" i="14"/>
  <c r="CX25" i="14"/>
  <c r="CZ25" i="14" s="1"/>
  <c r="AD25" i="14"/>
  <c r="AC25" i="14"/>
  <c r="GD24" i="14"/>
  <c r="GC24" i="14"/>
  <c r="GB24" i="14"/>
  <c r="FW24" i="14"/>
  <c r="FV24" i="14"/>
  <c r="FU24" i="14"/>
  <c r="FP24" i="14"/>
  <c r="FO24" i="14"/>
  <c r="FN24" i="14"/>
  <c r="FI24" i="14"/>
  <c r="FH24" i="14"/>
  <c r="FG24" i="14"/>
  <c r="FB24" i="14"/>
  <c r="FA24" i="14"/>
  <c r="EZ24" i="14"/>
  <c r="EU24" i="14"/>
  <c r="ET24" i="14"/>
  <c r="ES24" i="14"/>
  <c r="EN24" i="14"/>
  <c r="EM24" i="14"/>
  <c r="EL24" i="14"/>
  <c r="EG24" i="14"/>
  <c r="EF24" i="14"/>
  <c r="EE24" i="14"/>
  <c r="DZ24" i="14"/>
  <c r="DY24" i="14"/>
  <c r="DX24" i="14"/>
  <c r="DS24" i="14"/>
  <c r="DR24" i="14"/>
  <c r="DQ24" i="14"/>
  <c r="DN24" i="14"/>
  <c r="DL24" i="14"/>
  <c r="DK24" i="14"/>
  <c r="DJ24" i="14"/>
  <c r="DF24" i="14"/>
  <c r="DE24" i="14"/>
  <c r="DD24" i="14"/>
  <c r="DC24" i="14"/>
  <c r="DB24" i="14"/>
  <c r="CZ24" i="14"/>
  <c r="CX24" i="14"/>
  <c r="CY24" i="14" s="1"/>
  <c r="AD24" i="14"/>
  <c r="AC24" i="14"/>
  <c r="GD23" i="14"/>
  <c r="GC23" i="14"/>
  <c r="GB23" i="14"/>
  <c r="FW23" i="14"/>
  <c r="FV23" i="14"/>
  <c r="FU23" i="14"/>
  <c r="FP23" i="14"/>
  <c r="FO23" i="14"/>
  <c r="FN23" i="14"/>
  <c r="FI23" i="14"/>
  <c r="FH23" i="14"/>
  <c r="FG23" i="14"/>
  <c r="FB23" i="14"/>
  <c r="FA23" i="14"/>
  <c r="EZ23" i="14"/>
  <c r="EU23" i="14"/>
  <c r="ET23" i="14"/>
  <c r="ES23" i="14"/>
  <c r="EN23" i="14"/>
  <c r="EM23" i="14"/>
  <c r="EL23" i="14"/>
  <c r="EG23" i="14"/>
  <c r="EF23" i="14"/>
  <c r="EE23" i="14"/>
  <c r="DZ23" i="14"/>
  <c r="DY23" i="14"/>
  <c r="DX23" i="14"/>
  <c r="DS23" i="14"/>
  <c r="DR23" i="14"/>
  <c r="DQ23" i="14"/>
  <c r="DL23" i="14"/>
  <c r="DK23" i="14"/>
  <c r="DJ23" i="14"/>
  <c r="DD23" i="14"/>
  <c r="DC23" i="14"/>
  <c r="DB23" i="14"/>
  <c r="CY23" i="14"/>
  <c r="DA23" i="14" s="1"/>
  <c r="DI23" i="14" s="1"/>
  <c r="DG23" i="14" s="1"/>
  <c r="CX23" i="14"/>
  <c r="CZ23" i="14" s="1"/>
  <c r="AD23" i="14"/>
  <c r="AC23" i="14"/>
  <c r="GD22" i="14"/>
  <c r="GC22" i="14"/>
  <c r="GB22" i="14"/>
  <c r="FW22" i="14"/>
  <c r="FV22" i="14"/>
  <c r="FU22" i="14"/>
  <c r="FP22" i="14"/>
  <c r="FO22" i="14"/>
  <c r="FN22" i="14"/>
  <c r="FI22" i="14"/>
  <c r="FH22" i="14"/>
  <c r="FG22" i="14"/>
  <c r="FB22" i="14"/>
  <c r="FA22" i="14"/>
  <c r="EZ22" i="14"/>
  <c r="EU22" i="14"/>
  <c r="ET22" i="14"/>
  <c r="ES22" i="14"/>
  <c r="EN22" i="14"/>
  <c r="EM22" i="14"/>
  <c r="EL22" i="14"/>
  <c r="EG22" i="14"/>
  <c r="EF22" i="14"/>
  <c r="EE22" i="14"/>
  <c r="DZ22" i="14"/>
  <c r="DY22" i="14"/>
  <c r="DX22" i="14"/>
  <c r="DS22" i="14"/>
  <c r="DR22" i="14"/>
  <c r="DQ22" i="14"/>
  <c r="DN22" i="14"/>
  <c r="DU22" i="14" s="1"/>
  <c r="DM22" i="14"/>
  <c r="DL22" i="14"/>
  <c r="DK22" i="14"/>
  <c r="DJ22" i="14"/>
  <c r="DF22" i="14"/>
  <c r="DE22" i="14" s="1"/>
  <c r="DD22" i="14"/>
  <c r="DC22" i="14"/>
  <c r="DB22" i="14"/>
  <c r="CZ22" i="14"/>
  <c r="CY22" i="14"/>
  <c r="AF22" i="14" s="1"/>
  <c r="CX22" i="14"/>
  <c r="AD22" i="14"/>
  <c r="AC22" i="14"/>
  <c r="GD21" i="14"/>
  <c r="GC21" i="14"/>
  <c r="GB21" i="14"/>
  <c r="FW21" i="14"/>
  <c r="FV21" i="14"/>
  <c r="FU21" i="14"/>
  <c r="FP21" i="14"/>
  <c r="FO21" i="14"/>
  <c r="FN21" i="14"/>
  <c r="FI21" i="14"/>
  <c r="FH21" i="14"/>
  <c r="FG21" i="14"/>
  <c r="FB21" i="14"/>
  <c r="FA21" i="14"/>
  <c r="EZ21" i="14"/>
  <c r="EU21" i="14"/>
  <c r="ET21" i="14"/>
  <c r="ES21" i="14"/>
  <c r="EN21" i="14"/>
  <c r="EM21" i="14"/>
  <c r="EL21" i="14"/>
  <c r="EG21" i="14"/>
  <c r="EF21" i="14"/>
  <c r="EE21" i="14"/>
  <c r="DZ21" i="14"/>
  <c r="DY21" i="14"/>
  <c r="DX21" i="14"/>
  <c r="DS21" i="14"/>
  <c r="DR21" i="14"/>
  <c r="DQ21" i="14"/>
  <c r="DL21" i="14"/>
  <c r="DK21" i="14"/>
  <c r="DJ21" i="14"/>
  <c r="DD21" i="14"/>
  <c r="DC21" i="14"/>
  <c r="DB21" i="14"/>
  <c r="CX21" i="14"/>
  <c r="CZ21" i="14" s="1"/>
  <c r="AD21" i="14"/>
  <c r="DF21" i="14" s="1"/>
  <c r="AC21" i="14"/>
  <c r="GD20" i="14"/>
  <c r="GC20" i="14"/>
  <c r="GB20" i="14"/>
  <c r="FW20" i="14"/>
  <c r="FV20" i="14"/>
  <c r="FU20" i="14"/>
  <c r="FP20" i="14"/>
  <c r="FO20" i="14"/>
  <c r="FN20" i="14"/>
  <c r="FI20" i="14"/>
  <c r="FH20" i="14"/>
  <c r="FG20" i="14"/>
  <c r="FB20" i="14"/>
  <c r="FA20" i="14"/>
  <c r="EZ20" i="14"/>
  <c r="EU20" i="14"/>
  <c r="ET20" i="14"/>
  <c r="ES20" i="14"/>
  <c r="EN20" i="14"/>
  <c r="EM20" i="14"/>
  <c r="EL20" i="14"/>
  <c r="EG20" i="14"/>
  <c r="EF20" i="14"/>
  <c r="EE20" i="14"/>
  <c r="DZ20" i="14"/>
  <c r="DY20" i="14"/>
  <c r="DX20" i="14"/>
  <c r="DS20" i="14"/>
  <c r="DR20" i="14"/>
  <c r="DQ20" i="14"/>
  <c r="DL20" i="14"/>
  <c r="DK20" i="14"/>
  <c r="DJ20" i="14"/>
  <c r="DD20" i="14"/>
  <c r="DC20" i="14"/>
  <c r="DB20" i="14"/>
  <c r="DA20" i="14"/>
  <c r="DI20" i="14" s="1"/>
  <c r="CZ20" i="14"/>
  <c r="CY20" i="14"/>
  <c r="AF20" i="14" s="1"/>
  <c r="CX20" i="14"/>
  <c r="AD20" i="14"/>
  <c r="DF20" i="14" s="1"/>
  <c r="AC20" i="14"/>
  <c r="GD19" i="14"/>
  <c r="GC19" i="14"/>
  <c r="GB19" i="14"/>
  <c r="FW19" i="14"/>
  <c r="FV19" i="14"/>
  <c r="FU19" i="14"/>
  <c r="FP19" i="14"/>
  <c r="FO19" i="14"/>
  <c r="FN19" i="14"/>
  <c r="FI19" i="14"/>
  <c r="FH19" i="14"/>
  <c r="FG19" i="14"/>
  <c r="FB19" i="14"/>
  <c r="FA19" i="14"/>
  <c r="EZ19" i="14"/>
  <c r="EU19" i="14"/>
  <c r="ET19" i="14"/>
  <c r="ES19" i="14"/>
  <c r="EN19" i="14"/>
  <c r="EM19" i="14"/>
  <c r="EL19" i="14"/>
  <c r="EG19" i="14"/>
  <c r="EF19" i="14"/>
  <c r="EE19" i="14"/>
  <c r="DZ19" i="14"/>
  <c r="DY19" i="14"/>
  <c r="DX19" i="14"/>
  <c r="DS19" i="14"/>
  <c r="DR19" i="14"/>
  <c r="DQ19" i="14"/>
  <c r="DL19" i="14"/>
  <c r="DK19" i="14"/>
  <c r="DJ19" i="14"/>
  <c r="DD19" i="14"/>
  <c r="DC19" i="14"/>
  <c r="DB19" i="14"/>
  <c r="CX19" i="14"/>
  <c r="CZ19" i="14" s="1"/>
  <c r="AD19" i="14"/>
  <c r="AC19" i="14"/>
  <c r="GD18" i="14"/>
  <c r="GC18" i="14"/>
  <c r="GB18" i="14"/>
  <c r="FW18" i="14"/>
  <c r="FV18" i="14"/>
  <c r="FU18" i="14"/>
  <c r="FP18" i="14"/>
  <c r="FO18" i="14"/>
  <c r="FN18" i="14"/>
  <c r="FI18" i="14"/>
  <c r="FH18" i="14"/>
  <c r="FG18" i="14"/>
  <c r="FA18" i="14"/>
  <c r="EZ18" i="14"/>
  <c r="FB18" i="14" s="1"/>
  <c r="ET18" i="14"/>
  <c r="ES18" i="14"/>
  <c r="EU18" i="14" s="1"/>
  <c r="EM18" i="14"/>
  <c r="EL18" i="14"/>
  <c r="EN18" i="14" s="1"/>
  <c r="EF18" i="14"/>
  <c r="EE18" i="14"/>
  <c r="EG18" i="14" s="1"/>
  <c r="DY18" i="14"/>
  <c r="DZ18" i="14" s="1"/>
  <c r="DX18" i="14"/>
  <c r="DR18" i="14"/>
  <c r="DQ18" i="14"/>
  <c r="DS18" i="14" s="1"/>
  <c r="DL18" i="14"/>
  <c r="DK18" i="14"/>
  <c r="DJ18" i="14"/>
  <c r="DD18" i="14"/>
  <c r="DC18" i="14"/>
  <c r="DB18" i="14"/>
  <c r="CX18" i="14"/>
  <c r="CZ18" i="14" s="1"/>
  <c r="CM18" i="14"/>
  <c r="CQ18" i="14" s="1"/>
  <c r="CP18" i="14" s="1"/>
  <c r="CS18" i="14" s="1"/>
  <c r="AF18" i="14"/>
  <c r="CO18" i="14" s="1"/>
  <c r="AD18" i="14"/>
  <c r="DF18" i="14" s="1"/>
  <c r="AC18" i="14"/>
  <c r="GD17" i="14"/>
  <c r="GC17" i="14"/>
  <c r="GB17" i="14"/>
  <c r="FW17" i="14"/>
  <c r="FV17" i="14"/>
  <c r="FU17" i="14"/>
  <c r="FP17" i="14"/>
  <c r="FO17" i="14"/>
  <c r="FN17" i="14"/>
  <c r="FI17" i="14"/>
  <c r="FH17" i="14"/>
  <c r="FG17" i="14"/>
  <c r="FA17" i="14"/>
  <c r="EZ17" i="14"/>
  <c r="FB17" i="14" s="1"/>
  <c r="EU17" i="14"/>
  <c r="ET17" i="14"/>
  <c r="ES17" i="14"/>
  <c r="EM17" i="14"/>
  <c r="EL17" i="14"/>
  <c r="EN17" i="14" s="1"/>
  <c r="EF17" i="14"/>
  <c r="EE17" i="14"/>
  <c r="EG17" i="14" s="1"/>
  <c r="DZ17" i="14"/>
  <c r="DY17" i="14"/>
  <c r="DX17" i="14"/>
  <c r="DS17" i="14"/>
  <c r="DR17" i="14"/>
  <c r="DQ17" i="14"/>
  <c r="DK17" i="14"/>
  <c r="DJ17" i="14"/>
  <c r="DL17" i="14" s="1"/>
  <c r="DC17" i="14"/>
  <c r="DB17" i="14"/>
  <c r="DD17" i="14" s="1"/>
  <c r="CX17" i="14"/>
  <c r="CO17" i="14"/>
  <c r="AF17" i="14"/>
  <c r="AD17" i="14"/>
  <c r="CM17" i="14" s="1"/>
  <c r="CQ17" i="14" s="1"/>
  <c r="CP17" i="14" s="1"/>
  <c r="CS17" i="14" s="1"/>
  <c r="AC17" i="14"/>
  <c r="GD16" i="14"/>
  <c r="GC16" i="14"/>
  <c r="GB16" i="14"/>
  <c r="FW16" i="14"/>
  <c r="FV16" i="14"/>
  <c r="FU16" i="14"/>
  <c r="FP16" i="14"/>
  <c r="FO16" i="14"/>
  <c r="FN16" i="14"/>
  <c r="FI16" i="14"/>
  <c r="FH16" i="14"/>
  <c r="FG16" i="14"/>
  <c r="FB16" i="14"/>
  <c r="FA16" i="14"/>
  <c r="EZ16" i="14"/>
  <c r="EU16" i="14"/>
  <c r="ET16" i="14"/>
  <c r="ES16" i="14"/>
  <c r="EN16" i="14"/>
  <c r="EM16" i="14"/>
  <c r="EL16" i="14"/>
  <c r="EG16" i="14"/>
  <c r="EF16" i="14"/>
  <c r="EE16" i="14"/>
  <c r="DZ16" i="14"/>
  <c r="DY16" i="14"/>
  <c r="DX16" i="14"/>
  <c r="DR16" i="14"/>
  <c r="DQ16" i="14"/>
  <c r="DS16" i="14" s="1"/>
  <c r="DK16" i="14"/>
  <c r="DJ16" i="14"/>
  <c r="DL16" i="14" s="1"/>
  <c r="DD16" i="14"/>
  <c r="DC16" i="14"/>
  <c r="DB16" i="14"/>
  <c r="CZ16" i="14"/>
  <c r="CY16" i="14"/>
  <c r="AE16" i="14" s="1"/>
  <c r="CX16" i="14"/>
  <c r="AF16" i="14"/>
  <c r="CO16" i="14" s="1"/>
  <c r="AC16" i="14"/>
  <c r="AD16" i="14" s="1"/>
  <c r="GD15" i="14"/>
  <c r="GC15" i="14"/>
  <c r="GB15" i="14"/>
  <c r="FW15" i="14"/>
  <c r="FV15" i="14"/>
  <c r="FU15" i="14"/>
  <c r="FP15" i="14"/>
  <c r="FO15" i="14"/>
  <c r="FN15" i="14"/>
  <c r="FI15" i="14"/>
  <c r="FH15" i="14"/>
  <c r="FG15" i="14"/>
  <c r="FB15" i="14"/>
  <c r="FA15" i="14"/>
  <c r="EZ15" i="14"/>
  <c r="EU15" i="14"/>
  <c r="ET15" i="14"/>
  <c r="ES15" i="14"/>
  <c r="EN15" i="14"/>
  <c r="EM15" i="14"/>
  <c r="EL15" i="14"/>
  <c r="EG15" i="14"/>
  <c r="EF15" i="14"/>
  <c r="EE15" i="14"/>
  <c r="DZ15" i="14"/>
  <c r="DY15" i="14"/>
  <c r="DX15" i="14"/>
  <c r="DR15" i="14"/>
  <c r="DQ15" i="14"/>
  <c r="DS15" i="14" s="1"/>
  <c r="DK15" i="14"/>
  <c r="DL15" i="14" s="1"/>
  <c r="DJ15" i="14"/>
  <c r="DC15" i="14"/>
  <c r="DB15" i="14"/>
  <c r="DD15" i="14" s="1"/>
  <c r="DF15" i="14" s="1"/>
  <c r="CX15" i="14"/>
  <c r="CZ15" i="14" s="1"/>
  <c r="CO15" i="14"/>
  <c r="AH15" i="14"/>
  <c r="AF15" i="14"/>
  <c r="AG15" i="14" s="1"/>
  <c r="AD15" i="14"/>
  <c r="CM15" i="14" s="1"/>
  <c r="CQ15" i="14" s="1"/>
  <c r="CP15" i="14" s="1"/>
  <c r="CS15" i="14" s="1"/>
  <c r="AC15" i="14"/>
  <c r="GD14" i="14"/>
  <c r="GC14" i="14"/>
  <c r="GB14" i="14"/>
  <c r="FW14" i="14"/>
  <c r="FV14" i="14"/>
  <c r="FU14" i="14"/>
  <c r="FP14" i="14"/>
  <c r="FO14" i="14"/>
  <c r="FN14" i="14"/>
  <c r="FI14" i="14"/>
  <c r="FH14" i="14"/>
  <c r="FG14" i="14"/>
  <c r="FB14" i="14"/>
  <c r="FA14" i="14"/>
  <c r="EZ14" i="14"/>
  <c r="EU14" i="14"/>
  <c r="ET14" i="14"/>
  <c r="ES14" i="14"/>
  <c r="EN14" i="14"/>
  <c r="EM14" i="14"/>
  <c r="EL14" i="14"/>
  <c r="EG14" i="14"/>
  <c r="EF14" i="14"/>
  <c r="EE14" i="14"/>
  <c r="DY14" i="14"/>
  <c r="DX14" i="14"/>
  <c r="DZ14" i="14" s="1"/>
  <c r="DR14" i="14"/>
  <c r="DQ14" i="14"/>
  <c r="DS14" i="14" s="1"/>
  <c r="DK14" i="14"/>
  <c r="DL14" i="14" s="1"/>
  <c r="DJ14" i="14"/>
  <c r="DD14" i="14"/>
  <c r="DC14" i="14"/>
  <c r="DB14" i="14"/>
  <c r="DA14" i="14"/>
  <c r="DI14" i="14" s="1"/>
  <c r="CZ14" i="14"/>
  <c r="AE14" i="14" s="1"/>
  <c r="CY14" i="14"/>
  <c r="CX14" i="14"/>
  <c r="AF14" i="14"/>
  <c r="CO14" i="14" s="1"/>
  <c r="AC14" i="14"/>
  <c r="AD14" i="14" s="1"/>
  <c r="GD13" i="14"/>
  <c r="GC13" i="14"/>
  <c r="GB13" i="14"/>
  <c r="FW13" i="14"/>
  <c r="FV13" i="14"/>
  <c r="FU13" i="14"/>
  <c r="FP13" i="14"/>
  <c r="FO13" i="14"/>
  <c r="FN13" i="14"/>
  <c r="FI13" i="14"/>
  <c r="FH13" i="14"/>
  <c r="FG13" i="14"/>
  <c r="FB13" i="14"/>
  <c r="FA13" i="14"/>
  <c r="EZ13" i="14"/>
  <c r="EU13" i="14"/>
  <c r="ET13" i="14"/>
  <c r="ES13" i="14"/>
  <c r="EN13" i="14"/>
  <c r="EM13" i="14"/>
  <c r="EL13" i="14"/>
  <c r="EG13" i="14"/>
  <c r="EF13" i="14"/>
  <c r="EE13" i="14"/>
  <c r="DZ13" i="14"/>
  <c r="DY13" i="14"/>
  <c r="DX13" i="14"/>
  <c r="DS13" i="14"/>
  <c r="DR13" i="14"/>
  <c r="DQ13" i="14"/>
  <c r="DK13" i="14"/>
  <c r="DL13" i="14" s="1"/>
  <c r="DJ13" i="14"/>
  <c r="DC13" i="14"/>
  <c r="DB13" i="14"/>
  <c r="DD13" i="14" s="1"/>
  <c r="DF13" i="14" s="1"/>
  <c r="CX13" i="14"/>
  <c r="CZ13" i="14" s="1"/>
  <c r="CO13" i="14"/>
  <c r="AH13" i="14"/>
  <c r="AF13" i="14"/>
  <c r="AD13" i="14"/>
  <c r="AG13" i="14" s="1"/>
  <c r="AC13" i="14"/>
  <c r="GD12" i="14"/>
  <c r="GC12" i="14"/>
  <c r="GB12" i="14"/>
  <c r="FW12" i="14"/>
  <c r="FV12" i="14"/>
  <c r="FU12" i="14"/>
  <c r="FP12" i="14"/>
  <c r="FO12" i="14"/>
  <c r="FN12" i="14"/>
  <c r="FI12" i="14"/>
  <c r="FH12" i="14"/>
  <c r="FG12" i="14"/>
  <c r="FB12" i="14"/>
  <c r="FA12" i="14"/>
  <c r="EZ12" i="14"/>
  <c r="EU12" i="14"/>
  <c r="ET12" i="14"/>
  <c r="ES12" i="14"/>
  <c r="EN12" i="14"/>
  <c r="EM12" i="14"/>
  <c r="EL12" i="14"/>
  <c r="EG12" i="14"/>
  <c r="EF12" i="14"/>
  <c r="EE12" i="14"/>
  <c r="DY12" i="14"/>
  <c r="DX12" i="14"/>
  <c r="DZ12" i="14" s="1"/>
  <c r="DR12" i="14"/>
  <c r="DQ12" i="14"/>
  <c r="DS12" i="14" s="1"/>
  <c r="DK12" i="14"/>
  <c r="DJ12" i="14"/>
  <c r="DL12" i="14" s="1"/>
  <c r="DD12" i="14"/>
  <c r="DC12" i="14"/>
  <c r="DB12" i="14"/>
  <c r="DA12" i="14"/>
  <c r="DI12" i="14" s="1"/>
  <c r="CZ12" i="14"/>
  <c r="CY12" i="14"/>
  <c r="AE12" i="14" s="1"/>
  <c r="CX12" i="14"/>
  <c r="AF12" i="14"/>
  <c r="CO12" i="14" s="1"/>
  <c r="AC12" i="14"/>
  <c r="AD12" i="14" s="1"/>
  <c r="GD11" i="14"/>
  <c r="GC11" i="14"/>
  <c r="GB11" i="14"/>
  <c r="FW11" i="14"/>
  <c r="FV11" i="14"/>
  <c r="FU11" i="14"/>
  <c r="FP11" i="14"/>
  <c r="FO11" i="14"/>
  <c r="FN11" i="14"/>
  <c r="FI11" i="14"/>
  <c r="FH11" i="14"/>
  <c r="FG11" i="14"/>
  <c r="FB11" i="14"/>
  <c r="FA11" i="14"/>
  <c r="EZ11" i="14"/>
  <c r="EU11" i="14"/>
  <c r="ET11" i="14"/>
  <c r="ES11" i="14"/>
  <c r="EN11" i="14"/>
  <c r="EM11" i="14"/>
  <c r="EL11" i="14"/>
  <c r="EG11" i="14"/>
  <c r="EF11" i="14"/>
  <c r="EE11" i="14"/>
  <c r="DY11" i="14"/>
  <c r="DX11" i="14"/>
  <c r="DZ11" i="14" s="1"/>
  <c r="DS11" i="14"/>
  <c r="DR11" i="14"/>
  <c r="DQ11" i="14"/>
  <c r="DK11" i="14"/>
  <c r="DJ11" i="14"/>
  <c r="DL11" i="14" s="1"/>
  <c r="DC11" i="14"/>
  <c r="DB11" i="14"/>
  <c r="DD11" i="14" s="1"/>
  <c r="CX11" i="14"/>
  <c r="CZ11" i="14" s="1"/>
  <c r="AF11" i="14"/>
  <c r="CO11" i="14" s="1"/>
  <c r="AD11" i="14"/>
  <c r="AC11" i="14"/>
  <c r="GD10" i="14"/>
  <c r="GC10" i="14"/>
  <c r="GB10" i="14"/>
  <c r="FW10" i="14"/>
  <c r="FV10" i="14"/>
  <c r="FU10" i="14"/>
  <c r="FP10" i="14"/>
  <c r="FO10" i="14"/>
  <c r="FN10" i="14"/>
  <c r="FI10" i="14"/>
  <c r="FH10" i="14"/>
  <c r="FG10" i="14"/>
  <c r="FB10" i="14"/>
  <c r="FA10" i="14"/>
  <c r="EZ10" i="14"/>
  <c r="EU10" i="14"/>
  <c r="ET10" i="14"/>
  <c r="ES10" i="14"/>
  <c r="EN10" i="14"/>
  <c r="EM10" i="14"/>
  <c r="EL10" i="14"/>
  <c r="EG10" i="14"/>
  <c r="EF10" i="14"/>
  <c r="EE10" i="14"/>
  <c r="DY10" i="14"/>
  <c r="DZ10" i="14" s="1"/>
  <c r="DX10" i="14"/>
  <c r="DR10" i="14"/>
  <c r="DQ10" i="14"/>
  <c r="DS10" i="14" s="1"/>
  <c r="DL10" i="14"/>
  <c r="DK10" i="14"/>
  <c r="DJ10" i="14"/>
  <c r="DD10" i="14"/>
  <c r="DC10" i="14"/>
  <c r="DB10" i="14"/>
  <c r="CZ10" i="14"/>
  <c r="CX10" i="14"/>
  <c r="CY10" i="14" s="1"/>
  <c r="CM10" i="14"/>
  <c r="CQ10" i="14" s="1"/>
  <c r="CP10" i="14" s="1"/>
  <c r="CS10" i="14" s="1"/>
  <c r="AF10" i="14"/>
  <c r="CO10" i="14" s="1"/>
  <c r="AD10" i="14"/>
  <c r="DF10" i="14" s="1"/>
  <c r="AC10" i="14"/>
  <c r="GD9" i="14"/>
  <c r="GC9" i="14"/>
  <c r="GB9" i="14"/>
  <c r="FW9" i="14"/>
  <c r="FV9" i="14"/>
  <c r="FU9" i="14"/>
  <c r="FP9" i="14"/>
  <c r="FO9" i="14"/>
  <c r="FN9" i="14"/>
  <c r="FI9" i="14"/>
  <c r="FH9" i="14"/>
  <c r="FG9" i="14"/>
  <c r="FB9" i="14"/>
  <c r="FA9" i="14"/>
  <c r="EZ9" i="14"/>
  <c r="EU9" i="14"/>
  <c r="ET9" i="14"/>
  <c r="ES9" i="14"/>
  <c r="EN9" i="14"/>
  <c r="EM9" i="14"/>
  <c r="EL9" i="14"/>
  <c r="EG9" i="14"/>
  <c r="EF9" i="14"/>
  <c r="EE9" i="14"/>
  <c r="DY9" i="14"/>
  <c r="DZ9" i="14" s="1"/>
  <c r="DX9" i="14"/>
  <c r="DS9" i="14"/>
  <c r="DR9" i="14"/>
  <c r="DQ9" i="14"/>
  <c r="DK9" i="14"/>
  <c r="DJ9" i="14"/>
  <c r="DL9" i="14" s="1"/>
  <c r="DC9" i="14"/>
  <c r="DB9" i="14"/>
  <c r="DD9" i="14" s="1"/>
  <c r="CX9" i="14"/>
  <c r="CO9" i="14"/>
  <c r="AF9" i="14"/>
  <c r="AD9" i="14"/>
  <c r="CM9" i="14" s="1"/>
  <c r="CQ9" i="14" s="1"/>
  <c r="CP9" i="14" s="1"/>
  <c r="CS9" i="14" s="1"/>
  <c r="AC9" i="14"/>
  <c r="A7" i="14"/>
  <c r="GD19" i="13"/>
  <c r="GC19" i="13"/>
  <c r="GB19" i="13"/>
  <c r="FW19" i="13"/>
  <c r="FV19" i="13"/>
  <c r="FU19" i="13"/>
  <c r="FP19" i="13"/>
  <c r="FO19" i="13"/>
  <c r="FN19" i="13"/>
  <c r="FI19" i="13"/>
  <c r="FH19" i="13"/>
  <c r="FG19" i="13"/>
  <c r="FB19" i="13"/>
  <c r="FA19" i="13"/>
  <c r="EZ19" i="13"/>
  <c r="EU19" i="13"/>
  <c r="ET19" i="13"/>
  <c r="ES19" i="13"/>
  <c r="EN19" i="13"/>
  <c r="EM19" i="13"/>
  <c r="EL19" i="13"/>
  <c r="EF19" i="13"/>
  <c r="EE19" i="13"/>
  <c r="EG19" i="13" s="1"/>
  <c r="DZ19" i="13"/>
  <c r="DY19" i="13"/>
  <c r="DX19" i="13"/>
  <c r="DR19" i="13"/>
  <c r="DQ19" i="13"/>
  <c r="DS19" i="13" s="1"/>
  <c r="DK19" i="13"/>
  <c r="DJ19" i="13"/>
  <c r="DL19" i="13" s="1"/>
  <c r="DC19" i="13"/>
  <c r="DD19" i="13" s="1"/>
  <c r="DB19" i="13"/>
  <c r="CX19" i="13"/>
  <c r="CZ19" i="13" s="1"/>
  <c r="AF19" i="13"/>
  <c r="CO19" i="13" s="1"/>
  <c r="AD19" i="13"/>
  <c r="CM19" i="13" s="1"/>
  <c r="CQ19" i="13" s="1"/>
  <c r="CP19" i="13" s="1"/>
  <c r="CS19" i="13" s="1"/>
  <c r="AC19" i="13"/>
  <c r="GD18" i="13"/>
  <c r="GC18" i="13"/>
  <c r="GB18" i="13"/>
  <c r="FW18" i="13"/>
  <c r="FV18" i="13"/>
  <c r="FU18" i="13"/>
  <c r="FP18" i="13"/>
  <c r="FO18" i="13"/>
  <c r="FN18" i="13"/>
  <c r="FI18" i="13"/>
  <c r="FH18" i="13"/>
  <c r="FG18" i="13"/>
  <c r="FB18" i="13"/>
  <c r="FA18" i="13"/>
  <c r="EZ18" i="13"/>
  <c r="EU18" i="13"/>
  <c r="ET18" i="13"/>
  <c r="ES18" i="13"/>
  <c r="EN18" i="13"/>
  <c r="EM18" i="13"/>
  <c r="EL18" i="13"/>
  <c r="EG18" i="13"/>
  <c r="EF18" i="13"/>
  <c r="EE18" i="13"/>
  <c r="DZ18" i="13"/>
  <c r="DY18" i="13"/>
  <c r="DX18" i="13"/>
  <c r="DS18" i="13"/>
  <c r="DR18" i="13"/>
  <c r="DQ18" i="13"/>
  <c r="DK18" i="13"/>
  <c r="DJ18" i="13"/>
  <c r="DL18" i="13" s="1"/>
  <c r="DC18" i="13"/>
  <c r="DB18" i="13"/>
  <c r="DD18" i="13" s="1"/>
  <c r="CX18" i="13"/>
  <c r="CO18" i="13"/>
  <c r="AF18" i="13"/>
  <c r="AC18" i="13"/>
  <c r="AD18" i="13" s="1"/>
  <c r="GD17" i="13"/>
  <c r="GC17" i="13"/>
  <c r="GB17" i="13"/>
  <c r="FW17" i="13"/>
  <c r="FV17" i="13"/>
  <c r="FU17" i="13"/>
  <c r="FP17" i="13"/>
  <c r="FO17" i="13"/>
  <c r="FN17" i="13"/>
  <c r="FI17" i="13"/>
  <c r="FH17" i="13"/>
  <c r="FG17" i="13"/>
  <c r="FB17" i="13"/>
  <c r="FA17" i="13"/>
  <c r="EZ17" i="13"/>
  <c r="EU17" i="13"/>
  <c r="ET17" i="13"/>
  <c r="ES17" i="13"/>
  <c r="EN17" i="13"/>
  <c r="EM17" i="13"/>
  <c r="EL17" i="13"/>
  <c r="EG17" i="13"/>
  <c r="EF17" i="13"/>
  <c r="EE17" i="13"/>
  <c r="DY17" i="13"/>
  <c r="DX17" i="13"/>
  <c r="DZ17" i="13" s="1"/>
  <c r="DS17" i="13"/>
  <c r="DR17" i="13"/>
  <c r="DQ17" i="13"/>
  <c r="DL17" i="13"/>
  <c r="DK17" i="13"/>
  <c r="DJ17" i="13"/>
  <c r="DG17" i="13"/>
  <c r="DC17" i="13"/>
  <c r="DD17" i="13" s="1"/>
  <c r="DB17" i="13"/>
  <c r="CY17" i="13"/>
  <c r="DA17" i="13" s="1"/>
  <c r="DI17" i="13" s="1"/>
  <c r="DP17" i="13" s="1"/>
  <c r="CX17" i="13"/>
  <c r="CZ17" i="13" s="1"/>
  <c r="AF17" i="13"/>
  <c r="CO17" i="13" s="1"/>
  <c r="AD17" i="13"/>
  <c r="AC17" i="13"/>
  <c r="GD16" i="13"/>
  <c r="GC16" i="13"/>
  <c r="GB16" i="13"/>
  <c r="FW16" i="13"/>
  <c r="FV16" i="13"/>
  <c r="FU16" i="13"/>
  <c r="FP16" i="13"/>
  <c r="FO16" i="13"/>
  <c r="FN16" i="13"/>
  <c r="FI16" i="13"/>
  <c r="FH16" i="13"/>
  <c r="FG16" i="13"/>
  <c r="FB16" i="13"/>
  <c r="FA16" i="13"/>
  <c r="EZ16" i="13"/>
  <c r="EU16" i="13"/>
  <c r="ET16" i="13"/>
  <c r="ES16" i="13"/>
  <c r="EN16" i="13"/>
  <c r="EM16" i="13"/>
  <c r="EL16" i="13"/>
  <c r="EG16" i="13"/>
  <c r="EF16" i="13"/>
  <c r="EE16" i="13"/>
  <c r="DY16" i="13"/>
  <c r="DZ16" i="13" s="1"/>
  <c r="DX16" i="13"/>
  <c r="DR16" i="13"/>
  <c r="DQ16" i="13"/>
  <c r="DS16" i="13" s="1"/>
  <c r="DK16" i="13"/>
  <c r="DL16" i="13" s="1"/>
  <c r="DJ16" i="13"/>
  <c r="DD16" i="13"/>
  <c r="DC16" i="13"/>
  <c r="DB16" i="13"/>
  <c r="CZ16" i="13"/>
  <c r="CX16" i="13"/>
  <c r="CY16" i="13" s="1"/>
  <c r="DA16" i="13" s="1"/>
  <c r="DI16" i="13" s="1"/>
  <c r="CO16" i="13"/>
  <c r="CM16" i="13"/>
  <c r="CQ16" i="13" s="1"/>
  <c r="CP16" i="13" s="1"/>
  <c r="CS16" i="13" s="1"/>
  <c r="AF16" i="13"/>
  <c r="AD16" i="13"/>
  <c r="AH16" i="13" s="1"/>
  <c r="AC16" i="13"/>
  <c r="GD15" i="13"/>
  <c r="GC15" i="13"/>
  <c r="GB15" i="13"/>
  <c r="FW15" i="13"/>
  <c r="FV15" i="13"/>
  <c r="FU15" i="13"/>
  <c r="FP15" i="13"/>
  <c r="FO15" i="13"/>
  <c r="FN15" i="13"/>
  <c r="FI15" i="13"/>
  <c r="FH15" i="13"/>
  <c r="FG15" i="13"/>
  <c r="FB15" i="13"/>
  <c r="FA15" i="13"/>
  <c r="EZ15" i="13"/>
  <c r="EU15" i="13"/>
  <c r="ET15" i="13"/>
  <c r="ES15" i="13"/>
  <c r="EN15" i="13"/>
  <c r="EM15" i="13"/>
  <c r="EL15" i="13"/>
  <c r="EG15" i="13"/>
  <c r="EF15" i="13"/>
  <c r="EE15" i="13"/>
  <c r="DZ15" i="13"/>
  <c r="DY15" i="13"/>
  <c r="DX15" i="13"/>
  <c r="DR15" i="13"/>
  <c r="DS15" i="13" s="1"/>
  <c r="DQ15" i="13"/>
  <c r="DK15" i="13"/>
  <c r="DJ15" i="13"/>
  <c r="DL15" i="13" s="1"/>
  <c r="DC15" i="13"/>
  <c r="DB15" i="13"/>
  <c r="DD15" i="13" s="1"/>
  <c r="DA15" i="13"/>
  <c r="DI15" i="13" s="1"/>
  <c r="CZ15" i="13"/>
  <c r="CY15" i="13"/>
  <c r="AE15" i="13" s="1"/>
  <c r="CX15" i="13"/>
  <c r="AF15" i="13"/>
  <c r="CO15" i="13" s="1"/>
  <c r="AC15" i="13"/>
  <c r="AD15" i="13" s="1"/>
  <c r="GD14" i="13"/>
  <c r="GC14" i="13"/>
  <c r="GB14" i="13"/>
  <c r="FW14" i="13"/>
  <c r="FV14" i="13"/>
  <c r="FU14" i="13"/>
  <c r="FP14" i="13"/>
  <c r="FO14" i="13"/>
  <c r="FN14" i="13"/>
  <c r="FI14" i="13"/>
  <c r="FH14" i="13"/>
  <c r="FG14" i="13"/>
  <c r="FB14" i="13"/>
  <c r="FA14" i="13"/>
  <c r="EZ14" i="13"/>
  <c r="EU14" i="13"/>
  <c r="ET14" i="13"/>
  <c r="ES14" i="13"/>
  <c r="EN14" i="13"/>
  <c r="EM14" i="13"/>
  <c r="EL14" i="13"/>
  <c r="EG14" i="13"/>
  <c r="EF14" i="13"/>
  <c r="EE14" i="13"/>
  <c r="DZ14" i="13"/>
  <c r="DY14" i="13"/>
  <c r="DX14" i="13"/>
  <c r="DS14" i="13"/>
  <c r="DR14" i="13"/>
  <c r="DQ14" i="13"/>
  <c r="DK14" i="13"/>
  <c r="DJ14" i="13"/>
  <c r="DL14" i="13" s="1"/>
  <c r="DF14" i="13"/>
  <c r="DC14" i="13"/>
  <c r="DB14" i="13"/>
  <c r="DD14" i="13" s="1"/>
  <c r="CX14" i="13"/>
  <c r="CO14" i="13"/>
  <c r="AF14" i="13"/>
  <c r="AC14" i="13"/>
  <c r="AD14" i="13" s="1"/>
  <c r="CM14" i="13" s="1"/>
  <c r="CQ14" i="13" s="1"/>
  <c r="CP14" i="13" s="1"/>
  <c r="CS14" i="13" s="1"/>
  <c r="GD13" i="13"/>
  <c r="GC13" i="13"/>
  <c r="GB13" i="13"/>
  <c r="FW13" i="13"/>
  <c r="FV13" i="13"/>
  <c r="FU13" i="13"/>
  <c r="FP13" i="13"/>
  <c r="FO13" i="13"/>
  <c r="FN13" i="13"/>
  <c r="FI13" i="13"/>
  <c r="FH13" i="13"/>
  <c r="FG13" i="13"/>
  <c r="FB13" i="13"/>
  <c r="FA13" i="13"/>
  <c r="EZ13" i="13"/>
  <c r="EU13" i="13"/>
  <c r="ET13" i="13"/>
  <c r="ES13" i="13"/>
  <c r="EN13" i="13"/>
  <c r="EM13" i="13"/>
  <c r="EL13" i="13"/>
  <c r="EG13" i="13"/>
  <c r="EF13" i="13"/>
  <c r="EE13" i="13"/>
  <c r="DZ13" i="13"/>
  <c r="DY13" i="13"/>
  <c r="DX13" i="13"/>
  <c r="DS13" i="13"/>
  <c r="DR13" i="13"/>
  <c r="DQ13" i="13"/>
  <c r="DL13" i="13"/>
  <c r="DK13" i="13"/>
  <c r="DJ13" i="13"/>
  <c r="DC13" i="13"/>
  <c r="DB13" i="13"/>
  <c r="CY13" i="13"/>
  <c r="CX13" i="13"/>
  <c r="CZ13" i="13" s="1"/>
  <c r="CO13" i="13"/>
  <c r="AF13" i="13"/>
  <c r="AD13" i="13"/>
  <c r="AC13" i="13"/>
  <c r="GD12" i="13"/>
  <c r="GC12" i="13"/>
  <c r="GB12" i="13"/>
  <c r="FW12" i="13"/>
  <c r="FV12" i="13"/>
  <c r="FU12" i="13"/>
  <c r="FP12" i="13"/>
  <c r="FO12" i="13"/>
  <c r="FN12" i="13"/>
  <c r="FI12" i="13"/>
  <c r="FH12" i="13"/>
  <c r="FG12" i="13"/>
  <c r="FB12" i="13"/>
  <c r="FA12" i="13"/>
  <c r="EZ12" i="13"/>
  <c r="EU12" i="13"/>
  <c r="ET12" i="13"/>
  <c r="ES12" i="13"/>
  <c r="EN12" i="13"/>
  <c r="EM12" i="13"/>
  <c r="EL12" i="13"/>
  <c r="EG12" i="13"/>
  <c r="EF12" i="13"/>
  <c r="EE12" i="13"/>
  <c r="DZ12" i="13"/>
  <c r="DY12" i="13"/>
  <c r="DX12" i="13"/>
  <c r="DS12" i="13"/>
  <c r="DR12" i="13"/>
  <c r="DQ12" i="13"/>
  <c r="DL12" i="13"/>
  <c r="DK12" i="13"/>
  <c r="DJ12" i="13"/>
  <c r="DD12" i="13"/>
  <c r="DC12" i="13"/>
  <c r="DB12" i="13"/>
  <c r="DA12" i="13"/>
  <c r="DI12" i="13" s="1"/>
  <c r="CZ12" i="13"/>
  <c r="CY12" i="13"/>
  <c r="CX12" i="13"/>
  <c r="AF12" i="13"/>
  <c r="CO12" i="13" s="1"/>
  <c r="AE12" i="13"/>
  <c r="AC12" i="13"/>
  <c r="AD12" i="13" s="1"/>
  <c r="GD11" i="13"/>
  <c r="GC11" i="13"/>
  <c r="GB11" i="13"/>
  <c r="FW11" i="13"/>
  <c r="FV11" i="13"/>
  <c r="FU11" i="13"/>
  <c r="FP11" i="13"/>
  <c r="FO11" i="13"/>
  <c r="FN11" i="13"/>
  <c r="FI11" i="13"/>
  <c r="FH11" i="13"/>
  <c r="FG11" i="13"/>
  <c r="FB11" i="13"/>
  <c r="FA11" i="13"/>
  <c r="EZ11" i="13"/>
  <c r="EU11" i="13"/>
  <c r="ET11" i="13"/>
  <c r="ES11" i="13"/>
  <c r="EN11" i="13"/>
  <c r="EM11" i="13"/>
  <c r="EL11" i="13"/>
  <c r="EG11" i="13"/>
  <c r="EF11" i="13"/>
  <c r="EE11" i="13"/>
  <c r="DZ11" i="13"/>
  <c r="DY11" i="13"/>
  <c r="DX11" i="13"/>
  <c r="DS11" i="13"/>
  <c r="DR11" i="13"/>
  <c r="DQ11" i="13"/>
  <c r="DK11" i="13"/>
  <c r="DJ11" i="13"/>
  <c r="DL11" i="13" s="1"/>
  <c r="DC11" i="13"/>
  <c r="DD11" i="13" s="1"/>
  <c r="DB11" i="13"/>
  <c r="CX11" i="13"/>
  <c r="CZ11" i="13" s="1"/>
  <c r="AF11" i="13"/>
  <c r="CO11" i="13" s="1"/>
  <c r="AD11" i="13"/>
  <c r="DF11" i="13" s="1"/>
  <c r="AC11" i="13"/>
  <c r="GD10" i="13"/>
  <c r="GC10" i="13"/>
  <c r="GB10" i="13"/>
  <c r="FW10" i="13"/>
  <c r="FV10" i="13"/>
  <c r="FU10" i="13"/>
  <c r="FP10" i="13"/>
  <c r="FO10" i="13"/>
  <c r="FN10" i="13"/>
  <c r="FI10" i="13"/>
  <c r="FH10" i="13"/>
  <c r="FG10" i="13"/>
  <c r="FB10" i="13"/>
  <c r="FA10" i="13"/>
  <c r="EZ10" i="13"/>
  <c r="EU10" i="13"/>
  <c r="ET10" i="13"/>
  <c r="ES10" i="13"/>
  <c r="EN10" i="13"/>
  <c r="EM10" i="13"/>
  <c r="EL10" i="13"/>
  <c r="EG10" i="13"/>
  <c r="EF10" i="13"/>
  <c r="EE10" i="13"/>
  <c r="DZ10" i="13"/>
  <c r="DY10" i="13"/>
  <c r="DX10" i="13"/>
  <c r="DS10" i="13"/>
  <c r="DR10" i="13"/>
  <c r="DQ10" i="13"/>
  <c r="DK10" i="13"/>
  <c r="DJ10" i="13"/>
  <c r="DL10" i="13" s="1"/>
  <c r="DC10" i="13"/>
  <c r="DB10" i="13"/>
  <c r="DD10" i="13" s="1"/>
  <c r="CX10" i="13"/>
  <c r="CO10" i="13"/>
  <c r="AF10" i="13"/>
  <c r="AC10" i="13"/>
  <c r="AD10" i="13" s="1"/>
  <c r="AH10" i="13" s="1"/>
  <c r="GD9" i="13"/>
  <c r="GC9" i="13"/>
  <c r="GB9" i="13"/>
  <c r="FW9" i="13"/>
  <c r="FV9" i="13"/>
  <c r="FU9" i="13"/>
  <c r="FP9" i="13"/>
  <c r="FO9" i="13"/>
  <c r="FN9" i="13"/>
  <c r="FI9" i="13"/>
  <c r="FH9" i="13"/>
  <c r="FG9" i="13"/>
  <c r="FB9" i="13"/>
  <c r="FA9" i="13"/>
  <c r="EZ9" i="13"/>
  <c r="EU9" i="13"/>
  <c r="ET9" i="13"/>
  <c r="ES9" i="13"/>
  <c r="EN9" i="13"/>
  <c r="EM9" i="13"/>
  <c r="EL9" i="13"/>
  <c r="EG9" i="13"/>
  <c r="EF9" i="13"/>
  <c r="EE9" i="13"/>
  <c r="DZ9" i="13"/>
  <c r="DY9" i="13"/>
  <c r="DX9" i="13"/>
  <c r="DR9" i="13"/>
  <c r="DQ9" i="13"/>
  <c r="DS9" i="13" s="1"/>
  <c r="DL9" i="13"/>
  <c r="DK9" i="13"/>
  <c r="DJ9" i="13"/>
  <c r="DC9" i="13"/>
  <c r="DB9" i="13"/>
  <c r="CZ9" i="13"/>
  <c r="CX9" i="13"/>
  <c r="CY9" i="13" s="1"/>
  <c r="AF9" i="13"/>
  <c r="CO9" i="13" s="1"/>
  <c r="AD9" i="13"/>
  <c r="AC9" i="13"/>
  <c r="GD14" i="12"/>
  <c r="GC14" i="12"/>
  <c r="GB14" i="12"/>
  <c r="FW14" i="12"/>
  <c r="FV14" i="12"/>
  <c r="FU14" i="12"/>
  <c r="FP14" i="12"/>
  <c r="FO14" i="12"/>
  <c r="FN14" i="12"/>
  <c r="FI14" i="12"/>
  <c r="FH14" i="12"/>
  <c r="FG14" i="12"/>
  <c r="FB14" i="12"/>
  <c r="FA14" i="12"/>
  <c r="EZ14" i="12"/>
  <c r="EU14" i="12"/>
  <c r="ET14" i="12"/>
  <c r="ES14" i="12"/>
  <c r="EN14" i="12"/>
  <c r="EM14" i="12"/>
  <c r="EL14" i="12"/>
  <c r="EG14" i="12"/>
  <c r="EF14" i="12"/>
  <c r="EE14" i="12"/>
  <c r="DZ14" i="12"/>
  <c r="DY14" i="12"/>
  <c r="DX14" i="12"/>
  <c r="DS14" i="12"/>
  <c r="DR14" i="12"/>
  <c r="DQ14" i="12"/>
  <c r="DK14" i="12"/>
  <c r="DJ14" i="12"/>
  <c r="DC14" i="12"/>
  <c r="DB14" i="12"/>
  <c r="DD14" i="12" s="1"/>
  <c r="DF14" i="12" s="1"/>
  <c r="CX14" i="12"/>
  <c r="CQ14" i="12"/>
  <c r="CP14" i="12" s="1"/>
  <c r="CS14" i="12" s="1"/>
  <c r="CO14" i="12"/>
  <c r="CM14" i="12"/>
  <c r="AH14" i="12"/>
  <c r="AG14" i="12"/>
  <c r="AF14" i="12"/>
  <c r="AD14" i="12"/>
  <c r="AC14" i="12"/>
  <c r="GD13" i="12"/>
  <c r="GC13" i="12"/>
  <c r="GB13" i="12"/>
  <c r="FW13" i="12"/>
  <c r="FV13" i="12"/>
  <c r="FU13" i="12"/>
  <c r="FP13" i="12"/>
  <c r="FO13" i="12"/>
  <c r="FN13" i="12"/>
  <c r="FI13" i="12"/>
  <c r="FH13" i="12"/>
  <c r="FG13" i="12"/>
  <c r="FB13" i="12"/>
  <c r="FA13" i="12"/>
  <c r="EZ13" i="12"/>
  <c r="EU13" i="12"/>
  <c r="ET13" i="12"/>
  <c r="ES13" i="12"/>
  <c r="EN13" i="12"/>
  <c r="EM13" i="12"/>
  <c r="EL13" i="12"/>
  <c r="EG13" i="12"/>
  <c r="EF13" i="12"/>
  <c r="EE13" i="12"/>
  <c r="DZ13" i="12"/>
  <c r="DY13" i="12"/>
  <c r="DX13" i="12"/>
  <c r="DS13" i="12"/>
  <c r="DR13" i="12"/>
  <c r="DQ13" i="12"/>
  <c r="DK13" i="12"/>
  <c r="DJ13" i="12"/>
  <c r="DL13" i="12" s="1"/>
  <c r="DI13" i="12"/>
  <c r="DC13" i="12"/>
  <c r="DB13" i="12"/>
  <c r="DD13" i="12" s="1"/>
  <c r="CX13" i="12"/>
  <c r="CY13" i="12" s="1"/>
  <c r="DA13" i="12" s="1"/>
  <c r="CO13" i="12"/>
  <c r="CM13" i="12"/>
  <c r="CQ13" i="12" s="1"/>
  <c r="CP13" i="12" s="1"/>
  <c r="CS13" i="12" s="1"/>
  <c r="AF13" i="12"/>
  <c r="AD13" i="12"/>
  <c r="AC13" i="12"/>
  <c r="GD12" i="12"/>
  <c r="GC12" i="12"/>
  <c r="GB12" i="12"/>
  <c r="FW12" i="12"/>
  <c r="FV12" i="12"/>
  <c r="FU12" i="12"/>
  <c r="FP12" i="12"/>
  <c r="FO12" i="12"/>
  <c r="FN12" i="12"/>
  <c r="FI12" i="12"/>
  <c r="FH12" i="12"/>
  <c r="FG12" i="12"/>
  <c r="FB12" i="12"/>
  <c r="FA12" i="12"/>
  <c r="EZ12" i="12"/>
  <c r="EU12" i="12"/>
  <c r="ET12" i="12"/>
  <c r="ES12" i="12"/>
  <c r="EN12" i="12"/>
  <c r="EM12" i="12"/>
  <c r="EL12" i="12"/>
  <c r="EG12" i="12"/>
  <c r="EF12" i="12"/>
  <c r="EE12" i="12"/>
  <c r="DZ12" i="12"/>
  <c r="DY12" i="12"/>
  <c r="DX12" i="12"/>
  <c r="DR12" i="12"/>
  <c r="DQ12" i="12"/>
  <c r="DS12" i="12" s="1"/>
  <c r="DK12" i="12"/>
  <c r="DJ12" i="12"/>
  <c r="DL12" i="12" s="1"/>
  <c r="DD12" i="12"/>
  <c r="DC12" i="12"/>
  <c r="DB12" i="12"/>
  <c r="CX12" i="12"/>
  <c r="CZ12" i="12" s="1"/>
  <c r="CO12" i="12"/>
  <c r="AF12" i="12"/>
  <c r="AC12" i="12"/>
  <c r="AD12" i="12" s="1"/>
  <c r="GD11" i="12"/>
  <c r="GC11" i="12"/>
  <c r="GB11" i="12"/>
  <c r="FW11" i="12"/>
  <c r="FV11" i="12"/>
  <c r="FU11" i="12"/>
  <c r="FP11" i="12"/>
  <c r="FO11" i="12"/>
  <c r="FN11" i="12"/>
  <c r="FI11" i="12"/>
  <c r="FH11" i="12"/>
  <c r="FG11" i="12"/>
  <c r="FB11" i="12"/>
  <c r="FA11" i="12"/>
  <c r="EZ11" i="12"/>
  <c r="EU11" i="12"/>
  <c r="ET11" i="12"/>
  <c r="ES11" i="12"/>
  <c r="EN11" i="12"/>
  <c r="EM11" i="12"/>
  <c r="EL11" i="12"/>
  <c r="EG11" i="12"/>
  <c r="EF11" i="12"/>
  <c r="EE11" i="12"/>
  <c r="DZ11" i="12"/>
  <c r="DY11" i="12"/>
  <c r="DX11" i="12"/>
  <c r="DR11" i="12"/>
  <c r="DQ11" i="12"/>
  <c r="DS11" i="12" s="1"/>
  <c r="DK11" i="12"/>
  <c r="DJ11" i="12"/>
  <c r="DL11" i="12" s="1"/>
  <c r="DI11" i="12"/>
  <c r="DD11" i="12"/>
  <c r="DC11" i="12"/>
  <c r="DB11" i="12"/>
  <c r="CY11" i="12"/>
  <c r="DA11" i="12" s="1"/>
  <c r="CX11" i="12"/>
  <c r="CZ11" i="12" s="1"/>
  <c r="AE11" i="12" s="1"/>
  <c r="CQ11" i="12"/>
  <c r="CP11" i="12" s="1"/>
  <c r="CS11" i="12" s="1"/>
  <c r="CO11" i="12"/>
  <c r="CM11" i="12"/>
  <c r="AF11" i="12"/>
  <c r="AC11" i="12"/>
  <c r="AD11" i="12" s="1"/>
  <c r="AH11" i="12" s="1"/>
  <c r="GD10" i="12"/>
  <c r="GC10" i="12"/>
  <c r="GB10" i="12"/>
  <c r="FW10" i="12"/>
  <c r="FV10" i="12"/>
  <c r="FU10" i="12"/>
  <c r="FP10" i="12"/>
  <c r="FO10" i="12"/>
  <c r="FN10" i="12"/>
  <c r="FI10" i="12"/>
  <c r="FH10" i="12"/>
  <c r="FG10" i="12"/>
  <c r="FB10" i="12"/>
  <c r="FA10" i="12"/>
  <c r="EZ10" i="12"/>
  <c r="EU10" i="12"/>
  <c r="ET10" i="12"/>
  <c r="ES10" i="12"/>
  <c r="EN10" i="12"/>
  <c r="EM10" i="12"/>
  <c r="EL10" i="12"/>
  <c r="EG10" i="12"/>
  <c r="EF10" i="12"/>
  <c r="EE10" i="12"/>
  <c r="DZ10" i="12"/>
  <c r="DY10" i="12"/>
  <c r="DX10" i="12"/>
  <c r="DR10" i="12"/>
  <c r="DQ10" i="12"/>
  <c r="DS10" i="12" s="1"/>
  <c r="DK10" i="12"/>
  <c r="DJ10" i="12"/>
  <c r="DL10" i="12" s="1"/>
  <c r="DC10" i="12"/>
  <c r="DB10" i="12"/>
  <c r="DD10" i="12" s="1"/>
  <c r="CY10" i="12"/>
  <c r="CX10" i="12"/>
  <c r="CZ10" i="12" s="1"/>
  <c r="CO10" i="12"/>
  <c r="AH10" i="12"/>
  <c r="AF10" i="12"/>
  <c r="AD10" i="12"/>
  <c r="CM10" i="12" s="1"/>
  <c r="CQ10" i="12" s="1"/>
  <c r="CP10" i="12" s="1"/>
  <c r="CS10" i="12" s="1"/>
  <c r="AC10" i="12"/>
  <c r="GD9" i="12"/>
  <c r="GC9" i="12"/>
  <c r="GB9" i="12"/>
  <c r="FW9" i="12"/>
  <c r="FV9" i="12"/>
  <c r="FU9" i="12"/>
  <c r="FP9" i="12"/>
  <c r="FO9" i="12"/>
  <c r="FN9" i="12"/>
  <c r="FI9" i="12"/>
  <c r="FH9" i="12"/>
  <c r="FG9" i="12"/>
  <c r="FB9" i="12"/>
  <c r="FA9" i="12"/>
  <c r="EZ9" i="12"/>
  <c r="EU9" i="12"/>
  <c r="ET9" i="12"/>
  <c r="ES9" i="12"/>
  <c r="EN9" i="12"/>
  <c r="EM9" i="12"/>
  <c r="EL9" i="12"/>
  <c r="EG9" i="12"/>
  <c r="EF9" i="12"/>
  <c r="EE9" i="12"/>
  <c r="DZ9" i="12"/>
  <c r="DY9" i="12"/>
  <c r="DX9" i="12"/>
  <c r="DS9" i="12"/>
  <c r="DR9" i="12"/>
  <c r="DQ9" i="12"/>
  <c r="DK9" i="12"/>
  <c r="DJ9" i="12"/>
  <c r="DL9" i="12" s="1"/>
  <c r="DD9" i="12"/>
  <c r="DC9" i="12"/>
  <c r="DB9" i="12"/>
  <c r="DA9" i="12"/>
  <c r="DI9" i="12" s="1"/>
  <c r="CZ9" i="12"/>
  <c r="CY9" i="12"/>
  <c r="AE9" i="12" s="1"/>
  <c r="CX9" i="12"/>
  <c r="AF9" i="12"/>
  <c r="CO9" i="12" s="1"/>
  <c r="AC9" i="12"/>
  <c r="AD9" i="12" s="1"/>
  <c r="A7" i="12"/>
  <c r="GD26" i="11"/>
  <c r="GC26" i="11"/>
  <c r="GB26" i="11"/>
  <c r="FW26" i="11"/>
  <c r="FV26" i="11"/>
  <c r="FU26" i="11"/>
  <c r="FP26" i="11"/>
  <c r="FO26" i="11"/>
  <c r="FN26" i="11"/>
  <c r="FI26" i="11"/>
  <c r="FH26" i="11"/>
  <c r="FG26" i="11"/>
  <c r="FB26" i="11"/>
  <c r="FA26" i="11"/>
  <c r="EZ26" i="11"/>
  <c r="EU26" i="11"/>
  <c r="ET26" i="11"/>
  <c r="ES26" i="11"/>
  <c r="EN26" i="11"/>
  <c r="EM26" i="11"/>
  <c r="EL26" i="11"/>
  <c r="EG26" i="11"/>
  <c r="EF26" i="11"/>
  <c r="EE26" i="11"/>
  <c r="DZ26" i="11"/>
  <c r="DY26" i="11"/>
  <c r="DX26" i="11"/>
  <c r="DS26" i="11"/>
  <c r="DR26" i="11"/>
  <c r="DQ26" i="11"/>
  <c r="DK26" i="11"/>
  <c r="DL26" i="11" s="1"/>
  <c r="DJ26" i="11"/>
  <c r="DC26" i="11"/>
  <c r="DB26" i="11"/>
  <c r="DD26" i="11" s="1"/>
  <c r="CX26" i="11"/>
  <c r="CZ26" i="11" s="1"/>
  <c r="AF26" i="11"/>
  <c r="CO26" i="11" s="1"/>
  <c r="AC26" i="11"/>
  <c r="AD26" i="11" s="1"/>
  <c r="GD25" i="11"/>
  <c r="GC25" i="11"/>
  <c r="GB25" i="11"/>
  <c r="FW25" i="11"/>
  <c r="FV25" i="11"/>
  <c r="FU25" i="11"/>
  <c r="FP25" i="11"/>
  <c r="FO25" i="11"/>
  <c r="FN25" i="11"/>
  <c r="FI25" i="11"/>
  <c r="FH25" i="11"/>
  <c r="FG25" i="11"/>
  <c r="FB25" i="11"/>
  <c r="FA25" i="11"/>
  <c r="EZ25" i="11"/>
  <c r="EU25" i="11"/>
  <c r="ET25" i="11"/>
  <c r="ES25" i="11"/>
  <c r="EN25" i="11"/>
  <c r="EM25" i="11"/>
  <c r="EL25" i="11"/>
  <c r="EG25" i="11"/>
  <c r="EF25" i="11"/>
  <c r="EE25" i="11"/>
  <c r="DZ25" i="11"/>
  <c r="DY25" i="11"/>
  <c r="DX25" i="11"/>
  <c r="DS25" i="11"/>
  <c r="DR25" i="11"/>
  <c r="DQ25" i="11"/>
  <c r="DK25" i="11"/>
  <c r="DJ25" i="11"/>
  <c r="DL25" i="11" s="1"/>
  <c r="DC25" i="11"/>
  <c r="DB25" i="11"/>
  <c r="DD25" i="11" s="1"/>
  <c r="CZ25" i="11"/>
  <c r="CX25" i="11"/>
  <c r="CY25" i="11" s="1"/>
  <c r="AE25" i="11" s="1"/>
  <c r="AF25" i="11"/>
  <c r="CO25" i="11" s="1"/>
  <c r="AC25" i="11"/>
  <c r="AD25" i="11" s="1"/>
  <c r="GD24" i="11"/>
  <c r="GC24" i="11"/>
  <c r="GB24" i="11"/>
  <c r="FW24" i="11"/>
  <c r="FV24" i="11"/>
  <c r="FU24" i="11"/>
  <c r="FP24" i="11"/>
  <c r="FO24" i="11"/>
  <c r="FN24" i="11"/>
  <c r="FI24" i="11"/>
  <c r="FH24" i="11"/>
  <c r="FG24" i="11"/>
  <c r="FB24" i="11"/>
  <c r="FA24" i="11"/>
  <c r="EZ24" i="11"/>
  <c r="EU24" i="11"/>
  <c r="ET24" i="11"/>
  <c r="ES24" i="11"/>
  <c r="EN24" i="11"/>
  <c r="EM24" i="11"/>
  <c r="EL24" i="11"/>
  <c r="EG24" i="11"/>
  <c r="EF24" i="11"/>
  <c r="EE24" i="11"/>
  <c r="DZ24" i="11"/>
  <c r="DY24" i="11"/>
  <c r="DX24" i="11"/>
  <c r="DR24" i="11"/>
  <c r="DQ24" i="11"/>
  <c r="DS24" i="11" s="1"/>
  <c r="DK24" i="11"/>
  <c r="DJ24" i="11"/>
  <c r="DL24" i="11" s="1"/>
  <c r="DD24" i="11"/>
  <c r="DC24" i="11"/>
  <c r="DB24" i="11"/>
  <c r="CZ24" i="11"/>
  <c r="CX24" i="11"/>
  <c r="CY24" i="11" s="1"/>
  <c r="DA24" i="11" s="1"/>
  <c r="DI24" i="11" s="1"/>
  <c r="CO24" i="11"/>
  <c r="AF24" i="11"/>
  <c r="AE24" i="11"/>
  <c r="AD24" i="11"/>
  <c r="CM24" i="11" s="1"/>
  <c r="CQ24" i="11" s="1"/>
  <c r="CP24" i="11" s="1"/>
  <c r="CS24" i="11" s="1"/>
  <c r="AC24" i="11"/>
  <c r="GD23" i="11"/>
  <c r="GC23" i="11"/>
  <c r="GB23" i="11"/>
  <c r="FW23" i="11"/>
  <c r="FV23" i="11"/>
  <c r="FU23" i="11"/>
  <c r="FP23" i="11"/>
  <c r="FO23" i="11"/>
  <c r="FN23" i="11"/>
  <c r="FI23" i="11"/>
  <c r="FH23" i="11"/>
  <c r="FG23" i="11"/>
  <c r="FB23" i="11"/>
  <c r="FA23" i="11"/>
  <c r="EZ23" i="11"/>
  <c r="EU23" i="11"/>
  <c r="ET23" i="11"/>
  <c r="ES23" i="11"/>
  <c r="EN23" i="11"/>
  <c r="EM23" i="11"/>
  <c r="EL23" i="11"/>
  <c r="EG23" i="11"/>
  <c r="EF23" i="11"/>
  <c r="EE23" i="11"/>
  <c r="DZ23" i="11"/>
  <c r="DY23" i="11"/>
  <c r="DX23" i="11"/>
  <c r="DR23" i="11"/>
  <c r="DQ23" i="11"/>
  <c r="DS23" i="11" s="1"/>
  <c r="DK23" i="11"/>
  <c r="DJ23" i="11"/>
  <c r="DL23" i="11" s="1"/>
  <c r="DD23" i="11"/>
  <c r="DC23" i="11"/>
  <c r="DB23" i="11"/>
  <c r="CX23" i="11"/>
  <c r="CZ23" i="11" s="1"/>
  <c r="CO23" i="11"/>
  <c r="CM23" i="11"/>
  <c r="CQ23" i="11" s="1"/>
  <c r="CP23" i="11" s="1"/>
  <c r="CS23" i="11" s="1"/>
  <c r="AF23" i="11"/>
  <c r="AD23" i="11"/>
  <c r="AH23" i="11" s="1"/>
  <c r="AC23" i="11"/>
  <c r="GD22" i="11"/>
  <c r="GC22" i="11"/>
  <c r="GB22" i="11"/>
  <c r="FW22" i="11"/>
  <c r="FV22" i="11"/>
  <c r="FU22" i="11"/>
  <c r="FP22" i="11"/>
  <c r="FO22" i="11"/>
  <c r="FN22" i="11"/>
  <c r="FI22" i="11"/>
  <c r="FH22" i="11"/>
  <c r="FG22" i="11"/>
  <c r="FB22" i="11"/>
  <c r="FA22" i="11"/>
  <c r="EZ22" i="11"/>
  <c r="EU22" i="11"/>
  <c r="ET22" i="11"/>
  <c r="ES22" i="11"/>
  <c r="EN22" i="11"/>
  <c r="EM22" i="11"/>
  <c r="EL22" i="11"/>
  <c r="EG22" i="11"/>
  <c r="EF22" i="11"/>
  <c r="EE22" i="11"/>
  <c r="DZ22" i="11"/>
  <c r="DY22" i="11"/>
  <c r="DX22" i="11"/>
  <c r="DS22" i="11"/>
  <c r="DR22" i="11"/>
  <c r="DQ22" i="11"/>
  <c r="DK22" i="11"/>
  <c r="DJ22" i="11"/>
  <c r="DL22" i="11" s="1"/>
  <c r="DC22" i="11"/>
  <c r="DB22" i="11"/>
  <c r="DD22" i="11" s="1"/>
  <c r="CX22" i="11"/>
  <c r="CZ22" i="11" s="1"/>
  <c r="AF22" i="11"/>
  <c r="CO22" i="11" s="1"/>
  <c r="AC22" i="11"/>
  <c r="AD22" i="11" s="1"/>
  <c r="GD21" i="11"/>
  <c r="GC21" i="11"/>
  <c r="GB21" i="11"/>
  <c r="FW21" i="11"/>
  <c r="FV21" i="11"/>
  <c r="FU21" i="11"/>
  <c r="FP21" i="11"/>
  <c r="FO21" i="11"/>
  <c r="FN21" i="11"/>
  <c r="FI21" i="11"/>
  <c r="FH21" i="11"/>
  <c r="FG21" i="11"/>
  <c r="FB21" i="11"/>
  <c r="FA21" i="11"/>
  <c r="EZ21" i="11"/>
  <c r="EU21" i="11"/>
  <c r="ET21" i="11"/>
  <c r="ES21" i="11"/>
  <c r="EN21" i="11"/>
  <c r="EM21" i="11"/>
  <c r="EL21" i="11"/>
  <c r="EG21" i="11"/>
  <c r="EF21" i="11"/>
  <c r="EE21" i="11"/>
  <c r="DZ21" i="11"/>
  <c r="DY21" i="11"/>
  <c r="DX21" i="11"/>
  <c r="DR21" i="11"/>
  <c r="DS21" i="11" s="1"/>
  <c r="DQ21" i="11"/>
  <c r="DK21" i="11"/>
  <c r="DJ21" i="11"/>
  <c r="DL21" i="11" s="1"/>
  <c r="DC21" i="11"/>
  <c r="DB21" i="11"/>
  <c r="DD21" i="11" s="1"/>
  <c r="DA21" i="11"/>
  <c r="DI21" i="11" s="1"/>
  <c r="CZ21" i="11"/>
  <c r="CX21" i="11"/>
  <c r="CY21" i="11" s="1"/>
  <c r="AE21" i="11" s="1"/>
  <c r="AF21" i="11"/>
  <c r="CO21" i="11" s="1"/>
  <c r="AC21" i="11"/>
  <c r="AD21" i="11" s="1"/>
  <c r="GD20" i="11"/>
  <c r="GC20" i="11"/>
  <c r="GB20" i="11"/>
  <c r="FW20" i="11"/>
  <c r="FV20" i="11"/>
  <c r="FU20" i="11"/>
  <c r="FP20" i="11"/>
  <c r="FO20" i="11"/>
  <c r="FN20" i="11"/>
  <c r="FI20" i="11"/>
  <c r="FH20" i="11"/>
  <c r="FG20" i="11"/>
  <c r="FB20" i="11"/>
  <c r="FA20" i="11"/>
  <c r="EZ20" i="11"/>
  <c r="EU20" i="11"/>
  <c r="ET20" i="11"/>
  <c r="ES20" i="11"/>
  <c r="EN20" i="11"/>
  <c r="EM20" i="11"/>
  <c r="EL20" i="11"/>
  <c r="EG20" i="11"/>
  <c r="EF20" i="11"/>
  <c r="EE20" i="11"/>
  <c r="DZ20" i="11"/>
  <c r="DY20" i="11"/>
  <c r="DX20" i="11"/>
  <c r="DR20" i="11"/>
  <c r="DQ20" i="11"/>
  <c r="DS20" i="11" s="1"/>
  <c r="DK20" i="11"/>
  <c r="DJ20" i="11"/>
  <c r="DL20" i="11" s="1"/>
  <c r="DF20" i="11"/>
  <c r="DN20" i="11" s="1"/>
  <c r="DE20" i="11"/>
  <c r="DD20" i="11"/>
  <c r="DC20" i="11"/>
  <c r="DB20" i="11"/>
  <c r="CZ20" i="11"/>
  <c r="CX20" i="11"/>
  <c r="CY20" i="11" s="1"/>
  <c r="DA20" i="11" s="1"/>
  <c r="DI20" i="11" s="1"/>
  <c r="CO20" i="11"/>
  <c r="AF20" i="11"/>
  <c r="AE20" i="11"/>
  <c r="AD20" i="11"/>
  <c r="CM20" i="11" s="1"/>
  <c r="CQ20" i="11" s="1"/>
  <c r="CP20" i="11" s="1"/>
  <c r="CS20" i="11" s="1"/>
  <c r="AC20" i="11"/>
  <c r="GD19" i="11"/>
  <c r="GC19" i="11"/>
  <c r="GB19" i="11"/>
  <c r="FW19" i="11"/>
  <c r="FV19" i="11"/>
  <c r="FU19" i="11"/>
  <c r="FP19" i="11"/>
  <c r="FO19" i="11"/>
  <c r="FN19" i="11"/>
  <c r="FI19" i="11"/>
  <c r="FH19" i="11"/>
  <c r="FG19" i="11"/>
  <c r="FB19" i="11"/>
  <c r="FA19" i="11"/>
  <c r="EZ19" i="11"/>
  <c r="EU19" i="11"/>
  <c r="ET19" i="11"/>
  <c r="ES19" i="11"/>
  <c r="EN19" i="11"/>
  <c r="EM19" i="11"/>
  <c r="EL19" i="11"/>
  <c r="EG19" i="11"/>
  <c r="EF19" i="11"/>
  <c r="EE19" i="11"/>
  <c r="DZ19" i="11"/>
  <c r="DY19" i="11"/>
  <c r="DX19" i="11"/>
  <c r="DR19" i="11"/>
  <c r="DS19" i="11" s="1"/>
  <c r="DQ19" i="11"/>
  <c r="DK19" i="11"/>
  <c r="DJ19" i="11"/>
  <c r="DL19" i="11" s="1"/>
  <c r="DD19" i="11"/>
  <c r="DC19" i="11"/>
  <c r="DB19" i="11"/>
  <c r="CX19" i="11"/>
  <c r="CZ19" i="11" s="1"/>
  <c r="CO19" i="11"/>
  <c r="CM19" i="11"/>
  <c r="CQ19" i="11" s="1"/>
  <c r="CP19" i="11" s="1"/>
  <c r="CS19" i="11" s="1"/>
  <c r="AF19" i="11"/>
  <c r="AD19" i="11"/>
  <c r="AH19" i="11" s="1"/>
  <c r="AC19" i="11"/>
  <c r="GD18" i="11"/>
  <c r="GC18" i="11"/>
  <c r="GB18" i="11"/>
  <c r="FW18" i="11"/>
  <c r="FV18" i="11"/>
  <c r="FU18" i="11"/>
  <c r="FP18" i="11"/>
  <c r="FO18" i="11"/>
  <c r="FN18" i="11"/>
  <c r="FI18" i="11"/>
  <c r="FH18" i="11"/>
  <c r="FG18" i="11"/>
  <c r="FB18" i="11"/>
  <c r="FA18" i="11"/>
  <c r="EZ18" i="11"/>
  <c r="EU18" i="11"/>
  <c r="ET18" i="11"/>
  <c r="ES18" i="11"/>
  <c r="EN18" i="11"/>
  <c r="EM18" i="11"/>
  <c r="EL18" i="11"/>
  <c r="EG18" i="11"/>
  <c r="EF18" i="11"/>
  <c r="EE18" i="11"/>
  <c r="DZ18" i="11"/>
  <c r="DY18" i="11"/>
  <c r="DX18" i="11"/>
  <c r="DS18" i="11"/>
  <c r="DR18" i="11"/>
  <c r="DQ18" i="11"/>
  <c r="DK18" i="11"/>
  <c r="DJ18" i="11"/>
  <c r="DL18" i="11" s="1"/>
  <c r="DC18" i="11"/>
  <c r="DB18" i="11"/>
  <c r="DD18" i="11" s="1"/>
  <c r="CX18" i="11"/>
  <c r="CZ18" i="11" s="1"/>
  <c r="AF18" i="11"/>
  <c r="CO18" i="11" s="1"/>
  <c r="AC18" i="11"/>
  <c r="AD18" i="11" s="1"/>
  <c r="GD17" i="11"/>
  <c r="GC17" i="11"/>
  <c r="GB17" i="11"/>
  <c r="FW17" i="11"/>
  <c r="FV17" i="11"/>
  <c r="FU17" i="11"/>
  <c r="FP17" i="11"/>
  <c r="FO17" i="11"/>
  <c r="FN17" i="11"/>
  <c r="FI17" i="11"/>
  <c r="FH17" i="11"/>
  <c r="FG17" i="11"/>
  <c r="FB17" i="11"/>
  <c r="FA17" i="11"/>
  <c r="EZ17" i="11"/>
  <c r="EU17" i="11"/>
  <c r="ET17" i="11"/>
  <c r="ES17" i="11"/>
  <c r="EN17" i="11"/>
  <c r="EM17" i="11"/>
  <c r="EL17" i="11"/>
  <c r="EG17" i="11"/>
  <c r="EF17" i="11"/>
  <c r="EE17" i="11"/>
  <c r="DZ17" i="11"/>
  <c r="DY17" i="11"/>
  <c r="DX17" i="11"/>
  <c r="DR17" i="11"/>
  <c r="DS17" i="11" s="1"/>
  <c r="DQ17" i="11"/>
  <c r="DK17" i="11"/>
  <c r="DJ17" i="11"/>
  <c r="DL17" i="11" s="1"/>
  <c r="DC17" i="11"/>
  <c r="DB17" i="11"/>
  <c r="DD17" i="11" s="1"/>
  <c r="CZ17" i="11"/>
  <c r="CX17" i="11"/>
  <c r="CY17" i="11" s="1"/>
  <c r="AE17" i="11" s="1"/>
  <c r="AF17" i="11"/>
  <c r="CO17" i="11" s="1"/>
  <c r="AC17" i="11"/>
  <c r="AD17" i="11" s="1"/>
  <c r="GD16" i="11"/>
  <c r="GC16" i="11"/>
  <c r="GB16" i="11"/>
  <c r="FW16" i="11"/>
  <c r="FV16" i="11"/>
  <c r="FU16" i="11"/>
  <c r="FP16" i="11"/>
  <c r="FO16" i="11"/>
  <c r="FN16" i="11"/>
  <c r="FI16" i="11"/>
  <c r="FH16" i="11"/>
  <c r="FG16" i="11"/>
  <c r="FB16" i="11"/>
  <c r="FA16" i="11"/>
  <c r="EZ16" i="11"/>
  <c r="EU16" i="11"/>
  <c r="ET16" i="11"/>
  <c r="ES16" i="11"/>
  <c r="EN16" i="11"/>
  <c r="EM16" i="11"/>
  <c r="EL16" i="11"/>
  <c r="EG16" i="11"/>
  <c r="EF16" i="11"/>
  <c r="EE16" i="11"/>
  <c r="DZ16" i="11"/>
  <c r="DY16" i="11"/>
  <c r="DX16" i="11"/>
  <c r="DR16" i="11"/>
  <c r="DQ16" i="11"/>
  <c r="DS16" i="11" s="1"/>
  <c r="DK16" i="11"/>
  <c r="DJ16" i="11"/>
  <c r="DL16" i="11" s="1"/>
  <c r="DF16" i="11"/>
  <c r="DE16" i="11"/>
  <c r="DD16" i="11"/>
  <c r="DC16" i="11"/>
  <c r="DB16" i="11"/>
  <c r="CZ16" i="11"/>
  <c r="CX16" i="11"/>
  <c r="CY16" i="11" s="1"/>
  <c r="DA16" i="11" s="1"/>
  <c r="DI16" i="11" s="1"/>
  <c r="CO16" i="11"/>
  <c r="AF16" i="11"/>
  <c r="AE16" i="11"/>
  <c r="AD16" i="11"/>
  <c r="CM16" i="11" s="1"/>
  <c r="CQ16" i="11" s="1"/>
  <c r="CP16" i="11" s="1"/>
  <c r="CS16" i="11" s="1"/>
  <c r="AC16" i="11"/>
  <c r="GD15" i="11"/>
  <c r="GC15" i="11"/>
  <c r="GB15" i="11"/>
  <c r="FW15" i="11"/>
  <c r="FV15" i="11"/>
  <c r="FU15" i="11"/>
  <c r="FP15" i="11"/>
  <c r="FO15" i="11"/>
  <c r="FN15" i="11"/>
  <c r="FI15" i="11"/>
  <c r="FH15" i="11"/>
  <c r="FG15" i="11"/>
  <c r="FB15" i="11"/>
  <c r="FA15" i="11"/>
  <c r="EZ15" i="11"/>
  <c r="EU15" i="11"/>
  <c r="ET15" i="11"/>
  <c r="ES15" i="11"/>
  <c r="EN15" i="11"/>
  <c r="EM15" i="11"/>
  <c r="EL15" i="11"/>
  <c r="EG15" i="11"/>
  <c r="EF15" i="11"/>
  <c r="EE15" i="11"/>
  <c r="DZ15" i="11"/>
  <c r="DY15" i="11"/>
  <c r="DX15" i="11"/>
  <c r="DR15" i="11"/>
  <c r="DS15" i="11" s="1"/>
  <c r="DQ15" i="11"/>
  <c r="DK15" i="11"/>
  <c r="DJ15" i="11"/>
  <c r="DL15" i="11" s="1"/>
  <c r="DD15" i="11"/>
  <c r="DC15" i="11"/>
  <c r="DB15" i="11"/>
  <c r="CX15" i="11"/>
  <c r="CO15" i="11"/>
  <c r="CM15" i="11"/>
  <c r="CQ15" i="11" s="1"/>
  <c r="CP15" i="11" s="1"/>
  <c r="CS15" i="11" s="1"/>
  <c r="AF15" i="11"/>
  <c r="AD15" i="11"/>
  <c r="AH15" i="11" s="1"/>
  <c r="AC15" i="11"/>
  <c r="GD14" i="11"/>
  <c r="GC14" i="11"/>
  <c r="GB14" i="11"/>
  <c r="FW14" i="11"/>
  <c r="FV14" i="11"/>
  <c r="FU14" i="11"/>
  <c r="FP14" i="11"/>
  <c r="FO14" i="11"/>
  <c r="FN14" i="11"/>
  <c r="FI14" i="11"/>
  <c r="FH14" i="11"/>
  <c r="FG14" i="11"/>
  <c r="FB14" i="11"/>
  <c r="FA14" i="11"/>
  <c r="EZ14" i="11"/>
  <c r="EU14" i="11"/>
  <c r="ET14" i="11"/>
  <c r="ES14" i="11"/>
  <c r="EN14" i="11"/>
  <c r="EM14" i="11"/>
  <c r="EL14" i="11"/>
  <c r="EF14" i="11"/>
  <c r="EE14" i="11"/>
  <c r="EG14" i="11" s="1"/>
  <c r="DZ14" i="11"/>
  <c r="DY14" i="11"/>
  <c r="DX14" i="11"/>
  <c r="DS14" i="11"/>
  <c r="DR14" i="11"/>
  <c r="DQ14" i="11"/>
  <c r="DK14" i="11"/>
  <c r="DJ14" i="11"/>
  <c r="DL14" i="11" s="1"/>
  <c r="DC14" i="11"/>
  <c r="DB14" i="11"/>
  <c r="DD14" i="11" s="1"/>
  <c r="CX14" i="11"/>
  <c r="CZ14" i="11" s="1"/>
  <c r="AF14" i="11"/>
  <c r="CO14" i="11" s="1"/>
  <c r="AC14" i="11"/>
  <c r="AD14" i="11" s="1"/>
  <c r="GD13" i="11"/>
  <c r="GC13" i="11"/>
  <c r="GB13" i="11"/>
  <c r="FW13" i="11"/>
  <c r="FV13" i="11"/>
  <c r="FU13" i="11"/>
  <c r="FP13" i="11"/>
  <c r="FO13" i="11"/>
  <c r="FN13" i="11"/>
  <c r="FI13" i="11"/>
  <c r="FH13" i="11"/>
  <c r="FG13" i="11"/>
  <c r="FB13" i="11"/>
  <c r="FA13" i="11"/>
  <c r="EZ13" i="11"/>
  <c r="EU13" i="11"/>
  <c r="ET13" i="11"/>
  <c r="ES13" i="11"/>
  <c r="EN13" i="11"/>
  <c r="EM13" i="11"/>
  <c r="EL13" i="11"/>
  <c r="EG13" i="11"/>
  <c r="EF13" i="11"/>
  <c r="EE13" i="11"/>
  <c r="DZ13" i="11"/>
  <c r="DY13" i="11"/>
  <c r="DX13" i="11"/>
  <c r="DR13" i="11"/>
  <c r="DS13" i="11" s="1"/>
  <c r="DQ13" i="11"/>
  <c r="DK13" i="11"/>
  <c r="DJ13" i="11"/>
  <c r="DL13" i="11" s="1"/>
  <c r="DC13" i="11"/>
  <c r="DB13" i="11"/>
  <c r="DD13" i="11" s="1"/>
  <c r="CZ13" i="11"/>
  <c r="CX13" i="11"/>
  <c r="CY13" i="11" s="1"/>
  <c r="AE13" i="11" s="1"/>
  <c r="AF13" i="11"/>
  <c r="CO13" i="11" s="1"/>
  <c r="AC13" i="11"/>
  <c r="AD13" i="11" s="1"/>
  <c r="GD12" i="11"/>
  <c r="GC12" i="11"/>
  <c r="GB12" i="11"/>
  <c r="FW12" i="11"/>
  <c r="FV12" i="11"/>
  <c r="FU12" i="11"/>
  <c r="FP12" i="11"/>
  <c r="FO12" i="11"/>
  <c r="FN12" i="11"/>
  <c r="FI12" i="11"/>
  <c r="FH12" i="11"/>
  <c r="FG12" i="11"/>
  <c r="FB12" i="11"/>
  <c r="FA12" i="11"/>
  <c r="EZ12" i="11"/>
  <c r="EU12" i="11"/>
  <c r="ET12" i="11"/>
  <c r="ES12" i="11"/>
  <c r="EN12" i="11"/>
  <c r="EM12" i="11"/>
  <c r="EL12" i="11"/>
  <c r="EG12" i="11"/>
  <c r="EF12" i="11"/>
  <c r="EE12" i="11"/>
  <c r="DZ12" i="11"/>
  <c r="DY12" i="11"/>
  <c r="DX12" i="11"/>
  <c r="DR12" i="11"/>
  <c r="DQ12" i="11"/>
  <c r="DS12" i="11" s="1"/>
  <c r="DK12" i="11"/>
  <c r="DJ12" i="11"/>
  <c r="DL12" i="11" s="1"/>
  <c r="DF12" i="11"/>
  <c r="DN12" i="11" s="1"/>
  <c r="DE12" i="11"/>
  <c r="DD12" i="11"/>
  <c r="DC12" i="11"/>
  <c r="DB12" i="11"/>
  <c r="CZ12" i="11"/>
  <c r="CX12" i="11"/>
  <c r="CY12" i="11" s="1"/>
  <c r="DA12" i="11" s="1"/>
  <c r="DI12" i="11" s="1"/>
  <c r="CO12" i="11"/>
  <c r="AF12" i="11"/>
  <c r="AE12" i="11"/>
  <c r="AD12" i="11"/>
  <c r="CM12" i="11" s="1"/>
  <c r="CQ12" i="11" s="1"/>
  <c r="CP12" i="11" s="1"/>
  <c r="CS12" i="11" s="1"/>
  <c r="AC12" i="11"/>
  <c r="GD11" i="11"/>
  <c r="GC11" i="11"/>
  <c r="GB11" i="11"/>
  <c r="FW11" i="11"/>
  <c r="FV11" i="11"/>
  <c r="FU11" i="11"/>
  <c r="FP11" i="11"/>
  <c r="FO11" i="11"/>
  <c r="FN11" i="11"/>
  <c r="FI11" i="11"/>
  <c r="FH11" i="11"/>
  <c r="FG11" i="11"/>
  <c r="FB11" i="11"/>
  <c r="FA11" i="11"/>
  <c r="EZ11" i="11"/>
  <c r="EU11" i="11"/>
  <c r="ET11" i="11"/>
  <c r="ES11" i="11"/>
  <c r="EN11" i="11"/>
  <c r="EM11" i="11"/>
  <c r="EL11" i="11"/>
  <c r="EG11" i="11"/>
  <c r="EF11" i="11"/>
  <c r="EE11" i="11"/>
  <c r="DZ11" i="11"/>
  <c r="DY11" i="11"/>
  <c r="DX11" i="11"/>
  <c r="DR11" i="11"/>
  <c r="DS11" i="11" s="1"/>
  <c r="DQ11" i="11"/>
  <c r="DK11" i="11"/>
  <c r="DJ11" i="11"/>
  <c r="DL11" i="11" s="1"/>
  <c r="DD11" i="11"/>
  <c r="DC11" i="11"/>
  <c r="DB11" i="11"/>
  <c r="CX11" i="11"/>
  <c r="CO11" i="11"/>
  <c r="CM11" i="11"/>
  <c r="AF11" i="11"/>
  <c r="AD11" i="11"/>
  <c r="AH11" i="11" s="1"/>
  <c r="AC11" i="11"/>
  <c r="GD10" i="11"/>
  <c r="GC10" i="11"/>
  <c r="GB10" i="11"/>
  <c r="FW10" i="11"/>
  <c r="FV10" i="11"/>
  <c r="FU10" i="11"/>
  <c r="FP10" i="11"/>
  <c r="FO10" i="11"/>
  <c r="FN10" i="11"/>
  <c r="FI10" i="11"/>
  <c r="FH10" i="11"/>
  <c r="FG10" i="11"/>
  <c r="FB10" i="11"/>
  <c r="FA10" i="11"/>
  <c r="EZ10" i="11"/>
  <c r="EU10" i="11"/>
  <c r="ET10" i="11"/>
  <c r="ES10" i="11"/>
  <c r="EN10" i="11"/>
  <c r="EM10" i="11"/>
  <c r="EL10" i="11"/>
  <c r="EF10" i="11"/>
  <c r="EE10" i="11"/>
  <c r="EG10" i="11" s="1"/>
  <c r="DY10" i="11"/>
  <c r="DZ10" i="11" s="1"/>
  <c r="DX10" i="11"/>
  <c r="DS10" i="11"/>
  <c r="DR10" i="11"/>
  <c r="DQ10" i="11"/>
  <c r="DK10" i="11"/>
  <c r="DJ10" i="11"/>
  <c r="DL10" i="11" s="1"/>
  <c r="DC10" i="11"/>
  <c r="DB10" i="11"/>
  <c r="DD10" i="11" s="1"/>
  <c r="CX10" i="11"/>
  <c r="AF10" i="11"/>
  <c r="CO10" i="11" s="1"/>
  <c r="AC10" i="11"/>
  <c r="AD10" i="11" s="1"/>
  <c r="GD9" i="11"/>
  <c r="GC9" i="11"/>
  <c r="GB9" i="11"/>
  <c r="FW9" i="11"/>
  <c r="FV9" i="11"/>
  <c r="FU9" i="11"/>
  <c r="FP9" i="11"/>
  <c r="FO9" i="11"/>
  <c r="FN9" i="11"/>
  <c r="FI9" i="11"/>
  <c r="FH9" i="11"/>
  <c r="FG9" i="11"/>
  <c r="FB9" i="11"/>
  <c r="FA9" i="11"/>
  <c r="EZ9" i="11"/>
  <c r="EU9" i="11"/>
  <c r="ET9" i="11"/>
  <c r="ES9" i="11"/>
  <c r="EN9" i="11"/>
  <c r="EM9" i="11"/>
  <c r="EL9" i="11"/>
  <c r="EG9" i="11"/>
  <c r="EF9" i="11"/>
  <c r="EE9" i="11"/>
  <c r="DZ9" i="11"/>
  <c r="DY9" i="11"/>
  <c r="DX9" i="11"/>
  <c r="DS9" i="11"/>
  <c r="DR9" i="11"/>
  <c r="DQ9" i="11"/>
  <c r="DK9" i="11"/>
  <c r="DJ9" i="11"/>
  <c r="DL9" i="11" s="1"/>
  <c r="DC9" i="11"/>
  <c r="DB9" i="11"/>
  <c r="DD9" i="11" s="1"/>
  <c r="CX9" i="11"/>
  <c r="CZ9" i="11" s="1"/>
  <c r="AF9" i="11"/>
  <c r="CO9" i="11" s="1"/>
  <c r="AC9" i="11"/>
  <c r="AD9" i="11" s="1"/>
  <c r="A7" i="11"/>
  <c r="GD32" i="10"/>
  <c r="GC32" i="10"/>
  <c r="GB32" i="10"/>
  <c r="FW32" i="10"/>
  <c r="FV32" i="10"/>
  <c r="FU32" i="10"/>
  <c r="FP32" i="10"/>
  <c r="FO32" i="10"/>
  <c r="FN32" i="10"/>
  <c r="FI32" i="10"/>
  <c r="FH32" i="10"/>
  <c r="FG32" i="10"/>
  <c r="FB32" i="10"/>
  <c r="FA32" i="10"/>
  <c r="EZ32" i="10"/>
  <c r="EU32" i="10"/>
  <c r="ET32" i="10"/>
  <c r="ES32" i="10"/>
  <c r="EN32" i="10"/>
  <c r="EM32" i="10"/>
  <c r="EL32" i="10"/>
  <c r="EG32" i="10"/>
  <c r="EF32" i="10"/>
  <c r="EE32" i="10"/>
  <c r="DZ32" i="10"/>
  <c r="DY32" i="10"/>
  <c r="DX32" i="10"/>
  <c r="DS32" i="10"/>
  <c r="DR32" i="10"/>
  <c r="DQ32" i="10"/>
  <c r="DL32" i="10"/>
  <c r="DK32" i="10"/>
  <c r="DJ32" i="10"/>
  <c r="DF32" i="10"/>
  <c r="DC32" i="10"/>
  <c r="DB32" i="10"/>
  <c r="DD32" i="10" s="1"/>
  <c r="CY32" i="10"/>
  <c r="DA32" i="10" s="1"/>
  <c r="DI32" i="10" s="1"/>
  <c r="DG32" i="10" s="1"/>
  <c r="CX32" i="10"/>
  <c r="CZ32" i="10" s="1"/>
  <c r="CO32" i="10"/>
  <c r="CN32" i="10" s="1"/>
  <c r="AH32" i="10"/>
  <c r="AG32" i="10"/>
  <c r="AF32" i="10"/>
  <c r="AE32" i="10"/>
  <c r="AD32" i="10"/>
  <c r="CM32" i="10" s="1"/>
  <c r="AC32" i="10"/>
  <c r="GD31" i="10"/>
  <c r="GC31" i="10"/>
  <c r="GB31" i="10"/>
  <c r="FW31" i="10"/>
  <c r="FV31" i="10"/>
  <c r="FU31" i="10"/>
  <c r="FP31" i="10"/>
  <c r="FO31" i="10"/>
  <c r="FN31" i="10"/>
  <c r="FI31" i="10"/>
  <c r="FH31" i="10"/>
  <c r="FG31" i="10"/>
  <c r="FB31" i="10"/>
  <c r="FA31" i="10"/>
  <c r="EZ31" i="10"/>
  <c r="EU31" i="10"/>
  <c r="ET31" i="10"/>
  <c r="ES31" i="10"/>
  <c r="EN31" i="10"/>
  <c r="EM31" i="10"/>
  <c r="EL31" i="10"/>
  <c r="EG31" i="10"/>
  <c r="EF31" i="10"/>
  <c r="EE31" i="10"/>
  <c r="DZ31" i="10"/>
  <c r="DY31" i="10"/>
  <c r="DX31" i="10"/>
  <c r="DS31" i="10"/>
  <c r="DR31" i="10"/>
  <c r="DQ31" i="10"/>
  <c r="DK31" i="10"/>
  <c r="DJ31" i="10"/>
  <c r="DL31" i="10" s="1"/>
  <c r="DC31" i="10"/>
  <c r="DB31" i="10"/>
  <c r="DD31" i="10" s="1"/>
  <c r="DF31" i="10" s="1"/>
  <c r="DA31" i="10"/>
  <c r="DI31" i="10" s="1"/>
  <c r="CZ31" i="10"/>
  <c r="CX31" i="10"/>
  <c r="CY31" i="10" s="1"/>
  <c r="CO31" i="10"/>
  <c r="CN31" i="10"/>
  <c r="AF31" i="10"/>
  <c r="AE31" i="10"/>
  <c r="AD31" i="10"/>
  <c r="AC31" i="10"/>
  <c r="GD30" i="10"/>
  <c r="GC30" i="10"/>
  <c r="GB30" i="10"/>
  <c r="FW30" i="10"/>
  <c r="FV30" i="10"/>
  <c r="FU30" i="10"/>
  <c r="FP30" i="10"/>
  <c r="FO30" i="10"/>
  <c r="FN30" i="10"/>
  <c r="FI30" i="10"/>
  <c r="FH30" i="10"/>
  <c r="FG30" i="10"/>
  <c r="FB30" i="10"/>
  <c r="FA30" i="10"/>
  <c r="EZ30" i="10"/>
  <c r="EU30" i="10"/>
  <c r="ET30" i="10"/>
  <c r="ES30" i="10"/>
  <c r="EN30" i="10"/>
  <c r="EM30" i="10"/>
  <c r="EL30" i="10"/>
  <c r="EG30" i="10"/>
  <c r="EF30" i="10"/>
  <c r="EE30" i="10"/>
  <c r="DY30" i="10"/>
  <c r="DX30" i="10"/>
  <c r="DZ30" i="10" s="1"/>
  <c r="DR30" i="10"/>
  <c r="DQ30" i="10"/>
  <c r="DS30" i="10" s="1"/>
  <c r="DK30" i="10"/>
  <c r="DJ30" i="10"/>
  <c r="DL30" i="10" s="1"/>
  <c r="DC30" i="10"/>
  <c r="DD30" i="10" s="1"/>
  <c r="DB30" i="10"/>
  <c r="CZ30" i="10"/>
  <c r="CX30" i="10"/>
  <c r="CY30" i="10" s="1"/>
  <c r="DA30" i="10" s="1"/>
  <c r="DI30" i="10" s="1"/>
  <c r="AF30" i="10"/>
  <c r="CO30" i="10" s="1"/>
  <c r="CN30" i="10" s="1"/>
  <c r="AC30" i="10"/>
  <c r="AD30" i="10" s="1"/>
  <c r="A30" i="10"/>
  <c r="A31" i="10" s="1"/>
  <c r="A32" i="10" s="1"/>
  <c r="GD29" i="10"/>
  <c r="GC29" i="10"/>
  <c r="GB29" i="10"/>
  <c r="FW29" i="10"/>
  <c r="FV29" i="10"/>
  <c r="FU29" i="10"/>
  <c r="FP29" i="10"/>
  <c r="FO29" i="10"/>
  <c r="FN29" i="10"/>
  <c r="FI29" i="10"/>
  <c r="FH29" i="10"/>
  <c r="FG29" i="10"/>
  <c r="FB29" i="10"/>
  <c r="FA29" i="10"/>
  <c r="EZ29" i="10"/>
  <c r="EU29" i="10"/>
  <c r="ET29" i="10"/>
  <c r="ES29" i="10"/>
  <c r="EN29" i="10"/>
  <c r="EM29" i="10"/>
  <c r="EL29" i="10"/>
  <c r="EG29" i="10"/>
  <c r="EF29" i="10"/>
  <c r="EE29" i="10"/>
  <c r="DY29" i="10"/>
  <c r="DX29" i="10"/>
  <c r="DR29" i="10"/>
  <c r="DQ29" i="10"/>
  <c r="DS29" i="10" s="1"/>
  <c r="DL29" i="10"/>
  <c r="DK29" i="10"/>
  <c r="DJ29" i="10"/>
  <c r="DD29" i="10"/>
  <c r="DC29" i="10"/>
  <c r="DB29" i="10"/>
  <c r="CZ29" i="10"/>
  <c r="CX29" i="10"/>
  <c r="CY29" i="10" s="1"/>
  <c r="DA29" i="10" s="1"/>
  <c r="DI29" i="10" s="1"/>
  <c r="AF29" i="10"/>
  <c r="CO29" i="10" s="1"/>
  <c r="CN29" i="10" s="1"/>
  <c r="AC29" i="10"/>
  <c r="AD29" i="10" s="1"/>
  <c r="A29" i="10"/>
  <c r="GD28" i="10"/>
  <c r="GC28" i="10"/>
  <c r="GB28" i="10"/>
  <c r="FW28" i="10"/>
  <c r="FV28" i="10"/>
  <c r="FU28" i="10"/>
  <c r="FP28" i="10"/>
  <c r="FO28" i="10"/>
  <c r="FN28" i="10"/>
  <c r="FI28" i="10"/>
  <c r="FH28" i="10"/>
  <c r="FG28" i="10"/>
  <c r="FB28" i="10"/>
  <c r="FA28" i="10"/>
  <c r="EZ28" i="10"/>
  <c r="EU28" i="10"/>
  <c r="ET28" i="10"/>
  <c r="ES28" i="10"/>
  <c r="EN28" i="10"/>
  <c r="EM28" i="10"/>
  <c r="EL28" i="10"/>
  <c r="EG28" i="10"/>
  <c r="EF28" i="10"/>
  <c r="EE28" i="10"/>
  <c r="DY28" i="10"/>
  <c r="DX28" i="10"/>
  <c r="DZ28" i="10" s="1"/>
  <c r="DS28" i="10"/>
  <c r="DR28" i="10"/>
  <c r="DQ28" i="10"/>
  <c r="DK28" i="10"/>
  <c r="DL28" i="10" s="1"/>
  <c r="DJ28" i="10"/>
  <c r="DC28" i="10"/>
  <c r="DB28" i="10"/>
  <c r="CY28" i="10"/>
  <c r="DA28" i="10" s="1"/>
  <c r="DI28" i="10" s="1"/>
  <c r="CX28" i="10"/>
  <c r="CZ28" i="10" s="1"/>
  <c r="CO28" i="10"/>
  <c r="CN28" i="10" s="1"/>
  <c r="AF28" i="10"/>
  <c r="AE28" i="10"/>
  <c r="AC28" i="10"/>
  <c r="AD28" i="10" s="1"/>
  <c r="A28" i="10"/>
  <c r="GD27" i="10"/>
  <c r="GC27" i="10"/>
  <c r="GB27" i="10"/>
  <c r="FW27" i="10"/>
  <c r="FV27" i="10"/>
  <c r="FU27" i="10"/>
  <c r="FP27" i="10"/>
  <c r="FO27" i="10"/>
  <c r="FN27" i="10"/>
  <c r="FI27" i="10"/>
  <c r="FH27" i="10"/>
  <c r="FG27" i="10"/>
  <c r="FB27" i="10"/>
  <c r="FA27" i="10"/>
  <c r="EZ27" i="10"/>
  <c r="EU27" i="10"/>
  <c r="ET27" i="10"/>
  <c r="ES27" i="10"/>
  <c r="EN27" i="10"/>
  <c r="EM27" i="10"/>
  <c r="EL27" i="10"/>
  <c r="EG27" i="10"/>
  <c r="EF27" i="10"/>
  <c r="EE27" i="10"/>
  <c r="DY27" i="10"/>
  <c r="DZ27" i="10" s="1"/>
  <c r="DX27" i="10"/>
  <c r="DS27" i="10"/>
  <c r="DR27" i="10"/>
  <c r="DQ27" i="10"/>
  <c r="DK27" i="10"/>
  <c r="DJ27" i="10"/>
  <c r="DC27" i="10"/>
  <c r="DB27" i="10"/>
  <c r="DD27" i="10" s="1"/>
  <c r="CX27" i="10"/>
  <c r="CO27" i="10"/>
  <c r="CN27" i="10"/>
  <c r="CM27" i="10"/>
  <c r="CQ27" i="10" s="1"/>
  <c r="CP27" i="10" s="1"/>
  <c r="CS27" i="10" s="1"/>
  <c r="AH27" i="10"/>
  <c r="AG27" i="10"/>
  <c r="AF27" i="10"/>
  <c r="AE27" i="10"/>
  <c r="AD27" i="10"/>
  <c r="DF27" i="10" s="1"/>
  <c r="AC27" i="10"/>
  <c r="GD26" i="10"/>
  <c r="GC26" i="10"/>
  <c r="GB26" i="10"/>
  <c r="FW26" i="10"/>
  <c r="FV26" i="10"/>
  <c r="FU26" i="10"/>
  <c r="FP26" i="10"/>
  <c r="FO26" i="10"/>
  <c r="FN26" i="10"/>
  <c r="FI26" i="10"/>
  <c r="FH26" i="10"/>
  <c r="FG26" i="10"/>
  <c r="FB26" i="10"/>
  <c r="FA26" i="10"/>
  <c r="EZ26" i="10"/>
  <c r="EU26" i="10"/>
  <c r="ET26" i="10"/>
  <c r="ES26" i="10"/>
  <c r="EN26" i="10"/>
  <c r="EM26" i="10"/>
  <c r="EL26" i="10"/>
  <c r="EG26" i="10"/>
  <c r="EF26" i="10"/>
  <c r="EE26" i="10"/>
  <c r="DY26" i="10"/>
  <c r="DX26" i="10"/>
  <c r="DZ26" i="10" s="1"/>
  <c r="DR26" i="10"/>
  <c r="DQ26" i="10"/>
  <c r="DS26" i="10" s="1"/>
  <c r="DL26" i="10"/>
  <c r="DK26" i="10"/>
  <c r="DJ26" i="10"/>
  <c r="DC26" i="10"/>
  <c r="DB26" i="10"/>
  <c r="DD26" i="10" s="1"/>
  <c r="CX26" i="10"/>
  <c r="CZ26" i="10" s="1"/>
  <c r="AF26" i="10"/>
  <c r="CO26" i="10" s="1"/>
  <c r="CN26" i="10" s="1"/>
  <c r="AD26" i="10"/>
  <c r="AC26" i="10"/>
  <c r="GD25" i="10"/>
  <c r="GC25" i="10"/>
  <c r="GB25" i="10"/>
  <c r="FW25" i="10"/>
  <c r="FV25" i="10"/>
  <c r="FU25" i="10"/>
  <c r="FP25" i="10"/>
  <c r="FO25" i="10"/>
  <c r="FN25" i="10"/>
  <c r="FI25" i="10"/>
  <c r="FH25" i="10"/>
  <c r="FG25" i="10"/>
  <c r="FB25" i="10"/>
  <c r="FA25" i="10"/>
  <c r="EZ25" i="10"/>
  <c r="EU25" i="10"/>
  <c r="ET25" i="10"/>
  <c r="ES25" i="10"/>
  <c r="EN25" i="10"/>
  <c r="EM25" i="10"/>
  <c r="EL25" i="10"/>
  <c r="EF25" i="10"/>
  <c r="EE25" i="10"/>
  <c r="EG25" i="10" s="1"/>
  <c r="DZ25" i="10"/>
  <c r="DY25" i="10"/>
  <c r="DX25" i="10"/>
  <c r="DS25" i="10"/>
  <c r="DR25" i="10"/>
  <c r="DQ25" i="10"/>
  <c r="DL25" i="10"/>
  <c r="DK25" i="10"/>
  <c r="DJ25" i="10"/>
  <c r="DG25" i="10"/>
  <c r="DC25" i="10"/>
  <c r="DB25" i="10"/>
  <c r="CY25" i="10"/>
  <c r="DA25" i="10" s="1"/>
  <c r="DI25" i="10" s="1"/>
  <c r="DP25" i="10" s="1"/>
  <c r="CX25" i="10"/>
  <c r="CZ25" i="10" s="1"/>
  <c r="CO25" i="10"/>
  <c r="CN25" i="10"/>
  <c r="AG25" i="10"/>
  <c r="AF25" i="10"/>
  <c r="AE25" i="10"/>
  <c r="AD25" i="10"/>
  <c r="CM25" i="10" s="1"/>
  <c r="CQ25" i="10" s="1"/>
  <c r="CP25" i="10" s="1"/>
  <c r="CS25" i="10" s="1"/>
  <c r="AC25" i="10"/>
  <c r="GD24" i="10"/>
  <c r="GC24" i="10"/>
  <c r="GB24" i="10"/>
  <c r="FW24" i="10"/>
  <c r="FV24" i="10"/>
  <c r="FU24" i="10"/>
  <c r="FP24" i="10"/>
  <c r="FO24" i="10"/>
  <c r="FN24" i="10"/>
  <c r="FI24" i="10"/>
  <c r="FH24" i="10"/>
  <c r="FG24" i="10"/>
  <c r="FB24" i="10"/>
  <c r="FA24" i="10"/>
  <c r="EZ24" i="10"/>
  <c r="EU24" i="10"/>
  <c r="ET24" i="10"/>
  <c r="ES24" i="10"/>
  <c r="EN24" i="10"/>
  <c r="EM24" i="10"/>
  <c r="EL24" i="10"/>
  <c r="EG24" i="10"/>
  <c r="EF24" i="10"/>
  <c r="EE24" i="10"/>
  <c r="DZ24" i="10"/>
  <c r="DY24" i="10"/>
  <c r="DX24" i="10"/>
  <c r="DR24" i="10"/>
  <c r="DQ24" i="10"/>
  <c r="DS24" i="10" s="1"/>
  <c r="DK24" i="10"/>
  <c r="DJ24" i="10"/>
  <c r="DC24" i="10"/>
  <c r="DB24" i="10"/>
  <c r="CX24" i="10"/>
  <c r="CY24" i="10" s="1"/>
  <c r="DA24" i="10" s="1"/>
  <c r="DI24" i="10" s="1"/>
  <c r="CO24" i="10"/>
  <c r="CN24" i="10"/>
  <c r="AF24" i="10"/>
  <c r="AE24" i="10"/>
  <c r="AC24" i="10"/>
  <c r="AD24" i="10" s="1"/>
  <c r="GD23" i="10"/>
  <c r="GC23" i="10"/>
  <c r="GB23" i="10"/>
  <c r="FW23" i="10"/>
  <c r="FV23" i="10"/>
  <c r="FU23" i="10"/>
  <c r="FP23" i="10"/>
  <c r="FO23" i="10"/>
  <c r="FN23" i="10"/>
  <c r="FI23" i="10"/>
  <c r="FH23" i="10"/>
  <c r="FG23" i="10"/>
  <c r="FB23" i="10"/>
  <c r="FA23" i="10"/>
  <c r="EZ23" i="10"/>
  <c r="EU23" i="10"/>
  <c r="ET23" i="10"/>
  <c r="ES23" i="10"/>
  <c r="EN23" i="10"/>
  <c r="EM23" i="10"/>
  <c r="EL23" i="10"/>
  <c r="EG23" i="10"/>
  <c r="EF23" i="10"/>
  <c r="EE23" i="10"/>
  <c r="DY23" i="10"/>
  <c r="DX23" i="10"/>
  <c r="DZ23" i="10" s="1"/>
  <c r="DR23" i="10"/>
  <c r="DQ23" i="10"/>
  <c r="DK23" i="10"/>
  <c r="DL23" i="10" s="1"/>
  <c r="DJ23" i="10"/>
  <c r="DC23" i="10"/>
  <c r="DD23" i="10" s="1"/>
  <c r="DB23" i="10"/>
  <c r="CX23" i="10"/>
  <c r="CY23" i="10" s="1"/>
  <c r="DA23" i="10" s="1"/>
  <c r="DI23" i="10" s="1"/>
  <c r="CO23" i="10"/>
  <c r="CN23" i="10" s="1"/>
  <c r="CM23" i="10"/>
  <c r="CQ23" i="10" s="1"/>
  <c r="CP23" i="10" s="1"/>
  <c r="CS23" i="10" s="1"/>
  <c r="AF23" i="10"/>
  <c r="AE23" i="10"/>
  <c r="AC23" i="10"/>
  <c r="AD23" i="10" s="1"/>
  <c r="GD22" i="10"/>
  <c r="GC22" i="10"/>
  <c r="GB22" i="10"/>
  <c r="FW22" i="10"/>
  <c r="FV22" i="10"/>
  <c r="FU22" i="10"/>
  <c r="FP22" i="10"/>
  <c r="FO22" i="10"/>
  <c r="FN22" i="10"/>
  <c r="FI22" i="10"/>
  <c r="FH22" i="10"/>
  <c r="FG22" i="10"/>
  <c r="FB22" i="10"/>
  <c r="FA22" i="10"/>
  <c r="EZ22" i="10"/>
  <c r="EU22" i="10"/>
  <c r="ET22" i="10"/>
  <c r="ES22" i="10"/>
  <c r="EN22" i="10"/>
  <c r="EM22" i="10"/>
  <c r="EL22" i="10"/>
  <c r="EG22" i="10"/>
  <c r="EF22" i="10"/>
  <c r="EE22" i="10"/>
  <c r="DZ22" i="10"/>
  <c r="DY22" i="10"/>
  <c r="DX22" i="10"/>
  <c r="DR22" i="10"/>
  <c r="DQ22" i="10"/>
  <c r="DS22" i="10" s="1"/>
  <c r="DK22" i="10"/>
  <c r="DJ22" i="10"/>
  <c r="DL22" i="10" s="1"/>
  <c r="DC22" i="10"/>
  <c r="DB22" i="10"/>
  <c r="DD22" i="10" s="1"/>
  <c r="CX22" i="10"/>
  <c r="CZ22" i="10" s="1"/>
  <c r="AF22" i="10"/>
  <c r="CO22" i="10" s="1"/>
  <c r="CN22" i="10" s="1"/>
  <c r="AD22" i="10"/>
  <c r="AC22" i="10"/>
  <c r="A22" i="10"/>
  <c r="A23" i="10" s="1"/>
  <c r="A24" i="10" s="1"/>
  <c r="A25" i="10" s="1"/>
  <c r="A26" i="10" s="1"/>
  <c r="GD21" i="10"/>
  <c r="GC21" i="10"/>
  <c r="GB21" i="10"/>
  <c r="FW21" i="10"/>
  <c r="FV21" i="10"/>
  <c r="FU21" i="10"/>
  <c r="FP21" i="10"/>
  <c r="FO21" i="10"/>
  <c r="FN21" i="10"/>
  <c r="FI21" i="10"/>
  <c r="FH21" i="10"/>
  <c r="FG21" i="10"/>
  <c r="FB21" i="10"/>
  <c r="FA21" i="10"/>
  <c r="EZ21" i="10"/>
  <c r="EU21" i="10"/>
  <c r="ET21" i="10"/>
  <c r="ES21" i="10"/>
  <c r="EN21" i="10"/>
  <c r="EM21" i="10"/>
  <c r="EL21" i="10"/>
  <c r="EG21" i="10"/>
  <c r="EF21" i="10"/>
  <c r="EE21" i="10"/>
  <c r="DY21" i="10"/>
  <c r="DX21" i="10"/>
  <c r="DZ21" i="10" s="1"/>
  <c r="DR21" i="10"/>
  <c r="DQ21" i="10"/>
  <c r="DS21" i="10" s="1"/>
  <c r="DL21" i="10"/>
  <c r="DK21" i="10"/>
  <c r="DJ21" i="10"/>
  <c r="DC21" i="10"/>
  <c r="DB21" i="10"/>
  <c r="DD21" i="10" s="1"/>
  <c r="CX21" i="10"/>
  <c r="CO21" i="10"/>
  <c r="CN21" i="10"/>
  <c r="AF21" i="10"/>
  <c r="AE21" i="10"/>
  <c r="AC21" i="10"/>
  <c r="AD21" i="10" s="1"/>
  <c r="GD20" i="10"/>
  <c r="GC20" i="10"/>
  <c r="GB20" i="10"/>
  <c r="FW20" i="10"/>
  <c r="FV20" i="10"/>
  <c r="FU20" i="10"/>
  <c r="FP20" i="10"/>
  <c r="FO20" i="10"/>
  <c r="FN20" i="10"/>
  <c r="FI20" i="10"/>
  <c r="FH20" i="10"/>
  <c r="FG20" i="10"/>
  <c r="FB20" i="10"/>
  <c r="FA20" i="10"/>
  <c r="EZ20" i="10"/>
  <c r="EU20" i="10"/>
  <c r="ET20" i="10"/>
  <c r="ES20" i="10"/>
  <c r="EN20" i="10"/>
  <c r="EM20" i="10"/>
  <c r="EL20" i="10"/>
  <c r="EF20" i="10"/>
  <c r="EE20" i="10"/>
  <c r="EG20" i="10" s="1"/>
  <c r="DY20" i="10"/>
  <c r="DX20" i="10"/>
  <c r="DZ20" i="10" s="1"/>
  <c r="DR20" i="10"/>
  <c r="DQ20" i="10"/>
  <c r="DS20" i="10" s="1"/>
  <c r="DK20" i="10"/>
  <c r="DL20" i="10" s="1"/>
  <c r="DJ20" i="10"/>
  <c r="DC20" i="10"/>
  <c r="DB20" i="10"/>
  <c r="CZ20" i="10"/>
  <c r="CY20" i="10"/>
  <c r="DA20" i="10" s="1"/>
  <c r="DI20" i="10" s="1"/>
  <c r="CX20" i="10"/>
  <c r="AF20" i="10"/>
  <c r="CO20" i="10" s="1"/>
  <c r="CN20" i="10" s="1"/>
  <c r="AE20" i="10"/>
  <c r="AC20" i="10"/>
  <c r="AD20" i="10" s="1"/>
  <c r="GD19" i="10"/>
  <c r="GC19" i="10"/>
  <c r="GB19" i="10"/>
  <c r="FW19" i="10"/>
  <c r="FV19" i="10"/>
  <c r="FU19" i="10"/>
  <c r="FP19" i="10"/>
  <c r="FO19" i="10"/>
  <c r="FN19" i="10"/>
  <c r="FI19" i="10"/>
  <c r="FH19" i="10"/>
  <c r="FG19" i="10"/>
  <c r="FB19" i="10"/>
  <c r="FA19" i="10"/>
  <c r="EZ19" i="10"/>
  <c r="EU19" i="10"/>
  <c r="ET19" i="10"/>
  <c r="ES19" i="10"/>
  <c r="EM19" i="10"/>
  <c r="EN19" i="10" s="1"/>
  <c r="EL19" i="10"/>
  <c r="EG19" i="10"/>
  <c r="EF19" i="10"/>
  <c r="EE19" i="10"/>
  <c r="DY19" i="10"/>
  <c r="DX19" i="10"/>
  <c r="DZ19" i="10" s="1"/>
  <c r="DS19" i="10"/>
  <c r="DR19" i="10"/>
  <c r="DQ19" i="10"/>
  <c r="DK19" i="10"/>
  <c r="DL19" i="10" s="1"/>
  <c r="DJ19" i="10"/>
  <c r="DF19" i="10"/>
  <c r="DC19" i="10"/>
  <c r="DB19" i="10"/>
  <c r="DD19" i="10" s="1"/>
  <c r="CZ19" i="10"/>
  <c r="CY19" i="10"/>
  <c r="DA19" i="10" s="1"/>
  <c r="DI19" i="10" s="1"/>
  <c r="CX19" i="10"/>
  <c r="CO19" i="10"/>
  <c r="CQ19" i="10" s="1"/>
  <c r="CP19" i="10" s="1"/>
  <c r="CS19" i="10" s="1"/>
  <c r="CM19" i="10"/>
  <c r="AH19" i="10"/>
  <c r="AF19" i="10"/>
  <c r="AE19" i="10" s="1"/>
  <c r="AD19" i="10"/>
  <c r="AG19" i="10" s="1"/>
  <c r="AC19" i="10"/>
  <c r="GD18" i="10"/>
  <c r="GC18" i="10"/>
  <c r="GB18" i="10"/>
  <c r="FW18" i="10"/>
  <c r="FV18" i="10"/>
  <c r="FU18" i="10"/>
  <c r="FP18" i="10"/>
  <c r="FO18" i="10"/>
  <c r="FN18" i="10"/>
  <c r="FI18" i="10"/>
  <c r="FH18" i="10"/>
  <c r="FG18" i="10"/>
  <c r="FB18" i="10"/>
  <c r="FA18" i="10"/>
  <c r="EZ18" i="10"/>
  <c r="EU18" i="10"/>
  <c r="ET18" i="10"/>
  <c r="ES18" i="10"/>
  <c r="EN18" i="10"/>
  <c r="EM18" i="10"/>
  <c r="EL18" i="10"/>
  <c r="EG18" i="10"/>
  <c r="EF18" i="10"/>
  <c r="EE18" i="10"/>
  <c r="DZ18" i="10"/>
  <c r="DY18" i="10"/>
  <c r="DX18" i="10"/>
  <c r="DR18" i="10"/>
  <c r="DS18" i="10" s="1"/>
  <c r="DQ18" i="10"/>
  <c r="DK18" i="10"/>
  <c r="DJ18" i="10"/>
  <c r="DL18" i="10" s="1"/>
  <c r="DC18" i="10"/>
  <c r="DB18" i="10"/>
  <c r="DD18" i="10" s="1"/>
  <c r="CX18" i="10"/>
  <c r="CZ18" i="10" s="1"/>
  <c r="AF18" i="10"/>
  <c r="CO18" i="10" s="1"/>
  <c r="CN18" i="10" s="1"/>
  <c r="AE18" i="10"/>
  <c r="AC18" i="10"/>
  <c r="AD18" i="10" s="1"/>
  <c r="A18" i="10"/>
  <c r="A19" i="10" s="1"/>
  <c r="A20" i="10" s="1"/>
  <c r="A21" i="10" s="1"/>
  <c r="GD17" i="10"/>
  <c r="GC17" i="10"/>
  <c r="GB17" i="10"/>
  <c r="FW17" i="10"/>
  <c r="FV17" i="10"/>
  <c r="FU17" i="10"/>
  <c r="FP17" i="10"/>
  <c r="FO17" i="10"/>
  <c r="FN17" i="10"/>
  <c r="FI17" i="10"/>
  <c r="FH17" i="10"/>
  <c r="FG17" i="10"/>
  <c r="FB17" i="10"/>
  <c r="FA17" i="10"/>
  <c r="EZ17" i="10"/>
  <c r="EU17" i="10"/>
  <c r="ET17" i="10"/>
  <c r="ES17" i="10"/>
  <c r="EN17" i="10"/>
  <c r="EM17" i="10"/>
  <c r="EL17" i="10"/>
  <c r="EG17" i="10"/>
  <c r="EF17" i="10"/>
  <c r="EE17" i="10"/>
  <c r="DY17" i="10"/>
  <c r="DZ17" i="10" s="1"/>
  <c r="DX17" i="10"/>
  <c r="DR17" i="10"/>
  <c r="DQ17" i="10"/>
  <c r="DS17" i="10" s="1"/>
  <c r="DK17" i="10"/>
  <c r="DJ17" i="10"/>
  <c r="DL17" i="10" s="1"/>
  <c r="DD17" i="10"/>
  <c r="DF17" i="10" s="1"/>
  <c r="DC17" i="10"/>
  <c r="DB17" i="10"/>
  <c r="CZ17" i="10"/>
  <c r="CX17" i="10"/>
  <c r="CY17" i="10" s="1"/>
  <c r="DA17" i="10" s="1"/>
  <c r="DI17" i="10" s="1"/>
  <c r="CM17" i="10"/>
  <c r="AF17" i="10"/>
  <c r="AD17" i="10"/>
  <c r="AC17" i="10"/>
  <c r="GD16" i="10"/>
  <c r="GC16" i="10"/>
  <c r="GB16" i="10"/>
  <c r="FW16" i="10"/>
  <c r="FV16" i="10"/>
  <c r="FU16" i="10"/>
  <c r="FP16" i="10"/>
  <c r="FO16" i="10"/>
  <c r="FN16" i="10"/>
  <c r="FI16" i="10"/>
  <c r="FH16" i="10"/>
  <c r="FG16" i="10"/>
  <c r="FB16" i="10"/>
  <c r="FA16" i="10"/>
  <c r="EZ16" i="10"/>
  <c r="EU16" i="10"/>
  <c r="ET16" i="10"/>
  <c r="ES16" i="10"/>
  <c r="EN16" i="10"/>
  <c r="EM16" i="10"/>
  <c r="EL16" i="10"/>
  <c r="EF16" i="10"/>
  <c r="EE16" i="10"/>
  <c r="EG16" i="10" s="1"/>
  <c r="DY16" i="10"/>
  <c r="DX16" i="10"/>
  <c r="DZ16" i="10" s="1"/>
  <c r="DR16" i="10"/>
  <c r="DQ16" i="10"/>
  <c r="DS16" i="10" s="1"/>
  <c r="DK16" i="10"/>
  <c r="DL16" i="10" s="1"/>
  <c r="DJ16" i="10"/>
  <c r="DD16" i="10"/>
  <c r="DC16" i="10"/>
  <c r="DB16" i="10"/>
  <c r="CX16" i="10"/>
  <c r="CZ16" i="10" s="1"/>
  <c r="CO16" i="10"/>
  <c r="CN16" i="10" s="1"/>
  <c r="AF16" i="10"/>
  <c r="AE16" i="10" s="1"/>
  <c r="AC16" i="10"/>
  <c r="AD16" i="10" s="1"/>
  <c r="GD15" i="10"/>
  <c r="GC15" i="10"/>
  <c r="GB15" i="10"/>
  <c r="FW15" i="10"/>
  <c r="FV15" i="10"/>
  <c r="FU15" i="10"/>
  <c r="FP15" i="10"/>
  <c r="FO15" i="10"/>
  <c r="FN15" i="10"/>
  <c r="FI15" i="10"/>
  <c r="FH15" i="10"/>
  <c r="FG15" i="10"/>
  <c r="FB15" i="10"/>
  <c r="FA15" i="10"/>
  <c r="EZ15" i="10"/>
  <c r="EU15" i="10"/>
  <c r="ET15" i="10"/>
  <c r="ES15" i="10"/>
  <c r="EN15" i="10"/>
  <c r="EM15" i="10"/>
  <c r="EL15" i="10"/>
  <c r="EG15" i="10"/>
  <c r="EF15" i="10"/>
  <c r="EE15" i="10"/>
  <c r="DY15" i="10"/>
  <c r="DX15" i="10"/>
  <c r="DZ15" i="10" s="1"/>
  <c r="DR15" i="10"/>
  <c r="DQ15" i="10"/>
  <c r="DS15" i="10" s="1"/>
  <c r="DK15" i="10"/>
  <c r="DJ15" i="10"/>
  <c r="DL15" i="10" s="1"/>
  <c r="DD15" i="10"/>
  <c r="DC15" i="10"/>
  <c r="DB15" i="10"/>
  <c r="CZ15" i="10"/>
  <c r="CX15" i="10"/>
  <c r="CY15" i="10" s="1"/>
  <c r="DA15" i="10" s="1"/>
  <c r="DI15" i="10" s="1"/>
  <c r="AF15" i="10"/>
  <c r="CO15" i="10" s="1"/>
  <c r="CN15" i="10" s="1"/>
  <c r="AC15" i="10"/>
  <c r="AD15" i="10" s="1"/>
  <c r="A15" i="10"/>
  <c r="GD14" i="10"/>
  <c r="GC14" i="10"/>
  <c r="GB14" i="10"/>
  <c r="FW14" i="10"/>
  <c r="FV14" i="10"/>
  <c r="FU14" i="10"/>
  <c r="FP14" i="10"/>
  <c r="FO14" i="10"/>
  <c r="FN14" i="10"/>
  <c r="FI14" i="10"/>
  <c r="FH14" i="10"/>
  <c r="FG14" i="10"/>
  <c r="FB14" i="10"/>
  <c r="FA14" i="10"/>
  <c r="EZ14" i="10"/>
  <c r="EU14" i="10"/>
  <c r="ET14" i="10"/>
  <c r="ES14" i="10"/>
  <c r="EN14" i="10"/>
  <c r="EM14" i="10"/>
  <c r="EL14" i="10"/>
  <c r="EG14" i="10"/>
  <c r="EF14" i="10"/>
  <c r="EE14" i="10"/>
  <c r="DY14" i="10"/>
  <c r="DX14" i="10"/>
  <c r="DZ14" i="10" s="1"/>
  <c r="DR14" i="10"/>
  <c r="DQ14" i="10"/>
  <c r="DS14" i="10" s="1"/>
  <c r="DL14" i="10"/>
  <c r="DK14" i="10"/>
  <c r="DJ14" i="10"/>
  <c r="DC14" i="10"/>
  <c r="DB14" i="10"/>
  <c r="DD14" i="10" s="1"/>
  <c r="CX14" i="10"/>
  <c r="CZ14" i="10" s="1"/>
  <c r="CO14" i="10"/>
  <c r="CN14" i="10"/>
  <c r="AF14" i="10"/>
  <c r="AE14" i="10"/>
  <c r="AC14" i="10"/>
  <c r="AD14" i="10" s="1"/>
  <c r="GD13" i="10"/>
  <c r="GC13" i="10"/>
  <c r="GB13" i="10"/>
  <c r="FW13" i="10"/>
  <c r="FV13" i="10"/>
  <c r="FU13" i="10"/>
  <c r="FP13" i="10"/>
  <c r="FO13" i="10"/>
  <c r="FN13" i="10"/>
  <c r="FI13" i="10"/>
  <c r="FH13" i="10"/>
  <c r="FG13" i="10"/>
  <c r="FB13" i="10"/>
  <c r="FA13" i="10"/>
  <c r="EZ13" i="10"/>
  <c r="EU13" i="10"/>
  <c r="ET13" i="10"/>
  <c r="ES13" i="10"/>
  <c r="EN13" i="10"/>
  <c r="EM13" i="10"/>
  <c r="EL13" i="10"/>
  <c r="EF13" i="10"/>
  <c r="EE13" i="10"/>
  <c r="EG13" i="10" s="1"/>
  <c r="DY13" i="10"/>
  <c r="DX13" i="10"/>
  <c r="DZ13" i="10" s="1"/>
  <c r="DS13" i="10"/>
  <c r="DR13" i="10"/>
  <c r="DQ13" i="10"/>
  <c r="DK13" i="10"/>
  <c r="DJ13" i="10"/>
  <c r="DL13" i="10" s="1"/>
  <c r="DC13" i="10"/>
  <c r="DB13" i="10"/>
  <c r="DD13" i="10" s="1"/>
  <c r="CX13" i="10"/>
  <c r="AF13" i="10"/>
  <c r="CO13" i="10" s="1"/>
  <c r="CN13" i="10" s="1"/>
  <c r="AD13" i="10"/>
  <c r="CM13" i="10" s="1"/>
  <c r="CQ13" i="10" s="1"/>
  <c r="CP13" i="10" s="1"/>
  <c r="CS13" i="10" s="1"/>
  <c r="AC13" i="10"/>
  <c r="GD12" i="10"/>
  <c r="GC12" i="10"/>
  <c r="GB12" i="10"/>
  <c r="FW12" i="10"/>
  <c r="FV12" i="10"/>
  <c r="FU12" i="10"/>
  <c r="FP12" i="10"/>
  <c r="FO12" i="10"/>
  <c r="FN12" i="10"/>
  <c r="FI12" i="10"/>
  <c r="FH12" i="10"/>
  <c r="FG12" i="10"/>
  <c r="FB12" i="10"/>
  <c r="FA12" i="10"/>
  <c r="EZ12" i="10"/>
  <c r="EU12" i="10"/>
  <c r="ET12" i="10"/>
  <c r="ES12" i="10"/>
  <c r="EN12" i="10"/>
  <c r="EM12" i="10"/>
  <c r="EL12" i="10"/>
  <c r="EG12" i="10"/>
  <c r="EF12" i="10"/>
  <c r="EE12" i="10"/>
  <c r="DZ12" i="10"/>
  <c r="DY12" i="10"/>
  <c r="DX12" i="10"/>
  <c r="DR12" i="10"/>
  <c r="DQ12" i="10"/>
  <c r="DS12" i="10" s="1"/>
  <c r="DK12" i="10"/>
  <c r="DJ12" i="10"/>
  <c r="DL12" i="10" s="1"/>
  <c r="DC12" i="10"/>
  <c r="DB12" i="10"/>
  <c r="DD12" i="10" s="1"/>
  <c r="CY12" i="10"/>
  <c r="DA12" i="10" s="1"/>
  <c r="DI12" i="10" s="1"/>
  <c r="CX12" i="10"/>
  <c r="CZ12" i="10" s="1"/>
  <c r="CO12" i="10"/>
  <c r="CN12" i="10"/>
  <c r="AF12" i="10"/>
  <c r="AE12" i="10"/>
  <c r="AC12" i="10"/>
  <c r="AD12" i="10" s="1"/>
  <c r="GD11" i="10"/>
  <c r="GC11" i="10"/>
  <c r="GB11" i="10"/>
  <c r="FW11" i="10"/>
  <c r="FV11" i="10"/>
  <c r="FU11" i="10"/>
  <c r="FP11" i="10"/>
  <c r="FO11" i="10"/>
  <c r="FN11" i="10"/>
  <c r="FI11" i="10"/>
  <c r="FH11" i="10"/>
  <c r="FG11" i="10"/>
  <c r="FB11" i="10"/>
  <c r="FA11" i="10"/>
  <c r="EZ11" i="10"/>
  <c r="EU11" i="10"/>
  <c r="ET11" i="10"/>
  <c r="ES11" i="10"/>
  <c r="EN11" i="10"/>
  <c r="EM11" i="10"/>
  <c r="EL11" i="10"/>
  <c r="EG11" i="10"/>
  <c r="EF11" i="10"/>
  <c r="EE11" i="10"/>
  <c r="DY11" i="10"/>
  <c r="DX11" i="10"/>
  <c r="DZ11" i="10" s="1"/>
  <c r="DR11" i="10"/>
  <c r="DQ11" i="10"/>
  <c r="DS11" i="10" s="1"/>
  <c r="DK11" i="10"/>
  <c r="DJ11" i="10"/>
  <c r="DL11" i="10" s="1"/>
  <c r="DC11" i="10"/>
  <c r="DB11" i="10"/>
  <c r="DD11" i="10" s="1"/>
  <c r="CZ11" i="10"/>
  <c r="CX11" i="10"/>
  <c r="CY11" i="10" s="1"/>
  <c r="DA11" i="10" s="1"/>
  <c r="DI11" i="10" s="1"/>
  <c r="CO11" i="10"/>
  <c r="CN11" i="10" s="1"/>
  <c r="AF11" i="10"/>
  <c r="AE11" i="10"/>
  <c r="AD11" i="10"/>
  <c r="CM11" i="10" s="1"/>
  <c r="CQ11" i="10" s="1"/>
  <c r="CP11" i="10" s="1"/>
  <c r="CS11" i="10" s="1"/>
  <c r="AC11" i="10"/>
  <c r="A11" i="10"/>
  <c r="A12" i="10" s="1"/>
  <c r="A13" i="10" s="1"/>
  <c r="A14" i="10" s="1"/>
  <c r="GD10" i="10"/>
  <c r="GC10" i="10"/>
  <c r="GB10" i="10"/>
  <c r="FW10" i="10"/>
  <c r="FV10" i="10"/>
  <c r="FU10" i="10"/>
  <c r="FP10" i="10"/>
  <c r="FO10" i="10"/>
  <c r="FN10" i="10"/>
  <c r="FI10" i="10"/>
  <c r="FH10" i="10"/>
  <c r="FG10" i="10"/>
  <c r="FB10" i="10"/>
  <c r="FA10" i="10"/>
  <c r="EZ10" i="10"/>
  <c r="EU10" i="10"/>
  <c r="ET10" i="10"/>
  <c r="ES10" i="10"/>
  <c r="EN10" i="10"/>
  <c r="EM10" i="10"/>
  <c r="EL10" i="10"/>
  <c r="EG10" i="10"/>
  <c r="EF10" i="10"/>
  <c r="EE10" i="10"/>
  <c r="DY10" i="10"/>
  <c r="DX10" i="10"/>
  <c r="DZ10" i="10" s="1"/>
  <c r="DR10" i="10"/>
  <c r="DQ10" i="10"/>
  <c r="DS10" i="10" s="1"/>
  <c r="DK10" i="10"/>
  <c r="DJ10" i="10"/>
  <c r="DL10" i="10" s="1"/>
  <c r="DC10" i="10"/>
  <c r="DD10" i="10" s="1"/>
  <c r="DB10" i="10"/>
  <c r="CY10" i="10"/>
  <c r="DA10" i="10" s="1"/>
  <c r="DI10" i="10" s="1"/>
  <c r="CX10" i="10"/>
  <c r="CZ10" i="10" s="1"/>
  <c r="AF10" i="10"/>
  <c r="CO10" i="10" s="1"/>
  <c r="CN10" i="10" s="1"/>
  <c r="AE10" i="10"/>
  <c r="AC10" i="10"/>
  <c r="AD10" i="10" s="1"/>
  <c r="A10" i="10"/>
  <c r="GD9" i="10"/>
  <c r="GC9" i="10"/>
  <c r="GB9" i="10"/>
  <c r="FW9" i="10"/>
  <c r="FV9" i="10"/>
  <c r="FU9" i="10"/>
  <c r="FP9" i="10"/>
  <c r="FO9" i="10"/>
  <c r="FN9" i="10"/>
  <c r="FI9" i="10"/>
  <c r="FH9" i="10"/>
  <c r="FG9" i="10"/>
  <c r="FB9" i="10"/>
  <c r="FA9" i="10"/>
  <c r="EZ9" i="10"/>
  <c r="EU9" i="10"/>
  <c r="ET9" i="10"/>
  <c r="ES9" i="10"/>
  <c r="EN9" i="10"/>
  <c r="EM9" i="10"/>
  <c r="EL9" i="10"/>
  <c r="EG9" i="10"/>
  <c r="EF9" i="10"/>
  <c r="EE9" i="10"/>
  <c r="DY9" i="10"/>
  <c r="DX9" i="10"/>
  <c r="DZ9" i="10" s="1"/>
  <c r="DR9" i="10"/>
  <c r="DQ9" i="10"/>
  <c r="DS9" i="10" s="1"/>
  <c r="DK9" i="10"/>
  <c r="DL9" i="10" s="1"/>
  <c r="DJ9" i="10"/>
  <c r="DD9" i="10"/>
  <c r="DC9" i="10"/>
  <c r="DB9" i="10"/>
  <c r="CX9" i="10"/>
  <c r="CZ9" i="10" s="1"/>
  <c r="CO9" i="10"/>
  <c r="CN9" i="10" s="1"/>
  <c r="AF9" i="10"/>
  <c r="AE9" i="10" s="1"/>
  <c r="AC9" i="10"/>
  <c r="AD9" i="10" s="1"/>
  <c r="DI7" i="10"/>
  <c r="GC31" i="9"/>
  <c r="GB31" i="9"/>
  <c r="GA31" i="9"/>
  <c r="FV31" i="9"/>
  <c r="FU31" i="9"/>
  <c r="FT31" i="9"/>
  <c r="FO31" i="9"/>
  <c r="FN31" i="9"/>
  <c r="FM31" i="9"/>
  <c r="FH31" i="9"/>
  <c r="FG31" i="9"/>
  <c r="FF31" i="9"/>
  <c r="FA31" i="9"/>
  <c r="EZ31" i="9"/>
  <c r="EY31" i="9"/>
  <c r="ET31" i="9"/>
  <c r="ES31" i="9"/>
  <c r="ER31" i="9"/>
  <c r="EM31" i="9"/>
  <c r="EL31" i="9"/>
  <c r="EK31" i="9"/>
  <c r="EF31" i="9"/>
  <c r="EE31" i="9"/>
  <c r="ED31" i="9"/>
  <c r="DY31" i="9"/>
  <c r="DX31" i="9"/>
  <c r="DW31" i="9"/>
  <c r="DR31" i="9"/>
  <c r="DQ31" i="9"/>
  <c r="DP31" i="9"/>
  <c r="DJ31" i="9"/>
  <c r="DI31" i="9"/>
  <c r="DK31" i="9" s="1"/>
  <c r="DB31" i="9"/>
  <c r="DA31" i="9"/>
  <c r="DC31" i="9" s="1"/>
  <c r="CW31" i="9"/>
  <c r="CY31" i="9" s="1"/>
  <c r="AF31" i="9"/>
  <c r="CN31" i="9" s="1"/>
  <c r="AC31" i="9"/>
  <c r="AD31" i="9" s="1"/>
  <c r="GC30" i="9"/>
  <c r="GB30" i="9"/>
  <c r="GA30" i="9"/>
  <c r="FV30" i="9"/>
  <c r="FU30" i="9"/>
  <c r="FT30" i="9"/>
  <c r="FO30" i="9"/>
  <c r="FN30" i="9"/>
  <c r="FM30" i="9"/>
  <c r="FH30" i="9"/>
  <c r="FG30" i="9"/>
  <c r="FF30" i="9"/>
  <c r="FA30" i="9"/>
  <c r="EZ30" i="9"/>
  <c r="EY30" i="9"/>
  <c r="ET30" i="9"/>
  <c r="ES30" i="9"/>
  <c r="ER30" i="9"/>
  <c r="EM30" i="9"/>
  <c r="EL30" i="9"/>
  <c r="EK30" i="9"/>
  <c r="EF30" i="9"/>
  <c r="EE30" i="9"/>
  <c r="ED30" i="9"/>
  <c r="DY30" i="9"/>
  <c r="DX30" i="9"/>
  <c r="DW30" i="9"/>
  <c r="DQ30" i="9"/>
  <c r="DP30" i="9"/>
  <c r="DR30" i="9" s="1"/>
  <c r="DJ30" i="9"/>
  <c r="DK30" i="9" s="1"/>
  <c r="DI30" i="9"/>
  <c r="DB30" i="9"/>
  <c r="DA30" i="9"/>
  <c r="DC30" i="9" s="1"/>
  <c r="DE30" i="9" s="1"/>
  <c r="CY30" i="9"/>
  <c r="CW30" i="9"/>
  <c r="CX30" i="9" s="1"/>
  <c r="CM30" i="9"/>
  <c r="AF30" i="9"/>
  <c r="AD30" i="9"/>
  <c r="AC30" i="9"/>
  <c r="GC29" i="9"/>
  <c r="GB29" i="9"/>
  <c r="GA29" i="9"/>
  <c r="FV29" i="9"/>
  <c r="FU29" i="9"/>
  <c r="FT29" i="9"/>
  <c r="FO29" i="9"/>
  <c r="FN29" i="9"/>
  <c r="FM29" i="9"/>
  <c r="FH29" i="9"/>
  <c r="FG29" i="9"/>
  <c r="FF29" i="9"/>
  <c r="FA29" i="9"/>
  <c r="EZ29" i="9"/>
  <c r="EY29" i="9"/>
  <c r="ET29" i="9"/>
  <c r="ES29" i="9"/>
  <c r="ER29" i="9"/>
  <c r="EM29" i="9"/>
  <c r="EL29" i="9"/>
  <c r="EK29" i="9"/>
  <c r="EF29" i="9"/>
  <c r="EE29" i="9"/>
  <c r="ED29" i="9"/>
  <c r="DY29" i="9"/>
  <c r="DX29" i="9"/>
  <c r="DW29" i="9"/>
  <c r="DR29" i="9"/>
  <c r="DQ29" i="9"/>
  <c r="DP29" i="9"/>
  <c r="DJ29" i="9"/>
  <c r="DK29" i="9" s="1"/>
  <c r="DI29" i="9"/>
  <c r="DC29" i="9"/>
  <c r="DB29" i="9"/>
  <c r="DA29" i="9"/>
  <c r="CW29" i="9"/>
  <c r="CY29" i="9" s="1"/>
  <c r="CN29" i="9"/>
  <c r="AF29" i="9"/>
  <c r="AD29" i="9"/>
  <c r="CM29" i="9" s="1"/>
  <c r="CP29" i="9" s="1"/>
  <c r="CO29" i="9" s="1"/>
  <c r="CR29" i="9" s="1"/>
  <c r="AC29" i="9"/>
  <c r="GC28" i="9"/>
  <c r="GB28" i="9"/>
  <c r="GA28" i="9"/>
  <c r="FV28" i="9"/>
  <c r="FU28" i="9"/>
  <c r="FT28" i="9"/>
  <c r="FO28" i="9"/>
  <c r="FN28" i="9"/>
  <c r="FM28" i="9"/>
  <c r="FH28" i="9"/>
  <c r="FG28" i="9"/>
  <c r="FF28" i="9"/>
  <c r="FA28" i="9"/>
  <c r="EZ28" i="9"/>
  <c r="EY28" i="9"/>
  <c r="ET28" i="9"/>
  <c r="ES28" i="9"/>
  <c r="ER28" i="9"/>
  <c r="EM28" i="9"/>
  <c r="EL28" i="9"/>
  <c r="EK28" i="9"/>
  <c r="EF28" i="9"/>
  <c r="EE28" i="9"/>
  <c r="ED28" i="9"/>
  <c r="DY28" i="9"/>
  <c r="DX28" i="9"/>
  <c r="DW28" i="9"/>
  <c r="DR28" i="9"/>
  <c r="DQ28" i="9"/>
  <c r="DP28" i="9"/>
  <c r="DJ28" i="9"/>
  <c r="DI28" i="9"/>
  <c r="DK28" i="9" s="1"/>
  <c r="DB28" i="9"/>
  <c r="DA28" i="9"/>
  <c r="DC28" i="9" s="1"/>
  <c r="CW28" i="9"/>
  <c r="CN28" i="9"/>
  <c r="AF28" i="9"/>
  <c r="AD28" i="9"/>
  <c r="CM28" i="9" s="1"/>
  <c r="CP28" i="9" s="1"/>
  <c r="CO28" i="9" s="1"/>
  <c r="CR28" i="9" s="1"/>
  <c r="AC28" i="9"/>
  <c r="GC27" i="9"/>
  <c r="GB27" i="9"/>
  <c r="GA27" i="9"/>
  <c r="FV27" i="9"/>
  <c r="FU27" i="9"/>
  <c r="FT27" i="9"/>
  <c r="FO27" i="9"/>
  <c r="FN27" i="9"/>
  <c r="FM27" i="9"/>
  <c r="FH27" i="9"/>
  <c r="FG27" i="9"/>
  <c r="FF27" i="9"/>
  <c r="FA27" i="9"/>
  <c r="EZ27" i="9"/>
  <c r="EY27" i="9"/>
  <c r="ET27" i="9"/>
  <c r="ES27" i="9"/>
  <c r="ER27" i="9"/>
  <c r="EM27" i="9"/>
  <c r="EL27" i="9"/>
  <c r="EK27" i="9"/>
  <c r="EF27" i="9"/>
  <c r="EE27" i="9"/>
  <c r="ED27" i="9"/>
  <c r="DY27" i="9"/>
  <c r="DX27" i="9"/>
  <c r="DW27" i="9"/>
  <c r="DR27" i="9"/>
  <c r="DQ27" i="9"/>
  <c r="DP27" i="9"/>
  <c r="DJ27" i="9"/>
  <c r="DI27" i="9"/>
  <c r="DK27" i="9" s="1"/>
  <c r="DB27" i="9"/>
  <c r="DA27" i="9"/>
  <c r="DC27" i="9" s="1"/>
  <c r="CW27" i="9"/>
  <c r="CY27" i="9" s="1"/>
  <c r="AF27" i="9"/>
  <c r="CN27" i="9" s="1"/>
  <c r="AC27" i="9"/>
  <c r="AD27" i="9" s="1"/>
  <c r="GC26" i="9"/>
  <c r="GB26" i="9"/>
  <c r="GA26" i="9"/>
  <c r="FV26" i="9"/>
  <c r="FU26" i="9"/>
  <c r="FT26" i="9"/>
  <c r="FO26" i="9"/>
  <c r="FN26" i="9"/>
  <c r="FM26" i="9"/>
  <c r="FH26" i="9"/>
  <c r="FG26" i="9"/>
  <c r="FF26" i="9"/>
  <c r="FA26" i="9"/>
  <c r="EZ26" i="9"/>
  <c r="EY26" i="9"/>
  <c r="ET26" i="9"/>
  <c r="ES26" i="9"/>
  <c r="ER26" i="9"/>
  <c r="EM26" i="9"/>
  <c r="EL26" i="9"/>
  <c r="EK26" i="9"/>
  <c r="EF26" i="9"/>
  <c r="EE26" i="9"/>
  <c r="ED26" i="9"/>
  <c r="DY26" i="9"/>
  <c r="DX26" i="9"/>
  <c r="DW26" i="9"/>
  <c r="DR26" i="9"/>
  <c r="DQ26" i="9"/>
  <c r="DP26" i="9"/>
  <c r="DJ26" i="9"/>
  <c r="DI26" i="9"/>
  <c r="DE26" i="9"/>
  <c r="DB26" i="9"/>
  <c r="DA26" i="9"/>
  <c r="DC26" i="9" s="1"/>
  <c r="CY26" i="9"/>
  <c r="CW26" i="9"/>
  <c r="CX26" i="9" s="1"/>
  <c r="CM26" i="9"/>
  <c r="AF26" i="9"/>
  <c r="AD26" i="9"/>
  <c r="AC26" i="9"/>
  <c r="GC25" i="9"/>
  <c r="GB25" i="9"/>
  <c r="GA25" i="9"/>
  <c r="FV25" i="9"/>
  <c r="FU25" i="9"/>
  <c r="FT25" i="9"/>
  <c r="FO25" i="9"/>
  <c r="FN25" i="9"/>
  <c r="FM25" i="9"/>
  <c r="FH25" i="9"/>
  <c r="FG25" i="9"/>
  <c r="FF25" i="9"/>
  <c r="FA25" i="9"/>
  <c r="EZ25" i="9"/>
  <c r="EY25" i="9"/>
  <c r="ET25" i="9"/>
  <c r="ES25" i="9"/>
  <c r="ER25" i="9"/>
  <c r="EM25" i="9"/>
  <c r="EL25" i="9"/>
  <c r="EK25" i="9"/>
  <c r="EF25" i="9"/>
  <c r="EE25" i="9"/>
  <c r="ED25" i="9"/>
  <c r="DY25" i="9"/>
  <c r="DX25" i="9"/>
  <c r="DW25" i="9"/>
  <c r="DQ25" i="9"/>
  <c r="DP25" i="9"/>
  <c r="DR25" i="9" s="1"/>
  <c r="DJ25" i="9"/>
  <c r="DK25" i="9" s="1"/>
  <c r="DI25" i="9"/>
  <c r="DE25" i="9"/>
  <c r="DD25" i="9" s="1"/>
  <c r="DC25" i="9"/>
  <c r="DB25" i="9"/>
  <c r="DA25" i="9"/>
  <c r="CW25" i="9"/>
  <c r="CN25" i="9"/>
  <c r="AF25" i="9"/>
  <c r="AD25" i="9"/>
  <c r="CM25" i="9" s="1"/>
  <c r="AC25" i="9"/>
  <c r="GC24" i="9"/>
  <c r="GB24" i="9"/>
  <c r="GA24" i="9"/>
  <c r="FV24" i="9"/>
  <c r="FU24" i="9"/>
  <c r="FT24" i="9"/>
  <c r="FO24" i="9"/>
  <c r="FN24" i="9"/>
  <c r="FM24" i="9"/>
  <c r="FH24" i="9"/>
  <c r="FG24" i="9"/>
  <c r="FF24" i="9"/>
  <c r="FA24" i="9"/>
  <c r="EZ24" i="9"/>
  <c r="EY24" i="9"/>
  <c r="ET24" i="9"/>
  <c r="ES24" i="9"/>
  <c r="ER24" i="9"/>
  <c r="EM24" i="9"/>
  <c r="EL24" i="9"/>
  <c r="EK24" i="9"/>
  <c r="EF24" i="9"/>
  <c r="EE24" i="9"/>
  <c r="ED24" i="9"/>
  <c r="DY24" i="9"/>
  <c r="DX24" i="9"/>
  <c r="DW24" i="9"/>
  <c r="DR24" i="9"/>
  <c r="DQ24" i="9"/>
  <c r="DP24" i="9"/>
  <c r="DJ24" i="9"/>
  <c r="DI24" i="9"/>
  <c r="DK24" i="9" s="1"/>
  <c r="DB24" i="9"/>
  <c r="DA24" i="9"/>
  <c r="DC24" i="9" s="1"/>
  <c r="CW24" i="9"/>
  <c r="CN24" i="9"/>
  <c r="AF24" i="9"/>
  <c r="AD24" i="9"/>
  <c r="CM24" i="9" s="1"/>
  <c r="CP24" i="9" s="1"/>
  <c r="CO24" i="9" s="1"/>
  <c r="CR24" i="9" s="1"/>
  <c r="AC24" i="9"/>
  <c r="GC23" i="9"/>
  <c r="GB23" i="9"/>
  <c r="GA23" i="9"/>
  <c r="FV23" i="9"/>
  <c r="FU23" i="9"/>
  <c r="FT23" i="9"/>
  <c r="FO23" i="9"/>
  <c r="FN23" i="9"/>
  <c r="FM23" i="9"/>
  <c r="FH23" i="9"/>
  <c r="FG23" i="9"/>
  <c r="FF23" i="9"/>
  <c r="FA23" i="9"/>
  <c r="EZ23" i="9"/>
  <c r="EY23" i="9"/>
  <c r="ET23" i="9"/>
  <c r="ES23" i="9"/>
  <c r="ER23" i="9"/>
  <c r="EM23" i="9"/>
  <c r="EL23" i="9"/>
  <c r="EK23" i="9"/>
  <c r="EF23" i="9"/>
  <c r="EE23" i="9"/>
  <c r="ED23" i="9"/>
  <c r="DY23" i="9"/>
  <c r="DX23" i="9"/>
  <c r="DW23" i="9"/>
  <c r="DR23" i="9"/>
  <c r="DQ23" i="9"/>
  <c r="DP23" i="9"/>
  <c r="DJ23" i="9"/>
  <c r="DI23" i="9"/>
  <c r="DK23" i="9" s="1"/>
  <c r="DB23" i="9"/>
  <c r="DA23" i="9"/>
  <c r="DC23" i="9" s="1"/>
  <c r="CW23" i="9"/>
  <c r="AF23" i="9"/>
  <c r="CN23" i="9" s="1"/>
  <c r="AC23" i="9"/>
  <c r="AD23" i="9" s="1"/>
  <c r="GC22" i="9"/>
  <c r="GB22" i="9"/>
  <c r="GA22" i="9"/>
  <c r="FV22" i="9"/>
  <c r="FU22" i="9"/>
  <c r="FT22" i="9"/>
  <c r="FO22" i="9"/>
  <c r="FN22" i="9"/>
  <c r="FM22" i="9"/>
  <c r="FH22" i="9"/>
  <c r="FG22" i="9"/>
  <c r="FF22" i="9"/>
  <c r="FA22" i="9"/>
  <c r="EZ22" i="9"/>
  <c r="EY22" i="9"/>
  <c r="ET22" i="9"/>
  <c r="ES22" i="9"/>
  <c r="ER22" i="9"/>
  <c r="EM22" i="9"/>
  <c r="EL22" i="9"/>
  <c r="EK22" i="9"/>
  <c r="EF22" i="9"/>
  <c r="EE22" i="9"/>
  <c r="ED22" i="9"/>
  <c r="DY22" i="9"/>
  <c r="DX22" i="9"/>
  <c r="DW22" i="9"/>
  <c r="DR22" i="9"/>
  <c r="DQ22" i="9"/>
  <c r="DP22" i="9"/>
  <c r="DK22" i="9"/>
  <c r="DJ22" i="9"/>
  <c r="DI22" i="9"/>
  <c r="DB22" i="9"/>
  <c r="DA22" i="9"/>
  <c r="DC22" i="9" s="1"/>
  <c r="DE22" i="9" s="1"/>
  <c r="CY22" i="9"/>
  <c r="CW22" i="9"/>
  <c r="CX22" i="9" s="1"/>
  <c r="CN22" i="9"/>
  <c r="CP22" i="9" s="1"/>
  <c r="CO22" i="9" s="1"/>
  <c r="CR22" i="9" s="1"/>
  <c r="CM22" i="9"/>
  <c r="AF22" i="9"/>
  <c r="AD22" i="9"/>
  <c r="AC22" i="9"/>
  <c r="GC21" i="9"/>
  <c r="GB21" i="9"/>
  <c r="GA21" i="9"/>
  <c r="FV21" i="9"/>
  <c r="FU21" i="9"/>
  <c r="FT21" i="9"/>
  <c r="FO21" i="9"/>
  <c r="FN21" i="9"/>
  <c r="FM21" i="9"/>
  <c r="FH21" i="9"/>
  <c r="FG21" i="9"/>
  <c r="FF21" i="9"/>
  <c r="FA21" i="9"/>
  <c r="EZ21" i="9"/>
  <c r="EY21" i="9"/>
  <c r="ET21" i="9"/>
  <c r="ES21" i="9"/>
  <c r="ER21" i="9"/>
  <c r="EM21" i="9"/>
  <c r="EL21" i="9"/>
  <c r="EK21" i="9"/>
  <c r="EF21" i="9"/>
  <c r="EE21" i="9"/>
  <c r="ED21" i="9"/>
  <c r="DY21" i="9"/>
  <c r="DX21" i="9"/>
  <c r="DW21" i="9"/>
  <c r="DR21" i="9"/>
  <c r="DQ21" i="9"/>
  <c r="DP21" i="9"/>
  <c r="DK21" i="9"/>
  <c r="DJ21" i="9"/>
  <c r="DI21" i="9"/>
  <c r="DE21" i="9"/>
  <c r="DC21" i="9"/>
  <c r="DB21" i="9"/>
  <c r="DA21" i="9"/>
  <c r="CW21" i="9"/>
  <c r="AF21" i="9"/>
  <c r="CN21" i="9" s="1"/>
  <c r="AD21" i="9"/>
  <c r="CM21" i="9" s="1"/>
  <c r="AC21" i="9"/>
  <c r="GC20" i="9"/>
  <c r="GB20" i="9"/>
  <c r="GA20" i="9"/>
  <c r="FV20" i="9"/>
  <c r="FU20" i="9"/>
  <c r="FT20" i="9"/>
  <c r="FO20" i="9"/>
  <c r="FN20" i="9"/>
  <c r="FM20" i="9"/>
  <c r="FH20" i="9"/>
  <c r="FG20" i="9"/>
  <c r="FF20" i="9"/>
  <c r="FA20" i="9"/>
  <c r="EZ20" i="9"/>
  <c r="EY20" i="9"/>
  <c r="ET20" i="9"/>
  <c r="ES20" i="9"/>
  <c r="ER20" i="9"/>
  <c r="EM20" i="9"/>
  <c r="EL20" i="9"/>
  <c r="EK20" i="9"/>
  <c r="EF20" i="9"/>
  <c r="EE20" i="9"/>
  <c r="ED20" i="9"/>
  <c r="DY20" i="9"/>
  <c r="DX20" i="9"/>
  <c r="DW20" i="9"/>
  <c r="DR20" i="9"/>
  <c r="DQ20" i="9"/>
  <c r="DP20" i="9"/>
  <c r="DJ20" i="9"/>
  <c r="DI20" i="9"/>
  <c r="DB20" i="9"/>
  <c r="DA20" i="9"/>
  <c r="DC20" i="9" s="1"/>
  <c r="CW20" i="9"/>
  <c r="CN20" i="9"/>
  <c r="AF20" i="9"/>
  <c r="AD20" i="9"/>
  <c r="CM20" i="9" s="1"/>
  <c r="CP20" i="9" s="1"/>
  <c r="CO20" i="9" s="1"/>
  <c r="CR20" i="9" s="1"/>
  <c r="AC20" i="9"/>
  <c r="GC19" i="9"/>
  <c r="GB19" i="9"/>
  <c r="GA19" i="9"/>
  <c r="FV19" i="9"/>
  <c r="FU19" i="9"/>
  <c r="FT19" i="9"/>
  <c r="FO19" i="9"/>
  <c r="FN19" i="9"/>
  <c r="FM19" i="9"/>
  <c r="FH19" i="9"/>
  <c r="FG19" i="9"/>
  <c r="FF19" i="9"/>
  <c r="FA19" i="9"/>
  <c r="EZ19" i="9"/>
  <c r="EY19" i="9"/>
  <c r="ET19" i="9"/>
  <c r="ES19" i="9"/>
  <c r="ER19" i="9"/>
  <c r="EM19" i="9"/>
  <c r="EL19" i="9"/>
  <c r="EK19" i="9"/>
  <c r="EF19" i="9"/>
  <c r="EE19" i="9"/>
  <c r="ED19" i="9"/>
  <c r="DY19" i="9"/>
  <c r="DX19" i="9"/>
  <c r="DW19" i="9"/>
  <c r="DR19" i="9"/>
  <c r="DQ19" i="9"/>
  <c r="DP19" i="9"/>
  <c r="DK19" i="9"/>
  <c r="DJ19" i="9"/>
  <c r="DI19" i="9"/>
  <c r="DB19" i="9"/>
  <c r="DA19" i="9"/>
  <c r="DC19" i="9" s="1"/>
  <c r="CW19" i="9"/>
  <c r="AF19" i="9"/>
  <c r="CN19" i="9" s="1"/>
  <c r="AC19" i="9"/>
  <c r="AD19" i="9" s="1"/>
  <c r="GC18" i="9"/>
  <c r="GB18" i="9"/>
  <c r="GA18" i="9"/>
  <c r="FV18" i="9"/>
  <c r="FU18" i="9"/>
  <c r="FT18" i="9"/>
  <c r="FO18" i="9"/>
  <c r="FN18" i="9"/>
  <c r="FM18" i="9"/>
  <c r="FH18" i="9"/>
  <c r="FG18" i="9"/>
  <c r="FF18" i="9"/>
  <c r="FA18" i="9"/>
  <c r="EZ18" i="9"/>
  <c r="EY18" i="9"/>
  <c r="ET18" i="9"/>
  <c r="ES18" i="9"/>
  <c r="ER18" i="9"/>
  <c r="EM18" i="9"/>
  <c r="EL18" i="9"/>
  <c r="EK18" i="9"/>
  <c r="EF18" i="9"/>
  <c r="EE18" i="9"/>
  <c r="ED18" i="9"/>
  <c r="DY18" i="9"/>
  <c r="DX18" i="9"/>
  <c r="DW18" i="9"/>
  <c r="DR18" i="9"/>
  <c r="DQ18" i="9"/>
  <c r="DP18" i="9"/>
  <c r="DJ18" i="9"/>
  <c r="DI18" i="9"/>
  <c r="DB18" i="9"/>
  <c r="DA18" i="9"/>
  <c r="DC18" i="9" s="1"/>
  <c r="DE18" i="9" s="1"/>
  <c r="CY18" i="9"/>
  <c r="CW18" i="9"/>
  <c r="CX18" i="9" s="1"/>
  <c r="CN18" i="9"/>
  <c r="CM18" i="9"/>
  <c r="CP18" i="9" s="1"/>
  <c r="CO18" i="9" s="1"/>
  <c r="CR18" i="9" s="1"/>
  <c r="AF18" i="9"/>
  <c r="AH18" i="9" s="1"/>
  <c r="AD18" i="9"/>
  <c r="AC18" i="9"/>
  <c r="GC17" i="9"/>
  <c r="GB17" i="9"/>
  <c r="GA17" i="9"/>
  <c r="FV17" i="9"/>
  <c r="FU17" i="9"/>
  <c r="FT17" i="9"/>
  <c r="FO17" i="9"/>
  <c r="FN17" i="9"/>
  <c r="FM17" i="9"/>
  <c r="FH17" i="9"/>
  <c r="FG17" i="9"/>
  <c r="FF17" i="9"/>
  <c r="FA17" i="9"/>
  <c r="EZ17" i="9"/>
  <c r="EY17" i="9"/>
  <c r="ET17" i="9"/>
  <c r="ES17" i="9"/>
  <c r="ER17" i="9"/>
  <c r="EM17" i="9"/>
  <c r="EL17" i="9"/>
  <c r="EK17" i="9"/>
  <c r="EF17" i="9"/>
  <c r="EE17" i="9"/>
  <c r="ED17" i="9"/>
  <c r="DY17" i="9"/>
  <c r="DX17" i="9"/>
  <c r="DW17" i="9"/>
  <c r="DQ17" i="9"/>
  <c r="DP17" i="9"/>
  <c r="DR17" i="9" s="1"/>
  <c r="DJ17" i="9"/>
  <c r="DK17" i="9" s="1"/>
  <c r="DI17" i="9"/>
  <c r="DC17" i="9"/>
  <c r="DE17" i="9" s="1"/>
  <c r="DB17" i="9"/>
  <c r="DA17" i="9"/>
  <c r="CY17" i="9"/>
  <c r="CW17" i="9"/>
  <c r="CX17" i="9" s="1"/>
  <c r="AF17" i="9"/>
  <c r="CN17" i="9" s="1"/>
  <c r="AD17" i="9"/>
  <c r="AC17" i="9"/>
  <c r="GC16" i="9"/>
  <c r="GB16" i="9"/>
  <c r="GA16" i="9"/>
  <c r="FV16" i="9"/>
  <c r="FU16" i="9"/>
  <c r="FT16" i="9"/>
  <c r="FO16" i="9"/>
  <c r="FN16" i="9"/>
  <c r="FM16" i="9"/>
  <c r="FH16" i="9"/>
  <c r="FG16" i="9"/>
  <c r="FF16" i="9"/>
  <c r="FA16" i="9"/>
  <c r="EZ16" i="9"/>
  <c r="EY16" i="9"/>
  <c r="ET16" i="9"/>
  <c r="ES16" i="9"/>
  <c r="ER16" i="9"/>
  <c r="EM16" i="9"/>
  <c r="EL16" i="9"/>
  <c r="EK16" i="9"/>
  <c r="EE16" i="9"/>
  <c r="ED16" i="9"/>
  <c r="DX16" i="9"/>
  <c r="DW16" i="9"/>
  <c r="DQ16" i="9"/>
  <c r="DP16" i="9"/>
  <c r="DR16" i="9" s="1"/>
  <c r="DJ16" i="9"/>
  <c r="DI16" i="9"/>
  <c r="DB16" i="9"/>
  <c r="DA16" i="9"/>
  <c r="DC16" i="9" s="1"/>
  <c r="CW16" i="9"/>
  <c r="CY16" i="9" s="1"/>
  <c r="AF16" i="9"/>
  <c r="CN16" i="9" s="1"/>
  <c r="AD16" i="9"/>
  <c r="AC16" i="9"/>
  <c r="GC15" i="9"/>
  <c r="GB15" i="9"/>
  <c r="GA15" i="9"/>
  <c r="FV15" i="9"/>
  <c r="FU15" i="9"/>
  <c r="FT15" i="9"/>
  <c r="FO15" i="9"/>
  <c r="FN15" i="9"/>
  <c r="FM15" i="9"/>
  <c r="FH15" i="9"/>
  <c r="FG15" i="9"/>
  <c r="FF15" i="9"/>
  <c r="FA15" i="9"/>
  <c r="EZ15" i="9"/>
  <c r="EY15" i="9"/>
  <c r="ET15" i="9"/>
  <c r="ES15" i="9"/>
  <c r="ER15" i="9"/>
  <c r="EM15" i="9"/>
  <c r="EL15" i="9"/>
  <c r="EK15" i="9"/>
  <c r="EE15" i="9"/>
  <c r="ED15" i="9"/>
  <c r="EF15" i="9" s="1"/>
  <c r="DX15" i="9"/>
  <c r="DW15" i="9"/>
  <c r="DR15" i="9"/>
  <c r="DQ15" i="9"/>
  <c r="DP15" i="9"/>
  <c r="DJ15" i="9"/>
  <c r="DI15" i="9"/>
  <c r="DK15" i="9" s="1"/>
  <c r="DB15" i="9"/>
  <c r="DC15" i="9" s="1"/>
  <c r="DA15" i="9"/>
  <c r="CW15" i="9"/>
  <c r="AF15" i="9"/>
  <c r="CN15" i="9" s="1"/>
  <c r="AC15" i="9"/>
  <c r="AD15" i="9" s="1"/>
  <c r="GC14" i="9"/>
  <c r="GB14" i="9"/>
  <c r="GA14" i="9"/>
  <c r="FV14" i="9"/>
  <c r="FU14" i="9"/>
  <c r="FT14" i="9"/>
  <c r="FO14" i="9"/>
  <c r="FN14" i="9"/>
  <c r="FM14" i="9"/>
  <c r="FH14" i="9"/>
  <c r="FG14" i="9"/>
  <c r="FF14" i="9"/>
  <c r="FA14" i="9"/>
  <c r="EZ14" i="9"/>
  <c r="EY14" i="9"/>
  <c r="ET14" i="9"/>
  <c r="ES14" i="9"/>
  <c r="ER14" i="9"/>
  <c r="EM14" i="9"/>
  <c r="EL14" i="9"/>
  <c r="EK14" i="9"/>
  <c r="EF14" i="9"/>
  <c r="EE14" i="9"/>
  <c r="ED14" i="9"/>
  <c r="DX14" i="9"/>
  <c r="DW14" i="9"/>
  <c r="DY14" i="9" s="1"/>
  <c r="DR14" i="9"/>
  <c r="DQ14" i="9"/>
  <c r="DP14" i="9"/>
  <c r="DJ14" i="9"/>
  <c r="DK14" i="9" s="1"/>
  <c r="DI14" i="9"/>
  <c r="DB14" i="9"/>
  <c r="DA14" i="9"/>
  <c r="DC14" i="9" s="1"/>
  <c r="DE14" i="9" s="1"/>
  <c r="CY14" i="9"/>
  <c r="CW14" i="9"/>
  <c r="CX14" i="9" s="1"/>
  <c r="AG14" i="9"/>
  <c r="AF14" i="9"/>
  <c r="CN14" i="9" s="1"/>
  <c r="AD14" i="9"/>
  <c r="CM14" i="9" s="1"/>
  <c r="CP14" i="9" s="1"/>
  <c r="CO14" i="9" s="1"/>
  <c r="CR14" i="9" s="1"/>
  <c r="AC14" i="9"/>
  <c r="GC13" i="9"/>
  <c r="GB13" i="9"/>
  <c r="GA13" i="9"/>
  <c r="FV13" i="9"/>
  <c r="FU13" i="9"/>
  <c r="FT13" i="9"/>
  <c r="FO13" i="9"/>
  <c r="FN13" i="9"/>
  <c r="FM13" i="9"/>
  <c r="FH13" i="9"/>
  <c r="FG13" i="9"/>
  <c r="FF13" i="9"/>
  <c r="FA13" i="9"/>
  <c r="EZ13" i="9"/>
  <c r="EY13" i="9"/>
  <c r="ET13" i="9"/>
  <c r="ES13" i="9"/>
  <c r="ER13" i="9"/>
  <c r="EM13" i="9"/>
  <c r="EL13" i="9"/>
  <c r="EK13" i="9"/>
  <c r="EF13" i="9"/>
  <c r="EE13" i="9"/>
  <c r="ED13" i="9"/>
  <c r="DX13" i="9"/>
  <c r="DW13" i="9"/>
  <c r="DY13" i="9" s="1"/>
  <c r="DQ13" i="9"/>
  <c r="DP13" i="9"/>
  <c r="DR13" i="9" s="1"/>
  <c r="DJ13" i="9"/>
  <c r="DK13" i="9" s="1"/>
  <c r="DI13" i="9"/>
  <c r="DC13" i="9"/>
  <c r="DB13" i="9"/>
  <c r="DA13" i="9"/>
  <c r="CW13" i="9"/>
  <c r="CY13" i="9" s="1"/>
  <c r="AF13" i="9"/>
  <c r="CN13" i="9" s="1"/>
  <c r="AD13" i="9"/>
  <c r="CM13" i="9" s="1"/>
  <c r="CP13" i="9" s="1"/>
  <c r="CO13" i="9" s="1"/>
  <c r="CR13" i="9" s="1"/>
  <c r="AC13" i="9"/>
  <c r="GC12" i="9"/>
  <c r="GB12" i="9"/>
  <c r="GA12" i="9"/>
  <c r="FV12" i="9"/>
  <c r="FU12" i="9"/>
  <c r="FT12" i="9"/>
  <c r="FO12" i="9"/>
  <c r="FN12" i="9"/>
  <c r="FM12" i="9"/>
  <c r="FH12" i="9"/>
  <c r="FG12" i="9"/>
  <c r="FF12" i="9"/>
  <c r="FA12" i="9"/>
  <c r="EZ12" i="9"/>
  <c r="EY12" i="9"/>
  <c r="ET12" i="9"/>
  <c r="ES12" i="9"/>
  <c r="ER12" i="9"/>
  <c r="EM12" i="9"/>
  <c r="EL12" i="9"/>
  <c r="EK12" i="9"/>
  <c r="EE12" i="9"/>
  <c r="ED12" i="9"/>
  <c r="EF12" i="9" s="1"/>
  <c r="DX12" i="9"/>
  <c r="DW12" i="9"/>
  <c r="DY12" i="9" s="1"/>
  <c r="DQ12" i="9"/>
  <c r="DP12" i="9"/>
  <c r="DR12" i="9" s="1"/>
  <c r="DK12" i="9"/>
  <c r="DJ12" i="9"/>
  <c r="DI12" i="9"/>
  <c r="DB12" i="9"/>
  <c r="DA12" i="9"/>
  <c r="DC12" i="9" s="1"/>
  <c r="CY12" i="9"/>
  <c r="CW12" i="9"/>
  <c r="CX12" i="9" s="1"/>
  <c r="AF12" i="9"/>
  <c r="CN12" i="9" s="1"/>
  <c r="AD12" i="9"/>
  <c r="CM12" i="9" s="1"/>
  <c r="CP12" i="9" s="1"/>
  <c r="CO12" i="9" s="1"/>
  <c r="CR12" i="9" s="1"/>
  <c r="AC12" i="9"/>
  <c r="GC11" i="9"/>
  <c r="GB11" i="9"/>
  <c r="GA11" i="9"/>
  <c r="FV11" i="9"/>
  <c r="FU11" i="9"/>
  <c r="FT11" i="9"/>
  <c r="FO11" i="9"/>
  <c r="FN11" i="9"/>
  <c r="FM11" i="9"/>
  <c r="FH11" i="9"/>
  <c r="FG11" i="9"/>
  <c r="FF11" i="9"/>
  <c r="FA11" i="9"/>
  <c r="EZ11" i="9"/>
  <c r="EY11" i="9"/>
  <c r="ET11" i="9"/>
  <c r="ES11" i="9"/>
  <c r="ER11" i="9"/>
  <c r="EM11" i="9"/>
  <c r="EL11" i="9"/>
  <c r="EK11" i="9"/>
  <c r="EE11" i="9"/>
  <c r="ED11" i="9"/>
  <c r="EF11" i="9" s="1"/>
  <c r="DX11" i="9"/>
  <c r="DW11" i="9"/>
  <c r="DY11" i="9" s="1"/>
  <c r="DQ11" i="9"/>
  <c r="DP11" i="9"/>
  <c r="DR11" i="9" s="1"/>
  <c r="DJ11" i="9"/>
  <c r="DI11" i="9"/>
  <c r="DK11" i="9" s="1"/>
  <c r="DB11" i="9"/>
  <c r="DC11" i="9" s="1"/>
  <c r="DA11" i="9"/>
  <c r="CY11" i="9"/>
  <c r="CW11" i="9"/>
  <c r="CX11" i="9" s="1"/>
  <c r="AF11" i="9"/>
  <c r="CN11" i="9" s="1"/>
  <c r="AC11" i="9"/>
  <c r="AD11" i="9" s="1"/>
  <c r="GC10" i="9"/>
  <c r="GB10" i="9"/>
  <c r="GA10" i="9"/>
  <c r="FV10" i="9"/>
  <c r="FU10" i="9"/>
  <c r="FT10" i="9"/>
  <c r="FO10" i="9"/>
  <c r="FN10" i="9"/>
  <c r="FM10" i="9"/>
  <c r="FH10" i="9"/>
  <c r="FG10" i="9"/>
  <c r="FF10" i="9"/>
  <c r="EZ10" i="9"/>
  <c r="EY10" i="9"/>
  <c r="FA10" i="9" s="1"/>
  <c r="ES10" i="9"/>
  <c r="ER10" i="9"/>
  <c r="ET10" i="9" s="1"/>
  <c r="EL10" i="9"/>
  <c r="EM10" i="9" s="1"/>
  <c r="EK10" i="9"/>
  <c r="EE10" i="9"/>
  <c r="ED10" i="9"/>
  <c r="EF10" i="9" s="1"/>
  <c r="DX10" i="9"/>
  <c r="DW10" i="9"/>
  <c r="DY10" i="9" s="1"/>
  <c r="DR10" i="9"/>
  <c r="DQ10" i="9"/>
  <c r="DP10" i="9"/>
  <c r="DK10" i="9"/>
  <c r="DJ10" i="9"/>
  <c r="DI10" i="9"/>
  <c r="DC10" i="9"/>
  <c r="DB10" i="9"/>
  <c r="DA10" i="9"/>
  <c r="CZ10" i="9"/>
  <c r="DH10" i="9" s="1"/>
  <c r="CX10" i="9"/>
  <c r="CW10" i="9"/>
  <c r="CY10" i="9" s="1"/>
  <c r="AF10" i="9"/>
  <c r="CN10" i="9" s="1"/>
  <c r="AC10" i="9"/>
  <c r="AD10" i="9" s="1"/>
  <c r="GC9" i="9"/>
  <c r="GB9" i="9"/>
  <c r="GA9" i="9"/>
  <c r="FV9" i="9"/>
  <c r="FU9" i="9"/>
  <c r="FT9" i="9"/>
  <c r="FO9" i="9"/>
  <c r="FN9" i="9"/>
  <c r="FM9" i="9"/>
  <c r="FH9" i="9"/>
  <c r="FG9" i="9"/>
  <c r="FF9" i="9"/>
  <c r="EZ9" i="9"/>
  <c r="EY9" i="9"/>
  <c r="FA9" i="9" s="1"/>
  <c r="ES9" i="9"/>
  <c r="ER9" i="9"/>
  <c r="ET9" i="9" s="1"/>
  <c r="EL9" i="9"/>
  <c r="EK9" i="9"/>
  <c r="EM9" i="9" s="1"/>
  <c r="EF9" i="9"/>
  <c r="EE9" i="9"/>
  <c r="ED9" i="9"/>
  <c r="DX9" i="9"/>
  <c r="DW9" i="9"/>
  <c r="DY9" i="9" s="1"/>
  <c r="DQ9" i="9"/>
  <c r="DR9" i="9" s="1"/>
  <c r="DP9" i="9"/>
  <c r="DK9" i="9"/>
  <c r="DJ9" i="9"/>
  <c r="DI9" i="9"/>
  <c r="DC9" i="9"/>
  <c r="DB9" i="9"/>
  <c r="DA9" i="9"/>
  <c r="CZ9" i="9"/>
  <c r="CX9" i="9"/>
  <c r="CW9" i="9"/>
  <c r="CY9" i="9" s="1"/>
  <c r="AE9" i="9" s="1"/>
  <c r="AF9" i="9"/>
  <c r="CN9" i="9" s="1"/>
  <c r="AC9" i="9"/>
  <c r="AD9" i="9" s="1"/>
  <c r="AS13" i="8"/>
  <c r="AF13" i="8"/>
  <c r="AE13" i="8"/>
  <c r="AC13" i="8"/>
  <c r="AD13" i="8" s="1"/>
  <c r="AS12" i="8"/>
  <c r="AV12" i="8" s="1"/>
  <c r="AU12" i="8" s="1"/>
  <c r="AX12" i="8" s="1"/>
  <c r="AQ12" i="8"/>
  <c r="AH12" i="8"/>
  <c r="AF12" i="8"/>
  <c r="AG12" i="8" s="1"/>
  <c r="AD12" i="8"/>
  <c r="AC12" i="8"/>
  <c r="AF11" i="8"/>
  <c r="AS11" i="8" s="1"/>
  <c r="AE11" i="8"/>
  <c r="AC11" i="8"/>
  <c r="AD11" i="8" s="1"/>
  <c r="AF10" i="8"/>
  <c r="AE10" i="8" s="1"/>
  <c r="AC10" i="8"/>
  <c r="AD10" i="8" s="1"/>
  <c r="AS9" i="8"/>
  <c r="AV9" i="8" s="1"/>
  <c r="AU9" i="8" s="1"/>
  <c r="AX9" i="8" s="1"/>
  <c r="AQ9" i="8"/>
  <c r="AH9" i="8"/>
  <c r="AG9" i="8"/>
  <c r="AF9" i="8"/>
  <c r="AE9" i="8"/>
  <c r="AD9" i="8"/>
  <c r="AC9" i="8"/>
  <c r="A7" i="8"/>
  <c r="GD61" i="7"/>
  <c r="GC61" i="7"/>
  <c r="GB61" i="7"/>
  <c r="FW61" i="7"/>
  <c r="FV61" i="7"/>
  <c r="FU61" i="7"/>
  <c r="FP61" i="7"/>
  <c r="FO61" i="7"/>
  <c r="FN61" i="7"/>
  <c r="FI61" i="7"/>
  <c r="FH61" i="7"/>
  <c r="FG61" i="7"/>
  <c r="FB61" i="7"/>
  <c r="FA61" i="7"/>
  <c r="EZ61" i="7"/>
  <c r="EU61" i="7"/>
  <c r="ET61" i="7"/>
  <c r="ES61" i="7"/>
  <c r="EN61" i="7"/>
  <c r="EM61" i="7"/>
  <c r="EL61" i="7"/>
  <c r="EG61" i="7"/>
  <c r="EF61" i="7"/>
  <c r="EE61" i="7"/>
  <c r="DY61" i="7"/>
  <c r="DX61" i="7"/>
  <c r="DZ61" i="7" s="1"/>
  <c r="DR61" i="7"/>
  <c r="DQ61" i="7"/>
  <c r="DS61" i="7" s="1"/>
  <c r="DK61" i="7"/>
  <c r="DL61" i="7" s="1"/>
  <c r="DJ61" i="7"/>
  <c r="DD61" i="7"/>
  <c r="DC61" i="7"/>
  <c r="DB61" i="7"/>
  <c r="CY61" i="7"/>
  <c r="CX61" i="7"/>
  <c r="CZ61" i="7" s="1"/>
  <c r="CO61" i="7"/>
  <c r="AF61" i="7"/>
  <c r="AC61" i="7"/>
  <c r="AD61" i="7" s="1"/>
  <c r="GD60" i="7"/>
  <c r="GC60" i="7"/>
  <c r="GB60" i="7"/>
  <c r="FW60" i="7"/>
  <c r="FV60" i="7"/>
  <c r="FU60" i="7"/>
  <c r="FP60" i="7"/>
  <c r="FO60" i="7"/>
  <c r="FN60" i="7"/>
  <c r="FI60" i="7"/>
  <c r="FH60" i="7"/>
  <c r="FG60" i="7"/>
  <c r="FB60" i="7"/>
  <c r="FA60" i="7"/>
  <c r="EZ60" i="7"/>
  <c r="EU60" i="7"/>
  <c r="ET60" i="7"/>
  <c r="ES60" i="7"/>
  <c r="EN60" i="7"/>
  <c r="EM60" i="7"/>
  <c r="EL60" i="7"/>
  <c r="EG60" i="7"/>
  <c r="EF60" i="7"/>
  <c r="EE60" i="7"/>
  <c r="DZ60" i="7"/>
  <c r="DY60" i="7"/>
  <c r="DX60" i="7"/>
  <c r="DR60" i="7"/>
  <c r="DQ60" i="7"/>
  <c r="DS60" i="7" s="1"/>
  <c r="DK60" i="7"/>
  <c r="DJ60" i="7"/>
  <c r="DL60" i="7" s="1"/>
  <c r="DC60" i="7"/>
  <c r="DB60" i="7"/>
  <c r="DD60" i="7" s="1"/>
  <c r="CZ60" i="7"/>
  <c r="CX60" i="7"/>
  <c r="CY60" i="7" s="1"/>
  <c r="AC60" i="7"/>
  <c r="AD60" i="7" s="1"/>
  <c r="GD59" i="7"/>
  <c r="GC59" i="7"/>
  <c r="GB59" i="7"/>
  <c r="FW59" i="7"/>
  <c r="FV59" i="7"/>
  <c r="FU59" i="7"/>
  <c r="FP59" i="7"/>
  <c r="FO59" i="7"/>
  <c r="FN59" i="7"/>
  <c r="FI59" i="7"/>
  <c r="FH59" i="7"/>
  <c r="FG59" i="7"/>
  <c r="FB59" i="7"/>
  <c r="FA59" i="7"/>
  <c r="EZ59" i="7"/>
  <c r="EU59" i="7"/>
  <c r="ET59" i="7"/>
  <c r="ES59" i="7"/>
  <c r="EN59" i="7"/>
  <c r="EM59" i="7"/>
  <c r="EL59" i="7"/>
  <c r="EG59" i="7"/>
  <c r="EF59" i="7"/>
  <c r="EE59" i="7"/>
  <c r="DZ59" i="7"/>
  <c r="DY59" i="7"/>
  <c r="DX59" i="7"/>
  <c r="DR59" i="7"/>
  <c r="DQ59" i="7"/>
  <c r="DS59" i="7" s="1"/>
  <c r="DK59" i="7"/>
  <c r="DJ59" i="7"/>
  <c r="DL59" i="7" s="1"/>
  <c r="DF59" i="7"/>
  <c r="DD59" i="7"/>
  <c r="DC59" i="7"/>
  <c r="DB59" i="7"/>
  <c r="CZ59" i="7"/>
  <c r="CX59" i="7"/>
  <c r="CY59" i="7" s="1"/>
  <c r="CM59" i="7"/>
  <c r="AD59" i="7"/>
  <c r="AC59" i="7"/>
  <c r="GD58" i="7"/>
  <c r="GC58" i="7"/>
  <c r="GB58" i="7"/>
  <c r="FW58" i="7"/>
  <c r="FV58" i="7"/>
  <c r="FU58" i="7"/>
  <c r="FP58" i="7"/>
  <c r="FO58" i="7"/>
  <c r="FN58" i="7"/>
  <c r="FI58" i="7"/>
  <c r="FH58" i="7"/>
  <c r="FG58" i="7"/>
  <c r="FB58" i="7"/>
  <c r="FA58" i="7"/>
  <c r="EZ58" i="7"/>
  <c r="EU58" i="7"/>
  <c r="ET58" i="7"/>
  <c r="ES58" i="7"/>
  <c r="EN58" i="7"/>
  <c r="EM58" i="7"/>
  <c r="EL58" i="7"/>
  <c r="EF58" i="7"/>
  <c r="EE58" i="7"/>
  <c r="EG58" i="7" s="1"/>
  <c r="DZ58" i="7"/>
  <c r="DY58" i="7"/>
  <c r="DX58" i="7"/>
  <c r="DR58" i="7"/>
  <c r="DQ58" i="7"/>
  <c r="DS58" i="7" s="1"/>
  <c r="DK58" i="7"/>
  <c r="DJ58" i="7"/>
  <c r="DL58" i="7" s="1"/>
  <c r="DC58" i="7"/>
  <c r="DB58" i="7"/>
  <c r="DD58" i="7" s="1"/>
  <c r="CY58" i="7"/>
  <c r="AF58" i="7" s="1"/>
  <c r="CO58" i="7" s="1"/>
  <c r="CX58" i="7"/>
  <c r="CZ58" i="7" s="1"/>
  <c r="AC58" i="7"/>
  <c r="AD58" i="7" s="1"/>
  <c r="GD57" i="7"/>
  <c r="GC57" i="7"/>
  <c r="GB57" i="7"/>
  <c r="FW57" i="7"/>
  <c r="FV57" i="7"/>
  <c r="FU57" i="7"/>
  <c r="FP57" i="7"/>
  <c r="FO57" i="7"/>
  <c r="FN57" i="7"/>
  <c r="FI57" i="7"/>
  <c r="FH57" i="7"/>
  <c r="FG57" i="7"/>
  <c r="FB57" i="7"/>
  <c r="FA57" i="7"/>
  <c r="EZ57" i="7"/>
  <c r="EU57" i="7"/>
  <c r="ET57" i="7"/>
  <c r="ES57" i="7"/>
  <c r="EN57" i="7"/>
  <c r="EM57" i="7"/>
  <c r="EL57" i="7"/>
  <c r="EG57" i="7"/>
  <c r="EF57" i="7"/>
  <c r="EE57" i="7"/>
  <c r="DY57" i="7"/>
  <c r="DX57" i="7"/>
  <c r="DZ57" i="7" s="1"/>
  <c r="DS57" i="7"/>
  <c r="DR57" i="7"/>
  <c r="DQ57" i="7"/>
  <c r="DK57" i="7"/>
  <c r="DJ57" i="7"/>
  <c r="DL57" i="7" s="1"/>
  <c r="DC57" i="7"/>
  <c r="DB57" i="7"/>
  <c r="DD57" i="7" s="1"/>
  <c r="CZ57" i="7"/>
  <c r="CX57" i="7"/>
  <c r="CY57" i="7" s="1"/>
  <c r="AD57" i="7"/>
  <c r="AC57" i="7"/>
  <c r="GD56" i="7"/>
  <c r="GC56" i="7"/>
  <c r="GB56" i="7"/>
  <c r="FW56" i="7"/>
  <c r="FV56" i="7"/>
  <c r="FU56" i="7"/>
  <c r="FP56" i="7"/>
  <c r="FO56" i="7"/>
  <c r="FN56" i="7"/>
  <c r="FI56" i="7"/>
  <c r="FH56" i="7"/>
  <c r="FG56" i="7"/>
  <c r="FB56" i="7"/>
  <c r="FA56" i="7"/>
  <c r="EZ56" i="7"/>
  <c r="EU56" i="7"/>
  <c r="ET56" i="7"/>
  <c r="ES56" i="7"/>
  <c r="EN56" i="7"/>
  <c r="EM56" i="7"/>
  <c r="EL56" i="7"/>
  <c r="EF56" i="7"/>
  <c r="EE56" i="7"/>
  <c r="EG56" i="7" s="1"/>
  <c r="DY56" i="7"/>
  <c r="DZ56" i="7" s="1"/>
  <c r="DX56" i="7"/>
  <c r="DS56" i="7"/>
  <c r="DR56" i="7"/>
  <c r="DQ56" i="7"/>
  <c r="DL56" i="7"/>
  <c r="DK56" i="7"/>
  <c r="DJ56" i="7"/>
  <c r="DC56" i="7"/>
  <c r="DB56" i="7"/>
  <c r="DD56" i="7" s="1"/>
  <c r="CX56" i="7"/>
  <c r="CZ56" i="7" s="1"/>
  <c r="CM56" i="7"/>
  <c r="AD56" i="7"/>
  <c r="DF56" i="7" s="1"/>
  <c r="AC56" i="7"/>
  <c r="GD55" i="7"/>
  <c r="GC55" i="7"/>
  <c r="GB55" i="7"/>
  <c r="FW55" i="7"/>
  <c r="FV55" i="7"/>
  <c r="FU55" i="7"/>
  <c r="FP55" i="7"/>
  <c r="FO55" i="7"/>
  <c r="FN55" i="7"/>
  <c r="FI55" i="7"/>
  <c r="FH55" i="7"/>
  <c r="FG55" i="7"/>
  <c r="FB55" i="7"/>
  <c r="FA55" i="7"/>
  <c r="EZ55" i="7"/>
  <c r="EU55" i="7"/>
  <c r="ET55" i="7"/>
  <c r="ES55" i="7"/>
  <c r="EN55" i="7"/>
  <c r="EM55" i="7"/>
  <c r="EL55" i="7"/>
  <c r="EG55" i="7"/>
  <c r="EF55" i="7"/>
  <c r="EE55" i="7"/>
  <c r="DZ55" i="7"/>
  <c r="DY55" i="7"/>
  <c r="DX55" i="7"/>
  <c r="DR55" i="7"/>
  <c r="DQ55" i="7"/>
  <c r="DS55" i="7" s="1"/>
  <c r="DK55" i="7"/>
  <c r="DL55" i="7" s="1"/>
  <c r="DJ55" i="7"/>
  <c r="DC55" i="7"/>
  <c r="DB55" i="7"/>
  <c r="DD55" i="7" s="1"/>
  <c r="CX55" i="7"/>
  <c r="AC55" i="7"/>
  <c r="AD55" i="7" s="1"/>
  <c r="GD54" i="7"/>
  <c r="GC54" i="7"/>
  <c r="GB54" i="7"/>
  <c r="FW54" i="7"/>
  <c r="FV54" i="7"/>
  <c r="FU54" i="7"/>
  <c r="FP54" i="7"/>
  <c r="FO54" i="7"/>
  <c r="FN54" i="7"/>
  <c r="FI54" i="7"/>
  <c r="FH54" i="7"/>
  <c r="FG54" i="7"/>
  <c r="FB54" i="7"/>
  <c r="FA54" i="7"/>
  <c r="EZ54" i="7"/>
  <c r="EU54" i="7"/>
  <c r="ET54" i="7"/>
  <c r="ES54" i="7"/>
  <c r="EN54" i="7"/>
  <c r="EM54" i="7"/>
  <c r="EL54" i="7"/>
  <c r="EG54" i="7"/>
  <c r="EF54" i="7"/>
  <c r="EE54" i="7"/>
  <c r="DZ54" i="7"/>
  <c r="DY54" i="7"/>
  <c r="DX54" i="7"/>
  <c r="DS54" i="7"/>
  <c r="DR54" i="7"/>
  <c r="DQ54" i="7"/>
  <c r="DK54" i="7"/>
  <c r="DJ54" i="7"/>
  <c r="DL54" i="7" s="1"/>
  <c r="DD54" i="7"/>
  <c r="DF54" i="7" s="1"/>
  <c r="DC54" i="7"/>
  <c r="DB54" i="7"/>
  <c r="CX54" i="7"/>
  <c r="CZ54" i="7" s="1"/>
  <c r="AD54" i="7"/>
  <c r="CM54" i="7" s="1"/>
  <c r="AC54" i="7"/>
  <c r="GD53" i="7"/>
  <c r="GC53" i="7"/>
  <c r="GB53" i="7"/>
  <c r="FW53" i="7"/>
  <c r="FV53" i="7"/>
  <c r="FU53" i="7"/>
  <c r="FP53" i="7"/>
  <c r="FO53" i="7"/>
  <c r="FN53" i="7"/>
  <c r="FI53" i="7"/>
  <c r="FH53" i="7"/>
  <c r="FG53" i="7"/>
  <c r="FB53" i="7"/>
  <c r="FA53" i="7"/>
  <c r="EZ53" i="7"/>
  <c r="EU53" i="7"/>
  <c r="ET53" i="7"/>
  <c r="ES53" i="7"/>
  <c r="EN53" i="7"/>
  <c r="EM53" i="7"/>
  <c r="EL53" i="7"/>
  <c r="EG53" i="7"/>
  <c r="EF53" i="7"/>
  <c r="EE53" i="7"/>
  <c r="DY53" i="7"/>
  <c r="DX53" i="7"/>
  <c r="DZ53" i="7" s="1"/>
  <c r="DR53" i="7"/>
  <c r="DQ53" i="7"/>
  <c r="DS53" i="7" s="1"/>
  <c r="DK53" i="7"/>
  <c r="DL53" i="7" s="1"/>
  <c r="DJ53" i="7"/>
  <c r="DD53" i="7"/>
  <c r="DC53" i="7"/>
  <c r="DB53" i="7"/>
  <c r="CY53" i="7"/>
  <c r="AE53" i="7" s="1"/>
  <c r="CX53" i="7"/>
  <c r="CZ53" i="7" s="1"/>
  <c r="CO53" i="7"/>
  <c r="AF53" i="7"/>
  <c r="AC53" i="7"/>
  <c r="AD53" i="7" s="1"/>
  <c r="GD52" i="7"/>
  <c r="GC52" i="7"/>
  <c r="GB52" i="7"/>
  <c r="FW52" i="7"/>
  <c r="FV52" i="7"/>
  <c r="FU52" i="7"/>
  <c r="FP52" i="7"/>
  <c r="FO52" i="7"/>
  <c r="FN52" i="7"/>
  <c r="FI52" i="7"/>
  <c r="FH52" i="7"/>
  <c r="FG52" i="7"/>
  <c r="FB52" i="7"/>
  <c r="FA52" i="7"/>
  <c r="EZ52" i="7"/>
  <c r="EU52" i="7"/>
  <c r="ET52" i="7"/>
  <c r="ES52" i="7"/>
  <c r="EN52" i="7"/>
  <c r="EM52" i="7"/>
  <c r="EL52" i="7"/>
  <c r="EG52" i="7"/>
  <c r="EF52" i="7"/>
  <c r="EE52" i="7"/>
  <c r="DY52" i="7"/>
  <c r="DX52" i="7"/>
  <c r="DZ52" i="7" s="1"/>
  <c r="DR52" i="7"/>
  <c r="DQ52" i="7"/>
  <c r="DS52" i="7" s="1"/>
  <c r="DK52" i="7"/>
  <c r="DJ52" i="7"/>
  <c r="DL52" i="7" s="1"/>
  <c r="DC52" i="7"/>
  <c r="DB52" i="7"/>
  <c r="DD52" i="7" s="1"/>
  <c r="CZ52" i="7"/>
  <c r="CX52" i="7"/>
  <c r="CY52" i="7" s="1"/>
  <c r="AD52" i="7"/>
  <c r="CM52" i="7" s="1"/>
  <c r="AC52" i="7"/>
  <c r="GD51" i="7"/>
  <c r="GC51" i="7"/>
  <c r="GB51" i="7"/>
  <c r="FW51" i="7"/>
  <c r="FV51" i="7"/>
  <c r="FU51" i="7"/>
  <c r="FP51" i="7"/>
  <c r="FO51" i="7"/>
  <c r="FN51" i="7"/>
  <c r="FI51" i="7"/>
  <c r="FH51" i="7"/>
  <c r="FG51" i="7"/>
  <c r="FB51" i="7"/>
  <c r="FA51" i="7"/>
  <c r="EZ51" i="7"/>
  <c r="EU51" i="7"/>
  <c r="ET51" i="7"/>
  <c r="ES51" i="7"/>
  <c r="EN51" i="7"/>
  <c r="EM51" i="7"/>
  <c r="EL51" i="7"/>
  <c r="EG51" i="7"/>
  <c r="EF51" i="7"/>
  <c r="EE51" i="7"/>
  <c r="DZ51" i="7"/>
  <c r="DY51" i="7"/>
  <c r="DX51" i="7"/>
  <c r="DR51" i="7"/>
  <c r="DQ51" i="7"/>
  <c r="DS51" i="7" s="1"/>
  <c r="DK51" i="7"/>
  <c r="DJ51" i="7"/>
  <c r="DL51" i="7" s="1"/>
  <c r="DF51" i="7"/>
  <c r="DD51" i="7"/>
  <c r="DC51" i="7"/>
  <c r="DB51" i="7"/>
  <c r="CZ51" i="7"/>
  <c r="CX51" i="7"/>
  <c r="CY51" i="7" s="1"/>
  <c r="CM51" i="7"/>
  <c r="AD51" i="7"/>
  <c r="AC51" i="7"/>
  <c r="GD50" i="7"/>
  <c r="GC50" i="7"/>
  <c r="GB50" i="7"/>
  <c r="FW50" i="7"/>
  <c r="FV50" i="7"/>
  <c r="FU50" i="7"/>
  <c r="FP50" i="7"/>
  <c r="FO50" i="7"/>
  <c r="FN50" i="7"/>
  <c r="FI50" i="7"/>
  <c r="FH50" i="7"/>
  <c r="FG50" i="7"/>
  <c r="FB50" i="7"/>
  <c r="FA50" i="7"/>
  <c r="EZ50" i="7"/>
  <c r="EU50" i="7"/>
  <c r="ET50" i="7"/>
  <c r="ES50" i="7"/>
  <c r="EN50" i="7"/>
  <c r="EM50" i="7"/>
  <c r="EL50" i="7"/>
  <c r="EG50" i="7"/>
  <c r="EF50" i="7"/>
  <c r="EE50" i="7"/>
  <c r="DZ50" i="7"/>
  <c r="DY50" i="7"/>
  <c r="DX50" i="7"/>
  <c r="DR50" i="7"/>
  <c r="DQ50" i="7"/>
  <c r="DS50" i="7" s="1"/>
  <c r="DK50" i="7"/>
  <c r="DJ50" i="7"/>
  <c r="DL50" i="7" s="1"/>
  <c r="DC50" i="7"/>
  <c r="DB50" i="7"/>
  <c r="DD50" i="7" s="1"/>
  <c r="CX50" i="7"/>
  <c r="CZ50" i="7" s="1"/>
  <c r="AC50" i="7"/>
  <c r="AD50" i="7" s="1"/>
  <c r="GD49" i="7"/>
  <c r="GC49" i="7"/>
  <c r="GB49" i="7"/>
  <c r="FW49" i="7"/>
  <c r="FV49" i="7"/>
  <c r="FU49" i="7"/>
  <c r="FP49" i="7"/>
  <c r="FO49" i="7"/>
  <c r="FN49" i="7"/>
  <c r="FI49" i="7"/>
  <c r="FH49" i="7"/>
  <c r="FG49" i="7"/>
  <c r="FB49" i="7"/>
  <c r="FA49" i="7"/>
  <c r="EZ49" i="7"/>
  <c r="EU49" i="7"/>
  <c r="ET49" i="7"/>
  <c r="ES49" i="7"/>
  <c r="EN49" i="7"/>
  <c r="EM49" i="7"/>
  <c r="EL49" i="7"/>
  <c r="EG49" i="7"/>
  <c r="EF49" i="7"/>
  <c r="EE49" i="7"/>
  <c r="DY49" i="7"/>
  <c r="DX49" i="7"/>
  <c r="DZ49" i="7" s="1"/>
  <c r="DS49" i="7"/>
  <c r="DR49" i="7"/>
  <c r="DQ49" i="7"/>
  <c r="DK49" i="7"/>
  <c r="DJ49" i="7"/>
  <c r="DL49" i="7" s="1"/>
  <c r="DC49" i="7"/>
  <c r="DB49" i="7"/>
  <c r="DD49" i="7" s="1"/>
  <c r="CZ49" i="7"/>
  <c r="CX49" i="7"/>
  <c r="CY49" i="7" s="1"/>
  <c r="AD49" i="7"/>
  <c r="AC49" i="7"/>
  <c r="GD48" i="7"/>
  <c r="GC48" i="7"/>
  <c r="GB48" i="7"/>
  <c r="FW48" i="7"/>
  <c r="FV48" i="7"/>
  <c r="FU48" i="7"/>
  <c r="FP48" i="7"/>
  <c r="FO48" i="7"/>
  <c r="FN48" i="7"/>
  <c r="FI48" i="7"/>
  <c r="FH48" i="7"/>
  <c r="FG48" i="7"/>
  <c r="FB48" i="7"/>
  <c r="FA48" i="7"/>
  <c r="EZ48" i="7"/>
  <c r="EU48" i="7"/>
  <c r="ET48" i="7"/>
  <c r="ES48" i="7"/>
  <c r="EN48" i="7"/>
  <c r="EM48" i="7"/>
  <c r="EL48" i="7"/>
  <c r="EG48" i="7"/>
  <c r="EF48" i="7"/>
  <c r="EE48" i="7"/>
  <c r="DY48" i="7"/>
  <c r="DZ48" i="7" s="1"/>
  <c r="DX48" i="7"/>
  <c r="DS48" i="7"/>
  <c r="DR48" i="7"/>
  <c r="DQ48" i="7"/>
  <c r="DK48" i="7"/>
  <c r="DL48" i="7" s="1"/>
  <c r="DJ48" i="7"/>
  <c r="DC48" i="7"/>
  <c r="DB48" i="7"/>
  <c r="DD48" i="7" s="1"/>
  <c r="CX48" i="7"/>
  <c r="CZ48" i="7" s="1"/>
  <c r="CM48" i="7"/>
  <c r="AD48" i="7"/>
  <c r="AC48" i="7"/>
  <c r="GD47" i="7"/>
  <c r="GC47" i="7"/>
  <c r="GB47" i="7"/>
  <c r="FW47" i="7"/>
  <c r="FV47" i="7"/>
  <c r="FU47" i="7"/>
  <c r="FP47" i="7"/>
  <c r="FO47" i="7"/>
  <c r="FN47" i="7"/>
  <c r="FI47" i="7"/>
  <c r="FH47" i="7"/>
  <c r="FG47" i="7"/>
  <c r="FB47" i="7"/>
  <c r="FA47" i="7"/>
  <c r="EZ47" i="7"/>
  <c r="EU47" i="7"/>
  <c r="ET47" i="7"/>
  <c r="ES47" i="7"/>
  <c r="EN47" i="7"/>
  <c r="EM47" i="7"/>
  <c r="EL47" i="7"/>
  <c r="EF47" i="7"/>
  <c r="EE47" i="7"/>
  <c r="EG47" i="7" s="1"/>
  <c r="DY47" i="7"/>
  <c r="DX47" i="7"/>
  <c r="DZ47" i="7" s="1"/>
  <c r="DR47" i="7"/>
  <c r="DQ47" i="7"/>
  <c r="DS47" i="7" s="1"/>
  <c r="DK47" i="7"/>
  <c r="DL47" i="7" s="1"/>
  <c r="DJ47" i="7"/>
  <c r="DC47" i="7"/>
  <c r="DB47" i="7"/>
  <c r="DD47" i="7" s="1"/>
  <c r="CX47" i="7"/>
  <c r="AC47" i="7"/>
  <c r="AD47" i="7" s="1"/>
  <c r="GD46" i="7"/>
  <c r="GC46" i="7"/>
  <c r="GB46" i="7"/>
  <c r="FW46" i="7"/>
  <c r="FV46" i="7"/>
  <c r="FU46" i="7"/>
  <c r="FP46" i="7"/>
  <c r="FO46" i="7"/>
  <c r="FN46" i="7"/>
  <c r="FI46" i="7"/>
  <c r="FH46" i="7"/>
  <c r="FG46" i="7"/>
  <c r="FB46" i="7"/>
  <c r="FA46" i="7"/>
  <c r="EZ46" i="7"/>
  <c r="EU46" i="7"/>
  <c r="ET46" i="7"/>
  <c r="ES46" i="7"/>
  <c r="EN46" i="7"/>
  <c r="EM46" i="7"/>
  <c r="EL46" i="7"/>
  <c r="EF46" i="7"/>
  <c r="EE46" i="7"/>
  <c r="EG46" i="7" s="1"/>
  <c r="DY46" i="7"/>
  <c r="DX46" i="7"/>
  <c r="DZ46" i="7" s="1"/>
  <c r="DS46" i="7"/>
  <c r="DR46" i="7"/>
  <c r="DQ46" i="7"/>
  <c r="DK46" i="7"/>
  <c r="DJ46" i="7"/>
  <c r="DL46" i="7" s="1"/>
  <c r="DD46" i="7"/>
  <c r="DF46" i="7" s="1"/>
  <c r="DC46" i="7"/>
  <c r="DB46" i="7"/>
  <c r="CX46" i="7"/>
  <c r="CZ46" i="7" s="1"/>
  <c r="AD46" i="7"/>
  <c r="CM46" i="7" s="1"/>
  <c r="AC46" i="7"/>
  <c r="GD45" i="7"/>
  <c r="GC45" i="7"/>
  <c r="GB45" i="7"/>
  <c r="FW45" i="7"/>
  <c r="FV45" i="7"/>
  <c r="FU45" i="7"/>
  <c r="FP45" i="7"/>
  <c r="FO45" i="7"/>
  <c r="FN45" i="7"/>
  <c r="FI45" i="7"/>
  <c r="FH45" i="7"/>
  <c r="FG45" i="7"/>
  <c r="FB45" i="7"/>
  <c r="FA45" i="7"/>
  <c r="EZ45" i="7"/>
  <c r="EU45" i="7"/>
  <c r="ET45" i="7"/>
  <c r="ES45" i="7"/>
  <c r="EN45" i="7"/>
  <c r="EM45" i="7"/>
  <c r="EL45" i="7"/>
  <c r="EG45" i="7"/>
  <c r="EF45" i="7"/>
  <c r="EE45" i="7"/>
  <c r="DZ45" i="7"/>
  <c r="DY45" i="7"/>
  <c r="DX45" i="7"/>
  <c r="DR45" i="7"/>
  <c r="DQ45" i="7"/>
  <c r="DS45" i="7" s="1"/>
  <c r="DK45" i="7"/>
  <c r="DL45" i="7" s="1"/>
  <c r="DJ45" i="7"/>
  <c r="DD45" i="7"/>
  <c r="DF45" i="7" s="1"/>
  <c r="DC45" i="7"/>
  <c r="DB45" i="7"/>
  <c r="CY45" i="7"/>
  <c r="AE45" i="7" s="1"/>
  <c r="CX45" i="7"/>
  <c r="CZ45" i="7" s="1"/>
  <c r="CO45" i="7"/>
  <c r="CQ45" i="7" s="1"/>
  <c r="CP45" i="7" s="1"/>
  <c r="CS45" i="7" s="1"/>
  <c r="CM45" i="7"/>
  <c r="AF45" i="7"/>
  <c r="AH45" i="7" s="1"/>
  <c r="AD45" i="7"/>
  <c r="AG45" i="7" s="1"/>
  <c r="AC45" i="7"/>
  <c r="GD44" i="7"/>
  <c r="GC44" i="7"/>
  <c r="GB44" i="7"/>
  <c r="FW44" i="7"/>
  <c r="FV44" i="7"/>
  <c r="FU44" i="7"/>
  <c r="FP44" i="7"/>
  <c r="FO44" i="7"/>
  <c r="FN44" i="7"/>
  <c r="FI44" i="7"/>
  <c r="FH44" i="7"/>
  <c r="FG44" i="7"/>
  <c r="FB44" i="7"/>
  <c r="FA44" i="7"/>
  <c r="EZ44" i="7"/>
  <c r="EU44" i="7"/>
  <c r="ET44" i="7"/>
  <c r="ES44" i="7"/>
  <c r="EN44" i="7"/>
  <c r="EM44" i="7"/>
  <c r="EL44" i="7"/>
  <c r="EG44" i="7"/>
  <c r="EF44" i="7"/>
  <c r="EE44" i="7"/>
  <c r="DY44" i="7"/>
  <c r="DZ44" i="7" s="1"/>
  <c r="DX44" i="7"/>
  <c r="DR44" i="7"/>
  <c r="DQ44" i="7"/>
  <c r="DS44" i="7" s="1"/>
  <c r="DK44" i="7"/>
  <c r="DJ44" i="7"/>
  <c r="DL44" i="7" s="1"/>
  <c r="DC44" i="7"/>
  <c r="DB44" i="7"/>
  <c r="DD44" i="7" s="1"/>
  <c r="CZ44" i="7"/>
  <c r="CX44" i="7"/>
  <c r="CY44" i="7" s="1"/>
  <c r="AD44" i="7"/>
  <c r="CM44" i="7" s="1"/>
  <c r="AC44" i="7"/>
  <c r="GD43" i="7"/>
  <c r="GC43" i="7"/>
  <c r="GB43" i="7"/>
  <c r="FW43" i="7"/>
  <c r="FV43" i="7"/>
  <c r="FU43" i="7"/>
  <c r="FP43" i="7"/>
  <c r="FO43" i="7"/>
  <c r="FN43" i="7"/>
  <c r="FI43" i="7"/>
  <c r="FH43" i="7"/>
  <c r="FG43" i="7"/>
  <c r="FB43" i="7"/>
  <c r="FA43" i="7"/>
  <c r="EZ43" i="7"/>
  <c r="EU43" i="7"/>
  <c r="ET43" i="7"/>
  <c r="ES43" i="7"/>
  <c r="EN43" i="7"/>
  <c r="EM43" i="7"/>
  <c r="EL43" i="7"/>
  <c r="EG43" i="7"/>
  <c r="EF43" i="7"/>
  <c r="EE43" i="7"/>
  <c r="DY43" i="7"/>
  <c r="DZ43" i="7" s="1"/>
  <c r="DX43" i="7"/>
  <c r="DR43" i="7"/>
  <c r="DQ43" i="7"/>
  <c r="DS43" i="7" s="1"/>
  <c r="DK43" i="7"/>
  <c r="DJ43" i="7"/>
  <c r="DL43" i="7" s="1"/>
  <c r="DF43" i="7"/>
  <c r="DD43" i="7"/>
  <c r="DC43" i="7"/>
  <c r="DB43" i="7"/>
  <c r="CZ43" i="7"/>
  <c r="CX43" i="7"/>
  <c r="CY43" i="7" s="1"/>
  <c r="CM43" i="7"/>
  <c r="AD43" i="7"/>
  <c r="AC43" i="7"/>
  <c r="GD42" i="7"/>
  <c r="GC42" i="7"/>
  <c r="GB42" i="7"/>
  <c r="FW42" i="7"/>
  <c r="FV42" i="7"/>
  <c r="FU42" i="7"/>
  <c r="FP42" i="7"/>
  <c r="FO42" i="7"/>
  <c r="FN42" i="7"/>
  <c r="FI42" i="7"/>
  <c r="FH42" i="7"/>
  <c r="FG42" i="7"/>
  <c r="FB42" i="7"/>
  <c r="FA42" i="7"/>
  <c r="EZ42" i="7"/>
  <c r="EU42" i="7"/>
  <c r="ET42" i="7"/>
  <c r="ES42" i="7"/>
  <c r="EN42" i="7"/>
  <c r="EM42" i="7"/>
  <c r="EL42" i="7"/>
  <c r="EG42" i="7"/>
  <c r="EF42" i="7"/>
  <c r="EE42" i="7"/>
  <c r="DY42" i="7"/>
  <c r="DZ42" i="7" s="1"/>
  <c r="DX42" i="7"/>
  <c r="DR42" i="7"/>
  <c r="DQ42" i="7"/>
  <c r="DS42" i="7" s="1"/>
  <c r="DK42" i="7"/>
  <c r="DJ42" i="7"/>
  <c r="DL42" i="7" s="1"/>
  <c r="DC42" i="7"/>
  <c r="DB42" i="7"/>
  <c r="DD42" i="7" s="1"/>
  <c r="CX42" i="7"/>
  <c r="CZ42" i="7" s="1"/>
  <c r="AC42" i="7"/>
  <c r="AD42" i="7" s="1"/>
  <c r="GD41" i="7"/>
  <c r="GC41" i="7"/>
  <c r="GB41" i="7"/>
  <c r="FW41" i="7"/>
  <c r="FV41" i="7"/>
  <c r="FU41" i="7"/>
  <c r="FP41" i="7"/>
  <c r="FO41" i="7"/>
  <c r="FN41" i="7"/>
  <c r="FI41" i="7"/>
  <c r="FH41" i="7"/>
  <c r="FG41" i="7"/>
  <c r="FB41" i="7"/>
  <c r="FA41" i="7"/>
  <c r="EZ41" i="7"/>
  <c r="EU41" i="7"/>
  <c r="ET41" i="7"/>
  <c r="ES41" i="7"/>
  <c r="EN41" i="7"/>
  <c r="EM41" i="7"/>
  <c r="EL41" i="7"/>
  <c r="EG41" i="7"/>
  <c r="EF41" i="7"/>
  <c r="EE41" i="7"/>
  <c r="DY41" i="7"/>
  <c r="DX41" i="7"/>
  <c r="DZ41" i="7" s="1"/>
  <c r="DS41" i="7"/>
  <c r="DR41" i="7"/>
  <c r="DQ41" i="7"/>
  <c r="DK41" i="7"/>
  <c r="DJ41" i="7"/>
  <c r="DL41" i="7" s="1"/>
  <c r="DF41" i="7"/>
  <c r="DD41" i="7"/>
  <c r="DC41" i="7"/>
  <c r="DB41" i="7"/>
  <c r="CZ41" i="7"/>
  <c r="CX41" i="7"/>
  <c r="CY41" i="7" s="1"/>
  <c r="AF41" i="7"/>
  <c r="CO41" i="7" s="1"/>
  <c r="AD41" i="7"/>
  <c r="AC41" i="7"/>
  <c r="GD40" i="7"/>
  <c r="GC40" i="7"/>
  <c r="GB40" i="7"/>
  <c r="FW40" i="7"/>
  <c r="FV40" i="7"/>
  <c r="FU40" i="7"/>
  <c r="FP40" i="7"/>
  <c r="FO40" i="7"/>
  <c r="FN40" i="7"/>
  <c r="FI40" i="7"/>
  <c r="FH40" i="7"/>
  <c r="FG40" i="7"/>
  <c r="FB40" i="7"/>
  <c r="FA40" i="7"/>
  <c r="EZ40" i="7"/>
  <c r="EU40" i="7"/>
  <c r="ET40" i="7"/>
  <c r="ES40" i="7"/>
  <c r="EN40" i="7"/>
  <c r="EM40" i="7"/>
  <c r="EL40" i="7"/>
  <c r="EF40" i="7"/>
  <c r="EE40" i="7"/>
  <c r="EG40" i="7" s="1"/>
  <c r="DY40" i="7"/>
  <c r="DZ40" i="7" s="1"/>
  <c r="DX40" i="7"/>
  <c r="DS40" i="7"/>
  <c r="DR40" i="7"/>
  <c r="DQ40" i="7"/>
  <c r="DK40" i="7"/>
  <c r="DL40" i="7" s="1"/>
  <c r="DJ40" i="7"/>
  <c r="DC40" i="7"/>
  <c r="DB40" i="7"/>
  <c r="DD40" i="7" s="1"/>
  <c r="CX40" i="7"/>
  <c r="CZ40" i="7" s="1"/>
  <c r="AD40" i="7"/>
  <c r="AC40" i="7"/>
  <c r="GD39" i="7"/>
  <c r="GC39" i="7"/>
  <c r="GB39" i="7"/>
  <c r="FW39" i="7"/>
  <c r="FV39" i="7"/>
  <c r="FU39" i="7"/>
  <c r="FP39" i="7"/>
  <c r="FO39" i="7"/>
  <c r="FN39" i="7"/>
  <c r="FI39" i="7"/>
  <c r="FH39" i="7"/>
  <c r="FG39" i="7"/>
  <c r="FB39" i="7"/>
  <c r="FA39" i="7"/>
  <c r="EZ39" i="7"/>
  <c r="EU39" i="7"/>
  <c r="ET39" i="7"/>
  <c r="ES39" i="7"/>
  <c r="EN39" i="7"/>
  <c r="EM39" i="7"/>
  <c r="EL39" i="7"/>
  <c r="EG39" i="7"/>
  <c r="EF39" i="7"/>
  <c r="EE39" i="7"/>
  <c r="DY39" i="7"/>
  <c r="DX39" i="7"/>
  <c r="DZ39" i="7" s="1"/>
  <c r="DR39" i="7"/>
  <c r="DQ39" i="7"/>
  <c r="DS39" i="7" s="1"/>
  <c r="DK39" i="7"/>
  <c r="DL39" i="7" s="1"/>
  <c r="DJ39" i="7"/>
  <c r="DC39" i="7"/>
  <c r="DB39" i="7"/>
  <c r="DD39" i="7" s="1"/>
  <c r="CX39" i="7"/>
  <c r="CY39" i="7" s="1"/>
  <c r="AC39" i="7"/>
  <c r="AD39" i="7" s="1"/>
  <c r="GD38" i="7"/>
  <c r="GC38" i="7"/>
  <c r="GB38" i="7"/>
  <c r="FW38" i="7"/>
  <c r="FV38" i="7"/>
  <c r="FU38" i="7"/>
  <c r="FP38" i="7"/>
  <c r="FO38" i="7"/>
  <c r="FN38" i="7"/>
  <c r="FI38" i="7"/>
  <c r="FH38" i="7"/>
  <c r="FG38" i="7"/>
  <c r="FB38" i="7"/>
  <c r="FA38" i="7"/>
  <c r="EZ38" i="7"/>
  <c r="EU38" i="7"/>
  <c r="ET38" i="7"/>
  <c r="ES38" i="7"/>
  <c r="EN38" i="7"/>
  <c r="EM38" i="7"/>
  <c r="EL38" i="7"/>
  <c r="EF38" i="7"/>
  <c r="EE38" i="7"/>
  <c r="EG38" i="7" s="1"/>
  <c r="DY38" i="7"/>
  <c r="DX38" i="7"/>
  <c r="DZ38" i="7" s="1"/>
  <c r="DS38" i="7"/>
  <c r="DR38" i="7"/>
  <c r="DQ38" i="7"/>
  <c r="DK38" i="7"/>
  <c r="DJ38" i="7"/>
  <c r="DL38" i="7" s="1"/>
  <c r="DD38" i="7"/>
  <c r="DF38" i="7" s="1"/>
  <c r="DC38" i="7"/>
  <c r="DB38" i="7"/>
  <c r="CX38" i="7"/>
  <c r="CM38" i="7"/>
  <c r="AD38" i="7"/>
  <c r="AC38" i="7"/>
  <c r="GD37" i="7"/>
  <c r="GC37" i="7"/>
  <c r="GB37" i="7"/>
  <c r="FW37" i="7"/>
  <c r="FV37" i="7"/>
  <c r="FU37" i="7"/>
  <c r="FP37" i="7"/>
  <c r="FO37" i="7"/>
  <c r="FN37" i="7"/>
  <c r="FI37" i="7"/>
  <c r="FH37" i="7"/>
  <c r="FG37" i="7"/>
  <c r="FB37" i="7"/>
  <c r="FA37" i="7"/>
  <c r="EZ37" i="7"/>
  <c r="EU37" i="7"/>
  <c r="ET37" i="7"/>
  <c r="ES37" i="7"/>
  <c r="EN37" i="7"/>
  <c r="EM37" i="7"/>
  <c r="EL37" i="7"/>
  <c r="EG37" i="7"/>
  <c r="EF37" i="7"/>
  <c r="EE37" i="7"/>
  <c r="DZ37" i="7"/>
  <c r="DY37" i="7"/>
  <c r="DX37" i="7"/>
  <c r="DR37" i="7"/>
  <c r="DQ37" i="7"/>
  <c r="DS37" i="7" s="1"/>
  <c r="DK37" i="7"/>
  <c r="DL37" i="7" s="1"/>
  <c r="DJ37" i="7"/>
  <c r="DD37" i="7"/>
  <c r="DF37" i="7" s="1"/>
  <c r="DE37" i="7" s="1"/>
  <c r="DC37" i="7"/>
  <c r="DB37" i="7"/>
  <c r="CX37" i="7"/>
  <c r="CM37" i="7"/>
  <c r="AD37" i="7"/>
  <c r="AC37" i="7"/>
  <c r="GD36" i="7"/>
  <c r="GC36" i="7"/>
  <c r="GB36" i="7"/>
  <c r="FW36" i="7"/>
  <c r="FV36" i="7"/>
  <c r="FU36" i="7"/>
  <c r="FP36" i="7"/>
  <c r="FO36" i="7"/>
  <c r="FN36" i="7"/>
  <c r="FI36" i="7"/>
  <c r="FH36" i="7"/>
  <c r="FG36" i="7"/>
  <c r="FB36" i="7"/>
  <c r="FA36" i="7"/>
  <c r="EZ36" i="7"/>
  <c r="EU36" i="7"/>
  <c r="ET36" i="7"/>
  <c r="ES36" i="7"/>
  <c r="EN36" i="7"/>
  <c r="EM36" i="7"/>
  <c r="EL36" i="7"/>
  <c r="EG36" i="7"/>
  <c r="EF36" i="7"/>
  <c r="EE36" i="7"/>
  <c r="DZ36" i="7"/>
  <c r="DY36" i="7"/>
  <c r="DX36" i="7"/>
  <c r="DR36" i="7"/>
  <c r="DQ36" i="7"/>
  <c r="DS36" i="7" s="1"/>
  <c r="DK36" i="7"/>
  <c r="DJ36" i="7"/>
  <c r="DL36" i="7" s="1"/>
  <c r="DC36" i="7"/>
  <c r="DB36" i="7"/>
  <c r="DD36" i="7" s="1"/>
  <c r="CZ36" i="7"/>
  <c r="CX36" i="7"/>
  <c r="CY36" i="7" s="1"/>
  <c r="DA36" i="7" s="1"/>
  <c r="DI36" i="7" s="1"/>
  <c r="AD36" i="7"/>
  <c r="AC36" i="7"/>
  <c r="GD35" i="7"/>
  <c r="GC35" i="7"/>
  <c r="GB35" i="7"/>
  <c r="FW35" i="7"/>
  <c r="FV35" i="7"/>
  <c r="FU35" i="7"/>
  <c r="FP35" i="7"/>
  <c r="FO35" i="7"/>
  <c r="FN35" i="7"/>
  <c r="FI35" i="7"/>
  <c r="FH35" i="7"/>
  <c r="FG35" i="7"/>
  <c r="FB35" i="7"/>
  <c r="FA35" i="7"/>
  <c r="EZ35" i="7"/>
  <c r="EU35" i="7"/>
  <c r="ET35" i="7"/>
  <c r="ES35" i="7"/>
  <c r="EM35" i="7"/>
  <c r="EN35" i="7" s="1"/>
  <c r="EL35" i="7"/>
  <c r="EG35" i="7"/>
  <c r="EF35" i="7"/>
  <c r="EE35" i="7"/>
  <c r="DY35" i="7"/>
  <c r="DX35" i="7"/>
  <c r="DZ35" i="7" s="1"/>
  <c r="DR35" i="7"/>
  <c r="DQ35" i="7"/>
  <c r="DS35" i="7" s="1"/>
  <c r="DK35" i="7"/>
  <c r="DJ35" i="7"/>
  <c r="DL35" i="7" s="1"/>
  <c r="DD35" i="7"/>
  <c r="DF35" i="7" s="1"/>
  <c r="DC35" i="7"/>
  <c r="DB35" i="7"/>
  <c r="CZ35" i="7"/>
  <c r="CX35" i="7"/>
  <c r="CY35" i="7" s="1"/>
  <c r="AF35" i="7"/>
  <c r="CO35" i="7" s="1"/>
  <c r="AD35" i="7"/>
  <c r="AC35" i="7"/>
  <c r="GD34" i="7"/>
  <c r="GC34" i="7"/>
  <c r="GB34" i="7"/>
  <c r="FW34" i="7"/>
  <c r="FV34" i="7"/>
  <c r="FU34" i="7"/>
  <c r="FP34" i="7"/>
  <c r="FO34" i="7"/>
  <c r="FN34" i="7"/>
  <c r="FI34" i="7"/>
  <c r="FH34" i="7"/>
  <c r="FG34" i="7"/>
  <c r="FB34" i="7"/>
  <c r="FA34" i="7"/>
  <c r="EZ34" i="7"/>
  <c r="EU34" i="7"/>
  <c r="ET34" i="7"/>
  <c r="ES34" i="7"/>
  <c r="EM34" i="7"/>
  <c r="EL34" i="7"/>
  <c r="EN34" i="7" s="1"/>
  <c r="EF34" i="7"/>
  <c r="EE34" i="7"/>
  <c r="EG34" i="7" s="1"/>
  <c r="DY34" i="7"/>
  <c r="DZ34" i="7" s="1"/>
  <c r="DX34" i="7"/>
  <c r="DS34" i="7"/>
  <c r="DR34" i="7"/>
  <c r="DQ34" i="7"/>
  <c r="DK34" i="7"/>
  <c r="DJ34" i="7"/>
  <c r="DL34" i="7" s="1"/>
  <c r="DC34" i="7"/>
  <c r="DB34" i="7"/>
  <c r="DD34" i="7" s="1"/>
  <c r="CZ34" i="7"/>
  <c r="CY34" i="7"/>
  <c r="CX34" i="7"/>
  <c r="AC34" i="7"/>
  <c r="AD34" i="7" s="1"/>
  <c r="GD33" i="7"/>
  <c r="GC33" i="7"/>
  <c r="GB33" i="7"/>
  <c r="FW33" i="7"/>
  <c r="FV33" i="7"/>
  <c r="FU33" i="7"/>
  <c r="FP33" i="7"/>
  <c r="FO33" i="7"/>
  <c r="FN33" i="7"/>
  <c r="FI33" i="7"/>
  <c r="FH33" i="7"/>
  <c r="FG33" i="7"/>
  <c r="FB33" i="7"/>
  <c r="FA33" i="7"/>
  <c r="EZ33" i="7"/>
  <c r="EU33" i="7"/>
  <c r="ET33" i="7"/>
  <c r="ES33" i="7"/>
  <c r="EN33" i="7"/>
  <c r="EM33" i="7"/>
  <c r="EL33" i="7"/>
  <c r="EF33" i="7"/>
  <c r="EE33" i="7"/>
  <c r="EG33" i="7" s="1"/>
  <c r="DY33" i="7"/>
  <c r="DX33" i="7"/>
  <c r="DZ33" i="7" s="1"/>
  <c r="DR33" i="7"/>
  <c r="DQ33" i="7"/>
  <c r="DS33" i="7" s="1"/>
  <c r="DK33" i="7"/>
  <c r="DJ33" i="7"/>
  <c r="DC33" i="7"/>
  <c r="DB33" i="7"/>
  <c r="DD33" i="7" s="1"/>
  <c r="CX33" i="7"/>
  <c r="AD33" i="7"/>
  <c r="CM33" i="7" s="1"/>
  <c r="AC33" i="7"/>
  <c r="GD32" i="7"/>
  <c r="GC32" i="7"/>
  <c r="GB32" i="7"/>
  <c r="FW32" i="7"/>
  <c r="FV32" i="7"/>
  <c r="FU32" i="7"/>
  <c r="FP32" i="7"/>
  <c r="FO32" i="7"/>
  <c r="FN32" i="7"/>
  <c r="FI32" i="7"/>
  <c r="FH32" i="7"/>
  <c r="FG32" i="7"/>
  <c r="FB32" i="7"/>
  <c r="FA32" i="7"/>
  <c r="EZ32" i="7"/>
  <c r="EU32" i="7"/>
  <c r="ET32" i="7"/>
  <c r="ES32" i="7"/>
  <c r="EN32" i="7"/>
  <c r="EM32" i="7"/>
  <c r="EL32" i="7"/>
  <c r="EF32" i="7"/>
  <c r="EE32" i="7"/>
  <c r="EG32" i="7" s="1"/>
  <c r="DZ32" i="7"/>
  <c r="DY32" i="7"/>
  <c r="DX32" i="7"/>
  <c r="DR32" i="7"/>
  <c r="DQ32" i="7"/>
  <c r="DS32" i="7" s="1"/>
  <c r="DK32" i="7"/>
  <c r="DJ32" i="7"/>
  <c r="DL32" i="7" s="1"/>
  <c r="DI32" i="7"/>
  <c r="DC32" i="7"/>
  <c r="DB32" i="7"/>
  <c r="DD32" i="7" s="1"/>
  <c r="CX32" i="7"/>
  <c r="CY32" i="7" s="1"/>
  <c r="DA32" i="7" s="1"/>
  <c r="AF32" i="7"/>
  <c r="CO32" i="7" s="1"/>
  <c r="AD32" i="7"/>
  <c r="AG32" i="7" s="1"/>
  <c r="AC32" i="7"/>
  <c r="GD31" i="7"/>
  <c r="GC31" i="7"/>
  <c r="GB31" i="7"/>
  <c r="FW31" i="7"/>
  <c r="FV31" i="7"/>
  <c r="FU31" i="7"/>
  <c r="FP31" i="7"/>
  <c r="FO31" i="7"/>
  <c r="FN31" i="7"/>
  <c r="FI31" i="7"/>
  <c r="FH31" i="7"/>
  <c r="FG31" i="7"/>
  <c r="FB31" i="7"/>
  <c r="FA31" i="7"/>
  <c r="EZ31" i="7"/>
  <c r="EU31" i="7"/>
  <c r="ET31" i="7"/>
  <c r="ES31" i="7"/>
  <c r="EN31" i="7"/>
  <c r="EM31" i="7"/>
  <c r="EL31" i="7"/>
  <c r="EG31" i="7"/>
  <c r="EF31" i="7"/>
  <c r="EE31" i="7"/>
  <c r="DY31" i="7"/>
  <c r="DX31" i="7"/>
  <c r="DZ31" i="7" s="1"/>
  <c r="DR31" i="7"/>
  <c r="DQ31" i="7"/>
  <c r="DS31" i="7" s="1"/>
  <c r="DK31" i="7"/>
  <c r="DJ31" i="7"/>
  <c r="DL31" i="7" s="1"/>
  <c r="DC31" i="7"/>
  <c r="DB31" i="7"/>
  <c r="DD31" i="7" s="1"/>
  <c r="CX31" i="7"/>
  <c r="AC31" i="7"/>
  <c r="AD31" i="7" s="1"/>
  <c r="GD30" i="7"/>
  <c r="GC30" i="7"/>
  <c r="GB30" i="7"/>
  <c r="FW30" i="7"/>
  <c r="FV30" i="7"/>
  <c r="FU30" i="7"/>
  <c r="FP30" i="7"/>
  <c r="FO30" i="7"/>
  <c r="FN30" i="7"/>
  <c r="FI30" i="7"/>
  <c r="FH30" i="7"/>
  <c r="FG30" i="7"/>
  <c r="FB30" i="7"/>
  <c r="FA30" i="7"/>
  <c r="EZ30" i="7"/>
  <c r="EU30" i="7"/>
  <c r="ET30" i="7"/>
  <c r="ES30" i="7"/>
  <c r="EN30" i="7"/>
  <c r="EM30" i="7"/>
  <c r="EL30" i="7"/>
  <c r="EF30" i="7"/>
  <c r="EE30" i="7"/>
  <c r="EG30" i="7" s="1"/>
  <c r="DY30" i="7"/>
  <c r="DX30" i="7"/>
  <c r="DZ30" i="7" s="1"/>
  <c r="DR30" i="7"/>
  <c r="DQ30" i="7"/>
  <c r="DS30" i="7" s="1"/>
  <c r="DL30" i="7"/>
  <c r="DK30" i="7"/>
  <c r="DJ30" i="7"/>
  <c r="DC30" i="7"/>
  <c r="DB30" i="7"/>
  <c r="DD30" i="7" s="1"/>
  <c r="CZ30" i="7"/>
  <c r="CX30" i="7"/>
  <c r="CY30" i="7" s="1"/>
  <c r="AC30" i="7"/>
  <c r="AD30" i="7" s="1"/>
  <c r="GD29" i="7"/>
  <c r="GC29" i="7"/>
  <c r="GB29" i="7"/>
  <c r="FW29" i="7"/>
  <c r="FV29" i="7"/>
  <c r="FU29" i="7"/>
  <c r="FP29" i="7"/>
  <c r="FO29" i="7"/>
  <c r="FN29" i="7"/>
  <c r="FI29" i="7"/>
  <c r="FH29" i="7"/>
  <c r="FG29" i="7"/>
  <c r="FB29" i="7"/>
  <c r="FA29" i="7"/>
  <c r="EZ29" i="7"/>
  <c r="ET29" i="7"/>
  <c r="ES29" i="7"/>
  <c r="EU29" i="7" s="1"/>
  <c r="EM29" i="7"/>
  <c r="EL29" i="7"/>
  <c r="EN29" i="7" s="1"/>
  <c r="EF29" i="7"/>
  <c r="EE29" i="7"/>
  <c r="EG29" i="7" s="1"/>
  <c r="DY29" i="7"/>
  <c r="DX29" i="7"/>
  <c r="DZ29" i="7" s="1"/>
  <c r="DS29" i="7"/>
  <c r="DR29" i="7"/>
  <c r="DQ29" i="7"/>
  <c r="DK29" i="7"/>
  <c r="DJ29" i="7"/>
  <c r="DL29" i="7" s="1"/>
  <c r="DC29" i="7"/>
  <c r="DB29" i="7"/>
  <c r="DD29" i="7" s="1"/>
  <c r="CX29" i="7"/>
  <c r="CZ29" i="7" s="1"/>
  <c r="AD29" i="7"/>
  <c r="AC29" i="7"/>
  <c r="GD28" i="7"/>
  <c r="GC28" i="7"/>
  <c r="GB28" i="7"/>
  <c r="FW28" i="7"/>
  <c r="FV28" i="7"/>
  <c r="FU28" i="7"/>
  <c r="FP28" i="7"/>
  <c r="FO28" i="7"/>
  <c r="FN28" i="7"/>
  <c r="FI28" i="7"/>
  <c r="FH28" i="7"/>
  <c r="FG28" i="7"/>
  <c r="FB28" i="7"/>
  <c r="FA28" i="7"/>
  <c r="EZ28" i="7"/>
  <c r="ET28" i="7"/>
  <c r="ES28" i="7"/>
  <c r="EU28" i="7" s="1"/>
  <c r="EM28" i="7"/>
  <c r="EL28" i="7"/>
  <c r="EN28" i="7" s="1"/>
  <c r="EF28" i="7"/>
  <c r="EE28" i="7"/>
  <c r="EG28" i="7" s="1"/>
  <c r="DY28" i="7"/>
  <c r="DZ28" i="7" s="1"/>
  <c r="DX28" i="7"/>
  <c r="DR28" i="7"/>
  <c r="DQ28" i="7"/>
  <c r="DS28" i="7" s="1"/>
  <c r="DK28" i="7"/>
  <c r="DJ28" i="7"/>
  <c r="DL28" i="7" s="1"/>
  <c r="DD28" i="7"/>
  <c r="DC28" i="7"/>
  <c r="DB28" i="7"/>
  <c r="CX28" i="7"/>
  <c r="CZ28" i="7" s="1"/>
  <c r="CM28" i="7"/>
  <c r="AD28" i="7"/>
  <c r="DF28" i="7" s="1"/>
  <c r="AC28" i="7"/>
  <c r="GD27" i="7"/>
  <c r="GC27" i="7"/>
  <c r="GB27" i="7"/>
  <c r="FW27" i="7"/>
  <c r="FV27" i="7"/>
  <c r="FU27" i="7"/>
  <c r="FP27" i="7"/>
  <c r="FO27" i="7"/>
  <c r="FN27" i="7"/>
  <c r="FI27" i="7"/>
  <c r="FH27" i="7"/>
  <c r="FG27" i="7"/>
  <c r="FB27" i="7"/>
  <c r="FA27" i="7"/>
  <c r="EZ27" i="7"/>
  <c r="EU27" i="7"/>
  <c r="ET27" i="7"/>
  <c r="ES27" i="7"/>
  <c r="EN27" i="7"/>
  <c r="EM27" i="7"/>
  <c r="EL27" i="7"/>
  <c r="EF27" i="7"/>
  <c r="EE27" i="7"/>
  <c r="EG27" i="7" s="1"/>
  <c r="DZ27" i="7"/>
  <c r="DY27" i="7"/>
  <c r="DX27" i="7"/>
  <c r="DR27" i="7"/>
  <c r="DQ27" i="7"/>
  <c r="DS27" i="7" s="1"/>
  <c r="DK27" i="7"/>
  <c r="DJ27" i="7"/>
  <c r="DL27" i="7" s="1"/>
  <c r="DC27" i="7"/>
  <c r="DB27" i="7"/>
  <c r="DD27" i="7" s="1"/>
  <c r="CX27" i="7"/>
  <c r="CY27" i="7" s="1"/>
  <c r="AD27" i="7"/>
  <c r="CM27" i="7" s="1"/>
  <c r="AC27" i="7"/>
  <c r="GD26" i="7"/>
  <c r="GC26" i="7"/>
  <c r="GB26" i="7"/>
  <c r="FW26" i="7"/>
  <c r="FV26" i="7"/>
  <c r="FU26" i="7"/>
  <c r="FP26" i="7"/>
  <c r="FO26" i="7"/>
  <c r="FN26" i="7"/>
  <c r="FI26" i="7"/>
  <c r="FH26" i="7"/>
  <c r="FG26" i="7"/>
  <c r="FB26" i="7"/>
  <c r="FA26" i="7"/>
  <c r="EZ26" i="7"/>
  <c r="EU26" i="7"/>
  <c r="ET26" i="7"/>
  <c r="ES26" i="7"/>
  <c r="EN26" i="7"/>
  <c r="EM26" i="7"/>
  <c r="EL26" i="7"/>
  <c r="EG26" i="7"/>
  <c r="EF26" i="7"/>
  <c r="EE26" i="7"/>
  <c r="DY26" i="7"/>
  <c r="DX26" i="7"/>
  <c r="DZ26" i="7" s="1"/>
  <c r="DR26" i="7"/>
  <c r="DQ26" i="7"/>
  <c r="DS26" i="7" s="1"/>
  <c r="DK26" i="7"/>
  <c r="DJ26" i="7"/>
  <c r="DL26" i="7" s="1"/>
  <c r="DF26" i="7"/>
  <c r="DD26" i="7"/>
  <c r="DC26" i="7"/>
  <c r="DB26" i="7"/>
  <c r="CZ26" i="7"/>
  <c r="CX26" i="7"/>
  <c r="CY26" i="7" s="1"/>
  <c r="AF26" i="7"/>
  <c r="CO26" i="7" s="1"/>
  <c r="AC26" i="7"/>
  <c r="AD26" i="7" s="1"/>
  <c r="GD25" i="7"/>
  <c r="GC25" i="7"/>
  <c r="GB25" i="7"/>
  <c r="FW25" i="7"/>
  <c r="FV25" i="7"/>
  <c r="FU25" i="7"/>
  <c r="FP25" i="7"/>
  <c r="FO25" i="7"/>
  <c r="FN25" i="7"/>
  <c r="FI25" i="7"/>
  <c r="FH25" i="7"/>
  <c r="FG25" i="7"/>
  <c r="FB25" i="7"/>
  <c r="FA25" i="7"/>
  <c r="EZ25" i="7"/>
  <c r="ET25" i="7"/>
  <c r="ES25" i="7"/>
  <c r="EU25" i="7" s="1"/>
  <c r="EM25" i="7"/>
  <c r="EL25" i="7"/>
  <c r="EN25" i="7" s="1"/>
  <c r="EF25" i="7"/>
  <c r="EE25" i="7"/>
  <c r="EG25" i="7" s="1"/>
  <c r="DY25" i="7"/>
  <c r="DX25" i="7"/>
  <c r="DZ25" i="7" s="1"/>
  <c r="DR25" i="7"/>
  <c r="DQ25" i="7"/>
  <c r="DS25" i="7" s="1"/>
  <c r="DK25" i="7"/>
  <c r="DL25" i="7" s="1"/>
  <c r="DJ25" i="7"/>
  <c r="DD25" i="7"/>
  <c r="DC25" i="7"/>
  <c r="DB25" i="7"/>
  <c r="CX25" i="7"/>
  <c r="CZ25" i="7" s="1"/>
  <c r="AC25" i="7"/>
  <c r="AD25" i="7" s="1"/>
  <c r="GD24" i="7"/>
  <c r="GC24" i="7"/>
  <c r="GB24" i="7"/>
  <c r="FW24" i="7"/>
  <c r="FV24" i="7"/>
  <c r="FU24" i="7"/>
  <c r="FP24" i="7"/>
  <c r="FO24" i="7"/>
  <c r="FN24" i="7"/>
  <c r="FI24" i="7"/>
  <c r="FH24" i="7"/>
  <c r="FG24" i="7"/>
  <c r="FB24" i="7"/>
  <c r="FA24" i="7"/>
  <c r="EZ24" i="7"/>
  <c r="ET24" i="7"/>
  <c r="ES24" i="7"/>
  <c r="EU24" i="7" s="1"/>
  <c r="EM24" i="7"/>
  <c r="EL24" i="7"/>
  <c r="EN24" i="7" s="1"/>
  <c r="EG24" i="7"/>
  <c r="EF24" i="7"/>
  <c r="EE24" i="7"/>
  <c r="DY24" i="7"/>
  <c r="DX24" i="7"/>
  <c r="DZ24" i="7" s="1"/>
  <c r="DS24" i="7"/>
  <c r="DR24" i="7"/>
  <c r="DQ24" i="7"/>
  <c r="DK24" i="7"/>
  <c r="DL24" i="7" s="1"/>
  <c r="DJ24" i="7"/>
  <c r="DC24" i="7"/>
  <c r="DB24" i="7"/>
  <c r="DD24" i="7" s="1"/>
  <c r="CZ24" i="7"/>
  <c r="CX24" i="7"/>
  <c r="CY24" i="7" s="1"/>
  <c r="AD24" i="7"/>
  <c r="AC24" i="7"/>
  <c r="GD23" i="7"/>
  <c r="GC23" i="7"/>
  <c r="GB23" i="7"/>
  <c r="FW23" i="7"/>
  <c r="FV23" i="7"/>
  <c r="FU23" i="7"/>
  <c r="FP23" i="7"/>
  <c r="FO23" i="7"/>
  <c r="FN23" i="7"/>
  <c r="FI23" i="7"/>
  <c r="FH23" i="7"/>
  <c r="FG23" i="7"/>
  <c r="FB23" i="7"/>
  <c r="FA23" i="7"/>
  <c r="EZ23" i="7"/>
  <c r="ET23" i="7"/>
  <c r="ES23" i="7"/>
  <c r="EU23" i="7" s="1"/>
  <c r="EM23" i="7"/>
  <c r="EN23" i="7" s="1"/>
  <c r="EL23" i="7"/>
  <c r="EG23" i="7"/>
  <c r="EF23" i="7"/>
  <c r="EE23" i="7"/>
  <c r="DY23" i="7"/>
  <c r="DX23" i="7"/>
  <c r="DS23" i="7"/>
  <c r="DR23" i="7"/>
  <c r="DQ23" i="7"/>
  <c r="DK23" i="7"/>
  <c r="DJ23" i="7"/>
  <c r="DL23" i="7" s="1"/>
  <c r="DF23" i="7"/>
  <c r="DC23" i="7"/>
  <c r="DB23" i="7"/>
  <c r="DD23" i="7" s="1"/>
  <c r="CZ23" i="7"/>
  <c r="CX23" i="7"/>
  <c r="CY23" i="7" s="1"/>
  <c r="CM23" i="7"/>
  <c r="AD23" i="7"/>
  <c r="AC23" i="7"/>
  <c r="GD22" i="7"/>
  <c r="GC22" i="7"/>
  <c r="GB22" i="7"/>
  <c r="FW22" i="7"/>
  <c r="FV22" i="7"/>
  <c r="FU22" i="7"/>
  <c r="FP22" i="7"/>
  <c r="FO22" i="7"/>
  <c r="FN22" i="7"/>
  <c r="FI22" i="7"/>
  <c r="FH22" i="7"/>
  <c r="FG22" i="7"/>
  <c r="FB22" i="7"/>
  <c r="FA22" i="7"/>
  <c r="EZ22" i="7"/>
  <c r="EU22" i="7"/>
  <c r="ET22" i="7"/>
  <c r="ES22" i="7"/>
  <c r="EM22" i="7"/>
  <c r="EN22" i="7" s="1"/>
  <c r="EL22" i="7"/>
  <c r="EF22" i="7"/>
  <c r="EE22" i="7"/>
  <c r="EG22" i="7" s="1"/>
  <c r="DY22" i="7"/>
  <c r="DX22" i="7"/>
  <c r="DZ22" i="7" s="1"/>
  <c r="DR22" i="7"/>
  <c r="DQ22" i="7"/>
  <c r="DS22" i="7" s="1"/>
  <c r="DK22" i="7"/>
  <c r="DJ22" i="7"/>
  <c r="DL22" i="7" s="1"/>
  <c r="DC22" i="7"/>
  <c r="DB22" i="7"/>
  <c r="DD22" i="7" s="1"/>
  <c r="CX22" i="7"/>
  <c r="AC22" i="7"/>
  <c r="AD22" i="7" s="1"/>
  <c r="GD21" i="7"/>
  <c r="GC21" i="7"/>
  <c r="GB21" i="7"/>
  <c r="FW21" i="7"/>
  <c r="FV21" i="7"/>
  <c r="FU21" i="7"/>
  <c r="FP21" i="7"/>
  <c r="FO21" i="7"/>
  <c r="FN21" i="7"/>
  <c r="FI21" i="7"/>
  <c r="FH21" i="7"/>
  <c r="FG21" i="7"/>
  <c r="FB21" i="7"/>
  <c r="FA21" i="7"/>
  <c r="EZ21" i="7"/>
  <c r="EU21" i="7"/>
  <c r="ET21" i="7"/>
  <c r="ES21" i="7"/>
  <c r="EM21" i="7"/>
  <c r="EL21" i="7"/>
  <c r="EN21" i="7" s="1"/>
  <c r="EF21" i="7"/>
  <c r="EE21" i="7"/>
  <c r="EG21" i="7" s="1"/>
  <c r="DY21" i="7"/>
  <c r="DX21" i="7"/>
  <c r="DZ21" i="7" s="1"/>
  <c r="DS21" i="7"/>
  <c r="DR21" i="7"/>
  <c r="DQ21" i="7"/>
  <c r="DK21" i="7"/>
  <c r="DJ21" i="7"/>
  <c r="DL21" i="7" s="1"/>
  <c r="DD21" i="7"/>
  <c r="DC21" i="7"/>
  <c r="DB21" i="7"/>
  <c r="CX21" i="7"/>
  <c r="CZ21" i="7" s="1"/>
  <c r="AD21" i="7"/>
  <c r="AC21" i="7"/>
  <c r="GD20" i="7"/>
  <c r="GC20" i="7"/>
  <c r="GB20" i="7"/>
  <c r="FW20" i="7"/>
  <c r="FV20" i="7"/>
  <c r="FU20" i="7"/>
  <c r="FP20" i="7"/>
  <c r="FO20" i="7"/>
  <c r="FN20" i="7"/>
  <c r="FI20" i="7"/>
  <c r="FH20" i="7"/>
  <c r="FG20" i="7"/>
  <c r="FB20" i="7"/>
  <c r="FA20" i="7"/>
  <c r="EZ20" i="7"/>
  <c r="EU20" i="7"/>
  <c r="ET20" i="7"/>
  <c r="ES20" i="7"/>
  <c r="EM20" i="7"/>
  <c r="EL20" i="7"/>
  <c r="EN20" i="7" s="1"/>
  <c r="EF20" i="7"/>
  <c r="EE20" i="7"/>
  <c r="EG20" i="7" s="1"/>
  <c r="DY20" i="7"/>
  <c r="DZ20" i="7" s="1"/>
  <c r="DX20" i="7"/>
  <c r="DS20" i="7"/>
  <c r="DR20" i="7"/>
  <c r="DQ20" i="7"/>
  <c r="DK20" i="7"/>
  <c r="DJ20" i="7"/>
  <c r="DL20" i="7" s="1"/>
  <c r="DD20" i="7"/>
  <c r="DC20" i="7"/>
  <c r="DB20" i="7"/>
  <c r="CX20" i="7"/>
  <c r="CZ20" i="7" s="1"/>
  <c r="CM20" i="7"/>
  <c r="AD20" i="7"/>
  <c r="DF20" i="7" s="1"/>
  <c r="AC20" i="7"/>
  <c r="GD19" i="7"/>
  <c r="GC19" i="7"/>
  <c r="GB19" i="7"/>
  <c r="FW19" i="7"/>
  <c r="FV19" i="7"/>
  <c r="FU19" i="7"/>
  <c r="FP19" i="7"/>
  <c r="FO19" i="7"/>
  <c r="FN19" i="7"/>
  <c r="FI19" i="7"/>
  <c r="FH19" i="7"/>
  <c r="FG19" i="7"/>
  <c r="FB19" i="7"/>
  <c r="FA19" i="7"/>
  <c r="EZ19" i="7"/>
  <c r="EU19" i="7"/>
  <c r="ET19" i="7"/>
  <c r="ES19" i="7"/>
  <c r="EN19" i="7"/>
  <c r="EM19" i="7"/>
  <c r="EL19" i="7"/>
  <c r="EG19" i="7"/>
  <c r="EF19" i="7"/>
  <c r="EE19" i="7"/>
  <c r="DZ19" i="7"/>
  <c r="DY19" i="7"/>
  <c r="DX19" i="7"/>
  <c r="DR19" i="7"/>
  <c r="DQ19" i="7"/>
  <c r="DS19" i="7" s="1"/>
  <c r="DK19" i="7"/>
  <c r="DJ19" i="7"/>
  <c r="DL19" i="7" s="1"/>
  <c r="DC19" i="7"/>
  <c r="DB19" i="7"/>
  <c r="DD19" i="7" s="1"/>
  <c r="CZ19" i="7"/>
  <c r="CX19" i="7"/>
  <c r="CY19" i="7" s="1"/>
  <c r="AD19" i="7"/>
  <c r="CM19" i="7" s="1"/>
  <c r="AC19" i="7"/>
  <c r="GD18" i="7"/>
  <c r="GC18" i="7"/>
  <c r="GB18" i="7"/>
  <c r="FW18" i="7"/>
  <c r="FV18" i="7"/>
  <c r="FU18" i="7"/>
  <c r="FP18" i="7"/>
  <c r="FO18" i="7"/>
  <c r="FN18" i="7"/>
  <c r="FI18" i="7"/>
  <c r="FH18" i="7"/>
  <c r="FG18" i="7"/>
  <c r="FB18" i="7"/>
  <c r="FA18" i="7"/>
  <c r="EZ18" i="7"/>
  <c r="EU18" i="7"/>
  <c r="ET18" i="7"/>
  <c r="ES18" i="7"/>
  <c r="EN18" i="7"/>
  <c r="EM18" i="7"/>
  <c r="EL18" i="7"/>
  <c r="EG18" i="7"/>
  <c r="EF18" i="7"/>
  <c r="EE18" i="7"/>
  <c r="DY18" i="7"/>
  <c r="DX18" i="7"/>
  <c r="DZ18" i="7" s="1"/>
  <c r="DR18" i="7"/>
  <c r="DQ18" i="7"/>
  <c r="DS18" i="7" s="1"/>
  <c r="DK18" i="7"/>
  <c r="DJ18" i="7"/>
  <c r="DL18" i="7" s="1"/>
  <c r="DD18" i="7"/>
  <c r="DF18" i="7" s="1"/>
  <c r="DC18" i="7"/>
  <c r="DB18" i="7"/>
  <c r="CX18" i="7"/>
  <c r="CZ18" i="7" s="1"/>
  <c r="CM18" i="7"/>
  <c r="AD18" i="7"/>
  <c r="AC18" i="7"/>
  <c r="GD17" i="7"/>
  <c r="GC17" i="7"/>
  <c r="GB17" i="7"/>
  <c r="FW17" i="7"/>
  <c r="FV17" i="7"/>
  <c r="FU17" i="7"/>
  <c r="FP17" i="7"/>
  <c r="FO17" i="7"/>
  <c r="FN17" i="7"/>
  <c r="FI17" i="7"/>
  <c r="FH17" i="7"/>
  <c r="FG17" i="7"/>
  <c r="FB17" i="7"/>
  <c r="FA17" i="7"/>
  <c r="EZ17" i="7"/>
  <c r="EU17" i="7"/>
  <c r="ET17" i="7"/>
  <c r="ES17" i="7"/>
  <c r="EN17" i="7"/>
  <c r="EM17" i="7"/>
  <c r="EL17" i="7"/>
  <c r="EF17" i="7"/>
  <c r="EE17" i="7"/>
  <c r="EG17" i="7" s="1"/>
  <c r="DY17" i="7"/>
  <c r="DX17" i="7"/>
  <c r="DZ17" i="7" s="1"/>
  <c r="DR17" i="7"/>
  <c r="DQ17" i="7"/>
  <c r="DS17" i="7" s="1"/>
  <c r="DK17" i="7"/>
  <c r="DL17" i="7" s="1"/>
  <c r="DJ17" i="7"/>
  <c r="DD17" i="7"/>
  <c r="DF17" i="7" s="1"/>
  <c r="DC17" i="7"/>
  <c r="DB17" i="7"/>
  <c r="CX17" i="7"/>
  <c r="AD17" i="7"/>
  <c r="CM17" i="7" s="1"/>
  <c r="AC17" i="7"/>
  <c r="GD16" i="7"/>
  <c r="GC16" i="7"/>
  <c r="GB16" i="7"/>
  <c r="FW16" i="7"/>
  <c r="FV16" i="7"/>
  <c r="FU16" i="7"/>
  <c r="FP16" i="7"/>
  <c r="FO16" i="7"/>
  <c r="FN16" i="7"/>
  <c r="FI16" i="7"/>
  <c r="FH16" i="7"/>
  <c r="FG16" i="7"/>
  <c r="FB16" i="7"/>
  <c r="FA16" i="7"/>
  <c r="EZ16" i="7"/>
  <c r="EU16" i="7"/>
  <c r="ET16" i="7"/>
  <c r="ES16" i="7"/>
  <c r="EM16" i="7"/>
  <c r="EL16" i="7"/>
  <c r="EN16" i="7" s="1"/>
  <c r="EG16" i="7"/>
  <c r="EF16" i="7"/>
  <c r="EE16" i="7"/>
  <c r="DY16" i="7"/>
  <c r="DX16" i="7"/>
  <c r="DZ16" i="7" s="1"/>
  <c r="DS16" i="7"/>
  <c r="DR16" i="7"/>
  <c r="DQ16" i="7"/>
  <c r="DK16" i="7"/>
  <c r="DL16" i="7" s="1"/>
  <c r="DJ16" i="7"/>
  <c r="DC16" i="7"/>
  <c r="DB16" i="7"/>
  <c r="DD16" i="7" s="1"/>
  <c r="CZ16" i="7"/>
  <c r="CX16" i="7"/>
  <c r="CY16" i="7" s="1"/>
  <c r="AF16" i="7"/>
  <c r="CO16" i="7" s="1"/>
  <c r="AD16" i="7"/>
  <c r="AC16" i="7"/>
  <c r="GD15" i="7"/>
  <c r="GC15" i="7"/>
  <c r="GB15" i="7"/>
  <c r="FW15" i="7"/>
  <c r="FV15" i="7"/>
  <c r="FU15" i="7"/>
  <c r="FP15" i="7"/>
  <c r="FO15" i="7"/>
  <c r="FN15" i="7"/>
  <c r="FI15" i="7"/>
  <c r="FH15" i="7"/>
  <c r="FG15" i="7"/>
  <c r="FB15" i="7"/>
  <c r="FA15" i="7"/>
  <c r="EZ15" i="7"/>
  <c r="EU15" i="7"/>
  <c r="ET15" i="7"/>
  <c r="ES15" i="7"/>
  <c r="EM15" i="7"/>
  <c r="EN15" i="7" s="1"/>
  <c r="EL15" i="7"/>
  <c r="EG15" i="7"/>
  <c r="EF15" i="7"/>
  <c r="EE15" i="7"/>
  <c r="DY15" i="7"/>
  <c r="DX15" i="7"/>
  <c r="DR15" i="7"/>
  <c r="DQ15" i="7"/>
  <c r="DS15" i="7" s="1"/>
  <c r="DK15" i="7"/>
  <c r="DL15" i="7" s="1"/>
  <c r="DJ15" i="7"/>
  <c r="DF15" i="7"/>
  <c r="DC15" i="7"/>
  <c r="DB15" i="7"/>
  <c r="DD15" i="7" s="1"/>
  <c r="CZ15" i="7"/>
  <c r="CX15" i="7"/>
  <c r="CY15" i="7" s="1"/>
  <c r="CM15" i="7"/>
  <c r="AD15" i="7"/>
  <c r="AC15" i="7"/>
  <c r="GD14" i="7"/>
  <c r="GC14" i="7"/>
  <c r="GB14" i="7"/>
  <c r="FW14" i="7"/>
  <c r="FV14" i="7"/>
  <c r="FU14" i="7"/>
  <c r="FP14" i="7"/>
  <c r="FO14" i="7"/>
  <c r="FN14" i="7"/>
  <c r="FI14" i="7"/>
  <c r="FH14" i="7"/>
  <c r="FG14" i="7"/>
  <c r="FB14" i="7"/>
  <c r="FA14" i="7"/>
  <c r="EZ14" i="7"/>
  <c r="EU14" i="7"/>
  <c r="ET14" i="7"/>
  <c r="ES14" i="7"/>
  <c r="EN14" i="7"/>
  <c r="EM14" i="7"/>
  <c r="EL14" i="7"/>
  <c r="EF14" i="7"/>
  <c r="EE14" i="7"/>
  <c r="EG14" i="7" s="1"/>
  <c r="DY14" i="7"/>
  <c r="DX14" i="7"/>
  <c r="DZ14" i="7" s="1"/>
  <c r="DR14" i="7"/>
  <c r="DQ14" i="7"/>
  <c r="DS14" i="7" s="1"/>
  <c r="DK14" i="7"/>
  <c r="DJ14" i="7"/>
  <c r="DL14" i="7" s="1"/>
  <c r="DC14" i="7"/>
  <c r="DB14" i="7"/>
  <c r="DD14" i="7" s="1"/>
  <c r="CX14" i="7"/>
  <c r="CY14" i="7" s="1"/>
  <c r="AC14" i="7"/>
  <c r="AD14" i="7" s="1"/>
  <c r="GD13" i="7"/>
  <c r="GC13" i="7"/>
  <c r="GB13" i="7"/>
  <c r="FW13" i="7"/>
  <c r="FV13" i="7"/>
  <c r="FU13" i="7"/>
  <c r="FP13" i="7"/>
  <c r="FO13" i="7"/>
  <c r="FN13" i="7"/>
  <c r="FI13" i="7"/>
  <c r="FH13" i="7"/>
  <c r="FG13" i="7"/>
  <c r="FB13" i="7"/>
  <c r="FA13" i="7"/>
  <c r="EZ13" i="7"/>
  <c r="EU13" i="7"/>
  <c r="ET13" i="7"/>
  <c r="ES13" i="7"/>
  <c r="EM13" i="7"/>
  <c r="EL13" i="7"/>
  <c r="EN13" i="7" s="1"/>
  <c r="EF13" i="7"/>
  <c r="EE13" i="7"/>
  <c r="EG13" i="7" s="1"/>
  <c r="DY13" i="7"/>
  <c r="DX13" i="7"/>
  <c r="DZ13" i="7" s="1"/>
  <c r="DS13" i="7"/>
  <c r="DR13" i="7"/>
  <c r="DQ13" i="7"/>
  <c r="DK13" i="7"/>
  <c r="DJ13" i="7"/>
  <c r="DL13" i="7" s="1"/>
  <c r="DF13" i="7"/>
  <c r="DD13" i="7"/>
  <c r="DC13" i="7"/>
  <c r="DB13" i="7"/>
  <c r="CX13" i="7"/>
  <c r="CZ13" i="7" s="1"/>
  <c r="AD13" i="7"/>
  <c r="AC13" i="7"/>
  <c r="GD12" i="7"/>
  <c r="GC12" i="7"/>
  <c r="GB12" i="7"/>
  <c r="FW12" i="7"/>
  <c r="FV12" i="7"/>
  <c r="FU12" i="7"/>
  <c r="FP12" i="7"/>
  <c r="FO12" i="7"/>
  <c r="FN12" i="7"/>
  <c r="FI12" i="7"/>
  <c r="FH12" i="7"/>
  <c r="FG12" i="7"/>
  <c r="FB12" i="7"/>
  <c r="FA12" i="7"/>
  <c r="EZ12" i="7"/>
  <c r="EU12" i="7"/>
  <c r="ET12" i="7"/>
  <c r="ES12" i="7"/>
  <c r="EM12" i="7"/>
  <c r="EL12" i="7"/>
  <c r="EN12" i="7" s="1"/>
  <c r="EF12" i="7"/>
  <c r="EE12" i="7"/>
  <c r="EG12" i="7" s="1"/>
  <c r="DY12" i="7"/>
  <c r="DZ12" i="7" s="1"/>
  <c r="DX12" i="7"/>
  <c r="DS12" i="7"/>
  <c r="DR12" i="7"/>
  <c r="DQ12" i="7"/>
  <c r="DK12" i="7"/>
  <c r="DJ12" i="7"/>
  <c r="DD12" i="7"/>
  <c r="DC12" i="7"/>
  <c r="DB12" i="7"/>
  <c r="CX12" i="7"/>
  <c r="CZ12" i="7" s="1"/>
  <c r="CM12" i="7"/>
  <c r="AD12" i="7"/>
  <c r="DF12" i="7" s="1"/>
  <c r="AC12" i="7"/>
  <c r="GD11" i="7"/>
  <c r="GC11" i="7"/>
  <c r="GB11" i="7"/>
  <c r="FW11" i="7"/>
  <c r="FV11" i="7"/>
  <c r="FU11" i="7"/>
  <c r="FP11" i="7"/>
  <c r="FO11" i="7"/>
  <c r="FN11" i="7"/>
  <c r="FI11" i="7"/>
  <c r="FH11" i="7"/>
  <c r="FG11" i="7"/>
  <c r="FB11" i="7"/>
  <c r="FA11" i="7"/>
  <c r="EZ11" i="7"/>
  <c r="EU11" i="7"/>
  <c r="ET11" i="7"/>
  <c r="ES11" i="7"/>
  <c r="EN11" i="7"/>
  <c r="EM11" i="7"/>
  <c r="EL11" i="7"/>
  <c r="EG11" i="7"/>
  <c r="EF11" i="7"/>
  <c r="EE11" i="7"/>
  <c r="DY11" i="7"/>
  <c r="DZ11" i="7" s="1"/>
  <c r="DX11" i="7"/>
  <c r="DR11" i="7"/>
  <c r="DQ11" i="7"/>
  <c r="DS11" i="7" s="1"/>
  <c r="DK11" i="7"/>
  <c r="DJ11" i="7"/>
  <c r="DL11" i="7" s="1"/>
  <c r="DC11" i="7"/>
  <c r="DB11" i="7"/>
  <c r="DD11" i="7" s="1"/>
  <c r="CX11" i="7"/>
  <c r="CY11" i="7" s="1"/>
  <c r="AD11" i="7"/>
  <c r="AC11" i="7"/>
  <c r="GD10" i="7"/>
  <c r="GC10" i="7"/>
  <c r="GB10" i="7"/>
  <c r="FW10" i="7"/>
  <c r="FV10" i="7"/>
  <c r="FU10" i="7"/>
  <c r="FP10" i="7"/>
  <c r="FO10" i="7"/>
  <c r="FN10" i="7"/>
  <c r="FI10" i="7"/>
  <c r="FH10" i="7"/>
  <c r="FG10" i="7"/>
  <c r="FB10" i="7"/>
  <c r="FA10" i="7"/>
  <c r="EZ10" i="7"/>
  <c r="EU10" i="7"/>
  <c r="ET10" i="7"/>
  <c r="ES10" i="7"/>
  <c r="EN10" i="7"/>
  <c r="EM10" i="7"/>
  <c r="EL10" i="7"/>
  <c r="EG10" i="7"/>
  <c r="EF10" i="7"/>
  <c r="EE10" i="7"/>
  <c r="DY10" i="7"/>
  <c r="DZ10" i="7" s="1"/>
  <c r="DX10" i="7"/>
  <c r="DR10" i="7"/>
  <c r="DQ10" i="7"/>
  <c r="DS10" i="7" s="1"/>
  <c r="DK10" i="7"/>
  <c r="DJ10" i="7"/>
  <c r="DL10" i="7" s="1"/>
  <c r="DD10" i="7"/>
  <c r="DF10" i="7" s="1"/>
  <c r="DC10" i="7"/>
  <c r="DB10" i="7"/>
  <c r="CX10" i="7"/>
  <c r="CZ10" i="7" s="1"/>
  <c r="CM10" i="7"/>
  <c r="AD10" i="7"/>
  <c r="AC10" i="7"/>
  <c r="GD9" i="7"/>
  <c r="GC9" i="7"/>
  <c r="GB9" i="7"/>
  <c r="FW9" i="7"/>
  <c r="FV9" i="7"/>
  <c r="FU9" i="7"/>
  <c r="FP9" i="7"/>
  <c r="FO9" i="7"/>
  <c r="FN9" i="7"/>
  <c r="FI9" i="7"/>
  <c r="FH9" i="7"/>
  <c r="FG9" i="7"/>
  <c r="FB9" i="7"/>
  <c r="FA9" i="7"/>
  <c r="EZ9" i="7"/>
  <c r="EU9" i="7"/>
  <c r="ET9" i="7"/>
  <c r="ES9" i="7"/>
  <c r="EN9" i="7"/>
  <c r="EM9" i="7"/>
  <c r="EL9" i="7"/>
  <c r="EG9" i="7"/>
  <c r="EF9" i="7"/>
  <c r="EE9" i="7"/>
  <c r="DY9" i="7"/>
  <c r="DX9" i="7"/>
  <c r="DZ9" i="7" s="1"/>
  <c r="DR9" i="7"/>
  <c r="DQ9" i="7"/>
  <c r="DS9" i="7" s="1"/>
  <c r="DK9" i="7"/>
  <c r="DL9" i="7" s="1"/>
  <c r="DJ9" i="7"/>
  <c r="DD9" i="7"/>
  <c r="DF9" i="7" s="1"/>
  <c r="DC9" i="7"/>
  <c r="DB9" i="7"/>
  <c r="CX9" i="7"/>
  <c r="AE9" i="7"/>
  <c r="AD9" i="7"/>
  <c r="CM9" i="7" s="1"/>
  <c r="AC9" i="7"/>
  <c r="A7" i="7"/>
  <c r="CP54" i="6"/>
  <c r="CS54" i="6" s="1"/>
  <c r="AF54" i="6"/>
  <c r="AC54" i="6"/>
  <c r="AD54" i="6" s="1"/>
  <c r="AG54" i="6" s="1"/>
  <c r="CP53" i="6"/>
  <c r="CS53" i="6" s="1"/>
  <c r="AF53" i="6"/>
  <c r="AC53" i="6"/>
  <c r="AD53" i="6" s="1"/>
  <c r="AG53" i="6" s="1"/>
  <c r="CP52" i="6"/>
  <c r="CS52" i="6" s="1"/>
  <c r="AF52" i="6"/>
  <c r="AC52" i="6"/>
  <c r="AD52" i="6" s="1"/>
  <c r="CP51" i="6"/>
  <c r="CS51" i="6" s="1"/>
  <c r="AF51" i="6"/>
  <c r="AC51" i="6"/>
  <c r="AD51" i="6" s="1"/>
  <c r="AG51" i="6" s="1"/>
  <c r="CP50" i="6"/>
  <c r="CS50" i="6" s="1"/>
  <c r="AF50" i="6"/>
  <c r="AC50" i="6"/>
  <c r="AD50" i="6" s="1"/>
  <c r="AG50" i="6" s="1"/>
  <c r="CP49" i="6"/>
  <c r="CS49" i="6" s="1"/>
  <c r="AF49" i="6"/>
  <c r="AC49" i="6"/>
  <c r="AD49" i="6" s="1"/>
  <c r="AG49" i="6" s="1"/>
  <c r="CP48" i="6"/>
  <c r="CS48" i="6" s="1"/>
  <c r="AF48" i="6"/>
  <c r="AC48" i="6"/>
  <c r="AD48" i="6" s="1"/>
  <c r="AG48" i="6" s="1"/>
  <c r="CP47" i="6"/>
  <c r="CS47" i="6" s="1"/>
  <c r="AF47" i="6"/>
  <c r="AC47" i="6"/>
  <c r="AD47" i="6" s="1"/>
  <c r="AG47" i="6" s="1"/>
  <c r="CP46" i="6"/>
  <c r="CS46" i="6" s="1"/>
  <c r="AF46" i="6"/>
  <c r="AC46" i="6"/>
  <c r="AD46" i="6" s="1"/>
  <c r="CP45" i="6"/>
  <c r="CS45" i="6" s="1"/>
  <c r="AF45" i="6"/>
  <c r="AC45" i="6"/>
  <c r="AD45" i="6" s="1"/>
  <c r="AG45" i="6" s="1"/>
  <c r="CP44" i="6"/>
  <c r="CS44" i="6" s="1"/>
  <c r="AF44" i="6"/>
  <c r="AC44" i="6"/>
  <c r="AD44" i="6" s="1"/>
  <c r="AG44" i="6" s="1"/>
  <c r="CP43" i="6"/>
  <c r="CS43" i="6" s="1"/>
  <c r="AF43" i="6"/>
  <c r="AC43" i="6"/>
  <c r="AD43" i="6" s="1"/>
  <c r="AG43" i="6" s="1"/>
  <c r="CP42" i="6"/>
  <c r="CS42" i="6" s="1"/>
  <c r="AF42" i="6"/>
  <c r="AC42" i="6"/>
  <c r="AD42" i="6" s="1"/>
  <c r="AG42" i="6" s="1"/>
  <c r="CP41" i="6"/>
  <c r="CS41" i="6" s="1"/>
  <c r="AF41" i="6"/>
  <c r="AC41" i="6"/>
  <c r="AD41" i="6" s="1"/>
  <c r="AG41" i="6" s="1"/>
  <c r="CP40" i="6"/>
  <c r="CS40" i="6" s="1"/>
  <c r="AF40" i="6"/>
  <c r="AC40" i="6"/>
  <c r="AD40" i="6" s="1"/>
  <c r="CP39" i="6"/>
  <c r="CS39" i="6" s="1"/>
  <c r="AF39" i="6"/>
  <c r="AC39" i="6"/>
  <c r="AD39" i="6" s="1"/>
  <c r="AG39" i="6" s="1"/>
  <c r="GD38" i="6"/>
  <c r="GC38" i="6"/>
  <c r="GB38" i="6"/>
  <c r="FW38" i="6"/>
  <c r="FV38" i="6"/>
  <c r="FU38" i="6"/>
  <c r="FP38" i="6"/>
  <c r="FO38" i="6"/>
  <c r="FN38" i="6"/>
  <c r="FI38" i="6"/>
  <c r="FH38" i="6"/>
  <c r="FG38" i="6"/>
  <c r="FB38" i="6"/>
  <c r="FA38" i="6"/>
  <c r="EZ38" i="6"/>
  <c r="EU38" i="6"/>
  <c r="ET38" i="6"/>
  <c r="ES38" i="6"/>
  <c r="EN38" i="6"/>
  <c r="EM38" i="6"/>
  <c r="EL38" i="6"/>
  <c r="EF38" i="6"/>
  <c r="EE38" i="6"/>
  <c r="EG38" i="6" s="1"/>
  <c r="DY38" i="6"/>
  <c r="DX38" i="6"/>
  <c r="DZ38" i="6" s="1"/>
  <c r="DR38" i="6"/>
  <c r="DQ38" i="6"/>
  <c r="DS38" i="6" s="1"/>
  <c r="DP38" i="6"/>
  <c r="DK38" i="6"/>
  <c r="DJ38" i="6"/>
  <c r="DL38" i="6" s="1"/>
  <c r="DC38" i="6"/>
  <c r="DD38" i="6" s="1"/>
  <c r="DB38" i="6"/>
  <c r="CY38" i="6"/>
  <c r="DA38" i="6" s="1"/>
  <c r="DI38" i="6" s="1"/>
  <c r="DG38" i="6" s="1"/>
  <c r="CX38" i="6"/>
  <c r="CZ38" i="6" s="1"/>
  <c r="AG38" i="6"/>
  <c r="AF38" i="6"/>
  <c r="AE38" i="6"/>
  <c r="AC38" i="6"/>
  <c r="AD38" i="6" s="1"/>
  <c r="GD37" i="6"/>
  <c r="GC37" i="6"/>
  <c r="GB37" i="6"/>
  <c r="FW37" i="6"/>
  <c r="FV37" i="6"/>
  <c r="FU37" i="6"/>
  <c r="FP37" i="6"/>
  <c r="FO37" i="6"/>
  <c r="FN37" i="6"/>
  <c r="FI37" i="6"/>
  <c r="FH37" i="6"/>
  <c r="FG37" i="6"/>
  <c r="FB37" i="6"/>
  <c r="FA37" i="6"/>
  <c r="EZ37" i="6"/>
  <c r="EU37" i="6"/>
  <c r="ET37" i="6"/>
  <c r="ES37" i="6"/>
  <c r="EN37" i="6"/>
  <c r="EM37" i="6"/>
  <c r="EL37" i="6"/>
  <c r="EF37" i="6"/>
  <c r="EE37" i="6"/>
  <c r="DY37" i="6"/>
  <c r="DX37" i="6"/>
  <c r="DZ37" i="6" s="1"/>
  <c r="DR37" i="6"/>
  <c r="DS37" i="6" s="1"/>
  <c r="DQ37" i="6"/>
  <c r="DL37" i="6"/>
  <c r="DK37" i="6"/>
  <c r="DJ37" i="6"/>
  <c r="DC37" i="6"/>
  <c r="DB37" i="6"/>
  <c r="DD37" i="6" s="1"/>
  <c r="CY37" i="6"/>
  <c r="AE37" i="6" s="1"/>
  <c r="CX37" i="6"/>
  <c r="CZ37" i="6" s="1"/>
  <c r="AF37" i="6"/>
  <c r="AC37" i="6"/>
  <c r="AD37" i="6" s="1"/>
  <c r="GD36" i="6"/>
  <c r="GC36" i="6"/>
  <c r="GB36" i="6"/>
  <c r="FW36" i="6"/>
  <c r="FV36" i="6"/>
  <c r="FU36" i="6"/>
  <c r="FP36" i="6"/>
  <c r="FO36" i="6"/>
  <c r="FN36" i="6"/>
  <c r="FI36" i="6"/>
  <c r="FH36" i="6"/>
  <c r="FG36" i="6"/>
  <c r="FB36" i="6"/>
  <c r="FA36" i="6"/>
  <c r="EZ36" i="6"/>
  <c r="EU36" i="6"/>
  <c r="ET36" i="6"/>
  <c r="ES36" i="6"/>
  <c r="EN36" i="6"/>
  <c r="EM36" i="6"/>
  <c r="EL36" i="6"/>
  <c r="EG36" i="6"/>
  <c r="EF36" i="6"/>
  <c r="EE36" i="6"/>
  <c r="DY36" i="6"/>
  <c r="DX36" i="6"/>
  <c r="DZ36" i="6" s="1"/>
  <c r="DR36" i="6"/>
  <c r="DQ36" i="6"/>
  <c r="DS36" i="6" s="1"/>
  <c r="DL36" i="6"/>
  <c r="DK36" i="6"/>
  <c r="DJ36" i="6"/>
  <c r="DC36" i="6"/>
  <c r="DB36" i="6"/>
  <c r="DD36" i="6" s="1"/>
  <c r="CX36" i="6"/>
  <c r="CZ36" i="6" s="1"/>
  <c r="AF36" i="6"/>
  <c r="AG36" i="6" s="1"/>
  <c r="AC36" i="6"/>
  <c r="AD36" i="6" s="1"/>
  <c r="GD35" i="6"/>
  <c r="GC35" i="6"/>
  <c r="GB35" i="6"/>
  <c r="FW35" i="6"/>
  <c r="FV35" i="6"/>
  <c r="FU35" i="6"/>
  <c r="FP35" i="6"/>
  <c r="FO35" i="6"/>
  <c r="FN35" i="6"/>
  <c r="FI35" i="6"/>
  <c r="FH35" i="6"/>
  <c r="FG35" i="6"/>
  <c r="FB35" i="6"/>
  <c r="FA35" i="6"/>
  <c r="EZ35" i="6"/>
  <c r="EU35" i="6"/>
  <c r="ET35" i="6"/>
  <c r="ES35" i="6"/>
  <c r="EN35" i="6"/>
  <c r="EM35" i="6"/>
  <c r="EL35" i="6"/>
  <c r="EF35" i="6"/>
  <c r="EG35" i="6" s="1"/>
  <c r="EE35" i="6"/>
  <c r="DZ35" i="6"/>
  <c r="DY35" i="6"/>
  <c r="DX35" i="6"/>
  <c r="DR35" i="6"/>
  <c r="DS35" i="6" s="1"/>
  <c r="DQ35" i="6"/>
  <c r="DK35" i="6"/>
  <c r="DJ35" i="6"/>
  <c r="DL35" i="6" s="1"/>
  <c r="DD35" i="6"/>
  <c r="DC35" i="6"/>
  <c r="DB35" i="6"/>
  <c r="CZ35" i="6"/>
  <c r="CY35" i="6"/>
  <c r="AE35" i="6" s="1"/>
  <c r="CX35" i="6"/>
  <c r="AF35" i="6"/>
  <c r="AC35" i="6"/>
  <c r="AD35" i="6" s="1"/>
  <c r="GD34" i="6"/>
  <c r="GC34" i="6"/>
  <c r="GB34" i="6"/>
  <c r="FW34" i="6"/>
  <c r="FV34" i="6"/>
  <c r="FU34" i="6"/>
  <c r="FO34" i="6"/>
  <c r="FN34" i="6"/>
  <c r="FP34" i="6" s="1"/>
  <c r="FH34" i="6"/>
  <c r="FG34" i="6"/>
  <c r="FA34" i="6"/>
  <c r="EZ34" i="6"/>
  <c r="FB34" i="6" s="1"/>
  <c r="ET34" i="6"/>
  <c r="EU34" i="6" s="1"/>
  <c r="ES34" i="6"/>
  <c r="EN34" i="6"/>
  <c r="EM34" i="6"/>
  <c r="EL34" i="6"/>
  <c r="EF34" i="6"/>
  <c r="EE34" i="6"/>
  <c r="EG34" i="6" s="1"/>
  <c r="DY34" i="6"/>
  <c r="DX34" i="6"/>
  <c r="DZ34" i="6" s="1"/>
  <c r="DR34" i="6"/>
  <c r="DS34" i="6" s="1"/>
  <c r="DQ34" i="6"/>
  <c r="DL34" i="6"/>
  <c r="DK34" i="6"/>
  <c r="DJ34" i="6"/>
  <c r="DD34" i="6"/>
  <c r="DC34" i="6"/>
  <c r="DB34" i="6"/>
  <c r="CX34" i="6"/>
  <c r="CZ34" i="6" s="1"/>
  <c r="AF34" i="6"/>
  <c r="AD34" i="6"/>
  <c r="AH34" i="6" s="1"/>
  <c r="AC34" i="6"/>
  <c r="GD33" i="6"/>
  <c r="GC33" i="6"/>
  <c r="GB33" i="6"/>
  <c r="FV33" i="6"/>
  <c r="FU33" i="6"/>
  <c r="FW33" i="6" s="1"/>
  <c r="FO33" i="6"/>
  <c r="FP33" i="6" s="1"/>
  <c r="FN33" i="6"/>
  <c r="FI33" i="6"/>
  <c r="FH33" i="6"/>
  <c r="FG33" i="6"/>
  <c r="FA33" i="6"/>
  <c r="EZ33" i="6"/>
  <c r="FB33" i="6" s="1"/>
  <c r="ET33" i="6"/>
  <c r="EU33" i="6" s="1"/>
  <c r="ES33" i="6"/>
  <c r="EN33" i="6"/>
  <c r="EM33" i="6"/>
  <c r="EL33" i="6"/>
  <c r="EF33" i="6"/>
  <c r="EE33" i="6"/>
  <c r="DY33" i="6"/>
  <c r="DX33" i="6"/>
  <c r="DZ33" i="6" s="1"/>
  <c r="DS33" i="6"/>
  <c r="DR33" i="6"/>
  <c r="DQ33" i="6"/>
  <c r="DK33" i="6"/>
  <c r="DJ33" i="6"/>
  <c r="DL33" i="6" s="1"/>
  <c r="DC33" i="6"/>
  <c r="DB33" i="6"/>
  <c r="DD33" i="6" s="1"/>
  <c r="CX33" i="6"/>
  <c r="CZ33" i="6" s="1"/>
  <c r="AH33" i="6"/>
  <c r="AG33" i="6"/>
  <c r="AF33" i="6"/>
  <c r="AC33" i="6"/>
  <c r="AD33" i="6" s="1"/>
  <c r="GD32" i="6"/>
  <c r="GC32" i="6"/>
  <c r="GB32" i="6"/>
  <c r="FW32" i="6"/>
  <c r="FV32" i="6"/>
  <c r="FU32" i="6"/>
  <c r="FP32" i="6"/>
  <c r="FO32" i="6"/>
  <c r="FN32" i="6"/>
  <c r="FH32" i="6"/>
  <c r="FG32" i="6"/>
  <c r="FI32" i="6" s="1"/>
  <c r="FA32" i="6"/>
  <c r="EZ32" i="6"/>
  <c r="FB32" i="6" s="1"/>
  <c r="ET32" i="6"/>
  <c r="ES32" i="6"/>
  <c r="EU32" i="6" s="1"/>
  <c r="EM32" i="6"/>
  <c r="EL32" i="6"/>
  <c r="EN32" i="6" s="1"/>
  <c r="EF32" i="6"/>
  <c r="EE32" i="6"/>
  <c r="EG32" i="6" s="1"/>
  <c r="DY32" i="6"/>
  <c r="DX32" i="6"/>
  <c r="DZ32" i="6" s="1"/>
  <c r="DR32" i="6"/>
  <c r="DQ32" i="6"/>
  <c r="DS32" i="6" s="1"/>
  <c r="DK32" i="6"/>
  <c r="DJ32" i="6"/>
  <c r="DL32" i="6" s="1"/>
  <c r="DC32" i="6"/>
  <c r="DB32" i="6"/>
  <c r="CX32" i="6"/>
  <c r="CZ32" i="6" s="1"/>
  <c r="AF32" i="6"/>
  <c r="AC32" i="6"/>
  <c r="AD32" i="6" s="1"/>
  <c r="AH32" i="6" s="1"/>
  <c r="GD31" i="6"/>
  <c r="GC31" i="6"/>
  <c r="GB31" i="6"/>
  <c r="FW31" i="6"/>
  <c r="FV31" i="6"/>
  <c r="FU31" i="6"/>
  <c r="FP31" i="6"/>
  <c r="FO31" i="6"/>
  <c r="FN31" i="6"/>
  <c r="FH31" i="6"/>
  <c r="FG31" i="6"/>
  <c r="FI31" i="6" s="1"/>
  <c r="FB31" i="6"/>
  <c r="FA31" i="6"/>
  <c r="EZ31" i="6"/>
  <c r="EU31" i="6"/>
  <c r="ET31" i="6"/>
  <c r="ES31" i="6"/>
  <c r="EM31" i="6"/>
  <c r="EL31" i="6"/>
  <c r="EN31" i="6" s="1"/>
  <c r="EG31" i="6"/>
  <c r="EF31" i="6"/>
  <c r="EE31" i="6"/>
  <c r="DY31" i="6"/>
  <c r="DX31" i="6"/>
  <c r="DZ31" i="6" s="1"/>
  <c r="DR31" i="6"/>
  <c r="DQ31" i="6"/>
  <c r="DS31" i="6" s="1"/>
  <c r="DK31" i="6"/>
  <c r="DJ31" i="6"/>
  <c r="DL31" i="6" s="1"/>
  <c r="DC31" i="6"/>
  <c r="DB31" i="6"/>
  <c r="DD31" i="6" s="1"/>
  <c r="CZ31" i="6"/>
  <c r="CY31" i="6"/>
  <c r="CX31" i="6"/>
  <c r="AF31" i="6"/>
  <c r="AD31" i="6"/>
  <c r="AH31" i="6" s="1"/>
  <c r="AC31" i="6"/>
  <c r="GD30" i="6"/>
  <c r="GC30" i="6"/>
  <c r="GB30" i="6"/>
  <c r="FW30" i="6"/>
  <c r="FV30" i="6"/>
  <c r="FU30" i="6"/>
  <c r="FP30" i="6"/>
  <c r="FO30" i="6"/>
  <c r="FN30" i="6"/>
  <c r="FH30" i="6"/>
  <c r="FG30" i="6"/>
  <c r="FI30" i="6" s="1"/>
  <c r="FB30" i="6"/>
  <c r="FA30" i="6"/>
  <c r="EZ30" i="6"/>
  <c r="EU30" i="6"/>
  <c r="ET30" i="6"/>
  <c r="ES30" i="6"/>
  <c r="EM30" i="6"/>
  <c r="EL30" i="6"/>
  <c r="EN30" i="6" s="1"/>
  <c r="EF30" i="6"/>
  <c r="EE30" i="6"/>
  <c r="EG30" i="6" s="1"/>
  <c r="DY30" i="6"/>
  <c r="DX30" i="6"/>
  <c r="DZ30" i="6" s="1"/>
  <c r="DR30" i="6"/>
  <c r="DS30" i="6" s="1"/>
  <c r="DQ30" i="6"/>
  <c r="DK30" i="6"/>
  <c r="DJ30" i="6"/>
  <c r="DL30" i="6" s="1"/>
  <c r="DC30" i="6"/>
  <c r="DB30" i="6"/>
  <c r="DD30" i="6" s="1"/>
  <c r="CX30" i="6"/>
  <c r="CZ30" i="6" s="1"/>
  <c r="AF30" i="6"/>
  <c r="AC30" i="6"/>
  <c r="AD30" i="6" s="1"/>
  <c r="GD29" i="6"/>
  <c r="GC29" i="6"/>
  <c r="GB29" i="6"/>
  <c r="FW29" i="6"/>
  <c r="FV29" i="6"/>
  <c r="FU29" i="6"/>
  <c r="FP29" i="6"/>
  <c r="FO29" i="6"/>
  <c r="FN29" i="6"/>
  <c r="FH29" i="6"/>
  <c r="FG29" i="6"/>
  <c r="FI29" i="6" s="1"/>
  <c r="FB29" i="6"/>
  <c r="FA29" i="6"/>
  <c r="EZ29" i="6"/>
  <c r="ET29" i="6"/>
  <c r="EU29" i="6" s="1"/>
  <c r="ES29" i="6"/>
  <c r="EM29" i="6"/>
  <c r="EL29" i="6"/>
  <c r="EN29" i="6" s="1"/>
  <c r="EF29" i="6"/>
  <c r="EE29" i="6"/>
  <c r="EG29" i="6" s="1"/>
  <c r="DZ29" i="6"/>
  <c r="DY29" i="6"/>
  <c r="DX29" i="6"/>
  <c r="DS29" i="6"/>
  <c r="DR29" i="6"/>
  <c r="DQ29" i="6"/>
  <c r="DK29" i="6"/>
  <c r="DJ29" i="6"/>
  <c r="DL29" i="6" s="1"/>
  <c r="DC29" i="6"/>
  <c r="DB29" i="6"/>
  <c r="DD29" i="6" s="1"/>
  <c r="CX29" i="6"/>
  <c r="CZ29" i="6" s="1"/>
  <c r="AF29" i="6"/>
  <c r="AC29" i="6"/>
  <c r="AD29" i="6" s="1"/>
  <c r="GD28" i="6"/>
  <c r="GC28" i="6"/>
  <c r="GB28" i="6"/>
  <c r="FW28" i="6"/>
  <c r="FV28" i="6"/>
  <c r="FU28" i="6"/>
  <c r="FP28" i="6"/>
  <c r="FO28" i="6"/>
  <c r="FN28" i="6"/>
  <c r="FI28" i="6"/>
  <c r="FH28" i="6"/>
  <c r="FG28" i="6"/>
  <c r="FB28" i="6"/>
  <c r="FA28" i="6"/>
  <c r="EZ28" i="6"/>
  <c r="EU28" i="6"/>
  <c r="ET28" i="6"/>
  <c r="ES28" i="6"/>
  <c r="EN28" i="6"/>
  <c r="EM28" i="6"/>
  <c r="EL28" i="6"/>
  <c r="EG28" i="6"/>
  <c r="EF28" i="6"/>
  <c r="EE28" i="6"/>
  <c r="DZ28" i="6"/>
  <c r="DY28" i="6"/>
  <c r="DX28" i="6"/>
  <c r="DS28" i="6"/>
  <c r="DR28" i="6"/>
  <c r="DQ28" i="6"/>
  <c r="DK28" i="6"/>
  <c r="DJ28" i="6"/>
  <c r="DL28" i="6" s="1"/>
  <c r="DC28" i="6"/>
  <c r="DB28" i="6"/>
  <c r="DD28" i="6" s="1"/>
  <c r="CX28" i="6"/>
  <c r="CZ28" i="6" s="1"/>
  <c r="AF28" i="6"/>
  <c r="AC28" i="6"/>
  <c r="AD28" i="6" s="1"/>
  <c r="GD27" i="6"/>
  <c r="GC27" i="6"/>
  <c r="GB27" i="6"/>
  <c r="FW27" i="6"/>
  <c r="FV27" i="6"/>
  <c r="FU27" i="6"/>
  <c r="FP27" i="6"/>
  <c r="FO27" i="6"/>
  <c r="FN27" i="6"/>
  <c r="FI27" i="6"/>
  <c r="FH27" i="6"/>
  <c r="FG27" i="6"/>
  <c r="FB27" i="6"/>
  <c r="FA27" i="6"/>
  <c r="EZ27" i="6"/>
  <c r="EU27" i="6"/>
  <c r="ET27" i="6"/>
  <c r="ES27" i="6"/>
  <c r="EN27" i="6"/>
  <c r="EM27" i="6"/>
  <c r="EL27" i="6"/>
  <c r="EG27" i="6"/>
  <c r="EF27" i="6"/>
  <c r="EE27" i="6"/>
  <c r="DZ27" i="6"/>
  <c r="DY27" i="6"/>
  <c r="DX27" i="6"/>
  <c r="DS27" i="6"/>
  <c r="DR27" i="6"/>
  <c r="DQ27" i="6"/>
  <c r="DK27" i="6"/>
  <c r="DJ27" i="6"/>
  <c r="DL27" i="6" s="1"/>
  <c r="DC27" i="6"/>
  <c r="DB27" i="6"/>
  <c r="DD27" i="6" s="1"/>
  <c r="DA27" i="6"/>
  <c r="DI27" i="6" s="1"/>
  <c r="CY27" i="6"/>
  <c r="CX27" i="6"/>
  <c r="CZ27" i="6" s="1"/>
  <c r="AF27" i="6"/>
  <c r="AC27" i="6"/>
  <c r="AD27" i="6" s="1"/>
  <c r="GD26" i="6"/>
  <c r="GC26" i="6"/>
  <c r="GB26" i="6"/>
  <c r="FW26" i="6"/>
  <c r="FV26" i="6"/>
  <c r="FU26" i="6"/>
  <c r="FP26" i="6"/>
  <c r="FO26" i="6"/>
  <c r="FN26" i="6"/>
  <c r="FI26" i="6"/>
  <c r="FH26" i="6"/>
  <c r="FG26" i="6"/>
  <c r="FB26" i="6"/>
  <c r="FA26" i="6"/>
  <c r="EZ26" i="6"/>
  <c r="EU26" i="6"/>
  <c r="ET26" i="6"/>
  <c r="ES26" i="6"/>
  <c r="EN26" i="6"/>
  <c r="EM26" i="6"/>
  <c r="EL26" i="6"/>
  <c r="EG26" i="6"/>
  <c r="EF26" i="6"/>
  <c r="EE26" i="6"/>
  <c r="DZ26" i="6"/>
  <c r="DY26" i="6"/>
  <c r="DX26" i="6"/>
  <c r="DR26" i="6"/>
  <c r="DS26" i="6" s="1"/>
  <c r="DQ26" i="6"/>
  <c r="DK26" i="6"/>
  <c r="DJ26" i="6"/>
  <c r="DL26" i="6" s="1"/>
  <c r="DC26" i="6"/>
  <c r="DB26" i="6"/>
  <c r="DD26" i="6" s="1"/>
  <c r="CX26" i="6"/>
  <c r="CZ26" i="6" s="1"/>
  <c r="AF26" i="6"/>
  <c r="AC26" i="6"/>
  <c r="AD26" i="6" s="1"/>
  <c r="GD25" i="6"/>
  <c r="GC25" i="6"/>
  <c r="GB25" i="6"/>
  <c r="FW25" i="6"/>
  <c r="FV25" i="6"/>
  <c r="FU25" i="6"/>
  <c r="FP25" i="6"/>
  <c r="FO25" i="6"/>
  <c r="FN25" i="6"/>
  <c r="FI25" i="6"/>
  <c r="FH25" i="6"/>
  <c r="FG25" i="6"/>
  <c r="FB25" i="6"/>
  <c r="FA25" i="6"/>
  <c r="EZ25" i="6"/>
  <c r="EU25" i="6"/>
  <c r="ET25" i="6"/>
  <c r="ES25" i="6"/>
  <c r="EN25" i="6"/>
  <c r="EM25" i="6"/>
  <c r="EL25" i="6"/>
  <c r="EG25" i="6"/>
  <c r="EF25" i="6"/>
  <c r="EE25" i="6"/>
  <c r="DZ25" i="6"/>
  <c r="DY25" i="6"/>
  <c r="DX25" i="6"/>
  <c r="DS25" i="6"/>
  <c r="DR25" i="6"/>
  <c r="DQ25" i="6"/>
  <c r="DK25" i="6"/>
  <c r="DJ25" i="6"/>
  <c r="DL25" i="6" s="1"/>
  <c r="DC25" i="6"/>
  <c r="DB25" i="6"/>
  <c r="DD25" i="6" s="1"/>
  <c r="CX25" i="6"/>
  <c r="CZ25" i="6" s="1"/>
  <c r="AF25" i="6"/>
  <c r="AC25" i="6"/>
  <c r="AD25" i="6" s="1"/>
  <c r="GD24" i="6"/>
  <c r="GC24" i="6"/>
  <c r="GB24" i="6"/>
  <c r="FW24" i="6"/>
  <c r="FV24" i="6"/>
  <c r="FU24" i="6"/>
  <c r="FP24" i="6"/>
  <c r="FO24" i="6"/>
  <c r="FN24" i="6"/>
  <c r="FI24" i="6"/>
  <c r="FH24" i="6"/>
  <c r="FG24" i="6"/>
  <c r="FB24" i="6"/>
  <c r="FA24" i="6"/>
  <c r="EZ24" i="6"/>
  <c r="EU24" i="6"/>
  <c r="ET24" i="6"/>
  <c r="ES24" i="6"/>
  <c r="EM24" i="6"/>
  <c r="EL24" i="6"/>
  <c r="EN24" i="6" s="1"/>
  <c r="EF24" i="6"/>
  <c r="EE24" i="6"/>
  <c r="EG24" i="6" s="1"/>
  <c r="DZ24" i="6"/>
  <c r="DY24" i="6"/>
  <c r="DX24" i="6"/>
  <c r="DS24" i="6"/>
  <c r="DR24" i="6"/>
  <c r="DQ24" i="6"/>
  <c r="DK24" i="6"/>
  <c r="DJ24" i="6"/>
  <c r="DL24" i="6" s="1"/>
  <c r="DC24" i="6"/>
  <c r="DB24" i="6"/>
  <c r="DD24" i="6" s="1"/>
  <c r="CX24" i="6"/>
  <c r="CZ24" i="6" s="1"/>
  <c r="AF24" i="6"/>
  <c r="AC24" i="6"/>
  <c r="AD24" i="6" s="1"/>
  <c r="GD23" i="6"/>
  <c r="GC23" i="6"/>
  <c r="GB23" i="6"/>
  <c r="FW23" i="6"/>
  <c r="FV23" i="6"/>
  <c r="FU23" i="6"/>
  <c r="FP23" i="6"/>
  <c r="FO23" i="6"/>
  <c r="FN23" i="6"/>
  <c r="FI23" i="6"/>
  <c r="FH23" i="6"/>
  <c r="FG23" i="6"/>
  <c r="FB23" i="6"/>
  <c r="FA23" i="6"/>
  <c r="EZ23" i="6"/>
  <c r="EU23" i="6"/>
  <c r="ET23" i="6"/>
  <c r="ES23" i="6"/>
  <c r="EM23" i="6"/>
  <c r="EN23" i="6" s="1"/>
  <c r="EL23" i="6"/>
  <c r="EF23" i="6"/>
  <c r="EE23" i="6"/>
  <c r="EG23" i="6" s="1"/>
  <c r="DY23" i="6"/>
  <c r="DX23" i="6"/>
  <c r="DZ23" i="6" s="1"/>
  <c r="DR23" i="6"/>
  <c r="DS23" i="6" s="1"/>
  <c r="DQ23" i="6"/>
  <c r="DK23" i="6"/>
  <c r="DL23" i="6" s="1"/>
  <c r="DJ23" i="6"/>
  <c r="DC23" i="6"/>
  <c r="DB23" i="6"/>
  <c r="DD23" i="6" s="1"/>
  <c r="CX23" i="6"/>
  <c r="CZ23" i="6" s="1"/>
  <c r="AF23" i="6"/>
  <c r="AC23" i="6"/>
  <c r="AD23" i="6" s="1"/>
  <c r="GD22" i="6"/>
  <c r="GC22" i="6"/>
  <c r="GB22" i="6"/>
  <c r="FW22" i="6"/>
  <c r="FV22" i="6"/>
  <c r="FU22" i="6"/>
  <c r="FP22" i="6"/>
  <c r="FO22" i="6"/>
  <c r="FN22" i="6"/>
  <c r="FI22" i="6"/>
  <c r="FH22" i="6"/>
  <c r="FG22" i="6"/>
  <c r="FB22" i="6"/>
  <c r="FA22" i="6"/>
  <c r="EZ22" i="6"/>
  <c r="EU22" i="6"/>
  <c r="ET22" i="6"/>
  <c r="ES22" i="6"/>
  <c r="EN22" i="6"/>
  <c r="EM22" i="6"/>
  <c r="EL22" i="6"/>
  <c r="EG22" i="6"/>
  <c r="EF22" i="6"/>
  <c r="EE22" i="6"/>
  <c r="DY22" i="6"/>
  <c r="DX22" i="6"/>
  <c r="DZ22" i="6" s="1"/>
  <c r="DR22" i="6"/>
  <c r="DS22" i="6" s="1"/>
  <c r="DQ22" i="6"/>
  <c r="DK22" i="6"/>
  <c r="DL22" i="6" s="1"/>
  <c r="DJ22" i="6"/>
  <c r="DC22" i="6"/>
  <c r="DB22" i="6"/>
  <c r="DD22" i="6" s="1"/>
  <c r="CX22" i="6"/>
  <c r="CZ22" i="6" s="1"/>
  <c r="AF22" i="6"/>
  <c r="AC22" i="6"/>
  <c r="AD22" i="6" s="1"/>
  <c r="GD21" i="6"/>
  <c r="GC21" i="6"/>
  <c r="GB21" i="6"/>
  <c r="FW21" i="6"/>
  <c r="FV21" i="6"/>
  <c r="FU21" i="6"/>
  <c r="FP21" i="6"/>
  <c r="FO21" i="6"/>
  <c r="FN21" i="6"/>
  <c r="FI21" i="6"/>
  <c r="FH21" i="6"/>
  <c r="FG21" i="6"/>
  <c r="FB21" i="6"/>
  <c r="FA21" i="6"/>
  <c r="EZ21" i="6"/>
  <c r="EU21" i="6"/>
  <c r="ET21" i="6"/>
  <c r="ES21" i="6"/>
  <c r="EN21" i="6"/>
  <c r="EM21" i="6"/>
  <c r="EL21" i="6"/>
  <c r="EG21" i="6"/>
  <c r="EF21" i="6"/>
  <c r="EE21" i="6"/>
  <c r="DZ21" i="6"/>
  <c r="DY21" i="6"/>
  <c r="DX21" i="6"/>
  <c r="DS21" i="6"/>
  <c r="DR21" i="6"/>
  <c r="DQ21" i="6"/>
  <c r="DK21" i="6"/>
  <c r="DJ21" i="6"/>
  <c r="DL21" i="6" s="1"/>
  <c r="DC21" i="6"/>
  <c r="DB21" i="6"/>
  <c r="DD21" i="6" s="1"/>
  <c r="CX21" i="6"/>
  <c r="CZ21" i="6" s="1"/>
  <c r="AF21" i="6"/>
  <c r="AC21" i="6"/>
  <c r="AD21" i="6" s="1"/>
  <c r="GD20" i="6"/>
  <c r="GC20" i="6"/>
  <c r="GB20" i="6"/>
  <c r="FW20" i="6"/>
  <c r="FV20" i="6"/>
  <c r="FU20" i="6"/>
  <c r="FP20" i="6"/>
  <c r="FO20" i="6"/>
  <c r="FN20" i="6"/>
  <c r="FI20" i="6"/>
  <c r="FH20" i="6"/>
  <c r="FG20" i="6"/>
  <c r="FB20" i="6"/>
  <c r="FA20" i="6"/>
  <c r="EZ20" i="6"/>
  <c r="EU20" i="6"/>
  <c r="ET20" i="6"/>
  <c r="ES20" i="6"/>
  <c r="EN20" i="6"/>
  <c r="EM20" i="6"/>
  <c r="EL20" i="6"/>
  <c r="EG20" i="6"/>
  <c r="EF20" i="6"/>
  <c r="EE20" i="6"/>
  <c r="DZ20" i="6"/>
  <c r="DY20" i="6"/>
  <c r="DX20" i="6"/>
  <c r="DS20" i="6"/>
  <c r="DR20" i="6"/>
  <c r="DQ20" i="6"/>
  <c r="DK20" i="6"/>
  <c r="DJ20" i="6"/>
  <c r="DL20" i="6" s="1"/>
  <c r="DC20" i="6"/>
  <c r="DB20" i="6"/>
  <c r="DD20" i="6" s="1"/>
  <c r="CX20" i="6"/>
  <c r="CZ20" i="6" s="1"/>
  <c r="AF20" i="6"/>
  <c r="AC20" i="6"/>
  <c r="AD20" i="6" s="1"/>
  <c r="GD19" i="6"/>
  <c r="GC19" i="6"/>
  <c r="GB19" i="6"/>
  <c r="FW19" i="6"/>
  <c r="FV19" i="6"/>
  <c r="FU19" i="6"/>
  <c r="FP19" i="6"/>
  <c r="FO19" i="6"/>
  <c r="FN19" i="6"/>
  <c r="FI19" i="6"/>
  <c r="FH19" i="6"/>
  <c r="FG19" i="6"/>
  <c r="FB19" i="6"/>
  <c r="FA19" i="6"/>
  <c r="EZ19" i="6"/>
  <c r="EU19" i="6"/>
  <c r="ET19" i="6"/>
  <c r="ES19" i="6"/>
  <c r="EN19" i="6"/>
  <c r="EM19" i="6"/>
  <c r="EL19" i="6"/>
  <c r="EG19" i="6"/>
  <c r="EF19" i="6"/>
  <c r="EE19" i="6"/>
  <c r="DY19" i="6"/>
  <c r="DX19" i="6"/>
  <c r="DZ19" i="6" s="1"/>
  <c r="DR19" i="6"/>
  <c r="DS19" i="6" s="1"/>
  <c r="DQ19" i="6"/>
  <c r="DK19" i="6"/>
  <c r="DJ19" i="6"/>
  <c r="DL19" i="6" s="1"/>
  <c r="DC19" i="6"/>
  <c r="DB19" i="6"/>
  <c r="DD19" i="6" s="1"/>
  <c r="CX19" i="6"/>
  <c r="CZ19" i="6" s="1"/>
  <c r="AF19" i="6"/>
  <c r="AC19" i="6"/>
  <c r="AD19" i="6" s="1"/>
  <c r="GD18" i="6"/>
  <c r="GC18" i="6"/>
  <c r="GB18" i="6"/>
  <c r="FW18" i="6"/>
  <c r="FV18" i="6"/>
  <c r="FU18" i="6"/>
  <c r="FP18" i="6"/>
  <c r="FO18" i="6"/>
  <c r="FN18" i="6"/>
  <c r="FI18" i="6"/>
  <c r="FH18" i="6"/>
  <c r="FG18" i="6"/>
  <c r="FB18" i="6"/>
  <c r="FA18" i="6"/>
  <c r="EZ18" i="6"/>
  <c r="EU18" i="6"/>
  <c r="ET18" i="6"/>
  <c r="ES18" i="6"/>
  <c r="EN18" i="6"/>
  <c r="EM18" i="6"/>
  <c r="EL18" i="6"/>
  <c r="EG18" i="6"/>
  <c r="EF18" i="6"/>
  <c r="EE18" i="6"/>
  <c r="DY18" i="6"/>
  <c r="DX18" i="6"/>
  <c r="DZ18" i="6" s="1"/>
  <c r="DR18" i="6"/>
  <c r="DS18" i="6" s="1"/>
  <c r="DQ18" i="6"/>
  <c r="DK18" i="6"/>
  <c r="DL18" i="6" s="1"/>
  <c r="DJ18" i="6"/>
  <c r="DC18" i="6"/>
  <c r="DB18" i="6"/>
  <c r="DD18" i="6" s="1"/>
  <c r="CX18" i="6"/>
  <c r="CZ18" i="6" s="1"/>
  <c r="AF18" i="6"/>
  <c r="AC18" i="6"/>
  <c r="AD18" i="6" s="1"/>
  <c r="GD17" i="6"/>
  <c r="GC17" i="6"/>
  <c r="GB17" i="6"/>
  <c r="FW17" i="6"/>
  <c r="FV17" i="6"/>
  <c r="FU17" i="6"/>
  <c r="FP17" i="6"/>
  <c r="FO17" i="6"/>
  <c r="FN17" i="6"/>
  <c r="FI17" i="6"/>
  <c r="FH17" i="6"/>
  <c r="FG17" i="6"/>
  <c r="FB17" i="6"/>
  <c r="FA17" i="6"/>
  <c r="EZ17" i="6"/>
  <c r="EU17" i="6"/>
  <c r="ET17" i="6"/>
  <c r="ES17" i="6"/>
  <c r="EN17" i="6"/>
  <c r="EM17" i="6"/>
  <c r="EL17" i="6"/>
  <c r="EG17" i="6"/>
  <c r="EF17" i="6"/>
  <c r="EE17" i="6"/>
  <c r="DZ17" i="6"/>
  <c r="DY17" i="6"/>
  <c r="DX17" i="6"/>
  <c r="DS17" i="6"/>
  <c r="DR17" i="6"/>
  <c r="DQ17" i="6"/>
  <c r="DK17" i="6"/>
  <c r="DJ17" i="6"/>
  <c r="DL17" i="6" s="1"/>
  <c r="DC17" i="6"/>
  <c r="DB17" i="6"/>
  <c r="DD17" i="6" s="1"/>
  <c r="CX17" i="6"/>
  <c r="CZ17" i="6" s="1"/>
  <c r="AF17" i="6"/>
  <c r="AC17" i="6"/>
  <c r="AD17" i="6" s="1"/>
  <c r="GD16" i="6"/>
  <c r="GC16" i="6"/>
  <c r="GB16" i="6"/>
  <c r="FW16" i="6"/>
  <c r="FV16" i="6"/>
  <c r="FU16" i="6"/>
  <c r="FP16" i="6"/>
  <c r="FO16" i="6"/>
  <c r="FN16" i="6"/>
  <c r="FI16" i="6"/>
  <c r="FH16" i="6"/>
  <c r="FG16" i="6"/>
  <c r="FB16" i="6"/>
  <c r="FA16" i="6"/>
  <c r="EZ16" i="6"/>
  <c r="EU16" i="6"/>
  <c r="ET16" i="6"/>
  <c r="ES16" i="6"/>
  <c r="EN16" i="6"/>
  <c r="EM16" i="6"/>
  <c r="EL16" i="6"/>
  <c r="EG16" i="6"/>
  <c r="EF16" i="6"/>
  <c r="EE16" i="6"/>
  <c r="DZ16" i="6"/>
  <c r="DY16" i="6"/>
  <c r="DX16" i="6"/>
  <c r="DS16" i="6"/>
  <c r="DR16" i="6"/>
  <c r="DQ16" i="6"/>
  <c r="DK16" i="6"/>
  <c r="DJ16" i="6"/>
  <c r="DL16" i="6" s="1"/>
  <c r="DC16" i="6"/>
  <c r="DB16" i="6"/>
  <c r="DD16" i="6" s="1"/>
  <c r="CX16" i="6"/>
  <c r="CZ16" i="6" s="1"/>
  <c r="AF16" i="6"/>
  <c r="AC16" i="6"/>
  <c r="AD16" i="6" s="1"/>
  <c r="GD15" i="6"/>
  <c r="GC15" i="6"/>
  <c r="GB15" i="6"/>
  <c r="FW15" i="6"/>
  <c r="FV15" i="6"/>
  <c r="FU15" i="6"/>
  <c r="FP15" i="6"/>
  <c r="FO15" i="6"/>
  <c r="FN15" i="6"/>
  <c r="FI15" i="6"/>
  <c r="FH15" i="6"/>
  <c r="FG15" i="6"/>
  <c r="FB15" i="6"/>
  <c r="FA15" i="6"/>
  <c r="EZ15" i="6"/>
  <c r="EU15" i="6"/>
  <c r="ET15" i="6"/>
  <c r="ES15" i="6"/>
  <c r="EN15" i="6"/>
  <c r="EM15" i="6"/>
  <c r="EL15" i="6"/>
  <c r="EG15" i="6"/>
  <c r="EF15" i="6"/>
  <c r="EE15" i="6"/>
  <c r="DZ15" i="6"/>
  <c r="DY15" i="6"/>
  <c r="DX15" i="6"/>
  <c r="DR15" i="6"/>
  <c r="DS15" i="6" s="1"/>
  <c r="DQ15" i="6"/>
  <c r="DK15" i="6"/>
  <c r="DJ15" i="6"/>
  <c r="DL15" i="6" s="1"/>
  <c r="DC15" i="6"/>
  <c r="DB15" i="6"/>
  <c r="DD15" i="6" s="1"/>
  <c r="CX15" i="6"/>
  <c r="CZ15" i="6" s="1"/>
  <c r="AF15" i="6"/>
  <c r="AC15" i="6"/>
  <c r="AD15" i="6" s="1"/>
  <c r="GD14" i="6"/>
  <c r="GC14" i="6"/>
  <c r="GB14" i="6"/>
  <c r="FW14" i="6"/>
  <c r="FV14" i="6"/>
  <c r="FU14" i="6"/>
  <c r="FP14" i="6"/>
  <c r="FO14" i="6"/>
  <c r="FN14" i="6"/>
  <c r="FI14" i="6"/>
  <c r="FH14" i="6"/>
  <c r="FG14" i="6"/>
  <c r="FB14" i="6"/>
  <c r="FA14" i="6"/>
  <c r="EZ14" i="6"/>
  <c r="EU14" i="6"/>
  <c r="ET14" i="6"/>
  <c r="ES14" i="6"/>
  <c r="EN14" i="6"/>
  <c r="EM14" i="6"/>
  <c r="EL14" i="6"/>
  <c r="EG14" i="6"/>
  <c r="EF14" i="6"/>
  <c r="EE14" i="6"/>
  <c r="DZ14" i="6"/>
  <c r="DY14" i="6"/>
  <c r="DX14" i="6"/>
  <c r="DR14" i="6"/>
  <c r="DS14" i="6" s="1"/>
  <c r="DQ14" i="6"/>
  <c r="DK14" i="6"/>
  <c r="DL14" i="6" s="1"/>
  <c r="DJ14" i="6"/>
  <c r="DC14" i="6"/>
  <c r="DB14" i="6"/>
  <c r="DD14" i="6" s="1"/>
  <c r="CX14" i="6"/>
  <c r="CZ14" i="6" s="1"/>
  <c r="AF14" i="6"/>
  <c r="AC14" i="6"/>
  <c r="AD14" i="6" s="1"/>
  <c r="GD13" i="6"/>
  <c r="GC13" i="6"/>
  <c r="GB13" i="6"/>
  <c r="FW13" i="6"/>
  <c r="FV13" i="6"/>
  <c r="FU13" i="6"/>
  <c r="FP13" i="6"/>
  <c r="FO13" i="6"/>
  <c r="FN13" i="6"/>
  <c r="FI13" i="6"/>
  <c r="FH13" i="6"/>
  <c r="FG13" i="6"/>
  <c r="FB13" i="6"/>
  <c r="FA13" i="6"/>
  <c r="EZ13" i="6"/>
  <c r="EU13" i="6"/>
  <c r="ET13" i="6"/>
  <c r="ES13" i="6"/>
  <c r="EN13" i="6"/>
  <c r="EM13" i="6"/>
  <c r="EL13" i="6"/>
  <c r="EG13" i="6"/>
  <c r="EF13" i="6"/>
  <c r="EE13" i="6"/>
  <c r="DZ13" i="6"/>
  <c r="DY13" i="6"/>
  <c r="DX13" i="6"/>
  <c r="DS13" i="6"/>
  <c r="DR13" i="6"/>
  <c r="DQ13" i="6"/>
  <c r="DK13" i="6"/>
  <c r="DJ13" i="6"/>
  <c r="DL13" i="6" s="1"/>
  <c r="DC13" i="6"/>
  <c r="DB13" i="6"/>
  <c r="DD13" i="6" s="1"/>
  <c r="CX13" i="6"/>
  <c r="CZ13" i="6" s="1"/>
  <c r="AF13" i="6"/>
  <c r="AC13" i="6"/>
  <c r="AD13" i="6" s="1"/>
  <c r="GD12" i="6"/>
  <c r="GC12" i="6"/>
  <c r="GB12" i="6"/>
  <c r="FW12" i="6"/>
  <c r="FV12" i="6"/>
  <c r="FU12" i="6"/>
  <c r="FP12" i="6"/>
  <c r="FO12" i="6"/>
  <c r="FN12" i="6"/>
  <c r="FI12" i="6"/>
  <c r="FH12" i="6"/>
  <c r="FG12" i="6"/>
  <c r="FB12" i="6"/>
  <c r="FA12" i="6"/>
  <c r="EZ12" i="6"/>
  <c r="EU12" i="6"/>
  <c r="ET12" i="6"/>
  <c r="ES12" i="6"/>
  <c r="EN12" i="6"/>
  <c r="EM12" i="6"/>
  <c r="EL12" i="6"/>
  <c r="EG12" i="6"/>
  <c r="EF12" i="6"/>
  <c r="EE12" i="6"/>
  <c r="DZ12" i="6"/>
  <c r="DY12" i="6"/>
  <c r="DX12" i="6"/>
  <c r="DS12" i="6"/>
  <c r="DR12" i="6"/>
  <c r="DQ12" i="6"/>
  <c r="DK12" i="6"/>
  <c r="DJ12" i="6"/>
  <c r="DL12" i="6" s="1"/>
  <c r="DC12" i="6"/>
  <c r="DB12" i="6"/>
  <c r="DD12" i="6" s="1"/>
  <c r="CX12" i="6"/>
  <c r="CZ12" i="6" s="1"/>
  <c r="AF12" i="6"/>
  <c r="AC12" i="6"/>
  <c r="AD12" i="6" s="1"/>
  <c r="GD11" i="6"/>
  <c r="GC11" i="6"/>
  <c r="GB11" i="6"/>
  <c r="FW11" i="6"/>
  <c r="FV11" i="6"/>
  <c r="FU11" i="6"/>
  <c r="FP11" i="6"/>
  <c r="FO11" i="6"/>
  <c r="FN11" i="6"/>
  <c r="FI11" i="6"/>
  <c r="FH11" i="6"/>
  <c r="FG11" i="6"/>
  <c r="FB11" i="6"/>
  <c r="FA11" i="6"/>
  <c r="EZ11" i="6"/>
  <c r="EU11" i="6"/>
  <c r="ET11" i="6"/>
  <c r="ES11" i="6"/>
  <c r="EN11" i="6"/>
  <c r="EM11" i="6"/>
  <c r="EL11" i="6"/>
  <c r="EG11" i="6"/>
  <c r="EF11" i="6"/>
  <c r="EE11" i="6"/>
  <c r="DY11" i="6"/>
  <c r="DX11" i="6"/>
  <c r="DZ11" i="6" s="1"/>
  <c r="DS11" i="6"/>
  <c r="DR11" i="6"/>
  <c r="DQ11" i="6"/>
  <c r="DK11" i="6"/>
  <c r="DJ11" i="6"/>
  <c r="DF11" i="6"/>
  <c r="DE11" i="6" s="1"/>
  <c r="DC11" i="6"/>
  <c r="DB11" i="6"/>
  <c r="DD11" i="6" s="1"/>
  <c r="CX11" i="6"/>
  <c r="AF11" i="6"/>
  <c r="AC11" i="6"/>
  <c r="AD11" i="6" s="1"/>
  <c r="GD10" i="6"/>
  <c r="GC10" i="6"/>
  <c r="GB10" i="6"/>
  <c r="FW10" i="6"/>
  <c r="FV10" i="6"/>
  <c r="FU10" i="6"/>
  <c r="FP10" i="6"/>
  <c r="FO10" i="6"/>
  <c r="FN10" i="6"/>
  <c r="FI10" i="6"/>
  <c r="FH10" i="6"/>
  <c r="FG10" i="6"/>
  <c r="FB10" i="6"/>
  <c r="FA10" i="6"/>
  <c r="EZ10" i="6"/>
  <c r="EU10" i="6"/>
  <c r="ET10" i="6"/>
  <c r="ES10" i="6"/>
  <c r="EN10" i="6"/>
  <c r="EM10" i="6"/>
  <c r="EL10" i="6"/>
  <c r="EG10" i="6"/>
  <c r="EF10" i="6"/>
  <c r="EE10" i="6"/>
  <c r="DY10" i="6"/>
  <c r="DX10" i="6"/>
  <c r="DZ10" i="6" s="1"/>
  <c r="DS10" i="6"/>
  <c r="DR10" i="6"/>
  <c r="DQ10" i="6"/>
  <c r="DK10" i="6"/>
  <c r="DL10" i="6" s="1"/>
  <c r="DJ10" i="6"/>
  <c r="DC10" i="6"/>
  <c r="DB10" i="6"/>
  <c r="DD10" i="6" s="1"/>
  <c r="CX10" i="6"/>
  <c r="AF10" i="6"/>
  <c r="AC10" i="6"/>
  <c r="AD10" i="6" s="1"/>
  <c r="GD9" i="6"/>
  <c r="GC9" i="6"/>
  <c r="GB9" i="6"/>
  <c r="FW9" i="6"/>
  <c r="FV9" i="6"/>
  <c r="FU9" i="6"/>
  <c r="FP9" i="6"/>
  <c r="FO9" i="6"/>
  <c r="FN9" i="6"/>
  <c r="FI9" i="6"/>
  <c r="FH9" i="6"/>
  <c r="FG9" i="6"/>
  <c r="FB9" i="6"/>
  <c r="FA9" i="6"/>
  <c r="EZ9" i="6"/>
  <c r="EU9" i="6"/>
  <c r="ET9" i="6"/>
  <c r="ES9" i="6"/>
  <c r="EN9" i="6"/>
  <c r="EM9" i="6"/>
  <c r="EL9" i="6"/>
  <c r="EG9" i="6"/>
  <c r="EF9" i="6"/>
  <c r="EE9" i="6"/>
  <c r="DZ9" i="6"/>
  <c r="DY9" i="6"/>
  <c r="DX9" i="6"/>
  <c r="DS9" i="6"/>
  <c r="DR9" i="6"/>
  <c r="DQ9" i="6"/>
  <c r="DK9" i="6"/>
  <c r="DJ9" i="6"/>
  <c r="DL9" i="6" s="1"/>
  <c r="DF9" i="6"/>
  <c r="DE9" i="6" s="1"/>
  <c r="DC9" i="6"/>
  <c r="DB9" i="6"/>
  <c r="DD9" i="6" s="1"/>
  <c r="CX9" i="6"/>
  <c r="CO9" i="6"/>
  <c r="AF9" i="6"/>
  <c r="AC9" i="6"/>
  <c r="AD9" i="6" s="1"/>
  <c r="GD12" i="5"/>
  <c r="GC12" i="5"/>
  <c r="GB12" i="5"/>
  <c r="FW12" i="5"/>
  <c r="FV12" i="5"/>
  <c r="FU12" i="5"/>
  <c r="FP12" i="5"/>
  <c r="FO12" i="5"/>
  <c r="FN12" i="5"/>
  <c r="FI12" i="5"/>
  <c r="FH12" i="5"/>
  <c r="FG12" i="5"/>
  <c r="FB12" i="5"/>
  <c r="FA12" i="5"/>
  <c r="EZ12" i="5"/>
  <c r="EU12" i="5"/>
  <c r="ET12" i="5"/>
  <c r="ES12" i="5"/>
  <c r="EN12" i="5"/>
  <c r="EM12" i="5"/>
  <c r="EL12" i="5"/>
  <c r="EG12" i="5"/>
  <c r="EF12" i="5"/>
  <c r="EE12" i="5"/>
  <c r="DY12" i="5"/>
  <c r="DX12" i="5"/>
  <c r="DZ12" i="5" s="1"/>
  <c r="DS12" i="5"/>
  <c r="DR12" i="5"/>
  <c r="DQ12" i="5"/>
  <c r="DL12" i="5"/>
  <c r="DK12" i="5"/>
  <c r="DJ12" i="5"/>
  <c r="DC12" i="5"/>
  <c r="DB12" i="5"/>
  <c r="CX12" i="5"/>
  <c r="CZ12" i="5" s="1"/>
  <c r="AD12" i="5"/>
  <c r="AC12" i="5"/>
  <c r="GD11" i="5"/>
  <c r="GC11" i="5"/>
  <c r="GB11" i="5"/>
  <c r="FW11" i="5"/>
  <c r="FV11" i="5"/>
  <c r="FU11" i="5"/>
  <c r="FP11" i="5"/>
  <c r="FO11" i="5"/>
  <c r="FN11" i="5"/>
  <c r="FI11" i="5"/>
  <c r="FH11" i="5"/>
  <c r="FG11" i="5"/>
  <c r="FB11" i="5"/>
  <c r="FA11" i="5"/>
  <c r="EZ11" i="5"/>
  <c r="EU11" i="5"/>
  <c r="ET11" i="5"/>
  <c r="ES11" i="5"/>
  <c r="EN11" i="5"/>
  <c r="EM11" i="5"/>
  <c r="EL11" i="5"/>
  <c r="EG11" i="5"/>
  <c r="EF11" i="5"/>
  <c r="EE11" i="5"/>
  <c r="DY11" i="5"/>
  <c r="DX11" i="5"/>
  <c r="DZ11" i="5" s="1"/>
  <c r="DR11" i="5"/>
  <c r="DS11" i="5" s="1"/>
  <c r="DQ11" i="5"/>
  <c r="DK11" i="5"/>
  <c r="DL11" i="5" s="1"/>
  <c r="DJ11" i="5"/>
  <c r="DF11" i="5"/>
  <c r="DE11" i="5"/>
  <c r="DC11" i="5"/>
  <c r="DB11" i="5"/>
  <c r="DD11" i="5" s="1"/>
  <c r="CX11" i="5"/>
  <c r="AD11" i="5"/>
  <c r="AC11" i="5"/>
  <c r="GD10" i="5"/>
  <c r="GC10" i="5"/>
  <c r="GB10" i="5"/>
  <c r="FW10" i="5"/>
  <c r="FV10" i="5"/>
  <c r="FU10" i="5"/>
  <c r="FP10" i="5"/>
  <c r="FO10" i="5"/>
  <c r="FN10" i="5"/>
  <c r="FI10" i="5"/>
  <c r="FH10" i="5"/>
  <c r="FG10" i="5"/>
  <c r="FB10" i="5"/>
  <c r="FA10" i="5"/>
  <c r="EZ10" i="5"/>
  <c r="EU10" i="5"/>
  <c r="ET10" i="5"/>
  <c r="ES10" i="5"/>
  <c r="EN10" i="5"/>
  <c r="EM10" i="5"/>
  <c r="EL10" i="5"/>
  <c r="EG10" i="5"/>
  <c r="EF10" i="5"/>
  <c r="EE10" i="5"/>
  <c r="DY10" i="5"/>
  <c r="DZ10" i="5" s="1"/>
  <c r="DX10" i="5"/>
  <c r="DR10" i="5"/>
  <c r="DQ10" i="5"/>
  <c r="DK10" i="5"/>
  <c r="DJ10" i="5"/>
  <c r="DL10" i="5" s="1"/>
  <c r="DD10" i="5"/>
  <c r="DC10" i="5"/>
  <c r="DB10" i="5"/>
  <c r="CX10" i="5"/>
  <c r="CZ10" i="5" s="1"/>
  <c r="AD10" i="5"/>
  <c r="AC10" i="5"/>
  <c r="GD9" i="5"/>
  <c r="GC9" i="5"/>
  <c r="GB9" i="5"/>
  <c r="FW9" i="5"/>
  <c r="FV9" i="5"/>
  <c r="FU9" i="5"/>
  <c r="FP9" i="5"/>
  <c r="FO9" i="5"/>
  <c r="FN9" i="5"/>
  <c r="FI9" i="5"/>
  <c r="FH9" i="5"/>
  <c r="FG9" i="5"/>
  <c r="FB9" i="5"/>
  <c r="FA9" i="5"/>
  <c r="EZ9" i="5"/>
  <c r="EU9" i="5"/>
  <c r="ET9" i="5"/>
  <c r="ES9" i="5"/>
  <c r="EN9" i="5"/>
  <c r="EM9" i="5"/>
  <c r="EL9" i="5"/>
  <c r="EG9" i="5"/>
  <c r="EF9" i="5"/>
  <c r="EE9" i="5"/>
  <c r="DY9" i="5"/>
  <c r="DX9" i="5"/>
  <c r="DZ9" i="5" s="1"/>
  <c r="DR9" i="5"/>
  <c r="DQ9" i="5"/>
  <c r="DS9" i="5" s="1"/>
  <c r="DK9" i="5"/>
  <c r="DJ9" i="5"/>
  <c r="DL9" i="5" s="1"/>
  <c r="DI9" i="5"/>
  <c r="DP9" i="5" s="1"/>
  <c r="DG9" i="5"/>
  <c r="DD9" i="5"/>
  <c r="DC9" i="5"/>
  <c r="DB9" i="5"/>
  <c r="DA9" i="5"/>
  <c r="DI7" i="5" s="1"/>
  <c r="CZ9" i="5"/>
  <c r="CY9" i="5"/>
  <c r="AE9" i="5" s="1"/>
  <c r="CX9" i="5"/>
  <c r="CO9" i="5"/>
  <c r="AG9" i="5"/>
  <c r="AF9" i="5"/>
  <c r="AD9" i="5"/>
  <c r="DF9" i="5" s="1"/>
  <c r="AC9" i="5"/>
  <c r="A7" i="5"/>
  <c r="AD34" i="4"/>
  <c r="AD33" i="4"/>
  <c r="GD32" i="4"/>
  <c r="GC32" i="4"/>
  <c r="GB32" i="4"/>
  <c r="FW32" i="4"/>
  <c r="FV32" i="4"/>
  <c r="FU32" i="4"/>
  <c r="FP32" i="4"/>
  <c r="FO32" i="4"/>
  <c r="FN32" i="4"/>
  <c r="FI32" i="4"/>
  <c r="FH32" i="4"/>
  <c r="FG32" i="4"/>
  <c r="FB32" i="4"/>
  <c r="FA32" i="4"/>
  <c r="EZ32" i="4"/>
  <c r="EU32" i="4"/>
  <c r="ET32" i="4"/>
  <c r="ES32" i="4"/>
  <c r="EN32" i="4"/>
  <c r="EM32" i="4"/>
  <c r="EL32" i="4"/>
  <c r="EF32" i="4"/>
  <c r="EE32" i="4"/>
  <c r="DY32" i="4"/>
  <c r="DX32" i="4"/>
  <c r="DZ32" i="4" s="1"/>
  <c r="DS32" i="4"/>
  <c r="DR32" i="4"/>
  <c r="DQ32" i="4"/>
  <c r="DL32" i="4"/>
  <c r="DK32" i="4"/>
  <c r="DJ32" i="4"/>
  <c r="DC32" i="4"/>
  <c r="DB32" i="4"/>
  <c r="DD32" i="4" s="1"/>
  <c r="CY32" i="4"/>
  <c r="CX32" i="4"/>
  <c r="CZ32" i="4" s="1"/>
  <c r="AF32" i="4"/>
  <c r="AD32" i="4"/>
  <c r="AH32" i="4" s="1"/>
  <c r="CM32" i="4" s="1"/>
  <c r="AC32" i="4"/>
  <c r="GD31" i="4"/>
  <c r="GC31" i="4"/>
  <c r="GB31" i="4"/>
  <c r="FW31" i="4"/>
  <c r="FV31" i="4"/>
  <c r="FU31" i="4"/>
  <c r="FP31" i="4"/>
  <c r="FO31" i="4"/>
  <c r="FN31" i="4"/>
  <c r="FI31" i="4"/>
  <c r="FH31" i="4"/>
  <c r="FG31" i="4"/>
  <c r="FB31" i="4"/>
  <c r="FA31" i="4"/>
  <c r="EZ31" i="4"/>
  <c r="EU31" i="4"/>
  <c r="ET31" i="4"/>
  <c r="ES31" i="4"/>
  <c r="EN31" i="4"/>
  <c r="EM31" i="4"/>
  <c r="EL31" i="4"/>
  <c r="EF31" i="4"/>
  <c r="EG31" i="4" s="1"/>
  <c r="EE31" i="4"/>
  <c r="DY31" i="4"/>
  <c r="DX31" i="4"/>
  <c r="DR31" i="4"/>
  <c r="DQ31" i="4"/>
  <c r="DS31" i="4" s="1"/>
  <c r="DK31" i="4"/>
  <c r="DL31" i="4" s="1"/>
  <c r="DJ31" i="4"/>
  <c r="DC31" i="4"/>
  <c r="DB31" i="4"/>
  <c r="DD31" i="4" s="1"/>
  <c r="CZ31" i="4"/>
  <c r="CY31" i="4"/>
  <c r="CX31" i="4"/>
  <c r="AH31" i="4"/>
  <c r="CM31" i="4" s="1"/>
  <c r="AF31" i="4"/>
  <c r="AC31" i="4"/>
  <c r="AD31" i="4" s="1"/>
  <c r="DF31" i="4" s="1"/>
  <c r="GD30" i="4"/>
  <c r="GC30" i="4"/>
  <c r="GB30" i="4"/>
  <c r="FW30" i="4"/>
  <c r="FV30" i="4"/>
  <c r="FU30" i="4"/>
  <c r="FP30" i="4"/>
  <c r="FO30" i="4"/>
  <c r="FN30" i="4"/>
  <c r="FI30" i="4"/>
  <c r="FH30" i="4"/>
  <c r="FG30" i="4"/>
  <c r="FB30" i="4"/>
  <c r="FA30" i="4"/>
  <c r="EZ30" i="4"/>
  <c r="EU30" i="4"/>
  <c r="ET30" i="4"/>
  <c r="ES30" i="4"/>
  <c r="EN30" i="4"/>
  <c r="EM30" i="4"/>
  <c r="EL30" i="4"/>
  <c r="EF30" i="4"/>
  <c r="EE30" i="4"/>
  <c r="EG30" i="4" s="1"/>
  <c r="DY30" i="4"/>
  <c r="DX30" i="4"/>
  <c r="DZ30" i="4" s="1"/>
  <c r="DR30" i="4"/>
  <c r="DQ30" i="4"/>
  <c r="DS30" i="4" s="1"/>
  <c r="DK30" i="4"/>
  <c r="DL30" i="4" s="1"/>
  <c r="DJ30" i="4"/>
  <c r="DC30" i="4"/>
  <c r="DD30" i="4" s="1"/>
  <c r="DB30" i="4"/>
  <c r="CZ30" i="4"/>
  <c r="CX30" i="4"/>
  <c r="CY30" i="4" s="1"/>
  <c r="AF30" i="4"/>
  <c r="AC30" i="4"/>
  <c r="AD30" i="4" s="1"/>
  <c r="GD29" i="4"/>
  <c r="GC29" i="4"/>
  <c r="GB29" i="4"/>
  <c r="FW29" i="4"/>
  <c r="FV29" i="4"/>
  <c r="FU29" i="4"/>
  <c r="FP29" i="4"/>
  <c r="FO29" i="4"/>
  <c r="FN29" i="4"/>
  <c r="FI29" i="4"/>
  <c r="FH29" i="4"/>
  <c r="FG29" i="4"/>
  <c r="FB29" i="4"/>
  <c r="FA29" i="4"/>
  <c r="EZ29" i="4"/>
  <c r="EU29" i="4"/>
  <c r="ET29" i="4"/>
  <c r="ES29" i="4"/>
  <c r="EN29" i="4"/>
  <c r="EM29" i="4"/>
  <c r="EL29" i="4"/>
  <c r="EG29" i="4"/>
  <c r="EF29" i="4"/>
  <c r="EE29" i="4"/>
  <c r="DY29" i="4"/>
  <c r="DX29" i="4"/>
  <c r="DZ29" i="4" s="1"/>
  <c r="DS29" i="4"/>
  <c r="DR29" i="4"/>
  <c r="DQ29" i="4"/>
  <c r="DK29" i="4"/>
  <c r="DL29" i="4" s="1"/>
  <c r="DJ29" i="4"/>
  <c r="DD29" i="4"/>
  <c r="DC29" i="4"/>
  <c r="DB29" i="4"/>
  <c r="CZ29" i="4"/>
  <c r="CY29" i="4"/>
  <c r="CX29" i="4"/>
  <c r="AF29" i="4"/>
  <c r="AC29" i="4"/>
  <c r="AD29" i="4" s="1"/>
  <c r="GD28" i="4"/>
  <c r="GC28" i="4"/>
  <c r="GB28" i="4"/>
  <c r="FW28" i="4"/>
  <c r="FV28" i="4"/>
  <c r="FU28" i="4"/>
  <c r="FP28" i="4"/>
  <c r="FO28" i="4"/>
  <c r="FN28" i="4"/>
  <c r="FI28" i="4"/>
  <c r="FH28" i="4"/>
  <c r="FG28" i="4"/>
  <c r="FB28" i="4"/>
  <c r="FA28" i="4"/>
  <c r="EZ28" i="4"/>
  <c r="EU28" i="4"/>
  <c r="ET28" i="4"/>
  <c r="ES28" i="4"/>
  <c r="EN28" i="4"/>
  <c r="EM28" i="4"/>
  <c r="EL28" i="4"/>
  <c r="EF28" i="4"/>
  <c r="EE28" i="4"/>
  <c r="DY28" i="4"/>
  <c r="DX28" i="4"/>
  <c r="DS28" i="4"/>
  <c r="DR28" i="4"/>
  <c r="DQ28" i="4"/>
  <c r="DL28" i="4"/>
  <c r="DK28" i="4"/>
  <c r="DJ28" i="4"/>
  <c r="DC28" i="4"/>
  <c r="DB28" i="4"/>
  <c r="DD28" i="4" s="1"/>
  <c r="CY28" i="4"/>
  <c r="DA28" i="4" s="1"/>
  <c r="DI28" i="4" s="1"/>
  <c r="CX28" i="4"/>
  <c r="CZ28" i="4" s="1"/>
  <c r="AH28" i="4"/>
  <c r="CM28" i="4" s="1"/>
  <c r="AF28" i="4"/>
  <c r="AD28" i="4"/>
  <c r="AG28" i="4" s="1"/>
  <c r="AC28" i="4"/>
  <c r="GD27" i="4"/>
  <c r="GC27" i="4"/>
  <c r="GB27" i="4"/>
  <c r="FW27" i="4"/>
  <c r="FV27" i="4"/>
  <c r="FU27" i="4"/>
  <c r="FP27" i="4"/>
  <c r="FO27" i="4"/>
  <c r="FN27" i="4"/>
  <c r="FI27" i="4"/>
  <c r="FH27" i="4"/>
  <c r="FG27" i="4"/>
  <c r="FB27" i="4"/>
  <c r="FA27" i="4"/>
  <c r="EZ27" i="4"/>
  <c r="EU27" i="4"/>
  <c r="ET27" i="4"/>
  <c r="ES27" i="4"/>
  <c r="EN27" i="4"/>
  <c r="EM27" i="4"/>
  <c r="EL27" i="4"/>
  <c r="EF27" i="4"/>
  <c r="EE27" i="4"/>
  <c r="EG27" i="4" s="1"/>
  <c r="DY27" i="4"/>
  <c r="DX27" i="4"/>
  <c r="DZ27" i="4" s="1"/>
  <c r="DR27" i="4"/>
  <c r="DQ27" i="4"/>
  <c r="DS27" i="4" s="1"/>
  <c r="DL27" i="4"/>
  <c r="DK27" i="4"/>
  <c r="DJ27" i="4"/>
  <c r="DC27" i="4"/>
  <c r="DB27" i="4"/>
  <c r="CZ27" i="4"/>
  <c r="CY27" i="4"/>
  <c r="CX27" i="4"/>
  <c r="AH27" i="4"/>
  <c r="CM27" i="4" s="1"/>
  <c r="AG27" i="4"/>
  <c r="AF27" i="4"/>
  <c r="AC27" i="4"/>
  <c r="AD27" i="4" s="1"/>
  <c r="DF27" i="4" s="1"/>
  <c r="GD26" i="4"/>
  <c r="GC26" i="4"/>
  <c r="GB26" i="4"/>
  <c r="FW26" i="4"/>
  <c r="FV26" i="4"/>
  <c r="FU26" i="4"/>
  <c r="FP26" i="4"/>
  <c r="FO26" i="4"/>
  <c r="FN26" i="4"/>
  <c r="FI26" i="4"/>
  <c r="FH26" i="4"/>
  <c r="FG26" i="4"/>
  <c r="FB26" i="4"/>
  <c r="FA26" i="4"/>
  <c r="EZ26" i="4"/>
  <c r="EU26" i="4"/>
  <c r="ET26" i="4"/>
  <c r="ES26" i="4"/>
  <c r="EN26" i="4"/>
  <c r="EM26" i="4"/>
  <c r="EL26" i="4"/>
  <c r="EF26" i="4"/>
  <c r="EE26" i="4"/>
  <c r="EG26" i="4" s="1"/>
  <c r="DY26" i="4"/>
  <c r="DX26" i="4"/>
  <c r="DZ26" i="4" s="1"/>
  <c r="DS26" i="4"/>
  <c r="DR26" i="4"/>
  <c r="DQ26" i="4"/>
  <c r="DL26" i="4"/>
  <c r="DK26" i="4"/>
  <c r="DJ26" i="4"/>
  <c r="DD26" i="4"/>
  <c r="DC26" i="4"/>
  <c r="DB26" i="4"/>
  <c r="CZ26" i="4"/>
  <c r="CY26" i="4"/>
  <c r="CX26" i="4"/>
  <c r="AF26" i="4"/>
  <c r="AC26" i="4"/>
  <c r="AD26" i="4" s="1"/>
  <c r="GD25" i="4"/>
  <c r="GC25" i="4"/>
  <c r="GB25" i="4"/>
  <c r="FW25" i="4"/>
  <c r="FV25" i="4"/>
  <c r="FU25" i="4"/>
  <c r="FP25" i="4"/>
  <c r="FO25" i="4"/>
  <c r="FN25" i="4"/>
  <c r="FI25" i="4"/>
  <c r="FH25" i="4"/>
  <c r="FG25" i="4"/>
  <c r="FB25" i="4"/>
  <c r="FA25" i="4"/>
  <c r="EZ25" i="4"/>
  <c r="EU25" i="4"/>
  <c r="ET25" i="4"/>
  <c r="ES25" i="4"/>
  <c r="EM25" i="4"/>
  <c r="EN25" i="4" s="1"/>
  <c r="EL25" i="4"/>
  <c r="EG25" i="4"/>
  <c r="EF25" i="4"/>
  <c r="EE25" i="4"/>
  <c r="DZ25" i="4"/>
  <c r="DY25" i="4"/>
  <c r="DX25" i="4"/>
  <c r="DS25" i="4"/>
  <c r="DR25" i="4"/>
  <c r="DQ25" i="4"/>
  <c r="DK25" i="4"/>
  <c r="DJ25" i="4"/>
  <c r="DL25" i="4" s="1"/>
  <c r="DC25" i="4"/>
  <c r="DB25" i="4"/>
  <c r="DD25" i="4" s="1"/>
  <c r="DI25" i="4" s="1"/>
  <c r="DA25" i="4"/>
  <c r="CZ25" i="4"/>
  <c r="CY25" i="4"/>
  <c r="AE25" i="4" s="1"/>
  <c r="CX25" i="4"/>
  <c r="AF25" i="4"/>
  <c r="AC25" i="4"/>
  <c r="AD25" i="4" s="1"/>
  <c r="GD24" i="4"/>
  <c r="GC24" i="4"/>
  <c r="GB24" i="4"/>
  <c r="FW24" i="4"/>
  <c r="FV24" i="4"/>
  <c r="FU24" i="4"/>
  <c r="FP24" i="4"/>
  <c r="FO24" i="4"/>
  <c r="FN24" i="4"/>
  <c r="FI24" i="4"/>
  <c r="FH24" i="4"/>
  <c r="FG24" i="4"/>
  <c r="FB24" i="4"/>
  <c r="FA24" i="4"/>
  <c r="EZ24" i="4"/>
  <c r="EU24" i="4"/>
  <c r="ET24" i="4"/>
  <c r="ES24" i="4"/>
  <c r="EN24" i="4"/>
  <c r="EM24" i="4"/>
  <c r="EL24" i="4"/>
  <c r="EG24" i="4"/>
  <c r="EF24" i="4"/>
  <c r="EE24" i="4"/>
  <c r="DY24" i="4"/>
  <c r="DX24" i="4"/>
  <c r="DZ24" i="4" s="1"/>
  <c r="DR24" i="4"/>
  <c r="DQ24" i="4"/>
  <c r="DS24" i="4" s="1"/>
  <c r="DN24" i="4"/>
  <c r="DU24" i="4" s="1"/>
  <c r="DK24" i="4"/>
  <c r="DL24" i="4" s="1"/>
  <c r="DJ24" i="4"/>
  <c r="DF24" i="4"/>
  <c r="DE24" i="4" s="1"/>
  <c r="DD24" i="4"/>
  <c r="DC24" i="4"/>
  <c r="DB24" i="4"/>
  <c r="CZ24" i="4"/>
  <c r="CY24" i="4"/>
  <c r="AE24" i="4" s="1"/>
  <c r="CX24" i="4"/>
  <c r="AF24" i="4"/>
  <c r="AD24" i="4"/>
  <c r="AH24" i="4" s="1"/>
  <c r="CM24" i="4" s="1"/>
  <c r="AC24" i="4"/>
  <c r="GD23" i="4"/>
  <c r="GC23" i="4"/>
  <c r="GB23" i="4"/>
  <c r="FW23" i="4"/>
  <c r="FV23" i="4"/>
  <c r="FU23" i="4"/>
  <c r="FP23" i="4"/>
  <c r="FO23" i="4"/>
  <c r="FN23" i="4"/>
  <c r="FI23" i="4"/>
  <c r="FH23" i="4"/>
  <c r="FG23" i="4"/>
  <c r="FB23" i="4"/>
  <c r="FA23" i="4"/>
  <c r="EZ23" i="4"/>
  <c r="EU23" i="4"/>
  <c r="ET23" i="4"/>
  <c r="ES23" i="4"/>
  <c r="EN23" i="4"/>
  <c r="EM23" i="4"/>
  <c r="EL23" i="4"/>
  <c r="EF23" i="4"/>
  <c r="EE23" i="4"/>
  <c r="EG23" i="4" s="1"/>
  <c r="DZ23" i="4"/>
  <c r="DY23" i="4"/>
  <c r="DX23" i="4"/>
  <c r="DR23" i="4"/>
  <c r="DS23" i="4" s="1"/>
  <c r="DQ23" i="4"/>
  <c r="DK23" i="4"/>
  <c r="DJ23" i="4"/>
  <c r="DL23" i="4" s="1"/>
  <c r="DD23" i="4"/>
  <c r="DC23" i="4"/>
  <c r="DB23" i="4"/>
  <c r="CX23" i="4"/>
  <c r="CZ23" i="4" s="1"/>
  <c r="AF23" i="4"/>
  <c r="AD23" i="4"/>
  <c r="AH23" i="4" s="1"/>
  <c r="CM23" i="4" s="1"/>
  <c r="AC23" i="4"/>
  <c r="GD22" i="4"/>
  <c r="GC22" i="4"/>
  <c r="GB22" i="4"/>
  <c r="FW22" i="4"/>
  <c r="FV22" i="4"/>
  <c r="FU22" i="4"/>
  <c r="FP22" i="4"/>
  <c r="FO22" i="4"/>
  <c r="FN22" i="4"/>
  <c r="FI22" i="4"/>
  <c r="FH22" i="4"/>
  <c r="FG22" i="4"/>
  <c r="FB22" i="4"/>
  <c r="FA22" i="4"/>
  <c r="EZ22" i="4"/>
  <c r="EU22" i="4"/>
  <c r="ET22" i="4"/>
  <c r="ES22" i="4"/>
  <c r="EN22" i="4"/>
  <c r="EM22" i="4"/>
  <c r="EL22" i="4"/>
  <c r="EG22" i="4"/>
  <c r="EF22" i="4"/>
  <c r="EE22" i="4"/>
  <c r="DY22" i="4"/>
  <c r="DX22" i="4"/>
  <c r="DZ22" i="4" s="1"/>
  <c r="DS22" i="4"/>
  <c r="DR22" i="4"/>
  <c r="DQ22" i="4"/>
  <c r="DK22" i="4"/>
  <c r="DL22" i="4" s="1"/>
  <c r="DJ22" i="4"/>
  <c r="DF22" i="4"/>
  <c r="DN22" i="4" s="1"/>
  <c r="DE22" i="4"/>
  <c r="DC22" i="4"/>
  <c r="DB22" i="4"/>
  <c r="DD22" i="4" s="1"/>
  <c r="CX22" i="4"/>
  <c r="CZ22" i="4" s="1"/>
  <c r="AH22" i="4"/>
  <c r="CM22" i="4" s="1"/>
  <c r="AF22" i="4"/>
  <c r="AG22" i="4" s="1"/>
  <c r="AD22" i="4"/>
  <c r="AC22" i="4"/>
  <c r="GD21" i="4"/>
  <c r="GC21" i="4"/>
  <c r="GB21" i="4"/>
  <c r="FW21" i="4"/>
  <c r="FV21" i="4"/>
  <c r="FU21" i="4"/>
  <c r="FP21" i="4"/>
  <c r="FO21" i="4"/>
  <c r="FN21" i="4"/>
  <c r="FI21" i="4"/>
  <c r="FH21" i="4"/>
  <c r="FG21" i="4"/>
  <c r="FB21" i="4"/>
  <c r="FA21" i="4"/>
  <c r="EZ21" i="4"/>
  <c r="EU21" i="4"/>
  <c r="ET21" i="4"/>
  <c r="ES21" i="4"/>
  <c r="EN21" i="4"/>
  <c r="EM21" i="4"/>
  <c r="EL21" i="4"/>
  <c r="EG21" i="4"/>
  <c r="EF21" i="4"/>
  <c r="EE21" i="4"/>
  <c r="DZ21" i="4"/>
  <c r="DY21" i="4"/>
  <c r="DX21" i="4"/>
  <c r="DS21" i="4"/>
  <c r="DR21" i="4"/>
  <c r="DQ21" i="4"/>
  <c r="DK21" i="4"/>
  <c r="DJ21" i="4"/>
  <c r="DL21" i="4" s="1"/>
  <c r="DC21" i="4"/>
  <c r="DB21" i="4"/>
  <c r="DD21" i="4" s="1"/>
  <c r="CZ21" i="4"/>
  <c r="CX21" i="4"/>
  <c r="CY21" i="4" s="1"/>
  <c r="AF21" i="4"/>
  <c r="AC21" i="4"/>
  <c r="AD21" i="4" s="1"/>
  <c r="GD20" i="4"/>
  <c r="GC20" i="4"/>
  <c r="GB20" i="4"/>
  <c r="FW20" i="4"/>
  <c r="FV20" i="4"/>
  <c r="FU20" i="4"/>
  <c r="FP20" i="4"/>
  <c r="FO20" i="4"/>
  <c r="FN20" i="4"/>
  <c r="FI20" i="4"/>
  <c r="FH20" i="4"/>
  <c r="FG20" i="4"/>
  <c r="FB20" i="4"/>
  <c r="FA20" i="4"/>
  <c r="EZ20" i="4"/>
  <c r="EU20" i="4"/>
  <c r="ET20" i="4"/>
  <c r="ES20" i="4"/>
  <c r="EM20" i="4"/>
  <c r="EL20" i="4"/>
  <c r="EN20" i="4" s="1"/>
  <c r="EG20" i="4"/>
  <c r="EF20" i="4"/>
  <c r="EE20" i="4"/>
  <c r="DY20" i="4"/>
  <c r="DX20" i="4"/>
  <c r="DZ20" i="4" s="1"/>
  <c r="DR20" i="4"/>
  <c r="DQ20" i="4"/>
  <c r="DS20" i="4" s="1"/>
  <c r="DN20" i="4"/>
  <c r="DU20" i="4" s="1"/>
  <c r="DK20" i="4"/>
  <c r="DL20" i="4" s="1"/>
  <c r="DJ20" i="4"/>
  <c r="DF20" i="4"/>
  <c r="DE20" i="4" s="1"/>
  <c r="DD20" i="4"/>
  <c r="DC20" i="4"/>
  <c r="DB20" i="4"/>
  <c r="CZ20" i="4"/>
  <c r="CX20" i="4"/>
  <c r="CY20" i="4" s="1"/>
  <c r="AF20" i="4"/>
  <c r="AD20" i="4"/>
  <c r="AH20" i="4" s="1"/>
  <c r="CM20" i="4" s="1"/>
  <c r="AC20" i="4"/>
  <c r="GD19" i="4"/>
  <c r="GC19" i="4"/>
  <c r="GB19" i="4"/>
  <c r="FW19" i="4"/>
  <c r="FV19" i="4"/>
  <c r="FU19" i="4"/>
  <c r="FP19" i="4"/>
  <c r="FO19" i="4"/>
  <c r="FN19" i="4"/>
  <c r="FI19" i="4"/>
  <c r="FH19" i="4"/>
  <c r="FG19" i="4"/>
  <c r="FB19" i="4"/>
  <c r="FA19" i="4"/>
  <c r="EZ19" i="4"/>
  <c r="EU19" i="4"/>
  <c r="ET19" i="4"/>
  <c r="ES19" i="4"/>
  <c r="EN19" i="4"/>
  <c r="EM19" i="4"/>
  <c r="EL19" i="4"/>
  <c r="EG19" i="4"/>
  <c r="EF19" i="4"/>
  <c r="EE19" i="4"/>
  <c r="DZ19" i="4"/>
  <c r="DY19" i="4"/>
  <c r="DX19" i="4"/>
  <c r="DR19" i="4"/>
  <c r="DS19" i="4" s="1"/>
  <c r="DQ19" i="4"/>
  <c r="DK19" i="4"/>
  <c r="DJ19" i="4"/>
  <c r="DL19" i="4" s="1"/>
  <c r="DD19" i="4"/>
  <c r="DC19" i="4"/>
  <c r="DB19" i="4"/>
  <c r="CX19" i="4"/>
  <c r="CZ19" i="4" s="1"/>
  <c r="AF19" i="4"/>
  <c r="AD19" i="4"/>
  <c r="AH19" i="4" s="1"/>
  <c r="CM19" i="4" s="1"/>
  <c r="AC19" i="4"/>
  <c r="GD18" i="4"/>
  <c r="GC18" i="4"/>
  <c r="GB18" i="4"/>
  <c r="FW18" i="4"/>
  <c r="FV18" i="4"/>
  <c r="FU18" i="4"/>
  <c r="FP18" i="4"/>
  <c r="FO18" i="4"/>
  <c r="FN18" i="4"/>
  <c r="FI18" i="4"/>
  <c r="FH18" i="4"/>
  <c r="FG18" i="4"/>
  <c r="FB18" i="4"/>
  <c r="FA18" i="4"/>
  <c r="EZ18" i="4"/>
  <c r="EU18" i="4"/>
  <c r="ET18" i="4"/>
  <c r="ES18" i="4"/>
  <c r="EN18" i="4"/>
  <c r="EM18" i="4"/>
  <c r="EL18" i="4"/>
  <c r="EG18" i="4"/>
  <c r="EF18" i="4"/>
  <c r="EE18" i="4"/>
  <c r="DY18" i="4"/>
  <c r="DX18" i="4"/>
  <c r="DZ18" i="4" s="1"/>
  <c r="DS18" i="4"/>
  <c r="DR18" i="4"/>
  <c r="DQ18" i="4"/>
  <c r="DK18" i="4"/>
  <c r="DL18" i="4" s="1"/>
  <c r="DJ18" i="4"/>
  <c r="DF18" i="4"/>
  <c r="DN18" i="4" s="1"/>
  <c r="DE18" i="4"/>
  <c r="DC18" i="4"/>
  <c r="DB18" i="4"/>
  <c r="DD18" i="4" s="1"/>
  <c r="CX18" i="4"/>
  <c r="CZ18" i="4" s="1"/>
  <c r="AH18" i="4"/>
  <c r="CM18" i="4" s="1"/>
  <c r="AF18" i="4"/>
  <c r="AG18" i="4" s="1"/>
  <c r="AD18" i="4"/>
  <c r="AC18" i="4"/>
  <c r="GD17" i="4"/>
  <c r="GC17" i="4"/>
  <c r="GB17" i="4"/>
  <c r="FW17" i="4"/>
  <c r="FV17" i="4"/>
  <c r="FU17" i="4"/>
  <c r="FP17" i="4"/>
  <c r="FO17" i="4"/>
  <c r="FN17" i="4"/>
  <c r="FI17" i="4"/>
  <c r="FH17" i="4"/>
  <c r="FG17" i="4"/>
  <c r="FB17" i="4"/>
  <c r="FA17" i="4"/>
  <c r="EZ17" i="4"/>
  <c r="EU17" i="4"/>
  <c r="ET17" i="4"/>
  <c r="ES17" i="4"/>
  <c r="EN17" i="4"/>
  <c r="EM17" i="4"/>
  <c r="EL17" i="4"/>
  <c r="EG17" i="4"/>
  <c r="EF17" i="4"/>
  <c r="EE17" i="4"/>
  <c r="DZ17" i="4"/>
  <c r="DY17" i="4"/>
  <c r="DX17" i="4"/>
  <c r="DS17" i="4"/>
  <c r="DR17" i="4"/>
  <c r="DQ17" i="4"/>
  <c r="DK17" i="4"/>
  <c r="DJ17" i="4"/>
  <c r="DL17" i="4" s="1"/>
  <c r="DC17" i="4"/>
  <c r="DB17" i="4"/>
  <c r="DD17" i="4" s="1"/>
  <c r="CX17" i="4"/>
  <c r="CZ17" i="4" s="1"/>
  <c r="AF17" i="4"/>
  <c r="AC17" i="4"/>
  <c r="AD17" i="4" s="1"/>
  <c r="GD16" i="4"/>
  <c r="GC16" i="4"/>
  <c r="GB16" i="4"/>
  <c r="FW16" i="4"/>
  <c r="FV16" i="4"/>
  <c r="FU16" i="4"/>
  <c r="FP16" i="4"/>
  <c r="FO16" i="4"/>
  <c r="FN16" i="4"/>
  <c r="FI16" i="4"/>
  <c r="FH16" i="4"/>
  <c r="FG16" i="4"/>
  <c r="FB16" i="4"/>
  <c r="FA16" i="4"/>
  <c r="EZ16" i="4"/>
  <c r="EU16" i="4"/>
  <c r="ET16" i="4"/>
  <c r="ES16" i="4"/>
  <c r="EN16" i="4"/>
  <c r="EM16" i="4"/>
  <c r="EL16" i="4"/>
  <c r="EG16" i="4"/>
  <c r="EF16" i="4"/>
  <c r="EE16" i="4"/>
  <c r="DY16" i="4"/>
  <c r="DX16" i="4"/>
  <c r="DZ16" i="4" s="1"/>
  <c r="DR16" i="4"/>
  <c r="DQ16" i="4"/>
  <c r="DS16" i="4" s="1"/>
  <c r="DK16" i="4"/>
  <c r="DL16" i="4" s="1"/>
  <c r="DJ16" i="4"/>
  <c r="DC16" i="4"/>
  <c r="DB16" i="4"/>
  <c r="DD16" i="4" s="1"/>
  <c r="DF16" i="4" s="1"/>
  <c r="CZ16" i="4"/>
  <c r="CX16" i="4"/>
  <c r="CY16" i="4" s="1"/>
  <c r="AF16" i="4"/>
  <c r="AD16" i="4"/>
  <c r="AH16" i="4" s="1"/>
  <c r="CM16" i="4" s="1"/>
  <c r="AC16" i="4"/>
  <c r="GD15" i="4"/>
  <c r="GC15" i="4"/>
  <c r="GB15" i="4"/>
  <c r="FW15" i="4"/>
  <c r="FV15" i="4"/>
  <c r="FU15" i="4"/>
  <c r="FP15" i="4"/>
  <c r="FO15" i="4"/>
  <c r="FN15" i="4"/>
  <c r="FI15" i="4"/>
  <c r="FH15" i="4"/>
  <c r="FG15" i="4"/>
  <c r="FB15" i="4"/>
  <c r="FA15" i="4"/>
  <c r="EZ15" i="4"/>
  <c r="EU15" i="4"/>
  <c r="ET15" i="4"/>
  <c r="ES15" i="4"/>
  <c r="EN15" i="4"/>
  <c r="EM15" i="4"/>
  <c r="EL15" i="4"/>
  <c r="EG15" i="4"/>
  <c r="EF15" i="4"/>
  <c r="EE15" i="4"/>
  <c r="DZ15" i="4"/>
  <c r="DY15" i="4"/>
  <c r="DX15" i="4"/>
  <c r="DR15" i="4"/>
  <c r="DS15" i="4" s="1"/>
  <c r="DQ15" i="4"/>
  <c r="DK15" i="4"/>
  <c r="DJ15" i="4"/>
  <c r="DL15" i="4" s="1"/>
  <c r="DD15" i="4"/>
  <c r="DC15" i="4"/>
  <c r="DB15" i="4"/>
  <c r="CX15" i="4"/>
  <c r="CZ15" i="4" s="1"/>
  <c r="AF15" i="4"/>
  <c r="AD15" i="4"/>
  <c r="AH15" i="4" s="1"/>
  <c r="CM15" i="4" s="1"/>
  <c r="AC15" i="4"/>
  <c r="GD14" i="4"/>
  <c r="GC14" i="4"/>
  <c r="GB14" i="4"/>
  <c r="FW14" i="4"/>
  <c r="FV14" i="4"/>
  <c r="FU14" i="4"/>
  <c r="FP14" i="4"/>
  <c r="FO14" i="4"/>
  <c r="FN14" i="4"/>
  <c r="FI14" i="4"/>
  <c r="FH14" i="4"/>
  <c r="FG14" i="4"/>
  <c r="FB14" i="4"/>
  <c r="FA14" i="4"/>
  <c r="EZ14" i="4"/>
  <c r="EU14" i="4"/>
  <c r="ET14" i="4"/>
  <c r="ES14" i="4"/>
  <c r="EN14" i="4"/>
  <c r="EM14" i="4"/>
  <c r="EL14" i="4"/>
  <c r="EF14" i="4"/>
  <c r="EE14" i="4"/>
  <c r="EG14" i="4" s="1"/>
  <c r="DY14" i="4"/>
  <c r="DX14" i="4"/>
  <c r="DZ14" i="4" s="1"/>
  <c r="DS14" i="4"/>
  <c r="DR14" i="4"/>
  <c r="DQ14" i="4"/>
  <c r="DK14" i="4"/>
  <c r="DL14" i="4" s="1"/>
  <c r="DJ14" i="4"/>
  <c r="DC14" i="4"/>
  <c r="DB14" i="4"/>
  <c r="DD14" i="4" s="1"/>
  <c r="DF14" i="4" s="1"/>
  <c r="CX14" i="4"/>
  <c r="CZ14" i="4" s="1"/>
  <c r="AH14" i="4"/>
  <c r="CM14" i="4" s="1"/>
  <c r="AF14" i="4"/>
  <c r="AG14" i="4" s="1"/>
  <c r="AD14" i="4"/>
  <c r="AC14" i="4"/>
  <c r="GD13" i="4"/>
  <c r="GC13" i="4"/>
  <c r="GB13" i="4"/>
  <c r="FW13" i="4"/>
  <c r="FV13" i="4"/>
  <c r="FU13" i="4"/>
  <c r="FP13" i="4"/>
  <c r="FO13" i="4"/>
  <c r="FN13" i="4"/>
  <c r="FI13" i="4"/>
  <c r="FH13" i="4"/>
  <c r="FG13" i="4"/>
  <c r="FB13" i="4"/>
  <c r="FA13" i="4"/>
  <c r="EZ13" i="4"/>
  <c r="EU13" i="4"/>
  <c r="ET13" i="4"/>
  <c r="ES13" i="4"/>
  <c r="EN13" i="4"/>
  <c r="EM13" i="4"/>
  <c r="EL13" i="4"/>
  <c r="EF13" i="4"/>
  <c r="EE13" i="4"/>
  <c r="EG13" i="4" s="1"/>
  <c r="DZ13" i="4"/>
  <c r="DY13" i="4"/>
  <c r="DX13" i="4"/>
  <c r="DS13" i="4"/>
  <c r="DR13" i="4"/>
  <c r="DQ13" i="4"/>
  <c r="DK13" i="4"/>
  <c r="DJ13" i="4"/>
  <c r="DL13" i="4" s="1"/>
  <c r="DC13" i="4"/>
  <c r="DB13" i="4"/>
  <c r="DD13" i="4" s="1"/>
  <c r="CX13" i="4"/>
  <c r="CZ13" i="4" s="1"/>
  <c r="AF13" i="4"/>
  <c r="AC13" i="4"/>
  <c r="AD13" i="4" s="1"/>
  <c r="GD12" i="4"/>
  <c r="GC12" i="4"/>
  <c r="GB12" i="4"/>
  <c r="FW12" i="4"/>
  <c r="FV12" i="4"/>
  <c r="FU12" i="4"/>
  <c r="FP12" i="4"/>
  <c r="FO12" i="4"/>
  <c r="FN12" i="4"/>
  <c r="FI12" i="4"/>
  <c r="FH12" i="4"/>
  <c r="FG12" i="4"/>
  <c r="FB12" i="4"/>
  <c r="FA12" i="4"/>
  <c r="EZ12" i="4"/>
  <c r="EU12" i="4"/>
  <c r="ET12" i="4"/>
  <c r="ES12" i="4"/>
  <c r="EN12" i="4"/>
  <c r="EM12" i="4"/>
  <c r="EL12" i="4"/>
  <c r="EG12" i="4"/>
  <c r="EF12" i="4"/>
  <c r="EE12" i="4"/>
  <c r="DZ12" i="4"/>
  <c r="DY12" i="4"/>
  <c r="DX12" i="4"/>
  <c r="DS12" i="4"/>
  <c r="DR12" i="4"/>
  <c r="DQ12" i="4"/>
  <c r="DK12" i="4"/>
  <c r="DL12" i="4" s="1"/>
  <c r="DJ12" i="4"/>
  <c r="DC12" i="4"/>
  <c r="DB12" i="4"/>
  <c r="DD12" i="4" s="1"/>
  <c r="DF12" i="4" s="1"/>
  <c r="CX12" i="4"/>
  <c r="CZ12" i="4" s="1"/>
  <c r="AF12" i="4"/>
  <c r="AD12" i="4"/>
  <c r="AH12" i="4" s="1"/>
  <c r="CM12" i="4" s="1"/>
  <c r="AC12" i="4"/>
  <c r="GD11" i="4"/>
  <c r="GC11" i="4"/>
  <c r="GB11" i="4"/>
  <c r="FW11" i="4"/>
  <c r="FV11" i="4"/>
  <c r="FU11" i="4"/>
  <c r="FP11" i="4"/>
  <c r="FO11" i="4"/>
  <c r="FN11" i="4"/>
  <c r="FI11" i="4"/>
  <c r="FH11" i="4"/>
  <c r="FG11" i="4"/>
  <c r="FB11" i="4"/>
  <c r="FA11" i="4"/>
  <c r="EZ11" i="4"/>
  <c r="EU11" i="4"/>
  <c r="ET11" i="4"/>
  <c r="ES11" i="4"/>
  <c r="EM11" i="4"/>
  <c r="EN11" i="4" s="1"/>
  <c r="EL11" i="4"/>
  <c r="EG11" i="4"/>
  <c r="EF11" i="4"/>
  <c r="EE11" i="4"/>
  <c r="DZ11" i="4"/>
  <c r="DY11" i="4"/>
  <c r="DX11" i="4"/>
  <c r="DS11" i="4"/>
  <c r="DR11" i="4"/>
  <c r="DQ11" i="4"/>
  <c r="DK11" i="4"/>
  <c r="DJ11" i="4"/>
  <c r="DL11" i="4" s="1"/>
  <c r="DC11" i="4"/>
  <c r="DB11" i="4"/>
  <c r="DD11" i="4" s="1"/>
  <c r="CX11" i="4"/>
  <c r="CZ11" i="4" s="1"/>
  <c r="AF11" i="4"/>
  <c r="AD11" i="4"/>
  <c r="AH11" i="4" s="1"/>
  <c r="CM11" i="4" s="1"/>
  <c r="AC11" i="4"/>
  <c r="GD10" i="4"/>
  <c r="GC10" i="4"/>
  <c r="GB10" i="4"/>
  <c r="FW10" i="4"/>
  <c r="FV10" i="4"/>
  <c r="FU10" i="4"/>
  <c r="FP10" i="4"/>
  <c r="FO10" i="4"/>
  <c r="FN10" i="4"/>
  <c r="FI10" i="4"/>
  <c r="FH10" i="4"/>
  <c r="FG10" i="4"/>
  <c r="FB10" i="4"/>
  <c r="FA10" i="4"/>
  <c r="EZ10" i="4"/>
  <c r="EU10" i="4"/>
  <c r="ET10" i="4"/>
  <c r="ES10" i="4"/>
  <c r="EM10" i="4"/>
  <c r="EL10" i="4"/>
  <c r="EN10" i="4" s="1"/>
  <c r="EF10" i="4"/>
  <c r="EE10" i="4"/>
  <c r="EG10" i="4" s="1"/>
  <c r="DY10" i="4"/>
  <c r="DX10" i="4"/>
  <c r="DZ10" i="4" s="1"/>
  <c r="DS10" i="4"/>
  <c r="DR10" i="4"/>
  <c r="DQ10" i="4"/>
  <c r="DK10" i="4"/>
  <c r="DL10" i="4" s="1"/>
  <c r="DJ10" i="4"/>
  <c r="DC10" i="4"/>
  <c r="DB10" i="4"/>
  <c r="DD10" i="4" s="1"/>
  <c r="DF10" i="4" s="1"/>
  <c r="CX10" i="4"/>
  <c r="CZ10" i="4" s="1"/>
  <c r="AF10" i="4"/>
  <c r="AH10" i="4" s="1"/>
  <c r="CM10" i="4" s="1"/>
  <c r="AD10" i="4"/>
  <c r="AC10" i="4"/>
  <c r="GD9" i="4"/>
  <c r="GC9" i="4"/>
  <c r="GB9" i="4"/>
  <c r="FW9" i="4"/>
  <c r="FV9" i="4"/>
  <c r="FU9" i="4"/>
  <c r="FP9" i="4"/>
  <c r="FO9" i="4"/>
  <c r="FN9" i="4"/>
  <c r="FI9" i="4"/>
  <c r="FH9" i="4"/>
  <c r="FG9" i="4"/>
  <c r="FB9" i="4"/>
  <c r="FA9" i="4"/>
  <c r="EZ9" i="4"/>
  <c r="EU9" i="4"/>
  <c r="ET9" i="4"/>
  <c r="ES9" i="4"/>
  <c r="EM9" i="4"/>
  <c r="EN9" i="4" s="1"/>
  <c r="EL9" i="4"/>
  <c r="EF9" i="4"/>
  <c r="EE9" i="4"/>
  <c r="EG9" i="4" s="1"/>
  <c r="DZ9" i="4"/>
  <c r="DY9" i="4"/>
  <c r="DX9" i="4"/>
  <c r="DS9" i="4"/>
  <c r="DR9" i="4"/>
  <c r="DQ9" i="4"/>
  <c r="DK9" i="4"/>
  <c r="DJ9" i="4"/>
  <c r="DL9" i="4" s="1"/>
  <c r="DC9" i="4"/>
  <c r="DB9" i="4"/>
  <c r="DD9" i="4" s="1"/>
  <c r="DF9" i="4" s="1"/>
  <c r="CX9" i="4"/>
  <c r="CZ9" i="4" s="1"/>
  <c r="CM9" i="4"/>
  <c r="AF9" i="4"/>
  <c r="CO9" i="4" s="1"/>
  <c r="AD9" i="4"/>
  <c r="AC9" i="4"/>
  <c r="J38" i="2"/>
  <c r="I38" i="2"/>
  <c r="H38" i="2"/>
  <c r="G38" i="2"/>
  <c r="F38" i="2"/>
  <c r="E38" i="2"/>
  <c r="D38" i="2"/>
  <c r="J37" i="2"/>
  <c r="I37" i="2"/>
  <c r="H37" i="2"/>
  <c r="G37" i="2"/>
  <c r="F37" i="2"/>
  <c r="E37" i="2"/>
  <c r="D37" i="2"/>
  <c r="J36" i="2"/>
  <c r="I36" i="2"/>
  <c r="H36" i="2"/>
  <c r="G36" i="2"/>
  <c r="F36" i="2"/>
  <c r="E36" i="2"/>
  <c r="D36" i="2"/>
  <c r="J35" i="2"/>
  <c r="I35" i="2"/>
  <c r="H35" i="2"/>
  <c r="G35" i="2"/>
  <c r="F35" i="2"/>
  <c r="E35" i="2"/>
  <c r="D35" i="2"/>
  <c r="J34" i="2"/>
  <c r="I34" i="2"/>
  <c r="H34" i="2"/>
  <c r="G34" i="2"/>
  <c r="F34" i="2"/>
  <c r="E34" i="2"/>
  <c r="D34" i="2"/>
  <c r="CO18" i="4" l="1"/>
  <c r="CQ18" i="4" s="1"/>
  <c r="CP18" i="4" s="1"/>
  <c r="CS18" i="4" s="1"/>
  <c r="DM22" i="4"/>
  <c r="DU22" i="4"/>
  <c r="CO23" i="4"/>
  <c r="CQ23" i="4" s="1"/>
  <c r="CP23" i="4" s="1"/>
  <c r="CS23" i="4" s="1"/>
  <c r="DT24" i="4"/>
  <c r="EB24" i="4"/>
  <c r="AE30" i="4"/>
  <c r="DA30" i="4"/>
  <c r="DI30" i="4" s="1"/>
  <c r="CO16" i="4"/>
  <c r="CQ16" i="4"/>
  <c r="CP16" i="4" s="1"/>
  <c r="CS16" i="4" s="1"/>
  <c r="DP25" i="4"/>
  <c r="DG25" i="4"/>
  <c r="DE31" i="4"/>
  <c r="DN31" i="4"/>
  <c r="AH26" i="4"/>
  <c r="CM26" i="4" s="1"/>
  <c r="AG26" i="4"/>
  <c r="DF26" i="4"/>
  <c r="DE9" i="4"/>
  <c r="DN9" i="4"/>
  <c r="AE16" i="4"/>
  <c r="DA16" i="4"/>
  <c r="DI16" i="4" s="1"/>
  <c r="CO19" i="4"/>
  <c r="CQ19" i="4" s="1"/>
  <c r="CP19" i="4" s="1"/>
  <c r="CS19" i="4" s="1"/>
  <c r="DT20" i="4"/>
  <c r="EB20" i="4"/>
  <c r="CO24" i="4"/>
  <c r="CQ24" i="4" s="1"/>
  <c r="CP24" i="4" s="1"/>
  <c r="CS24" i="4" s="1"/>
  <c r="CQ28" i="4"/>
  <c r="CP28" i="4" s="1"/>
  <c r="CS28" i="4" s="1"/>
  <c r="CQ31" i="4"/>
  <c r="CP31" i="4" s="1"/>
  <c r="CS31" i="4" s="1"/>
  <c r="DF13" i="4"/>
  <c r="AH13" i="4"/>
  <c r="CM13" i="4" s="1"/>
  <c r="AG13" i="4"/>
  <c r="DF17" i="4"/>
  <c r="AH17" i="4"/>
  <c r="CM17" i="4" s="1"/>
  <c r="AG17" i="4"/>
  <c r="DG28" i="4"/>
  <c r="DP28" i="4"/>
  <c r="CO12" i="4"/>
  <c r="CQ12" i="4"/>
  <c r="CP12" i="4" s="1"/>
  <c r="CS12" i="4" s="1"/>
  <c r="CO27" i="4"/>
  <c r="CQ27" i="4"/>
  <c r="CP27" i="4" s="1"/>
  <c r="CS27" i="4" s="1"/>
  <c r="CQ9" i="4"/>
  <c r="CP9" i="4" s="1"/>
  <c r="CS9" i="4" s="1"/>
  <c r="CQ10" i="4"/>
  <c r="CP10" i="4" s="1"/>
  <c r="CS10" i="4" s="1"/>
  <c r="CO10" i="4"/>
  <c r="DF29" i="4"/>
  <c r="AG29" i="4"/>
  <c r="AH29" i="4"/>
  <c r="CM29" i="4" s="1"/>
  <c r="DE12" i="4"/>
  <c r="DN12" i="4"/>
  <c r="DE16" i="4"/>
  <c r="DN16" i="4"/>
  <c r="CQ14" i="4"/>
  <c r="CP14" i="4" s="1"/>
  <c r="CS14" i="4" s="1"/>
  <c r="CO14" i="4"/>
  <c r="CO22" i="4"/>
  <c r="CQ22" i="4" s="1"/>
  <c r="CP22" i="4" s="1"/>
  <c r="CS22" i="4" s="1"/>
  <c r="DF21" i="4"/>
  <c r="AH21" i="4"/>
  <c r="CM21" i="4" s="1"/>
  <c r="AG21" i="4"/>
  <c r="AE21" i="4"/>
  <c r="DA21" i="4"/>
  <c r="DI21" i="4" s="1"/>
  <c r="DM18" i="4"/>
  <c r="DU18" i="4"/>
  <c r="CO20" i="4"/>
  <c r="CQ20" i="4" s="1"/>
  <c r="CP20" i="4" s="1"/>
  <c r="CS20" i="4" s="1"/>
  <c r="DE27" i="4"/>
  <c r="DN27" i="4"/>
  <c r="DN10" i="4"/>
  <c r="DE10" i="4"/>
  <c r="CO11" i="4"/>
  <c r="CQ11" i="4" s="1"/>
  <c r="CP11" i="4" s="1"/>
  <c r="CS11" i="4" s="1"/>
  <c r="DN14" i="4"/>
  <c r="DE14" i="4"/>
  <c r="CO15" i="4"/>
  <c r="CQ15" i="4" s="1"/>
  <c r="CP15" i="4" s="1"/>
  <c r="CS15" i="4" s="1"/>
  <c r="AE20" i="4"/>
  <c r="DA20" i="4"/>
  <c r="DI20" i="4" s="1"/>
  <c r="AH25" i="4"/>
  <c r="CM25" i="4" s="1"/>
  <c r="AG25" i="4"/>
  <c r="DF25" i="4"/>
  <c r="AH30" i="6"/>
  <c r="AG30" i="6"/>
  <c r="DF30" i="6"/>
  <c r="AG9" i="4"/>
  <c r="CY11" i="4"/>
  <c r="CY15" i="4"/>
  <c r="CY19" i="4"/>
  <c r="CY23" i="4"/>
  <c r="CO28" i="4"/>
  <c r="DN11" i="5"/>
  <c r="CZ9" i="6"/>
  <c r="CY9" i="6"/>
  <c r="AH14" i="6"/>
  <c r="AG14" i="6"/>
  <c r="DF14" i="6"/>
  <c r="AH16" i="6"/>
  <c r="AG16" i="6"/>
  <c r="DF16" i="6"/>
  <c r="AH20" i="6"/>
  <c r="AG20" i="6"/>
  <c r="DF20" i="6"/>
  <c r="DN18" i="7"/>
  <c r="DE18" i="7"/>
  <c r="AF23" i="7"/>
  <c r="AE23" i="7"/>
  <c r="DA23" i="7"/>
  <c r="DI23" i="7" s="1"/>
  <c r="AH9" i="4"/>
  <c r="DM20" i="4"/>
  <c r="DM24" i="4"/>
  <c r="DL11" i="6"/>
  <c r="AH28" i="6"/>
  <c r="AG28" i="6"/>
  <c r="DF28" i="6"/>
  <c r="AE27" i="4"/>
  <c r="DA27" i="4"/>
  <c r="AH30" i="4"/>
  <c r="CM30" i="4" s="1"/>
  <c r="DF30" i="4"/>
  <c r="AH18" i="6"/>
  <c r="AG18" i="6"/>
  <c r="DF18" i="6"/>
  <c r="AH22" i="6"/>
  <c r="AG22" i="6"/>
  <c r="DF22" i="6"/>
  <c r="AH35" i="6"/>
  <c r="DF35" i="6"/>
  <c r="AG35" i="6"/>
  <c r="DO38" i="6"/>
  <c r="DW38" i="6"/>
  <c r="CS22" i="6"/>
  <c r="CS21" i="6"/>
  <c r="CS24" i="6"/>
  <c r="DE15" i="7"/>
  <c r="DN15" i="7"/>
  <c r="DN11" i="6"/>
  <c r="AG10" i="4"/>
  <c r="CY12" i="4"/>
  <c r="DD27" i="4"/>
  <c r="AE29" i="4"/>
  <c r="DA29" i="4"/>
  <c r="DI29" i="4" s="1"/>
  <c r="AG30" i="4"/>
  <c r="AG31" i="4"/>
  <c r="DN9" i="6"/>
  <c r="AH10" i="6"/>
  <c r="AG10" i="6"/>
  <c r="AH25" i="6"/>
  <c r="AG25" i="6"/>
  <c r="DF25" i="6"/>
  <c r="CO32" i="4"/>
  <c r="CQ32" i="4" s="1"/>
  <c r="CP32" i="4" s="1"/>
  <c r="CS32" i="4" s="1"/>
  <c r="AH27" i="6"/>
  <c r="AG27" i="6"/>
  <c r="DF27" i="6"/>
  <c r="DA24" i="4"/>
  <c r="DI24" i="4" s="1"/>
  <c r="CO31" i="4"/>
  <c r="CY12" i="5"/>
  <c r="AH13" i="6"/>
  <c r="AG13" i="6"/>
  <c r="DF13" i="6"/>
  <c r="DF11" i="4"/>
  <c r="DF15" i="4"/>
  <c r="DF19" i="4"/>
  <c r="DF23" i="4"/>
  <c r="AG32" i="4"/>
  <c r="DD12" i="5"/>
  <c r="DF12" i="5" s="1"/>
  <c r="CZ10" i="6"/>
  <c r="CY10" i="6"/>
  <c r="AH15" i="6"/>
  <c r="AG15" i="6"/>
  <c r="DF15" i="6"/>
  <c r="AE31" i="6"/>
  <c r="DA31" i="6"/>
  <c r="DI31" i="6" s="1"/>
  <c r="CY9" i="4"/>
  <c r="AG11" i="4"/>
  <c r="CY13" i="4"/>
  <c r="AG15" i="4"/>
  <c r="CY17" i="4"/>
  <c r="AG19" i="4"/>
  <c r="AG23" i="4"/>
  <c r="AH17" i="6"/>
  <c r="AG17" i="6"/>
  <c r="DF17" i="6"/>
  <c r="AH19" i="6"/>
  <c r="AG19" i="6"/>
  <c r="DF19" i="6"/>
  <c r="AH21" i="6"/>
  <c r="AG21" i="6"/>
  <c r="DF21" i="6"/>
  <c r="AH23" i="6"/>
  <c r="AG23" i="6"/>
  <c r="DF23" i="6"/>
  <c r="DF28" i="4"/>
  <c r="DZ28" i="4"/>
  <c r="DE9" i="5"/>
  <c r="DN9" i="5"/>
  <c r="DW9" i="5"/>
  <c r="DO9" i="5"/>
  <c r="AH11" i="6"/>
  <c r="AG11" i="6"/>
  <c r="AE27" i="6"/>
  <c r="AH29" i="6"/>
  <c r="AG29" i="6"/>
  <c r="DF29" i="6"/>
  <c r="AE26" i="4"/>
  <c r="AE31" i="4"/>
  <c r="DA31" i="4"/>
  <c r="DI31" i="4" s="1"/>
  <c r="DZ31" i="4"/>
  <c r="DA32" i="4"/>
  <c r="DI32" i="4" s="1"/>
  <c r="AE32" i="4"/>
  <c r="DS10" i="5"/>
  <c r="CS23" i="6"/>
  <c r="DG27" i="6"/>
  <c r="DP27" i="6"/>
  <c r="CZ11" i="5"/>
  <c r="CY11" i="5"/>
  <c r="DF10" i="6"/>
  <c r="AH12" i="6"/>
  <c r="AG12" i="6"/>
  <c r="DF12" i="6"/>
  <c r="CY10" i="4"/>
  <c r="AG12" i="4"/>
  <c r="CY14" i="4"/>
  <c r="AG16" i="4"/>
  <c r="CY18" i="4"/>
  <c r="AG20" i="4"/>
  <c r="CY22" i="4"/>
  <c r="AG24" i="4"/>
  <c r="DA26" i="4"/>
  <c r="DI26" i="4" s="1"/>
  <c r="AE28" i="4"/>
  <c r="AH9" i="5"/>
  <c r="DF10" i="5"/>
  <c r="CM9" i="6"/>
  <c r="CQ9" i="6" s="1"/>
  <c r="CP9" i="6" s="1"/>
  <c r="AH9" i="6"/>
  <c r="AG9" i="6"/>
  <c r="DN10" i="7"/>
  <c r="DE10" i="7"/>
  <c r="CM11" i="7"/>
  <c r="DF11" i="7"/>
  <c r="AG11" i="7"/>
  <c r="EG32" i="4"/>
  <c r="CM9" i="5"/>
  <c r="CQ9" i="5" s="1"/>
  <c r="CP9" i="5" s="1"/>
  <c r="CS9" i="5" s="1"/>
  <c r="CZ11" i="6"/>
  <c r="CY11" i="6"/>
  <c r="EG28" i="4"/>
  <c r="DF32" i="4"/>
  <c r="AH24" i="6"/>
  <c r="AG24" i="6"/>
  <c r="DF24" i="6"/>
  <c r="AH26" i="6"/>
  <c r="AG26" i="6"/>
  <c r="DF26" i="6"/>
  <c r="DN26" i="7"/>
  <c r="DE26" i="7"/>
  <c r="DD32" i="6"/>
  <c r="FI34" i="6"/>
  <c r="AH38" i="6"/>
  <c r="DF38" i="6"/>
  <c r="AG46" i="6"/>
  <c r="AF11" i="7"/>
  <c r="CO11" i="7" s="1"/>
  <c r="DA11" i="7"/>
  <c r="DI11" i="7" s="1"/>
  <c r="DE20" i="7"/>
  <c r="DN20" i="7"/>
  <c r="CM25" i="7"/>
  <c r="DF25" i="7"/>
  <c r="CY33" i="7"/>
  <c r="CZ33" i="7"/>
  <c r="CY15" i="6"/>
  <c r="CY19" i="6"/>
  <c r="CY23" i="6"/>
  <c r="CZ9" i="7"/>
  <c r="CY9" i="7"/>
  <c r="CZ11" i="7"/>
  <c r="AE11" i="7" s="1"/>
  <c r="DN13" i="7"/>
  <c r="DE13" i="7"/>
  <c r="DE28" i="7"/>
  <c r="DN28" i="7"/>
  <c r="AG34" i="7"/>
  <c r="CM34" i="7"/>
  <c r="DF34" i="7"/>
  <c r="EG33" i="6"/>
  <c r="AG52" i="6"/>
  <c r="DN38" i="7"/>
  <c r="DE38" i="7"/>
  <c r="DF39" i="7"/>
  <c r="CM39" i="7"/>
  <c r="DF32" i="6"/>
  <c r="DF34" i="6"/>
  <c r="DE23" i="7"/>
  <c r="DN23" i="7"/>
  <c r="CM31" i="7"/>
  <c r="DF31" i="7"/>
  <c r="AE34" i="7"/>
  <c r="AF34" i="7"/>
  <c r="CO34" i="7" s="1"/>
  <c r="DA34" i="7"/>
  <c r="DI34" i="7" s="1"/>
  <c r="AQ11" i="8"/>
  <c r="AH11" i="8"/>
  <c r="AG11" i="8"/>
  <c r="DE9" i="7"/>
  <c r="DN9" i="7"/>
  <c r="CM22" i="7"/>
  <c r="DF22" i="7"/>
  <c r="CZ31" i="7"/>
  <c r="CY31" i="7"/>
  <c r="CY12" i="6"/>
  <c r="CY16" i="6"/>
  <c r="CY20" i="6"/>
  <c r="CY24" i="6"/>
  <c r="CY28" i="6"/>
  <c r="DA35" i="6"/>
  <c r="DI35" i="6" s="1"/>
  <c r="DA37" i="6"/>
  <c r="DI37" i="6" s="1"/>
  <c r="DL12" i="7"/>
  <c r="DN12" i="7" s="1"/>
  <c r="DF31" i="6"/>
  <c r="AG32" i="6"/>
  <c r="AG34" i="6"/>
  <c r="CY36" i="6"/>
  <c r="DZ15" i="7"/>
  <c r="CZ22" i="7"/>
  <c r="CY22" i="7"/>
  <c r="CM16" i="7"/>
  <c r="CQ16" i="7" s="1"/>
  <c r="CP16" i="7" s="1"/>
  <c r="CS16" i="7" s="1"/>
  <c r="DF16" i="7"/>
  <c r="AH16" i="7"/>
  <c r="AG16" i="7"/>
  <c r="AF19" i="7"/>
  <c r="CO19" i="7" s="1"/>
  <c r="CQ19" i="7" s="1"/>
  <c r="CP19" i="7" s="1"/>
  <c r="CS19" i="7" s="1"/>
  <c r="AE19" i="7"/>
  <c r="DA19" i="7"/>
  <c r="DI19" i="7" s="1"/>
  <c r="CM26" i="7"/>
  <c r="CQ26" i="7" s="1"/>
  <c r="CP26" i="7" s="1"/>
  <c r="CS26" i="7" s="1"/>
  <c r="AG26" i="7"/>
  <c r="CQ27" i="7"/>
  <c r="CP27" i="7" s="1"/>
  <c r="CS27" i="7" s="1"/>
  <c r="AG31" i="6"/>
  <c r="CY33" i="6"/>
  <c r="AF27" i="7"/>
  <c r="CO27" i="7" s="1"/>
  <c r="AE27" i="7"/>
  <c r="DA27" i="7"/>
  <c r="DI27" i="7" s="1"/>
  <c r="CY13" i="6"/>
  <c r="CY17" i="6"/>
  <c r="CY21" i="6"/>
  <c r="CY25" i="6"/>
  <c r="CY29" i="6"/>
  <c r="AE16" i="7"/>
  <c r="DA16" i="7"/>
  <c r="DI16" i="7" s="1"/>
  <c r="CZ17" i="7"/>
  <c r="CY17" i="7"/>
  <c r="CM24" i="7"/>
  <c r="CQ24" i="7" s="1"/>
  <c r="CP24" i="7" s="1"/>
  <c r="CS24" i="7" s="1"/>
  <c r="DF24" i="7"/>
  <c r="AH26" i="7"/>
  <c r="CZ27" i="7"/>
  <c r="CM29" i="7"/>
  <c r="DF29" i="7"/>
  <c r="CY10" i="5"/>
  <c r="DF37" i="6"/>
  <c r="AH37" i="6"/>
  <c r="CM13" i="7"/>
  <c r="CM14" i="7"/>
  <c r="CQ14" i="7" s="1"/>
  <c r="CP14" i="7" s="1"/>
  <c r="CS14" i="7" s="1"/>
  <c r="DF14" i="7"/>
  <c r="AH14" i="7"/>
  <c r="AG14" i="7"/>
  <c r="CM21" i="7"/>
  <c r="DF21" i="7"/>
  <c r="AF24" i="7"/>
  <c r="CO24" i="7" s="1"/>
  <c r="AE24" i="7"/>
  <c r="DA24" i="7"/>
  <c r="DI24" i="7" s="1"/>
  <c r="AE26" i="7"/>
  <c r="DA26" i="7"/>
  <c r="DI26" i="7" s="1"/>
  <c r="EG37" i="6"/>
  <c r="AF15" i="7"/>
  <c r="AE15" i="7"/>
  <c r="DA15" i="7"/>
  <c r="DI15" i="7" s="1"/>
  <c r="DZ23" i="7"/>
  <c r="DE12" i="7"/>
  <c r="AF14" i="7"/>
  <c r="CO14" i="7" s="1"/>
  <c r="DA14" i="7"/>
  <c r="DI14" i="7" s="1"/>
  <c r="DE17" i="7"/>
  <c r="DN17" i="7"/>
  <c r="AG23" i="7"/>
  <c r="CY14" i="6"/>
  <c r="CY18" i="6"/>
  <c r="CY22" i="6"/>
  <c r="CY26" i="6"/>
  <c r="CY30" i="6"/>
  <c r="CY32" i="6"/>
  <c r="DF33" i="6"/>
  <c r="CY34" i="6"/>
  <c r="AH36" i="6"/>
  <c r="DF36" i="6"/>
  <c r="AG37" i="6"/>
  <c r="CZ14" i="7"/>
  <c r="AE14" i="7" s="1"/>
  <c r="CM30" i="7"/>
  <c r="DF30" i="7"/>
  <c r="DE35" i="7"/>
  <c r="DN35" i="7"/>
  <c r="AG40" i="6"/>
  <c r="AE30" i="7"/>
  <c r="AF30" i="7"/>
  <c r="CO30" i="7" s="1"/>
  <c r="DA30" i="7"/>
  <c r="DI30" i="7" s="1"/>
  <c r="DP36" i="7"/>
  <c r="DG36" i="7"/>
  <c r="CZ37" i="7"/>
  <c r="CY37" i="7"/>
  <c r="CM58" i="7"/>
  <c r="CQ58" i="7" s="1"/>
  <c r="CP58" i="7" s="1"/>
  <c r="CS58" i="7" s="1"/>
  <c r="DF58" i="7"/>
  <c r="AH58" i="7"/>
  <c r="AG58" i="7"/>
  <c r="DE59" i="7"/>
  <c r="DN59" i="7"/>
  <c r="AF44" i="7"/>
  <c r="CO44" i="7" s="1"/>
  <c r="CQ44" i="7" s="1"/>
  <c r="CP44" i="7" s="1"/>
  <c r="CS44" i="7" s="1"/>
  <c r="AE44" i="7"/>
  <c r="DA44" i="7"/>
  <c r="DI44" i="7" s="1"/>
  <c r="DE56" i="7"/>
  <c r="DN56" i="7"/>
  <c r="AV11" i="8"/>
  <c r="AU11" i="8" s="1"/>
  <c r="AX11" i="8" s="1"/>
  <c r="DH9" i="9"/>
  <c r="DH7" i="9"/>
  <c r="DF32" i="7"/>
  <c r="AG35" i="7"/>
  <c r="CQ52" i="7"/>
  <c r="CP52" i="7" s="1"/>
  <c r="CS52" i="7" s="1"/>
  <c r="DG32" i="7"/>
  <c r="DP32" i="7"/>
  <c r="DN41" i="7"/>
  <c r="DE41" i="7"/>
  <c r="AF52" i="7"/>
  <c r="CO52" i="7" s="1"/>
  <c r="AE52" i="7"/>
  <c r="DA52" i="7"/>
  <c r="DI52" i="7" s="1"/>
  <c r="CY25" i="7"/>
  <c r="AH35" i="7"/>
  <c r="CM60" i="7"/>
  <c r="DF60" i="7"/>
  <c r="CM10" i="9"/>
  <c r="CP10" i="9" s="1"/>
  <c r="CO10" i="9" s="1"/>
  <c r="CR10" i="9" s="1"/>
  <c r="AH10" i="9"/>
  <c r="AG10" i="9"/>
  <c r="DE10" i="9"/>
  <c r="DF33" i="7"/>
  <c r="DN54" i="7"/>
  <c r="DE54" i="7"/>
  <c r="AF60" i="7"/>
  <c r="CO60" i="7" s="1"/>
  <c r="AE60" i="7"/>
  <c r="DA60" i="7"/>
  <c r="DI60" i="7" s="1"/>
  <c r="CZ12" i="9"/>
  <c r="DH12" i="9" s="1"/>
  <c r="AE12" i="9"/>
  <c r="DD30" i="9"/>
  <c r="DM30" i="9"/>
  <c r="CY12" i="7"/>
  <c r="AG19" i="7"/>
  <c r="CY20" i="7"/>
  <c r="AG27" i="7"/>
  <c r="CY28" i="7"/>
  <c r="AH32" i="7"/>
  <c r="CM35" i="7"/>
  <c r="CQ35" i="7" s="1"/>
  <c r="CP35" i="7" s="1"/>
  <c r="CS35" i="7" s="1"/>
  <c r="DN46" i="7"/>
  <c r="DE46" i="7"/>
  <c r="CM49" i="7"/>
  <c r="CQ49" i="7" s="1"/>
  <c r="CP49" i="7" s="1"/>
  <c r="CS49" i="7" s="1"/>
  <c r="DF49" i="7"/>
  <c r="AH49" i="7"/>
  <c r="CM31" i="9"/>
  <c r="CP31" i="9" s="1"/>
  <c r="CO31" i="9" s="1"/>
  <c r="CR31" i="9" s="1"/>
  <c r="AH31" i="9"/>
  <c r="AG31" i="9"/>
  <c r="DE31" i="9"/>
  <c r="AH19" i="7"/>
  <c r="DF19" i="7"/>
  <c r="AH27" i="7"/>
  <c r="DF27" i="7"/>
  <c r="CM32" i="7"/>
  <c r="CQ32" i="7" s="1"/>
  <c r="CP32" i="7" s="1"/>
  <c r="CS32" i="7" s="1"/>
  <c r="AF39" i="7"/>
  <c r="CO39" i="7" s="1"/>
  <c r="AF43" i="7"/>
  <c r="AE43" i="7"/>
  <c r="DA43" i="7"/>
  <c r="DI43" i="7" s="1"/>
  <c r="DA49" i="7"/>
  <c r="DI49" i="7" s="1"/>
  <c r="AF49" i="7"/>
  <c r="CO49" i="7" s="1"/>
  <c r="AE49" i="7"/>
  <c r="CM53" i="7"/>
  <c r="CQ53" i="7" s="1"/>
  <c r="CP53" i="7" s="1"/>
  <c r="CS53" i="7" s="1"/>
  <c r="DF53" i="7"/>
  <c r="AH53" i="7"/>
  <c r="AG53" i="7"/>
  <c r="DD18" i="9"/>
  <c r="DL33" i="7"/>
  <c r="DN37" i="7"/>
  <c r="CZ39" i="7"/>
  <c r="AE39" i="7" s="1"/>
  <c r="AF51" i="7"/>
  <c r="AE51" i="7"/>
  <c r="DA51" i="7"/>
  <c r="DI51" i="7" s="1"/>
  <c r="AQ13" i="8"/>
  <c r="AH13" i="8"/>
  <c r="AG13" i="8"/>
  <c r="DO10" i="9"/>
  <c r="DF10" i="9"/>
  <c r="DD22" i="9"/>
  <c r="DM22" i="9"/>
  <c r="DA39" i="7"/>
  <c r="DI39" i="7" s="1"/>
  <c r="DF40" i="7"/>
  <c r="CM47" i="7"/>
  <c r="DF47" i="7"/>
  <c r="CM57" i="7"/>
  <c r="DF57" i="7"/>
  <c r="AH57" i="7"/>
  <c r="DD14" i="9"/>
  <c r="DM14" i="9"/>
  <c r="CY10" i="7"/>
  <c r="CY18" i="7"/>
  <c r="CM36" i="7"/>
  <c r="CQ36" i="7" s="1"/>
  <c r="CP36" i="7" s="1"/>
  <c r="CS36" i="7" s="1"/>
  <c r="DF36" i="7"/>
  <c r="AH36" i="7"/>
  <c r="CM40" i="7"/>
  <c r="CM41" i="7"/>
  <c r="CQ41" i="7" s="1"/>
  <c r="CP41" i="7" s="1"/>
  <c r="CS41" i="7" s="1"/>
  <c r="AG41" i="7"/>
  <c r="CZ47" i="7"/>
  <c r="CY47" i="7"/>
  <c r="CM55" i="7"/>
  <c r="DF55" i="7"/>
  <c r="DA57" i="7"/>
  <c r="DI57" i="7" s="1"/>
  <c r="AF57" i="7"/>
  <c r="CO57" i="7" s="1"/>
  <c r="AE57" i="7"/>
  <c r="CM61" i="7"/>
  <c r="CQ61" i="7" s="1"/>
  <c r="CP61" i="7" s="1"/>
  <c r="CS61" i="7" s="1"/>
  <c r="DF61" i="7"/>
  <c r="AH61" i="7"/>
  <c r="AG61" i="7"/>
  <c r="AE35" i="7"/>
  <c r="DA35" i="7"/>
  <c r="DI35" i="7" s="1"/>
  <c r="AE36" i="7"/>
  <c r="CZ55" i="7"/>
  <c r="CY55" i="7"/>
  <c r="AF59" i="7"/>
  <c r="AE59" i="7"/>
  <c r="DA59" i="7"/>
  <c r="DI59" i="7" s="1"/>
  <c r="AV13" i="8"/>
  <c r="AU13" i="8" s="1"/>
  <c r="AX13" i="8" s="1"/>
  <c r="CM11" i="9"/>
  <c r="CP11" i="9" s="1"/>
  <c r="CO11" i="9" s="1"/>
  <c r="CR11" i="9" s="1"/>
  <c r="AH11" i="9"/>
  <c r="AG11" i="9"/>
  <c r="DE11" i="9"/>
  <c r="CY13" i="7"/>
  <c r="CY21" i="7"/>
  <c r="CY29" i="7"/>
  <c r="AF36" i="7"/>
  <c r="CO36" i="7" s="1"/>
  <c r="CZ38" i="7"/>
  <c r="CY38" i="7"/>
  <c r="AH41" i="7"/>
  <c r="DE43" i="7"/>
  <c r="DN43" i="7"/>
  <c r="AQ10" i="8"/>
  <c r="AH10" i="8"/>
  <c r="CM15" i="9"/>
  <c r="CP15" i="9" s="1"/>
  <c r="CO15" i="9" s="1"/>
  <c r="CR15" i="9" s="1"/>
  <c r="AH15" i="9"/>
  <c r="AG15" i="9"/>
  <c r="DE15" i="9"/>
  <c r="CM42" i="7"/>
  <c r="DF42" i="7"/>
  <c r="CM50" i="7"/>
  <c r="DF50" i="7"/>
  <c r="DE51" i="7"/>
  <c r="DN51" i="7"/>
  <c r="CM9" i="9"/>
  <c r="CP9" i="9" s="1"/>
  <c r="CO9" i="9" s="1"/>
  <c r="CR9" i="9" s="1"/>
  <c r="AH9" i="9"/>
  <c r="AG9" i="9"/>
  <c r="DE9" i="9"/>
  <c r="CZ11" i="9"/>
  <c r="DH11" i="9" s="1"/>
  <c r="AE11" i="9"/>
  <c r="CM23" i="9"/>
  <c r="CP23" i="9" s="1"/>
  <c r="CO23" i="9" s="1"/>
  <c r="CR23" i="9" s="1"/>
  <c r="AH23" i="9"/>
  <c r="AG23" i="9"/>
  <c r="DE23" i="9"/>
  <c r="CZ32" i="7"/>
  <c r="AE32" i="7" s="1"/>
  <c r="DA41" i="7"/>
  <c r="DI41" i="7" s="1"/>
  <c r="AE41" i="7"/>
  <c r="DE45" i="7"/>
  <c r="DN45" i="7"/>
  <c r="DF48" i="7"/>
  <c r="AE61" i="7"/>
  <c r="DD17" i="9"/>
  <c r="DM17" i="9"/>
  <c r="DG11" i="10"/>
  <c r="DP11" i="10"/>
  <c r="DE13" i="9"/>
  <c r="AE14" i="9"/>
  <c r="CZ14" i="9"/>
  <c r="DH14" i="9" s="1"/>
  <c r="DY15" i="9"/>
  <c r="DK20" i="9"/>
  <c r="DD21" i="9"/>
  <c r="DM21" i="9"/>
  <c r="AE22" i="9"/>
  <c r="CZ22" i="9"/>
  <c r="DH22" i="9" s="1"/>
  <c r="DD26" i="9"/>
  <c r="CM10" i="10"/>
  <c r="CQ10" i="10" s="1"/>
  <c r="CP10" i="10" s="1"/>
  <c r="CS10" i="10" s="1"/>
  <c r="DF10" i="10"/>
  <c r="AH10" i="10"/>
  <c r="AG10" i="10"/>
  <c r="CM16" i="9"/>
  <c r="CP16" i="9" s="1"/>
  <c r="CO16" i="9" s="1"/>
  <c r="CR16" i="9" s="1"/>
  <c r="AG16" i="9"/>
  <c r="CY23" i="9"/>
  <c r="CX23" i="9"/>
  <c r="CY24" i="9"/>
  <c r="CX24" i="9"/>
  <c r="DK26" i="9"/>
  <c r="DM26" i="9" s="1"/>
  <c r="CY42" i="7"/>
  <c r="CY50" i="7"/>
  <c r="AE18" i="9"/>
  <c r="CZ18" i="9"/>
  <c r="DH18" i="9" s="1"/>
  <c r="DE19" i="10"/>
  <c r="DN19" i="10"/>
  <c r="CZ21" i="10"/>
  <c r="CY21" i="10"/>
  <c r="DA21" i="10" s="1"/>
  <c r="DI21" i="10" s="1"/>
  <c r="DE12" i="9"/>
  <c r="AG13" i="9"/>
  <c r="AH16" i="9"/>
  <c r="CY28" i="9"/>
  <c r="CX28" i="9"/>
  <c r="AE17" i="10"/>
  <c r="CO17" i="10"/>
  <c r="CN17" i="10" s="1"/>
  <c r="AH17" i="10"/>
  <c r="AG17" i="10"/>
  <c r="CM28" i="10"/>
  <c r="CQ28" i="10" s="1"/>
  <c r="CP28" i="10" s="1"/>
  <c r="CS28" i="10" s="1"/>
  <c r="AH28" i="10"/>
  <c r="DP29" i="10"/>
  <c r="DG29" i="10"/>
  <c r="AG44" i="7"/>
  <c r="AG52" i="7"/>
  <c r="DA58" i="7"/>
  <c r="DI58" i="7" s="1"/>
  <c r="AH13" i="9"/>
  <c r="DP10" i="10"/>
  <c r="DG10" i="10"/>
  <c r="CM12" i="10"/>
  <c r="CQ12" i="10" s="1"/>
  <c r="CP12" i="10" s="1"/>
  <c r="CS12" i="10" s="1"/>
  <c r="DF12" i="10"/>
  <c r="AH12" i="10"/>
  <c r="CZ13" i="10"/>
  <c r="CY13" i="10"/>
  <c r="DA13" i="10" s="1"/>
  <c r="DI13" i="10" s="1"/>
  <c r="CM15" i="10"/>
  <c r="CQ15" i="10" s="1"/>
  <c r="CP15" i="10" s="1"/>
  <c r="CS15" i="10" s="1"/>
  <c r="DF15" i="10"/>
  <c r="AH15" i="10"/>
  <c r="AG15" i="10"/>
  <c r="DP23" i="10"/>
  <c r="DG23" i="10"/>
  <c r="AH44" i="7"/>
  <c r="DF44" i="7"/>
  <c r="AH52" i="7"/>
  <c r="DF52" i="7"/>
  <c r="AG12" i="9"/>
  <c r="CN30" i="9"/>
  <c r="CP30" i="9" s="1"/>
  <c r="CO30" i="9" s="1"/>
  <c r="CR30" i="9" s="1"/>
  <c r="AH30" i="9"/>
  <c r="AG30" i="9"/>
  <c r="DP17" i="10"/>
  <c r="DG17" i="10"/>
  <c r="CM20" i="10"/>
  <c r="CQ20" i="10" s="1"/>
  <c r="CP20" i="10" s="1"/>
  <c r="CS20" i="10" s="1"/>
  <c r="AH20" i="10"/>
  <c r="AG20" i="10"/>
  <c r="DP21" i="11"/>
  <c r="DG21" i="11"/>
  <c r="CY40" i="7"/>
  <c r="DA45" i="7"/>
  <c r="DI45" i="7" s="1"/>
  <c r="CY48" i="7"/>
  <c r="DA53" i="7"/>
  <c r="DI53" i="7" s="1"/>
  <c r="CY56" i="7"/>
  <c r="AE58" i="7"/>
  <c r="DA61" i="7"/>
  <c r="DI61" i="7" s="1"/>
  <c r="AH12" i="9"/>
  <c r="CX16" i="9"/>
  <c r="CM17" i="9"/>
  <c r="CP17" i="9" s="1"/>
  <c r="CO17" i="9" s="1"/>
  <c r="CR17" i="9" s="1"/>
  <c r="AH17" i="9"/>
  <c r="AG17" i="9"/>
  <c r="CM19" i="9"/>
  <c r="CP19" i="9" s="1"/>
  <c r="CO19" i="9" s="1"/>
  <c r="CR19" i="9" s="1"/>
  <c r="AG19" i="9"/>
  <c r="DP15" i="10"/>
  <c r="DG15" i="10"/>
  <c r="AG28" i="10"/>
  <c r="CM13" i="11"/>
  <c r="CQ13" i="11" s="1"/>
  <c r="CP13" i="11" s="1"/>
  <c r="CS13" i="11" s="1"/>
  <c r="AH13" i="11"/>
  <c r="AG13" i="11"/>
  <c r="DF13" i="11"/>
  <c r="CM27" i="9"/>
  <c r="CP27" i="9" s="1"/>
  <c r="CO27" i="9" s="1"/>
  <c r="CR27" i="9" s="1"/>
  <c r="AH27" i="9"/>
  <c r="AG27" i="9"/>
  <c r="DE27" i="9"/>
  <c r="AE30" i="9"/>
  <c r="CZ30" i="9"/>
  <c r="DH30" i="9" s="1"/>
  <c r="AG12" i="10"/>
  <c r="CM24" i="10"/>
  <c r="CQ24" i="10" s="1"/>
  <c r="CP24" i="10" s="1"/>
  <c r="CS24" i="10" s="1"/>
  <c r="AH24" i="10"/>
  <c r="AG24" i="10"/>
  <c r="DY16" i="9"/>
  <c r="DK18" i="9"/>
  <c r="DM18" i="9" s="1"/>
  <c r="AH19" i="9"/>
  <c r="CM9" i="10"/>
  <c r="CQ9" i="10" s="1"/>
  <c r="CP9" i="10" s="1"/>
  <c r="CS9" i="10" s="1"/>
  <c r="DF9" i="10"/>
  <c r="AH9" i="10"/>
  <c r="AG9" i="10"/>
  <c r="DF14" i="10"/>
  <c r="AH14" i="10"/>
  <c r="AG14" i="10"/>
  <c r="CM14" i="10"/>
  <c r="CQ14" i="10" s="1"/>
  <c r="CP14" i="10" s="1"/>
  <c r="CS14" i="10" s="1"/>
  <c r="DE27" i="10"/>
  <c r="AG10" i="8"/>
  <c r="CY19" i="9"/>
  <c r="CX19" i="9"/>
  <c r="CP21" i="9"/>
  <c r="CO21" i="9" s="1"/>
  <c r="CR21" i="9" s="1"/>
  <c r="AH26" i="9"/>
  <c r="AG26" i="9"/>
  <c r="DN17" i="10"/>
  <c r="DE17" i="10"/>
  <c r="DP20" i="10"/>
  <c r="DG20" i="10"/>
  <c r="DW25" i="10"/>
  <c r="DO25" i="10"/>
  <c r="DG28" i="10"/>
  <c r="DP28" i="10"/>
  <c r="DE31" i="10"/>
  <c r="DN31" i="10"/>
  <c r="CY46" i="7"/>
  <c r="CY54" i="7"/>
  <c r="CX13" i="9"/>
  <c r="AH14" i="9"/>
  <c r="EF16" i="9"/>
  <c r="AE17" i="9"/>
  <c r="CZ17" i="9"/>
  <c r="DH17" i="9" s="1"/>
  <c r="CP25" i="9"/>
  <c r="CO25" i="9" s="1"/>
  <c r="CR25" i="9" s="1"/>
  <c r="CN26" i="9"/>
  <c r="CP26" i="9" s="1"/>
  <c r="CO26" i="9" s="1"/>
  <c r="CR26" i="9" s="1"/>
  <c r="DP12" i="10"/>
  <c r="DG12" i="10"/>
  <c r="CM16" i="10"/>
  <c r="CQ16" i="10" s="1"/>
  <c r="CP16" i="10" s="1"/>
  <c r="CS16" i="10" s="1"/>
  <c r="DF16" i="10"/>
  <c r="AH16" i="10"/>
  <c r="AG16" i="10"/>
  <c r="AS10" i="8"/>
  <c r="AE12" i="8"/>
  <c r="DE16" i="9"/>
  <c r="DE19" i="9"/>
  <c r="CY21" i="9"/>
  <c r="CX21" i="9"/>
  <c r="AE26" i="9"/>
  <c r="CZ26" i="9"/>
  <c r="DH26" i="9" s="1"/>
  <c r="DP24" i="10"/>
  <c r="DG24" i="10"/>
  <c r="AE10" i="9"/>
  <c r="CY15" i="9"/>
  <c r="CX15" i="9"/>
  <c r="CY20" i="9"/>
  <c r="CX20" i="9"/>
  <c r="AH22" i="9"/>
  <c r="AG22" i="9"/>
  <c r="CM18" i="10"/>
  <c r="CQ18" i="10" s="1"/>
  <c r="CP18" i="10" s="1"/>
  <c r="CS18" i="10" s="1"/>
  <c r="DF18" i="10"/>
  <c r="AH18" i="10"/>
  <c r="AG18" i="10"/>
  <c r="CM21" i="10"/>
  <c r="CQ21" i="10" s="1"/>
  <c r="CP21" i="10" s="1"/>
  <c r="CS21" i="10" s="1"/>
  <c r="AH21" i="10"/>
  <c r="AG21" i="10"/>
  <c r="DF21" i="10"/>
  <c r="DP30" i="10"/>
  <c r="DG30" i="10"/>
  <c r="DK16" i="9"/>
  <c r="AG18" i="9"/>
  <c r="CY25" i="9"/>
  <c r="CX25" i="9"/>
  <c r="DP19" i="10"/>
  <c r="DG19" i="10"/>
  <c r="DN11" i="13"/>
  <c r="DE11" i="13"/>
  <c r="DL24" i="10"/>
  <c r="CY18" i="10"/>
  <c r="DA18" i="10" s="1"/>
  <c r="DI18" i="10" s="1"/>
  <c r="DF22" i="10"/>
  <c r="AH22" i="10"/>
  <c r="DF26" i="10"/>
  <c r="AH26" i="10"/>
  <c r="AG26" i="10"/>
  <c r="DF30" i="10"/>
  <c r="AH30" i="10"/>
  <c r="CM17" i="11"/>
  <c r="CQ17" i="11" s="1"/>
  <c r="CP17" i="11" s="1"/>
  <c r="CS17" i="11" s="1"/>
  <c r="AH17" i="11"/>
  <c r="AG17" i="11"/>
  <c r="DF17" i="11"/>
  <c r="DG16" i="13"/>
  <c r="DP16" i="13"/>
  <c r="DM25" i="9"/>
  <c r="AE15" i="10"/>
  <c r="CN19" i="10"/>
  <c r="DD20" i="10"/>
  <c r="DF20" i="10" s="1"/>
  <c r="AE22" i="10"/>
  <c r="AE26" i="10"/>
  <c r="DZ29" i="10"/>
  <c r="AE30" i="10"/>
  <c r="CM9" i="11"/>
  <c r="CQ9" i="11" s="1"/>
  <c r="CP9" i="11" s="1"/>
  <c r="CS9" i="11" s="1"/>
  <c r="AH9" i="11"/>
  <c r="AG9" i="11"/>
  <c r="CM10" i="11"/>
  <c r="CQ10" i="11" s="1"/>
  <c r="CP10" i="11" s="1"/>
  <c r="CS10" i="11" s="1"/>
  <c r="AH10" i="11"/>
  <c r="AG10" i="11"/>
  <c r="DF10" i="11"/>
  <c r="DP20" i="11"/>
  <c r="DG20" i="11"/>
  <c r="CQ11" i="11"/>
  <c r="CP11" i="11" s="1"/>
  <c r="CS11" i="11" s="1"/>
  <c r="DA13" i="11"/>
  <c r="DI13" i="11" s="1"/>
  <c r="CM22" i="11"/>
  <c r="CQ22" i="11" s="1"/>
  <c r="CP22" i="11" s="1"/>
  <c r="CS22" i="11" s="1"/>
  <c r="AH22" i="11"/>
  <c r="AG22" i="11"/>
  <c r="DF22" i="11"/>
  <c r="CX29" i="9"/>
  <c r="CY9" i="10"/>
  <c r="DA9" i="10" s="1"/>
  <c r="DI9" i="10" s="1"/>
  <c r="AE13" i="10"/>
  <c r="CY16" i="10"/>
  <c r="DA16" i="10" s="1"/>
  <c r="DI16" i="10" s="1"/>
  <c r="AG22" i="10"/>
  <c r="DS23" i="10"/>
  <c r="AH25" i="10"/>
  <c r="AG30" i="10"/>
  <c r="DP12" i="11"/>
  <c r="DG12" i="11"/>
  <c r="CM25" i="11"/>
  <c r="CQ25" i="11" s="1"/>
  <c r="CP25" i="11" s="1"/>
  <c r="CS25" i="11" s="1"/>
  <c r="AH25" i="11"/>
  <c r="AG25" i="11"/>
  <c r="DF25" i="11"/>
  <c r="CM26" i="10"/>
  <c r="CQ26" i="10" s="1"/>
  <c r="CP26" i="10" s="1"/>
  <c r="CS26" i="10" s="1"/>
  <c r="DP31" i="10"/>
  <c r="DG31" i="10"/>
  <c r="DE32" i="10"/>
  <c r="DN32" i="10"/>
  <c r="CZ10" i="11"/>
  <c r="CY10" i="11"/>
  <c r="CZ11" i="11"/>
  <c r="CY11" i="11"/>
  <c r="DA17" i="11"/>
  <c r="DI17" i="11" s="1"/>
  <c r="CM15" i="13"/>
  <c r="CQ15" i="13" s="1"/>
  <c r="CP15" i="13" s="1"/>
  <c r="CS15" i="13" s="1"/>
  <c r="AH15" i="13"/>
  <c r="DF15" i="13"/>
  <c r="AG15" i="13"/>
  <c r="AG13" i="10"/>
  <c r="CM22" i="10"/>
  <c r="CQ22" i="10" s="1"/>
  <c r="CP22" i="10" s="1"/>
  <c r="CS22" i="10" s="1"/>
  <c r="CZ23" i="10"/>
  <c r="CM30" i="10"/>
  <c r="CQ30" i="10" s="1"/>
  <c r="CP30" i="10" s="1"/>
  <c r="CS30" i="10" s="1"/>
  <c r="DE20" i="9"/>
  <c r="DE24" i="9"/>
  <c r="DE28" i="9"/>
  <c r="AH13" i="10"/>
  <c r="DF13" i="10"/>
  <c r="CY14" i="10"/>
  <c r="DA14" i="10" s="1"/>
  <c r="DI14" i="10" s="1"/>
  <c r="CZ27" i="10"/>
  <c r="CY27" i="10"/>
  <c r="DA27" i="10" s="1"/>
  <c r="DI27" i="10" s="1"/>
  <c r="DD28" i="10"/>
  <c r="DF28" i="10" s="1"/>
  <c r="CM9" i="12"/>
  <c r="CQ9" i="12" s="1"/>
  <c r="CP9" i="12" s="1"/>
  <c r="CS9" i="12" s="1"/>
  <c r="DF9" i="12"/>
  <c r="AH9" i="12"/>
  <c r="AG9" i="12"/>
  <c r="AG20" i="9"/>
  <c r="AG24" i="9"/>
  <c r="AG28" i="9"/>
  <c r="AG11" i="10"/>
  <c r="DF9" i="11"/>
  <c r="DP16" i="11"/>
  <c r="DG16" i="11"/>
  <c r="DU20" i="11"/>
  <c r="DM20" i="11"/>
  <c r="DA25" i="11"/>
  <c r="DI25" i="11" s="1"/>
  <c r="AH20" i="9"/>
  <c r="AH24" i="9"/>
  <c r="AH28" i="9"/>
  <c r="AH11" i="10"/>
  <c r="DF11" i="10"/>
  <c r="CY26" i="10"/>
  <c r="DA26" i="10" s="1"/>
  <c r="DI26" i="10" s="1"/>
  <c r="DF29" i="10"/>
  <c r="AH29" i="10"/>
  <c r="AG29" i="10"/>
  <c r="DP32" i="10"/>
  <c r="CM18" i="11"/>
  <c r="CQ18" i="11" s="1"/>
  <c r="CP18" i="11" s="1"/>
  <c r="CS18" i="11" s="1"/>
  <c r="AH18" i="11"/>
  <c r="AG18" i="11"/>
  <c r="DF18" i="11"/>
  <c r="DE14" i="12"/>
  <c r="DE13" i="14"/>
  <c r="DN13" i="14"/>
  <c r="DF23" i="10"/>
  <c r="AH23" i="10"/>
  <c r="CZ24" i="10"/>
  <c r="AE29" i="10"/>
  <c r="CQ32" i="10"/>
  <c r="CP32" i="10" s="1"/>
  <c r="CS32" i="10" s="1"/>
  <c r="DU12" i="11"/>
  <c r="DM12" i="11"/>
  <c r="AE10" i="12"/>
  <c r="DG11" i="12"/>
  <c r="DP11" i="12"/>
  <c r="DE29" i="9"/>
  <c r="CM31" i="10"/>
  <c r="CQ31" i="10" s="1"/>
  <c r="CP31" i="10" s="1"/>
  <c r="CS31" i="10" s="1"/>
  <c r="AG31" i="10"/>
  <c r="CM21" i="11"/>
  <c r="CQ21" i="11" s="1"/>
  <c r="CP21" i="11" s="1"/>
  <c r="CS21" i="11" s="1"/>
  <c r="AH21" i="11"/>
  <c r="AG21" i="11"/>
  <c r="DF21" i="11"/>
  <c r="AG21" i="9"/>
  <c r="AG25" i="9"/>
  <c r="CX27" i="9"/>
  <c r="AG29" i="9"/>
  <c r="CX31" i="9"/>
  <c r="CY22" i="10"/>
  <c r="DA22" i="10" s="1"/>
  <c r="DI22" i="10" s="1"/>
  <c r="DD24" i="10"/>
  <c r="DF24" i="10" s="1"/>
  <c r="DD25" i="10"/>
  <c r="DF25" i="10" s="1"/>
  <c r="CM14" i="11"/>
  <c r="CQ14" i="11" s="1"/>
  <c r="CP14" i="11" s="1"/>
  <c r="CS14" i="11" s="1"/>
  <c r="AH14" i="11"/>
  <c r="AG14" i="11"/>
  <c r="DF14" i="11"/>
  <c r="DP24" i="11"/>
  <c r="DG24" i="11"/>
  <c r="CM9" i="13"/>
  <c r="CQ9" i="13" s="1"/>
  <c r="CP9" i="13" s="1"/>
  <c r="CS9" i="13" s="1"/>
  <c r="AH9" i="13"/>
  <c r="AG9" i="13"/>
  <c r="CM12" i="14"/>
  <c r="CQ12" i="14" s="1"/>
  <c r="CP12" i="14" s="1"/>
  <c r="CS12" i="14" s="1"/>
  <c r="DF12" i="14"/>
  <c r="AH12" i="14"/>
  <c r="AG12" i="14"/>
  <c r="AH21" i="9"/>
  <c r="AH25" i="9"/>
  <c r="AH29" i="9"/>
  <c r="AG23" i="10"/>
  <c r="CM29" i="10"/>
  <c r="CQ29" i="10" s="1"/>
  <c r="CP29" i="10" s="1"/>
  <c r="CS29" i="10" s="1"/>
  <c r="CZ15" i="11"/>
  <c r="CY15" i="11"/>
  <c r="DG9" i="12"/>
  <c r="DP9" i="12"/>
  <c r="CM12" i="12"/>
  <c r="CQ12" i="12" s="1"/>
  <c r="CP12" i="12" s="1"/>
  <c r="CS12" i="12" s="1"/>
  <c r="AH12" i="12"/>
  <c r="AG12" i="12"/>
  <c r="DF12" i="12"/>
  <c r="DG12" i="13"/>
  <c r="DP12" i="13"/>
  <c r="DL27" i="10"/>
  <c r="DN27" i="10" s="1"/>
  <c r="AH31" i="10"/>
  <c r="DN16" i="11"/>
  <c r="CM26" i="11"/>
  <c r="CQ26" i="11" s="1"/>
  <c r="CP26" i="11" s="1"/>
  <c r="CS26" i="11" s="1"/>
  <c r="AH26" i="11"/>
  <c r="AG26" i="11"/>
  <c r="DF26" i="11"/>
  <c r="AE9" i="13"/>
  <c r="DA9" i="13"/>
  <c r="DF24" i="11"/>
  <c r="CZ14" i="13"/>
  <c r="CY14" i="13"/>
  <c r="CM18" i="13"/>
  <c r="CQ18" i="13" s="1"/>
  <c r="CP18" i="13" s="1"/>
  <c r="CS18" i="13" s="1"/>
  <c r="AH18" i="13"/>
  <c r="DF18" i="13"/>
  <c r="AG18" i="13"/>
  <c r="AE10" i="14"/>
  <c r="DA10" i="14"/>
  <c r="DI10" i="14" s="1"/>
  <c r="AG12" i="11"/>
  <c r="CY14" i="11"/>
  <c r="AG16" i="11"/>
  <c r="CY18" i="11"/>
  <c r="AG20" i="11"/>
  <c r="CY22" i="11"/>
  <c r="AG24" i="11"/>
  <c r="AG13" i="13"/>
  <c r="CM13" i="13"/>
  <c r="CQ13" i="13" s="1"/>
  <c r="CP13" i="13" s="1"/>
  <c r="CS13" i="13" s="1"/>
  <c r="DG20" i="14"/>
  <c r="DP20" i="14"/>
  <c r="AH12" i="11"/>
  <c r="AH16" i="11"/>
  <c r="AH20" i="11"/>
  <c r="AH24" i="11"/>
  <c r="CY12" i="12"/>
  <c r="DF10" i="13"/>
  <c r="AH12" i="13"/>
  <c r="DF12" i="13"/>
  <c r="AG12" i="13"/>
  <c r="AE16" i="13"/>
  <c r="DF19" i="14"/>
  <c r="AH13" i="13"/>
  <c r="DN14" i="13"/>
  <c r="DE14" i="13"/>
  <c r="CM17" i="13"/>
  <c r="CQ17" i="13" s="1"/>
  <c r="CP17" i="13" s="1"/>
  <c r="CS17" i="13" s="1"/>
  <c r="DF17" i="13"/>
  <c r="AG17" i="13"/>
  <c r="CZ18" i="13"/>
  <c r="CY18" i="13"/>
  <c r="EB22" i="14"/>
  <c r="DT22" i="14"/>
  <c r="DA24" i="14"/>
  <c r="DI24" i="14" s="1"/>
  <c r="AF24" i="14"/>
  <c r="AH24" i="14" s="1"/>
  <c r="AE24" i="14"/>
  <c r="AG24" i="14" s="1"/>
  <c r="CY19" i="11"/>
  <c r="CY23" i="11"/>
  <c r="CM12" i="13"/>
  <c r="CQ12" i="13" s="1"/>
  <c r="CP12" i="13" s="1"/>
  <c r="CS12" i="13" s="1"/>
  <c r="AH17" i="13"/>
  <c r="DG12" i="14"/>
  <c r="DP12" i="14"/>
  <c r="AE28" i="14"/>
  <c r="AG28" i="14" s="1"/>
  <c r="AF28" i="14"/>
  <c r="AH28" i="14" s="1"/>
  <c r="DA28" i="14"/>
  <c r="DI28" i="14" s="1"/>
  <c r="DI7" i="12"/>
  <c r="CZ13" i="12"/>
  <c r="CZ14" i="12"/>
  <c r="CY14" i="12"/>
  <c r="DG15" i="13"/>
  <c r="DP15" i="13"/>
  <c r="DE15" i="14"/>
  <c r="DN15" i="14"/>
  <c r="AH22" i="14"/>
  <c r="DO17" i="13"/>
  <c r="DW17" i="13"/>
  <c r="CZ9" i="14"/>
  <c r="CY9" i="14"/>
  <c r="CM14" i="14"/>
  <c r="CQ14" i="14" s="1"/>
  <c r="CP14" i="14" s="1"/>
  <c r="CS14" i="14" s="1"/>
  <c r="DF14" i="14"/>
  <c r="AH14" i="14"/>
  <c r="AG14" i="14"/>
  <c r="EP27" i="14"/>
  <c r="EH27" i="14"/>
  <c r="AE13" i="13"/>
  <c r="DA13" i="13"/>
  <c r="DI13" i="13" s="1"/>
  <c r="CM11" i="14"/>
  <c r="CQ11" i="14" s="1"/>
  <c r="CP11" i="14" s="1"/>
  <c r="CS11" i="14" s="1"/>
  <c r="CS7" i="14" s="1"/>
  <c r="D21" i="1" s="1"/>
  <c r="DF11" i="14"/>
  <c r="AH11" i="14"/>
  <c r="AG11" i="14"/>
  <c r="CZ17" i="14"/>
  <c r="CY17" i="14"/>
  <c r="DA10" i="12"/>
  <c r="DI10" i="12" s="1"/>
  <c r="DD9" i="13"/>
  <c r="DF9" i="13" s="1"/>
  <c r="AG10" i="13"/>
  <c r="DD13" i="13"/>
  <c r="DF13" i="13" s="1"/>
  <c r="CM16" i="14"/>
  <c r="CQ16" i="14" s="1"/>
  <c r="CP16" i="14" s="1"/>
  <c r="CS16" i="14" s="1"/>
  <c r="DF16" i="14"/>
  <c r="AH16" i="14"/>
  <c r="AG16" i="14"/>
  <c r="DG13" i="12"/>
  <c r="DP13" i="12"/>
  <c r="CM10" i="13"/>
  <c r="CQ10" i="13" s="1"/>
  <c r="CP10" i="13" s="1"/>
  <c r="CS10" i="13" s="1"/>
  <c r="DM40" i="14"/>
  <c r="DU40" i="14"/>
  <c r="CM11" i="13"/>
  <c r="CQ11" i="13" s="1"/>
  <c r="CP11" i="13" s="1"/>
  <c r="CS11" i="13" s="1"/>
  <c r="AH11" i="13"/>
  <c r="DE21" i="14"/>
  <c r="DN21" i="14"/>
  <c r="DF11" i="11"/>
  <c r="DF15" i="11"/>
  <c r="DF19" i="11"/>
  <c r="DF23" i="11"/>
  <c r="CY26" i="11"/>
  <c r="DF13" i="12"/>
  <c r="AH13" i="12"/>
  <c r="AG13" i="12"/>
  <c r="DP14" i="14"/>
  <c r="DG14" i="14"/>
  <c r="DE18" i="14"/>
  <c r="DN18" i="14"/>
  <c r="DE20" i="14"/>
  <c r="DN20" i="14"/>
  <c r="CY9" i="11"/>
  <c r="AG11" i="11"/>
  <c r="AG15" i="11"/>
  <c r="AG19" i="11"/>
  <c r="AG23" i="11"/>
  <c r="AG11" i="12"/>
  <c r="DF11" i="12"/>
  <c r="AE13" i="12"/>
  <c r="AG14" i="13"/>
  <c r="DE10" i="14"/>
  <c r="DN10" i="14"/>
  <c r="DM24" i="14"/>
  <c r="DU24" i="14"/>
  <c r="AG10" i="12"/>
  <c r="DF10" i="12"/>
  <c r="DL14" i="12"/>
  <c r="DN14" i="12" s="1"/>
  <c r="CZ10" i="13"/>
  <c r="CY10" i="13"/>
  <c r="AG11" i="13"/>
  <c r="AH14" i="13"/>
  <c r="AE17" i="13"/>
  <c r="DN33" i="14"/>
  <c r="DT36" i="14"/>
  <c r="EB36" i="14"/>
  <c r="DN38" i="14"/>
  <c r="DE38" i="14"/>
  <c r="DE42" i="14"/>
  <c r="DN42" i="14"/>
  <c r="AH63" i="14"/>
  <c r="CM13" i="14"/>
  <c r="CQ13" i="14" s="1"/>
  <c r="CP13" i="14" s="1"/>
  <c r="CS13" i="14" s="1"/>
  <c r="DP23" i="14"/>
  <c r="DP53" i="14"/>
  <c r="DG53" i="14"/>
  <c r="DF25" i="14"/>
  <c r="EB48" i="14"/>
  <c r="DT48" i="14"/>
  <c r="DE49" i="14"/>
  <c r="DN49" i="14"/>
  <c r="DT56" i="14"/>
  <c r="EB56" i="14"/>
  <c r="CY15" i="14"/>
  <c r="AF29" i="14"/>
  <c r="AH29" i="14" s="1"/>
  <c r="AE29" i="14"/>
  <c r="AG29" i="14" s="1"/>
  <c r="AF36" i="14"/>
  <c r="AH36" i="14" s="1"/>
  <c r="AE36" i="14"/>
  <c r="AG36" i="14" s="1"/>
  <c r="DA36" i="14"/>
  <c r="DI36" i="14" s="1"/>
  <c r="CZ49" i="14"/>
  <c r="CY49" i="14"/>
  <c r="CY19" i="13"/>
  <c r="CY21" i="14"/>
  <c r="CZ26" i="14"/>
  <c r="AE26" i="14" s="1"/>
  <c r="AG26" i="14" s="1"/>
  <c r="DA29" i="14"/>
  <c r="DI29" i="14" s="1"/>
  <c r="DF30" i="14"/>
  <c r="AF31" i="14"/>
  <c r="DA31" i="14"/>
  <c r="DI31" i="14" s="1"/>
  <c r="DU32" i="14"/>
  <c r="DE44" i="14"/>
  <c r="DN44" i="14"/>
  <c r="AG9" i="14"/>
  <c r="AG17" i="14"/>
  <c r="CY18" i="14"/>
  <c r="AE20" i="14"/>
  <c r="AG20" i="14" s="1"/>
  <c r="DA22" i="14"/>
  <c r="DI22" i="14" s="1"/>
  <c r="DA26" i="14"/>
  <c r="DI26" i="14" s="1"/>
  <c r="DF28" i="14"/>
  <c r="AE33" i="14"/>
  <c r="AG33" i="14" s="1"/>
  <c r="DE41" i="14"/>
  <c r="DN41" i="14"/>
  <c r="DF52" i="14"/>
  <c r="AH9" i="14"/>
  <c r="DF9" i="14"/>
  <c r="AH17" i="14"/>
  <c r="DF17" i="14"/>
  <c r="CZ33" i="14"/>
  <c r="CZ41" i="14"/>
  <c r="CY41" i="14"/>
  <c r="DN45" i="14"/>
  <c r="DE45" i="14"/>
  <c r="CY13" i="14"/>
  <c r="AE23" i="14"/>
  <c r="AG23" i="14" s="1"/>
  <c r="DA33" i="14"/>
  <c r="DI33" i="14" s="1"/>
  <c r="DE36" i="14"/>
  <c r="DP48" i="14"/>
  <c r="DG48" i="14"/>
  <c r="EB55" i="14"/>
  <c r="DT55" i="14"/>
  <c r="AH56" i="14"/>
  <c r="AH20" i="14"/>
  <c r="AE22" i="14"/>
  <c r="AG22" i="14" s="1"/>
  <c r="AF23" i="14"/>
  <c r="AH23" i="14" s="1"/>
  <c r="DF23" i="14"/>
  <c r="DP30" i="14"/>
  <c r="DN37" i="14"/>
  <c r="DE37" i="14"/>
  <c r="DE47" i="14"/>
  <c r="DN47" i="14"/>
  <c r="EB29" i="14"/>
  <c r="DP64" i="14"/>
  <c r="DG64" i="14"/>
  <c r="DF26" i="14"/>
  <c r="AH26" i="14"/>
  <c r="ED32" i="14"/>
  <c r="DE34" i="14"/>
  <c r="DN34" i="14"/>
  <c r="DE39" i="14"/>
  <c r="DN39" i="14"/>
  <c r="DP40" i="14"/>
  <c r="DG40" i="14"/>
  <c r="DF43" i="14"/>
  <c r="DP56" i="14"/>
  <c r="DG56" i="14"/>
  <c r="AG19" i="13"/>
  <c r="DF19" i="13"/>
  <c r="AG10" i="14"/>
  <c r="CY11" i="14"/>
  <c r="DA16" i="14"/>
  <c r="DI16" i="14" s="1"/>
  <c r="AG18" i="14"/>
  <c r="CY19" i="14"/>
  <c r="CY25" i="14"/>
  <c r="DG32" i="14"/>
  <c r="DM36" i="14"/>
  <c r="DP51" i="14"/>
  <c r="DG51" i="14"/>
  <c r="CY11" i="13"/>
  <c r="AG16" i="13"/>
  <c r="DF16" i="13"/>
  <c r="AH19" i="13"/>
  <c r="AH10" i="14"/>
  <c r="AH18" i="14"/>
  <c r="DF35" i="14"/>
  <c r="DE50" i="14"/>
  <c r="DN50" i="14"/>
  <c r="DN31" i="14"/>
  <c r="DN46" i="14"/>
  <c r="DE46" i="14"/>
  <c r="DU51" i="14"/>
  <c r="DM55" i="14"/>
  <c r="AF72" i="14"/>
  <c r="AH72" i="14" s="1"/>
  <c r="AE72" i="14"/>
  <c r="AG72" i="14" s="1"/>
  <c r="DA72" i="14"/>
  <c r="DI72" i="14" s="1"/>
  <c r="DM77" i="14"/>
  <c r="DU77" i="14"/>
  <c r="DE65" i="14"/>
  <c r="DN65" i="14"/>
  <c r="DT73" i="14"/>
  <c r="EB73" i="14"/>
  <c r="DA38" i="14"/>
  <c r="DI38" i="14" s="1"/>
  <c r="DE40" i="14"/>
  <c r="DA46" i="14"/>
  <c r="DI46" i="14" s="1"/>
  <c r="DE48" i="14"/>
  <c r="DE51" i="14"/>
  <c r="CY54" i="14"/>
  <c r="DM56" i="14"/>
  <c r="CY61" i="14"/>
  <c r="AE74" i="14"/>
  <c r="AG74" i="14" s="1"/>
  <c r="DA74" i="14"/>
  <c r="DI74" i="14" s="1"/>
  <c r="AF74" i="14"/>
  <c r="AH74" i="14" s="1"/>
  <c r="DE76" i="14"/>
  <c r="DN76" i="14"/>
  <c r="AE85" i="14"/>
  <c r="AG85" i="14" s="1"/>
  <c r="AF85" i="14"/>
  <c r="DA85" i="14"/>
  <c r="DI85" i="14" s="1"/>
  <c r="CY60" i="14"/>
  <c r="DE78" i="14"/>
  <c r="DN78" i="14"/>
  <c r="DN80" i="14"/>
  <c r="DE80" i="14"/>
  <c r="AE38" i="14"/>
  <c r="AG38" i="14" s="1"/>
  <c r="CY44" i="14"/>
  <c r="AE46" i="14"/>
  <c r="AG46" i="14" s="1"/>
  <c r="AE53" i="14"/>
  <c r="AG53" i="14" s="1"/>
  <c r="CY55" i="14"/>
  <c r="AF63" i="14"/>
  <c r="DA63" i="14"/>
  <c r="DI63" i="14" s="1"/>
  <c r="AF80" i="14"/>
  <c r="AH80" i="14" s="1"/>
  <c r="AE80" i="14"/>
  <c r="AG80" i="14" s="1"/>
  <c r="DA80" i="14"/>
  <c r="DI80" i="14" s="1"/>
  <c r="AF53" i="14"/>
  <c r="AH53" i="14" s="1"/>
  <c r="CY59" i="14"/>
  <c r="DF62" i="14"/>
  <c r="DF53" i="14"/>
  <c r="DU60" i="14"/>
  <c r="DF64" i="14"/>
  <c r="DE68" i="14"/>
  <c r="DN68" i="14"/>
  <c r="AH38" i="14"/>
  <c r="AH46" i="14"/>
  <c r="DM74" i="14"/>
  <c r="DU74" i="14"/>
  <c r="DU82" i="14"/>
  <c r="DM82" i="14"/>
  <c r="CY34" i="14"/>
  <c r="DA39" i="14"/>
  <c r="DI39" i="14" s="1"/>
  <c r="CY42" i="14"/>
  <c r="DA47" i="14"/>
  <c r="DI47" i="14" s="1"/>
  <c r="CY50" i="14"/>
  <c r="CZ58" i="14"/>
  <c r="AE58" i="14" s="1"/>
  <c r="AG58" i="14" s="1"/>
  <c r="DF61" i="14"/>
  <c r="DF63" i="14"/>
  <c r="AF64" i="14"/>
  <c r="AH64" i="14" s="1"/>
  <c r="AE66" i="14"/>
  <c r="AG66" i="14" s="1"/>
  <c r="DA66" i="14"/>
  <c r="DI66" i="14" s="1"/>
  <c r="AH33" i="14"/>
  <c r="DF54" i="14"/>
  <c r="DA57" i="14"/>
  <c r="DI57" i="14" s="1"/>
  <c r="DA58" i="14"/>
  <c r="DI58" i="14" s="1"/>
  <c r="DF67" i="14"/>
  <c r="AH67" i="14"/>
  <c r="AE47" i="14"/>
  <c r="AG47" i="14" s="1"/>
  <c r="AE56" i="14"/>
  <c r="AG56" i="14" s="1"/>
  <c r="DN75" i="14"/>
  <c r="DE75" i="14"/>
  <c r="DN83" i="14"/>
  <c r="DE83" i="14"/>
  <c r="AE63" i="14"/>
  <c r="AG63" i="14" s="1"/>
  <c r="AF75" i="14"/>
  <c r="AH75" i="14" s="1"/>
  <c r="AE75" i="14"/>
  <c r="AG75" i="14" s="1"/>
  <c r="DA75" i="14"/>
  <c r="DI75" i="14" s="1"/>
  <c r="DE81" i="14"/>
  <c r="DN81" i="14"/>
  <c r="DA37" i="14"/>
  <c r="DI37" i="14" s="1"/>
  <c r="DA45" i="14"/>
  <c r="DI45" i="14" s="1"/>
  <c r="AE57" i="14"/>
  <c r="AG57" i="14" s="1"/>
  <c r="DF59" i="14"/>
  <c r="CZ65" i="14"/>
  <c r="CY65" i="14"/>
  <c r="DM84" i="14"/>
  <c r="DU84" i="14"/>
  <c r="AH31" i="14"/>
  <c r="AH39" i="14"/>
  <c r="AH47" i="14"/>
  <c r="CY52" i="14"/>
  <c r="AF58" i="14"/>
  <c r="AH58" i="14" s="1"/>
  <c r="CY27" i="14"/>
  <c r="CY35" i="14"/>
  <c r="AE37" i="14"/>
  <c r="AG37" i="14" s="1"/>
  <c r="CY43" i="14"/>
  <c r="AE45" i="14"/>
  <c r="AG45" i="14" s="1"/>
  <c r="DF57" i="14"/>
  <c r="DF58" i="14"/>
  <c r="CY62" i="14"/>
  <c r="DM66" i="14"/>
  <c r="DU66" i="14"/>
  <c r="DO84" i="14"/>
  <c r="DW84" i="14"/>
  <c r="DU69" i="14"/>
  <c r="DE70" i="14"/>
  <c r="DN70" i="14"/>
  <c r="DT71" i="14"/>
  <c r="EB71" i="14"/>
  <c r="DN72" i="14"/>
  <c r="DE72" i="14"/>
  <c r="DE82" i="14"/>
  <c r="DM93" i="14"/>
  <c r="DF14" i="15"/>
  <c r="AH14" i="15"/>
  <c r="CM14" i="15"/>
  <c r="CQ14" i="15" s="1"/>
  <c r="CP14" i="15" s="1"/>
  <c r="CS14" i="15" s="1"/>
  <c r="AG14" i="15"/>
  <c r="DI9" i="16"/>
  <c r="DE74" i="14"/>
  <c r="DE84" i="14"/>
  <c r="DT93" i="14"/>
  <c r="EB93" i="14"/>
  <c r="DE10" i="16"/>
  <c r="DN10" i="16"/>
  <c r="DE98" i="14"/>
  <c r="DN98" i="14"/>
  <c r="DO11" i="15"/>
  <c r="DW11" i="15"/>
  <c r="DA67" i="14"/>
  <c r="DI67" i="14" s="1"/>
  <c r="DE69" i="14"/>
  <c r="CY70" i="14"/>
  <c r="DE77" i="14"/>
  <c r="CY78" i="14"/>
  <c r="EB90" i="14"/>
  <c r="DT90" i="14"/>
  <c r="DF92" i="14"/>
  <c r="AH92" i="14"/>
  <c r="DP96" i="14"/>
  <c r="DG96" i="14"/>
  <c r="CQ10" i="15"/>
  <c r="CP10" i="15" s="1"/>
  <c r="CS10" i="15" s="1"/>
  <c r="DA90" i="14"/>
  <c r="DI90" i="14" s="1"/>
  <c r="AE67" i="14"/>
  <c r="AG67" i="14" s="1"/>
  <c r="CY73" i="14"/>
  <c r="CY81" i="14"/>
  <c r="DO89" i="14"/>
  <c r="DW89" i="14"/>
  <c r="DP14" i="15"/>
  <c r="DG14" i="15"/>
  <c r="DM71" i="14"/>
  <c r="DE87" i="14"/>
  <c r="AF88" i="14"/>
  <c r="AH88" i="14" s="1"/>
  <c r="AE88" i="14"/>
  <c r="AG88" i="14" s="1"/>
  <c r="DA88" i="14"/>
  <c r="DI88" i="14" s="1"/>
  <c r="DP95" i="14"/>
  <c r="DG95" i="14"/>
  <c r="DN79" i="14"/>
  <c r="DF85" i="14"/>
  <c r="AH85" i="14"/>
  <c r="DM87" i="14"/>
  <c r="DU87" i="14"/>
  <c r="DE91" i="14"/>
  <c r="DN91" i="14"/>
  <c r="DA68" i="14"/>
  <c r="DI68" i="14" s="1"/>
  <c r="CY71" i="14"/>
  <c r="DA76" i="14"/>
  <c r="DI76" i="14" s="1"/>
  <c r="DP92" i="14"/>
  <c r="DG92" i="14"/>
  <c r="DE97" i="14"/>
  <c r="DN97" i="14"/>
  <c r="DG10" i="15"/>
  <c r="DP10" i="15"/>
  <c r="DN9" i="16"/>
  <c r="DE9" i="16"/>
  <c r="CY82" i="14"/>
  <c r="DG89" i="14"/>
  <c r="DN10" i="15"/>
  <c r="DE10" i="15"/>
  <c r="AE68" i="14"/>
  <c r="AG68" i="14" s="1"/>
  <c r="AE76" i="14"/>
  <c r="AG76" i="14" s="1"/>
  <c r="DA79" i="14"/>
  <c r="DI79" i="14" s="1"/>
  <c r="DM95" i="14"/>
  <c r="DU95" i="14"/>
  <c r="AE87" i="14"/>
  <c r="AG87" i="14" s="1"/>
  <c r="DP87" i="14"/>
  <c r="CQ9" i="15"/>
  <c r="CP9" i="15" s="1"/>
  <c r="CS9" i="15" s="1"/>
  <c r="CQ11" i="15"/>
  <c r="CP11" i="15" s="1"/>
  <c r="CS11" i="15" s="1"/>
  <c r="CY69" i="14"/>
  <c r="CY77" i="14"/>
  <c r="AE79" i="14"/>
  <c r="AG79" i="14" s="1"/>
  <c r="CY83" i="14"/>
  <c r="DM94" i="14"/>
  <c r="DU94" i="14"/>
  <c r="CS7" i="16"/>
  <c r="D32" i="1" s="1"/>
  <c r="AH68" i="14"/>
  <c r="AH76" i="14"/>
  <c r="DF89" i="14"/>
  <c r="AH89" i="14"/>
  <c r="EB86" i="14"/>
  <c r="DN88" i="14"/>
  <c r="AF90" i="14"/>
  <c r="AH90" i="14" s="1"/>
  <c r="CQ12" i="15"/>
  <c r="CP12" i="15" s="1"/>
  <c r="CS12" i="15" s="1"/>
  <c r="DF13" i="15"/>
  <c r="AH13" i="15"/>
  <c r="DF11" i="16"/>
  <c r="DE16" i="16"/>
  <c r="DN16" i="16"/>
  <c r="DE94" i="14"/>
  <c r="AE10" i="15"/>
  <c r="DM20" i="16"/>
  <c r="DU20" i="16"/>
  <c r="EG9" i="16"/>
  <c r="EA13" i="16"/>
  <c r="EI13" i="16"/>
  <c r="DO27" i="16"/>
  <c r="DW27" i="16"/>
  <c r="DT31" i="16"/>
  <c r="EB31" i="16"/>
  <c r="AG13" i="15"/>
  <c r="CZ16" i="16"/>
  <c r="CY16" i="16"/>
  <c r="DG22" i="16"/>
  <c r="DP22" i="16"/>
  <c r="AF26" i="16"/>
  <c r="AE26" i="16"/>
  <c r="AG26" i="16" s="1"/>
  <c r="DA26" i="16"/>
  <c r="DI26" i="16" s="1"/>
  <c r="DP30" i="16"/>
  <c r="DG30" i="16"/>
  <c r="DA97" i="14"/>
  <c r="DI97" i="14" s="1"/>
  <c r="DS12" i="15"/>
  <c r="AH10" i="16"/>
  <c r="DE19" i="16"/>
  <c r="DN19" i="16"/>
  <c r="AG9" i="15"/>
  <c r="DF9" i="15"/>
  <c r="CM13" i="15"/>
  <c r="CQ13" i="15" s="1"/>
  <c r="CP13" i="15" s="1"/>
  <c r="CS13" i="15" s="1"/>
  <c r="CQ10" i="16"/>
  <c r="CP10" i="16" s="1"/>
  <c r="CS10" i="16" s="1"/>
  <c r="AF21" i="16"/>
  <c r="AH21" i="16" s="1"/>
  <c r="AE21" i="16"/>
  <c r="AG21" i="16" s="1"/>
  <c r="DA21" i="16"/>
  <c r="DI21" i="16" s="1"/>
  <c r="DP29" i="16"/>
  <c r="DG29" i="16"/>
  <c r="DF96" i="14"/>
  <c r="DA98" i="14"/>
  <c r="DI98" i="14" s="1"/>
  <c r="CY99" i="14"/>
  <c r="AH9" i="15"/>
  <c r="CY12" i="15"/>
  <c r="DF15" i="16"/>
  <c r="AH15" i="16"/>
  <c r="DA93" i="14"/>
  <c r="DI93" i="14" s="1"/>
  <c r="AE97" i="14"/>
  <c r="AG97" i="14" s="1"/>
  <c r="DN100" i="14"/>
  <c r="AG10" i="15"/>
  <c r="DF11" i="15"/>
  <c r="DT13" i="16"/>
  <c r="DN14" i="16"/>
  <c r="DG11" i="15"/>
  <c r="DM17" i="16"/>
  <c r="DU17" i="16"/>
  <c r="DU24" i="16"/>
  <c r="DM24" i="16"/>
  <c r="CY91" i="14"/>
  <c r="AE93" i="14"/>
  <c r="AG93" i="14" s="1"/>
  <c r="AH97" i="14"/>
  <c r="CY100" i="14"/>
  <c r="AH11" i="15"/>
  <c r="CY10" i="16"/>
  <c r="AF11" i="16"/>
  <c r="AH11" i="16" s="1"/>
  <c r="DA11" i="16"/>
  <c r="DI11" i="16" s="1"/>
  <c r="DA13" i="16"/>
  <c r="DI13" i="16" s="1"/>
  <c r="DU29" i="16"/>
  <c r="DM29" i="16"/>
  <c r="DU32" i="16"/>
  <c r="DM32" i="16"/>
  <c r="CY86" i="14"/>
  <c r="CY94" i="14"/>
  <c r="AH98" i="14"/>
  <c r="CY13" i="15"/>
  <c r="DN18" i="16"/>
  <c r="DE18" i="16"/>
  <c r="DN25" i="16"/>
  <c r="DE25" i="16"/>
  <c r="AH93" i="14"/>
  <c r="DF12" i="15"/>
  <c r="AH12" i="15"/>
  <c r="DI7" i="16"/>
  <c r="AF14" i="16"/>
  <c r="AH14" i="16" s="1"/>
  <c r="AE14" i="16"/>
  <c r="AG14" i="16" s="1"/>
  <c r="DA14" i="16"/>
  <c r="DI14" i="16" s="1"/>
  <c r="DF99" i="14"/>
  <c r="DN12" i="16"/>
  <c r="DO15" i="16"/>
  <c r="DW15" i="16"/>
  <c r="DP38" i="16"/>
  <c r="DG38" i="16"/>
  <c r="CY9" i="15"/>
  <c r="AE9" i="16"/>
  <c r="EA21" i="16"/>
  <c r="EI21" i="16"/>
  <c r="DE22" i="16"/>
  <c r="DN22" i="16"/>
  <c r="AF33" i="16"/>
  <c r="AH33" i="16" s="1"/>
  <c r="AE33" i="16"/>
  <c r="AG33" i="16" s="1"/>
  <c r="DA33" i="16"/>
  <c r="DI33" i="16" s="1"/>
  <c r="AH37" i="16"/>
  <c r="DS11" i="15"/>
  <c r="AG12" i="15"/>
  <c r="DM21" i="16"/>
  <c r="DE24" i="16"/>
  <c r="DE32" i="16"/>
  <c r="AF37" i="16"/>
  <c r="AE37" i="16"/>
  <c r="AG37" i="16" s="1"/>
  <c r="EB44" i="16"/>
  <c r="DT44" i="16"/>
  <c r="DE47" i="16"/>
  <c r="DN47" i="16"/>
  <c r="DN49" i="16"/>
  <c r="DE49" i="16"/>
  <c r="AF59" i="16"/>
  <c r="AH59" i="16" s="1"/>
  <c r="AE59" i="16"/>
  <c r="AG59" i="16" s="1"/>
  <c r="DA59" i="16"/>
  <c r="DI59" i="16" s="1"/>
  <c r="DF39" i="16"/>
  <c r="AE40" i="16"/>
  <c r="AG40" i="16" s="1"/>
  <c r="DA40" i="16"/>
  <c r="DI40" i="16" s="1"/>
  <c r="DF26" i="16"/>
  <c r="AH26" i="16"/>
  <c r="DF30" i="16"/>
  <c r="AH30" i="16"/>
  <c r="CZ35" i="16"/>
  <c r="CY35" i="16"/>
  <c r="DA37" i="16"/>
  <c r="DI37" i="16" s="1"/>
  <c r="DT40" i="16"/>
  <c r="EB40" i="16"/>
  <c r="CY41" i="16"/>
  <c r="DP54" i="16"/>
  <c r="DG54" i="16"/>
  <c r="DM57" i="16"/>
  <c r="DU57" i="16"/>
  <c r="DA18" i="16"/>
  <c r="DI18" i="16" s="1"/>
  <c r="DE20" i="16"/>
  <c r="DA28" i="16"/>
  <c r="DI28" i="16" s="1"/>
  <c r="DM43" i="16"/>
  <c r="DU43" i="16"/>
  <c r="DN46" i="16"/>
  <c r="DE46" i="16"/>
  <c r="EB52" i="16"/>
  <c r="DT52" i="16"/>
  <c r="DM56" i="16"/>
  <c r="DU56" i="16"/>
  <c r="DP63" i="16"/>
  <c r="DG63" i="16"/>
  <c r="AE18" i="16"/>
  <c r="AG18" i="16" s="1"/>
  <c r="DF27" i="16"/>
  <c r="DM51" i="16"/>
  <c r="DU51" i="16"/>
  <c r="DG27" i="16"/>
  <c r="DU28" i="16"/>
  <c r="AE29" i="16"/>
  <c r="AG29" i="16" s="1"/>
  <c r="DE29" i="16"/>
  <c r="DM31" i="16"/>
  <c r="DN33" i="16"/>
  <c r="DF38" i="16"/>
  <c r="AH38" i="16"/>
  <c r="AE44" i="16"/>
  <c r="AG44" i="16" s="1"/>
  <c r="AF62" i="16"/>
  <c r="AH62" i="16" s="1"/>
  <c r="AE62" i="16"/>
  <c r="AG62" i="16" s="1"/>
  <c r="DA62" i="16"/>
  <c r="DI62" i="16" s="1"/>
  <c r="DT21" i="16"/>
  <c r="DE50" i="16"/>
  <c r="DN50" i="16"/>
  <c r="DE60" i="16"/>
  <c r="DN60" i="16"/>
  <c r="AH18" i="16"/>
  <c r="DF35" i="16"/>
  <c r="DN36" i="16"/>
  <c r="DN41" i="16"/>
  <c r="DE41" i="16"/>
  <c r="DE55" i="16"/>
  <c r="DN55" i="16"/>
  <c r="EB63" i="16"/>
  <c r="DT63" i="16"/>
  <c r="DA19" i="16"/>
  <c r="DI19" i="16" s="1"/>
  <c r="DA23" i="16"/>
  <c r="DI23" i="16" s="1"/>
  <c r="DA34" i="16"/>
  <c r="DI34" i="16" s="1"/>
  <c r="CY39" i="16"/>
  <c r="AF40" i="16"/>
  <c r="AH40" i="16" s="1"/>
  <c r="DU65" i="16"/>
  <c r="DM65" i="16"/>
  <c r="DU69" i="16"/>
  <c r="DM69" i="16"/>
  <c r="CY17" i="16"/>
  <c r="AE19" i="16"/>
  <c r="AG19" i="16" s="1"/>
  <c r="CY31" i="16"/>
  <c r="DF34" i="16"/>
  <c r="AH34" i="16"/>
  <c r="CY36" i="16"/>
  <c r="DE45" i="16"/>
  <c r="DN45" i="16"/>
  <c r="AH22" i="16"/>
  <c r="AE23" i="16"/>
  <c r="AG23" i="16" s="1"/>
  <c r="DA24" i="16"/>
  <c r="DI24" i="16" s="1"/>
  <c r="CY25" i="16"/>
  <c r="DA32" i="16"/>
  <c r="DI32" i="16" s="1"/>
  <c r="AE34" i="16"/>
  <c r="AG34" i="16" s="1"/>
  <c r="DN37" i="16"/>
  <c r="DE42" i="16"/>
  <c r="DN42" i="16"/>
  <c r="DO46" i="16"/>
  <c r="DW46" i="16"/>
  <c r="DN54" i="16"/>
  <c r="DE54" i="16"/>
  <c r="DM58" i="16"/>
  <c r="DU58" i="16"/>
  <c r="DE64" i="16"/>
  <c r="DN64" i="16"/>
  <c r="CY12" i="16"/>
  <c r="CY20" i="16"/>
  <c r="DM48" i="16"/>
  <c r="DU48" i="16"/>
  <c r="DP57" i="16"/>
  <c r="DG57" i="16"/>
  <c r="AH19" i="16"/>
  <c r="DF23" i="16"/>
  <c r="AE24" i="16"/>
  <c r="AG24" i="16" s="1"/>
  <c r="DE72" i="16"/>
  <c r="DN72" i="16"/>
  <c r="DE75" i="16"/>
  <c r="DN75" i="16"/>
  <c r="DE77" i="16"/>
  <c r="DN77" i="16"/>
  <c r="DE85" i="16"/>
  <c r="DN85" i="16"/>
  <c r="CY49" i="16"/>
  <c r="DE56" i="16"/>
  <c r="AF75" i="16"/>
  <c r="AH75" i="16" s="1"/>
  <c r="AE75" i="16"/>
  <c r="AG75" i="16" s="1"/>
  <c r="DA75" i="16"/>
  <c r="DI75" i="16" s="1"/>
  <c r="AF77" i="16"/>
  <c r="AE77" i="16"/>
  <c r="AG77" i="16" s="1"/>
  <c r="DA77" i="16"/>
  <c r="DI77" i="16" s="1"/>
  <c r="DN79" i="16"/>
  <c r="DE79" i="16"/>
  <c r="AE81" i="16"/>
  <c r="AG81" i="16" s="1"/>
  <c r="DA81" i="16"/>
  <c r="DI81" i="16" s="1"/>
  <c r="AF81" i="16"/>
  <c r="AH81" i="16" s="1"/>
  <c r="DA58" i="16"/>
  <c r="DI58" i="16" s="1"/>
  <c r="CY61" i="16"/>
  <c r="AF79" i="16"/>
  <c r="AE79" i="16"/>
  <c r="AG79" i="16" s="1"/>
  <c r="DA79" i="16"/>
  <c r="DI79" i="16" s="1"/>
  <c r="DA83" i="16"/>
  <c r="DI83" i="16" s="1"/>
  <c r="AF83" i="16"/>
  <c r="AH83" i="16" s="1"/>
  <c r="AE83" i="16"/>
  <c r="AG83" i="16" s="1"/>
  <c r="DE51" i="16"/>
  <c r="DF59" i="16"/>
  <c r="DE65" i="16"/>
  <c r="DM66" i="16"/>
  <c r="DU66" i="16"/>
  <c r="DN71" i="16"/>
  <c r="DE71" i="16"/>
  <c r="DG85" i="16"/>
  <c r="DP85" i="16"/>
  <c r="DN68" i="16"/>
  <c r="DE68" i="16"/>
  <c r="DA44" i="16"/>
  <c r="DI44" i="16" s="1"/>
  <c r="CY47" i="16"/>
  <c r="DA52" i="16"/>
  <c r="DI52" i="16" s="1"/>
  <c r="CY55" i="16"/>
  <c r="AH46" i="16"/>
  <c r="AH54" i="16"/>
  <c r="AE58" i="16"/>
  <c r="AG58" i="16" s="1"/>
  <c r="DE58" i="16"/>
  <c r="AF70" i="16"/>
  <c r="AH70" i="16" s="1"/>
  <c r="AE70" i="16"/>
  <c r="AG70" i="16" s="1"/>
  <c r="DA70" i="16"/>
  <c r="DI70" i="16" s="1"/>
  <c r="DG46" i="16"/>
  <c r="AE52" i="16"/>
  <c r="AG52" i="16" s="1"/>
  <c r="DN53" i="16"/>
  <c r="DM81" i="16"/>
  <c r="DU81" i="16"/>
  <c r="CZ60" i="16"/>
  <c r="CY60" i="16"/>
  <c r="DP71" i="16"/>
  <c r="DG71" i="16"/>
  <c r="DN74" i="16"/>
  <c r="DE74" i="16"/>
  <c r="DA42" i="16"/>
  <c r="DI42" i="16" s="1"/>
  <c r="CY45" i="16"/>
  <c r="DA50" i="16"/>
  <c r="DI50" i="16" s="1"/>
  <c r="CY53" i="16"/>
  <c r="DF61" i="16"/>
  <c r="CY64" i="16"/>
  <c r="DE80" i="16"/>
  <c r="DN80" i="16"/>
  <c r="DN62" i="16"/>
  <c r="DE63" i="16"/>
  <c r="DG67" i="16"/>
  <c r="DP67" i="16"/>
  <c r="CY48" i="16"/>
  <c r="AE50" i="16"/>
  <c r="AG50" i="16" s="1"/>
  <c r="CY56" i="16"/>
  <c r="CY66" i="16"/>
  <c r="AF69" i="16"/>
  <c r="AE69" i="16"/>
  <c r="AG69" i="16" s="1"/>
  <c r="DA69" i="16"/>
  <c r="DI69" i="16" s="1"/>
  <c r="CY43" i="16"/>
  <c r="CY51" i="16"/>
  <c r="DE67" i="16"/>
  <c r="DN67" i="16"/>
  <c r="CZ69" i="16"/>
  <c r="AE73" i="16"/>
  <c r="AG73" i="16" s="1"/>
  <c r="DA73" i="16"/>
  <c r="DI73" i="16" s="1"/>
  <c r="AF73" i="16"/>
  <c r="AH73" i="16" s="1"/>
  <c r="DM76" i="16"/>
  <c r="DU76" i="16"/>
  <c r="AH42" i="16"/>
  <c r="AH50" i="16"/>
  <c r="AE65" i="16"/>
  <c r="AG65" i="16" s="1"/>
  <c r="DA65" i="16"/>
  <c r="DI65" i="16" s="1"/>
  <c r="DU73" i="16"/>
  <c r="DF83" i="16"/>
  <c r="DU86" i="16"/>
  <c r="DM86" i="16"/>
  <c r="DE88" i="16"/>
  <c r="DN88" i="16"/>
  <c r="DN92" i="16"/>
  <c r="DE92" i="16"/>
  <c r="CM9" i="17"/>
  <c r="CQ9" i="17" s="1"/>
  <c r="CP9" i="17" s="1"/>
  <c r="CS9" i="17" s="1"/>
  <c r="AH9" i="17"/>
  <c r="DF9" i="17"/>
  <c r="AG9" i="17"/>
  <c r="DT93" i="16"/>
  <c r="EB93" i="16"/>
  <c r="DM97" i="16"/>
  <c r="DU97" i="16"/>
  <c r="DA74" i="16"/>
  <c r="DI74" i="16" s="1"/>
  <c r="DE76" i="16"/>
  <c r="AH85" i="16"/>
  <c r="AF94" i="16"/>
  <c r="AH94" i="16" s="1"/>
  <c r="AE94" i="16"/>
  <c r="AG94" i="16" s="1"/>
  <c r="DA94" i="16"/>
  <c r="DI94" i="16" s="1"/>
  <c r="DF82" i="16"/>
  <c r="CZ84" i="16"/>
  <c r="CY84" i="16"/>
  <c r="AF86" i="16"/>
  <c r="AH86" i="16" s="1"/>
  <c r="DA86" i="16"/>
  <c r="DI86" i="16" s="1"/>
  <c r="CZ88" i="16"/>
  <c r="CY88" i="16"/>
  <c r="DO11" i="17"/>
  <c r="DW11" i="17"/>
  <c r="CY72" i="16"/>
  <c r="AE74" i="16"/>
  <c r="AG74" i="16" s="1"/>
  <c r="CY80" i="16"/>
  <c r="CZ86" i="16"/>
  <c r="AE86" i="16" s="1"/>
  <c r="AG86" i="16" s="1"/>
  <c r="DF87" i="16"/>
  <c r="AH87" i="16"/>
  <c r="DE91" i="16"/>
  <c r="DN91" i="16"/>
  <c r="AH71" i="16"/>
  <c r="AH79" i="16"/>
  <c r="DN70" i="16"/>
  <c r="DN78" i="16"/>
  <c r="EB89" i="16"/>
  <c r="DT89" i="16"/>
  <c r="DP9" i="17"/>
  <c r="DG9" i="17"/>
  <c r="DE12" i="17"/>
  <c r="DN12" i="17"/>
  <c r="AH74" i="16"/>
  <c r="DU94" i="16"/>
  <c r="DM94" i="16"/>
  <c r="CZ89" i="16"/>
  <c r="CY89" i="16"/>
  <c r="AH69" i="16"/>
  <c r="AH77" i="16"/>
  <c r="DF84" i="16"/>
  <c r="DA78" i="16"/>
  <c r="DI78" i="16" s="1"/>
  <c r="AE87" i="16"/>
  <c r="AG87" i="16" s="1"/>
  <c r="DF90" i="16"/>
  <c r="DN95" i="16"/>
  <c r="DE95" i="16"/>
  <c r="CZ90" i="16"/>
  <c r="CY90" i="16"/>
  <c r="AE95" i="16"/>
  <c r="AG95" i="16" s="1"/>
  <c r="AF95" i="16"/>
  <c r="AH95" i="16" s="1"/>
  <c r="DA95" i="16"/>
  <c r="DI95" i="16" s="1"/>
  <c r="CY68" i="16"/>
  <c r="CY76" i="16"/>
  <c r="AE78" i="16"/>
  <c r="AG78" i="16" s="1"/>
  <c r="CY82" i="16"/>
  <c r="DO87" i="16"/>
  <c r="DW87" i="16"/>
  <c r="AH67" i="16"/>
  <c r="AH99" i="16"/>
  <c r="DE94" i="16"/>
  <c r="CZ12" i="17"/>
  <c r="CY12" i="17"/>
  <c r="DE15" i="17"/>
  <c r="DN15" i="17"/>
  <c r="CM10" i="17"/>
  <c r="CQ10" i="17" s="1"/>
  <c r="CP10" i="17" s="1"/>
  <c r="CS10" i="17" s="1"/>
  <c r="DF10" i="17"/>
  <c r="AH10" i="17"/>
  <c r="DF18" i="17"/>
  <c r="AH18" i="17"/>
  <c r="CY97" i="16"/>
  <c r="DP22" i="17"/>
  <c r="DG22" i="17"/>
  <c r="DE24" i="17"/>
  <c r="DN24" i="17"/>
  <c r="AH28" i="17"/>
  <c r="DA96" i="16"/>
  <c r="DI96" i="16" s="1"/>
  <c r="CY98" i="16"/>
  <c r="DA99" i="16"/>
  <c r="DI99" i="16" s="1"/>
  <c r="AG10" i="17"/>
  <c r="CZ16" i="17"/>
  <c r="CY16" i="17"/>
  <c r="AF18" i="17"/>
  <c r="AE18" i="17"/>
  <c r="AG18" i="17" s="1"/>
  <c r="DA18" i="17"/>
  <c r="DI18" i="17" s="1"/>
  <c r="DP19" i="17"/>
  <c r="DG19" i="17"/>
  <c r="AF24" i="17"/>
  <c r="AH24" i="17" s="1"/>
  <c r="AE24" i="17"/>
  <c r="AG24" i="17" s="1"/>
  <c r="DA24" i="17"/>
  <c r="DI24" i="17" s="1"/>
  <c r="CY93" i="16"/>
  <c r="DF100" i="16"/>
  <c r="AE15" i="17"/>
  <c r="AG15" i="17" s="1"/>
  <c r="DU99" i="16"/>
  <c r="DP14" i="17"/>
  <c r="DG14" i="17"/>
  <c r="AE96" i="16"/>
  <c r="AG96" i="16" s="1"/>
  <c r="DU98" i="16"/>
  <c r="DE21" i="17"/>
  <c r="DN21" i="17"/>
  <c r="DG28" i="17"/>
  <c r="DP28" i="17"/>
  <c r="AE99" i="16"/>
  <c r="AG99" i="16" s="1"/>
  <c r="DE99" i="16"/>
  <c r="DE13" i="17"/>
  <c r="DN13" i="17"/>
  <c r="DN16" i="17"/>
  <c r="DE16" i="17"/>
  <c r="AF21" i="17"/>
  <c r="AE21" i="17"/>
  <c r="AG21" i="17" s="1"/>
  <c r="DA21" i="17"/>
  <c r="DI21" i="17" s="1"/>
  <c r="DF96" i="16"/>
  <c r="EB19" i="17"/>
  <c r="DT19" i="17"/>
  <c r="DE23" i="17"/>
  <c r="DN23" i="17"/>
  <c r="DU26" i="17"/>
  <c r="DM26" i="17"/>
  <c r="DG11" i="17"/>
  <c r="DM17" i="17"/>
  <c r="DU17" i="17"/>
  <c r="DA91" i="16"/>
  <c r="DI91" i="16" s="1"/>
  <c r="DL11" i="17"/>
  <c r="DS12" i="17"/>
  <c r="CM12" i="17"/>
  <c r="AF13" i="17"/>
  <c r="DA13" i="17"/>
  <c r="DI13" i="17" s="1"/>
  <c r="AF30" i="17"/>
  <c r="AH30" i="17" s="1"/>
  <c r="DA30" i="17"/>
  <c r="DI30" i="17" s="1"/>
  <c r="AE30" i="17"/>
  <c r="AG30" i="17" s="1"/>
  <c r="DG33" i="17"/>
  <c r="DP33" i="17"/>
  <c r="AE91" i="16"/>
  <c r="AG91" i="16" s="1"/>
  <c r="CM11" i="17"/>
  <c r="DF11" i="17"/>
  <c r="AH11" i="17"/>
  <c r="CZ13" i="17"/>
  <c r="AE13" i="17" s="1"/>
  <c r="AG13" i="17" s="1"/>
  <c r="DM19" i="17"/>
  <c r="DA10" i="17"/>
  <c r="DI10" i="17" s="1"/>
  <c r="AE11" i="17"/>
  <c r="DF14" i="17"/>
  <c r="AH14" i="17"/>
  <c r="EA29" i="17"/>
  <c r="EI29" i="17"/>
  <c r="CY92" i="16"/>
  <c r="CY100" i="16"/>
  <c r="AF11" i="17"/>
  <c r="CO11" i="17" s="1"/>
  <c r="DN22" i="17"/>
  <c r="DE22" i="17"/>
  <c r="AH91" i="16"/>
  <c r="AG11" i="17"/>
  <c r="DN20" i="17"/>
  <c r="DE26" i="17"/>
  <c r="EO30" i="17"/>
  <c r="EW30" i="17"/>
  <c r="EB38" i="17"/>
  <c r="DP42" i="17"/>
  <c r="DG42" i="17"/>
  <c r="DA17" i="17"/>
  <c r="DI17" i="17" s="1"/>
  <c r="CY20" i="17"/>
  <c r="DF27" i="17"/>
  <c r="DM30" i="17"/>
  <c r="DE33" i="17"/>
  <c r="DN33" i="17"/>
  <c r="AE17" i="17"/>
  <c r="AG17" i="17" s="1"/>
  <c r="DP39" i="17"/>
  <c r="DG39" i="17"/>
  <c r="DN41" i="17"/>
  <c r="DE41" i="17"/>
  <c r="AH22" i="17"/>
  <c r="AF28" i="17"/>
  <c r="AE28" i="17"/>
  <c r="AG28" i="17" s="1"/>
  <c r="DU31" i="17"/>
  <c r="DF32" i="17"/>
  <c r="AH32" i="17"/>
  <c r="DP37" i="17"/>
  <c r="DG37" i="17"/>
  <c r="DA15" i="17"/>
  <c r="DI15" i="17" s="1"/>
  <c r="DE17" i="17"/>
  <c r="DA23" i="17"/>
  <c r="DI23" i="17" s="1"/>
  <c r="DT29" i="17"/>
  <c r="EH30" i="17"/>
  <c r="AE31" i="17"/>
  <c r="AG31" i="17" s="1"/>
  <c r="DA31" i="17"/>
  <c r="DI31" i="17" s="1"/>
  <c r="AE32" i="17"/>
  <c r="AG32" i="17" s="1"/>
  <c r="AF35" i="17"/>
  <c r="AH35" i="17" s="1"/>
  <c r="AE35" i="17"/>
  <c r="AG35" i="17" s="1"/>
  <c r="DA35" i="17"/>
  <c r="DI35" i="17" s="1"/>
  <c r="DW29" i="17"/>
  <c r="CY25" i="17"/>
  <c r="DG43" i="17"/>
  <c r="DP43" i="17"/>
  <c r="AH15" i="17"/>
  <c r="AH23" i="17"/>
  <c r="DF28" i="17"/>
  <c r="DA32" i="17"/>
  <c r="DI32" i="17" s="1"/>
  <c r="DA26" i="17"/>
  <c r="DI26" i="17" s="1"/>
  <c r="CY27" i="17"/>
  <c r="DE39" i="17"/>
  <c r="DN39" i="17"/>
  <c r="EI48" i="17"/>
  <c r="EA48" i="17"/>
  <c r="DE29" i="17"/>
  <c r="AF31" i="17"/>
  <c r="AH31" i="17" s="1"/>
  <c r="DN35" i="17"/>
  <c r="DF25" i="17"/>
  <c r="DU34" i="17"/>
  <c r="AH46" i="17"/>
  <c r="DM49" i="17"/>
  <c r="DU49" i="17"/>
  <c r="AH13" i="17"/>
  <c r="AH21" i="17"/>
  <c r="DG29" i="17"/>
  <c r="EA30" i="17"/>
  <c r="DN37" i="17"/>
  <c r="DE37" i="17"/>
  <c r="DN40" i="17"/>
  <c r="DE40" i="17"/>
  <c r="DE56" i="17"/>
  <c r="DN56" i="17"/>
  <c r="DN58" i="17"/>
  <c r="DE58" i="17"/>
  <c r="CY45" i="17"/>
  <c r="CY44" i="17"/>
  <c r="DF46" i="17"/>
  <c r="CZ49" i="17"/>
  <c r="CY49" i="17"/>
  <c r="DF50" i="17"/>
  <c r="CY38" i="17"/>
  <c r="AE43" i="17"/>
  <c r="AG43" i="17" s="1"/>
  <c r="CY48" i="17"/>
  <c r="AH37" i="17"/>
  <c r="DF42" i="17"/>
  <c r="DA47" i="17"/>
  <c r="DI47" i="17" s="1"/>
  <c r="AH63" i="17"/>
  <c r="DN36" i="17"/>
  <c r="DF43" i="17"/>
  <c r="CY50" i="17"/>
  <c r="DE49" i="17"/>
  <c r="DF44" i="17"/>
  <c r="DF45" i="17"/>
  <c r="DF52" i="17"/>
  <c r="DN55" i="17"/>
  <c r="DE55" i="17"/>
  <c r="CY40" i="17"/>
  <c r="DU53" i="17"/>
  <c r="DM53" i="17"/>
  <c r="AF55" i="17"/>
  <c r="AE55" i="17"/>
  <c r="AG55" i="17" s="1"/>
  <c r="DA55" i="17"/>
  <c r="DI55" i="17" s="1"/>
  <c r="AE33" i="17"/>
  <c r="AG33" i="17" s="1"/>
  <c r="DA36" i="17"/>
  <c r="DI36" i="17" s="1"/>
  <c r="DF47" i="17"/>
  <c r="AE47" i="17"/>
  <c r="AG47" i="17" s="1"/>
  <c r="CY34" i="17"/>
  <c r="AE36" i="17"/>
  <c r="AG36" i="17" s="1"/>
  <c r="AE39" i="17"/>
  <c r="AG39" i="17" s="1"/>
  <c r="CY41" i="17"/>
  <c r="AH33" i="17"/>
  <c r="DN51" i="17"/>
  <c r="DM57" i="17"/>
  <c r="DU57" i="17"/>
  <c r="AF46" i="17"/>
  <c r="DA46" i="17"/>
  <c r="DI46" i="17" s="1"/>
  <c r="DE62" i="17"/>
  <c r="DN62" i="17"/>
  <c r="DE66" i="17"/>
  <c r="CY58" i="17"/>
  <c r="DN80" i="17"/>
  <c r="DE80" i="17"/>
  <c r="AE63" i="17"/>
  <c r="AG63" i="17" s="1"/>
  <c r="CZ63" i="17"/>
  <c r="DA53" i="17"/>
  <c r="DI53" i="17" s="1"/>
  <c r="CY56" i="17"/>
  <c r="DA63" i="17"/>
  <c r="DI63" i="17" s="1"/>
  <c r="DN72" i="17"/>
  <c r="DE72" i="17"/>
  <c r="DN74" i="17"/>
  <c r="DE74" i="17"/>
  <c r="EA81" i="17"/>
  <c r="EI81" i="17"/>
  <c r="AH55" i="17"/>
  <c r="CY59" i="17"/>
  <c r="CZ65" i="17"/>
  <c r="CY65" i="17"/>
  <c r="DT70" i="17"/>
  <c r="EB70" i="17"/>
  <c r="AF72" i="17"/>
  <c r="AH72" i="17" s="1"/>
  <c r="AE72" i="17"/>
  <c r="AG72" i="17" s="1"/>
  <c r="DA72" i="17"/>
  <c r="DI72" i="17" s="1"/>
  <c r="CY51" i="17"/>
  <c r="AE53" i="17"/>
  <c r="AG53" i="17" s="1"/>
  <c r="DN54" i="17"/>
  <c r="DN61" i="17"/>
  <c r="CY64" i="17"/>
  <c r="CY60" i="17"/>
  <c r="CY62" i="17"/>
  <c r="AF68" i="17"/>
  <c r="AH68" i="17" s="1"/>
  <c r="AE68" i="17"/>
  <c r="AG68" i="17" s="1"/>
  <c r="DA68" i="17"/>
  <c r="DI68" i="17" s="1"/>
  <c r="DM85" i="17"/>
  <c r="DU85" i="17"/>
  <c r="AH53" i="17"/>
  <c r="DF63" i="17"/>
  <c r="EB65" i="17"/>
  <c r="DF67" i="17"/>
  <c r="DA54" i="17"/>
  <c r="DI54" i="17" s="1"/>
  <c r="CY57" i="17"/>
  <c r="DA61" i="17"/>
  <c r="DI61" i="17" s="1"/>
  <c r="AF63" i="17"/>
  <c r="DU66" i="17"/>
  <c r="DN77" i="17"/>
  <c r="DE77" i="17"/>
  <c r="DN69" i="17"/>
  <c r="DE69" i="17"/>
  <c r="AF70" i="17"/>
  <c r="AH70" i="17" s="1"/>
  <c r="AE70" i="17"/>
  <c r="AG70" i="17" s="1"/>
  <c r="DA70" i="17"/>
  <c r="DI70" i="17" s="1"/>
  <c r="DE75" i="17"/>
  <c r="DN75" i="17"/>
  <c r="AF77" i="17"/>
  <c r="AE77" i="17"/>
  <c r="AG77" i="17" s="1"/>
  <c r="DA77" i="17"/>
  <c r="DI77" i="17" s="1"/>
  <c r="AF86" i="17"/>
  <c r="DA86" i="17"/>
  <c r="DI86" i="17" s="1"/>
  <c r="AE86" i="17"/>
  <c r="AG86" i="17" s="1"/>
  <c r="CY52" i="17"/>
  <c r="AE54" i="17"/>
  <c r="AG54" i="17" s="1"/>
  <c r="DF59" i="17"/>
  <c r="DN64" i="17"/>
  <c r="DE64" i="17"/>
  <c r="DW66" i="17"/>
  <c r="CY67" i="17"/>
  <c r="DE68" i="17"/>
  <c r="DN68" i="17"/>
  <c r="AH69" i="17"/>
  <c r="DF60" i="17"/>
  <c r="AE61" i="17"/>
  <c r="AG61" i="17" s="1"/>
  <c r="AF69" i="17"/>
  <c r="AE69" i="17"/>
  <c r="AG69" i="17" s="1"/>
  <c r="DA69" i="17"/>
  <c r="DI69" i="17" s="1"/>
  <c r="DN71" i="17"/>
  <c r="DE71" i="17"/>
  <c r="DE73" i="17"/>
  <c r="DN73" i="17"/>
  <c r="DM65" i="17"/>
  <c r="DP87" i="17"/>
  <c r="DG87" i="17"/>
  <c r="DG91" i="17"/>
  <c r="DP91" i="17"/>
  <c r="CY79" i="17"/>
  <c r="DN9" i="18"/>
  <c r="DE9" i="18"/>
  <c r="CY75" i="17"/>
  <c r="DA95" i="17"/>
  <c r="DI95" i="17" s="1"/>
  <c r="AE95" i="17"/>
  <c r="AG95" i="17" s="1"/>
  <c r="AF95" i="17"/>
  <c r="AH95" i="17" s="1"/>
  <c r="CY78" i="17"/>
  <c r="AF82" i="17"/>
  <c r="AH82" i="17" s="1"/>
  <c r="AE82" i="17"/>
  <c r="AG82" i="17" s="1"/>
  <c r="DA82" i="17"/>
  <c r="DI82" i="17" s="1"/>
  <c r="DF83" i="17"/>
  <c r="AH83" i="17"/>
  <c r="DN87" i="17"/>
  <c r="DM93" i="17"/>
  <c r="DU93" i="17"/>
  <c r="AH77" i="17"/>
  <c r="DF79" i="17"/>
  <c r="DU90" i="17"/>
  <c r="DM90" i="17"/>
  <c r="DE92" i="17"/>
  <c r="DN92" i="17"/>
  <c r="CY73" i="17"/>
  <c r="DN76" i="17"/>
  <c r="DA81" i="17"/>
  <c r="DI81" i="17" s="1"/>
  <c r="DT81" i="17"/>
  <c r="DN94" i="17"/>
  <c r="DE94" i="17"/>
  <c r="DF78" i="17"/>
  <c r="DE84" i="17"/>
  <c r="DN84" i="17"/>
  <c r="EB100" i="17"/>
  <c r="DT100" i="17"/>
  <c r="CY76" i="17"/>
  <c r="DN91" i="17"/>
  <c r="DE91" i="17"/>
  <c r="DU82" i="17"/>
  <c r="DM82" i="17"/>
  <c r="CY71" i="17"/>
  <c r="DE86" i="17"/>
  <c r="DN86" i="17"/>
  <c r="DA83" i="17"/>
  <c r="DI83" i="17" s="1"/>
  <c r="DF88" i="17"/>
  <c r="DM99" i="17"/>
  <c r="DU99" i="17"/>
  <c r="CY74" i="17"/>
  <c r="DT95" i="17"/>
  <c r="EB95" i="17"/>
  <c r="AE81" i="17"/>
  <c r="AG81" i="17" s="1"/>
  <c r="CY84" i="17"/>
  <c r="DT89" i="17"/>
  <c r="EB89" i="17"/>
  <c r="DE90" i="17"/>
  <c r="AR13" i="20"/>
  <c r="AH13" i="20"/>
  <c r="AG13" i="20"/>
  <c r="DP12" i="21"/>
  <c r="DG12" i="21"/>
  <c r="DM89" i="17"/>
  <c r="DN96" i="17"/>
  <c r="DG98" i="17"/>
  <c r="DP98" i="17"/>
  <c r="DD12" i="19"/>
  <c r="DM12" i="19"/>
  <c r="CY96" i="17"/>
  <c r="CY97" i="17"/>
  <c r="CZ99" i="17"/>
  <c r="CY99" i="17"/>
  <c r="CM13" i="21"/>
  <c r="CQ13" i="21" s="1"/>
  <c r="CP13" i="21" s="1"/>
  <c r="CS13" i="21" s="1"/>
  <c r="AH13" i="21"/>
  <c r="AG13" i="21"/>
  <c r="DF13" i="21"/>
  <c r="CY89" i="17"/>
  <c r="CM11" i="19"/>
  <c r="CQ11" i="19" s="1"/>
  <c r="CP11" i="19" s="1"/>
  <c r="CS11" i="19" s="1"/>
  <c r="AH11" i="19"/>
  <c r="AG11" i="19"/>
  <c r="DE11" i="19"/>
  <c r="AR14" i="20"/>
  <c r="AH14" i="20"/>
  <c r="AG14" i="20"/>
  <c r="DP94" i="17"/>
  <c r="DG94" i="17"/>
  <c r="DF98" i="17"/>
  <c r="AH98" i="17"/>
  <c r="DI7" i="18"/>
  <c r="DI9" i="18"/>
  <c r="AE11" i="19"/>
  <c r="CZ11" i="19"/>
  <c r="DH11" i="19" s="1"/>
  <c r="AV9" i="20"/>
  <c r="AQ9" i="20"/>
  <c r="AG14" i="21"/>
  <c r="DF14" i="21"/>
  <c r="CM14" i="21"/>
  <c r="CQ14" i="21" s="1"/>
  <c r="CP14" i="21" s="1"/>
  <c r="CS14" i="21" s="1"/>
  <c r="AH14" i="21"/>
  <c r="AH91" i="17"/>
  <c r="DE99" i="17"/>
  <c r="DM100" i="17"/>
  <c r="DA10" i="18"/>
  <c r="DI10" i="18" s="1"/>
  <c r="DP11" i="21"/>
  <c r="DG11" i="21"/>
  <c r="DA92" i="17"/>
  <c r="DI92" i="17" s="1"/>
  <c r="AX7" i="20"/>
  <c r="D22" i="1" s="1"/>
  <c r="DM9" i="24"/>
  <c r="DU9" i="24"/>
  <c r="AH86" i="17"/>
  <c r="DF97" i="17"/>
  <c r="CM10" i="19"/>
  <c r="CQ10" i="19" s="1"/>
  <c r="CP10" i="19" s="1"/>
  <c r="CS10" i="19" s="1"/>
  <c r="AH10" i="19"/>
  <c r="AG10" i="19"/>
  <c r="AV15" i="20"/>
  <c r="AQ15" i="20"/>
  <c r="CM15" i="23"/>
  <c r="CQ15" i="23" s="1"/>
  <c r="CP15" i="23" s="1"/>
  <c r="CS15" i="23" s="1"/>
  <c r="AH15" i="23"/>
  <c r="AG15" i="23"/>
  <c r="AE92" i="17"/>
  <c r="AG92" i="17" s="1"/>
  <c r="AG9" i="19"/>
  <c r="DE9" i="19"/>
  <c r="AR12" i="20"/>
  <c r="AH12" i="20"/>
  <c r="AG12" i="20"/>
  <c r="CS101" i="21"/>
  <c r="CM12" i="21"/>
  <c r="CQ12" i="21" s="1"/>
  <c r="CP12" i="21" s="1"/>
  <c r="CS12" i="21" s="1"/>
  <c r="CU101" i="21" s="1"/>
  <c r="AH12" i="21"/>
  <c r="AG12" i="21"/>
  <c r="DF12" i="21"/>
  <c r="CY85" i="17"/>
  <c r="AE87" i="17"/>
  <c r="AG87" i="17" s="1"/>
  <c r="DA90" i="17"/>
  <c r="DI90" i="17" s="1"/>
  <c r="CY93" i="17"/>
  <c r="CY100" i="17"/>
  <c r="AH9" i="19"/>
  <c r="AR16" i="20"/>
  <c r="AH16" i="20"/>
  <c r="AG16" i="20"/>
  <c r="DF9" i="22"/>
  <c r="AH9" i="22"/>
  <c r="CM9" i="22"/>
  <c r="CQ9" i="22" s="1"/>
  <c r="CP9" i="22" s="1"/>
  <c r="CS9" i="22" s="1"/>
  <c r="AG9" i="22"/>
  <c r="AH92" i="17"/>
  <c r="CM9" i="19"/>
  <c r="CQ9" i="19" s="1"/>
  <c r="CP9" i="19" s="1"/>
  <c r="CS9" i="19" s="1"/>
  <c r="CY80" i="17"/>
  <c r="CY88" i="17"/>
  <c r="AE90" i="17"/>
  <c r="AG90" i="17" s="1"/>
  <c r="CZ94" i="17"/>
  <c r="AE94" i="17" s="1"/>
  <c r="AG94" i="17" s="1"/>
  <c r="AE9" i="18"/>
  <c r="CM10" i="21"/>
  <c r="CQ10" i="21" s="1"/>
  <c r="CP10" i="21" s="1"/>
  <c r="CS10" i="21" s="1"/>
  <c r="CS7" i="21" s="1"/>
  <c r="D24" i="1" s="1"/>
  <c r="AH10" i="21"/>
  <c r="AG10" i="21"/>
  <c r="DF10" i="21"/>
  <c r="DF10" i="22"/>
  <c r="AH10" i="22"/>
  <c r="AG10" i="22"/>
  <c r="CM10" i="22"/>
  <c r="CQ10" i="22" s="1"/>
  <c r="CP10" i="22" s="1"/>
  <c r="CS10" i="22" s="1"/>
  <c r="AH87" i="17"/>
  <c r="CM10" i="18"/>
  <c r="DF10" i="18"/>
  <c r="AH10" i="18"/>
  <c r="DS10" i="18"/>
  <c r="DE10" i="19"/>
  <c r="CM12" i="23"/>
  <c r="CQ12" i="23" s="1"/>
  <c r="CP12" i="23" s="1"/>
  <c r="CS12" i="23" s="1"/>
  <c r="AH12" i="23"/>
  <c r="AG12" i="23"/>
  <c r="CM9" i="23"/>
  <c r="CQ9" i="23" s="1"/>
  <c r="CP9" i="23" s="1"/>
  <c r="CS9" i="23" s="1"/>
  <c r="AH9" i="23"/>
  <c r="CO11" i="23"/>
  <c r="CQ11" i="23" s="1"/>
  <c r="CP11" i="23" s="1"/>
  <c r="CS11" i="23" s="1"/>
  <c r="AE11" i="23"/>
  <c r="CQ13" i="23"/>
  <c r="CP13" i="23" s="1"/>
  <c r="CS13" i="23" s="1"/>
  <c r="CO16" i="23"/>
  <c r="CQ16" i="23" s="1"/>
  <c r="CP16" i="23" s="1"/>
  <c r="CS16" i="23" s="1"/>
  <c r="AE16" i="23"/>
  <c r="AQ11" i="20"/>
  <c r="AE15" i="20"/>
  <c r="DA10" i="22"/>
  <c r="DI10" i="22" s="1"/>
  <c r="AE9" i="23"/>
  <c r="AG11" i="23"/>
  <c r="AE13" i="21"/>
  <c r="AH11" i="23"/>
  <c r="CM14" i="23"/>
  <c r="CQ14" i="23" s="1"/>
  <c r="CP14" i="23" s="1"/>
  <c r="CS14" i="23" s="1"/>
  <c r="AH14" i="23"/>
  <c r="AH16" i="23"/>
  <c r="DE9" i="24"/>
  <c r="DA18" i="24"/>
  <c r="DI18" i="24" s="1"/>
  <c r="AE18" i="24"/>
  <c r="AE9" i="20"/>
  <c r="AG15" i="20"/>
  <c r="AG9" i="23"/>
  <c r="AG14" i="24"/>
  <c r="AH14" i="24"/>
  <c r="DF14" i="24"/>
  <c r="CM14" i="24"/>
  <c r="CQ14" i="24" s="1"/>
  <c r="CP14" i="24" s="1"/>
  <c r="CS14" i="24" s="1"/>
  <c r="DP16" i="24"/>
  <c r="DG16" i="24"/>
  <c r="AH15" i="20"/>
  <c r="DF11" i="21"/>
  <c r="CX12" i="19"/>
  <c r="AG9" i="20"/>
  <c r="CY9" i="21"/>
  <c r="DA9" i="21" s="1"/>
  <c r="AG11" i="21"/>
  <c r="CY14" i="21"/>
  <c r="DA14" i="21" s="1"/>
  <c r="DI14" i="21" s="1"/>
  <c r="AG14" i="23"/>
  <c r="DN18" i="24"/>
  <c r="DE18" i="24"/>
  <c r="AH9" i="20"/>
  <c r="AH11" i="21"/>
  <c r="AE13" i="20"/>
  <c r="CM12" i="24"/>
  <c r="CQ12" i="24" s="1"/>
  <c r="CP12" i="24" s="1"/>
  <c r="CS12" i="24" s="1"/>
  <c r="DF12" i="24"/>
  <c r="AH12" i="24"/>
  <c r="AG12" i="24"/>
  <c r="CO9" i="24"/>
  <c r="CM9" i="24"/>
  <c r="CQ9" i="24" s="1"/>
  <c r="CP9" i="24" s="1"/>
  <c r="CS9" i="24" s="1"/>
  <c r="CX9" i="19"/>
  <c r="CY10" i="21"/>
  <c r="DA10" i="21" s="1"/>
  <c r="DI10" i="21" s="1"/>
  <c r="AG9" i="24"/>
  <c r="DF10" i="24"/>
  <c r="AH10" i="24"/>
  <c r="AG10" i="24"/>
  <c r="CY13" i="21"/>
  <c r="DA13" i="21" s="1"/>
  <c r="DI13" i="21" s="1"/>
  <c r="AH9" i="24"/>
  <c r="DP11" i="24"/>
  <c r="DG11" i="24"/>
  <c r="CM15" i="24"/>
  <c r="CQ15" i="24" s="1"/>
  <c r="CP15" i="24" s="1"/>
  <c r="CS15" i="24" s="1"/>
  <c r="AH15" i="24"/>
  <c r="AG15" i="24"/>
  <c r="DF15" i="24"/>
  <c r="DF9" i="21"/>
  <c r="CM10" i="24"/>
  <c r="CQ10" i="24" s="1"/>
  <c r="CP10" i="24" s="1"/>
  <c r="CS10" i="24" s="1"/>
  <c r="DG19" i="24"/>
  <c r="DP19" i="24"/>
  <c r="DI7" i="25"/>
  <c r="DI9" i="25"/>
  <c r="CX10" i="19"/>
  <c r="AG12" i="19"/>
  <c r="AG17" i="20"/>
  <c r="AG9" i="21"/>
  <c r="DU13" i="24"/>
  <c r="DM13" i="24"/>
  <c r="DM17" i="24"/>
  <c r="DU17" i="24"/>
  <c r="AH12" i="19"/>
  <c r="AH9" i="21"/>
  <c r="CY9" i="22"/>
  <c r="AG13" i="23"/>
  <c r="CY9" i="24"/>
  <c r="CY10" i="24"/>
  <c r="DU9" i="25"/>
  <c r="DM9" i="25"/>
  <c r="DF11" i="24"/>
  <c r="AH11" i="24"/>
  <c r="AG11" i="24"/>
  <c r="DE13" i="24"/>
  <c r="CM16" i="24"/>
  <c r="CQ16" i="24" s="1"/>
  <c r="CP16" i="24" s="1"/>
  <c r="CS16" i="24" s="1"/>
  <c r="AH16" i="24"/>
  <c r="AG16" i="24"/>
  <c r="DF16" i="24"/>
  <c r="DL19" i="24"/>
  <c r="DS9" i="25"/>
  <c r="DS12" i="25"/>
  <c r="DE20" i="25"/>
  <c r="DN20" i="25"/>
  <c r="DF19" i="24"/>
  <c r="AH19" i="24"/>
  <c r="AE15" i="25"/>
  <c r="DA15" i="25"/>
  <c r="DI15" i="25" s="1"/>
  <c r="AH18" i="24"/>
  <c r="CY17" i="24"/>
  <c r="DE24" i="25"/>
  <c r="DN24" i="25"/>
  <c r="CY13" i="24"/>
  <c r="AG19" i="24"/>
  <c r="DE13" i="25"/>
  <c r="DN13" i="25"/>
  <c r="DN30" i="25"/>
  <c r="DE30" i="25"/>
  <c r="CZ15" i="24"/>
  <c r="AE15" i="24" s="1"/>
  <c r="CM19" i="24"/>
  <c r="CQ19" i="24" s="1"/>
  <c r="CP19" i="24" s="1"/>
  <c r="CS19" i="24" s="1"/>
  <c r="CM14" i="25"/>
  <c r="CQ14" i="25" s="1"/>
  <c r="CP14" i="25" s="1"/>
  <c r="CS14" i="25" s="1"/>
  <c r="AH14" i="25"/>
  <c r="AG14" i="25"/>
  <c r="DF14" i="25"/>
  <c r="DN21" i="25"/>
  <c r="DE21" i="25"/>
  <c r="CY14" i="24"/>
  <c r="DA15" i="24"/>
  <c r="DI15" i="24" s="1"/>
  <c r="CO18" i="24"/>
  <c r="CQ18" i="24" s="1"/>
  <c r="CP18" i="24" s="1"/>
  <c r="CS18" i="24" s="1"/>
  <c r="CY22" i="24"/>
  <c r="CQ12" i="25"/>
  <c r="CP12" i="25" s="1"/>
  <c r="CS12" i="25" s="1"/>
  <c r="DF20" i="24"/>
  <c r="AH20" i="24"/>
  <c r="AG20" i="24"/>
  <c r="CM20" i="24"/>
  <c r="CQ20" i="24" s="1"/>
  <c r="CP20" i="24" s="1"/>
  <c r="CS20" i="24" s="1"/>
  <c r="DW20" i="24"/>
  <c r="DO20" i="24"/>
  <c r="CY14" i="25"/>
  <c r="CZ14" i="25"/>
  <c r="DN17" i="25"/>
  <c r="DE17" i="25"/>
  <c r="DN25" i="25"/>
  <c r="DE25" i="25"/>
  <c r="DE17" i="24"/>
  <c r="DF21" i="24"/>
  <c r="DG12" i="25"/>
  <c r="DP12" i="25"/>
  <c r="DE22" i="24"/>
  <c r="DN22" i="24"/>
  <c r="AE13" i="25"/>
  <c r="DA13" i="25"/>
  <c r="DI13" i="25" s="1"/>
  <c r="AG17" i="24"/>
  <c r="AG11" i="25"/>
  <c r="DF11" i="25"/>
  <c r="AH17" i="24"/>
  <c r="CM18" i="25"/>
  <c r="CQ18" i="25" s="1"/>
  <c r="CP18" i="25" s="1"/>
  <c r="CS18" i="25" s="1"/>
  <c r="AH18" i="25"/>
  <c r="AG18" i="25"/>
  <c r="DF18" i="25"/>
  <c r="CY12" i="24"/>
  <c r="AG21" i="24"/>
  <c r="AH11" i="25"/>
  <c r="DE16" i="25"/>
  <c r="DN16" i="25"/>
  <c r="AH21" i="24"/>
  <c r="CM22" i="24"/>
  <c r="CQ22" i="24" s="1"/>
  <c r="CP22" i="24" s="1"/>
  <c r="CS22" i="24" s="1"/>
  <c r="AG22" i="24"/>
  <c r="CM11" i="25"/>
  <c r="CQ11" i="25" s="1"/>
  <c r="CP11" i="25" s="1"/>
  <c r="CS11" i="25" s="1"/>
  <c r="CU96" i="25" s="1"/>
  <c r="CM31" i="25"/>
  <c r="CQ31" i="25" s="1"/>
  <c r="CP31" i="25" s="1"/>
  <c r="CS31" i="25" s="1"/>
  <c r="AH31" i="25"/>
  <c r="AG31" i="25"/>
  <c r="DF31" i="25"/>
  <c r="CM15" i="25"/>
  <c r="CQ15" i="25" s="1"/>
  <c r="CP15" i="25" s="1"/>
  <c r="CS15" i="25" s="1"/>
  <c r="AG15" i="25"/>
  <c r="CQ20" i="25"/>
  <c r="CP20" i="25" s="1"/>
  <c r="CS20" i="25" s="1"/>
  <c r="DN29" i="25"/>
  <c r="DE29" i="25"/>
  <c r="CZ30" i="25"/>
  <c r="CY30" i="25"/>
  <c r="DP11" i="25"/>
  <c r="CQ13" i="25"/>
  <c r="CP13" i="25" s="1"/>
  <c r="CS13" i="25" s="1"/>
  <c r="CM19" i="25"/>
  <c r="CQ19" i="25" s="1"/>
  <c r="CP19" i="25" s="1"/>
  <c r="CS19" i="25" s="1"/>
  <c r="AH19" i="25"/>
  <c r="AG19" i="25"/>
  <c r="CZ25" i="25"/>
  <c r="CY25" i="25"/>
  <c r="CM26" i="25"/>
  <c r="CQ26" i="25" s="1"/>
  <c r="CP26" i="25" s="1"/>
  <c r="CS26" i="25" s="1"/>
  <c r="AH26" i="25"/>
  <c r="AG26" i="25"/>
  <c r="CM22" i="25"/>
  <c r="CQ22" i="25" s="1"/>
  <c r="CP22" i="25" s="1"/>
  <c r="CS22" i="25" s="1"/>
  <c r="AH22" i="25"/>
  <c r="AG22" i="25"/>
  <c r="CZ20" i="25"/>
  <c r="CY20" i="25"/>
  <c r="DF10" i="25"/>
  <c r="AH16" i="25"/>
  <c r="CQ17" i="25"/>
  <c r="CP17" i="25" s="1"/>
  <c r="CS17" i="25" s="1"/>
  <c r="CZ26" i="25"/>
  <c r="CY26" i="25"/>
  <c r="CM27" i="25"/>
  <c r="CQ27" i="25" s="1"/>
  <c r="CP27" i="25" s="1"/>
  <c r="CS27" i="25" s="1"/>
  <c r="AH27" i="25"/>
  <c r="AG27" i="25"/>
  <c r="AG10" i="25"/>
  <c r="CZ22" i="25"/>
  <c r="CY22" i="25"/>
  <c r="DL31" i="25"/>
  <c r="CY19" i="25"/>
  <c r="CZ18" i="25"/>
  <c r="CY18" i="25"/>
  <c r="CM23" i="25"/>
  <c r="CQ23" i="25" s="1"/>
  <c r="CP23" i="25" s="1"/>
  <c r="CS23" i="25" s="1"/>
  <c r="AH23" i="25"/>
  <c r="AG23" i="25"/>
  <c r="DF26" i="25"/>
  <c r="CZ27" i="25"/>
  <c r="CY27" i="25"/>
  <c r="AH28" i="25"/>
  <c r="AG28" i="25"/>
  <c r="CM28" i="25"/>
  <c r="CQ28" i="25" s="1"/>
  <c r="CP28" i="25" s="1"/>
  <c r="CS28" i="25" s="1"/>
  <c r="AH17" i="25"/>
  <c r="DZ17" i="25"/>
  <c r="CM21" i="25"/>
  <c r="CQ21" i="25" s="1"/>
  <c r="CP21" i="25" s="1"/>
  <c r="CS21" i="25" s="1"/>
  <c r="AH21" i="25"/>
  <c r="DF22" i="25"/>
  <c r="CZ16" i="25"/>
  <c r="CY16" i="25"/>
  <c r="CZ17" i="25"/>
  <c r="CY17" i="25"/>
  <c r="DL22" i="25"/>
  <c r="CZ23" i="25"/>
  <c r="CY23" i="25"/>
  <c r="AH24" i="25"/>
  <c r="DE27" i="25"/>
  <c r="DN27" i="25"/>
  <c r="CZ28" i="25"/>
  <c r="CY28" i="25"/>
  <c r="CM29" i="25"/>
  <c r="CQ29" i="25" s="1"/>
  <c r="CP29" i="25" s="1"/>
  <c r="CS29" i="25" s="1"/>
  <c r="AH29" i="25"/>
  <c r="AG29" i="25"/>
  <c r="AH32" i="25"/>
  <c r="AG32" i="25"/>
  <c r="DF32" i="25"/>
  <c r="CM32" i="25"/>
  <c r="CQ32" i="25" s="1"/>
  <c r="CP32" i="25" s="1"/>
  <c r="CS32" i="25" s="1"/>
  <c r="DF12" i="25"/>
  <c r="AG21" i="25"/>
  <c r="CY21" i="24"/>
  <c r="CY10" i="25"/>
  <c r="AG12" i="25"/>
  <c r="DN19" i="25"/>
  <c r="DF23" i="25"/>
  <c r="CO24" i="25"/>
  <c r="CQ24" i="25" s="1"/>
  <c r="CP24" i="25" s="1"/>
  <c r="CS24" i="25" s="1"/>
  <c r="DF28" i="25"/>
  <c r="CZ29" i="25"/>
  <c r="CY29" i="25"/>
  <c r="CQ30" i="25"/>
  <c r="CP30" i="25" s="1"/>
  <c r="CS30" i="25" s="1"/>
  <c r="DN15" i="25"/>
  <c r="AH20" i="25"/>
  <c r="CZ21" i="25"/>
  <c r="CY21" i="25"/>
  <c r="CZ24" i="25"/>
  <c r="CY24" i="25"/>
  <c r="CM25" i="25"/>
  <c r="CQ25" i="25" s="1"/>
  <c r="CP25" i="25" s="1"/>
  <c r="CS25" i="25" s="1"/>
  <c r="AH25" i="25"/>
  <c r="AG25" i="25"/>
  <c r="DL28" i="25"/>
  <c r="CY31" i="25"/>
  <c r="AG30" i="25"/>
  <c r="CY32" i="25"/>
  <c r="AH30" i="25"/>
  <c r="AG16" i="25"/>
  <c r="AG20" i="25"/>
  <c r="DU12" i="7" l="1"/>
  <c r="DM12" i="7"/>
  <c r="DU27" i="10"/>
  <c r="DM27" i="10"/>
  <c r="DT18" i="9"/>
  <c r="DL18" i="9"/>
  <c r="DN20" i="10"/>
  <c r="DE20" i="10"/>
  <c r="DE13" i="13"/>
  <c r="DN13" i="13"/>
  <c r="DN28" i="10"/>
  <c r="DE28" i="10"/>
  <c r="DE9" i="13"/>
  <c r="DN9" i="13"/>
  <c r="DT26" i="9"/>
  <c r="DL26" i="9"/>
  <c r="DU14" i="12"/>
  <c r="DM14" i="12"/>
  <c r="EB18" i="4"/>
  <c r="DT18" i="4"/>
  <c r="AE28" i="25"/>
  <c r="DA28" i="25"/>
  <c r="DI28" i="25" s="1"/>
  <c r="DW11" i="24"/>
  <c r="DO11" i="24"/>
  <c r="DP10" i="22"/>
  <c r="DG10" i="22"/>
  <c r="DN10" i="18"/>
  <c r="DE10" i="18"/>
  <c r="CT13" i="19"/>
  <c r="CS13" i="19"/>
  <c r="CS7" i="19"/>
  <c r="D30" i="1" s="1"/>
  <c r="DN12" i="21"/>
  <c r="DE12" i="21"/>
  <c r="DM91" i="17"/>
  <c r="DU91" i="17"/>
  <c r="DP69" i="17"/>
  <c r="DG69" i="17"/>
  <c r="DM77" i="17"/>
  <c r="DU77" i="17"/>
  <c r="AF59" i="17"/>
  <c r="AH59" i="17" s="1"/>
  <c r="AE59" i="17"/>
  <c r="AG59" i="17" s="1"/>
  <c r="DA59" i="17"/>
  <c r="DI59" i="17" s="1"/>
  <c r="DP36" i="17"/>
  <c r="DG36" i="17"/>
  <c r="DE46" i="17"/>
  <c r="DN46" i="17"/>
  <c r="DG32" i="17"/>
  <c r="DP32" i="17"/>
  <c r="DU16" i="17"/>
  <c r="DM16" i="17"/>
  <c r="DG96" i="16"/>
  <c r="DP96" i="16"/>
  <c r="DU62" i="16"/>
  <c r="DM62" i="16"/>
  <c r="DG44" i="16"/>
  <c r="DP44" i="16"/>
  <c r="DP83" i="16"/>
  <c r="DG83" i="16"/>
  <c r="DU37" i="16"/>
  <c r="DM37" i="16"/>
  <c r="DN35" i="16"/>
  <c r="DE35" i="16"/>
  <c r="EB43" i="16"/>
  <c r="DT43" i="16"/>
  <c r="EA44" i="16"/>
  <c r="EI44" i="16"/>
  <c r="DA10" i="16"/>
  <c r="DI10" i="16" s="1"/>
  <c r="AE10" i="16"/>
  <c r="DN9" i="15"/>
  <c r="DE9" i="15"/>
  <c r="DA69" i="14"/>
  <c r="DI69" i="14" s="1"/>
  <c r="AE69" i="14"/>
  <c r="AG69" i="14" s="1"/>
  <c r="AF69" i="14"/>
  <c r="AH69" i="14" s="1"/>
  <c r="EB87" i="14"/>
  <c r="DT87" i="14"/>
  <c r="ED89" i="14"/>
  <c r="DV89" i="14"/>
  <c r="AF70" i="14"/>
  <c r="AH70" i="14" s="1"/>
  <c r="AE70" i="14"/>
  <c r="AG70" i="14" s="1"/>
  <c r="DA70" i="14"/>
  <c r="DI70" i="14" s="1"/>
  <c r="DT66" i="14"/>
  <c r="EB66" i="14"/>
  <c r="DU83" i="14"/>
  <c r="DM83" i="14"/>
  <c r="DE63" i="14"/>
  <c r="DN63" i="14"/>
  <c r="AF44" i="14"/>
  <c r="AH44" i="14" s="1"/>
  <c r="AE44" i="14"/>
  <c r="AG44" i="14" s="1"/>
  <c r="DA44" i="14"/>
  <c r="DI44" i="14" s="1"/>
  <c r="DO51" i="14"/>
  <c r="DW51" i="14"/>
  <c r="DU47" i="14"/>
  <c r="DM47" i="14"/>
  <c r="DP33" i="14"/>
  <c r="DG33" i="14"/>
  <c r="AF21" i="14"/>
  <c r="AH21" i="14" s="1"/>
  <c r="AE21" i="14"/>
  <c r="AG21" i="14" s="1"/>
  <c r="DA21" i="14"/>
  <c r="DI21" i="14" s="1"/>
  <c r="DE19" i="11"/>
  <c r="DN19" i="11"/>
  <c r="DN14" i="14"/>
  <c r="DE14" i="14"/>
  <c r="AE18" i="13"/>
  <c r="DA18" i="13"/>
  <c r="DI18" i="13" s="1"/>
  <c r="DG10" i="14"/>
  <c r="DP10" i="14"/>
  <c r="DE24" i="10"/>
  <c r="DN24" i="10"/>
  <c r="DW32" i="10"/>
  <c r="DO32" i="10"/>
  <c r="DM20" i="9"/>
  <c r="DD20" i="9"/>
  <c r="AE29" i="9"/>
  <c r="CZ29" i="9"/>
  <c r="DH29" i="9" s="1"/>
  <c r="DW30" i="10"/>
  <c r="DO30" i="10"/>
  <c r="DE16" i="10"/>
  <c r="DN16" i="10"/>
  <c r="DM27" i="9"/>
  <c r="DD27" i="9"/>
  <c r="AE16" i="9"/>
  <c r="CZ16" i="9"/>
  <c r="DH16" i="9" s="1"/>
  <c r="DO17" i="10"/>
  <c r="DW17" i="10"/>
  <c r="DG13" i="10"/>
  <c r="DP13" i="10"/>
  <c r="AF42" i="7"/>
  <c r="AE42" i="7"/>
  <c r="DA42" i="7"/>
  <c r="DI42" i="7" s="1"/>
  <c r="DT21" i="9"/>
  <c r="DL21" i="9"/>
  <c r="DN36" i="7"/>
  <c r="DE36" i="7"/>
  <c r="CO51" i="7"/>
  <c r="CQ51" i="7" s="1"/>
  <c r="CP51" i="7" s="1"/>
  <c r="CS51" i="7" s="1"/>
  <c r="AH51" i="7"/>
  <c r="CO43" i="7"/>
  <c r="CQ43" i="7" s="1"/>
  <c r="CP43" i="7" s="1"/>
  <c r="CS43" i="7" s="1"/>
  <c r="AH43" i="7"/>
  <c r="AF25" i="7"/>
  <c r="AE25" i="7"/>
  <c r="DA25" i="7"/>
  <c r="DI25" i="7" s="1"/>
  <c r="DW36" i="7"/>
  <c r="DO36" i="7"/>
  <c r="DA34" i="6"/>
  <c r="DI34" i="6" s="1"/>
  <c r="AE34" i="6"/>
  <c r="DE14" i="7"/>
  <c r="DN14" i="7"/>
  <c r="DU28" i="7"/>
  <c r="DM28" i="7"/>
  <c r="DE24" i="6"/>
  <c r="DN24" i="6"/>
  <c r="DP31" i="6"/>
  <c r="DG31" i="6"/>
  <c r="AE12" i="5"/>
  <c r="DA12" i="5"/>
  <c r="DI12" i="5" s="1"/>
  <c r="AF12" i="5"/>
  <c r="AH12" i="5" s="1"/>
  <c r="CO25" i="4"/>
  <c r="CQ25" i="4" s="1"/>
  <c r="CP25" i="4" s="1"/>
  <c r="CS25" i="4" s="1"/>
  <c r="DN29" i="4"/>
  <c r="DE29" i="4"/>
  <c r="DE28" i="25"/>
  <c r="DN28" i="25"/>
  <c r="DU92" i="17"/>
  <c r="DM92" i="17"/>
  <c r="AE12" i="12"/>
  <c r="DA12" i="12"/>
  <c r="DI12" i="12" s="1"/>
  <c r="DN49" i="7"/>
  <c r="DE49" i="7"/>
  <c r="DT81" i="16"/>
  <c r="EB81" i="16"/>
  <c r="DP79" i="16"/>
  <c r="DG79" i="16"/>
  <c r="DO57" i="16"/>
  <c r="DW57" i="16"/>
  <c r="EB69" i="16"/>
  <c r="DT69" i="16"/>
  <c r="EB28" i="16"/>
  <c r="DT28" i="16"/>
  <c r="DN30" i="16"/>
  <c r="DE30" i="16"/>
  <c r="DG93" i="14"/>
  <c r="DP93" i="14"/>
  <c r="EI31" i="16"/>
  <c r="EA31" i="16"/>
  <c r="DE13" i="15"/>
  <c r="DN13" i="15"/>
  <c r="DN14" i="15"/>
  <c r="DE14" i="15"/>
  <c r="AF65" i="14"/>
  <c r="AH65" i="14" s="1"/>
  <c r="AE65" i="14"/>
  <c r="AG65" i="14" s="1"/>
  <c r="DA65" i="14"/>
  <c r="DI65" i="14" s="1"/>
  <c r="DN61" i="14"/>
  <c r="DE61" i="14"/>
  <c r="AF54" i="14"/>
  <c r="AH54" i="14" s="1"/>
  <c r="AE54" i="14"/>
  <c r="AG54" i="14" s="1"/>
  <c r="DA54" i="14"/>
  <c r="DI54" i="14" s="1"/>
  <c r="DT51" i="14"/>
  <c r="EB51" i="14"/>
  <c r="DN43" i="14"/>
  <c r="DE43" i="14"/>
  <c r="DN28" i="14"/>
  <c r="DE28" i="14"/>
  <c r="AE19" i="13"/>
  <c r="DA19" i="13"/>
  <c r="DI19" i="13" s="1"/>
  <c r="DE15" i="11"/>
  <c r="DN15" i="11"/>
  <c r="DP22" i="10"/>
  <c r="DG22" i="10"/>
  <c r="DO31" i="10"/>
  <c r="DW31" i="10"/>
  <c r="DE22" i="11"/>
  <c r="DN22" i="11"/>
  <c r="DN21" i="10"/>
  <c r="DE21" i="10"/>
  <c r="DP52" i="7"/>
  <c r="DG52" i="7"/>
  <c r="DP30" i="7"/>
  <c r="DG30" i="7"/>
  <c r="DE33" i="6"/>
  <c r="DN33" i="6"/>
  <c r="DP15" i="7"/>
  <c r="DG15" i="7"/>
  <c r="AF17" i="7"/>
  <c r="AE17" i="7"/>
  <c r="DA17" i="7"/>
  <c r="DI17" i="7" s="1"/>
  <c r="AE36" i="6"/>
  <c r="DA36" i="6"/>
  <c r="DI36" i="6" s="1"/>
  <c r="DE22" i="7"/>
  <c r="DN22" i="7"/>
  <c r="DN34" i="6"/>
  <c r="DE34" i="6"/>
  <c r="DU20" i="7"/>
  <c r="DM20" i="7"/>
  <c r="DG29" i="4"/>
  <c r="DP29" i="4"/>
  <c r="DN22" i="6"/>
  <c r="DE22" i="6"/>
  <c r="DG20" i="4"/>
  <c r="DP20" i="4"/>
  <c r="DP21" i="4"/>
  <c r="DG21" i="4"/>
  <c r="DN87" i="16"/>
  <c r="DE87" i="16"/>
  <c r="AE17" i="16"/>
  <c r="AG17" i="16" s="1"/>
  <c r="DA17" i="16"/>
  <c r="DI17" i="16" s="1"/>
  <c r="AF17" i="16"/>
  <c r="AH17" i="16" s="1"/>
  <c r="DU100" i="14"/>
  <c r="DM100" i="14"/>
  <c r="DE23" i="11"/>
  <c r="DN23" i="11"/>
  <c r="DW28" i="10"/>
  <c r="DO28" i="10"/>
  <c r="DN29" i="6"/>
  <c r="DE29" i="6"/>
  <c r="DP9" i="25"/>
  <c r="DG9" i="25"/>
  <c r="DP13" i="21"/>
  <c r="DG13" i="21"/>
  <c r="DM11" i="19"/>
  <c r="DD11" i="19"/>
  <c r="DT90" i="17"/>
  <c r="EB90" i="17"/>
  <c r="DP95" i="17"/>
  <c r="DG95" i="17"/>
  <c r="AF60" i="17"/>
  <c r="AH60" i="17" s="1"/>
  <c r="AE60" i="17"/>
  <c r="AG60" i="17" s="1"/>
  <c r="DA60" i="17"/>
  <c r="DI60" i="17" s="1"/>
  <c r="EP81" i="17"/>
  <c r="EH81" i="17"/>
  <c r="DP55" i="17"/>
  <c r="DG55" i="17"/>
  <c r="DN43" i="17"/>
  <c r="DE43" i="17"/>
  <c r="DM22" i="17"/>
  <c r="DU22" i="17"/>
  <c r="CQ11" i="17"/>
  <c r="CP11" i="17" s="1"/>
  <c r="CS11" i="17" s="1"/>
  <c r="EB17" i="17"/>
  <c r="DT17" i="17"/>
  <c r="AF93" i="16"/>
  <c r="AH93" i="16" s="1"/>
  <c r="AE93" i="16"/>
  <c r="AG93" i="16" s="1"/>
  <c r="DA93" i="16"/>
  <c r="DI93" i="16" s="1"/>
  <c r="DM24" i="17"/>
  <c r="DU24" i="17"/>
  <c r="DA43" i="16"/>
  <c r="DI43" i="16" s="1"/>
  <c r="AF43" i="16"/>
  <c r="AH43" i="16" s="1"/>
  <c r="AE43" i="16"/>
  <c r="AG43" i="16" s="1"/>
  <c r="DU80" i="16"/>
  <c r="DM80" i="16"/>
  <c r="DM68" i="16"/>
  <c r="DU68" i="16"/>
  <c r="AF49" i="16"/>
  <c r="AH49" i="16" s="1"/>
  <c r="AE49" i="16"/>
  <c r="AG49" i="16" s="1"/>
  <c r="DA49" i="16"/>
  <c r="DI49" i="16" s="1"/>
  <c r="DT48" i="16"/>
  <c r="EB48" i="16"/>
  <c r="DP32" i="16"/>
  <c r="DG32" i="16"/>
  <c r="DU60" i="16"/>
  <c r="DM60" i="16"/>
  <c r="DG28" i="16"/>
  <c r="DP28" i="16"/>
  <c r="AE9" i="15"/>
  <c r="DA9" i="15"/>
  <c r="DM25" i="16"/>
  <c r="DU25" i="16"/>
  <c r="AF100" i="14"/>
  <c r="AH100" i="14" s="1"/>
  <c r="AE100" i="14"/>
  <c r="AG100" i="14" s="1"/>
  <c r="DA100" i="14"/>
  <c r="DI100" i="14" s="1"/>
  <c r="DU19" i="16"/>
  <c r="DM19" i="16"/>
  <c r="CS7" i="15"/>
  <c r="D25" i="1" s="1"/>
  <c r="AF81" i="14"/>
  <c r="AH81" i="14" s="1"/>
  <c r="AE81" i="14"/>
  <c r="AG81" i="14" s="1"/>
  <c r="DA81" i="14"/>
  <c r="DI81" i="14" s="1"/>
  <c r="DG67" i="14"/>
  <c r="DP67" i="14"/>
  <c r="AF62" i="14"/>
  <c r="AH62" i="14" s="1"/>
  <c r="AE62" i="14"/>
  <c r="AG62" i="14" s="1"/>
  <c r="DA62" i="14"/>
  <c r="DI62" i="14" s="1"/>
  <c r="DM75" i="14"/>
  <c r="DU75" i="14"/>
  <c r="DN64" i="14"/>
  <c r="DE64" i="14"/>
  <c r="AE13" i="14"/>
  <c r="DA13" i="14"/>
  <c r="DI13" i="14" s="1"/>
  <c r="DP26" i="14"/>
  <c r="DG26" i="14"/>
  <c r="AF49" i="14"/>
  <c r="AH49" i="14" s="1"/>
  <c r="AE49" i="14"/>
  <c r="AG49" i="14" s="1"/>
  <c r="DA49" i="14"/>
  <c r="DI49" i="14" s="1"/>
  <c r="DE25" i="14"/>
  <c r="DN25" i="14"/>
  <c r="DE11" i="11"/>
  <c r="DN11" i="11"/>
  <c r="AE9" i="14"/>
  <c r="DA9" i="14"/>
  <c r="DW12" i="13"/>
  <c r="DO12" i="13"/>
  <c r="CZ31" i="9"/>
  <c r="DH31" i="9" s="1"/>
  <c r="AE31" i="9"/>
  <c r="DT12" i="11"/>
  <c r="EB12" i="11"/>
  <c r="DN26" i="10"/>
  <c r="DE26" i="10"/>
  <c r="ED25" i="10"/>
  <c r="DV25" i="10"/>
  <c r="DE14" i="10"/>
  <c r="DN14" i="10"/>
  <c r="DG61" i="7"/>
  <c r="DP61" i="7"/>
  <c r="AE24" i="9"/>
  <c r="CZ24" i="9"/>
  <c r="DH24" i="9" s="1"/>
  <c r="DP41" i="7"/>
  <c r="DG41" i="7"/>
  <c r="DE50" i="7"/>
  <c r="DN50" i="7"/>
  <c r="DU43" i="7"/>
  <c r="DM43" i="7"/>
  <c r="DE40" i="7"/>
  <c r="DN40" i="7"/>
  <c r="DU37" i="7"/>
  <c r="DM37" i="7"/>
  <c r="DM46" i="7"/>
  <c r="DU46" i="7"/>
  <c r="DP44" i="7"/>
  <c r="DG44" i="7"/>
  <c r="AE32" i="6"/>
  <c r="DA32" i="6"/>
  <c r="DI32" i="6" s="1"/>
  <c r="DN32" i="6"/>
  <c r="DE32" i="6"/>
  <c r="DN10" i="6"/>
  <c r="DE10" i="6"/>
  <c r="DE19" i="6"/>
  <c r="DN19" i="6"/>
  <c r="DE15" i="6"/>
  <c r="DN15" i="6"/>
  <c r="DG24" i="4"/>
  <c r="DP24" i="4"/>
  <c r="DA9" i="6"/>
  <c r="AE9" i="6"/>
  <c r="DO25" i="4"/>
  <c r="DW25" i="4"/>
  <c r="AF80" i="17"/>
  <c r="AH80" i="17" s="1"/>
  <c r="AE80" i="17"/>
  <c r="AG80" i="17" s="1"/>
  <c r="DA80" i="17"/>
  <c r="DI80" i="17" s="1"/>
  <c r="DN47" i="17"/>
  <c r="DE47" i="17"/>
  <c r="AE98" i="16"/>
  <c r="AG98" i="16" s="1"/>
  <c r="DA98" i="16"/>
  <c r="DI98" i="16" s="1"/>
  <c r="AF98" i="16"/>
  <c r="AH98" i="16" s="1"/>
  <c r="EP21" i="16"/>
  <c r="EH21" i="16"/>
  <c r="DU16" i="11"/>
  <c r="DM16" i="11"/>
  <c r="DE11" i="24"/>
  <c r="DN11" i="24"/>
  <c r="DW98" i="17"/>
  <c r="DO98" i="17"/>
  <c r="EB66" i="17"/>
  <c r="DT66" i="17"/>
  <c r="DT9" i="25"/>
  <c r="EB9" i="25"/>
  <c r="DM18" i="24"/>
  <c r="DU18" i="24"/>
  <c r="DE14" i="21"/>
  <c r="DN14" i="21"/>
  <c r="DU96" i="17"/>
  <c r="DM96" i="17"/>
  <c r="DA74" i="17"/>
  <c r="DI74" i="17" s="1"/>
  <c r="AF74" i="17"/>
  <c r="AH74" i="17" s="1"/>
  <c r="AE74" i="17"/>
  <c r="AG74" i="17" s="1"/>
  <c r="EA100" i="17"/>
  <c r="EI100" i="17"/>
  <c r="DE79" i="17"/>
  <c r="DN79" i="17"/>
  <c r="AF75" i="17"/>
  <c r="AH75" i="17" s="1"/>
  <c r="AE75" i="17"/>
  <c r="AG75" i="17" s="1"/>
  <c r="DA75" i="17"/>
  <c r="DI75" i="17" s="1"/>
  <c r="DP77" i="17"/>
  <c r="DG77" i="17"/>
  <c r="DP61" i="17"/>
  <c r="DG61" i="17"/>
  <c r="DU36" i="17"/>
  <c r="DM36" i="17"/>
  <c r="DA44" i="17"/>
  <c r="DI44" i="17" s="1"/>
  <c r="AF44" i="17"/>
  <c r="AH44" i="17" s="1"/>
  <c r="AE44" i="17"/>
  <c r="AG44" i="17" s="1"/>
  <c r="DG15" i="17"/>
  <c r="DP15" i="17"/>
  <c r="DP24" i="17"/>
  <c r="DG24" i="17"/>
  <c r="DM95" i="16"/>
  <c r="DU95" i="16"/>
  <c r="AF72" i="16"/>
  <c r="AH72" i="16" s="1"/>
  <c r="AE72" i="16"/>
  <c r="AG72" i="16" s="1"/>
  <c r="DA72" i="16"/>
  <c r="DI72" i="16" s="1"/>
  <c r="DG74" i="16"/>
  <c r="DP74" i="16"/>
  <c r="DE83" i="16"/>
  <c r="DN83" i="16"/>
  <c r="DG69" i="16"/>
  <c r="DP69" i="16"/>
  <c r="DU53" i="16"/>
  <c r="DM53" i="16"/>
  <c r="DW85" i="16"/>
  <c r="DO85" i="16"/>
  <c r="DU85" i="16"/>
  <c r="DM85" i="16"/>
  <c r="DA25" i="16"/>
  <c r="DI25" i="16" s="1"/>
  <c r="AF25" i="16"/>
  <c r="AH25" i="16" s="1"/>
  <c r="AE25" i="16"/>
  <c r="AG25" i="16" s="1"/>
  <c r="DT65" i="16"/>
  <c r="EB65" i="16"/>
  <c r="DN26" i="16"/>
  <c r="DE26" i="16"/>
  <c r="DN15" i="16"/>
  <c r="DE15" i="16"/>
  <c r="ED27" i="16"/>
  <c r="DV27" i="16"/>
  <c r="DU9" i="16"/>
  <c r="DM9" i="16"/>
  <c r="DE85" i="14"/>
  <c r="DN85" i="14"/>
  <c r="AF73" i="14"/>
  <c r="AH73" i="14" s="1"/>
  <c r="AE73" i="14"/>
  <c r="AG73" i="14" s="1"/>
  <c r="DA73" i="14"/>
  <c r="DI73" i="14" s="1"/>
  <c r="ED11" i="15"/>
  <c r="DV11" i="15"/>
  <c r="DE58" i="14"/>
  <c r="DN58" i="14"/>
  <c r="DN59" i="14"/>
  <c r="DE59" i="14"/>
  <c r="AF50" i="14"/>
  <c r="AH50" i="14" s="1"/>
  <c r="AE50" i="14"/>
  <c r="AG50" i="14" s="1"/>
  <c r="DA50" i="14"/>
  <c r="DI50" i="14" s="1"/>
  <c r="DT60" i="14"/>
  <c r="EB60" i="14"/>
  <c r="DM80" i="14"/>
  <c r="DU80" i="14"/>
  <c r="DM46" i="14"/>
  <c r="DU46" i="14"/>
  <c r="DO40" i="14"/>
  <c r="DW40" i="14"/>
  <c r="DU37" i="14"/>
  <c r="DM37" i="14"/>
  <c r="DG22" i="14"/>
  <c r="DP22" i="14"/>
  <c r="AE10" i="13"/>
  <c r="DA10" i="13"/>
  <c r="DI10" i="13" s="1"/>
  <c r="DU21" i="14"/>
  <c r="DM21" i="14"/>
  <c r="DP10" i="12"/>
  <c r="DG10" i="12"/>
  <c r="DW12" i="14"/>
  <c r="DO12" i="14"/>
  <c r="DN17" i="13"/>
  <c r="DE17" i="13"/>
  <c r="DN18" i="13"/>
  <c r="DE18" i="13"/>
  <c r="DE12" i="14"/>
  <c r="DN12" i="14"/>
  <c r="DN29" i="10"/>
  <c r="DE29" i="10"/>
  <c r="DN25" i="11"/>
  <c r="DE25" i="11"/>
  <c r="DW24" i="10"/>
  <c r="DO24" i="10"/>
  <c r="DO12" i="10"/>
  <c r="DW12" i="10"/>
  <c r="DN12" i="10"/>
  <c r="DE12" i="10"/>
  <c r="AE18" i="7"/>
  <c r="DA18" i="7"/>
  <c r="DI18" i="7" s="1"/>
  <c r="AF18" i="7"/>
  <c r="DG39" i="7"/>
  <c r="DP39" i="7"/>
  <c r="DM54" i="7"/>
  <c r="DU54" i="7"/>
  <c r="AE30" i="6"/>
  <c r="DA30" i="6"/>
  <c r="DI30" i="6" s="1"/>
  <c r="CO15" i="7"/>
  <c r="CQ15" i="7" s="1"/>
  <c r="CP15" i="7" s="1"/>
  <c r="CS15" i="7" s="1"/>
  <c r="AH15" i="7"/>
  <c r="DP16" i="7"/>
  <c r="DG16" i="7"/>
  <c r="DG19" i="7"/>
  <c r="DP19" i="7"/>
  <c r="DU9" i="7"/>
  <c r="DM9" i="7"/>
  <c r="CQ39" i="7"/>
  <c r="CP39" i="7" s="1"/>
  <c r="CS39" i="7" s="1"/>
  <c r="DG11" i="7"/>
  <c r="DP11" i="7"/>
  <c r="DN32" i="4"/>
  <c r="DE32" i="4"/>
  <c r="DN10" i="5"/>
  <c r="DE10" i="5"/>
  <c r="AF11" i="5"/>
  <c r="AH11" i="5" s="1"/>
  <c r="DA11" i="5"/>
  <c r="DI11" i="5" s="1"/>
  <c r="AE11" i="5"/>
  <c r="DE27" i="6"/>
  <c r="DN27" i="6"/>
  <c r="EB84" i="14"/>
  <c r="DT84" i="14"/>
  <c r="EI48" i="14"/>
  <c r="EA48" i="14"/>
  <c r="DN25" i="10"/>
  <c r="DE25" i="10"/>
  <c r="DP60" i="7"/>
  <c r="DG60" i="7"/>
  <c r="DN35" i="6"/>
  <c r="DE35" i="6"/>
  <c r="DM12" i="17"/>
  <c r="DU12" i="17"/>
  <c r="DV20" i="24"/>
  <c r="ED20" i="24"/>
  <c r="DG13" i="25"/>
  <c r="DP13" i="25"/>
  <c r="AE10" i="24"/>
  <c r="DA10" i="24"/>
  <c r="DI10" i="24" s="1"/>
  <c r="CS7" i="22"/>
  <c r="D31" i="1" s="1"/>
  <c r="EB99" i="17"/>
  <c r="DT99" i="17"/>
  <c r="DE60" i="17"/>
  <c r="DN60" i="17"/>
  <c r="AE57" i="17"/>
  <c r="AG57" i="17" s="1"/>
  <c r="DA57" i="17"/>
  <c r="DI57" i="17" s="1"/>
  <c r="AF57" i="17"/>
  <c r="AH57" i="17" s="1"/>
  <c r="DA64" i="17"/>
  <c r="DI64" i="17" s="1"/>
  <c r="AF64" i="17"/>
  <c r="AH64" i="17" s="1"/>
  <c r="AE64" i="17"/>
  <c r="AG64" i="17" s="1"/>
  <c r="DP46" i="17"/>
  <c r="DG46" i="17"/>
  <c r="AF45" i="17"/>
  <c r="AH45" i="17" s="1"/>
  <c r="AE45" i="17"/>
  <c r="AG45" i="17" s="1"/>
  <c r="DA45" i="17"/>
  <c r="DI45" i="17" s="1"/>
  <c r="EB34" i="17"/>
  <c r="DT34" i="17"/>
  <c r="DO43" i="17"/>
  <c r="DW43" i="17"/>
  <c r="DN27" i="17"/>
  <c r="DE27" i="17"/>
  <c r="AF100" i="16"/>
  <c r="AH100" i="16" s="1"/>
  <c r="AE100" i="16"/>
  <c r="AG100" i="16" s="1"/>
  <c r="DA100" i="16"/>
  <c r="DI100" i="16" s="1"/>
  <c r="DW33" i="17"/>
  <c r="DO33" i="17"/>
  <c r="ED87" i="16"/>
  <c r="DV87" i="16"/>
  <c r="DO9" i="17"/>
  <c r="DW9" i="17"/>
  <c r="ED11" i="17"/>
  <c r="DV11" i="17"/>
  <c r="EB97" i="16"/>
  <c r="DT97" i="16"/>
  <c r="DT73" i="16"/>
  <c r="EB73" i="16"/>
  <c r="DA64" i="16"/>
  <c r="DI64" i="16" s="1"/>
  <c r="AF64" i="16"/>
  <c r="AH64" i="16" s="1"/>
  <c r="AE64" i="16"/>
  <c r="AG64" i="16" s="1"/>
  <c r="AF61" i="16"/>
  <c r="AH61" i="16" s="1"/>
  <c r="AE61" i="16"/>
  <c r="AG61" i="16" s="1"/>
  <c r="DA61" i="16"/>
  <c r="DI61" i="16" s="1"/>
  <c r="DA20" i="16"/>
  <c r="DI20" i="16" s="1"/>
  <c r="AF20" i="16"/>
  <c r="AH20" i="16" s="1"/>
  <c r="AE20" i="16"/>
  <c r="AG20" i="16" s="1"/>
  <c r="DP24" i="16"/>
  <c r="DG24" i="16"/>
  <c r="DU50" i="16"/>
  <c r="DM50" i="16"/>
  <c r="EB51" i="16"/>
  <c r="DT51" i="16"/>
  <c r="DG18" i="16"/>
  <c r="DP18" i="16"/>
  <c r="DP40" i="16"/>
  <c r="DG40" i="16"/>
  <c r="DM18" i="16"/>
  <c r="DU18" i="16"/>
  <c r="AE12" i="15"/>
  <c r="DA12" i="15"/>
  <c r="DI12" i="15" s="1"/>
  <c r="DU88" i="14"/>
  <c r="DM88" i="14"/>
  <c r="DO87" i="14"/>
  <c r="DW87" i="14"/>
  <c r="DW10" i="15"/>
  <c r="DO10" i="15"/>
  <c r="DU79" i="14"/>
  <c r="DM79" i="14"/>
  <c r="DE57" i="14"/>
  <c r="DN57" i="14"/>
  <c r="DG47" i="14"/>
  <c r="DP47" i="14"/>
  <c r="DN53" i="14"/>
  <c r="DE53" i="14"/>
  <c r="DU78" i="14"/>
  <c r="DM78" i="14"/>
  <c r="DG46" i="14"/>
  <c r="DP46" i="14"/>
  <c r="DU31" i="14"/>
  <c r="DM31" i="14"/>
  <c r="DA25" i="14"/>
  <c r="DI25" i="14" s="1"/>
  <c r="AF25" i="14"/>
  <c r="AH25" i="14" s="1"/>
  <c r="AE25" i="14"/>
  <c r="AG25" i="14" s="1"/>
  <c r="DU39" i="14"/>
  <c r="DM39" i="14"/>
  <c r="DO30" i="14"/>
  <c r="DW30" i="14"/>
  <c r="DU45" i="14"/>
  <c r="DM45" i="14"/>
  <c r="DG36" i="14"/>
  <c r="DP36" i="14"/>
  <c r="DO53" i="14"/>
  <c r="DW53" i="14"/>
  <c r="AE9" i="11"/>
  <c r="DA9" i="11"/>
  <c r="AE17" i="14"/>
  <c r="DA17" i="14"/>
  <c r="DI17" i="14" s="1"/>
  <c r="ED17" i="13"/>
  <c r="DV17" i="13"/>
  <c r="DW20" i="14"/>
  <c r="DO20" i="14"/>
  <c r="DN12" i="12"/>
  <c r="DE12" i="12"/>
  <c r="CZ27" i="9"/>
  <c r="DH27" i="9" s="1"/>
  <c r="AE27" i="9"/>
  <c r="DG26" i="10"/>
  <c r="DP26" i="10"/>
  <c r="DN22" i="10"/>
  <c r="DE22" i="10"/>
  <c r="DO26" i="9"/>
  <c r="DF26" i="9"/>
  <c r="DO20" i="10"/>
  <c r="DW20" i="10"/>
  <c r="DN13" i="11"/>
  <c r="DE13" i="11"/>
  <c r="AF56" i="7"/>
  <c r="AE56" i="7"/>
  <c r="DA56" i="7"/>
  <c r="DI56" i="7" s="1"/>
  <c r="AE28" i="9"/>
  <c r="CZ28" i="9"/>
  <c r="DH28" i="9" s="1"/>
  <c r="CZ23" i="9"/>
  <c r="DH23" i="9" s="1"/>
  <c r="AE23" i="9"/>
  <c r="DO14" i="9"/>
  <c r="DF14" i="9"/>
  <c r="DM23" i="9"/>
  <c r="DD23" i="9"/>
  <c r="DP59" i="7"/>
  <c r="DG59" i="7"/>
  <c r="DP57" i="7"/>
  <c r="DG57" i="7"/>
  <c r="AE10" i="7"/>
  <c r="DA10" i="7"/>
  <c r="DI10" i="7" s="1"/>
  <c r="AF10" i="7"/>
  <c r="AG51" i="7"/>
  <c r="AE26" i="6"/>
  <c r="DA26" i="6"/>
  <c r="DI26" i="6" s="1"/>
  <c r="DN31" i="6"/>
  <c r="DE31" i="6"/>
  <c r="AG39" i="7"/>
  <c r="DM13" i="7"/>
  <c r="DU13" i="7"/>
  <c r="AE12" i="4"/>
  <c r="DA12" i="4"/>
  <c r="DI12" i="4" s="1"/>
  <c r="DN18" i="6"/>
  <c r="DE18" i="6"/>
  <c r="DP23" i="7"/>
  <c r="DG23" i="7"/>
  <c r="DM11" i="5"/>
  <c r="DU11" i="5"/>
  <c r="CO21" i="4"/>
  <c r="CQ21" i="4" s="1"/>
  <c r="CP21" i="4" s="1"/>
  <c r="CS21" i="4" s="1"/>
  <c r="EI20" i="4"/>
  <c r="EA20" i="4"/>
  <c r="DE14" i="24"/>
  <c r="DN14" i="24"/>
  <c r="DM71" i="17"/>
  <c r="DU71" i="17"/>
  <c r="DW39" i="17"/>
  <c r="DO39" i="17"/>
  <c r="DT94" i="16"/>
  <c r="EB94" i="16"/>
  <c r="CU101" i="11"/>
  <c r="CS101" i="11"/>
  <c r="CS7" i="11"/>
  <c r="D17" i="1" s="1"/>
  <c r="DM10" i="7"/>
  <c r="DU10" i="7"/>
  <c r="DT86" i="16"/>
  <c r="EB86" i="16"/>
  <c r="AE10" i="25"/>
  <c r="DA10" i="25"/>
  <c r="DI10" i="25" s="1"/>
  <c r="AE27" i="25"/>
  <c r="DA27" i="25"/>
  <c r="DI27" i="25" s="1"/>
  <c r="AE26" i="25"/>
  <c r="DA26" i="25"/>
  <c r="DI26" i="25" s="1"/>
  <c r="DE19" i="24"/>
  <c r="DN19" i="24"/>
  <c r="DW19" i="24"/>
  <c r="DO19" i="24"/>
  <c r="DU84" i="17"/>
  <c r="DM84" i="17"/>
  <c r="AE21" i="24"/>
  <c r="DA21" i="24"/>
  <c r="DI21" i="24" s="1"/>
  <c r="AE23" i="25"/>
  <c r="DA23" i="25"/>
  <c r="DI23" i="25" s="1"/>
  <c r="DU20" i="25"/>
  <c r="DM20" i="25"/>
  <c r="DA9" i="24"/>
  <c r="AE9" i="24"/>
  <c r="DE10" i="24"/>
  <c r="DN10" i="24"/>
  <c r="DG14" i="21"/>
  <c r="DP14" i="21"/>
  <c r="DN97" i="17"/>
  <c r="DE97" i="17"/>
  <c r="DM9" i="18"/>
  <c r="DU9" i="18"/>
  <c r="DP54" i="17"/>
  <c r="DG54" i="17"/>
  <c r="DU61" i="17"/>
  <c r="DM61" i="17"/>
  <c r="DM74" i="17"/>
  <c r="DU74" i="17"/>
  <c r="DP47" i="17"/>
  <c r="DG47" i="17"/>
  <c r="DO37" i="17"/>
  <c r="DW37" i="17"/>
  <c r="AF20" i="17"/>
  <c r="AH20" i="17" s="1"/>
  <c r="AE20" i="17"/>
  <c r="AG20" i="17" s="1"/>
  <c r="DA20" i="17"/>
  <c r="DI20" i="17" s="1"/>
  <c r="AF92" i="16"/>
  <c r="AH92" i="16" s="1"/>
  <c r="AE92" i="16"/>
  <c r="AG92" i="16" s="1"/>
  <c r="DA92" i="16"/>
  <c r="DI92" i="16" s="1"/>
  <c r="DO28" i="17"/>
  <c r="DW28" i="17"/>
  <c r="DO22" i="17"/>
  <c r="DW22" i="17"/>
  <c r="DE90" i="16"/>
  <c r="DN90" i="16"/>
  <c r="DP65" i="16"/>
  <c r="DG65" i="16"/>
  <c r="DE61" i="16"/>
  <c r="DN61" i="16"/>
  <c r="DP58" i="16"/>
  <c r="DG58" i="16"/>
  <c r="DU77" i="16"/>
  <c r="DM77" i="16"/>
  <c r="AF12" i="16"/>
  <c r="AH12" i="16" s="1"/>
  <c r="AE12" i="16"/>
  <c r="AG12" i="16" s="1"/>
  <c r="DA12" i="16"/>
  <c r="DI12" i="16" s="1"/>
  <c r="AE39" i="16"/>
  <c r="AG39" i="16" s="1"/>
  <c r="DA39" i="16"/>
  <c r="DI39" i="16" s="1"/>
  <c r="AF39" i="16"/>
  <c r="AH39" i="16" s="1"/>
  <c r="DO38" i="16"/>
  <c r="DW38" i="16"/>
  <c r="DA13" i="15"/>
  <c r="DI13" i="15" s="1"/>
  <c r="AE13" i="15"/>
  <c r="AF91" i="14"/>
  <c r="AH91" i="14" s="1"/>
  <c r="AE91" i="14"/>
  <c r="AG91" i="14" s="1"/>
  <c r="DA91" i="14"/>
  <c r="DI91" i="14" s="1"/>
  <c r="EP13" i="16"/>
  <c r="EH13" i="16"/>
  <c r="EI86" i="14"/>
  <c r="EA86" i="14"/>
  <c r="DG90" i="14"/>
  <c r="DP90" i="14"/>
  <c r="DU98" i="14"/>
  <c r="DM98" i="14"/>
  <c r="DM72" i="14"/>
  <c r="DU72" i="14"/>
  <c r="DP45" i="14"/>
  <c r="DG45" i="14"/>
  <c r="AF42" i="14"/>
  <c r="AH42" i="14" s="1"/>
  <c r="AE42" i="14"/>
  <c r="AG42" i="14" s="1"/>
  <c r="DA42" i="14"/>
  <c r="DI42" i="14" s="1"/>
  <c r="DN62" i="14"/>
  <c r="DE62" i="14"/>
  <c r="DU50" i="14"/>
  <c r="DM50" i="14"/>
  <c r="DE23" i="14"/>
  <c r="DN23" i="14"/>
  <c r="AF41" i="14"/>
  <c r="AH41" i="14" s="1"/>
  <c r="AE41" i="14"/>
  <c r="AG41" i="14" s="1"/>
  <c r="DA41" i="14"/>
  <c r="DI41" i="14" s="1"/>
  <c r="AE18" i="14"/>
  <c r="DA18" i="14"/>
  <c r="DI18" i="14" s="1"/>
  <c r="DW23" i="14"/>
  <c r="DO23" i="14"/>
  <c r="DU20" i="14"/>
  <c r="DM20" i="14"/>
  <c r="DE11" i="10"/>
  <c r="DN11" i="10"/>
  <c r="DP13" i="11"/>
  <c r="DG13" i="11"/>
  <c r="DG18" i="10"/>
  <c r="DP18" i="10"/>
  <c r="DE9" i="10"/>
  <c r="DN9" i="10"/>
  <c r="DG53" i="7"/>
  <c r="DP53" i="7"/>
  <c r="DN52" i="7"/>
  <c r="DE52" i="7"/>
  <c r="AE38" i="7"/>
  <c r="DA38" i="7"/>
  <c r="DI38" i="7" s="1"/>
  <c r="AF38" i="7"/>
  <c r="DN27" i="7"/>
  <c r="DE27" i="7"/>
  <c r="DN33" i="7"/>
  <c r="DE33" i="7"/>
  <c r="DU41" i="7"/>
  <c r="DM41" i="7"/>
  <c r="DU59" i="7"/>
  <c r="DM59" i="7"/>
  <c r="AE22" i="6"/>
  <c r="DA22" i="6"/>
  <c r="DI22" i="6" s="1"/>
  <c r="DP26" i="7"/>
  <c r="DG26" i="7"/>
  <c r="DN37" i="6"/>
  <c r="DE37" i="6"/>
  <c r="AH39" i="7"/>
  <c r="AE11" i="6"/>
  <c r="DA11" i="6"/>
  <c r="DI11" i="6" s="1"/>
  <c r="DW27" i="6"/>
  <c r="DO27" i="6"/>
  <c r="DN17" i="6"/>
  <c r="DE17" i="6"/>
  <c r="AE10" i="6"/>
  <c r="DA10" i="6"/>
  <c r="DI10" i="6" s="1"/>
  <c r="DE21" i="4"/>
  <c r="DN21" i="4"/>
  <c r="DG30" i="4"/>
  <c r="DP30" i="4"/>
  <c r="AF58" i="17"/>
  <c r="AH58" i="17" s="1"/>
  <c r="AE58" i="17"/>
  <c r="AG58" i="17" s="1"/>
  <c r="DA58" i="17"/>
  <c r="DI58" i="17" s="1"/>
  <c r="DU36" i="16"/>
  <c r="DM36" i="16"/>
  <c r="DW14" i="15"/>
  <c r="DO14" i="15"/>
  <c r="DN24" i="7"/>
  <c r="DE24" i="7"/>
  <c r="DN11" i="17"/>
  <c r="DE11" i="17"/>
  <c r="DE10" i="22"/>
  <c r="DN10" i="22"/>
  <c r="DN9" i="22"/>
  <c r="DE9" i="22"/>
  <c r="AF89" i="17"/>
  <c r="AH89" i="17" s="1"/>
  <c r="AE89" i="17"/>
  <c r="AG89" i="17" s="1"/>
  <c r="DA89" i="17"/>
  <c r="DI89" i="17" s="1"/>
  <c r="DO12" i="21"/>
  <c r="DW12" i="21"/>
  <c r="EB93" i="17"/>
  <c r="DT93" i="17"/>
  <c r="AF79" i="17"/>
  <c r="AH79" i="17" s="1"/>
  <c r="AE79" i="17"/>
  <c r="AG79" i="17" s="1"/>
  <c r="DA79" i="17"/>
  <c r="DI79" i="17" s="1"/>
  <c r="DU75" i="17"/>
  <c r="DM75" i="17"/>
  <c r="DU54" i="17"/>
  <c r="DM54" i="17"/>
  <c r="DT57" i="17"/>
  <c r="EB57" i="17"/>
  <c r="EB53" i="17"/>
  <c r="DT53" i="17"/>
  <c r="DN42" i="17"/>
  <c r="DE42" i="17"/>
  <c r="DM58" i="17"/>
  <c r="DU58" i="17"/>
  <c r="DN25" i="17"/>
  <c r="DE25" i="17"/>
  <c r="AE25" i="17"/>
  <c r="AG25" i="17" s="1"/>
  <c r="DA25" i="17"/>
  <c r="DI25" i="17" s="1"/>
  <c r="AF25" i="17"/>
  <c r="AH25" i="17" s="1"/>
  <c r="DG17" i="17"/>
  <c r="DP17" i="17"/>
  <c r="EP29" i="17"/>
  <c r="EH29" i="17"/>
  <c r="DT26" i="17"/>
  <c r="EB26" i="17"/>
  <c r="AF97" i="16"/>
  <c r="AH97" i="16" s="1"/>
  <c r="AE97" i="16"/>
  <c r="AG97" i="16" s="1"/>
  <c r="DA97" i="16"/>
  <c r="DI97" i="16" s="1"/>
  <c r="DA82" i="16"/>
  <c r="DI82" i="16" s="1"/>
  <c r="AF82" i="16"/>
  <c r="AH82" i="16" s="1"/>
  <c r="AE82" i="16"/>
  <c r="AG82" i="16" s="1"/>
  <c r="EI89" i="16"/>
  <c r="EA89" i="16"/>
  <c r="AE88" i="16"/>
  <c r="AG88" i="16" s="1"/>
  <c r="DA88" i="16"/>
  <c r="DI88" i="16" s="1"/>
  <c r="AF88" i="16"/>
  <c r="AH88" i="16" s="1"/>
  <c r="EA93" i="16"/>
  <c r="EI93" i="16"/>
  <c r="AF66" i="16"/>
  <c r="AH66" i="16" s="1"/>
  <c r="AE66" i="16"/>
  <c r="AG66" i="16" s="1"/>
  <c r="DA66" i="16"/>
  <c r="DI66" i="16" s="1"/>
  <c r="AF53" i="16"/>
  <c r="AH53" i="16" s="1"/>
  <c r="AE53" i="16"/>
  <c r="AG53" i="16" s="1"/>
  <c r="DA53" i="16"/>
  <c r="DI53" i="16" s="1"/>
  <c r="DP70" i="16"/>
  <c r="DG70" i="16"/>
  <c r="DM71" i="16"/>
  <c r="DU71" i="16"/>
  <c r="DU64" i="16"/>
  <c r="DM64" i="16"/>
  <c r="DG34" i="16"/>
  <c r="DP34" i="16"/>
  <c r="DN27" i="16"/>
  <c r="DE27" i="16"/>
  <c r="EB57" i="16"/>
  <c r="DT57" i="16"/>
  <c r="ED15" i="16"/>
  <c r="DV15" i="16"/>
  <c r="AF99" i="14"/>
  <c r="AH99" i="14" s="1"/>
  <c r="AE99" i="14"/>
  <c r="AG99" i="14" s="1"/>
  <c r="DA99" i="14"/>
  <c r="DI99" i="14" s="1"/>
  <c r="DG97" i="14"/>
  <c r="DP97" i="14"/>
  <c r="DU97" i="14"/>
  <c r="DM97" i="14"/>
  <c r="DO95" i="14"/>
  <c r="DW95" i="14"/>
  <c r="EI71" i="14"/>
  <c r="EA71" i="14"/>
  <c r="AF43" i="14"/>
  <c r="AH43" i="14" s="1"/>
  <c r="AE43" i="14"/>
  <c r="AG43" i="14" s="1"/>
  <c r="DA43" i="14"/>
  <c r="DI43" i="14" s="1"/>
  <c r="DP37" i="14"/>
  <c r="DG37" i="14"/>
  <c r="DN67" i="14"/>
  <c r="DE67" i="14"/>
  <c r="DG39" i="14"/>
  <c r="DP39" i="14"/>
  <c r="AF59" i="14"/>
  <c r="AH59" i="14" s="1"/>
  <c r="AE59" i="14"/>
  <c r="AG59" i="14" s="1"/>
  <c r="DA59" i="14"/>
  <c r="DI59" i="14" s="1"/>
  <c r="AE60" i="14"/>
  <c r="AG60" i="14" s="1"/>
  <c r="AF60" i="14"/>
  <c r="AH60" i="14" s="1"/>
  <c r="DA60" i="14"/>
  <c r="DI60" i="14" s="1"/>
  <c r="DG38" i="14"/>
  <c r="DP38" i="14"/>
  <c r="DA19" i="14"/>
  <c r="DI19" i="14" s="1"/>
  <c r="AF19" i="14"/>
  <c r="AH19" i="14" s="1"/>
  <c r="AE19" i="14"/>
  <c r="AG19" i="14" s="1"/>
  <c r="DU34" i="14"/>
  <c r="DM34" i="14"/>
  <c r="DE10" i="12"/>
  <c r="DN10" i="12"/>
  <c r="DM14" i="13"/>
  <c r="DU14" i="13"/>
  <c r="DA14" i="13"/>
  <c r="DI14" i="13" s="1"/>
  <c r="AE14" i="13"/>
  <c r="DE9" i="12"/>
  <c r="DN9" i="12"/>
  <c r="DE15" i="13"/>
  <c r="DN15" i="13"/>
  <c r="AE21" i="9"/>
  <c r="CZ21" i="9"/>
  <c r="DH21" i="9" s="1"/>
  <c r="DF17" i="9"/>
  <c r="DO17" i="9"/>
  <c r="DM17" i="10"/>
  <c r="DU17" i="10"/>
  <c r="CS33" i="10"/>
  <c r="AF48" i="7"/>
  <c r="AE48" i="7"/>
  <c r="DA48" i="7"/>
  <c r="DI48" i="7" s="1"/>
  <c r="DO10" i="10"/>
  <c r="DW10" i="10"/>
  <c r="DD13" i="9"/>
  <c r="DM13" i="9"/>
  <c r="DE42" i="7"/>
  <c r="DN42" i="7"/>
  <c r="CO59" i="7"/>
  <c r="CQ59" i="7" s="1"/>
  <c r="CP59" i="7" s="1"/>
  <c r="CS59" i="7" s="1"/>
  <c r="AH59" i="7"/>
  <c r="DL14" i="9"/>
  <c r="DT14" i="9"/>
  <c r="DT22" i="9"/>
  <c r="DL22" i="9"/>
  <c r="AF28" i="7"/>
  <c r="AE28" i="7"/>
  <c r="DA28" i="7"/>
  <c r="DI28" i="7" s="1"/>
  <c r="DD10" i="9"/>
  <c r="DM10" i="9"/>
  <c r="DW32" i="7"/>
  <c r="DO32" i="7"/>
  <c r="DM35" i="7"/>
  <c r="DU35" i="7"/>
  <c r="AE18" i="6"/>
  <c r="DA18" i="6"/>
  <c r="DI18" i="6" s="1"/>
  <c r="AF10" i="5"/>
  <c r="AH10" i="5" s="1"/>
  <c r="AE10" i="5"/>
  <c r="DA10" i="5"/>
  <c r="DI10" i="5" s="1"/>
  <c r="DA29" i="6"/>
  <c r="DI29" i="6" s="1"/>
  <c r="AE29" i="6"/>
  <c r="DG37" i="6"/>
  <c r="DP37" i="6"/>
  <c r="DN39" i="7"/>
  <c r="DE39" i="7"/>
  <c r="AF9" i="7"/>
  <c r="DA9" i="7"/>
  <c r="DP26" i="4"/>
  <c r="DG26" i="4"/>
  <c r="DV9" i="5"/>
  <c r="ED9" i="5"/>
  <c r="DM11" i="6"/>
  <c r="DU11" i="6"/>
  <c r="CO23" i="7"/>
  <c r="CQ23" i="7" s="1"/>
  <c r="CP23" i="7" s="1"/>
  <c r="CS23" i="7" s="1"/>
  <c r="AH23" i="7"/>
  <c r="AE23" i="4"/>
  <c r="DA23" i="4"/>
  <c r="DI23" i="4" s="1"/>
  <c r="DM14" i="4"/>
  <c r="DU14" i="4"/>
  <c r="DA52" i="17"/>
  <c r="DI52" i="17" s="1"/>
  <c r="AF52" i="17"/>
  <c r="AH52" i="17" s="1"/>
  <c r="AE52" i="17"/>
  <c r="AG52" i="17" s="1"/>
  <c r="DU67" i="16"/>
  <c r="DM67" i="16"/>
  <c r="DN30" i="10"/>
  <c r="DE30" i="10"/>
  <c r="DE61" i="7"/>
  <c r="DN61" i="7"/>
  <c r="AE9" i="4"/>
  <c r="DA9" i="4"/>
  <c r="DU62" i="17"/>
  <c r="DM62" i="17"/>
  <c r="DU16" i="25"/>
  <c r="DM16" i="25"/>
  <c r="DE9" i="21"/>
  <c r="DN9" i="21"/>
  <c r="DI9" i="21"/>
  <c r="DI7" i="21"/>
  <c r="AE40" i="17"/>
  <c r="AG40" i="17" s="1"/>
  <c r="DA40" i="17"/>
  <c r="DI40" i="17" s="1"/>
  <c r="AF40" i="17"/>
  <c r="AH40" i="17" s="1"/>
  <c r="DU56" i="17"/>
  <c r="DM56" i="17"/>
  <c r="DU35" i="17"/>
  <c r="DM35" i="17"/>
  <c r="ED29" i="17"/>
  <c r="DV29" i="17"/>
  <c r="DN32" i="17"/>
  <c r="DE32" i="17"/>
  <c r="DG30" i="17"/>
  <c r="DP30" i="17"/>
  <c r="DU23" i="17"/>
  <c r="DM23" i="17"/>
  <c r="DU21" i="17"/>
  <c r="DM21" i="17"/>
  <c r="DP78" i="16"/>
  <c r="DG78" i="16"/>
  <c r="DU78" i="16"/>
  <c r="DM78" i="16"/>
  <c r="DG50" i="16"/>
  <c r="DP50" i="16"/>
  <c r="EB66" i="16"/>
  <c r="DT66" i="16"/>
  <c r="DP81" i="16"/>
  <c r="DG81" i="16"/>
  <c r="DU75" i="16"/>
  <c r="DM75" i="16"/>
  <c r="DG23" i="16"/>
  <c r="DP23" i="16"/>
  <c r="DP62" i="16"/>
  <c r="DG62" i="16"/>
  <c r="DE39" i="16"/>
  <c r="DN39" i="16"/>
  <c r="AE94" i="14"/>
  <c r="AG94" i="14" s="1"/>
  <c r="DA94" i="14"/>
  <c r="DI94" i="14" s="1"/>
  <c r="AF94" i="14"/>
  <c r="AH94" i="14" s="1"/>
  <c r="DT24" i="16"/>
  <c r="EB24" i="16"/>
  <c r="DG98" i="14"/>
  <c r="DP98" i="14"/>
  <c r="DN89" i="14"/>
  <c r="DE89" i="14"/>
  <c r="EB95" i="14"/>
  <c r="DT95" i="14"/>
  <c r="DG88" i="14"/>
  <c r="DP88" i="14"/>
  <c r="DM10" i="16"/>
  <c r="DU10" i="16"/>
  <c r="DU81" i="14"/>
  <c r="DM81" i="14"/>
  <c r="DP58" i="14"/>
  <c r="DG58" i="14"/>
  <c r="AF34" i="14"/>
  <c r="AH34" i="14" s="1"/>
  <c r="AE34" i="14"/>
  <c r="AG34" i="14" s="1"/>
  <c r="DA34" i="14"/>
  <c r="DI34" i="14" s="1"/>
  <c r="DG85" i="14"/>
  <c r="DP85" i="14"/>
  <c r="EI73" i="14"/>
  <c r="EA73" i="14"/>
  <c r="DU18" i="14"/>
  <c r="DM18" i="14"/>
  <c r="EB40" i="14"/>
  <c r="DT40" i="14"/>
  <c r="DU15" i="14"/>
  <c r="DM15" i="14"/>
  <c r="AE23" i="11"/>
  <c r="DA23" i="11"/>
  <c r="DI23" i="11" s="1"/>
  <c r="DN21" i="11"/>
  <c r="DE21" i="11"/>
  <c r="DE23" i="10"/>
  <c r="DN23" i="10"/>
  <c r="CS7" i="12"/>
  <c r="D26" i="1" s="1"/>
  <c r="DT25" i="9"/>
  <c r="DL25" i="9"/>
  <c r="DE18" i="10"/>
  <c r="DN18" i="10"/>
  <c r="DG45" i="7"/>
  <c r="DP45" i="7"/>
  <c r="DN44" i="7"/>
  <c r="DE44" i="7"/>
  <c r="AF55" i="7"/>
  <c r="AE55" i="7"/>
  <c r="DA55" i="7"/>
  <c r="DI55" i="7" s="1"/>
  <c r="DN55" i="7"/>
  <c r="DE55" i="7"/>
  <c r="DN19" i="7"/>
  <c r="DE19" i="7"/>
  <c r="AE14" i="6"/>
  <c r="DA14" i="6"/>
  <c r="DI14" i="6" s="1"/>
  <c r="DP24" i="7"/>
  <c r="DG24" i="7"/>
  <c r="DA25" i="6"/>
  <c r="DI25" i="6" s="1"/>
  <c r="AE25" i="6"/>
  <c r="DG35" i="6"/>
  <c r="DP35" i="6"/>
  <c r="DN38" i="6"/>
  <c r="DE38" i="6"/>
  <c r="DM9" i="5"/>
  <c r="DU9" i="5"/>
  <c r="DN12" i="5"/>
  <c r="DE12" i="5"/>
  <c r="DU15" i="7"/>
  <c r="DM15" i="7"/>
  <c r="DE30" i="4"/>
  <c r="DN30" i="4"/>
  <c r="AE19" i="4"/>
  <c r="DA19" i="4"/>
  <c r="DI19" i="4" s="1"/>
  <c r="EI24" i="4"/>
  <c r="EA24" i="4"/>
  <c r="DA77" i="14"/>
  <c r="DI77" i="14" s="1"/>
  <c r="AF77" i="14"/>
  <c r="AH77" i="14" s="1"/>
  <c r="AE77" i="14"/>
  <c r="AG77" i="14" s="1"/>
  <c r="DA61" i="14"/>
  <c r="DI61" i="14" s="1"/>
  <c r="AF61" i="14"/>
  <c r="AH61" i="14" s="1"/>
  <c r="AE61" i="14"/>
  <c r="AG61" i="14" s="1"/>
  <c r="EA22" i="14"/>
  <c r="EI22" i="14"/>
  <c r="AF50" i="7"/>
  <c r="AE50" i="7"/>
  <c r="DA50" i="7"/>
  <c r="DI50" i="7" s="1"/>
  <c r="DE25" i="7"/>
  <c r="DN25" i="7"/>
  <c r="DE13" i="4"/>
  <c r="DN13" i="4"/>
  <c r="DE23" i="25"/>
  <c r="DN23" i="25"/>
  <c r="DG15" i="25"/>
  <c r="DP15" i="25"/>
  <c r="DP86" i="17"/>
  <c r="DG86" i="17"/>
  <c r="AE62" i="17"/>
  <c r="AG62" i="17" s="1"/>
  <c r="AF62" i="17"/>
  <c r="AH62" i="17" s="1"/>
  <c r="DA62" i="17"/>
  <c r="DI62" i="17" s="1"/>
  <c r="AF50" i="17"/>
  <c r="AH50" i="17" s="1"/>
  <c r="DA50" i="17"/>
  <c r="DI50" i="17" s="1"/>
  <c r="AE50" i="17"/>
  <c r="AG50" i="17" s="1"/>
  <c r="DE28" i="17"/>
  <c r="DN28" i="17"/>
  <c r="DE100" i="16"/>
  <c r="DN100" i="16"/>
  <c r="DM27" i="25"/>
  <c r="DU27" i="25"/>
  <c r="DN26" i="25"/>
  <c r="DE26" i="25"/>
  <c r="DM13" i="25"/>
  <c r="DU13" i="25"/>
  <c r="AE9" i="22"/>
  <c r="DA9" i="22"/>
  <c r="DP10" i="21"/>
  <c r="DG10" i="21"/>
  <c r="DG18" i="24"/>
  <c r="DP18" i="24"/>
  <c r="DE10" i="21"/>
  <c r="DN10" i="21"/>
  <c r="EB9" i="24"/>
  <c r="DT9" i="24"/>
  <c r="DF11" i="19"/>
  <c r="DO11" i="19"/>
  <c r="DN13" i="21"/>
  <c r="DE13" i="21"/>
  <c r="DN88" i="17"/>
  <c r="DE88" i="17"/>
  <c r="DE78" i="17"/>
  <c r="DN78" i="17"/>
  <c r="DO91" i="17"/>
  <c r="DW91" i="17"/>
  <c r="DU68" i="17"/>
  <c r="DM68" i="17"/>
  <c r="DM72" i="17"/>
  <c r="DU72" i="17"/>
  <c r="DO19" i="17"/>
  <c r="DW19" i="17"/>
  <c r="DA21" i="25"/>
  <c r="DI21" i="25" s="1"/>
  <c r="AE21" i="25"/>
  <c r="DN12" i="25"/>
  <c r="DE12" i="25"/>
  <c r="DA17" i="25"/>
  <c r="DI17" i="25" s="1"/>
  <c r="AE17" i="25"/>
  <c r="DE10" i="25"/>
  <c r="DN10" i="25"/>
  <c r="AE30" i="25"/>
  <c r="DA30" i="25"/>
  <c r="DI30" i="25" s="1"/>
  <c r="DW12" i="25"/>
  <c r="DO12" i="25"/>
  <c r="CS7" i="25"/>
  <c r="D13" i="1" s="1"/>
  <c r="AE9" i="19"/>
  <c r="CZ9" i="19"/>
  <c r="DG83" i="17"/>
  <c r="DP83" i="17"/>
  <c r="DU87" i="17"/>
  <c r="DM87" i="17"/>
  <c r="DG70" i="17"/>
  <c r="DP70" i="17"/>
  <c r="DE67" i="17"/>
  <c r="DN67" i="17"/>
  <c r="AF51" i="17"/>
  <c r="AH51" i="17" s="1"/>
  <c r="AE51" i="17"/>
  <c r="AG51" i="17" s="1"/>
  <c r="DA51" i="17"/>
  <c r="DI51" i="17" s="1"/>
  <c r="DP63" i="17"/>
  <c r="DG63" i="17"/>
  <c r="DU51" i="17"/>
  <c r="DM51" i="17"/>
  <c r="DT31" i="17"/>
  <c r="EB31" i="17"/>
  <c r="DG18" i="17"/>
  <c r="DP18" i="17"/>
  <c r="DE18" i="17"/>
  <c r="DN18" i="17"/>
  <c r="DA76" i="16"/>
  <c r="DI76" i="16" s="1"/>
  <c r="AF76" i="16"/>
  <c r="AH76" i="16" s="1"/>
  <c r="AE76" i="16"/>
  <c r="AG76" i="16" s="1"/>
  <c r="DN84" i="16"/>
  <c r="DE84" i="16"/>
  <c r="DU70" i="16"/>
  <c r="DM70" i="16"/>
  <c r="DP86" i="16"/>
  <c r="DG86" i="16"/>
  <c r="AF45" i="16"/>
  <c r="AH45" i="16" s="1"/>
  <c r="AE45" i="16"/>
  <c r="AG45" i="16" s="1"/>
  <c r="DA45" i="16"/>
  <c r="DI45" i="16" s="1"/>
  <c r="EB58" i="16"/>
  <c r="DT58" i="16"/>
  <c r="DU45" i="16"/>
  <c r="DM45" i="16"/>
  <c r="DG19" i="16"/>
  <c r="DP19" i="16"/>
  <c r="DP59" i="16"/>
  <c r="DG59" i="16"/>
  <c r="DM12" i="16"/>
  <c r="DU12" i="16"/>
  <c r="AE86" i="14"/>
  <c r="AG86" i="14" s="1"/>
  <c r="DA86" i="14"/>
  <c r="DI86" i="14" s="1"/>
  <c r="AF86" i="14"/>
  <c r="AH86" i="14" s="1"/>
  <c r="DT17" i="16"/>
  <c r="EB17" i="16"/>
  <c r="DN96" i="14"/>
  <c r="DE96" i="14"/>
  <c r="DO30" i="16"/>
  <c r="DW30" i="16"/>
  <c r="EB20" i="16"/>
  <c r="DT20" i="16"/>
  <c r="DU70" i="14"/>
  <c r="DM70" i="14"/>
  <c r="AF35" i="14"/>
  <c r="AH35" i="14" s="1"/>
  <c r="AE35" i="14"/>
  <c r="AG35" i="14" s="1"/>
  <c r="DA35" i="14"/>
  <c r="DI35" i="14" s="1"/>
  <c r="DG57" i="14"/>
  <c r="DP57" i="14"/>
  <c r="DP80" i="14"/>
  <c r="DG80" i="14"/>
  <c r="DN35" i="14"/>
  <c r="DE35" i="14"/>
  <c r="DP16" i="14"/>
  <c r="DG16" i="14"/>
  <c r="EC32" i="14"/>
  <c r="EK32" i="14"/>
  <c r="DN17" i="14"/>
  <c r="DE17" i="14"/>
  <c r="DU44" i="14"/>
  <c r="DM44" i="14"/>
  <c r="DU42" i="14"/>
  <c r="DM42" i="14"/>
  <c r="EB24" i="14"/>
  <c r="DT24" i="14"/>
  <c r="DN11" i="14"/>
  <c r="DE11" i="14"/>
  <c r="AE19" i="11"/>
  <c r="DA19" i="11"/>
  <c r="DI19" i="11" s="1"/>
  <c r="DN24" i="11"/>
  <c r="DE24" i="11"/>
  <c r="DO9" i="12"/>
  <c r="DW9" i="12"/>
  <c r="CU97" i="13"/>
  <c r="CS97" i="13"/>
  <c r="CS7" i="13"/>
  <c r="D20" i="1" s="1"/>
  <c r="DU13" i="14"/>
  <c r="DM13" i="14"/>
  <c r="DO12" i="11"/>
  <c r="DW12" i="11"/>
  <c r="DO20" i="11"/>
  <c r="DW20" i="11"/>
  <c r="DW16" i="13"/>
  <c r="DO16" i="13"/>
  <c r="DM11" i="13"/>
  <c r="DU11" i="13"/>
  <c r="DM19" i="9"/>
  <c r="DD19" i="9"/>
  <c r="AF40" i="7"/>
  <c r="AE40" i="7"/>
  <c r="DA40" i="7"/>
  <c r="DI40" i="7" s="1"/>
  <c r="DG58" i="7"/>
  <c r="DP58" i="7"/>
  <c r="DM12" i="9"/>
  <c r="DD12" i="9"/>
  <c r="AG36" i="7"/>
  <c r="DA29" i="7"/>
  <c r="DI29" i="7" s="1"/>
  <c r="AE29" i="7"/>
  <c r="AF29" i="7"/>
  <c r="AG57" i="7"/>
  <c r="DE53" i="7"/>
  <c r="DN53" i="7"/>
  <c r="AF20" i="7"/>
  <c r="AE20" i="7"/>
  <c r="DA20" i="7"/>
  <c r="DI20" i="7" s="1"/>
  <c r="AG30" i="7"/>
  <c r="DA21" i="6"/>
  <c r="DI21" i="6" s="1"/>
  <c r="AE21" i="6"/>
  <c r="DN16" i="7"/>
  <c r="DE16" i="7"/>
  <c r="AE28" i="6"/>
  <c r="DA28" i="6"/>
  <c r="DI28" i="6" s="1"/>
  <c r="DG34" i="7"/>
  <c r="DP34" i="7"/>
  <c r="DM38" i="7"/>
  <c r="DU38" i="7"/>
  <c r="AE23" i="6"/>
  <c r="DA23" i="6"/>
  <c r="DI23" i="6" s="1"/>
  <c r="DA22" i="4"/>
  <c r="DI22" i="4" s="1"/>
  <c r="AE22" i="4"/>
  <c r="CO30" i="4"/>
  <c r="CQ30" i="4" s="1"/>
  <c r="CP30" i="4" s="1"/>
  <c r="CS30" i="4" s="1"/>
  <c r="DM18" i="7"/>
  <c r="DU18" i="7"/>
  <c r="AE15" i="4"/>
  <c r="DA15" i="4"/>
  <c r="DI15" i="4" s="1"/>
  <c r="DW28" i="4"/>
  <c r="DO28" i="4"/>
  <c r="DG16" i="4"/>
  <c r="DP16" i="4"/>
  <c r="AE17" i="24"/>
  <c r="DA17" i="24"/>
  <c r="DI17" i="24" s="1"/>
  <c r="DP28" i="14"/>
  <c r="DG28" i="14"/>
  <c r="DA25" i="25"/>
  <c r="DI25" i="25" s="1"/>
  <c r="AE25" i="25"/>
  <c r="DG23" i="17"/>
  <c r="DP23" i="17"/>
  <c r="AF80" i="16"/>
  <c r="AH80" i="16" s="1"/>
  <c r="AE80" i="16"/>
  <c r="AG80" i="16" s="1"/>
  <c r="DA80" i="16"/>
  <c r="DI80" i="16" s="1"/>
  <c r="AQ12" i="20"/>
  <c r="AV12" i="20"/>
  <c r="AQ13" i="20"/>
  <c r="AV13" i="20"/>
  <c r="DM86" i="17"/>
  <c r="DU86" i="17"/>
  <c r="AF67" i="17"/>
  <c r="AH67" i="17" s="1"/>
  <c r="AE67" i="17"/>
  <c r="AG67" i="17" s="1"/>
  <c r="DA67" i="17"/>
  <c r="DI67" i="17" s="1"/>
  <c r="EA65" i="17"/>
  <c r="EI65" i="17"/>
  <c r="DG72" i="17"/>
  <c r="DP72" i="17"/>
  <c r="AF56" i="17"/>
  <c r="AH56" i="17" s="1"/>
  <c r="AE56" i="17"/>
  <c r="AG56" i="17" s="1"/>
  <c r="DA56" i="17"/>
  <c r="DI56" i="17" s="1"/>
  <c r="AF48" i="17"/>
  <c r="AH48" i="17" s="1"/>
  <c r="AE48" i="17"/>
  <c r="AG48" i="17" s="1"/>
  <c r="DA48" i="17"/>
  <c r="DI48" i="17" s="1"/>
  <c r="DG35" i="17"/>
  <c r="DP35" i="17"/>
  <c r="DO42" i="17"/>
  <c r="DW42" i="17"/>
  <c r="DN14" i="17"/>
  <c r="DE14" i="17"/>
  <c r="DT98" i="16"/>
  <c r="EB98" i="16"/>
  <c r="DA68" i="16"/>
  <c r="DI68" i="16" s="1"/>
  <c r="AF68" i="16"/>
  <c r="AH68" i="16" s="1"/>
  <c r="AE68" i="16"/>
  <c r="AG68" i="16" s="1"/>
  <c r="DN9" i="17"/>
  <c r="DE9" i="17"/>
  <c r="EB76" i="16"/>
  <c r="DT76" i="16"/>
  <c r="AE56" i="16"/>
  <c r="AG56" i="16" s="1"/>
  <c r="DA56" i="16"/>
  <c r="DI56" i="16" s="1"/>
  <c r="AF56" i="16"/>
  <c r="AH56" i="16" s="1"/>
  <c r="DG42" i="16"/>
  <c r="DP42" i="16"/>
  <c r="DU72" i="16"/>
  <c r="DM72" i="16"/>
  <c r="DO63" i="16"/>
  <c r="DW63" i="16"/>
  <c r="DO54" i="16"/>
  <c r="DW54" i="16"/>
  <c r="DE99" i="14"/>
  <c r="DN99" i="14"/>
  <c r="DP26" i="16"/>
  <c r="DG26" i="16"/>
  <c r="DP79" i="14"/>
  <c r="DG79" i="14"/>
  <c r="DO92" i="14"/>
  <c r="DW92" i="14"/>
  <c r="DO96" i="14"/>
  <c r="DW96" i="14"/>
  <c r="EI93" i="14"/>
  <c r="EA93" i="14"/>
  <c r="AE27" i="14"/>
  <c r="AG27" i="14" s="1"/>
  <c r="DA27" i="14"/>
  <c r="DI27" i="14" s="1"/>
  <c r="AF27" i="14"/>
  <c r="AH27" i="14" s="1"/>
  <c r="DG75" i="14"/>
  <c r="DP75" i="14"/>
  <c r="DE54" i="14"/>
  <c r="DN54" i="14"/>
  <c r="DT82" i="14"/>
  <c r="EB82" i="14"/>
  <c r="DU65" i="14"/>
  <c r="DM65" i="14"/>
  <c r="DA11" i="14"/>
  <c r="DI11" i="14" s="1"/>
  <c r="AE11" i="14"/>
  <c r="AE15" i="14"/>
  <c r="DA15" i="14"/>
  <c r="DI15" i="14" s="1"/>
  <c r="DW15" i="13"/>
  <c r="DO15" i="13"/>
  <c r="DN19" i="14"/>
  <c r="DE19" i="14"/>
  <c r="DI9" i="13"/>
  <c r="DI7" i="13"/>
  <c r="DG27" i="10"/>
  <c r="DP27" i="10"/>
  <c r="DP17" i="11"/>
  <c r="DG17" i="11"/>
  <c r="DE10" i="11"/>
  <c r="DN10" i="11"/>
  <c r="DM16" i="9"/>
  <c r="DD16" i="9"/>
  <c r="DP21" i="10"/>
  <c r="DG21" i="10"/>
  <c r="DW11" i="10"/>
  <c r="DO11" i="10"/>
  <c r="DO11" i="9"/>
  <c r="DF11" i="9"/>
  <c r="AF47" i="7"/>
  <c r="AE47" i="7"/>
  <c r="DA47" i="7"/>
  <c r="DI47" i="7" s="1"/>
  <c r="DN10" i="9"/>
  <c r="DV10" i="9"/>
  <c r="DM31" i="9"/>
  <c r="DD31" i="9"/>
  <c r="DE58" i="7"/>
  <c r="DN58" i="7"/>
  <c r="AH30" i="7"/>
  <c r="DU17" i="7"/>
  <c r="DM17" i="7"/>
  <c r="DN29" i="7"/>
  <c r="DE29" i="7"/>
  <c r="DA17" i="6"/>
  <c r="DI17" i="6" s="1"/>
  <c r="AE17" i="6"/>
  <c r="AE24" i="6"/>
  <c r="DA24" i="6"/>
  <c r="DI24" i="6" s="1"/>
  <c r="AE19" i="6"/>
  <c r="DA19" i="6"/>
  <c r="DI19" i="6" s="1"/>
  <c r="DN23" i="4"/>
  <c r="DE23" i="4"/>
  <c r="DN25" i="6"/>
  <c r="DE25" i="6"/>
  <c r="DI27" i="4"/>
  <c r="DE20" i="6"/>
  <c r="DN20" i="6"/>
  <c r="AE11" i="4"/>
  <c r="DA11" i="4"/>
  <c r="DI11" i="4" s="1"/>
  <c r="DU17" i="25"/>
  <c r="DM17" i="25"/>
  <c r="DA85" i="17"/>
  <c r="DI85" i="17" s="1"/>
  <c r="AE85" i="17"/>
  <c r="AG85" i="17" s="1"/>
  <c r="AF85" i="17"/>
  <c r="AH85" i="17" s="1"/>
  <c r="DM46" i="16"/>
  <c r="DU46" i="16"/>
  <c r="AE82" i="14"/>
  <c r="AG82" i="14" s="1"/>
  <c r="DA82" i="14"/>
  <c r="DI82" i="14" s="1"/>
  <c r="AF82" i="14"/>
  <c r="AH82" i="14" s="1"/>
  <c r="DE12" i="6"/>
  <c r="DN12" i="6"/>
  <c r="AE14" i="25"/>
  <c r="DA14" i="25"/>
  <c r="DI14" i="25" s="1"/>
  <c r="AF76" i="17"/>
  <c r="AH76" i="17" s="1"/>
  <c r="AE76" i="17"/>
  <c r="AG76" i="17" s="1"/>
  <c r="DA76" i="17"/>
  <c r="DI76" i="17" s="1"/>
  <c r="DM30" i="25"/>
  <c r="DU30" i="25"/>
  <c r="DE20" i="24"/>
  <c r="DN20" i="24"/>
  <c r="CS96" i="25"/>
  <c r="DN16" i="24"/>
  <c r="DE16" i="24"/>
  <c r="DT17" i="24"/>
  <c r="EB17" i="24"/>
  <c r="DN11" i="21"/>
  <c r="DE11" i="21"/>
  <c r="DD9" i="19"/>
  <c r="DM9" i="19"/>
  <c r="DG92" i="17"/>
  <c r="DP92" i="17"/>
  <c r="DM94" i="17"/>
  <c r="DU94" i="17"/>
  <c r="DN83" i="17"/>
  <c r="DE83" i="17"/>
  <c r="DW87" i="17"/>
  <c r="DO87" i="17"/>
  <c r="ED66" i="17"/>
  <c r="DV66" i="17"/>
  <c r="DN63" i="17"/>
  <c r="DE63" i="17"/>
  <c r="DG53" i="17"/>
  <c r="DP53" i="17"/>
  <c r="AE41" i="17"/>
  <c r="AG41" i="17" s="1"/>
  <c r="DA41" i="17"/>
  <c r="DI41" i="17" s="1"/>
  <c r="AF41" i="17"/>
  <c r="AH41" i="17" s="1"/>
  <c r="DM55" i="17"/>
  <c r="DU55" i="17"/>
  <c r="DU40" i="17"/>
  <c r="DM40" i="17"/>
  <c r="EI38" i="17"/>
  <c r="EA38" i="17"/>
  <c r="DP13" i="17"/>
  <c r="DG13" i="17"/>
  <c r="EI19" i="17"/>
  <c r="EA19" i="17"/>
  <c r="DN10" i="17"/>
  <c r="DE10" i="17"/>
  <c r="DM79" i="16"/>
  <c r="DU79" i="16"/>
  <c r="DA36" i="16"/>
  <c r="DI36" i="16" s="1"/>
  <c r="AF36" i="16"/>
  <c r="AH36" i="16" s="1"/>
  <c r="AE36" i="16"/>
  <c r="AG36" i="16" s="1"/>
  <c r="EA63" i="16"/>
  <c r="EI63" i="16"/>
  <c r="DT56" i="16"/>
  <c r="EB56" i="16"/>
  <c r="AF41" i="16"/>
  <c r="AH41" i="16" s="1"/>
  <c r="AE41" i="16"/>
  <c r="AG41" i="16" s="1"/>
  <c r="DA41" i="16"/>
  <c r="DI41" i="16" s="1"/>
  <c r="DP33" i="16"/>
  <c r="DG33" i="16"/>
  <c r="DP14" i="16"/>
  <c r="DG14" i="16"/>
  <c r="DT32" i="16"/>
  <c r="EB32" i="16"/>
  <c r="DO29" i="16"/>
  <c r="DW29" i="16"/>
  <c r="DG76" i="14"/>
  <c r="DP76" i="14"/>
  <c r="EB69" i="14"/>
  <c r="DT69" i="14"/>
  <c r="DT74" i="14"/>
  <c r="EB74" i="14"/>
  <c r="DU76" i="14"/>
  <c r="DM76" i="14"/>
  <c r="DE26" i="14"/>
  <c r="DN26" i="14"/>
  <c r="DN9" i="14"/>
  <c r="DE9" i="14"/>
  <c r="EB32" i="14"/>
  <c r="DT32" i="14"/>
  <c r="EA56" i="14"/>
  <c r="EI56" i="14"/>
  <c r="DU10" i="14"/>
  <c r="DM10" i="14"/>
  <c r="DO14" i="14"/>
  <c r="DW14" i="14"/>
  <c r="DW13" i="12"/>
  <c r="DO13" i="12"/>
  <c r="DG13" i="13"/>
  <c r="DP13" i="13"/>
  <c r="AE22" i="11"/>
  <c r="DA22" i="11"/>
  <c r="DI22" i="11" s="1"/>
  <c r="AE15" i="11"/>
  <c r="DA15" i="11"/>
  <c r="DI15" i="11" s="1"/>
  <c r="DO24" i="11"/>
  <c r="DW24" i="11"/>
  <c r="DP25" i="11"/>
  <c r="DG25" i="11"/>
  <c r="AE11" i="11"/>
  <c r="DA11" i="11"/>
  <c r="DI11" i="11" s="1"/>
  <c r="DN17" i="11"/>
  <c r="DE17" i="11"/>
  <c r="DO19" i="10"/>
  <c r="DW19" i="10"/>
  <c r="AE13" i="9"/>
  <c r="CZ13" i="9"/>
  <c r="DH13" i="9" s="1"/>
  <c r="CZ19" i="9"/>
  <c r="DH19" i="9" s="1"/>
  <c r="AE19" i="9"/>
  <c r="DO15" i="10"/>
  <c r="DW15" i="10"/>
  <c r="DO21" i="11"/>
  <c r="DW21" i="11"/>
  <c r="DW23" i="10"/>
  <c r="DO23" i="10"/>
  <c r="DN10" i="10"/>
  <c r="DE10" i="10"/>
  <c r="DM9" i="9"/>
  <c r="DD9" i="9"/>
  <c r="DA21" i="7"/>
  <c r="DI21" i="7" s="1"/>
  <c r="AE21" i="7"/>
  <c r="AF21" i="7"/>
  <c r="DN57" i="7"/>
  <c r="DE57" i="7"/>
  <c r="AF12" i="7"/>
  <c r="AE12" i="7"/>
  <c r="DA12" i="7"/>
  <c r="DI12" i="7" s="1"/>
  <c r="AG60" i="7"/>
  <c r="DN30" i="7"/>
  <c r="DE30" i="7"/>
  <c r="DA13" i="6"/>
  <c r="DI13" i="6" s="1"/>
  <c r="AE13" i="6"/>
  <c r="AG15" i="7"/>
  <c r="AE20" i="6"/>
  <c r="DA20" i="6"/>
  <c r="DI20" i="6" s="1"/>
  <c r="AE15" i="6"/>
  <c r="DA15" i="6"/>
  <c r="DI15" i="6" s="1"/>
  <c r="DA18" i="4"/>
  <c r="DI18" i="4" s="1"/>
  <c r="AE18" i="4"/>
  <c r="DP32" i="4"/>
  <c r="DG32" i="4"/>
  <c r="DN28" i="4"/>
  <c r="DE28" i="4"/>
  <c r="DN19" i="4"/>
  <c r="DE19" i="4"/>
  <c r="DM10" i="4"/>
  <c r="DU10" i="4"/>
  <c r="DU16" i="4"/>
  <c r="DM16" i="4"/>
  <c r="DU9" i="4"/>
  <c r="DM9" i="4"/>
  <c r="DE14" i="25"/>
  <c r="DN14" i="25"/>
  <c r="DP26" i="17"/>
  <c r="DG26" i="17"/>
  <c r="DN9" i="11"/>
  <c r="DE9" i="11"/>
  <c r="DU56" i="7"/>
  <c r="DM56" i="7"/>
  <c r="DU13" i="17"/>
  <c r="DM13" i="17"/>
  <c r="DM19" i="25"/>
  <c r="DU19" i="25"/>
  <c r="AE20" i="25"/>
  <c r="DA20" i="25"/>
  <c r="DI20" i="25" s="1"/>
  <c r="DN21" i="24"/>
  <c r="DE21" i="24"/>
  <c r="DM15" i="25"/>
  <c r="DU15" i="25"/>
  <c r="DU29" i="25"/>
  <c r="DM29" i="25"/>
  <c r="DA12" i="24"/>
  <c r="DI12" i="24" s="1"/>
  <c r="AE12" i="24"/>
  <c r="DP15" i="24"/>
  <c r="DG15" i="24"/>
  <c r="DE15" i="24"/>
  <c r="DN15" i="24"/>
  <c r="AE100" i="17"/>
  <c r="AG100" i="17" s="1"/>
  <c r="DA100" i="17"/>
  <c r="DI100" i="17" s="1"/>
  <c r="AF100" i="17"/>
  <c r="AH100" i="17" s="1"/>
  <c r="DA99" i="17"/>
  <c r="DI99" i="17" s="1"/>
  <c r="AF99" i="17"/>
  <c r="AH99" i="17" s="1"/>
  <c r="AE99" i="17"/>
  <c r="AG99" i="17" s="1"/>
  <c r="EA89" i="17"/>
  <c r="EI89" i="17"/>
  <c r="AE71" i="17"/>
  <c r="AG71" i="17" s="1"/>
  <c r="DA71" i="17"/>
  <c r="DI71" i="17" s="1"/>
  <c r="AF71" i="17"/>
  <c r="AH71" i="17" s="1"/>
  <c r="DG82" i="17"/>
  <c r="DP82" i="17"/>
  <c r="AF38" i="17"/>
  <c r="AH38" i="17" s="1"/>
  <c r="AE38" i="17"/>
  <c r="AG38" i="17" s="1"/>
  <c r="DA38" i="17"/>
  <c r="DI38" i="17" s="1"/>
  <c r="EP48" i="17"/>
  <c r="EH48" i="17"/>
  <c r="FD30" i="17"/>
  <c r="EV30" i="17"/>
  <c r="DN96" i="16"/>
  <c r="DE96" i="16"/>
  <c r="AF16" i="17"/>
  <c r="AH16" i="17" s="1"/>
  <c r="AE16" i="17"/>
  <c r="AG16" i="17" s="1"/>
  <c r="DA16" i="17"/>
  <c r="DI16" i="17" s="1"/>
  <c r="DP95" i="16"/>
  <c r="DG95" i="16"/>
  <c r="AF84" i="16"/>
  <c r="AH84" i="16" s="1"/>
  <c r="AE84" i="16"/>
  <c r="AG84" i="16" s="1"/>
  <c r="DA84" i="16"/>
  <c r="DI84" i="16" s="1"/>
  <c r="AE48" i="16"/>
  <c r="AG48" i="16" s="1"/>
  <c r="DA48" i="16"/>
  <c r="DI48" i="16" s="1"/>
  <c r="AF48" i="16"/>
  <c r="AH48" i="16" s="1"/>
  <c r="DM74" i="16"/>
  <c r="DU74" i="16"/>
  <c r="DG77" i="16"/>
  <c r="DP77" i="16"/>
  <c r="DM54" i="16"/>
  <c r="DU54" i="16"/>
  <c r="DU55" i="16"/>
  <c r="DM55" i="16"/>
  <c r="EI40" i="16"/>
  <c r="EA40" i="16"/>
  <c r="DU14" i="16"/>
  <c r="DM14" i="16"/>
  <c r="DG21" i="16"/>
  <c r="DP21" i="16"/>
  <c r="DT94" i="14"/>
  <c r="EB94" i="14"/>
  <c r="AF71" i="14"/>
  <c r="AH71" i="14" s="1"/>
  <c r="AE71" i="14"/>
  <c r="AG71" i="14" s="1"/>
  <c r="DA71" i="14"/>
  <c r="DI71" i="14" s="1"/>
  <c r="DN92" i="14"/>
  <c r="DE92" i="14"/>
  <c r="DA52" i="14"/>
  <c r="DI52" i="14" s="1"/>
  <c r="AF52" i="14"/>
  <c r="AH52" i="14" s="1"/>
  <c r="AE52" i="14"/>
  <c r="AG52" i="14" s="1"/>
  <c r="DP63" i="14"/>
  <c r="DG63" i="14"/>
  <c r="EB77" i="14"/>
  <c r="DT77" i="14"/>
  <c r="DE19" i="13"/>
  <c r="DN19" i="13"/>
  <c r="EA55" i="14"/>
  <c r="EI55" i="14"/>
  <c r="DG31" i="14"/>
  <c r="DP31" i="14"/>
  <c r="DM38" i="14"/>
  <c r="DU38" i="14"/>
  <c r="DA14" i="12"/>
  <c r="DI14" i="12" s="1"/>
  <c r="AE14" i="12"/>
  <c r="DN26" i="11"/>
  <c r="DE26" i="11"/>
  <c r="DE14" i="11"/>
  <c r="DN14" i="11"/>
  <c r="DP14" i="10"/>
  <c r="DG14" i="10"/>
  <c r="AE25" i="9"/>
  <c r="CZ25" i="9"/>
  <c r="DH25" i="9" s="1"/>
  <c r="AE20" i="9"/>
  <c r="CZ20" i="9"/>
  <c r="DH20" i="9" s="1"/>
  <c r="AV10" i="8"/>
  <c r="AU10" i="8" s="1"/>
  <c r="AX10" i="8" s="1"/>
  <c r="AX7" i="8" s="1"/>
  <c r="D27" i="1" s="1"/>
  <c r="AE54" i="7"/>
  <c r="DA54" i="7"/>
  <c r="DI54" i="7" s="1"/>
  <c r="AF54" i="7"/>
  <c r="CQ17" i="10"/>
  <c r="CP17" i="10" s="1"/>
  <c r="CS17" i="10" s="1"/>
  <c r="CS7" i="10" s="1"/>
  <c r="D15" i="1" s="1"/>
  <c r="DU19" i="10"/>
  <c r="DM19" i="10"/>
  <c r="DL17" i="9"/>
  <c r="DT17" i="9"/>
  <c r="DP35" i="7"/>
  <c r="DG35" i="7"/>
  <c r="CQ57" i="7"/>
  <c r="CP57" i="7" s="1"/>
  <c r="CS57" i="7" s="1"/>
  <c r="DT30" i="9"/>
  <c r="DL30" i="9"/>
  <c r="AH60" i="7"/>
  <c r="DE32" i="7"/>
  <c r="DN32" i="7"/>
  <c r="CQ30" i="7"/>
  <c r="CP30" i="7" s="1"/>
  <c r="CS30" i="7" s="1"/>
  <c r="DG14" i="7"/>
  <c r="DP14" i="7"/>
  <c r="DG27" i="7"/>
  <c r="DP27" i="7"/>
  <c r="AE16" i="6"/>
  <c r="DA16" i="6"/>
  <c r="DI16" i="6" s="1"/>
  <c r="AH11" i="7"/>
  <c r="AE17" i="4"/>
  <c r="DA17" i="4"/>
  <c r="DI17" i="4" s="1"/>
  <c r="DN15" i="4"/>
  <c r="DE15" i="4"/>
  <c r="DE28" i="6"/>
  <c r="DN28" i="6"/>
  <c r="DN30" i="6"/>
  <c r="DE30" i="6"/>
  <c r="DU27" i="4"/>
  <c r="DM27" i="4"/>
  <c r="CQ17" i="4"/>
  <c r="CP17" i="4" s="1"/>
  <c r="CS17" i="4" s="1"/>
  <c r="CO17" i="4"/>
  <c r="EB22" i="4"/>
  <c r="DT22" i="4"/>
  <c r="AE32" i="25"/>
  <c r="DA32" i="25"/>
  <c r="DI32" i="25" s="1"/>
  <c r="AF47" i="16"/>
  <c r="AH47" i="16" s="1"/>
  <c r="AE47" i="16"/>
  <c r="AG47" i="16" s="1"/>
  <c r="DA47" i="16"/>
  <c r="DI47" i="16" s="1"/>
  <c r="DE12" i="15"/>
  <c r="DN12" i="15"/>
  <c r="DW56" i="14"/>
  <c r="DO56" i="14"/>
  <c r="DN14" i="6"/>
  <c r="DE14" i="6"/>
  <c r="AE31" i="25"/>
  <c r="DA31" i="25"/>
  <c r="DI31" i="25" s="1"/>
  <c r="CZ10" i="19"/>
  <c r="DH10" i="19" s="1"/>
  <c r="AE10" i="19"/>
  <c r="DA51" i="16"/>
  <c r="DI51" i="16" s="1"/>
  <c r="AF51" i="16"/>
  <c r="AH51" i="16" s="1"/>
  <c r="AE51" i="16"/>
  <c r="AG51" i="16" s="1"/>
  <c r="DW11" i="25"/>
  <c r="DO11" i="25"/>
  <c r="CS99" i="23"/>
  <c r="CS7" i="23"/>
  <c r="D23" i="1" s="1"/>
  <c r="CU99" i="23"/>
  <c r="AE18" i="25"/>
  <c r="DA18" i="25"/>
  <c r="DI18" i="25" s="1"/>
  <c r="AE14" i="24"/>
  <c r="DA14" i="24"/>
  <c r="DI14" i="24" s="1"/>
  <c r="DA93" i="17"/>
  <c r="DI93" i="17" s="1"/>
  <c r="AF93" i="17"/>
  <c r="AH93" i="17" s="1"/>
  <c r="AE93" i="17"/>
  <c r="AG93" i="17" s="1"/>
  <c r="DO11" i="21"/>
  <c r="DW11" i="21"/>
  <c r="DE98" i="17"/>
  <c r="DN98" i="17"/>
  <c r="DG81" i="17"/>
  <c r="DP81" i="17"/>
  <c r="DU73" i="17"/>
  <c r="DM73" i="17"/>
  <c r="DU64" i="17"/>
  <c r="DM64" i="17"/>
  <c r="DM69" i="17"/>
  <c r="DU69" i="17"/>
  <c r="EB85" i="17"/>
  <c r="DT85" i="17"/>
  <c r="EI70" i="17"/>
  <c r="EA70" i="17"/>
  <c r="DN52" i="17"/>
  <c r="DE52" i="17"/>
  <c r="DM37" i="17"/>
  <c r="DU37" i="17"/>
  <c r="DU39" i="17"/>
  <c r="DM39" i="17"/>
  <c r="DG10" i="17"/>
  <c r="DP10" i="17"/>
  <c r="DP21" i="17"/>
  <c r="DG21" i="17"/>
  <c r="DU15" i="17"/>
  <c r="DM15" i="17"/>
  <c r="DA89" i="16"/>
  <c r="DI89" i="16" s="1"/>
  <c r="AE89" i="16"/>
  <c r="AG89" i="16" s="1"/>
  <c r="AF89" i="16"/>
  <c r="AH89" i="16" s="1"/>
  <c r="DU91" i="16"/>
  <c r="DM91" i="16"/>
  <c r="DP73" i="16"/>
  <c r="DG73" i="16"/>
  <c r="DE59" i="16"/>
  <c r="DN59" i="16"/>
  <c r="ED46" i="16"/>
  <c r="DV46" i="16"/>
  <c r="DE34" i="16"/>
  <c r="DN34" i="16"/>
  <c r="DN38" i="16"/>
  <c r="DE38" i="16"/>
  <c r="DM49" i="16"/>
  <c r="DU49" i="16"/>
  <c r="EB29" i="16"/>
  <c r="DT29" i="16"/>
  <c r="DO22" i="16"/>
  <c r="DW22" i="16"/>
  <c r="DM16" i="16"/>
  <c r="DU16" i="16"/>
  <c r="DG68" i="14"/>
  <c r="DP68" i="14"/>
  <c r="DE16" i="13"/>
  <c r="DN16" i="13"/>
  <c r="DO64" i="14"/>
  <c r="DW64" i="14"/>
  <c r="DN52" i="14"/>
  <c r="DE52" i="14"/>
  <c r="DM49" i="14"/>
  <c r="DU49" i="14"/>
  <c r="EA36" i="14"/>
  <c r="EI36" i="14"/>
  <c r="DE12" i="13"/>
  <c r="DN12" i="13"/>
  <c r="AE18" i="11"/>
  <c r="DA18" i="11"/>
  <c r="DI18" i="11" s="1"/>
  <c r="DE18" i="11"/>
  <c r="DN18" i="11"/>
  <c r="DT20" i="11"/>
  <c r="EB20" i="11"/>
  <c r="DN13" i="10"/>
  <c r="DE13" i="10"/>
  <c r="AE10" i="11"/>
  <c r="DA10" i="11"/>
  <c r="DI10" i="11" s="1"/>
  <c r="AE46" i="7"/>
  <c r="DA46" i="7"/>
  <c r="DI46" i="7" s="1"/>
  <c r="AF46" i="7"/>
  <c r="DW29" i="10"/>
  <c r="DO29" i="10"/>
  <c r="DM15" i="9"/>
  <c r="DD15" i="9"/>
  <c r="DA13" i="7"/>
  <c r="DI13" i="7" s="1"/>
  <c r="AE13" i="7"/>
  <c r="AF13" i="7"/>
  <c r="DN60" i="7"/>
  <c r="DE60" i="7"/>
  <c r="DN21" i="7"/>
  <c r="DE21" i="7"/>
  <c r="AF22" i="7"/>
  <c r="AE22" i="7"/>
  <c r="DA22" i="7"/>
  <c r="DI22" i="7" s="1"/>
  <c r="AE12" i="6"/>
  <c r="DA12" i="6"/>
  <c r="DI12" i="6" s="1"/>
  <c r="DN31" i="7"/>
  <c r="DE31" i="7"/>
  <c r="DE34" i="7"/>
  <c r="DN34" i="7"/>
  <c r="DA33" i="7"/>
  <c r="DI33" i="7" s="1"/>
  <c r="AF33" i="7"/>
  <c r="AE33" i="7"/>
  <c r="DM26" i="7"/>
  <c r="DU26" i="7"/>
  <c r="DN11" i="7"/>
  <c r="DE11" i="7"/>
  <c r="DA14" i="4"/>
  <c r="DI14" i="4" s="1"/>
  <c r="AE14" i="4"/>
  <c r="DP31" i="4"/>
  <c r="DG31" i="4"/>
  <c r="DE23" i="6"/>
  <c r="DN23" i="6"/>
  <c r="DN11" i="4"/>
  <c r="DE11" i="4"/>
  <c r="ED38" i="6"/>
  <c r="DV38" i="6"/>
  <c r="DE16" i="6"/>
  <c r="DN16" i="6"/>
  <c r="DU12" i="4"/>
  <c r="DM12" i="4"/>
  <c r="DE17" i="4"/>
  <c r="DN17" i="4"/>
  <c r="DE26" i="4"/>
  <c r="DN26" i="4"/>
  <c r="DT12" i="19"/>
  <c r="DL12" i="19"/>
  <c r="DM24" i="9"/>
  <c r="DD24" i="9"/>
  <c r="DN21" i="6"/>
  <c r="DE21" i="6"/>
  <c r="EI95" i="17"/>
  <c r="EA95" i="17"/>
  <c r="DP91" i="16"/>
  <c r="DG91" i="16"/>
  <c r="DA22" i="24"/>
  <c r="DI22" i="24" s="1"/>
  <c r="AE22" i="24"/>
  <c r="AE12" i="19"/>
  <c r="CZ12" i="19"/>
  <c r="DH12" i="19" s="1"/>
  <c r="AV16" i="20"/>
  <c r="AQ16" i="20"/>
  <c r="DE32" i="25"/>
  <c r="DN32" i="25"/>
  <c r="DN22" i="25"/>
  <c r="DE22" i="25"/>
  <c r="AE19" i="25"/>
  <c r="DA19" i="25"/>
  <c r="DI19" i="25" s="1"/>
  <c r="DN18" i="25"/>
  <c r="DE18" i="25"/>
  <c r="AE13" i="24"/>
  <c r="DA13" i="24"/>
  <c r="DI13" i="24" s="1"/>
  <c r="DA29" i="25"/>
  <c r="DI29" i="25" s="1"/>
  <c r="AE29" i="25"/>
  <c r="DU25" i="25"/>
  <c r="DM25" i="25"/>
  <c r="DU24" i="25"/>
  <c r="DM24" i="25"/>
  <c r="DT13" i="24"/>
  <c r="EB13" i="24"/>
  <c r="DN12" i="24"/>
  <c r="DE12" i="24"/>
  <c r="DO16" i="24"/>
  <c r="DW16" i="24"/>
  <c r="DM10" i="19"/>
  <c r="DD10" i="19"/>
  <c r="DP90" i="17"/>
  <c r="DG90" i="17"/>
  <c r="DG10" i="18"/>
  <c r="DP10" i="18"/>
  <c r="AE97" i="17"/>
  <c r="AG97" i="17" s="1"/>
  <c r="AF97" i="17"/>
  <c r="AH97" i="17" s="1"/>
  <c r="DA97" i="17"/>
  <c r="DI97" i="17" s="1"/>
  <c r="DA84" i="17"/>
  <c r="DI84" i="17" s="1"/>
  <c r="AF84" i="17"/>
  <c r="AH84" i="17" s="1"/>
  <c r="AE84" i="17"/>
  <c r="AG84" i="17" s="1"/>
  <c r="DT82" i="17"/>
  <c r="EB82" i="17"/>
  <c r="DU76" i="17"/>
  <c r="DM76" i="17"/>
  <c r="DE59" i="17"/>
  <c r="DN59" i="17"/>
  <c r="DA34" i="17"/>
  <c r="DI34" i="17" s="1"/>
  <c r="AE34" i="17"/>
  <c r="AG34" i="17" s="1"/>
  <c r="AF34" i="17"/>
  <c r="AH34" i="17" s="1"/>
  <c r="DE45" i="17"/>
  <c r="DN45" i="17"/>
  <c r="DN50" i="17"/>
  <c r="DE50" i="17"/>
  <c r="DP31" i="17"/>
  <c r="DG31" i="17"/>
  <c r="DM41" i="17"/>
  <c r="DU41" i="17"/>
  <c r="DO14" i="17"/>
  <c r="DW14" i="17"/>
  <c r="DN82" i="16"/>
  <c r="DE82" i="16"/>
  <c r="DM92" i="16"/>
  <c r="DU92" i="16"/>
  <c r="DW67" i="16"/>
  <c r="DO67" i="16"/>
  <c r="DO71" i="16"/>
  <c r="DW71" i="16"/>
  <c r="AF55" i="16"/>
  <c r="AH55" i="16" s="1"/>
  <c r="AE55" i="16"/>
  <c r="AG55" i="16" s="1"/>
  <c r="DA55" i="16"/>
  <c r="DI55" i="16" s="1"/>
  <c r="DE23" i="16"/>
  <c r="DN23" i="16"/>
  <c r="DA31" i="16"/>
  <c r="DI31" i="16" s="1"/>
  <c r="AF31" i="16"/>
  <c r="AH31" i="16" s="1"/>
  <c r="AE31" i="16"/>
  <c r="AG31" i="16" s="1"/>
  <c r="DM33" i="16"/>
  <c r="DU33" i="16"/>
  <c r="EA52" i="16"/>
  <c r="EI52" i="16"/>
  <c r="DP37" i="16"/>
  <c r="DG37" i="16"/>
  <c r="DU47" i="16"/>
  <c r="DM47" i="16"/>
  <c r="DU22" i="16"/>
  <c r="DM22" i="16"/>
  <c r="DG13" i="16"/>
  <c r="DP13" i="16"/>
  <c r="DN11" i="15"/>
  <c r="DE11" i="15"/>
  <c r="AF83" i="14"/>
  <c r="AH83" i="14" s="1"/>
  <c r="DA83" i="14"/>
  <c r="DI83" i="14" s="1"/>
  <c r="AE83" i="14"/>
  <c r="AG83" i="14" s="1"/>
  <c r="DM10" i="15"/>
  <c r="DU10" i="15"/>
  <c r="EA90" i="14"/>
  <c r="EI90" i="14"/>
  <c r="DG9" i="16"/>
  <c r="DP9" i="16"/>
  <c r="DP66" i="14"/>
  <c r="DG66" i="14"/>
  <c r="AF55" i="14"/>
  <c r="AH55" i="14" s="1"/>
  <c r="AE55" i="14"/>
  <c r="AG55" i="14" s="1"/>
  <c r="DA55" i="14"/>
  <c r="DI55" i="14" s="1"/>
  <c r="DP74" i="14"/>
  <c r="DG74" i="14"/>
  <c r="DP72" i="14"/>
  <c r="DG72" i="14"/>
  <c r="EI29" i="14"/>
  <c r="EA29" i="14"/>
  <c r="DN30" i="14"/>
  <c r="DE30" i="14"/>
  <c r="DE13" i="12"/>
  <c r="DN13" i="12"/>
  <c r="EW27" i="14"/>
  <c r="EO27" i="14"/>
  <c r="DG24" i="14"/>
  <c r="DP24" i="14"/>
  <c r="DD29" i="9"/>
  <c r="DM29" i="9"/>
  <c r="DG16" i="10"/>
  <c r="DP16" i="10"/>
  <c r="CZ15" i="9"/>
  <c r="DH15" i="9" s="1"/>
  <c r="AE15" i="9"/>
  <c r="DU31" i="10"/>
  <c r="DM31" i="10"/>
  <c r="DO18" i="9"/>
  <c r="DF18" i="9"/>
  <c r="CR7" i="9"/>
  <c r="D16" i="1" s="1"/>
  <c r="AG59" i="7"/>
  <c r="DP49" i="7"/>
  <c r="DG49" i="7"/>
  <c r="AG49" i="7"/>
  <c r="CQ60" i="7"/>
  <c r="CP60" i="7" s="1"/>
  <c r="CS60" i="7" s="1"/>
  <c r="DO9" i="9"/>
  <c r="DF9" i="9"/>
  <c r="AE37" i="7"/>
  <c r="DA37" i="7"/>
  <c r="DI37" i="7" s="1"/>
  <c r="AF37" i="7"/>
  <c r="AG24" i="7"/>
  <c r="AF31" i="7"/>
  <c r="AE31" i="7"/>
  <c r="DA31" i="7"/>
  <c r="DI31" i="7" s="1"/>
  <c r="AH34" i="7"/>
  <c r="DN26" i="6"/>
  <c r="DE26" i="6"/>
  <c r="CQ11" i="7"/>
  <c r="CP11" i="7" s="1"/>
  <c r="CS11" i="7" s="1"/>
  <c r="AE13" i="4"/>
  <c r="DA13" i="4"/>
  <c r="DI13" i="4" s="1"/>
  <c r="DN13" i="6"/>
  <c r="DE13" i="6"/>
  <c r="DE31" i="25"/>
  <c r="DN31" i="25"/>
  <c r="DE11" i="16"/>
  <c r="DN11" i="16"/>
  <c r="DU68" i="14"/>
  <c r="DM68" i="14"/>
  <c r="DG9" i="10"/>
  <c r="DP9" i="10"/>
  <c r="DU45" i="7"/>
  <c r="DM45" i="7"/>
  <c r="DU23" i="7"/>
  <c r="DM23" i="7"/>
  <c r="DU31" i="4"/>
  <c r="DM31" i="4"/>
  <c r="DN11" i="25"/>
  <c r="DE11" i="25"/>
  <c r="AV14" i="20"/>
  <c r="AQ14" i="20"/>
  <c r="DT49" i="17"/>
  <c r="EB49" i="17"/>
  <c r="DU33" i="17"/>
  <c r="DM33" i="17"/>
  <c r="AE24" i="25"/>
  <c r="DA24" i="25"/>
  <c r="DI24" i="25" s="1"/>
  <c r="DU22" i="24"/>
  <c r="DM22" i="24"/>
  <c r="CS7" i="24"/>
  <c r="D19" i="1" s="1"/>
  <c r="DG9" i="18"/>
  <c r="DP9" i="18"/>
  <c r="AE16" i="25"/>
  <c r="DA16" i="25"/>
  <c r="DI16" i="25" s="1"/>
  <c r="AE22" i="25"/>
  <c r="DA22" i="25"/>
  <c r="DI22" i="25" s="1"/>
  <c r="DU21" i="25"/>
  <c r="DM21" i="25"/>
  <c r="AF88" i="17"/>
  <c r="AH88" i="17" s="1"/>
  <c r="AE88" i="17"/>
  <c r="AG88" i="17" s="1"/>
  <c r="DA88" i="17"/>
  <c r="DI88" i="17" s="1"/>
  <c r="DO94" i="17"/>
  <c r="DW94" i="17"/>
  <c r="AE96" i="17"/>
  <c r="AG96" i="17" s="1"/>
  <c r="AF96" i="17"/>
  <c r="AH96" i="17" s="1"/>
  <c r="DA96" i="17"/>
  <c r="DI96" i="17" s="1"/>
  <c r="AF73" i="17"/>
  <c r="AH73" i="17" s="1"/>
  <c r="AE73" i="17"/>
  <c r="AG73" i="17" s="1"/>
  <c r="DA73" i="17"/>
  <c r="DI73" i="17" s="1"/>
  <c r="AF78" i="17"/>
  <c r="AH78" i="17" s="1"/>
  <c r="AE78" i="17"/>
  <c r="AG78" i="17" s="1"/>
  <c r="DA78" i="17"/>
  <c r="DI78" i="17" s="1"/>
  <c r="DP68" i="17"/>
  <c r="DG68" i="17"/>
  <c r="AF65" i="17"/>
  <c r="AH65" i="17" s="1"/>
  <c r="AE65" i="17"/>
  <c r="AG65" i="17" s="1"/>
  <c r="DA65" i="17"/>
  <c r="DI65" i="17" s="1"/>
  <c r="DU80" i="17"/>
  <c r="DM80" i="17"/>
  <c r="DE44" i="17"/>
  <c r="DN44" i="17"/>
  <c r="AE49" i="17"/>
  <c r="AG49" i="17" s="1"/>
  <c r="DA49" i="17"/>
  <c r="DI49" i="17" s="1"/>
  <c r="AF49" i="17"/>
  <c r="AH49" i="17" s="1"/>
  <c r="DA27" i="17"/>
  <c r="DI27" i="17" s="1"/>
  <c r="AF27" i="17"/>
  <c r="AH27" i="17" s="1"/>
  <c r="AE27" i="17"/>
  <c r="AG27" i="17" s="1"/>
  <c r="DM20" i="17"/>
  <c r="DU20" i="17"/>
  <c r="EB99" i="16"/>
  <c r="DT99" i="16"/>
  <c r="DG99" i="16"/>
  <c r="DP99" i="16"/>
  <c r="AE12" i="17"/>
  <c r="AF12" i="17"/>
  <c r="DA12" i="17"/>
  <c r="DI12" i="17" s="1"/>
  <c r="AF90" i="16"/>
  <c r="AH90" i="16" s="1"/>
  <c r="AE90" i="16"/>
  <c r="AG90" i="16" s="1"/>
  <c r="DA90" i="16"/>
  <c r="DI90" i="16" s="1"/>
  <c r="DP94" i="16"/>
  <c r="DG94" i="16"/>
  <c r="DM88" i="16"/>
  <c r="DU88" i="16"/>
  <c r="DA60" i="16"/>
  <c r="DI60" i="16" s="1"/>
  <c r="AF60" i="16"/>
  <c r="AH60" i="16" s="1"/>
  <c r="AE60" i="16"/>
  <c r="AG60" i="16" s="1"/>
  <c r="DG52" i="16"/>
  <c r="DP52" i="16"/>
  <c r="DG75" i="16"/>
  <c r="DP75" i="16"/>
  <c r="DU42" i="16"/>
  <c r="DM42" i="16"/>
  <c r="DM41" i="16"/>
  <c r="DU41" i="16"/>
  <c r="AF35" i="16"/>
  <c r="AH35" i="16" s="1"/>
  <c r="AE35" i="16"/>
  <c r="AG35" i="16" s="1"/>
  <c r="DA35" i="16"/>
  <c r="DI35" i="16" s="1"/>
  <c r="DG11" i="16"/>
  <c r="DP11" i="16"/>
  <c r="AE16" i="16"/>
  <c r="AG16" i="16" s="1"/>
  <c r="DA16" i="16"/>
  <c r="DI16" i="16" s="1"/>
  <c r="AF16" i="16"/>
  <c r="AH16" i="16" s="1"/>
  <c r="DU91" i="14"/>
  <c r="DM91" i="14"/>
  <c r="AF78" i="14"/>
  <c r="AH78" i="14" s="1"/>
  <c r="AE78" i="14"/>
  <c r="AG78" i="14" s="1"/>
  <c r="DA78" i="14"/>
  <c r="DI78" i="14" s="1"/>
  <c r="DV84" i="14"/>
  <c r="ED84" i="14"/>
  <c r="AE11" i="13"/>
  <c r="DA11" i="13"/>
  <c r="DI11" i="13" s="1"/>
  <c r="DO48" i="14"/>
  <c r="DW48" i="14"/>
  <c r="DM41" i="14"/>
  <c r="DU41" i="14"/>
  <c r="DG29" i="14"/>
  <c r="DP29" i="14"/>
  <c r="DM33" i="14"/>
  <c r="DU33" i="14"/>
  <c r="DE11" i="12"/>
  <c r="DN11" i="12"/>
  <c r="DA26" i="11"/>
  <c r="DI26" i="11" s="1"/>
  <c r="AE26" i="11"/>
  <c r="DN16" i="14"/>
  <c r="DE16" i="14"/>
  <c r="DE10" i="13"/>
  <c r="DN10" i="13"/>
  <c r="AE14" i="11"/>
  <c r="DA14" i="11"/>
  <c r="DI14" i="11" s="1"/>
  <c r="DW11" i="12"/>
  <c r="DO11" i="12"/>
  <c r="DO16" i="11"/>
  <c r="DW16" i="11"/>
  <c r="DM28" i="9"/>
  <c r="DD28" i="9"/>
  <c r="DU32" i="10"/>
  <c r="DM32" i="10"/>
  <c r="DO30" i="9"/>
  <c r="DF30" i="9"/>
  <c r="DN15" i="10"/>
  <c r="DE15" i="10"/>
  <c r="DO22" i="9"/>
  <c r="DF22" i="9"/>
  <c r="DE48" i="7"/>
  <c r="DN48" i="7"/>
  <c r="DU51" i="7"/>
  <c r="DM51" i="7"/>
  <c r="DM11" i="9"/>
  <c r="DD11" i="9"/>
  <c r="DN47" i="7"/>
  <c r="DE47" i="7"/>
  <c r="DP51" i="7"/>
  <c r="DG51" i="7"/>
  <c r="DP43" i="7"/>
  <c r="DG43" i="7"/>
  <c r="DO12" i="9"/>
  <c r="DF12" i="9"/>
  <c r="AG43" i="7"/>
  <c r="DE36" i="6"/>
  <c r="DN36" i="6"/>
  <c r="AH24" i="7"/>
  <c r="AE33" i="6"/>
  <c r="DA33" i="6"/>
  <c r="DI33" i="6" s="1"/>
  <c r="CQ34" i="7"/>
  <c r="CP34" i="7" s="1"/>
  <c r="CS34" i="7" s="1"/>
  <c r="DA10" i="4"/>
  <c r="DI10" i="4" s="1"/>
  <c r="AE10" i="4"/>
  <c r="DU9" i="6"/>
  <c r="DM9" i="6"/>
  <c r="DE25" i="4"/>
  <c r="DN25" i="4"/>
  <c r="CO29" i="4"/>
  <c r="CQ29" i="4" s="1"/>
  <c r="CP29" i="4" s="1"/>
  <c r="CS29" i="4" s="1"/>
  <c r="CQ13" i="4"/>
  <c r="CP13" i="4" s="1"/>
  <c r="CS13" i="4" s="1"/>
  <c r="CU89" i="4" s="1"/>
  <c r="CO13" i="4"/>
  <c r="CQ26" i="4"/>
  <c r="CP26" i="4" s="1"/>
  <c r="CS26" i="4" s="1"/>
  <c r="CO26" i="4"/>
  <c r="DL28" i="9" l="1"/>
  <c r="DT28" i="9"/>
  <c r="DT55" i="16"/>
  <c r="EB55" i="16"/>
  <c r="EB46" i="16"/>
  <c r="DT46" i="16"/>
  <c r="DG28" i="6"/>
  <c r="DP28" i="6"/>
  <c r="DP86" i="14"/>
  <c r="DG86" i="14"/>
  <c r="DG50" i="7"/>
  <c r="DP50" i="7"/>
  <c r="DS25" i="9"/>
  <c r="EA25" i="9"/>
  <c r="DW85" i="14"/>
  <c r="DO85" i="14"/>
  <c r="DM89" i="14"/>
  <c r="DU89" i="14"/>
  <c r="DG23" i="4"/>
  <c r="DP23" i="4"/>
  <c r="DU10" i="12"/>
  <c r="DM10" i="12"/>
  <c r="DP82" i="16"/>
  <c r="DG82" i="16"/>
  <c r="ED12" i="21"/>
  <c r="DV12" i="21"/>
  <c r="DT36" i="16"/>
  <c r="EB36" i="16"/>
  <c r="DP38" i="7"/>
  <c r="DG38" i="7"/>
  <c r="DP13" i="15"/>
  <c r="DG13" i="15"/>
  <c r="DO65" i="16"/>
  <c r="DW65" i="16"/>
  <c r="DO47" i="17"/>
  <c r="DW47" i="17"/>
  <c r="DI7" i="24"/>
  <c r="DI9" i="24"/>
  <c r="DU14" i="24"/>
  <c r="DM14" i="24"/>
  <c r="DN14" i="9"/>
  <c r="DV14" i="9"/>
  <c r="DW26" i="10"/>
  <c r="DO26" i="10"/>
  <c r="DW36" i="14"/>
  <c r="DO36" i="14"/>
  <c r="EB78" i="14"/>
  <c r="DT78" i="14"/>
  <c r="DG61" i="16"/>
  <c r="DP61" i="16"/>
  <c r="DM27" i="6"/>
  <c r="DU27" i="6"/>
  <c r="DU12" i="10"/>
  <c r="DM12" i="10"/>
  <c r="DV12" i="14"/>
  <c r="ED12" i="14"/>
  <c r="DW24" i="17"/>
  <c r="DO24" i="17"/>
  <c r="DP32" i="6"/>
  <c r="DG32" i="6"/>
  <c r="DF24" i="9"/>
  <c r="DO24" i="9"/>
  <c r="DI9" i="14"/>
  <c r="DI7" i="14"/>
  <c r="DM43" i="17"/>
  <c r="DU43" i="17"/>
  <c r="DO21" i="4"/>
  <c r="DW21" i="4"/>
  <c r="DM61" i="14"/>
  <c r="DU61" i="14"/>
  <c r="DG70" i="14"/>
  <c r="DP70" i="14"/>
  <c r="DW32" i="17"/>
  <c r="DO32" i="17"/>
  <c r="DM12" i="21"/>
  <c r="DU12" i="21"/>
  <c r="EA99" i="16"/>
  <c r="EI99" i="16"/>
  <c r="ED16" i="24"/>
  <c r="DV16" i="24"/>
  <c r="ED11" i="21"/>
  <c r="DV11" i="21"/>
  <c r="DP16" i="17"/>
  <c r="DG16" i="17"/>
  <c r="DW13" i="13"/>
  <c r="DO13" i="13"/>
  <c r="EC66" i="17"/>
  <c r="EK66" i="17"/>
  <c r="DW26" i="16"/>
  <c r="DO26" i="16"/>
  <c r="ED16" i="11"/>
  <c r="DV16" i="11"/>
  <c r="DO29" i="14"/>
  <c r="DW29" i="14"/>
  <c r="DG16" i="16"/>
  <c r="DP16" i="16"/>
  <c r="AH37" i="7"/>
  <c r="CO37" i="7"/>
  <c r="CQ37" i="7" s="1"/>
  <c r="CP37" i="7" s="1"/>
  <c r="CS37" i="7" s="1"/>
  <c r="AG37" i="7"/>
  <c r="DP83" i="14"/>
  <c r="DG83" i="14"/>
  <c r="ED14" i="17"/>
  <c r="DV14" i="17"/>
  <c r="DT76" i="17"/>
  <c r="EB76" i="17"/>
  <c r="DT15" i="9"/>
  <c r="DL15" i="9"/>
  <c r="DU12" i="13"/>
  <c r="DM12" i="13"/>
  <c r="DV22" i="16"/>
  <c r="ED22" i="16"/>
  <c r="DM52" i="17"/>
  <c r="DU52" i="17"/>
  <c r="EA22" i="4"/>
  <c r="EI22" i="4"/>
  <c r="DW27" i="7"/>
  <c r="DO27" i="7"/>
  <c r="DT19" i="10"/>
  <c r="EB19" i="10"/>
  <c r="DG52" i="14"/>
  <c r="DP52" i="14"/>
  <c r="EB54" i="16"/>
  <c r="DT54" i="16"/>
  <c r="EP89" i="17"/>
  <c r="EH89" i="17"/>
  <c r="EB15" i="25"/>
  <c r="DT15" i="25"/>
  <c r="DM14" i="25"/>
  <c r="DU14" i="25"/>
  <c r="DG15" i="6"/>
  <c r="DP15" i="6"/>
  <c r="CO21" i="7"/>
  <c r="CQ21" i="7" s="1"/>
  <c r="CP21" i="7" s="1"/>
  <c r="CS21" i="7" s="1"/>
  <c r="AH21" i="7"/>
  <c r="AG21" i="7"/>
  <c r="DT76" i="14"/>
  <c r="EB76" i="14"/>
  <c r="DW13" i="17"/>
  <c r="DO13" i="17"/>
  <c r="DG47" i="7"/>
  <c r="DP47" i="7"/>
  <c r="DU99" i="14"/>
  <c r="DM99" i="14"/>
  <c r="DM9" i="17"/>
  <c r="DU9" i="17"/>
  <c r="DT18" i="7"/>
  <c r="EB18" i="7"/>
  <c r="ED12" i="11"/>
  <c r="DV12" i="11"/>
  <c r="EI24" i="14"/>
  <c r="EA24" i="14"/>
  <c r="DW63" i="17"/>
  <c r="DO63" i="17"/>
  <c r="ED12" i="25"/>
  <c r="DV12" i="25"/>
  <c r="DT68" i="17"/>
  <c r="EB68" i="17"/>
  <c r="DG50" i="17"/>
  <c r="DP50" i="17"/>
  <c r="DO98" i="14"/>
  <c r="DW98" i="14"/>
  <c r="DO81" i="16"/>
  <c r="DW81" i="16"/>
  <c r="DM32" i="17"/>
  <c r="DU32" i="17"/>
  <c r="DP29" i="6"/>
  <c r="DG29" i="6"/>
  <c r="DS22" i="9"/>
  <c r="EA22" i="9"/>
  <c r="CU33" i="10"/>
  <c r="DP53" i="16"/>
  <c r="DG53" i="16"/>
  <c r="DG97" i="16"/>
  <c r="DP97" i="16"/>
  <c r="DG58" i="17"/>
  <c r="DP58" i="17"/>
  <c r="DV23" i="14"/>
  <c r="ED23" i="14"/>
  <c r="DO45" i="14"/>
  <c r="DW45" i="14"/>
  <c r="ED38" i="16"/>
  <c r="DV38" i="16"/>
  <c r="DM90" i="16"/>
  <c r="DU90" i="16"/>
  <c r="EB74" i="17"/>
  <c r="DT74" i="17"/>
  <c r="DP10" i="25"/>
  <c r="DG10" i="25"/>
  <c r="EB18" i="16"/>
  <c r="DT18" i="16"/>
  <c r="DV33" i="17"/>
  <c r="ED33" i="17"/>
  <c r="EB12" i="17"/>
  <c r="DT12" i="17"/>
  <c r="DO16" i="7"/>
  <c r="DW16" i="7"/>
  <c r="ED12" i="10"/>
  <c r="DV12" i="10"/>
  <c r="EA60" i="14"/>
  <c r="EI60" i="14"/>
  <c r="DV85" i="16"/>
  <c r="ED85" i="16"/>
  <c r="DW15" i="17"/>
  <c r="DO15" i="17"/>
  <c r="EP100" i="17"/>
  <c r="EH100" i="17"/>
  <c r="DV98" i="17"/>
  <c r="ED98" i="17"/>
  <c r="DV25" i="4"/>
  <c r="ED25" i="4"/>
  <c r="DG62" i="14"/>
  <c r="DP62" i="14"/>
  <c r="DI9" i="15"/>
  <c r="DI7" i="15"/>
  <c r="DT80" i="16"/>
  <c r="EB80" i="16"/>
  <c r="DO9" i="25"/>
  <c r="DW9" i="25"/>
  <c r="DW20" i="4"/>
  <c r="DO20" i="4"/>
  <c r="AH17" i="7"/>
  <c r="AG17" i="7"/>
  <c r="CO17" i="7"/>
  <c r="CQ17" i="7" s="1"/>
  <c r="CP17" i="7" s="1"/>
  <c r="CS17" i="7" s="1"/>
  <c r="DW22" i="10"/>
  <c r="DO22" i="10"/>
  <c r="DG65" i="14"/>
  <c r="DP65" i="14"/>
  <c r="EA69" i="16"/>
  <c r="EI69" i="16"/>
  <c r="DM29" i="4"/>
  <c r="DU29" i="4"/>
  <c r="DP34" i="6"/>
  <c r="DG34" i="6"/>
  <c r="CO42" i="7"/>
  <c r="CQ42" i="7" s="1"/>
  <c r="CP42" i="7" s="1"/>
  <c r="CS42" i="7" s="1"/>
  <c r="AH42" i="7"/>
  <c r="AG42" i="7"/>
  <c r="DL20" i="9"/>
  <c r="DT20" i="9"/>
  <c r="EI43" i="16"/>
  <c r="EA43" i="16"/>
  <c r="DS26" i="9"/>
  <c r="EA26" i="9"/>
  <c r="DM82" i="16"/>
  <c r="DU82" i="16"/>
  <c r="DO73" i="16"/>
  <c r="DW73" i="16"/>
  <c r="DO26" i="17"/>
  <c r="DW26" i="17"/>
  <c r="DG41" i="16"/>
  <c r="DP41" i="16"/>
  <c r="DO70" i="16"/>
  <c r="DW70" i="16"/>
  <c r="DL11" i="9"/>
  <c r="DT11" i="9"/>
  <c r="DP60" i="16"/>
  <c r="DG60" i="16"/>
  <c r="EB20" i="17"/>
  <c r="DT20" i="17"/>
  <c r="DO68" i="17"/>
  <c r="DW68" i="17"/>
  <c r="DT21" i="25"/>
  <c r="EB21" i="25"/>
  <c r="DM31" i="25"/>
  <c r="DU31" i="25"/>
  <c r="DG37" i="7"/>
  <c r="DP37" i="7"/>
  <c r="DO15" i="9"/>
  <c r="DF15" i="9"/>
  <c r="DO72" i="14"/>
  <c r="DW72" i="14"/>
  <c r="EI82" i="17"/>
  <c r="EA82" i="17"/>
  <c r="DU21" i="6"/>
  <c r="DM21" i="6"/>
  <c r="DM11" i="4"/>
  <c r="DU11" i="4"/>
  <c r="DT91" i="16"/>
  <c r="EB91" i="16"/>
  <c r="DO10" i="19"/>
  <c r="DF10" i="19"/>
  <c r="DP14" i="12"/>
  <c r="DG14" i="12"/>
  <c r="DV19" i="10"/>
  <c r="ED19" i="10"/>
  <c r="EI74" i="14"/>
  <c r="EA74" i="14"/>
  <c r="DV87" i="17"/>
  <c r="ED87" i="17"/>
  <c r="DU20" i="24"/>
  <c r="DM20" i="24"/>
  <c r="DG24" i="6"/>
  <c r="DP24" i="6"/>
  <c r="DW75" i="14"/>
  <c r="DO75" i="14"/>
  <c r="DP35" i="14"/>
  <c r="DG35" i="14"/>
  <c r="EB12" i="16"/>
  <c r="DT12" i="16"/>
  <c r="DT70" i="16"/>
  <c r="EB70" i="16"/>
  <c r="DG51" i="17"/>
  <c r="DP51" i="17"/>
  <c r="DP30" i="25"/>
  <c r="DG30" i="25"/>
  <c r="ED91" i="17"/>
  <c r="DV91" i="17"/>
  <c r="CO50" i="7"/>
  <c r="CQ50" i="7" s="1"/>
  <c r="CP50" i="7" s="1"/>
  <c r="CS50" i="7" s="1"/>
  <c r="AH50" i="7"/>
  <c r="AG50" i="7"/>
  <c r="DT15" i="7"/>
  <c r="EB15" i="7"/>
  <c r="DM19" i="7"/>
  <c r="DU19" i="7"/>
  <c r="DU23" i="10"/>
  <c r="DM23" i="10"/>
  <c r="DP34" i="14"/>
  <c r="DG34" i="14"/>
  <c r="DT62" i="17"/>
  <c r="EB62" i="17"/>
  <c r="DP10" i="5"/>
  <c r="DG10" i="5"/>
  <c r="DS14" i="9"/>
  <c r="EA14" i="9"/>
  <c r="DT17" i="10"/>
  <c r="EB17" i="10"/>
  <c r="DM67" i="14"/>
  <c r="DU67" i="14"/>
  <c r="DM42" i="17"/>
  <c r="DU42" i="17"/>
  <c r="DG89" i="17"/>
  <c r="DP89" i="17"/>
  <c r="DU37" i="6"/>
  <c r="DM37" i="6"/>
  <c r="DG18" i="14"/>
  <c r="DP18" i="14"/>
  <c r="EB72" i="14"/>
  <c r="DT72" i="14"/>
  <c r="DT20" i="25"/>
  <c r="EB20" i="25"/>
  <c r="DM31" i="6"/>
  <c r="DU31" i="6"/>
  <c r="DO23" i="9"/>
  <c r="DF23" i="9"/>
  <c r="DM53" i="14"/>
  <c r="DU53" i="14"/>
  <c r="DG100" i="16"/>
  <c r="DP100" i="16"/>
  <c r="DG64" i="17"/>
  <c r="DP64" i="17"/>
  <c r="DW10" i="12"/>
  <c r="DO10" i="12"/>
  <c r="DT9" i="16"/>
  <c r="EB9" i="16"/>
  <c r="DU11" i="24"/>
  <c r="DM11" i="24"/>
  <c r="DW61" i="7"/>
  <c r="DO61" i="7"/>
  <c r="DU11" i="11"/>
  <c r="DM11" i="11"/>
  <c r="DO55" i="17"/>
  <c r="DW55" i="17"/>
  <c r="DU15" i="11"/>
  <c r="DM15" i="11"/>
  <c r="ED57" i="16"/>
  <c r="DV57" i="16"/>
  <c r="DW13" i="10"/>
  <c r="DO13" i="10"/>
  <c r="DW33" i="14"/>
  <c r="DO33" i="14"/>
  <c r="DU46" i="17"/>
  <c r="DM46" i="17"/>
  <c r="DU9" i="13"/>
  <c r="DM9" i="13"/>
  <c r="EC38" i="6"/>
  <c r="EK38" i="6"/>
  <c r="DM26" i="11"/>
  <c r="DU26" i="11"/>
  <c r="DM57" i="7"/>
  <c r="DU57" i="7"/>
  <c r="DG19" i="6"/>
  <c r="DP19" i="6"/>
  <c r="DP29" i="7"/>
  <c r="DG29" i="7"/>
  <c r="DG33" i="6"/>
  <c r="DP33" i="6"/>
  <c r="DW11" i="16"/>
  <c r="DO11" i="16"/>
  <c r="DG78" i="17"/>
  <c r="DP78" i="17"/>
  <c r="DP31" i="16"/>
  <c r="DG31" i="16"/>
  <c r="DT41" i="17"/>
  <c r="EB41" i="17"/>
  <c r="DM12" i="24"/>
  <c r="DU12" i="24"/>
  <c r="DM22" i="25"/>
  <c r="DU22" i="25"/>
  <c r="DM23" i="6"/>
  <c r="DU23" i="6"/>
  <c r="DM31" i="7"/>
  <c r="DU31" i="7"/>
  <c r="ED29" i="10"/>
  <c r="DV29" i="10"/>
  <c r="EP36" i="14"/>
  <c r="EH36" i="14"/>
  <c r="EP70" i="17"/>
  <c r="EH70" i="17"/>
  <c r="DG31" i="25"/>
  <c r="DP31" i="25"/>
  <c r="DW14" i="7"/>
  <c r="DO14" i="7"/>
  <c r="CO54" i="7"/>
  <c r="CQ54" i="7" s="1"/>
  <c r="CP54" i="7" s="1"/>
  <c r="CS54" i="7" s="1"/>
  <c r="AH54" i="7"/>
  <c r="AG54" i="7"/>
  <c r="EB38" i="14"/>
  <c r="DT38" i="14"/>
  <c r="DM92" i="14"/>
  <c r="DU92" i="14"/>
  <c r="DW77" i="16"/>
  <c r="DO77" i="16"/>
  <c r="DG20" i="6"/>
  <c r="DP20" i="6"/>
  <c r="DP21" i="7"/>
  <c r="DG21" i="7"/>
  <c r="DV13" i="12"/>
  <c r="ED13" i="12"/>
  <c r="EI56" i="16"/>
  <c r="EA56" i="16"/>
  <c r="EP38" i="17"/>
  <c r="EH38" i="17"/>
  <c r="CO47" i="7"/>
  <c r="CQ47" i="7" s="1"/>
  <c r="CP47" i="7" s="1"/>
  <c r="CS47" i="7" s="1"/>
  <c r="AH47" i="7"/>
  <c r="AG47" i="7"/>
  <c r="DG9" i="13"/>
  <c r="DP9" i="13"/>
  <c r="ED54" i="16"/>
  <c r="DV54" i="16"/>
  <c r="DW72" i="17"/>
  <c r="DO72" i="17"/>
  <c r="DW23" i="17"/>
  <c r="DO23" i="17"/>
  <c r="DM16" i="7"/>
  <c r="DU16" i="7"/>
  <c r="DL12" i="9"/>
  <c r="DT12" i="9"/>
  <c r="DT42" i="14"/>
  <c r="EB42" i="14"/>
  <c r="DO10" i="21"/>
  <c r="DW10" i="21"/>
  <c r="DP62" i="17"/>
  <c r="DG62" i="17"/>
  <c r="EP22" i="14"/>
  <c r="EH22" i="14"/>
  <c r="EI24" i="16"/>
  <c r="EA24" i="16"/>
  <c r="EI66" i="16"/>
  <c r="EA66" i="16"/>
  <c r="EC29" i="17"/>
  <c r="EK29" i="17"/>
  <c r="DI7" i="4"/>
  <c r="DI9" i="4"/>
  <c r="DT34" i="14"/>
  <c r="EB34" i="14"/>
  <c r="DM52" i="7"/>
  <c r="DU52" i="7"/>
  <c r="ED22" i="17"/>
  <c r="DV22" i="17"/>
  <c r="DG23" i="25"/>
  <c r="DP23" i="25"/>
  <c r="EI86" i="16"/>
  <c r="EA86" i="16"/>
  <c r="EP20" i="4"/>
  <c r="EH20" i="4"/>
  <c r="DP26" i="6"/>
  <c r="DG26" i="6"/>
  <c r="DF28" i="9"/>
  <c r="DO28" i="9"/>
  <c r="DO27" i="9"/>
  <c r="DF27" i="9"/>
  <c r="DT45" i="14"/>
  <c r="EB45" i="14"/>
  <c r="DW47" i="14"/>
  <c r="DO47" i="14"/>
  <c r="DP11" i="5"/>
  <c r="DG11" i="5"/>
  <c r="DP50" i="14"/>
  <c r="DG50" i="14"/>
  <c r="DT53" i="16"/>
  <c r="EB53" i="16"/>
  <c r="DO44" i="7"/>
  <c r="DW44" i="7"/>
  <c r="DW28" i="16"/>
  <c r="DO28" i="16"/>
  <c r="DU29" i="6"/>
  <c r="DM29" i="6"/>
  <c r="DO15" i="7"/>
  <c r="DW15" i="7"/>
  <c r="ED36" i="7"/>
  <c r="DV36" i="7"/>
  <c r="DV32" i="10"/>
  <c r="ED32" i="10"/>
  <c r="DM35" i="16"/>
  <c r="DU35" i="16"/>
  <c r="DP10" i="4"/>
  <c r="DG10" i="4"/>
  <c r="DU34" i="7"/>
  <c r="DM34" i="7"/>
  <c r="DT29" i="25"/>
  <c r="EB29" i="25"/>
  <c r="DU16" i="24"/>
  <c r="DM16" i="24"/>
  <c r="DW27" i="10"/>
  <c r="DO27" i="10"/>
  <c r="DW18" i="24"/>
  <c r="DO18" i="24"/>
  <c r="EB41" i="14"/>
  <c r="DT41" i="14"/>
  <c r="DT88" i="16"/>
  <c r="EB88" i="16"/>
  <c r="DP22" i="25"/>
  <c r="DG22" i="25"/>
  <c r="DT51" i="7"/>
  <c r="EB51" i="7"/>
  <c r="DO74" i="14"/>
  <c r="DW74" i="14"/>
  <c r="DM11" i="15"/>
  <c r="DU11" i="15"/>
  <c r="DU23" i="16"/>
  <c r="DM23" i="16"/>
  <c r="EA13" i="24"/>
  <c r="EI13" i="24"/>
  <c r="DU32" i="25"/>
  <c r="DM32" i="25"/>
  <c r="DL24" i="9"/>
  <c r="DT24" i="9"/>
  <c r="DG12" i="6"/>
  <c r="DP12" i="6"/>
  <c r="CO46" i="7"/>
  <c r="CQ46" i="7" s="1"/>
  <c r="CP46" i="7" s="1"/>
  <c r="CS46" i="7" s="1"/>
  <c r="AH46" i="7"/>
  <c r="AG46" i="7"/>
  <c r="EA29" i="16"/>
  <c r="EI29" i="16"/>
  <c r="DP93" i="17"/>
  <c r="DG93" i="17"/>
  <c r="DP54" i="7"/>
  <c r="DG54" i="7"/>
  <c r="DP71" i="14"/>
  <c r="DG71" i="14"/>
  <c r="DM96" i="16"/>
  <c r="DU96" i="16"/>
  <c r="DM21" i="24"/>
  <c r="DU21" i="24"/>
  <c r="DT9" i="4"/>
  <c r="EB9" i="4"/>
  <c r="ED14" i="14"/>
  <c r="DV14" i="14"/>
  <c r="DM83" i="17"/>
  <c r="DU83" i="17"/>
  <c r="EB30" i="25"/>
  <c r="DT30" i="25"/>
  <c r="DP85" i="17"/>
  <c r="DG85" i="17"/>
  <c r="DP68" i="16"/>
  <c r="DG68" i="16"/>
  <c r="DW58" i="7"/>
  <c r="DO58" i="7"/>
  <c r="DT13" i="14"/>
  <c r="EB13" i="14"/>
  <c r="DU84" i="16"/>
  <c r="DM84" i="16"/>
  <c r="DU10" i="25"/>
  <c r="DM10" i="25"/>
  <c r="DU78" i="17"/>
  <c r="DM78" i="17"/>
  <c r="DI9" i="22"/>
  <c r="DI7" i="22"/>
  <c r="DM12" i="5"/>
  <c r="DU12" i="5"/>
  <c r="DM55" i="7"/>
  <c r="DU55" i="7"/>
  <c r="DW50" i="16"/>
  <c r="DO50" i="16"/>
  <c r="EB11" i="6"/>
  <c r="DT11" i="6"/>
  <c r="DV17" i="9"/>
  <c r="DN17" i="9"/>
  <c r="DO37" i="14"/>
  <c r="DW37" i="14"/>
  <c r="EC15" i="16"/>
  <c r="EK15" i="16"/>
  <c r="DP66" i="16"/>
  <c r="DG66" i="16"/>
  <c r="EI26" i="17"/>
  <c r="EA26" i="17"/>
  <c r="EA53" i="17"/>
  <c r="EI53" i="17"/>
  <c r="DW30" i="4"/>
  <c r="DO30" i="4"/>
  <c r="DO26" i="7"/>
  <c r="DW26" i="7"/>
  <c r="DW53" i="7"/>
  <c r="DO53" i="7"/>
  <c r="DG41" i="14"/>
  <c r="DP41" i="14"/>
  <c r="DG39" i="16"/>
  <c r="DP39" i="16"/>
  <c r="DT61" i="17"/>
  <c r="EB61" i="17"/>
  <c r="ED30" i="14"/>
  <c r="DV30" i="14"/>
  <c r="DO40" i="16"/>
  <c r="DW40" i="16"/>
  <c r="DP57" i="17"/>
  <c r="DG57" i="17"/>
  <c r="DM35" i="6"/>
  <c r="DU35" i="6"/>
  <c r="DV24" i="10"/>
  <c r="ED24" i="10"/>
  <c r="DT21" i="14"/>
  <c r="EB21" i="14"/>
  <c r="EC27" i="16"/>
  <c r="EK27" i="16"/>
  <c r="DW69" i="16"/>
  <c r="DO69" i="16"/>
  <c r="DI7" i="6"/>
  <c r="DI9" i="6"/>
  <c r="DT46" i="7"/>
  <c r="EB46" i="7"/>
  <c r="DU14" i="10"/>
  <c r="DM14" i="10"/>
  <c r="DM25" i="14"/>
  <c r="DU25" i="14"/>
  <c r="DW67" i="14"/>
  <c r="DO67" i="14"/>
  <c r="DP43" i="16"/>
  <c r="DG43" i="16"/>
  <c r="EO81" i="17"/>
  <c r="EW81" i="17"/>
  <c r="DM22" i="6"/>
  <c r="DU22" i="6"/>
  <c r="DU33" i="6"/>
  <c r="DM33" i="6"/>
  <c r="DG19" i="13"/>
  <c r="DP19" i="13"/>
  <c r="DG25" i="7"/>
  <c r="DP25" i="7"/>
  <c r="ED17" i="10"/>
  <c r="DV17" i="10"/>
  <c r="DU24" i="10"/>
  <c r="DM24" i="10"/>
  <c r="DT47" i="14"/>
  <c r="EB47" i="14"/>
  <c r="EC89" i="14"/>
  <c r="EK89" i="14"/>
  <c r="DG19" i="25"/>
  <c r="DP19" i="25"/>
  <c r="DP18" i="4"/>
  <c r="DG18" i="4"/>
  <c r="DM54" i="14"/>
  <c r="DU54" i="14"/>
  <c r="DG80" i="16"/>
  <c r="DP80" i="16"/>
  <c r="DW86" i="16"/>
  <c r="DO86" i="16"/>
  <c r="DG99" i="14"/>
  <c r="DP99" i="14"/>
  <c r="DW16" i="10"/>
  <c r="DO16" i="10"/>
  <c r="DV11" i="12"/>
  <c r="ED11" i="12"/>
  <c r="DU48" i="7"/>
  <c r="DM48" i="7"/>
  <c r="DG14" i="11"/>
  <c r="DP14" i="11"/>
  <c r="ED48" i="14"/>
  <c r="DV48" i="14"/>
  <c r="DP35" i="16"/>
  <c r="DG35" i="16"/>
  <c r="DG16" i="25"/>
  <c r="DP16" i="25"/>
  <c r="DM11" i="25"/>
  <c r="DU11" i="25"/>
  <c r="DU13" i="6"/>
  <c r="DM13" i="6"/>
  <c r="DN9" i="9"/>
  <c r="DV9" i="9"/>
  <c r="DT29" i="9"/>
  <c r="DL29" i="9"/>
  <c r="DG55" i="14"/>
  <c r="DP55" i="14"/>
  <c r="DW13" i="16"/>
  <c r="DO13" i="16"/>
  <c r="DP46" i="7"/>
  <c r="DG46" i="7"/>
  <c r="EB49" i="14"/>
  <c r="DT49" i="14"/>
  <c r="EB49" i="16"/>
  <c r="DT49" i="16"/>
  <c r="DP89" i="16"/>
  <c r="DG89" i="16"/>
  <c r="EI85" i="17"/>
  <c r="EA85" i="17"/>
  <c r="DG14" i="24"/>
  <c r="DP14" i="24"/>
  <c r="EB27" i="4"/>
  <c r="DT27" i="4"/>
  <c r="DW31" i="14"/>
  <c r="DO31" i="14"/>
  <c r="EB74" i="16"/>
  <c r="DT74" i="16"/>
  <c r="DP99" i="17"/>
  <c r="DG99" i="17"/>
  <c r="DG20" i="25"/>
  <c r="DP20" i="25"/>
  <c r="DL9" i="9"/>
  <c r="DT9" i="9"/>
  <c r="DM17" i="11"/>
  <c r="DU17" i="11"/>
  <c r="EA69" i="14"/>
  <c r="EI69" i="14"/>
  <c r="EP63" i="16"/>
  <c r="EH63" i="16"/>
  <c r="DT40" i="17"/>
  <c r="EB40" i="17"/>
  <c r="DT94" i="17"/>
  <c r="EB94" i="17"/>
  <c r="DP17" i="6"/>
  <c r="DG17" i="6"/>
  <c r="DN11" i="9"/>
  <c r="DV11" i="9"/>
  <c r="DM19" i="14"/>
  <c r="DU19" i="14"/>
  <c r="DP27" i="14"/>
  <c r="DG27" i="14"/>
  <c r="ED63" i="16"/>
  <c r="DV63" i="16"/>
  <c r="EA98" i="16"/>
  <c r="EI98" i="16"/>
  <c r="EH65" i="17"/>
  <c r="EP65" i="17"/>
  <c r="DP21" i="6"/>
  <c r="DG21" i="6"/>
  <c r="DT44" i="14"/>
  <c r="EB44" i="14"/>
  <c r="DW59" i="16"/>
  <c r="DO59" i="16"/>
  <c r="DU67" i="17"/>
  <c r="DM67" i="17"/>
  <c r="DT9" i="5"/>
  <c r="EB9" i="5"/>
  <c r="DG55" i="7"/>
  <c r="DP55" i="7"/>
  <c r="DM21" i="11"/>
  <c r="DU21" i="11"/>
  <c r="EB35" i="17"/>
  <c r="DT35" i="17"/>
  <c r="DU61" i="7"/>
  <c r="DM61" i="7"/>
  <c r="DP18" i="6"/>
  <c r="DG18" i="6"/>
  <c r="DP43" i="14"/>
  <c r="DG43" i="14"/>
  <c r="EI57" i="17"/>
  <c r="EA57" i="17"/>
  <c r="DP22" i="6"/>
  <c r="DG22" i="6"/>
  <c r="EB98" i="14"/>
  <c r="DT98" i="14"/>
  <c r="DV28" i="17"/>
  <c r="ED28" i="17"/>
  <c r="DP21" i="24"/>
  <c r="DG21" i="24"/>
  <c r="DT10" i="7"/>
  <c r="EB10" i="7"/>
  <c r="DG56" i="7"/>
  <c r="DP56" i="7"/>
  <c r="DM12" i="12"/>
  <c r="DU12" i="12"/>
  <c r="DU57" i="14"/>
  <c r="DM57" i="14"/>
  <c r="DW18" i="16"/>
  <c r="DO18" i="16"/>
  <c r="DG64" i="16"/>
  <c r="DP64" i="16"/>
  <c r="DP30" i="6"/>
  <c r="DG30" i="6"/>
  <c r="DP10" i="13"/>
  <c r="DG10" i="13"/>
  <c r="DG44" i="17"/>
  <c r="DP44" i="17"/>
  <c r="DP74" i="17"/>
  <c r="DG74" i="17"/>
  <c r="DW24" i="4"/>
  <c r="DO24" i="4"/>
  <c r="DT24" i="17"/>
  <c r="EB24" i="17"/>
  <c r="DG60" i="17"/>
  <c r="DP60" i="17"/>
  <c r="ED28" i="10"/>
  <c r="DV28" i="10"/>
  <c r="DW29" i="4"/>
  <c r="DO29" i="4"/>
  <c r="DM14" i="15"/>
  <c r="DU14" i="15"/>
  <c r="DO79" i="16"/>
  <c r="DW79" i="16"/>
  <c r="DP12" i="5"/>
  <c r="DG12" i="5"/>
  <c r="ED51" i="14"/>
  <c r="DV51" i="14"/>
  <c r="DT37" i="16"/>
  <c r="EB37" i="16"/>
  <c r="DO36" i="17"/>
  <c r="DW36" i="17"/>
  <c r="DM10" i="18"/>
  <c r="DU10" i="18"/>
  <c r="DU28" i="10"/>
  <c r="DM28" i="10"/>
  <c r="DG73" i="17"/>
  <c r="DP73" i="17"/>
  <c r="DG55" i="16"/>
  <c r="DP55" i="16"/>
  <c r="DO31" i="17"/>
  <c r="DW31" i="17"/>
  <c r="DG84" i="17"/>
  <c r="DP84" i="17"/>
  <c r="DS12" i="19"/>
  <c r="EA12" i="19"/>
  <c r="DO31" i="4"/>
  <c r="DW31" i="4"/>
  <c r="DG22" i="7"/>
  <c r="DP22" i="7"/>
  <c r="EB69" i="17"/>
  <c r="DT69" i="17"/>
  <c r="DM14" i="6"/>
  <c r="DU14" i="6"/>
  <c r="DU32" i="7"/>
  <c r="DM32" i="7"/>
  <c r="FC30" i="17"/>
  <c r="FK30" i="17"/>
  <c r="DT16" i="4"/>
  <c r="EB16" i="4"/>
  <c r="DG11" i="11"/>
  <c r="DP11" i="11"/>
  <c r="DW76" i="14"/>
  <c r="DO76" i="14"/>
  <c r="EB55" i="17"/>
  <c r="DT55" i="17"/>
  <c r="DP76" i="17"/>
  <c r="DG76" i="17"/>
  <c r="DT17" i="25"/>
  <c r="EB17" i="25"/>
  <c r="DP25" i="25"/>
  <c r="DG25" i="25"/>
  <c r="DP22" i="4"/>
  <c r="DG22" i="4"/>
  <c r="DG40" i="7"/>
  <c r="DP40" i="7"/>
  <c r="EB70" i="14"/>
  <c r="DT70" i="14"/>
  <c r="DW19" i="16"/>
  <c r="DO19" i="16"/>
  <c r="DT13" i="25"/>
  <c r="EB13" i="25"/>
  <c r="DG23" i="11"/>
  <c r="DP23" i="11"/>
  <c r="DW58" i="14"/>
  <c r="DO58" i="14"/>
  <c r="DP94" i="14"/>
  <c r="DG94" i="14"/>
  <c r="EK9" i="5"/>
  <c r="EC9" i="5"/>
  <c r="DU42" i="7"/>
  <c r="DM42" i="7"/>
  <c r="DF21" i="9"/>
  <c r="DO21" i="9"/>
  <c r="DP19" i="14"/>
  <c r="DG19" i="14"/>
  <c r="EI57" i="16"/>
  <c r="EA57" i="16"/>
  <c r="DM9" i="22"/>
  <c r="DU9" i="22"/>
  <c r="DU21" i="4"/>
  <c r="DM21" i="4"/>
  <c r="DU9" i="10"/>
  <c r="DM9" i="10"/>
  <c r="DW90" i="14"/>
  <c r="DO90" i="14"/>
  <c r="DP12" i="16"/>
  <c r="DG12" i="16"/>
  <c r="DO54" i="17"/>
  <c r="DW54" i="17"/>
  <c r="EB11" i="5"/>
  <c r="DT11" i="5"/>
  <c r="CO10" i="7"/>
  <c r="CQ10" i="7" s="1"/>
  <c r="CP10" i="7" s="1"/>
  <c r="CS10" i="7" s="1"/>
  <c r="AG10" i="7"/>
  <c r="AH10" i="7"/>
  <c r="EI73" i="16"/>
  <c r="EA73" i="16"/>
  <c r="DM27" i="17"/>
  <c r="DU27" i="17"/>
  <c r="DU60" i="17"/>
  <c r="DM60" i="17"/>
  <c r="DO60" i="7"/>
  <c r="DW60" i="7"/>
  <c r="DM10" i="5"/>
  <c r="DU10" i="5"/>
  <c r="DM25" i="11"/>
  <c r="DU25" i="11"/>
  <c r="DM15" i="16"/>
  <c r="DU15" i="16"/>
  <c r="DU83" i="16"/>
  <c r="DM83" i="16"/>
  <c r="DT16" i="11"/>
  <c r="EB16" i="11"/>
  <c r="DG49" i="14"/>
  <c r="DP49" i="14"/>
  <c r="DG81" i="14"/>
  <c r="DP81" i="14"/>
  <c r="DT60" i="16"/>
  <c r="EB60" i="16"/>
  <c r="DU23" i="11"/>
  <c r="DM23" i="11"/>
  <c r="DM13" i="15"/>
  <c r="DU13" i="15"/>
  <c r="EI81" i="16"/>
  <c r="EA81" i="16"/>
  <c r="CO25" i="7"/>
  <c r="CQ25" i="7" s="1"/>
  <c r="CP25" i="7" s="1"/>
  <c r="CS25" i="7" s="1"/>
  <c r="AH25" i="7"/>
  <c r="AG25" i="7"/>
  <c r="DF16" i="9"/>
  <c r="DO16" i="9"/>
  <c r="DW10" i="14"/>
  <c r="DO10" i="14"/>
  <c r="EA87" i="14"/>
  <c r="EI87" i="14"/>
  <c r="DG59" i="17"/>
  <c r="DP59" i="17"/>
  <c r="DU13" i="13"/>
  <c r="DM13" i="13"/>
  <c r="DG56" i="17"/>
  <c r="DP56" i="17"/>
  <c r="DW57" i="14"/>
  <c r="DO57" i="14"/>
  <c r="DT16" i="25"/>
  <c r="EB16" i="25"/>
  <c r="DU36" i="6"/>
  <c r="DM36" i="6"/>
  <c r="DO94" i="16"/>
  <c r="DW94" i="16"/>
  <c r="DP27" i="17"/>
  <c r="DG27" i="17"/>
  <c r="DP13" i="4"/>
  <c r="DG13" i="4"/>
  <c r="DU10" i="13"/>
  <c r="DM10" i="13"/>
  <c r="DP11" i="13"/>
  <c r="DG11" i="13"/>
  <c r="DG90" i="16"/>
  <c r="DP90" i="16"/>
  <c r="DO9" i="18"/>
  <c r="DW9" i="18"/>
  <c r="EB31" i="4"/>
  <c r="DT31" i="4"/>
  <c r="DW24" i="14"/>
  <c r="DO24" i="14"/>
  <c r="DG97" i="17"/>
  <c r="DP97" i="17"/>
  <c r="DT24" i="25"/>
  <c r="EB24" i="25"/>
  <c r="DU26" i="4"/>
  <c r="DM26" i="4"/>
  <c r="DG10" i="11"/>
  <c r="DP10" i="11"/>
  <c r="DT15" i="17"/>
  <c r="EB15" i="17"/>
  <c r="DP18" i="25"/>
  <c r="DG18" i="25"/>
  <c r="DM30" i="6"/>
  <c r="DU30" i="6"/>
  <c r="DF20" i="9"/>
  <c r="DO20" i="9"/>
  <c r="EP55" i="14"/>
  <c r="EH55" i="14"/>
  <c r="EI94" i="14"/>
  <c r="EA94" i="14"/>
  <c r="DP100" i="17"/>
  <c r="DG100" i="17"/>
  <c r="EB19" i="25"/>
  <c r="DT19" i="25"/>
  <c r="EB10" i="4"/>
  <c r="DT10" i="4"/>
  <c r="DP13" i="6"/>
  <c r="DG13" i="6"/>
  <c r="DM10" i="10"/>
  <c r="DU10" i="10"/>
  <c r="DT10" i="14"/>
  <c r="EB10" i="14"/>
  <c r="DW92" i="17"/>
  <c r="DO92" i="17"/>
  <c r="DG11" i="4"/>
  <c r="DP11" i="4"/>
  <c r="DM29" i="7"/>
  <c r="DU29" i="7"/>
  <c r="DV11" i="10"/>
  <c r="ED11" i="10"/>
  <c r="DV15" i="13"/>
  <c r="ED15" i="13"/>
  <c r="DG67" i="17"/>
  <c r="DP67" i="17"/>
  <c r="DG20" i="7"/>
  <c r="DP20" i="7"/>
  <c r="DM17" i="14"/>
  <c r="DU17" i="14"/>
  <c r="DP76" i="16"/>
  <c r="DG76" i="16"/>
  <c r="DW70" i="17"/>
  <c r="DO70" i="17"/>
  <c r="DP17" i="25"/>
  <c r="DG17" i="25"/>
  <c r="DM88" i="17"/>
  <c r="DU88" i="17"/>
  <c r="DW86" i="17"/>
  <c r="DO86" i="17"/>
  <c r="DG61" i="14"/>
  <c r="DP61" i="14"/>
  <c r="CO55" i="7"/>
  <c r="CQ55" i="7" s="1"/>
  <c r="CP55" i="7" s="1"/>
  <c r="CS55" i="7" s="1"/>
  <c r="AH55" i="7"/>
  <c r="AG55" i="7"/>
  <c r="DT78" i="16"/>
  <c r="EB78" i="16"/>
  <c r="DT56" i="17"/>
  <c r="EB56" i="17"/>
  <c r="DT35" i="7"/>
  <c r="EB35" i="7"/>
  <c r="DO38" i="14"/>
  <c r="DW38" i="14"/>
  <c r="EP93" i="16"/>
  <c r="EH93" i="16"/>
  <c r="EO29" i="17"/>
  <c r="EW29" i="17"/>
  <c r="DU10" i="22"/>
  <c r="DM10" i="22"/>
  <c r="DM23" i="14"/>
  <c r="DU23" i="14"/>
  <c r="DP92" i="16"/>
  <c r="DG92" i="16"/>
  <c r="EB9" i="18"/>
  <c r="DT9" i="18"/>
  <c r="DP10" i="7"/>
  <c r="DG10" i="7"/>
  <c r="CO56" i="7"/>
  <c r="CQ56" i="7" s="1"/>
  <c r="CP56" i="7" s="1"/>
  <c r="CS56" i="7" s="1"/>
  <c r="AG56" i="7"/>
  <c r="AH56" i="7"/>
  <c r="DV20" i="14"/>
  <c r="ED20" i="14"/>
  <c r="DT39" i="14"/>
  <c r="EB39" i="14"/>
  <c r="ED43" i="17"/>
  <c r="DV43" i="17"/>
  <c r="DT54" i="7"/>
  <c r="EB54" i="7"/>
  <c r="DO22" i="14"/>
  <c r="DW22" i="14"/>
  <c r="DU59" i="14"/>
  <c r="DM59" i="14"/>
  <c r="DT36" i="17"/>
  <c r="EB36" i="17"/>
  <c r="DT96" i="17"/>
  <c r="EB96" i="17"/>
  <c r="DM15" i="6"/>
  <c r="DU15" i="6"/>
  <c r="DT37" i="7"/>
  <c r="EB37" i="7"/>
  <c r="EK25" i="10"/>
  <c r="EC25" i="10"/>
  <c r="DG93" i="16"/>
  <c r="DP93" i="16"/>
  <c r="DO30" i="7"/>
  <c r="DW30" i="7"/>
  <c r="DM28" i="14"/>
  <c r="DU28" i="14"/>
  <c r="DG44" i="14"/>
  <c r="DP44" i="14"/>
  <c r="DW83" i="16"/>
  <c r="DO83" i="16"/>
  <c r="DW10" i="22"/>
  <c r="DO10" i="22"/>
  <c r="DO13" i="9"/>
  <c r="DF13" i="9"/>
  <c r="DN22" i="9"/>
  <c r="DV22" i="9"/>
  <c r="EB41" i="16"/>
  <c r="DT41" i="16"/>
  <c r="DP49" i="17"/>
  <c r="DG49" i="17"/>
  <c r="DT22" i="16"/>
  <c r="EB22" i="16"/>
  <c r="DM50" i="17"/>
  <c r="DU50" i="17"/>
  <c r="DF12" i="19"/>
  <c r="DO12" i="19"/>
  <c r="DP14" i="4"/>
  <c r="DG14" i="4"/>
  <c r="CO22" i="7"/>
  <c r="CQ22" i="7" s="1"/>
  <c r="CP22" i="7" s="1"/>
  <c r="CS22" i="7" s="1"/>
  <c r="AG22" i="7"/>
  <c r="AH22" i="7"/>
  <c r="DM52" i="14"/>
  <c r="DU52" i="14"/>
  <c r="DM38" i="16"/>
  <c r="DU38" i="16"/>
  <c r="DV56" i="14"/>
  <c r="ED56" i="14"/>
  <c r="DU28" i="6"/>
  <c r="DM28" i="6"/>
  <c r="DP48" i="16"/>
  <c r="DG48" i="16"/>
  <c r="EO48" i="17"/>
  <c r="EW48" i="17"/>
  <c r="EP56" i="14"/>
  <c r="EH56" i="14"/>
  <c r="ED29" i="16"/>
  <c r="DV29" i="16"/>
  <c r="DG15" i="14"/>
  <c r="DP15" i="14"/>
  <c r="EP93" i="14"/>
  <c r="EH93" i="14"/>
  <c r="DT72" i="16"/>
  <c r="EB72" i="16"/>
  <c r="DM14" i="17"/>
  <c r="DU14" i="17"/>
  <c r="DO28" i="14"/>
  <c r="DW28" i="14"/>
  <c r="CO40" i="7"/>
  <c r="CQ40" i="7" s="1"/>
  <c r="CP40" i="7" s="1"/>
  <c r="CS40" i="7" s="1"/>
  <c r="AH40" i="7"/>
  <c r="AG40" i="7"/>
  <c r="DV9" i="12"/>
  <c r="ED9" i="12"/>
  <c r="ER32" i="14"/>
  <c r="EJ32" i="14"/>
  <c r="EA20" i="16"/>
  <c r="EI20" i="16"/>
  <c r="DU18" i="17"/>
  <c r="DM18" i="17"/>
  <c r="DW15" i="25"/>
  <c r="DO15" i="25"/>
  <c r="DM38" i="6"/>
  <c r="DU38" i="6"/>
  <c r="DT81" i="14"/>
  <c r="EB81" i="14"/>
  <c r="DU39" i="16"/>
  <c r="DM39" i="16"/>
  <c r="DM30" i="10"/>
  <c r="DU30" i="10"/>
  <c r="DT13" i="9"/>
  <c r="DL13" i="9"/>
  <c r="DM15" i="13"/>
  <c r="DU15" i="13"/>
  <c r="DM27" i="16"/>
  <c r="DU27" i="16"/>
  <c r="DO17" i="17"/>
  <c r="DW17" i="17"/>
  <c r="DT54" i="17"/>
  <c r="EB54" i="17"/>
  <c r="DP10" i="6"/>
  <c r="DG10" i="6"/>
  <c r="DT59" i="7"/>
  <c r="EB59" i="7"/>
  <c r="DW18" i="10"/>
  <c r="DO18" i="10"/>
  <c r="DT84" i="17"/>
  <c r="EB84" i="17"/>
  <c r="DT79" i="14"/>
  <c r="EB79" i="14"/>
  <c r="EA51" i="16"/>
  <c r="EI51" i="16"/>
  <c r="DU25" i="10"/>
  <c r="DM25" i="10"/>
  <c r="DM32" i="4"/>
  <c r="DU32" i="4"/>
  <c r="DM29" i="10"/>
  <c r="DU29" i="10"/>
  <c r="DU58" i="14"/>
  <c r="DM58" i="14"/>
  <c r="DM26" i="16"/>
  <c r="DU26" i="16"/>
  <c r="DW74" i="16"/>
  <c r="DO74" i="16"/>
  <c r="DM14" i="21"/>
  <c r="DU14" i="21"/>
  <c r="EO21" i="16"/>
  <c r="EW21" i="16"/>
  <c r="DU40" i="7"/>
  <c r="DM40" i="7"/>
  <c r="DO32" i="16"/>
  <c r="DW32" i="16"/>
  <c r="DT20" i="7"/>
  <c r="EB20" i="7"/>
  <c r="DO31" i="6"/>
  <c r="DW31" i="6"/>
  <c r="DG18" i="13"/>
  <c r="DP18" i="13"/>
  <c r="DW44" i="16"/>
  <c r="DO44" i="16"/>
  <c r="ED30" i="16"/>
  <c r="DV30" i="16"/>
  <c r="DT45" i="16"/>
  <c r="EB45" i="16"/>
  <c r="DU12" i="25"/>
  <c r="DM12" i="25"/>
  <c r="DU13" i="21"/>
  <c r="DM13" i="21"/>
  <c r="DM26" i="25"/>
  <c r="DU26" i="25"/>
  <c r="DO35" i="6"/>
  <c r="DW35" i="6"/>
  <c r="DT15" i="14"/>
  <c r="EB15" i="14"/>
  <c r="EB10" i="16"/>
  <c r="DT10" i="16"/>
  <c r="DO78" i="16"/>
  <c r="DW78" i="16"/>
  <c r="DP40" i="17"/>
  <c r="DG40" i="17"/>
  <c r="DW26" i="4"/>
  <c r="DO26" i="4"/>
  <c r="DG60" i="14"/>
  <c r="DP60" i="14"/>
  <c r="EH71" i="14"/>
  <c r="EP71" i="14"/>
  <c r="DW34" i="16"/>
  <c r="DO34" i="16"/>
  <c r="EH86" i="14"/>
  <c r="EP86" i="14"/>
  <c r="DO23" i="7"/>
  <c r="DW23" i="7"/>
  <c r="DM13" i="11"/>
  <c r="DU13" i="11"/>
  <c r="EC17" i="13"/>
  <c r="EK17" i="13"/>
  <c r="EA97" i="16"/>
  <c r="EI97" i="16"/>
  <c r="EI99" i="17"/>
  <c r="EA99" i="17"/>
  <c r="DW11" i="7"/>
  <c r="DO11" i="7"/>
  <c r="DW39" i="7"/>
  <c r="DO39" i="7"/>
  <c r="DU12" i="14"/>
  <c r="DM12" i="14"/>
  <c r="EI65" i="16"/>
  <c r="EA65" i="16"/>
  <c r="DW61" i="17"/>
  <c r="DO61" i="17"/>
  <c r="DM19" i="6"/>
  <c r="DU19" i="6"/>
  <c r="DU26" i="10"/>
  <c r="DM26" i="10"/>
  <c r="EI48" i="16"/>
  <c r="EA48" i="16"/>
  <c r="DW95" i="17"/>
  <c r="DO95" i="17"/>
  <c r="DT100" i="14"/>
  <c r="EB100" i="14"/>
  <c r="DO52" i="7"/>
  <c r="DW52" i="7"/>
  <c r="DM43" i="14"/>
  <c r="DU43" i="14"/>
  <c r="EH31" i="16"/>
  <c r="EP31" i="16"/>
  <c r="DM49" i="7"/>
  <c r="DU49" i="7"/>
  <c r="DU24" i="6"/>
  <c r="DM24" i="6"/>
  <c r="DL27" i="9"/>
  <c r="DT27" i="9"/>
  <c r="DP69" i="14"/>
  <c r="DG69" i="14"/>
  <c r="EB77" i="17"/>
  <c r="DT77" i="17"/>
  <c r="DV11" i="24"/>
  <c r="ED11" i="24"/>
  <c r="DU20" i="10"/>
  <c r="DM20" i="10"/>
  <c r="DU11" i="16"/>
  <c r="DM11" i="16"/>
  <c r="DG96" i="17"/>
  <c r="DP96" i="17"/>
  <c r="DO49" i="7"/>
  <c r="DW49" i="7"/>
  <c r="DU17" i="4"/>
  <c r="DM17" i="4"/>
  <c r="ED64" i="14"/>
  <c r="DV64" i="14"/>
  <c r="DU19" i="13"/>
  <c r="DM19" i="13"/>
  <c r="DU20" i="6"/>
  <c r="DM20" i="6"/>
  <c r="DM16" i="14"/>
  <c r="DU16" i="14"/>
  <c r="DM26" i="6"/>
  <c r="DU26" i="6"/>
  <c r="EV27" i="14"/>
  <c r="FD27" i="14"/>
  <c r="DW9" i="16"/>
  <c r="DO9" i="16"/>
  <c r="DT47" i="16"/>
  <c r="EB47" i="16"/>
  <c r="DW10" i="18"/>
  <c r="DO10" i="18"/>
  <c r="DM11" i="7"/>
  <c r="DU11" i="7"/>
  <c r="DM21" i="7"/>
  <c r="DU21" i="7"/>
  <c r="DM13" i="10"/>
  <c r="DU13" i="10"/>
  <c r="DW10" i="17"/>
  <c r="DO10" i="17"/>
  <c r="DS30" i="9"/>
  <c r="EA30" i="9"/>
  <c r="DT13" i="17"/>
  <c r="EB13" i="17"/>
  <c r="DM19" i="4"/>
  <c r="DU19" i="4"/>
  <c r="DM30" i="7"/>
  <c r="DU30" i="7"/>
  <c r="ED21" i="11"/>
  <c r="DV21" i="11"/>
  <c r="ED24" i="11"/>
  <c r="DV24" i="11"/>
  <c r="EI32" i="16"/>
  <c r="EA32" i="16"/>
  <c r="EB79" i="16"/>
  <c r="DT79" i="16"/>
  <c r="EB86" i="17"/>
  <c r="DT86" i="17"/>
  <c r="DG23" i="6"/>
  <c r="DP23" i="6"/>
  <c r="DU53" i="7"/>
  <c r="DM53" i="7"/>
  <c r="DL19" i="9"/>
  <c r="DT19" i="9"/>
  <c r="DW18" i="17"/>
  <c r="DO18" i="17"/>
  <c r="DT87" i="17"/>
  <c r="EB87" i="17"/>
  <c r="DV11" i="19"/>
  <c r="DN11" i="19"/>
  <c r="EB27" i="25"/>
  <c r="DT27" i="25"/>
  <c r="DM23" i="25"/>
  <c r="DU23" i="25"/>
  <c r="DP77" i="14"/>
  <c r="DG77" i="14"/>
  <c r="DM44" i="7"/>
  <c r="DU44" i="7"/>
  <c r="DT67" i="16"/>
  <c r="EB67" i="16"/>
  <c r="DI9" i="7"/>
  <c r="DI7" i="7"/>
  <c r="DV32" i="7"/>
  <c r="ED32" i="7"/>
  <c r="ED10" i="10"/>
  <c r="DV10" i="10"/>
  <c r="DU9" i="12"/>
  <c r="DM9" i="12"/>
  <c r="ED95" i="14"/>
  <c r="DV95" i="14"/>
  <c r="DG88" i="16"/>
  <c r="DP88" i="16"/>
  <c r="EB75" i="17"/>
  <c r="DT75" i="17"/>
  <c r="DM11" i="17"/>
  <c r="DU11" i="17"/>
  <c r="EB41" i="7"/>
  <c r="DT41" i="7"/>
  <c r="DT50" i="14"/>
  <c r="EB50" i="14"/>
  <c r="EB77" i="16"/>
  <c r="DT77" i="16"/>
  <c r="DG20" i="17"/>
  <c r="DP20" i="17"/>
  <c r="DM97" i="17"/>
  <c r="DU97" i="17"/>
  <c r="ED19" i="24"/>
  <c r="DV19" i="24"/>
  <c r="EI94" i="16"/>
  <c r="EA94" i="16"/>
  <c r="DO57" i="7"/>
  <c r="DW57" i="7"/>
  <c r="ED20" i="10"/>
  <c r="DV20" i="10"/>
  <c r="DG17" i="14"/>
  <c r="DP17" i="14"/>
  <c r="DP25" i="14"/>
  <c r="DG25" i="14"/>
  <c r="ED10" i="15"/>
  <c r="DV10" i="15"/>
  <c r="DT50" i="16"/>
  <c r="EB50" i="16"/>
  <c r="EA34" i="17"/>
  <c r="EI34" i="17"/>
  <c r="EH48" i="14"/>
  <c r="EP48" i="14"/>
  <c r="DT37" i="14"/>
  <c r="EB37" i="14"/>
  <c r="DG72" i="16"/>
  <c r="DP72" i="16"/>
  <c r="DT18" i="24"/>
  <c r="EB18" i="24"/>
  <c r="DG98" i="16"/>
  <c r="DP98" i="16"/>
  <c r="EI12" i="11"/>
  <c r="EA12" i="11"/>
  <c r="DW26" i="14"/>
  <c r="DO26" i="14"/>
  <c r="EI90" i="17"/>
  <c r="EA90" i="17"/>
  <c r="DM34" i="6"/>
  <c r="DU34" i="6"/>
  <c r="EI51" i="14"/>
  <c r="EA51" i="14"/>
  <c r="DW93" i="14"/>
  <c r="DO93" i="14"/>
  <c r="DG12" i="12"/>
  <c r="DP12" i="12"/>
  <c r="DU16" i="10"/>
  <c r="DM16" i="10"/>
  <c r="DU63" i="14"/>
  <c r="DM63" i="14"/>
  <c r="DG28" i="25"/>
  <c r="DP28" i="25"/>
  <c r="EB31" i="10"/>
  <c r="DT31" i="10"/>
  <c r="DP51" i="16"/>
  <c r="DG51" i="16"/>
  <c r="DT23" i="7"/>
  <c r="EB23" i="7"/>
  <c r="ED71" i="16"/>
  <c r="DV71" i="16"/>
  <c r="DP14" i="25"/>
  <c r="DG14" i="25"/>
  <c r="DG17" i="24"/>
  <c r="DP17" i="24"/>
  <c r="DM15" i="10"/>
  <c r="DU15" i="10"/>
  <c r="DG78" i="14"/>
  <c r="DP78" i="14"/>
  <c r="EB22" i="24"/>
  <c r="DT22" i="24"/>
  <c r="DT45" i="7"/>
  <c r="EB45" i="7"/>
  <c r="DM13" i="12"/>
  <c r="DU13" i="12"/>
  <c r="DP29" i="25"/>
  <c r="DG29" i="25"/>
  <c r="DG22" i="24"/>
  <c r="DP22" i="24"/>
  <c r="DT26" i="7"/>
  <c r="EB26" i="7"/>
  <c r="EI20" i="11"/>
  <c r="EA20" i="11"/>
  <c r="DU16" i="13"/>
  <c r="DM16" i="13"/>
  <c r="DT73" i="17"/>
  <c r="EB73" i="17"/>
  <c r="DG47" i="16"/>
  <c r="DP47" i="16"/>
  <c r="DM15" i="4"/>
  <c r="DU15" i="4"/>
  <c r="DP84" i="16"/>
  <c r="DG84" i="16"/>
  <c r="EI32" i="14"/>
  <c r="EA32" i="14"/>
  <c r="DW53" i="17"/>
  <c r="DO53" i="17"/>
  <c r="DU12" i="6"/>
  <c r="DM12" i="6"/>
  <c r="DP27" i="4"/>
  <c r="DG27" i="4"/>
  <c r="DU58" i="7"/>
  <c r="DM58" i="7"/>
  <c r="DL16" i="9"/>
  <c r="DT16" i="9"/>
  <c r="DP11" i="14"/>
  <c r="DG11" i="14"/>
  <c r="ED92" i="14"/>
  <c r="DV92" i="14"/>
  <c r="DW35" i="17"/>
  <c r="DO35" i="17"/>
  <c r="DW16" i="4"/>
  <c r="DO16" i="4"/>
  <c r="EB11" i="13"/>
  <c r="DT11" i="13"/>
  <c r="DU24" i="11"/>
  <c r="DM24" i="11"/>
  <c r="DO16" i="14"/>
  <c r="DW16" i="14"/>
  <c r="EA58" i="16"/>
  <c r="EI58" i="16"/>
  <c r="DO83" i="17"/>
  <c r="DW83" i="17"/>
  <c r="DP21" i="25"/>
  <c r="DG21" i="25"/>
  <c r="DW45" i="7"/>
  <c r="DO45" i="7"/>
  <c r="EI40" i="14"/>
  <c r="EA40" i="14"/>
  <c r="DW88" i="14"/>
  <c r="DO88" i="14"/>
  <c r="DO62" i="16"/>
  <c r="DW62" i="16"/>
  <c r="DT21" i="17"/>
  <c r="EB21" i="17"/>
  <c r="AH9" i="7"/>
  <c r="CO9" i="7"/>
  <c r="CQ9" i="7" s="1"/>
  <c r="CP9" i="7" s="1"/>
  <c r="CS9" i="7" s="1"/>
  <c r="AG9" i="7"/>
  <c r="DL10" i="9"/>
  <c r="DT10" i="9"/>
  <c r="DP25" i="17"/>
  <c r="DG25" i="17"/>
  <c r="DP79" i="17"/>
  <c r="DG79" i="17"/>
  <c r="DU17" i="6"/>
  <c r="DM17" i="6"/>
  <c r="DO13" i="11"/>
  <c r="DW13" i="11"/>
  <c r="EO13" i="16"/>
  <c r="EW13" i="16"/>
  <c r="DW14" i="21"/>
  <c r="DO14" i="21"/>
  <c r="DM19" i="24"/>
  <c r="DU19" i="24"/>
  <c r="DM18" i="6"/>
  <c r="DU18" i="6"/>
  <c r="ED87" i="14"/>
  <c r="DV87" i="14"/>
  <c r="EK11" i="17"/>
  <c r="EC11" i="17"/>
  <c r="DG45" i="17"/>
  <c r="DP45" i="17"/>
  <c r="DP10" i="24"/>
  <c r="DG10" i="24"/>
  <c r="CO18" i="7"/>
  <c r="CQ18" i="7" s="1"/>
  <c r="CP18" i="7" s="1"/>
  <c r="CS18" i="7" s="1"/>
  <c r="AG18" i="7"/>
  <c r="AH18" i="7"/>
  <c r="ED40" i="14"/>
  <c r="DV40" i="14"/>
  <c r="EC11" i="15"/>
  <c r="EK11" i="15"/>
  <c r="DO77" i="17"/>
  <c r="DW77" i="17"/>
  <c r="DT43" i="7"/>
  <c r="EB43" i="7"/>
  <c r="DP13" i="14"/>
  <c r="DG13" i="14"/>
  <c r="DT19" i="16"/>
  <c r="EB19" i="16"/>
  <c r="DG49" i="16"/>
  <c r="DP49" i="16"/>
  <c r="EA17" i="17"/>
  <c r="EI17" i="17"/>
  <c r="DP17" i="16"/>
  <c r="DG17" i="16"/>
  <c r="DU22" i="7"/>
  <c r="DM22" i="7"/>
  <c r="DU21" i="10"/>
  <c r="DM21" i="10"/>
  <c r="DM14" i="14"/>
  <c r="DU14" i="14"/>
  <c r="DM9" i="15"/>
  <c r="DU9" i="15"/>
  <c r="DT62" i="16"/>
  <c r="EB62" i="16"/>
  <c r="DS18" i="9"/>
  <c r="EA18" i="9"/>
  <c r="DM47" i="7"/>
  <c r="DU47" i="7"/>
  <c r="EP29" i="14"/>
  <c r="EH29" i="14"/>
  <c r="EC84" i="14"/>
  <c r="EK84" i="14"/>
  <c r="DW21" i="17"/>
  <c r="DO21" i="17"/>
  <c r="DF25" i="9"/>
  <c r="DO25" i="9"/>
  <c r="DT17" i="7"/>
  <c r="EB17" i="7"/>
  <c r="DG12" i="17"/>
  <c r="DP12" i="17"/>
  <c r="DP26" i="11"/>
  <c r="DG26" i="11"/>
  <c r="DW9" i="10"/>
  <c r="DO9" i="10"/>
  <c r="DO37" i="16"/>
  <c r="DW37" i="16"/>
  <c r="DG13" i="24"/>
  <c r="DP13" i="24"/>
  <c r="DT12" i="4"/>
  <c r="EB12" i="4"/>
  <c r="DM60" i="7"/>
  <c r="DU60" i="7"/>
  <c r="EC46" i="16"/>
  <c r="EK46" i="16"/>
  <c r="DW81" i="17"/>
  <c r="DO81" i="17"/>
  <c r="DP17" i="4"/>
  <c r="DG17" i="4"/>
  <c r="DW14" i="10"/>
  <c r="DO14" i="10"/>
  <c r="EA77" i="14"/>
  <c r="EI77" i="14"/>
  <c r="DT14" i="16"/>
  <c r="EB14" i="16"/>
  <c r="DO82" i="17"/>
  <c r="DW82" i="17"/>
  <c r="DW15" i="24"/>
  <c r="DO15" i="24"/>
  <c r="DT56" i="7"/>
  <c r="EB56" i="7"/>
  <c r="DM28" i="4"/>
  <c r="DU28" i="4"/>
  <c r="DG12" i="7"/>
  <c r="DP12" i="7"/>
  <c r="ED15" i="10"/>
  <c r="DV15" i="10"/>
  <c r="DG15" i="11"/>
  <c r="DP15" i="11"/>
  <c r="DM11" i="21"/>
  <c r="DU11" i="21"/>
  <c r="DM10" i="11"/>
  <c r="DU10" i="11"/>
  <c r="DP56" i="16"/>
  <c r="DG56" i="16"/>
  <c r="DT38" i="7"/>
  <c r="EB38" i="7"/>
  <c r="DG19" i="11"/>
  <c r="DP19" i="11"/>
  <c r="DM96" i="14"/>
  <c r="DU96" i="14"/>
  <c r="DP45" i="16"/>
  <c r="DG45" i="16"/>
  <c r="EI31" i="17"/>
  <c r="EA31" i="17"/>
  <c r="ED19" i="17"/>
  <c r="DV19" i="17"/>
  <c r="DM100" i="16"/>
  <c r="DU100" i="16"/>
  <c r="DU13" i="4"/>
  <c r="DM13" i="4"/>
  <c r="EP24" i="4"/>
  <c r="EH24" i="4"/>
  <c r="DP25" i="6"/>
  <c r="DG25" i="6"/>
  <c r="DW23" i="16"/>
  <c r="DO23" i="16"/>
  <c r="DG9" i="21"/>
  <c r="DP9" i="21"/>
  <c r="DG48" i="7"/>
  <c r="DP48" i="7"/>
  <c r="DG59" i="14"/>
  <c r="DP59" i="14"/>
  <c r="DT64" i="16"/>
  <c r="EB64" i="16"/>
  <c r="DM24" i="7"/>
  <c r="DU24" i="7"/>
  <c r="DM33" i="7"/>
  <c r="DU33" i="7"/>
  <c r="DU11" i="10"/>
  <c r="DM11" i="10"/>
  <c r="DM62" i="14"/>
  <c r="DU62" i="14"/>
  <c r="DP91" i="14"/>
  <c r="DG91" i="14"/>
  <c r="DO58" i="16"/>
  <c r="DW58" i="16"/>
  <c r="DG12" i="4"/>
  <c r="DP12" i="4"/>
  <c r="DO59" i="7"/>
  <c r="DW59" i="7"/>
  <c r="DI9" i="11"/>
  <c r="DI7" i="11"/>
  <c r="EB31" i="14"/>
  <c r="DT31" i="14"/>
  <c r="DO24" i="16"/>
  <c r="DW24" i="16"/>
  <c r="ED9" i="17"/>
  <c r="DV9" i="17"/>
  <c r="EI84" i="14"/>
  <c r="EA84" i="14"/>
  <c r="DP18" i="7"/>
  <c r="DG18" i="7"/>
  <c r="DM18" i="13"/>
  <c r="DU18" i="13"/>
  <c r="DG73" i="14"/>
  <c r="DP73" i="14"/>
  <c r="DG75" i="17"/>
  <c r="DP75" i="17"/>
  <c r="EI9" i="25"/>
  <c r="EA9" i="25"/>
  <c r="DM10" i="6"/>
  <c r="DU10" i="6"/>
  <c r="DU50" i="7"/>
  <c r="DM50" i="7"/>
  <c r="DP100" i="14"/>
  <c r="DG100" i="14"/>
  <c r="DM22" i="11"/>
  <c r="DU22" i="11"/>
  <c r="DG54" i="14"/>
  <c r="DP54" i="14"/>
  <c r="DU36" i="7"/>
  <c r="DM36" i="7"/>
  <c r="DU19" i="11"/>
  <c r="DM19" i="11"/>
  <c r="DO96" i="16"/>
  <c r="DW96" i="16"/>
  <c r="DO69" i="17"/>
  <c r="DW69" i="17"/>
  <c r="EI49" i="17"/>
  <c r="EA49" i="17"/>
  <c r="EB64" i="17"/>
  <c r="DT64" i="17"/>
  <c r="DG38" i="17"/>
  <c r="DP38" i="17"/>
  <c r="DV23" i="10"/>
  <c r="ED23" i="10"/>
  <c r="DP41" i="17"/>
  <c r="DG41" i="17"/>
  <c r="DO21" i="10"/>
  <c r="DW21" i="10"/>
  <c r="DN12" i="9"/>
  <c r="DV12" i="9"/>
  <c r="DU25" i="4"/>
  <c r="DM25" i="4"/>
  <c r="DT42" i="16"/>
  <c r="EB42" i="16"/>
  <c r="CO12" i="17"/>
  <c r="CQ12" i="17" s="1"/>
  <c r="CP12" i="17" s="1"/>
  <c r="CS12" i="17" s="1"/>
  <c r="CS7" i="17" s="1"/>
  <c r="D29" i="1" s="1"/>
  <c r="AG12" i="17"/>
  <c r="AH12" i="17"/>
  <c r="ED94" i="17"/>
  <c r="DV94" i="17"/>
  <c r="EP90" i="14"/>
  <c r="EH90" i="14"/>
  <c r="DP34" i="17"/>
  <c r="DG34" i="17"/>
  <c r="DW91" i="16"/>
  <c r="DO91" i="16"/>
  <c r="CO13" i="7"/>
  <c r="CQ13" i="7" s="1"/>
  <c r="CP13" i="7" s="1"/>
  <c r="CS13" i="7" s="1"/>
  <c r="AH13" i="7"/>
  <c r="AG13" i="7"/>
  <c r="DM59" i="16"/>
  <c r="DU59" i="16"/>
  <c r="DO35" i="7"/>
  <c r="DW35" i="7"/>
  <c r="DM14" i="11"/>
  <c r="DU14" i="11"/>
  <c r="DM9" i="14"/>
  <c r="DU9" i="14"/>
  <c r="DO14" i="16"/>
  <c r="DW14" i="16"/>
  <c r="DU10" i="17"/>
  <c r="DM10" i="17"/>
  <c r="EI17" i="24"/>
  <c r="EA17" i="24"/>
  <c r="DU25" i="6"/>
  <c r="DM25" i="6"/>
  <c r="DT65" i="14"/>
  <c r="EB65" i="14"/>
  <c r="DG48" i="17"/>
  <c r="DP48" i="17"/>
  <c r="DM35" i="14"/>
  <c r="DU35" i="14"/>
  <c r="EI17" i="16"/>
  <c r="EA17" i="16"/>
  <c r="DH7" i="19"/>
  <c r="DH9" i="19"/>
  <c r="EI9" i="24"/>
  <c r="EA9" i="24"/>
  <c r="DG19" i="4"/>
  <c r="DP19" i="4"/>
  <c r="DM18" i="10"/>
  <c r="DU18" i="10"/>
  <c r="DT18" i="14"/>
  <c r="EB18" i="14"/>
  <c r="DT23" i="17"/>
  <c r="EB23" i="17"/>
  <c r="DU9" i="21"/>
  <c r="DM9" i="21"/>
  <c r="DP52" i="17"/>
  <c r="DG52" i="17"/>
  <c r="DU39" i="7"/>
  <c r="DM39" i="7"/>
  <c r="DG28" i="7"/>
  <c r="DP28" i="7"/>
  <c r="DP14" i="13"/>
  <c r="DG14" i="13"/>
  <c r="EB97" i="14"/>
  <c r="DT97" i="14"/>
  <c r="EB71" i="16"/>
  <c r="DT71" i="16"/>
  <c r="EH89" i="16"/>
  <c r="EP89" i="16"/>
  <c r="DV27" i="6"/>
  <c r="ED27" i="6"/>
  <c r="DP42" i="14"/>
  <c r="DG42" i="14"/>
  <c r="DM61" i="16"/>
  <c r="DU61" i="16"/>
  <c r="ED37" i="17"/>
  <c r="DV37" i="17"/>
  <c r="DM10" i="24"/>
  <c r="DU10" i="24"/>
  <c r="DP26" i="25"/>
  <c r="DG26" i="25"/>
  <c r="DV39" i="17"/>
  <c r="ED39" i="17"/>
  <c r="DN26" i="9"/>
  <c r="DV26" i="9"/>
  <c r="DO46" i="14"/>
  <c r="DW46" i="14"/>
  <c r="DO13" i="25"/>
  <c r="DW13" i="25"/>
  <c r="CS7" i="4"/>
  <c r="D14" i="1" s="1"/>
  <c r="DT9" i="7"/>
  <c r="EB9" i="7"/>
  <c r="EB46" i="14"/>
  <c r="DT46" i="14"/>
  <c r="DP25" i="16"/>
  <c r="DG25" i="16"/>
  <c r="DT95" i="16"/>
  <c r="EB95" i="16"/>
  <c r="DM47" i="17"/>
  <c r="DU47" i="17"/>
  <c r="DO31" i="9"/>
  <c r="DF31" i="9"/>
  <c r="EB22" i="17"/>
  <c r="DT22" i="17"/>
  <c r="DL11" i="19"/>
  <c r="DT11" i="19"/>
  <c r="DG36" i="6"/>
  <c r="DP36" i="6"/>
  <c r="DM30" i="16"/>
  <c r="DU30" i="16"/>
  <c r="DT92" i="17"/>
  <c r="EB92" i="17"/>
  <c r="DT28" i="7"/>
  <c r="EB28" i="7"/>
  <c r="ED30" i="10"/>
  <c r="DV30" i="10"/>
  <c r="EB83" i="14"/>
  <c r="DT83" i="14"/>
  <c r="DG10" i="16"/>
  <c r="DP10" i="16"/>
  <c r="EB91" i="17"/>
  <c r="DT91" i="17"/>
  <c r="EI18" i="4"/>
  <c r="EA18" i="4"/>
  <c r="EB27" i="10"/>
  <c r="DT27" i="10"/>
  <c r="DO66" i="14"/>
  <c r="DW66" i="14"/>
  <c r="DM45" i="17"/>
  <c r="DU45" i="17"/>
  <c r="DM12" i="15"/>
  <c r="DU12" i="15"/>
  <c r="DW21" i="16"/>
  <c r="DO21" i="16"/>
  <c r="DP36" i="16"/>
  <c r="DG36" i="16"/>
  <c r="DM44" i="17"/>
  <c r="DU44" i="17"/>
  <c r="DO43" i="7"/>
  <c r="DW43" i="7"/>
  <c r="DN30" i="9"/>
  <c r="DV30" i="9"/>
  <c r="DW75" i="16"/>
  <c r="DO75" i="16"/>
  <c r="DG24" i="25"/>
  <c r="DP24" i="25"/>
  <c r="DG31" i="7"/>
  <c r="DP31" i="7"/>
  <c r="DV67" i="16"/>
  <c r="ED67" i="16"/>
  <c r="DU11" i="12"/>
  <c r="DM11" i="12"/>
  <c r="DO99" i="16"/>
  <c r="DW99" i="16"/>
  <c r="EB80" i="17"/>
  <c r="DT80" i="17"/>
  <c r="EP52" i="16"/>
  <c r="EH52" i="16"/>
  <c r="EB92" i="16"/>
  <c r="DT92" i="16"/>
  <c r="DO90" i="17"/>
  <c r="DW90" i="17"/>
  <c r="DU16" i="6"/>
  <c r="DM16" i="6"/>
  <c r="DM18" i="11"/>
  <c r="DU18" i="11"/>
  <c r="DW68" i="14"/>
  <c r="DO68" i="14"/>
  <c r="DT39" i="17"/>
  <c r="EB39" i="17"/>
  <c r="DV11" i="25"/>
  <c r="ED11" i="25"/>
  <c r="DT9" i="6"/>
  <c r="EB9" i="6"/>
  <c r="DO51" i="7"/>
  <c r="DW51" i="7"/>
  <c r="DT32" i="10"/>
  <c r="EB32" i="10"/>
  <c r="DW52" i="16"/>
  <c r="DO52" i="16"/>
  <c r="DG65" i="17"/>
  <c r="DP65" i="17"/>
  <c r="DP88" i="17"/>
  <c r="DG88" i="17"/>
  <c r="CO31" i="7"/>
  <c r="CQ31" i="7" s="1"/>
  <c r="CP31" i="7" s="1"/>
  <c r="CS31" i="7" s="1"/>
  <c r="AH31" i="7"/>
  <c r="AG31" i="7"/>
  <c r="DN18" i="9"/>
  <c r="DV18" i="9"/>
  <c r="DM30" i="14"/>
  <c r="DU30" i="14"/>
  <c r="DT10" i="15"/>
  <c r="EB10" i="15"/>
  <c r="DU59" i="17"/>
  <c r="DM59" i="17"/>
  <c r="CO33" i="7"/>
  <c r="CQ33" i="7" s="1"/>
  <c r="CP33" i="7" s="1"/>
  <c r="CS33" i="7" s="1"/>
  <c r="AG33" i="7"/>
  <c r="AH33" i="7"/>
  <c r="EB37" i="17"/>
  <c r="DT37" i="17"/>
  <c r="DU98" i="17"/>
  <c r="DM98" i="17"/>
  <c r="DG32" i="25"/>
  <c r="DP32" i="25"/>
  <c r="DS17" i="9"/>
  <c r="EA17" i="9"/>
  <c r="DO63" i="14"/>
  <c r="DW63" i="14"/>
  <c r="EH40" i="16"/>
  <c r="EP40" i="16"/>
  <c r="DP12" i="24"/>
  <c r="DG12" i="24"/>
  <c r="DM9" i="11"/>
  <c r="DU9" i="11"/>
  <c r="DO32" i="4"/>
  <c r="DW32" i="4"/>
  <c r="CO12" i="7"/>
  <c r="CQ12" i="7" s="1"/>
  <c r="CP12" i="7" s="1"/>
  <c r="CS12" i="7" s="1"/>
  <c r="AG12" i="7"/>
  <c r="AH12" i="7"/>
  <c r="DG22" i="11"/>
  <c r="DP22" i="11"/>
  <c r="DU26" i="14"/>
  <c r="DM26" i="14"/>
  <c r="DU63" i="17"/>
  <c r="DM63" i="17"/>
  <c r="DP82" i="14"/>
  <c r="DG82" i="14"/>
  <c r="DL31" i="9"/>
  <c r="DT31" i="9"/>
  <c r="EA82" i="14"/>
  <c r="EI82" i="14"/>
  <c r="DO79" i="14"/>
  <c r="DW79" i="14"/>
  <c r="ED28" i="4"/>
  <c r="DV28" i="4"/>
  <c r="DO34" i="7"/>
  <c r="DW34" i="7"/>
  <c r="CO29" i="7"/>
  <c r="CQ29" i="7" s="1"/>
  <c r="CP29" i="7" s="1"/>
  <c r="CS29" i="7" s="1"/>
  <c r="AH29" i="7"/>
  <c r="AG29" i="7"/>
  <c r="DV16" i="13"/>
  <c r="ED16" i="13"/>
  <c r="EB72" i="17"/>
  <c r="DT72" i="17"/>
  <c r="DU10" i="21"/>
  <c r="DM10" i="21"/>
  <c r="DU28" i="17"/>
  <c r="DM28" i="17"/>
  <c r="DU25" i="7"/>
  <c r="DM25" i="7"/>
  <c r="DO24" i="7"/>
  <c r="DW24" i="7"/>
  <c r="EI95" i="14"/>
  <c r="EA95" i="14"/>
  <c r="DW30" i="17"/>
  <c r="DO30" i="17"/>
  <c r="EB14" i="4"/>
  <c r="DT14" i="4"/>
  <c r="DW37" i="6"/>
  <c r="DO37" i="6"/>
  <c r="CO48" i="7"/>
  <c r="CQ48" i="7" s="1"/>
  <c r="CP48" i="7" s="1"/>
  <c r="CS48" i="7" s="1"/>
  <c r="AG48" i="7"/>
  <c r="AH48" i="7"/>
  <c r="EB14" i="13"/>
  <c r="DT14" i="13"/>
  <c r="DW97" i="14"/>
  <c r="DO97" i="14"/>
  <c r="DU25" i="17"/>
  <c r="DM25" i="17"/>
  <c r="ED14" i="15"/>
  <c r="DV14" i="15"/>
  <c r="DG11" i="6"/>
  <c r="DP11" i="6"/>
  <c r="DM27" i="7"/>
  <c r="DU27" i="7"/>
  <c r="DT71" i="17"/>
  <c r="EB71" i="17"/>
  <c r="EB13" i="7"/>
  <c r="DT13" i="7"/>
  <c r="DL23" i="9"/>
  <c r="DT23" i="9"/>
  <c r="ED53" i="14"/>
  <c r="DV53" i="14"/>
  <c r="DT88" i="14"/>
  <c r="EB88" i="14"/>
  <c r="CS89" i="4"/>
  <c r="DW19" i="7"/>
  <c r="DO19" i="7"/>
  <c r="DM17" i="13"/>
  <c r="DU17" i="13"/>
  <c r="DP80" i="17"/>
  <c r="DG80" i="17"/>
  <c r="DU32" i="6"/>
  <c r="DM32" i="6"/>
  <c r="DU64" i="14"/>
  <c r="DM64" i="14"/>
  <c r="DT68" i="16"/>
  <c r="EB68" i="16"/>
  <c r="DM87" i="16"/>
  <c r="DU87" i="16"/>
  <c r="DV31" i="10"/>
  <c r="ED31" i="10"/>
  <c r="DU28" i="25"/>
  <c r="DM28" i="25"/>
  <c r="DU14" i="7"/>
  <c r="DM14" i="7"/>
  <c r="DS21" i="9"/>
  <c r="EA21" i="9"/>
  <c r="DF29" i="9"/>
  <c r="DO29" i="9"/>
  <c r="DG21" i="14"/>
  <c r="DP21" i="14"/>
  <c r="EI66" i="14"/>
  <c r="EA66" i="14"/>
  <c r="EP44" i="16"/>
  <c r="EH44" i="16"/>
  <c r="DT25" i="25"/>
  <c r="EB25" i="25"/>
  <c r="DU34" i="16"/>
  <c r="DM34" i="16"/>
  <c r="DU15" i="24"/>
  <c r="DM15" i="24"/>
  <c r="DO25" i="11"/>
  <c r="DW25" i="11"/>
  <c r="DT9" i="19"/>
  <c r="DL9" i="19"/>
  <c r="ED96" i="14"/>
  <c r="DV96" i="14"/>
  <c r="DW42" i="16"/>
  <c r="DO42" i="16"/>
  <c r="ED42" i="17"/>
  <c r="DV42" i="17"/>
  <c r="CO20" i="7"/>
  <c r="CQ20" i="7" s="1"/>
  <c r="CP20" i="7" s="1"/>
  <c r="CS20" i="7" s="1"/>
  <c r="AG20" i="7"/>
  <c r="AH20" i="7"/>
  <c r="EB33" i="14"/>
  <c r="DT33" i="14"/>
  <c r="DT91" i="14"/>
  <c r="EB91" i="14"/>
  <c r="DT33" i="17"/>
  <c r="EB33" i="17"/>
  <c r="DT68" i="14"/>
  <c r="EB68" i="14"/>
  <c r="DT33" i="16"/>
  <c r="EB33" i="16"/>
  <c r="DL10" i="19"/>
  <c r="DT10" i="19"/>
  <c r="DM18" i="25"/>
  <c r="DU18" i="25"/>
  <c r="EP95" i="17"/>
  <c r="EH95" i="17"/>
  <c r="DP33" i="7"/>
  <c r="DG33" i="7"/>
  <c r="DP13" i="7"/>
  <c r="DG13" i="7"/>
  <c r="DG18" i="11"/>
  <c r="DP18" i="11"/>
  <c r="DT16" i="16"/>
  <c r="EB16" i="16"/>
  <c r="DG16" i="6"/>
  <c r="DP16" i="6"/>
  <c r="DO95" i="16"/>
  <c r="DW95" i="16"/>
  <c r="DP71" i="17"/>
  <c r="DG71" i="17"/>
  <c r="DO19" i="9"/>
  <c r="DF19" i="9"/>
  <c r="DW33" i="16"/>
  <c r="DO33" i="16"/>
  <c r="EH19" i="17"/>
  <c r="EP19" i="17"/>
  <c r="DM23" i="4"/>
  <c r="DU23" i="4"/>
  <c r="DU10" i="9"/>
  <c r="EC10" i="9"/>
  <c r="DO17" i="11"/>
  <c r="DW17" i="11"/>
  <c r="EA76" i="16"/>
  <c r="EI76" i="16"/>
  <c r="DG15" i="4"/>
  <c r="DP15" i="4"/>
  <c r="ED20" i="11"/>
  <c r="DV20" i="11"/>
  <c r="DM11" i="14"/>
  <c r="DU11" i="14"/>
  <c r="DO80" i="14"/>
  <c r="DW80" i="14"/>
  <c r="DT51" i="17"/>
  <c r="EB51" i="17"/>
  <c r="DU30" i="4"/>
  <c r="DM30" i="4"/>
  <c r="DP14" i="6"/>
  <c r="DG14" i="6"/>
  <c r="EP73" i="14"/>
  <c r="EH73" i="14"/>
  <c r="DT75" i="16"/>
  <c r="EB75" i="16"/>
  <c r="CO28" i="7"/>
  <c r="CQ28" i="7" s="1"/>
  <c r="CP28" i="7" s="1"/>
  <c r="CS28" i="7" s="1"/>
  <c r="AG28" i="7"/>
  <c r="AH28" i="7"/>
  <c r="DW39" i="14"/>
  <c r="DO39" i="14"/>
  <c r="EB58" i="17"/>
  <c r="DT58" i="17"/>
  <c r="EI93" i="17"/>
  <c r="EA93" i="17"/>
  <c r="CO38" i="7"/>
  <c r="CQ38" i="7" s="1"/>
  <c r="CP38" i="7" s="1"/>
  <c r="CS38" i="7" s="1"/>
  <c r="AH38" i="7"/>
  <c r="AG38" i="7"/>
  <c r="EB20" i="14"/>
  <c r="DT20" i="14"/>
  <c r="DG27" i="25"/>
  <c r="DP27" i="25"/>
  <c r="DM22" i="10"/>
  <c r="DU22" i="10"/>
  <c r="DG12" i="15"/>
  <c r="DP12" i="15"/>
  <c r="DP20" i="16"/>
  <c r="DG20" i="16"/>
  <c r="EC87" i="16"/>
  <c r="EK87" i="16"/>
  <c r="DO46" i="17"/>
  <c r="DW46" i="17"/>
  <c r="EK20" i="24"/>
  <c r="EC20" i="24"/>
  <c r="EB80" i="14"/>
  <c r="DT80" i="14"/>
  <c r="DU85" i="14"/>
  <c r="DM85" i="14"/>
  <c r="EB85" i="16"/>
  <c r="DT85" i="16"/>
  <c r="DM79" i="17"/>
  <c r="DU79" i="17"/>
  <c r="EA66" i="17"/>
  <c r="EI66" i="17"/>
  <c r="DO41" i="7"/>
  <c r="DW41" i="7"/>
  <c r="DV12" i="13"/>
  <c r="ED12" i="13"/>
  <c r="EB75" i="14"/>
  <c r="DT75" i="14"/>
  <c r="DT25" i="16"/>
  <c r="EB25" i="16"/>
  <c r="DO13" i="21"/>
  <c r="DW13" i="21"/>
  <c r="DG17" i="7"/>
  <c r="DP17" i="7"/>
  <c r="EA28" i="16"/>
  <c r="EI28" i="16"/>
  <c r="DG42" i="7"/>
  <c r="DP42" i="7"/>
  <c r="DT16" i="17"/>
  <c r="EB16" i="17"/>
  <c r="EB14" i="12"/>
  <c r="DT14" i="12"/>
  <c r="DT12" i="7"/>
  <c r="EB12" i="7"/>
  <c r="EB87" i="16" l="1"/>
  <c r="DT87" i="16"/>
  <c r="DT25" i="17"/>
  <c r="EB25" i="17"/>
  <c r="ED24" i="7"/>
  <c r="DV24" i="7"/>
  <c r="DW32" i="25"/>
  <c r="DO32" i="25"/>
  <c r="EC11" i="25"/>
  <c r="EK11" i="25"/>
  <c r="DV43" i="7"/>
  <c r="ED43" i="7"/>
  <c r="DW36" i="6"/>
  <c r="DO36" i="6"/>
  <c r="EI9" i="7"/>
  <c r="EA9" i="7"/>
  <c r="EC37" i="17"/>
  <c r="EK37" i="17"/>
  <c r="EH9" i="24"/>
  <c r="EP9" i="24"/>
  <c r="DT10" i="17"/>
  <c r="EB10" i="17"/>
  <c r="DT19" i="11"/>
  <c r="EB19" i="11"/>
  <c r="DP9" i="11"/>
  <c r="DG9" i="11"/>
  <c r="DT13" i="4"/>
  <c r="EB13" i="4"/>
  <c r="DO56" i="16"/>
  <c r="DW56" i="16"/>
  <c r="ED15" i="24"/>
  <c r="DV15" i="24"/>
  <c r="DV45" i="7"/>
  <c r="ED45" i="7"/>
  <c r="DV35" i="17"/>
  <c r="ED35" i="17"/>
  <c r="EH32" i="14"/>
  <c r="EP32" i="14"/>
  <c r="DW14" i="25"/>
  <c r="DO14" i="25"/>
  <c r="EK24" i="11"/>
  <c r="EC24" i="11"/>
  <c r="DT20" i="6"/>
  <c r="EB20" i="6"/>
  <c r="EB12" i="14"/>
  <c r="DT12" i="14"/>
  <c r="DV18" i="10"/>
  <c r="ED18" i="10"/>
  <c r="DV13" i="9"/>
  <c r="DN13" i="9"/>
  <c r="EV29" i="17"/>
  <c r="FD29" i="17"/>
  <c r="DO13" i="6"/>
  <c r="DW13" i="6"/>
  <c r="DW18" i="25"/>
  <c r="DO18" i="25"/>
  <c r="DO76" i="17"/>
  <c r="DW76" i="17"/>
  <c r="EA69" i="17"/>
  <c r="EI69" i="17"/>
  <c r="EB28" i="10"/>
  <c r="DT28" i="10"/>
  <c r="ED29" i="4"/>
  <c r="DV29" i="4"/>
  <c r="DO30" i="6"/>
  <c r="DW30" i="6"/>
  <c r="EW63" i="16"/>
  <c r="EO63" i="16"/>
  <c r="EI27" i="4"/>
  <c r="EA27" i="4"/>
  <c r="DO18" i="4"/>
  <c r="DW18" i="4"/>
  <c r="DT33" i="6"/>
  <c r="EB33" i="6"/>
  <c r="EC30" i="14"/>
  <c r="EK30" i="14"/>
  <c r="EH26" i="17"/>
  <c r="EP26" i="17"/>
  <c r="DO85" i="17"/>
  <c r="DW85" i="17"/>
  <c r="DO54" i="7"/>
  <c r="DW54" i="7"/>
  <c r="DV15" i="7"/>
  <c r="ED15" i="7"/>
  <c r="EI45" i="14"/>
  <c r="EA45" i="14"/>
  <c r="EB52" i="7"/>
  <c r="DT52" i="7"/>
  <c r="DV10" i="21"/>
  <c r="ED10" i="21"/>
  <c r="EB31" i="7"/>
  <c r="DT31" i="7"/>
  <c r="DW33" i="6"/>
  <c r="DO33" i="6"/>
  <c r="EI9" i="16"/>
  <c r="EA9" i="16"/>
  <c r="EC91" i="17"/>
  <c r="EK91" i="17"/>
  <c r="DT20" i="24"/>
  <c r="EB20" i="24"/>
  <c r="DT21" i="6"/>
  <c r="EB21" i="6"/>
  <c r="EA20" i="17"/>
  <c r="EI20" i="17"/>
  <c r="EA12" i="17"/>
  <c r="EI12" i="17"/>
  <c r="DV98" i="14"/>
  <c r="ED98" i="14"/>
  <c r="EB9" i="17"/>
  <c r="DT9" i="17"/>
  <c r="DW16" i="16"/>
  <c r="DO16" i="16"/>
  <c r="EA80" i="17"/>
  <c r="EI80" i="17"/>
  <c r="EH18" i="4"/>
  <c r="EP18" i="4"/>
  <c r="EB61" i="16"/>
  <c r="DT61" i="16"/>
  <c r="DO9" i="19"/>
  <c r="DF9" i="19"/>
  <c r="DV14" i="16"/>
  <c r="ED14" i="16"/>
  <c r="DO34" i="17"/>
  <c r="DW34" i="17"/>
  <c r="DW73" i="14"/>
  <c r="DO73" i="14"/>
  <c r="DV59" i="7"/>
  <c r="ED59" i="7"/>
  <c r="EI64" i="16"/>
  <c r="EA64" i="16"/>
  <c r="EB100" i="16"/>
  <c r="DT100" i="16"/>
  <c r="EB10" i="11"/>
  <c r="DT10" i="11"/>
  <c r="ED82" i="17"/>
  <c r="DV82" i="17"/>
  <c r="EI12" i="4"/>
  <c r="EA12" i="4"/>
  <c r="ED77" i="17"/>
  <c r="DV77" i="17"/>
  <c r="EC87" i="14"/>
  <c r="EK87" i="14"/>
  <c r="DW25" i="17"/>
  <c r="DO25" i="17"/>
  <c r="DW72" i="16"/>
  <c r="DO72" i="16"/>
  <c r="EB11" i="7"/>
  <c r="DT11" i="7"/>
  <c r="EI100" i="14"/>
  <c r="EA100" i="14"/>
  <c r="ED35" i="6"/>
  <c r="DV35" i="6"/>
  <c r="ED31" i="6"/>
  <c r="DV31" i="6"/>
  <c r="EI59" i="7"/>
  <c r="EA59" i="7"/>
  <c r="EO56" i="14"/>
  <c r="EW56" i="14"/>
  <c r="EB15" i="6"/>
  <c r="DT15" i="6"/>
  <c r="EC20" i="14"/>
  <c r="EK20" i="14"/>
  <c r="EC15" i="13"/>
  <c r="EK15" i="13"/>
  <c r="EA15" i="17"/>
  <c r="EI15" i="17"/>
  <c r="DW90" i="16"/>
  <c r="DO90" i="16"/>
  <c r="DT83" i="16"/>
  <c r="EB83" i="16"/>
  <c r="EI13" i="25"/>
  <c r="EA13" i="25"/>
  <c r="DW22" i="7"/>
  <c r="DO22" i="7"/>
  <c r="EB10" i="18"/>
  <c r="DT10" i="18"/>
  <c r="DW64" i="16"/>
  <c r="DO64" i="16"/>
  <c r="DW55" i="7"/>
  <c r="DO55" i="7"/>
  <c r="EH69" i="14"/>
  <c r="EP69" i="14"/>
  <c r="DW14" i="24"/>
  <c r="DO14" i="24"/>
  <c r="DO19" i="25"/>
  <c r="DW19" i="25"/>
  <c r="EB22" i="6"/>
  <c r="DT22" i="6"/>
  <c r="EI61" i="17"/>
  <c r="EA61" i="17"/>
  <c r="DT23" i="16"/>
  <c r="EB23" i="16"/>
  <c r="ED27" i="10"/>
  <c r="DV27" i="10"/>
  <c r="DV33" i="14"/>
  <c r="ED33" i="14"/>
  <c r="EA72" i="14"/>
  <c r="EI72" i="14"/>
  <c r="DO10" i="5"/>
  <c r="DW10" i="5"/>
  <c r="EK87" i="17"/>
  <c r="EC87" i="17"/>
  <c r="ED22" i="10"/>
  <c r="DV22" i="10"/>
  <c r="EK98" i="17"/>
  <c r="EC98" i="17"/>
  <c r="EK33" i="17"/>
  <c r="EC33" i="17"/>
  <c r="DW58" i="17"/>
  <c r="DO58" i="17"/>
  <c r="EK22" i="16"/>
  <c r="EC22" i="16"/>
  <c r="EK16" i="24"/>
  <c r="EC16" i="24"/>
  <c r="DG9" i="14"/>
  <c r="DP9" i="14"/>
  <c r="EA78" i="14"/>
  <c r="EI78" i="14"/>
  <c r="DW13" i="15"/>
  <c r="DO13" i="15"/>
  <c r="DV85" i="14"/>
  <c r="ED85" i="14"/>
  <c r="EA10" i="19"/>
  <c r="DS10" i="19"/>
  <c r="EA68" i="16"/>
  <c r="EI68" i="16"/>
  <c r="EC53" i="14"/>
  <c r="EK53" i="14"/>
  <c r="ED97" i="14"/>
  <c r="DV97" i="14"/>
  <c r="EC28" i="4"/>
  <c r="EK28" i="4"/>
  <c r="EI39" i="17"/>
  <c r="EA39" i="17"/>
  <c r="ED99" i="16"/>
  <c r="DV99" i="16"/>
  <c r="EB44" i="17"/>
  <c r="DT44" i="17"/>
  <c r="EA11" i="19"/>
  <c r="DS11" i="19"/>
  <c r="EB39" i="7"/>
  <c r="DT39" i="7"/>
  <c r="DO41" i="17"/>
  <c r="DW41" i="17"/>
  <c r="EB36" i="7"/>
  <c r="DT36" i="7"/>
  <c r="DV21" i="17"/>
  <c r="ED21" i="17"/>
  <c r="EB21" i="10"/>
  <c r="DT21" i="10"/>
  <c r="EB18" i="6"/>
  <c r="DT18" i="6"/>
  <c r="EA10" i="9"/>
  <c r="DS10" i="9"/>
  <c r="DW21" i="25"/>
  <c r="DO21" i="25"/>
  <c r="EC92" i="14"/>
  <c r="EK92" i="14"/>
  <c r="DW84" i="16"/>
  <c r="DO84" i="16"/>
  <c r="DW29" i="25"/>
  <c r="DO29" i="25"/>
  <c r="EC71" i="16"/>
  <c r="EK71" i="16"/>
  <c r="DV93" i="14"/>
  <c r="ED93" i="14"/>
  <c r="EK20" i="10"/>
  <c r="EC20" i="10"/>
  <c r="EA41" i="7"/>
  <c r="EI41" i="7"/>
  <c r="DG9" i="7"/>
  <c r="DP9" i="7"/>
  <c r="DV18" i="17"/>
  <c r="ED18" i="17"/>
  <c r="EC21" i="11"/>
  <c r="EK21" i="11"/>
  <c r="DT19" i="13"/>
  <c r="EB19" i="13"/>
  <c r="EA77" i="17"/>
  <c r="EI77" i="17"/>
  <c r="ED39" i="7"/>
  <c r="DV39" i="7"/>
  <c r="DV34" i="16"/>
  <c r="ED34" i="16"/>
  <c r="DT58" i="14"/>
  <c r="EB58" i="14"/>
  <c r="DT39" i="16"/>
  <c r="EB39" i="16"/>
  <c r="FD48" i="17"/>
  <c r="EV48" i="17"/>
  <c r="DO14" i="4"/>
  <c r="DW14" i="4"/>
  <c r="DV10" i="22"/>
  <c r="ED10" i="22"/>
  <c r="DV86" i="17"/>
  <c r="ED86" i="17"/>
  <c r="EA10" i="4"/>
  <c r="EI10" i="4"/>
  <c r="DV57" i="14"/>
  <c r="ED57" i="14"/>
  <c r="EB15" i="16"/>
  <c r="DT15" i="16"/>
  <c r="EP57" i="16"/>
  <c r="EH57" i="16"/>
  <c r="EA55" i="17"/>
  <c r="EI55" i="17"/>
  <c r="EK28" i="10"/>
  <c r="EC28" i="10"/>
  <c r="EA98" i="14"/>
  <c r="EI98" i="14"/>
  <c r="EC63" i="16"/>
  <c r="EK63" i="16"/>
  <c r="DS29" i="9"/>
  <c r="EA29" i="9"/>
  <c r="DT48" i="7"/>
  <c r="EB48" i="7"/>
  <c r="DV69" i="16"/>
  <c r="ED69" i="16"/>
  <c r="DW66" i="16"/>
  <c r="DO66" i="16"/>
  <c r="DP9" i="22"/>
  <c r="DG9" i="22"/>
  <c r="EA30" i="25"/>
  <c r="EI30" i="25"/>
  <c r="DO93" i="17"/>
  <c r="DW93" i="17"/>
  <c r="EB11" i="15"/>
  <c r="DT11" i="15"/>
  <c r="EI34" i="14"/>
  <c r="EA34" i="14"/>
  <c r="EI42" i="14"/>
  <c r="EA42" i="14"/>
  <c r="EA38" i="14"/>
  <c r="EI38" i="14"/>
  <c r="EB23" i="6"/>
  <c r="DT23" i="6"/>
  <c r="DW18" i="14"/>
  <c r="DO18" i="14"/>
  <c r="EI62" i="17"/>
  <c r="EA62" i="17"/>
  <c r="DW30" i="25"/>
  <c r="DO30" i="25"/>
  <c r="EH82" i="17"/>
  <c r="EP82" i="17"/>
  <c r="DW60" i="16"/>
  <c r="DO60" i="16"/>
  <c r="EH43" i="16"/>
  <c r="EP43" i="16"/>
  <c r="DW50" i="17"/>
  <c r="DO50" i="17"/>
  <c r="EI15" i="25"/>
  <c r="EA15" i="25"/>
  <c r="ED29" i="14"/>
  <c r="DV29" i="14"/>
  <c r="EP99" i="16"/>
  <c r="EH99" i="16"/>
  <c r="DV24" i="9"/>
  <c r="DN24" i="9"/>
  <c r="EH25" i="9"/>
  <c r="DZ25" i="9"/>
  <c r="EA20" i="14"/>
  <c r="EI20" i="14"/>
  <c r="EA23" i="9"/>
  <c r="DS23" i="9"/>
  <c r="DV79" i="14"/>
  <c r="ED79" i="14"/>
  <c r="DT98" i="17"/>
  <c r="EB98" i="17"/>
  <c r="EA91" i="17"/>
  <c r="EI91" i="17"/>
  <c r="DV13" i="25"/>
  <c r="ED13" i="25"/>
  <c r="EB9" i="14"/>
  <c r="DT9" i="14"/>
  <c r="EO90" i="14"/>
  <c r="EW90" i="14"/>
  <c r="EC23" i="10"/>
  <c r="EK23" i="10"/>
  <c r="DW54" i="14"/>
  <c r="DO54" i="14"/>
  <c r="EB18" i="13"/>
  <c r="DT18" i="13"/>
  <c r="DW12" i="4"/>
  <c r="DO12" i="4"/>
  <c r="DW59" i="14"/>
  <c r="DO59" i="14"/>
  <c r="EB11" i="21"/>
  <c r="DT11" i="21"/>
  <c r="EI14" i="16"/>
  <c r="EA14" i="16"/>
  <c r="DW13" i="24"/>
  <c r="DO13" i="24"/>
  <c r="ER84" i="14"/>
  <c r="EJ84" i="14"/>
  <c r="EJ11" i="15"/>
  <c r="ER11" i="15"/>
  <c r="ED83" i="17"/>
  <c r="DV83" i="17"/>
  <c r="EB15" i="4"/>
  <c r="DT15" i="4"/>
  <c r="EB13" i="12"/>
  <c r="DT13" i="12"/>
  <c r="EI23" i="7"/>
  <c r="EA23" i="7"/>
  <c r="EI37" i="14"/>
  <c r="EA37" i="14"/>
  <c r="ED57" i="7"/>
  <c r="DV57" i="7"/>
  <c r="EB11" i="17"/>
  <c r="DT11" i="17"/>
  <c r="EI67" i="16"/>
  <c r="EA67" i="16"/>
  <c r="EA19" i="9"/>
  <c r="DS19" i="9"/>
  <c r="DT30" i="7"/>
  <c r="EB30" i="7"/>
  <c r="EW71" i="14"/>
  <c r="EO71" i="14"/>
  <c r="EB26" i="25"/>
  <c r="DT26" i="25"/>
  <c r="EI20" i="7"/>
  <c r="EA20" i="7"/>
  <c r="DT29" i="10"/>
  <c r="EB29" i="10"/>
  <c r="EI81" i="14"/>
  <c r="EA81" i="14"/>
  <c r="DV12" i="19"/>
  <c r="DN12" i="19"/>
  <c r="EI96" i="17"/>
  <c r="EA96" i="17"/>
  <c r="EO93" i="16"/>
  <c r="EW93" i="16"/>
  <c r="EB88" i="17"/>
  <c r="DT88" i="17"/>
  <c r="EK11" i="10"/>
  <c r="EC11" i="10"/>
  <c r="DW10" i="11"/>
  <c r="DO10" i="11"/>
  <c r="DW56" i="17"/>
  <c r="DO56" i="17"/>
  <c r="EH81" i="16"/>
  <c r="EP81" i="16"/>
  <c r="DV31" i="4"/>
  <c r="ED31" i="4"/>
  <c r="DV36" i="17"/>
  <c r="ED36" i="17"/>
  <c r="DW60" i="17"/>
  <c r="DO60" i="17"/>
  <c r="EI9" i="5"/>
  <c r="EA9" i="5"/>
  <c r="EB17" i="11"/>
  <c r="DT17" i="11"/>
  <c r="EC9" i="9"/>
  <c r="DU9" i="9"/>
  <c r="EK11" i="12"/>
  <c r="EC11" i="12"/>
  <c r="ER89" i="14"/>
  <c r="EJ89" i="14"/>
  <c r="FD81" i="17"/>
  <c r="EV81" i="17"/>
  <c r="ER27" i="16"/>
  <c r="EJ27" i="16"/>
  <c r="DW39" i="16"/>
  <c r="DO39" i="16"/>
  <c r="ER15" i="16"/>
  <c r="EJ15" i="16"/>
  <c r="EB83" i="17"/>
  <c r="DT83" i="17"/>
  <c r="EH29" i="16"/>
  <c r="EP29" i="16"/>
  <c r="DT16" i="24"/>
  <c r="EB16" i="24"/>
  <c r="DT29" i="6"/>
  <c r="EB29" i="6"/>
  <c r="DN27" i="9"/>
  <c r="DV27" i="9"/>
  <c r="DO29" i="7"/>
  <c r="DW29" i="7"/>
  <c r="ED13" i="10"/>
  <c r="DV13" i="10"/>
  <c r="DV10" i="12"/>
  <c r="ED10" i="12"/>
  <c r="DW51" i="17"/>
  <c r="DO51" i="17"/>
  <c r="ED72" i="14"/>
  <c r="DV72" i="14"/>
  <c r="EA11" i="9"/>
  <c r="DS11" i="9"/>
  <c r="EA20" i="9"/>
  <c r="DS20" i="9"/>
  <c r="DW97" i="16"/>
  <c r="DO97" i="16"/>
  <c r="DT99" i="14"/>
  <c r="EB99" i="14"/>
  <c r="ED36" i="14"/>
  <c r="DV36" i="14"/>
  <c r="DW38" i="7"/>
  <c r="DO38" i="7"/>
  <c r="EI25" i="16"/>
  <c r="EA25" i="16"/>
  <c r="EO44" i="16"/>
  <c r="EW44" i="16"/>
  <c r="ED32" i="4"/>
  <c r="DV32" i="4"/>
  <c r="DW10" i="16"/>
  <c r="DO10" i="16"/>
  <c r="DW42" i="14"/>
  <c r="DO42" i="14"/>
  <c r="DO52" i="17"/>
  <c r="DW52" i="17"/>
  <c r="EH17" i="16"/>
  <c r="EP17" i="16"/>
  <c r="EK19" i="17"/>
  <c r="EC19" i="17"/>
  <c r="EB22" i="7"/>
  <c r="DT22" i="7"/>
  <c r="EB19" i="24"/>
  <c r="DT19" i="24"/>
  <c r="DO11" i="14"/>
  <c r="DW11" i="14"/>
  <c r="EH51" i="14"/>
  <c r="EP51" i="14"/>
  <c r="ED10" i="18"/>
  <c r="DV10" i="18"/>
  <c r="EK64" i="14"/>
  <c r="EC64" i="14"/>
  <c r="DO69" i="14"/>
  <c r="DW69" i="14"/>
  <c r="DV95" i="17"/>
  <c r="ED95" i="17"/>
  <c r="ED11" i="7"/>
  <c r="DV11" i="7"/>
  <c r="DO10" i="6"/>
  <c r="DW10" i="6"/>
  <c r="ED28" i="14"/>
  <c r="DV28" i="14"/>
  <c r="DV83" i="16"/>
  <c r="ED83" i="16"/>
  <c r="ED38" i="14"/>
  <c r="DV38" i="14"/>
  <c r="EI19" i="25"/>
  <c r="EA19" i="25"/>
  <c r="DO11" i="13"/>
  <c r="DW11" i="13"/>
  <c r="DT13" i="15"/>
  <c r="EB13" i="15"/>
  <c r="EB25" i="11"/>
  <c r="DT25" i="11"/>
  <c r="EA11" i="5"/>
  <c r="EI11" i="5"/>
  <c r="DO19" i="14"/>
  <c r="DW19" i="14"/>
  <c r="DV19" i="16"/>
  <c r="ED19" i="16"/>
  <c r="DV76" i="14"/>
  <c r="ED76" i="14"/>
  <c r="ED18" i="16"/>
  <c r="DV18" i="16"/>
  <c r="DO22" i="6"/>
  <c r="DW22" i="6"/>
  <c r="DO27" i="14"/>
  <c r="DW27" i="14"/>
  <c r="EH85" i="17"/>
  <c r="EP85" i="17"/>
  <c r="EB78" i="17"/>
  <c r="DT78" i="17"/>
  <c r="ED74" i="14"/>
  <c r="DV74" i="14"/>
  <c r="EI29" i="25"/>
  <c r="EA29" i="25"/>
  <c r="DV28" i="9"/>
  <c r="DN28" i="9"/>
  <c r="DP9" i="4"/>
  <c r="DG9" i="4"/>
  <c r="EA12" i="9"/>
  <c r="DS12" i="9"/>
  <c r="EO38" i="17"/>
  <c r="EW38" i="17"/>
  <c r="EB22" i="25"/>
  <c r="DT22" i="25"/>
  <c r="DW19" i="6"/>
  <c r="DO19" i="6"/>
  <c r="DW64" i="17"/>
  <c r="DO64" i="17"/>
  <c r="EH74" i="14"/>
  <c r="EP74" i="14"/>
  <c r="EO100" i="17"/>
  <c r="EW100" i="17"/>
  <c r="EA18" i="16"/>
  <c r="EI18" i="16"/>
  <c r="EI68" i="17"/>
  <c r="EA68" i="17"/>
  <c r="DW47" i="7"/>
  <c r="DO47" i="7"/>
  <c r="EO89" i="17"/>
  <c r="EW89" i="17"/>
  <c r="EB12" i="13"/>
  <c r="DT12" i="13"/>
  <c r="EB12" i="21"/>
  <c r="DT12" i="21"/>
  <c r="EA36" i="16"/>
  <c r="EI36" i="16"/>
  <c r="DW50" i="7"/>
  <c r="DO50" i="7"/>
  <c r="EI33" i="16"/>
  <c r="EA33" i="16"/>
  <c r="EH66" i="14"/>
  <c r="EP66" i="14"/>
  <c r="DW21" i="14"/>
  <c r="DO21" i="14"/>
  <c r="DV46" i="17"/>
  <c r="ED46" i="17"/>
  <c r="EI16" i="16"/>
  <c r="EA16" i="16"/>
  <c r="EB64" i="14"/>
  <c r="DT64" i="14"/>
  <c r="DT28" i="17"/>
  <c r="EB28" i="17"/>
  <c r="EH82" i="14"/>
  <c r="EP82" i="14"/>
  <c r="EA37" i="17"/>
  <c r="EI37" i="17"/>
  <c r="DO88" i="17"/>
  <c r="DW88" i="17"/>
  <c r="DV68" i="14"/>
  <c r="ED68" i="14"/>
  <c r="DT11" i="12"/>
  <c r="EB11" i="12"/>
  <c r="DO36" i="16"/>
  <c r="DW36" i="16"/>
  <c r="EA22" i="17"/>
  <c r="EI22" i="17"/>
  <c r="ED46" i="14"/>
  <c r="DV46" i="14"/>
  <c r="EC27" i="6"/>
  <c r="EK27" i="6"/>
  <c r="DT35" i="14"/>
  <c r="EB35" i="14"/>
  <c r="EB14" i="11"/>
  <c r="DT14" i="11"/>
  <c r="EC94" i="17"/>
  <c r="EK94" i="17"/>
  <c r="DW38" i="17"/>
  <c r="DO38" i="17"/>
  <c r="EB22" i="11"/>
  <c r="DT22" i="11"/>
  <c r="ED58" i="16"/>
  <c r="DV58" i="16"/>
  <c r="DW48" i="7"/>
  <c r="DO48" i="7"/>
  <c r="DW15" i="11"/>
  <c r="DO15" i="11"/>
  <c r="EH77" i="14"/>
  <c r="EP77" i="14"/>
  <c r="DV37" i="16"/>
  <c r="ED37" i="16"/>
  <c r="CS7" i="7"/>
  <c r="D12" i="1" s="1"/>
  <c r="EH58" i="16"/>
  <c r="EP58" i="16"/>
  <c r="EA16" i="9"/>
  <c r="DS16" i="9"/>
  <c r="DW47" i="16"/>
  <c r="DO47" i="16"/>
  <c r="EI45" i="7"/>
  <c r="EA45" i="7"/>
  <c r="DT34" i="6"/>
  <c r="EB34" i="6"/>
  <c r="EW48" i="14"/>
  <c r="EO48" i="14"/>
  <c r="EB44" i="7"/>
  <c r="DT44" i="7"/>
  <c r="EB19" i="4"/>
  <c r="DT19" i="4"/>
  <c r="EI47" i="16"/>
  <c r="EA47" i="16"/>
  <c r="EA27" i="9"/>
  <c r="DS27" i="9"/>
  <c r="DW60" i="14"/>
  <c r="DO60" i="14"/>
  <c r="ED32" i="16"/>
  <c r="DV32" i="16"/>
  <c r="EB32" i="4"/>
  <c r="DT32" i="4"/>
  <c r="EI54" i="17"/>
  <c r="EA54" i="17"/>
  <c r="EB38" i="6"/>
  <c r="DT38" i="6"/>
  <c r="DO48" i="16"/>
  <c r="DW48" i="16"/>
  <c r="EB50" i="17"/>
  <c r="DT50" i="17"/>
  <c r="DW44" i="14"/>
  <c r="DO44" i="14"/>
  <c r="EI36" i="17"/>
  <c r="EA36" i="17"/>
  <c r="EB29" i="7"/>
  <c r="DT29" i="7"/>
  <c r="DV54" i="17"/>
  <c r="ED54" i="17"/>
  <c r="DV21" i="9"/>
  <c r="DN21" i="9"/>
  <c r="DW11" i="11"/>
  <c r="DO11" i="11"/>
  <c r="EH12" i="19"/>
  <c r="DZ12" i="19"/>
  <c r="EI37" i="16"/>
  <c r="EA37" i="16"/>
  <c r="EI24" i="17"/>
  <c r="EA24" i="17"/>
  <c r="EB19" i="14"/>
  <c r="DT19" i="14"/>
  <c r="EA9" i="9"/>
  <c r="DS9" i="9"/>
  <c r="EI47" i="14"/>
  <c r="EA47" i="14"/>
  <c r="EI21" i="14"/>
  <c r="EA21" i="14"/>
  <c r="DW41" i="14"/>
  <c r="DO41" i="14"/>
  <c r="ED37" i="14"/>
  <c r="DV37" i="14"/>
  <c r="ED28" i="16"/>
  <c r="DV28" i="16"/>
  <c r="EC57" i="16"/>
  <c r="EK57" i="16"/>
  <c r="EB37" i="6"/>
  <c r="DT37" i="6"/>
  <c r="DW34" i="14"/>
  <c r="DO34" i="14"/>
  <c r="EI70" i="16"/>
  <c r="EA70" i="16"/>
  <c r="EK19" i="10"/>
  <c r="EC19" i="10"/>
  <c r="DV70" i="16"/>
  <c r="ED70" i="16"/>
  <c r="EK16" i="11"/>
  <c r="EC16" i="11"/>
  <c r="DO32" i="6"/>
  <c r="DW32" i="6"/>
  <c r="ED26" i="10"/>
  <c r="DV26" i="10"/>
  <c r="DV42" i="16"/>
  <c r="ED42" i="16"/>
  <c r="ER20" i="24"/>
  <c r="EJ20" i="24"/>
  <c r="EA14" i="13"/>
  <c r="EI14" i="13"/>
  <c r="EB10" i="9"/>
  <c r="EJ10" i="9"/>
  <c r="EA14" i="12"/>
  <c r="EI14" i="12"/>
  <c r="EB30" i="4"/>
  <c r="DT30" i="4"/>
  <c r="DV29" i="9"/>
  <c r="DN29" i="9"/>
  <c r="EA13" i="7"/>
  <c r="EI13" i="7"/>
  <c r="EB9" i="11"/>
  <c r="DT9" i="11"/>
  <c r="DW65" i="17"/>
  <c r="DO65" i="17"/>
  <c r="EB18" i="11"/>
  <c r="DT18" i="11"/>
  <c r="EK67" i="16"/>
  <c r="EC67" i="16"/>
  <c r="DT9" i="21"/>
  <c r="EB9" i="21"/>
  <c r="DO18" i="7"/>
  <c r="DW18" i="7"/>
  <c r="EH31" i="17"/>
  <c r="EP31" i="17"/>
  <c r="EW29" i="14"/>
  <c r="EO29" i="14"/>
  <c r="DO17" i="16"/>
  <c r="DW17" i="16"/>
  <c r="EC40" i="14"/>
  <c r="EK40" i="14"/>
  <c r="DO51" i="16"/>
  <c r="DW51" i="16"/>
  <c r="EH94" i="16"/>
  <c r="EP94" i="16"/>
  <c r="EA75" i="17"/>
  <c r="EI75" i="17"/>
  <c r="DT53" i="7"/>
  <c r="EB53" i="7"/>
  <c r="DT17" i="4"/>
  <c r="EB17" i="4"/>
  <c r="EH48" i="16"/>
  <c r="EP48" i="16"/>
  <c r="EH99" i="17"/>
  <c r="EP99" i="17"/>
  <c r="EB13" i="21"/>
  <c r="DT13" i="21"/>
  <c r="EB14" i="17"/>
  <c r="DT14" i="17"/>
  <c r="EA35" i="7"/>
  <c r="EI35" i="7"/>
  <c r="DW17" i="25"/>
  <c r="DO17" i="25"/>
  <c r="DW100" i="17"/>
  <c r="DO100" i="17"/>
  <c r="DT26" i="4"/>
  <c r="EB26" i="4"/>
  <c r="DT10" i="13"/>
  <c r="EB10" i="13"/>
  <c r="EB13" i="13"/>
  <c r="DT13" i="13"/>
  <c r="DT10" i="5"/>
  <c r="EB10" i="5"/>
  <c r="EA70" i="14"/>
  <c r="EI70" i="14"/>
  <c r="DT57" i="14"/>
  <c r="EB57" i="14"/>
  <c r="EH57" i="17"/>
  <c r="EP57" i="17"/>
  <c r="EB67" i="17"/>
  <c r="DT67" i="17"/>
  <c r="DW89" i="16"/>
  <c r="DO89" i="16"/>
  <c r="DT13" i="6"/>
  <c r="EB13" i="6"/>
  <c r="DV16" i="10"/>
  <c r="ED16" i="10"/>
  <c r="DO43" i="16"/>
  <c r="DW43" i="16"/>
  <c r="EB10" i="25"/>
  <c r="DT10" i="25"/>
  <c r="EC14" i="14"/>
  <c r="EK14" i="14"/>
  <c r="EI51" i="7"/>
  <c r="EA51" i="7"/>
  <c r="ED44" i="7"/>
  <c r="DV44" i="7"/>
  <c r="ER29" i="17"/>
  <c r="EJ29" i="17"/>
  <c r="EB16" i="7"/>
  <c r="DT16" i="7"/>
  <c r="EH56" i="16"/>
  <c r="EP56" i="16"/>
  <c r="DT12" i="24"/>
  <c r="EB12" i="24"/>
  <c r="EB57" i="7"/>
  <c r="DT57" i="7"/>
  <c r="DO100" i="16"/>
  <c r="DW100" i="16"/>
  <c r="DW89" i="17"/>
  <c r="DO89" i="17"/>
  <c r="DN15" i="9"/>
  <c r="DV15" i="9"/>
  <c r="DV20" i="4"/>
  <c r="ED20" i="4"/>
  <c r="DV15" i="17"/>
  <c r="ED15" i="17"/>
  <c r="DO10" i="25"/>
  <c r="DW10" i="25"/>
  <c r="DO53" i="16"/>
  <c r="DW53" i="16"/>
  <c r="EA54" i="16"/>
  <c r="EI54" i="16"/>
  <c r="EA15" i="9"/>
  <c r="DS15" i="9"/>
  <c r="DU14" i="9"/>
  <c r="EC14" i="9"/>
  <c r="DT85" i="14"/>
  <c r="EB85" i="14"/>
  <c r="DO71" i="17"/>
  <c r="DW71" i="17"/>
  <c r="EC42" i="17"/>
  <c r="EK42" i="17"/>
  <c r="DO14" i="6"/>
  <c r="DW14" i="6"/>
  <c r="EC12" i="13"/>
  <c r="EK12" i="13"/>
  <c r="EC96" i="14"/>
  <c r="EK96" i="14"/>
  <c r="EI16" i="17"/>
  <c r="EA16" i="17"/>
  <c r="ED41" i="7"/>
  <c r="DV41" i="7"/>
  <c r="ER87" i="16"/>
  <c r="EJ87" i="16"/>
  <c r="EH93" i="17"/>
  <c r="EP93" i="17"/>
  <c r="EI51" i="17"/>
  <c r="EA51" i="17"/>
  <c r="EB23" i="4"/>
  <c r="DT23" i="4"/>
  <c r="DW18" i="11"/>
  <c r="DO18" i="11"/>
  <c r="EI33" i="17"/>
  <c r="EA33" i="17"/>
  <c r="DS9" i="19"/>
  <c r="EA9" i="19"/>
  <c r="EB32" i="6"/>
  <c r="DT32" i="6"/>
  <c r="EI71" i="17"/>
  <c r="EA71" i="17"/>
  <c r="DT10" i="21"/>
  <c r="EB10" i="21"/>
  <c r="EA31" i="9"/>
  <c r="DS31" i="9"/>
  <c r="DV21" i="16"/>
  <c r="ED21" i="16"/>
  <c r="EI83" i="14"/>
  <c r="EA83" i="14"/>
  <c r="DN31" i="9"/>
  <c r="DV31" i="9"/>
  <c r="DU26" i="9"/>
  <c r="EC26" i="9"/>
  <c r="EW89" i="16"/>
  <c r="EO89" i="16"/>
  <c r="EA23" i="17"/>
  <c r="EI23" i="17"/>
  <c r="DW48" i="17"/>
  <c r="DO48" i="17"/>
  <c r="DV35" i="7"/>
  <c r="ED35" i="7"/>
  <c r="DW9" i="21"/>
  <c r="DO9" i="21"/>
  <c r="EB47" i="7"/>
  <c r="DT47" i="7"/>
  <c r="EP17" i="17"/>
  <c r="EH17" i="17"/>
  <c r="ED14" i="21"/>
  <c r="DV14" i="21"/>
  <c r="EI21" i="17"/>
  <c r="EA21" i="17"/>
  <c r="ED16" i="14"/>
  <c r="DV16" i="14"/>
  <c r="EI73" i="17"/>
  <c r="EA73" i="17"/>
  <c r="EH34" i="17"/>
  <c r="EP34" i="17"/>
  <c r="DW88" i="16"/>
  <c r="DO88" i="16"/>
  <c r="DW23" i="6"/>
  <c r="DO23" i="6"/>
  <c r="EI13" i="17"/>
  <c r="EA13" i="17"/>
  <c r="ED49" i="7"/>
  <c r="DV49" i="7"/>
  <c r="EP97" i="16"/>
  <c r="EH97" i="16"/>
  <c r="ED17" i="17"/>
  <c r="DV17" i="17"/>
  <c r="DT28" i="6"/>
  <c r="EB28" i="6"/>
  <c r="EA22" i="16"/>
  <c r="EI22" i="16"/>
  <c r="DT28" i="14"/>
  <c r="EB28" i="14"/>
  <c r="DO10" i="7"/>
  <c r="DW10" i="7"/>
  <c r="DO11" i="4"/>
  <c r="DW11" i="4"/>
  <c r="EA24" i="25"/>
  <c r="EI24" i="25"/>
  <c r="DW59" i="17"/>
  <c r="DO59" i="17"/>
  <c r="DT23" i="11"/>
  <c r="EB23" i="11"/>
  <c r="DW40" i="7"/>
  <c r="DO40" i="7"/>
  <c r="EA16" i="4"/>
  <c r="EI16" i="4"/>
  <c r="DW84" i="17"/>
  <c r="DO84" i="17"/>
  <c r="EB12" i="12"/>
  <c r="DT12" i="12"/>
  <c r="EC11" i="9"/>
  <c r="DU11" i="9"/>
  <c r="DW20" i="25"/>
  <c r="DO20" i="25"/>
  <c r="EB11" i="25"/>
  <c r="DT11" i="25"/>
  <c r="DW99" i="14"/>
  <c r="DO99" i="14"/>
  <c r="EK24" i="10"/>
  <c r="EC24" i="10"/>
  <c r="EI9" i="4"/>
  <c r="EA9" i="4"/>
  <c r="EB34" i="7"/>
  <c r="DT34" i="7"/>
  <c r="DO26" i="6"/>
  <c r="DW26" i="6"/>
  <c r="EC13" i="12"/>
  <c r="EK13" i="12"/>
  <c r="DV14" i="7"/>
  <c r="ED14" i="7"/>
  <c r="DT15" i="11"/>
  <c r="EB15" i="11"/>
  <c r="EB23" i="10"/>
  <c r="DT23" i="10"/>
  <c r="DW37" i="7"/>
  <c r="DO37" i="7"/>
  <c r="DO41" i="16"/>
  <c r="DW41" i="16"/>
  <c r="ED9" i="25"/>
  <c r="DV9" i="25"/>
  <c r="EC85" i="16"/>
  <c r="EK85" i="16"/>
  <c r="EK12" i="25"/>
  <c r="EC12" i="25"/>
  <c r="DV13" i="17"/>
  <c r="ED13" i="17"/>
  <c r="DO52" i="14"/>
  <c r="DW52" i="14"/>
  <c r="EI76" i="17"/>
  <c r="EA76" i="17"/>
  <c r="ED26" i="16"/>
  <c r="DV26" i="16"/>
  <c r="ED32" i="17"/>
  <c r="DV32" i="17"/>
  <c r="DV24" i="17"/>
  <c r="ED24" i="17"/>
  <c r="EC12" i="21"/>
  <c r="EK12" i="21"/>
  <c r="DO86" i="14"/>
  <c r="DW86" i="14"/>
  <c r="EO73" i="14"/>
  <c r="EW73" i="14"/>
  <c r="DT25" i="7"/>
  <c r="EB25" i="7"/>
  <c r="EA75" i="14"/>
  <c r="EI75" i="14"/>
  <c r="EI68" i="14"/>
  <c r="EA68" i="14"/>
  <c r="ED25" i="11"/>
  <c r="DV25" i="11"/>
  <c r="EH21" i="9"/>
  <c r="DZ21" i="9"/>
  <c r="DO31" i="7"/>
  <c r="DW31" i="7"/>
  <c r="EB12" i="15"/>
  <c r="DT12" i="15"/>
  <c r="EB47" i="17"/>
  <c r="DT47" i="17"/>
  <c r="EA64" i="17"/>
  <c r="EI64" i="17"/>
  <c r="DO100" i="14"/>
  <c r="DW100" i="14"/>
  <c r="EP84" i="14"/>
  <c r="EH84" i="14"/>
  <c r="DO91" i="14"/>
  <c r="DW91" i="14"/>
  <c r="DO45" i="16"/>
  <c r="DW45" i="16"/>
  <c r="EC15" i="10"/>
  <c r="EK15" i="10"/>
  <c r="DV14" i="10"/>
  <c r="ED14" i="10"/>
  <c r="DV9" i="10"/>
  <c r="ED9" i="10"/>
  <c r="FD13" i="16"/>
  <c r="EV13" i="16"/>
  <c r="EB58" i="7"/>
  <c r="DT58" i="7"/>
  <c r="EA22" i="24"/>
  <c r="EI22" i="24"/>
  <c r="EA31" i="10"/>
  <c r="EI31" i="10"/>
  <c r="EH90" i="17"/>
  <c r="EP90" i="17"/>
  <c r="EC19" i="24"/>
  <c r="EK19" i="24"/>
  <c r="DO77" i="14"/>
  <c r="DW77" i="14"/>
  <c r="ED9" i="16"/>
  <c r="DV9" i="16"/>
  <c r="DT24" i="6"/>
  <c r="EB24" i="6"/>
  <c r="EB26" i="10"/>
  <c r="DT26" i="10"/>
  <c r="DV26" i="4"/>
  <c r="ED26" i="4"/>
  <c r="DT12" i="25"/>
  <c r="EB12" i="25"/>
  <c r="DT40" i="7"/>
  <c r="EB40" i="7"/>
  <c r="DT25" i="10"/>
  <c r="EB25" i="10"/>
  <c r="DV15" i="25"/>
  <c r="ED15" i="25"/>
  <c r="EI72" i="16"/>
  <c r="EA72" i="16"/>
  <c r="EK56" i="14"/>
  <c r="EC56" i="14"/>
  <c r="DT59" i="14"/>
  <c r="EB59" i="14"/>
  <c r="EI56" i="17"/>
  <c r="EA56" i="17"/>
  <c r="DV70" i="17"/>
  <c r="ED70" i="17"/>
  <c r="EH94" i="14"/>
  <c r="EP94" i="14"/>
  <c r="DO13" i="4"/>
  <c r="DW13" i="4"/>
  <c r="EI60" i="16"/>
  <c r="EA60" i="16"/>
  <c r="ED60" i="7"/>
  <c r="DV60" i="7"/>
  <c r="DO12" i="16"/>
  <c r="DW12" i="16"/>
  <c r="EB42" i="7"/>
  <c r="DT42" i="7"/>
  <c r="EK51" i="14"/>
  <c r="EC51" i="14"/>
  <c r="DV24" i="4"/>
  <c r="ED24" i="4"/>
  <c r="DO43" i="14"/>
  <c r="DW43" i="14"/>
  <c r="DV59" i="16"/>
  <c r="ED59" i="16"/>
  <c r="EA49" i="16"/>
  <c r="EI49" i="16"/>
  <c r="EB24" i="10"/>
  <c r="DT24" i="10"/>
  <c r="ED67" i="14"/>
  <c r="DV67" i="14"/>
  <c r="DV53" i="7"/>
  <c r="ED53" i="7"/>
  <c r="DU17" i="9"/>
  <c r="EC17" i="9"/>
  <c r="EB84" i="16"/>
  <c r="DT84" i="16"/>
  <c r="DW12" i="6"/>
  <c r="DO12" i="6"/>
  <c r="EI53" i="16"/>
  <c r="EA53" i="16"/>
  <c r="DW31" i="25"/>
  <c r="DO31" i="25"/>
  <c r="EI41" i="17"/>
  <c r="EA41" i="17"/>
  <c r="EB26" i="11"/>
  <c r="DT26" i="11"/>
  <c r="ED55" i="17"/>
  <c r="DV55" i="17"/>
  <c r="EB53" i="14"/>
  <c r="DT53" i="14"/>
  <c r="EB42" i="17"/>
  <c r="DT42" i="17"/>
  <c r="EB19" i="7"/>
  <c r="DT19" i="7"/>
  <c r="EA12" i="16"/>
  <c r="EI12" i="16"/>
  <c r="DW14" i="12"/>
  <c r="DO14" i="12"/>
  <c r="EA74" i="17"/>
  <c r="EI74" i="17"/>
  <c r="EH22" i="9"/>
  <c r="DZ22" i="9"/>
  <c r="EI76" i="14"/>
  <c r="EA76" i="14"/>
  <c r="ER66" i="17"/>
  <c r="EJ66" i="17"/>
  <c r="DW70" i="14"/>
  <c r="DO70" i="14"/>
  <c r="EK12" i="14"/>
  <c r="EC12" i="14"/>
  <c r="DW28" i="6"/>
  <c r="DO28" i="6"/>
  <c r="ED95" i="16"/>
  <c r="DV95" i="16"/>
  <c r="EA80" i="14"/>
  <c r="EI80" i="14"/>
  <c r="EA72" i="17"/>
  <c r="EI72" i="17"/>
  <c r="DO12" i="24"/>
  <c r="DW12" i="24"/>
  <c r="DV52" i="16"/>
  <c r="ED52" i="16"/>
  <c r="DT16" i="6"/>
  <c r="EB16" i="6"/>
  <c r="EC30" i="10"/>
  <c r="EK30" i="10"/>
  <c r="EK39" i="17"/>
  <c r="EC39" i="17"/>
  <c r="EI18" i="14"/>
  <c r="EA18" i="14"/>
  <c r="EI65" i="14"/>
  <c r="EA65" i="14"/>
  <c r="EB59" i="16"/>
  <c r="DT59" i="16"/>
  <c r="EI42" i="16"/>
  <c r="EA42" i="16"/>
  <c r="EB62" i="14"/>
  <c r="DT62" i="14"/>
  <c r="EB96" i="14"/>
  <c r="DT96" i="14"/>
  <c r="DW12" i="7"/>
  <c r="DO12" i="7"/>
  <c r="EH18" i="9"/>
  <c r="DZ18" i="9"/>
  <c r="DW49" i="16"/>
  <c r="DO49" i="16"/>
  <c r="DV62" i="16"/>
  <c r="ED62" i="16"/>
  <c r="DW78" i="14"/>
  <c r="DO78" i="14"/>
  <c r="DW28" i="25"/>
  <c r="DO28" i="25"/>
  <c r="EI50" i="16"/>
  <c r="EA50" i="16"/>
  <c r="EB97" i="17"/>
  <c r="DT97" i="17"/>
  <c r="EB23" i="25"/>
  <c r="DT23" i="25"/>
  <c r="EH30" i="9"/>
  <c r="DZ30" i="9"/>
  <c r="FK27" i="14"/>
  <c r="FC27" i="14"/>
  <c r="DW96" i="17"/>
  <c r="DO96" i="17"/>
  <c r="EB49" i="7"/>
  <c r="DT49" i="7"/>
  <c r="EB19" i="6"/>
  <c r="DT19" i="6"/>
  <c r="ER17" i="13"/>
  <c r="EJ17" i="13"/>
  <c r="EI45" i="16"/>
  <c r="EA45" i="16"/>
  <c r="FD21" i="16"/>
  <c r="EV21" i="16"/>
  <c r="EH51" i="16"/>
  <c r="EP51" i="16"/>
  <c r="EB27" i="16"/>
  <c r="DT27" i="16"/>
  <c r="ED30" i="7"/>
  <c r="DV30" i="7"/>
  <c r="DV22" i="14"/>
  <c r="ED22" i="14"/>
  <c r="EI9" i="18"/>
  <c r="EA9" i="18"/>
  <c r="DO97" i="17"/>
  <c r="DW97" i="17"/>
  <c r="EP87" i="14"/>
  <c r="EH87" i="14"/>
  <c r="FR30" i="17"/>
  <c r="FJ30" i="17"/>
  <c r="ED31" i="17"/>
  <c r="DV31" i="17"/>
  <c r="DW56" i="7"/>
  <c r="DO56" i="7"/>
  <c r="EA44" i="14"/>
  <c r="EI44" i="14"/>
  <c r="DW16" i="25"/>
  <c r="DO16" i="25"/>
  <c r="EB25" i="14"/>
  <c r="DT25" i="14"/>
  <c r="EB35" i="6"/>
  <c r="DT35" i="6"/>
  <c r="ED26" i="7"/>
  <c r="DV26" i="7"/>
  <c r="EI13" i="14"/>
  <c r="EA13" i="14"/>
  <c r="EB21" i="24"/>
  <c r="DT21" i="24"/>
  <c r="DO22" i="25"/>
  <c r="DW22" i="25"/>
  <c r="DW10" i="4"/>
  <c r="DO10" i="4"/>
  <c r="EO20" i="4"/>
  <c r="EW20" i="4"/>
  <c r="EP66" i="16"/>
  <c r="EH66" i="16"/>
  <c r="DV23" i="17"/>
  <c r="ED23" i="17"/>
  <c r="EB31" i="25"/>
  <c r="DT31" i="25"/>
  <c r="ED26" i="17"/>
  <c r="DV26" i="17"/>
  <c r="DO34" i="6"/>
  <c r="DW34" i="6"/>
  <c r="EI80" i="16"/>
  <c r="EA80" i="16"/>
  <c r="EP60" i="14"/>
  <c r="EH60" i="14"/>
  <c r="EB90" i="16"/>
  <c r="DT90" i="16"/>
  <c r="ED63" i="17"/>
  <c r="DV63" i="17"/>
  <c r="EI19" i="10"/>
  <c r="EA19" i="10"/>
  <c r="DT14" i="24"/>
  <c r="EB14" i="24"/>
  <c r="DO82" i="16"/>
  <c r="DW82" i="16"/>
  <c r="EI12" i="7"/>
  <c r="EA12" i="7"/>
  <c r="EK16" i="13"/>
  <c r="EC16" i="13"/>
  <c r="DO82" i="14"/>
  <c r="DW82" i="14"/>
  <c r="EW40" i="16"/>
  <c r="EO40" i="16"/>
  <c r="EB59" i="17"/>
  <c r="DT59" i="17"/>
  <c r="EI32" i="10"/>
  <c r="EA32" i="10"/>
  <c r="ED90" i="17"/>
  <c r="DV90" i="17"/>
  <c r="DW24" i="25"/>
  <c r="DO24" i="25"/>
  <c r="EB45" i="17"/>
  <c r="DT45" i="17"/>
  <c r="EI28" i="7"/>
  <c r="EA28" i="7"/>
  <c r="EA95" i="16"/>
  <c r="EI95" i="16"/>
  <c r="EA71" i="16"/>
  <c r="EI71" i="16"/>
  <c r="EH49" i="17"/>
  <c r="EP49" i="17"/>
  <c r="EB50" i="7"/>
  <c r="DT50" i="7"/>
  <c r="EC9" i="17"/>
  <c r="EK9" i="17"/>
  <c r="DV23" i="16"/>
  <c r="ED23" i="16"/>
  <c r="DO17" i="4"/>
  <c r="DW17" i="4"/>
  <c r="DO26" i="11"/>
  <c r="DW26" i="11"/>
  <c r="ED13" i="11"/>
  <c r="DV13" i="11"/>
  <c r="DT24" i="11"/>
  <c r="EB24" i="11"/>
  <c r="DO27" i="4"/>
  <c r="DW27" i="4"/>
  <c r="DT16" i="13"/>
  <c r="EB16" i="13"/>
  <c r="DV26" i="14"/>
  <c r="ED26" i="14"/>
  <c r="EC95" i="14"/>
  <c r="EK95" i="14"/>
  <c r="EA86" i="17"/>
  <c r="EI86" i="17"/>
  <c r="DO40" i="17"/>
  <c r="DW40" i="17"/>
  <c r="DT18" i="17"/>
  <c r="EB18" i="17"/>
  <c r="DT38" i="16"/>
  <c r="EB38" i="16"/>
  <c r="DW49" i="17"/>
  <c r="DO49" i="17"/>
  <c r="EI78" i="16"/>
  <c r="EA78" i="16"/>
  <c r="DO76" i="16"/>
  <c r="DW76" i="16"/>
  <c r="DV92" i="17"/>
  <c r="ED92" i="17"/>
  <c r="EO55" i="14"/>
  <c r="EW55" i="14"/>
  <c r="DO27" i="17"/>
  <c r="DW27" i="17"/>
  <c r="DW81" i="14"/>
  <c r="DO81" i="14"/>
  <c r="DV90" i="14"/>
  <c r="ED90" i="14"/>
  <c r="EJ9" i="5"/>
  <c r="ER9" i="5"/>
  <c r="DO22" i="4"/>
  <c r="DW22" i="4"/>
  <c r="DW12" i="5"/>
  <c r="DO12" i="5"/>
  <c r="DO74" i="17"/>
  <c r="DW74" i="17"/>
  <c r="DO18" i="6"/>
  <c r="DW18" i="6"/>
  <c r="DO17" i="6"/>
  <c r="DW17" i="6"/>
  <c r="DO99" i="17"/>
  <c r="DW99" i="17"/>
  <c r="EA49" i="14"/>
  <c r="EI49" i="14"/>
  <c r="ED86" i="16"/>
  <c r="DV86" i="16"/>
  <c r="EC17" i="10"/>
  <c r="EK17" i="10"/>
  <c r="EI11" i="6"/>
  <c r="EA11" i="6"/>
  <c r="EA24" i="9"/>
  <c r="DS24" i="9"/>
  <c r="EI88" i="16"/>
  <c r="EA88" i="16"/>
  <c r="EB35" i="16"/>
  <c r="DT35" i="16"/>
  <c r="DO21" i="7"/>
  <c r="DW21" i="7"/>
  <c r="ER38" i="6"/>
  <c r="EJ38" i="6"/>
  <c r="EB67" i="14"/>
  <c r="DT67" i="14"/>
  <c r="EI15" i="7"/>
  <c r="EA15" i="7"/>
  <c r="DO35" i="14"/>
  <c r="DW35" i="14"/>
  <c r="DN10" i="19"/>
  <c r="DV10" i="19"/>
  <c r="EB29" i="4"/>
  <c r="DT29" i="4"/>
  <c r="EC14" i="17"/>
  <c r="EK14" i="17"/>
  <c r="EB61" i="14"/>
  <c r="DT61" i="14"/>
  <c r="DP9" i="24"/>
  <c r="DG9" i="24"/>
  <c r="EH76" i="16"/>
  <c r="EP76" i="16"/>
  <c r="DW42" i="7"/>
  <c r="DO42" i="7"/>
  <c r="DW11" i="6"/>
  <c r="DO11" i="6"/>
  <c r="EA14" i="4"/>
  <c r="EI14" i="4"/>
  <c r="EA10" i="15"/>
  <c r="EI10" i="15"/>
  <c r="EB18" i="10"/>
  <c r="DT18" i="10"/>
  <c r="ED69" i="17"/>
  <c r="DV69" i="17"/>
  <c r="EB10" i="6"/>
  <c r="DT10" i="6"/>
  <c r="ED24" i="16"/>
  <c r="DV24" i="16"/>
  <c r="DW19" i="11"/>
  <c r="DO19" i="11"/>
  <c r="EB28" i="4"/>
  <c r="DT28" i="4"/>
  <c r="DW12" i="17"/>
  <c r="DO12" i="17"/>
  <c r="EI62" i="16"/>
  <c r="EA62" i="16"/>
  <c r="EI19" i="16"/>
  <c r="EA19" i="16"/>
  <c r="DW10" i="24"/>
  <c r="DO10" i="24"/>
  <c r="EB15" i="10"/>
  <c r="DT15" i="10"/>
  <c r="DW20" i="17"/>
  <c r="DO20" i="17"/>
  <c r="EB26" i="6"/>
  <c r="DT26" i="6"/>
  <c r="EO31" i="16"/>
  <c r="EW31" i="16"/>
  <c r="EB13" i="11"/>
  <c r="DT13" i="11"/>
  <c r="DV78" i="16"/>
  <c r="ED78" i="16"/>
  <c r="EB14" i="21"/>
  <c r="DT14" i="21"/>
  <c r="EI79" i="14"/>
  <c r="EA79" i="14"/>
  <c r="EB15" i="13"/>
  <c r="DT15" i="13"/>
  <c r="EH20" i="16"/>
  <c r="EP20" i="16"/>
  <c r="EO93" i="14"/>
  <c r="EW93" i="14"/>
  <c r="DW93" i="16"/>
  <c r="DO93" i="16"/>
  <c r="EI54" i="7"/>
  <c r="EA54" i="7"/>
  <c r="DO92" i="16"/>
  <c r="DW92" i="16"/>
  <c r="EB17" i="14"/>
  <c r="DT17" i="14"/>
  <c r="EI10" i="14"/>
  <c r="EA10" i="14"/>
  <c r="DV20" i="9"/>
  <c r="DN20" i="9"/>
  <c r="ED94" i="16"/>
  <c r="DV94" i="16"/>
  <c r="DT60" i="17"/>
  <c r="EB60" i="17"/>
  <c r="DW55" i="16"/>
  <c r="DO55" i="16"/>
  <c r="ED79" i="16"/>
  <c r="DV79" i="16"/>
  <c r="DW44" i="17"/>
  <c r="DO44" i="17"/>
  <c r="EI10" i="7"/>
  <c r="EA10" i="7"/>
  <c r="EI94" i="17"/>
  <c r="EA94" i="17"/>
  <c r="DW80" i="16"/>
  <c r="DO80" i="16"/>
  <c r="DW25" i="7"/>
  <c r="DO25" i="7"/>
  <c r="EB96" i="16"/>
  <c r="DT96" i="16"/>
  <c r="DW50" i="14"/>
  <c r="DO50" i="14"/>
  <c r="EH86" i="16"/>
  <c r="EP86" i="16"/>
  <c r="EH24" i="16"/>
  <c r="EP24" i="16"/>
  <c r="ED72" i="17"/>
  <c r="DV72" i="17"/>
  <c r="DW20" i="6"/>
  <c r="DO20" i="6"/>
  <c r="EO70" i="17"/>
  <c r="EW70" i="17"/>
  <c r="DO31" i="16"/>
  <c r="DW31" i="16"/>
  <c r="DT11" i="11"/>
  <c r="EB11" i="11"/>
  <c r="DV23" i="9"/>
  <c r="DN23" i="9"/>
  <c r="EI91" i="16"/>
  <c r="EA91" i="16"/>
  <c r="EA21" i="25"/>
  <c r="EI21" i="25"/>
  <c r="ED73" i="16"/>
  <c r="DV73" i="16"/>
  <c r="DO29" i="6"/>
  <c r="DW29" i="6"/>
  <c r="EH24" i="14"/>
  <c r="EP24" i="14"/>
  <c r="DV13" i="13"/>
  <c r="ED13" i="13"/>
  <c r="DT12" i="10"/>
  <c r="EB12" i="10"/>
  <c r="DT10" i="12"/>
  <c r="EB10" i="12"/>
  <c r="EA46" i="16"/>
  <c r="EI46" i="16"/>
  <c r="EW19" i="17"/>
  <c r="EO19" i="17"/>
  <c r="EB27" i="7"/>
  <c r="DT27" i="7"/>
  <c r="EB79" i="17"/>
  <c r="DT79" i="17"/>
  <c r="DV39" i="14"/>
  <c r="ED39" i="14"/>
  <c r="DV33" i="16"/>
  <c r="ED33" i="16"/>
  <c r="DO33" i="7"/>
  <c r="DW33" i="7"/>
  <c r="EA33" i="14"/>
  <c r="EI33" i="14"/>
  <c r="DT63" i="17"/>
  <c r="EB63" i="17"/>
  <c r="DV63" i="14"/>
  <c r="ED63" i="14"/>
  <c r="DV51" i="7"/>
  <c r="ED51" i="7"/>
  <c r="ED66" i="14"/>
  <c r="DV66" i="14"/>
  <c r="EI92" i="17"/>
  <c r="EA92" i="17"/>
  <c r="DW26" i="25"/>
  <c r="DO26" i="25"/>
  <c r="EA97" i="14"/>
  <c r="EI97" i="14"/>
  <c r="DT25" i="6"/>
  <c r="EB25" i="6"/>
  <c r="DT25" i="4"/>
  <c r="EB25" i="4"/>
  <c r="EB11" i="10"/>
  <c r="DT11" i="10"/>
  <c r="DO25" i="6"/>
  <c r="DW25" i="6"/>
  <c r="ED81" i="17"/>
  <c r="DV81" i="17"/>
  <c r="DW45" i="17"/>
  <c r="DO45" i="17"/>
  <c r="DV88" i="14"/>
  <c r="ED88" i="14"/>
  <c r="EA11" i="13"/>
  <c r="EI11" i="13"/>
  <c r="DT12" i="6"/>
  <c r="EB12" i="6"/>
  <c r="EH20" i="11"/>
  <c r="EP20" i="11"/>
  <c r="DT63" i="14"/>
  <c r="EB63" i="14"/>
  <c r="EH12" i="11"/>
  <c r="EP12" i="11"/>
  <c r="EC10" i="15"/>
  <c r="EK10" i="15"/>
  <c r="DT9" i="12"/>
  <c r="EB9" i="12"/>
  <c r="EI27" i="25"/>
  <c r="EA27" i="25"/>
  <c r="EA79" i="16"/>
  <c r="EI79" i="16"/>
  <c r="DV10" i="17"/>
  <c r="ED10" i="17"/>
  <c r="EB11" i="16"/>
  <c r="DT11" i="16"/>
  <c r="DV61" i="17"/>
  <c r="ED61" i="17"/>
  <c r="EC30" i="16"/>
  <c r="EK30" i="16"/>
  <c r="DW15" i="14"/>
  <c r="DO15" i="14"/>
  <c r="EB52" i="14"/>
  <c r="DT52" i="14"/>
  <c r="EA41" i="16"/>
  <c r="EI41" i="16"/>
  <c r="EB23" i="14"/>
  <c r="DT23" i="14"/>
  <c r="ED24" i="14"/>
  <c r="DV24" i="14"/>
  <c r="DV10" i="14"/>
  <c r="ED10" i="14"/>
  <c r="DW49" i="14"/>
  <c r="DO49" i="14"/>
  <c r="EB27" i="17"/>
  <c r="DT27" i="17"/>
  <c r="DT9" i="10"/>
  <c r="EB9" i="10"/>
  <c r="DW94" i="14"/>
  <c r="DO94" i="14"/>
  <c r="DW25" i="25"/>
  <c r="DO25" i="25"/>
  <c r="DT32" i="7"/>
  <c r="EB32" i="7"/>
  <c r="DT61" i="7"/>
  <c r="EB61" i="7"/>
  <c r="DO21" i="6"/>
  <c r="DW21" i="6"/>
  <c r="EA74" i="16"/>
  <c r="EI74" i="16"/>
  <c r="DO46" i="7"/>
  <c r="DW46" i="7"/>
  <c r="DO35" i="16"/>
  <c r="DW35" i="16"/>
  <c r="DT14" i="10"/>
  <c r="EB14" i="10"/>
  <c r="DO57" i="17"/>
  <c r="DW57" i="17"/>
  <c r="DV30" i="4"/>
  <c r="ED30" i="4"/>
  <c r="DV50" i="16"/>
  <c r="ED50" i="16"/>
  <c r="DV58" i="7"/>
  <c r="ED58" i="7"/>
  <c r="EK32" i="10"/>
  <c r="EC32" i="10"/>
  <c r="DW23" i="25"/>
  <c r="DO23" i="25"/>
  <c r="DW78" i="17"/>
  <c r="DO78" i="17"/>
  <c r="EB31" i="6"/>
  <c r="DT31" i="6"/>
  <c r="EI17" i="10"/>
  <c r="EA17" i="10"/>
  <c r="ED75" i="14"/>
  <c r="DV75" i="14"/>
  <c r="EP69" i="16"/>
  <c r="EH69" i="16"/>
  <c r="DP9" i="15"/>
  <c r="DG9" i="15"/>
  <c r="EK12" i="10"/>
  <c r="EC12" i="10"/>
  <c r="EC38" i="16"/>
  <c r="EK38" i="16"/>
  <c r="EB32" i="17"/>
  <c r="DT32" i="17"/>
  <c r="ED27" i="7"/>
  <c r="DV27" i="7"/>
  <c r="DO83" i="14"/>
  <c r="DW83" i="14"/>
  <c r="DV21" i="4"/>
  <c r="ED21" i="4"/>
  <c r="EB27" i="6"/>
  <c r="DT27" i="6"/>
  <c r="ED47" i="17"/>
  <c r="DV47" i="17"/>
  <c r="DO23" i="4"/>
  <c r="DW23" i="4"/>
  <c r="EI55" i="16"/>
  <c r="EA55" i="16"/>
  <c r="EA58" i="17"/>
  <c r="EI58" i="17"/>
  <c r="DO80" i="17"/>
  <c r="DW80" i="17"/>
  <c r="EB17" i="13"/>
  <c r="DT17" i="13"/>
  <c r="EB11" i="14"/>
  <c r="DT11" i="14"/>
  <c r="DT34" i="16"/>
  <c r="EB34" i="16"/>
  <c r="DT28" i="25"/>
  <c r="EB28" i="25"/>
  <c r="ED19" i="7"/>
  <c r="DV19" i="7"/>
  <c r="DV30" i="17"/>
  <c r="ED30" i="17"/>
  <c r="DT30" i="14"/>
  <c r="EB30" i="14"/>
  <c r="EA92" i="16"/>
  <c r="EI92" i="16"/>
  <c r="DV75" i="16"/>
  <c r="ED75" i="16"/>
  <c r="DO25" i="16"/>
  <c r="DW25" i="16"/>
  <c r="EB10" i="24"/>
  <c r="DT10" i="24"/>
  <c r="DW19" i="4"/>
  <c r="DO19" i="4"/>
  <c r="EC12" i="9"/>
  <c r="DU12" i="9"/>
  <c r="ED96" i="16"/>
  <c r="DV96" i="16"/>
  <c r="EB33" i="7"/>
  <c r="DT33" i="7"/>
  <c r="EA38" i="7"/>
  <c r="EI38" i="7"/>
  <c r="EI56" i="7"/>
  <c r="EA56" i="7"/>
  <c r="ER46" i="16"/>
  <c r="EJ46" i="16"/>
  <c r="EI17" i="7"/>
  <c r="EA17" i="7"/>
  <c r="EB9" i="15"/>
  <c r="DT9" i="15"/>
  <c r="DT17" i="6"/>
  <c r="EB17" i="6"/>
  <c r="EI26" i="7"/>
  <c r="EA26" i="7"/>
  <c r="DW17" i="24"/>
  <c r="DO17" i="24"/>
  <c r="DW98" i="16"/>
  <c r="DO98" i="16"/>
  <c r="EB13" i="10"/>
  <c r="DT13" i="10"/>
  <c r="DT16" i="14"/>
  <c r="EB16" i="14"/>
  <c r="EB43" i="14"/>
  <c r="DT43" i="14"/>
  <c r="DV23" i="7"/>
  <c r="ED23" i="7"/>
  <c r="EI84" i="17"/>
  <c r="EA84" i="17"/>
  <c r="DU22" i="9"/>
  <c r="EC22" i="9"/>
  <c r="DW20" i="7"/>
  <c r="DO20" i="7"/>
  <c r="EB10" i="10"/>
  <c r="DT10" i="10"/>
  <c r="EB30" i="6"/>
  <c r="DT30" i="6"/>
  <c r="DV16" i="9"/>
  <c r="DN16" i="9"/>
  <c r="EI17" i="25"/>
  <c r="EA17" i="25"/>
  <c r="EB14" i="6"/>
  <c r="DT14" i="6"/>
  <c r="DW73" i="17"/>
  <c r="DO73" i="17"/>
  <c r="EB14" i="15"/>
  <c r="DT14" i="15"/>
  <c r="EW65" i="17"/>
  <c r="EO65" i="17"/>
  <c r="EI40" i="17"/>
  <c r="EA40" i="17"/>
  <c r="EB54" i="14"/>
  <c r="DT54" i="14"/>
  <c r="DW19" i="13"/>
  <c r="DO19" i="13"/>
  <c r="EI46" i="7"/>
  <c r="EA46" i="7"/>
  <c r="ED40" i="16"/>
  <c r="DV40" i="16"/>
  <c r="EP53" i="17"/>
  <c r="EH53" i="17"/>
  <c r="EB55" i="7"/>
  <c r="DT55" i="7"/>
  <c r="DT32" i="25"/>
  <c r="EB32" i="25"/>
  <c r="EA41" i="14"/>
  <c r="EI41" i="14"/>
  <c r="DW11" i="5"/>
  <c r="DO11" i="5"/>
  <c r="EO22" i="14"/>
  <c r="EW22" i="14"/>
  <c r="EC54" i="16"/>
  <c r="EK54" i="16"/>
  <c r="EO36" i="14"/>
  <c r="EW36" i="14"/>
  <c r="EB9" i="13"/>
  <c r="DT9" i="13"/>
  <c r="DV61" i="7"/>
  <c r="ED61" i="7"/>
  <c r="DW24" i="6"/>
  <c r="DO24" i="6"/>
  <c r="EB11" i="4"/>
  <c r="DT11" i="4"/>
  <c r="DV68" i="17"/>
  <c r="ED68" i="17"/>
  <c r="EB82" i="16"/>
  <c r="DT82" i="16"/>
  <c r="DO62" i="14"/>
  <c r="DW62" i="14"/>
  <c r="ED16" i="7"/>
  <c r="DV16" i="7"/>
  <c r="ED45" i="14"/>
  <c r="DV45" i="14"/>
  <c r="EK12" i="11"/>
  <c r="EC12" i="11"/>
  <c r="DW15" i="6"/>
  <c r="DO15" i="6"/>
  <c r="EH22" i="4"/>
  <c r="EP22" i="4"/>
  <c r="DW16" i="17"/>
  <c r="DO16" i="17"/>
  <c r="ED17" i="11"/>
  <c r="DV17" i="11"/>
  <c r="EI91" i="14"/>
  <c r="EA91" i="14"/>
  <c r="ED37" i="6"/>
  <c r="DV37" i="6"/>
  <c r="DO20" i="16"/>
  <c r="DW20" i="16"/>
  <c r="DW12" i="15"/>
  <c r="DO12" i="15"/>
  <c r="EB14" i="7"/>
  <c r="DT14" i="7"/>
  <c r="EK31" i="10"/>
  <c r="EC31" i="10"/>
  <c r="EK14" i="15"/>
  <c r="EC14" i="15"/>
  <c r="EB26" i="14"/>
  <c r="DT26" i="14"/>
  <c r="DZ17" i="9"/>
  <c r="EH17" i="9"/>
  <c r="EI9" i="6"/>
  <c r="EA9" i="6"/>
  <c r="DU30" i="9"/>
  <c r="EC30" i="9"/>
  <c r="EB30" i="16"/>
  <c r="DT30" i="16"/>
  <c r="DW14" i="13"/>
  <c r="DO14" i="13"/>
  <c r="EP17" i="24"/>
  <c r="EH17" i="24"/>
  <c r="EP9" i="25"/>
  <c r="EH9" i="25"/>
  <c r="EI31" i="14"/>
  <c r="EA31" i="14"/>
  <c r="EO24" i="4"/>
  <c r="EW24" i="4"/>
  <c r="DO13" i="14"/>
  <c r="DW13" i="14"/>
  <c r="EH40" i="14"/>
  <c r="EP40" i="14"/>
  <c r="DV16" i="4"/>
  <c r="ED16" i="4"/>
  <c r="DV53" i="17"/>
  <c r="ED53" i="17"/>
  <c r="DT16" i="10"/>
  <c r="EB16" i="10"/>
  <c r="DO25" i="14"/>
  <c r="DW25" i="14"/>
  <c r="EA77" i="16"/>
  <c r="EI77" i="16"/>
  <c r="EC10" i="10"/>
  <c r="EK10" i="10"/>
  <c r="EC11" i="19"/>
  <c r="DU11" i="19"/>
  <c r="EH32" i="16"/>
  <c r="EP32" i="16"/>
  <c r="EB20" i="10"/>
  <c r="DT20" i="10"/>
  <c r="EH65" i="16"/>
  <c r="EP65" i="16"/>
  <c r="EA10" i="16"/>
  <c r="EI10" i="16"/>
  <c r="DV44" i="16"/>
  <c r="ED44" i="16"/>
  <c r="ED74" i="16"/>
  <c r="DV74" i="16"/>
  <c r="DS13" i="9"/>
  <c r="EA13" i="9"/>
  <c r="EY32" i="14"/>
  <c r="EQ32" i="14"/>
  <c r="ER25" i="10"/>
  <c r="EJ25" i="10"/>
  <c r="EC43" i="17"/>
  <c r="EK43" i="17"/>
  <c r="EI31" i="4"/>
  <c r="EA31" i="4"/>
  <c r="EB36" i="6"/>
  <c r="DT36" i="6"/>
  <c r="EI16" i="11"/>
  <c r="EA16" i="11"/>
  <c r="DT21" i="4"/>
  <c r="EB21" i="4"/>
  <c r="DV58" i="14"/>
  <c r="ED58" i="14"/>
  <c r="DW10" i="13"/>
  <c r="DO10" i="13"/>
  <c r="DO21" i="24"/>
  <c r="DW21" i="24"/>
  <c r="EA35" i="17"/>
  <c r="EI35" i="17"/>
  <c r="DV31" i="14"/>
  <c r="ED31" i="14"/>
  <c r="DV13" i="16"/>
  <c r="ED13" i="16"/>
  <c r="EC48" i="14"/>
  <c r="EK48" i="14"/>
  <c r="DO68" i="16"/>
  <c r="DW68" i="16"/>
  <c r="DO71" i="14"/>
  <c r="DW71" i="14"/>
  <c r="EP13" i="24"/>
  <c r="EH13" i="24"/>
  <c r="DW9" i="13"/>
  <c r="DO9" i="13"/>
  <c r="DV77" i="16"/>
  <c r="ED77" i="16"/>
  <c r="EI20" i="25"/>
  <c r="EA20" i="25"/>
  <c r="EH14" i="9"/>
  <c r="DZ14" i="9"/>
  <c r="DW65" i="14"/>
  <c r="DO65" i="14"/>
  <c r="ED81" i="16"/>
  <c r="DV81" i="16"/>
  <c r="EI18" i="7"/>
  <c r="EA18" i="7"/>
  <c r="EB43" i="17"/>
  <c r="DT43" i="17"/>
  <c r="DW61" i="16"/>
  <c r="DO61" i="16"/>
  <c r="ED65" i="16"/>
  <c r="DV65" i="16"/>
  <c r="EB89" i="14"/>
  <c r="DT89" i="14"/>
  <c r="EA28" i="9"/>
  <c r="DS28" i="9"/>
  <c r="DW16" i="6"/>
  <c r="DO16" i="6"/>
  <c r="EH66" i="17"/>
  <c r="EP66" i="17"/>
  <c r="ED80" i="14"/>
  <c r="DV80" i="14"/>
  <c r="DO13" i="7"/>
  <c r="DW13" i="7"/>
  <c r="EP28" i="16"/>
  <c r="EH28" i="16"/>
  <c r="DT15" i="24"/>
  <c r="EB15" i="24"/>
  <c r="DW17" i="7"/>
  <c r="DO17" i="7"/>
  <c r="DT22" i="10"/>
  <c r="EB22" i="10"/>
  <c r="EA85" i="16"/>
  <c r="EI85" i="16"/>
  <c r="EK20" i="11"/>
  <c r="EC20" i="11"/>
  <c r="DV19" i="9"/>
  <c r="DN19" i="9"/>
  <c r="EO95" i="17"/>
  <c r="EW95" i="17"/>
  <c r="EI25" i="25"/>
  <c r="EA25" i="25"/>
  <c r="DV13" i="21"/>
  <c r="ED13" i="21"/>
  <c r="DO27" i="25"/>
  <c r="DW27" i="25"/>
  <c r="EI75" i="16"/>
  <c r="EA75" i="16"/>
  <c r="DO15" i="4"/>
  <c r="DW15" i="4"/>
  <c r="EB18" i="25"/>
  <c r="DT18" i="25"/>
  <c r="EI88" i="14"/>
  <c r="EA88" i="14"/>
  <c r="EH95" i="14"/>
  <c r="EP95" i="14"/>
  <c r="DV34" i="7"/>
  <c r="ED34" i="7"/>
  <c r="DW22" i="11"/>
  <c r="DO22" i="11"/>
  <c r="DU18" i="9"/>
  <c r="EC18" i="9"/>
  <c r="EO52" i="16"/>
  <c r="EW52" i="16"/>
  <c r="EA27" i="10"/>
  <c r="EI27" i="10"/>
  <c r="EA46" i="14"/>
  <c r="EI46" i="14"/>
  <c r="DW28" i="7"/>
  <c r="DO28" i="7"/>
  <c r="DV91" i="16"/>
  <c r="ED91" i="16"/>
  <c r="ED21" i="10"/>
  <c r="DV21" i="10"/>
  <c r="DW75" i="17"/>
  <c r="DO75" i="17"/>
  <c r="EB24" i="7"/>
  <c r="DT24" i="7"/>
  <c r="EB60" i="7"/>
  <c r="DT60" i="7"/>
  <c r="DV25" i="9"/>
  <c r="DN25" i="9"/>
  <c r="EB14" i="14"/>
  <c r="DT14" i="14"/>
  <c r="EI43" i="7"/>
  <c r="EA43" i="7"/>
  <c r="ER11" i="17"/>
  <c r="EJ11" i="17"/>
  <c r="DO79" i="17"/>
  <c r="DW79" i="17"/>
  <c r="DO22" i="24"/>
  <c r="DW22" i="24"/>
  <c r="DO12" i="12"/>
  <c r="DW12" i="12"/>
  <c r="EI18" i="24"/>
  <c r="EA18" i="24"/>
  <c r="DW17" i="14"/>
  <c r="DO17" i="14"/>
  <c r="EI50" i="14"/>
  <c r="EA50" i="14"/>
  <c r="EK32" i="7"/>
  <c r="EC32" i="7"/>
  <c r="EI87" i="17"/>
  <c r="EA87" i="17"/>
  <c r="EB21" i="7"/>
  <c r="DT21" i="7"/>
  <c r="EK11" i="24"/>
  <c r="EC11" i="24"/>
  <c r="ED52" i="7"/>
  <c r="DV52" i="7"/>
  <c r="EW86" i="14"/>
  <c r="EO86" i="14"/>
  <c r="EI15" i="14"/>
  <c r="EA15" i="14"/>
  <c r="DW18" i="13"/>
  <c r="DO18" i="13"/>
  <c r="EB26" i="16"/>
  <c r="DT26" i="16"/>
  <c r="EB30" i="10"/>
  <c r="DT30" i="10"/>
  <c r="EK9" i="12"/>
  <c r="EC9" i="12"/>
  <c r="EK29" i="16"/>
  <c r="EC29" i="16"/>
  <c r="EI37" i="7"/>
  <c r="EA37" i="7"/>
  <c r="EI39" i="14"/>
  <c r="EA39" i="14"/>
  <c r="DT10" i="22"/>
  <c r="EB10" i="22"/>
  <c r="DO61" i="14"/>
  <c r="DW61" i="14"/>
  <c r="DW67" i="17"/>
  <c r="DO67" i="17"/>
  <c r="ED9" i="18"/>
  <c r="DV9" i="18"/>
  <c r="EA16" i="25"/>
  <c r="EI16" i="25"/>
  <c r="EH73" i="16"/>
  <c r="EP73" i="16"/>
  <c r="EB9" i="22"/>
  <c r="DT9" i="22"/>
  <c r="DW23" i="11"/>
  <c r="DO23" i="11"/>
  <c r="EK28" i="17"/>
  <c r="EC28" i="17"/>
  <c r="EB21" i="11"/>
  <c r="DT21" i="11"/>
  <c r="EH98" i="16"/>
  <c r="EP98" i="16"/>
  <c r="DW55" i="14"/>
  <c r="DO55" i="14"/>
  <c r="DW14" i="11"/>
  <c r="DO14" i="11"/>
  <c r="DP9" i="6"/>
  <c r="DG9" i="6"/>
  <c r="EB12" i="5"/>
  <c r="DT12" i="5"/>
  <c r="ED18" i="24"/>
  <c r="DV18" i="24"/>
  <c r="EC36" i="7"/>
  <c r="EK36" i="7"/>
  <c r="DV47" i="14"/>
  <c r="ED47" i="14"/>
  <c r="EC22" i="17"/>
  <c r="EK22" i="17"/>
  <c r="DW62" i="17"/>
  <c r="DO62" i="17"/>
  <c r="EB92" i="14"/>
  <c r="DT92" i="14"/>
  <c r="EK29" i="10"/>
  <c r="EC29" i="10"/>
  <c r="DV11" i="16"/>
  <c r="ED11" i="16"/>
  <c r="EB46" i="17"/>
  <c r="DT46" i="17"/>
  <c r="DT11" i="24"/>
  <c r="EB11" i="24"/>
  <c r="EH26" i="9"/>
  <c r="DZ26" i="9"/>
  <c r="EK25" i="4"/>
  <c r="EC25" i="4"/>
  <c r="EC23" i="14"/>
  <c r="EK23" i="14"/>
  <c r="EB14" i="25"/>
  <c r="DT14" i="25"/>
  <c r="EB52" i="17"/>
  <c r="DT52" i="17"/>
  <c r="EC11" i="21"/>
  <c r="EK11" i="21"/>
  <c r="EJ28" i="17" l="1"/>
  <c r="ER28" i="17"/>
  <c r="EP15" i="14"/>
  <c r="EH15" i="14"/>
  <c r="DU25" i="9"/>
  <c r="EC25" i="9"/>
  <c r="DV16" i="6"/>
  <c r="ED16" i="6"/>
  <c r="DV65" i="14"/>
  <c r="ED65" i="14"/>
  <c r="EH16" i="11"/>
  <c r="EP16" i="11"/>
  <c r="EO9" i="25"/>
  <c r="EW9" i="25"/>
  <c r="ER14" i="15"/>
  <c r="EJ14" i="15"/>
  <c r="ED16" i="17"/>
  <c r="DV16" i="17"/>
  <c r="ED11" i="5"/>
  <c r="DV11" i="5"/>
  <c r="EA54" i="14"/>
  <c r="EI54" i="14"/>
  <c r="EA30" i="6"/>
  <c r="EI30" i="6"/>
  <c r="EA13" i="10"/>
  <c r="EI13" i="10"/>
  <c r="EH56" i="7"/>
  <c r="EP56" i="7"/>
  <c r="EI17" i="13"/>
  <c r="EA17" i="13"/>
  <c r="EH17" i="10"/>
  <c r="EP17" i="10"/>
  <c r="ED25" i="25"/>
  <c r="DV25" i="25"/>
  <c r="EP27" i="25"/>
  <c r="EH27" i="25"/>
  <c r="ED26" i="25"/>
  <c r="DV26" i="25"/>
  <c r="DV25" i="7"/>
  <c r="ED25" i="7"/>
  <c r="EK94" i="16"/>
  <c r="EC94" i="16"/>
  <c r="DV20" i="17"/>
  <c r="ED20" i="17"/>
  <c r="EK24" i="16"/>
  <c r="EC24" i="16"/>
  <c r="EA67" i="14"/>
  <c r="EI67" i="14"/>
  <c r="EK86" i="16"/>
  <c r="EC86" i="16"/>
  <c r="ED49" i="17"/>
  <c r="DV49" i="17"/>
  <c r="EI59" i="17"/>
  <c r="EA59" i="17"/>
  <c r="EC63" i="17"/>
  <c r="EK63" i="17"/>
  <c r="EO66" i="16"/>
  <c r="EW66" i="16"/>
  <c r="EI25" i="14"/>
  <c r="EA25" i="14"/>
  <c r="EH9" i="18"/>
  <c r="EP9" i="18"/>
  <c r="EA19" i="6"/>
  <c r="EI19" i="6"/>
  <c r="DV28" i="25"/>
  <c r="ED28" i="25"/>
  <c r="EH42" i="16"/>
  <c r="EP42" i="16"/>
  <c r="EH76" i="14"/>
  <c r="EP76" i="14"/>
  <c r="EC55" i="17"/>
  <c r="EK55" i="17"/>
  <c r="EA42" i="7"/>
  <c r="EI42" i="7"/>
  <c r="EA26" i="10"/>
  <c r="EI26" i="10"/>
  <c r="EA58" i="7"/>
  <c r="EI58" i="7"/>
  <c r="EH76" i="17"/>
  <c r="EP76" i="17"/>
  <c r="EI23" i="10"/>
  <c r="EA23" i="10"/>
  <c r="DV99" i="14"/>
  <c r="ED99" i="14"/>
  <c r="EC17" i="17"/>
  <c r="EK17" i="17"/>
  <c r="EC16" i="14"/>
  <c r="EK16" i="14"/>
  <c r="EH71" i="17"/>
  <c r="EP71" i="17"/>
  <c r="EY87" i="16"/>
  <c r="EQ87" i="16"/>
  <c r="EC44" i="7"/>
  <c r="EK44" i="7"/>
  <c r="EA67" i="17"/>
  <c r="EI67" i="17"/>
  <c r="DV100" i="17"/>
  <c r="ED100" i="17"/>
  <c r="EI30" i="4"/>
  <c r="EA30" i="4"/>
  <c r="EJ16" i="11"/>
  <c r="ER16" i="11"/>
  <c r="EK37" i="14"/>
  <c r="EC37" i="14"/>
  <c r="EO12" i="19"/>
  <c r="EG12" i="19"/>
  <c r="EA19" i="4"/>
  <c r="EI19" i="4"/>
  <c r="EK37" i="16"/>
  <c r="EC37" i="16"/>
  <c r="ED88" i="17"/>
  <c r="DV88" i="17"/>
  <c r="EW66" i="14"/>
  <c r="EO66" i="14"/>
  <c r="ED22" i="6"/>
  <c r="DV22" i="6"/>
  <c r="ED11" i="13"/>
  <c r="DV11" i="13"/>
  <c r="ED69" i="14"/>
  <c r="DV69" i="14"/>
  <c r="EW17" i="16"/>
  <c r="EO17" i="16"/>
  <c r="FD93" i="16"/>
  <c r="EV93" i="16"/>
  <c r="EA30" i="7"/>
  <c r="EI30" i="7"/>
  <c r="EA98" i="17"/>
  <c r="EI98" i="17"/>
  <c r="EA39" i="16"/>
  <c r="EI39" i="16"/>
  <c r="DW9" i="7"/>
  <c r="DO9" i="7"/>
  <c r="EI23" i="16"/>
  <c r="EA23" i="16"/>
  <c r="EK59" i="7"/>
  <c r="EC59" i="7"/>
  <c r="DV85" i="17"/>
  <c r="ED85" i="17"/>
  <c r="EC18" i="10"/>
  <c r="EK18" i="10"/>
  <c r="DZ28" i="9"/>
  <c r="EH28" i="9"/>
  <c r="ED17" i="14"/>
  <c r="DV17" i="14"/>
  <c r="FD52" i="16"/>
  <c r="EV52" i="16"/>
  <c r="EI22" i="10"/>
  <c r="EA22" i="10"/>
  <c r="EK13" i="16"/>
  <c r="EC13" i="16"/>
  <c r="EH10" i="16"/>
  <c r="EP10" i="16"/>
  <c r="EI16" i="10"/>
  <c r="EA16" i="10"/>
  <c r="EW22" i="4"/>
  <c r="EO22" i="4"/>
  <c r="EP41" i="14"/>
  <c r="EH41" i="14"/>
  <c r="EH38" i="7"/>
  <c r="EP38" i="7"/>
  <c r="EP92" i="16"/>
  <c r="EH92" i="16"/>
  <c r="ED80" i="17"/>
  <c r="DV80" i="17"/>
  <c r="EI14" i="10"/>
  <c r="EA14" i="10"/>
  <c r="EI9" i="12"/>
  <c r="EA9" i="12"/>
  <c r="EK39" i="14"/>
  <c r="EC39" i="14"/>
  <c r="EW24" i="14"/>
  <c r="EO24" i="14"/>
  <c r="FD70" i="17"/>
  <c r="EV70" i="17"/>
  <c r="EP49" i="14"/>
  <c r="EH49" i="14"/>
  <c r="EK90" i="14"/>
  <c r="EC90" i="14"/>
  <c r="EI38" i="16"/>
  <c r="EA38" i="16"/>
  <c r="EI24" i="11"/>
  <c r="EA24" i="11"/>
  <c r="EP71" i="16"/>
  <c r="EH71" i="16"/>
  <c r="FD20" i="4"/>
  <c r="EV20" i="4"/>
  <c r="EK22" i="14"/>
  <c r="EC22" i="14"/>
  <c r="EP72" i="17"/>
  <c r="EH72" i="17"/>
  <c r="DV12" i="16"/>
  <c r="ED12" i="16"/>
  <c r="EI24" i="6"/>
  <c r="EA24" i="6"/>
  <c r="EP64" i="17"/>
  <c r="EH64" i="17"/>
  <c r="EI25" i="7"/>
  <c r="EA25" i="7"/>
  <c r="ED52" i="14"/>
  <c r="DV52" i="14"/>
  <c r="EI15" i="11"/>
  <c r="EA15" i="11"/>
  <c r="EJ14" i="9"/>
  <c r="EB14" i="9"/>
  <c r="EW57" i="17"/>
  <c r="EO57" i="17"/>
  <c r="EP75" i="17"/>
  <c r="EH75" i="17"/>
  <c r="EI9" i="21"/>
  <c r="EA9" i="21"/>
  <c r="EH14" i="12"/>
  <c r="EP14" i="12"/>
  <c r="EK70" i="16"/>
  <c r="EC70" i="16"/>
  <c r="EA14" i="11"/>
  <c r="EI14" i="11"/>
  <c r="EH68" i="17"/>
  <c r="EP68" i="17"/>
  <c r="EH12" i="9"/>
  <c r="DZ12" i="9"/>
  <c r="EK36" i="14"/>
  <c r="EC36" i="14"/>
  <c r="EC13" i="10"/>
  <c r="EK13" i="10"/>
  <c r="ED39" i="16"/>
  <c r="DV39" i="16"/>
  <c r="DV60" i="17"/>
  <c r="ED60" i="17"/>
  <c r="EA15" i="4"/>
  <c r="EI15" i="4"/>
  <c r="DV12" i="4"/>
  <c r="ED12" i="4"/>
  <c r="EP15" i="25"/>
  <c r="EH15" i="25"/>
  <c r="EA23" i="6"/>
  <c r="EI23" i="6"/>
  <c r="ED66" i="16"/>
  <c r="DV66" i="16"/>
  <c r="EW57" i="16"/>
  <c r="EO57" i="16"/>
  <c r="ED21" i="25"/>
  <c r="DV21" i="25"/>
  <c r="DZ11" i="19"/>
  <c r="EH11" i="19"/>
  <c r="DZ10" i="19"/>
  <c r="EH10" i="19"/>
  <c r="EJ33" i="17"/>
  <c r="ER33" i="17"/>
  <c r="EA10" i="18"/>
  <c r="EI10" i="18"/>
  <c r="EA15" i="6"/>
  <c r="EI15" i="6"/>
  <c r="DV25" i="17"/>
  <c r="ED25" i="17"/>
  <c r="DV16" i="16"/>
  <c r="ED16" i="16"/>
  <c r="EH9" i="16"/>
  <c r="EP9" i="16"/>
  <c r="EC29" i="4"/>
  <c r="EK29" i="4"/>
  <c r="EK15" i="24"/>
  <c r="EC15" i="24"/>
  <c r="EP9" i="7"/>
  <c r="EH9" i="7"/>
  <c r="EH75" i="16"/>
  <c r="EP75" i="16"/>
  <c r="EO17" i="24"/>
  <c r="EW17" i="24"/>
  <c r="ER31" i="10"/>
  <c r="EJ31" i="10"/>
  <c r="EA11" i="4"/>
  <c r="EI11" i="4"/>
  <c r="EP40" i="17"/>
  <c r="EH40" i="17"/>
  <c r="EI10" i="10"/>
  <c r="EA10" i="10"/>
  <c r="ED98" i="16"/>
  <c r="DV98" i="16"/>
  <c r="EC27" i="7"/>
  <c r="EK27" i="7"/>
  <c r="EA31" i="6"/>
  <c r="EI31" i="6"/>
  <c r="ED94" i="14"/>
  <c r="DV94" i="14"/>
  <c r="EI52" i="14"/>
  <c r="EA52" i="14"/>
  <c r="ED45" i="17"/>
  <c r="DV45" i="17"/>
  <c r="EH92" i="17"/>
  <c r="EP92" i="17"/>
  <c r="DV80" i="16"/>
  <c r="ED80" i="16"/>
  <c r="EC20" i="9"/>
  <c r="DU20" i="9"/>
  <c r="EA15" i="13"/>
  <c r="EI15" i="13"/>
  <c r="EA15" i="10"/>
  <c r="EI15" i="10"/>
  <c r="EI10" i="6"/>
  <c r="EA10" i="6"/>
  <c r="DW9" i="24"/>
  <c r="DO9" i="24"/>
  <c r="EY38" i="6"/>
  <c r="EQ38" i="6"/>
  <c r="EV40" i="16"/>
  <c r="FD40" i="16"/>
  <c r="EA90" i="16"/>
  <c r="EI90" i="16"/>
  <c r="DV16" i="25"/>
  <c r="ED16" i="25"/>
  <c r="EA49" i="7"/>
  <c r="EI49" i="7"/>
  <c r="DV78" i="14"/>
  <c r="ED78" i="14"/>
  <c r="EI59" i="16"/>
  <c r="EA59" i="16"/>
  <c r="EG22" i="9"/>
  <c r="EO22" i="9"/>
  <c r="EA26" i="11"/>
  <c r="EI26" i="11"/>
  <c r="EC67" i="14"/>
  <c r="EK67" i="14"/>
  <c r="EJ56" i="14"/>
  <c r="ER56" i="14"/>
  <c r="FC13" i="16"/>
  <c r="FK13" i="16"/>
  <c r="EA11" i="25"/>
  <c r="EI11" i="25"/>
  <c r="DV59" i="17"/>
  <c r="ED59" i="17"/>
  <c r="EO97" i="16"/>
  <c r="EW97" i="16"/>
  <c r="EH21" i="17"/>
  <c r="EP21" i="17"/>
  <c r="EV89" i="16"/>
  <c r="FD89" i="16"/>
  <c r="EI32" i="6"/>
  <c r="EA32" i="6"/>
  <c r="EC41" i="7"/>
  <c r="EK41" i="7"/>
  <c r="DV89" i="17"/>
  <c r="ED89" i="17"/>
  <c r="EH51" i="7"/>
  <c r="EP51" i="7"/>
  <c r="ED17" i="25"/>
  <c r="DV17" i="25"/>
  <c r="DV41" i="14"/>
  <c r="ED41" i="14"/>
  <c r="DV11" i="11"/>
  <c r="ED11" i="11"/>
  <c r="EI38" i="6"/>
  <c r="EA38" i="6"/>
  <c r="EA44" i="7"/>
  <c r="EI44" i="7"/>
  <c r="EW77" i="14"/>
  <c r="EO77" i="14"/>
  <c r="EA35" i="14"/>
  <c r="EI35" i="14"/>
  <c r="EP37" i="17"/>
  <c r="EH37" i="17"/>
  <c r="EP18" i="16"/>
  <c r="EH18" i="16"/>
  <c r="ED52" i="17"/>
  <c r="DV52" i="17"/>
  <c r="EI99" i="14"/>
  <c r="EA99" i="14"/>
  <c r="ED29" i="7"/>
  <c r="DV29" i="7"/>
  <c r="EK36" i="17"/>
  <c r="EC36" i="17"/>
  <c r="EK79" i="14"/>
  <c r="EC79" i="14"/>
  <c r="EP38" i="14"/>
  <c r="EH38" i="14"/>
  <c r="EK69" i="16"/>
  <c r="EC69" i="16"/>
  <c r="EI58" i="14"/>
  <c r="EA58" i="14"/>
  <c r="EH41" i="7"/>
  <c r="EP41" i="7"/>
  <c r="EK85" i="14"/>
  <c r="EC85" i="14"/>
  <c r="EV56" i="14"/>
  <c r="FD56" i="14"/>
  <c r="ER87" i="14"/>
  <c r="EJ87" i="14"/>
  <c r="EW26" i="17"/>
  <c r="EO26" i="17"/>
  <c r="ED56" i="16"/>
  <c r="DV56" i="16"/>
  <c r="EW65" i="16"/>
  <c r="EO65" i="16"/>
  <c r="EK53" i="17"/>
  <c r="EC53" i="17"/>
  <c r="EI32" i="25"/>
  <c r="EA32" i="25"/>
  <c r="EA30" i="14"/>
  <c r="EI30" i="14"/>
  <c r="EP58" i="17"/>
  <c r="EH58" i="17"/>
  <c r="ED35" i="16"/>
  <c r="DV35" i="16"/>
  <c r="EI9" i="10"/>
  <c r="EA9" i="10"/>
  <c r="EJ10" i="15"/>
  <c r="ER10" i="15"/>
  <c r="ED29" i="6"/>
  <c r="DV29" i="6"/>
  <c r="ED21" i="7"/>
  <c r="DV21" i="7"/>
  <c r="ED99" i="17"/>
  <c r="DV99" i="17"/>
  <c r="EI18" i="17"/>
  <c r="EA18" i="17"/>
  <c r="EP95" i="16"/>
  <c r="EH95" i="16"/>
  <c r="ED82" i="14"/>
  <c r="DV82" i="14"/>
  <c r="EP44" i="14"/>
  <c r="EH44" i="14"/>
  <c r="EK62" i="16"/>
  <c r="EC62" i="16"/>
  <c r="EP80" i="14"/>
  <c r="EH80" i="14"/>
  <c r="EH74" i="17"/>
  <c r="EP74" i="17"/>
  <c r="EK9" i="10"/>
  <c r="EC9" i="10"/>
  <c r="FD73" i="14"/>
  <c r="EV73" i="14"/>
  <c r="EK13" i="17"/>
  <c r="EC13" i="17"/>
  <c r="EK14" i="7"/>
  <c r="EC14" i="7"/>
  <c r="EH24" i="25"/>
  <c r="EP24" i="25"/>
  <c r="EJ26" i="9"/>
  <c r="EB26" i="9"/>
  <c r="EH9" i="19"/>
  <c r="DZ9" i="19"/>
  <c r="DV100" i="16"/>
  <c r="ED100" i="16"/>
  <c r="ER14" i="14"/>
  <c r="EJ14" i="14"/>
  <c r="EI57" i="14"/>
  <c r="EA57" i="14"/>
  <c r="EH35" i="7"/>
  <c r="EP35" i="7"/>
  <c r="EW94" i="16"/>
  <c r="EO94" i="16"/>
  <c r="EQ10" i="9"/>
  <c r="EI10" i="9"/>
  <c r="EP33" i="16"/>
  <c r="EH33" i="16"/>
  <c r="DO9" i="4"/>
  <c r="DW9" i="4"/>
  <c r="EC18" i="16"/>
  <c r="EK18" i="16"/>
  <c r="EP19" i="25"/>
  <c r="EH19" i="25"/>
  <c r="ER64" i="14"/>
  <c r="EJ64" i="14"/>
  <c r="EQ27" i="16"/>
  <c r="EY27" i="16"/>
  <c r="EH96" i="17"/>
  <c r="EP96" i="17"/>
  <c r="DZ19" i="9"/>
  <c r="EH19" i="9"/>
  <c r="EC83" i="17"/>
  <c r="EK83" i="17"/>
  <c r="EA18" i="13"/>
  <c r="EI18" i="13"/>
  <c r="ED50" i="17"/>
  <c r="DV50" i="17"/>
  <c r="EA15" i="16"/>
  <c r="EI15" i="16"/>
  <c r="EH10" i="9"/>
  <c r="DZ10" i="9"/>
  <c r="EA44" i="17"/>
  <c r="EI44" i="17"/>
  <c r="ER98" i="17"/>
  <c r="EJ98" i="17"/>
  <c r="EP61" i="17"/>
  <c r="EH61" i="17"/>
  <c r="DV22" i="7"/>
  <c r="ED22" i="7"/>
  <c r="DV73" i="14"/>
  <c r="ED73" i="14"/>
  <c r="EI9" i="17"/>
  <c r="EA9" i="17"/>
  <c r="DV33" i="6"/>
  <c r="ED33" i="6"/>
  <c r="EA28" i="10"/>
  <c r="EI28" i="10"/>
  <c r="EA12" i="14"/>
  <c r="EI12" i="14"/>
  <c r="ED36" i="6"/>
  <c r="DV36" i="6"/>
  <c r="EA9" i="22"/>
  <c r="EI9" i="22"/>
  <c r="EC66" i="14"/>
  <c r="EK66" i="14"/>
  <c r="EH94" i="17"/>
  <c r="EP94" i="17"/>
  <c r="EH10" i="14"/>
  <c r="EP10" i="14"/>
  <c r="EH79" i="14"/>
  <c r="EP79" i="14"/>
  <c r="DV10" i="24"/>
  <c r="ED10" i="24"/>
  <c r="EC69" i="17"/>
  <c r="EK69" i="17"/>
  <c r="EA61" i="14"/>
  <c r="EI61" i="14"/>
  <c r="DV81" i="14"/>
  <c r="ED81" i="14"/>
  <c r="EC13" i="11"/>
  <c r="EK13" i="11"/>
  <c r="EO60" i="14"/>
  <c r="EW60" i="14"/>
  <c r="ED10" i="4"/>
  <c r="DV10" i="4"/>
  <c r="EC30" i="7"/>
  <c r="EK30" i="7"/>
  <c r="ED96" i="17"/>
  <c r="DV96" i="17"/>
  <c r="EP65" i="14"/>
  <c r="EH65" i="14"/>
  <c r="EH41" i="17"/>
  <c r="EP41" i="17"/>
  <c r="EA24" i="10"/>
  <c r="EI24" i="10"/>
  <c r="EC60" i="7"/>
  <c r="EK60" i="7"/>
  <c r="EP72" i="16"/>
  <c r="EH72" i="16"/>
  <c r="EK9" i="16"/>
  <c r="EC9" i="16"/>
  <c r="EA47" i="17"/>
  <c r="EI47" i="17"/>
  <c r="DV20" i="25"/>
  <c r="ED20" i="25"/>
  <c r="EC49" i="7"/>
  <c r="EK49" i="7"/>
  <c r="EC14" i="21"/>
  <c r="EK14" i="21"/>
  <c r="EH16" i="17"/>
  <c r="EP16" i="17"/>
  <c r="EH15" i="9"/>
  <c r="DZ15" i="9"/>
  <c r="EJ67" i="16"/>
  <c r="ER67" i="16"/>
  <c r="EJ19" i="10"/>
  <c r="ER19" i="10"/>
  <c r="EP21" i="14"/>
  <c r="EH21" i="14"/>
  <c r="DU21" i="9"/>
  <c r="EC21" i="9"/>
  <c r="EH54" i="17"/>
  <c r="EP54" i="17"/>
  <c r="EV48" i="14"/>
  <c r="FD48" i="14"/>
  <c r="ER27" i="6"/>
  <c r="EJ27" i="6"/>
  <c r="EW82" i="14"/>
  <c r="EO82" i="14"/>
  <c r="FD100" i="17"/>
  <c r="EV100" i="17"/>
  <c r="EK76" i="14"/>
  <c r="EC76" i="14"/>
  <c r="EC27" i="9"/>
  <c r="DU27" i="9"/>
  <c r="EK31" i="4"/>
  <c r="EC31" i="4"/>
  <c r="EY11" i="15"/>
  <c r="EQ11" i="15"/>
  <c r="EW43" i="16"/>
  <c r="EO43" i="16"/>
  <c r="EI48" i="7"/>
  <c r="EA48" i="7"/>
  <c r="EK57" i="14"/>
  <c r="EC57" i="14"/>
  <c r="EK34" i="16"/>
  <c r="EC34" i="16"/>
  <c r="ED34" i="17"/>
  <c r="DV34" i="17"/>
  <c r="EK98" i="14"/>
  <c r="EC98" i="14"/>
  <c r="ER30" i="14"/>
  <c r="EJ30" i="14"/>
  <c r="EP69" i="17"/>
  <c r="EH69" i="17"/>
  <c r="EI20" i="6"/>
  <c r="EA20" i="6"/>
  <c r="EI13" i="4"/>
  <c r="EA13" i="4"/>
  <c r="EK43" i="7"/>
  <c r="EC43" i="7"/>
  <c r="EV86" i="14"/>
  <c r="FD86" i="14"/>
  <c r="DV17" i="7"/>
  <c r="ED17" i="7"/>
  <c r="ED14" i="13"/>
  <c r="DV14" i="13"/>
  <c r="DV24" i="6"/>
  <c r="ED24" i="6"/>
  <c r="EI33" i="7"/>
  <c r="EA33" i="7"/>
  <c r="ED78" i="17"/>
  <c r="DV78" i="17"/>
  <c r="EK81" i="17"/>
  <c r="EC81" i="17"/>
  <c r="EW73" i="16"/>
  <c r="EO73" i="16"/>
  <c r="EK13" i="21"/>
  <c r="EC13" i="21"/>
  <c r="EK77" i="16"/>
  <c r="EC77" i="16"/>
  <c r="EP35" i="17"/>
  <c r="EH35" i="17"/>
  <c r="EK16" i="4"/>
  <c r="EC16" i="4"/>
  <c r="EK61" i="7"/>
  <c r="EC61" i="7"/>
  <c r="EJ22" i="9"/>
  <c r="EB22" i="9"/>
  <c r="EK30" i="17"/>
  <c r="EC30" i="17"/>
  <c r="EJ38" i="16"/>
  <c r="ER38" i="16"/>
  <c r="ED46" i="7"/>
  <c r="DV46" i="7"/>
  <c r="EJ30" i="16"/>
  <c r="ER30" i="16"/>
  <c r="EW12" i="11"/>
  <c r="EO12" i="11"/>
  <c r="ED25" i="6"/>
  <c r="DV25" i="6"/>
  <c r="EK51" i="7"/>
  <c r="EC51" i="7"/>
  <c r="ER14" i="17"/>
  <c r="EJ14" i="17"/>
  <c r="ED17" i="6"/>
  <c r="DV17" i="6"/>
  <c r="ED27" i="17"/>
  <c r="DV27" i="17"/>
  <c r="ED40" i="17"/>
  <c r="DV40" i="17"/>
  <c r="ED26" i="11"/>
  <c r="DV26" i="11"/>
  <c r="ED22" i="25"/>
  <c r="DV22" i="25"/>
  <c r="EP49" i="16"/>
  <c r="EH49" i="16"/>
  <c r="EC15" i="25"/>
  <c r="EK15" i="25"/>
  <c r="ED77" i="14"/>
  <c r="DV77" i="14"/>
  <c r="EK14" i="10"/>
  <c r="EC14" i="10"/>
  <c r="ED86" i="14"/>
  <c r="DV86" i="14"/>
  <c r="ER13" i="12"/>
  <c r="EJ13" i="12"/>
  <c r="ED11" i="4"/>
  <c r="DV11" i="4"/>
  <c r="EC31" i="9"/>
  <c r="DU31" i="9"/>
  <c r="ER96" i="14"/>
  <c r="EJ96" i="14"/>
  <c r="EP54" i="16"/>
  <c r="EH54" i="16"/>
  <c r="EP70" i="14"/>
  <c r="EH70" i="14"/>
  <c r="ED51" i="16"/>
  <c r="DV51" i="16"/>
  <c r="EH14" i="13"/>
  <c r="EP14" i="13"/>
  <c r="EK54" i="17"/>
  <c r="EC54" i="17"/>
  <c r="EI34" i="6"/>
  <c r="EA34" i="6"/>
  <c r="DV15" i="11"/>
  <c r="ED15" i="11"/>
  <c r="DV50" i="7"/>
  <c r="ED50" i="7"/>
  <c r="EC28" i="9"/>
  <c r="DU28" i="9"/>
  <c r="EC38" i="14"/>
  <c r="EK38" i="14"/>
  <c r="EC10" i="18"/>
  <c r="EK10" i="18"/>
  <c r="DV42" i="14"/>
  <c r="ED42" i="14"/>
  <c r="ED97" i="16"/>
  <c r="DV97" i="16"/>
  <c r="FK81" i="17"/>
  <c r="FC81" i="17"/>
  <c r="DU12" i="19"/>
  <c r="EC12" i="19"/>
  <c r="EP67" i="16"/>
  <c r="EH67" i="16"/>
  <c r="ED54" i="14"/>
  <c r="DV54" i="14"/>
  <c r="DZ23" i="9"/>
  <c r="EH23" i="9"/>
  <c r="EH42" i="14"/>
  <c r="EP42" i="14"/>
  <c r="ER20" i="10"/>
  <c r="EJ20" i="10"/>
  <c r="EA18" i="6"/>
  <c r="EI18" i="6"/>
  <c r="EC99" i="16"/>
  <c r="EK99" i="16"/>
  <c r="DV13" i="15"/>
  <c r="ED13" i="15"/>
  <c r="EK22" i="10"/>
  <c r="EC22" i="10"/>
  <c r="EA22" i="6"/>
  <c r="EI22" i="6"/>
  <c r="EP13" i="25"/>
  <c r="EH13" i="25"/>
  <c r="EH59" i="7"/>
  <c r="EP59" i="7"/>
  <c r="EC77" i="17"/>
  <c r="EK77" i="17"/>
  <c r="EA31" i="7"/>
  <c r="EI31" i="7"/>
  <c r="DV23" i="11"/>
  <c r="ED23" i="11"/>
  <c r="EJ18" i="9"/>
  <c r="EB18" i="9"/>
  <c r="EA24" i="7"/>
  <c r="EI24" i="7"/>
  <c r="EH20" i="25"/>
  <c r="EP20" i="25"/>
  <c r="EA14" i="7"/>
  <c r="EI14" i="7"/>
  <c r="DV20" i="7"/>
  <c r="ED20" i="7"/>
  <c r="DV20" i="6"/>
  <c r="ED20" i="6"/>
  <c r="DV22" i="24"/>
  <c r="ED22" i="24"/>
  <c r="EA52" i="17"/>
  <c r="EI52" i="17"/>
  <c r="DW9" i="6"/>
  <c r="DO9" i="6"/>
  <c r="ER29" i="16"/>
  <c r="EJ29" i="16"/>
  <c r="EJ11" i="24"/>
  <c r="ER11" i="24"/>
  <c r="DV75" i="17"/>
  <c r="ED75" i="17"/>
  <c r="DV22" i="11"/>
  <c r="ED22" i="11"/>
  <c r="EK65" i="16"/>
  <c r="EC65" i="16"/>
  <c r="EA20" i="10"/>
  <c r="EI20" i="10"/>
  <c r="EI30" i="16"/>
  <c r="EA30" i="16"/>
  <c r="ED12" i="15"/>
  <c r="DV12" i="15"/>
  <c r="EJ12" i="11"/>
  <c r="ER12" i="11"/>
  <c r="EA55" i="7"/>
  <c r="EI55" i="7"/>
  <c r="EA14" i="15"/>
  <c r="EI14" i="15"/>
  <c r="EH26" i="7"/>
  <c r="EP26" i="7"/>
  <c r="EC96" i="16"/>
  <c r="EK96" i="16"/>
  <c r="EP55" i="16"/>
  <c r="EH55" i="16"/>
  <c r="DV23" i="25"/>
  <c r="ED23" i="25"/>
  <c r="EA27" i="17"/>
  <c r="EI27" i="17"/>
  <c r="EA27" i="7"/>
  <c r="EI27" i="7"/>
  <c r="EC73" i="16"/>
  <c r="EK73" i="16"/>
  <c r="EC72" i="17"/>
  <c r="EK72" i="17"/>
  <c r="EH10" i="7"/>
  <c r="EP10" i="7"/>
  <c r="EA17" i="14"/>
  <c r="EI17" i="14"/>
  <c r="EA14" i="21"/>
  <c r="EI14" i="21"/>
  <c r="EH19" i="16"/>
  <c r="EP19" i="16"/>
  <c r="EA18" i="10"/>
  <c r="EI18" i="10"/>
  <c r="EA35" i="16"/>
  <c r="EI35" i="16"/>
  <c r="EH28" i="7"/>
  <c r="EP28" i="7"/>
  <c r="EJ16" i="13"/>
  <c r="ER16" i="13"/>
  <c r="EP80" i="16"/>
  <c r="EH80" i="16"/>
  <c r="DV56" i="7"/>
  <c r="ED56" i="7"/>
  <c r="EA27" i="16"/>
  <c r="EI27" i="16"/>
  <c r="FR27" i="14"/>
  <c r="FJ27" i="14"/>
  <c r="ED49" i="16"/>
  <c r="DV49" i="16"/>
  <c r="EH18" i="14"/>
  <c r="EP18" i="14"/>
  <c r="EC95" i="16"/>
  <c r="EK95" i="16"/>
  <c r="ED14" i="12"/>
  <c r="DV14" i="12"/>
  <c r="DV31" i="25"/>
  <c r="ED31" i="25"/>
  <c r="EH60" i="16"/>
  <c r="EP60" i="16"/>
  <c r="EI12" i="15"/>
  <c r="EA12" i="15"/>
  <c r="EJ12" i="25"/>
  <c r="ER12" i="25"/>
  <c r="EB11" i="9"/>
  <c r="EJ11" i="9"/>
  <c r="EH13" i="17"/>
  <c r="EP13" i="17"/>
  <c r="EW17" i="17"/>
  <c r="EO17" i="17"/>
  <c r="EP33" i="17"/>
  <c r="EH33" i="17"/>
  <c r="EA57" i="7"/>
  <c r="EI57" i="7"/>
  <c r="EA10" i="25"/>
  <c r="EI10" i="25"/>
  <c r="EI14" i="17"/>
  <c r="EA14" i="17"/>
  <c r="EA18" i="11"/>
  <c r="EI18" i="11"/>
  <c r="EH70" i="16"/>
  <c r="EP70" i="16"/>
  <c r="EH47" i="14"/>
  <c r="EP47" i="14"/>
  <c r="EA32" i="4"/>
  <c r="EI32" i="4"/>
  <c r="EI28" i="17"/>
  <c r="EA28" i="17"/>
  <c r="EP36" i="16"/>
  <c r="EH36" i="16"/>
  <c r="EW74" i="14"/>
  <c r="EO74" i="14"/>
  <c r="EK19" i="16"/>
  <c r="EC19" i="16"/>
  <c r="EK83" i="16"/>
  <c r="EC83" i="16"/>
  <c r="EW51" i="14"/>
  <c r="EO51" i="14"/>
  <c r="EI29" i="6"/>
  <c r="EA29" i="6"/>
  <c r="EW81" i="16"/>
  <c r="EO81" i="16"/>
  <c r="ER23" i="10"/>
  <c r="EJ23" i="10"/>
  <c r="EP20" i="14"/>
  <c r="EH20" i="14"/>
  <c r="EH29" i="9"/>
  <c r="DZ29" i="9"/>
  <c r="EH10" i="4"/>
  <c r="EP10" i="4"/>
  <c r="EK93" i="14"/>
  <c r="EC93" i="14"/>
  <c r="EP78" i="14"/>
  <c r="EH78" i="14"/>
  <c r="DV19" i="25"/>
  <c r="ED19" i="25"/>
  <c r="EI83" i="16"/>
  <c r="EA83" i="16"/>
  <c r="EK14" i="16"/>
  <c r="EC14" i="16"/>
  <c r="EP12" i="17"/>
  <c r="EH12" i="17"/>
  <c r="EK10" i="21"/>
  <c r="EC10" i="21"/>
  <c r="EA33" i="6"/>
  <c r="EI33" i="6"/>
  <c r="DV76" i="17"/>
  <c r="ED76" i="17"/>
  <c r="ER11" i="25"/>
  <c r="EJ11" i="25"/>
  <c r="EJ11" i="21"/>
  <c r="ER11" i="21"/>
  <c r="DV15" i="6"/>
  <c r="ED15" i="6"/>
  <c r="FD65" i="17"/>
  <c r="EV65" i="17"/>
  <c r="ED17" i="24"/>
  <c r="DV17" i="24"/>
  <c r="EA32" i="17"/>
  <c r="EI32" i="17"/>
  <c r="DV15" i="14"/>
  <c r="ED15" i="14"/>
  <c r="EA79" i="17"/>
  <c r="EI79" i="17"/>
  <c r="EA15" i="24"/>
  <c r="EI15" i="24"/>
  <c r="ER43" i="17"/>
  <c r="EJ43" i="17"/>
  <c r="EJ29" i="10"/>
  <c r="ER29" i="10"/>
  <c r="EH16" i="25"/>
  <c r="EP16" i="25"/>
  <c r="DV79" i="17"/>
  <c r="ED79" i="17"/>
  <c r="EK34" i="7"/>
  <c r="EC34" i="7"/>
  <c r="ED21" i="24"/>
  <c r="DV21" i="24"/>
  <c r="EW32" i="16"/>
  <c r="EO32" i="16"/>
  <c r="EW40" i="14"/>
  <c r="EO40" i="14"/>
  <c r="EJ30" i="9"/>
  <c r="EB30" i="9"/>
  <c r="ED20" i="16"/>
  <c r="DV20" i="16"/>
  <c r="EI17" i="6"/>
  <c r="EA17" i="6"/>
  <c r="ED23" i="4"/>
  <c r="DV23" i="4"/>
  <c r="EP74" i="16"/>
  <c r="EH74" i="16"/>
  <c r="EK61" i="17"/>
  <c r="EC61" i="17"/>
  <c r="EI63" i="14"/>
  <c r="EA63" i="14"/>
  <c r="EK63" i="14"/>
  <c r="EC63" i="14"/>
  <c r="EH21" i="25"/>
  <c r="EP21" i="25"/>
  <c r="EW24" i="16"/>
  <c r="EO24" i="16"/>
  <c r="ED92" i="16"/>
  <c r="DV92" i="16"/>
  <c r="EK78" i="16"/>
  <c r="EC78" i="16"/>
  <c r="EP10" i="15"/>
  <c r="EH10" i="15"/>
  <c r="ED18" i="6"/>
  <c r="DV18" i="6"/>
  <c r="FD55" i="14"/>
  <c r="EV55" i="14"/>
  <c r="EP86" i="17"/>
  <c r="EH86" i="17"/>
  <c r="DV17" i="4"/>
  <c r="ED17" i="4"/>
  <c r="ED34" i="6"/>
  <c r="DV34" i="6"/>
  <c r="EW51" i="16"/>
  <c r="EO51" i="16"/>
  <c r="EH12" i="16"/>
  <c r="EP12" i="16"/>
  <c r="EK59" i="16"/>
  <c r="EC59" i="16"/>
  <c r="DV13" i="4"/>
  <c r="ED13" i="4"/>
  <c r="EI25" i="10"/>
  <c r="EA25" i="10"/>
  <c r="ER19" i="24"/>
  <c r="EJ19" i="24"/>
  <c r="ER15" i="10"/>
  <c r="EJ15" i="10"/>
  <c r="ED31" i="7"/>
  <c r="DV31" i="7"/>
  <c r="ER12" i="21"/>
  <c r="EJ12" i="21"/>
  <c r="ER85" i="16"/>
  <c r="EJ85" i="16"/>
  <c r="ED26" i="6"/>
  <c r="DV26" i="6"/>
  <c r="ED10" i="7"/>
  <c r="DV10" i="7"/>
  <c r="ER12" i="13"/>
  <c r="EJ12" i="13"/>
  <c r="DV53" i="16"/>
  <c r="ED53" i="16"/>
  <c r="EA12" i="24"/>
  <c r="EI12" i="24"/>
  <c r="ED43" i="16"/>
  <c r="DV43" i="16"/>
  <c r="EI10" i="5"/>
  <c r="EA10" i="5"/>
  <c r="ER40" i="14"/>
  <c r="EJ40" i="14"/>
  <c r="DV48" i="7"/>
  <c r="ED48" i="7"/>
  <c r="EC46" i="14"/>
  <c r="EK46" i="14"/>
  <c r="EH29" i="25"/>
  <c r="EP29" i="25"/>
  <c r="DV10" i="16"/>
  <c r="ED10" i="16"/>
  <c r="EH20" i="9"/>
  <c r="DZ20" i="9"/>
  <c r="EY89" i="14"/>
  <c r="EQ89" i="14"/>
  <c r="EP81" i="14"/>
  <c r="EH81" i="14"/>
  <c r="EI11" i="17"/>
  <c r="EA11" i="17"/>
  <c r="EY84" i="14"/>
  <c r="EQ84" i="14"/>
  <c r="DV60" i="16"/>
  <c r="ED60" i="16"/>
  <c r="EP34" i="14"/>
  <c r="EH34" i="14"/>
  <c r="EK39" i="7"/>
  <c r="EC39" i="7"/>
  <c r="EA21" i="10"/>
  <c r="EI21" i="10"/>
  <c r="EH39" i="17"/>
  <c r="EP39" i="17"/>
  <c r="EJ87" i="17"/>
  <c r="ER87" i="17"/>
  <c r="EC31" i="6"/>
  <c r="EK31" i="6"/>
  <c r="EP12" i="4"/>
  <c r="EH12" i="4"/>
  <c r="EJ24" i="11"/>
  <c r="ER24" i="11"/>
  <c r="DO9" i="11"/>
  <c r="DW9" i="11"/>
  <c r="EI46" i="17"/>
  <c r="EA46" i="17"/>
  <c r="EG14" i="9"/>
  <c r="EO14" i="9"/>
  <c r="EC52" i="7"/>
  <c r="EK52" i="7"/>
  <c r="EI89" i="14"/>
  <c r="EA89" i="14"/>
  <c r="DV14" i="11"/>
  <c r="ED14" i="11"/>
  <c r="EJ9" i="12"/>
  <c r="ER9" i="12"/>
  <c r="EK21" i="10"/>
  <c r="EC21" i="10"/>
  <c r="EH25" i="25"/>
  <c r="EP25" i="25"/>
  <c r="EW28" i="16"/>
  <c r="EO28" i="16"/>
  <c r="ED61" i="16"/>
  <c r="DV61" i="16"/>
  <c r="DV9" i="13"/>
  <c r="ED9" i="13"/>
  <c r="EQ25" i="10"/>
  <c r="EY25" i="10"/>
  <c r="EK45" i="14"/>
  <c r="EC45" i="14"/>
  <c r="EA9" i="13"/>
  <c r="EI9" i="13"/>
  <c r="EO53" i="17"/>
  <c r="EW53" i="17"/>
  <c r="DV73" i="17"/>
  <c r="ED73" i="17"/>
  <c r="EH84" i="17"/>
  <c r="EP84" i="17"/>
  <c r="EB12" i="9"/>
  <c r="EJ12" i="9"/>
  <c r="EC19" i="7"/>
  <c r="EK19" i="7"/>
  <c r="EJ12" i="10"/>
  <c r="ER12" i="10"/>
  <c r="EJ32" i="10"/>
  <c r="ER32" i="10"/>
  <c r="DV49" i="14"/>
  <c r="ED49" i="14"/>
  <c r="EA11" i="10"/>
  <c r="EI11" i="10"/>
  <c r="EV19" i="17"/>
  <c r="FD19" i="17"/>
  <c r="DV44" i="17"/>
  <c r="ED44" i="17"/>
  <c r="EH62" i="16"/>
  <c r="EP62" i="16"/>
  <c r="EA29" i="4"/>
  <c r="EI29" i="4"/>
  <c r="EH88" i="16"/>
  <c r="EP88" i="16"/>
  <c r="EA45" i="17"/>
  <c r="EI45" i="17"/>
  <c r="EH12" i="7"/>
  <c r="EP12" i="7"/>
  <c r="EA21" i="24"/>
  <c r="EI21" i="24"/>
  <c r="EC31" i="17"/>
  <c r="EK31" i="17"/>
  <c r="EG30" i="9"/>
  <c r="EO30" i="9"/>
  <c r="EG18" i="9"/>
  <c r="EO18" i="9"/>
  <c r="EJ39" i="17"/>
  <c r="ER39" i="17"/>
  <c r="DV28" i="6"/>
  <c r="ED28" i="6"/>
  <c r="EH53" i="16"/>
  <c r="EP53" i="16"/>
  <c r="EA12" i="12"/>
  <c r="EI12" i="12"/>
  <c r="DV23" i="6"/>
  <c r="ED23" i="6"/>
  <c r="EA47" i="7"/>
  <c r="EI47" i="7"/>
  <c r="EH83" i="14"/>
  <c r="EP83" i="14"/>
  <c r="DV18" i="11"/>
  <c r="ED18" i="11"/>
  <c r="EA13" i="21"/>
  <c r="EI13" i="21"/>
  <c r="DV65" i="17"/>
  <c r="ED65" i="17"/>
  <c r="EQ20" i="24"/>
  <c r="EY20" i="24"/>
  <c r="DV34" i="14"/>
  <c r="ED34" i="14"/>
  <c r="DZ9" i="9"/>
  <c r="EH9" i="9"/>
  <c r="EI29" i="7"/>
  <c r="EA29" i="7"/>
  <c r="EK32" i="16"/>
  <c r="EC32" i="16"/>
  <c r="EP45" i="7"/>
  <c r="EH45" i="7"/>
  <c r="EP22" i="17"/>
  <c r="EH22" i="17"/>
  <c r="ED19" i="14"/>
  <c r="DV19" i="14"/>
  <c r="ED11" i="14"/>
  <c r="DV11" i="14"/>
  <c r="EI16" i="24"/>
  <c r="EA16" i="24"/>
  <c r="EI29" i="10"/>
  <c r="EA29" i="10"/>
  <c r="FD90" i="14"/>
  <c r="EV90" i="14"/>
  <c r="EW82" i="17"/>
  <c r="EO82" i="17"/>
  <c r="ER63" i="16"/>
  <c r="EJ63" i="16"/>
  <c r="EC86" i="17"/>
  <c r="EK86" i="17"/>
  <c r="EP77" i="17"/>
  <c r="EH77" i="17"/>
  <c r="ER71" i="16"/>
  <c r="EJ71" i="16"/>
  <c r="EK21" i="17"/>
  <c r="EC21" i="17"/>
  <c r="ER28" i="4"/>
  <c r="EJ28" i="4"/>
  <c r="DW9" i="14"/>
  <c r="DO9" i="14"/>
  <c r="DV10" i="5"/>
  <c r="ED10" i="5"/>
  <c r="EP20" i="17"/>
  <c r="EH20" i="17"/>
  <c r="ED18" i="4"/>
  <c r="DV18" i="4"/>
  <c r="EI19" i="11"/>
  <c r="EA19" i="11"/>
  <c r="EA60" i="7"/>
  <c r="EI60" i="7"/>
  <c r="DV27" i="25"/>
  <c r="ED27" i="25"/>
  <c r="EP37" i="7"/>
  <c r="EH37" i="7"/>
  <c r="EH31" i="4"/>
  <c r="EP31" i="4"/>
  <c r="EA14" i="25"/>
  <c r="EI14" i="25"/>
  <c r="EA92" i="14"/>
  <c r="EI92" i="14"/>
  <c r="EA21" i="7"/>
  <c r="EI21" i="7"/>
  <c r="ER23" i="14"/>
  <c r="EJ23" i="14"/>
  <c r="EK91" i="16"/>
  <c r="EC91" i="16"/>
  <c r="EW95" i="14"/>
  <c r="EO95" i="14"/>
  <c r="FD95" i="17"/>
  <c r="EV95" i="17"/>
  <c r="ED13" i="7"/>
  <c r="DV13" i="7"/>
  <c r="DV13" i="14"/>
  <c r="ED13" i="14"/>
  <c r="FD36" i="14"/>
  <c r="EV36" i="14"/>
  <c r="EK23" i="7"/>
  <c r="EC23" i="7"/>
  <c r="EI28" i="25"/>
  <c r="EA28" i="25"/>
  <c r="EK58" i="7"/>
  <c r="EC58" i="7"/>
  <c r="ED21" i="6"/>
  <c r="DV21" i="6"/>
  <c r="EK10" i="14"/>
  <c r="EC10" i="14"/>
  <c r="EW20" i="11"/>
  <c r="EO20" i="11"/>
  <c r="EI25" i="4"/>
  <c r="EA25" i="4"/>
  <c r="EA63" i="17"/>
  <c r="EI63" i="17"/>
  <c r="EP46" i="16"/>
  <c r="EH46" i="16"/>
  <c r="EW86" i="16"/>
  <c r="EO86" i="16"/>
  <c r="EH14" i="4"/>
  <c r="EP14" i="4"/>
  <c r="EC10" i="19"/>
  <c r="DU10" i="19"/>
  <c r="ED74" i="17"/>
  <c r="DV74" i="17"/>
  <c r="EK92" i="17"/>
  <c r="EC92" i="17"/>
  <c r="ER95" i="14"/>
  <c r="EJ95" i="14"/>
  <c r="EK23" i="16"/>
  <c r="EC23" i="16"/>
  <c r="ED82" i="16"/>
  <c r="DV82" i="16"/>
  <c r="ER30" i="10"/>
  <c r="EJ30" i="10"/>
  <c r="ED43" i="14"/>
  <c r="DV43" i="14"/>
  <c r="EW94" i="14"/>
  <c r="EO94" i="14"/>
  <c r="EI40" i="7"/>
  <c r="EA40" i="7"/>
  <c r="EW90" i="17"/>
  <c r="EO90" i="17"/>
  <c r="DV45" i="16"/>
  <c r="ED45" i="16"/>
  <c r="EC24" i="17"/>
  <c r="EK24" i="17"/>
  <c r="EA28" i="14"/>
  <c r="EI28" i="14"/>
  <c r="EK21" i="16"/>
  <c r="EC21" i="16"/>
  <c r="ED14" i="6"/>
  <c r="DV14" i="6"/>
  <c r="DV10" i="25"/>
  <c r="ED10" i="25"/>
  <c r="EO56" i="16"/>
  <c r="EW56" i="16"/>
  <c r="EK16" i="10"/>
  <c r="EC16" i="10"/>
  <c r="EW99" i="17"/>
  <c r="EO99" i="17"/>
  <c r="ED17" i="16"/>
  <c r="DV17" i="16"/>
  <c r="EK42" i="16"/>
  <c r="EC42" i="16"/>
  <c r="EC58" i="16"/>
  <c r="EK58" i="16"/>
  <c r="EA64" i="14"/>
  <c r="EI64" i="14"/>
  <c r="EI12" i="21"/>
  <c r="EA12" i="21"/>
  <c r="ED64" i="17"/>
  <c r="DV64" i="17"/>
  <c r="EC74" i="14"/>
  <c r="EK74" i="14"/>
  <c r="EC28" i="14"/>
  <c r="EK28" i="14"/>
  <c r="EC32" i="4"/>
  <c r="EK32" i="4"/>
  <c r="EH11" i="9"/>
  <c r="DZ11" i="9"/>
  <c r="EJ11" i="12"/>
  <c r="ER11" i="12"/>
  <c r="DV56" i="17"/>
  <c r="ED56" i="17"/>
  <c r="EC57" i="7"/>
  <c r="EK57" i="7"/>
  <c r="ED13" i="24"/>
  <c r="DV13" i="24"/>
  <c r="EO25" i="9"/>
  <c r="EG25" i="9"/>
  <c r="EI11" i="15"/>
  <c r="EA11" i="15"/>
  <c r="DV14" i="24"/>
  <c r="ED14" i="24"/>
  <c r="DV90" i="16"/>
  <c r="ED90" i="16"/>
  <c r="EC35" i="6"/>
  <c r="EK35" i="6"/>
  <c r="EK82" i="17"/>
  <c r="EC82" i="17"/>
  <c r="DN9" i="19"/>
  <c r="DV9" i="19"/>
  <c r="EA52" i="7"/>
  <c r="EI52" i="7"/>
  <c r="ED18" i="25"/>
  <c r="DV18" i="25"/>
  <c r="DV14" i="25"/>
  <c r="ED14" i="25"/>
  <c r="DV32" i="25"/>
  <c r="ED32" i="25"/>
  <c r="EA43" i="17"/>
  <c r="EI43" i="17"/>
  <c r="EH9" i="6"/>
  <c r="EP9" i="6"/>
  <c r="EK40" i="16"/>
  <c r="EC40" i="16"/>
  <c r="EA9" i="15"/>
  <c r="EI9" i="15"/>
  <c r="ED19" i="4"/>
  <c r="DV19" i="4"/>
  <c r="EC47" i="17"/>
  <c r="EK47" i="17"/>
  <c r="DO9" i="15"/>
  <c r="DW9" i="15"/>
  <c r="EA11" i="16"/>
  <c r="EI11" i="16"/>
  <c r="EH91" i="16"/>
  <c r="EP91" i="16"/>
  <c r="EC79" i="16"/>
  <c r="EK79" i="16"/>
  <c r="EH54" i="7"/>
  <c r="EP54" i="7"/>
  <c r="EA13" i="11"/>
  <c r="EI13" i="11"/>
  <c r="DV12" i="17"/>
  <c r="ED12" i="17"/>
  <c r="DZ24" i="9"/>
  <c r="EH24" i="9"/>
  <c r="DV24" i="25"/>
  <c r="ED24" i="25"/>
  <c r="EK26" i="17"/>
  <c r="EC26" i="17"/>
  <c r="EH13" i="14"/>
  <c r="EP13" i="14"/>
  <c r="FQ30" i="17"/>
  <c r="FY30" i="17"/>
  <c r="FC21" i="16"/>
  <c r="FK21" i="16"/>
  <c r="EI23" i="25"/>
  <c r="EA23" i="25"/>
  <c r="DV12" i="7"/>
  <c r="ED12" i="7"/>
  <c r="ER12" i="14"/>
  <c r="EJ12" i="14"/>
  <c r="EA19" i="7"/>
  <c r="EI19" i="7"/>
  <c r="DV12" i="6"/>
  <c r="ED12" i="6"/>
  <c r="EO21" i="9"/>
  <c r="EG21" i="9"/>
  <c r="EK9" i="25"/>
  <c r="EC9" i="25"/>
  <c r="EI34" i="7"/>
  <c r="EA34" i="7"/>
  <c r="DV84" i="17"/>
  <c r="ED84" i="17"/>
  <c r="DV88" i="16"/>
  <c r="ED88" i="16"/>
  <c r="DV9" i="21"/>
  <c r="ED9" i="21"/>
  <c r="EA23" i="4"/>
  <c r="EI23" i="4"/>
  <c r="EI13" i="13"/>
  <c r="EA13" i="13"/>
  <c r="EA9" i="11"/>
  <c r="EI9" i="11"/>
  <c r="EI37" i="6"/>
  <c r="EA37" i="6"/>
  <c r="EA19" i="14"/>
  <c r="EI19" i="14"/>
  <c r="EH36" i="17"/>
  <c r="EP36" i="17"/>
  <c r="ED60" i="14"/>
  <c r="DV60" i="14"/>
  <c r="DV47" i="16"/>
  <c r="ED47" i="16"/>
  <c r="DV36" i="16"/>
  <c r="ED36" i="16"/>
  <c r="EP11" i="5"/>
  <c r="EH11" i="5"/>
  <c r="ED10" i="6"/>
  <c r="DV10" i="6"/>
  <c r="FD44" i="16"/>
  <c r="EV44" i="16"/>
  <c r="EW29" i="16"/>
  <c r="EO29" i="16"/>
  <c r="ED93" i="17"/>
  <c r="DV93" i="17"/>
  <c r="EP98" i="14"/>
  <c r="EH98" i="14"/>
  <c r="EK10" i="22"/>
  <c r="EC10" i="22"/>
  <c r="EI19" i="13"/>
  <c r="EA19" i="13"/>
  <c r="EP72" i="14"/>
  <c r="EH72" i="14"/>
  <c r="EW69" i="14"/>
  <c r="EO69" i="14"/>
  <c r="EP15" i="17"/>
  <c r="EH15" i="17"/>
  <c r="EI21" i="6"/>
  <c r="EA21" i="6"/>
  <c r="ED13" i="6"/>
  <c r="DV13" i="6"/>
  <c r="EW32" i="14"/>
  <c r="EO32" i="14"/>
  <c r="EI10" i="17"/>
  <c r="EA10" i="17"/>
  <c r="EH39" i="14"/>
  <c r="EP39" i="14"/>
  <c r="ED12" i="12"/>
  <c r="DV12" i="12"/>
  <c r="EY11" i="17"/>
  <c r="EQ11" i="17"/>
  <c r="EO17" i="9"/>
  <c r="EG17" i="9"/>
  <c r="EK50" i="16"/>
  <c r="EC50" i="16"/>
  <c r="EI61" i="7"/>
  <c r="EA61" i="7"/>
  <c r="EK10" i="17"/>
  <c r="EC10" i="17"/>
  <c r="EI12" i="6"/>
  <c r="EA12" i="6"/>
  <c r="EI25" i="6"/>
  <c r="EA25" i="6"/>
  <c r="EP33" i="14"/>
  <c r="EH33" i="14"/>
  <c r="EI10" i="12"/>
  <c r="EA10" i="12"/>
  <c r="FD31" i="16"/>
  <c r="EV31" i="16"/>
  <c r="ED35" i="14"/>
  <c r="DV35" i="14"/>
  <c r="ED76" i="16"/>
  <c r="DV76" i="16"/>
  <c r="EK26" i="14"/>
  <c r="EC26" i="14"/>
  <c r="ER9" i="17"/>
  <c r="EJ9" i="17"/>
  <c r="EA14" i="24"/>
  <c r="EI14" i="24"/>
  <c r="EI16" i="6"/>
  <c r="EA16" i="6"/>
  <c r="EK24" i="4"/>
  <c r="EC24" i="4"/>
  <c r="EK70" i="17"/>
  <c r="EC70" i="17"/>
  <c r="EI12" i="25"/>
  <c r="EA12" i="25"/>
  <c r="EP31" i="10"/>
  <c r="EH31" i="10"/>
  <c r="DV91" i="14"/>
  <c r="ED91" i="14"/>
  <c r="ED41" i="16"/>
  <c r="DV41" i="16"/>
  <c r="EP16" i="4"/>
  <c r="EH16" i="4"/>
  <c r="EP22" i="16"/>
  <c r="EH22" i="16"/>
  <c r="EW34" i="17"/>
  <c r="EO34" i="17"/>
  <c r="EC35" i="7"/>
  <c r="EK35" i="7"/>
  <c r="ER42" i="17"/>
  <c r="EJ42" i="17"/>
  <c r="EK15" i="17"/>
  <c r="EC15" i="17"/>
  <c r="EI13" i="6"/>
  <c r="EA13" i="6"/>
  <c r="EI10" i="13"/>
  <c r="EA10" i="13"/>
  <c r="EW48" i="16"/>
  <c r="EO48" i="16"/>
  <c r="EH13" i="7"/>
  <c r="EP13" i="7"/>
  <c r="ER57" i="16"/>
  <c r="EJ57" i="16"/>
  <c r="EA22" i="11"/>
  <c r="EI22" i="11"/>
  <c r="EP16" i="16"/>
  <c r="EH16" i="16"/>
  <c r="EA12" i="13"/>
  <c r="EI12" i="13"/>
  <c r="DV19" i="6"/>
  <c r="ED19" i="6"/>
  <c r="EA78" i="17"/>
  <c r="EI78" i="17"/>
  <c r="EA19" i="24"/>
  <c r="EI19" i="24"/>
  <c r="EC72" i="14"/>
  <c r="EK72" i="14"/>
  <c r="EB9" i="9"/>
  <c r="EJ9" i="9"/>
  <c r="DV10" i="11"/>
  <c r="ED10" i="11"/>
  <c r="EH20" i="7"/>
  <c r="EP20" i="7"/>
  <c r="EH37" i="14"/>
  <c r="EP37" i="14"/>
  <c r="EH14" i="16"/>
  <c r="EP14" i="16"/>
  <c r="EA9" i="14"/>
  <c r="EI9" i="14"/>
  <c r="EC24" i="9"/>
  <c r="DU24" i="9"/>
  <c r="ED30" i="25"/>
  <c r="DV30" i="25"/>
  <c r="ED29" i="25"/>
  <c r="DV29" i="25"/>
  <c r="EI36" i="7"/>
  <c r="EA36" i="7"/>
  <c r="EK97" i="14"/>
  <c r="EC97" i="14"/>
  <c r="EJ16" i="24"/>
  <c r="ER16" i="24"/>
  <c r="EH100" i="14"/>
  <c r="EP100" i="14"/>
  <c r="EA10" i="11"/>
  <c r="EI10" i="11"/>
  <c r="EA61" i="16"/>
  <c r="EI61" i="16"/>
  <c r="EH45" i="14"/>
  <c r="EP45" i="14"/>
  <c r="EH27" i="4"/>
  <c r="EP27" i="4"/>
  <c r="EC24" i="7"/>
  <c r="EK24" i="7"/>
  <c r="EH18" i="24"/>
  <c r="EP18" i="24"/>
  <c r="EK31" i="14"/>
  <c r="EC31" i="14"/>
  <c r="DV55" i="14"/>
  <c r="ED55" i="14"/>
  <c r="EA14" i="6"/>
  <c r="EI14" i="6"/>
  <c r="EO98" i="16"/>
  <c r="EW98" i="16"/>
  <c r="EH18" i="7"/>
  <c r="EP18" i="7"/>
  <c r="EH91" i="14"/>
  <c r="EP91" i="14"/>
  <c r="EH46" i="7"/>
  <c r="EP46" i="7"/>
  <c r="EA43" i="14"/>
  <c r="EI43" i="14"/>
  <c r="EP17" i="7"/>
  <c r="EH17" i="7"/>
  <c r="EA10" i="24"/>
  <c r="EI10" i="24"/>
  <c r="EA27" i="6"/>
  <c r="EI27" i="6"/>
  <c r="EO69" i="16"/>
  <c r="EW69" i="16"/>
  <c r="EC24" i="14"/>
  <c r="EK24" i="14"/>
  <c r="EC23" i="9"/>
  <c r="DU23" i="9"/>
  <c r="DV50" i="14"/>
  <c r="ED50" i="14"/>
  <c r="DV55" i="16"/>
  <c r="ED55" i="16"/>
  <c r="DV93" i="16"/>
  <c r="ED93" i="16"/>
  <c r="EA28" i="4"/>
  <c r="EI28" i="4"/>
  <c r="DV11" i="6"/>
  <c r="ED11" i="6"/>
  <c r="EP11" i="6"/>
  <c r="EH11" i="6"/>
  <c r="ED12" i="5"/>
  <c r="DV12" i="5"/>
  <c r="EK90" i="17"/>
  <c r="EC90" i="17"/>
  <c r="EA31" i="25"/>
  <c r="EI31" i="25"/>
  <c r="EC26" i="7"/>
  <c r="EK26" i="7"/>
  <c r="EO87" i="14"/>
  <c r="EW87" i="14"/>
  <c r="EH45" i="16"/>
  <c r="EP45" i="16"/>
  <c r="EI97" i="17"/>
  <c r="EA97" i="17"/>
  <c r="EA96" i="14"/>
  <c r="EI96" i="14"/>
  <c r="DV70" i="14"/>
  <c r="ED70" i="14"/>
  <c r="EA42" i="17"/>
  <c r="EI42" i="17"/>
  <c r="EA84" i="16"/>
  <c r="EI84" i="16"/>
  <c r="EC25" i="11"/>
  <c r="EK25" i="11"/>
  <c r="EC32" i="17"/>
  <c r="EK32" i="17"/>
  <c r="EH9" i="4"/>
  <c r="EP9" i="4"/>
  <c r="DZ31" i="9"/>
  <c r="EH31" i="9"/>
  <c r="EH51" i="17"/>
  <c r="EP51" i="17"/>
  <c r="EA16" i="7"/>
  <c r="EI16" i="7"/>
  <c r="EV29" i="14"/>
  <c r="FD29" i="14"/>
  <c r="EC26" i="10"/>
  <c r="EK26" i="10"/>
  <c r="EH24" i="17"/>
  <c r="EP24" i="17"/>
  <c r="DV44" i="14"/>
  <c r="ED44" i="14"/>
  <c r="DZ27" i="9"/>
  <c r="EH27" i="9"/>
  <c r="EH16" i="9"/>
  <c r="DZ16" i="9"/>
  <c r="EI11" i="12"/>
  <c r="EA11" i="12"/>
  <c r="EK46" i="17"/>
  <c r="EC46" i="17"/>
  <c r="FD89" i="17"/>
  <c r="EV89" i="17"/>
  <c r="EW85" i="17"/>
  <c r="EO85" i="17"/>
  <c r="EC13" i="25"/>
  <c r="EK13" i="25"/>
  <c r="EP30" i="25"/>
  <c r="EH30" i="25"/>
  <c r="ED14" i="4"/>
  <c r="DV14" i="4"/>
  <c r="ER21" i="11"/>
  <c r="EJ21" i="11"/>
  <c r="ED41" i="17"/>
  <c r="DV41" i="17"/>
  <c r="ER53" i="14"/>
  <c r="EJ53" i="14"/>
  <c r="EC33" i="14"/>
  <c r="EK33" i="14"/>
  <c r="ER15" i="13"/>
  <c r="EJ15" i="13"/>
  <c r="EW18" i="4"/>
  <c r="EO18" i="4"/>
  <c r="EI20" i="24"/>
  <c r="EA20" i="24"/>
  <c r="EK15" i="7"/>
  <c r="EC15" i="7"/>
  <c r="FK29" i="17"/>
  <c r="FC29" i="17"/>
  <c r="EK35" i="17"/>
  <c r="EC35" i="17"/>
  <c r="EW9" i="24"/>
  <c r="EO9" i="24"/>
  <c r="EI25" i="17"/>
  <c r="EA25" i="17"/>
  <c r="EC18" i="24"/>
  <c r="EK18" i="24"/>
  <c r="EK11" i="16"/>
  <c r="EC11" i="16"/>
  <c r="DV62" i="17"/>
  <c r="ED62" i="17"/>
  <c r="EO13" i="24"/>
  <c r="EW13" i="24"/>
  <c r="EX32" i="14"/>
  <c r="FF32" i="14"/>
  <c r="EC16" i="7"/>
  <c r="EK16" i="7"/>
  <c r="EH13" i="9"/>
  <c r="DZ13" i="9"/>
  <c r="ED62" i="14"/>
  <c r="DV62" i="14"/>
  <c r="EJ32" i="7"/>
  <c r="ER32" i="7"/>
  <c r="EC19" i="9"/>
  <c r="DU19" i="9"/>
  <c r="EK47" i="14"/>
  <c r="EC47" i="14"/>
  <c r="FD22" i="14"/>
  <c r="EV22" i="14"/>
  <c r="EI16" i="14"/>
  <c r="EA16" i="14"/>
  <c r="ED25" i="16"/>
  <c r="DV25" i="16"/>
  <c r="EK21" i="4"/>
  <c r="EC21" i="4"/>
  <c r="EK30" i="4"/>
  <c r="EC30" i="4"/>
  <c r="EI32" i="7"/>
  <c r="EA32" i="7"/>
  <c r="EP79" i="16"/>
  <c r="EH79" i="16"/>
  <c r="EH11" i="13"/>
  <c r="EP11" i="13"/>
  <c r="EP97" i="14"/>
  <c r="EH97" i="14"/>
  <c r="ED33" i="7"/>
  <c r="DV33" i="7"/>
  <c r="EI12" i="10"/>
  <c r="EA12" i="10"/>
  <c r="EI11" i="11"/>
  <c r="EA11" i="11"/>
  <c r="EI60" i="17"/>
  <c r="EA60" i="17"/>
  <c r="FD93" i="14"/>
  <c r="EV93" i="14"/>
  <c r="EJ17" i="10"/>
  <c r="ER17" i="10"/>
  <c r="ED22" i="4"/>
  <c r="DV22" i="4"/>
  <c r="EI16" i="13"/>
  <c r="EA16" i="13"/>
  <c r="EK23" i="17"/>
  <c r="EC23" i="17"/>
  <c r="ED97" i="17"/>
  <c r="DV97" i="17"/>
  <c r="EK52" i="16"/>
  <c r="EC52" i="16"/>
  <c r="EB17" i="9"/>
  <c r="EJ17" i="9"/>
  <c r="EK26" i="4"/>
  <c r="EC26" i="4"/>
  <c r="EP22" i="24"/>
  <c r="EH22" i="24"/>
  <c r="EI28" i="6"/>
  <c r="EA28" i="6"/>
  <c r="EI10" i="21"/>
  <c r="EA10" i="21"/>
  <c r="EW93" i="17"/>
  <c r="EO93" i="17"/>
  <c r="ED71" i="17"/>
  <c r="DV71" i="17"/>
  <c r="EK20" i="4"/>
  <c r="EC20" i="4"/>
  <c r="EI26" i="4"/>
  <c r="EA26" i="4"/>
  <c r="EI17" i="4"/>
  <c r="EA17" i="4"/>
  <c r="EW31" i="17"/>
  <c r="EO31" i="17"/>
  <c r="ED32" i="6"/>
  <c r="DV32" i="6"/>
  <c r="EW58" i="16"/>
  <c r="EO58" i="16"/>
  <c r="DV38" i="17"/>
  <c r="ED38" i="17"/>
  <c r="EI22" i="25"/>
  <c r="EA22" i="25"/>
  <c r="EI25" i="11"/>
  <c r="EA25" i="11"/>
  <c r="EC11" i="7"/>
  <c r="EK11" i="7"/>
  <c r="EA22" i="7"/>
  <c r="EI22" i="7"/>
  <c r="EH25" i="16"/>
  <c r="EP25" i="16"/>
  <c r="DV51" i="17"/>
  <c r="ED51" i="17"/>
  <c r="EA83" i="17"/>
  <c r="EI83" i="17"/>
  <c r="EA17" i="11"/>
  <c r="EI17" i="11"/>
  <c r="ER11" i="10"/>
  <c r="EJ11" i="10"/>
  <c r="EI26" i="25"/>
  <c r="EA26" i="25"/>
  <c r="EH23" i="7"/>
  <c r="EP23" i="7"/>
  <c r="EA11" i="21"/>
  <c r="EI11" i="21"/>
  <c r="EW99" i="16"/>
  <c r="EO99" i="16"/>
  <c r="EP62" i="17"/>
  <c r="EH62" i="17"/>
  <c r="ER28" i="10"/>
  <c r="EJ28" i="10"/>
  <c r="ED84" i="16"/>
  <c r="DV84" i="16"/>
  <c r="EJ22" i="16"/>
  <c r="ER22" i="16"/>
  <c r="ED55" i="7"/>
  <c r="DV55" i="7"/>
  <c r="EA11" i="7"/>
  <c r="EI11" i="7"/>
  <c r="EI100" i="16"/>
  <c r="EA100" i="16"/>
  <c r="EV63" i="16"/>
  <c r="FD63" i="16"/>
  <c r="EA36" i="6"/>
  <c r="EI36" i="6"/>
  <c r="EI30" i="10"/>
  <c r="EA30" i="10"/>
  <c r="DV10" i="13"/>
  <c r="ED10" i="13"/>
  <c r="EK37" i="6"/>
  <c r="EC37" i="6"/>
  <c r="ER10" i="10"/>
  <c r="EJ10" i="10"/>
  <c r="EJ25" i="4"/>
  <c r="ER25" i="4"/>
  <c r="EI26" i="16"/>
  <c r="EA26" i="16"/>
  <c r="DV28" i="7"/>
  <c r="ED28" i="7"/>
  <c r="EC80" i="14"/>
  <c r="EK80" i="14"/>
  <c r="EH17" i="25"/>
  <c r="EP17" i="25"/>
  <c r="ED61" i="14"/>
  <c r="DV61" i="14"/>
  <c r="EP46" i="14"/>
  <c r="EH46" i="14"/>
  <c r="EW66" i="17"/>
  <c r="EO66" i="17"/>
  <c r="ED68" i="16"/>
  <c r="DV68" i="16"/>
  <c r="EI21" i="4"/>
  <c r="EA21" i="4"/>
  <c r="EP77" i="16"/>
  <c r="EH77" i="16"/>
  <c r="EG26" i="9"/>
  <c r="EO26" i="9"/>
  <c r="EA21" i="11"/>
  <c r="EI21" i="11"/>
  <c r="ED18" i="13"/>
  <c r="DV18" i="13"/>
  <c r="EH50" i="14"/>
  <c r="EP50" i="14"/>
  <c r="EA14" i="14"/>
  <c r="EI14" i="14"/>
  <c r="EI18" i="25"/>
  <c r="EA18" i="25"/>
  <c r="EJ20" i="11"/>
  <c r="ER20" i="11"/>
  <c r="EK81" i="16"/>
  <c r="EC81" i="16"/>
  <c r="EC74" i="16"/>
  <c r="EK74" i="16"/>
  <c r="EH31" i="14"/>
  <c r="EP31" i="14"/>
  <c r="EA26" i="14"/>
  <c r="EI26" i="14"/>
  <c r="EC17" i="11"/>
  <c r="EK17" i="11"/>
  <c r="EI82" i="16"/>
  <c r="EA82" i="16"/>
  <c r="DV19" i="13"/>
  <c r="ED19" i="13"/>
  <c r="EC16" i="9"/>
  <c r="DU16" i="9"/>
  <c r="EQ46" i="16"/>
  <c r="EY46" i="16"/>
  <c r="EA11" i="14"/>
  <c r="EI11" i="14"/>
  <c r="EC75" i="14"/>
  <c r="EK75" i="14"/>
  <c r="EA23" i="14"/>
  <c r="EI23" i="14"/>
  <c r="EA96" i="16"/>
  <c r="EI96" i="16"/>
  <c r="EA26" i="6"/>
  <c r="EI26" i="6"/>
  <c r="DV19" i="11"/>
  <c r="ED19" i="11"/>
  <c r="DV42" i="7"/>
  <c r="ED42" i="7"/>
  <c r="EH15" i="7"/>
  <c r="EP15" i="7"/>
  <c r="EH78" i="16"/>
  <c r="EP78" i="16"/>
  <c r="EA50" i="7"/>
  <c r="EI50" i="7"/>
  <c r="EP32" i="10"/>
  <c r="EH32" i="10"/>
  <c r="EH19" i="10"/>
  <c r="EP19" i="10"/>
  <c r="EA35" i="6"/>
  <c r="EI35" i="6"/>
  <c r="EY17" i="13"/>
  <c r="EQ17" i="13"/>
  <c r="EH50" i="16"/>
  <c r="EP50" i="16"/>
  <c r="EA62" i="14"/>
  <c r="EI62" i="14"/>
  <c r="EQ66" i="17"/>
  <c r="EY66" i="17"/>
  <c r="EA53" i="14"/>
  <c r="EI53" i="14"/>
  <c r="EJ51" i="14"/>
  <c r="ER51" i="14"/>
  <c r="EP56" i="17"/>
  <c r="EH56" i="17"/>
  <c r="EW84" i="14"/>
  <c r="EO84" i="14"/>
  <c r="EH68" i="14"/>
  <c r="EP68" i="14"/>
  <c r="EC26" i="16"/>
  <c r="EK26" i="16"/>
  <c r="DV37" i="7"/>
  <c r="ED37" i="7"/>
  <c r="ER24" i="10"/>
  <c r="EJ24" i="10"/>
  <c r="DV40" i="7"/>
  <c r="ED40" i="7"/>
  <c r="EH73" i="17"/>
  <c r="EP73" i="17"/>
  <c r="DV48" i="17"/>
  <c r="ED48" i="17"/>
  <c r="EQ29" i="17"/>
  <c r="EY29" i="17"/>
  <c r="ED89" i="16"/>
  <c r="DV89" i="16"/>
  <c r="DU29" i="9"/>
  <c r="EC29" i="9"/>
  <c r="EC28" i="16"/>
  <c r="EK28" i="16"/>
  <c r="EH37" i="16"/>
  <c r="EP37" i="16"/>
  <c r="EA50" i="17"/>
  <c r="EI50" i="17"/>
  <c r="EP47" i="16"/>
  <c r="EH47" i="16"/>
  <c r="EJ94" i="17"/>
  <c r="ER94" i="17"/>
  <c r="EK68" i="14"/>
  <c r="EC68" i="14"/>
  <c r="FD38" i="17"/>
  <c r="EV38" i="17"/>
  <c r="DV27" i="14"/>
  <c r="ED27" i="14"/>
  <c r="EI13" i="15"/>
  <c r="EA13" i="15"/>
  <c r="EK95" i="17"/>
  <c r="EC95" i="17"/>
  <c r="EK10" i="12"/>
  <c r="EC10" i="12"/>
  <c r="EP91" i="17"/>
  <c r="EH91" i="17"/>
  <c r="EP55" i="17"/>
  <c r="EH55" i="17"/>
  <c r="EK18" i="17"/>
  <c r="EC18" i="17"/>
  <c r="ER92" i="14"/>
  <c r="EJ92" i="14"/>
  <c r="EH68" i="16"/>
  <c r="EP68" i="16"/>
  <c r="ER20" i="14"/>
  <c r="EJ20" i="14"/>
  <c r="EP80" i="17"/>
  <c r="EH80" i="17"/>
  <c r="ER91" i="17"/>
  <c r="EJ91" i="17"/>
  <c r="ED54" i="7"/>
  <c r="DV54" i="7"/>
  <c r="ED30" i="6"/>
  <c r="DV30" i="6"/>
  <c r="EK45" i="7"/>
  <c r="EC45" i="7"/>
  <c r="ER37" i="17"/>
  <c r="EJ37" i="17"/>
  <c r="EA12" i="5"/>
  <c r="EI12" i="5"/>
  <c r="EC9" i="18"/>
  <c r="EK9" i="18"/>
  <c r="EH87" i="17"/>
  <c r="EP87" i="17"/>
  <c r="EB11" i="19"/>
  <c r="EJ11" i="19"/>
  <c r="ER22" i="17"/>
  <c r="EJ22" i="17"/>
  <c r="DV71" i="14"/>
  <c r="ED71" i="14"/>
  <c r="EK58" i="14"/>
  <c r="EC58" i="14"/>
  <c r="FD24" i="4"/>
  <c r="EV24" i="4"/>
  <c r="ER54" i="16"/>
  <c r="EJ54" i="16"/>
  <c r="EA34" i="16"/>
  <c r="EI34" i="16"/>
  <c r="DV67" i="17"/>
  <c r="ED67" i="17"/>
  <c r="EH43" i="7"/>
  <c r="EP43" i="7"/>
  <c r="EH88" i="14"/>
  <c r="EP88" i="14"/>
  <c r="EI11" i="24"/>
  <c r="EA11" i="24"/>
  <c r="ER36" i="7"/>
  <c r="EJ36" i="7"/>
  <c r="EI10" i="22"/>
  <c r="EA10" i="22"/>
  <c r="EP27" i="10"/>
  <c r="EH27" i="10"/>
  <c r="ED15" i="4"/>
  <c r="DV15" i="4"/>
  <c r="EP85" i="16"/>
  <c r="EH85" i="16"/>
  <c r="ER48" i="14"/>
  <c r="EJ48" i="14"/>
  <c r="EK44" i="16"/>
  <c r="EC44" i="16"/>
  <c r="DV25" i="14"/>
  <c r="ED25" i="14"/>
  <c r="EK68" i="17"/>
  <c r="EC68" i="17"/>
  <c r="EK75" i="16"/>
  <c r="EC75" i="16"/>
  <c r="ED83" i="14"/>
  <c r="DV83" i="14"/>
  <c r="ED57" i="17"/>
  <c r="DV57" i="17"/>
  <c r="EP41" i="16"/>
  <c r="EH41" i="16"/>
  <c r="EK88" i="14"/>
  <c r="EC88" i="14"/>
  <c r="EC33" i="16"/>
  <c r="EK33" i="16"/>
  <c r="EK13" i="13"/>
  <c r="EC13" i="13"/>
  <c r="DV31" i="16"/>
  <c r="ED31" i="16"/>
  <c r="EW20" i="16"/>
  <c r="EO20" i="16"/>
  <c r="EW76" i="16"/>
  <c r="EO76" i="16"/>
  <c r="EY9" i="5"/>
  <c r="EQ9" i="5"/>
  <c r="DV27" i="4"/>
  <c r="ED27" i="4"/>
  <c r="EW49" i="17"/>
  <c r="EO49" i="17"/>
  <c r="ED12" i="24"/>
  <c r="DV12" i="24"/>
  <c r="EK53" i="7"/>
  <c r="EC53" i="7"/>
  <c r="EA59" i="14"/>
  <c r="EI59" i="14"/>
  <c r="DV100" i="14"/>
  <c r="ED100" i="14"/>
  <c r="EP75" i="14"/>
  <c r="EH75" i="14"/>
  <c r="EI23" i="11"/>
  <c r="EA23" i="11"/>
  <c r="EP23" i="17"/>
  <c r="EH23" i="17"/>
  <c r="EI85" i="14"/>
  <c r="EA85" i="14"/>
  <c r="EC15" i="9"/>
  <c r="DU15" i="9"/>
  <c r="EI53" i="7"/>
  <c r="EA53" i="7"/>
  <c r="ED18" i="7"/>
  <c r="DV18" i="7"/>
  <c r="ED48" i="16"/>
  <c r="DV48" i="16"/>
  <c r="DV21" i="14"/>
  <c r="ED21" i="14"/>
  <c r="ED47" i="7"/>
  <c r="DV47" i="7"/>
  <c r="ER19" i="17"/>
  <c r="EJ19" i="17"/>
  <c r="ED38" i="7"/>
  <c r="DV38" i="7"/>
  <c r="EY15" i="16"/>
  <c r="EQ15" i="16"/>
  <c r="EH9" i="5"/>
  <c r="EP9" i="5"/>
  <c r="EA88" i="17"/>
  <c r="EI88" i="17"/>
  <c r="EV71" i="14"/>
  <c r="FD71" i="14"/>
  <c r="EA13" i="12"/>
  <c r="EI13" i="12"/>
  <c r="ED59" i="14"/>
  <c r="DV59" i="14"/>
  <c r="EK29" i="14"/>
  <c r="EC29" i="14"/>
  <c r="DV18" i="14"/>
  <c r="ED18" i="14"/>
  <c r="DW9" i="22"/>
  <c r="DO9" i="22"/>
  <c r="FC48" i="17"/>
  <c r="FK48" i="17"/>
  <c r="EA39" i="7"/>
  <c r="EI39" i="7"/>
  <c r="ED58" i="17"/>
  <c r="DV58" i="17"/>
  <c r="EK27" i="10"/>
  <c r="EC27" i="10"/>
  <c r="DV64" i="16"/>
  <c r="ED64" i="16"/>
  <c r="DV72" i="16"/>
  <c r="ED72" i="16"/>
  <c r="EP64" i="16"/>
  <c r="EH64" i="16"/>
  <c r="DU13" i="9"/>
  <c r="EC13" i="9"/>
  <c r="EA87" i="16"/>
  <c r="EI87" i="16"/>
  <c r="FK71" i="14" l="1"/>
  <c r="FC71" i="14"/>
  <c r="EX27" i="16"/>
  <c r="FF27" i="16"/>
  <c r="EW35" i="7"/>
  <c r="EO35" i="7"/>
  <c r="FC56" i="14"/>
  <c r="FK56" i="14"/>
  <c r="FC89" i="16"/>
  <c r="FK89" i="16"/>
  <c r="EP26" i="11"/>
  <c r="EH26" i="11"/>
  <c r="EW76" i="17"/>
  <c r="EO76" i="17"/>
  <c r="EK9" i="13"/>
  <c r="EC9" i="13"/>
  <c r="EC58" i="17"/>
  <c r="EK58" i="17"/>
  <c r="EC48" i="16"/>
  <c r="EK48" i="16"/>
  <c r="EV20" i="16"/>
  <c r="FD20" i="16"/>
  <c r="EJ75" i="16"/>
  <c r="ER75" i="16"/>
  <c r="EP10" i="22"/>
  <c r="EH10" i="22"/>
  <c r="FC24" i="4"/>
  <c r="FK24" i="4"/>
  <c r="EQ37" i="17"/>
  <c r="EY37" i="17"/>
  <c r="EQ92" i="14"/>
  <c r="EY92" i="14"/>
  <c r="FC38" i="17"/>
  <c r="FK38" i="17"/>
  <c r="EC89" i="16"/>
  <c r="EK89" i="16"/>
  <c r="EX17" i="13"/>
  <c r="FF17" i="13"/>
  <c r="EP18" i="25"/>
  <c r="EH18" i="25"/>
  <c r="EC68" i="16"/>
  <c r="EK68" i="16"/>
  <c r="EP26" i="4"/>
  <c r="EH26" i="4"/>
  <c r="EH60" i="17"/>
  <c r="EP60" i="17"/>
  <c r="ER30" i="4"/>
  <c r="EJ30" i="4"/>
  <c r="EC62" i="14"/>
  <c r="EK62" i="14"/>
  <c r="EH25" i="17"/>
  <c r="EP25" i="17"/>
  <c r="FC89" i="17"/>
  <c r="FK89" i="17"/>
  <c r="EJ90" i="17"/>
  <c r="ER90" i="17"/>
  <c r="EB23" i="9"/>
  <c r="EJ23" i="9"/>
  <c r="EK29" i="25"/>
  <c r="EC29" i="25"/>
  <c r="EY57" i="16"/>
  <c r="EQ57" i="16"/>
  <c r="EV34" i="17"/>
  <c r="FD34" i="17"/>
  <c r="EJ24" i="4"/>
  <c r="ER24" i="4"/>
  <c r="EH10" i="12"/>
  <c r="EP10" i="12"/>
  <c r="EX11" i="17"/>
  <c r="FF11" i="17"/>
  <c r="EV69" i="14"/>
  <c r="FD69" i="14"/>
  <c r="EC10" i="6"/>
  <c r="EK10" i="6"/>
  <c r="EN21" i="9"/>
  <c r="EV21" i="9"/>
  <c r="EG11" i="9"/>
  <c r="EO11" i="9"/>
  <c r="EJ42" i="16"/>
  <c r="ER42" i="16"/>
  <c r="EC82" i="16"/>
  <c r="EK82" i="16"/>
  <c r="EO46" i="16"/>
  <c r="EW46" i="16"/>
  <c r="EJ23" i="7"/>
  <c r="ER23" i="7"/>
  <c r="EC18" i="4"/>
  <c r="EK18" i="4"/>
  <c r="EW22" i="17"/>
  <c r="EO22" i="17"/>
  <c r="EX89" i="14"/>
  <c r="FF89" i="14"/>
  <c r="EC43" i="16"/>
  <c r="EK43" i="16"/>
  <c r="EC31" i="7"/>
  <c r="EK31" i="7"/>
  <c r="EC34" i="6"/>
  <c r="EK34" i="6"/>
  <c r="EV24" i="16"/>
  <c r="FD24" i="16"/>
  <c r="EC20" i="16"/>
  <c r="EK20" i="16"/>
  <c r="EH83" i="16"/>
  <c r="EP83" i="16"/>
  <c r="EV81" i="16"/>
  <c r="FD81" i="16"/>
  <c r="FD17" i="17"/>
  <c r="EV17" i="17"/>
  <c r="EC54" i="14"/>
  <c r="EK54" i="14"/>
  <c r="EB28" i="9"/>
  <c r="EJ28" i="9"/>
  <c r="EO54" i="16"/>
  <c r="EW54" i="16"/>
  <c r="EJ51" i="7"/>
  <c r="ER51" i="7"/>
  <c r="EJ61" i="7"/>
  <c r="ER61" i="7"/>
  <c r="EH33" i="7"/>
  <c r="EP33" i="7"/>
  <c r="EO69" i="17"/>
  <c r="EW69" i="17"/>
  <c r="EX11" i="15"/>
  <c r="FF11" i="15"/>
  <c r="EO65" i="14"/>
  <c r="EW65" i="14"/>
  <c r="EJ13" i="17"/>
  <c r="ER13" i="17"/>
  <c r="EW95" i="16"/>
  <c r="EO95" i="16"/>
  <c r="EO58" i="17"/>
  <c r="EW58" i="17"/>
  <c r="EC29" i="7"/>
  <c r="EK29" i="7"/>
  <c r="EH38" i="6"/>
  <c r="EP38" i="6"/>
  <c r="EX38" i="6"/>
  <c r="FF38" i="6"/>
  <c r="EC45" i="17"/>
  <c r="EK45" i="17"/>
  <c r="EV57" i="16"/>
  <c r="FD57" i="16"/>
  <c r="EO75" i="17"/>
  <c r="EW75" i="17"/>
  <c r="EO49" i="14"/>
  <c r="EW49" i="14"/>
  <c r="EC17" i="14"/>
  <c r="EK17" i="14"/>
  <c r="EC88" i="17"/>
  <c r="EK88" i="17"/>
  <c r="EQ14" i="15"/>
  <c r="EY14" i="15"/>
  <c r="ER11" i="7"/>
  <c r="EJ11" i="7"/>
  <c r="EP43" i="17"/>
  <c r="EH43" i="17"/>
  <c r="EY39" i="17"/>
  <c r="EQ39" i="17"/>
  <c r="EY29" i="10"/>
  <c r="EQ29" i="10"/>
  <c r="EY11" i="24"/>
  <c r="EQ11" i="24"/>
  <c r="ER49" i="7"/>
  <c r="EJ49" i="7"/>
  <c r="EP19" i="6"/>
  <c r="EH19" i="6"/>
  <c r="EP39" i="7"/>
  <c r="EH39" i="7"/>
  <c r="EP59" i="14"/>
  <c r="EH59" i="14"/>
  <c r="FF29" i="17"/>
  <c r="EX29" i="17"/>
  <c r="EP35" i="6"/>
  <c r="EH35" i="6"/>
  <c r="EP26" i="6"/>
  <c r="EH26" i="6"/>
  <c r="EP14" i="14"/>
  <c r="EH14" i="14"/>
  <c r="EP16" i="7"/>
  <c r="EH16" i="7"/>
  <c r="EK70" i="14"/>
  <c r="EC70" i="14"/>
  <c r="ER24" i="14"/>
  <c r="EJ24" i="14"/>
  <c r="EW18" i="7"/>
  <c r="EO18" i="7"/>
  <c r="EW45" i="14"/>
  <c r="EO45" i="14"/>
  <c r="ER72" i="14"/>
  <c r="EJ72" i="14"/>
  <c r="EW13" i="7"/>
  <c r="EO13" i="7"/>
  <c r="EK12" i="6"/>
  <c r="EC12" i="6"/>
  <c r="EH11" i="16"/>
  <c r="EP11" i="16"/>
  <c r="EK32" i="25"/>
  <c r="EC32" i="25"/>
  <c r="EK14" i="24"/>
  <c r="EC14" i="24"/>
  <c r="ER32" i="4"/>
  <c r="EJ32" i="4"/>
  <c r="EJ24" i="17"/>
  <c r="ER24" i="17"/>
  <c r="EP63" i="17"/>
  <c r="EH63" i="17"/>
  <c r="EP92" i="14"/>
  <c r="EH92" i="14"/>
  <c r="EC18" i="11"/>
  <c r="EK18" i="11"/>
  <c r="EV18" i="9"/>
  <c r="EN18" i="9"/>
  <c r="EO62" i="16"/>
  <c r="EW62" i="16"/>
  <c r="EI12" i="9"/>
  <c r="EQ12" i="9"/>
  <c r="EV14" i="9"/>
  <c r="EN14" i="9"/>
  <c r="EH21" i="10"/>
  <c r="EP21" i="10"/>
  <c r="EP12" i="24"/>
  <c r="EH12" i="24"/>
  <c r="EK17" i="4"/>
  <c r="EC17" i="4"/>
  <c r="EW21" i="25"/>
  <c r="EO21" i="25"/>
  <c r="EY11" i="21"/>
  <c r="EQ11" i="21"/>
  <c r="EC19" i="25"/>
  <c r="EK19" i="25"/>
  <c r="EO47" i="14"/>
  <c r="EW47" i="14"/>
  <c r="EW13" i="17"/>
  <c r="EO13" i="17"/>
  <c r="EW18" i="14"/>
  <c r="EO18" i="14"/>
  <c r="EP35" i="16"/>
  <c r="EH35" i="16"/>
  <c r="EP27" i="7"/>
  <c r="EH27" i="7"/>
  <c r="EY12" i="11"/>
  <c r="EQ12" i="11"/>
  <c r="EP24" i="7"/>
  <c r="EH24" i="7"/>
  <c r="EK50" i="7"/>
  <c r="EC50" i="7"/>
  <c r="EK24" i="6"/>
  <c r="EC24" i="6"/>
  <c r="EJ21" i="9"/>
  <c r="EB21" i="9"/>
  <c r="EK20" i="25"/>
  <c r="EC20" i="25"/>
  <c r="EC10" i="24"/>
  <c r="EK10" i="24"/>
  <c r="EP28" i="10"/>
  <c r="EH28" i="10"/>
  <c r="EH30" i="14"/>
  <c r="EP30" i="14"/>
  <c r="EK11" i="11"/>
  <c r="EC11" i="11"/>
  <c r="EW21" i="17"/>
  <c r="EO21" i="17"/>
  <c r="EV22" i="9"/>
  <c r="EN22" i="9"/>
  <c r="EK25" i="17"/>
  <c r="EC25" i="17"/>
  <c r="EO28" i="9"/>
  <c r="EG28" i="9"/>
  <c r="EP30" i="7"/>
  <c r="EH30" i="7"/>
  <c r="ER44" i="7"/>
  <c r="EJ44" i="7"/>
  <c r="EP58" i="7"/>
  <c r="EH58" i="7"/>
  <c r="EW9" i="18"/>
  <c r="EO9" i="18"/>
  <c r="EV9" i="25"/>
  <c r="FD9" i="25"/>
  <c r="EW68" i="14"/>
  <c r="EO68" i="14"/>
  <c r="FK29" i="14"/>
  <c r="FC29" i="14"/>
  <c r="EW91" i="16"/>
  <c r="EO91" i="16"/>
  <c r="ER52" i="7"/>
  <c r="EJ52" i="7"/>
  <c r="EW17" i="10"/>
  <c r="EO17" i="10"/>
  <c r="EP88" i="17"/>
  <c r="EH88" i="17"/>
  <c r="EK31" i="16"/>
  <c r="EC31" i="16"/>
  <c r="EC18" i="7"/>
  <c r="EK18" i="7"/>
  <c r="EJ68" i="17"/>
  <c r="ER68" i="17"/>
  <c r="EQ36" i="7"/>
  <c r="EY36" i="7"/>
  <c r="EJ58" i="14"/>
  <c r="ER58" i="14"/>
  <c r="EJ45" i="7"/>
  <c r="ER45" i="7"/>
  <c r="EJ18" i="17"/>
  <c r="ER18" i="17"/>
  <c r="EJ68" i="14"/>
  <c r="ER68" i="14"/>
  <c r="FD84" i="14"/>
  <c r="EV84" i="14"/>
  <c r="EH82" i="16"/>
  <c r="EP82" i="16"/>
  <c r="EV66" i="17"/>
  <c r="FD66" i="17"/>
  <c r="EY10" i="10"/>
  <c r="EQ10" i="10"/>
  <c r="EC55" i="7"/>
  <c r="EK55" i="7"/>
  <c r="EP26" i="25"/>
  <c r="EH26" i="25"/>
  <c r="EH25" i="11"/>
  <c r="EP25" i="11"/>
  <c r="EJ20" i="4"/>
  <c r="ER20" i="4"/>
  <c r="ER52" i="16"/>
  <c r="EJ52" i="16"/>
  <c r="EH11" i="11"/>
  <c r="EP11" i="11"/>
  <c r="EJ21" i="4"/>
  <c r="ER21" i="4"/>
  <c r="EO13" i="9"/>
  <c r="EG13" i="9"/>
  <c r="EV9" i="24"/>
  <c r="FD9" i="24"/>
  <c r="EQ53" i="14"/>
  <c r="EY53" i="14"/>
  <c r="EJ46" i="17"/>
  <c r="ER46" i="17"/>
  <c r="EC12" i="5"/>
  <c r="EK12" i="5"/>
  <c r="EC30" i="25"/>
  <c r="EK30" i="25"/>
  <c r="EO22" i="16"/>
  <c r="EW22" i="16"/>
  <c r="EH16" i="6"/>
  <c r="EP16" i="6"/>
  <c r="EO33" i="14"/>
  <c r="EW33" i="14"/>
  <c r="EC12" i="12"/>
  <c r="EK12" i="12"/>
  <c r="EO72" i="14"/>
  <c r="EW72" i="14"/>
  <c r="EW11" i="5"/>
  <c r="EO11" i="5"/>
  <c r="EH13" i="13"/>
  <c r="EP13" i="13"/>
  <c r="EJ26" i="17"/>
  <c r="ER26" i="17"/>
  <c r="EC17" i="16"/>
  <c r="EK17" i="16"/>
  <c r="EJ23" i="16"/>
  <c r="ER23" i="16"/>
  <c r="FC36" i="14"/>
  <c r="FK36" i="14"/>
  <c r="EO20" i="17"/>
  <c r="EW20" i="17"/>
  <c r="EQ63" i="16"/>
  <c r="EY63" i="16"/>
  <c r="EO45" i="7"/>
  <c r="EW45" i="7"/>
  <c r="EC61" i="16"/>
  <c r="EK61" i="16"/>
  <c r="EO20" i="9"/>
  <c r="EG20" i="9"/>
  <c r="EQ15" i="10"/>
  <c r="EY15" i="10"/>
  <c r="EI30" i="9"/>
  <c r="EQ30" i="9"/>
  <c r="EQ43" i="17"/>
  <c r="EY43" i="17"/>
  <c r="EH29" i="6"/>
  <c r="EP29" i="6"/>
  <c r="EY29" i="16"/>
  <c r="EQ29" i="16"/>
  <c r="EJ22" i="10"/>
  <c r="ER22" i="10"/>
  <c r="EO67" i="16"/>
  <c r="EW67" i="16"/>
  <c r="EQ96" i="14"/>
  <c r="EY96" i="14"/>
  <c r="EO49" i="16"/>
  <c r="EW49" i="16"/>
  <c r="EK25" i="6"/>
  <c r="EC25" i="6"/>
  <c r="EJ16" i="4"/>
  <c r="ER16" i="4"/>
  <c r="EQ30" i="14"/>
  <c r="EY30" i="14"/>
  <c r="ER31" i="4"/>
  <c r="EJ31" i="4"/>
  <c r="EC96" i="17"/>
  <c r="EK96" i="17"/>
  <c r="EG10" i="9"/>
  <c r="EO10" i="9"/>
  <c r="EQ64" i="14"/>
  <c r="EY64" i="14"/>
  <c r="EP57" i="14"/>
  <c r="EH57" i="14"/>
  <c r="FC73" i="14"/>
  <c r="FK73" i="14"/>
  <c r="EH18" i="17"/>
  <c r="EP18" i="17"/>
  <c r="EJ85" i="14"/>
  <c r="ER85" i="14"/>
  <c r="EP99" i="14"/>
  <c r="EH99" i="14"/>
  <c r="DV9" i="24"/>
  <c r="ED9" i="24"/>
  <c r="EH52" i="14"/>
  <c r="EP52" i="14"/>
  <c r="EQ31" i="10"/>
  <c r="EY31" i="10"/>
  <c r="EC66" i="16"/>
  <c r="EK66" i="16"/>
  <c r="EJ36" i="14"/>
  <c r="ER36" i="14"/>
  <c r="EV57" i="17"/>
  <c r="FD57" i="17"/>
  <c r="EO72" i="17"/>
  <c r="EW72" i="17"/>
  <c r="FC70" i="17"/>
  <c r="FK70" i="17"/>
  <c r="EO41" i="14"/>
  <c r="EW41" i="14"/>
  <c r="EJ37" i="16"/>
  <c r="ER37" i="16"/>
  <c r="EJ24" i="16"/>
  <c r="ER24" i="16"/>
  <c r="EH17" i="13"/>
  <c r="EP17" i="13"/>
  <c r="EP55" i="7"/>
  <c r="EH55" i="7"/>
  <c r="EP67" i="14"/>
  <c r="EH67" i="14"/>
  <c r="EP87" i="16"/>
  <c r="EH87" i="16"/>
  <c r="FR48" i="17"/>
  <c r="FJ48" i="17"/>
  <c r="EO9" i="5"/>
  <c r="EW9" i="5"/>
  <c r="EC25" i="14"/>
  <c r="EK25" i="14"/>
  <c r="EK71" i="14"/>
  <c r="EC71" i="14"/>
  <c r="EY94" i="17"/>
  <c r="EQ94" i="17"/>
  <c r="EC48" i="17"/>
  <c r="EK48" i="17"/>
  <c r="EW19" i="10"/>
  <c r="EO19" i="10"/>
  <c r="EP96" i="16"/>
  <c r="EH96" i="16"/>
  <c r="ER17" i="11"/>
  <c r="EJ17" i="11"/>
  <c r="EW50" i="14"/>
  <c r="EO50" i="14"/>
  <c r="EQ22" i="16"/>
  <c r="EY22" i="16"/>
  <c r="ER16" i="7"/>
  <c r="EJ16" i="7"/>
  <c r="EW51" i="17"/>
  <c r="EO51" i="17"/>
  <c r="EP96" i="14"/>
  <c r="EH96" i="14"/>
  <c r="FD69" i="16"/>
  <c r="EV69" i="16"/>
  <c r="EV98" i="16"/>
  <c r="FD98" i="16"/>
  <c r="EP61" i="16"/>
  <c r="EH61" i="16"/>
  <c r="EP19" i="24"/>
  <c r="EH19" i="24"/>
  <c r="EP14" i="24"/>
  <c r="EH14" i="24"/>
  <c r="EO39" i="14"/>
  <c r="EW39" i="14"/>
  <c r="EK36" i="16"/>
  <c r="EC36" i="16"/>
  <c r="EP23" i="4"/>
  <c r="EH23" i="4"/>
  <c r="EP19" i="7"/>
  <c r="EH19" i="7"/>
  <c r="EK24" i="25"/>
  <c r="EC24" i="25"/>
  <c r="ED9" i="15"/>
  <c r="DV9" i="15"/>
  <c r="EK14" i="25"/>
  <c r="EC14" i="25"/>
  <c r="EJ28" i="14"/>
  <c r="ER28" i="14"/>
  <c r="EK45" i="16"/>
  <c r="EC45" i="16"/>
  <c r="EK13" i="14"/>
  <c r="EC13" i="14"/>
  <c r="EP14" i="25"/>
  <c r="EH14" i="25"/>
  <c r="EC10" i="5"/>
  <c r="EK10" i="5"/>
  <c r="EW83" i="14"/>
  <c r="EO83" i="14"/>
  <c r="EV30" i="9"/>
  <c r="EN30" i="9"/>
  <c r="EC44" i="17"/>
  <c r="EK44" i="17"/>
  <c r="EO84" i="17"/>
  <c r="EW84" i="17"/>
  <c r="EC10" i="16"/>
  <c r="EK10" i="16"/>
  <c r="EK53" i="16"/>
  <c r="EC53" i="16"/>
  <c r="EP15" i="24"/>
  <c r="EH15" i="24"/>
  <c r="EW70" i="16"/>
  <c r="EO70" i="16"/>
  <c r="EI11" i="9"/>
  <c r="EQ11" i="9"/>
  <c r="EP18" i="10"/>
  <c r="EH18" i="10"/>
  <c r="EP27" i="17"/>
  <c r="EH27" i="17"/>
  <c r="EC13" i="15"/>
  <c r="EK13" i="15"/>
  <c r="EJ12" i="19"/>
  <c r="EB12" i="19"/>
  <c r="EK15" i="11"/>
  <c r="EC15" i="11"/>
  <c r="EH47" i="17"/>
  <c r="EP47" i="17"/>
  <c r="EJ30" i="7"/>
  <c r="ER30" i="7"/>
  <c r="EW79" i="14"/>
  <c r="EO79" i="14"/>
  <c r="EK33" i="6"/>
  <c r="EC33" i="6"/>
  <c r="EP15" i="16"/>
  <c r="EH15" i="16"/>
  <c r="EW41" i="7"/>
  <c r="EO41" i="7"/>
  <c r="EC41" i="14"/>
  <c r="EK41" i="14"/>
  <c r="FD97" i="16"/>
  <c r="EV97" i="16"/>
  <c r="FD17" i="24"/>
  <c r="EV17" i="24"/>
  <c r="EP15" i="6"/>
  <c r="EH15" i="6"/>
  <c r="EP23" i="6"/>
  <c r="EH23" i="6"/>
  <c r="ER18" i="10"/>
  <c r="EJ18" i="10"/>
  <c r="EP19" i="4"/>
  <c r="EH19" i="4"/>
  <c r="EH26" i="10"/>
  <c r="EP26" i="10"/>
  <c r="EC20" i="17"/>
  <c r="EK20" i="17"/>
  <c r="EW56" i="7"/>
  <c r="EO56" i="7"/>
  <c r="EW16" i="11"/>
  <c r="EO16" i="11"/>
  <c r="EW23" i="7"/>
  <c r="EO23" i="7"/>
  <c r="EH42" i="17"/>
  <c r="EP42" i="17"/>
  <c r="ER15" i="25"/>
  <c r="EJ15" i="25"/>
  <c r="EC16" i="16"/>
  <c r="EK16" i="16"/>
  <c r="EO46" i="14"/>
  <c r="EW46" i="14"/>
  <c r="EJ37" i="6"/>
  <c r="ER37" i="6"/>
  <c r="EQ11" i="10"/>
  <c r="EY11" i="10"/>
  <c r="EP22" i="25"/>
  <c r="EH22" i="25"/>
  <c r="EC71" i="17"/>
  <c r="EK71" i="17"/>
  <c r="EC97" i="17"/>
  <c r="EK97" i="17"/>
  <c r="EH12" i="10"/>
  <c r="EP12" i="10"/>
  <c r="EC25" i="16"/>
  <c r="EK25" i="16"/>
  <c r="ER35" i="17"/>
  <c r="EJ35" i="17"/>
  <c r="EC41" i="17"/>
  <c r="EK41" i="17"/>
  <c r="EH11" i="12"/>
  <c r="EP11" i="12"/>
  <c r="EO11" i="6"/>
  <c r="EW11" i="6"/>
  <c r="EB24" i="9"/>
  <c r="EJ24" i="9"/>
  <c r="EV48" i="16"/>
  <c r="FD48" i="16"/>
  <c r="EO16" i="4"/>
  <c r="EW16" i="4"/>
  <c r="EH25" i="6"/>
  <c r="EP25" i="6"/>
  <c r="EH19" i="13"/>
  <c r="EP19" i="13"/>
  <c r="EH11" i="15"/>
  <c r="EP11" i="15"/>
  <c r="EV99" i="17"/>
  <c r="FD99" i="17"/>
  <c r="EY95" i="14"/>
  <c r="EQ95" i="14"/>
  <c r="EH25" i="4"/>
  <c r="EP25" i="4"/>
  <c r="FD82" i="17"/>
  <c r="EV82" i="17"/>
  <c r="EJ32" i="16"/>
  <c r="ER32" i="16"/>
  <c r="EV28" i="16"/>
  <c r="FD28" i="16"/>
  <c r="EH46" i="17"/>
  <c r="EP46" i="17"/>
  <c r="ER39" i="7"/>
  <c r="EJ39" i="7"/>
  <c r="EY19" i="24"/>
  <c r="EQ19" i="24"/>
  <c r="EO86" i="17"/>
  <c r="EW86" i="17"/>
  <c r="EJ63" i="14"/>
  <c r="ER63" i="14"/>
  <c r="EV40" i="14"/>
  <c r="FD40" i="14"/>
  <c r="EQ11" i="25"/>
  <c r="EY11" i="25"/>
  <c r="EO78" i="14"/>
  <c r="EW78" i="14"/>
  <c r="EV51" i="14"/>
  <c r="FD51" i="14"/>
  <c r="EC49" i="16"/>
  <c r="EK49" i="16"/>
  <c r="EC12" i="15"/>
  <c r="EK12" i="15"/>
  <c r="ED9" i="6"/>
  <c r="DV9" i="6"/>
  <c r="EI18" i="9"/>
  <c r="EQ18" i="9"/>
  <c r="EB31" i="9"/>
  <c r="EJ31" i="9"/>
  <c r="EC22" i="25"/>
  <c r="EK22" i="25"/>
  <c r="EV12" i="11"/>
  <c r="FD12" i="11"/>
  <c r="EO35" i="17"/>
  <c r="EW35" i="17"/>
  <c r="EC14" i="13"/>
  <c r="EK14" i="13"/>
  <c r="ER98" i="14"/>
  <c r="EJ98" i="14"/>
  <c r="EB27" i="9"/>
  <c r="EJ27" i="9"/>
  <c r="EO21" i="14"/>
  <c r="EW21" i="14"/>
  <c r="EO19" i="25"/>
  <c r="EW19" i="25"/>
  <c r="EQ14" i="14"/>
  <c r="EY14" i="14"/>
  <c r="EJ9" i="10"/>
  <c r="ER9" i="10"/>
  <c r="EC99" i="17"/>
  <c r="EK99" i="17"/>
  <c r="EH32" i="25"/>
  <c r="EP32" i="25"/>
  <c r="EC52" i="17"/>
  <c r="EK52" i="17"/>
  <c r="EH59" i="16"/>
  <c r="EP59" i="16"/>
  <c r="EP10" i="6"/>
  <c r="EH10" i="6"/>
  <c r="EK94" i="14"/>
  <c r="EC94" i="14"/>
  <c r="EG12" i="9"/>
  <c r="EO12" i="9"/>
  <c r="EI14" i="9"/>
  <c r="EQ14" i="9"/>
  <c r="ER22" i="14"/>
  <c r="EJ22" i="14"/>
  <c r="EV24" i="14"/>
  <c r="FD24" i="14"/>
  <c r="EV22" i="4"/>
  <c r="FD22" i="4"/>
  <c r="FC93" i="16"/>
  <c r="FK93" i="16"/>
  <c r="FF87" i="16"/>
  <c r="EX87" i="16"/>
  <c r="EH25" i="14"/>
  <c r="EP25" i="14"/>
  <c r="EK100" i="14"/>
  <c r="EC100" i="14"/>
  <c r="EW27" i="4"/>
  <c r="EO27" i="4"/>
  <c r="EJ95" i="16"/>
  <c r="ER95" i="16"/>
  <c r="EP22" i="6"/>
  <c r="EH22" i="6"/>
  <c r="EW54" i="17"/>
  <c r="EO54" i="17"/>
  <c r="EP12" i="14"/>
  <c r="EH12" i="14"/>
  <c r="ER13" i="10"/>
  <c r="EJ13" i="10"/>
  <c r="EO56" i="17"/>
  <c r="EW56" i="17"/>
  <c r="EJ13" i="9"/>
  <c r="EB13" i="9"/>
  <c r="EY51" i="14"/>
  <c r="EQ51" i="14"/>
  <c r="EH23" i="14"/>
  <c r="EP23" i="14"/>
  <c r="EK10" i="13"/>
  <c r="EC10" i="13"/>
  <c r="EP17" i="11"/>
  <c r="EH17" i="11"/>
  <c r="EG31" i="9"/>
  <c r="EO31" i="9"/>
  <c r="EP27" i="6"/>
  <c r="EH27" i="6"/>
  <c r="EP10" i="11"/>
  <c r="EH10" i="11"/>
  <c r="EP9" i="14"/>
  <c r="EH9" i="14"/>
  <c r="EP78" i="17"/>
  <c r="EH78" i="17"/>
  <c r="EK47" i="16"/>
  <c r="EC47" i="16"/>
  <c r="EK9" i="21"/>
  <c r="EC9" i="21"/>
  <c r="EO24" i="9"/>
  <c r="EG24" i="9"/>
  <c r="ER47" i="17"/>
  <c r="EJ47" i="17"/>
  <c r="EJ74" i="14"/>
  <c r="ER74" i="14"/>
  <c r="EW31" i="4"/>
  <c r="EO31" i="4"/>
  <c r="EP47" i="7"/>
  <c r="EH47" i="7"/>
  <c r="EJ31" i="17"/>
  <c r="ER31" i="17"/>
  <c r="FK19" i="17"/>
  <c r="FC19" i="17"/>
  <c r="EK73" i="17"/>
  <c r="EC73" i="17"/>
  <c r="EW25" i="25"/>
  <c r="EO25" i="25"/>
  <c r="ED9" i="11"/>
  <c r="DV9" i="11"/>
  <c r="EW29" i="25"/>
  <c r="EO29" i="25"/>
  <c r="EP79" i="17"/>
  <c r="EH79" i="17"/>
  <c r="EK76" i="17"/>
  <c r="EC76" i="17"/>
  <c r="EP18" i="11"/>
  <c r="EH18" i="11"/>
  <c r="EY12" i="25"/>
  <c r="EQ12" i="25"/>
  <c r="EW19" i="16"/>
  <c r="EO19" i="16"/>
  <c r="EC23" i="25"/>
  <c r="EK23" i="25"/>
  <c r="EH52" i="17"/>
  <c r="EP52" i="17"/>
  <c r="EK23" i="11"/>
  <c r="EC23" i="11"/>
  <c r="ER99" i="16"/>
  <c r="EJ99" i="16"/>
  <c r="EY30" i="16"/>
  <c r="EQ30" i="16"/>
  <c r="EK17" i="7"/>
  <c r="EC17" i="7"/>
  <c r="EY19" i="10"/>
  <c r="EQ19" i="10"/>
  <c r="EW10" i="14"/>
  <c r="EO10" i="14"/>
  <c r="ER18" i="16"/>
  <c r="EJ18" i="16"/>
  <c r="EC100" i="16"/>
  <c r="EK100" i="16"/>
  <c r="EW74" i="17"/>
  <c r="EO74" i="17"/>
  <c r="EK59" i="17"/>
  <c r="EC59" i="17"/>
  <c r="EK78" i="14"/>
  <c r="EC78" i="14"/>
  <c r="EP15" i="10"/>
  <c r="EH15" i="10"/>
  <c r="EP31" i="6"/>
  <c r="EH31" i="6"/>
  <c r="EW75" i="16"/>
  <c r="EO75" i="16"/>
  <c r="EP10" i="18"/>
  <c r="EH10" i="18"/>
  <c r="EW68" i="17"/>
  <c r="EO68" i="17"/>
  <c r="EC85" i="17"/>
  <c r="EK85" i="17"/>
  <c r="EW71" i="17"/>
  <c r="EO71" i="17"/>
  <c r="EP42" i="7"/>
  <c r="EH42" i="7"/>
  <c r="EV66" i="16"/>
  <c r="FD66" i="16"/>
  <c r="EP13" i="10"/>
  <c r="EH13" i="10"/>
  <c r="EK65" i="14"/>
  <c r="EC65" i="14"/>
  <c r="EP9" i="11"/>
  <c r="EH9" i="11"/>
  <c r="EW38" i="7"/>
  <c r="EO38" i="7"/>
  <c r="EJ53" i="7"/>
  <c r="ER53" i="7"/>
  <c r="EC30" i="6"/>
  <c r="EK30" i="6"/>
  <c r="EJ33" i="16"/>
  <c r="ER33" i="16"/>
  <c r="EW88" i="14"/>
  <c r="EO88" i="14"/>
  <c r="EW73" i="17"/>
  <c r="EO73" i="17"/>
  <c r="EP26" i="14"/>
  <c r="EH26" i="14"/>
  <c r="EK38" i="17"/>
  <c r="EC38" i="17"/>
  <c r="FM32" i="14"/>
  <c r="FE32" i="14"/>
  <c r="EC11" i="6"/>
  <c r="EK11" i="6"/>
  <c r="EP14" i="6"/>
  <c r="EH14" i="6"/>
  <c r="ED9" i="22"/>
  <c r="DV9" i="22"/>
  <c r="FF15" i="16"/>
  <c r="EX15" i="16"/>
  <c r="EJ15" i="9"/>
  <c r="EB15" i="9"/>
  <c r="EC12" i="24"/>
  <c r="EK12" i="24"/>
  <c r="ER44" i="16"/>
  <c r="EJ44" i="16"/>
  <c r="EQ22" i="17"/>
  <c r="EY22" i="17"/>
  <c r="EC54" i="7"/>
  <c r="EK54" i="7"/>
  <c r="EO91" i="17"/>
  <c r="EW91" i="17"/>
  <c r="EO47" i="16"/>
  <c r="EW47" i="16"/>
  <c r="EO32" i="10"/>
  <c r="EW32" i="10"/>
  <c r="EC18" i="13"/>
  <c r="EK18" i="13"/>
  <c r="EC61" i="14"/>
  <c r="EK61" i="14"/>
  <c r="EC84" i="16"/>
  <c r="EK84" i="16"/>
  <c r="EV93" i="17"/>
  <c r="FD93" i="17"/>
  <c r="EJ23" i="17"/>
  <c r="ER23" i="17"/>
  <c r="EK33" i="7"/>
  <c r="EC33" i="7"/>
  <c r="EH16" i="14"/>
  <c r="EP16" i="14"/>
  <c r="FJ29" i="17"/>
  <c r="FR29" i="17"/>
  <c r="EQ21" i="11"/>
  <c r="EY21" i="11"/>
  <c r="EO16" i="9"/>
  <c r="EG16" i="9"/>
  <c r="EH97" i="17"/>
  <c r="EP97" i="17"/>
  <c r="EP10" i="13"/>
  <c r="EH10" i="13"/>
  <c r="EC41" i="16"/>
  <c r="EK41" i="16"/>
  <c r="EY9" i="17"/>
  <c r="EQ9" i="17"/>
  <c r="EH12" i="6"/>
  <c r="EP12" i="6"/>
  <c r="EH10" i="17"/>
  <c r="EP10" i="17"/>
  <c r="EJ10" i="22"/>
  <c r="ER10" i="22"/>
  <c r="EQ12" i="14"/>
  <c r="EY12" i="14"/>
  <c r="EC18" i="25"/>
  <c r="EK18" i="25"/>
  <c r="EN25" i="9"/>
  <c r="EV25" i="9"/>
  <c r="EJ16" i="10"/>
  <c r="ER16" i="10"/>
  <c r="EV90" i="17"/>
  <c r="FD90" i="17"/>
  <c r="EJ92" i="17"/>
  <c r="ER92" i="17"/>
  <c r="EV20" i="11"/>
  <c r="FD20" i="11"/>
  <c r="EC13" i="7"/>
  <c r="EK13" i="7"/>
  <c r="ED9" i="14"/>
  <c r="DV9" i="14"/>
  <c r="FC90" i="14"/>
  <c r="FK90" i="14"/>
  <c r="EP29" i="7"/>
  <c r="EH29" i="7"/>
  <c r="EW34" i="14"/>
  <c r="EO34" i="14"/>
  <c r="EQ12" i="13"/>
  <c r="EY12" i="13"/>
  <c r="EH25" i="10"/>
  <c r="EP25" i="10"/>
  <c r="FC55" i="14"/>
  <c r="FK55" i="14"/>
  <c r="EH63" i="14"/>
  <c r="EP63" i="14"/>
  <c r="FD32" i="16"/>
  <c r="EV32" i="16"/>
  <c r="EJ93" i="14"/>
  <c r="ER93" i="14"/>
  <c r="EJ83" i="16"/>
  <c r="ER83" i="16"/>
  <c r="FY27" i="14"/>
  <c r="FQ27" i="14"/>
  <c r="EH30" i="16"/>
  <c r="EP30" i="16"/>
  <c r="FR81" i="17"/>
  <c r="FJ81" i="17"/>
  <c r="EH34" i="6"/>
  <c r="EP34" i="6"/>
  <c r="EC11" i="4"/>
  <c r="EK11" i="4"/>
  <c r="EC26" i="11"/>
  <c r="EK26" i="11"/>
  <c r="ER77" i="16"/>
  <c r="EJ77" i="16"/>
  <c r="EC34" i="17"/>
  <c r="EK34" i="17"/>
  <c r="EJ76" i="14"/>
  <c r="ER76" i="14"/>
  <c r="ER9" i="16"/>
  <c r="EJ9" i="16"/>
  <c r="EC10" i="4"/>
  <c r="EK10" i="4"/>
  <c r="EH9" i="17"/>
  <c r="EP9" i="17"/>
  <c r="EC50" i="17"/>
  <c r="EK50" i="17"/>
  <c r="EC21" i="7"/>
  <c r="EK21" i="7"/>
  <c r="ER53" i="17"/>
  <c r="EJ53" i="17"/>
  <c r="EP58" i="14"/>
  <c r="EH58" i="14"/>
  <c r="EO18" i="16"/>
  <c r="EW18" i="16"/>
  <c r="EK17" i="25"/>
  <c r="EC17" i="25"/>
  <c r="EW15" i="25"/>
  <c r="EO15" i="25"/>
  <c r="EH15" i="11"/>
  <c r="EP15" i="11"/>
  <c r="FC20" i="4"/>
  <c r="FK20" i="4"/>
  <c r="EJ39" i="14"/>
  <c r="ER39" i="14"/>
  <c r="EP16" i="10"/>
  <c r="EH16" i="10"/>
  <c r="EV17" i="16"/>
  <c r="FD17" i="16"/>
  <c r="EN12" i="19"/>
  <c r="EV12" i="19"/>
  <c r="EJ94" i="16"/>
  <c r="ER94" i="16"/>
  <c r="EW91" i="14"/>
  <c r="EO91" i="14"/>
  <c r="EH21" i="7"/>
  <c r="EP21" i="7"/>
  <c r="EJ73" i="16"/>
  <c r="ER73" i="16"/>
  <c r="EJ13" i="13"/>
  <c r="ER13" i="13"/>
  <c r="EO55" i="17"/>
  <c r="EW55" i="17"/>
  <c r="EK18" i="14"/>
  <c r="EC18" i="14"/>
  <c r="EW43" i="7"/>
  <c r="EO43" i="7"/>
  <c r="EQ11" i="19"/>
  <c r="EI11" i="19"/>
  <c r="EP50" i="17"/>
  <c r="EH50" i="17"/>
  <c r="EK40" i="7"/>
  <c r="EC40" i="7"/>
  <c r="EH53" i="14"/>
  <c r="EP53" i="14"/>
  <c r="EP50" i="7"/>
  <c r="EH50" i="7"/>
  <c r="ER75" i="14"/>
  <c r="EJ75" i="14"/>
  <c r="EO31" i="14"/>
  <c r="EW31" i="14"/>
  <c r="EP21" i="11"/>
  <c r="EH21" i="11"/>
  <c r="EW17" i="25"/>
  <c r="EO17" i="25"/>
  <c r="EP83" i="17"/>
  <c r="EH83" i="17"/>
  <c r="FD13" i="24"/>
  <c r="EV13" i="24"/>
  <c r="EG27" i="9"/>
  <c r="EO27" i="9"/>
  <c r="EW9" i="4"/>
  <c r="EO9" i="4"/>
  <c r="EW45" i="16"/>
  <c r="EO45" i="16"/>
  <c r="EH28" i="4"/>
  <c r="EP28" i="4"/>
  <c r="EP10" i="24"/>
  <c r="EH10" i="24"/>
  <c r="EC55" i="14"/>
  <c r="EK55" i="14"/>
  <c r="EW100" i="14"/>
  <c r="EO100" i="14"/>
  <c r="EW14" i="16"/>
  <c r="EO14" i="16"/>
  <c r="EC19" i="6"/>
  <c r="EK19" i="6"/>
  <c r="EK91" i="14"/>
  <c r="EC91" i="14"/>
  <c r="EC88" i="16"/>
  <c r="EK88" i="16"/>
  <c r="EK12" i="7"/>
  <c r="EC12" i="7"/>
  <c r="EC12" i="17"/>
  <c r="EK12" i="17"/>
  <c r="EP52" i="7"/>
  <c r="EH52" i="7"/>
  <c r="EV56" i="16"/>
  <c r="FD56" i="16"/>
  <c r="EO9" i="9"/>
  <c r="EG9" i="9"/>
  <c r="EC23" i="6"/>
  <c r="EK23" i="6"/>
  <c r="EH21" i="24"/>
  <c r="EP21" i="24"/>
  <c r="EP11" i="10"/>
  <c r="EH11" i="10"/>
  <c r="FD53" i="17"/>
  <c r="EV53" i="17"/>
  <c r="EY24" i="11"/>
  <c r="EQ24" i="11"/>
  <c r="EK60" i="16"/>
  <c r="EC60" i="16"/>
  <c r="ER46" i="14"/>
  <c r="EJ46" i="14"/>
  <c r="EK13" i="4"/>
  <c r="EC13" i="4"/>
  <c r="EK15" i="14"/>
  <c r="EC15" i="14"/>
  <c r="EP33" i="6"/>
  <c r="EH33" i="6"/>
  <c r="EW10" i="4"/>
  <c r="EO10" i="4"/>
  <c r="EP27" i="16"/>
  <c r="EH27" i="16"/>
  <c r="EH14" i="21"/>
  <c r="EP14" i="21"/>
  <c r="EP20" i="10"/>
  <c r="EH20" i="10"/>
  <c r="EK22" i="24"/>
  <c r="EC22" i="24"/>
  <c r="EP31" i="7"/>
  <c r="EH31" i="7"/>
  <c r="EP18" i="6"/>
  <c r="EH18" i="6"/>
  <c r="FK86" i="14"/>
  <c r="FC86" i="14"/>
  <c r="EY67" i="16"/>
  <c r="EQ67" i="16"/>
  <c r="FD60" i="14"/>
  <c r="EV60" i="14"/>
  <c r="EW94" i="17"/>
  <c r="EO94" i="17"/>
  <c r="EK73" i="14"/>
  <c r="EC73" i="14"/>
  <c r="EP18" i="13"/>
  <c r="EH18" i="13"/>
  <c r="DV9" i="4"/>
  <c r="ED9" i="4"/>
  <c r="EW51" i="7"/>
  <c r="EO51" i="7"/>
  <c r="EH11" i="25"/>
  <c r="EP11" i="25"/>
  <c r="EH49" i="7"/>
  <c r="EP49" i="7"/>
  <c r="EP15" i="13"/>
  <c r="EH15" i="13"/>
  <c r="ER27" i="7"/>
  <c r="EJ27" i="7"/>
  <c r="EY33" i="17"/>
  <c r="EQ33" i="17"/>
  <c r="EK12" i="4"/>
  <c r="EC12" i="4"/>
  <c r="EP14" i="11"/>
  <c r="EH14" i="11"/>
  <c r="EW10" i="16"/>
  <c r="EO10" i="16"/>
  <c r="EJ16" i="14"/>
  <c r="ER16" i="14"/>
  <c r="ER55" i="17"/>
  <c r="EJ55" i="17"/>
  <c r="EJ63" i="17"/>
  <c r="ER63" i="17"/>
  <c r="EK25" i="7"/>
  <c r="EC25" i="7"/>
  <c r="EP30" i="6"/>
  <c r="EH30" i="6"/>
  <c r="EK16" i="6"/>
  <c r="EC16" i="6"/>
  <c r="EK19" i="13"/>
  <c r="EC19" i="13"/>
  <c r="EQ9" i="9"/>
  <c r="EI9" i="9"/>
  <c r="EP28" i="14"/>
  <c r="EH28" i="14"/>
  <c r="EP29" i="4"/>
  <c r="EH29" i="4"/>
  <c r="EC15" i="6"/>
  <c r="EK15" i="6"/>
  <c r="EO20" i="25"/>
  <c r="EW20" i="25"/>
  <c r="EH44" i="17"/>
  <c r="EP44" i="17"/>
  <c r="EP53" i="7"/>
  <c r="EH53" i="7"/>
  <c r="EP11" i="24"/>
  <c r="EH11" i="24"/>
  <c r="EO64" i="16"/>
  <c r="EW64" i="16"/>
  <c r="EC38" i="7"/>
  <c r="EK38" i="7"/>
  <c r="EP85" i="14"/>
  <c r="EH85" i="14"/>
  <c r="EV49" i="17"/>
  <c r="FD49" i="17"/>
  <c r="EJ88" i="14"/>
  <c r="ER88" i="14"/>
  <c r="EY48" i="14"/>
  <c r="EQ48" i="14"/>
  <c r="EQ91" i="17"/>
  <c r="EY91" i="17"/>
  <c r="EJ10" i="12"/>
  <c r="ER10" i="12"/>
  <c r="EP30" i="10"/>
  <c r="EH30" i="10"/>
  <c r="EY28" i="10"/>
  <c r="EQ28" i="10"/>
  <c r="EV58" i="16"/>
  <c r="FD58" i="16"/>
  <c r="EH10" i="21"/>
  <c r="EP10" i="21"/>
  <c r="EH16" i="13"/>
  <c r="EP16" i="13"/>
  <c r="EO97" i="14"/>
  <c r="EW97" i="14"/>
  <c r="FK22" i="14"/>
  <c r="FC22" i="14"/>
  <c r="EJ15" i="7"/>
  <c r="ER15" i="7"/>
  <c r="EC14" i="4"/>
  <c r="EK14" i="4"/>
  <c r="EH13" i="6"/>
  <c r="EP13" i="6"/>
  <c r="ER26" i="14"/>
  <c r="EJ26" i="14"/>
  <c r="EJ10" i="17"/>
  <c r="ER10" i="17"/>
  <c r="EV32" i="14"/>
  <c r="FD32" i="14"/>
  <c r="EO98" i="14"/>
  <c r="EW98" i="14"/>
  <c r="EC60" i="14"/>
  <c r="EK60" i="14"/>
  <c r="EC19" i="4"/>
  <c r="EK19" i="4"/>
  <c r="EK13" i="24"/>
  <c r="EC13" i="24"/>
  <c r="EC64" i="17"/>
  <c r="EK64" i="17"/>
  <c r="EH40" i="7"/>
  <c r="EP40" i="7"/>
  <c r="EC74" i="17"/>
  <c r="EK74" i="17"/>
  <c r="EJ10" i="14"/>
  <c r="ER10" i="14"/>
  <c r="FC95" i="17"/>
  <c r="FK95" i="17"/>
  <c r="EW37" i="7"/>
  <c r="EO37" i="7"/>
  <c r="EY28" i="4"/>
  <c r="EQ28" i="4"/>
  <c r="EP29" i="10"/>
  <c r="EH29" i="10"/>
  <c r="ER21" i="10"/>
  <c r="EJ21" i="10"/>
  <c r="EC10" i="7"/>
  <c r="EK10" i="7"/>
  <c r="EC18" i="6"/>
  <c r="EK18" i="6"/>
  <c r="EJ61" i="17"/>
  <c r="ER61" i="17"/>
  <c r="EK21" i="24"/>
  <c r="EC21" i="24"/>
  <c r="EJ19" i="16"/>
  <c r="ER19" i="16"/>
  <c r="EP14" i="17"/>
  <c r="EH14" i="17"/>
  <c r="EP12" i="15"/>
  <c r="EH12" i="15"/>
  <c r="EO55" i="16"/>
  <c r="EW55" i="16"/>
  <c r="EC97" i="16"/>
  <c r="EK97" i="16"/>
  <c r="EJ54" i="17"/>
  <c r="ER54" i="17"/>
  <c r="EY13" i="12"/>
  <c r="EQ13" i="12"/>
  <c r="EK40" i="17"/>
  <c r="EC40" i="17"/>
  <c r="EC46" i="7"/>
  <c r="EK46" i="7"/>
  <c r="ER13" i="21"/>
  <c r="EJ13" i="21"/>
  <c r="EJ34" i="16"/>
  <c r="ER34" i="16"/>
  <c r="FC100" i="17"/>
  <c r="FK100" i="17"/>
  <c r="EO72" i="16"/>
  <c r="EW72" i="16"/>
  <c r="EG9" i="19"/>
  <c r="EO9" i="19"/>
  <c r="EO80" i="14"/>
  <c r="EW80" i="14"/>
  <c r="EK29" i="6"/>
  <c r="EC29" i="6"/>
  <c r="EV65" i="16"/>
  <c r="FD65" i="16"/>
  <c r="ER69" i="16"/>
  <c r="EJ69" i="16"/>
  <c r="EO37" i="17"/>
  <c r="EW37" i="17"/>
  <c r="EO9" i="7"/>
  <c r="EW9" i="7"/>
  <c r="EC52" i="14"/>
  <c r="EK52" i="14"/>
  <c r="EO71" i="16"/>
  <c r="EW71" i="16"/>
  <c r="EP9" i="12"/>
  <c r="EH9" i="12"/>
  <c r="EJ59" i="7"/>
  <c r="ER59" i="7"/>
  <c r="EC69" i="14"/>
  <c r="EK69" i="14"/>
  <c r="EJ37" i="14"/>
  <c r="ER37" i="14"/>
  <c r="EH13" i="21"/>
  <c r="EP13" i="21"/>
  <c r="EP11" i="4"/>
  <c r="EH11" i="4"/>
  <c r="EX66" i="17"/>
  <c r="FF66" i="17"/>
  <c r="EH11" i="14"/>
  <c r="EP11" i="14"/>
  <c r="EP36" i="6"/>
  <c r="EH36" i="6"/>
  <c r="EK51" i="17"/>
  <c r="EC51" i="17"/>
  <c r="EW11" i="13"/>
  <c r="EO11" i="13"/>
  <c r="EK62" i="17"/>
  <c r="EC62" i="17"/>
  <c r="EK44" i="14"/>
  <c r="EC44" i="14"/>
  <c r="ER32" i="17"/>
  <c r="EJ32" i="17"/>
  <c r="FD87" i="14"/>
  <c r="EV87" i="14"/>
  <c r="EK93" i="16"/>
  <c r="EC93" i="16"/>
  <c r="EY16" i="24"/>
  <c r="EQ16" i="24"/>
  <c r="EW37" i="14"/>
  <c r="EO37" i="14"/>
  <c r="EP12" i="13"/>
  <c r="EH12" i="13"/>
  <c r="EW36" i="17"/>
  <c r="EO36" i="17"/>
  <c r="EK84" i="17"/>
  <c r="EC84" i="17"/>
  <c r="EP13" i="11"/>
  <c r="EH13" i="11"/>
  <c r="EP9" i="15"/>
  <c r="EH9" i="15"/>
  <c r="DU9" i="19"/>
  <c r="EC9" i="19"/>
  <c r="ER57" i="7"/>
  <c r="EJ57" i="7"/>
  <c r="EK10" i="25"/>
  <c r="EC10" i="25"/>
  <c r="EC27" i="25"/>
  <c r="EK27" i="25"/>
  <c r="EK34" i="14"/>
  <c r="EC34" i="14"/>
  <c r="EH12" i="12"/>
  <c r="EP12" i="12"/>
  <c r="EW12" i="7"/>
  <c r="EO12" i="7"/>
  <c r="EC49" i="14"/>
  <c r="EK49" i="14"/>
  <c r="EP9" i="13"/>
  <c r="EH9" i="13"/>
  <c r="EY9" i="12"/>
  <c r="EQ9" i="12"/>
  <c r="EK48" i="7"/>
  <c r="EC48" i="7"/>
  <c r="EP32" i="17"/>
  <c r="EH32" i="17"/>
  <c r="EH10" i="25"/>
  <c r="EP10" i="25"/>
  <c r="EW60" i="16"/>
  <c r="EO60" i="16"/>
  <c r="EK56" i="7"/>
  <c r="EC56" i="7"/>
  <c r="EP17" i="14"/>
  <c r="EH17" i="14"/>
  <c r="ER96" i="16"/>
  <c r="EJ96" i="16"/>
  <c r="EK20" i="6"/>
  <c r="EC20" i="6"/>
  <c r="ER77" i="17"/>
  <c r="EJ77" i="17"/>
  <c r="EK42" i="14"/>
  <c r="EC42" i="14"/>
  <c r="EW14" i="13"/>
  <c r="EO14" i="13"/>
  <c r="EY38" i="16"/>
  <c r="EQ38" i="16"/>
  <c r="ER60" i="7"/>
  <c r="EJ60" i="7"/>
  <c r="ER13" i="11"/>
  <c r="EJ13" i="11"/>
  <c r="EJ66" i="14"/>
  <c r="ER66" i="14"/>
  <c r="EK22" i="7"/>
  <c r="EC22" i="7"/>
  <c r="ER83" i="17"/>
  <c r="EJ83" i="17"/>
  <c r="EQ10" i="15"/>
  <c r="EY10" i="15"/>
  <c r="EP35" i="14"/>
  <c r="EH35" i="14"/>
  <c r="EK89" i="17"/>
  <c r="EC89" i="17"/>
  <c r="FR13" i="16"/>
  <c r="FJ13" i="16"/>
  <c r="EK16" i="25"/>
  <c r="EC16" i="25"/>
  <c r="EG10" i="19"/>
  <c r="EO10" i="19"/>
  <c r="EP15" i="4"/>
  <c r="EH15" i="4"/>
  <c r="EY16" i="11"/>
  <c r="EQ16" i="11"/>
  <c r="ER17" i="17"/>
  <c r="EJ17" i="17"/>
  <c r="EW76" i="14"/>
  <c r="EO76" i="14"/>
  <c r="EP54" i="14"/>
  <c r="EH54" i="14"/>
  <c r="EJ25" i="9"/>
  <c r="EB25" i="9"/>
  <c r="EY25" i="4"/>
  <c r="EQ25" i="4"/>
  <c r="ER33" i="14"/>
  <c r="EJ33" i="14"/>
  <c r="EC90" i="16"/>
  <c r="EK90" i="16"/>
  <c r="ER19" i="7"/>
  <c r="EJ19" i="7"/>
  <c r="EH32" i="4"/>
  <c r="EP32" i="4"/>
  <c r="EK12" i="16"/>
  <c r="EC12" i="16"/>
  <c r="EK67" i="17"/>
  <c r="EC67" i="17"/>
  <c r="ER74" i="16"/>
  <c r="EJ74" i="16"/>
  <c r="EJ29" i="14"/>
  <c r="ER29" i="14"/>
  <c r="EY19" i="17"/>
  <c r="EQ19" i="17"/>
  <c r="EO23" i="17"/>
  <c r="EW23" i="17"/>
  <c r="EO41" i="16"/>
  <c r="EW41" i="16"/>
  <c r="EW85" i="16"/>
  <c r="EO85" i="16"/>
  <c r="EW80" i="17"/>
  <c r="EO80" i="17"/>
  <c r="EJ95" i="17"/>
  <c r="ER95" i="17"/>
  <c r="EQ24" i="10"/>
  <c r="EY24" i="10"/>
  <c r="EO62" i="17"/>
  <c r="EW62" i="17"/>
  <c r="EK32" i="6"/>
  <c r="EC32" i="6"/>
  <c r="EH28" i="6"/>
  <c r="EP28" i="6"/>
  <c r="EC22" i="4"/>
  <c r="EK22" i="4"/>
  <c r="EJ47" i="14"/>
  <c r="ER47" i="14"/>
  <c r="EH20" i="24"/>
  <c r="EP20" i="24"/>
  <c r="EW30" i="25"/>
  <c r="EO30" i="25"/>
  <c r="EO17" i="7"/>
  <c r="EW17" i="7"/>
  <c r="ER31" i="14"/>
  <c r="EJ31" i="14"/>
  <c r="EJ15" i="17"/>
  <c r="ER15" i="17"/>
  <c r="EW31" i="10"/>
  <c r="EO31" i="10"/>
  <c r="EC76" i="16"/>
  <c r="EK76" i="16"/>
  <c r="EP61" i="7"/>
  <c r="EH61" i="7"/>
  <c r="EK13" i="6"/>
  <c r="EC13" i="6"/>
  <c r="EC93" i="17"/>
  <c r="EK93" i="17"/>
  <c r="EP23" i="25"/>
  <c r="EH23" i="25"/>
  <c r="EH12" i="21"/>
  <c r="EP12" i="21"/>
  <c r="EV94" i="14"/>
  <c r="FD94" i="14"/>
  <c r="EB10" i="19"/>
  <c r="EJ10" i="19"/>
  <c r="EK21" i="6"/>
  <c r="EC21" i="6"/>
  <c r="EV95" i="14"/>
  <c r="FD95" i="14"/>
  <c r="EJ21" i="17"/>
  <c r="ER21" i="17"/>
  <c r="EP16" i="24"/>
  <c r="EH16" i="24"/>
  <c r="EO12" i="4"/>
  <c r="EW12" i="4"/>
  <c r="FF84" i="14"/>
  <c r="EX84" i="14"/>
  <c r="EC26" i="6"/>
  <c r="EK26" i="6"/>
  <c r="EJ59" i="16"/>
  <c r="ER59" i="16"/>
  <c r="EO10" i="15"/>
  <c r="EW10" i="15"/>
  <c r="EO74" i="16"/>
  <c r="EW74" i="16"/>
  <c r="ER34" i="7"/>
  <c r="EJ34" i="7"/>
  <c r="EJ10" i="21"/>
  <c r="ER10" i="21"/>
  <c r="EO29" i="9"/>
  <c r="EG29" i="9"/>
  <c r="EV74" i="14"/>
  <c r="FD74" i="14"/>
  <c r="EJ65" i="16"/>
  <c r="ER65" i="16"/>
  <c r="EQ20" i="10"/>
  <c r="EY20" i="10"/>
  <c r="EK86" i="14"/>
  <c r="EC86" i="14"/>
  <c r="EK27" i="17"/>
  <c r="EC27" i="17"/>
  <c r="EV73" i="16"/>
  <c r="FD73" i="16"/>
  <c r="EJ43" i="7"/>
  <c r="ER43" i="7"/>
  <c r="EJ57" i="14"/>
  <c r="ER57" i="14"/>
  <c r="EV82" i="14"/>
  <c r="FD82" i="14"/>
  <c r="EG15" i="9"/>
  <c r="EO15" i="9"/>
  <c r="EO33" i="16"/>
  <c r="EW33" i="16"/>
  <c r="EI26" i="9"/>
  <c r="EQ26" i="9"/>
  <c r="EJ62" i="16"/>
  <c r="ER62" i="16"/>
  <c r="EC56" i="16"/>
  <c r="EK56" i="16"/>
  <c r="EO38" i="14"/>
  <c r="EW38" i="14"/>
  <c r="EB20" i="9"/>
  <c r="EJ20" i="9"/>
  <c r="EC98" i="16"/>
  <c r="EK98" i="16"/>
  <c r="EJ15" i="24"/>
  <c r="ER15" i="24"/>
  <c r="EJ70" i="16"/>
  <c r="ER70" i="16"/>
  <c r="EP25" i="7"/>
  <c r="EH25" i="7"/>
  <c r="EH24" i="11"/>
  <c r="EP24" i="11"/>
  <c r="EH14" i="10"/>
  <c r="EP14" i="10"/>
  <c r="ER13" i="16"/>
  <c r="EJ13" i="16"/>
  <c r="EP23" i="16"/>
  <c r="EH23" i="16"/>
  <c r="EK11" i="13"/>
  <c r="EC11" i="13"/>
  <c r="EP59" i="17"/>
  <c r="EH59" i="17"/>
  <c r="EC26" i="25"/>
  <c r="EK26" i="25"/>
  <c r="EP11" i="7"/>
  <c r="EH11" i="7"/>
  <c r="EW13" i="14"/>
  <c r="EO13" i="14"/>
  <c r="ER86" i="17"/>
  <c r="EJ86" i="17"/>
  <c r="EW28" i="7"/>
  <c r="EO28" i="7"/>
  <c r="ER69" i="17"/>
  <c r="EJ69" i="17"/>
  <c r="EK64" i="16"/>
  <c r="EC64" i="16"/>
  <c r="EO24" i="17"/>
  <c r="EW24" i="17"/>
  <c r="ER25" i="11"/>
  <c r="EJ25" i="11"/>
  <c r="EJ26" i="7"/>
  <c r="ER26" i="7"/>
  <c r="EK55" i="16"/>
  <c r="EC55" i="16"/>
  <c r="EP43" i="14"/>
  <c r="EH43" i="14"/>
  <c r="EO18" i="24"/>
  <c r="EW18" i="24"/>
  <c r="EW20" i="7"/>
  <c r="EO20" i="7"/>
  <c r="EH19" i="14"/>
  <c r="EP19" i="14"/>
  <c r="FJ21" i="16"/>
  <c r="FR21" i="16"/>
  <c r="EW54" i="7"/>
  <c r="EO54" i="7"/>
  <c r="EK56" i="17"/>
  <c r="EC56" i="17"/>
  <c r="EP64" i="14"/>
  <c r="EH64" i="14"/>
  <c r="EW14" i="4"/>
  <c r="EO14" i="4"/>
  <c r="EP60" i="7"/>
  <c r="EH60" i="7"/>
  <c r="EX20" i="24"/>
  <c r="FF20" i="24"/>
  <c r="EW53" i="16"/>
  <c r="EO53" i="16"/>
  <c r="EP45" i="17"/>
  <c r="EH45" i="17"/>
  <c r="EY32" i="10"/>
  <c r="EQ32" i="10"/>
  <c r="EC14" i="11"/>
  <c r="EK14" i="11"/>
  <c r="ER31" i="6"/>
  <c r="EJ31" i="6"/>
  <c r="EW12" i="16"/>
  <c r="EO12" i="16"/>
  <c r="EC79" i="17"/>
  <c r="EK79" i="17"/>
  <c r="EH57" i="7"/>
  <c r="EP57" i="7"/>
  <c r="EC31" i="25"/>
  <c r="EK31" i="25"/>
  <c r="EW10" i="7"/>
  <c r="EO10" i="7"/>
  <c r="EW26" i="7"/>
  <c r="EO26" i="7"/>
  <c r="EC22" i="11"/>
  <c r="EK22" i="11"/>
  <c r="EK20" i="7"/>
  <c r="EC20" i="7"/>
  <c r="EW59" i="7"/>
  <c r="EO59" i="7"/>
  <c r="EW42" i="14"/>
  <c r="EO42" i="14"/>
  <c r="ER10" i="18"/>
  <c r="EJ10" i="18"/>
  <c r="EW16" i="17"/>
  <c r="EO16" i="17"/>
  <c r="EP24" i="10"/>
  <c r="EH24" i="10"/>
  <c r="EK81" i="14"/>
  <c r="EC81" i="14"/>
  <c r="EP9" i="22"/>
  <c r="EH9" i="22"/>
  <c r="EG19" i="9"/>
  <c r="EO19" i="9"/>
  <c r="EO24" i="25"/>
  <c r="EW24" i="25"/>
  <c r="ER41" i="7"/>
  <c r="EJ41" i="7"/>
  <c r="EQ56" i="14"/>
  <c r="EY56" i="14"/>
  <c r="EP90" i="16"/>
  <c r="EH90" i="16"/>
  <c r="EK80" i="16"/>
  <c r="EC80" i="16"/>
  <c r="EJ29" i="4"/>
  <c r="ER29" i="4"/>
  <c r="EO11" i="19"/>
  <c r="EG11" i="19"/>
  <c r="EK60" i="17"/>
  <c r="EC60" i="17"/>
  <c r="EW14" i="12"/>
  <c r="EO14" i="12"/>
  <c r="EK99" i="14"/>
  <c r="EC99" i="14"/>
  <c r="EO42" i="16"/>
  <c r="EW42" i="16"/>
  <c r="EK19" i="11"/>
  <c r="EC19" i="11"/>
  <c r="EW39" i="17"/>
  <c r="EO39" i="17"/>
  <c r="EP67" i="17"/>
  <c r="EH67" i="17"/>
  <c r="EK72" i="16"/>
  <c r="EC72" i="16"/>
  <c r="EV26" i="9"/>
  <c r="EN26" i="9"/>
  <c r="EJ9" i="18"/>
  <c r="ER9" i="18"/>
  <c r="ER28" i="16"/>
  <c r="EJ28" i="16"/>
  <c r="EW15" i="7"/>
  <c r="EO15" i="7"/>
  <c r="FK63" i="16"/>
  <c r="FC63" i="16"/>
  <c r="EW25" i="16"/>
  <c r="EO25" i="16"/>
  <c r="EX9" i="5"/>
  <c r="FF9" i="5"/>
  <c r="EQ20" i="14"/>
  <c r="EY20" i="14"/>
  <c r="EO22" i="24"/>
  <c r="EW22" i="24"/>
  <c r="EO79" i="16"/>
  <c r="EW79" i="16"/>
  <c r="ER11" i="16"/>
  <c r="EJ11" i="16"/>
  <c r="EV18" i="4"/>
  <c r="FD18" i="4"/>
  <c r="ER97" i="14"/>
  <c r="EJ97" i="14"/>
  <c r="EO16" i="16"/>
  <c r="EW16" i="16"/>
  <c r="EQ42" i="17"/>
  <c r="EY42" i="17"/>
  <c r="EP12" i="25"/>
  <c r="EH12" i="25"/>
  <c r="EC35" i="14"/>
  <c r="EK35" i="14"/>
  <c r="EJ50" i="16"/>
  <c r="ER50" i="16"/>
  <c r="EH21" i="6"/>
  <c r="EP21" i="6"/>
  <c r="EV29" i="16"/>
  <c r="FD29" i="16"/>
  <c r="EP34" i="7"/>
  <c r="EH34" i="7"/>
  <c r="EJ40" i="16"/>
  <c r="ER40" i="16"/>
  <c r="EJ82" i="17"/>
  <c r="ER82" i="17"/>
  <c r="EC14" i="6"/>
  <c r="EK14" i="6"/>
  <c r="EC43" i="14"/>
  <c r="EK43" i="14"/>
  <c r="ER58" i="7"/>
  <c r="EJ58" i="7"/>
  <c r="EJ91" i="16"/>
  <c r="ER91" i="16"/>
  <c r="EQ71" i="16"/>
  <c r="EY71" i="16"/>
  <c r="EC11" i="14"/>
  <c r="EK11" i="14"/>
  <c r="EJ45" i="14"/>
  <c r="ER45" i="14"/>
  <c r="EH11" i="17"/>
  <c r="EP11" i="17"/>
  <c r="EY40" i="14"/>
  <c r="EQ40" i="14"/>
  <c r="EQ85" i="16"/>
  <c r="EY85" i="16"/>
  <c r="EJ78" i="16"/>
  <c r="ER78" i="16"/>
  <c r="EC23" i="4"/>
  <c r="EK23" i="4"/>
  <c r="EC17" i="24"/>
  <c r="EK17" i="24"/>
  <c r="EO12" i="17"/>
  <c r="EW12" i="17"/>
  <c r="EO20" i="14"/>
  <c r="EW20" i="14"/>
  <c r="EW36" i="16"/>
  <c r="EO36" i="16"/>
  <c r="EO80" i="16"/>
  <c r="EW80" i="16"/>
  <c r="EC51" i="16"/>
  <c r="EK51" i="16"/>
  <c r="EJ14" i="10"/>
  <c r="ER14" i="10"/>
  <c r="EK17" i="6"/>
  <c r="EC17" i="6"/>
  <c r="ER30" i="17"/>
  <c r="EJ30" i="17"/>
  <c r="ER81" i="17"/>
  <c r="EJ81" i="17"/>
  <c r="EH13" i="4"/>
  <c r="EP13" i="4"/>
  <c r="EH48" i="7"/>
  <c r="EP48" i="7"/>
  <c r="EQ27" i="6"/>
  <c r="EY27" i="6"/>
  <c r="EW61" i="17"/>
  <c r="EO61" i="17"/>
  <c r="EX10" i="9"/>
  <c r="EP10" i="9"/>
  <c r="EO44" i="14"/>
  <c r="EW44" i="14"/>
  <c r="EP9" i="10"/>
  <c r="EH9" i="10"/>
  <c r="EV26" i="17"/>
  <c r="FD26" i="17"/>
  <c r="EJ79" i="14"/>
  <c r="ER79" i="14"/>
  <c r="EV77" i="14"/>
  <c r="FD77" i="14"/>
  <c r="EH10" i="10"/>
  <c r="EP10" i="10"/>
  <c r="EO64" i="17"/>
  <c r="EW64" i="17"/>
  <c r="EP38" i="16"/>
  <c r="EH38" i="16"/>
  <c r="EC80" i="17"/>
  <c r="EK80" i="17"/>
  <c r="EP22" i="10"/>
  <c r="EH22" i="10"/>
  <c r="DV9" i="7"/>
  <c r="ED9" i="7"/>
  <c r="EC22" i="6"/>
  <c r="EK22" i="6"/>
  <c r="EP30" i="4"/>
  <c r="EH30" i="4"/>
  <c r="EC49" i="17"/>
  <c r="EK49" i="17"/>
  <c r="EO27" i="25"/>
  <c r="EW27" i="25"/>
  <c r="EC11" i="5"/>
  <c r="EK11" i="5"/>
  <c r="EO15" i="14"/>
  <c r="EW15" i="14"/>
  <c r="EK27" i="4"/>
  <c r="EC27" i="4"/>
  <c r="EW87" i="17"/>
  <c r="EO87" i="17"/>
  <c r="EW37" i="16"/>
  <c r="EO37" i="16"/>
  <c r="EW78" i="16"/>
  <c r="EO78" i="16"/>
  <c r="ER80" i="14"/>
  <c r="EJ80" i="14"/>
  <c r="EP34" i="16"/>
  <c r="EH34" i="16"/>
  <c r="EK37" i="7"/>
  <c r="EC37" i="7"/>
  <c r="EH62" i="14"/>
  <c r="EP62" i="14"/>
  <c r="EK28" i="7"/>
  <c r="EC28" i="7"/>
  <c r="EY17" i="10"/>
  <c r="EQ17" i="10"/>
  <c r="EJ13" i="25"/>
  <c r="ER13" i="25"/>
  <c r="EK59" i="14"/>
  <c r="EC59" i="14"/>
  <c r="EC47" i="7"/>
  <c r="EK47" i="7"/>
  <c r="EH23" i="11"/>
  <c r="EP23" i="11"/>
  <c r="EC57" i="17"/>
  <c r="EK57" i="17"/>
  <c r="EC15" i="4"/>
  <c r="EK15" i="4"/>
  <c r="EH13" i="15"/>
  <c r="EP13" i="15"/>
  <c r="EJ81" i="16"/>
  <c r="ER81" i="16"/>
  <c r="EO77" i="16"/>
  <c r="EW77" i="16"/>
  <c r="EV99" i="16"/>
  <c r="FD99" i="16"/>
  <c r="EV31" i="17"/>
  <c r="FD31" i="17"/>
  <c r="EB19" i="9"/>
  <c r="EJ19" i="9"/>
  <c r="EH13" i="12"/>
  <c r="EP13" i="12"/>
  <c r="EK21" i="14"/>
  <c r="EC21" i="14"/>
  <c r="EP12" i="5"/>
  <c r="EH12" i="5"/>
  <c r="EW68" i="16"/>
  <c r="EO68" i="16"/>
  <c r="EK27" i="14"/>
  <c r="EC27" i="14"/>
  <c r="EJ29" i="9"/>
  <c r="EB29" i="9"/>
  <c r="ER26" i="16"/>
  <c r="EJ26" i="16"/>
  <c r="EW50" i="16"/>
  <c r="EO50" i="16"/>
  <c r="EK42" i="7"/>
  <c r="EC42" i="7"/>
  <c r="EY20" i="11"/>
  <c r="EQ20" i="11"/>
  <c r="EH11" i="21"/>
  <c r="EP11" i="21"/>
  <c r="EP22" i="7"/>
  <c r="EH22" i="7"/>
  <c r="EY32" i="7"/>
  <c r="EQ32" i="7"/>
  <c r="ER18" i="24"/>
  <c r="EJ18" i="24"/>
  <c r="ER26" i="10"/>
  <c r="EJ26" i="10"/>
  <c r="EP84" i="16"/>
  <c r="EH84" i="16"/>
  <c r="EP31" i="25"/>
  <c r="EH31" i="25"/>
  <c r="EK50" i="14"/>
  <c r="EC50" i="14"/>
  <c r="EW46" i="7"/>
  <c r="EO46" i="7"/>
  <c r="ER24" i="7"/>
  <c r="EJ24" i="7"/>
  <c r="EC10" i="11"/>
  <c r="EK10" i="11"/>
  <c r="EP22" i="11"/>
  <c r="EH22" i="11"/>
  <c r="EJ35" i="7"/>
  <c r="ER35" i="7"/>
  <c r="GF30" i="17"/>
  <c r="FX30" i="17"/>
  <c r="ER79" i="16"/>
  <c r="EJ79" i="16"/>
  <c r="EW9" i="6"/>
  <c r="EO9" i="6"/>
  <c r="ER35" i="6"/>
  <c r="EJ35" i="6"/>
  <c r="EY11" i="12"/>
  <c r="EQ11" i="12"/>
  <c r="ER58" i="16"/>
  <c r="EJ58" i="16"/>
  <c r="EK65" i="17"/>
  <c r="EC65" i="17"/>
  <c r="EK28" i="6"/>
  <c r="EC28" i="6"/>
  <c r="EO88" i="16"/>
  <c r="EW88" i="16"/>
  <c r="EY12" i="10"/>
  <c r="EQ12" i="10"/>
  <c r="EX25" i="10"/>
  <c r="FF25" i="10"/>
  <c r="EY87" i="17"/>
  <c r="EQ87" i="17"/>
  <c r="EO16" i="25"/>
  <c r="EW16" i="25"/>
  <c r="EY16" i="13"/>
  <c r="EQ16" i="13"/>
  <c r="ER72" i="17"/>
  <c r="EJ72" i="17"/>
  <c r="EH14" i="15"/>
  <c r="EP14" i="15"/>
  <c r="EK75" i="17"/>
  <c r="EC75" i="17"/>
  <c r="EP14" i="7"/>
  <c r="EH14" i="7"/>
  <c r="EG23" i="9"/>
  <c r="EO23" i="9"/>
  <c r="ER38" i="14"/>
  <c r="EJ38" i="14"/>
  <c r="FK48" i="14"/>
  <c r="FC48" i="14"/>
  <c r="ER14" i="21"/>
  <c r="EJ14" i="21"/>
  <c r="EW41" i="17"/>
  <c r="EO41" i="17"/>
  <c r="EH61" i="14"/>
  <c r="EP61" i="14"/>
  <c r="EW96" i="17"/>
  <c r="EO96" i="17"/>
  <c r="EP44" i="7"/>
  <c r="EH44" i="7"/>
  <c r="ER67" i="14"/>
  <c r="EJ67" i="14"/>
  <c r="FK40" i="16"/>
  <c r="FC40" i="16"/>
  <c r="EO92" i="17"/>
  <c r="EW92" i="17"/>
  <c r="EW9" i="16"/>
  <c r="EO9" i="16"/>
  <c r="EP39" i="16"/>
  <c r="EH39" i="16"/>
  <c r="EK100" i="17"/>
  <c r="EC100" i="17"/>
  <c r="EK28" i="25"/>
  <c r="EC28" i="25"/>
  <c r="EY28" i="17"/>
  <c r="EQ28" i="17"/>
  <c r="EI17" i="9"/>
  <c r="EQ17" i="9"/>
  <c r="EH98" i="17"/>
  <c r="EP98" i="17"/>
  <c r="FF46" i="16"/>
  <c r="EX46" i="16"/>
  <c r="ER27" i="10"/>
  <c r="EJ27" i="10"/>
  <c r="EO75" i="14"/>
  <c r="EW75" i="14"/>
  <c r="EV76" i="16"/>
  <c r="FD76" i="16"/>
  <c r="EK83" i="14"/>
  <c r="EC83" i="14"/>
  <c r="EW27" i="10"/>
  <c r="EO27" i="10"/>
  <c r="EQ54" i="16"/>
  <c r="EY54" i="16"/>
  <c r="EB16" i="9"/>
  <c r="EJ16" i="9"/>
  <c r="EH21" i="4"/>
  <c r="EP21" i="4"/>
  <c r="EH26" i="16"/>
  <c r="EP26" i="16"/>
  <c r="EH100" i="16"/>
  <c r="EP100" i="16"/>
  <c r="EH17" i="4"/>
  <c r="EP17" i="4"/>
  <c r="EJ26" i="4"/>
  <c r="ER26" i="4"/>
  <c r="FC93" i="14"/>
  <c r="FK93" i="14"/>
  <c r="EH32" i="7"/>
  <c r="EP32" i="7"/>
  <c r="EQ15" i="13"/>
  <c r="EY15" i="13"/>
  <c r="EV85" i="17"/>
  <c r="FD85" i="17"/>
  <c r="EP36" i="7"/>
  <c r="EH36" i="7"/>
  <c r="EJ70" i="17"/>
  <c r="ER70" i="17"/>
  <c r="FC31" i="16"/>
  <c r="FK31" i="16"/>
  <c r="EN17" i="9"/>
  <c r="EV17" i="9"/>
  <c r="EO15" i="17"/>
  <c r="EW15" i="17"/>
  <c r="FC44" i="16"/>
  <c r="FK44" i="16"/>
  <c r="EH37" i="6"/>
  <c r="EP37" i="6"/>
  <c r="EJ9" i="25"/>
  <c r="ER9" i="25"/>
  <c r="ER21" i="16"/>
  <c r="EJ21" i="16"/>
  <c r="EY30" i="10"/>
  <c r="EQ30" i="10"/>
  <c r="EV86" i="16"/>
  <c r="FD86" i="16"/>
  <c r="EH28" i="25"/>
  <c r="EP28" i="25"/>
  <c r="EQ23" i="14"/>
  <c r="EY23" i="14"/>
  <c r="EH19" i="11"/>
  <c r="EP19" i="11"/>
  <c r="EO77" i="17"/>
  <c r="EW77" i="17"/>
  <c r="EC19" i="14"/>
  <c r="EK19" i="14"/>
  <c r="EH89" i="14"/>
  <c r="EP89" i="14"/>
  <c r="EO81" i="14"/>
  <c r="EW81" i="14"/>
  <c r="EP10" i="5"/>
  <c r="EH10" i="5"/>
  <c r="EY12" i="21"/>
  <c r="EQ12" i="21"/>
  <c r="EV51" i="16"/>
  <c r="FD51" i="16"/>
  <c r="EC92" i="16"/>
  <c r="EK92" i="16"/>
  <c r="EH17" i="6"/>
  <c r="EP17" i="6"/>
  <c r="FC65" i="17"/>
  <c r="FK65" i="17"/>
  <c r="EJ14" i="16"/>
  <c r="ER14" i="16"/>
  <c r="EY23" i="10"/>
  <c r="EQ23" i="10"/>
  <c r="EP28" i="17"/>
  <c r="EH28" i="17"/>
  <c r="EW33" i="17"/>
  <c r="EO33" i="17"/>
  <c r="EC14" i="12"/>
  <c r="EK14" i="12"/>
  <c r="EW13" i="25"/>
  <c r="EO13" i="25"/>
  <c r="EO70" i="14"/>
  <c r="EW70" i="14"/>
  <c r="EC77" i="14"/>
  <c r="EK77" i="14"/>
  <c r="EY14" i="17"/>
  <c r="EQ14" i="17"/>
  <c r="EI22" i="9"/>
  <c r="EQ22" i="9"/>
  <c r="EC78" i="17"/>
  <c r="EK78" i="17"/>
  <c r="EH20" i="6"/>
  <c r="EP20" i="6"/>
  <c r="EV43" i="16"/>
  <c r="FD43" i="16"/>
  <c r="EK36" i="6"/>
  <c r="EC36" i="6"/>
  <c r="EQ98" i="17"/>
  <c r="EY98" i="17"/>
  <c r="EV94" i="16"/>
  <c r="FD94" i="16"/>
  <c r="ER14" i="7"/>
  <c r="EJ14" i="7"/>
  <c r="EK82" i="14"/>
  <c r="EC82" i="14"/>
  <c r="EC35" i="16"/>
  <c r="EK35" i="16"/>
  <c r="EQ87" i="14"/>
  <c r="EY87" i="14"/>
  <c r="EJ36" i="17"/>
  <c r="ER36" i="17"/>
  <c r="EH32" i="6"/>
  <c r="EP32" i="6"/>
  <c r="EW40" i="17"/>
  <c r="EO40" i="17"/>
  <c r="EK21" i="25"/>
  <c r="EC21" i="25"/>
  <c r="EC39" i="16"/>
  <c r="EK39" i="16"/>
  <c r="EP9" i="21"/>
  <c r="EH9" i="21"/>
  <c r="EH24" i="6"/>
  <c r="EP24" i="6"/>
  <c r="ER90" i="14"/>
  <c r="EJ90" i="14"/>
  <c r="EW92" i="16"/>
  <c r="EO92" i="16"/>
  <c r="FC52" i="16"/>
  <c r="FK52" i="16"/>
  <c r="EV66" i="14"/>
  <c r="FD66" i="14"/>
  <c r="EP23" i="10"/>
  <c r="EH23" i="10"/>
  <c r="EJ86" i="16"/>
  <c r="ER86" i="16"/>
  <c r="EK25" i="25"/>
  <c r="EC25" i="25"/>
  <c r="EK16" i="17"/>
  <c r="EC16" i="17"/>
  <c r="EQ14" i="7" l="1"/>
  <c r="EY14" i="7"/>
  <c r="EY78" i="16"/>
  <c r="EQ78" i="16"/>
  <c r="EY50" i="16"/>
  <c r="EQ50" i="16"/>
  <c r="EY9" i="18"/>
  <c r="EQ9" i="18"/>
  <c r="FD24" i="25"/>
  <c r="EV24" i="25"/>
  <c r="EW14" i="10"/>
  <c r="EO14" i="10"/>
  <c r="EJ56" i="16"/>
  <c r="ER56" i="16"/>
  <c r="FK73" i="16"/>
  <c r="FC73" i="16"/>
  <c r="EY21" i="17"/>
  <c r="EQ21" i="17"/>
  <c r="EW20" i="24"/>
  <c r="EO20" i="24"/>
  <c r="EW10" i="25"/>
  <c r="EO10" i="25"/>
  <c r="EY37" i="14"/>
  <c r="EQ37" i="14"/>
  <c r="ER19" i="4"/>
  <c r="EJ19" i="4"/>
  <c r="EY15" i="7"/>
  <c r="EQ15" i="7"/>
  <c r="EY10" i="12"/>
  <c r="EQ10" i="12"/>
  <c r="EK9" i="4"/>
  <c r="EC9" i="4"/>
  <c r="EW21" i="7"/>
  <c r="EO21" i="7"/>
  <c r="EO15" i="11"/>
  <c r="EW15" i="11"/>
  <c r="EW9" i="17"/>
  <c r="EO9" i="17"/>
  <c r="EW34" i="6"/>
  <c r="EO34" i="6"/>
  <c r="FR55" i="14"/>
  <c r="FJ55" i="14"/>
  <c r="FK20" i="11"/>
  <c r="FC20" i="11"/>
  <c r="EO10" i="17"/>
  <c r="EW10" i="17"/>
  <c r="FY29" i="17"/>
  <c r="FQ29" i="17"/>
  <c r="FD32" i="10"/>
  <c r="EV32" i="10"/>
  <c r="FK66" i="16"/>
  <c r="FC66" i="16"/>
  <c r="EY31" i="17"/>
  <c r="EQ31" i="17"/>
  <c r="EX14" i="9"/>
  <c r="EP14" i="9"/>
  <c r="EY9" i="10"/>
  <c r="EQ9" i="10"/>
  <c r="FK12" i="11"/>
  <c r="FC12" i="11"/>
  <c r="FD78" i="14"/>
  <c r="EV78" i="14"/>
  <c r="FK28" i="16"/>
  <c r="FC28" i="16"/>
  <c r="EW25" i="6"/>
  <c r="EO25" i="6"/>
  <c r="EJ25" i="16"/>
  <c r="ER25" i="16"/>
  <c r="EJ16" i="16"/>
  <c r="ER16" i="16"/>
  <c r="ER44" i="17"/>
  <c r="EJ44" i="17"/>
  <c r="EV9" i="5"/>
  <c r="FD9" i="5"/>
  <c r="FD41" i="14"/>
  <c r="EV41" i="14"/>
  <c r="EC9" i="24"/>
  <c r="EK9" i="24"/>
  <c r="EJ96" i="17"/>
  <c r="ER96" i="17"/>
  <c r="EY22" i="10"/>
  <c r="EQ22" i="10"/>
  <c r="FD45" i="7"/>
  <c r="EV45" i="7"/>
  <c r="EY46" i="17"/>
  <c r="EQ46" i="17"/>
  <c r="EW25" i="11"/>
  <c r="EO25" i="11"/>
  <c r="EY18" i="17"/>
  <c r="EQ18" i="17"/>
  <c r="FD75" i="17"/>
  <c r="EV75" i="17"/>
  <c r="EY13" i="17"/>
  <c r="EQ13" i="17"/>
  <c r="EQ28" i="9"/>
  <c r="EI28" i="9"/>
  <c r="ER31" i="7"/>
  <c r="EJ31" i="7"/>
  <c r="EY42" i="16"/>
  <c r="EQ42" i="16"/>
  <c r="FK34" i="17"/>
  <c r="FC34" i="17"/>
  <c r="FF92" i="14"/>
  <c r="EX92" i="14"/>
  <c r="EV10" i="7"/>
  <c r="FD10" i="7"/>
  <c r="EX23" i="14"/>
  <c r="FF23" i="14"/>
  <c r="ER11" i="5"/>
  <c r="EJ11" i="5"/>
  <c r="EX28" i="17"/>
  <c r="FF28" i="17"/>
  <c r="EX12" i="10"/>
  <c r="FF12" i="10"/>
  <c r="EO31" i="25"/>
  <c r="EW31" i="25"/>
  <c r="ER42" i="7"/>
  <c r="EJ42" i="7"/>
  <c r="EO38" i="16"/>
  <c r="EW38" i="16"/>
  <c r="EW10" i="9"/>
  <c r="FE10" i="9"/>
  <c r="EQ58" i="7"/>
  <c r="EY58" i="7"/>
  <c r="EV14" i="12"/>
  <c r="FD14" i="12"/>
  <c r="EV59" i="7"/>
  <c r="FD59" i="7"/>
  <c r="EV12" i="16"/>
  <c r="FD12" i="16"/>
  <c r="EV14" i="4"/>
  <c r="FD14" i="4"/>
  <c r="EW43" i="14"/>
  <c r="EO43" i="14"/>
  <c r="EQ86" i="17"/>
  <c r="EY86" i="17"/>
  <c r="EQ34" i="7"/>
  <c r="EY34" i="7"/>
  <c r="EJ13" i="6"/>
  <c r="ER13" i="6"/>
  <c r="EV80" i="17"/>
  <c r="FD80" i="17"/>
  <c r="ER12" i="16"/>
  <c r="EJ12" i="16"/>
  <c r="FD76" i="14"/>
  <c r="EV76" i="14"/>
  <c r="EW35" i="14"/>
  <c r="EO35" i="14"/>
  <c r="EV14" i="13"/>
  <c r="FD14" i="13"/>
  <c r="EJ34" i="14"/>
  <c r="ER34" i="14"/>
  <c r="EV36" i="17"/>
  <c r="FD36" i="17"/>
  <c r="EJ62" i="17"/>
  <c r="ER62" i="17"/>
  <c r="EQ69" i="16"/>
  <c r="EY69" i="16"/>
  <c r="EQ13" i="21"/>
  <c r="EY13" i="21"/>
  <c r="EW14" i="17"/>
  <c r="EO14" i="17"/>
  <c r="EX28" i="4"/>
  <c r="FF28" i="4"/>
  <c r="EW11" i="24"/>
  <c r="EO11" i="24"/>
  <c r="EJ19" i="13"/>
  <c r="ER19" i="13"/>
  <c r="EO14" i="11"/>
  <c r="EW14" i="11"/>
  <c r="EO31" i="7"/>
  <c r="EW31" i="7"/>
  <c r="EJ13" i="4"/>
  <c r="ER13" i="4"/>
  <c r="EV9" i="9"/>
  <c r="EN9" i="9"/>
  <c r="EV14" i="16"/>
  <c r="FD14" i="16"/>
  <c r="FK13" i="24"/>
  <c r="FC13" i="24"/>
  <c r="EJ40" i="7"/>
  <c r="ER40" i="7"/>
  <c r="FE15" i="16"/>
  <c r="FM15" i="16"/>
  <c r="FD88" i="14"/>
  <c r="EV88" i="14"/>
  <c r="EO15" i="10"/>
  <c r="EW15" i="10"/>
  <c r="EJ17" i="7"/>
  <c r="ER17" i="7"/>
  <c r="EO18" i="11"/>
  <c r="EW18" i="11"/>
  <c r="EO78" i="17"/>
  <c r="EW78" i="17"/>
  <c r="EX51" i="14"/>
  <c r="FF51" i="14"/>
  <c r="EV27" i="4"/>
  <c r="FD27" i="4"/>
  <c r="EO19" i="4"/>
  <c r="EW19" i="4"/>
  <c r="EO15" i="16"/>
  <c r="EW15" i="16"/>
  <c r="EW27" i="17"/>
  <c r="EO27" i="17"/>
  <c r="ER14" i="25"/>
  <c r="EJ14" i="25"/>
  <c r="EW19" i="24"/>
  <c r="EO19" i="24"/>
  <c r="EV50" i="14"/>
  <c r="FD50" i="14"/>
  <c r="EV11" i="5"/>
  <c r="FD11" i="5"/>
  <c r="EV17" i="10"/>
  <c r="FD17" i="10"/>
  <c r="EQ44" i="7"/>
  <c r="EY44" i="7"/>
  <c r="EW28" i="10"/>
  <c r="EO28" i="10"/>
  <c r="EO27" i="7"/>
  <c r="EW27" i="7"/>
  <c r="EJ17" i="4"/>
  <c r="ER17" i="4"/>
  <c r="EO92" i="14"/>
  <c r="EW92" i="14"/>
  <c r="EV13" i="7"/>
  <c r="FD13" i="7"/>
  <c r="EW26" i="6"/>
  <c r="EO26" i="6"/>
  <c r="FF29" i="10"/>
  <c r="EX29" i="10"/>
  <c r="EY30" i="4"/>
  <c r="EQ30" i="4"/>
  <c r="ER9" i="13"/>
  <c r="EJ9" i="13"/>
  <c r="EX16" i="13"/>
  <c r="FF16" i="13"/>
  <c r="EW45" i="17"/>
  <c r="EO45" i="17"/>
  <c r="EY36" i="17"/>
  <c r="EQ36" i="17"/>
  <c r="EJ57" i="17"/>
  <c r="ER57" i="17"/>
  <c r="EV79" i="16"/>
  <c r="FD79" i="16"/>
  <c r="EO14" i="7"/>
  <c r="EW14" i="7"/>
  <c r="EQ79" i="16"/>
  <c r="EY79" i="16"/>
  <c r="EO20" i="6"/>
  <c r="EW20" i="6"/>
  <c r="EO28" i="25"/>
  <c r="EW28" i="25"/>
  <c r="FC17" i="9"/>
  <c r="EU17" i="9"/>
  <c r="EY26" i="4"/>
  <c r="EQ26" i="4"/>
  <c r="FD88" i="16"/>
  <c r="EV88" i="16"/>
  <c r="EQ19" i="9"/>
  <c r="EI19" i="9"/>
  <c r="EO23" i="11"/>
  <c r="EW23" i="11"/>
  <c r="FD27" i="25"/>
  <c r="EV27" i="25"/>
  <c r="FD64" i="17"/>
  <c r="EV64" i="17"/>
  <c r="ER51" i="16"/>
  <c r="EJ51" i="16"/>
  <c r="FF85" i="16"/>
  <c r="EX85" i="16"/>
  <c r="ER43" i="14"/>
  <c r="EJ43" i="14"/>
  <c r="EJ35" i="14"/>
  <c r="ER35" i="14"/>
  <c r="FD22" i="24"/>
  <c r="EV22" i="24"/>
  <c r="EV19" i="9"/>
  <c r="EN19" i="9"/>
  <c r="EW24" i="11"/>
  <c r="EO24" i="11"/>
  <c r="EY62" i="16"/>
  <c r="EQ62" i="16"/>
  <c r="FD74" i="16"/>
  <c r="EV74" i="16"/>
  <c r="FK95" i="14"/>
  <c r="FC95" i="14"/>
  <c r="EY47" i="14"/>
  <c r="EQ47" i="14"/>
  <c r="EW32" i="4"/>
  <c r="EO32" i="4"/>
  <c r="FF10" i="15"/>
  <c r="EX10" i="15"/>
  <c r="ER27" i="25"/>
  <c r="EJ27" i="25"/>
  <c r="ER69" i="14"/>
  <c r="EJ69" i="14"/>
  <c r="FK65" i="16"/>
  <c r="FC65" i="16"/>
  <c r="EJ46" i="7"/>
  <c r="ER46" i="7"/>
  <c r="EY19" i="16"/>
  <c r="EQ19" i="16"/>
  <c r="EJ60" i="14"/>
  <c r="ER60" i="14"/>
  <c r="FF91" i="17"/>
  <c r="EX91" i="17"/>
  <c r="FK56" i="16"/>
  <c r="FC56" i="16"/>
  <c r="ER10" i="4"/>
  <c r="EJ10" i="4"/>
  <c r="EO25" i="10"/>
  <c r="EW25" i="10"/>
  <c r="EY92" i="17"/>
  <c r="EQ92" i="17"/>
  <c r="EO12" i="6"/>
  <c r="EW12" i="6"/>
  <c r="EW16" i="14"/>
  <c r="EO16" i="14"/>
  <c r="FD47" i="16"/>
  <c r="EV47" i="16"/>
  <c r="EY33" i="16"/>
  <c r="EQ33" i="16"/>
  <c r="EV12" i="9"/>
  <c r="EN12" i="9"/>
  <c r="FF14" i="14"/>
  <c r="EX14" i="14"/>
  <c r="ER22" i="25"/>
  <c r="EJ22" i="25"/>
  <c r="EX11" i="25"/>
  <c r="FF11" i="25"/>
  <c r="EY32" i="16"/>
  <c r="EQ32" i="16"/>
  <c r="FD16" i="4"/>
  <c r="EV16" i="4"/>
  <c r="EW12" i="10"/>
  <c r="EO12" i="10"/>
  <c r="FR70" i="17"/>
  <c r="FJ70" i="17"/>
  <c r="EX63" i="16"/>
  <c r="FF63" i="16"/>
  <c r="EV72" i="14"/>
  <c r="FD72" i="14"/>
  <c r="EX53" i="14"/>
  <c r="FF53" i="14"/>
  <c r="EY45" i="7"/>
  <c r="EQ45" i="7"/>
  <c r="ER10" i="24"/>
  <c r="EJ10" i="24"/>
  <c r="FK57" i="16"/>
  <c r="FC57" i="16"/>
  <c r="FD65" i="14"/>
  <c r="EV65" i="14"/>
  <c r="ER54" i="14"/>
  <c r="EJ54" i="14"/>
  <c r="ER43" i="16"/>
  <c r="EJ43" i="16"/>
  <c r="EV11" i="9"/>
  <c r="EN11" i="9"/>
  <c r="EO60" i="17"/>
  <c r="EW60" i="17"/>
  <c r="FF37" i="17"/>
  <c r="EX37" i="17"/>
  <c r="FF14" i="17"/>
  <c r="EX14" i="17"/>
  <c r="EO59" i="17"/>
  <c r="EW59" i="17"/>
  <c r="FD15" i="17"/>
  <c r="EV15" i="17"/>
  <c r="EY14" i="10"/>
  <c r="EQ14" i="10"/>
  <c r="EV92" i="16"/>
  <c r="FD92" i="16"/>
  <c r="FD27" i="10"/>
  <c r="EV27" i="10"/>
  <c r="EO44" i="7"/>
  <c r="EW44" i="7"/>
  <c r="EJ37" i="7"/>
  <c r="ER37" i="7"/>
  <c r="FF87" i="14"/>
  <c r="EX87" i="14"/>
  <c r="EQ90" i="14"/>
  <c r="EY90" i="14"/>
  <c r="FD33" i="17"/>
  <c r="EV33" i="17"/>
  <c r="EX12" i="21"/>
  <c r="FF12" i="21"/>
  <c r="EJ83" i="14"/>
  <c r="ER83" i="14"/>
  <c r="EJ28" i="25"/>
  <c r="ER28" i="25"/>
  <c r="EV96" i="17"/>
  <c r="FD96" i="17"/>
  <c r="ER75" i="17"/>
  <c r="EJ75" i="17"/>
  <c r="CM30" i="17"/>
  <c r="GE30" i="17"/>
  <c r="EW84" i="16"/>
  <c r="EO84" i="16"/>
  <c r="FD50" i="16"/>
  <c r="EV50" i="16"/>
  <c r="EO34" i="16"/>
  <c r="EW34" i="16"/>
  <c r="EV61" i="17"/>
  <c r="FD61" i="17"/>
  <c r="EU26" i="9"/>
  <c r="FC26" i="9"/>
  <c r="EJ60" i="17"/>
  <c r="ER60" i="17"/>
  <c r="EJ20" i="7"/>
  <c r="ER20" i="7"/>
  <c r="EQ31" i="6"/>
  <c r="EY31" i="6"/>
  <c r="EO64" i="14"/>
  <c r="EW64" i="14"/>
  <c r="EJ55" i="16"/>
  <c r="ER55" i="16"/>
  <c r="EV13" i="14"/>
  <c r="FD13" i="14"/>
  <c r="ER27" i="17"/>
  <c r="EJ27" i="17"/>
  <c r="EO61" i="7"/>
  <c r="EW61" i="7"/>
  <c r="FD85" i="16"/>
  <c r="EV85" i="16"/>
  <c r="EQ17" i="17"/>
  <c r="EY17" i="17"/>
  <c r="EJ42" i="14"/>
  <c r="ER42" i="14"/>
  <c r="EO32" i="17"/>
  <c r="EW32" i="17"/>
  <c r="EW12" i="13"/>
  <c r="EO12" i="13"/>
  <c r="EV11" i="13"/>
  <c r="FD11" i="13"/>
  <c r="FD37" i="7"/>
  <c r="EV37" i="7"/>
  <c r="FR22" i="14"/>
  <c r="FJ22" i="14"/>
  <c r="EO53" i="7"/>
  <c r="EW53" i="7"/>
  <c r="EJ16" i="6"/>
  <c r="ER16" i="6"/>
  <c r="EJ12" i="4"/>
  <c r="ER12" i="4"/>
  <c r="EO18" i="13"/>
  <c r="EW18" i="13"/>
  <c r="ER22" i="24"/>
  <c r="EJ22" i="24"/>
  <c r="EQ46" i="14"/>
  <c r="EY46" i="14"/>
  <c r="FD100" i="14"/>
  <c r="EV100" i="14"/>
  <c r="EO83" i="17"/>
  <c r="EW83" i="17"/>
  <c r="EO50" i="17"/>
  <c r="EW50" i="17"/>
  <c r="EV91" i="14"/>
  <c r="FD91" i="14"/>
  <c r="FD15" i="25"/>
  <c r="EV15" i="25"/>
  <c r="FQ81" i="17"/>
  <c r="FY81" i="17"/>
  <c r="EC9" i="22"/>
  <c r="EK9" i="22"/>
  <c r="EO42" i="7"/>
  <c r="EW42" i="7"/>
  <c r="ER78" i="14"/>
  <c r="EJ78" i="14"/>
  <c r="EX30" i="16"/>
  <c r="FF30" i="16"/>
  <c r="EJ76" i="17"/>
  <c r="ER76" i="17"/>
  <c r="EO47" i="7"/>
  <c r="EW47" i="7"/>
  <c r="EO9" i="14"/>
  <c r="EW9" i="14"/>
  <c r="EI13" i="9"/>
  <c r="EQ13" i="9"/>
  <c r="EJ100" i="14"/>
  <c r="ER100" i="14"/>
  <c r="EY15" i="25"/>
  <c r="EQ15" i="25"/>
  <c r="EQ18" i="10"/>
  <c r="EY18" i="10"/>
  <c r="ER33" i="6"/>
  <c r="EJ33" i="6"/>
  <c r="EO18" i="10"/>
  <c r="EW18" i="10"/>
  <c r="EU30" i="9"/>
  <c r="FC30" i="9"/>
  <c r="EC9" i="15"/>
  <c r="EK9" i="15"/>
  <c r="EW61" i="16"/>
  <c r="EO61" i="16"/>
  <c r="EQ17" i="11"/>
  <c r="EY17" i="11"/>
  <c r="FQ48" i="17"/>
  <c r="FY48" i="17"/>
  <c r="EO99" i="14"/>
  <c r="EW99" i="14"/>
  <c r="EY31" i="4"/>
  <c r="EQ31" i="4"/>
  <c r="EX29" i="16"/>
  <c r="FF29" i="16"/>
  <c r="EW26" i="25"/>
  <c r="EO26" i="25"/>
  <c r="EQ52" i="7"/>
  <c r="EY52" i="7"/>
  <c r="EW30" i="7"/>
  <c r="EO30" i="7"/>
  <c r="EW35" i="16"/>
  <c r="EO35" i="16"/>
  <c r="EW12" i="24"/>
  <c r="EO12" i="24"/>
  <c r="EW63" i="17"/>
  <c r="EO63" i="17"/>
  <c r="EQ72" i="14"/>
  <c r="EY72" i="14"/>
  <c r="EO35" i="6"/>
  <c r="EW35" i="6"/>
  <c r="EX39" i="17"/>
  <c r="FF39" i="17"/>
  <c r="FF57" i="16"/>
  <c r="EX57" i="16"/>
  <c r="EV76" i="17"/>
  <c r="FD76" i="17"/>
  <c r="EQ21" i="16"/>
  <c r="EY21" i="16"/>
  <c r="FC86" i="16"/>
  <c r="FK86" i="16"/>
  <c r="FR31" i="16"/>
  <c r="FJ31" i="16"/>
  <c r="EW17" i="4"/>
  <c r="EO17" i="4"/>
  <c r="FK76" i="16"/>
  <c r="FC76" i="16"/>
  <c r="EW61" i="14"/>
  <c r="EO61" i="14"/>
  <c r="EW14" i="15"/>
  <c r="EO14" i="15"/>
  <c r="EQ35" i="7"/>
  <c r="EY35" i="7"/>
  <c r="FK31" i="17"/>
  <c r="FC31" i="17"/>
  <c r="ER47" i="7"/>
  <c r="EJ47" i="7"/>
  <c r="EJ49" i="17"/>
  <c r="ER49" i="17"/>
  <c r="EW10" i="10"/>
  <c r="EO10" i="10"/>
  <c r="FF27" i="6"/>
  <c r="EX27" i="6"/>
  <c r="FD80" i="16"/>
  <c r="EV80" i="16"/>
  <c r="ER14" i="6"/>
  <c r="EJ14" i="6"/>
  <c r="FF20" i="14"/>
  <c r="EX20" i="14"/>
  <c r="ER22" i="11"/>
  <c r="EJ22" i="11"/>
  <c r="ER14" i="11"/>
  <c r="EJ14" i="11"/>
  <c r="EY26" i="7"/>
  <c r="EQ26" i="7"/>
  <c r="EX26" i="9"/>
  <c r="EP26" i="9"/>
  <c r="EV10" i="15"/>
  <c r="FD10" i="15"/>
  <c r="ER76" i="16"/>
  <c r="EJ76" i="16"/>
  <c r="ER22" i="4"/>
  <c r="EJ22" i="4"/>
  <c r="FD41" i="16"/>
  <c r="EV41" i="16"/>
  <c r="EY59" i="7"/>
  <c r="EQ59" i="7"/>
  <c r="FJ95" i="17"/>
  <c r="FR95" i="17"/>
  <c r="FD98" i="14"/>
  <c r="EV98" i="14"/>
  <c r="FD97" i="14"/>
  <c r="EV97" i="14"/>
  <c r="EW44" i="17"/>
  <c r="EO44" i="17"/>
  <c r="ER55" i="14"/>
  <c r="EJ55" i="14"/>
  <c r="EY94" i="16"/>
  <c r="EQ94" i="16"/>
  <c r="EW30" i="16"/>
  <c r="EO30" i="16"/>
  <c r="FF12" i="13"/>
  <c r="EX12" i="13"/>
  <c r="FK90" i="17"/>
  <c r="FC90" i="17"/>
  <c r="FD91" i="17"/>
  <c r="EV91" i="17"/>
  <c r="ER30" i="6"/>
  <c r="EJ30" i="6"/>
  <c r="FD56" i="17"/>
  <c r="EV56" i="17"/>
  <c r="EW25" i="14"/>
  <c r="EO25" i="14"/>
  <c r="FD19" i="25"/>
  <c r="EV19" i="25"/>
  <c r="EQ31" i="9"/>
  <c r="EI31" i="9"/>
  <c r="FK40" i="14"/>
  <c r="FC40" i="14"/>
  <c r="FK48" i="16"/>
  <c r="FC48" i="16"/>
  <c r="ER97" i="17"/>
  <c r="EJ97" i="17"/>
  <c r="EW42" i="17"/>
  <c r="EO42" i="17"/>
  <c r="EX11" i="9"/>
  <c r="EP11" i="9"/>
  <c r="FK98" i="16"/>
  <c r="FC98" i="16"/>
  <c r="FD72" i="17"/>
  <c r="EV72" i="17"/>
  <c r="EY85" i="14"/>
  <c r="EQ85" i="14"/>
  <c r="EX30" i="14"/>
  <c r="FF30" i="14"/>
  <c r="EW29" i="6"/>
  <c r="EO29" i="6"/>
  <c r="FD20" i="17"/>
  <c r="EV20" i="17"/>
  <c r="ER12" i="12"/>
  <c r="EJ12" i="12"/>
  <c r="FK9" i="24"/>
  <c r="FC9" i="24"/>
  <c r="ER55" i="7"/>
  <c r="EJ55" i="7"/>
  <c r="EQ58" i="14"/>
  <c r="EY58" i="14"/>
  <c r="EW21" i="10"/>
  <c r="EO21" i="10"/>
  <c r="EY24" i="17"/>
  <c r="EQ24" i="17"/>
  <c r="ER45" i="17"/>
  <c r="EJ45" i="17"/>
  <c r="FE11" i="15"/>
  <c r="FM11" i="15"/>
  <c r="FM89" i="14"/>
  <c r="FE89" i="14"/>
  <c r="FC21" i="9"/>
  <c r="EU21" i="9"/>
  <c r="FR24" i="4"/>
  <c r="FJ24" i="4"/>
  <c r="FR93" i="14"/>
  <c r="FJ93" i="14"/>
  <c r="ER100" i="17"/>
  <c r="EJ100" i="17"/>
  <c r="EJ28" i="6"/>
  <c r="ER28" i="6"/>
  <c r="EQ26" i="10"/>
  <c r="EY26" i="10"/>
  <c r="EY26" i="16"/>
  <c r="EQ26" i="16"/>
  <c r="EQ80" i="14"/>
  <c r="EY80" i="14"/>
  <c r="EX40" i="14"/>
  <c r="FF40" i="14"/>
  <c r="EO12" i="25"/>
  <c r="EW12" i="25"/>
  <c r="EJ72" i="16"/>
  <c r="ER72" i="16"/>
  <c r="EN11" i="19"/>
  <c r="EV11" i="19"/>
  <c r="EO9" i="22"/>
  <c r="EW9" i="22"/>
  <c r="EJ56" i="17"/>
  <c r="ER56" i="17"/>
  <c r="EO11" i="7"/>
  <c r="EW11" i="7"/>
  <c r="EO25" i="7"/>
  <c r="EW25" i="7"/>
  <c r="EJ86" i="14"/>
  <c r="ER86" i="14"/>
  <c r="EJ21" i="6"/>
  <c r="ER21" i="6"/>
  <c r="EQ19" i="7"/>
  <c r="EY19" i="7"/>
  <c r="EX16" i="11"/>
  <c r="FF16" i="11"/>
  <c r="EY83" i="17"/>
  <c r="EQ83" i="17"/>
  <c r="EQ77" i="17"/>
  <c r="EY77" i="17"/>
  <c r="EJ48" i="7"/>
  <c r="ER48" i="7"/>
  <c r="ER10" i="25"/>
  <c r="EJ10" i="25"/>
  <c r="EV37" i="14"/>
  <c r="FD37" i="14"/>
  <c r="EJ51" i="17"/>
  <c r="ER51" i="17"/>
  <c r="EJ29" i="6"/>
  <c r="ER29" i="6"/>
  <c r="EJ40" i="17"/>
  <c r="ER40" i="17"/>
  <c r="ER21" i="24"/>
  <c r="EJ21" i="24"/>
  <c r="EX48" i="14"/>
  <c r="FF48" i="14"/>
  <c r="EW30" i="6"/>
  <c r="EO30" i="6"/>
  <c r="EX33" i="17"/>
  <c r="FF33" i="17"/>
  <c r="EJ73" i="14"/>
  <c r="ER73" i="14"/>
  <c r="EW20" i="10"/>
  <c r="EO20" i="10"/>
  <c r="EJ60" i="16"/>
  <c r="ER60" i="16"/>
  <c r="EO52" i="7"/>
  <c r="EW52" i="7"/>
  <c r="EV17" i="25"/>
  <c r="FD17" i="25"/>
  <c r="EP11" i="19"/>
  <c r="EX11" i="19"/>
  <c r="EJ17" i="25"/>
  <c r="ER17" i="25"/>
  <c r="EY9" i="16"/>
  <c r="EQ9" i="16"/>
  <c r="FF9" i="17"/>
  <c r="EX9" i="17"/>
  <c r="ER33" i="7"/>
  <c r="EJ33" i="7"/>
  <c r="EW14" i="6"/>
  <c r="EO14" i="6"/>
  <c r="EV71" i="17"/>
  <c r="FD71" i="17"/>
  <c r="ER59" i="17"/>
  <c r="EJ59" i="17"/>
  <c r="EQ99" i="16"/>
  <c r="EY99" i="16"/>
  <c r="EW79" i="17"/>
  <c r="EO79" i="17"/>
  <c r="EV31" i="4"/>
  <c r="FD31" i="4"/>
  <c r="EO10" i="11"/>
  <c r="EW10" i="11"/>
  <c r="EJ94" i="14"/>
  <c r="ER94" i="14"/>
  <c r="FK82" i="17"/>
  <c r="FC82" i="17"/>
  <c r="EO23" i="6"/>
  <c r="EW23" i="6"/>
  <c r="EV79" i="14"/>
  <c r="FD79" i="14"/>
  <c r="EV83" i="14"/>
  <c r="FD83" i="14"/>
  <c r="EJ24" i="25"/>
  <c r="ER24" i="25"/>
  <c r="EO96" i="16"/>
  <c r="EW96" i="16"/>
  <c r="EO87" i="16"/>
  <c r="EW87" i="16"/>
  <c r="EV91" i="16"/>
  <c r="FD91" i="16"/>
  <c r="EN28" i="9"/>
  <c r="EV28" i="9"/>
  <c r="EJ20" i="25"/>
  <c r="ER20" i="25"/>
  <c r="FD18" i="14"/>
  <c r="EV18" i="14"/>
  <c r="EV45" i="14"/>
  <c r="FD45" i="14"/>
  <c r="FE29" i="17"/>
  <c r="FM29" i="17"/>
  <c r="EO43" i="17"/>
  <c r="EW43" i="17"/>
  <c r="FK17" i="17"/>
  <c r="FC17" i="17"/>
  <c r="EJ29" i="25"/>
  <c r="ER29" i="25"/>
  <c r="EO26" i="4"/>
  <c r="EW26" i="4"/>
  <c r="EW26" i="11"/>
  <c r="EO26" i="11"/>
  <c r="FD9" i="16"/>
  <c r="EV9" i="16"/>
  <c r="FK51" i="16"/>
  <c r="FC51" i="16"/>
  <c r="ER78" i="17"/>
  <c r="EJ78" i="17"/>
  <c r="EX22" i="9"/>
  <c r="EP22" i="9"/>
  <c r="FD75" i="14"/>
  <c r="EV75" i="14"/>
  <c r="FK99" i="16"/>
  <c r="FC99" i="16"/>
  <c r="FK77" i="14"/>
  <c r="FC77" i="14"/>
  <c r="EW48" i="7"/>
  <c r="EO48" i="7"/>
  <c r="EW11" i="17"/>
  <c r="EO11" i="17"/>
  <c r="EY82" i="17"/>
  <c r="EQ82" i="17"/>
  <c r="EX42" i="17"/>
  <c r="FF42" i="17"/>
  <c r="FM9" i="5"/>
  <c r="FE9" i="5"/>
  <c r="EQ29" i="4"/>
  <c r="EY29" i="4"/>
  <c r="ER26" i="25"/>
  <c r="EJ26" i="25"/>
  <c r="EY70" i="16"/>
  <c r="EQ70" i="16"/>
  <c r="FD33" i="16"/>
  <c r="EV33" i="16"/>
  <c r="EX20" i="10"/>
  <c r="FF20" i="10"/>
  <c r="EY59" i="16"/>
  <c r="EQ59" i="16"/>
  <c r="EQ10" i="19"/>
  <c r="EI10" i="19"/>
  <c r="EO28" i="6"/>
  <c r="EW28" i="6"/>
  <c r="FD23" i="17"/>
  <c r="EV23" i="17"/>
  <c r="ER90" i="16"/>
  <c r="EJ90" i="16"/>
  <c r="EV80" i="14"/>
  <c r="FD80" i="14"/>
  <c r="EY61" i="17"/>
  <c r="EQ61" i="17"/>
  <c r="EY10" i="14"/>
  <c r="EQ10" i="14"/>
  <c r="FK32" i="14"/>
  <c r="FC32" i="14"/>
  <c r="EW16" i="13"/>
  <c r="EO16" i="13"/>
  <c r="EY88" i="14"/>
  <c r="EQ88" i="14"/>
  <c r="FD20" i="25"/>
  <c r="EV20" i="25"/>
  <c r="EO14" i="21"/>
  <c r="EW14" i="21"/>
  <c r="ER12" i="17"/>
  <c r="EJ12" i="17"/>
  <c r="FC12" i="19"/>
  <c r="EU12" i="19"/>
  <c r="FD18" i="16"/>
  <c r="EV18" i="16"/>
  <c r="EY76" i="14"/>
  <c r="EQ76" i="14"/>
  <c r="EY16" i="10"/>
  <c r="EQ16" i="10"/>
  <c r="ER41" i="16"/>
  <c r="EJ41" i="16"/>
  <c r="EQ23" i="17"/>
  <c r="EY23" i="17"/>
  <c r="EJ54" i="7"/>
  <c r="ER54" i="7"/>
  <c r="ER11" i="6"/>
  <c r="EJ11" i="6"/>
  <c r="EY53" i="7"/>
  <c r="EQ53" i="7"/>
  <c r="ER85" i="17"/>
  <c r="EJ85" i="17"/>
  <c r="EY74" i="14"/>
  <c r="EQ74" i="14"/>
  <c r="FD21" i="14"/>
  <c r="EV21" i="14"/>
  <c r="EP18" i="9"/>
  <c r="EX18" i="9"/>
  <c r="EY63" i="14"/>
  <c r="EQ63" i="14"/>
  <c r="EW25" i="4"/>
  <c r="EO25" i="4"/>
  <c r="EQ24" i="9"/>
  <c r="EI24" i="9"/>
  <c r="EJ71" i="17"/>
  <c r="ER71" i="17"/>
  <c r="EQ30" i="7"/>
  <c r="EY30" i="7"/>
  <c r="EJ10" i="5"/>
  <c r="ER10" i="5"/>
  <c r="FK57" i="17"/>
  <c r="FC57" i="17"/>
  <c r="EO18" i="17"/>
  <c r="EW18" i="17"/>
  <c r="EY16" i="4"/>
  <c r="EQ16" i="4"/>
  <c r="FF43" i="17"/>
  <c r="EX43" i="17"/>
  <c r="FR36" i="14"/>
  <c r="FJ36" i="14"/>
  <c r="EV33" i="14"/>
  <c r="FD33" i="14"/>
  <c r="FF36" i="7"/>
  <c r="EX36" i="7"/>
  <c r="FM38" i="6"/>
  <c r="FE38" i="6"/>
  <c r="EV69" i="17"/>
  <c r="FD69" i="17"/>
  <c r="FK81" i="16"/>
  <c r="FC81" i="16"/>
  <c r="ER10" i="6"/>
  <c r="EJ10" i="6"/>
  <c r="EQ23" i="9"/>
  <c r="EI23" i="9"/>
  <c r="ER68" i="16"/>
  <c r="EJ68" i="16"/>
  <c r="FJ89" i="16"/>
  <c r="FR89" i="16"/>
  <c r="ER14" i="12"/>
  <c r="EJ14" i="12"/>
  <c r="EO24" i="6"/>
  <c r="EW24" i="6"/>
  <c r="EW10" i="5"/>
  <c r="EO10" i="5"/>
  <c r="EY70" i="17"/>
  <c r="EQ70" i="17"/>
  <c r="EJ25" i="25"/>
  <c r="ER25" i="25"/>
  <c r="EO9" i="21"/>
  <c r="EW9" i="21"/>
  <c r="EJ82" i="14"/>
  <c r="ER82" i="14"/>
  <c r="FF23" i="10"/>
  <c r="EX23" i="10"/>
  <c r="EX30" i="10"/>
  <c r="FF30" i="10"/>
  <c r="EO39" i="16"/>
  <c r="EW39" i="16"/>
  <c r="EV41" i="17"/>
  <c r="FD41" i="17"/>
  <c r="EQ72" i="17"/>
  <c r="EY72" i="17"/>
  <c r="EJ65" i="17"/>
  <c r="ER65" i="17"/>
  <c r="EO22" i="11"/>
  <c r="EW22" i="11"/>
  <c r="EY18" i="24"/>
  <c r="EQ18" i="24"/>
  <c r="EI29" i="9"/>
  <c r="EQ29" i="9"/>
  <c r="ER59" i="14"/>
  <c r="EJ59" i="14"/>
  <c r="EV78" i="16"/>
  <c r="FD78" i="16"/>
  <c r="EO30" i="4"/>
  <c r="EW30" i="4"/>
  <c r="FD36" i="16"/>
  <c r="EV36" i="16"/>
  <c r="EO67" i="17"/>
  <c r="EW67" i="17"/>
  <c r="EJ81" i="14"/>
  <c r="ER81" i="14"/>
  <c r="EV26" i="7"/>
  <c r="FD26" i="7"/>
  <c r="FF32" i="10"/>
  <c r="EX32" i="10"/>
  <c r="EV54" i="7"/>
  <c r="FD54" i="7"/>
  <c r="EY25" i="11"/>
  <c r="EQ25" i="11"/>
  <c r="EV31" i="10"/>
  <c r="FD31" i="10"/>
  <c r="EO15" i="4"/>
  <c r="EW15" i="4"/>
  <c r="ER22" i="7"/>
  <c r="EJ22" i="7"/>
  <c r="EJ20" i="6"/>
  <c r="ER20" i="6"/>
  <c r="FF9" i="12"/>
  <c r="EX9" i="12"/>
  <c r="EQ57" i="7"/>
  <c r="EY57" i="7"/>
  <c r="FF16" i="24"/>
  <c r="EX16" i="24"/>
  <c r="EO36" i="6"/>
  <c r="EW36" i="6"/>
  <c r="EO9" i="12"/>
  <c r="EW9" i="12"/>
  <c r="EX13" i="12"/>
  <c r="FF13" i="12"/>
  <c r="EJ25" i="7"/>
  <c r="ER25" i="7"/>
  <c r="EQ27" i="7"/>
  <c r="EY27" i="7"/>
  <c r="EV94" i="17"/>
  <c r="FD94" i="17"/>
  <c r="EX24" i="11"/>
  <c r="FF24" i="11"/>
  <c r="EO10" i="24"/>
  <c r="EW10" i="24"/>
  <c r="EW21" i="11"/>
  <c r="EO21" i="11"/>
  <c r="EV43" i="7"/>
  <c r="FD43" i="7"/>
  <c r="FX27" i="14"/>
  <c r="GF27" i="14"/>
  <c r="EV34" i="14"/>
  <c r="FD34" i="14"/>
  <c r="EV74" i="17"/>
  <c r="FD74" i="17"/>
  <c r="EJ23" i="11"/>
  <c r="ER23" i="11"/>
  <c r="EV29" i="25"/>
  <c r="FD29" i="25"/>
  <c r="EO27" i="6"/>
  <c r="EW27" i="6"/>
  <c r="EQ13" i="10"/>
  <c r="EY13" i="10"/>
  <c r="FE87" i="16"/>
  <c r="FM87" i="16"/>
  <c r="EW10" i="6"/>
  <c r="EO10" i="6"/>
  <c r="EV23" i="7"/>
  <c r="FD23" i="7"/>
  <c r="EO15" i="6"/>
  <c r="EW15" i="6"/>
  <c r="EV70" i="16"/>
  <c r="FD70" i="16"/>
  <c r="EO19" i="7"/>
  <c r="EW19" i="7"/>
  <c r="FC69" i="16"/>
  <c r="FK69" i="16"/>
  <c r="EV19" i="10"/>
  <c r="FD19" i="10"/>
  <c r="EO67" i="14"/>
  <c r="EW67" i="14"/>
  <c r="EN13" i="9"/>
  <c r="EV13" i="9"/>
  <c r="EX10" i="10"/>
  <c r="FF10" i="10"/>
  <c r="FJ29" i="14"/>
  <c r="FR29" i="14"/>
  <c r="EJ25" i="17"/>
  <c r="ER25" i="17"/>
  <c r="EI21" i="9"/>
  <c r="EQ21" i="9"/>
  <c r="EV13" i="17"/>
  <c r="FD13" i="17"/>
  <c r="EU14" i="9"/>
  <c r="FC14" i="9"/>
  <c r="EQ32" i="4"/>
  <c r="EY32" i="4"/>
  <c r="EV18" i="7"/>
  <c r="FD18" i="7"/>
  <c r="EO59" i="14"/>
  <c r="EW59" i="14"/>
  <c r="EQ11" i="7"/>
  <c r="EY11" i="7"/>
  <c r="EV22" i="17"/>
  <c r="FD22" i="17"/>
  <c r="EW10" i="22"/>
  <c r="EO10" i="22"/>
  <c r="EX32" i="7"/>
  <c r="FF32" i="7"/>
  <c r="EV25" i="16"/>
  <c r="FD25" i="16"/>
  <c r="FK43" i="16"/>
  <c r="FC43" i="16"/>
  <c r="EW13" i="12"/>
  <c r="EO13" i="12"/>
  <c r="ER35" i="16"/>
  <c r="EJ35" i="16"/>
  <c r="EJ16" i="17"/>
  <c r="ER16" i="17"/>
  <c r="EW28" i="17"/>
  <c r="EO28" i="17"/>
  <c r="FD81" i="14"/>
  <c r="EV81" i="14"/>
  <c r="EW100" i="16"/>
  <c r="EO100" i="16"/>
  <c r="EY86" i="16"/>
  <c r="EQ86" i="16"/>
  <c r="EJ39" i="16"/>
  <c r="ER39" i="16"/>
  <c r="EY14" i="16"/>
  <c r="EQ14" i="16"/>
  <c r="EW89" i="14"/>
  <c r="EO89" i="14"/>
  <c r="EW26" i="16"/>
  <c r="EO26" i="16"/>
  <c r="ER10" i="11"/>
  <c r="EJ10" i="11"/>
  <c r="FD77" i="16"/>
  <c r="EV77" i="16"/>
  <c r="EQ13" i="25"/>
  <c r="EY13" i="25"/>
  <c r="ER22" i="6"/>
  <c r="EJ22" i="6"/>
  <c r="EY79" i="14"/>
  <c r="EQ79" i="14"/>
  <c r="EW13" i="4"/>
  <c r="EO13" i="4"/>
  <c r="FD20" i="14"/>
  <c r="EV20" i="14"/>
  <c r="EY45" i="14"/>
  <c r="EQ45" i="14"/>
  <c r="EY40" i="16"/>
  <c r="EQ40" i="16"/>
  <c r="FD16" i="16"/>
  <c r="EV16" i="16"/>
  <c r="FQ21" i="16"/>
  <c r="FY21" i="16"/>
  <c r="FD24" i="17"/>
  <c r="EV24" i="17"/>
  <c r="EQ15" i="24"/>
  <c r="EY15" i="24"/>
  <c r="EV15" i="9"/>
  <c r="EN15" i="9"/>
  <c r="EY65" i="16"/>
  <c r="EQ65" i="16"/>
  <c r="ER26" i="6"/>
  <c r="EJ26" i="6"/>
  <c r="FC94" i="14"/>
  <c r="FK94" i="14"/>
  <c r="EQ15" i="17"/>
  <c r="EY15" i="17"/>
  <c r="EV10" i="19"/>
  <c r="EN10" i="19"/>
  <c r="EY66" i="14"/>
  <c r="EQ66" i="14"/>
  <c r="EJ9" i="19"/>
  <c r="EB9" i="19"/>
  <c r="EW11" i="14"/>
  <c r="EO11" i="14"/>
  <c r="EV71" i="16"/>
  <c r="FD71" i="16"/>
  <c r="EV9" i="19"/>
  <c r="EN9" i="19"/>
  <c r="EY54" i="17"/>
  <c r="EQ54" i="17"/>
  <c r="ER18" i="6"/>
  <c r="EJ18" i="6"/>
  <c r="ER74" i="17"/>
  <c r="EJ74" i="17"/>
  <c r="EQ10" i="17"/>
  <c r="EY10" i="17"/>
  <c r="EW10" i="21"/>
  <c r="EO10" i="21"/>
  <c r="FK49" i="17"/>
  <c r="FC49" i="17"/>
  <c r="ER15" i="6"/>
  <c r="EJ15" i="6"/>
  <c r="EY63" i="17"/>
  <c r="EQ63" i="17"/>
  <c r="EW28" i="4"/>
  <c r="EO28" i="4"/>
  <c r="FD31" i="14"/>
  <c r="EV31" i="14"/>
  <c r="FK17" i="16"/>
  <c r="FC17" i="16"/>
  <c r="ER34" i="17"/>
  <c r="EJ34" i="17"/>
  <c r="EY83" i="16"/>
  <c r="EQ83" i="16"/>
  <c r="FC25" i="9"/>
  <c r="EU25" i="9"/>
  <c r="FK93" i="17"/>
  <c r="FC93" i="17"/>
  <c r="FF22" i="17"/>
  <c r="EX22" i="17"/>
  <c r="EJ100" i="16"/>
  <c r="ER100" i="16"/>
  <c r="EW52" i="17"/>
  <c r="EO52" i="17"/>
  <c r="EV31" i="9"/>
  <c r="EN31" i="9"/>
  <c r="FR93" i="16"/>
  <c r="FJ93" i="16"/>
  <c r="EW59" i="16"/>
  <c r="EO59" i="16"/>
  <c r="EQ27" i="9"/>
  <c r="EI27" i="9"/>
  <c r="EV86" i="17"/>
  <c r="FD86" i="17"/>
  <c r="FD11" i="6"/>
  <c r="EV11" i="6"/>
  <c r="EW47" i="17"/>
  <c r="EO47" i="17"/>
  <c r="ER48" i="17"/>
  <c r="EJ48" i="17"/>
  <c r="EQ36" i="14"/>
  <c r="EY36" i="14"/>
  <c r="FR73" i="14"/>
  <c r="FJ73" i="14"/>
  <c r="EX30" i="9"/>
  <c r="EP30" i="9"/>
  <c r="EY23" i="16"/>
  <c r="EQ23" i="16"/>
  <c r="EO16" i="6"/>
  <c r="EW16" i="6"/>
  <c r="EY21" i="4"/>
  <c r="EQ21" i="4"/>
  <c r="FK66" i="17"/>
  <c r="FC66" i="17"/>
  <c r="EY68" i="17"/>
  <c r="EQ68" i="17"/>
  <c r="FD47" i="14"/>
  <c r="EV47" i="14"/>
  <c r="EX12" i="9"/>
  <c r="EP12" i="9"/>
  <c r="EX14" i="15"/>
  <c r="FF14" i="15"/>
  <c r="EW38" i="6"/>
  <c r="EO38" i="6"/>
  <c r="EW33" i="7"/>
  <c r="EO33" i="7"/>
  <c r="EO83" i="16"/>
  <c r="EW83" i="16"/>
  <c r="ER18" i="4"/>
  <c r="EJ18" i="4"/>
  <c r="FK69" i="14"/>
  <c r="FC69" i="14"/>
  <c r="EY90" i="17"/>
  <c r="EQ90" i="17"/>
  <c r="EY75" i="16"/>
  <c r="EQ75" i="16"/>
  <c r="FR56" i="14"/>
  <c r="FJ56" i="14"/>
  <c r="EV37" i="16"/>
  <c r="FD37" i="16"/>
  <c r="EV39" i="17"/>
  <c r="FD39" i="17"/>
  <c r="EQ96" i="16"/>
  <c r="EY96" i="16"/>
  <c r="EO9" i="13"/>
  <c r="EW9" i="13"/>
  <c r="EJ93" i="16"/>
  <c r="ER93" i="16"/>
  <c r="EJ18" i="14"/>
  <c r="ER18" i="14"/>
  <c r="EO58" i="14"/>
  <c r="EW58" i="14"/>
  <c r="EW29" i="7"/>
  <c r="EO29" i="7"/>
  <c r="EW10" i="13"/>
  <c r="EO10" i="13"/>
  <c r="FL32" i="14"/>
  <c r="FT32" i="14"/>
  <c r="EV38" i="7"/>
  <c r="FD38" i="7"/>
  <c r="EV68" i="17"/>
  <c r="FD68" i="17"/>
  <c r="EC9" i="11"/>
  <c r="EK9" i="11"/>
  <c r="EY47" i="17"/>
  <c r="EQ47" i="17"/>
  <c r="EO12" i="14"/>
  <c r="EW12" i="14"/>
  <c r="EK9" i="6"/>
  <c r="EC9" i="6"/>
  <c r="EX95" i="14"/>
  <c r="FF95" i="14"/>
  <c r="EW22" i="25"/>
  <c r="EO22" i="25"/>
  <c r="EV16" i="11"/>
  <c r="FD16" i="11"/>
  <c r="FK17" i="24"/>
  <c r="FC17" i="24"/>
  <c r="EW15" i="24"/>
  <c r="EO15" i="24"/>
  <c r="EW14" i="25"/>
  <c r="EO14" i="25"/>
  <c r="EO23" i="4"/>
  <c r="EW23" i="4"/>
  <c r="EW96" i="14"/>
  <c r="EO96" i="14"/>
  <c r="EO55" i="7"/>
  <c r="EW55" i="7"/>
  <c r="EJ25" i="6"/>
  <c r="ER25" i="6"/>
  <c r="FD68" i="14"/>
  <c r="EV68" i="14"/>
  <c r="EU22" i="9"/>
  <c r="FC22" i="9"/>
  <c r="EJ24" i="6"/>
  <c r="ER24" i="6"/>
  <c r="ER14" i="24"/>
  <c r="EJ14" i="24"/>
  <c r="EY24" i="14"/>
  <c r="EQ24" i="14"/>
  <c r="EO39" i="7"/>
  <c r="EW39" i="7"/>
  <c r="EW18" i="25"/>
  <c r="EO18" i="25"/>
  <c r="EO15" i="13"/>
  <c r="EW15" i="13"/>
  <c r="FK94" i="16"/>
  <c r="FC94" i="16"/>
  <c r="ER77" i="14"/>
  <c r="EJ77" i="14"/>
  <c r="FR65" i="17"/>
  <c r="FJ65" i="17"/>
  <c r="ER19" i="14"/>
  <c r="EJ19" i="14"/>
  <c r="EY9" i="25"/>
  <c r="EQ9" i="25"/>
  <c r="FK85" i="17"/>
  <c r="FC85" i="17"/>
  <c r="EW21" i="4"/>
  <c r="EO21" i="4"/>
  <c r="FD92" i="17"/>
  <c r="EV92" i="17"/>
  <c r="FD16" i="25"/>
  <c r="EV16" i="25"/>
  <c r="EY81" i="16"/>
  <c r="EQ81" i="16"/>
  <c r="EK9" i="7"/>
  <c r="EC9" i="7"/>
  <c r="FK26" i="17"/>
  <c r="FC26" i="17"/>
  <c r="FD12" i="17"/>
  <c r="EV12" i="17"/>
  <c r="ER11" i="14"/>
  <c r="EJ11" i="14"/>
  <c r="ER31" i="25"/>
  <c r="EJ31" i="25"/>
  <c r="EW19" i="14"/>
  <c r="EO19" i="14"/>
  <c r="EJ98" i="16"/>
  <c r="ER98" i="16"/>
  <c r="FC82" i="14"/>
  <c r="FK82" i="14"/>
  <c r="FK74" i="14"/>
  <c r="FC74" i="14"/>
  <c r="EW12" i="21"/>
  <c r="EO12" i="21"/>
  <c r="FD62" i="17"/>
  <c r="EV62" i="17"/>
  <c r="EY29" i="14"/>
  <c r="EQ29" i="14"/>
  <c r="ER49" i="14"/>
  <c r="EJ49" i="14"/>
  <c r="FM66" i="17"/>
  <c r="FE66" i="17"/>
  <c r="ER52" i="14"/>
  <c r="EJ52" i="14"/>
  <c r="FD72" i="16"/>
  <c r="EV72" i="16"/>
  <c r="ER97" i="16"/>
  <c r="EJ97" i="16"/>
  <c r="EJ10" i="7"/>
  <c r="ER10" i="7"/>
  <c r="EW40" i="7"/>
  <c r="EO40" i="7"/>
  <c r="FK58" i="16"/>
  <c r="FC58" i="16"/>
  <c r="EW49" i="7"/>
  <c r="EO49" i="7"/>
  <c r="EJ88" i="16"/>
  <c r="ER88" i="16"/>
  <c r="EV55" i="17"/>
  <c r="FD55" i="17"/>
  <c r="EY93" i="14"/>
  <c r="EQ93" i="14"/>
  <c r="FR90" i="14"/>
  <c r="FJ90" i="14"/>
  <c r="ER18" i="25"/>
  <c r="EJ18" i="25"/>
  <c r="EW97" i="17"/>
  <c r="EO97" i="17"/>
  <c r="ER84" i="16"/>
  <c r="EJ84" i="16"/>
  <c r="ER23" i="25"/>
  <c r="EJ23" i="25"/>
  <c r="FK22" i="4"/>
  <c r="FC22" i="4"/>
  <c r="ER52" i="17"/>
  <c r="EJ52" i="17"/>
  <c r="ER12" i="15"/>
  <c r="EJ12" i="15"/>
  <c r="FC99" i="17"/>
  <c r="FK99" i="17"/>
  <c r="EO11" i="12"/>
  <c r="EW11" i="12"/>
  <c r="FF11" i="10"/>
  <c r="EX11" i="10"/>
  <c r="EW17" i="13"/>
  <c r="EO17" i="13"/>
  <c r="ER66" i="16"/>
  <c r="EJ66" i="16"/>
  <c r="FD49" i="16"/>
  <c r="EV49" i="16"/>
  <c r="FF15" i="10"/>
  <c r="EX15" i="10"/>
  <c r="EJ17" i="16"/>
  <c r="ER17" i="16"/>
  <c r="FD22" i="16"/>
  <c r="EV22" i="16"/>
  <c r="EO11" i="11"/>
  <c r="EW11" i="11"/>
  <c r="EW82" i="16"/>
  <c r="EO82" i="16"/>
  <c r="EJ18" i="7"/>
  <c r="ER18" i="7"/>
  <c r="FK9" i="25"/>
  <c r="FC9" i="25"/>
  <c r="ER19" i="25"/>
  <c r="EJ19" i="25"/>
  <c r="FD62" i="16"/>
  <c r="EV62" i="16"/>
  <c r="ER88" i="17"/>
  <c r="EJ88" i="17"/>
  <c r="ER29" i="7"/>
  <c r="EJ29" i="7"/>
  <c r="EQ61" i="7"/>
  <c r="EY61" i="7"/>
  <c r="ER20" i="16"/>
  <c r="EJ20" i="16"/>
  <c r="EY23" i="7"/>
  <c r="EQ23" i="7"/>
  <c r="FM11" i="17"/>
  <c r="FE11" i="17"/>
  <c r="FR89" i="17"/>
  <c r="FJ89" i="17"/>
  <c r="FM17" i="13"/>
  <c r="FE17" i="13"/>
  <c r="FK20" i="16"/>
  <c r="FC20" i="16"/>
  <c r="FC53" i="17"/>
  <c r="FK53" i="17"/>
  <c r="EO23" i="10"/>
  <c r="EW23" i="10"/>
  <c r="EJ21" i="25"/>
  <c r="ER21" i="25"/>
  <c r="FE46" i="16"/>
  <c r="FM46" i="16"/>
  <c r="FJ48" i="14"/>
  <c r="FR48" i="14"/>
  <c r="EX11" i="12"/>
  <c r="FF11" i="12"/>
  <c r="EQ24" i="7"/>
  <c r="EY24" i="7"/>
  <c r="EO22" i="7"/>
  <c r="EW22" i="7"/>
  <c r="EV68" i="16"/>
  <c r="FD68" i="16"/>
  <c r="EX17" i="10"/>
  <c r="FF17" i="10"/>
  <c r="EV87" i="17"/>
  <c r="FD87" i="17"/>
  <c r="EQ81" i="17"/>
  <c r="EY81" i="17"/>
  <c r="EO34" i="7"/>
  <c r="EW34" i="7"/>
  <c r="EQ97" i="14"/>
  <c r="EY97" i="14"/>
  <c r="FJ63" i="16"/>
  <c r="FR63" i="16"/>
  <c r="EJ19" i="11"/>
  <c r="ER19" i="11"/>
  <c r="EO90" i="16"/>
  <c r="EW90" i="16"/>
  <c r="EV16" i="17"/>
  <c r="FD16" i="17"/>
  <c r="EV53" i="16"/>
  <c r="FD53" i="16"/>
  <c r="ER64" i="16"/>
  <c r="EJ64" i="16"/>
  <c r="ER11" i="13"/>
  <c r="EJ11" i="13"/>
  <c r="FE84" i="14"/>
  <c r="FM84" i="14"/>
  <c r="EY31" i="14"/>
  <c r="EQ31" i="14"/>
  <c r="FF25" i="4"/>
  <c r="EX25" i="4"/>
  <c r="EJ16" i="25"/>
  <c r="ER16" i="25"/>
  <c r="EQ13" i="11"/>
  <c r="EY13" i="11"/>
  <c r="EO17" i="14"/>
  <c r="EW17" i="14"/>
  <c r="EW9" i="15"/>
  <c r="EO9" i="15"/>
  <c r="FK87" i="14"/>
  <c r="FC87" i="14"/>
  <c r="EQ26" i="14"/>
  <c r="EY26" i="14"/>
  <c r="EO85" i="14"/>
  <c r="EW85" i="14"/>
  <c r="EO29" i="4"/>
  <c r="EW29" i="4"/>
  <c r="EQ55" i="17"/>
  <c r="EY55" i="17"/>
  <c r="FF67" i="16"/>
  <c r="EX67" i="16"/>
  <c r="EV10" i="4"/>
  <c r="FD10" i="4"/>
  <c r="EO11" i="10"/>
  <c r="EW11" i="10"/>
  <c r="EV45" i="16"/>
  <c r="FD45" i="16"/>
  <c r="EQ75" i="14"/>
  <c r="EY75" i="14"/>
  <c r="EO16" i="10"/>
  <c r="EW16" i="10"/>
  <c r="EQ53" i="17"/>
  <c r="EY53" i="17"/>
  <c r="EQ77" i="16"/>
  <c r="EY77" i="16"/>
  <c r="EQ44" i="16"/>
  <c r="EY44" i="16"/>
  <c r="EJ38" i="17"/>
  <c r="ER38" i="17"/>
  <c r="EW9" i="11"/>
  <c r="EO9" i="11"/>
  <c r="EO10" i="18"/>
  <c r="EW10" i="18"/>
  <c r="EQ18" i="16"/>
  <c r="EY18" i="16"/>
  <c r="EV25" i="25"/>
  <c r="FD25" i="25"/>
  <c r="EN24" i="9"/>
  <c r="EV24" i="9"/>
  <c r="EW17" i="11"/>
  <c r="EO17" i="11"/>
  <c r="EV54" i="17"/>
  <c r="FD54" i="17"/>
  <c r="EQ98" i="14"/>
  <c r="EY98" i="14"/>
  <c r="EX19" i="24"/>
  <c r="FF19" i="24"/>
  <c r="FD56" i="7"/>
  <c r="EV56" i="7"/>
  <c r="FK97" i="16"/>
  <c r="FC97" i="16"/>
  <c r="EJ15" i="11"/>
  <c r="ER15" i="11"/>
  <c r="EJ53" i="16"/>
  <c r="ER53" i="16"/>
  <c r="EJ13" i="14"/>
  <c r="ER13" i="14"/>
  <c r="EJ36" i="16"/>
  <c r="ER36" i="16"/>
  <c r="FD51" i="17"/>
  <c r="EV51" i="17"/>
  <c r="EX94" i="17"/>
  <c r="FF94" i="17"/>
  <c r="EW57" i="14"/>
  <c r="EO57" i="14"/>
  <c r="EV21" i="17"/>
  <c r="FD21" i="17"/>
  <c r="ER50" i="7"/>
  <c r="EJ50" i="7"/>
  <c r="EJ32" i="25"/>
  <c r="ER32" i="25"/>
  <c r="ER70" i="14"/>
  <c r="EJ70" i="14"/>
  <c r="EO19" i="6"/>
  <c r="EW19" i="6"/>
  <c r="EV35" i="7"/>
  <c r="FD35" i="7"/>
  <c r="EY58" i="16"/>
  <c r="EQ58" i="16"/>
  <c r="EJ80" i="16"/>
  <c r="ER80" i="16"/>
  <c r="EX19" i="17"/>
  <c r="FF19" i="17"/>
  <c r="EJ12" i="7"/>
  <c r="ER12" i="7"/>
  <c r="EX98" i="17"/>
  <c r="FF98" i="17"/>
  <c r="EW17" i="6"/>
  <c r="EO17" i="6"/>
  <c r="EW37" i="6"/>
  <c r="EO37" i="6"/>
  <c r="EX15" i="13"/>
  <c r="FF15" i="13"/>
  <c r="EQ16" i="9"/>
  <c r="EI16" i="9"/>
  <c r="EO98" i="17"/>
  <c r="EW98" i="17"/>
  <c r="EW11" i="21"/>
  <c r="EO11" i="21"/>
  <c r="EW13" i="15"/>
  <c r="EO13" i="15"/>
  <c r="EJ17" i="24"/>
  <c r="ER17" i="24"/>
  <c r="FF71" i="16"/>
  <c r="EX71" i="16"/>
  <c r="FK29" i="16"/>
  <c r="FC29" i="16"/>
  <c r="FK18" i="4"/>
  <c r="FC18" i="4"/>
  <c r="FD42" i="16"/>
  <c r="EV42" i="16"/>
  <c r="FF56" i="14"/>
  <c r="EX56" i="14"/>
  <c r="EW57" i="7"/>
  <c r="EO57" i="7"/>
  <c r="FM20" i="24"/>
  <c r="FE20" i="24"/>
  <c r="EQ20" i="9"/>
  <c r="EI20" i="9"/>
  <c r="EY57" i="14"/>
  <c r="EQ57" i="14"/>
  <c r="FD12" i="4"/>
  <c r="EV12" i="4"/>
  <c r="FD17" i="7"/>
  <c r="EV17" i="7"/>
  <c r="FF24" i="10"/>
  <c r="EX24" i="10"/>
  <c r="FD9" i="7"/>
  <c r="EV9" i="7"/>
  <c r="FR100" i="17"/>
  <c r="FJ100" i="17"/>
  <c r="FD55" i="16"/>
  <c r="EV55" i="16"/>
  <c r="ER64" i="17"/>
  <c r="EJ64" i="17"/>
  <c r="EW13" i="6"/>
  <c r="EO13" i="6"/>
  <c r="EJ38" i="7"/>
  <c r="ER38" i="7"/>
  <c r="EY16" i="14"/>
  <c r="EQ16" i="14"/>
  <c r="EO11" i="25"/>
  <c r="EW11" i="25"/>
  <c r="EW21" i="24"/>
  <c r="EO21" i="24"/>
  <c r="EY13" i="13"/>
  <c r="EQ13" i="13"/>
  <c r="EY39" i="14"/>
  <c r="EQ39" i="14"/>
  <c r="ER21" i="7"/>
  <c r="EJ21" i="7"/>
  <c r="ER26" i="11"/>
  <c r="EJ26" i="11"/>
  <c r="FF12" i="14"/>
  <c r="EX12" i="14"/>
  <c r="ER61" i="14"/>
  <c r="EJ61" i="14"/>
  <c r="EJ12" i="24"/>
  <c r="ER12" i="24"/>
  <c r="FK24" i="14"/>
  <c r="FC24" i="14"/>
  <c r="EO32" i="25"/>
  <c r="EW32" i="25"/>
  <c r="ER14" i="13"/>
  <c r="EJ14" i="13"/>
  <c r="ER49" i="16"/>
  <c r="EJ49" i="16"/>
  <c r="EO11" i="15"/>
  <c r="EW11" i="15"/>
  <c r="EJ41" i="17"/>
  <c r="ER41" i="17"/>
  <c r="EY37" i="6"/>
  <c r="EQ37" i="6"/>
  <c r="ER20" i="17"/>
  <c r="EJ20" i="17"/>
  <c r="ER41" i="14"/>
  <c r="EJ41" i="14"/>
  <c r="ER10" i="16"/>
  <c r="EJ10" i="16"/>
  <c r="FD39" i="14"/>
  <c r="EV39" i="14"/>
  <c r="EY24" i="16"/>
  <c r="EQ24" i="16"/>
  <c r="FF31" i="10"/>
  <c r="EX31" i="10"/>
  <c r="FF64" i="14"/>
  <c r="EX64" i="14"/>
  <c r="EX96" i="14"/>
  <c r="FF96" i="14"/>
  <c r="EY26" i="17"/>
  <c r="EQ26" i="17"/>
  <c r="ER30" i="25"/>
  <c r="EJ30" i="25"/>
  <c r="EW11" i="16"/>
  <c r="EO11" i="16"/>
  <c r="ER17" i="14"/>
  <c r="EJ17" i="14"/>
  <c r="FD58" i="17"/>
  <c r="EV58" i="17"/>
  <c r="EY51" i="7"/>
  <c r="EQ51" i="7"/>
  <c r="FC24" i="16"/>
  <c r="FK24" i="16"/>
  <c r="EV46" i="16"/>
  <c r="FD46" i="16"/>
  <c r="EO10" i="12"/>
  <c r="EW10" i="12"/>
  <c r="EW25" i="17"/>
  <c r="EO25" i="17"/>
  <c r="ER89" i="16"/>
  <c r="EJ89" i="16"/>
  <c r="EJ48" i="16"/>
  <c r="ER48" i="16"/>
  <c r="FM27" i="16"/>
  <c r="FE27" i="16"/>
  <c r="EY27" i="10"/>
  <c r="EQ27" i="10"/>
  <c r="EW27" i="16"/>
  <c r="EO27" i="16"/>
  <c r="FK66" i="14"/>
  <c r="FC66" i="14"/>
  <c r="FD70" i="14"/>
  <c r="EV70" i="14"/>
  <c r="EQ38" i="14"/>
  <c r="EY38" i="14"/>
  <c r="EQ35" i="6"/>
  <c r="EY35" i="6"/>
  <c r="EO12" i="5"/>
  <c r="EW12" i="5"/>
  <c r="EJ28" i="7"/>
  <c r="ER28" i="7"/>
  <c r="EJ27" i="4"/>
  <c r="ER27" i="4"/>
  <c r="EO9" i="10"/>
  <c r="EW9" i="10"/>
  <c r="EY30" i="17"/>
  <c r="EQ30" i="17"/>
  <c r="EV15" i="7"/>
  <c r="FD15" i="7"/>
  <c r="EQ10" i="18"/>
  <c r="EY10" i="18"/>
  <c r="FD20" i="7"/>
  <c r="EV20" i="7"/>
  <c r="EQ69" i="17"/>
  <c r="EY69" i="17"/>
  <c r="EO23" i="16"/>
  <c r="EW23" i="16"/>
  <c r="EN29" i="9"/>
  <c r="EV29" i="9"/>
  <c r="EO23" i="25"/>
  <c r="EW23" i="25"/>
  <c r="EQ74" i="16"/>
  <c r="EY74" i="16"/>
  <c r="EI25" i="9"/>
  <c r="EQ25" i="9"/>
  <c r="FQ13" i="16"/>
  <c r="FY13" i="16"/>
  <c r="EQ60" i="7"/>
  <c r="EY60" i="7"/>
  <c r="EJ56" i="7"/>
  <c r="ER56" i="7"/>
  <c r="FD12" i="7"/>
  <c r="EV12" i="7"/>
  <c r="EW13" i="11"/>
  <c r="EO13" i="11"/>
  <c r="EQ32" i="17"/>
  <c r="EY32" i="17"/>
  <c r="EO11" i="4"/>
  <c r="EW11" i="4"/>
  <c r="EY21" i="10"/>
  <c r="EQ21" i="10"/>
  <c r="FF28" i="10"/>
  <c r="EX28" i="10"/>
  <c r="EO28" i="14"/>
  <c r="EW28" i="14"/>
  <c r="FJ86" i="14"/>
  <c r="FR86" i="14"/>
  <c r="EW33" i="6"/>
  <c r="EO33" i="6"/>
  <c r="EJ91" i="14"/>
  <c r="ER91" i="14"/>
  <c r="EV9" i="4"/>
  <c r="FD9" i="4"/>
  <c r="EO50" i="7"/>
  <c r="EW50" i="7"/>
  <c r="FC32" i="16"/>
  <c r="FK32" i="16"/>
  <c r="EC9" i="14"/>
  <c r="EK9" i="14"/>
  <c r="EV16" i="9"/>
  <c r="EN16" i="9"/>
  <c r="EW26" i="14"/>
  <c r="EO26" i="14"/>
  <c r="EJ65" i="14"/>
  <c r="ER65" i="14"/>
  <c r="FD75" i="16"/>
  <c r="EV75" i="16"/>
  <c r="FD10" i="14"/>
  <c r="EV10" i="14"/>
  <c r="FD19" i="16"/>
  <c r="EV19" i="16"/>
  <c r="EJ73" i="17"/>
  <c r="ER73" i="17"/>
  <c r="EJ9" i="21"/>
  <c r="ER9" i="21"/>
  <c r="EJ10" i="13"/>
  <c r="ER10" i="13"/>
  <c r="EW22" i="6"/>
  <c r="EO22" i="6"/>
  <c r="EQ39" i="7"/>
  <c r="EY39" i="7"/>
  <c r="EI12" i="19"/>
  <c r="EQ12" i="19"/>
  <c r="EJ45" i="16"/>
  <c r="ER45" i="16"/>
  <c r="EQ16" i="7"/>
  <c r="EY16" i="7"/>
  <c r="EJ71" i="14"/>
  <c r="ER71" i="14"/>
  <c r="EN20" i="9"/>
  <c r="EV20" i="9"/>
  <c r="EQ52" i="16"/>
  <c r="EY52" i="16"/>
  <c r="FK84" i="14"/>
  <c r="FC84" i="14"/>
  <c r="EJ31" i="16"/>
  <c r="ER31" i="16"/>
  <c r="FD9" i="18"/>
  <c r="EV9" i="18"/>
  <c r="EJ11" i="11"/>
  <c r="ER11" i="11"/>
  <c r="EO24" i="7"/>
  <c r="EW24" i="7"/>
  <c r="EX11" i="21"/>
  <c r="FF11" i="21"/>
  <c r="EU18" i="9"/>
  <c r="FC18" i="9"/>
  <c r="EO16" i="7"/>
  <c r="EW16" i="7"/>
  <c r="EQ49" i="7"/>
  <c r="EY49" i="7"/>
  <c r="EO36" i="7"/>
  <c r="EW36" i="7"/>
  <c r="EJ27" i="14"/>
  <c r="ER27" i="14"/>
  <c r="EO24" i="10"/>
  <c r="EW24" i="10"/>
  <c r="EJ32" i="6"/>
  <c r="ER32" i="6"/>
  <c r="EQ33" i="14"/>
  <c r="EY33" i="14"/>
  <c r="FK60" i="14"/>
  <c r="FC60" i="14"/>
  <c r="EV77" i="17"/>
  <c r="FD77" i="17"/>
  <c r="EV40" i="17"/>
  <c r="FD40" i="17"/>
  <c r="FJ40" i="16"/>
  <c r="FR40" i="16"/>
  <c r="EX87" i="17"/>
  <c r="FF87" i="17"/>
  <c r="EV46" i="7"/>
  <c r="FD46" i="7"/>
  <c r="EW22" i="10"/>
  <c r="EO22" i="10"/>
  <c r="FR52" i="16"/>
  <c r="FJ52" i="16"/>
  <c r="EO32" i="6"/>
  <c r="EW32" i="6"/>
  <c r="ER92" i="16"/>
  <c r="EJ92" i="16"/>
  <c r="EO19" i="11"/>
  <c r="EW19" i="11"/>
  <c r="FR44" i="16"/>
  <c r="FJ44" i="16"/>
  <c r="EO32" i="7"/>
  <c r="EW32" i="7"/>
  <c r="FF54" i="16"/>
  <c r="EX54" i="16"/>
  <c r="EP17" i="9"/>
  <c r="EX17" i="9"/>
  <c r="EV23" i="9"/>
  <c r="EN23" i="9"/>
  <c r="FE25" i="10"/>
  <c r="FM25" i="10"/>
  <c r="ER15" i="4"/>
  <c r="EJ15" i="4"/>
  <c r="EW62" i="14"/>
  <c r="EO62" i="14"/>
  <c r="FD15" i="14"/>
  <c r="EV15" i="14"/>
  <c r="ER80" i="17"/>
  <c r="EJ80" i="17"/>
  <c r="FD44" i="14"/>
  <c r="EV44" i="14"/>
  <c r="ER23" i="4"/>
  <c r="EJ23" i="4"/>
  <c r="EY91" i="16"/>
  <c r="EQ91" i="16"/>
  <c r="EW21" i="6"/>
  <c r="EO21" i="6"/>
  <c r="ER79" i="17"/>
  <c r="EJ79" i="17"/>
  <c r="FD18" i="24"/>
  <c r="EV18" i="24"/>
  <c r="FD38" i="14"/>
  <c r="EV38" i="14"/>
  <c r="EY43" i="7"/>
  <c r="EQ43" i="7"/>
  <c r="EY10" i="21"/>
  <c r="EQ10" i="21"/>
  <c r="ER93" i="17"/>
  <c r="EJ93" i="17"/>
  <c r="EQ95" i="17"/>
  <c r="EY95" i="17"/>
  <c r="EW12" i="12"/>
  <c r="EO12" i="12"/>
  <c r="EW13" i="21"/>
  <c r="EO13" i="21"/>
  <c r="EV37" i="17"/>
  <c r="FD37" i="17"/>
  <c r="EQ34" i="16"/>
  <c r="EY34" i="16"/>
  <c r="ER14" i="4"/>
  <c r="EJ14" i="4"/>
  <c r="FD64" i="16"/>
  <c r="EV64" i="16"/>
  <c r="ER23" i="6"/>
  <c r="EJ23" i="6"/>
  <c r="ER19" i="6"/>
  <c r="EJ19" i="6"/>
  <c r="EV27" i="9"/>
  <c r="EN27" i="9"/>
  <c r="EW53" i="14"/>
  <c r="EO53" i="14"/>
  <c r="EY73" i="16"/>
  <c r="EQ73" i="16"/>
  <c r="FR20" i="4"/>
  <c r="FJ20" i="4"/>
  <c r="ER50" i="17"/>
  <c r="EJ50" i="17"/>
  <c r="ER11" i="4"/>
  <c r="EJ11" i="4"/>
  <c r="EW63" i="14"/>
  <c r="EO63" i="14"/>
  <c r="ER13" i="7"/>
  <c r="EJ13" i="7"/>
  <c r="EQ10" i="22"/>
  <c r="EY10" i="22"/>
  <c r="FF21" i="11"/>
  <c r="EX21" i="11"/>
  <c r="ER18" i="13"/>
  <c r="EJ18" i="13"/>
  <c r="EO23" i="14"/>
  <c r="EW23" i="14"/>
  <c r="EQ95" i="16"/>
  <c r="EY95" i="16"/>
  <c r="ER99" i="17"/>
  <c r="EJ99" i="17"/>
  <c r="FD35" i="17"/>
  <c r="EV35" i="17"/>
  <c r="FK51" i="14"/>
  <c r="FC51" i="14"/>
  <c r="EW46" i="17"/>
  <c r="EO46" i="17"/>
  <c r="EO19" i="13"/>
  <c r="EW19" i="13"/>
  <c r="FD46" i="14"/>
  <c r="EV46" i="14"/>
  <c r="EW26" i="10"/>
  <c r="EO26" i="10"/>
  <c r="EJ13" i="15"/>
  <c r="ER13" i="15"/>
  <c r="FD84" i="17"/>
  <c r="EV84" i="17"/>
  <c r="EQ28" i="14"/>
  <c r="EY28" i="14"/>
  <c r="FF22" i="16"/>
  <c r="EX22" i="16"/>
  <c r="ER25" i="14"/>
  <c r="EJ25" i="14"/>
  <c r="EY37" i="16"/>
  <c r="EQ37" i="16"/>
  <c r="EW52" i="14"/>
  <c r="EO52" i="14"/>
  <c r="EV10" i="9"/>
  <c r="EN10" i="9"/>
  <c r="FD67" i="16"/>
  <c r="EV67" i="16"/>
  <c r="ER61" i="16"/>
  <c r="EJ61" i="16"/>
  <c r="EW13" i="13"/>
  <c r="EO13" i="13"/>
  <c r="ER12" i="5"/>
  <c r="EJ12" i="5"/>
  <c r="EY20" i="4"/>
  <c r="EQ20" i="4"/>
  <c r="EY68" i="14"/>
  <c r="EQ68" i="14"/>
  <c r="EO30" i="14"/>
  <c r="EW30" i="14"/>
  <c r="ER18" i="11"/>
  <c r="EJ18" i="11"/>
  <c r="FD49" i="14"/>
  <c r="EV49" i="14"/>
  <c r="EV54" i="16"/>
  <c r="FD54" i="16"/>
  <c r="EJ34" i="6"/>
  <c r="ER34" i="6"/>
  <c r="ER82" i="16"/>
  <c r="EJ82" i="16"/>
  <c r="EY24" i="4"/>
  <c r="EQ24" i="4"/>
  <c r="ER62" i="14"/>
  <c r="EJ62" i="14"/>
  <c r="FR38" i="17"/>
  <c r="FJ38" i="17"/>
  <c r="ER58" i="17"/>
  <c r="EJ58" i="17"/>
  <c r="EQ14" i="21"/>
  <c r="EY14" i="21"/>
  <c r="ER36" i="6"/>
  <c r="EJ36" i="6"/>
  <c r="FD13" i="25"/>
  <c r="EV13" i="25"/>
  <c r="EQ67" i="14"/>
  <c r="EY67" i="14"/>
  <c r="EV9" i="6"/>
  <c r="FD9" i="6"/>
  <c r="EJ50" i="14"/>
  <c r="ER50" i="14"/>
  <c r="EX20" i="11"/>
  <c r="FF20" i="11"/>
  <c r="EJ21" i="14"/>
  <c r="ER21" i="14"/>
  <c r="EJ17" i="6"/>
  <c r="ER17" i="6"/>
  <c r="EY11" i="16"/>
  <c r="EQ11" i="16"/>
  <c r="EQ28" i="16"/>
  <c r="EY28" i="16"/>
  <c r="EJ99" i="14"/>
  <c r="ER99" i="14"/>
  <c r="EQ41" i="7"/>
  <c r="EY41" i="7"/>
  <c r="EV42" i="14"/>
  <c r="FD42" i="14"/>
  <c r="EO60" i="7"/>
  <c r="EW60" i="7"/>
  <c r="FD28" i="7"/>
  <c r="EV28" i="7"/>
  <c r="EQ13" i="16"/>
  <c r="EY13" i="16"/>
  <c r="EO16" i="24"/>
  <c r="EW16" i="24"/>
  <c r="EV30" i="25"/>
  <c r="FD30" i="25"/>
  <c r="ER67" i="17"/>
  <c r="EJ67" i="17"/>
  <c r="EO54" i="14"/>
  <c r="EW54" i="14"/>
  <c r="EJ89" i="17"/>
  <c r="ER89" i="17"/>
  <c r="FF38" i="16"/>
  <c r="EX38" i="16"/>
  <c r="EV60" i="16"/>
  <c r="FD60" i="16"/>
  <c r="ER84" i="17"/>
  <c r="EJ84" i="17"/>
  <c r="EJ44" i="14"/>
  <c r="ER44" i="14"/>
  <c r="EO12" i="15"/>
  <c r="EW12" i="15"/>
  <c r="EO29" i="10"/>
  <c r="EW29" i="10"/>
  <c r="ER13" i="24"/>
  <c r="EJ13" i="24"/>
  <c r="EW30" i="10"/>
  <c r="EO30" i="10"/>
  <c r="EX9" i="9"/>
  <c r="EP9" i="9"/>
  <c r="FD10" i="16"/>
  <c r="EV10" i="16"/>
  <c r="EV51" i="7"/>
  <c r="FD51" i="7"/>
  <c r="EW18" i="6"/>
  <c r="EO18" i="6"/>
  <c r="EJ15" i="14"/>
  <c r="ER15" i="14"/>
  <c r="EQ15" i="9"/>
  <c r="EI15" i="9"/>
  <c r="FD73" i="17"/>
  <c r="EV73" i="17"/>
  <c r="EO13" i="10"/>
  <c r="EW13" i="10"/>
  <c r="EO31" i="6"/>
  <c r="EW31" i="6"/>
  <c r="EX19" i="10"/>
  <c r="FF19" i="10"/>
  <c r="FF12" i="25"/>
  <c r="EX12" i="25"/>
  <c r="FJ19" i="17"/>
  <c r="FR19" i="17"/>
  <c r="EJ47" i="16"/>
  <c r="ER47" i="16"/>
  <c r="EQ22" i="14"/>
  <c r="EY22" i="14"/>
  <c r="EQ35" i="17"/>
  <c r="EY35" i="17"/>
  <c r="EV41" i="7"/>
  <c r="FD41" i="7"/>
  <c r="EO14" i="24"/>
  <c r="EW14" i="24"/>
  <c r="EW88" i="17"/>
  <c r="EO88" i="17"/>
  <c r="EO58" i="7"/>
  <c r="EW58" i="7"/>
  <c r="EX12" i="11"/>
  <c r="FF12" i="11"/>
  <c r="EV21" i="25"/>
  <c r="FD21" i="25"/>
  <c r="EJ12" i="6"/>
  <c r="ER12" i="6"/>
  <c r="EO14" i="14"/>
  <c r="EW14" i="14"/>
  <c r="FF11" i="24"/>
  <c r="EX11" i="24"/>
  <c r="EV95" i="16"/>
  <c r="FD95" i="16"/>
  <c r="FR71" i="14"/>
  <c r="FJ71" i="14"/>
  <c r="FX21" i="16" l="1"/>
  <c r="GF21" i="16"/>
  <c r="FD10" i="24"/>
  <c r="EV10" i="24"/>
  <c r="EX30" i="7"/>
  <c r="FF30" i="7"/>
  <c r="FF21" i="16"/>
  <c r="EX21" i="16"/>
  <c r="EY100" i="14"/>
  <c r="EQ100" i="14"/>
  <c r="EY55" i="16"/>
  <c r="EQ55" i="16"/>
  <c r="EQ60" i="14"/>
  <c r="EY60" i="14"/>
  <c r="EV18" i="6"/>
  <c r="FD18" i="6"/>
  <c r="EX11" i="16"/>
  <c r="FF11" i="16"/>
  <c r="EQ36" i="6"/>
  <c r="EY36" i="6"/>
  <c r="EQ61" i="16"/>
  <c r="EY61" i="16"/>
  <c r="FC84" i="17"/>
  <c r="FK84" i="17"/>
  <c r="EY99" i="17"/>
  <c r="EQ99" i="17"/>
  <c r="EQ11" i="4"/>
  <c r="EY11" i="4"/>
  <c r="FK64" i="16"/>
  <c r="FC64" i="16"/>
  <c r="EX10" i="21"/>
  <c r="FF10" i="21"/>
  <c r="FC44" i="14"/>
  <c r="FK44" i="14"/>
  <c r="FE54" i="16"/>
  <c r="FM54" i="16"/>
  <c r="FC10" i="14"/>
  <c r="FK10" i="14"/>
  <c r="EV27" i="16"/>
  <c r="FD27" i="16"/>
  <c r="FE64" i="14"/>
  <c r="FM64" i="14"/>
  <c r="FE12" i="14"/>
  <c r="FM12" i="14"/>
  <c r="FC12" i="4"/>
  <c r="FK12" i="4"/>
  <c r="FJ29" i="16"/>
  <c r="FR29" i="16"/>
  <c r="FD37" i="6"/>
  <c r="EV37" i="6"/>
  <c r="FM67" i="16"/>
  <c r="FE67" i="16"/>
  <c r="EY18" i="25"/>
  <c r="EQ18" i="25"/>
  <c r="EV12" i="21"/>
  <c r="FD12" i="21"/>
  <c r="FR26" i="17"/>
  <c r="FJ26" i="17"/>
  <c r="EQ19" i="14"/>
  <c r="EY19" i="14"/>
  <c r="EQ14" i="24"/>
  <c r="EY14" i="24"/>
  <c r="EV14" i="25"/>
  <c r="FD14" i="25"/>
  <c r="EX47" i="17"/>
  <c r="FF47" i="17"/>
  <c r="EX90" i="17"/>
  <c r="FF90" i="17"/>
  <c r="FC47" i="14"/>
  <c r="FK47" i="14"/>
  <c r="EU31" i="9"/>
  <c r="FC31" i="9"/>
  <c r="FJ17" i="16"/>
  <c r="FR17" i="16"/>
  <c r="EQ74" i="17"/>
  <c r="EY74" i="17"/>
  <c r="EU10" i="19"/>
  <c r="FC10" i="19"/>
  <c r="FD100" i="16"/>
  <c r="EV100" i="16"/>
  <c r="FE16" i="24"/>
  <c r="FM16" i="24"/>
  <c r="EQ59" i="14"/>
  <c r="EY59" i="14"/>
  <c r="EY14" i="12"/>
  <c r="EQ14" i="12"/>
  <c r="FE36" i="7"/>
  <c r="FM36" i="7"/>
  <c r="EY85" i="17"/>
  <c r="EQ85" i="17"/>
  <c r="FC18" i="16"/>
  <c r="FK18" i="16"/>
  <c r="EX10" i="14"/>
  <c r="FF10" i="14"/>
  <c r="FD11" i="17"/>
  <c r="EV11" i="17"/>
  <c r="FK9" i="16"/>
  <c r="FC9" i="16"/>
  <c r="FC18" i="14"/>
  <c r="FK18" i="14"/>
  <c r="EY59" i="17"/>
  <c r="EQ59" i="17"/>
  <c r="EQ21" i="24"/>
  <c r="EY21" i="24"/>
  <c r="EX83" i="17"/>
  <c r="FF83" i="17"/>
  <c r="EX24" i="17"/>
  <c r="FF24" i="17"/>
  <c r="FJ40" i="14"/>
  <c r="FR40" i="14"/>
  <c r="FE12" i="13"/>
  <c r="FM12" i="13"/>
  <c r="EX59" i="7"/>
  <c r="FF59" i="7"/>
  <c r="EQ22" i="11"/>
  <c r="EY22" i="11"/>
  <c r="FR31" i="17"/>
  <c r="FJ31" i="17"/>
  <c r="EV35" i="16"/>
  <c r="FD35" i="16"/>
  <c r="EQ22" i="24"/>
  <c r="EY22" i="24"/>
  <c r="FD12" i="13"/>
  <c r="EV12" i="13"/>
  <c r="FC50" i="16"/>
  <c r="FK50" i="16"/>
  <c r="FC33" i="17"/>
  <c r="FK33" i="17"/>
  <c r="FC15" i="17"/>
  <c r="FK15" i="17"/>
  <c r="FC65" i="14"/>
  <c r="FK65" i="14"/>
  <c r="EV12" i="10"/>
  <c r="FD12" i="10"/>
  <c r="FC47" i="16"/>
  <c r="FK47" i="16"/>
  <c r="EX47" i="14"/>
  <c r="FF47" i="14"/>
  <c r="EQ43" i="14"/>
  <c r="EY43" i="14"/>
  <c r="FF26" i="4"/>
  <c r="EX26" i="4"/>
  <c r="EX36" i="17"/>
  <c r="FF36" i="17"/>
  <c r="FD19" i="24"/>
  <c r="EV19" i="24"/>
  <c r="EU9" i="9"/>
  <c r="FC9" i="9"/>
  <c r="EQ12" i="16"/>
  <c r="EY12" i="16"/>
  <c r="EP28" i="9"/>
  <c r="EX28" i="9"/>
  <c r="FJ28" i="16"/>
  <c r="FR28" i="16"/>
  <c r="GF29" i="17"/>
  <c r="FX29" i="17"/>
  <c r="EJ9" i="4"/>
  <c r="ER9" i="4"/>
  <c r="FJ73" i="16"/>
  <c r="FR73" i="16"/>
  <c r="FF55" i="17"/>
  <c r="EX55" i="17"/>
  <c r="EY16" i="25"/>
  <c r="EQ16" i="25"/>
  <c r="FD90" i="16"/>
  <c r="EV90" i="16"/>
  <c r="FK68" i="16"/>
  <c r="FC68" i="16"/>
  <c r="FR53" i="17"/>
  <c r="FJ53" i="17"/>
  <c r="FJ99" i="17"/>
  <c r="FR99" i="17"/>
  <c r="EY24" i="6"/>
  <c r="EQ24" i="6"/>
  <c r="ER9" i="11"/>
  <c r="EJ9" i="11"/>
  <c r="EQ93" i="16"/>
  <c r="EY93" i="16"/>
  <c r="FF15" i="17"/>
  <c r="EX15" i="17"/>
  <c r="EX21" i="9"/>
  <c r="EP21" i="9"/>
  <c r="FD19" i="7"/>
  <c r="EV19" i="7"/>
  <c r="FK29" i="25"/>
  <c r="FC29" i="25"/>
  <c r="FM24" i="11"/>
  <c r="FE24" i="11"/>
  <c r="EX57" i="7"/>
  <c r="FF57" i="7"/>
  <c r="EX29" i="9"/>
  <c r="EP29" i="9"/>
  <c r="FY89" i="16"/>
  <c r="FQ89" i="16"/>
  <c r="FC33" i="14"/>
  <c r="FK33" i="14"/>
  <c r="EY71" i="17"/>
  <c r="EQ71" i="17"/>
  <c r="EQ20" i="25"/>
  <c r="EY20" i="25"/>
  <c r="FD23" i="6"/>
  <c r="EV23" i="6"/>
  <c r="FK71" i="17"/>
  <c r="FC71" i="17"/>
  <c r="EV52" i="7"/>
  <c r="FD52" i="7"/>
  <c r="EY40" i="17"/>
  <c r="EQ40" i="17"/>
  <c r="FM16" i="11"/>
  <c r="FE16" i="11"/>
  <c r="FC11" i="19"/>
  <c r="EU11" i="19"/>
  <c r="EX35" i="7"/>
  <c r="FF35" i="7"/>
  <c r="FK76" i="17"/>
  <c r="FC76" i="17"/>
  <c r="EX13" i="9"/>
  <c r="EP13" i="9"/>
  <c r="GF81" i="17"/>
  <c r="FX81" i="17"/>
  <c r="FD18" i="13"/>
  <c r="EV18" i="13"/>
  <c r="FD32" i="17"/>
  <c r="EV32" i="17"/>
  <c r="EV64" i="14"/>
  <c r="FD64" i="14"/>
  <c r="FF90" i="14"/>
  <c r="EX90" i="14"/>
  <c r="FD59" i="17"/>
  <c r="EV59" i="17"/>
  <c r="EY17" i="4"/>
  <c r="EQ17" i="4"/>
  <c r="EY17" i="7"/>
  <c r="EQ17" i="7"/>
  <c r="EY13" i="4"/>
  <c r="EQ13" i="4"/>
  <c r="FF69" i="16"/>
  <c r="EX69" i="16"/>
  <c r="FK80" i="17"/>
  <c r="FC80" i="17"/>
  <c r="FK14" i="12"/>
  <c r="FC14" i="12"/>
  <c r="ER9" i="24"/>
  <c r="EJ9" i="24"/>
  <c r="FD10" i="17"/>
  <c r="EV10" i="17"/>
  <c r="EY56" i="16"/>
  <c r="EQ56" i="16"/>
  <c r="FD23" i="25"/>
  <c r="EV23" i="25"/>
  <c r="FF44" i="16"/>
  <c r="EX44" i="16"/>
  <c r="FM17" i="10"/>
  <c r="FE17" i="10"/>
  <c r="FE32" i="7"/>
  <c r="FM32" i="7"/>
  <c r="FC17" i="25"/>
  <c r="FK17" i="25"/>
  <c r="FE30" i="14"/>
  <c r="FM30" i="14"/>
  <c r="FF17" i="11"/>
  <c r="EX17" i="11"/>
  <c r="FD58" i="7"/>
  <c r="EV58" i="7"/>
  <c r="FC29" i="9"/>
  <c r="EU29" i="9"/>
  <c r="FC75" i="16"/>
  <c r="FK75" i="16"/>
  <c r="EV13" i="11"/>
  <c r="FD13" i="11"/>
  <c r="EX27" i="10"/>
  <c r="FF27" i="10"/>
  <c r="EX51" i="7"/>
  <c r="FF51" i="7"/>
  <c r="FM31" i="10"/>
  <c r="FE31" i="10"/>
  <c r="EY26" i="11"/>
  <c r="EQ26" i="11"/>
  <c r="EV13" i="6"/>
  <c r="FD13" i="6"/>
  <c r="FF57" i="14"/>
  <c r="EX57" i="14"/>
  <c r="FE71" i="16"/>
  <c r="FM71" i="16"/>
  <c r="EV17" i="6"/>
  <c r="FD17" i="6"/>
  <c r="EQ70" i="14"/>
  <c r="EY70" i="14"/>
  <c r="EV17" i="11"/>
  <c r="FD17" i="11"/>
  <c r="EY29" i="7"/>
  <c r="EQ29" i="7"/>
  <c r="FK22" i="16"/>
  <c r="FC22" i="16"/>
  <c r="FY90" i="14"/>
  <c r="FQ90" i="14"/>
  <c r="EQ97" i="16"/>
  <c r="EY97" i="16"/>
  <c r="FJ74" i="14"/>
  <c r="FR74" i="14"/>
  <c r="EJ9" i="7"/>
  <c r="ER9" i="7"/>
  <c r="FQ65" i="17"/>
  <c r="FY65" i="17"/>
  <c r="EV15" i="24"/>
  <c r="FD15" i="24"/>
  <c r="FJ69" i="14"/>
  <c r="FR69" i="14"/>
  <c r="EX68" i="17"/>
  <c r="FF68" i="17"/>
  <c r="EY48" i="17"/>
  <c r="EQ48" i="17"/>
  <c r="EV52" i="17"/>
  <c r="FD52" i="17"/>
  <c r="FC31" i="14"/>
  <c r="FK31" i="14"/>
  <c r="EQ18" i="6"/>
  <c r="EY18" i="6"/>
  <c r="FC16" i="16"/>
  <c r="FK16" i="16"/>
  <c r="FC77" i="16"/>
  <c r="FK77" i="16"/>
  <c r="FC81" i="14"/>
  <c r="FK81" i="14"/>
  <c r="FD10" i="22"/>
  <c r="EV10" i="22"/>
  <c r="FE32" i="10"/>
  <c r="FM32" i="10"/>
  <c r="FM23" i="10"/>
  <c r="FE23" i="10"/>
  <c r="FF53" i="7"/>
  <c r="EX53" i="7"/>
  <c r="FB12" i="19"/>
  <c r="FJ12" i="19"/>
  <c r="FF61" i="17"/>
  <c r="EX61" i="17"/>
  <c r="FC33" i="16"/>
  <c r="FK33" i="16"/>
  <c r="FD48" i="7"/>
  <c r="EV48" i="7"/>
  <c r="EV26" i="11"/>
  <c r="FD26" i="11"/>
  <c r="EQ100" i="17"/>
  <c r="EY100" i="17"/>
  <c r="EV21" i="10"/>
  <c r="FD21" i="10"/>
  <c r="FF85" i="14"/>
  <c r="EX85" i="14"/>
  <c r="EP31" i="9"/>
  <c r="EX31" i="9"/>
  <c r="EV30" i="16"/>
  <c r="FD30" i="16"/>
  <c r="FK41" i="16"/>
  <c r="FC41" i="16"/>
  <c r="FE20" i="14"/>
  <c r="FM20" i="14"/>
  <c r="EV30" i="7"/>
  <c r="FD30" i="7"/>
  <c r="EV61" i="16"/>
  <c r="FD61" i="16"/>
  <c r="EV84" i="16"/>
  <c r="FD84" i="16"/>
  <c r="FJ57" i="16"/>
  <c r="FR57" i="16"/>
  <c r="FC16" i="4"/>
  <c r="FK16" i="4"/>
  <c r="EV16" i="14"/>
  <c r="FD16" i="14"/>
  <c r="EX19" i="16"/>
  <c r="FF19" i="16"/>
  <c r="FJ95" i="14"/>
  <c r="FR95" i="14"/>
  <c r="FM85" i="16"/>
  <c r="FE85" i="16"/>
  <c r="FJ17" i="9"/>
  <c r="FB17" i="9"/>
  <c r="FD45" i="17"/>
  <c r="EV45" i="17"/>
  <c r="EY14" i="25"/>
  <c r="EQ14" i="25"/>
  <c r="EY11" i="5"/>
  <c r="EQ11" i="5"/>
  <c r="EX13" i="17"/>
  <c r="FF13" i="17"/>
  <c r="FC78" i="14"/>
  <c r="FK78" i="14"/>
  <c r="FF10" i="12"/>
  <c r="EX10" i="12"/>
  <c r="FK59" i="7"/>
  <c r="FC59" i="7"/>
  <c r="EY13" i="14"/>
  <c r="EQ13" i="14"/>
  <c r="EQ14" i="4"/>
  <c r="EY14" i="4"/>
  <c r="FM19" i="10"/>
  <c r="FE19" i="10"/>
  <c r="FD23" i="14"/>
  <c r="EV23" i="14"/>
  <c r="FF34" i="16"/>
  <c r="EX34" i="16"/>
  <c r="FY40" i="16"/>
  <c r="FQ40" i="16"/>
  <c r="EV36" i="7"/>
  <c r="FD36" i="7"/>
  <c r="EY31" i="16"/>
  <c r="EQ31" i="16"/>
  <c r="FF39" i="7"/>
  <c r="EX39" i="7"/>
  <c r="EY65" i="14"/>
  <c r="EQ65" i="14"/>
  <c r="FD23" i="16"/>
  <c r="EV23" i="16"/>
  <c r="EY28" i="7"/>
  <c r="EQ28" i="7"/>
  <c r="EY17" i="24"/>
  <c r="EQ17" i="24"/>
  <c r="FM98" i="17"/>
  <c r="FE98" i="17"/>
  <c r="EY32" i="25"/>
  <c r="EQ32" i="25"/>
  <c r="EY53" i="16"/>
  <c r="EQ53" i="16"/>
  <c r="FC24" i="9"/>
  <c r="EU24" i="9"/>
  <c r="FF53" i="17"/>
  <c r="EX53" i="17"/>
  <c r="FD29" i="4"/>
  <c r="EV29" i="4"/>
  <c r="EY19" i="11"/>
  <c r="EQ19" i="11"/>
  <c r="FD22" i="7"/>
  <c r="EV22" i="7"/>
  <c r="EY17" i="16"/>
  <c r="EQ17" i="16"/>
  <c r="FR82" i="14"/>
  <c r="FJ82" i="14"/>
  <c r="FJ22" i="9"/>
  <c r="FB22" i="9"/>
  <c r="FK68" i="17"/>
  <c r="FC68" i="17"/>
  <c r="EV9" i="13"/>
  <c r="FD9" i="13"/>
  <c r="EY100" i="16"/>
  <c r="EQ100" i="16"/>
  <c r="FR94" i="14"/>
  <c r="FJ94" i="14"/>
  <c r="FK22" i="17"/>
  <c r="FC22" i="17"/>
  <c r="EY25" i="17"/>
  <c r="EQ25" i="17"/>
  <c r="FK70" i="16"/>
  <c r="FC70" i="16"/>
  <c r="EY23" i="11"/>
  <c r="EQ23" i="11"/>
  <c r="FK94" i="17"/>
  <c r="FC94" i="17"/>
  <c r="FK26" i="7"/>
  <c r="FC26" i="7"/>
  <c r="EQ82" i="14"/>
  <c r="EY82" i="14"/>
  <c r="FK80" i="14"/>
  <c r="FC80" i="14"/>
  <c r="FD26" i="4"/>
  <c r="EV26" i="4"/>
  <c r="FC28" i="9"/>
  <c r="EU28" i="9"/>
  <c r="EQ60" i="16"/>
  <c r="EY60" i="16"/>
  <c r="EY29" i="6"/>
  <c r="EQ29" i="6"/>
  <c r="FF19" i="7"/>
  <c r="EX19" i="7"/>
  <c r="EY72" i="16"/>
  <c r="EQ72" i="16"/>
  <c r="FF58" i="14"/>
  <c r="EX58" i="14"/>
  <c r="FF52" i="7"/>
  <c r="EX52" i="7"/>
  <c r="ER9" i="15"/>
  <c r="EJ9" i="15"/>
  <c r="FD9" i="14"/>
  <c r="EV9" i="14"/>
  <c r="EY12" i="4"/>
  <c r="EQ12" i="4"/>
  <c r="EY42" i="14"/>
  <c r="EQ42" i="14"/>
  <c r="FF31" i="6"/>
  <c r="EX31" i="6"/>
  <c r="CL30" i="17"/>
  <c r="FD12" i="6"/>
  <c r="EV12" i="6"/>
  <c r="EY46" i="7"/>
  <c r="EQ46" i="7"/>
  <c r="FD28" i="25"/>
  <c r="EV28" i="25"/>
  <c r="FM16" i="13"/>
  <c r="FE16" i="13"/>
  <c r="FD27" i="7"/>
  <c r="EV27" i="7"/>
  <c r="EV15" i="10"/>
  <c r="FD15" i="10"/>
  <c r="EV31" i="7"/>
  <c r="FD31" i="7"/>
  <c r="EY62" i="17"/>
  <c r="EQ62" i="17"/>
  <c r="EY13" i="6"/>
  <c r="EQ13" i="6"/>
  <c r="FF58" i="7"/>
  <c r="EX58" i="7"/>
  <c r="FE23" i="14"/>
  <c r="FM23" i="14"/>
  <c r="FD16" i="24"/>
  <c r="EV16" i="24"/>
  <c r="FK46" i="7"/>
  <c r="FC46" i="7"/>
  <c r="EQ38" i="7"/>
  <c r="EY38" i="7"/>
  <c r="FC16" i="17"/>
  <c r="FK16" i="17"/>
  <c r="EV92" i="14"/>
  <c r="FD92" i="14"/>
  <c r="EQ18" i="11"/>
  <c r="EY18" i="11"/>
  <c r="FD33" i="6"/>
  <c r="EV33" i="6"/>
  <c r="FL27" i="16"/>
  <c r="FT27" i="16"/>
  <c r="FC58" i="17"/>
  <c r="FK58" i="17"/>
  <c r="EQ21" i="7"/>
  <c r="EY21" i="7"/>
  <c r="EX20" i="9"/>
  <c r="EP20" i="9"/>
  <c r="FM25" i="4"/>
  <c r="FE25" i="4"/>
  <c r="FJ20" i="16"/>
  <c r="FR20" i="16"/>
  <c r="EQ88" i="17"/>
  <c r="EY88" i="17"/>
  <c r="EY12" i="15"/>
  <c r="EQ12" i="15"/>
  <c r="FF93" i="14"/>
  <c r="EX93" i="14"/>
  <c r="FC72" i="16"/>
  <c r="FK72" i="16"/>
  <c r="EX81" i="16"/>
  <c r="FF81" i="16"/>
  <c r="EQ77" i="14"/>
  <c r="EY77" i="14"/>
  <c r="FJ17" i="24"/>
  <c r="FR17" i="24"/>
  <c r="EQ18" i="4"/>
  <c r="EY18" i="4"/>
  <c r="FJ66" i="17"/>
  <c r="FR66" i="17"/>
  <c r="EV47" i="17"/>
  <c r="FD47" i="17"/>
  <c r="EV28" i="4"/>
  <c r="FD28" i="4"/>
  <c r="EX54" i="17"/>
  <c r="FF54" i="17"/>
  <c r="EX40" i="16"/>
  <c r="FF40" i="16"/>
  <c r="EQ10" i="11"/>
  <c r="EY10" i="11"/>
  <c r="EV28" i="17"/>
  <c r="FD28" i="17"/>
  <c r="FE9" i="12"/>
  <c r="FM9" i="12"/>
  <c r="EX18" i="24"/>
  <c r="FF18" i="24"/>
  <c r="EQ68" i="16"/>
  <c r="EY68" i="16"/>
  <c r="FQ36" i="14"/>
  <c r="FY36" i="14"/>
  <c r="EP24" i="9"/>
  <c r="EX24" i="9"/>
  <c r="EY11" i="6"/>
  <c r="EQ11" i="6"/>
  <c r="EQ12" i="17"/>
  <c r="EY12" i="17"/>
  <c r="EX70" i="16"/>
  <c r="FF70" i="16"/>
  <c r="FJ77" i="14"/>
  <c r="FR77" i="14"/>
  <c r="FJ82" i="17"/>
  <c r="FR82" i="17"/>
  <c r="EV14" i="6"/>
  <c r="FD14" i="6"/>
  <c r="FQ93" i="14"/>
  <c r="FY93" i="14"/>
  <c r="FC72" i="17"/>
  <c r="FK72" i="17"/>
  <c r="FK19" i="25"/>
  <c r="FC19" i="25"/>
  <c r="EX94" i="16"/>
  <c r="FF94" i="16"/>
  <c r="EY22" i="4"/>
  <c r="EQ22" i="4"/>
  <c r="EQ14" i="6"/>
  <c r="EY14" i="6"/>
  <c r="FD14" i="15"/>
  <c r="EV14" i="15"/>
  <c r="FM57" i="16"/>
  <c r="FE57" i="16"/>
  <c r="FC15" i="25"/>
  <c r="FK15" i="25"/>
  <c r="FE87" i="14"/>
  <c r="FM87" i="14"/>
  <c r="FM14" i="17"/>
  <c r="FE14" i="17"/>
  <c r="EQ10" i="24"/>
  <c r="EY10" i="24"/>
  <c r="EX32" i="16"/>
  <c r="FF32" i="16"/>
  <c r="FC74" i="16"/>
  <c r="FK74" i="16"/>
  <c r="EQ51" i="16"/>
  <c r="EY51" i="16"/>
  <c r="FD27" i="17"/>
  <c r="EV27" i="17"/>
  <c r="FC75" i="17"/>
  <c r="FK75" i="17"/>
  <c r="FC41" i="14"/>
  <c r="FK41" i="14"/>
  <c r="FJ12" i="11"/>
  <c r="FR12" i="11"/>
  <c r="FJ20" i="11"/>
  <c r="FR20" i="11"/>
  <c r="EX15" i="7"/>
  <c r="FF15" i="7"/>
  <c r="EV14" i="10"/>
  <c r="FD14" i="10"/>
  <c r="FD9" i="10"/>
  <c r="EV9" i="10"/>
  <c r="FD11" i="11"/>
  <c r="EV11" i="11"/>
  <c r="FF13" i="16"/>
  <c r="EX13" i="16"/>
  <c r="EY27" i="14"/>
  <c r="EQ27" i="14"/>
  <c r="EQ58" i="17"/>
  <c r="EY58" i="17"/>
  <c r="FC12" i="7"/>
  <c r="FK12" i="7"/>
  <c r="EX24" i="16"/>
  <c r="FF24" i="16"/>
  <c r="FK95" i="16"/>
  <c r="FC95" i="16"/>
  <c r="EV60" i="7"/>
  <c r="FD60" i="7"/>
  <c r="FK37" i="17"/>
  <c r="FC37" i="17"/>
  <c r="FD19" i="11"/>
  <c r="EV19" i="11"/>
  <c r="FK40" i="17"/>
  <c r="FC40" i="17"/>
  <c r="EX49" i="7"/>
  <c r="FF49" i="7"/>
  <c r="FQ86" i="14"/>
  <c r="FY86" i="14"/>
  <c r="EY56" i="7"/>
  <c r="EQ56" i="7"/>
  <c r="FF69" i="17"/>
  <c r="EX69" i="17"/>
  <c r="FD12" i="5"/>
  <c r="EV12" i="5"/>
  <c r="EY48" i="16"/>
  <c r="EQ48" i="16"/>
  <c r="EY12" i="7"/>
  <c r="EQ12" i="7"/>
  <c r="EY15" i="11"/>
  <c r="EQ15" i="11"/>
  <c r="FK25" i="25"/>
  <c r="FC25" i="25"/>
  <c r="FD16" i="10"/>
  <c r="EV16" i="10"/>
  <c r="FD85" i="14"/>
  <c r="EV85" i="14"/>
  <c r="FQ63" i="16"/>
  <c r="FY63" i="16"/>
  <c r="FF24" i="7"/>
  <c r="EX24" i="7"/>
  <c r="FK55" i="17"/>
  <c r="FC55" i="17"/>
  <c r="EQ98" i="16"/>
  <c r="EY98" i="16"/>
  <c r="FK16" i="11"/>
  <c r="FC16" i="11"/>
  <c r="FC38" i="7"/>
  <c r="FK38" i="7"/>
  <c r="FF96" i="16"/>
  <c r="EX96" i="16"/>
  <c r="FD83" i="16"/>
  <c r="EV83" i="16"/>
  <c r="EY16" i="17"/>
  <c r="EQ16" i="17"/>
  <c r="FF11" i="7"/>
  <c r="EX11" i="7"/>
  <c r="FQ29" i="14"/>
  <c r="FY29" i="14"/>
  <c r="FD15" i="6"/>
  <c r="EV15" i="6"/>
  <c r="FK74" i="17"/>
  <c r="FC74" i="17"/>
  <c r="FF27" i="7"/>
  <c r="EX27" i="7"/>
  <c r="EY20" i="6"/>
  <c r="EQ20" i="6"/>
  <c r="EY81" i="14"/>
  <c r="EQ81" i="14"/>
  <c r="FD22" i="11"/>
  <c r="EV22" i="11"/>
  <c r="FD9" i="21"/>
  <c r="EV9" i="21"/>
  <c r="EY54" i="7"/>
  <c r="EQ54" i="7"/>
  <c r="FD14" i="21"/>
  <c r="EV14" i="21"/>
  <c r="EY29" i="25"/>
  <c r="EQ29" i="25"/>
  <c r="FC91" i="16"/>
  <c r="FK91" i="16"/>
  <c r="EY94" i="14"/>
  <c r="EQ94" i="14"/>
  <c r="EY51" i="17"/>
  <c r="EQ51" i="17"/>
  <c r="EY21" i="6"/>
  <c r="EQ21" i="6"/>
  <c r="FD12" i="25"/>
  <c r="EV12" i="25"/>
  <c r="FE39" i="17"/>
  <c r="FM39" i="17"/>
  <c r="FJ30" i="9"/>
  <c r="FB30" i="9"/>
  <c r="FD47" i="7"/>
  <c r="EV47" i="7"/>
  <c r="FK91" i="14"/>
  <c r="FC91" i="14"/>
  <c r="EY16" i="6"/>
  <c r="EQ16" i="6"/>
  <c r="FF17" i="17"/>
  <c r="EX17" i="17"/>
  <c r="EY20" i="7"/>
  <c r="EQ20" i="7"/>
  <c r="EY37" i="7"/>
  <c r="EQ37" i="7"/>
  <c r="FE11" i="25"/>
  <c r="FM11" i="25"/>
  <c r="FD20" i="6"/>
  <c r="EV20" i="6"/>
  <c r="EV15" i="16"/>
  <c r="FD15" i="16"/>
  <c r="FD14" i="11"/>
  <c r="EV14" i="11"/>
  <c r="FK36" i="17"/>
  <c r="FC36" i="17"/>
  <c r="FF34" i="7"/>
  <c r="EX34" i="7"/>
  <c r="FL10" i="9"/>
  <c r="FD10" i="9"/>
  <c r="FK10" i="7"/>
  <c r="FC10" i="7"/>
  <c r="FC9" i="5"/>
  <c r="FK9" i="5"/>
  <c r="FQ19" i="17"/>
  <c r="FY19" i="17"/>
  <c r="EY11" i="11"/>
  <c r="EQ11" i="11"/>
  <c r="FM28" i="17"/>
  <c r="FE28" i="17"/>
  <c r="FK51" i="7"/>
  <c r="FC51" i="7"/>
  <c r="FD32" i="7"/>
  <c r="EV32" i="7"/>
  <c r="FC67" i="16"/>
  <c r="FK67" i="16"/>
  <c r="FK10" i="16"/>
  <c r="FC10" i="16"/>
  <c r="FQ20" i="4"/>
  <c r="FY20" i="4"/>
  <c r="EQ49" i="16"/>
  <c r="EY49" i="16"/>
  <c r="FD14" i="24"/>
  <c r="EV14" i="24"/>
  <c r="FM38" i="16"/>
  <c r="FE38" i="16"/>
  <c r="FQ38" i="17"/>
  <c r="FY38" i="17"/>
  <c r="FD52" i="14"/>
  <c r="EV52" i="14"/>
  <c r="FK46" i="14"/>
  <c r="FC46" i="14"/>
  <c r="EQ18" i="13"/>
  <c r="EY18" i="13"/>
  <c r="EX73" i="16"/>
  <c r="FF73" i="16"/>
  <c r="FK18" i="24"/>
  <c r="FC18" i="24"/>
  <c r="FD62" i="14"/>
  <c r="EV62" i="14"/>
  <c r="FJ84" i="14"/>
  <c r="FR84" i="14"/>
  <c r="EV22" i="6"/>
  <c r="FD22" i="6"/>
  <c r="EV26" i="14"/>
  <c r="FD26" i="14"/>
  <c r="EQ17" i="14"/>
  <c r="EY17" i="14"/>
  <c r="FC39" i="14"/>
  <c r="FK39" i="14"/>
  <c r="EQ14" i="13"/>
  <c r="EY14" i="13"/>
  <c r="EX39" i="14"/>
  <c r="FF39" i="14"/>
  <c r="FC55" i="16"/>
  <c r="FK55" i="16"/>
  <c r="FL20" i="24"/>
  <c r="FT20" i="24"/>
  <c r="FD13" i="15"/>
  <c r="EV13" i="15"/>
  <c r="EQ50" i="7"/>
  <c r="EY50" i="7"/>
  <c r="EX31" i="14"/>
  <c r="FF31" i="14"/>
  <c r="FL17" i="13"/>
  <c r="FT17" i="13"/>
  <c r="FC62" i="16"/>
  <c r="FK62" i="16"/>
  <c r="FE15" i="10"/>
  <c r="FM15" i="10"/>
  <c r="EQ52" i="17"/>
  <c r="EY52" i="17"/>
  <c r="EY52" i="14"/>
  <c r="EQ52" i="14"/>
  <c r="FC16" i="25"/>
  <c r="FK16" i="25"/>
  <c r="FJ94" i="16"/>
  <c r="FR94" i="16"/>
  <c r="FC68" i="14"/>
  <c r="FK68" i="14"/>
  <c r="EX21" i="4"/>
  <c r="FF21" i="4"/>
  <c r="FC11" i="6"/>
  <c r="FK11" i="6"/>
  <c r="FM22" i="17"/>
  <c r="FE22" i="17"/>
  <c r="EX63" i="17"/>
  <c r="FF63" i="17"/>
  <c r="EU9" i="19"/>
  <c r="FC9" i="19"/>
  <c r="EQ26" i="6"/>
  <c r="EY26" i="6"/>
  <c r="EX45" i="14"/>
  <c r="FF45" i="14"/>
  <c r="EV26" i="16"/>
  <c r="FD26" i="16"/>
  <c r="EP23" i="9"/>
  <c r="EX23" i="9"/>
  <c r="FM43" i="17"/>
  <c r="FE43" i="17"/>
  <c r="EV25" i="4"/>
  <c r="FD25" i="4"/>
  <c r="EQ90" i="16"/>
  <c r="EY90" i="16"/>
  <c r="EY26" i="25"/>
  <c r="EQ26" i="25"/>
  <c r="FJ99" i="16"/>
  <c r="FR99" i="16"/>
  <c r="EY33" i="7"/>
  <c r="EQ33" i="7"/>
  <c r="EV20" i="10"/>
  <c r="FD20" i="10"/>
  <c r="FQ24" i="4"/>
  <c r="FY24" i="4"/>
  <c r="EQ55" i="7"/>
  <c r="EY55" i="7"/>
  <c r="FJ98" i="16"/>
  <c r="FR98" i="16"/>
  <c r="FD25" i="14"/>
  <c r="EV25" i="14"/>
  <c r="EQ55" i="14"/>
  <c r="EY55" i="14"/>
  <c r="EQ76" i="16"/>
  <c r="EY76" i="16"/>
  <c r="FC80" i="16"/>
  <c r="FK80" i="16"/>
  <c r="EV61" i="14"/>
  <c r="FD61" i="14"/>
  <c r="EV26" i="25"/>
  <c r="FD26" i="25"/>
  <c r="EQ75" i="17"/>
  <c r="EY75" i="17"/>
  <c r="FE37" i="17"/>
  <c r="FM37" i="17"/>
  <c r="FF45" i="7"/>
  <c r="EX45" i="7"/>
  <c r="EX92" i="17"/>
  <c r="FF92" i="17"/>
  <c r="FR65" i="16"/>
  <c r="FJ65" i="16"/>
  <c r="EX62" i="16"/>
  <c r="FF62" i="16"/>
  <c r="FK64" i="17"/>
  <c r="FC64" i="17"/>
  <c r="EQ9" i="13"/>
  <c r="EY9" i="13"/>
  <c r="EV28" i="10"/>
  <c r="FD28" i="10"/>
  <c r="FC88" i="14"/>
  <c r="FK88" i="14"/>
  <c r="EX18" i="17"/>
  <c r="FF18" i="17"/>
  <c r="FF9" i="10"/>
  <c r="EX9" i="10"/>
  <c r="FY55" i="14"/>
  <c r="FQ55" i="14"/>
  <c r="EQ19" i="4"/>
  <c r="EY19" i="4"/>
  <c r="FC24" i="25"/>
  <c r="FK24" i="25"/>
  <c r="FR24" i="16"/>
  <c r="FJ24" i="16"/>
  <c r="EV11" i="15"/>
  <c r="FD11" i="15"/>
  <c r="FE12" i="25"/>
  <c r="FM12" i="25"/>
  <c r="EX43" i="7"/>
  <c r="FF43" i="7"/>
  <c r="FC60" i="16"/>
  <c r="FK60" i="16"/>
  <c r="EV26" i="10"/>
  <c r="FD26" i="10"/>
  <c r="EQ64" i="17"/>
  <c r="EY64" i="17"/>
  <c r="EV31" i="6"/>
  <c r="FD31" i="6"/>
  <c r="FM20" i="11"/>
  <c r="FE20" i="11"/>
  <c r="FD30" i="14"/>
  <c r="EV30" i="14"/>
  <c r="FE9" i="9"/>
  <c r="EW9" i="9"/>
  <c r="FK41" i="7"/>
  <c r="FC41" i="7"/>
  <c r="FD13" i="10"/>
  <c r="EV13" i="10"/>
  <c r="EQ89" i="17"/>
  <c r="EY89" i="17"/>
  <c r="FC42" i="14"/>
  <c r="FK42" i="14"/>
  <c r="EY50" i="14"/>
  <c r="EQ50" i="14"/>
  <c r="FD19" i="13"/>
  <c r="EV19" i="13"/>
  <c r="FK77" i="17"/>
  <c r="FC77" i="17"/>
  <c r="EV16" i="7"/>
  <c r="FD16" i="7"/>
  <c r="FF52" i="16"/>
  <c r="EX52" i="16"/>
  <c r="EQ10" i="13"/>
  <c r="EY10" i="13"/>
  <c r="EV28" i="14"/>
  <c r="FD28" i="14"/>
  <c r="FF60" i="7"/>
  <c r="EX60" i="7"/>
  <c r="EX35" i="6"/>
  <c r="FF35" i="6"/>
  <c r="FD32" i="25"/>
  <c r="EV32" i="25"/>
  <c r="FM19" i="17"/>
  <c r="FE19" i="17"/>
  <c r="FC21" i="17"/>
  <c r="FK21" i="17"/>
  <c r="FF18" i="16"/>
  <c r="EX18" i="16"/>
  <c r="FF75" i="14"/>
  <c r="EX75" i="14"/>
  <c r="EX26" i="14"/>
  <c r="FF26" i="14"/>
  <c r="FT84" i="14"/>
  <c r="FL84" i="14"/>
  <c r="FF97" i="14"/>
  <c r="EX97" i="14"/>
  <c r="FE11" i="12"/>
  <c r="FM11" i="12"/>
  <c r="EY88" i="16"/>
  <c r="EQ88" i="16"/>
  <c r="FD15" i="13"/>
  <c r="EV15" i="13"/>
  <c r="EY25" i="6"/>
  <c r="EQ25" i="6"/>
  <c r="GA32" i="14"/>
  <c r="FS32" i="14"/>
  <c r="FC39" i="17"/>
  <c r="FK39" i="17"/>
  <c r="FD16" i="6"/>
  <c r="EV16" i="6"/>
  <c r="FC86" i="17"/>
  <c r="FK86" i="17"/>
  <c r="FK71" i="16"/>
  <c r="FC71" i="16"/>
  <c r="FD59" i="14"/>
  <c r="EV59" i="14"/>
  <c r="FM10" i="10"/>
  <c r="FE10" i="10"/>
  <c r="FK23" i="7"/>
  <c r="FC23" i="7"/>
  <c r="FC34" i="14"/>
  <c r="FK34" i="14"/>
  <c r="EY25" i="7"/>
  <c r="EQ25" i="7"/>
  <c r="FD67" i="17"/>
  <c r="EV67" i="17"/>
  <c r="EY65" i="17"/>
  <c r="EQ65" i="17"/>
  <c r="EY25" i="25"/>
  <c r="EQ25" i="25"/>
  <c r="FF23" i="17"/>
  <c r="EX23" i="17"/>
  <c r="FF29" i="4"/>
  <c r="EX29" i="4"/>
  <c r="FD87" i="16"/>
  <c r="EV87" i="16"/>
  <c r="FD10" i="11"/>
  <c r="EV10" i="11"/>
  <c r="EY73" i="14"/>
  <c r="EQ73" i="14"/>
  <c r="FK37" i="14"/>
  <c r="FC37" i="14"/>
  <c r="EY86" i="14"/>
  <c r="EQ86" i="14"/>
  <c r="FM40" i="14"/>
  <c r="FE40" i="14"/>
  <c r="FK10" i="15"/>
  <c r="FC10" i="15"/>
  <c r="EV35" i="6"/>
  <c r="FD35" i="6"/>
  <c r="FM29" i="16"/>
  <c r="FE29" i="16"/>
  <c r="FD18" i="10"/>
  <c r="EV18" i="10"/>
  <c r="EY76" i="17"/>
  <c r="EQ76" i="17"/>
  <c r="FD50" i="17"/>
  <c r="EV50" i="17"/>
  <c r="FD53" i="7"/>
  <c r="EV53" i="7"/>
  <c r="EY60" i="17"/>
  <c r="EQ60" i="17"/>
  <c r="FK96" i="17"/>
  <c r="FC96" i="17"/>
  <c r="EV44" i="7"/>
  <c r="FD44" i="7"/>
  <c r="FD60" i="17"/>
  <c r="EV60" i="17"/>
  <c r="FM53" i="14"/>
  <c r="FE53" i="14"/>
  <c r="FD25" i="10"/>
  <c r="EV25" i="10"/>
  <c r="FF79" i="16"/>
  <c r="EX79" i="16"/>
  <c r="FF44" i="7"/>
  <c r="EX44" i="7"/>
  <c r="FD19" i="4"/>
  <c r="EV19" i="4"/>
  <c r="FL15" i="16"/>
  <c r="FT15" i="16"/>
  <c r="EY19" i="13"/>
  <c r="EQ19" i="13"/>
  <c r="EY34" i="14"/>
  <c r="EQ34" i="14"/>
  <c r="FF86" i="17"/>
  <c r="EX86" i="17"/>
  <c r="EV38" i="16"/>
  <c r="FD38" i="16"/>
  <c r="EQ44" i="14"/>
  <c r="EY44" i="14"/>
  <c r="FF32" i="17"/>
  <c r="EX32" i="17"/>
  <c r="FK54" i="17"/>
  <c r="FC54" i="17"/>
  <c r="EY10" i="7"/>
  <c r="EQ10" i="7"/>
  <c r="FR69" i="16"/>
  <c r="FJ69" i="16"/>
  <c r="FM30" i="10"/>
  <c r="FE30" i="10"/>
  <c r="EY28" i="6"/>
  <c r="EQ28" i="6"/>
  <c r="ER9" i="22"/>
  <c r="EJ9" i="22"/>
  <c r="EX14" i="21"/>
  <c r="FF14" i="21"/>
  <c r="FM87" i="17"/>
  <c r="FE87" i="17"/>
  <c r="EY27" i="4"/>
  <c r="EQ27" i="4"/>
  <c r="EV30" i="10"/>
  <c r="FD30" i="10"/>
  <c r="EQ62" i="14"/>
  <c r="EY62" i="14"/>
  <c r="EX68" i="14"/>
  <c r="FF68" i="14"/>
  <c r="EX37" i="16"/>
  <c r="FF37" i="16"/>
  <c r="FM21" i="11"/>
  <c r="FE21" i="11"/>
  <c r="EV53" i="14"/>
  <c r="FD53" i="14"/>
  <c r="FD13" i="21"/>
  <c r="EV13" i="21"/>
  <c r="EQ79" i="17"/>
  <c r="EY79" i="17"/>
  <c r="EQ15" i="4"/>
  <c r="EY15" i="4"/>
  <c r="EQ92" i="16"/>
  <c r="EY92" i="16"/>
  <c r="FC16" i="9"/>
  <c r="EU16" i="9"/>
  <c r="FC20" i="7"/>
  <c r="FK20" i="7"/>
  <c r="EY89" i="16"/>
  <c r="EQ89" i="16"/>
  <c r="EV11" i="16"/>
  <c r="FD11" i="16"/>
  <c r="EQ10" i="16"/>
  <c r="EY10" i="16"/>
  <c r="EX13" i="13"/>
  <c r="FF13" i="13"/>
  <c r="FQ100" i="17"/>
  <c r="FY100" i="17"/>
  <c r="EV57" i="7"/>
  <c r="FD57" i="7"/>
  <c r="EV11" i="21"/>
  <c r="FD11" i="21"/>
  <c r="FJ97" i="16"/>
  <c r="FR97" i="16"/>
  <c r="FQ89" i="17"/>
  <c r="FY89" i="17"/>
  <c r="EY19" i="25"/>
  <c r="EQ19" i="25"/>
  <c r="FC49" i="16"/>
  <c r="FK49" i="16"/>
  <c r="FJ22" i="4"/>
  <c r="FR22" i="4"/>
  <c r="FL66" i="17"/>
  <c r="FT66" i="17"/>
  <c r="EV19" i="14"/>
  <c r="FD19" i="14"/>
  <c r="FC92" i="17"/>
  <c r="FK92" i="17"/>
  <c r="EV22" i="25"/>
  <c r="FD22" i="25"/>
  <c r="EV33" i="7"/>
  <c r="FD33" i="7"/>
  <c r="FJ93" i="17"/>
  <c r="FR93" i="17"/>
  <c r="EQ15" i="6"/>
  <c r="EY15" i="6"/>
  <c r="EX65" i="16"/>
  <c r="FF65" i="16"/>
  <c r="FC20" i="14"/>
  <c r="FK20" i="14"/>
  <c r="EV89" i="14"/>
  <c r="FD89" i="14"/>
  <c r="EY35" i="16"/>
  <c r="EQ35" i="16"/>
  <c r="EQ22" i="7"/>
  <c r="EY22" i="7"/>
  <c r="EQ10" i="6"/>
  <c r="EY10" i="6"/>
  <c r="FF16" i="4"/>
  <c r="EX16" i="4"/>
  <c r="EX63" i="14"/>
  <c r="FF63" i="14"/>
  <c r="FK20" i="25"/>
  <c r="FC20" i="25"/>
  <c r="FC23" i="17"/>
  <c r="FK23" i="17"/>
  <c r="FC75" i="14"/>
  <c r="FK75" i="14"/>
  <c r="FJ17" i="17"/>
  <c r="FR17" i="17"/>
  <c r="FM9" i="17"/>
  <c r="FE9" i="17"/>
  <c r="FJ21" i="9"/>
  <c r="FB21" i="9"/>
  <c r="FR9" i="24"/>
  <c r="FJ9" i="24"/>
  <c r="EW11" i="9"/>
  <c r="FE11" i="9"/>
  <c r="FC56" i="17"/>
  <c r="FK56" i="17"/>
  <c r="FD44" i="17"/>
  <c r="EV44" i="17"/>
  <c r="FE27" i="6"/>
  <c r="FM27" i="6"/>
  <c r="FJ76" i="16"/>
  <c r="FR76" i="16"/>
  <c r="FK85" i="16"/>
  <c r="FC85" i="16"/>
  <c r="EQ22" i="25"/>
  <c r="EY22" i="25"/>
  <c r="EQ69" i="14"/>
  <c r="EY69" i="14"/>
  <c r="EV24" i="11"/>
  <c r="FD24" i="11"/>
  <c r="FK27" i="25"/>
  <c r="FC27" i="25"/>
  <c r="FF30" i="4"/>
  <c r="EX30" i="4"/>
  <c r="FE92" i="14"/>
  <c r="FM92" i="14"/>
  <c r="EV25" i="11"/>
  <c r="FD25" i="11"/>
  <c r="EQ44" i="17"/>
  <c r="EY44" i="17"/>
  <c r="EW14" i="9"/>
  <c r="FE14" i="9"/>
  <c r="FD34" i="6"/>
  <c r="EV34" i="6"/>
  <c r="EX37" i="14"/>
  <c r="FF37" i="14"/>
  <c r="EX9" i="18"/>
  <c r="FF9" i="18"/>
  <c r="EV23" i="10"/>
  <c r="FD23" i="10"/>
  <c r="FF36" i="14"/>
  <c r="EX36" i="14"/>
  <c r="FD27" i="6"/>
  <c r="EV27" i="6"/>
  <c r="FD9" i="22"/>
  <c r="EV9" i="22"/>
  <c r="FD18" i="11"/>
  <c r="EV18" i="11"/>
  <c r="FL25" i="10"/>
  <c r="FT25" i="10"/>
  <c r="FJ18" i="9"/>
  <c r="FB18" i="9"/>
  <c r="ER9" i="14"/>
  <c r="EJ9" i="14"/>
  <c r="FX13" i="16"/>
  <c r="GF13" i="16"/>
  <c r="FF10" i="18"/>
  <c r="EX10" i="18"/>
  <c r="FF38" i="14"/>
  <c r="EX38" i="14"/>
  <c r="FD98" i="17"/>
  <c r="EV98" i="17"/>
  <c r="EY80" i="16"/>
  <c r="EQ80" i="16"/>
  <c r="FD10" i="18"/>
  <c r="EV10" i="18"/>
  <c r="FK45" i="16"/>
  <c r="FC45" i="16"/>
  <c r="FD34" i="7"/>
  <c r="EV34" i="7"/>
  <c r="FY48" i="14"/>
  <c r="FQ48" i="14"/>
  <c r="FD55" i="7"/>
  <c r="EV55" i="7"/>
  <c r="FM95" i="14"/>
  <c r="FE95" i="14"/>
  <c r="FC37" i="16"/>
  <c r="FK37" i="16"/>
  <c r="FK18" i="7"/>
  <c r="FC18" i="7"/>
  <c r="FC13" i="9"/>
  <c r="EU13" i="9"/>
  <c r="CM27" i="14"/>
  <c r="GE27" i="14"/>
  <c r="FM13" i="12"/>
  <c r="FE13" i="12"/>
  <c r="FD15" i="4"/>
  <c r="EV15" i="4"/>
  <c r="FF72" i="17"/>
  <c r="EX72" i="17"/>
  <c r="FD18" i="17"/>
  <c r="EV18" i="17"/>
  <c r="EW18" i="9"/>
  <c r="FE18" i="9"/>
  <c r="FD28" i="6"/>
  <c r="EV28" i="6"/>
  <c r="FD43" i="17"/>
  <c r="EV43" i="17"/>
  <c r="EV96" i="16"/>
  <c r="FD96" i="16"/>
  <c r="FK31" i="4"/>
  <c r="FC31" i="4"/>
  <c r="FM33" i="17"/>
  <c r="FE33" i="17"/>
  <c r="FD25" i="7"/>
  <c r="EV25" i="7"/>
  <c r="FF80" i="14"/>
  <c r="EX80" i="14"/>
  <c r="FF72" i="14"/>
  <c r="EX72" i="14"/>
  <c r="FM30" i="16"/>
  <c r="FE30" i="16"/>
  <c r="FD83" i="17"/>
  <c r="EV83" i="17"/>
  <c r="FD61" i="7"/>
  <c r="EV61" i="7"/>
  <c r="FJ26" i="9"/>
  <c r="FB26" i="9"/>
  <c r="EY28" i="25"/>
  <c r="EQ28" i="25"/>
  <c r="FK72" i="14"/>
  <c r="FC72" i="14"/>
  <c r="FD23" i="11"/>
  <c r="EV23" i="11"/>
  <c r="FD14" i="7"/>
  <c r="EV14" i="7"/>
  <c r="FK17" i="10"/>
  <c r="FC17" i="10"/>
  <c r="FK27" i="4"/>
  <c r="FC27" i="4"/>
  <c r="EY40" i="7"/>
  <c r="EQ40" i="7"/>
  <c r="FC14" i="13"/>
  <c r="FK14" i="13"/>
  <c r="EY16" i="16"/>
  <c r="EQ16" i="16"/>
  <c r="FM12" i="11"/>
  <c r="FE12" i="11"/>
  <c r="FD11" i="12"/>
  <c r="EV11" i="12"/>
  <c r="FK54" i="7"/>
  <c r="FC54" i="7"/>
  <c r="EQ50" i="17"/>
  <c r="EY50" i="17"/>
  <c r="FK38" i="14"/>
  <c r="FC38" i="14"/>
  <c r="FF35" i="17"/>
  <c r="EX35" i="17"/>
  <c r="EX41" i="7"/>
  <c r="FF41" i="7"/>
  <c r="EY25" i="14"/>
  <c r="EQ25" i="14"/>
  <c r="EU27" i="9"/>
  <c r="FC27" i="9"/>
  <c r="FD12" i="12"/>
  <c r="EV12" i="12"/>
  <c r="EV21" i="6"/>
  <c r="FD21" i="6"/>
  <c r="FJ60" i="14"/>
  <c r="FR60" i="14"/>
  <c r="FM28" i="10"/>
  <c r="FE28" i="10"/>
  <c r="FD25" i="17"/>
  <c r="EV25" i="17"/>
  <c r="EY30" i="25"/>
  <c r="EQ30" i="25"/>
  <c r="EQ41" i="14"/>
  <c r="EY41" i="14"/>
  <c r="FJ24" i="14"/>
  <c r="FR24" i="14"/>
  <c r="EV21" i="24"/>
  <c r="FD21" i="24"/>
  <c r="FC9" i="7"/>
  <c r="FK9" i="7"/>
  <c r="FE56" i="14"/>
  <c r="FM56" i="14"/>
  <c r="FD57" i="14"/>
  <c r="EV57" i="14"/>
  <c r="FC56" i="7"/>
  <c r="FK56" i="7"/>
  <c r="FJ87" i="14"/>
  <c r="FR87" i="14"/>
  <c r="EQ11" i="13"/>
  <c r="EY11" i="13"/>
  <c r="FL11" i="17"/>
  <c r="FT11" i="17"/>
  <c r="FR9" i="25"/>
  <c r="FJ9" i="25"/>
  <c r="EQ66" i="16"/>
  <c r="EY66" i="16"/>
  <c r="EY23" i="25"/>
  <c r="EQ23" i="25"/>
  <c r="EV49" i="7"/>
  <c r="FD49" i="7"/>
  <c r="EQ49" i="14"/>
  <c r="EY49" i="14"/>
  <c r="EY31" i="25"/>
  <c r="EQ31" i="25"/>
  <c r="EV21" i="4"/>
  <c r="FD21" i="4"/>
  <c r="EV18" i="25"/>
  <c r="FD18" i="25"/>
  <c r="EV10" i="13"/>
  <c r="FD10" i="13"/>
  <c r="FD38" i="6"/>
  <c r="EV38" i="6"/>
  <c r="FF23" i="16"/>
  <c r="EX23" i="16"/>
  <c r="EP27" i="9"/>
  <c r="EX27" i="9"/>
  <c r="FB25" i="9"/>
  <c r="FJ25" i="9"/>
  <c r="FJ49" i="17"/>
  <c r="FR49" i="17"/>
  <c r="EV11" i="14"/>
  <c r="FD11" i="14"/>
  <c r="EU15" i="9"/>
  <c r="FC15" i="9"/>
  <c r="EV13" i="4"/>
  <c r="FD13" i="4"/>
  <c r="EX14" i="16"/>
  <c r="FF14" i="16"/>
  <c r="FD13" i="12"/>
  <c r="EV13" i="12"/>
  <c r="EV10" i="6"/>
  <c r="FD10" i="6"/>
  <c r="FC36" i="16"/>
  <c r="FK36" i="16"/>
  <c r="FF70" i="17"/>
  <c r="EX70" i="17"/>
  <c r="FR81" i="16"/>
  <c r="FJ81" i="16"/>
  <c r="EQ41" i="16"/>
  <c r="EY41" i="16"/>
  <c r="EX88" i="14"/>
  <c r="FF88" i="14"/>
  <c r="FL9" i="5"/>
  <c r="FT9" i="5"/>
  <c r="EW22" i="9"/>
  <c r="FE22" i="9"/>
  <c r="EX9" i="16"/>
  <c r="FF9" i="16"/>
  <c r="EQ10" i="25"/>
  <c r="EY10" i="25"/>
  <c r="FL89" i="14"/>
  <c r="FT89" i="14"/>
  <c r="EY12" i="12"/>
  <c r="EQ12" i="12"/>
  <c r="EV42" i="17"/>
  <c r="FD42" i="17"/>
  <c r="EQ30" i="6"/>
  <c r="EY30" i="6"/>
  <c r="FK97" i="14"/>
  <c r="FC97" i="14"/>
  <c r="EW26" i="9"/>
  <c r="FE26" i="9"/>
  <c r="EV10" i="10"/>
  <c r="FD10" i="10"/>
  <c r="EV17" i="4"/>
  <c r="FD17" i="4"/>
  <c r="EX31" i="4"/>
  <c r="FF31" i="4"/>
  <c r="EQ33" i="6"/>
  <c r="EY33" i="6"/>
  <c r="FY22" i="14"/>
  <c r="FQ22" i="14"/>
  <c r="FK27" i="10"/>
  <c r="FC27" i="10"/>
  <c r="EU11" i="9"/>
  <c r="FC11" i="9"/>
  <c r="FE14" i="14"/>
  <c r="FM14" i="14"/>
  <c r="EY10" i="4"/>
  <c r="EQ10" i="4"/>
  <c r="EQ27" i="25"/>
  <c r="EY27" i="25"/>
  <c r="EU19" i="9"/>
  <c r="FC19" i="9"/>
  <c r="FE29" i="10"/>
  <c r="FM29" i="10"/>
  <c r="EV11" i="24"/>
  <c r="FD11" i="24"/>
  <c r="EV43" i="14"/>
  <c r="FD43" i="14"/>
  <c r="EQ42" i="7"/>
  <c r="EY42" i="7"/>
  <c r="FJ34" i="17"/>
  <c r="FR34" i="17"/>
  <c r="EX46" i="17"/>
  <c r="FF46" i="17"/>
  <c r="EX31" i="17"/>
  <c r="FF31" i="17"/>
  <c r="EV9" i="17"/>
  <c r="FD9" i="17"/>
  <c r="EV10" i="25"/>
  <c r="FD10" i="25"/>
  <c r="EX50" i="16"/>
  <c r="FF50" i="16"/>
  <c r="FC9" i="4"/>
  <c r="FK9" i="4"/>
  <c r="EQ36" i="16"/>
  <c r="EY36" i="16"/>
  <c r="EX95" i="16"/>
  <c r="FF95" i="16"/>
  <c r="EV88" i="17"/>
  <c r="FD88" i="17"/>
  <c r="EU10" i="9"/>
  <c r="FC10" i="9"/>
  <c r="FM11" i="24"/>
  <c r="FE11" i="24"/>
  <c r="EY9" i="21"/>
  <c r="EQ9" i="21"/>
  <c r="FF33" i="14"/>
  <c r="EX33" i="14"/>
  <c r="FM11" i="21"/>
  <c r="FE11" i="21"/>
  <c r="EY71" i="14"/>
  <c r="EQ71" i="14"/>
  <c r="EY73" i="17"/>
  <c r="EQ73" i="17"/>
  <c r="FR32" i="16"/>
  <c r="FJ32" i="16"/>
  <c r="EX25" i="9"/>
  <c r="EP25" i="9"/>
  <c r="FK15" i="7"/>
  <c r="FC15" i="7"/>
  <c r="FD10" i="12"/>
  <c r="EV10" i="12"/>
  <c r="EQ12" i="24"/>
  <c r="EY12" i="24"/>
  <c r="FD11" i="25"/>
  <c r="EV11" i="25"/>
  <c r="FM94" i="17"/>
  <c r="FE94" i="17"/>
  <c r="FM19" i="24"/>
  <c r="FE19" i="24"/>
  <c r="FD11" i="10"/>
  <c r="EV11" i="10"/>
  <c r="FF81" i="17"/>
  <c r="EX81" i="17"/>
  <c r="FL46" i="16"/>
  <c r="FT46" i="16"/>
  <c r="EY18" i="7"/>
  <c r="EQ18" i="7"/>
  <c r="FD39" i="7"/>
  <c r="EV39" i="7"/>
  <c r="FM14" i="15"/>
  <c r="FE14" i="15"/>
  <c r="EX15" i="24"/>
  <c r="FF15" i="24"/>
  <c r="EY39" i="16"/>
  <c r="EQ39" i="16"/>
  <c r="EX32" i="4"/>
  <c r="FF32" i="4"/>
  <c r="FD67" i="14"/>
  <c r="EV67" i="14"/>
  <c r="FT87" i="16"/>
  <c r="FL87" i="16"/>
  <c r="FK43" i="7"/>
  <c r="FC43" i="7"/>
  <c r="FD9" i="12"/>
  <c r="EV9" i="12"/>
  <c r="FK31" i="10"/>
  <c r="FC31" i="10"/>
  <c r="FD30" i="4"/>
  <c r="EV30" i="4"/>
  <c r="FK41" i="17"/>
  <c r="FC41" i="17"/>
  <c r="FK69" i="17"/>
  <c r="FC69" i="17"/>
  <c r="FM42" i="17"/>
  <c r="FE42" i="17"/>
  <c r="FL29" i="17"/>
  <c r="FT29" i="17"/>
  <c r="EY24" i="25"/>
  <c r="EQ24" i="25"/>
  <c r="EY17" i="25"/>
  <c r="EQ17" i="25"/>
  <c r="EY48" i="7"/>
  <c r="EQ48" i="7"/>
  <c r="FD11" i="7"/>
  <c r="EV11" i="7"/>
  <c r="FT11" i="15"/>
  <c r="FL11" i="15"/>
  <c r="EY49" i="17"/>
  <c r="EQ49" i="17"/>
  <c r="FD99" i="14"/>
  <c r="EV99" i="14"/>
  <c r="FF18" i="10"/>
  <c r="EX18" i="10"/>
  <c r="FC61" i="17"/>
  <c r="FK61" i="17"/>
  <c r="EY83" i="14"/>
  <c r="EQ83" i="14"/>
  <c r="FK92" i="16"/>
  <c r="FC92" i="16"/>
  <c r="FM63" i="16"/>
  <c r="FE63" i="16"/>
  <c r="FK79" i="16"/>
  <c r="FC79" i="16"/>
  <c r="FC11" i="5"/>
  <c r="FK11" i="5"/>
  <c r="FM51" i="14"/>
  <c r="FE51" i="14"/>
  <c r="FM28" i="4"/>
  <c r="FE28" i="4"/>
  <c r="FK14" i="4"/>
  <c r="FC14" i="4"/>
  <c r="FD31" i="25"/>
  <c r="EV31" i="25"/>
  <c r="EY25" i="16"/>
  <c r="EQ25" i="16"/>
  <c r="FD15" i="11"/>
  <c r="EV15" i="11"/>
  <c r="EY45" i="16"/>
  <c r="EQ45" i="16"/>
  <c r="EY41" i="17"/>
  <c r="EQ41" i="17"/>
  <c r="FM20" i="10"/>
  <c r="FE20" i="10"/>
  <c r="EY17" i="6"/>
  <c r="EQ17" i="6"/>
  <c r="FF77" i="16"/>
  <c r="EX77" i="16"/>
  <c r="FC49" i="14"/>
  <c r="FK49" i="14"/>
  <c r="EQ80" i="17"/>
  <c r="EY80" i="17"/>
  <c r="FQ71" i="14"/>
  <c r="FY71" i="14"/>
  <c r="FC15" i="14"/>
  <c r="FK15" i="14"/>
  <c r="FF10" i="22"/>
  <c r="EX10" i="22"/>
  <c r="EV32" i="6"/>
  <c r="FD32" i="6"/>
  <c r="EQ13" i="24"/>
  <c r="EY13" i="24"/>
  <c r="FF24" i="4"/>
  <c r="EX24" i="4"/>
  <c r="EY12" i="6"/>
  <c r="EQ12" i="6"/>
  <c r="FD29" i="10"/>
  <c r="EV29" i="10"/>
  <c r="FF67" i="14"/>
  <c r="EX67" i="14"/>
  <c r="EY82" i="16"/>
  <c r="EQ82" i="16"/>
  <c r="EQ13" i="7"/>
  <c r="EY13" i="7"/>
  <c r="EX91" i="16"/>
  <c r="FF91" i="16"/>
  <c r="FQ52" i="16"/>
  <c r="FY52" i="16"/>
  <c r="EX21" i="10"/>
  <c r="FF21" i="10"/>
  <c r="FC70" i="14"/>
  <c r="FK70" i="14"/>
  <c r="EX26" i="17"/>
  <c r="FF26" i="17"/>
  <c r="EQ20" i="17"/>
  <c r="EY20" i="17"/>
  <c r="FE24" i="10"/>
  <c r="FM24" i="10"/>
  <c r="FC42" i="16"/>
  <c r="FK42" i="16"/>
  <c r="EX16" i="9"/>
  <c r="EP16" i="9"/>
  <c r="EX58" i="16"/>
  <c r="FF58" i="16"/>
  <c r="EV9" i="11"/>
  <c r="FD9" i="11"/>
  <c r="EV9" i="15"/>
  <c r="FD9" i="15"/>
  <c r="EQ64" i="16"/>
  <c r="EY64" i="16"/>
  <c r="EX23" i="7"/>
  <c r="FF23" i="7"/>
  <c r="EV17" i="13"/>
  <c r="FD17" i="13"/>
  <c r="EY84" i="16"/>
  <c r="EQ84" i="16"/>
  <c r="FJ58" i="16"/>
  <c r="FR58" i="16"/>
  <c r="EX29" i="14"/>
  <c r="FF29" i="14"/>
  <c r="EQ11" i="14"/>
  <c r="EY11" i="14"/>
  <c r="FR85" i="17"/>
  <c r="FJ85" i="17"/>
  <c r="EV96" i="14"/>
  <c r="FD96" i="14"/>
  <c r="EJ9" i="6"/>
  <c r="ER9" i="6"/>
  <c r="EV29" i="7"/>
  <c r="FD29" i="7"/>
  <c r="FY56" i="14"/>
  <c r="FQ56" i="14"/>
  <c r="EW30" i="9"/>
  <c r="FE30" i="9"/>
  <c r="FD59" i="16"/>
  <c r="EV59" i="16"/>
  <c r="FF83" i="16"/>
  <c r="EX83" i="16"/>
  <c r="EV10" i="21"/>
  <c r="FD10" i="21"/>
  <c r="EI9" i="19"/>
  <c r="EQ9" i="19"/>
  <c r="EX79" i="14"/>
  <c r="FF79" i="14"/>
  <c r="FJ43" i="16"/>
  <c r="FR43" i="16"/>
  <c r="EV10" i="5"/>
  <c r="FD10" i="5"/>
  <c r="FJ57" i="17"/>
  <c r="FR57" i="17"/>
  <c r="FC21" i="14"/>
  <c r="FK21" i="14"/>
  <c r="FF16" i="10"/>
  <c r="EX16" i="10"/>
  <c r="FD16" i="13"/>
  <c r="EV16" i="13"/>
  <c r="EP10" i="19"/>
  <c r="EX10" i="19"/>
  <c r="EQ78" i="17"/>
  <c r="EY78" i="17"/>
  <c r="EV79" i="17"/>
  <c r="FD79" i="17"/>
  <c r="EV30" i="6"/>
  <c r="FD30" i="6"/>
  <c r="EX26" i="16"/>
  <c r="FF26" i="16"/>
  <c r="FC20" i="17"/>
  <c r="FK20" i="17"/>
  <c r="EY97" i="17"/>
  <c r="EQ97" i="17"/>
  <c r="FK91" i="17"/>
  <c r="FC91" i="17"/>
  <c r="FK98" i="14"/>
  <c r="FC98" i="14"/>
  <c r="EX26" i="7"/>
  <c r="FF26" i="7"/>
  <c r="FQ31" i="16"/>
  <c r="FY31" i="16"/>
  <c r="EV63" i="17"/>
  <c r="FD63" i="17"/>
  <c r="EQ78" i="14"/>
  <c r="EY78" i="14"/>
  <c r="FC100" i="14"/>
  <c r="FK100" i="14"/>
  <c r="FC37" i="7"/>
  <c r="FK37" i="7"/>
  <c r="EQ27" i="17"/>
  <c r="EY27" i="17"/>
  <c r="EY43" i="16"/>
  <c r="EQ43" i="16"/>
  <c r="EU12" i="9"/>
  <c r="FC12" i="9"/>
  <c r="FR56" i="16"/>
  <c r="FJ56" i="16"/>
  <c r="FM10" i="15"/>
  <c r="FE10" i="15"/>
  <c r="FK22" i="24"/>
  <c r="FC22" i="24"/>
  <c r="EP19" i="9"/>
  <c r="EX19" i="9"/>
  <c r="EV26" i="6"/>
  <c r="FD26" i="6"/>
  <c r="FR13" i="24"/>
  <c r="FJ13" i="24"/>
  <c r="EV35" i="14"/>
  <c r="FD35" i="14"/>
  <c r="EX42" i="16"/>
  <c r="FF42" i="16"/>
  <c r="FC45" i="7"/>
  <c r="FK45" i="7"/>
  <c r="FJ66" i="16"/>
  <c r="FR66" i="16"/>
  <c r="FD20" i="24"/>
  <c r="EV20" i="24"/>
  <c r="EX78" i="16"/>
  <c r="FF78" i="16"/>
  <c r="FK54" i="16"/>
  <c r="FC54" i="16"/>
  <c r="EV24" i="10"/>
  <c r="FD24" i="10"/>
  <c r="FD19" i="6"/>
  <c r="EV19" i="6"/>
  <c r="FF61" i="7"/>
  <c r="EX61" i="7"/>
  <c r="EY18" i="14"/>
  <c r="EQ18" i="14"/>
  <c r="FF13" i="25"/>
  <c r="EX13" i="25"/>
  <c r="FK79" i="14"/>
  <c r="FC79" i="14"/>
  <c r="EY96" i="17"/>
  <c r="EQ96" i="17"/>
  <c r="EX12" i="19"/>
  <c r="EP12" i="19"/>
  <c r="EY84" i="17"/>
  <c r="EQ84" i="17"/>
  <c r="EQ21" i="14"/>
  <c r="EY21" i="14"/>
  <c r="FC28" i="7"/>
  <c r="FK28" i="7"/>
  <c r="EV14" i="14"/>
  <c r="FD14" i="14"/>
  <c r="FD54" i="14"/>
  <c r="EV54" i="14"/>
  <c r="FC20" i="9"/>
  <c r="EU20" i="9"/>
  <c r="EV46" i="17"/>
  <c r="FD46" i="17"/>
  <c r="EQ99" i="14"/>
  <c r="EY99" i="14"/>
  <c r="EP15" i="9"/>
  <c r="EX15" i="9"/>
  <c r="EQ67" i="17"/>
  <c r="EY67" i="17"/>
  <c r="EQ12" i="5"/>
  <c r="EY12" i="5"/>
  <c r="FE22" i="16"/>
  <c r="FM22" i="16"/>
  <c r="FJ51" i="14"/>
  <c r="FR51" i="14"/>
  <c r="EQ19" i="6"/>
  <c r="EY19" i="6"/>
  <c r="EU23" i="9"/>
  <c r="FC23" i="9"/>
  <c r="FC21" i="25"/>
  <c r="FK21" i="25"/>
  <c r="EY47" i="16"/>
  <c r="EQ47" i="16"/>
  <c r="EY15" i="14"/>
  <c r="EQ15" i="14"/>
  <c r="FD12" i="15"/>
  <c r="EV12" i="15"/>
  <c r="FC30" i="25"/>
  <c r="FK30" i="25"/>
  <c r="FF28" i="16"/>
  <c r="EX28" i="16"/>
  <c r="EY34" i="6"/>
  <c r="EQ34" i="6"/>
  <c r="FF28" i="14"/>
  <c r="EX28" i="14"/>
  <c r="FE17" i="9"/>
  <c r="EW17" i="9"/>
  <c r="EY32" i="6"/>
  <c r="EQ32" i="6"/>
  <c r="EV24" i="7"/>
  <c r="FD24" i="7"/>
  <c r="FF16" i="7"/>
  <c r="EX16" i="7"/>
  <c r="FD50" i="7"/>
  <c r="EV50" i="7"/>
  <c r="FD11" i="4"/>
  <c r="EV11" i="4"/>
  <c r="FF74" i="16"/>
  <c r="EX74" i="16"/>
  <c r="FK46" i="16"/>
  <c r="FC46" i="16"/>
  <c r="FM96" i="14"/>
  <c r="FE96" i="14"/>
  <c r="FE15" i="13"/>
  <c r="FM15" i="13"/>
  <c r="FK35" i="7"/>
  <c r="FC35" i="7"/>
  <c r="FF98" i="14"/>
  <c r="EX98" i="14"/>
  <c r="EY38" i="17"/>
  <c r="EQ38" i="17"/>
  <c r="FK10" i="4"/>
  <c r="FC10" i="4"/>
  <c r="FD17" i="14"/>
  <c r="EV17" i="14"/>
  <c r="FK53" i="16"/>
  <c r="FC53" i="16"/>
  <c r="FC87" i="17"/>
  <c r="FK87" i="17"/>
  <c r="EY21" i="25"/>
  <c r="EQ21" i="25"/>
  <c r="FD23" i="4"/>
  <c r="EV23" i="4"/>
  <c r="FD12" i="14"/>
  <c r="EV12" i="14"/>
  <c r="EV58" i="14"/>
  <c r="FD58" i="14"/>
  <c r="EX10" i="17"/>
  <c r="FF10" i="17"/>
  <c r="FK25" i="16"/>
  <c r="FC25" i="16"/>
  <c r="FB14" i="9"/>
  <c r="FJ14" i="9"/>
  <c r="FK19" i="10"/>
  <c r="FC19" i="10"/>
  <c r="FF13" i="10"/>
  <c r="EX13" i="10"/>
  <c r="EV36" i="6"/>
  <c r="FD36" i="6"/>
  <c r="FK78" i="16"/>
  <c r="FC78" i="16"/>
  <c r="FD39" i="16"/>
  <c r="EV39" i="16"/>
  <c r="FD24" i="6"/>
  <c r="EV24" i="6"/>
  <c r="EY10" i="5"/>
  <c r="EQ10" i="5"/>
  <c r="FK45" i="14"/>
  <c r="FC45" i="14"/>
  <c r="FK83" i="14"/>
  <c r="FC83" i="14"/>
  <c r="EX99" i="16"/>
  <c r="FF99" i="16"/>
  <c r="FE11" i="19"/>
  <c r="EW11" i="19"/>
  <c r="FM48" i="14"/>
  <c r="FE48" i="14"/>
  <c r="FF77" i="17"/>
  <c r="EX77" i="17"/>
  <c r="EY56" i="17"/>
  <c r="EQ56" i="17"/>
  <c r="EX26" i="10"/>
  <c r="FF26" i="10"/>
  <c r="FY95" i="17"/>
  <c r="FQ95" i="17"/>
  <c r="FR86" i="16"/>
  <c r="FJ86" i="16"/>
  <c r="GF48" i="17"/>
  <c r="FX48" i="17"/>
  <c r="FD42" i="7"/>
  <c r="EV42" i="7"/>
  <c r="FF46" i="14"/>
  <c r="EX46" i="14"/>
  <c r="FK11" i="13"/>
  <c r="FC11" i="13"/>
  <c r="FK13" i="14"/>
  <c r="FC13" i="14"/>
  <c r="FD34" i="16"/>
  <c r="EV34" i="16"/>
  <c r="FM12" i="21"/>
  <c r="FE12" i="21"/>
  <c r="EQ35" i="14"/>
  <c r="EY35" i="14"/>
  <c r="EY57" i="17"/>
  <c r="EQ57" i="17"/>
  <c r="FK13" i="7"/>
  <c r="FC13" i="7"/>
  <c r="FC50" i="14"/>
  <c r="FK50" i="14"/>
  <c r="FD78" i="17"/>
  <c r="EV78" i="17"/>
  <c r="FK14" i="16"/>
  <c r="FC14" i="16"/>
  <c r="FK12" i="16"/>
  <c r="FC12" i="16"/>
  <c r="FM12" i="10"/>
  <c r="FE12" i="10"/>
  <c r="FF14" i="7"/>
  <c r="EX14" i="7"/>
  <c r="FF13" i="11"/>
  <c r="EX13" i="11"/>
  <c r="FC13" i="17"/>
  <c r="FK13" i="17"/>
  <c r="FF13" i="21"/>
  <c r="EX13" i="21"/>
  <c r="EQ13" i="15"/>
  <c r="EY13" i="15"/>
  <c r="EY91" i="14"/>
  <c r="EQ91" i="14"/>
  <c r="FK9" i="18"/>
  <c r="FC9" i="18"/>
  <c r="FQ44" i="16"/>
  <c r="FY44" i="16"/>
  <c r="FK9" i="6"/>
  <c r="FC9" i="6"/>
  <c r="FC73" i="17"/>
  <c r="FK73" i="17"/>
  <c r="FF20" i="4"/>
  <c r="EX20" i="4"/>
  <c r="FF22" i="14"/>
  <c r="EX22" i="14"/>
  <c r="FF95" i="17"/>
  <c r="EX95" i="17"/>
  <c r="FC13" i="25"/>
  <c r="FK13" i="25"/>
  <c r="FD13" i="13"/>
  <c r="EV13" i="13"/>
  <c r="FC35" i="17"/>
  <c r="FK35" i="17"/>
  <c r="FD63" i="14"/>
  <c r="EV63" i="14"/>
  <c r="EQ23" i="6"/>
  <c r="EY23" i="6"/>
  <c r="EY93" i="17"/>
  <c r="EQ93" i="17"/>
  <c r="EQ23" i="4"/>
  <c r="EY23" i="4"/>
  <c r="FD22" i="10"/>
  <c r="EV22" i="10"/>
  <c r="FC19" i="16"/>
  <c r="FK19" i="16"/>
  <c r="FF30" i="17"/>
  <c r="EX30" i="17"/>
  <c r="FJ66" i="14"/>
  <c r="FR66" i="14"/>
  <c r="FF37" i="6"/>
  <c r="EX37" i="6"/>
  <c r="EQ61" i="14"/>
  <c r="EY61" i="14"/>
  <c r="EX16" i="14"/>
  <c r="FF16" i="14"/>
  <c r="FC17" i="7"/>
  <c r="FK17" i="7"/>
  <c r="FJ18" i="4"/>
  <c r="FR18" i="4"/>
  <c r="FC51" i="17"/>
  <c r="FK51" i="17"/>
  <c r="EQ20" i="16"/>
  <c r="EY20" i="16"/>
  <c r="EV82" i="16"/>
  <c r="FD82" i="16"/>
  <c r="FE11" i="10"/>
  <c r="FM11" i="10"/>
  <c r="FD97" i="17"/>
  <c r="EV97" i="17"/>
  <c r="FD40" i="7"/>
  <c r="EV40" i="7"/>
  <c r="FC62" i="17"/>
  <c r="FK62" i="17"/>
  <c r="FK12" i="17"/>
  <c r="FC12" i="17"/>
  <c r="FF9" i="25"/>
  <c r="EX9" i="25"/>
  <c r="EX24" i="14"/>
  <c r="FF24" i="14"/>
  <c r="EX75" i="16"/>
  <c r="FF75" i="16"/>
  <c r="EW12" i="9"/>
  <c r="FE12" i="9"/>
  <c r="FQ73" i="14"/>
  <c r="FY73" i="14"/>
  <c r="FQ93" i="16"/>
  <c r="FY93" i="16"/>
  <c r="EQ34" i="17"/>
  <c r="EY34" i="17"/>
  <c r="EX66" i="14"/>
  <c r="FF66" i="14"/>
  <c r="FC24" i="17"/>
  <c r="FK24" i="17"/>
  <c r="EQ22" i="6"/>
  <c r="EY22" i="6"/>
  <c r="EX86" i="16"/>
  <c r="FF86" i="16"/>
  <c r="EV21" i="11"/>
  <c r="FD21" i="11"/>
  <c r="EX25" i="11"/>
  <c r="FF25" i="11"/>
  <c r="FL38" i="6"/>
  <c r="FT38" i="6"/>
  <c r="EX74" i="14"/>
  <c r="FF74" i="14"/>
  <c r="EX76" i="14"/>
  <c r="FF76" i="14"/>
  <c r="FR32" i="14"/>
  <c r="FJ32" i="14"/>
  <c r="EX59" i="16"/>
  <c r="FF59" i="16"/>
  <c r="EX82" i="17"/>
  <c r="FF82" i="17"/>
  <c r="FJ51" i="16"/>
  <c r="FR51" i="16"/>
  <c r="EQ45" i="17"/>
  <c r="EY45" i="17"/>
  <c r="EV29" i="6"/>
  <c r="FD29" i="6"/>
  <c r="FJ48" i="16"/>
  <c r="FR48" i="16"/>
  <c r="FJ90" i="17"/>
  <c r="FR90" i="17"/>
  <c r="EQ14" i="11"/>
  <c r="EY14" i="11"/>
  <c r="EQ47" i="7"/>
  <c r="EY47" i="7"/>
  <c r="EV12" i="24"/>
  <c r="FD12" i="24"/>
  <c r="FF15" i="25"/>
  <c r="EX15" i="25"/>
  <c r="EX14" i="10"/>
  <c r="FF14" i="10"/>
  <c r="EQ54" i="14"/>
  <c r="EY54" i="14"/>
  <c r="FQ70" i="17"/>
  <c r="FY70" i="17"/>
  <c r="FF33" i="16"/>
  <c r="EX33" i="16"/>
  <c r="FE91" i="17"/>
  <c r="FM91" i="17"/>
  <c r="FD32" i="4"/>
  <c r="EV32" i="4"/>
  <c r="FC88" i="16"/>
  <c r="FK88" i="16"/>
  <c r="EV14" i="17"/>
  <c r="FD14" i="17"/>
  <c r="FC76" i="14"/>
  <c r="FK76" i="14"/>
  <c r="EQ31" i="7"/>
  <c r="EY31" i="7"/>
  <c r="FF22" i="10"/>
  <c r="EX22" i="10"/>
  <c r="EV25" i="6"/>
  <c r="FD25" i="6"/>
  <c r="FC32" i="10"/>
  <c r="FK32" i="10"/>
  <c r="EV21" i="7"/>
  <c r="FD21" i="7"/>
  <c r="EX21" i="17"/>
  <c r="FF21" i="17"/>
  <c r="FE13" i="10" l="1"/>
  <c r="FM13" i="10"/>
  <c r="FC16" i="13"/>
  <c r="FK16" i="13"/>
  <c r="FY85" i="17"/>
  <c r="FQ85" i="17"/>
  <c r="EX12" i="6"/>
  <c r="FF12" i="6"/>
  <c r="FC31" i="25"/>
  <c r="FK31" i="25"/>
  <c r="EX83" i="14"/>
  <c r="FF83" i="14"/>
  <c r="EX17" i="25"/>
  <c r="FF17" i="25"/>
  <c r="FK9" i="12"/>
  <c r="FC9" i="12"/>
  <c r="FC39" i="7"/>
  <c r="FK39" i="7"/>
  <c r="FE33" i="14"/>
  <c r="FM33" i="14"/>
  <c r="FX22" i="14"/>
  <c r="GF22" i="14"/>
  <c r="FL12" i="11"/>
  <c r="FT12" i="11"/>
  <c r="FJ72" i="14"/>
  <c r="FR72" i="14"/>
  <c r="FC25" i="7"/>
  <c r="FK25" i="7"/>
  <c r="FE72" i="17"/>
  <c r="FM72" i="17"/>
  <c r="FC55" i="7"/>
  <c r="FK55" i="7"/>
  <c r="FE10" i="18"/>
  <c r="FM10" i="18"/>
  <c r="FE36" i="14"/>
  <c r="FM36" i="14"/>
  <c r="FQ69" i="16"/>
  <c r="FY69" i="16"/>
  <c r="EX19" i="13"/>
  <c r="FF19" i="13"/>
  <c r="FE29" i="4"/>
  <c r="FM29" i="4"/>
  <c r="FL10" i="10"/>
  <c r="FT10" i="10"/>
  <c r="FC15" i="13"/>
  <c r="FK15" i="13"/>
  <c r="FL9" i="9"/>
  <c r="FD9" i="9"/>
  <c r="FL22" i="17"/>
  <c r="FT22" i="17"/>
  <c r="FJ18" i="24"/>
  <c r="FR18" i="24"/>
  <c r="FC20" i="6"/>
  <c r="FK20" i="6"/>
  <c r="FQ30" i="9"/>
  <c r="FI30" i="9"/>
  <c r="FC14" i="21"/>
  <c r="FK14" i="21"/>
  <c r="FC15" i="6"/>
  <c r="FK15" i="6"/>
  <c r="EX12" i="7"/>
  <c r="FF12" i="7"/>
  <c r="FC19" i="11"/>
  <c r="FK19" i="11"/>
  <c r="FE13" i="16"/>
  <c r="FM13" i="16"/>
  <c r="FR15" i="25"/>
  <c r="FJ15" i="25"/>
  <c r="GF93" i="14"/>
  <c r="FX93" i="14"/>
  <c r="GF36" i="14"/>
  <c r="FX36" i="14"/>
  <c r="FK28" i="4"/>
  <c r="FC28" i="4"/>
  <c r="GA27" i="16"/>
  <c r="FS27" i="16"/>
  <c r="FL23" i="14"/>
  <c r="FT23" i="14"/>
  <c r="FE13" i="17"/>
  <c r="FM13" i="17"/>
  <c r="FK16" i="14"/>
  <c r="FC16" i="14"/>
  <c r="FK30" i="16"/>
  <c r="FC30" i="16"/>
  <c r="FR16" i="16"/>
  <c r="FJ16" i="16"/>
  <c r="GF65" i="17"/>
  <c r="FX65" i="17"/>
  <c r="FF70" i="14"/>
  <c r="EX70" i="14"/>
  <c r="FM27" i="10"/>
  <c r="FE27" i="10"/>
  <c r="FT32" i="7"/>
  <c r="FL32" i="7"/>
  <c r="FY73" i="16"/>
  <c r="FQ73" i="16"/>
  <c r="FM36" i="17"/>
  <c r="FE36" i="17"/>
  <c r="FR33" i="17"/>
  <c r="FJ33" i="17"/>
  <c r="FT12" i="13"/>
  <c r="FL12" i="13"/>
  <c r="FK14" i="25"/>
  <c r="FC14" i="25"/>
  <c r="FQ29" i="16"/>
  <c r="FY29" i="16"/>
  <c r="FM10" i="21"/>
  <c r="FE10" i="21"/>
  <c r="FK18" i="6"/>
  <c r="FC18" i="6"/>
  <c r="FY13" i="24"/>
  <c r="FQ13" i="24"/>
  <c r="FK14" i="17"/>
  <c r="FC14" i="17"/>
  <c r="FY51" i="16"/>
  <c r="FQ51" i="16"/>
  <c r="FK21" i="11"/>
  <c r="FC21" i="11"/>
  <c r="FL12" i="9"/>
  <c r="FD12" i="9"/>
  <c r="FT11" i="10"/>
  <c r="FL11" i="10"/>
  <c r="FF35" i="14"/>
  <c r="EX35" i="14"/>
  <c r="FR87" i="17"/>
  <c r="FJ87" i="17"/>
  <c r="FJ21" i="25"/>
  <c r="FR21" i="25"/>
  <c r="FF99" i="14"/>
  <c r="EX99" i="14"/>
  <c r="FK26" i="6"/>
  <c r="FC26" i="6"/>
  <c r="FR37" i="7"/>
  <c r="FJ37" i="7"/>
  <c r="EX11" i="14"/>
  <c r="FF11" i="14"/>
  <c r="FK9" i="11"/>
  <c r="FC9" i="11"/>
  <c r="FM21" i="10"/>
  <c r="FE21" i="10"/>
  <c r="FR61" i="17"/>
  <c r="FJ61" i="17"/>
  <c r="FK10" i="25"/>
  <c r="FC10" i="25"/>
  <c r="FT29" i="10"/>
  <c r="FL29" i="10"/>
  <c r="FF33" i="6"/>
  <c r="EX33" i="6"/>
  <c r="FK11" i="14"/>
  <c r="FC11" i="14"/>
  <c r="FK21" i="4"/>
  <c r="FC21" i="4"/>
  <c r="FF11" i="13"/>
  <c r="EX11" i="13"/>
  <c r="FF41" i="14"/>
  <c r="EX41" i="14"/>
  <c r="CM13" i="16"/>
  <c r="GE13" i="16"/>
  <c r="FC23" i="10"/>
  <c r="FK23" i="10"/>
  <c r="FR23" i="17"/>
  <c r="FJ23" i="17"/>
  <c r="FJ20" i="14"/>
  <c r="FR20" i="14"/>
  <c r="GA66" i="17"/>
  <c r="FS66" i="17"/>
  <c r="FX100" i="17"/>
  <c r="GF100" i="17"/>
  <c r="FF15" i="4"/>
  <c r="EX15" i="4"/>
  <c r="FC30" i="10"/>
  <c r="FK30" i="10"/>
  <c r="GA15" i="16"/>
  <c r="FS15" i="16"/>
  <c r="FK11" i="15"/>
  <c r="FC11" i="15"/>
  <c r="FK28" i="10"/>
  <c r="FC28" i="10"/>
  <c r="FF75" i="17"/>
  <c r="EX75" i="17"/>
  <c r="FF55" i="7"/>
  <c r="EX55" i="7"/>
  <c r="FR11" i="6"/>
  <c r="FJ11" i="6"/>
  <c r="FR62" i="16"/>
  <c r="FJ62" i="16"/>
  <c r="EX14" i="13"/>
  <c r="FF14" i="13"/>
  <c r="FM73" i="16"/>
  <c r="FE73" i="16"/>
  <c r="GF20" i="4"/>
  <c r="GE20" i="4" s="1"/>
  <c r="FX20" i="4"/>
  <c r="FR9" i="5"/>
  <c r="FJ9" i="5"/>
  <c r="FT11" i="25"/>
  <c r="FL11" i="25"/>
  <c r="FL39" i="17"/>
  <c r="FT39" i="17"/>
  <c r="GF29" i="14"/>
  <c r="FX29" i="14"/>
  <c r="FE93" i="14"/>
  <c r="FM93" i="14"/>
  <c r="FK28" i="25"/>
  <c r="FC28" i="25"/>
  <c r="EQ9" i="15"/>
  <c r="EY9" i="15"/>
  <c r="FC26" i="4"/>
  <c r="FK26" i="4"/>
  <c r="FJ22" i="17"/>
  <c r="FR22" i="17"/>
  <c r="FC22" i="7"/>
  <c r="FK22" i="7"/>
  <c r="EX17" i="24"/>
  <c r="FF17" i="24"/>
  <c r="FE34" i="16"/>
  <c r="FM34" i="16"/>
  <c r="FE61" i="17"/>
  <c r="FM61" i="17"/>
  <c r="FJ80" i="17"/>
  <c r="FR80" i="17"/>
  <c r="FC32" i="17"/>
  <c r="FK32" i="17"/>
  <c r="FF40" i="17"/>
  <c r="EX40" i="17"/>
  <c r="FE29" i="9"/>
  <c r="EW29" i="9"/>
  <c r="EQ9" i="11"/>
  <c r="EY9" i="11"/>
  <c r="FK11" i="17"/>
  <c r="FC11" i="17"/>
  <c r="FK100" i="16"/>
  <c r="FC100" i="16"/>
  <c r="FM37" i="6"/>
  <c r="FE37" i="6"/>
  <c r="FR19" i="10"/>
  <c r="FJ19" i="10"/>
  <c r="FL96" i="14"/>
  <c r="FT96" i="14"/>
  <c r="FD17" i="9"/>
  <c r="FL17" i="9"/>
  <c r="FE12" i="19"/>
  <c r="EW12" i="19"/>
  <c r="FJ54" i="16"/>
  <c r="FR54" i="16"/>
  <c r="EX97" i="17"/>
  <c r="FF97" i="17"/>
  <c r="FE16" i="10"/>
  <c r="FM16" i="10"/>
  <c r="FE83" i="16"/>
  <c r="FM83" i="16"/>
  <c r="FE24" i="4"/>
  <c r="FM24" i="4"/>
  <c r="FE77" i="16"/>
  <c r="FM77" i="16"/>
  <c r="FJ14" i="4"/>
  <c r="FR14" i="4"/>
  <c r="EX24" i="25"/>
  <c r="FF24" i="25"/>
  <c r="FR43" i="7"/>
  <c r="FJ43" i="7"/>
  <c r="EX18" i="7"/>
  <c r="FF18" i="7"/>
  <c r="FC10" i="12"/>
  <c r="FK10" i="12"/>
  <c r="FF9" i="21"/>
  <c r="EX9" i="21"/>
  <c r="EX12" i="12"/>
  <c r="FF12" i="12"/>
  <c r="FQ81" i="16"/>
  <c r="FY81" i="16"/>
  <c r="EX25" i="14"/>
  <c r="FF25" i="14"/>
  <c r="FF16" i="16"/>
  <c r="EX16" i="16"/>
  <c r="EX28" i="25"/>
  <c r="FF28" i="25"/>
  <c r="FT33" i="17"/>
  <c r="FL33" i="17"/>
  <c r="FK15" i="4"/>
  <c r="FC15" i="4"/>
  <c r="FX48" i="14"/>
  <c r="GF48" i="14"/>
  <c r="FE30" i="4"/>
  <c r="FM30" i="4"/>
  <c r="FK44" i="17"/>
  <c r="FC44" i="17"/>
  <c r="EX10" i="7"/>
  <c r="FF10" i="7"/>
  <c r="FJ96" i="17"/>
  <c r="FR96" i="17"/>
  <c r="FJ10" i="15"/>
  <c r="FR10" i="15"/>
  <c r="FE23" i="17"/>
  <c r="FM23" i="17"/>
  <c r="FK59" i="14"/>
  <c r="FC59" i="14"/>
  <c r="EX88" i="16"/>
  <c r="FF88" i="16"/>
  <c r="FL19" i="17"/>
  <c r="FT19" i="17"/>
  <c r="FJ77" i="17"/>
  <c r="FR77" i="17"/>
  <c r="FK30" i="14"/>
  <c r="FC30" i="14"/>
  <c r="FT43" i="17"/>
  <c r="FL43" i="17"/>
  <c r="EX54" i="7"/>
  <c r="FF54" i="7"/>
  <c r="FJ55" i="17"/>
  <c r="FR55" i="17"/>
  <c r="EX48" i="16"/>
  <c r="FF48" i="16"/>
  <c r="FJ37" i="17"/>
  <c r="FR37" i="17"/>
  <c r="FC11" i="11"/>
  <c r="FK11" i="11"/>
  <c r="FC27" i="17"/>
  <c r="FK27" i="17"/>
  <c r="FK14" i="6"/>
  <c r="FC14" i="6"/>
  <c r="EX68" i="16"/>
  <c r="FF68" i="16"/>
  <c r="FK47" i="17"/>
  <c r="FC47" i="17"/>
  <c r="FR16" i="4"/>
  <c r="FJ16" i="4"/>
  <c r="EW31" i="9"/>
  <c r="FE31" i="9"/>
  <c r="FQ12" i="19"/>
  <c r="FI12" i="19"/>
  <c r="FF18" i="6"/>
  <c r="EX18" i="6"/>
  <c r="EY9" i="7"/>
  <c r="EQ9" i="7"/>
  <c r="FK17" i="6"/>
  <c r="FC17" i="6"/>
  <c r="FK13" i="11"/>
  <c r="FC13" i="11"/>
  <c r="FK52" i="7"/>
  <c r="FC52" i="7"/>
  <c r="FM57" i="7"/>
  <c r="FE57" i="7"/>
  <c r="EY9" i="4"/>
  <c r="EQ9" i="4"/>
  <c r="FR50" i="16"/>
  <c r="FJ50" i="16"/>
  <c r="FY40" i="14"/>
  <c r="FQ40" i="14"/>
  <c r="FM10" i="14"/>
  <c r="FE10" i="14"/>
  <c r="FJ10" i="19"/>
  <c r="FB10" i="19"/>
  <c r="FF14" i="24"/>
  <c r="EX14" i="24"/>
  <c r="FR12" i="4"/>
  <c r="FJ12" i="4"/>
  <c r="FF60" i="14"/>
  <c r="EX60" i="14"/>
  <c r="FM21" i="17"/>
  <c r="FE21" i="17"/>
  <c r="FM78" i="16"/>
  <c r="FE78" i="16"/>
  <c r="FR100" i="14"/>
  <c r="FJ100" i="14"/>
  <c r="FR20" i="17"/>
  <c r="FJ20" i="17"/>
  <c r="FJ21" i="14"/>
  <c r="FR21" i="14"/>
  <c r="FM29" i="14"/>
  <c r="FE29" i="14"/>
  <c r="FM58" i="16"/>
  <c r="FE58" i="16"/>
  <c r="FX52" i="16"/>
  <c r="GF52" i="16"/>
  <c r="FF13" i="24"/>
  <c r="EX13" i="24"/>
  <c r="GA29" i="17"/>
  <c r="FS29" i="17"/>
  <c r="GA46" i="16"/>
  <c r="FS46" i="16"/>
  <c r="FK9" i="17"/>
  <c r="FC9" i="17"/>
  <c r="FJ19" i="9"/>
  <c r="FB19" i="9"/>
  <c r="FM31" i="4"/>
  <c r="FE31" i="4"/>
  <c r="GA89" i="14"/>
  <c r="FS89" i="14"/>
  <c r="FY49" i="17"/>
  <c r="FQ49" i="17"/>
  <c r="FY87" i="14"/>
  <c r="FQ87" i="14"/>
  <c r="FM41" i="7"/>
  <c r="FE41" i="7"/>
  <c r="FJ14" i="13"/>
  <c r="FR14" i="13"/>
  <c r="FM9" i="18"/>
  <c r="FE9" i="18"/>
  <c r="FR56" i="17"/>
  <c r="FJ56" i="17"/>
  <c r="FE65" i="16"/>
  <c r="FM65" i="16"/>
  <c r="FY22" i="4"/>
  <c r="FQ22" i="4"/>
  <c r="FM13" i="13"/>
  <c r="FE13" i="13"/>
  <c r="EX79" i="17"/>
  <c r="FF79" i="17"/>
  <c r="FT11" i="12"/>
  <c r="FL11" i="12"/>
  <c r="FF9" i="13"/>
  <c r="EX9" i="13"/>
  <c r="FK26" i="25"/>
  <c r="FC26" i="25"/>
  <c r="GF24" i="4"/>
  <c r="GE24" i="4" s="1"/>
  <c r="FX24" i="4"/>
  <c r="EW23" i="9"/>
  <c r="FE23" i="9"/>
  <c r="FM21" i="4"/>
  <c r="FE21" i="4"/>
  <c r="GA17" i="13"/>
  <c r="FS17" i="13"/>
  <c r="FR39" i="14"/>
  <c r="FJ39" i="14"/>
  <c r="FF18" i="13"/>
  <c r="EX18" i="13"/>
  <c r="FK60" i="7"/>
  <c r="FC60" i="7"/>
  <c r="EX51" i="16"/>
  <c r="FF51" i="16"/>
  <c r="FL57" i="16"/>
  <c r="FT57" i="16"/>
  <c r="FF12" i="15"/>
  <c r="EX12" i="15"/>
  <c r="FC33" i="6"/>
  <c r="FK33" i="6"/>
  <c r="FE58" i="7"/>
  <c r="FM58" i="7"/>
  <c r="EX46" i="7"/>
  <c r="FF46" i="7"/>
  <c r="FE52" i="7"/>
  <c r="FM52" i="7"/>
  <c r="FJ80" i="14"/>
  <c r="FR80" i="14"/>
  <c r="FQ94" i="14"/>
  <c r="FY94" i="14"/>
  <c r="EX19" i="11"/>
  <c r="FF19" i="11"/>
  <c r="EX28" i="7"/>
  <c r="FF28" i="7"/>
  <c r="FK23" i="14"/>
  <c r="FC23" i="14"/>
  <c r="FF11" i="5"/>
  <c r="EX11" i="5"/>
  <c r="FL17" i="10"/>
  <c r="FT17" i="10"/>
  <c r="FE69" i="16"/>
  <c r="FM69" i="16"/>
  <c r="FC18" i="13"/>
  <c r="FK18" i="13"/>
  <c r="EX24" i="6"/>
  <c r="FF24" i="6"/>
  <c r="FE26" i="4"/>
  <c r="FM26" i="4"/>
  <c r="FR64" i="16"/>
  <c r="FJ64" i="16"/>
  <c r="FX44" i="16"/>
  <c r="GF44" i="16"/>
  <c r="FJ23" i="9"/>
  <c r="FB23" i="9"/>
  <c r="FL12" i="21"/>
  <c r="FT12" i="21"/>
  <c r="FX95" i="17"/>
  <c r="GF95" i="17"/>
  <c r="FJ45" i="14"/>
  <c r="FR45" i="14"/>
  <c r="FR53" i="16"/>
  <c r="FJ53" i="16"/>
  <c r="FJ46" i="16"/>
  <c r="FR46" i="16"/>
  <c r="FE28" i="14"/>
  <c r="FM28" i="14"/>
  <c r="EX96" i="17"/>
  <c r="FF96" i="17"/>
  <c r="FC59" i="16"/>
  <c r="FK59" i="16"/>
  <c r="EX17" i="6"/>
  <c r="FF17" i="6"/>
  <c r="FT28" i="4"/>
  <c r="FL28" i="4"/>
  <c r="FE18" i="10"/>
  <c r="FM18" i="10"/>
  <c r="GA87" i="16"/>
  <c r="FS87" i="16"/>
  <c r="FR15" i="7"/>
  <c r="FJ15" i="7"/>
  <c r="FL11" i="24"/>
  <c r="FT11" i="24"/>
  <c r="FE70" i="17"/>
  <c r="FM70" i="17"/>
  <c r="FF31" i="25"/>
  <c r="EX31" i="25"/>
  <c r="FF30" i="25"/>
  <c r="EX30" i="25"/>
  <c r="FQ26" i="9"/>
  <c r="FI26" i="9"/>
  <c r="FR31" i="4"/>
  <c r="FJ31" i="4"/>
  <c r="FT13" i="12"/>
  <c r="FL13" i="12"/>
  <c r="FC34" i="7"/>
  <c r="FK34" i="7"/>
  <c r="EQ9" i="14"/>
  <c r="EY9" i="14"/>
  <c r="FR27" i="25"/>
  <c r="FJ27" i="25"/>
  <c r="FR20" i="25"/>
  <c r="FJ20" i="25"/>
  <c r="EX27" i="4"/>
  <c r="FF27" i="4"/>
  <c r="FR54" i="17"/>
  <c r="FJ54" i="17"/>
  <c r="FC19" i="4"/>
  <c r="FK19" i="4"/>
  <c r="EX60" i="17"/>
  <c r="FF60" i="17"/>
  <c r="FL40" i="14"/>
  <c r="FT40" i="14"/>
  <c r="EX25" i="25"/>
  <c r="FF25" i="25"/>
  <c r="FJ71" i="16"/>
  <c r="FR71" i="16"/>
  <c r="FC32" i="25"/>
  <c r="FK32" i="25"/>
  <c r="FC19" i="13"/>
  <c r="FK19" i="13"/>
  <c r="FL20" i="11"/>
  <c r="FT20" i="11"/>
  <c r="FQ24" i="16"/>
  <c r="FY24" i="16"/>
  <c r="FJ10" i="16"/>
  <c r="FR10" i="16"/>
  <c r="FJ10" i="7"/>
  <c r="FR10" i="7"/>
  <c r="FF37" i="7"/>
  <c r="EX37" i="7"/>
  <c r="FC12" i="25"/>
  <c r="FK12" i="25"/>
  <c r="FC9" i="21"/>
  <c r="FK9" i="21"/>
  <c r="FE11" i="7"/>
  <c r="FM11" i="7"/>
  <c r="FE24" i="7"/>
  <c r="FM24" i="7"/>
  <c r="FC12" i="5"/>
  <c r="FK12" i="5"/>
  <c r="FC9" i="10"/>
  <c r="FK9" i="10"/>
  <c r="FQ82" i="17"/>
  <c r="FY82" i="17"/>
  <c r="FM18" i="24"/>
  <c r="FE18" i="24"/>
  <c r="FY66" i="17"/>
  <c r="FQ66" i="17"/>
  <c r="FF88" i="17"/>
  <c r="EX88" i="17"/>
  <c r="FF18" i="11"/>
  <c r="EX18" i="11"/>
  <c r="EX82" i="14"/>
  <c r="FF82" i="14"/>
  <c r="FY57" i="16"/>
  <c r="FQ57" i="16"/>
  <c r="FR31" i="14"/>
  <c r="FJ31" i="14"/>
  <c r="FY74" i="14"/>
  <c r="FQ74" i="14"/>
  <c r="FL71" i="16"/>
  <c r="FT71" i="16"/>
  <c r="FR75" i="16"/>
  <c r="FJ75" i="16"/>
  <c r="FY99" i="17"/>
  <c r="FQ99" i="17"/>
  <c r="FF43" i="14"/>
  <c r="EX43" i="14"/>
  <c r="FE24" i="17"/>
  <c r="FM24" i="17"/>
  <c r="FJ18" i="16"/>
  <c r="FR18" i="16"/>
  <c r="EX74" i="17"/>
  <c r="FF74" i="17"/>
  <c r="EX19" i="14"/>
  <c r="FF19" i="14"/>
  <c r="FT12" i="14"/>
  <c r="FL12" i="14"/>
  <c r="FF11" i="4"/>
  <c r="EX11" i="4"/>
  <c r="FM13" i="11"/>
  <c r="FE13" i="11"/>
  <c r="FE15" i="25"/>
  <c r="FM15" i="25"/>
  <c r="FE82" i="17"/>
  <c r="FM82" i="17"/>
  <c r="EW19" i="9"/>
  <c r="FE19" i="9"/>
  <c r="FL12" i="10"/>
  <c r="FT12" i="10"/>
  <c r="FK21" i="7"/>
  <c r="FC21" i="7"/>
  <c r="FF47" i="7"/>
  <c r="EX47" i="7"/>
  <c r="FM59" i="16"/>
  <c r="FE59" i="16"/>
  <c r="FF22" i="6"/>
  <c r="EX22" i="6"/>
  <c r="FM24" i="14"/>
  <c r="FE24" i="14"/>
  <c r="EX20" i="16"/>
  <c r="FF20" i="16"/>
  <c r="FM26" i="10"/>
  <c r="FE26" i="10"/>
  <c r="FF19" i="6"/>
  <c r="EX19" i="6"/>
  <c r="FF78" i="14"/>
  <c r="EX78" i="14"/>
  <c r="FM26" i="16"/>
  <c r="FE26" i="16"/>
  <c r="FY57" i="17"/>
  <c r="FQ57" i="17"/>
  <c r="FL30" i="9"/>
  <c r="FD30" i="9"/>
  <c r="FY58" i="16"/>
  <c r="FQ58" i="16"/>
  <c r="FM91" i="16"/>
  <c r="FE91" i="16"/>
  <c r="FK32" i="6"/>
  <c r="FC32" i="6"/>
  <c r="FJ10" i="9"/>
  <c r="FB10" i="9"/>
  <c r="FM31" i="17"/>
  <c r="FE31" i="17"/>
  <c r="FF27" i="25"/>
  <c r="EX27" i="25"/>
  <c r="FK17" i="4"/>
  <c r="FC17" i="4"/>
  <c r="FF10" i="25"/>
  <c r="EX10" i="25"/>
  <c r="FR36" i="16"/>
  <c r="FJ36" i="16"/>
  <c r="FQ25" i="9"/>
  <c r="FI25" i="9"/>
  <c r="FF49" i="14"/>
  <c r="EX49" i="14"/>
  <c r="FR56" i="7"/>
  <c r="FJ56" i="7"/>
  <c r="FK96" i="16"/>
  <c r="FC96" i="16"/>
  <c r="CL27" i="14"/>
  <c r="FM37" i="14"/>
  <c r="FE37" i="14"/>
  <c r="FK24" i="11"/>
  <c r="FC24" i="11"/>
  <c r="FL11" i="9"/>
  <c r="FD11" i="9"/>
  <c r="FM63" i="14"/>
  <c r="FE63" i="14"/>
  <c r="FF15" i="6"/>
  <c r="EX15" i="6"/>
  <c r="FJ49" i="16"/>
  <c r="FR49" i="16"/>
  <c r="EX10" i="16"/>
  <c r="FF10" i="16"/>
  <c r="FR86" i="17"/>
  <c r="FJ86" i="17"/>
  <c r="FE35" i="6"/>
  <c r="FM35" i="6"/>
  <c r="FK31" i="6"/>
  <c r="FC31" i="6"/>
  <c r="FR24" i="25"/>
  <c r="FJ24" i="25"/>
  <c r="FK61" i="14"/>
  <c r="FC61" i="14"/>
  <c r="FK20" i="10"/>
  <c r="FC20" i="10"/>
  <c r="FC26" i="16"/>
  <c r="FK26" i="16"/>
  <c r="FR68" i="14"/>
  <c r="FJ68" i="14"/>
  <c r="FE31" i="14"/>
  <c r="FM31" i="14"/>
  <c r="FF17" i="14"/>
  <c r="EX17" i="14"/>
  <c r="FR67" i="16"/>
  <c r="FJ67" i="16"/>
  <c r="FX63" i="16"/>
  <c r="GF63" i="16"/>
  <c r="FC14" i="10"/>
  <c r="FK14" i="10"/>
  <c r="FJ74" i="16"/>
  <c r="FR74" i="16"/>
  <c r="FC14" i="15"/>
  <c r="FK14" i="15"/>
  <c r="EX13" i="6"/>
  <c r="FF13" i="6"/>
  <c r="FC12" i="6"/>
  <c r="FK12" i="6"/>
  <c r="FE58" i="14"/>
  <c r="FM58" i="14"/>
  <c r="EX100" i="16"/>
  <c r="FF100" i="16"/>
  <c r="FC29" i="4"/>
  <c r="FK29" i="4"/>
  <c r="FC23" i="16"/>
  <c r="FK23" i="16"/>
  <c r="FL19" i="10"/>
  <c r="FT19" i="10"/>
  <c r="FF14" i="25"/>
  <c r="EX14" i="25"/>
  <c r="FE85" i="14"/>
  <c r="FM85" i="14"/>
  <c r="FE53" i="7"/>
  <c r="FM53" i="7"/>
  <c r="FE44" i="16"/>
  <c r="FM44" i="16"/>
  <c r="EX13" i="4"/>
  <c r="FF13" i="4"/>
  <c r="CM81" i="17"/>
  <c r="GE81" i="17"/>
  <c r="FJ71" i="17"/>
  <c r="FR71" i="17"/>
  <c r="FL24" i="11"/>
  <c r="FT24" i="11"/>
  <c r="CM29" i="17"/>
  <c r="GE29" i="17"/>
  <c r="FC12" i="13"/>
  <c r="FK12" i="13"/>
  <c r="FF55" i="16"/>
  <c r="EX55" i="16"/>
  <c r="FE86" i="16"/>
  <c r="FM86" i="16"/>
  <c r="FC46" i="17"/>
  <c r="FK46" i="17"/>
  <c r="FK32" i="4"/>
  <c r="FC32" i="4"/>
  <c r="FC13" i="13"/>
  <c r="FK13" i="13"/>
  <c r="FJ12" i="16"/>
  <c r="FR12" i="16"/>
  <c r="FC34" i="16"/>
  <c r="FK34" i="16"/>
  <c r="FF10" i="5"/>
  <c r="EX10" i="5"/>
  <c r="FJ25" i="16"/>
  <c r="FR25" i="16"/>
  <c r="FC17" i="14"/>
  <c r="FK17" i="14"/>
  <c r="FE74" i="16"/>
  <c r="FM74" i="16"/>
  <c r="EX34" i="6"/>
  <c r="FF34" i="6"/>
  <c r="FB20" i="9"/>
  <c r="FJ20" i="9"/>
  <c r="FR79" i="14"/>
  <c r="FJ79" i="14"/>
  <c r="FC20" i="24"/>
  <c r="FK20" i="24"/>
  <c r="FR22" i="24"/>
  <c r="FJ22" i="24"/>
  <c r="FE16" i="9"/>
  <c r="EW16" i="9"/>
  <c r="FL20" i="10"/>
  <c r="FT20" i="10"/>
  <c r="FL51" i="14"/>
  <c r="FT51" i="14"/>
  <c r="FC99" i="14"/>
  <c r="FK99" i="14"/>
  <c r="FL42" i="17"/>
  <c r="FT42" i="17"/>
  <c r="FC67" i="14"/>
  <c r="FK67" i="14"/>
  <c r="FE81" i="17"/>
  <c r="FM81" i="17"/>
  <c r="FE25" i="9"/>
  <c r="EW25" i="9"/>
  <c r="FC25" i="17"/>
  <c r="FK25" i="17"/>
  <c r="FE35" i="17"/>
  <c r="FM35" i="17"/>
  <c r="EX40" i="7"/>
  <c r="FF40" i="7"/>
  <c r="FC61" i="7"/>
  <c r="FK61" i="7"/>
  <c r="FR45" i="16"/>
  <c r="FJ45" i="16"/>
  <c r="FQ18" i="9"/>
  <c r="FI18" i="9"/>
  <c r="FC13" i="21"/>
  <c r="FK13" i="21"/>
  <c r="FL87" i="17"/>
  <c r="FT87" i="17"/>
  <c r="FE32" i="17"/>
  <c r="FM32" i="17"/>
  <c r="FE44" i="7"/>
  <c r="FM44" i="7"/>
  <c r="FC53" i="7"/>
  <c r="FK53" i="7"/>
  <c r="EX86" i="14"/>
  <c r="FF86" i="14"/>
  <c r="EX65" i="17"/>
  <c r="FF65" i="17"/>
  <c r="FE97" i="14"/>
  <c r="FM97" i="14"/>
  <c r="EX50" i="14"/>
  <c r="FF50" i="14"/>
  <c r="FJ64" i="17"/>
  <c r="FR64" i="17"/>
  <c r="FJ46" i="14"/>
  <c r="FR46" i="14"/>
  <c r="FK10" i="9"/>
  <c r="FS10" i="9"/>
  <c r="EX20" i="7"/>
  <c r="FF20" i="7"/>
  <c r="EX21" i="6"/>
  <c r="FF21" i="6"/>
  <c r="FC22" i="11"/>
  <c r="FK22" i="11"/>
  <c r="EX16" i="17"/>
  <c r="FF16" i="17"/>
  <c r="FE69" i="17"/>
  <c r="FM69" i="17"/>
  <c r="FJ95" i="16"/>
  <c r="FR95" i="16"/>
  <c r="FF14" i="6"/>
  <c r="EX14" i="6"/>
  <c r="FY77" i="14"/>
  <c r="FQ77" i="14"/>
  <c r="FT9" i="12"/>
  <c r="FL9" i="12"/>
  <c r="EX18" i="4"/>
  <c r="FF18" i="4"/>
  <c r="FY20" i="16"/>
  <c r="FQ20" i="16"/>
  <c r="FK92" i="14"/>
  <c r="FC92" i="14"/>
  <c r="FC9" i="13"/>
  <c r="FK9" i="13"/>
  <c r="EX14" i="4"/>
  <c r="FF14" i="4"/>
  <c r="FK84" i="16"/>
  <c r="FC84" i="16"/>
  <c r="FK21" i="10"/>
  <c r="FC21" i="10"/>
  <c r="FK52" i="17"/>
  <c r="FC52" i="17"/>
  <c r="FF97" i="16"/>
  <c r="EX97" i="16"/>
  <c r="FY28" i="16"/>
  <c r="FQ28" i="16"/>
  <c r="FE47" i="14"/>
  <c r="FM47" i="14"/>
  <c r="FF22" i="24"/>
  <c r="EX22" i="24"/>
  <c r="FE83" i="17"/>
  <c r="FM83" i="17"/>
  <c r="FY17" i="16"/>
  <c r="FQ17" i="16"/>
  <c r="FL64" i="14"/>
  <c r="FT64" i="14"/>
  <c r="FK63" i="14"/>
  <c r="FC63" i="14"/>
  <c r="FE30" i="17"/>
  <c r="FM30" i="17"/>
  <c r="FJ9" i="18"/>
  <c r="FR9" i="18"/>
  <c r="FR32" i="10"/>
  <c r="FJ32" i="10"/>
  <c r="FT91" i="17"/>
  <c r="FL91" i="17"/>
  <c r="FF14" i="11"/>
  <c r="EX14" i="11"/>
  <c r="FR24" i="17"/>
  <c r="FJ24" i="17"/>
  <c r="FR51" i="17"/>
  <c r="FJ51" i="17"/>
  <c r="FR19" i="16"/>
  <c r="FJ19" i="16"/>
  <c r="FR13" i="25"/>
  <c r="FJ13" i="25"/>
  <c r="FE10" i="17"/>
  <c r="FM10" i="17"/>
  <c r="FQ51" i="14"/>
  <c r="FY51" i="14"/>
  <c r="FY66" i="16"/>
  <c r="FQ66" i="16"/>
  <c r="FK63" i="17"/>
  <c r="FC63" i="17"/>
  <c r="FK30" i="6"/>
  <c r="FC30" i="6"/>
  <c r="FK10" i="5"/>
  <c r="FC10" i="5"/>
  <c r="FR42" i="16"/>
  <c r="FJ42" i="16"/>
  <c r="EX13" i="7"/>
  <c r="FF13" i="7"/>
  <c r="FJ11" i="5"/>
  <c r="FR11" i="5"/>
  <c r="FM32" i="4"/>
  <c r="FE32" i="4"/>
  <c r="FK88" i="17"/>
  <c r="FC88" i="17"/>
  <c r="FM46" i="17"/>
  <c r="FE46" i="17"/>
  <c r="FK10" i="10"/>
  <c r="FC10" i="10"/>
  <c r="FM9" i="16"/>
  <c r="FE9" i="16"/>
  <c r="FK10" i="6"/>
  <c r="FC10" i="6"/>
  <c r="EW27" i="9"/>
  <c r="FE27" i="9"/>
  <c r="FK49" i="7"/>
  <c r="FC49" i="7"/>
  <c r="GA25" i="10"/>
  <c r="FS25" i="10"/>
  <c r="EX69" i="14"/>
  <c r="FF69" i="14"/>
  <c r="FY93" i="17"/>
  <c r="FQ93" i="17"/>
  <c r="FC11" i="16"/>
  <c r="FK11" i="16"/>
  <c r="FK53" i="14"/>
  <c r="FC53" i="14"/>
  <c r="FM14" i="21"/>
  <c r="FE14" i="21"/>
  <c r="FF44" i="14"/>
  <c r="EX44" i="14"/>
  <c r="FR42" i="14"/>
  <c r="FJ42" i="14"/>
  <c r="FF64" i="17"/>
  <c r="EX64" i="17"/>
  <c r="FF19" i="4"/>
  <c r="EX19" i="4"/>
  <c r="FE62" i="16"/>
  <c r="FM62" i="16"/>
  <c r="FR80" i="16"/>
  <c r="FJ80" i="16"/>
  <c r="FM45" i="14"/>
  <c r="FE45" i="14"/>
  <c r="FQ94" i="16"/>
  <c r="FY94" i="16"/>
  <c r="FF50" i="7"/>
  <c r="EX50" i="7"/>
  <c r="FC26" i="14"/>
  <c r="FK26" i="14"/>
  <c r="FM24" i="16"/>
  <c r="FE24" i="16"/>
  <c r="FM15" i="7"/>
  <c r="FE15" i="7"/>
  <c r="FE32" i="16"/>
  <c r="FM32" i="16"/>
  <c r="FF62" i="17"/>
  <c r="EX62" i="17"/>
  <c r="FF72" i="16"/>
  <c r="EX72" i="16"/>
  <c r="FJ26" i="7"/>
  <c r="FR26" i="7"/>
  <c r="FE53" i="17"/>
  <c r="FM53" i="17"/>
  <c r="FF65" i="14"/>
  <c r="EX65" i="14"/>
  <c r="FK45" i="17"/>
  <c r="FC45" i="17"/>
  <c r="FL23" i="10"/>
  <c r="FT23" i="10"/>
  <c r="FE57" i="14"/>
  <c r="FM57" i="14"/>
  <c r="FB29" i="9"/>
  <c r="FJ29" i="9"/>
  <c r="FK23" i="25"/>
  <c r="FC23" i="25"/>
  <c r="FF17" i="7"/>
  <c r="EX17" i="7"/>
  <c r="FE13" i="9"/>
  <c r="EW13" i="9"/>
  <c r="FC23" i="6"/>
  <c r="FK23" i="6"/>
  <c r="FJ29" i="25"/>
  <c r="FR29" i="25"/>
  <c r="FQ53" i="17"/>
  <c r="FY53" i="17"/>
  <c r="EX85" i="17"/>
  <c r="FF85" i="17"/>
  <c r="FQ26" i="17"/>
  <c r="FY26" i="17"/>
  <c r="EX99" i="17"/>
  <c r="FF99" i="17"/>
  <c r="EX100" i="14"/>
  <c r="FF100" i="14"/>
  <c r="EX32" i="6"/>
  <c r="FF32" i="6"/>
  <c r="FR83" i="14"/>
  <c r="FJ83" i="14"/>
  <c r="FY66" i="14"/>
  <c r="FQ66" i="14"/>
  <c r="FY32" i="14"/>
  <c r="FQ32" i="14"/>
  <c r="FE9" i="25"/>
  <c r="FM9" i="25"/>
  <c r="EX91" i="14"/>
  <c r="FF91" i="14"/>
  <c r="FR14" i="16"/>
  <c r="FJ14" i="16"/>
  <c r="FR13" i="14"/>
  <c r="FJ13" i="14"/>
  <c r="FF56" i="17"/>
  <c r="EX56" i="17"/>
  <c r="FC24" i="6"/>
  <c r="FK24" i="6"/>
  <c r="FJ10" i="4"/>
  <c r="FR10" i="4"/>
  <c r="FC11" i="4"/>
  <c r="FK11" i="4"/>
  <c r="FM28" i="16"/>
  <c r="FE28" i="16"/>
  <c r="FK54" i="14"/>
  <c r="FC54" i="14"/>
  <c r="FM13" i="25"/>
  <c r="FE13" i="25"/>
  <c r="FL10" i="15"/>
  <c r="FT10" i="15"/>
  <c r="FX56" i="14"/>
  <c r="GF56" i="14"/>
  <c r="EX84" i="16"/>
  <c r="FF84" i="16"/>
  <c r="FM10" i="22"/>
  <c r="FE10" i="22"/>
  <c r="EX41" i="17"/>
  <c r="FF41" i="17"/>
  <c r="EX49" i="17"/>
  <c r="FF49" i="17"/>
  <c r="FJ69" i="17"/>
  <c r="FR69" i="17"/>
  <c r="FC11" i="10"/>
  <c r="FK11" i="10"/>
  <c r="FQ32" i="16"/>
  <c r="FY32" i="16"/>
  <c r="EX10" i="4"/>
  <c r="FF10" i="4"/>
  <c r="FC57" i="14"/>
  <c r="FK57" i="14"/>
  <c r="FT28" i="10"/>
  <c r="FL28" i="10"/>
  <c r="FJ38" i="14"/>
  <c r="FR38" i="14"/>
  <c r="FR27" i="4"/>
  <c r="FJ27" i="4"/>
  <c r="FK83" i="17"/>
  <c r="FC83" i="17"/>
  <c r="FK43" i="17"/>
  <c r="FC43" i="17"/>
  <c r="FB13" i="9"/>
  <c r="FJ13" i="9"/>
  <c r="FC10" i="18"/>
  <c r="FK10" i="18"/>
  <c r="FC34" i="6"/>
  <c r="FK34" i="6"/>
  <c r="FY9" i="24"/>
  <c r="FQ9" i="24"/>
  <c r="FE16" i="4"/>
  <c r="FM16" i="4"/>
  <c r="FF19" i="25"/>
  <c r="EX19" i="25"/>
  <c r="FE79" i="16"/>
  <c r="FM79" i="16"/>
  <c r="FC50" i="17"/>
  <c r="FK50" i="17"/>
  <c r="FJ37" i="14"/>
  <c r="FR37" i="14"/>
  <c r="FC67" i="17"/>
  <c r="FK67" i="17"/>
  <c r="FC16" i="6"/>
  <c r="FK16" i="6"/>
  <c r="GA84" i="14"/>
  <c r="FS84" i="14"/>
  <c r="FE60" i="7"/>
  <c r="FM60" i="7"/>
  <c r="EX33" i="7"/>
  <c r="FF33" i="7"/>
  <c r="FK52" i="14"/>
  <c r="FC52" i="14"/>
  <c r="FC32" i="7"/>
  <c r="FK32" i="7"/>
  <c r="FE34" i="7"/>
  <c r="FM34" i="7"/>
  <c r="FM17" i="17"/>
  <c r="FE17" i="17"/>
  <c r="EX51" i="17"/>
  <c r="FF51" i="17"/>
  <c r="FF81" i="14"/>
  <c r="EX81" i="14"/>
  <c r="FC83" i="16"/>
  <c r="FK83" i="16"/>
  <c r="FC85" i="14"/>
  <c r="FK85" i="14"/>
  <c r="EX56" i="7"/>
  <c r="FF56" i="7"/>
  <c r="FM70" i="16"/>
  <c r="FE70" i="16"/>
  <c r="FK28" i="17"/>
  <c r="FC28" i="17"/>
  <c r="FQ17" i="24"/>
  <c r="FY17" i="24"/>
  <c r="FJ16" i="17"/>
  <c r="FR16" i="17"/>
  <c r="FK31" i="7"/>
  <c r="FC31" i="7"/>
  <c r="FK61" i="16"/>
  <c r="FC61" i="16"/>
  <c r="FF100" i="17"/>
  <c r="EX100" i="17"/>
  <c r="FT32" i="10"/>
  <c r="FL32" i="10"/>
  <c r="FK13" i="6"/>
  <c r="FC13" i="6"/>
  <c r="EX20" i="25"/>
  <c r="FF20" i="25"/>
  <c r="FE28" i="9"/>
  <c r="EW28" i="9"/>
  <c r="FR47" i="16"/>
  <c r="FJ47" i="16"/>
  <c r="FK35" i="16"/>
  <c r="FC35" i="16"/>
  <c r="FF21" i="24"/>
  <c r="EX21" i="24"/>
  <c r="FL36" i="7"/>
  <c r="FT36" i="7"/>
  <c r="FJ31" i="9"/>
  <c r="FB31" i="9"/>
  <c r="FK12" i="21"/>
  <c r="FC12" i="21"/>
  <c r="FK27" i="16"/>
  <c r="FC27" i="16"/>
  <c r="FR84" i="17"/>
  <c r="FJ84" i="17"/>
  <c r="CM48" i="17"/>
  <c r="GE48" i="17"/>
  <c r="FK12" i="24"/>
  <c r="FC12" i="24"/>
  <c r="FQ90" i="17"/>
  <c r="FY90" i="17"/>
  <c r="FC58" i="14"/>
  <c r="FK58" i="14"/>
  <c r="FJ30" i="25"/>
  <c r="FR30" i="25"/>
  <c r="FT22" i="16"/>
  <c r="FL22" i="16"/>
  <c r="FK14" i="14"/>
  <c r="FC14" i="14"/>
  <c r="FR45" i="7"/>
  <c r="FJ45" i="7"/>
  <c r="GF31" i="16"/>
  <c r="FX31" i="16"/>
  <c r="FC79" i="17"/>
  <c r="FK79" i="17"/>
  <c r="FY43" i="16"/>
  <c r="FQ43" i="16"/>
  <c r="FK29" i="7"/>
  <c r="FC29" i="7"/>
  <c r="FK17" i="13"/>
  <c r="FC17" i="13"/>
  <c r="FL24" i="10"/>
  <c r="FT24" i="10"/>
  <c r="FR15" i="14"/>
  <c r="FJ15" i="14"/>
  <c r="FM95" i="16"/>
  <c r="FE95" i="16"/>
  <c r="FY34" i="17"/>
  <c r="FQ34" i="17"/>
  <c r="FL14" i="14"/>
  <c r="FT14" i="14"/>
  <c r="FL26" i="9"/>
  <c r="FD26" i="9"/>
  <c r="FL22" i="9"/>
  <c r="FD22" i="9"/>
  <c r="FL56" i="14"/>
  <c r="FT56" i="14"/>
  <c r="FY60" i="14"/>
  <c r="FQ60" i="14"/>
  <c r="FF50" i="17"/>
  <c r="EX50" i="17"/>
  <c r="FD14" i="9"/>
  <c r="FL14" i="9"/>
  <c r="FF22" i="25"/>
  <c r="EX22" i="25"/>
  <c r="FF10" i="6"/>
  <c r="EX10" i="6"/>
  <c r="FC33" i="7"/>
  <c r="FK33" i="7"/>
  <c r="GF89" i="17"/>
  <c r="FX89" i="17"/>
  <c r="FK38" i="16"/>
  <c r="FC38" i="16"/>
  <c r="FR39" i="17"/>
  <c r="FJ39" i="17"/>
  <c r="FM26" i="14"/>
  <c r="FE26" i="14"/>
  <c r="FC28" i="14"/>
  <c r="FK28" i="14"/>
  <c r="FF89" i="17"/>
  <c r="EX89" i="17"/>
  <c r="FC26" i="10"/>
  <c r="FK26" i="10"/>
  <c r="EX76" i="16"/>
  <c r="FF76" i="16"/>
  <c r="FY99" i="16"/>
  <c r="FQ99" i="16"/>
  <c r="FF26" i="6"/>
  <c r="EX26" i="6"/>
  <c r="FR16" i="25"/>
  <c r="FJ16" i="25"/>
  <c r="FK22" i="6"/>
  <c r="FC22" i="6"/>
  <c r="GF38" i="17"/>
  <c r="FX38" i="17"/>
  <c r="GF86" i="14"/>
  <c r="FX86" i="14"/>
  <c r="FR12" i="7"/>
  <c r="FJ12" i="7"/>
  <c r="FQ20" i="11"/>
  <c r="FY20" i="11"/>
  <c r="FF10" i="24"/>
  <c r="EX10" i="24"/>
  <c r="EX22" i="4"/>
  <c r="FF22" i="4"/>
  <c r="FL25" i="4"/>
  <c r="FT25" i="4"/>
  <c r="FE31" i="6"/>
  <c r="FM31" i="6"/>
  <c r="FE19" i="7"/>
  <c r="FM19" i="7"/>
  <c r="FR94" i="17"/>
  <c r="FJ94" i="17"/>
  <c r="FR68" i="17"/>
  <c r="FJ68" i="17"/>
  <c r="FB24" i="9"/>
  <c r="FJ24" i="9"/>
  <c r="FM39" i="7"/>
  <c r="FE39" i="7"/>
  <c r="EX13" i="14"/>
  <c r="FF13" i="14"/>
  <c r="FQ17" i="9"/>
  <c r="FI17" i="9"/>
  <c r="FF48" i="17"/>
  <c r="EX48" i="17"/>
  <c r="FX90" i="14"/>
  <c r="GF90" i="14"/>
  <c r="FC58" i="7"/>
  <c r="FK58" i="7"/>
  <c r="EX56" i="16"/>
  <c r="FF56" i="16"/>
  <c r="EX17" i="4"/>
  <c r="FF17" i="4"/>
  <c r="FR76" i="17"/>
  <c r="FJ76" i="17"/>
  <c r="FC19" i="7"/>
  <c r="FK19" i="7"/>
  <c r="FJ68" i="16"/>
  <c r="FR68" i="16"/>
  <c r="FE21" i="16"/>
  <c r="FM21" i="16"/>
  <c r="FJ91" i="17"/>
  <c r="FR91" i="17"/>
  <c r="FM76" i="14"/>
  <c r="FE76" i="14"/>
  <c r="FR12" i="17"/>
  <c r="FJ12" i="17"/>
  <c r="FC22" i="10"/>
  <c r="FK22" i="10"/>
  <c r="FE95" i="17"/>
  <c r="FM95" i="17"/>
  <c r="FC78" i="17"/>
  <c r="FK78" i="17"/>
  <c r="FR11" i="13"/>
  <c r="FJ11" i="13"/>
  <c r="FE77" i="17"/>
  <c r="FM77" i="17"/>
  <c r="FC39" i="16"/>
  <c r="FK39" i="16"/>
  <c r="FF38" i="17"/>
  <c r="EX38" i="17"/>
  <c r="FC50" i="7"/>
  <c r="FK50" i="7"/>
  <c r="EX18" i="14"/>
  <c r="FF18" i="14"/>
  <c r="FQ56" i="16"/>
  <c r="FY56" i="16"/>
  <c r="EX82" i="16"/>
  <c r="FF82" i="16"/>
  <c r="EX45" i="16"/>
  <c r="FF45" i="16"/>
  <c r="FJ79" i="16"/>
  <c r="FR79" i="16"/>
  <c r="FS11" i="15"/>
  <c r="GA11" i="15"/>
  <c r="FJ41" i="17"/>
  <c r="FR41" i="17"/>
  <c r="FF39" i="16"/>
  <c r="EX39" i="16"/>
  <c r="FT19" i="24"/>
  <c r="FL19" i="24"/>
  <c r="EX73" i="17"/>
  <c r="FF73" i="17"/>
  <c r="FC13" i="12"/>
  <c r="FK13" i="12"/>
  <c r="FE23" i="16"/>
  <c r="FM23" i="16"/>
  <c r="FF23" i="25"/>
  <c r="EX23" i="25"/>
  <c r="FJ17" i="10"/>
  <c r="FR17" i="10"/>
  <c r="FL30" i="16"/>
  <c r="FT30" i="16"/>
  <c r="FC28" i="6"/>
  <c r="FK28" i="6"/>
  <c r="FJ18" i="7"/>
  <c r="FR18" i="7"/>
  <c r="FF80" i="16"/>
  <c r="EX80" i="16"/>
  <c r="FC18" i="11"/>
  <c r="FK18" i="11"/>
  <c r="FQ21" i="9"/>
  <c r="FI21" i="9"/>
  <c r="EX89" i="16"/>
  <c r="FF89" i="16"/>
  <c r="FL21" i="11"/>
  <c r="FT21" i="11"/>
  <c r="EQ9" i="22"/>
  <c r="EY9" i="22"/>
  <c r="FK25" i="10"/>
  <c r="FC25" i="10"/>
  <c r="EX76" i="17"/>
  <c r="FF76" i="17"/>
  <c r="FF73" i="14"/>
  <c r="EX73" i="14"/>
  <c r="FF25" i="7"/>
  <c r="EX25" i="7"/>
  <c r="FX55" i="14"/>
  <c r="GF55" i="14"/>
  <c r="FY65" i="16"/>
  <c r="FQ65" i="16"/>
  <c r="FC13" i="15"/>
  <c r="FK13" i="15"/>
  <c r="FR51" i="7"/>
  <c r="FJ51" i="7"/>
  <c r="FR36" i="17"/>
  <c r="FJ36" i="17"/>
  <c r="EX16" i="6"/>
  <c r="FF16" i="6"/>
  <c r="EX94" i="14"/>
  <c r="FF94" i="14"/>
  <c r="EX20" i="6"/>
  <c r="FF20" i="6"/>
  <c r="FM96" i="16"/>
  <c r="FE96" i="16"/>
  <c r="FC16" i="10"/>
  <c r="FK16" i="10"/>
  <c r="FM94" i="16"/>
  <c r="FE94" i="16"/>
  <c r="FF12" i="17"/>
  <c r="EX12" i="17"/>
  <c r="FF10" i="11"/>
  <c r="EX10" i="11"/>
  <c r="EX77" i="14"/>
  <c r="FF77" i="14"/>
  <c r="EX38" i="7"/>
  <c r="FF38" i="7"/>
  <c r="FK15" i="10"/>
  <c r="FC15" i="10"/>
  <c r="FK30" i="7"/>
  <c r="FC30" i="7"/>
  <c r="FK26" i="11"/>
  <c r="FC26" i="11"/>
  <c r="FM68" i="17"/>
  <c r="FE68" i="17"/>
  <c r="FM35" i="7"/>
  <c r="FE35" i="7"/>
  <c r="EX12" i="16"/>
  <c r="FF12" i="16"/>
  <c r="FK12" i="10"/>
  <c r="FC12" i="10"/>
  <c r="FR47" i="14"/>
  <c r="FJ47" i="14"/>
  <c r="FR10" i="14"/>
  <c r="FJ10" i="14"/>
  <c r="FF61" i="16"/>
  <c r="EX61" i="16"/>
  <c r="FM30" i="7"/>
  <c r="FE30" i="7"/>
  <c r="EX84" i="17"/>
  <c r="FF84" i="17"/>
  <c r="FJ9" i="6"/>
  <c r="FR9" i="6"/>
  <c r="FK82" i="16"/>
  <c r="FC82" i="16"/>
  <c r="FY48" i="16"/>
  <c r="FQ48" i="16"/>
  <c r="FR17" i="7"/>
  <c r="FJ17" i="7"/>
  <c r="FR50" i="14"/>
  <c r="FJ50" i="14"/>
  <c r="FF12" i="5"/>
  <c r="EX12" i="5"/>
  <c r="FR28" i="7"/>
  <c r="FJ28" i="7"/>
  <c r="FM42" i="16"/>
  <c r="FE42" i="16"/>
  <c r="FJ12" i="9"/>
  <c r="FB12" i="9"/>
  <c r="FM26" i="7"/>
  <c r="FE26" i="7"/>
  <c r="FF78" i="17"/>
  <c r="EX78" i="17"/>
  <c r="FM79" i="14"/>
  <c r="FE79" i="14"/>
  <c r="EY9" i="6"/>
  <c r="EQ9" i="6"/>
  <c r="FM23" i="7"/>
  <c r="FE23" i="7"/>
  <c r="FF20" i="17"/>
  <c r="EX20" i="17"/>
  <c r="GF71" i="14"/>
  <c r="FX71" i="14"/>
  <c r="FM15" i="24"/>
  <c r="FE15" i="24"/>
  <c r="FF36" i="16"/>
  <c r="EX36" i="16"/>
  <c r="FF42" i="7"/>
  <c r="EX42" i="7"/>
  <c r="FJ11" i="9"/>
  <c r="FB11" i="9"/>
  <c r="FS9" i="5"/>
  <c r="GA9" i="5"/>
  <c r="FM14" i="16"/>
  <c r="FE14" i="16"/>
  <c r="FF66" i="16"/>
  <c r="EX66" i="16"/>
  <c r="FR9" i="7"/>
  <c r="FJ9" i="7"/>
  <c r="FK21" i="6"/>
  <c r="FC21" i="6"/>
  <c r="FL18" i="9"/>
  <c r="FD18" i="9"/>
  <c r="FR37" i="16"/>
  <c r="FJ37" i="16"/>
  <c r="EX44" i="17"/>
  <c r="FF44" i="17"/>
  <c r="FF22" i="7"/>
  <c r="EX22" i="7"/>
  <c r="FK22" i="25"/>
  <c r="FC22" i="25"/>
  <c r="FY97" i="16"/>
  <c r="FQ97" i="16"/>
  <c r="FR20" i="7"/>
  <c r="FJ20" i="7"/>
  <c r="FE37" i="16"/>
  <c r="FM37" i="16"/>
  <c r="FR34" i="14"/>
  <c r="FJ34" i="14"/>
  <c r="FF10" i="13"/>
  <c r="EX10" i="13"/>
  <c r="FJ60" i="16"/>
  <c r="FR60" i="16"/>
  <c r="FE92" i="17"/>
  <c r="FM92" i="17"/>
  <c r="FF55" i="14"/>
  <c r="EX55" i="14"/>
  <c r="FJ9" i="19"/>
  <c r="FB9" i="19"/>
  <c r="FS20" i="24"/>
  <c r="GA20" i="24"/>
  <c r="FY84" i="14"/>
  <c r="FQ84" i="14"/>
  <c r="FR91" i="16"/>
  <c r="FJ91" i="16"/>
  <c r="FJ38" i="7"/>
  <c r="FR38" i="7"/>
  <c r="FM49" i="7"/>
  <c r="FE49" i="7"/>
  <c r="FF58" i="17"/>
  <c r="EX58" i="17"/>
  <c r="FQ12" i="11"/>
  <c r="FY12" i="11"/>
  <c r="FE20" i="9"/>
  <c r="EW20" i="9"/>
  <c r="EX42" i="14"/>
  <c r="FF42" i="14"/>
  <c r="EX29" i="6"/>
  <c r="FF29" i="6"/>
  <c r="EX23" i="11"/>
  <c r="FF23" i="11"/>
  <c r="FQ22" i="9"/>
  <c r="FI22" i="9"/>
  <c r="EX53" i="16"/>
  <c r="FF53" i="16"/>
  <c r="EX31" i="16"/>
  <c r="FF31" i="16"/>
  <c r="FR59" i="7"/>
  <c r="FJ59" i="7"/>
  <c r="FT85" i="16"/>
  <c r="FL85" i="16"/>
  <c r="FC10" i="22"/>
  <c r="FK10" i="22"/>
  <c r="FR22" i="16"/>
  <c r="FJ22" i="16"/>
  <c r="FF26" i="11"/>
  <c r="EX26" i="11"/>
  <c r="FM17" i="11"/>
  <c r="FE17" i="11"/>
  <c r="FC10" i="17"/>
  <c r="FK10" i="17"/>
  <c r="FC59" i="17"/>
  <c r="FK59" i="17"/>
  <c r="EX71" i="17"/>
  <c r="FF71" i="17"/>
  <c r="FE21" i="9"/>
  <c r="EW21" i="9"/>
  <c r="FC90" i="16"/>
  <c r="FK90" i="16"/>
  <c r="FY31" i="17"/>
  <c r="FQ31" i="17"/>
  <c r="FF59" i="17"/>
  <c r="EX59" i="17"/>
  <c r="EX14" i="12"/>
  <c r="FF14" i="12"/>
  <c r="FF18" i="25"/>
  <c r="EX18" i="25"/>
  <c r="EX57" i="17"/>
  <c r="FF57" i="17"/>
  <c r="FF47" i="16"/>
  <c r="EX47" i="16"/>
  <c r="FQ86" i="16"/>
  <c r="FY86" i="16"/>
  <c r="FR35" i="17"/>
  <c r="FJ35" i="17"/>
  <c r="EX13" i="15"/>
  <c r="FF13" i="15"/>
  <c r="FE33" i="16"/>
  <c r="FM33" i="16"/>
  <c r="FM74" i="14"/>
  <c r="FE74" i="14"/>
  <c r="FR62" i="17"/>
  <c r="FJ62" i="17"/>
  <c r="FF23" i="4"/>
  <c r="EX23" i="4"/>
  <c r="FM22" i="10"/>
  <c r="FE22" i="10"/>
  <c r="FE22" i="14"/>
  <c r="FM22" i="14"/>
  <c r="FE13" i="21"/>
  <c r="FM13" i="21"/>
  <c r="FE46" i="14"/>
  <c r="FM46" i="14"/>
  <c r="FL48" i="14"/>
  <c r="FT48" i="14"/>
  <c r="FR78" i="16"/>
  <c r="FJ78" i="16"/>
  <c r="FC12" i="14"/>
  <c r="FK12" i="14"/>
  <c r="FE98" i="14"/>
  <c r="FM98" i="14"/>
  <c r="FE16" i="7"/>
  <c r="FM16" i="7"/>
  <c r="FC12" i="15"/>
  <c r="FK12" i="15"/>
  <c r="FE61" i="7"/>
  <c r="FM61" i="7"/>
  <c r="FE67" i="14"/>
  <c r="FM67" i="14"/>
  <c r="FC15" i="11"/>
  <c r="FK15" i="11"/>
  <c r="FL63" i="16"/>
  <c r="FT63" i="16"/>
  <c r="FC11" i="7"/>
  <c r="FK11" i="7"/>
  <c r="FC30" i="4"/>
  <c r="FK30" i="4"/>
  <c r="FL94" i="17"/>
  <c r="FT94" i="17"/>
  <c r="EX71" i="14"/>
  <c r="FF71" i="14"/>
  <c r="FJ97" i="14"/>
  <c r="FR97" i="14"/>
  <c r="FK38" i="6"/>
  <c r="FC38" i="6"/>
  <c r="FJ54" i="7"/>
  <c r="FR54" i="7"/>
  <c r="FC14" i="7"/>
  <c r="FK14" i="7"/>
  <c r="FE72" i="14"/>
  <c r="FM72" i="14"/>
  <c r="FC98" i="17"/>
  <c r="FK98" i="17"/>
  <c r="FC9" i="22"/>
  <c r="FK9" i="22"/>
  <c r="FR85" i="16"/>
  <c r="FJ85" i="16"/>
  <c r="FL9" i="17"/>
  <c r="FT9" i="17"/>
  <c r="EX28" i="6"/>
  <c r="FF28" i="6"/>
  <c r="FE86" i="17"/>
  <c r="FM86" i="17"/>
  <c r="FL53" i="14"/>
  <c r="FT53" i="14"/>
  <c r="FC18" i="10"/>
  <c r="FK18" i="10"/>
  <c r="FC10" i="11"/>
  <c r="FK10" i="11"/>
  <c r="GH32" i="14"/>
  <c r="FZ32" i="14"/>
  <c r="FE75" i="14"/>
  <c r="FM75" i="14"/>
  <c r="FC13" i="10"/>
  <c r="FK13" i="10"/>
  <c r="FE9" i="10"/>
  <c r="FM9" i="10"/>
  <c r="FF26" i="25"/>
  <c r="EX26" i="25"/>
  <c r="EX52" i="14"/>
  <c r="FF52" i="14"/>
  <c r="FL38" i="16"/>
  <c r="FT38" i="16"/>
  <c r="FL28" i="17"/>
  <c r="FT28" i="17"/>
  <c r="FC14" i="11"/>
  <c r="FK14" i="11"/>
  <c r="FR91" i="14"/>
  <c r="FJ91" i="14"/>
  <c r="FE27" i="7"/>
  <c r="FM27" i="7"/>
  <c r="FJ25" i="25"/>
  <c r="FR25" i="25"/>
  <c r="FL14" i="17"/>
  <c r="FT14" i="17"/>
  <c r="FM40" i="16"/>
  <c r="FE40" i="16"/>
  <c r="FM81" i="16"/>
  <c r="FE81" i="16"/>
  <c r="EX21" i="7"/>
  <c r="FF21" i="7"/>
  <c r="EX60" i="16"/>
  <c r="FF60" i="16"/>
  <c r="FC36" i="7"/>
  <c r="FK36" i="7"/>
  <c r="FQ95" i="14"/>
  <c r="FY95" i="14"/>
  <c r="FT20" i="14"/>
  <c r="FL20" i="14"/>
  <c r="FR81" i="14"/>
  <c r="FJ81" i="14"/>
  <c r="FY69" i="14"/>
  <c r="FQ69" i="14"/>
  <c r="FT30" i="14"/>
  <c r="FL30" i="14"/>
  <c r="FR33" i="14"/>
  <c r="FJ33" i="14"/>
  <c r="FJ9" i="9"/>
  <c r="FB9" i="9"/>
  <c r="FR65" i="14"/>
  <c r="FJ65" i="14"/>
  <c r="FF22" i="11"/>
  <c r="EX22" i="11"/>
  <c r="FR18" i="14"/>
  <c r="FJ18" i="14"/>
  <c r="FF59" i="14"/>
  <c r="EX59" i="14"/>
  <c r="FM90" i="17"/>
  <c r="FE90" i="17"/>
  <c r="FL54" i="16"/>
  <c r="FT54" i="16"/>
  <c r="EX36" i="6"/>
  <c r="FF36" i="6"/>
  <c r="FC97" i="17"/>
  <c r="FK97" i="17"/>
  <c r="EX21" i="25"/>
  <c r="FF21" i="25"/>
  <c r="FR88" i="16"/>
  <c r="FJ88" i="16"/>
  <c r="FQ14" i="9"/>
  <c r="FI14" i="9"/>
  <c r="FM66" i="14"/>
  <c r="FE66" i="14"/>
  <c r="FY18" i="4"/>
  <c r="FQ18" i="4"/>
  <c r="GF70" i="17"/>
  <c r="FX70" i="17"/>
  <c r="EX34" i="17"/>
  <c r="FF34" i="17"/>
  <c r="FF31" i="7"/>
  <c r="EX31" i="7"/>
  <c r="FF54" i="14"/>
  <c r="EX54" i="14"/>
  <c r="FK29" i="6"/>
  <c r="FC29" i="6"/>
  <c r="GA38" i="6"/>
  <c r="FS38" i="6"/>
  <c r="GF93" i="16"/>
  <c r="FX93" i="16"/>
  <c r="FM16" i="14"/>
  <c r="FE16" i="14"/>
  <c r="FR13" i="17"/>
  <c r="FJ13" i="17"/>
  <c r="FC36" i="6"/>
  <c r="FK36" i="6"/>
  <c r="FK24" i="7"/>
  <c r="FC24" i="7"/>
  <c r="FF67" i="17"/>
  <c r="EX67" i="17"/>
  <c r="FF21" i="14"/>
  <c r="EX21" i="14"/>
  <c r="FK35" i="14"/>
  <c r="FC35" i="14"/>
  <c r="EW10" i="19"/>
  <c r="FE10" i="19"/>
  <c r="EX9" i="19"/>
  <c r="EP9" i="19"/>
  <c r="FK96" i="14"/>
  <c r="FC96" i="14"/>
  <c r="FF64" i="16"/>
  <c r="EX64" i="16"/>
  <c r="FM26" i="17"/>
  <c r="FE26" i="17"/>
  <c r="EX80" i="17"/>
  <c r="FF80" i="17"/>
  <c r="FR9" i="4"/>
  <c r="FJ9" i="4"/>
  <c r="FK43" i="14"/>
  <c r="FC43" i="14"/>
  <c r="FF30" i="6"/>
  <c r="EX30" i="6"/>
  <c r="FE88" i="14"/>
  <c r="FM88" i="14"/>
  <c r="FK13" i="4"/>
  <c r="FC13" i="4"/>
  <c r="FK10" i="13"/>
  <c r="FC10" i="13"/>
  <c r="FK21" i="24"/>
  <c r="FC21" i="24"/>
  <c r="FK25" i="11"/>
  <c r="FC25" i="11"/>
  <c r="FY76" i="16"/>
  <c r="FQ76" i="16"/>
  <c r="FY17" i="17"/>
  <c r="FQ17" i="17"/>
  <c r="FR92" i="17"/>
  <c r="FJ92" i="17"/>
  <c r="FK11" i="21"/>
  <c r="FC11" i="21"/>
  <c r="FM68" i="14"/>
  <c r="FE68" i="14"/>
  <c r="FM43" i="7"/>
  <c r="FE43" i="7"/>
  <c r="FE18" i="17"/>
  <c r="FM18" i="17"/>
  <c r="FF90" i="16"/>
  <c r="EX90" i="16"/>
  <c r="FM63" i="17"/>
  <c r="FE63" i="17"/>
  <c r="EX52" i="17"/>
  <c r="FF52" i="17"/>
  <c r="FR55" i="16"/>
  <c r="FJ55" i="16"/>
  <c r="FK15" i="16"/>
  <c r="FC15" i="16"/>
  <c r="FR41" i="14"/>
  <c r="FJ41" i="14"/>
  <c r="FT87" i="14"/>
  <c r="FL87" i="14"/>
  <c r="FR19" i="25"/>
  <c r="FJ19" i="25"/>
  <c r="FF11" i="6"/>
  <c r="EX11" i="6"/>
  <c r="FJ46" i="7"/>
  <c r="FR46" i="7"/>
  <c r="FC27" i="7"/>
  <c r="FK27" i="7"/>
  <c r="FF12" i="4"/>
  <c r="EX12" i="4"/>
  <c r="FR70" i="16"/>
  <c r="FJ70" i="16"/>
  <c r="FQ82" i="14"/>
  <c r="FY82" i="14"/>
  <c r="EX32" i="25"/>
  <c r="FF32" i="25"/>
  <c r="FE10" i="12"/>
  <c r="FM10" i="12"/>
  <c r="FC48" i="7"/>
  <c r="FK48" i="7"/>
  <c r="FF29" i="7"/>
  <c r="EX29" i="7"/>
  <c r="FL31" i="10"/>
  <c r="FT31" i="10"/>
  <c r="EY9" i="24"/>
  <c r="EQ9" i="24"/>
  <c r="FE90" i="14"/>
  <c r="FM90" i="14"/>
  <c r="FB11" i="19"/>
  <c r="FJ11" i="19"/>
  <c r="FE15" i="17"/>
  <c r="FM15" i="17"/>
  <c r="EX16" i="25"/>
  <c r="FF16" i="25"/>
  <c r="FT67" i="16"/>
  <c r="FL67" i="16"/>
  <c r="FC10" i="24"/>
  <c r="FK10" i="24"/>
  <c r="FE14" i="7"/>
  <c r="FM14" i="7"/>
  <c r="FM75" i="16"/>
  <c r="FE75" i="16"/>
  <c r="FK25" i="6"/>
  <c r="FC25" i="6"/>
  <c r="FC40" i="7"/>
  <c r="FK40" i="7"/>
  <c r="EX93" i="17"/>
  <c r="FF93" i="17"/>
  <c r="FE20" i="4"/>
  <c r="FM20" i="4"/>
  <c r="FJ13" i="7"/>
  <c r="FR13" i="7"/>
  <c r="FC42" i="7"/>
  <c r="FK42" i="7"/>
  <c r="FD11" i="19"/>
  <c r="FL11" i="19"/>
  <c r="FC23" i="4"/>
  <c r="FK23" i="4"/>
  <c r="FR35" i="7"/>
  <c r="FJ35" i="7"/>
  <c r="FF15" i="14"/>
  <c r="EX15" i="14"/>
  <c r="FC19" i="6"/>
  <c r="FK19" i="6"/>
  <c r="EX43" i="16"/>
  <c r="FF43" i="16"/>
  <c r="FR98" i="14"/>
  <c r="FJ98" i="14"/>
  <c r="FC29" i="10"/>
  <c r="FK29" i="10"/>
  <c r="EX25" i="16"/>
  <c r="FF25" i="16"/>
  <c r="FJ92" i="16"/>
  <c r="FR92" i="16"/>
  <c r="EX48" i="7"/>
  <c r="FF48" i="7"/>
  <c r="FR31" i="10"/>
  <c r="FJ31" i="10"/>
  <c r="FT14" i="15"/>
  <c r="FL14" i="15"/>
  <c r="FC11" i="25"/>
  <c r="FK11" i="25"/>
  <c r="FL11" i="21"/>
  <c r="FT11" i="21"/>
  <c r="FR27" i="10"/>
  <c r="FJ27" i="10"/>
  <c r="FQ9" i="25"/>
  <c r="FY9" i="25"/>
  <c r="FK12" i="12"/>
  <c r="FC12" i="12"/>
  <c r="FC11" i="12"/>
  <c r="FK11" i="12"/>
  <c r="FC23" i="11"/>
  <c r="FK23" i="11"/>
  <c r="FE80" i="14"/>
  <c r="FM80" i="14"/>
  <c r="FC18" i="17"/>
  <c r="FK18" i="17"/>
  <c r="FL95" i="14"/>
  <c r="FT95" i="14"/>
  <c r="FE38" i="14"/>
  <c r="FM38" i="14"/>
  <c r="FC27" i="6"/>
  <c r="FK27" i="6"/>
  <c r="EX35" i="16"/>
  <c r="FF35" i="16"/>
  <c r="FJ16" i="9"/>
  <c r="FB16" i="9"/>
  <c r="FL30" i="10"/>
  <c r="FT30" i="10"/>
  <c r="FF34" i="14"/>
  <c r="EX34" i="14"/>
  <c r="FC60" i="17"/>
  <c r="FK60" i="17"/>
  <c r="FL29" i="16"/>
  <c r="FT29" i="16"/>
  <c r="FK87" i="16"/>
  <c r="FC87" i="16"/>
  <c r="FR23" i="7"/>
  <c r="FJ23" i="7"/>
  <c r="EX25" i="6"/>
  <c r="FF25" i="6"/>
  <c r="FE18" i="16"/>
  <c r="FM18" i="16"/>
  <c r="FE52" i="16"/>
  <c r="FM52" i="16"/>
  <c r="FJ41" i="7"/>
  <c r="FR41" i="7"/>
  <c r="FE45" i="7"/>
  <c r="FM45" i="7"/>
  <c r="FC25" i="14"/>
  <c r="FK25" i="14"/>
  <c r="FK62" i="14"/>
  <c r="FC62" i="14"/>
  <c r="FC14" i="24"/>
  <c r="FK14" i="24"/>
  <c r="EX11" i="11"/>
  <c r="FF11" i="11"/>
  <c r="FC47" i="7"/>
  <c r="FK47" i="7"/>
  <c r="EX29" i="25"/>
  <c r="FF29" i="25"/>
  <c r="FJ74" i="17"/>
  <c r="FR74" i="17"/>
  <c r="FJ16" i="11"/>
  <c r="FR16" i="11"/>
  <c r="EX15" i="11"/>
  <c r="FF15" i="11"/>
  <c r="FR40" i="17"/>
  <c r="FJ40" i="17"/>
  <c r="FF27" i="14"/>
  <c r="EX27" i="14"/>
  <c r="FJ72" i="17"/>
  <c r="FR72" i="17"/>
  <c r="FE24" i="9"/>
  <c r="EW24" i="9"/>
  <c r="FM54" i="17"/>
  <c r="FE54" i="17"/>
  <c r="FR72" i="16"/>
  <c r="FJ72" i="16"/>
  <c r="FJ58" i="17"/>
  <c r="FR58" i="17"/>
  <c r="FR78" i="14"/>
  <c r="FJ78" i="14"/>
  <c r="FM19" i="16"/>
  <c r="FE19" i="16"/>
  <c r="FR33" i="16"/>
  <c r="FJ33" i="16"/>
  <c r="FR77" i="16"/>
  <c r="FJ77" i="16"/>
  <c r="FK15" i="24"/>
  <c r="FC15" i="24"/>
  <c r="FK17" i="11"/>
  <c r="FC17" i="11"/>
  <c r="FM51" i="7"/>
  <c r="FE51" i="7"/>
  <c r="FJ17" i="25"/>
  <c r="FR17" i="25"/>
  <c r="FK64" i="14"/>
  <c r="FC64" i="14"/>
  <c r="FF93" i="16"/>
  <c r="EX93" i="16"/>
  <c r="FR15" i="17"/>
  <c r="FJ15" i="17"/>
  <c r="FM59" i="7"/>
  <c r="FE59" i="7"/>
  <c r="FT16" i="24"/>
  <c r="FL16" i="24"/>
  <c r="FM47" i="17"/>
  <c r="FE47" i="17"/>
  <c r="FR44" i="14"/>
  <c r="FJ44" i="14"/>
  <c r="FM11" i="16"/>
  <c r="FE11" i="16"/>
  <c r="CM21" i="16"/>
  <c r="GE21" i="16"/>
  <c r="FR76" i="14"/>
  <c r="FJ76" i="14"/>
  <c r="FM14" i="10"/>
  <c r="FE14" i="10"/>
  <c r="FF45" i="17"/>
  <c r="EX45" i="17"/>
  <c r="FM25" i="11"/>
  <c r="FE25" i="11"/>
  <c r="GF73" i="14"/>
  <c r="FX73" i="14"/>
  <c r="EX61" i="14"/>
  <c r="FF61" i="14"/>
  <c r="FF23" i="6"/>
  <c r="EX23" i="6"/>
  <c r="FR73" i="17"/>
  <c r="FJ73" i="17"/>
  <c r="FM99" i="16"/>
  <c r="FE99" i="16"/>
  <c r="FT15" i="13"/>
  <c r="FL15" i="13"/>
  <c r="EW15" i="9"/>
  <c r="FE15" i="9"/>
  <c r="FK24" i="10"/>
  <c r="FC24" i="10"/>
  <c r="FF27" i="17"/>
  <c r="EX27" i="17"/>
  <c r="FK10" i="21"/>
  <c r="FC10" i="21"/>
  <c r="FK9" i="15"/>
  <c r="FC9" i="15"/>
  <c r="FR70" i="14"/>
  <c r="FJ70" i="14"/>
  <c r="FR49" i="14"/>
  <c r="FJ49" i="14"/>
  <c r="FF12" i="24"/>
  <c r="EX12" i="24"/>
  <c r="FM50" i="16"/>
  <c r="FE50" i="16"/>
  <c r="FC11" i="24"/>
  <c r="FK11" i="24"/>
  <c r="FK42" i="17"/>
  <c r="FC42" i="17"/>
  <c r="FF41" i="16"/>
  <c r="EX41" i="16"/>
  <c r="FJ15" i="9"/>
  <c r="FB15" i="9"/>
  <c r="FC18" i="25"/>
  <c r="FK18" i="25"/>
  <c r="GA11" i="17"/>
  <c r="FS11" i="17"/>
  <c r="FY24" i="14"/>
  <c r="FQ24" i="14"/>
  <c r="FJ27" i="9"/>
  <c r="FB27" i="9"/>
  <c r="FL92" i="14"/>
  <c r="FT92" i="14"/>
  <c r="FT27" i="6"/>
  <c r="FL27" i="6"/>
  <c r="FJ75" i="14"/>
  <c r="FR75" i="14"/>
  <c r="FK89" i="14"/>
  <c r="FC89" i="14"/>
  <c r="FK19" i="14"/>
  <c r="FC19" i="14"/>
  <c r="FK57" i="7"/>
  <c r="FC57" i="7"/>
  <c r="FF92" i="16"/>
  <c r="EX92" i="16"/>
  <c r="EX62" i="14"/>
  <c r="FF62" i="14"/>
  <c r="FK44" i="7"/>
  <c r="FC44" i="7"/>
  <c r="FK35" i="6"/>
  <c r="FC35" i="6"/>
  <c r="FR21" i="17"/>
  <c r="FJ21" i="17"/>
  <c r="FK16" i="7"/>
  <c r="FC16" i="7"/>
  <c r="FT12" i="25"/>
  <c r="FL12" i="25"/>
  <c r="FR88" i="14"/>
  <c r="FJ88" i="14"/>
  <c r="FL37" i="17"/>
  <c r="FT37" i="17"/>
  <c r="FY98" i="16"/>
  <c r="FQ98" i="16"/>
  <c r="FC25" i="4"/>
  <c r="FK25" i="4"/>
  <c r="FL15" i="10"/>
  <c r="FT15" i="10"/>
  <c r="FE39" i="14"/>
  <c r="FM39" i="14"/>
  <c r="FF49" i="16"/>
  <c r="EX49" i="16"/>
  <c r="FX19" i="17"/>
  <c r="GF19" i="17"/>
  <c r="EX98" i="16"/>
  <c r="FF98" i="16"/>
  <c r="FR75" i="17"/>
  <c r="FJ75" i="17"/>
  <c r="FK16" i="24"/>
  <c r="FC16" i="24"/>
  <c r="FT16" i="13"/>
  <c r="FL16" i="13"/>
  <c r="FC9" i="14"/>
  <c r="FK9" i="14"/>
  <c r="FB28" i="9"/>
  <c r="FJ28" i="9"/>
  <c r="EX25" i="17"/>
  <c r="FF25" i="17"/>
  <c r="EX17" i="16"/>
  <c r="FF17" i="16"/>
  <c r="FT98" i="17"/>
  <c r="FL98" i="17"/>
  <c r="GF40" i="16"/>
  <c r="FX40" i="16"/>
  <c r="FJ41" i="16"/>
  <c r="FR41" i="16"/>
  <c r="FR14" i="12"/>
  <c r="FJ14" i="12"/>
  <c r="FL16" i="11"/>
  <c r="FT16" i="11"/>
  <c r="FX89" i="16"/>
  <c r="GF89" i="16"/>
  <c r="FE55" i="17"/>
  <c r="FM55" i="17"/>
  <c r="FC19" i="24"/>
  <c r="FK19" i="24"/>
  <c r="FJ9" i="16"/>
  <c r="FR9" i="16"/>
  <c r="FC37" i="6"/>
  <c r="FK37" i="6"/>
  <c r="FJ35" i="6" l="1"/>
  <c r="FR35" i="6"/>
  <c r="FS27" i="6"/>
  <c r="GA27" i="6"/>
  <c r="FJ42" i="17"/>
  <c r="FR42" i="17"/>
  <c r="FE27" i="17"/>
  <c r="FM27" i="17"/>
  <c r="CM73" i="14"/>
  <c r="GE73" i="14"/>
  <c r="FL47" i="17"/>
  <c r="FT47" i="17"/>
  <c r="FJ17" i="11"/>
  <c r="FR17" i="11"/>
  <c r="FL54" i="17"/>
  <c r="FT54" i="17"/>
  <c r="FQ31" i="10"/>
  <c r="FY31" i="10"/>
  <c r="FE15" i="14"/>
  <c r="FM15" i="14"/>
  <c r="FY41" i="14"/>
  <c r="FQ41" i="14"/>
  <c r="FT68" i="14"/>
  <c r="FL68" i="14"/>
  <c r="FR13" i="4"/>
  <c r="FJ13" i="4"/>
  <c r="FJ96" i="14"/>
  <c r="FR96" i="14"/>
  <c r="FQ13" i="17"/>
  <c r="FY13" i="17"/>
  <c r="CM70" i="17"/>
  <c r="GE70" i="17"/>
  <c r="GA30" i="14"/>
  <c r="FS30" i="14"/>
  <c r="FL81" i="16"/>
  <c r="FT81" i="16"/>
  <c r="FQ62" i="17"/>
  <c r="FY62" i="17"/>
  <c r="FM18" i="25"/>
  <c r="FE18" i="25"/>
  <c r="FL49" i="7"/>
  <c r="FT49" i="7"/>
  <c r="FI11" i="9"/>
  <c r="FQ11" i="9"/>
  <c r="FL79" i="14"/>
  <c r="FT79" i="14"/>
  <c r="FQ17" i="7"/>
  <c r="FY17" i="7"/>
  <c r="FQ47" i="14"/>
  <c r="FY47" i="14"/>
  <c r="FE73" i="14"/>
  <c r="FM73" i="14"/>
  <c r="FE80" i="16"/>
  <c r="FM80" i="16"/>
  <c r="FQ76" i="17"/>
  <c r="FY76" i="17"/>
  <c r="FT39" i="7"/>
  <c r="FL39" i="7"/>
  <c r="FE10" i="24"/>
  <c r="FM10" i="24"/>
  <c r="FX99" i="16"/>
  <c r="GF99" i="16"/>
  <c r="CM89" i="17"/>
  <c r="GE89" i="17"/>
  <c r="FK22" i="9"/>
  <c r="FS22" i="9"/>
  <c r="FJ29" i="7"/>
  <c r="FR29" i="7"/>
  <c r="FM100" i="17"/>
  <c r="FE100" i="17"/>
  <c r="FE19" i="25"/>
  <c r="FM19" i="25"/>
  <c r="FQ27" i="4"/>
  <c r="FY27" i="4"/>
  <c r="FL28" i="16"/>
  <c r="FT28" i="16"/>
  <c r="GF93" i="17"/>
  <c r="FX93" i="17"/>
  <c r="FT46" i="17"/>
  <c r="FL46" i="17"/>
  <c r="FJ63" i="17"/>
  <c r="FR63" i="17"/>
  <c r="FE14" i="11"/>
  <c r="FM14" i="11"/>
  <c r="FR12" i="13"/>
  <c r="FJ12" i="13"/>
  <c r="FT85" i="14"/>
  <c r="FL85" i="14"/>
  <c r="FM13" i="6"/>
  <c r="FE13" i="6"/>
  <c r="FM10" i="16"/>
  <c r="FE10" i="16"/>
  <c r="FM19" i="14"/>
  <c r="FE19" i="14"/>
  <c r="GF82" i="17"/>
  <c r="FX82" i="17"/>
  <c r="FY10" i="7"/>
  <c r="FQ10" i="7"/>
  <c r="GA40" i="14"/>
  <c r="FS40" i="14"/>
  <c r="FR34" i="7"/>
  <c r="FJ34" i="7"/>
  <c r="FY46" i="16"/>
  <c r="FQ46" i="16"/>
  <c r="FT26" i="4"/>
  <c r="FL26" i="4"/>
  <c r="FE19" i="11"/>
  <c r="FM19" i="11"/>
  <c r="GA57" i="16"/>
  <c r="FS57" i="16"/>
  <c r="FQ21" i="14"/>
  <c r="FY21" i="14"/>
  <c r="FM10" i="7"/>
  <c r="FE10" i="7"/>
  <c r="FM25" i="14"/>
  <c r="FE25" i="14"/>
  <c r="FY14" i="4"/>
  <c r="FQ14" i="4"/>
  <c r="FS17" i="9"/>
  <c r="FK17" i="9"/>
  <c r="FR26" i="4"/>
  <c r="FJ26" i="4"/>
  <c r="FJ23" i="10"/>
  <c r="FR23" i="10"/>
  <c r="FQ21" i="25"/>
  <c r="FY21" i="25"/>
  <c r="FL13" i="17"/>
  <c r="FT13" i="17"/>
  <c r="FR19" i="11"/>
  <c r="FJ19" i="11"/>
  <c r="FJ55" i="7"/>
  <c r="FR55" i="7"/>
  <c r="FJ47" i="7"/>
  <c r="FR47" i="7"/>
  <c r="FT18" i="16"/>
  <c r="FL18" i="16"/>
  <c r="FR11" i="12"/>
  <c r="FJ11" i="12"/>
  <c r="FM48" i="7"/>
  <c r="FE48" i="7"/>
  <c r="FT90" i="14"/>
  <c r="FL90" i="14"/>
  <c r="FT88" i="14"/>
  <c r="FL88" i="14"/>
  <c r="FM52" i="14"/>
  <c r="FE52" i="14"/>
  <c r="GA53" i="14"/>
  <c r="FS53" i="14"/>
  <c r="FR14" i="7"/>
  <c r="FJ14" i="7"/>
  <c r="GA63" i="16"/>
  <c r="FS63" i="16"/>
  <c r="FM14" i="12"/>
  <c r="FE14" i="12"/>
  <c r="FY38" i="7"/>
  <c r="FQ38" i="7"/>
  <c r="FM77" i="14"/>
  <c r="FE77" i="14"/>
  <c r="FE16" i="6"/>
  <c r="FM16" i="6"/>
  <c r="FM76" i="17"/>
  <c r="FE76" i="17"/>
  <c r="FY18" i="7"/>
  <c r="FQ18" i="7"/>
  <c r="FM18" i="14"/>
  <c r="FE18" i="14"/>
  <c r="FJ22" i="10"/>
  <c r="FR22" i="10"/>
  <c r="FM17" i="4"/>
  <c r="FE17" i="4"/>
  <c r="FI24" i="9"/>
  <c r="FQ24" i="9"/>
  <c r="GF20" i="11"/>
  <c r="GE20" i="11" s="1"/>
  <c r="FX20" i="11"/>
  <c r="FM76" i="16"/>
  <c r="FE76" i="16"/>
  <c r="FJ33" i="7"/>
  <c r="FR33" i="7"/>
  <c r="GF90" i="17"/>
  <c r="FX90" i="17"/>
  <c r="FR83" i="16"/>
  <c r="FJ83" i="16"/>
  <c r="FL60" i="7"/>
  <c r="FT60" i="7"/>
  <c r="FT16" i="4"/>
  <c r="FL16" i="4"/>
  <c r="FY38" i="14"/>
  <c r="FQ38" i="14"/>
  <c r="FM41" i="17"/>
  <c r="FE41" i="17"/>
  <c r="FJ11" i="4"/>
  <c r="FR11" i="4"/>
  <c r="FX53" i="17"/>
  <c r="GF53" i="17"/>
  <c r="FS23" i="10"/>
  <c r="GA23" i="10"/>
  <c r="FM69" i="14"/>
  <c r="FE69" i="14"/>
  <c r="FR9" i="13"/>
  <c r="FJ9" i="13"/>
  <c r="FL69" i="17"/>
  <c r="FT69" i="17"/>
  <c r="FM50" i="14"/>
  <c r="FE50" i="14"/>
  <c r="FR13" i="21"/>
  <c r="FJ13" i="21"/>
  <c r="FD25" i="9"/>
  <c r="FL25" i="9"/>
  <c r="FQ22" i="24"/>
  <c r="FY22" i="24"/>
  <c r="FM10" i="5"/>
  <c r="FE10" i="5"/>
  <c r="FQ68" i="14"/>
  <c r="FY68" i="14"/>
  <c r="FJ96" i="16"/>
  <c r="FR96" i="16"/>
  <c r="FL31" i="17"/>
  <c r="FT31" i="17"/>
  <c r="FE78" i="14"/>
  <c r="FM78" i="14"/>
  <c r="FJ21" i="7"/>
  <c r="FR21" i="7"/>
  <c r="GF74" i="14"/>
  <c r="FX74" i="14"/>
  <c r="FQ15" i="7"/>
  <c r="FY15" i="7"/>
  <c r="FQ56" i="17"/>
  <c r="FY56" i="17"/>
  <c r="FI19" i="9"/>
  <c r="FQ19" i="9"/>
  <c r="FI10" i="19"/>
  <c r="FQ10" i="19"/>
  <c r="FJ17" i="6"/>
  <c r="FR17" i="6"/>
  <c r="FJ14" i="6"/>
  <c r="FR14" i="6"/>
  <c r="FJ30" i="14"/>
  <c r="FR30" i="14"/>
  <c r="FM40" i="17"/>
  <c r="FE40" i="17"/>
  <c r="FJ11" i="15"/>
  <c r="FR11" i="15"/>
  <c r="FR10" i="25"/>
  <c r="FJ10" i="25"/>
  <c r="FX13" i="24"/>
  <c r="GF13" i="24"/>
  <c r="GE13" i="24" s="1"/>
  <c r="CL13" i="24" s="1"/>
  <c r="GF73" i="16"/>
  <c r="FX73" i="16"/>
  <c r="FK9" i="9"/>
  <c r="FS9" i="9"/>
  <c r="FR9" i="12"/>
  <c r="FJ9" i="12"/>
  <c r="FI16" i="9"/>
  <c r="FQ16" i="9"/>
  <c r="FQ70" i="16"/>
  <c r="FY70" i="16"/>
  <c r="EW9" i="19"/>
  <c r="FE9" i="19"/>
  <c r="FL16" i="14"/>
  <c r="FT16" i="14"/>
  <c r="FX18" i="4"/>
  <c r="GF18" i="4"/>
  <c r="GE18" i="4" s="1"/>
  <c r="FL90" i="17"/>
  <c r="FT90" i="17"/>
  <c r="FX69" i="14"/>
  <c r="GF69" i="14"/>
  <c r="FL40" i="16"/>
  <c r="FT40" i="16"/>
  <c r="FQ78" i="16"/>
  <c r="FY78" i="16"/>
  <c r="FL74" i="14"/>
  <c r="FT74" i="14"/>
  <c r="FL17" i="11"/>
  <c r="FT17" i="11"/>
  <c r="FP22" i="9"/>
  <c r="FX22" i="9"/>
  <c r="FM10" i="13"/>
  <c r="FE10" i="13"/>
  <c r="FQ37" i="16"/>
  <c r="FY37" i="16"/>
  <c r="FE42" i="7"/>
  <c r="FM42" i="7"/>
  <c r="FE78" i="17"/>
  <c r="FM78" i="17"/>
  <c r="GF48" i="16"/>
  <c r="FX48" i="16"/>
  <c r="FJ12" i="10"/>
  <c r="FR12" i="10"/>
  <c r="FS19" i="24"/>
  <c r="GA19" i="24"/>
  <c r="FK26" i="9"/>
  <c r="FS26" i="9"/>
  <c r="FX43" i="16"/>
  <c r="GF43" i="16"/>
  <c r="FM21" i="24"/>
  <c r="FE21" i="24"/>
  <c r="FJ61" i="16"/>
  <c r="FR61" i="16"/>
  <c r="FX32" i="14"/>
  <c r="GF32" i="14"/>
  <c r="FL15" i="7"/>
  <c r="FT15" i="7"/>
  <c r="FE19" i="4"/>
  <c r="FM19" i="4"/>
  <c r="FJ88" i="17"/>
  <c r="FR88" i="17"/>
  <c r="FX66" i="16"/>
  <c r="GF66" i="16"/>
  <c r="GA91" i="17"/>
  <c r="FS91" i="17"/>
  <c r="FE22" i="24"/>
  <c r="FM22" i="24"/>
  <c r="FT81" i="17"/>
  <c r="FL81" i="17"/>
  <c r="FR20" i="24"/>
  <c r="FJ20" i="24"/>
  <c r="FR34" i="16"/>
  <c r="FJ34" i="16"/>
  <c r="CL29" i="17"/>
  <c r="FR14" i="15"/>
  <c r="FJ14" i="15"/>
  <c r="FJ26" i="16"/>
  <c r="FR26" i="16"/>
  <c r="FY49" i="16"/>
  <c r="FQ49" i="16"/>
  <c r="GA12" i="10"/>
  <c r="FS12" i="10"/>
  <c r="FM74" i="17"/>
  <c r="FE74" i="17"/>
  <c r="FR9" i="10"/>
  <c r="FJ9" i="10"/>
  <c r="FY10" i="16"/>
  <c r="FQ10" i="16"/>
  <c r="FE60" i="17"/>
  <c r="FM60" i="17"/>
  <c r="FE24" i="6"/>
  <c r="FM24" i="6"/>
  <c r="GF94" i="14"/>
  <c r="FX94" i="14"/>
  <c r="FM51" i="16"/>
  <c r="FE51" i="16"/>
  <c r="FR27" i="17"/>
  <c r="FJ27" i="17"/>
  <c r="FY77" i="17"/>
  <c r="FQ77" i="17"/>
  <c r="GF81" i="16"/>
  <c r="FX81" i="16"/>
  <c r="FT77" i="16"/>
  <c r="FL77" i="16"/>
  <c r="GA96" i="14"/>
  <c r="FS96" i="14"/>
  <c r="FJ32" i="17"/>
  <c r="FR32" i="17"/>
  <c r="FF9" i="15"/>
  <c r="EX9" i="15"/>
  <c r="CL13" i="16"/>
  <c r="GA23" i="14"/>
  <c r="FS23" i="14"/>
  <c r="FM12" i="7"/>
  <c r="FE12" i="7"/>
  <c r="FR15" i="13"/>
  <c r="FJ15" i="13"/>
  <c r="FT72" i="17"/>
  <c r="FL72" i="17"/>
  <c r="FM17" i="25"/>
  <c r="FE17" i="25"/>
  <c r="FS16" i="13"/>
  <c r="GA16" i="13"/>
  <c r="FM62" i="14"/>
  <c r="FE62" i="14"/>
  <c r="FL15" i="9"/>
  <c r="FD15" i="9"/>
  <c r="FY72" i="17"/>
  <c r="FQ72" i="17"/>
  <c r="FE11" i="11"/>
  <c r="FM11" i="11"/>
  <c r="FM25" i="6"/>
  <c r="FE25" i="6"/>
  <c r="FM35" i="16"/>
  <c r="FE35" i="16"/>
  <c r="FY92" i="16"/>
  <c r="FQ92" i="16"/>
  <c r="FJ23" i="4"/>
  <c r="FR23" i="4"/>
  <c r="FL10" i="19"/>
  <c r="FD10" i="19"/>
  <c r="GA14" i="17"/>
  <c r="FS14" i="17"/>
  <c r="FT86" i="17"/>
  <c r="FL86" i="17"/>
  <c r="FY54" i="7"/>
  <c r="FQ54" i="7"/>
  <c r="FR15" i="11"/>
  <c r="FJ15" i="11"/>
  <c r="GA48" i="14"/>
  <c r="FS48" i="14"/>
  <c r="FT33" i="16"/>
  <c r="FL33" i="16"/>
  <c r="FE23" i="11"/>
  <c r="FM23" i="11"/>
  <c r="FM12" i="16"/>
  <c r="FE12" i="16"/>
  <c r="FR28" i="6"/>
  <c r="FJ28" i="6"/>
  <c r="FR50" i="7"/>
  <c r="FJ50" i="7"/>
  <c r="FE56" i="16"/>
  <c r="FM56" i="16"/>
  <c r="FJ26" i="10"/>
  <c r="FR26" i="10"/>
  <c r="GA14" i="14"/>
  <c r="FS14" i="14"/>
  <c r="FR79" i="17"/>
  <c r="FJ79" i="17"/>
  <c r="FY10" i="4"/>
  <c r="FQ10" i="4"/>
  <c r="FQ29" i="25"/>
  <c r="FY29" i="25"/>
  <c r="GF51" i="14"/>
  <c r="FX51" i="14"/>
  <c r="FT47" i="14"/>
  <c r="FL47" i="14"/>
  <c r="FM16" i="17"/>
  <c r="FE16" i="17"/>
  <c r="FT97" i="14"/>
  <c r="FL97" i="14"/>
  <c r="FM14" i="25"/>
  <c r="FE14" i="25"/>
  <c r="FQ56" i="7"/>
  <c r="FY56" i="7"/>
  <c r="FQ10" i="9"/>
  <c r="FI10" i="9"/>
  <c r="FE19" i="6"/>
  <c r="FM19" i="6"/>
  <c r="FQ31" i="14"/>
  <c r="FY31" i="14"/>
  <c r="FS13" i="12"/>
  <c r="GA13" i="12"/>
  <c r="FZ87" i="16"/>
  <c r="GH87" i="16"/>
  <c r="FQ53" i="16"/>
  <c r="FY53" i="16"/>
  <c r="FJ26" i="25"/>
  <c r="FR26" i="25"/>
  <c r="FL9" i="18"/>
  <c r="FT9" i="18"/>
  <c r="FJ9" i="17"/>
  <c r="FR9" i="17"/>
  <c r="FY20" i="17"/>
  <c r="FQ20" i="17"/>
  <c r="FT10" i="14"/>
  <c r="FL10" i="14"/>
  <c r="FF9" i="7"/>
  <c r="EX9" i="7"/>
  <c r="FJ44" i="17"/>
  <c r="FR44" i="17"/>
  <c r="FL73" i="16"/>
  <c r="FT73" i="16"/>
  <c r="FZ15" i="16"/>
  <c r="GH15" i="16"/>
  <c r="FQ61" i="17"/>
  <c r="FY61" i="17"/>
  <c r="FQ87" i="17"/>
  <c r="FY87" i="17"/>
  <c r="FJ18" i="6"/>
  <c r="FR18" i="6"/>
  <c r="GA32" i="7"/>
  <c r="FS32" i="7"/>
  <c r="FR25" i="4"/>
  <c r="FJ25" i="4"/>
  <c r="FJ15" i="24"/>
  <c r="FR15" i="24"/>
  <c r="FJ15" i="16"/>
  <c r="FR15" i="16"/>
  <c r="GF98" i="16"/>
  <c r="FX98" i="16"/>
  <c r="FI27" i="9"/>
  <c r="FQ27" i="9"/>
  <c r="FM45" i="17"/>
  <c r="FE45" i="17"/>
  <c r="FL59" i="7"/>
  <c r="FT59" i="7"/>
  <c r="FQ77" i="16"/>
  <c r="FY77" i="16"/>
  <c r="FJ12" i="12"/>
  <c r="FR12" i="12"/>
  <c r="FT75" i="16"/>
  <c r="FL75" i="16"/>
  <c r="EX9" i="24"/>
  <c r="FF9" i="24"/>
  <c r="FE12" i="4"/>
  <c r="FM12" i="4"/>
  <c r="FQ55" i="16"/>
  <c r="FY55" i="16"/>
  <c r="FQ92" i="17"/>
  <c r="FY92" i="17"/>
  <c r="FM30" i="6"/>
  <c r="FE30" i="6"/>
  <c r="CM93" i="16"/>
  <c r="GE93" i="16"/>
  <c r="FL66" i="14"/>
  <c r="FT66" i="14"/>
  <c r="FE59" i="14"/>
  <c r="FM59" i="14"/>
  <c r="FQ81" i="14"/>
  <c r="FY81" i="14"/>
  <c r="FM26" i="25"/>
  <c r="FE26" i="25"/>
  <c r="FE59" i="17"/>
  <c r="FM59" i="17"/>
  <c r="FM26" i="11"/>
  <c r="FE26" i="11"/>
  <c r="FQ91" i="16"/>
  <c r="FY91" i="16"/>
  <c r="FQ34" i="14"/>
  <c r="FY34" i="14"/>
  <c r="FK18" i="9"/>
  <c r="FS18" i="9"/>
  <c r="FE36" i="16"/>
  <c r="FM36" i="16"/>
  <c r="FL26" i="7"/>
  <c r="FT26" i="7"/>
  <c r="FR82" i="16"/>
  <c r="FJ82" i="16"/>
  <c r="FE10" i="11"/>
  <c r="FM10" i="11"/>
  <c r="FQ36" i="17"/>
  <c r="FY36" i="17"/>
  <c r="FJ25" i="10"/>
  <c r="FR25" i="10"/>
  <c r="FE39" i="16"/>
  <c r="FM39" i="16"/>
  <c r="FY12" i="17"/>
  <c r="FQ12" i="17"/>
  <c r="FQ68" i="17"/>
  <c r="FY68" i="17"/>
  <c r="FQ12" i="7"/>
  <c r="FY12" i="7"/>
  <c r="FM10" i="6"/>
  <c r="FE10" i="6"/>
  <c r="FJ12" i="24"/>
  <c r="FR12" i="24"/>
  <c r="FR35" i="16"/>
  <c r="FJ35" i="16"/>
  <c r="FJ31" i="7"/>
  <c r="FR31" i="7"/>
  <c r="FE81" i="14"/>
  <c r="FM81" i="14"/>
  <c r="FZ84" i="14"/>
  <c r="GH84" i="14"/>
  <c r="FX9" i="24"/>
  <c r="GF9" i="24"/>
  <c r="GE9" i="24" s="1"/>
  <c r="CL9" i="24" s="1"/>
  <c r="FS28" i="10"/>
  <c r="GA28" i="10"/>
  <c r="FL10" i="22"/>
  <c r="FT10" i="22"/>
  <c r="GF66" i="14"/>
  <c r="FX66" i="14"/>
  <c r="FJ45" i="17"/>
  <c r="FR45" i="17"/>
  <c r="FL24" i="16"/>
  <c r="FT24" i="16"/>
  <c r="FM64" i="17"/>
  <c r="FE64" i="17"/>
  <c r="FZ25" i="10"/>
  <c r="GH25" i="10"/>
  <c r="FT32" i="4"/>
  <c r="FL32" i="4"/>
  <c r="FQ32" i="10"/>
  <c r="FY32" i="10"/>
  <c r="FJ92" i="14"/>
  <c r="FR92" i="14"/>
  <c r="FP18" i="9"/>
  <c r="FX18" i="9"/>
  <c r="FJ67" i="14"/>
  <c r="FR67" i="14"/>
  <c r="FY12" i="16"/>
  <c r="FQ12" i="16"/>
  <c r="GA24" i="11"/>
  <c r="FS24" i="11"/>
  <c r="GA19" i="10"/>
  <c r="FS19" i="10"/>
  <c r="FY74" i="16"/>
  <c r="FQ74" i="16"/>
  <c r="FL19" i="9"/>
  <c r="FD19" i="9"/>
  <c r="FY18" i="16"/>
  <c r="FQ18" i="16"/>
  <c r="FJ12" i="5"/>
  <c r="FR12" i="5"/>
  <c r="GF24" i="16"/>
  <c r="FX24" i="16"/>
  <c r="FJ19" i="4"/>
  <c r="FR19" i="4"/>
  <c r="FT18" i="10"/>
  <c r="FL18" i="10"/>
  <c r="FQ45" i="14"/>
  <c r="FY45" i="14"/>
  <c r="FJ18" i="13"/>
  <c r="FR18" i="13"/>
  <c r="FY80" i="14"/>
  <c r="FQ80" i="14"/>
  <c r="FY14" i="13"/>
  <c r="FQ14" i="13"/>
  <c r="FR11" i="11"/>
  <c r="FJ11" i="11"/>
  <c r="GA19" i="17"/>
  <c r="FS19" i="17"/>
  <c r="FT30" i="4"/>
  <c r="FL30" i="4"/>
  <c r="FM12" i="12"/>
  <c r="FE12" i="12"/>
  <c r="FT24" i="4"/>
  <c r="FL24" i="4"/>
  <c r="FQ80" i="17"/>
  <c r="FY80" i="17"/>
  <c r="FM14" i="13"/>
  <c r="FE14" i="13"/>
  <c r="FR30" i="10"/>
  <c r="FJ30" i="10"/>
  <c r="FR15" i="6"/>
  <c r="FJ15" i="6"/>
  <c r="GA10" i="10"/>
  <c r="FS10" i="10"/>
  <c r="FR25" i="7"/>
  <c r="FJ25" i="7"/>
  <c r="FM83" i="14"/>
  <c r="FE83" i="14"/>
  <c r="FJ44" i="7"/>
  <c r="FR44" i="7"/>
  <c r="FJ11" i="21"/>
  <c r="FR11" i="21"/>
  <c r="FJ16" i="24"/>
  <c r="FR16" i="24"/>
  <c r="FR14" i="24"/>
  <c r="FJ14" i="24"/>
  <c r="FR27" i="6"/>
  <c r="FJ27" i="6"/>
  <c r="GF9" i="25"/>
  <c r="GE9" i="25" s="1"/>
  <c r="FX9" i="25"/>
  <c r="FM25" i="16"/>
  <c r="FE25" i="16"/>
  <c r="FS11" i="19"/>
  <c r="FK11" i="19"/>
  <c r="FT14" i="7"/>
  <c r="FL14" i="7"/>
  <c r="GA31" i="10"/>
  <c r="FS31" i="10"/>
  <c r="FJ27" i="7"/>
  <c r="FR27" i="7"/>
  <c r="FM52" i="17"/>
  <c r="FE52" i="17"/>
  <c r="FQ25" i="25"/>
  <c r="FY25" i="25"/>
  <c r="FT9" i="10"/>
  <c r="FL9" i="10"/>
  <c r="FE28" i="6"/>
  <c r="FM28" i="6"/>
  <c r="FT67" i="14"/>
  <c r="FL67" i="14"/>
  <c r="FT46" i="14"/>
  <c r="FL46" i="14"/>
  <c r="FM13" i="15"/>
  <c r="FE13" i="15"/>
  <c r="FM29" i="6"/>
  <c r="FE29" i="6"/>
  <c r="FL37" i="16"/>
  <c r="FT37" i="16"/>
  <c r="FQ9" i="6"/>
  <c r="FY9" i="6"/>
  <c r="FF9" i="22"/>
  <c r="EX9" i="22"/>
  <c r="GA30" i="16"/>
  <c r="FS30" i="16"/>
  <c r="FY41" i="17"/>
  <c r="FQ41" i="17"/>
  <c r="FR58" i="7"/>
  <c r="FJ58" i="7"/>
  <c r="CL48" i="17"/>
  <c r="FQ16" i="17"/>
  <c r="FY16" i="17"/>
  <c r="FM51" i="17"/>
  <c r="FE51" i="17"/>
  <c r="FR16" i="6"/>
  <c r="FJ16" i="6"/>
  <c r="FR34" i="6"/>
  <c r="FJ34" i="6"/>
  <c r="FR57" i="14"/>
  <c r="FJ57" i="14"/>
  <c r="FM84" i="16"/>
  <c r="FE84" i="16"/>
  <c r="FR24" i="6"/>
  <c r="FJ24" i="6"/>
  <c r="FR23" i="6"/>
  <c r="FJ23" i="6"/>
  <c r="FR26" i="14"/>
  <c r="FJ26" i="14"/>
  <c r="FY11" i="5"/>
  <c r="FQ11" i="5"/>
  <c r="FT10" i="17"/>
  <c r="FL10" i="17"/>
  <c r="FY9" i="18"/>
  <c r="FQ9" i="18"/>
  <c r="FR22" i="11"/>
  <c r="FJ22" i="11"/>
  <c r="FM65" i="17"/>
  <c r="FE65" i="17"/>
  <c r="FQ79" i="14"/>
  <c r="FY79" i="14"/>
  <c r="FJ20" i="10"/>
  <c r="FR20" i="10"/>
  <c r="FE15" i="6"/>
  <c r="FM15" i="6"/>
  <c r="FE49" i="14"/>
  <c r="FM49" i="14"/>
  <c r="FR32" i="6"/>
  <c r="FJ32" i="6"/>
  <c r="FL26" i="10"/>
  <c r="FT26" i="10"/>
  <c r="FX57" i="16"/>
  <c r="GF57" i="16"/>
  <c r="FQ31" i="4"/>
  <c r="FY31" i="4"/>
  <c r="FJ60" i="7"/>
  <c r="FR60" i="7"/>
  <c r="FE9" i="13"/>
  <c r="FM9" i="13"/>
  <c r="FZ46" i="16"/>
  <c r="GH46" i="16"/>
  <c r="FQ100" i="14"/>
  <c r="FY100" i="14"/>
  <c r="FX40" i="14"/>
  <c r="GF40" i="14"/>
  <c r="FM18" i="6"/>
  <c r="FE18" i="6"/>
  <c r="FQ19" i="10"/>
  <c r="FY19" i="10"/>
  <c r="FR28" i="25"/>
  <c r="FJ28" i="25"/>
  <c r="FE41" i="14"/>
  <c r="FM41" i="14"/>
  <c r="FL21" i="10"/>
  <c r="FT21" i="10"/>
  <c r="FM35" i="14"/>
  <c r="FE35" i="14"/>
  <c r="FL10" i="21"/>
  <c r="FT10" i="21"/>
  <c r="FT27" i="10"/>
  <c r="FL27" i="10"/>
  <c r="FZ27" i="16"/>
  <c r="GH27" i="16"/>
  <c r="FY41" i="16"/>
  <c r="FQ41" i="16"/>
  <c r="FT50" i="16"/>
  <c r="FL50" i="16"/>
  <c r="FR37" i="6"/>
  <c r="FJ37" i="6"/>
  <c r="GA37" i="17"/>
  <c r="FS37" i="17"/>
  <c r="GE40" i="16"/>
  <c r="CM40" i="16"/>
  <c r="FQ75" i="17"/>
  <c r="FY75" i="17"/>
  <c r="FM92" i="16"/>
  <c r="FE92" i="16"/>
  <c r="FX24" i="14"/>
  <c r="GF24" i="14"/>
  <c r="FM12" i="24"/>
  <c r="FE12" i="24"/>
  <c r="FS15" i="13"/>
  <c r="GA15" i="13"/>
  <c r="FL14" i="10"/>
  <c r="FT14" i="10"/>
  <c r="FY15" i="17"/>
  <c r="FQ15" i="17"/>
  <c r="FY33" i="16"/>
  <c r="FQ33" i="16"/>
  <c r="FM27" i="14"/>
  <c r="FE27" i="14"/>
  <c r="FQ23" i="7"/>
  <c r="FY23" i="7"/>
  <c r="FX17" i="17"/>
  <c r="GF17" i="17"/>
  <c r="FJ43" i="14"/>
  <c r="FR43" i="14"/>
  <c r="FJ35" i="14"/>
  <c r="FR35" i="14"/>
  <c r="GH38" i="6"/>
  <c r="FZ38" i="6"/>
  <c r="FP14" i="9"/>
  <c r="FX14" i="9"/>
  <c r="FQ18" i="14"/>
  <c r="FY18" i="14"/>
  <c r="FS20" i="14"/>
  <c r="GA20" i="14"/>
  <c r="FJ38" i="6"/>
  <c r="FR38" i="6"/>
  <c r="GF31" i="17"/>
  <c r="FX31" i="17"/>
  <c r="FQ22" i="16"/>
  <c r="FY22" i="16"/>
  <c r="FX84" i="14"/>
  <c r="GF84" i="14"/>
  <c r="FJ21" i="6"/>
  <c r="FR21" i="6"/>
  <c r="FL15" i="24"/>
  <c r="FT15" i="24"/>
  <c r="FI12" i="9"/>
  <c r="FQ12" i="9"/>
  <c r="FL35" i="7"/>
  <c r="FT35" i="7"/>
  <c r="FE12" i="17"/>
  <c r="FM12" i="17"/>
  <c r="FQ51" i="7"/>
  <c r="FY51" i="7"/>
  <c r="FE38" i="17"/>
  <c r="FM38" i="17"/>
  <c r="FT76" i="14"/>
  <c r="FL76" i="14"/>
  <c r="FQ94" i="17"/>
  <c r="FY94" i="17"/>
  <c r="GE86" i="14"/>
  <c r="CM86" i="14"/>
  <c r="FE89" i="17"/>
  <c r="FM89" i="17"/>
  <c r="FM22" i="25"/>
  <c r="FE22" i="25"/>
  <c r="FX34" i="17"/>
  <c r="GF34" i="17"/>
  <c r="CM31" i="16"/>
  <c r="GE31" i="16"/>
  <c r="FQ47" i="16"/>
  <c r="FY47" i="16"/>
  <c r="FQ83" i="14"/>
  <c r="FY83" i="14"/>
  <c r="FE65" i="14"/>
  <c r="FM65" i="14"/>
  <c r="FQ42" i="14"/>
  <c r="FY42" i="14"/>
  <c r="FJ49" i="7"/>
  <c r="FR49" i="7"/>
  <c r="FX28" i="16"/>
  <c r="GF28" i="16"/>
  <c r="FX20" i="16"/>
  <c r="GF20" i="16"/>
  <c r="FQ45" i="16"/>
  <c r="FY45" i="16"/>
  <c r="GA42" i="17"/>
  <c r="FS42" i="17"/>
  <c r="FI20" i="9"/>
  <c r="FQ20" i="9"/>
  <c r="FR13" i="13"/>
  <c r="FJ13" i="13"/>
  <c r="FY71" i="17"/>
  <c r="FQ71" i="17"/>
  <c r="FR23" i="16"/>
  <c r="FJ23" i="16"/>
  <c r="FR14" i="10"/>
  <c r="FJ14" i="10"/>
  <c r="FM20" i="16"/>
  <c r="FE20" i="16"/>
  <c r="FT82" i="17"/>
  <c r="FL82" i="17"/>
  <c r="FT24" i="17"/>
  <c r="FL24" i="17"/>
  <c r="FM82" i="14"/>
  <c r="FE82" i="14"/>
  <c r="FL24" i="7"/>
  <c r="FT24" i="7"/>
  <c r="GA20" i="11"/>
  <c r="FS20" i="11"/>
  <c r="CM95" i="17"/>
  <c r="GE95" i="17"/>
  <c r="FT69" i="16"/>
  <c r="FL69" i="16"/>
  <c r="FL52" i="7"/>
  <c r="FT52" i="7"/>
  <c r="FY37" i="17"/>
  <c r="FQ37" i="17"/>
  <c r="FE88" i="16"/>
  <c r="FM88" i="16"/>
  <c r="GE48" i="14"/>
  <c r="CM48" i="14"/>
  <c r="FT83" i="16"/>
  <c r="FL83" i="16"/>
  <c r="FL61" i="17"/>
  <c r="FT61" i="17"/>
  <c r="FT93" i="14"/>
  <c r="FL93" i="14"/>
  <c r="GF29" i="16"/>
  <c r="FX29" i="16"/>
  <c r="FJ14" i="21"/>
  <c r="FR14" i="21"/>
  <c r="FT29" i="4"/>
  <c r="FL29" i="4"/>
  <c r="FY72" i="14"/>
  <c r="FQ72" i="14"/>
  <c r="FR31" i="25"/>
  <c r="FJ31" i="25"/>
  <c r="FT38" i="14"/>
  <c r="FL38" i="14"/>
  <c r="FJ29" i="10"/>
  <c r="FR29" i="10"/>
  <c r="FR42" i="7"/>
  <c r="FJ42" i="7"/>
  <c r="FR10" i="24"/>
  <c r="FJ10" i="24"/>
  <c r="FY46" i="7"/>
  <c r="FQ46" i="7"/>
  <c r="GF95" i="14"/>
  <c r="FX95" i="14"/>
  <c r="FT27" i="7"/>
  <c r="FL27" i="7"/>
  <c r="FJ13" i="10"/>
  <c r="FR13" i="10"/>
  <c r="GA9" i="17"/>
  <c r="FS9" i="17"/>
  <c r="FQ97" i="14"/>
  <c r="FY97" i="14"/>
  <c r="FT61" i="7"/>
  <c r="FL61" i="7"/>
  <c r="FT13" i="21"/>
  <c r="FL13" i="21"/>
  <c r="FR90" i="16"/>
  <c r="FJ90" i="16"/>
  <c r="FR10" i="22"/>
  <c r="FJ10" i="22"/>
  <c r="FM42" i="14"/>
  <c r="FE42" i="14"/>
  <c r="GH20" i="24"/>
  <c r="FZ20" i="24"/>
  <c r="FE84" i="17"/>
  <c r="FM84" i="17"/>
  <c r="FJ13" i="15"/>
  <c r="FR13" i="15"/>
  <c r="GA21" i="11"/>
  <c r="FS21" i="11"/>
  <c r="FY17" i="10"/>
  <c r="FQ17" i="10"/>
  <c r="FZ11" i="15"/>
  <c r="GH11" i="15"/>
  <c r="FR39" i="16"/>
  <c r="FJ39" i="16"/>
  <c r="FY91" i="17"/>
  <c r="FQ91" i="17"/>
  <c r="CM90" i="14"/>
  <c r="GE90" i="14"/>
  <c r="FT19" i="7"/>
  <c r="FL19" i="7"/>
  <c r="FR28" i="14"/>
  <c r="FJ28" i="14"/>
  <c r="FK14" i="9"/>
  <c r="FS14" i="9"/>
  <c r="GF17" i="24"/>
  <c r="GE17" i="24" s="1"/>
  <c r="CL17" i="24" s="1"/>
  <c r="FX17" i="24"/>
  <c r="FR67" i="17"/>
  <c r="FJ67" i="17"/>
  <c r="FR10" i="18"/>
  <c r="FJ10" i="18"/>
  <c r="FM10" i="4"/>
  <c r="FE10" i="4"/>
  <c r="CM56" i="14"/>
  <c r="GE56" i="14"/>
  <c r="FE32" i="6"/>
  <c r="FM32" i="6"/>
  <c r="FT53" i="17"/>
  <c r="FL53" i="17"/>
  <c r="FL27" i="9"/>
  <c r="FD27" i="9"/>
  <c r="FM13" i="7"/>
  <c r="FE13" i="7"/>
  <c r="FT30" i="17"/>
  <c r="FL30" i="17"/>
  <c r="FM18" i="4"/>
  <c r="FE18" i="4"/>
  <c r="FM21" i="6"/>
  <c r="FE21" i="6"/>
  <c r="FM86" i="14"/>
  <c r="FE86" i="14"/>
  <c r="FJ61" i="14"/>
  <c r="FR61" i="14"/>
  <c r="FT63" i="14"/>
  <c r="FL63" i="14"/>
  <c r="FP25" i="9"/>
  <c r="FX25" i="9"/>
  <c r="FL91" i="16"/>
  <c r="FT91" i="16"/>
  <c r="FQ54" i="17"/>
  <c r="FY54" i="17"/>
  <c r="FP26" i="9"/>
  <c r="FX26" i="9"/>
  <c r="FS28" i="4"/>
  <c r="GA28" i="4"/>
  <c r="FE18" i="13"/>
  <c r="FM18" i="13"/>
  <c r="FS11" i="12"/>
  <c r="GA11" i="12"/>
  <c r="FL41" i="7"/>
  <c r="FT41" i="7"/>
  <c r="FZ29" i="17"/>
  <c r="GH29" i="17"/>
  <c r="FL78" i="16"/>
  <c r="FT78" i="16"/>
  <c r="FQ50" i="16"/>
  <c r="FY50" i="16"/>
  <c r="FP12" i="19"/>
  <c r="FX12" i="19"/>
  <c r="FE9" i="21"/>
  <c r="FM9" i="21"/>
  <c r="FL37" i="6"/>
  <c r="FT37" i="6"/>
  <c r="FQ62" i="16"/>
  <c r="FY62" i="16"/>
  <c r="FE15" i="4"/>
  <c r="FM15" i="4"/>
  <c r="FM11" i="13"/>
  <c r="FE11" i="13"/>
  <c r="FJ9" i="11"/>
  <c r="FR9" i="11"/>
  <c r="FS11" i="10"/>
  <c r="GA11" i="10"/>
  <c r="FE70" i="14"/>
  <c r="FM70" i="14"/>
  <c r="FJ28" i="4"/>
  <c r="FR28" i="4"/>
  <c r="FY35" i="7"/>
  <c r="FQ35" i="7"/>
  <c r="FQ88" i="14"/>
  <c r="FY88" i="14"/>
  <c r="FY49" i="14"/>
  <c r="FQ49" i="14"/>
  <c r="FL99" i="16"/>
  <c r="FT99" i="16"/>
  <c r="FQ76" i="14"/>
  <c r="FY76" i="14"/>
  <c r="FE93" i="16"/>
  <c r="FM93" i="16"/>
  <c r="FT19" i="16"/>
  <c r="FL19" i="16"/>
  <c r="FQ40" i="17"/>
  <c r="FY40" i="17"/>
  <c r="FR62" i="14"/>
  <c r="FJ62" i="14"/>
  <c r="FJ87" i="16"/>
  <c r="FR87" i="16"/>
  <c r="FQ27" i="10"/>
  <c r="FY27" i="10"/>
  <c r="FM29" i="7"/>
  <c r="FE29" i="7"/>
  <c r="FL63" i="17"/>
  <c r="FT63" i="17"/>
  <c r="FX76" i="16"/>
  <c r="GF76" i="16"/>
  <c r="FQ9" i="4"/>
  <c r="FY9" i="4"/>
  <c r="FE21" i="14"/>
  <c r="FM21" i="14"/>
  <c r="FJ29" i="6"/>
  <c r="FR29" i="6"/>
  <c r="FY88" i="16"/>
  <c r="FQ88" i="16"/>
  <c r="FE22" i="11"/>
  <c r="FM22" i="11"/>
  <c r="FQ35" i="17"/>
  <c r="FY35" i="17"/>
  <c r="FQ20" i="7"/>
  <c r="FY20" i="7"/>
  <c r="FQ9" i="7"/>
  <c r="FY9" i="7"/>
  <c r="GE71" i="14"/>
  <c r="CM71" i="14"/>
  <c r="FT42" i="16"/>
  <c r="FL42" i="16"/>
  <c r="FL68" i="17"/>
  <c r="FT68" i="17"/>
  <c r="FL94" i="16"/>
  <c r="FT94" i="16"/>
  <c r="CM38" i="17"/>
  <c r="GE38" i="17"/>
  <c r="FL95" i="16"/>
  <c r="FT95" i="16"/>
  <c r="FQ45" i="7"/>
  <c r="FY45" i="7"/>
  <c r="FQ84" i="17"/>
  <c r="FY84" i="17"/>
  <c r="FD28" i="9"/>
  <c r="FL28" i="9"/>
  <c r="FT17" i="17"/>
  <c r="FL17" i="17"/>
  <c r="FE56" i="17"/>
  <c r="FM56" i="17"/>
  <c r="FD13" i="9"/>
  <c r="FL13" i="9"/>
  <c r="FE50" i="7"/>
  <c r="FM50" i="7"/>
  <c r="FE44" i="14"/>
  <c r="FM44" i="14"/>
  <c r="FY13" i="25"/>
  <c r="FQ13" i="25"/>
  <c r="FE97" i="16"/>
  <c r="FM97" i="16"/>
  <c r="FR61" i="7"/>
  <c r="FJ61" i="7"/>
  <c r="FR99" i="14"/>
  <c r="FJ99" i="14"/>
  <c r="FM34" i="6"/>
  <c r="FE34" i="6"/>
  <c r="CL81" i="17"/>
  <c r="FJ29" i="4"/>
  <c r="FR29" i="4"/>
  <c r="CM63" i="16"/>
  <c r="GE63" i="16"/>
  <c r="FT15" i="25"/>
  <c r="FL15" i="25"/>
  <c r="FT11" i="7"/>
  <c r="FL11" i="7"/>
  <c r="FR19" i="13"/>
  <c r="FJ19" i="13"/>
  <c r="FM27" i="4"/>
  <c r="FE27" i="4"/>
  <c r="FM17" i="6"/>
  <c r="FE17" i="6"/>
  <c r="GA12" i="21"/>
  <c r="FS12" i="21"/>
  <c r="GA17" i="10"/>
  <c r="FS17" i="10"/>
  <c r="FM46" i="7"/>
  <c r="FE46" i="7"/>
  <c r="FM79" i="17"/>
  <c r="FE79" i="17"/>
  <c r="FL31" i="9"/>
  <c r="FD31" i="9"/>
  <c r="FM48" i="16"/>
  <c r="FE48" i="16"/>
  <c r="FR10" i="12"/>
  <c r="FJ10" i="12"/>
  <c r="FT16" i="10"/>
  <c r="FL16" i="10"/>
  <c r="FT34" i="16"/>
  <c r="FL34" i="16"/>
  <c r="GE100" i="17"/>
  <c r="CM100" i="17"/>
  <c r="FM11" i="14"/>
  <c r="FE11" i="14"/>
  <c r="FE19" i="13"/>
  <c r="FM19" i="13"/>
  <c r="GA12" i="11"/>
  <c r="FS12" i="11"/>
  <c r="FE12" i="6"/>
  <c r="FM12" i="6"/>
  <c r="FJ25" i="6"/>
  <c r="FR25" i="6"/>
  <c r="FJ18" i="25"/>
  <c r="FR18" i="25"/>
  <c r="CL21" i="16"/>
  <c r="FE15" i="11"/>
  <c r="FM15" i="11"/>
  <c r="FR25" i="14"/>
  <c r="FJ25" i="14"/>
  <c r="GA29" i="16"/>
  <c r="FS29" i="16"/>
  <c r="GA95" i="14"/>
  <c r="FS95" i="14"/>
  <c r="GA11" i="21"/>
  <c r="FS11" i="21"/>
  <c r="FY13" i="7"/>
  <c r="FQ13" i="7"/>
  <c r="FR48" i="7"/>
  <c r="FJ48" i="7"/>
  <c r="FM80" i="17"/>
  <c r="FE80" i="17"/>
  <c r="FM21" i="25"/>
  <c r="FE21" i="25"/>
  <c r="FJ36" i="7"/>
  <c r="FR36" i="7"/>
  <c r="FT75" i="14"/>
  <c r="FL75" i="14"/>
  <c r="FM71" i="14"/>
  <c r="FE71" i="14"/>
  <c r="FJ12" i="15"/>
  <c r="FR12" i="15"/>
  <c r="FT22" i="14"/>
  <c r="FL22" i="14"/>
  <c r="GF86" i="16"/>
  <c r="FX86" i="16"/>
  <c r="FR16" i="10"/>
  <c r="FJ16" i="10"/>
  <c r="FM89" i="16"/>
  <c r="FE89" i="16"/>
  <c r="FY79" i="16"/>
  <c r="FQ79" i="16"/>
  <c r="FL77" i="17"/>
  <c r="FT77" i="17"/>
  <c r="FT21" i="16"/>
  <c r="FL21" i="16"/>
  <c r="FL31" i="6"/>
  <c r="FT31" i="6"/>
  <c r="FE20" i="25"/>
  <c r="FM20" i="25"/>
  <c r="FT34" i="7"/>
  <c r="FL34" i="7"/>
  <c r="FQ37" i="14"/>
  <c r="FY37" i="14"/>
  <c r="FQ13" i="9"/>
  <c r="FI13" i="9"/>
  <c r="GF32" i="16"/>
  <c r="FX32" i="16"/>
  <c r="GA10" i="15"/>
  <c r="FS10" i="15"/>
  <c r="FM100" i="14"/>
  <c r="FE100" i="14"/>
  <c r="FY26" i="7"/>
  <c r="FQ26" i="7"/>
  <c r="GF94" i="16"/>
  <c r="FX94" i="16"/>
  <c r="FM20" i="7"/>
  <c r="FE20" i="7"/>
  <c r="FR53" i="7"/>
  <c r="FJ53" i="7"/>
  <c r="FJ32" i="4"/>
  <c r="FR32" i="4"/>
  <c r="FQ24" i="25"/>
  <c r="FY24" i="25"/>
  <c r="FK11" i="9"/>
  <c r="FS11" i="9"/>
  <c r="FY36" i="16"/>
  <c r="FQ36" i="16"/>
  <c r="FX58" i="16"/>
  <c r="GF58" i="16"/>
  <c r="FL24" i="14"/>
  <c r="FT24" i="14"/>
  <c r="FM43" i="14"/>
  <c r="FE43" i="14"/>
  <c r="FE18" i="11"/>
  <c r="FM18" i="11"/>
  <c r="FM30" i="25"/>
  <c r="FE30" i="25"/>
  <c r="FQ39" i="14"/>
  <c r="FY39" i="14"/>
  <c r="FX87" i="14"/>
  <c r="GF87" i="14"/>
  <c r="FE13" i="24"/>
  <c r="FM13" i="24"/>
  <c r="FL21" i="17"/>
  <c r="FT21" i="17"/>
  <c r="EX9" i="4"/>
  <c r="FF9" i="4"/>
  <c r="FJ59" i="14"/>
  <c r="FR59" i="14"/>
  <c r="FJ15" i="4"/>
  <c r="FR15" i="4"/>
  <c r="FR100" i="16"/>
  <c r="FJ100" i="16"/>
  <c r="GE29" i="14"/>
  <c r="CM29" i="14"/>
  <c r="FY11" i="6"/>
  <c r="FQ11" i="6"/>
  <c r="FR21" i="4"/>
  <c r="FJ21" i="4"/>
  <c r="FK12" i="9"/>
  <c r="FS12" i="9"/>
  <c r="FJ14" i="25"/>
  <c r="FR14" i="25"/>
  <c r="GE65" i="17"/>
  <c r="CM65" i="17"/>
  <c r="CM36" i="14"/>
  <c r="GE36" i="14"/>
  <c r="FP30" i="9"/>
  <c r="FX30" i="9"/>
  <c r="FR11" i="24"/>
  <c r="FJ11" i="24"/>
  <c r="FJ24" i="10"/>
  <c r="FR24" i="10"/>
  <c r="FZ11" i="17"/>
  <c r="GH11" i="17"/>
  <c r="FQ70" i="14"/>
  <c r="FY70" i="14"/>
  <c r="FQ73" i="17"/>
  <c r="FY73" i="17"/>
  <c r="FJ64" i="14"/>
  <c r="FR64" i="14"/>
  <c r="FQ78" i="14"/>
  <c r="FY78" i="14"/>
  <c r="FY98" i="14"/>
  <c r="FQ98" i="14"/>
  <c r="FS67" i="16"/>
  <c r="GA67" i="16"/>
  <c r="FE11" i="6"/>
  <c r="FM11" i="6"/>
  <c r="FE90" i="16"/>
  <c r="FM90" i="16"/>
  <c r="FJ25" i="11"/>
  <c r="FR25" i="11"/>
  <c r="FE67" i="17"/>
  <c r="FM67" i="17"/>
  <c r="FE54" i="14"/>
  <c r="FM54" i="14"/>
  <c r="FQ65" i="14"/>
  <c r="FY65" i="14"/>
  <c r="FQ91" i="14"/>
  <c r="FY91" i="14"/>
  <c r="FQ85" i="16"/>
  <c r="FY85" i="16"/>
  <c r="FD21" i="9"/>
  <c r="FL21" i="9"/>
  <c r="FS85" i="16"/>
  <c r="GA85" i="16"/>
  <c r="FD20" i="9"/>
  <c r="FL20" i="9"/>
  <c r="FQ9" i="19"/>
  <c r="FI9" i="19"/>
  <c r="FX97" i="16"/>
  <c r="GF97" i="16"/>
  <c r="FE66" i="16"/>
  <c r="FM66" i="16"/>
  <c r="FE20" i="17"/>
  <c r="FM20" i="17"/>
  <c r="FQ28" i="7"/>
  <c r="FY28" i="7"/>
  <c r="FL30" i="7"/>
  <c r="FT30" i="7"/>
  <c r="FJ26" i="11"/>
  <c r="FR26" i="11"/>
  <c r="GF65" i="16"/>
  <c r="FX65" i="16"/>
  <c r="FE23" i="25"/>
  <c r="FM23" i="25"/>
  <c r="FE48" i="17"/>
  <c r="FM48" i="17"/>
  <c r="FJ22" i="6"/>
  <c r="FR22" i="6"/>
  <c r="FL26" i="14"/>
  <c r="FT26" i="14"/>
  <c r="FE50" i="17"/>
  <c r="FM50" i="17"/>
  <c r="FQ15" i="14"/>
  <c r="FY15" i="14"/>
  <c r="FJ14" i="14"/>
  <c r="FR14" i="14"/>
  <c r="FJ27" i="16"/>
  <c r="FR27" i="16"/>
  <c r="FR28" i="17"/>
  <c r="FJ28" i="17"/>
  <c r="FQ13" i="14"/>
  <c r="FY13" i="14"/>
  <c r="FE17" i="7"/>
  <c r="FM17" i="7"/>
  <c r="FT14" i="21"/>
  <c r="FL14" i="21"/>
  <c r="FJ10" i="6"/>
  <c r="FR10" i="6"/>
  <c r="FQ42" i="16"/>
  <c r="FY42" i="16"/>
  <c r="FQ19" i="16"/>
  <c r="FY19" i="16"/>
  <c r="FR63" i="14"/>
  <c r="FJ63" i="14"/>
  <c r="FJ52" i="17"/>
  <c r="FR52" i="17"/>
  <c r="GA9" i="12"/>
  <c r="FS9" i="12"/>
  <c r="FM40" i="7"/>
  <c r="FE40" i="7"/>
  <c r="GA51" i="14"/>
  <c r="FS51" i="14"/>
  <c r="FT74" i="16"/>
  <c r="FL74" i="16"/>
  <c r="FR46" i="17"/>
  <c r="FJ46" i="17"/>
  <c r="FM13" i="4"/>
  <c r="FE13" i="4"/>
  <c r="FM100" i="16"/>
  <c r="FE100" i="16"/>
  <c r="FR9" i="21"/>
  <c r="FJ9" i="21"/>
  <c r="FR32" i="25"/>
  <c r="FJ32" i="25"/>
  <c r="FR59" i="16"/>
  <c r="FJ59" i="16"/>
  <c r="FT58" i="7"/>
  <c r="FL58" i="7"/>
  <c r="CM52" i="16"/>
  <c r="GE52" i="16"/>
  <c r="FY55" i="17"/>
  <c r="FQ55" i="17"/>
  <c r="FT23" i="17"/>
  <c r="FL23" i="17"/>
  <c r="FM18" i="7"/>
  <c r="FE18" i="7"/>
  <c r="FE97" i="17"/>
  <c r="FM97" i="17"/>
  <c r="FE17" i="24"/>
  <c r="FM17" i="24"/>
  <c r="FS39" i="17"/>
  <c r="GA39" i="17"/>
  <c r="FR20" i="6"/>
  <c r="FJ20" i="6"/>
  <c r="FX69" i="16"/>
  <c r="GF69" i="16"/>
  <c r="CM22" i="14"/>
  <c r="GE22" i="14"/>
  <c r="FD24" i="9"/>
  <c r="FL24" i="9"/>
  <c r="FQ9" i="16"/>
  <c r="FY9" i="16"/>
  <c r="GE19" i="17"/>
  <c r="CM19" i="17"/>
  <c r="FY58" i="17"/>
  <c r="FQ58" i="17"/>
  <c r="FQ16" i="11"/>
  <c r="FY16" i="11"/>
  <c r="FT45" i="7"/>
  <c r="FL45" i="7"/>
  <c r="FR60" i="17"/>
  <c r="FJ60" i="17"/>
  <c r="FR18" i="17"/>
  <c r="FJ18" i="17"/>
  <c r="FR11" i="25"/>
  <c r="FJ11" i="25"/>
  <c r="FM43" i="16"/>
  <c r="FE43" i="16"/>
  <c r="FT20" i="4"/>
  <c r="FL20" i="4"/>
  <c r="FE16" i="25"/>
  <c r="FM16" i="25"/>
  <c r="FT10" i="12"/>
  <c r="FL10" i="12"/>
  <c r="FT18" i="17"/>
  <c r="FL18" i="17"/>
  <c r="FJ97" i="17"/>
  <c r="FR97" i="17"/>
  <c r="FM60" i="16"/>
  <c r="FE60" i="16"/>
  <c r="FR14" i="11"/>
  <c r="FJ14" i="11"/>
  <c r="FR9" i="22"/>
  <c r="FJ9" i="22"/>
  <c r="GA94" i="17"/>
  <c r="FS94" i="17"/>
  <c r="FL16" i="7"/>
  <c r="FT16" i="7"/>
  <c r="FM71" i="17"/>
  <c r="FE71" i="17"/>
  <c r="GF12" i="11"/>
  <c r="GE12" i="11" s="1"/>
  <c r="FX12" i="11"/>
  <c r="CM55" i="14"/>
  <c r="GE55" i="14"/>
  <c r="FT23" i="16"/>
  <c r="FL23" i="16"/>
  <c r="FM45" i="16"/>
  <c r="FE45" i="16"/>
  <c r="FY68" i="16"/>
  <c r="FQ68" i="16"/>
  <c r="FS25" i="4"/>
  <c r="GA25" i="4"/>
  <c r="GA24" i="10"/>
  <c r="FS24" i="10"/>
  <c r="FR32" i="7"/>
  <c r="FJ32" i="7"/>
  <c r="FJ50" i="17"/>
  <c r="FR50" i="17"/>
  <c r="FR11" i="10"/>
  <c r="FJ11" i="10"/>
  <c r="FM99" i="17"/>
  <c r="FE99" i="17"/>
  <c r="GA64" i="14"/>
  <c r="FS64" i="14"/>
  <c r="FZ10" i="9"/>
  <c r="FR10" i="9"/>
  <c r="FL44" i="7"/>
  <c r="FT44" i="7"/>
  <c r="FQ67" i="16"/>
  <c r="FY67" i="16"/>
  <c r="FJ31" i="6"/>
  <c r="FR31" i="6"/>
  <c r="FJ24" i="11"/>
  <c r="FR24" i="11"/>
  <c r="FM10" i="25"/>
  <c r="FE10" i="25"/>
  <c r="FK30" i="9"/>
  <c r="FS30" i="9"/>
  <c r="FM22" i="6"/>
  <c r="FE22" i="6"/>
  <c r="FL13" i="11"/>
  <c r="FT13" i="11"/>
  <c r="FX99" i="17"/>
  <c r="GF99" i="17"/>
  <c r="FM88" i="17"/>
  <c r="FE88" i="17"/>
  <c r="FQ20" i="25"/>
  <c r="FY20" i="25"/>
  <c r="FE31" i="25"/>
  <c r="FM31" i="25"/>
  <c r="FI23" i="9"/>
  <c r="FQ23" i="9"/>
  <c r="FM11" i="5"/>
  <c r="FE11" i="5"/>
  <c r="FZ17" i="13"/>
  <c r="GH17" i="13"/>
  <c r="FL13" i="13"/>
  <c r="FT13" i="13"/>
  <c r="GF49" i="17"/>
  <c r="FX49" i="17"/>
  <c r="FE60" i="14"/>
  <c r="FM60" i="14"/>
  <c r="FL57" i="7"/>
  <c r="FT57" i="7"/>
  <c r="FQ16" i="4"/>
  <c r="FY16" i="4"/>
  <c r="FS33" i="17"/>
  <c r="GA33" i="17"/>
  <c r="FJ11" i="17"/>
  <c r="FR11" i="17"/>
  <c r="FE55" i="7"/>
  <c r="FM55" i="7"/>
  <c r="FZ66" i="17"/>
  <c r="GH66" i="17"/>
  <c r="FJ11" i="14"/>
  <c r="FR11" i="14"/>
  <c r="FQ37" i="7"/>
  <c r="FY37" i="7"/>
  <c r="FJ21" i="11"/>
  <c r="FR21" i="11"/>
  <c r="FS12" i="13"/>
  <c r="GA12" i="13"/>
  <c r="FQ16" i="16"/>
  <c r="FY16" i="16"/>
  <c r="CM93" i="14"/>
  <c r="GE93" i="14"/>
  <c r="FX85" i="17"/>
  <c r="GF85" i="17"/>
  <c r="FS98" i="17"/>
  <c r="GA98" i="17"/>
  <c r="FJ16" i="7"/>
  <c r="FR16" i="7"/>
  <c r="FT11" i="16"/>
  <c r="FL11" i="16"/>
  <c r="FY19" i="25"/>
  <c r="FQ19" i="25"/>
  <c r="FJ21" i="24"/>
  <c r="FR21" i="24"/>
  <c r="FL26" i="17"/>
  <c r="FT26" i="17"/>
  <c r="FJ24" i="7"/>
  <c r="FR24" i="7"/>
  <c r="FM31" i="7"/>
  <c r="FE31" i="7"/>
  <c r="FI9" i="9"/>
  <c r="FQ9" i="9"/>
  <c r="GI32" i="14"/>
  <c r="CO32" i="14" s="1"/>
  <c r="GG32" i="14"/>
  <c r="CN32" i="14" s="1"/>
  <c r="FT22" i="10"/>
  <c r="FL22" i="10"/>
  <c r="FE47" i="16"/>
  <c r="FM47" i="16"/>
  <c r="FQ59" i="7"/>
  <c r="FY59" i="7"/>
  <c r="FE55" i="14"/>
  <c r="FM55" i="14"/>
  <c r="FJ22" i="25"/>
  <c r="FR22" i="25"/>
  <c r="FL14" i="16"/>
  <c r="FT14" i="16"/>
  <c r="FL23" i="7"/>
  <c r="FT23" i="7"/>
  <c r="FE12" i="5"/>
  <c r="FM12" i="5"/>
  <c r="FM61" i="16"/>
  <c r="FE61" i="16"/>
  <c r="FJ30" i="7"/>
  <c r="FR30" i="7"/>
  <c r="FL96" i="16"/>
  <c r="FT96" i="16"/>
  <c r="FP21" i="9"/>
  <c r="FX21" i="9"/>
  <c r="FY11" i="13"/>
  <c r="FQ11" i="13"/>
  <c r="FX17" i="9"/>
  <c r="FP17" i="9"/>
  <c r="FQ16" i="25"/>
  <c r="FY16" i="25"/>
  <c r="FQ39" i="17"/>
  <c r="FY39" i="17"/>
  <c r="GF60" i="14"/>
  <c r="FX60" i="14"/>
  <c r="GA22" i="16"/>
  <c r="FS22" i="16"/>
  <c r="FR12" i="21"/>
  <c r="FJ12" i="21"/>
  <c r="FJ13" i="6"/>
  <c r="FR13" i="6"/>
  <c r="FL70" i="16"/>
  <c r="FT70" i="16"/>
  <c r="FJ43" i="17"/>
  <c r="FR43" i="17"/>
  <c r="FT13" i="25"/>
  <c r="FL13" i="25"/>
  <c r="FQ14" i="16"/>
  <c r="FY14" i="16"/>
  <c r="FR23" i="25"/>
  <c r="FJ23" i="25"/>
  <c r="FE72" i="16"/>
  <c r="FM72" i="16"/>
  <c r="FL45" i="14"/>
  <c r="FT45" i="14"/>
  <c r="FJ53" i="14"/>
  <c r="FR53" i="14"/>
  <c r="FT9" i="16"/>
  <c r="FL9" i="16"/>
  <c r="FR10" i="5"/>
  <c r="FJ10" i="5"/>
  <c r="FQ51" i="17"/>
  <c r="FY51" i="17"/>
  <c r="FJ21" i="10"/>
  <c r="FR21" i="10"/>
  <c r="FX77" i="14"/>
  <c r="GF77" i="14"/>
  <c r="FT35" i="17"/>
  <c r="FL35" i="17"/>
  <c r="GA20" i="10"/>
  <c r="FS20" i="10"/>
  <c r="FJ17" i="14"/>
  <c r="FR17" i="14"/>
  <c r="FL86" i="16"/>
  <c r="FT86" i="16"/>
  <c r="FT44" i="16"/>
  <c r="FL44" i="16"/>
  <c r="FL58" i="14"/>
  <c r="FT58" i="14"/>
  <c r="FL35" i="6"/>
  <c r="FT35" i="6"/>
  <c r="FR12" i="25"/>
  <c r="FJ12" i="25"/>
  <c r="FY71" i="16"/>
  <c r="FQ71" i="16"/>
  <c r="FT70" i="17"/>
  <c r="FL70" i="17"/>
  <c r="FM96" i="17"/>
  <c r="FE96" i="17"/>
  <c r="CM44" i="16"/>
  <c r="GE44" i="16"/>
  <c r="FJ33" i="6"/>
  <c r="FR33" i="6"/>
  <c r="FM54" i="7"/>
  <c r="FE54" i="7"/>
  <c r="FY10" i="15"/>
  <c r="FQ10" i="15"/>
  <c r="FE28" i="25"/>
  <c r="FM28" i="25"/>
  <c r="FY54" i="16"/>
  <c r="FQ54" i="16"/>
  <c r="FF9" i="11"/>
  <c r="EX9" i="11"/>
  <c r="FR22" i="7"/>
  <c r="FJ22" i="7"/>
  <c r="FY20" i="14"/>
  <c r="FQ20" i="14"/>
  <c r="FY18" i="24"/>
  <c r="FQ18" i="24"/>
  <c r="FT36" i="14"/>
  <c r="FL36" i="14"/>
  <c r="FL33" i="14"/>
  <c r="FT33" i="14"/>
  <c r="FR16" i="13"/>
  <c r="FJ16" i="13"/>
  <c r="GA92" i="14"/>
  <c r="FS92" i="14"/>
  <c r="FQ14" i="12"/>
  <c r="FY14" i="12"/>
  <c r="FL25" i="11"/>
  <c r="FT25" i="11"/>
  <c r="FM98" i="16"/>
  <c r="FE98" i="16"/>
  <c r="FJ57" i="7"/>
  <c r="FR57" i="7"/>
  <c r="FR19" i="24"/>
  <c r="FJ19" i="24"/>
  <c r="GA12" i="25"/>
  <c r="FS12" i="25"/>
  <c r="FL55" i="17"/>
  <c r="FT55" i="17"/>
  <c r="FQ17" i="25"/>
  <c r="FY17" i="25"/>
  <c r="FJ89" i="14"/>
  <c r="FR89" i="14"/>
  <c r="FJ9" i="15"/>
  <c r="FR9" i="15"/>
  <c r="FY75" i="14"/>
  <c r="FQ75" i="14"/>
  <c r="FY74" i="17"/>
  <c r="FQ74" i="17"/>
  <c r="FY41" i="7"/>
  <c r="FQ41" i="7"/>
  <c r="FL80" i="14"/>
  <c r="FT80" i="14"/>
  <c r="FR19" i="6"/>
  <c r="FJ19" i="6"/>
  <c r="FM93" i="17"/>
  <c r="FE93" i="17"/>
  <c r="FT15" i="17"/>
  <c r="FL15" i="17"/>
  <c r="FE32" i="25"/>
  <c r="FM32" i="25"/>
  <c r="FR36" i="6"/>
  <c r="FJ36" i="6"/>
  <c r="FM34" i="17"/>
  <c r="FE34" i="17"/>
  <c r="FE36" i="6"/>
  <c r="FM36" i="6"/>
  <c r="FM21" i="7"/>
  <c r="FE21" i="7"/>
  <c r="GA28" i="17"/>
  <c r="FS28" i="17"/>
  <c r="FR10" i="11"/>
  <c r="FJ10" i="11"/>
  <c r="FR98" i="17"/>
  <c r="FJ98" i="17"/>
  <c r="FR30" i="4"/>
  <c r="FJ30" i="4"/>
  <c r="FT98" i="14"/>
  <c r="FL98" i="14"/>
  <c r="FM57" i="17"/>
  <c r="FE57" i="17"/>
  <c r="FR59" i="17"/>
  <c r="FJ59" i="17"/>
  <c r="FE31" i="16"/>
  <c r="FM31" i="16"/>
  <c r="FT92" i="17"/>
  <c r="FL92" i="17"/>
  <c r="GH9" i="5"/>
  <c r="FZ9" i="5"/>
  <c r="FE20" i="6"/>
  <c r="FM20" i="6"/>
  <c r="FR18" i="11"/>
  <c r="FJ18" i="11"/>
  <c r="FR13" i="12"/>
  <c r="FJ13" i="12"/>
  <c r="FM82" i="16"/>
  <c r="FE82" i="16"/>
  <c r="FJ78" i="17"/>
  <c r="FR78" i="17"/>
  <c r="FJ19" i="7"/>
  <c r="FR19" i="7"/>
  <c r="FM13" i="14"/>
  <c r="FE13" i="14"/>
  <c r="FM22" i="4"/>
  <c r="FE22" i="4"/>
  <c r="FS56" i="14"/>
  <c r="GA56" i="14"/>
  <c r="FY30" i="25"/>
  <c r="FQ30" i="25"/>
  <c r="FM56" i="7"/>
  <c r="FE56" i="7"/>
  <c r="FL79" i="16"/>
  <c r="FT79" i="16"/>
  <c r="FY69" i="17"/>
  <c r="FQ69" i="17"/>
  <c r="FM91" i="14"/>
  <c r="FE91" i="14"/>
  <c r="GF26" i="17"/>
  <c r="FX26" i="17"/>
  <c r="FQ29" i="9"/>
  <c r="FI29" i="9"/>
  <c r="FR11" i="16"/>
  <c r="FJ11" i="16"/>
  <c r="FY46" i="14"/>
  <c r="FQ46" i="14"/>
  <c r="FT32" i="17"/>
  <c r="FL32" i="17"/>
  <c r="FE17" i="14"/>
  <c r="FM17" i="14"/>
  <c r="FL37" i="14"/>
  <c r="FT37" i="14"/>
  <c r="FR17" i="4"/>
  <c r="FJ17" i="4"/>
  <c r="GF57" i="17"/>
  <c r="FX57" i="17"/>
  <c r="FT59" i="16"/>
  <c r="FL59" i="16"/>
  <c r="FE11" i="4"/>
  <c r="FM11" i="4"/>
  <c r="FQ75" i="16"/>
  <c r="FY75" i="16"/>
  <c r="FX66" i="17"/>
  <c r="GF66" i="17"/>
  <c r="FY27" i="25"/>
  <c r="FQ27" i="25"/>
  <c r="FJ23" i="14"/>
  <c r="FR23" i="14"/>
  <c r="FL21" i="4"/>
  <c r="FT21" i="4"/>
  <c r="FX22" i="4"/>
  <c r="GF22" i="4"/>
  <c r="GE22" i="4" s="1"/>
  <c r="FZ89" i="14"/>
  <c r="GH89" i="14"/>
  <c r="FL58" i="16"/>
  <c r="FT58" i="16"/>
  <c r="FQ12" i="4"/>
  <c r="FY12" i="4"/>
  <c r="FJ52" i="7"/>
  <c r="FR52" i="7"/>
  <c r="FJ47" i="17"/>
  <c r="FR47" i="17"/>
  <c r="FQ43" i="7"/>
  <c r="FY43" i="7"/>
  <c r="FS11" i="25"/>
  <c r="GA11" i="25"/>
  <c r="FE75" i="17"/>
  <c r="FM75" i="17"/>
  <c r="FM33" i="6"/>
  <c r="FE33" i="6"/>
  <c r="FJ26" i="6"/>
  <c r="FR26" i="6"/>
  <c r="FX51" i="16"/>
  <c r="GF51" i="16"/>
  <c r="FQ33" i="17"/>
  <c r="FY33" i="17"/>
  <c r="FR30" i="16"/>
  <c r="FJ30" i="16"/>
  <c r="FY15" i="25"/>
  <c r="FQ15" i="25"/>
  <c r="GA16" i="24"/>
  <c r="FS16" i="24"/>
  <c r="FM17" i="16"/>
  <c r="FE17" i="16"/>
  <c r="FJ19" i="14"/>
  <c r="FR19" i="14"/>
  <c r="FM25" i="17"/>
  <c r="FE25" i="17"/>
  <c r="FE49" i="16"/>
  <c r="FM49" i="16"/>
  <c r="FI15" i="9"/>
  <c r="FQ15" i="9"/>
  <c r="FE23" i="6"/>
  <c r="FM23" i="6"/>
  <c r="GE89" i="16"/>
  <c r="CM89" i="16"/>
  <c r="FI28" i="9"/>
  <c r="FQ28" i="9"/>
  <c r="FT39" i="14"/>
  <c r="FL39" i="14"/>
  <c r="FM61" i="14"/>
  <c r="FE61" i="14"/>
  <c r="FQ21" i="17"/>
  <c r="FY21" i="17"/>
  <c r="FE41" i="16"/>
  <c r="FM41" i="16"/>
  <c r="FR10" i="21"/>
  <c r="FJ10" i="21"/>
  <c r="FQ44" i="14"/>
  <c r="FY44" i="14"/>
  <c r="FL51" i="7"/>
  <c r="FT51" i="7"/>
  <c r="FQ72" i="16"/>
  <c r="FY72" i="16"/>
  <c r="FM34" i="14"/>
  <c r="FE34" i="14"/>
  <c r="FS14" i="15"/>
  <c r="GA14" i="15"/>
  <c r="GA87" i="14"/>
  <c r="FS87" i="14"/>
  <c r="FL43" i="7"/>
  <c r="FT43" i="7"/>
  <c r="FR10" i="13"/>
  <c r="FJ10" i="13"/>
  <c r="FE64" i="16"/>
  <c r="FM64" i="16"/>
  <c r="FY33" i="14"/>
  <c r="FQ33" i="14"/>
  <c r="FE23" i="4"/>
  <c r="FM23" i="4"/>
  <c r="FE58" i="17"/>
  <c r="FM58" i="17"/>
  <c r="FE22" i="7"/>
  <c r="FM22" i="7"/>
  <c r="EX9" i="6"/>
  <c r="FF9" i="6"/>
  <c r="FQ50" i="14"/>
  <c r="FY50" i="14"/>
  <c r="FQ10" i="14"/>
  <c r="FY10" i="14"/>
  <c r="FJ15" i="10"/>
  <c r="FR15" i="10"/>
  <c r="FE25" i="7"/>
  <c r="FM25" i="7"/>
  <c r="FM26" i="6"/>
  <c r="FE26" i="6"/>
  <c r="FJ38" i="16"/>
  <c r="FR38" i="16"/>
  <c r="FJ17" i="13"/>
  <c r="FR17" i="13"/>
  <c r="FI31" i="9"/>
  <c r="FQ31" i="9"/>
  <c r="FS32" i="10"/>
  <c r="GA32" i="10"/>
  <c r="FJ52" i="14"/>
  <c r="FR52" i="14"/>
  <c r="FJ83" i="17"/>
  <c r="FR83" i="17"/>
  <c r="FJ54" i="14"/>
  <c r="FR54" i="14"/>
  <c r="FE62" i="17"/>
  <c r="FM62" i="17"/>
  <c r="FQ80" i="16"/>
  <c r="FY80" i="16"/>
  <c r="FJ10" i="10"/>
  <c r="FR10" i="10"/>
  <c r="FJ30" i="6"/>
  <c r="FR30" i="6"/>
  <c r="FY24" i="17"/>
  <c r="FQ24" i="17"/>
  <c r="GF17" i="16"/>
  <c r="FX17" i="16"/>
  <c r="FJ84" i="16"/>
  <c r="FR84" i="16"/>
  <c r="FM14" i="6"/>
  <c r="FE14" i="6"/>
  <c r="FR25" i="17"/>
  <c r="FJ25" i="17"/>
  <c r="FY25" i="16"/>
  <c r="FQ25" i="16"/>
  <c r="FT53" i="7"/>
  <c r="FL53" i="7"/>
  <c r="FR12" i="6"/>
  <c r="FJ12" i="6"/>
  <c r="FT31" i="14"/>
  <c r="FL31" i="14"/>
  <c r="GA71" i="16"/>
  <c r="FS71" i="16"/>
  <c r="FM25" i="25"/>
  <c r="FE25" i="25"/>
  <c r="FF9" i="14"/>
  <c r="EX9" i="14"/>
  <c r="FS11" i="24"/>
  <c r="GA11" i="24"/>
  <c r="FT28" i="14"/>
  <c r="FL28" i="14"/>
  <c r="FM28" i="7"/>
  <c r="FE28" i="7"/>
  <c r="FL23" i="9"/>
  <c r="FD23" i="9"/>
  <c r="FL65" i="16"/>
  <c r="FT65" i="16"/>
  <c r="FM68" i="16"/>
  <c r="FE68" i="16"/>
  <c r="FQ96" i="17"/>
  <c r="FY96" i="17"/>
  <c r="FE24" i="25"/>
  <c r="FM24" i="25"/>
  <c r="FY22" i="17"/>
  <c r="FQ22" i="17"/>
  <c r="FT13" i="16"/>
  <c r="FL13" i="16"/>
  <c r="GA22" i="17"/>
  <c r="FS22" i="17"/>
  <c r="FT10" i="18"/>
  <c r="FL10" i="18"/>
  <c r="FJ39" i="7"/>
  <c r="FR39" i="7"/>
  <c r="FT13" i="10"/>
  <c r="FL13" i="10"/>
  <c r="GA16" i="11"/>
  <c r="FS16" i="11"/>
  <c r="FJ9" i="14"/>
  <c r="FR9" i="14"/>
  <c r="GA15" i="10"/>
  <c r="FS15" i="10"/>
  <c r="FM29" i="25"/>
  <c r="FE29" i="25"/>
  <c r="FT52" i="16"/>
  <c r="FL52" i="16"/>
  <c r="FS30" i="10"/>
  <c r="GA30" i="10"/>
  <c r="FR23" i="11"/>
  <c r="FJ23" i="11"/>
  <c r="FR40" i="7"/>
  <c r="FJ40" i="7"/>
  <c r="FI11" i="19"/>
  <c r="FQ11" i="19"/>
  <c r="GF82" i="14"/>
  <c r="FX82" i="14"/>
  <c r="GA54" i="16"/>
  <c r="FS54" i="16"/>
  <c r="GA38" i="16"/>
  <c r="FS38" i="16"/>
  <c r="FR18" i="10"/>
  <c r="FJ18" i="10"/>
  <c r="FL72" i="14"/>
  <c r="FT72" i="14"/>
  <c r="FJ11" i="7"/>
  <c r="FR11" i="7"/>
  <c r="FR12" i="14"/>
  <c r="FJ12" i="14"/>
  <c r="FJ10" i="17"/>
  <c r="FR10" i="17"/>
  <c r="FM53" i="16"/>
  <c r="FE53" i="16"/>
  <c r="FY60" i="16"/>
  <c r="FQ60" i="16"/>
  <c r="FM44" i="17"/>
  <c r="FE44" i="17"/>
  <c r="FM38" i="7"/>
  <c r="FE38" i="7"/>
  <c r="FM94" i="14"/>
  <c r="FE94" i="14"/>
  <c r="FM73" i="17"/>
  <c r="FE73" i="17"/>
  <c r="GF56" i="16"/>
  <c r="FX56" i="16"/>
  <c r="FL95" i="17"/>
  <c r="FT95" i="17"/>
  <c r="FR58" i="14"/>
  <c r="FJ58" i="14"/>
  <c r="FS36" i="7"/>
  <c r="GA36" i="7"/>
  <c r="FR85" i="14"/>
  <c r="FJ85" i="14"/>
  <c r="FE33" i="7"/>
  <c r="FM33" i="7"/>
  <c r="FM49" i="17"/>
  <c r="FE49" i="17"/>
  <c r="FL9" i="25"/>
  <c r="FT9" i="25"/>
  <c r="FM85" i="17"/>
  <c r="FE85" i="17"/>
  <c r="FT57" i="14"/>
  <c r="FL57" i="14"/>
  <c r="FT32" i="16"/>
  <c r="FL32" i="16"/>
  <c r="FT62" i="16"/>
  <c r="FL62" i="16"/>
  <c r="FT83" i="17"/>
  <c r="FL83" i="17"/>
  <c r="FM14" i="4"/>
  <c r="FE14" i="4"/>
  <c r="FY95" i="16"/>
  <c r="FQ95" i="16"/>
  <c r="FY64" i="17"/>
  <c r="FQ64" i="17"/>
  <c r="FS87" i="17"/>
  <c r="GA87" i="17"/>
  <c r="FL16" i="9"/>
  <c r="FD16" i="9"/>
  <c r="FE55" i="16"/>
  <c r="FM55" i="16"/>
  <c r="FY86" i="17"/>
  <c r="FQ86" i="17"/>
  <c r="FE27" i="25"/>
  <c r="FM27" i="25"/>
  <c r="FL26" i="16"/>
  <c r="FT26" i="16"/>
  <c r="FE47" i="7"/>
  <c r="FM47" i="7"/>
  <c r="FS12" i="14"/>
  <c r="GA12" i="14"/>
  <c r="FL18" i="24"/>
  <c r="FT18" i="24"/>
  <c r="FM37" i="7"/>
  <c r="FE37" i="7"/>
  <c r="FQ64" i="16"/>
  <c r="FY64" i="16"/>
  <c r="FM12" i="15"/>
  <c r="FE12" i="15"/>
  <c r="FT31" i="4"/>
  <c r="FL31" i="4"/>
  <c r="FT29" i="14"/>
  <c r="FL29" i="14"/>
  <c r="FE14" i="24"/>
  <c r="FM14" i="24"/>
  <c r="FJ13" i="11"/>
  <c r="FR13" i="11"/>
  <c r="GA43" i="17"/>
  <c r="FS43" i="17"/>
  <c r="FE16" i="16"/>
  <c r="FM16" i="16"/>
  <c r="FD12" i="19"/>
  <c r="FL12" i="19"/>
  <c r="FD29" i="9"/>
  <c r="FL29" i="9"/>
  <c r="FY9" i="5"/>
  <c r="FQ9" i="5"/>
  <c r="FJ28" i="10"/>
  <c r="FR28" i="10"/>
  <c r="FQ23" i="17"/>
  <c r="FY23" i="17"/>
  <c r="FS29" i="10"/>
  <c r="GA29" i="10"/>
  <c r="FE99" i="14"/>
  <c r="FM99" i="14"/>
  <c r="FJ14" i="17"/>
  <c r="FR14" i="17"/>
  <c r="FL36" i="17"/>
  <c r="FT36" i="17"/>
  <c r="FJ16" i="14"/>
  <c r="FR16" i="14"/>
  <c r="FS31" i="14" l="1"/>
  <c r="GA31" i="14"/>
  <c r="GF24" i="17"/>
  <c r="FX24" i="17"/>
  <c r="FX46" i="14"/>
  <c r="GF46" i="14"/>
  <c r="FX30" i="25"/>
  <c r="GF30" i="25"/>
  <c r="GE30" i="25" s="1"/>
  <c r="FY18" i="11"/>
  <c r="FQ18" i="11"/>
  <c r="FQ30" i="4"/>
  <c r="FY30" i="4"/>
  <c r="FQ22" i="7"/>
  <c r="FY22" i="7"/>
  <c r="FT96" i="17"/>
  <c r="FL96" i="17"/>
  <c r="FL10" i="25"/>
  <c r="FT10" i="25"/>
  <c r="FQ11" i="10"/>
  <c r="FY11" i="10"/>
  <c r="FQ60" i="17"/>
  <c r="FY60" i="17"/>
  <c r="FS74" i="16"/>
  <c r="GA74" i="16"/>
  <c r="GF39" i="14"/>
  <c r="FX39" i="14"/>
  <c r="GF24" i="25"/>
  <c r="GE24" i="25" s="1"/>
  <c r="FX24" i="25"/>
  <c r="FZ10" i="15"/>
  <c r="GH10" i="15"/>
  <c r="FS75" i="14"/>
  <c r="GA75" i="14"/>
  <c r="GH29" i="16"/>
  <c r="FZ29" i="16"/>
  <c r="FL79" i="17"/>
  <c r="FT79" i="17"/>
  <c r="GA15" i="25"/>
  <c r="FS15" i="25"/>
  <c r="GF13" i="25"/>
  <c r="GE13" i="25" s="1"/>
  <c r="FX13" i="25"/>
  <c r="FL13" i="7"/>
  <c r="FT13" i="7"/>
  <c r="GF17" i="10"/>
  <c r="GE17" i="10" s="1"/>
  <c r="CL17" i="10" s="1"/>
  <c r="FX17" i="10"/>
  <c r="FS13" i="21"/>
  <c r="GA13" i="21"/>
  <c r="FY10" i="24"/>
  <c r="FQ10" i="24"/>
  <c r="GE29" i="16"/>
  <c r="CM29" i="16"/>
  <c r="FS69" i="16"/>
  <c r="GA69" i="16"/>
  <c r="FQ14" i="10"/>
  <c r="FY14" i="10"/>
  <c r="GA35" i="7"/>
  <c r="FS35" i="7"/>
  <c r="FZ20" i="14"/>
  <c r="GH20" i="14"/>
  <c r="FX75" i="17"/>
  <c r="GF75" i="17"/>
  <c r="GA10" i="21"/>
  <c r="FS10" i="21"/>
  <c r="GF100" i="14"/>
  <c r="FX100" i="14"/>
  <c r="FT49" i="14"/>
  <c r="FL49" i="14"/>
  <c r="GA37" i="16"/>
  <c r="FS37" i="16"/>
  <c r="FY92" i="14"/>
  <c r="FQ92" i="14"/>
  <c r="FS10" i="22"/>
  <c r="GA10" i="22"/>
  <c r="FT12" i="4"/>
  <c r="FL12" i="4"/>
  <c r="FT60" i="17"/>
  <c r="FL60" i="17"/>
  <c r="FT19" i="4"/>
  <c r="FL19" i="4"/>
  <c r="FQ12" i="10"/>
  <c r="FY12" i="10"/>
  <c r="GA74" i="14"/>
  <c r="FS74" i="14"/>
  <c r="GF70" i="16"/>
  <c r="FX70" i="16"/>
  <c r="FS25" i="9"/>
  <c r="FK25" i="9"/>
  <c r="FY11" i="4"/>
  <c r="FQ11" i="4"/>
  <c r="FT16" i="6"/>
  <c r="FL16" i="6"/>
  <c r="FS13" i="17"/>
  <c r="GA13" i="17"/>
  <c r="FX21" i="14"/>
  <c r="GF21" i="14"/>
  <c r="CL89" i="17"/>
  <c r="GF17" i="7"/>
  <c r="GE17" i="7" s="1"/>
  <c r="CL17" i="7" s="1"/>
  <c r="FX17" i="7"/>
  <c r="CL70" i="17"/>
  <c r="GA54" i="17"/>
  <c r="FS54" i="17"/>
  <c r="FT73" i="17"/>
  <c r="FL73" i="17"/>
  <c r="FQ23" i="11"/>
  <c r="FY23" i="11"/>
  <c r="GF23" i="17"/>
  <c r="FX23" i="17"/>
  <c r="FT14" i="24"/>
  <c r="FL14" i="24"/>
  <c r="FT47" i="7"/>
  <c r="FL47" i="7"/>
  <c r="GA72" i="14"/>
  <c r="FS72" i="14"/>
  <c r="GH30" i="10"/>
  <c r="FZ30" i="10"/>
  <c r="FY30" i="6"/>
  <c r="FQ30" i="6"/>
  <c r="FX31" i="9"/>
  <c r="FP31" i="9"/>
  <c r="FM9" i="6"/>
  <c r="FE9" i="6"/>
  <c r="GF21" i="17"/>
  <c r="FX21" i="17"/>
  <c r="FY26" i="6"/>
  <c r="FQ26" i="6"/>
  <c r="GA58" i="16"/>
  <c r="FS58" i="16"/>
  <c r="FT11" i="4"/>
  <c r="FL11" i="4"/>
  <c r="GH56" i="14"/>
  <c r="FZ56" i="14"/>
  <c r="FT20" i="6"/>
  <c r="FL20" i="6"/>
  <c r="FY89" i="14"/>
  <c r="FQ89" i="14"/>
  <c r="FX14" i="12"/>
  <c r="GF14" i="12"/>
  <c r="GE14" i="12" s="1"/>
  <c r="CL14" i="12" s="1"/>
  <c r="GA45" i="14"/>
  <c r="FS45" i="14"/>
  <c r="GA96" i="16"/>
  <c r="FS96" i="16"/>
  <c r="GF59" i="7"/>
  <c r="GE59" i="7" s="1"/>
  <c r="CL59" i="7" s="1"/>
  <c r="FX59" i="7"/>
  <c r="FY21" i="24"/>
  <c r="FQ21" i="24"/>
  <c r="GH12" i="13"/>
  <c r="FZ12" i="13"/>
  <c r="GF16" i="4"/>
  <c r="GE16" i="4" s="1"/>
  <c r="FX16" i="4"/>
  <c r="FT31" i="25"/>
  <c r="FL31" i="25"/>
  <c r="FQ24" i="11"/>
  <c r="FY24" i="11"/>
  <c r="FY50" i="17"/>
  <c r="FQ50" i="17"/>
  <c r="FS26" i="14"/>
  <c r="GA26" i="14"/>
  <c r="FT20" i="17"/>
  <c r="FL20" i="17"/>
  <c r="GF91" i="14"/>
  <c r="FX91" i="14"/>
  <c r="FQ11" i="24"/>
  <c r="FY11" i="24"/>
  <c r="CL29" i="14"/>
  <c r="FY36" i="7"/>
  <c r="FQ36" i="7"/>
  <c r="CL63" i="16"/>
  <c r="FT44" i="14"/>
  <c r="FL44" i="14"/>
  <c r="GA95" i="16"/>
  <c r="FS95" i="16"/>
  <c r="FX35" i="17"/>
  <c r="GF35" i="17"/>
  <c r="GA99" i="16"/>
  <c r="FS99" i="16"/>
  <c r="GI29" i="17"/>
  <c r="CO29" i="17" s="1"/>
  <c r="CQ29" i="17" s="1"/>
  <c r="GG29" i="17"/>
  <c r="GE25" i="9"/>
  <c r="GD25" i="9" s="1"/>
  <c r="FW25" i="9"/>
  <c r="FR14" i="9"/>
  <c r="FZ14" i="9"/>
  <c r="CL95" i="17"/>
  <c r="FY49" i="7"/>
  <c r="FQ49" i="7"/>
  <c r="FL22" i="25"/>
  <c r="FT22" i="25"/>
  <c r="FL27" i="14"/>
  <c r="FT27" i="14"/>
  <c r="FX11" i="5"/>
  <c r="GF11" i="5"/>
  <c r="FT51" i="17"/>
  <c r="FL51" i="17"/>
  <c r="FL52" i="17"/>
  <c r="FT52" i="17"/>
  <c r="FY14" i="24"/>
  <c r="FQ14" i="24"/>
  <c r="FY30" i="10"/>
  <c r="FQ30" i="10"/>
  <c r="FX14" i="13"/>
  <c r="GF14" i="13"/>
  <c r="GE14" i="13" s="1"/>
  <c r="FX18" i="16"/>
  <c r="GF18" i="16"/>
  <c r="FL10" i="6"/>
  <c r="FT10" i="6"/>
  <c r="FY82" i="16"/>
  <c r="FQ82" i="16"/>
  <c r="FL26" i="25"/>
  <c r="FT26" i="25"/>
  <c r="CM98" i="16"/>
  <c r="GE98" i="16"/>
  <c r="GI15" i="16"/>
  <c r="CO15" i="16" s="1"/>
  <c r="GG15" i="16"/>
  <c r="CN15" i="16" s="1"/>
  <c r="FY26" i="25"/>
  <c r="FQ26" i="25"/>
  <c r="FQ79" i="17"/>
  <c r="FY79" i="17"/>
  <c r="FS33" i="16"/>
  <c r="GA33" i="16"/>
  <c r="FX92" i="16"/>
  <c r="GF92" i="16"/>
  <c r="FL17" i="25"/>
  <c r="FT17" i="25"/>
  <c r="FZ96" i="14"/>
  <c r="GH96" i="14"/>
  <c r="FL40" i="17"/>
  <c r="FT40" i="17"/>
  <c r="GE74" i="14"/>
  <c r="CM74" i="14"/>
  <c r="FL76" i="16"/>
  <c r="FT76" i="16"/>
  <c r="FS88" i="14"/>
  <c r="GA88" i="14"/>
  <c r="GE82" i="17"/>
  <c r="CM82" i="17"/>
  <c r="FS46" i="17"/>
  <c r="GA46" i="17"/>
  <c r="FZ87" i="14"/>
  <c r="GH87" i="14"/>
  <c r="FT25" i="17"/>
  <c r="FL25" i="17"/>
  <c r="FQ11" i="16"/>
  <c r="FY11" i="16"/>
  <c r="FY98" i="17"/>
  <c r="FQ98" i="17"/>
  <c r="FS15" i="17"/>
  <c r="GA15" i="17"/>
  <c r="FM9" i="11"/>
  <c r="FE9" i="11"/>
  <c r="FS70" i="17"/>
  <c r="GA70" i="17"/>
  <c r="FZ20" i="10"/>
  <c r="GH20" i="10"/>
  <c r="FQ12" i="21"/>
  <c r="FY12" i="21"/>
  <c r="FS18" i="17"/>
  <c r="GA18" i="17"/>
  <c r="FS45" i="7"/>
  <c r="GA45" i="7"/>
  <c r="FQ20" i="6"/>
  <c r="FY20" i="6"/>
  <c r="FS58" i="7"/>
  <c r="GA58" i="7"/>
  <c r="FZ51" i="14"/>
  <c r="GH51" i="14"/>
  <c r="FS14" i="21"/>
  <c r="GA14" i="21"/>
  <c r="FX98" i="14"/>
  <c r="GF98" i="14"/>
  <c r="GE30" i="9"/>
  <c r="GD30" i="9" s="1"/>
  <c r="FW30" i="9"/>
  <c r="GE32" i="16"/>
  <c r="CM32" i="16"/>
  <c r="FX79" i="16"/>
  <c r="GF79" i="16"/>
  <c r="FY25" i="14"/>
  <c r="FQ25" i="14"/>
  <c r="FL11" i="14"/>
  <c r="FT11" i="14"/>
  <c r="FL46" i="7"/>
  <c r="FT46" i="7"/>
  <c r="FL29" i="7"/>
  <c r="FT29" i="7"/>
  <c r="FL11" i="13"/>
  <c r="FT11" i="13"/>
  <c r="FK27" i="9"/>
  <c r="FS27" i="9"/>
  <c r="FZ21" i="11"/>
  <c r="GH21" i="11"/>
  <c r="FS61" i="7"/>
  <c r="GA61" i="7"/>
  <c r="FQ42" i="7"/>
  <c r="FY42" i="7"/>
  <c r="FS93" i="14"/>
  <c r="GA93" i="14"/>
  <c r="FQ23" i="16"/>
  <c r="FY23" i="16"/>
  <c r="FT89" i="17"/>
  <c r="FL89" i="17"/>
  <c r="FP12" i="9"/>
  <c r="FX12" i="9"/>
  <c r="GF18" i="14"/>
  <c r="GE18" i="14" s="1"/>
  <c r="CL18" i="14" s="1"/>
  <c r="FX18" i="14"/>
  <c r="GI46" i="16"/>
  <c r="CO46" i="16" s="1"/>
  <c r="GG46" i="16"/>
  <c r="CN46" i="16" s="1"/>
  <c r="FT15" i="6"/>
  <c r="FL15" i="6"/>
  <c r="GF16" i="17"/>
  <c r="FX16" i="17"/>
  <c r="FY27" i="7"/>
  <c r="FQ27" i="7"/>
  <c r="FQ16" i="24"/>
  <c r="FY16" i="24"/>
  <c r="GF32" i="10"/>
  <c r="GE32" i="10" s="1"/>
  <c r="CL32" i="10" s="1"/>
  <c r="FX32" i="10"/>
  <c r="FZ28" i="10"/>
  <c r="GH28" i="10"/>
  <c r="GF12" i="7"/>
  <c r="GE12" i="7" s="1"/>
  <c r="CL12" i="7" s="1"/>
  <c r="FX12" i="7"/>
  <c r="GA26" i="7"/>
  <c r="FS26" i="7"/>
  <c r="GF81" i="14"/>
  <c r="FX81" i="14"/>
  <c r="FM9" i="24"/>
  <c r="FE9" i="24"/>
  <c r="FY15" i="16"/>
  <c r="FQ15" i="16"/>
  <c r="FL14" i="25"/>
  <c r="FT14" i="25"/>
  <c r="GA15" i="7"/>
  <c r="FS15" i="7"/>
  <c r="GF78" i="16"/>
  <c r="FX78" i="16"/>
  <c r="FX16" i="9"/>
  <c r="FP16" i="9"/>
  <c r="FY30" i="14"/>
  <c r="FQ30" i="14"/>
  <c r="FY21" i="7"/>
  <c r="FQ21" i="7"/>
  <c r="GF21" i="25"/>
  <c r="GE21" i="25" s="1"/>
  <c r="FX21" i="25"/>
  <c r="GE99" i="16"/>
  <c r="CM99" i="16"/>
  <c r="GA79" i="14"/>
  <c r="FS79" i="14"/>
  <c r="GF13" i="17"/>
  <c r="FX13" i="17"/>
  <c r="FY17" i="11"/>
  <c r="FQ17" i="11"/>
  <c r="FQ28" i="10"/>
  <c r="FY28" i="10"/>
  <c r="FY10" i="10"/>
  <c r="FQ10" i="10"/>
  <c r="FY17" i="13"/>
  <c r="FQ17" i="13"/>
  <c r="FT22" i="7"/>
  <c r="FL22" i="7"/>
  <c r="GH14" i="15"/>
  <c r="FZ14" i="15"/>
  <c r="FY19" i="14"/>
  <c r="FQ19" i="14"/>
  <c r="GI89" i="14"/>
  <c r="CO89" i="14" s="1"/>
  <c r="GG89" i="14"/>
  <c r="CN89" i="14" s="1"/>
  <c r="GF17" i="25"/>
  <c r="GE17" i="25" s="1"/>
  <c r="FX17" i="25"/>
  <c r="FT72" i="16"/>
  <c r="FL72" i="16"/>
  <c r="FY30" i="7"/>
  <c r="FQ30" i="7"/>
  <c r="FT47" i="16"/>
  <c r="FL47" i="16"/>
  <c r="FY21" i="11"/>
  <c r="FQ21" i="11"/>
  <c r="GA57" i="7"/>
  <c r="FS57" i="7"/>
  <c r="GF20" i="25"/>
  <c r="GE20" i="25" s="1"/>
  <c r="FX20" i="25"/>
  <c r="FY31" i="6"/>
  <c r="FQ31" i="6"/>
  <c r="GF16" i="11"/>
  <c r="GE16" i="11" s="1"/>
  <c r="FX16" i="11"/>
  <c r="GH39" i="17"/>
  <c r="FZ39" i="17"/>
  <c r="FT17" i="7"/>
  <c r="FL17" i="7"/>
  <c r="FY22" i="6"/>
  <c r="FQ22" i="6"/>
  <c r="FL66" i="16"/>
  <c r="FT66" i="16"/>
  <c r="GF65" i="14"/>
  <c r="FX65" i="14"/>
  <c r="FX78" i="14"/>
  <c r="GF78" i="14"/>
  <c r="FQ100" i="16"/>
  <c r="FY100" i="16"/>
  <c r="FL30" i="25"/>
  <c r="FT30" i="25"/>
  <c r="FY32" i="4"/>
  <c r="FQ32" i="4"/>
  <c r="FT15" i="11"/>
  <c r="FL15" i="11"/>
  <c r="FY29" i="4"/>
  <c r="FQ29" i="4"/>
  <c r="FT50" i="7"/>
  <c r="FL50" i="7"/>
  <c r="CL38" i="17"/>
  <c r="FT22" i="11"/>
  <c r="FL22" i="11"/>
  <c r="FX27" i="10"/>
  <c r="GF27" i="10"/>
  <c r="GE27" i="10" s="1"/>
  <c r="CL27" i="10" s="1"/>
  <c r="FT15" i="4"/>
  <c r="FL15" i="4"/>
  <c r="GA41" i="7"/>
  <c r="FS41" i="7"/>
  <c r="FY13" i="15"/>
  <c r="FQ13" i="15"/>
  <c r="FX97" i="14"/>
  <c r="GF97" i="14"/>
  <c r="FY29" i="10"/>
  <c r="FQ29" i="10"/>
  <c r="FS61" i="17"/>
  <c r="GA61" i="17"/>
  <c r="GF42" i="14"/>
  <c r="FX42" i="14"/>
  <c r="GF33" i="16"/>
  <c r="FX33" i="16"/>
  <c r="CL40" i="16"/>
  <c r="FL35" i="14"/>
  <c r="FT35" i="14"/>
  <c r="FQ26" i="14"/>
  <c r="FY26" i="14"/>
  <c r="FL29" i="6"/>
  <c r="FT29" i="6"/>
  <c r="FL14" i="13"/>
  <c r="FT14" i="13"/>
  <c r="FX80" i="14"/>
  <c r="GF80" i="14"/>
  <c r="FK19" i="9"/>
  <c r="FS19" i="9"/>
  <c r="GA73" i="16"/>
  <c r="FS73" i="16"/>
  <c r="GF53" i="16"/>
  <c r="FX53" i="16"/>
  <c r="FZ14" i="14"/>
  <c r="GH14" i="14"/>
  <c r="FZ48" i="14"/>
  <c r="GH48" i="14"/>
  <c r="FL35" i="16"/>
  <c r="FT35" i="16"/>
  <c r="FS72" i="17"/>
  <c r="GA72" i="17"/>
  <c r="FS77" i="16"/>
  <c r="GA77" i="16"/>
  <c r="FX10" i="16"/>
  <c r="GF10" i="16"/>
  <c r="GE10" i="16" s="1"/>
  <c r="CL10" i="16" s="1"/>
  <c r="FY34" i="16"/>
  <c r="FQ34" i="16"/>
  <c r="GE48" i="16"/>
  <c r="CM48" i="16"/>
  <c r="FQ13" i="21"/>
  <c r="FY13" i="21"/>
  <c r="FL41" i="17"/>
  <c r="FT41" i="17"/>
  <c r="FL77" i="14"/>
  <c r="FT77" i="14"/>
  <c r="FS90" i="14"/>
  <c r="GA90" i="14"/>
  <c r="FZ57" i="16"/>
  <c r="GH57" i="16"/>
  <c r="FL19" i="14"/>
  <c r="FT19" i="14"/>
  <c r="GE93" i="17"/>
  <c r="CM93" i="17"/>
  <c r="FL61" i="14"/>
  <c r="FT61" i="14"/>
  <c r="FS59" i="16"/>
  <c r="GA59" i="16"/>
  <c r="FP29" i="9"/>
  <c r="FX29" i="9"/>
  <c r="FL22" i="4"/>
  <c r="FT22" i="4"/>
  <c r="GI9" i="5"/>
  <c r="GG9" i="5"/>
  <c r="FY10" i="11"/>
  <c r="FQ10" i="11"/>
  <c r="FL93" i="17"/>
  <c r="FT93" i="17"/>
  <c r="FZ92" i="14"/>
  <c r="GH92" i="14"/>
  <c r="FX54" i="16"/>
  <c r="GF54" i="16"/>
  <c r="FX71" i="16"/>
  <c r="GF71" i="16"/>
  <c r="FS35" i="17"/>
  <c r="GA35" i="17"/>
  <c r="GH22" i="16"/>
  <c r="FZ22" i="16"/>
  <c r="FX19" i="25"/>
  <c r="GF19" i="25"/>
  <c r="GE19" i="25" s="1"/>
  <c r="FY32" i="7"/>
  <c r="FQ32" i="7"/>
  <c r="FL71" i="17"/>
  <c r="FT71" i="17"/>
  <c r="FS10" i="12"/>
  <c r="GA10" i="12"/>
  <c r="FQ59" i="16"/>
  <c r="FY59" i="16"/>
  <c r="FT40" i="7"/>
  <c r="FL40" i="7"/>
  <c r="CL36" i="14"/>
  <c r="FQ15" i="4"/>
  <c r="FY15" i="4"/>
  <c r="FT18" i="11"/>
  <c r="FL18" i="11"/>
  <c r="FX13" i="9"/>
  <c r="FP13" i="9"/>
  <c r="FL89" i="16"/>
  <c r="FT89" i="16"/>
  <c r="FL21" i="25"/>
  <c r="FT21" i="25"/>
  <c r="CL100" i="17"/>
  <c r="FZ17" i="10"/>
  <c r="GH17" i="10"/>
  <c r="FX49" i="14"/>
  <c r="GF49" i="14"/>
  <c r="GA63" i="14"/>
  <c r="FS63" i="14"/>
  <c r="FS53" i="17"/>
  <c r="GA53" i="17"/>
  <c r="FQ28" i="14"/>
  <c r="FY28" i="14"/>
  <c r="FZ20" i="11"/>
  <c r="GH20" i="11"/>
  <c r="GF71" i="17"/>
  <c r="FX71" i="17"/>
  <c r="GA15" i="24"/>
  <c r="FS15" i="24"/>
  <c r="GE14" i="9"/>
  <c r="GD14" i="9" s="1"/>
  <c r="FW14" i="9"/>
  <c r="GA21" i="10"/>
  <c r="FS21" i="10"/>
  <c r="FT9" i="13"/>
  <c r="FL9" i="13"/>
  <c r="FQ20" i="10"/>
  <c r="FY20" i="10"/>
  <c r="FY11" i="21"/>
  <c r="FQ11" i="21"/>
  <c r="GF80" i="17"/>
  <c r="FX80" i="17"/>
  <c r="FY18" i="13"/>
  <c r="FQ18" i="13"/>
  <c r="GF68" i="17"/>
  <c r="FX68" i="17"/>
  <c r="FT36" i="16"/>
  <c r="FL36" i="16"/>
  <c r="FT59" i="14"/>
  <c r="FL59" i="14"/>
  <c r="FQ15" i="24"/>
  <c r="FY15" i="24"/>
  <c r="FQ26" i="10"/>
  <c r="FY26" i="10"/>
  <c r="GE32" i="14"/>
  <c r="CM32" i="14"/>
  <c r="CQ32" i="14" s="1"/>
  <c r="FL78" i="17"/>
  <c r="FT78" i="17"/>
  <c r="GA40" i="16"/>
  <c r="FS40" i="16"/>
  <c r="FY14" i="6"/>
  <c r="FQ14" i="6"/>
  <c r="FT78" i="14"/>
  <c r="FL78" i="14"/>
  <c r="FX24" i="9"/>
  <c r="FP24" i="9"/>
  <c r="FY23" i="10"/>
  <c r="FQ23" i="10"/>
  <c r="FT19" i="11"/>
  <c r="FL19" i="11"/>
  <c r="GA28" i="16"/>
  <c r="FS28" i="16"/>
  <c r="FT10" i="24"/>
  <c r="FL10" i="24"/>
  <c r="FP11" i="9"/>
  <c r="FX11" i="9"/>
  <c r="FY96" i="14"/>
  <c r="FQ96" i="14"/>
  <c r="GA47" i="17"/>
  <c r="FS47" i="17"/>
  <c r="FT33" i="6"/>
  <c r="FL33" i="6"/>
  <c r="FT27" i="25"/>
  <c r="FL27" i="25"/>
  <c r="GF80" i="16"/>
  <c r="FX80" i="16"/>
  <c r="FY38" i="16"/>
  <c r="FQ38" i="16"/>
  <c r="FT58" i="17"/>
  <c r="FL58" i="17"/>
  <c r="FT75" i="17"/>
  <c r="FL75" i="17"/>
  <c r="GA55" i="17"/>
  <c r="FS55" i="17"/>
  <c r="FT28" i="25"/>
  <c r="FL28" i="25"/>
  <c r="CM77" i="14"/>
  <c r="GE77" i="14"/>
  <c r="GF37" i="7"/>
  <c r="GE37" i="7" s="1"/>
  <c r="CL37" i="7" s="1"/>
  <c r="FX37" i="7"/>
  <c r="FT60" i="14"/>
  <c r="FL60" i="14"/>
  <c r="GF67" i="16"/>
  <c r="FX67" i="16"/>
  <c r="GA16" i="7"/>
  <c r="FS16" i="7"/>
  <c r="FT16" i="25"/>
  <c r="FL16" i="25"/>
  <c r="FT17" i="24"/>
  <c r="FL17" i="24"/>
  <c r="GF13" i="14"/>
  <c r="GE13" i="14" s="1"/>
  <c r="CL13" i="14" s="1"/>
  <c r="FX13" i="14"/>
  <c r="FT48" i="17"/>
  <c r="FL48" i="17"/>
  <c r="CM97" i="16"/>
  <c r="GE97" i="16"/>
  <c r="FT54" i="14"/>
  <c r="FL54" i="14"/>
  <c r="FQ64" i="14"/>
  <c r="FY64" i="14"/>
  <c r="GF37" i="14"/>
  <c r="FX37" i="14"/>
  <c r="FS13" i="9"/>
  <c r="FK13" i="9"/>
  <c r="GA94" i="16"/>
  <c r="FS94" i="16"/>
  <c r="FY87" i="16"/>
  <c r="FQ87" i="16"/>
  <c r="GF88" i="14"/>
  <c r="FX88" i="14"/>
  <c r="GF62" i="16"/>
  <c r="FX62" i="16"/>
  <c r="FZ11" i="12"/>
  <c r="GH11" i="12"/>
  <c r="FY61" i="14"/>
  <c r="FQ61" i="14"/>
  <c r="FT32" i="6"/>
  <c r="FL32" i="6"/>
  <c r="FT84" i="17"/>
  <c r="FL84" i="17"/>
  <c r="GA24" i="7"/>
  <c r="FS24" i="7"/>
  <c r="FT65" i="14"/>
  <c r="FL65" i="14"/>
  <c r="CL86" i="14"/>
  <c r="GF15" i="17"/>
  <c r="FX15" i="17"/>
  <c r="FZ37" i="17"/>
  <c r="GH37" i="17"/>
  <c r="FY23" i="6"/>
  <c r="FQ23" i="6"/>
  <c r="FT13" i="15"/>
  <c r="FL13" i="15"/>
  <c r="GH31" i="10"/>
  <c r="FZ31" i="10"/>
  <c r="FX74" i="16"/>
  <c r="GF74" i="16"/>
  <c r="GA32" i="4"/>
  <c r="FS32" i="4"/>
  <c r="FS75" i="16"/>
  <c r="GA75" i="16"/>
  <c r="FY44" i="17"/>
  <c r="FQ44" i="17"/>
  <c r="GI87" i="16"/>
  <c r="CO87" i="16" s="1"/>
  <c r="GG87" i="16"/>
  <c r="CN87" i="16" s="1"/>
  <c r="GA97" i="14"/>
  <c r="FS97" i="14"/>
  <c r="FQ15" i="11"/>
  <c r="FY15" i="11"/>
  <c r="FL25" i="6"/>
  <c r="FT25" i="6"/>
  <c r="FY15" i="13"/>
  <c r="FQ15" i="13"/>
  <c r="GE81" i="16"/>
  <c r="CM81" i="16"/>
  <c r="FQ9" i="10"/>
  <c r="FY9" i="10"/>
  <c r="FQ20" i="24"/>
  <c r="FY20" i="24"/>
  <c r="FQ9" i="12"/>
  <c r="FY9" i="12"/>
  <c r="FL50" i="14"/>
  <c r="FT50" i="14"/>
  <c r="FX38" i="14"/>
  <c r="GF38" i="14"/>
  <c r="GF38" i="7"/>
  <c r="GE38" i="7" s="1"/>
  <c r="CL38" i="7" s="1"/>
  <c r="FX38" i="7"/>
  <c r="FT48" i="7"/>
  <c r="FL48" i="7"/>
  <c r="FT10" i="16"/>
  <c r="FL10" i="16"/>
  <c r="FL49" i="17"/>
  <c r="FT49" i="17"/>
  <c r="GF9" i="5"/>
  <c r="GE9" i="5" s="1"/>
  <c r="FX9" i="5"/>
  <c r="GA31" i="4"/>
  <c r="FS31" i="4"/>
  <c r="GA83" i="17"/>
  <c r="FS83" i="17"/>
  <c r="FQ85" i="14"/>
  <c r="FY85" i="14"/>
  <c r="FL44" i="17"/>
  <c r="FT44" i="17"/>
  <c r="FZ38" i="16"/>
  <c r="GH38" i="16"/>
  <c r="FL29" i="25"/>
  <c r="FT29" i="25"/>
  <c r="GA13" i="16"/>
  <c r="FS13" i="16"/>
  <c r="FS28" i="14"/>
  <c r="GA28" i="14"/>
  <c r="GF25" i="16"/>
  <c r="FX25" i="16"/>
  <c r="FL34" i="14"/>
  <c r="FT34" i="14"/>
  <c r="FS39" i="14"/>
  <c r="GA39" i="14"/>
  <c r="FL17" i="16"/>
  <c r="FT17" i="16"/>
  <c r="GE57" i="17"/>
  <c r="CM57" i="17"/>
  <c r="GE26" i="17"/>
  <c r="CM26" i="17"/>
  <c r="FL13" i="14"/>
  <c r="FT13" i="14"/>
  <c r="FS92" i="17"/>
  <c r="GA92" i="17"/>
  <c r="GH28" i="17"/>
  <c r="FZ28" i="17"/>
  <c r="FY19" i="6"/>
  <c r="FQ19" i="6"/>
  <c r="FQ16" i="13"/>
  <c r="FY16" i="13"/>
  <c r="FQ12" i="25"/>
  <c r="FY12" i="25"/>
  <c r="FY23" i="25"/>
  <c r="FQ23" i="25"/>
  <c r="CM60" i="14"/>
  <c r="GE60" i="14"/>
  <c r="FL61" i="16"/>
  <c r="FT61" i="16"/>
  <c r="FS22" i="10"/>
  <c r="GA22" i="10"/>
  <c r="FS11" i="16"/>
  <c r="GA11" i="16"/>
  <c r="FL88" i="17"/>
  <c r="FT88" i="17"/>
  <c r="GH24" i="10"/>
  <c r="FZ24" i="10"/>
  <c r="FX58" i="17"/>
  <c r="GF58" i="17"/>
  <c r="FQ32" i="25"/>
  <c r="FY32" i="25"/>
  <c r="GH9" i="12"/>
  <c r="FZ9" i="12"/>
  <c r="FY59" i="14"/>
  <c r="FQ59" i="14"/>
  <c r="FQ53" i="7"/>
  <c r="FY53" i="7"/>
  <c r="FQ16" i="10"/>
  <c r="FY16" i="10"/>
  <c r="FL80" i="17"/>
  <c r="FT80" i="17"/>
  <c r="FS34" i="16"/>
  <c r="GA34" i="16"/>
  <c r="GH12" i="21"/>
  <c r="FZ12" i="21"/>
  <c r="GF88" i="16"/>
  <c r="FX88" i="16"/>
  <c r="FS19" i="7"/>
  <c r="GA19" i="7"/>
  <c r="GH9" i="17"/>
  <c r="FZ9" i="17"/>
  <c r="GA38" i="14"/>
  <c r="FS38" i="14"/>
  <c r="FS83" i="16"/>
  <c r="GA83" i="16"/>
  <c r="FQ13" i="13"/>
  <c r="FY13" i="13"/>
  <c r="GF94" i="17"/>
  <c r="FX94" i="17"/>
  <c r="FQ21" i="6"/>
  <c r="FY21" i="6"/>
  <c r="FS14" i="10"/>
  <c r="GA14" i="10"/>
  <c r="FT41" i="14"/>
  <c r="FL41" i="14"/>
  <c r="FY60" i="7"/>
  <c r="FQ60" i="7"/>
  <c r="GF79" i="14"/>
  <c r="FX79" i="14"/>
  <c r="FY44" i="7"/>
  <c r="FQ44" i="7"/>
  <c r="GF45" i="14"/>
  <c r="FX45" i="14"/>
  <c r="GG25" i="10"/>
  <c r="GI25" i="10"/>
  <c r="GI84" i="14"/>
  <c r="CO84" i="14" s="1"/>
  <c r="GG84" i="14"/>
  <c r="CN84" i="14" s="1"/>
  <c r="FZ18" i="9"/>
  <c r="FR18" i="9"/>
  <c r="GA66" i="14"/>
  <c r="FS66" i="14"/>
  <c r="FY12" i="12"/>
  <c r="FQ12" i="12"/>
  <c r="FL56" i="16"/>
  <c r="FT56" i="16"/>
  <c r="FT11" i="11"/>
  <c r="FL11" i="11"/>
  <c r="FY61" i="16"/>
  <c r="FQ61" i="16"/>
  <c r="FT42" i="7"/>
  <c r="FL42" i="7"/>
  <c r="CM69" i="14"/>
  <c r="GE69" i="14"/>
  <c r="FZ9" i="9"/>
  <c r="FR9" i="9"/>
  <c r="FQ17" i="6"/>
  <c r="FY17" i="6"/>
  <c r="GA31" i="17"/>
  <c r="FS31" i="17"/>
  <c r="GA69" i="17"/>
  <c r="FS69" i="17"/>
  <c r="GF27" i="4"/>
  <c r="GE27" i="4" s="1"/>
  <c r="FX27" i="4"/>
  <c r="GA49" i="7"/>
  <c r="FS49" i="7"/>
  <c r="CL73" i="14"/>
  <c r="FX28" i="9"/>
  <c r="FP28" i="9"/>
  <c r="FZ11" i="25"/>
  <c r="GH11" i="25"/>
  <c r="GA21" i="4"/>
  <c r="FS21" i="4"/>
  <c r="FY19" i="7"/>
  <c r="FQ19" i="7"/>
  <c r="GA80" i="14"/>
  <c r="FS80" i="14"/>
  <c r="FS33" i="14"/>
  <c r="GA33" i="14"/>
  <c r="GA35" i="6"/>
  <c r="FS35" i="6"/>
  <c r="FQ21" i="10"/>
  <c r="FY21" i="10"/>
  <c r="GF14" i="16"/>
  <c r="FX14" i="16"/>
  <c r="GF39" i="17"/>
  <c r="FX39" i="17"/>
  <c r="FL12" i="5"/>
  <c r="FT12" i="5"/>
  <c r="FY16" i="7"/>
  <c r="FQ16" i="7"/>
  <c r="FY11" i="14"/>
  <c r="FQ11" i="14"/>
  <c r="CM99" i="17"/>
  <c r="GE99" i="17"/>
  <c r="GA44" i="7"/>
  <c r="FS44" i="7"/>
  <c r="GH25" i="4"/>
  <c r="FZ25" i="4"/>
  <c r="FT97" i="17"/>
  <c r="FL97" i="17"/>
  <c r="FY52" i="17"/>
  <c r="FQ52" i="17"/>
  <c r="FT23" i="25"/>
  <c r="FL23" i="25"/>
  <c r="FT67" i="17"/>
  <c r="FL67" i="17"/>
  <c r="CL65" i="17"/>
  <c r="FL43" i="14"/>
  <c r="FT43" i="14"/>
  <c r="FY18" i="25"/>
  <c r="FQ18" i="25"/>
  <c r="FT56" i="17"/>
  <c r="FL56" i="17"/>
  <c r="GA68" i="17"/>
  <c r="FS68" i="17"/>
  <c r="FQ29" i="6"/>
  <c r="FY29" i="6"/>
  <c r="FS37" i="6"/>
  <c r="GA37" i="6"/>
  <c r="FT18" i="13"/>
  <c r="FL18" i="13"/>
  <c r="CL56" i="14"/>
  <c r="CL90" i="14"/>
  <c r="FY13" i="10"/>
  <c r="FQ13" i="10"/>
  <c r="FX20" i="9"/>
  <c r="FP20" i="9"/>
  <c r="GF83" i="14"/>
  <c r="FX83" i="14"/>
  <c r="GI38" i="6"/>
  <c r="CO38" i="6" s="1"/>
  <c r="GG38" i="6"/>
  <c r="FQ37" i="6"/>
  <c r="FY37" i="6"/>
  <c r="FQ24" i="6"/>
  <c r="FY24" i="6"/>
  <c r="FQ58" i="7"/>
  <c r="FY58" i="7"/>
  <c r="GA46" i="14"/>
  <c r="FS46" i="14"/>
  <c r="FS14" i="7"/>
  <c r="GA14" i="7"/>
  <c r="FS24" i="4"/>
  <c r="GA24" i="4"/>
  <c r="GH19" i="10"/>
  <c r="FZ19" i="10"/>
  <c r="FX12" i="17"/>
  <c r="GF12" i="17"/>
  <c r="GE12" i="17" s="1"/>
  <c r="CL12" i="17" s="1"/>
  <c r="FQ25" i="4"/>
  <c r="FY25" i="4"/>
  <c r="GH13" i="12"/>
  <c r="FZ13" i="12"/>
  <c r="FL16" i="17"/>
  <c r="FT16" i="17"/>
  <c r="GF54" i="7"/>
  <c r="GE54" i="7" s="1"/>
  <c r="CL54" i="7" s="1"/>
  <c r="FX54" i="7"/>
  <c r="FT12" i="7"/>
  <c r="FL12" i="7"/>
  <c r="FX77" i="17"/>
  <c r="GF77" i="17"/>
  <c r="FL74" i="17"/>
  <c r="FT74" i="17"/>
  <c r="FS81" i="17"/>
  <c r="GA81" i="17"/>
  <c r="FS16" i="4"/>
  <c r="GA16" i="4"/>
  <c r="FL17" i="4"/>
  <c r="FT17" i="4"/>
  <c r="FL14" i="12"/>
  <c r="FT14" i="12"/>
  <c r="FY11" i="12"/>
  <c r="FQ11" i="12"/>
  <c r="FY26" i="4"/>
  <c r="FQ26" i="4"/>
  <c r="FS26" i="4"/>
  <c r="GA26" i="4"/>
  <c r="FL13" i="6"/>
  <c r="FT13" i="6"/>
  <c r="FS39" i="7"/>
  <c r="GA39" i="7"/>
  <c r="FQ13" i="4"/>
  <c r="FY13" i="4"/>
  <c r="FX64" i="17"/>
  <c r="GF64" i="17"/>
  <c r="FS26" i="16"/>
  <c r="GA26" i="16"/>
  <c r="FL14" i="4"/>
  <c r="FT14" i="4"/>
  <c r="FS52" i="16"/>
  <c r="GA52" i="16"/>
  <c r="GF72" i="16"/>
  <c r="FX72" i="16"/>
  <c r="FT31" i="16"/>
  <c r="FL31" i="16"/>
  <c r="FT12" i="15"/>
  <c r="FL12" i="15"/>
  <c r="FX86" i="17"/>
  <c r="GF86" i="17"/>
  <c r="FS62" i="16"/>
  <c r="GA62" i="16"/>
  <c r="FX60" i="16"/>
  <c r="GF60" i="16"/>
  <c r="FZ54" i="16"/>
  <c r="GH54" i="16"/>
  <c r="FZ15" i="10"/>
  <c r="GH15" i="10"/>
  <c r="FX22" i="17"/>
  <c r="GF22" i="17"/>
  <c r="FQ25" i="17"/>
  <c r="FY25" i="17"/>
  <c r="FL26" i="6"/>
  <c r="FT26" i="6"/>
  <c r="FZ16" i="24"/>
  <c r="GH16" i="24"/>
  <c r="FQ17" i="4"/>
  <c r="FY17" i="4"/>
  <c r="FL91" i="14"/>
  <c r="FT91" i="14"/>
  <c r="FL21" i="7"/>
  <c r="FT21" i="7"/>
  <c r="GH12" i="25"/>
  <c r="FZ12" i="25"/>
  <c r="GF10" i="15"/>
  <c r="GE10" i="15" s="1"/>
  <c r="CL10" i="15" s="1"/>
  <c r="FX10" i="15"/>
  <c r="GE49" i="17"/>
  <c r="CM49" i="17"/>
  <c r="GH94" i="17"/>
  <c r="FZ94" i="17"/>
  <c r="FS20" i="4"/>
  <c r="GA20" i="4"/>
  <c r="CL19" i="17"/>
  <c r="FQ9" i="21"/>
  <c r="FY9" i="21"/>
  <c r="FQ28" i="17"/>
  <c r="FY28" i="17"/>
  <c r="FP9" i="19"/>
  <c r="FX9" i="19"/>
  <c r="GF73" i="17"/>
  <c r="FX73" i="17"/>
  <c r="FY14" i="25"/>
  <c r="FQ14" i="25"/>
  <c r="FM9" i="4"/>
  <c r="FE9" i="4"/>
  <c r="GA24" i="14"/>
  <c r="FS24" i="14"/>
  <c r="FT20" i="7"/>
  <c r="FL20" i="7"/>
  <c r="GA34" i="7"/>
  <c r="FS34" i="7"/>
  <c r="GE86" i="16"/>
  <c r="CM86" i="16"/>
  <c r="FQ48" i="7"/>
  <c r="FY48" i="7"/>
  <c r="FS16" i="10"/>
  <c r="GA16" i="10"/>
  <c r="FL17" i="6"/>
  <c r="FT17" i="6"/>
  <c r="FT34" i="6"/>
  <c r="FL34" i="6"/>
  <c r="FQ62" i="14"/>
  <c r="FY62" i="14"/>
  <c r="GF35" i="7"/>
  <c r="GE35" i="7" s="1"/>
  <c r="CL35" i="7" s="1"/>
  <c r="FX35" i="7"/>
  <c r="FL86" i="14"/>
  <c r="FT86" i="14"/>
  <c r="GI20" i="24"/>
  <c r="GG20" i="24"/>
  <c r="CN20" i="24" s="1"/>
  <c r="FY31" i="25"/>
  <c r="FQ31" i="25"/>
  <c r="CL48" i="14"/>
  <c r="FL82" i="14"/>
  <c r="FT82" i="14"/>
  <c r="CM84" i="14"/>
  <c r="CQ84" i="14" s="1"/>
  <c r="GE84" i="14"/>
  <c r="FY35" i="14"/>
  <c r="FQ35" i="14"/>
  <c r="GH15" i="13"/>
  <c r="FZ15" i="13"/>
  <c r="FX31" i="4"/>
  <c r="GF31" i="4"/>
  <c r="GE31" i="4" s="1"/>
  <c r="FT81" i="14"/>
  <c r="FL81" i="14"/>
  <c r="FT39" i="16"/>
  <c r="FL39" i="16"/>
  <c r="GF34" i="14"/>
  <c r="FX34" i="14"/>
  <c r="CL93" i="16"/>
  <c r="FX77" i="16"/>
  <c r="GF77" i="16"/>
  <c r="FE9" i="7"/>
  <c r="FM9" i="7"/>
  <c r="FL22" i="24"/>
  <c r="FT22" i="24"/>
  <c r="GF37" i="16"/>
  <c r="FX37" i="16"/>
  <c r="GA90" i="17"/>
  <c r="FS90" i="17"/>
  <c r="FX10" i="19"/>
  <c r="FP10" i="19"/>
  <c r="FY96" i="16"/>
  <c r="FQ96" i="16"/>
  <c r="GA60" i="7"/>
  <c r="FS60" i="7"/>
  <c r="FQ22" i="10"/>
  <c r="FY22" i="10"/>
  <c r="FT19" i="25"/>
  <c r="FL19" i="25"/>
  <c r="GF76" i="17"/>
  <c r="FX76" i="17"/>
  <c r="FT27" i="17"/>
  <c r="FL27" i="17"/>
  <c r="FL94" i="14"/>
  <c r="FT94" i="14"/>
  <c r="FY9" i="14"/>
  <c r="FQ9" i="14"/>
  <c r="FT24" i="25"/>
  <c r="FL24" i="25"/>
  <c r="FY54" i="14"/>
  <c r="FQ54" i="14"/>
  <c r="FT25" i="7"/>
  <c r="FL25" i="7"/>
  <c r="GA51" i="7"/>
  <c r="FS51" i="7"/>
  <c r="GF43" i="7"/>
  <c r="GE43" i="7" s="1"/>
  <c r="CL43" i="7" s="1"/>
  <c r="FX43" i="7"/>
  <c r="FY23" i="14"/>
  <c r="FQ23" i="14"/>
  <c r="GA37" i="14"/>
  <c r="FS37" i="14"/>
  <c r="FY78" i="17"/>
  <c r="FQ78" i="17"/>
  <c r="FT36" i="6"/>
  <c r="FL36" i="6"/>
  <c r="FS58" i="14"/>
  <c r="GA58" i="14"/>
  <c r="GF51" i="17"/>
  <c r="FX51" i="17"/>
  <c r="GF16" i="25"/>
  <c r="GE16" i="25" s="1"/>
  <c r="FX16" i="25"/>
  <c r="GA23" i="7"/>
  <c r="FS23" i="7"/>
  <c r="FX9" i="9"/>
  <c r="FP9" i="9"/>
  <c r="GH98" i="17"/>
  <c r="FZ98" i="17"/>
  <c r="GI66" i="17"/>
  <c r="CO66" i="17" s="1"/>
  <c r="GG66" i="17"/>
  <c r="CN66" i="17" s="1"/>
  <c r="FS13" i="13"/>
  <c r="GA13" i="13"/>
  <c r="GA13" i="11"/>
  <c r="FS13" i="11"/>
  <c r="GF9" i="16"/>
  <c r="GE9" i="16" s="1"/>
  <c r="CL9" i="16" s="1"/>
  <c r="FX9" i="16"/>
  <c r="FY27" i="16"/>
  <c r="FQ27" i="16"/>
  <c r="FS20" i="9"/>
  <c r="FK20" i="9"/>
  <c r="FY25" i="11"/>
  <c r="FQ25" i="11"/>
  <c r="FT20" i="25"/>
  <c r="FL20" i="25"/>
  <c r="FQ25" i="6"/>
  <c r="FY25" i="6"/>
  <c r="FT21" i="14"/>
  <c r="FL21" i="14"/>
  <c r="GF40" i="17"/>
  <c r="FX40" i="17"/>
  <c r="FQ28" i="4"/>
  <c r="FY28" i="4"/>
  <c r="FT9" i="21"/>
  <c r="FL9" i="21"/>
  <c r="FZ28" i="4"/>
  <c r="GH28" i="4"/>
  <c r="FT88" i="16"/>
  <c r="FL88" i="16"/>
  <c r="GF47" i="16"/>
  <c r="FX47" i="16"/>
  <c r="FS76" i="14"/>
  <c r="GA76" i="14"/>
  <c r="FS50" i="16"/>
  <c r="GA50" i="16"/>
  <c r="FQ28" i="25"/>
  <c r="FY28" i="25"/>
  <c r="FT65" i="17"/>
  <c r="FL65" i="17"/>
  <c r="FL84" i="16"/>
  <c r="FT84" i="16"/>
  <c r="GF41" i="17"/>
  <c r="FX41" i="17"/>
  <c r="FS67" i="14"/>
  <c r="GA67" i="14"/>
  <c r="FR11" i="19"/>
  <c r="FZ11" i="19"/>
  <c r="FL83" i="14"/>
  <c r="FT83" i="14"/>
  <c r="FT12" i="12"/>
  <c r="FL12" i="12"/>
  <c r="FS18" i="10"/>
  <c r="GA18" i="10"/>
  <c r="FZ24" i="11"/>
  <c r="GH24" i="11"/>
  <c r="FT64" i="17"/>
  <c r="FL64" i="17"/>
  <c r="GH32" i="7"/>
  <c r="FZ32" i="7"/>
  <c r="FX31" i="14"/>
  <c r="GF31" i="14"/>
  <c r="FS47" i="14"/>
  <c r="GA47" i="14"/>
  <c r="FQ50" i="7"/>
  <c r="FY50" i="7"/>
  <c r="FS86" i="17"/>
  <c r="GA86" i="17"/>
  <c r="FX72" i="17"/>
  <c r="GF72" i="17"/>
  <c r="FZ23" i="14"/>
  <c r="GH23" i="14"/>
  <c r="FQ27" i="17"/>
  <c r="FY27" i="17"/>
  <c r="FZ12" i="10"/>
  <c r="GH12" i="10"/>
  <c r="FL21" i="24"/>
  <c r="FT21" i="24"/>
  <c r="GE73" i="16"/>
  <c r="CM73" i="16"/>
  <c r="FQ9" i="13"/>
  <c r="FY9" i="13"/>
  <c r="FZ63" i="16"/>
  <c r="GH63" i="16"/>
  <c r="FS18" i="16"/>
  <c r="GA18" i="16"/>
  <c r="FR17" i="9"/>
  <c r="FZ17" i="9"/>
  <c r="FX46" i="16"/>
  <c r="GF46" i="16"/>
  <c r="FS85" i="14"/>
  <c r="GA85" i="14"/>
  <c r="FL18" i="25"/>
  <c r="FT18" i="25"/>
  <c r="FS68" i="14"/>
  <c r="GA68" i="14"/>
  <c r="FK23" i="9"/>
  <c r="FS23" i="9"/>
  <c r="FS53" i="7"/>
  <c r="GA53" i="7"/>
  <c r="FS29" i="9"/>
  <c r="FK29" i="9"/>
  <c r="FS32" i="16"/>
  <c r="GA32" i="16"/>
  <c r="FY58" i="14"/>
  <c r="FQ58" i="14"/>
  <c r="FL53" i="16"/>
  <c r="FT53" i="16"/>
  <c r="GE82" i="14"/>
  <c r="CM82" i="14"/>
  <c r="FE9" i="14"/>
  <c r="FM9" i="14"/>
  <c r="FL14" i="6"/>
  <c r="FT14" i="6"/>
  <c r="FX33" i="14"/>
  <c r="GF33" i="14"/>
  <c r="CL89" i="16"/>
  <c r="FX15" i="25"/>
  <c r="GF15" i="25"/>
  <c r="GE15" i="25" s="1"/>
  <c r="FX69" i="17"/>
  <c r="GF69" i="17"/>
  <c r="FQ59" i="17"/>
  <c r="FY59" i="17"/>
  <c r="FX41" i="7"/>
  <c r="GF41" i="7"/>
  <c r="GE41" i="7" s="1"/>
  <c r="CL41" i="7" s="1"/>
  <c r="FY19" i="24"/>
  <c r="FQ19" i="24"/>
  <c r="FS36" i="14"/>
  <c r="GA36" i="14"/>
  <c r="FL54" i="7"/>
  <c r="FT54" i="7"/>
  <c r="FS13" i="25"/>
  <c r="GA13" i="25"/>
  <c r="GG10" i="9"/>
  <c r="FY10" i="9"/>
  <c r="FX68" i="16"/>
  <c r="GF68" i="16"/>
  <c r="FY9" i="22"/>
  <c r="FQ9" i="22"/>
  <c r="FL43" i="16"/>
  <c r="FT43" i="16"/>
  <c r="FL18" i="7"/>
  <c r="FT18" i="7"/>
  <c r="FT100" i="16"/>
  <c r="FL100" i="16"/>
  <c r="FQ63" i="14"/>
  <c r="FY63" i="14"/>
  <c r="GE65" i="16"/>
  <c r="CM65" i="16"/>
  <c r="FX70" i="14"/>
  <c r="GF70" i="14"/>
  <c r="FZ12" i="9"/>
  <c r="FR12" i="9"/>
  <c r="FS21" i="17"/>
  <c r="GA21" i="17"/>
  <c r="GE58" i="16"/>
  <c r="CM58" i="16"/>
  <c r="GE94" i="16"/>
  <c r="CM94" i="16"/>
  <c r="GA22" i="14"/>
  <c r="FS22" i="14"/>
  <c r="FX13" i="7"/>
  <c r="GF13" i="7"/>
  <c r="GE13" i="7" s="1"/>
  <c r="CL13" i="7" s="1"/>
  <c r="FQ10" i="12"/>
  <c r="FY10" i="12"/>
  <c r="FT27" i="4"/>
  <c r="FL27" i="4"/>
  <c r="FQ99" i="14"/>
  <c r="FY99" i="14"/>
  <c r="GA17" i="17"/>
  <c r="FS17" i="17"/>
  <c r="FS42" i="16"/>
  <c r="GA42" i="16"/>
  <c r="FL21" i="6"/>
  <c r="FT21" i="6"/>
  <c r="FL10" i="4"/>
  <c r="FT10" i="4"/>
  <c r="FX91" i="17"/>
  <c r="GF91" i="17"/>
  <c r="FL42" i="14"/>
  <c r="FT42" i="14"/>
  <c r="FS27" i="7"/>
  <c r="GA27" i="7"/>
  <c r="FX72" i="14"/>
  <c r="GF72" i="14"/>
  <c r="FS24" i="17"/>
  <c r="GA24" i="17"/>
  <c r="FZ42" i="17"/>
  <c r="GH42" i="17"/>
  <c r="FT38" i="17"/>
  <c r="FL38" i="17"/>
  <c r="FX22" i="16"/>
  <c r="GF22" i="16"/>
  <c r="FY43" i="14"/>
  <c r="FQ43" i="14"/>
  <c r="GF19" i="10"/>
  <c r="GE19" i="10" s="1"/>
  <c r="CL19" i="10" s="1"/>
  <c r="FX19" i="10"/>
  <c r="GE57" i="16"/>
  <c r="CM57" i="16"/>
  <c r="FT28" i="6"/>
  <c r="FL28" i="6"/>
  <c r="FY19" i="4"/>
  <c r="FQ19" i="4"/>
  <c r="FS24" i="16"/>
  <c r="GA24" i="16"/>
  <c r="FY31" i="7"/>
  <c r="FQ31" i="7"/>
  <c r="FQ25" i="10"/>
  <c r="FY25" i="10"/>
  <c r="GF91" i="16"/>
  <c r="FX91" i="16"/>
  <c r="GA59" i="7"/>
  <c r="FS59" i="7"/>
  <c r="FY18" i="6"/>
  <c r="FQ18" i="6"/>
  <c r="FS10" i="14"/>
  <c r="GA10" i="14"/>
  <c r="CM43" i="16"/>
  <c r="GE43" i="16"/>
  <c r="FX19" i="9"/>
  <c r="FP19" i="9"/>
  <c r="GF68" i="14"/>
  <c r="FX68" i="14"/>
  <c r="FY47" i="7"/>
  <c r="FQ47" i="7"/>
  <c r="FT80" i="16"/>
  <c r="FL80" i="16"/>
  <c r="GF62" i="17"/>
  <c r="FX62" i="17"/>
  <c r="FY42" i="17"/>
  <c r="FQ42" i="17"/>
  <c r="FT28" i="7"/>
  <c r="FL28" i="7"/>
  <c r="FY16" i="14"/>
  <c r="FQ16" i="14"/>
  <c r="FZ36" i="7"/>
  <c r="GH36" i="7"/>
  <c r="FT16" i="16"/>
  <c r="FL16" i="16"/>
  <c r="FQ10" i="17"/>
  <c r="FY10" i="17"/>
  <c r="GF96" i="17"/>
  <c r="FX96" i="17"/>
  <c r="FQ84" i="16"/>
  <c r="FY84" i="16"/>
  <c r="FY83" i="17"/>
  <c r="FQ83" i="17"/>
  <c r="FY15" i="10"/>
  <c r="FQ15" i="10"/>
  <c r="FT64" i="16"/>
  <c r="FL64" i="16"/>
  <c r="GF44" i="14"/>
  <c r="FX44" i="14"/>
  <c r="FT23" i="6"/>
  <c r="FL23" i="6"/>
  <c r="FY47" i="17"/>
  <c r="FQ47" i="17"/>
  <c r="FT17" i="14"/>
  <c r="FL17" i="14"/>
  <c r="GA79" i="16"/>
  <c r="FS79" i="16"/>
  <c r="FY57" i="7"/>
  <c r="FQ57" i="7"/>
  <c r="FQ33" i="6"/>
  <c r="FY33" i="6"/>
  <c r="FY43" i="17"/>
  <c r="FQ43" i="17"/>
  <c r="GA14" i="16"/>
  <c r="FS14" i="16"/>
  <c r="GE85" i="17"/>
  <c r="CM85" i="17"/>
  <c r="FT55" i="7"/>
  <c r="FL55" i="7"/>
  <c r="GI17" i="13"/>
  <c r="GG17" i="13"/>
  <c r="CN17" i="13" s="1"/>
  <c r="FS24" i="9"/>
  <c r="FK24" i="9"/>
  <c r="GF19" i="16"/>
  <c r="FX19" i="16"/>
  <c r="FY14" i="14"/>
  <c r="FQ14" i="14"/>
  <c r="FY26" i="11"/>
  <c r="FQ26" i="11"/>
  <c r="GH85" i="16"/>
  <c r="FZ85" i="16"/>
  <c r="FT90" i="16"/>
  <c r="FL90" i="16"/>
  <c r="GA31" i="6"/>
  <c r="FS31" i="6"/>
  <c r="FY12" i="15"/>
  <c r="FQ12" i="15"/>
  <c r="FT12" i="6"/>
  <c r="FL12" i="6"/>
  <c r="FS28" i="9"/>
  <c r="FK28" i="9"/>
  <c r="GF9" i="4"/>
  <c r="GE9" i="4" s="1"/>
  <c r="FX9" i="4"/>
  <c r="FT70" i="14"/>
  <c r="FL70" i="14"/>
  <c r="GE12" i="19"/>
  <c r="GD12" i="19" s="1"/>
  <c r="FW12" i="19"/>
  <c r="GE26" i="9"/>
  <c r="GD26" i="9" s="1"/>
  <c r="FW26" i="9"/>
  <c r="GF45" i="16"/>
  <c r="FX45" i="16"/>
  <c r="FL12" i="24"/>
  <c r="FT12" i="24"/>
  <c r="FX41" i="16"/>
  <c r="GF41" i="16"/>
  <c r="FY22" i="11"/>
  <c r="FQ22" i="11"/>
  <c r="FQ57" i="14"/>
  <c r="FY57" i="14"/>
  <c r="GH30" i="16"/>
  <c r="FZ30" i="16"/>
  <c r="FL25" i="16"/>
  <c r="FT25" i="16"/>
  <c r="FQ25" i="7"/>
  <c r="FY25" i="7"/>
  <c r="FS30" i="4"/>
  <c r="GA30" i="4"/>
  <c r="FX12" i="16"/>
  <c r="GF12" i="16"/>
  <c r="FL30" i="6"/>
  <c r="FT30" i="6"/>
  <c r="FT19" i="6"/>
  <c r="FL19" i="6"/>
  <c r="GE51" i="14"/>
  <c r="CM51" i="14"/>
  <c r="FQ28" i="6"/>
  <c r="FY28" i="6"/>
  <c r="FZ14" i="17"/>
  <c r="GH14" i="17"/>
  <c r="FK15" i="9"/>
  <c r="FS15" i="9"/>
  <c r="FL51" i="16"/>
  <c r="FT51" i="16"/>
  <c r="FX49" i="16"/>
  <c r="GF49" i="16"/>
  <c r="FZ91" i="17"/>
  <c r="GH91" i="17"/>
  <c r="FL10" i="13"/>
  <c r="FT10" i="13"/>
  <c r="FL69" i="14"/>
  <c r="FT69" i="14"/>
  <c r="FQ83" i="16"/>
  <c r="FY83" i="16"/>
  <c r="FT18" i="14"/>
  <c r="FL18" i="14"/>
  <c r="FQ14" i="7"/>
  <c r="FY14" i="7"/>
  <c r="FX14" i="4"/>
  <c r="GF14" i="4"/>
  <c r="GE14" i="4" s="1"/>
  <c r="FQ34" i="7"/>
  <c r="FY34" i="7"/>
  <c r="FY12" i="13"/>
  <c r="FQ12" i="13"/>
  <c r="FT100" i="17"/>
  <c r="FL100" i="17"/>
  <c r="FX41" i="14"/>
  <c r="GF41" i="14"/>
  <c r="GF95" i="16"/>
  <c r="FX95" i="16"/>
  <c r="FZ22" i="17"/>
  <c r="GH22" i="17"/>
  <c r="FS57" i="14"/>
  <c r="GA57" i="14"/>
  <c r="FZ16" i="11"/>
  <c r="GH16" i="11"/>
  <c r="FL25" i="25"/>
  <c r="FT25" i="25"/>
  <c r="FQ30" i="16"/>
  <c r="FY30" i="16"/>
  <c r="FX27" i="25"/>
  <c r="GF27" i="25"/>
  <c r="GE27" i="25" s="1"/>
  <c r="FL82" i="16"/>
  <c r="FT82" i="16"/>
  <c r="FL57" i="17"/>
  <c r="FT57" i="17"/>
  <c r="FL34" i="17"/>
  <c r="FT34" i="17"/>
  <c r="FX74" i="17"/>
  <c r="GF74" i="17"/>
  <c r="GF18" i="24"/>
  <c r="GE18" i="24" s="1"/>
  <c r="CL18" i="24" s="1"/>
  <c r="FX18" i="24"/>
  <c r="FS44" i="16"/>
  <c r="GA44" i="16"/>
  <c r="FY10" i="5"/>
  <c r="FQ10" i="5"/>
  <c r="GE17" i="9"/>
  <c r="GD17" i="9" s="1"/>
  <c r="FW17" i="9"/>
  <c r="FL31" i="7"/>
  <c r="FT31" i="7"/>
  <c r="FL22" i="6"/>
  <c r="FT22" i="6"/>
  <c r="FZ64" i="14"/>
  <c r="GH64" i="14"/>
  <c r="FL45" i="16"/>
  <c r="FT45" i="16"/>
  <c r="FY14" i="11"/>
  <c r="FQ14" i="11"/>
  <c r="FY11" i="25"/>
  <c r="FQ11" i="25"/>
  <c r="FS23" i="17"/>
  <c r="GA23" i="17"/>
  <c r="FL13" i="4"/>
  <c r="FT13" i="4"/>
  <c r="GI11" i="17"/>
  <c r="GG11" i="17"/>
  <c r="CN11" i="17" s="1"/>
  <c r="FT13" i="24"/>
  <c r="FL13" i="24"/>
  <c r="GF26" i="7"/>
  <c r="GE26" i="7" s="1"/>
  <c r="CL26" i="7" s="1"/>
  <c r="FX26" i="7"/>
  <c r="FZ11" i="21"/>
  <c r="GH11" i="21"/>
  <c r="FL48" i="16"/>
  <c r="FT48" i="16"/>
  <c r="FQ19" i="13"/>
  <c r="FY19" i="13"/>
  <c r="FQ61" i="7"/>
  <c r="FY61" i="7"/>
  <c r="CL71" i="14"/>
  <c r="FS19" i="16"/>
  <c r="GA19" i="16"/>
  <c r="FL18" i="4"/>
  <c r="FT18" i="4"/>
  <c r="FY10" i="18"/>
  <c r="FQ10" i="18"/>
  <c r="FY39" i="16"/>
  <c r="FQ39" i="16"/>
  <c r="FQ10" i="22"/>
  <c r="FY10" i="22"/>
  <c r="GE95" i="14"/>
  <c r="CM95" i="14"/>
  <c r="FS29" i="4"/>
  <c r="GA29" i="4"/>
  <c r="FX37" i="17"/>
  <c r="GF37" i="17"/>
  <c r="GA82" i="17"/>
  <c r="FS82" i="17"/>
  <c r="CL31" i="16"/>
  <c r="GF51" i="7"/>
  <c r="GE51" i="7" s="1"/>
  <c r="CL51" i="7" s="1"/>
  <c r="FX51" i="7"/>
  <c r="GE17" i="17"/>
  <c r="CM17" i="17"/>
  <c r="GE24" i="14"/>
  <c r="CM24" i="14"/>
  <c r="GI27" i="16"/>
  <c r="CO27" i="16" s="1"/>
  <c r="GG27" i="16"/>
  <c r="CN27" i="16" s="1"/>
  <c r="FS26" i="10"/>
  <c r="GA26" i="10"/>
  <c r="FY67" i="14"/>
  <c r="FQ67" i="14"/>
  <c r="FY45" i="17"/>
  <c r="FQ45" i="17"/>
  <c r="GF36" i="17"/>
  <c r="FX36" i="17"/>
  <c r="GF92" i="17"/>
  <c r="FX92" i="17"/>
  <c r="GF87" i="17"/>
  <c r="FX87" i="17"/>
  <c r="FX20" i="17"/>
  <c r="GF20" i="17"/>
  <c r="GF29" i="25"/>
  <c r="GE29" i="25" s="1"/>
  <c r="FX29" i="25"/>
  <c r="FY26" i="16"/>
  <c r="FQ26" i="16"/>
  <c r="CM66" i="16"/>
  <c r="GE66" i="16"/>
  <c r="FZ26" i="9"/>
  <c r="FR26" i="9"/>
  <c r="GE22" i="9"/>
  <c r="GD22" i="9" s="1"/>
  <c r="FW22" i="9"/>
  <c r="GA16" i="14"/>
  <c r="FS16" i="14"/>
  <c r="GF56" i="17"/>
  <c r="FX56" i="17"/>
  <c r="GH23" i="10"/>
  <c r="FZ23" i="10"/>
  <c r="FY55" i="7"/>
  <c r="FQ55" i="7"/>
  <c r="FT14" i="11"/>
  <c r="FL14" i="11"/>
  <c r="FQ29" i="7"/>
  <c r="FY29" i="7"/>
  <c r="FT73" i="14"/>
  <c r="FL73" i="14"/>
  <c r="GA81" i="16"/>
  <c r="FS81" i="16"/>
  <c r="FT15" i="14"/>
  <c r="FL15" i="14"/>
  <c r="GH27" i="6"/>
  <c r="FZ27" i="6"/>
  <c r="FT62" i="17"/>
  <c r="FL62" i="17"/>
  <c r="FS12" i="19"/>
  <c r="FK12" i="19"/>
  <c r="FX64" i="16"/>
  <c r="GF64" i="16"/>
  <c r="FT37" i="7"/>
  <c r="FL37" i="7"/>
  <c r="GA18" i="24"/>
  <c r="FS18" i="24"/>
  <c r="GF33" i="17"/>
  <c r="FX33" i="17"/>
  <c r="CL44" i="16"/>
  <c r="FY22" i="25"/>
  <c r="FQ22" i="25"/>
  <c r="FY24" i="7"/>
  <c r="FQ24" i="7"/>
  <c r="CL93" i="14"/>
  <c r="FY11" i="17"/>
  <c r="FQ11" i="17"/>
  <c r="FZ30" i="9"/>
  <c r="FR30" i="9"/>
  <c r="CL22" i="14"/>
  <c r="GF42" i="16"/>
  <c r="FX42" i="16"/>
  <c r="GF15" i="14"/>
  <c r="GE15" i="14" s="1"/>
  <c r="CL15" i="14" s="1"/>
  <c r="FX15" i="14"/>
  <c r="GA30" i="7"/>
  <c r="FS30" i="7"/>
  <c r="FS21" i="9"/>
  <c r="FK21" i="9"/>
  <c r="FT11" i="6"/>
  <c r="FL11" i="6"/>
  <c r="FQ21" i="4"/>
  <c r="FY21" i="4"/>
  <c r="FX36" i="16"/>
  <c r="GF36" i="16"/>
  <c r="FT97" i="16"/>
  <c r="FL97" i="16"/>
  <c r="GF84" i="17"/>
  <c r="FX84" i="17"/>
  <c r="GF9" i="7"/>
  <c r="GE9" i="7" s="1"/>
  <c r="CL9" i="7" s="1"/>
  <c r="FX9" i="7"/>
  <c r="CM76" i="16"/>
  <c r="GE76" i="16"/>
  <c r="FT93" i="16"/>
  <c r="FL93" i="16"/>
  <c r="GH11" i="10"/>
  <c r="FZ11" i="10"/>
  <c r="GF50" i="16"/>
  <c r="FX50" i="16"/>
  <c r="GF54" i="17"/>
  <c r="FX54" i="17"/>
  <c r="GI11" i="15"/>
  <c r="GG11" i="15"/>
  <c r="CN11" i="15" s="1"/>
  <c r="FY14" i="21"/>
  <c r="FQ14" i="21"/>
  <c r="GA52" i="7"/>
  <c r="FS52" i="7"/>
  <c r="CM20" i="16"/>
  <c r="GE20" i="16"/>
  <c r="GE31" i="17"/>
  <c r="CM31" i="17"/>
  <c r="FL18" i="6"/>
  <c r="FT18" i="6"/>
  <c r="GF9" i="18"/>
  <c r="GE9" i="18" s="1"/>
  <c r="CL9" i="18" s="1"/>
  <c r="FX9" i="18"/>
  <c r="FY34" i="6"/>
  <c r="FQ34" i="6"/>
  <c r="FE9" i="22"/>
  <c r="FM9" i="22"/>
  <c r="FS9" i="10"/>
  <c r="GA9" i="10"/>
  <c r="FZ10" i="10"/>
  <c r="GH10" i="10"/>
  <c r="FZ19" i="17"/>
  <c r="GH19" i="17"/>
  <c r="GE24" i="16"/>
  <c r="CM24" i="16"/>
  <c r="FQ35" i="16"/>
  <c r="FY35" i="16"/>
  <c r="FL26" i="11"/>
  <c r="FT26" i="11"/>
  <c r="FT45" i="17"/>
  <c r="FL45" i="17"/>
  <c r="FY9" i="17"/>
  <c r="FQ9" i="17"/>
  <c r="FL12" i="16"/>
  <c r="FT12" i="16"/>
  <c r="FK10" i="19"/>
  <c r="FS10" i="19"/>
  <c r="FT62" i="14"/>
  <c r="FL62" i="14"/>
  <c r="FM9" i="15"/>
  <c r="FE9" i="15"/>
  <c r="GE94" i="14"/>
  <c r="CM94" i="14"/>
  <c r="FQ10" i="25"/>
  <c r="FY10" i="25"/>
  <c r="FL10" i="5"/>
  <c r="FT10" i="5"/>
  <c r="GE90" i="17"/>
  <c r="CM90" i="17"/>
  <c r="GF18" i="7"/>
  <c r="GE18" i="7" s="1"/>
  <c r="CL18" i="7" s="1"/>
  <c r="FX18" i="7"/>
  <c r="FZ53" i="14"/>
  <c r="GH53" i="14"/>
  <c r="FT25" i="14"/>
  <c r="FL25" i="14"/>
  <c r="FZ40" i="14"/>
  <c r="GH40" i="14"/>
  <c r="FQ12" i="6"/>
  <c r="FY12" i="6"/>
  <c r="FL33" i="7"/>
  <c r="FT33" i="7"/>
  <c r="GA29" i="14"/>
  <c r="FS29" i="14"/>
  <c r="FL38" i="7"/>
  <c r="FT38" i="7"/>
  <c r="FT23" i="4"/>
  <c r="FL23" i="4"/>
  <c r="FT55" i="16"/>
  <c r="FL55" i="16"/>
  <c r="FX11" i="19"/>
  <c r="FP11" i="19"/>
  <c r="FT99" i="14"/>
  <c r="FL99" i="14"/>
  <c r="GH87" i="17"/>
  <c r="FZ87" i="17"/>
  <c r="FY52" i="14"/>
  <c r="FQ52" i="14"/>
  <c r="GF10" i="14"/>
  <c r="GE10" i="14" s="1"/>
  <c r="CL10" i="14" s="1"/>
  <c r="FX10" i="14"/>
  <c r="FX15" i="9"/>
  <c r="FP15" i="9"/>
  <c r="FY52" i="7"/>
  <c r="FQ52" i="7"/>
  <c r="CM66" i="17"/>
  <c r="CQ66" i="17" s="1"/>
  <c r="GE66" i="17"/>
  <c r="GA86" i="16"/>
  <c r="FS86" i="16"/>
  <c r="GA70" i="16"/>
  <c r="FS70" i="16"/>
  <c r="FZ43" i="17"/>
  <c r="GH43" i="17"/>
  <c r="FL85" i="17"/>
  <c r="FT85" i="17"/>
  <c r="GE56" i="16"/>
  <c r="CM56" i="16"/>
  <c r="FQ12" i="14"/>
  <c r="FY12" i="14"/>
  <c r="FQ40" i="7"/>
  <c r="FY40" i="7"/>
  <c r="FS13" i="10"/>
  <c r="GA13" i="10"/>
  <c r="FL68" i="16"/>
  <c r="FT68" i="16"/>
  <c r="FZ71" i="16"/>
  <c r="GH71" i="16"/>
  <c r="GE17" i="16"/>
  <c r="CM17" i="16"/>
  <c r="FQ10" i="13"/>
  <c r="FY10" i="13"/>
  <c r="FQ10" i="21"/>
  <c r="FY10" i="21"/>
  <c r="FS32" i="17"/>
  <c r="GA32" i="17"/>
  <c r="FT56" i="7"/>
  <c r="FL56" i="7"/>
  <c r="FQ13" i="12"/>
  <c r="FY13" i="12"/>
  <c r="GA98" i="14"/>
  <c r="FS98" i="14"/>
  <c r="FQ36" i="6"/>
  <c r="FY36" i="6"/>
  <c r="FX75" i="14"/>
  <c r="GF75" i="14"/>
  <c r="FL98" i="16"/>
  <c r="FT98" i="16"/>
  <c r="FX20" i="14"/>
  <c r="GF20" i="14"/>
  <c r="GA9" i="16"/>
  <c r="FS9" i="16"/>
  <c r="FX11" i="13"/>
  <c r="GF11" i="13"/>
  <c r="GE11" i="13" s="1"/>
  <c r="FL11" i="5"/>
  <c r="FT11" i="5"/>
  <c r="FL99" i="17"/>
  <c r="FT99" i="17"/>
  <c r="FS23" i="16"/>
  <c r="GA23" i="16"/>
  <c r="FL60" i="16"/>
  <c r="FT60" i="16"/>
  <c r="FQ18" i="17"/>
  <c r="FY18" i="17"/>
  <c r="FX55" i="17"/>
  <c r="GF55" i="17"/>
  <c r="FQ46" i="17"/>
  <c r="FY46" i="17"/>
  <c r="FQ24" i="10"/>
  <c r="FY24" i="10"/>
  <c r="CM87" i="14"/>
  <c r="GE87" i="14"/>
  <c r="FZ11" i="9"/>
  <c r="FR11" i="9"/>
  <c r="FT100" i="14"/>
  <c r="FL100" i="14"/>
  <c r="GA21" i="16"/>
  <c r="FS21" i="16"/>
  <c r="FL71" i="14"/>
  <c r="FT71" i="14"/>
  <c r="FZ95" i="14"/>
  <c r="GH95" i="14"/>
  <c r="FZ12" i="11"/>
  <c r="GH12" i="11"/>
  <c r="FK31" i="9"/>
  <c r="FS31" i="9"/>
  <c r="FS11" i="7"/>
  <c r="GA11" i="7"/>
  <c r="FS30" i="17"/>
  <c r="GA30" i="17"/>
  <c r="FQ67" i="17"/>
  <c r="FY67" i="17"/>
  <c r="FY90" i="16"/>
  <c r="FQ90" i="16"/>
  <c r="GF46" i="7"/>
  <c r="GE46" i="7" s="1"/>
  <c r="CL46" i="7" s="1"/>
  <c r="FX46" i="7"/>
  <c r="FL20" i="16"/>
  <c r="FT20" i="16"/>
  <c r="CM34" i="17"/>
  <c r="GE34" i="17"/>
  <c r="FT12" i="17"/>
  <c r="FL12" i="17"/>
  <c r="FY38" i="6"/>
  <c r="FQ38" i="6"/>
  <c r="GF23" i="7"/>
  <c r="GE23" i="7" s="1"/>
  <c r="CL23" i="7" s="1"/>
  <c r="FX23" i="7"/>
  <c r="GE40" i="14"/>
  <c r="CM40" i="14"/>
  <c r="GF9" i="6"/>
  <c r="GE9" i="6" s="1"/>
  <c r="FX9" i="6"/>
  <c r="GF25" i="25"/>
  <c r="GE25" i="25" s="1"/>
  <c r="FX25" i="25"/>
  <c r="FY12" i="5"/>
  <c r="FQ12" i="5"/>
  <c r="GE18" i="9"/>
  <c r="GD18" i="9" s="1"/>
  <c r="FW18" i="9"/>
  <c r="FY12" i="24"/>
  <c r="FQ12" i="24"/>
  <c r="FT10" i="11"/>
  <c r="FL10" i="11"/>
  <c r="FT59" i="17"/>
  <c r="FL59" i="17"/>
  <c r="GF55" i="16"/>
  <c r="FX55" i="16"/>
  <c r="FX27" i="9"/>
  <c r="FP27" i="9"/>
  <c r="GF61" i="17"/>
  <c r="FX61" i="17"/>
  <c r="FX10" i="9"/>
  <c r="FP10" i="9"/>
  <c r="FT23" i="11"/>
  <c r="FL23" i="11"/>
  <c r="FY23" i="4"/>
  <c r="FQ23" i="4"/>
  <c r="GH16" i="13"/>
  <c r="FZ16" i="13"/>
  <c r="FY32" i="17"/>
  <c r="FQ32" i="17"/>
  <c r="FT24" i="6"/>
  <c r="FL24" i="6"/>
  <c r="FY88" i="17"/>
  <c r="FQ88" i="17"/>
  <c r="GH19" i="24"/>
  <c r="FZ19" i="24"/>
  <c r="GA17" i="11"/>
  <c r="FS17" i="11"/>
  <c r="FL9" i="19"/>
  <c r="FD9" i="19"/>
  <c r="FY11" i="15"/>
  <c r="FQ11" i="15"/>
  <c r="GF15" i="7"/>
  <c r="GE15" i="7" s="1"/>
  <c r="CL15" i="7" s="1"/>
  <c r="FX15" i="7"/>
  <c r="GF22" i="24"/>
  <c r="GE22" i="24" s="1"/>
  <c r="CL22" i="24" s="1"/>
  <c r="FX22" i="24"/>
  <c r="CM53" i="17"/>
  <c r="GE53" i="17"/>
  <c r="FY33" i="7"/>
  <c r="FQ33" i="7"/>
  <c r="FQ63" i="17"/>
  <c r="FY63" i="17"/>
  <c r="FZ22" i="9"/>
  <c r="FR22" i="9"/>
  <c r="GF47" i="14"/>
  <c r="FX47" i="14"/>
  <c r="FX31" i="10"/>
  <c r="GF31" i="10"/>
  <c r="GE31" i="10" s="1"/>
  <c r="CL31" i="10" s="1"/>
  <c r="FY35" i="6"/>
  <c r="FQ35" i="6"/>
  <c r="FS10" i="18"/>
  <c r="GA10" i="18"/>
  <c r="FY18" i="10"/>
  <c r="FQ18" i="10"/>
  <c r="GH11" i="24"/>
  <c r="FZ11" i="24"/>
  <c r="GA36" i="17"/>
  <c r="FS36" i="17"/>
  <c r="FY14" i="17"/>
  <c r="FQ14" i="17"/>
  <c r="GA95" i="17"/>
  <c r="FS95" i="17"/>
  <c r="FS16" i="9"/>
  <c r="FK16" i="9"/>
  <c r="FZ29" i="10"/>
  <c r="GH29" i="10"/>
  <c r="FY13" i="11"/>
  <c r="FQ13" i="11"/>
  <c r="GH12" i="14"/>
  <c r="FZ12" i="14"/>
  <c r="GA9" i="25"/>
  <c r="FS9" i="25"/>
  <c r="FY11" i="7"/>
  <c r="FQ11" i="7"/>
  <c r="FY39" i="7"/>
  <c r="FQ39" i="7"/>
  <c r="GA65" i="16"/>
  <c r="FS65" i="16"/>
  <c r="GH32" i="10"/>
  <c r="FZ32" i="10"/>
  <c r="GF50" i="14"/>
  <c r="FX50" i="14"/>
  <c r="GA43" i="7"/>
  <c r="FS43" i="7"/>
  <c r="FT41" i="16"/>
  <c r="FL41" i="16"/>
  <c r="FT49" i="16"/>
  <c r="FL49" i="16"/>
  <c r="CM51" i="16"/>
  <c r="GE51" i="16"/>
  <c r="GF12" i="4"/>
  <c r="GE12" i="4" s="1"/>
  <c r="FX12" i="4"/>
  <c r="GF75" i="16"/>
  <c r="FX75" i="16"/>
  <c r="FT32" i="25"/>
  <c r="FL32" i="25"/>
  <c r="FY9" i="15"/>
  <c r="FQ9" i="15"/>
  <c r="GA25" i="11"/>
  <c r="FS25" i="11"/>
  <c r="FY17" i="14"/>
  <c r="FQ17" i="14"/>
  <c r="FY53" i="14"/>
  <c r="FQ53" i="14"/>
  <c r="FQ13" i="6"/>
  <c r="FY13" i="6"/>
  <c r="GE21" i="9"/>
  <c r="GD21" i="9" s="1"/>
  <c r="FW21" i="9"/>
  <c r="FT55" i="14"/>
  <c r="FL55" i="14"/>
  <c r="FS26" i="17"/>
  <c r="GA26" i="17"/>
  <c r="GF16" i="16"/>
  <c r="FX16" i="16"/>
  <c r="GH33" i="17"/>
  <c r="FZ33" i="17"/>
  <c r="FX23" i="9"/>
  <c r="FP23" i="9"/>
  <c r="CL55" i="14"/>
  <c r="FY97" i="17"/>
  <c r="FQ97" i="17"/>
  <c r="CM69" i="16"/>
  <c r="GE69" i="16"/>
  <c r="CL52" i="16"/>
  <c r="FY10" i="6"/>
  <c r="FQ10" i="6"/>
  <c r="FT50" i="17"/>
  <c r="FL50" i="17"/>
  <c r="GF28" i="7"/>
  <c r="GE28" i="7" s="1"/>
  <c r="CL28" i="7" s="1"/>
  <c r="FX28" i="7"/>
  <c r="GF85" i="16"/>
  <c r="FX85" i="16"/>
  <c r="GH67" i="16"/>
  <c r="FZ67" i="16"/>
  <c r="FX11" i="6"/>
  <c r="GF11" i="6"/>
  <c r="GA77" i="17"/>
  <c r="FS77" i="17"/>
  <c r="FT19" i="13"/>
  <c r="FL19" i="13"/>
  <c r="GF45" i="7"/>
  <c r="GE45" i="7" s="1"/>
  <c r="CL45" i="7" s="1"/>
  <c r="FX45" i="7"/>
  <c r="GF20" i="7"/>
  <c r="GE20" i="7" s="1"/>
  <c r="CL20" i="7" s="1"/>
  <c r="FX20" i="7"/>
  <c r="GA63" i="17"/>
  <c r="FS63" i="17"/>
  <c r="GF76" i="14"/>
  <c r="FX76" i="14"/>
  <c r="FY9" i="11"/>
  <c r="FQ9" i="11"/>
  <c r="GA78" i="16"/>
  <c r="FS78" i="16"/>
  <c r="FS91" i="16"/>
  <c r="GA91" i="16"/>
  <c r="GE28" i="16"/>
  <c r="CM28" i="16"/>
  <c r="FL92" i="16"/>
  <c r="FT92" i="16"/>
  <c r="FS27" i="10"/>
  <c r="GA27" i="10"/>
  <c r="FQ32" i="6"/>
  <c r="FY32" i="6"/>
  <c r="FS10" i="17"/>
  <c r="GA10" i="17"/>
  <c r="FQ16" i="6"/>
  <c r="FY16" i="6"/>
  <c r="FY27" i="6"/>
  <c r="FQ27" i="6"/>
  <c r="FY15" i="6"/>
  <c r="FQ15" i="6"/>
  <c r="FQ11" i="11"/>
  <c r="FY11" i="11"/>
  <c r="GE66" i="14"/>
  <c r="CM66" i="14"/>
  <c r="GA9" i="18"/>
  <c r="FS9" i="18"/>
  <c r="GF56" i="7"/>
  <c r="GE56" i="7" s="1"/>
  <c r="CL56" i="7" s="1"/>
  <c r="FX56" i="7"/>
  <c r="FX10" i="4"/>
  <c r="GF10" i="4"/>
  <c r="GE10" i="4" s="1"/>
  <c r="FQ14" i="15"/>
  <c r="FY14" i="15"/>
  <c r="FL76" i="17"/>
  <c r="FT76" i="17"/>
  <c r="FT52" i="14"/>
  <c r="FL52" i="14"/>
  <c r="FQ19" i="11"/>
  <c r="FY19" i="11"/>
  <c r="FL10" i="7"/>
  <c r="FT10" i="7"/>
  <c r="GF10" i="7"/>
  <c r="GE10" i="7" s="1"/>
  <c r="CL10" i="7" s="1"/>
  <c r="FX10" i="7"/>
  <c r="FZ30" i="14"/>
  <c r="GH30" i="14"/>
  <c r="FZ63" i="17" l="1"/>
  <c r="GH63" i="17"/>
  <c r="GI33" i="17"/>
  <c r="CO33" i="17" s="1"/>
  <c r="GG33" i="17"/>
  <c r="CN33" i="17" s="1"/>
  <c r="FZ25" i="11"/>
  <c r="GH25" i="11"/>
  <c r="GH43" i="7"/>
  <c r="FZ43" i="7"/>
  <c r="FX13" i="11"/>
  <c r="GF13" i="11"/>
  <c r="GE13" i="11" s="1"/>
  <c r="FX32" i="17"/>
  <c r="GF32" i="17"/>
  <c r="FS59" i="17"/>
  <c r="GA59" i="17"/>
  <c r="FY11" i="9"/>
  <c r="GG11" i="9"/>
  <c r="GA99" i="17"/>
  <c r="FS99" i="17"/>
  <c r="GF36" i="6"/>
  <c r="FX36" i="6"/>
  <c r="GI71" i="16"/>
  <c r="CO71" i="16" s="1"/>
  <c r="GG71" i="16"/>
  <c r="CN71" i="16" s="1"/>
  <c r="GI40" i="14"/>
  <c r="CO40" i="14" s="1"/>
  <c r="GG40" i="14"/>
  <c r="CN40" i="14" s="1"/>
  <c r="GI11" i="10"/>
  <c r="GG11" i="10"/>
  <c r="FS11" i="6"/>
  <c r="GA11" i="6"/>
  <c r="FR12" i="19"/>
  <c r="FZ12" i="19"/>
  <c r="FX55" i="7"/>
  <c r="GF55" i="7"/>
  <c r="GE55" i="7" s="1"/>
  <c r="CL55" i="7" s="1"/>
  <c r="CL95" i="14"/>
  <c r="FX11" i="25"/>
  <c r="GF11" i="25"/>
  <c r="GE11" i="25" s="1"/>
  <c r="CM91" i="17"/>
  <c r="GE91" i="17"/>
  <c r="GF63" i="14"/>
  <c r="FX63" i="14"/>
  <c r="GA54" i="7"/>
  <c r="FS54" i="7"/>
  <c r="CM33" i="14"/>
  <c r="GE33" i="14"/>
  <c r="GH53" i="7"/>
  <c r="FZ53" i="7"/>
  <c r="GI63" i="16"/>
  <c r="CO63" i="16" s="1"/>
  <c r="CQ63" i="16" s="1"/>
  <c r="GG63" i="16"/>
  <c r="GH86" i="17"/>
  <c r="FZ86" i="17"/>
  <c r="GE40" i="17"/>
  <c r="CM40" i="17"/>
  <c r="FZ13" i="11"/>
  <c r="GH13" i="11"/>
  <c r="FS82" i="14"/>
  <c r="GA82" i="14"/>
  <c r="GA26" i="6"/>
  <c r="FS26" i="6"/>
  <c r="GH37" i="6"/>
  <c r="FZ37" i="6"/>
  <c r="FX16" i="7"/>
  <c r="GF16" i="7"/>
  <c r="GE16" i="7" s="1"/>
  <c r="CL16" i="7" s="1"/>
  <c r="FX19" i="7"/>
  <c r="GF19" i="7"/>
  <c r="GE19" i="7" s="1"/>
  <c r="CL19" i="7" s="1"/>
  <c r="FZ31" i="17"/>
  <c r="GH31" i="17"/>
  <c r="FX12" i="12"/>
  <c r="GF12" i="12"/>
  <c r="GE12" i="12" s="1"/>
  <c r="CL12" i="12" s="1"/>
  <c r="FX60" i="7"/>
  <c r="GF60" i="7"/>
  <c r="GE60" i="7" s="1"/>
  <c r="CL60" i="7" s="1"/>
  <c r="GI9" i="17"/>
  <c r="GG9" i="17"/>
  <c r="CN9" i="17" s="1"/>
  <c r="FX59" i="14"/>
  <c r="GF59" i="14"/>
  <c r="GA61" i="16"/>
  <c r="FS61" i="16"/>
  <c r="GA13" i="14"/>
  <c r="FS13" i="14"/>
  <c r="GA49" i="17"/>
  <c r="FS49" i="17"/>
  <c r="GF9" i="10"/>
  <c r="GE9" i="10" s="1"/>
  <c r="CL9" i="10" s="1"/>
  <c r="FX9" i="10"/>
  <c r="GH75" i="16"/>
  <c r="FZ75" i="16"/>
  <c r="FS27" i="25"/>
  <c r="GA27" i="25"/>
  <c r="FX23" i="10"/>
  <c r="GF23" i="10"/>
  <c r="GE23" i="10" s="1"/>
  <c r="CL23" i="10" s="1"/>
  <c r="FS9" i="13"/>
  <c r="GA9" i="13"/>
  <c r="FS18" i="11"/>
  <c r="GA18" i="11"/>
  <c r="GF29" i="10"/>
  <c r="GE29" i="10" s="1"/>
  <c r="CL29" i="10" s="1"/>
  <c r="FX29" i="10"/>
  <c r="FS50" i="7"/>
  <c r="GA50" i="7"/>
  <c r="GA66" i="16"/>
  <c r="FS66" i="16"/>
  <c r="GH93" i="14"/>
  <c r="FZ93" i="14"/>
  <c r="FL9" i="11"/>
  <c r="FT9" i="11"/>
  <c r="CL82" i="17"/>
  <c r="FZ95" i="16"/>
  <c r="GH95" i="16"/>
  <c r="FZ96" i="16"/>
  <c r="GH96" i="16"/>
  <c r="FX26" i="6"/>
  <c r="GF26" i="6"/>
  <c r="FS14" i="24"/>
  <c r="GA14" i="24"/>
  <c r="GA19" i="4"/>
  <c r="FS19" i="4"/>
  <c r="GH10" i="21"/>
  <c r="FZ10" i="21"/>
  <c r="GH27" i="10"/>
  <c r="FZ27" i="10"/>
  <c r="GH70" i="16"/>
  <c r="FZ70" i="16"/>
  <c r="FS99" i="14"/>
  <c r="GA99" i="14"/>
  <c r="FL9" i="15"/>
  <c r="FT9" i="15"/>
  <c r="CL24" i="16"/>
  <c r="CL31" i="17"/>
  <c r="CM20" i="17"/>
  <c r="GE20" i="17"/>
  <c r="GF10" i="22"/>
  <c r="GE10" i="22" s="1"/>
  <c r="CL10" i="22" s="1"/>
  <c r="FX10" i="22"/>
  <c r="GA48" i="16"/>
  <c r="FS48" i="16"/>
  <c r="GG16" i="11"/>
  <c r="GI16" i="11"/>
  <c r="GA51" i="16"/>
  <c r="FS51" i="16"/>
  <c r="GH30" i="4"/>
  <c r="FZ30" i="4"/>
  <c r="GF12" i="15"/>
  <c r="GE12" i="15" s="1"/>
  <c r="CL12" i="15" s="1"/>
  <c r="FX12" i="15"/>
  <c r="FS17" i="14"/>
  <c r="GA17" i="14"/>
  <c r="GE96" i="17"/>
  <c r="CM96" i="17"/>
  <c r="FS80" i="16"/>
  <c r="GA80" i="16"/>
  <c r="GE91" i="16"/>
  <c r="CM91" i="16"/>
  <c r="FX43" i="14"/>
  <c r="GF43" i="14"/>
  <c r="GH50" i="16"/>
  <c r="FZ50" i="16"/>
  <c r="GH13" i="13"/>
  <c r="FZ13" i="13"/>
  <c r="FX54" i="14"/>
  <c r="GF54" i="14"/>
  <c r="FZ60" i="7"/>
  <c r="GH60" i="7"/>
  <c r="FS34" i="6"/>
  <c r="GA34" i="6"/>
  <c r="FL9" i="4"/>
  <c r="FT9" i="4"/>
  <c r="GI94" i="17"/>
  <c r="CO94" i="17" s="1"/>
  <c r="GG94" i="17"/>
  <c r="CN94" i="17" s="1"/>
  <c r="FS12" i="15"/>
  <c r="GA12" i="15"/>
  <c r="FZ39" i="7"/>
  <c r="GH39" i="7"/>
  <c r="GH81" i="17"/>
  <c r="FZ81" i="17"/>
  <c r="GA23" i="25"/>
  <c r="FS23" i="25"/>
  <c r="FS12" i="5"/>
  <c r="GA12" i="5"/>
  <c r="GF17" i="6"/>
  <c r="FX17" i="6"/>
  <c r="FZ19" i="7"/>
  <c r="GH19" i="7"/>
  <c r="GH13" i="16"/>
  <c r="FZ13" i="16"/>
  <c r="GE88" i="14"/>
  <c r="CM88" i="14"/>
  <c r="CL77" i="14"/>
  <c r="GH63" i="14"/>
  <c r="FZ63" i="14"/>
  <c r="FX15" i="4"/>
  <c r="GF15" i="4"/>
  <c r="GE15" i="4" s="1"/>
  <c r="GA22" i="4"/>
  <c r="FS22" i="4"/>
  <c r="GA77" i="14"/>
  <c r="FS77" i="14"/>
  <c r="GA35" i="16"/>
  <c r="FS35" i="16"/>
  <c r="GA29" i="6"/>
  <c r="FS29" i="6"/>
  <c r="CM97" i="14"/>
  <c r="GE97" i="14"/>
  <c r="FX21" i="11"/>
  <c r="GF21" i="11"/>
  <c r="GE21" i="11" s="1"/>
  <c r="FS22" i="7"/>
  <c r="GA22" i="7"/>
  <c r="FL9" i="24"/>
  <c r="FT9" i="24"/>
  <c r="GE16" i="17"/>
  <c r="CM16" i="17"/>
  <c r="GA11" i="14"/>
  <c r="FS11" i="14"/>
  <c r="GH58" i="7"/>
  <c r="FZ58" i="7"/>
  <c r="GH15" i="17"/>
  <c r="FZ15" i="17"/>
  <c r="GH88" i="14"/>
  <c r="FZ88" i="14"/>
  <c r="GF79" i="17"/>
  <c r="FX79" i="17"/>
  <c r="GH13" i="17"/>
  <c r="FZ13" i="17"/>
  <c r="CM75" i="17"/>
  <c r="GE75" i="17"/>
  <c r="FS96" i="17"/>
  <c r="GA96" i="17"/>
  <c r="GA68" i="16"/>
  <c r="FS68" i="16"/>
  <c r="GI19" i="17"/>
  <c r="CO19" i="17" s="1"/>
  <c r="CQ19" i="17" s="1"/>
  <c r="GG19" i="17"/>
  <c r="FS93" i="16"/>
  <c r="GA93" i="16"/>
  <c r="FZ21" i="9"/>
  <c r="FR21" i="9"/>
  <c r="FX24" i="7"/>
  <c r="GF24" i="7"/>
  <c r="GE24" i="7" s="1"/>
  <c r="CL24" i="7" s="1"/>
  <c r="FS62" i="17"/>
  <c r="GA62" i="17"/>
  <c r="GI23" i="10"/>
  <c r="GG23" i="10"/>
  <c r="CL24" i="14"/>
  <c r="FX14" i="11"/>
  <c r="GF14" i="11"/>
  <c r="GE14" i="11" s="1"/>
  <c r="GE45" i="16"/>
  <c r="CM45" i="16"/>
  <c r="GF10" i="17"/>
  <c r="GE10" i="17" s="1"/>
  <c r="CL10" i="17" s="1"/>
  <c r="FX10" i="17"/>
  <c r="GF25" i="10"/>
  <c r="GE25" i="10" s="1"/>
  <c r="CL25" i="10" s="1"/>
  <c r="FX25" i="10"/>
  <c r="CM22" i="16"/>
  <c r="CQ22" i="16" s="1"/>
  <c r="GE22" i="16"/>
  <c r="GA10" i="4"/>
  <c r="FS10" i="4"/>
  <c r="GH36" i="14"/>
  <c r="FZ36" i="14"/>
  <c r="GA14" i="6"/>
  <c r="FS14" i="6"/>
  <c r="FZ23" i="9"/>
  <c r="FR23" i="9"/>
  <c r="GF9" i="13"/>
  <c r="GE9" i="13" s="1"/>
  <c r="FX9" i="13"/>
  <c r="FX50" i="7"/>
  <c r="GF50" i="7"/>
  <c r="GE50" i="7" s="1"/>
  <c r="CL50" i="7" s="1"/>
  <c r="GA12" i="12"/>
  <c r="FS12" i="12"/>
  <c r="FS21" i="14"/>
  <c r="GA21" i="14"/>
  <c r="FS36" i="6"/>
  <c r="GA36" i="6"/>
  <c r="GA17" i="6"/>
  <c r="FS17" i="6"/>
  <c r="GF25" i="17"/>
  <c r="FX25" i="17"/>
  <c r="GF29" i="6"/>
  <c r="FX29" i="6"/>
  <c r="GH21" i="4"/>
  <c r="FZ21" i="4"/>
  <c r="FZ66" i="14"/>
  <c r="GH66" i="14"/>
  <c r="FS41" i="14"/>
  <c r="GA41" i="14"/>
  <c r="CL60" i="14"/>
  <c r="GA29" i="25"/>
  <c r="FS29" i="25"/>
  <c r="FS48" i="17"/>
  <c r="GA48" i="17"/>
  <c r="FS33" i="6"/>
  <c r="GA33" i="6"/>
  <c r="FW24" i="9"/>
  <c r="GE24" i="9"/>
  <c r="GD24" i="9" s="1"/>
  <c r="GA59" i="14"/>
  <c r="FS59" i="14"/>
  <c r="FZ21" i="10"/>
  <c r="GH21" i="10"/>
  <c r="CM49" i="14"/>
  <c r="GE49" i="14"/>
  <c r="GI22" i="16"/>
  <c r="CO22" i="16" s="1"/>
  <c r="GG22" i="16"/>
  <c r="CN22" i="16" s="1"/>
  <c r="FX29" i="4"/>
  <c r="GF29" i="4"/>
  <c r="GE29" i="4" s="1"/>
  <c r="FX42" i="7"/>
  <c r="GF42" i="7"/>
  <c r="GE42" i="7" s="1"/>
  <c r="CL42" i="7" s="1"/>
  <c r="FX49" i="7"/>
  <c r="GF49" i="7"/>
  <c r="GE49" i="7" s="1"/>
  <c r="CL49" i="7" s="1"/>
  <c r="FS44" i="14"/>
  <c r="GA44" i="14"/>
  <c r="FX50" i="17"/>
  <c r="GF50" i="17"/>
  <c r="FZ45" i="14"/>
  <c r="GH45" i="14"/>
  <c r="GE21" i="17"/>
  <c r="CM21" i="17"/>
  <c r="GE23" i="17"/>
  <c r="CM23" i="17"/>
  <c r="FS60" i="17"/>
  <c r="GA60" i="17"/>
  <c r="FX22" i="7"/>
  <c r="GF22" i="7"/>
  <c r="GE22" i="7" s="1"/>
  <c r="CL22" i="7" s="1"/>
  <c r="CM16" i="16"/>
  <c r="GE16" i="16"/>
  <c r="GA10" i="7"/>
  <c r="FS10" i="7"/>
  <c r="GA92" i="16"/>
  <c r="FS92" i="16"/>
  <c r="GH26" i="17"/>
  <c r="FZ26" i="17"/>
  <c r="FZ31" i="9"/>
  <c r="FR31" i="9"/>
  <c r="FX24" i="10"/>
  <c r="GF24" i="10"/>
  <c r="GE24" i="10" s="1"/>
  <c r="CL24" i="10" s="1"/>
  <c r="GH98" i="14"/>
  <c r="FZ98" i="14"/>
  <c r="FZ86" i="16"/>
  <c r="GH86" i="16"/>
  <c r="FW11" i="19"/>
  <c r="GE11" i="19"/>
  <c r="GD11" i="19" s="1"/>
  <c r="FS25" i="14"/>
  <c r="GA25" i="14"/>
  <c r="FS62" i="14"/>
  <c r="GA62" i="14"/>
  <c r="CL20" i="16"/>
  <c r="CL76" i="16"/>
  <c r="GI11" i="21"/>
  <c r="GG11" i="21"/>
  <c r="GA45" i="16"/>
  <c r="FS45" i="16"/>
  <c r="CM74" i="17"/>
  <c r="GE74" i="17"/>
  <c r="GH57" i="14"/>
  <c r="FZ57" i="14"/>
  <c r="FX14" i="7"/>
  <c r="GF14" i="7"/>
  <c r="GE14" i="7" s="1"/>
  <c r="CL14" i="7" s="1"/>
  <c r="FZ15" i="9"/>
  <c r="FR15" i="9"/>
  <c r="GF25" i="7"/>
  <c r="GE25" i="7" s="1"/>
  <c r="CL25" i="7" s="1"/>
  <c r="FX25" i="7"/>
  <c r="FZ31" i="6"/>
  <c r="GH31" i="6"/>
  <c r="FS55" i="7"/>
  <c r="GA55" i="7"/>
  <c r="FX47" i="17"/>
  <c r="GF47" i="17"/>
  <c r="FX47" i="7"/>
  <c r="GF47" i="7"/>
  <c r="GE47" i="7" s="1"/>
  <c r="CL47" i="7" s="1"/>
  <c r="FZ22" i="14"/>
  <c r="GH22" i="14"/>
  <c r="GA100" i="16"/>
  <c r="FS100" i="16"/>
  <c r="FS83" i="14"/>
  <c r="GA83" i="14"/>
  <c r="GH76" i="14"/>
  <c r="FZ76" i="14"/>
  <c r="GF25" i="6"/>
  <c r="FX25" i="6"/>
  <c r="GA24" i="25"/>
  <c r="FS24" i="25"/>
  <c r="FX96" i="16"/>
  <c r="GF96" i="16"/>
  <c r="GE34" i="14"/>
  <c r="CM34" i="14"/>
  <c r="FX14" i="25"/>
  <c r="GF14" i="25"/>
  <c r="GE14" i="25" s="1"/>
  <c r="CL49" i="17"/>
  <c r="FS31" i="16"/>
  <c r="GA31" i="16"/>
  <c r="GA13" i="6"/>
  <c r="FS13" i="6"/>
  <c r="GA74" i="17"/>
  <c r="FS74" i="17"/>
  <c r="FX52" i="17"/>
  <c r="GF52" i="17"/>
  <c r="GI11" i="25"/>
  <c r="GG11" i="25"/>
  <c r="GH14" i="10"/>
  <c r="FZ14" i="10"/>
  <c r="GI9" i="12"/>
  <c r="GG9" i="12"/>
  <c r="CN9" i="12" s="1"/>
  <c r="CL26" i="17"/>
  <c r="GA10" i="16"/>
  <c r="FS10" i="16"/>
  <c r="CL81" i="16"/>
  <c r="FZ32" i="4"/>
  <c r="GH32" i="4"/>
  <c r="GA65" i="14"/>
  <c r="FS65" i="14"/>
  <c r="FX87" i="16"/>
  <c r="GF87" i="16"/>
  <c r="GH35" i="17"/>
  <c r="FZ35" i="17"/>
  <c r="GE29" i="9"/>
  <c r="GD29" i="9" s="1"/>
  <c r="FW29" i="9"/>
  <c r="GA41" i="17"/>
  <c r="FS41" i="17"/>
  <c r="GI48" i="14"/>
  <c r="CO48" i="14" s="1"/>
  <c r="CQ48" i="14" s="1"/>
  <c r="GG48" i="14"/>
  <c r="GF26" i="14"/>
  <c r="FX26" i="14"/>
  <c r="FX22" i="6"/>
  <c r="GF22" i="6"/>
  <c r="FS47" i="16"/>
  <c r="GA47" i="16"/>
  <c r="FX17" i="13"/>
  <c r="GF17" i="13"/>
  <c r="GE17" i="13" s="1"/>
  <c r="FX21" i="7"/>
  <c r="GF21" i="7"/>
  <c r="GE21" i="7" s="1"/>
  <c r="CL21" i="7" s="1"/>
  <c r="CM81" i="14"/>
  <c r="GE81" i="14"/>
  <c r="FS15" i="6"/>
  <c r="GA15" i="6"/>
  <c r="GF20" i="6"/>
  <c r="FX20" i="6"/>
  <c r="GA76" i="16"/>
  <c r="FS76" i="16"/>
  <c r="GF24" i="11"/>
  <c r="GE24" i="11" s="1"/>
  <c r="FX24" i="11"/>
  <c r="GF23" i="11"/>
  <c r="GE23" i="11" s="1"/>
  <c r="FX23" i="11"/>
  <c r="GI20" i="14"/>
  <c r="CO20" i="14" s="1"/>
  <c r="GG20" i="14"/>
  <c r="CN20" i="14" s="1"/>
  <c r="GA13" i="7"/>
  <c r="FS13" i="7"/>
  <c r="FS32" i="25"/>
  <c r="GA32" i="25"/>
  <c r="GF11" i="15"/>
  <c r="GE11" i="15" s="1"/>
  <c r="CL11" i="15" s="1"/>
  <c r="FX11" i="15"/>
  <c r="FX23" i="4"/>
  <c r="GF23" i="4"/>
  <c r="GE23" i="4" s="1"/>
  <c r="GF12" i="24"/>
  <c r="GE12" i="24" s="1"/>
  <c r="CL12" i="24" s="1"/>
  <c r="FX12" i="24"/>
  <c r="FS12" i="17"/>
  <c r="GA12" i="17"/>
  <c r="GF13" i="12"/>
  <c r="GE13" i="12" s="1"/>
  <c r="CL13" i="12" s="1"/>
  <c r="FX13" i="12"/>
  <c r="FZ13" i="10"/>
  <c r="GH13" i="10"/>
  <c r="CP66" i="17"/>
  <c r="CS66" i="17" s="1"/>
  <c r="CL66" i="17"/>
  <c r="GI53" i="14"/>
  <c r="CO53" i="14" s="1"/>
  <c r="GG53" i="14"/>
  <c r="CN53" i="14" s="1"/>
  <c r="FZ10" i="19"/>
  <c r="FR10" i="19"/>
  <c r="GI10" i="10"/>
  <c r="GG10" i="10"/>
  <c r="FZ30" i="7"/>
  <c r="GH30" i="7"/>
  <c r="FX22" i="25"/>
  <c r="GF22" i="25"/>
  <c r="GE22" i="25" s="1"/>
  <c r="GI27" i="6"/>
  <c r="CO27" i="6" s="1"/>
  <c r="GG27" i="6"/>
  <c r="CM56" i="17"/>
  <c r="GE56" i="17"/>
  <c r="GE87" i="17"/>
  <c r="CM87" i="17"/>
  <c r="CL17" i="17"/>
  <c r="GF39" i="16"/>
  <c r="FX39" i="16"/>
  <c r="GA21" i="6"/>
  <c r="FS21" i="6"/>
  <c r="GA18" i="7"/>
  <c r="FS18" i="7"/>
  <c r="FT9" i="14"/>
  <c r="FL9" i="14"/>
  <c r="GH68" i="14"/>
  <c r="FZ68" i="14"/>
  <c r="GH47" i="14"/>
  <c r="FZ47" i="14"/>
  <c r="FX78" i="17"/>
  <c r="GF78" i="17"/>
  <c r="GH16" i="10"/>
  <c r="FZ16" i="10"/>
  <c r="CM22" i="17"/>
  <c r="GE22" i="17"/>
  <c r="GG19" i="10"/>
  <c r="GI19" i="10"/>
  <c r="GE83" i="14"/>
  <c r="CM83" i="14"/>
  <c r="GE39" i="17"/>
  <c r="CM39" i="17"/>
  <c r="FY9" i="9"/>
  <c r="GG9" i="9"/>
  <c r="GG18" i="9"/>
  <c r="FY18" i="9"/>
  <c r="CM88" i="16"/>
  <c r="GE88" i="16"/>
  <c r="GF32" i="25"/>
  <c r="GE32" i="25" s="1"/>
  <c r="FX32" i="25"/>
  <c r="GI38" i="16"/>
  <c r="CO38" i="16" s="1"/>
  <c r="GG38" i="16"/>
  <c r="CN38" i="16" s="1"/>
  <c r="CM74" i="16"/>
  <c r="GE74" i="16"/>
  <c r="GA28" i="25"/>
  <c r="FS28" i="25"/>
  <c r="FZ47" i="17"/>
  <c r="GH47" i="17"/>
  <c r="FS78" i="14"/>
  <c r="GA78" i="14"/>
  <c r="FS36" i="16"/>
  <c r="GA36" i="16"/>
  <c r="FX13" i="15"/>
  <c r="GF13" i="15"/>
  <c r="GE13" i="15" s="1"/>
  <c r="CL13" i="15" s="1"/>
  <c r="GH61" i="7"/>
  <c r="FZ61" i="7"/>
  <c r="FX25" i="14"/>
  <c r="GF25" i="14"/>
  <c r="GF98" i="17"/>
  <c r="FX98" i="17"/>
  <c r="FX26" i="25"/>
  <c r="GF26" i="25"/>
  <c r="GE26" i="25" s="1"/>
  <c r="FX30" i="10"/>
  <c r="GF30" i="10"/>
  <c r="GE30" i="10" s="1"/>
  <c r="CL30" i="10" s="1"/>
  <c r="FL9" i="6"/>
  <c r="FT9" i="6"/>
  <c r="FS16" i="6"/>
  <c r="GA16" i="6"/>
  <c r="FS12" i="4"/>
  <c r="GA12" i="4"/>
  <c r="CM39" i="14"/>
  <c r="GE39" i="14"/>
  <c r="FX30" i="4"/>
  <c r="GF30" i="4"/>
  <c r="GE30" i="4" s="1"/>
  <c r="FZ9" i="18"/>
  <c r="GH9" i="18"/>
  <c r="FX9" i="15"/>
  <c r="GF9" i="15"/>
  <c r="GE9" i="15" s="1"/>
  <c r="CL9" i="15" s="1"/>
  <c r="CL66" i="14"/>
  <c r="FZ16" i="9"/>
  <c r="FR16" i="9"/>
  <c r="GF19" i="11"/>
  <c r="GE19" i="11" s="1"/>
  <c r="FX19" i="11"/>
  <c r="GF11" i="11"/>
  <c r="GE11" i="11" s="1"/>
  <c r="FX11" i="11"/>
  <c r="CL34" i="17"/>
  <c r="GG12" i="11"/>
  <c r="GI12" i="11"/>
  <c r="GF46" i="17"/>
  <c r="FX46" i="17"/>
  <c r="FS55" i="16"/>
  <c r="GA55" i="16"/>
  <c r="GI64" i="14"/>
  <c r="CO64" i="14" s="1"/>
  <c r="GG64" i="14"/>
  <c r="CN64" i="14" s="1"/>
  <c r="GA34" i="17"/>
  <c r="FS34" i="17"/>
  <c r="GI22" i="17"/>
  <c r="CO22" i="17" s="1"/>
  <c r="GG22" i="17"/>
  <c r="CN22" i="17" s="1"/>
  <c r="GI14" i="17"/>
  <c r="CO14" i="17" s="1"/>
  <c r="GG14" i="17"/>
  <c r="CN14" i="17" s="1"/>
  <c r="GA25" i="16"/>
  <c r="FS25" i="16"/>
  <c r="FS90" i="16"/>
  <c r="GA90" i="16"/>
  <c r="CL85" i="17"/>
  <c r="FS23" i="6"/>
  <c r="GA23" i="6"/>
  <c r="FS16" i="16"/>
  <c r="GA16" i="16"/>
  <c r="GE68" i="14"/>
  <c r="CM68" i="14"/>
  <c r="FX31" i="7"/>
  <c r="GF31" i="7"/>
  <c r="GE31" i="7" s="1"/>
  <c r="CL31" i="7" s="1"/>
  <c r="FS38" i="17"/>
  <c r="GA38" i="17"/>
  <c r="CL94" i="16"/>
  <c r="FX19" i="24"/>
  <c r="GF19" i="24"/>
  <c r="GE19" i="24" s="1"/>
  <c r="CL19" i="24" s="1"/>
  <c r="CL73" i="16"/>
  <c r="FY11" i="19"/>
  <c r="GG11" i="19"/>
  <c r="FX9" i="14"/>
  <c r="GF9" i="14"/>
  <c r="GE9" i="14" s="1"/>
  <c r="CL9" i="14" s="1"/>
  <c r="FW10" i="19"/>
  <c r="GE10" i="19"/>
  <c r="GD10" i="19" s="1"/>
  <c r="FS39" i="16"/>
  <c r="GA39" i="16"/>
  <c r="FX31" i="25"/>
  <c r="GF31" i="25"/>
  <c r="GE31" i="25" s="1"/>
  <c r="GE73" i="17"/>
  <c r="CM73" i="17"/>
  <c r="CM72" i="16"/>
  <c r="GE72" i="16"/>
  <c r="GH26" i="4"/>
  <c r="FZ26" i="4"/>
  <c r="CM77" i="17"/>
  <c r="GE77" i="17"/>
  <c r="GH24" i="4"/>
  <c r="FZ24" i="4"/>
  <c r="GH68" i="17"/>
  <c r="FZ68" i="17"/>
  <c r="GA97" i="17"/>
  <c r="FS97" i="17"/>
  <c r="CL69" i="14"/>
  <c r="GF21" i="6"/>
  <c r="FX21" i="6"/>
  <c r="FX23" i="25"/>
  <c r="GF23" i="25"/>
  <c r="GE23" i="25" s="1"/>
  <c r="CL57" i="17"/>
  <c r="FS48" i="7"/>
  <c r="GA48" i="7"/>
  <c r="FX15" i="13"/>
  <c r="GF15" i="13"/>
  <c r="GE15" i="13" s="1"/>
  <c r="FZ24" i="7"/>
  <c r="GH24" i="7"/>
  <c r="FZ94" i="16"/>
  <c r="GH94" i="16"/>
  <c r="GI17" i="10"/>
  <c r="GG17" i="10"/>
  <c r="CM71" i="16"/>
  <c r="CQ71" i="16" s="1"/>
  <c r="GE71" i="16"/>
  <c r="GH59" i="16"/>
  <c r="FZ59" i="16"/>
  <c r="FX13" i="21"/>
  <c r="GF13" i="21"/>
  <c r="GE13" i="21" s="1"/>
  <c r="GI14" i="14"/>
  <c r="GG14" i="14"/>
  <c r="CN14" i="14" s="1"/>
  <c r="GA35" i="14"/>
  <c r="FS35" i="14"/>
  <c r="FS15" i="11"/>
  <c r="GA15" i="11"/>
  <c r="FS17" i="7"/>
  <c r="GA17" i="7"/>
  <c r="GF30" i="7"/>
  <c r="GE30" i="7" s="1"/>
  <c r="CL30" i="7" s="1"/>
  <c r="FX30" i="7"/>
  <c r="FX10" i="10"/>
  <c r="GF10" i="10"/>
  <c r="GE10" i="10" s="1"/>
  <c r="CL10" i="10" s="1"/>
  <c r="FX30" i="14"/>
  <c r="GF30" i="14"/>
  <c r="FZ26" i="7"/>
  <c r="GH26" i="7"/>
  <c r="CM79" i="16"/>
  <c r="GE79" i="16"/>
  <c r="GH45" i="7"/>
  <c r="FZ45" i="7"/>
  <c r="FX11" i="16"/>
  <c r="GF11" i="16"/>
  <c r="GG14" i="9"/>
  <c r="FY14" i="9"/>
  <c r="GH10" i="22"/>
  <c r="FZ10" i="22"/>
  <c r="CL87" i="14"/>
  <c r="GF35" i="6"/>
  <c r="FX35" i="6"/>
  <c r="GI32" i="10"/>
  <c r="GG32" i="10"/>
  <c r="CL28" i="16"/>
  <c r="FS19" i="13"/>
  <c r="GA19" i="13"/>
  <c r="FS55" i="14"/>
  <c r="GA55" i="14"/>
  <c r="GE75" i="16"/>
  <c r="CM75" i="16"/>
  <c r="FZ65" i="16"/>
  <c r="GH65" i="16"/>
  <c r="FZ95" i="17"/>
  <c r="GH95" i="17"/>
  <c r="CM47" i="14"/>
  <c r="GE47" i="14"/>
  <c r="FK9" i="19"/>
  <c r="FS9" i="19"/>
  <c r="FS23" i="11"/>
  <c r="GA23" i="11"/>
  <c r="GF40" i="7"/>
  <c r="GE40" i="7" s="1"/>
  <c r="CL40" i="7" s="1"/>
  <c r="FX40" i="7"/>
  <c r="GA12" i="16"/>
  <c r="FS12" i="16"/>
  <c r="GH9" i="10"/>
  <c r="FZ9" i="10"/>
  <c r="FZ52" i="7"/>
  <c r="GH52" i="7"/>
  <c r="FS15" i="14"/>
  <c r="GA15" i="14"/>
  <c r="FZ16" i="14"/>
  <c r="GH16" i="14"/>
  <c r="CM92" i="17"/>
  <c r="GE92" i="17"/>
  <c r="FX10" i="18"/>
  <c r="GF10" i="18"/>
  <c r="GE10" i="18" s="1"/>
  <c r="CL10" i="18" s="1"/>
  <c r="FS18" i="14"/>
  <c r="GA18" i="14"/>
  <c r="GI36" i="7"/>
  <c r="GG36" i="7"/>
  <c r="CN36" i="7" s="1"/>
  <c r="GH24" i="16"/>
  <c r="FZ24" i="16"/>
  <c r="GI42" i="17"/>
  <c r="CO42" i="17" s="1"/>
  <c r="GG42" i="17"/>
  <c r="CN42" i="17" s="1"/>
  <c r="GH42" i="16"/>
  <c r="FZ42" i="16"/>
  <c r="GA43" i="16"/>
  <c r="FS43" i="16"/>
  <c r="GA18" i="25"/>
  <c r="FS18" i="25"/>
  <c r="GA21" i="24"/>
  <c r="FS21" i="24"/>
  <c r="CM31" i="14"/>
  <c r="GE31" i="14"/>
  <c r="CM47" i="16"/>
  <c r="GE47" i="16"/>
  <c r="FS20" i="25"/>
  <c r="GA20" i="25"/>
  <c r="GI98" i="17"/>
  <c r="CO98" i="17" s="1"/>
  <c r="GG98" i="17"/>
  <c r="CN98" i="17" s="1"/>
  <c r="FZ37" i="14"/>
  <c r="GH37" i="14"/>
  <c r="FS94" i="14"/>
  <c r="GA94" i="14"/>
  <c r="GF48" i="7"/>
  <c r="GE48" i="7" s="1"/>
  <c r="CL48" i="7" s="1"/>
  <c r="FX48" i="7"/>
  <c r="GE9" i="19"/>
  <c r="GD9" i="19" s="1"/>
  <c r="FW9" i="19"/>
  <c r="GI15" i="10"/>
  <c r="GG15" i="10"/>
  <c r="GH52" i="16"/>
  <c r="FZ52" i="16"/>
  <c r="FW20" i="9"/>
  <c r="GE20" i="9"/>
  <c r="GD20" i="9" s="1"/>
  <c r="GE14" i="16"/>
  <c r="CM14" i="16"/>
  <c r="FW28" i="9"/>
  <c r="GE28" i="9"/>
  <c r="GD28" i="9" s="1"/>
  <c r="GI12" i="21"/>
  <c r="GG12" i="21"/>
  <c r="CM58" i="17"/>
  <c r="GE58" i="17"/>
  <c r="GF12" i="25"/>
  <c r="GE12" i="25" s="1"/>
  <c r="FX12" i="25"/>
  <c r="GA17" i="16"/>
  <c r="FS17" i="16"/>
  <c r="GA44" i="17"/>
  <c r="FS44" i="17"/>
  <c r="GA25" i="6"/>
  <c r="FS25" i="6"/>
  <c r="GA17" i="24"/>
  <c r="FS17" i="24"/>
  <c r="FZ55" i="17"/>
  <c r="GH55" i="17"/>
  <c r="FX96" i="14"/>
  <c r="GF96" i="14"/>
  <c r="FX14" i="6"/>
  <c r="GF14" i="6"/>
  <c r="GE68" i="17"/>
  <c r="CM68" i="17"/>
  <c r="GH15" i="24"/>
  <c r="FZ15" i="24"/>
  <c r="FS40" i="7"/>
  <c r="GA40" i="7"/>
  <c r="FZ41" i="7"/>
  <c r="GH41" i="7"/>
  <c r="GF28" i="10"/>
  <c r="GE28" i="10" s="1"/>
  <c r="CL28" i="10" s="1"/>
  <c r="FX28" i="10"/>
  <c r="GI21" i="11"/>
  <c r="GG21" i="11"/>
  <c r="CL74" i="14"/>
  <c r="FX14" i="24"/>
  <c r="GF14" i="24"/>
  <c r="GE14" i="24" s="1"/>
  <c r="CL14" i="24" s="1"/>
  <c r="FX36" i="7"/>
  <c r="GF36" i="7"/>
  <c r="GE36" i="7" s="1"/>
  <c r="CL36" i="7" s="1"/>
  <c r="FS31" i="25"/>
  <c r="GA31" i="25"/>
  <c r="FX89" i="14"/>
  <c r="GF89" i="14"/>
  <c r="FW31" i="9"/>
  <c r="GE31" i="9"/>
  <c r="GD31" i="9" s="1"/>
  <c r="FS73" i="17"/>
  <c r="GA73" i="17"/>
  <c r="FX11" i="4"/>
  <c r="GF11" i="4"/>
  <c r="GE11" i="4" s="1"/>
  <c r="GH35" i="7"/>
  <c r="FZ35" i="7"/>
  <c r="FZ74" i="16"/>
  <c r="GH74" i="16"/>
  <c r="FS50" i="17"/>
  <c r="GA50" i="17"/>
  <c r="FS56" i="7"/>
  <c r="GA56" i="7"/>
  <c r="FX52" i="7"/>
  <c r="GF52" i="7"/>
  <c r="GE52" i="7" s="1"/>
  <c r="CL52" i="7" s="1"/>
  <c r="FS23" i="4"/>
  <c r="GA23" i="4"/>
  <c r="GA18" i="4"/>
  <c r="FS18" i="4"/>
  <c r="GA22" i="6"/>
  <c r="FS22" i="6"/>
  <c r="GA57" i="17"/>
  <c r="FS57" i="17"/>
  <c r="GF83" i="16"/>
  <c r="FX83" i="16"/>
  <c r="GF28" i="6"/>
  <c r="FX28" i="6"/>
  <c r="GI85" i="16"/>
  <c r="CO85" i="16" s="1"/>
  <c r="GG85" i="16"/>
  <c r="CN85" i="16" s="1"/>
  <c r="GH14" i="16"/>
  <c r="FZ14" i="16"/>
  <c r="CM44" i="14"/>
  <c r="GE44" i="14"/>
  <c r="FW19" i="9"/>
  <c r="GE19" i="9"/>
  <c r="GD19" i="9" s="1"/>
  <c r="CL58" i="16"/>
  <c r="CL82" i="14"/>
  <c r="FZ67" i="14"/>
  <c r="GH67" i="14"/>
  <c r="FZ90" i="17"/>
  <c r="GH90" i="17"/>
  <c r="FS81" i="14"/>
  <c r="GA81" i="14"/>
  <c r="GI12" i="25"/>
  <c r="GG12" i="25"/>
  <c r="GH14" i="7"/>
  <c r="FZ14" i="7"/>
  <c r="FS56" i="17"/>
  <c r="GA56" i="17"/>
  <c r="GF21" i="10"/>
  <c r="GE21" i="10" s="1"/>
  <c r="CL21" i="10" s="1"/>
  <c r="FX21" i="10"/>
  <c r="GH34" i="16"/>
  <c r="FZ34" i="16"/>
  <c r="GG31" i="10"/>
  <c r="GI31" i="10"/>
  <c r="FS84" i="17"/>
  <c r="GA84" i="17"/>
  <c r="FR13" i="9"/>
  <c r="FZ13" i="9"/>
  <c r="GE11" i="9"/>
  <c r="GD11" i="9" s="1"/>
  <c r="FW11" i="9"/>
  <c r="GF59" i="16"/>
  <c r="FX59" i="16"/>
  <c r="CM54" i="16"/>
  <c r="GE54" i="16"/>
  <c r="GA61" i="14"/>
  <c r="FS61" i="14"/>
  <c r="FX32" i="4"/>
  <c r="GF32" i="4"/>
  <c r="GE32" i="4" s="1"/>
  <c r="GI39" i="17"/>
  <c r="CO39" i="17" s="1"/>
  <c r="GG39" i="17"/>
  <c r="CN39" i="17" s="1"/>
  <c r="FS72" i="16"/>
  <c r="GA72" i="16"/>
  <c r="FW16" i="9"/>
  <c r="GE16" i="9"/>
  <c r="GD16" i="9" s="1"/>
  <c r="GH18" i="17"/>
  <c r="FZ18" i="17"/>
  <c r="FS40" i="17"/>
  <c r="GA40" i="17"/>
  <c r="CL98" i="16"/>
  <c r="GA52" i="17"/>
  <c r="FS52" i="17"/>
  <c r="GF14" i="10"/>
  <c r="GE14" i="10" s="1"/>
  <c r="CL14" i="10" s="1"/>
  <c r="FX14" i="10"/>
  <c r="FX18" i="11"/>
  <c r="GF18" i="11"/>
  <c r="GE18" i="11" s="1"/>
  <c r="FS10" i="11"/>
  <c r="GA10" i="11"/>
  <c r="GH91" i="16"/>
  <c r="FZ91" i="16"/>
  <c r="CL69" i="16"/>
  <c r="GA20" i="16"/>
  <c r="FS20" i="16"/>
  <c r="GG95" i="14"/>
  <c r="CN95" i="14" s="1"/>
  <c r="GI95" i="14"/>
  <c r="CO95" i="14" s="1"/>
  <c r="CM55" i="17"/>
  <c r="GE55" i="17"/>
  <c r="GA52" i="14"/>
  <c r="FS52" i="14"/>
  <c r="FX15" i="6"/>
  <c r="GF15" i="6"/>
  <c r="FZ77" i="17"/>
  <c r="GH77" i="17"/>
  <c r="FX39" i="7"/>
  <c r="GF39" i="7"/>
  <c r="GE39" i="7" s="1"/>
  <c r="CL39" i="7" s="1"/>
  <c r="FX14" i="17"/>
  <c r="GF14" i="17"/>
  <c r="GG22" i="9"/>
  <c r="FY22" i="9"/>
  <c r="FZ17" i="11"/>
  <c r="GH17" i="11"/>
  <c r="GE10" i="9"/>
  <c r="GD10" i="9" s="1"/>
  <c r="FW10" i="9"/>
  <c r="GF12" i="5"/>
  <c r="FX12" i="5"/>
  <c r="FZ9" i="16"/>
  <c r="GH9" i="16"/>
  <c r="FZ32" i="17"/>
  <c r="GH32" i="17"/>
  <c r="FX12" i="14"/>
  <c r="GF12" i="14"/>
  <c r="GE12" i="14" s="1"/>
  <c r="CL12" i="14" s="1"/>
  <c r="GA38" i="7"/>
  <c r="FS38" i="7"/>
  <c r="FT9" i="22"/>
  <c r="FL9" i="22"/>
  <c r="GF14" i="21"/>
  <c r="GE14" i="21" s="1"/>
  <c r="FX14" i="21"/>
  <c r="CM84" i="17"/>
  <c r="GE84" i="17"/>
  <c r="GE42" i="16"/>
  <c r="CM42" i="16"/>
  <c r="GE33" i="17"/>
  <c r="CM33" i="17"/>
  <c r="CQ33" i="17" s="1"/>
  <c r="GH81" i="16"/>
  <c r="FZ81" i="16"/>
  <c r="GE36" i="17"/>
  <c r="CM36" i="17"/>
  <c r="GA13" i="24"/>
  <c r="FS13" i="24"/>
  <c r="CM95" i="16"/>
  <c r="GE95" i="16"/>
  <c r="GI30" i="16"/>
  <c r="CO30" i="16" s="1"/>
  <c r="GG30" i="16"/>
  <c r="CN30" i="16" s="1"/>
  <c r="FS70" i="14"/>
  <c r="GA70" i="14"/>
  <c r="CL43" i="16"/>
  <c r="GH24" i="17"/>
  <c r="FZ24" i="17"/>
  <c r="GH21" i="17"/>
  <c r="FZ21" i="17"/>
  <c r="FX59" i="17"/>
  <c r="GF59" i="17"/>
  <c r="GA53" i="16"/>
  <c r="FS53" i="16"/>
  <c r="GH85" i="14"/>
  <c r="FZ85" i="14"/>
  <c r="GG12" i="10"/>
  <c r="GI12" i="10"/>
  <c r="FS88" i="16"/>
  <c r="GA88" i="16"/>
  <c r="GF25" i="11"/>
  <c r="GE25" i="11" s="1"/>
  <c r="FX25" i="11"/>
  <c r="GE9" i="9"/>
  <c r="GD9" i="9" s="1"/>
  <c r="FW9" i="9"/>
  <c r="FX23" i="14"/>
  <c r="GF23" i="14"/>
  <c r="GF28" i="17"/>
  <c r="FX28" i="17"/>
  <c r="GA21" i="7"/>
  <c r="FS21" i="7"/>
  <c r="GI54" i="16"/>
  <c r="CO54" i="16" s="1"/>
  <c r="GG54" i="16"/>
  <c r="CN54" i="16" s="1"/>
  <c r="GA14" i="4"/>
  <c r="FS14" i="4"/>
  <c r="FX26" i="4"/>
  <c r="GF26" i="4"/>
  <c r="GE26" i="4" s="1"/>
  <c r="FS12" i="7"/>
  <c r="GA12" i="7"/>
  <c r="GI25" i="4"/>
  <c r="GG25" i="4"/>
  <c r="FS42" i="7"/>
  <c r="GA42" i="7"/>
  <c r="GE94" i="17"/>
  <c r="CM94" i="17"/>
  <c r="CQ94" i="17" s="1"/>
  <c r="GF16" i="13"/>
  <c r="GE16" i="13" s="1"/>
  <c r="FX16" i="13"/>
  <c r="GH39" i="14"/>
  <c r="FZ39" i="14"/>
  <c r="GF85" i="14"/>
  <c r="FX85" i="14"/>
  <c r="CM38" i="14"/>
  <c r="GE38" i="14"/>
  <c r="GF15" i="11"/>
  <c r="GE15" i="11" s="1"/>
  <c r="FX15" i="11"/>
  <c r="GA16" i="25"/>
  <c r="FS16" i="25"/>
  <c r="FS75" i="17"/>
  <c r="GA75" i="17"/>
  <c r="FZ40" i="16"/>
  <c r="GH40" i="16"/>
  <c r="FX18" i="13"/>
  <c r="GF18" i="13"/>
  <c r="GE18" i="13" s="1"/>
  <c r="CL48" i="16"/>
  <c r="GE53" i="16"/>
  <c r="CM53" i="16"/>
  <c r="FS15" i="4"/>
  <c r="GA15" i="4"/>
  <c r="GA30" i="25"/>
  <c r="FS30" i="25"/>
  <c r="GG28" i="10"/>
  <c r="GI28" i="10"/>
  <c r="FZ27" i="9"/>
  <c r="FR27" i="9"/>
  <c r="CL32" i="16"/>
  <c r="FS25" i="17"/>
  <c r="GA25" i="17"/>
  <c r="FS20" i="6"/>
  <c r="GA20" i="6"/>
  <c r="FX30" i="6"/>
  <c r="GF30" i="6"/>
  <c r="GH54" i="17"/>
  <c r="FZ54" i="17"/>
  <c r="FR25" i="9"/>
  <c r="FZ25" i="9"/>
  <c r="FX92" i="14"/>
  <c r="GF92" i="14"/>
  <c r="GH15" i="25"/>
  <c r="FZ15" i="25"/>
  <c r="FZ11" i="7"/>
  <c r="GH11" i="7"/>
  <c r="GE50" i="14"/>
  <c r="CM50" i="14"/>
  <c r="FX10" i="6"/>
  <c r="GF10" i="6"/>
  <c r="GA76" i="17"/>
  <c r="FS76" i="17"/>
  <c r="CM11" i="6"/>
  <c r="GE11" i="6"/>
  <c r="GF13" i="6"/>
  <c r="FX13" i="6"/>
  <c r="CL51" i="16"/>
  <c r="GF63" i="17"/>
  <c r="FX63" i="17"/>
  <c r="GA71" i="14"/>
  <c r="FS71" i="14"/>
  <c r="FW15" i="9"/>
  <c r="GE15" i="9"/>
  <c r="GD15" i="9" s="1"/>
  <c r="CL90" i="17"/>
  <c r="GF9" i="17"/>
  <c r="GE9" i="17" s="1"/>
  <c r="CL9" i="17" s="1"/>
  <c r="FX9" i="17"/>
  <c r="GH19" i="16"/>
  <c r="FZ19" i="16"/>
  <c r="GA31" i="7"/>
  <c r="FS31" i="7"/>
  <c r="GA82" i="16"/>
  <c r="FS82" i="16"/>
  <c r="CM41" i="14"/>
  <c r="GE41" i="14"/>
  <c r="GA69" i="14"/>
  <c r="FS69" i="14"/>
  <c r="GF57" i="14"/>
  <c r="FX57" i="14"/>
  <c r="GF26" i="11"/>
  <c r="GE26" i="11" s="1"/>
  <c r="FX26" i="11"/>
  <c r="FX43" i="17"/>
  <c r="GF43" i="17"/>
  <c r="GA64" i="16"/>
  <c r="FS64" i="16"/>
  <c r="GF16" i="14"/>
  <c r="GE16" i="14" s="1"/>
  <c r="CL16" i="14" s="1"/>
  <c r="FX16" i="14"/>
  <c r="FX19" i="4"/>
  <c r="GF19" i="4"/>
  <c r="GE19" i="4" s="1"/>
  <c r="FZ17" i="17"/>
  <c r="GH17" i="17"/>
  <c r="FX9" i="22"/>
  <c r="GF9" i="22"/>
  <c r="GE9" i="22" s="1"/>
  <c r="CL9" i="22" s="1"/>
  <c r="GI32" i="7"/>
  <c r="GG32" i="7"/>
  <c r="CN32" i="7" s="1"/>
  <c r="GI28" i="4"/>
  <c r="GG28" i="4"/>
  <c r="FS27" i="17"/>
  <c r="GA27" i="17"/>
  <c r="CM37" i="16"/>
  <c r="GE37" i="16"/>
  <c r="CL86" i="16"/>
  <c r="FX13" i="10"/>
  <c r="GF13" i="10"/>
  <c r="GE13" i="10" s="1"/>
  <c r="CL13" i="10" s="1"/>
  <c r="FX18" i="25"/>
  <c r="GF18" i="25"/>
  <c r="GE18" i="25" s="1"/>
  <c r="GF13" i="13"/>
  <c r="GE13" i="13" s="1"/>
  <c r="FX13" i="13"/>
  <c r="GA80" i="17"/>
  <c r="FS80" i="17"/>
  <c r="GG24" i="10"/>
  <c r="GI24" i="10"/>
  <c r="FS13" i="15"/>
  <c r="GA13" i="15"/>
  <c r="FS32" i="6"/>
  <c r="GA32" i="6"/>
  <c r="GE37" i="14"/>
  <c r="CM37" i="14"/>
  <c r="FS78" i="17"/>
  <c r="GA78" i="17"/>
  <c r="GE71" i="17"/>
  <c r="CM71" i="17"/>
  <c r="GA21" i="25"/>
  <c r="FS21" i="25"/>
  <c r="GH10" i="12"/>
  <c r="FZ10" i="12"/>
  <c r="GI92" i="14"/>
  <c r="CO92" i="14" s="1"/>
  <c r="GG92" i="14"/>
  <c r="CN92" i="14" s="1"/>
  <c r="FX17" i="11"/>
  <c r="GF17" i="11"/>
  <c r="GE17" i="11" s="1"/>
  <c r="GE78" i="16"/>
  <c r="CM78" i="16"/>
  <c r="GE12" i="9"/>
  <c r="GD12" i="9" s="1"/>
  <c r="FW12" i="9"/>
  <c r="GF12" i="21"/>
  <c r="GE12" i="21" s="1"/>
  <c r="FX12" i="21"/>
  <c r="GG87" i="14"/>
  <c r="CN87" i="14" s="1"/>
  <c r="GI87" i="14"/>
  <c r="CO87" i="14" s="1"/>
  <c r="GI96" i="14"/>
  <c r="CO96" i="14" s="1"/>
  <c r="GG96" i="14"/>
  <c r="CN96" i="14" s="1"/>
  <c r="GA26" i="25"/>
  <c r="FS26" i="25"/>
  <c r="CN29" i="17"/>
  <c r="CP29" i="17"/>
  <c r="CS29" i="17" s="1"/>
  <c r="GF11" i="24"/>
  <c r="GE11" i="24" s="1"/>
  <c r="CL11" i="24" s="1"/>
  <c r="FX11" i="24"/>
  <c r="GH69" i="16"/>
  <c r="FZ69" i="16"/>
  <c r="FS79" i="17"/>
  <c r="GA79" i="17"/>
  <c r="GF60" i="17"/>
  <c r="FX60" i="17"/>
  <c r="GI29" i="10"/>
  <c r="GG29" i="10"/>
  <c r="GI16" i="13"/>
  <c r="GG16" i="13"/>
  <c r="CN16" i="13" s="1"/>
  <c r="FX97" i="17"/>
  <c r="GF97" i="17"/>
  <c r="FX11" i="7"/>
  <c r="GF11" i="7"/>
  <c r="GE11" i="7" s="1"/>
  <c r="CL11" i="7" s="1"/>
  <c r="GH36" i="17"/>
  <c r="FZ36" i="17"/>
  <c r="GI19" i="24"/>
  <c r="GG19" i="24"/>
  <c r="CN19" i="24" s="1"/>
  <c r="GE61" i="17"/>
  <c r="CM61" i="17"/>
  <c r="GF18" i="17"/>
  <c r="FX18" i="17"/>
  <c r="CM20" i="14"/>
  <c r="CQ20" i="14" s="1"/>
  <c r="GE20" i="14"/>
  <c r="GF10" i="21"/>
  <c r="GE10" i="21" s="1"/>
  <c r="FX10" i="21"/>
  <c r="GA10" i="5"/>
  <c r="FS10" i="5"/>
  <c r="GA97" i="16"/>
  <c r="FS97" i="16"/>
  <c r="FZ18" i="24"/>
  <c r="GH18" i="24"/>
  <c r="FS73" i="14"/>
  <c r="GA73" i="14"/>
  <c r="GG26" i="9"/>
  <c r="FY26" i="9"/>
  <c r="FX45" i="17"/>
  <c r="GF45" i="17"/>
  <c r="FZ82" i="17"/>
  <c r="GH82" i="17"/>
  <c r="CL51" i="14"/>
  <c r="FX33" i="6"/>
  <c r="GF33" i="6"/>
  <c r="GH10" i="14"/>
  <c r="FZ10" i="14"/>
  <c r="CM72" i="14"/>
  <c r="GE72" i="14"/>
  <c r="FX99" i="14"/>
  <c r="GF99" i="14"/>
  <c r="CM68" i="16"/>
  <c r="GE68" i="16"/>
  <c r="CM69" i="17"/>
  <c r="GE69" i="17"/>
  <c r="CM46" i="16"/>
  <c r="CQ46" i="16" s="1"/>
  <c r="GE46" i="16"/>
  <c r="FX27" i="17"/>
  <c r="GF27" i="17"/>
  <c r="GE41" i="17"/>
  <c r="CM41" i="17"/>
  <c r="FR20" i="9"/>
  <c r="FZ20" i="9"/>
  <c r="GH23" i="7"/>
  <c r="FZ23" i="7"/>
  <c r="GA22" i="24"/>
  <c r="FS22" i="24"/>
  <c r="GA86" i="14"/>
  <c r="FS86" i="14"/>
  <c r="GF9" i="21"/>
  <c r="GE9" i="21" s="1"/>
  <c r="FX9" i="21"/>
  <c r="GA91" i="14"/>
  <c r="FS91" i="14"/>
  <c r="GE60" i="16"/>
  <c r="CM60" i="16"/>
  <c r="FZ26" i="16"/>
  <c r="GH26" i="16"/>
  <c r="FX11" i="12"/>
  <c r="GF11" i="12"/>
  <c r="GE11" i="12" s="1"/>
  <c r="CL11" i="12" s="1"/>
  <c r="FZ46" i="14"/>
  <c r="GH46" i="14"/>
  <c r="GA43" i="14"/>
  <c r="FS43" i="14"/>
  <c r="FZ44" i="7"/>
  <c r="GH44" i="7"/>
  <c r="GH35" i="6"/>
  <c r="FZ35" i="6"/>
  <c r="FZ49" i="7"/>
  <c r="GH49" i="7"/>
  <c r="FX61" i="16"/>
  <c r="GF61" i="16"/>
  <c r="GE45" i="14"/>
  <c r="CM45" i="14"/>
  <c r="GA88" i="17"/>
  <c r="FS88" i="17"/>
  <c r="FS34" i="14"/>
  <c r="GA34" i="14"/>
  <c r="FS50" i="14"/>
  <c r="GA50" i="14"/>
  <c r="FZ16" i="7"/>
  <c r="GH16" i="7"/>
  <c r="FS58" i="17"/>
  <c r="GA58" i="17"/>
  <c r="FS10" i="24"/>
  <c r="GA10" i="24"/>
  <c r="CM80" i="17"/>
  <c r="GE80" i="17"/>
  <c r="GG20" i="11"/>
  <c r="GI20" i="11"/>
  <c r="CL93" i="17"/>
  <c r="FX34" i="16"/>
  <c r="GF34" i="16"/>
  <c r="FZ73" i="16"/>
  <c r="GH73" i="16"/>
  <c r="GE33" i="16"/>
  <c r="CM33" i="16"/>
  <c r="GF100" i="16"/>
  <c r="FX100" i="16"/>
  <c r="GA11" i="13"/>
  <c r="FS11" i="13"/>
  <c r="FS51" i="17"/>
  <c r="GA51" i="17"/>
  <c r="GI12" i="13"/>
  <c r="GG12" i="13"/>
  <c r="CN12" i="13" s="1"/>
  <c r="GI56" i="14"/>
  <c r="CO56" i="14" s="1"/>
  <c r="CQ56" i="14" s="1"/>
  <c r="GG56" i="14"/>
  <c r="GI30" i="10"/>
  <c r="GG30" i="10"/>
  <c r="GE70" i="16"/>
  <c r="CM70" i="16"/>
  <c r="GH37" i="16"/>
  <c r="FZ37" i="16"/>
  <c r="CM46" i="14"/>
  <c r="GE46" i="14"/>
  <c r="CQ87" i="14"/>
  <c r="CL56" i="16"/>
  <c r="FZ29" i="14"/>
  <c r="GH29" i="14"/>
  <c r="GA45" i="17"/>
  <c r="FS45" i="17"/>
  <c r="GF34" i="6"/>
  <c r="FX34" i="6"/>
  <c r="GE36" i="16"/>
  <c r="CM36" i="16"/>
  <c r="GF29" i="7"/>
  <c r="GE29" i="7" s="1"/>
  <c r="CL29" i="7" s="1"/>
  <c r="FX29" i="7"/>
  <c r="CL66" i="16"/>
  <c r="CM37" i="17"/>
  <c r="GE37" i="17"/>
  <c r="GA13" i="4"/>
  <c r="FS13" i="4"/>
  <c r="GA10" i="13"/>
  <c r="FS10" i="13"/>
  <c r="FX14" i="14"/>
  <c r="GF14" i="14"/>
  <c r="GE14" i="14" s="1"/>
  <c r="CL14" i="14" s="1"/>
  <c r="FX15" i="10"/>
  <c r="GF15" i="10"/>
  <c r="GE15" i="10" s="1"/>
  <c r="CL15" i="10" s="1"/>
  <c r="FS28" i="7"/>
  <c r="GA28" i="7"/>
  <c r="FS28" i="6"/>
  <c r="GA28" i="6"/>
  <c r="FY12" i="9"/>
  <c r="GG12" i="9"/>
  <c r="GF58" i="14"/>
  <c r="FX58" i="14"/>
  <c r="GA84" i="16"/>
  <c r="FS84" i="16"/>
  <c r="GE76" i="17"/>
  <c r="CM76" i="17"/>
  <c r="GI15" i="13"/>
  <c r="GG15" i="13"/>
  <c r="CN15" i="13" s="1"/>
  <c r="GH34" i="7"/>
  <c r="FZ34" i="7"/>
  <c r="FS14" i="12"/>
  <c r="GA14" i="12"/>
  <c r="GA16" i="17"/>
  <c r="FS16" i="17"/>
  <c r="FX58" i="7"/>
  <c r="GF58" i="7"/>
  <c r="GE58" i="7" s="1"/>
  <c r="CL58" i="7" s="1"/>
  <c r="CL99" i="17"/>
  <c r="GH33" i="14"/>
  <c r="FZ33" i="14"/>
  <c r="GH83" i="16"/>
  <c r="FZ83" i="16"/>
  <c r="GF16" i="10"/>
  <c r="GE16" i="10" s="1"/>
  <c r="CL16" i="10" s="1"/>
  <c r="FX16" i="10"/>
  <c r="FX19" i="6"/>
  <c r="GF19" i="6"/>
  <c r="FZ83" i="17"/>
  <c r="GH83" i="17"/>
  <c r="FZ97" i="14"/>
  <c r="GH97" i="14"/>
  <c r="FX23" i="6"/>
  <c r="GF23" i="6"/>
  <c r="GF61" i="14"/>
  <c r="FX61" i="14"/>
  <c r="FX64" i="14"/>
  <c r="GF64" i="14"/>
  <c r="FS89" i="16"/>
  <c r="GA89" i="16"/>
  <c r="GA71" i="17"/>
  <c r="FS71" i="17"/>
  <c r="GA93" i="17"/>
  <c r="FS93" i="17"/>
  <c r="GA19" i="14"/>
  <c r="FS19" i="14"/>
  <c r="FZ19" i="9"/>
  <c r="FR19" i="9"/>
  <c r="FX31" i="6"/>
  <c r="GF31" i="6"/>
  <c r="GE13" i="17"/>
  <c r="CM13" i="17"/>
  <c r="GH15" i="7"/>
  <c r="FZ15" i="7"/>
  <c r="CM98" i="14"/>
  <c r="GE98" i="14"/>
  <c r="GG20" i="10"/>
  <c r="GI20" i="10"/>
  <c r="GA17" i="25"/>
  <c r="FS17" i="25"/>
  <c r="CM11" i="5"/>
  <c r="GE11" i="5"/>
  <c r="FX38" i="6"/>
  <c r="GF38" i="6"/>
  <c r="FX9" i="11"/>
  <c r="GF9" i="11"/>
  <c r="GE9" i="11" s="1"/>
  <c r="GI67" i="16"/>
  <c r="CO67" i="16" s="1"/>
  <c r="GG67" i="16"/>
  <c r="CN67" i="16" s="1"/>
  <c r="FX53" i="14"/>
  <c r="GF53" i="14"/>
  <c r="FS49" i="16"/>
  <c r="GA49" i="16"/>
  <c r="GH9" i="25"/>
  <c r="FZ9" i="25"/>
  <c r="GI11" i="24"/>
  <c r="GG11" i="24"/>
  <c r="CN11" i="24" s="1"/>
  <c r="FX33" i="7"/>
  <c r="GF33" i="7"/>
  <c r="GE33" i="7" s="1"/>
  <c r="CL33" i="7" s="1"/>
  <c r="FX88" i="17"/>
  <c r="GF88" i="17"/>
  <c r="FW27" i="9"/>
  <c r="GE27" i="9"/>
  <c r="GD27" i="9" s="1"/>
  <c r="FX90" i="16"/>
  <c r="GF90" i="16"/>
  <c r="FZ21" i="16"/>
  <c r="GH21" i="16"/>
  <c r="GA60" i="16"/>
  <c r="FS60" i="16"/>
  <c r="GA98" i="16"/>
  <c r="FS98" i="16"/>
  <c r="GF10" i="13"/>
  <c r="GE10" i="13" s="1"/>
  <c r="FX10" i="13"/>
  <c r="GA85" i="17"/>
  <c r="FS85" i="17"/>
  <c r="GA33" i="7"/>
  <c r="FS33" i="7"/>
  <c r="FX10" i="25"/>
  <c r="GF10" i="25"/>
  <c r="GE10" i="25" s="1"/>
  <c r="GA26" i="11"/>
  <c r="FS26" i="11"/>
  <c r="GE54" i="17"/>
  <c r="CM54" i="17"/>
  <c r="GG30" i="9"/>
  <c r="FY30" i="9"/>
  <c r="FS37" i="7"/>
  <c r="GA37" i="7"/>
  <c r="FX67" i="14"/>
  <c r="GF67" i="14"/>
  <c r="FS100" i="17"/>
  <c r="GA100" i="17"/>
  <c r="FS19" i="6"/>
  <c r="GA19" i="6"/>
  <c r="FX22" i="11"/>
  <c r="GF22" i="11"/>
  <c r="GE22" i="11" s="1"/>
  <c r="CQ57" i="16"/>
  <c r="FZ27" i="7"/>
  <c r="GH27" i="7"/>
  <c r="CM70" i="14"/>
  <c r="GE70" i="14"/>
  <c r="GH32" i="16"/>
  <c r="FZ32" i="16"/>
  <c r="GG17" i="9"/>
  <c r="FY17" i="9"/>
  <c r="GI23" i="14"/>
  <c r="CO23" i="14" s="1"/>
  <c r="GG23" i="14"/>
  <c r="CN23" i="14" s="1"/>
  <c r="FS64" i="17"/>
  <c r="GA64" i="17"/>
  <c r="FS9" i="21"/>
  <c r="GA9" i="21"/>
  <c r="FX27" i="16"/>
  <c r="GF27" i="16"/>
  <c r="FT9" i="7"/>
  <c r="FL9" i="7"/>
  <c r="GF17" i="4"/>
  <c r="GE17" i="4" s="1"/>
  <c r="FX17" i="4"/>
  <c r="GH62" i="16"/>
  <c r="FZ62" i="16"/>
  <c r="GE64" i="17"/>
  <c r="CM64" i="17"/>
  <c r="FS11" i="11"/>
  <c r="GA11" i="11"/>
  <c r="FX44" i="7"/>
  <c r="GF44" i="7"/>
  <c r="GE44" i="7" s="1"/>
  <c r="CL44" i="7" s="1"/>
  <c r="GH11" i="16"/>
  <c r="FZ11" i="16"/>
  <c r="GF9" i="12"/>
  <c r="GE9" i="12" s="1"/>
  <c r="CL9" i="12" s="1"/>
  <c r="FX9" i="12"/>
  <c r="GI37" i="17"/>
  <c r="CO37" i="17" s="1"/>
  <c r="GG37" i="17"/>
  <c r="CN37" i="17" s="1"/>
  <c r="GI11" i="12"/>
  <c r="GG11" i="12"/>
  <c r="CN11" i="12" s="1"/>
  <c r="GE67" i="16"/>
  <c r="CM67" i="16"/>
  <c r="CQ67" i="16" s="1"/>
  <c r="GF38" i="16"/>
  <c r="FX38" i="16"/>
  <c r="FZ28" i="16"/>
  <c r="GH28" i="16"/>
  <c r="CP32" i="14"/>
  <c r="CS32" i="14" s="1"/>
  <c r="CL32" i="14"/>
  <c r="GF11" i="21"/>
  <c r="GE11" i="21" s="1"/>
  <c r="FX11" i="21"/>
  <c r="GF28" i="14"/>
  <c r="FX28" i="14"/>
  <c r="GE42" i="14"/>
  <c r="CM42" i="14"/>
  <c r="FS22" i="11"/>
  <c r="GA22" i="11"/>
  <c r="CM78" i="14"/>
  <c r="GE78" i="14"/>
  <c r="GA14" i="25"/>
  <c r="FS14" i="25"/>
  <c r="FX16" i="24"/>
  <c r="GF16" i="24"/>
  <c r="GE16" i="24" s="1"/>
  <c r="CL16" i="24" s="1"/>
  <c r="FS89" i="17"/>
  <c r="GA89" i="17"/>
  <c r="GA29" i="7"/>
  <c r="FS29" i="7"/>
  <c r="FX82" i="16"/>
  <c r="GF82" i="16"/>
  <c r="FZ99" i="16"/>
  <c r="GH99" i="16"/>
  <c r="GE91" i="14"/>
  <c r="CM91" i="14"/>
  <c r="FX21" i="24"/>
  <c r="GF21" i="24"/>
  <c r="GE21" i="24" s="1"/>
  <c r="CL21" i="24" s="1"/>
  <c r="FS11" i="4"/>
  <c r="GA11" i="4"/>
  <c r="FZ72" i="14"/>
  <c r="GH72" i="14"/>
  <c r="FZ74" i="14"/>
  <c r="GH74" i="14"/>
  <c r="FS49" i="14"/>
  <c r="GA49" i="14"/>
  <c r="CP29" i="16"/>
  <c r="CS29" i="16" s="1"/>
  <c r="CL29" i="16"/>
  <c r="GG29" i="16"/>
  <c r="CN29" i="16" s="1"/>
  <c r="GI29" i="16"/>
  <c r="CO29" i="16" s="1"/>
  <c r="CQ29" i="16" s="1"/>
  <c r="FX11" i="10"/>
  <c r="GF11" i="10"/>
  <c r="GE11" i="10" s="1"/>
  <c r="CL11" i="10" s="1"/>
  <c r="FX27" i="6"/>
  <c r="GF27" i="6"/>
  <c r="CL53" i="17"/>
  <c r="CQ40" i="14"/>
  <c r="FX67" i="17"/>
  <c r="GF67" i="17"/>
  <c r="GF52" i="14"/>
  <c r="FX52" i="14"/>
  <c r="GF21" i="4"/>
  <c r="GE21" i="4" s="1"/>
  <c r="FX21" i="4"/>
  <c r="CM64" i="16"/>
  <c r="GE64" i="16"/>
  <c r="FZ26" i="10"/>
  <c r="GH26" i="10"/>
  <c r="FZ29" i="4"/>
  <c r="GH29" i="4"/>
  <c r="FX61" i="7"/>
  <c r="GF61" i="7"/>
  <c r="GE61" i="7" s="1"/>
  <c r="CL61" i="7" s="1"/>
  <c r="GH23" i="17"/>
  <c r="FZ23" i="17"/>
  <c r="GF30" i="16"/>
  <c r="FX30" i="16"/>
  <c r="GI91" i="17"/>
  <c r="CO91" i="17" s="1"/>
  <c r="GG91" i="17"/>
  <c r="CN91" i="17" s="1"/>
  <c r="GA30" i="6"/>
  <c r="FS30" i="6"/>
  <c r="CM41" i="16"/>
  <c r="GE41" i="16"/>
  <c r="FR28" i="9"/>
  <c r="FZ28" i="9"/>
  <c r="GE19" i="16"/>
  <c r="CM19" i="16"/>
  <c r="FX57" i="7"/>
  <c r="GF57" i="7"/>
  <c r="GE57" i="7" s="1"/>
  <c r="CL57" i="7" s="1"/>
  <c r="FX83" i="17"/>
  <c r="GF83" i="17"/>
  <c r="GF42" i="17"/>
  <c r="FX42" i="17"/>
  <c r="FX18" i="6"/>
  <c r="GF18" i="6"/>
  <c r="CL57" i="16"/>
  <c r="FS27" i="4"/>
  <c r="GA27" i="4"/>
  <c r="GF10" i="9"/>
  <c r="GH10" i="9"/>
  <c r="GG24" i="11"/>
  <c r="GI24" i="11"/>
  <c r="GF28" i="4"/>
  <c r="GE28" i="4" s="1"/>
  <c r="FX28" i="4"/>
  <c r="GH51" i="7"/>
  <c r="FZ51" i="7"/>
  <c r="GA19" i="25"/>
  <c r="FS19" i="25"/>
  <c r="GF35" i="14"/>
  <c r="FX35" i="14"/>
  <c r="FS20" i="7"/>
  <c r="GA20" i="7"/>
  <c r="FS17" i="4"/>
  <c r="GA17" i="4"/>
  <c r="GF24" i="6"/>
  <c r="FX24" i="6"/>
  <c r="GA56" i="16"/>
  <c r="FS56" i="16"/>
  <c r="GF53" i="7"/>
  <c r="GE53" i="7" s="1"/>
  <c r="CL53" i="7" s="1"/>
  <c r="FX53" i="7"/>
  <c r="GG28" i="17"/>
  <c r="CN28" i="17" s="1"/>
  <c r="GI28" i="17"/>
  <c r="CO28" i="17" s="1"/>
  <c r="GE25" i="16"/>
  <c r="CM25" i="16"/>
  <c r="GH31" i="4"/>
  <c r="FZ31" i="4"/>
  <c r="GF26" i="10"/>
  <c r="GE26" i="10" s="1"/>
  <c r="CL26" i="10" s="1"/>
  <c r="FX26" i="10"/>
  <c r="FX20" i="10"/>
  <c r="GF20" i="10"/>
  <c r="GE20" i="10" s="1"/>
  <c r="CL20" i="10" s="1"/>
  <c r="GI57" i="16"/>
  <c r="CO57" i="16" s="1"/>
  <c r="GG57" i="16"/>
  <c r="CN57" i="16" s="1"/>
  <c r="GH77" i="16"/>
  <c r="FZ77" i="16"/>
  <c r="CM80" i="14"/>
  <c r="GE80" i="14"/>
  <c r="GH61" i="17"/>
  <c r="FZ61" i="17"/>
  <c r="FX19" i="14"/>
  <c r="GF19" i="14"/>
  <c r="GH79" i="14"/>
  <c r="FZ79" i="14"/>
  <c r="GF23" i="16"/>
  <c r="FX23" i="16"/>
  <c r="GH14" i="21"/>
  <c r="FZ14" i="21"/>
  <c r="GH70" i="17"/>
  <c r="FZ70" i="17"/>
  <c r="GH46" i="17"/>
  <c r="FZ46" i="17"/>
  <c r="CM92" i="16"/>
  <c r="GE92" i="16"/>
  <c r="GA10" i="6"/>
  <c r="FS10" i="6"/>
  <c r="GA27" i="14"/>
  <c r="FS27" i="14"/>
  <c r="CM35" i="17"/>
  <c r="GE35" i="17"/>
  <c r="GF12" i="10"/>
  <c r="GE12" i="10" s="1"/>
  <c r="CL12" i="10" s="1"/>
  <c r="FX12" i="10"/>
  <c r="FZ75" i="14"/>
  <c r="GH75" i="14"/>
  <c r="GE24" i="17"/>
  <c r="CM24" i="17"/>
  <c r="GA11" i="5"/>
  <c r="FS11" i="5"/>
  <c r="FX14" i="15"/>
  <c r="GF14" i="15"/>
  <c r="GE14" i="15" s="1"/>
  <c r="CL14" i="15" s="1"/>
  <c r="GE85" i="16"/>
  <c r="CM85" i="16"/>
  <c r="CQ85" i="16" s="1"/>
  <c r="FX17" i="14"/>
  <c r="GF17" i="14"/>
  <c r="GE17" i="14" s="1"/>
  <c r="CL17" i="14" s="1"/>
  <c r="GI12" i="14"/>
  <c r="GG12" i="14"/>
  <c r="CN12" i="14" s="1"/>
  <c r="FS24" i="6"/>
  <c r="GA24" i="6"/>
  <c r="CM55" i="16"/>
  <c r="GE55" i="16"/>
  <c r="CP40" i="14"/>
  <c r="CS40" i="14" s="1"/>
  <c r="CL40" i="14"/>
  <c r="FS100" i="14"/>
  <c r="GA100" i="14"/>
  <c r="GH23" i="16"/>
  <c r="FZ23" i="16"/>
  <c r="CM75" i="14"/>
  <c r="GE75" i="14"/>
  <c r="GI43" i="17"/>
  <c r="CO43" i="17" s="1"/>
  <c r="GG43" i="17"/>
  <c r="CN43" i="17" s="1"/>
  <c r="GF12" i="6"/>
  <c r="FX12" i="6"/>
  <c r="FX35" i="16"/>
  <c r="GF35" i="16"/>
  <c r="GA18" i="6"/>
  <c r="FS18" i="6"/>
  <c r="GE50" i="16"/>
  <c r="CM50" i="16"/>
  <c r="FX11" i="17"/>
  <c r="GF11" i="17"/>
  <c r="GE11" i="17" s="1"/>
  <c r="CL11" i="17" s="1"/>
  <c r="FS14" i="11"/>
  <c r="GA14" i="11"/>
  <c r="GF26" i="16"/>
  <c r="FX26" i="16"/>
  <c r="GF10" i="5"/>
  <c r="FX10" i="5"/>
  <c r="FX12" i="13"/>
  <c r="GF12" i="13"/>
  <c r="GE12" i="13" s="1"/>
  <c r="FX84" i="16"/>
  <c r="GF84" i="16"/>
  <c r="FS42" i="14"/>
  <c r="GA42" i="14"/>
  <c r="FX10" i="12"/>
  <c r="GF10" i="12"/>
  <c r="GE10" i="12" s="1"/>
  <c r="CL10" i="12" s="1"/>
  <c r="FZ13" i="25"/>
  <c r="GH13" i="25"/>
  <c r="FZ18" i="16"/>
  <c r="GH18" i="16"/>
  <c r="CM72" i="17"/>
  <c r="GE72" i="17"/>
  <c r="FS65" i="17"/>
  <c r="GA65" i="17"/>
  <c r="GE51" i="17"/>
  <c r="CM51" i="17"/>
  <c r="GF22" i="10"/>
  <c r="GE22" i="10" s="1"/>
  <c r="CL22" i="10" s="1"/>
  <c r="FX22" i="10"/>
  <c r="CM77" i="16"/>
  <c r="GE77" i="16"/>
  <c r="CP84" i="14"/>
  <c r="CS84" i="14" s="1"/>
  <c r="CL84" i="14"/>
  <c r="FX62" i="14"/>
  <c r="GF62" i="14"/>
  <c r="GH20" i="4"/>
  <c r="FZ20" i="4"/>
  <c r="GI16" i="24"/>
  <c r="GG16" i="24"/>
  <c r="CN16" i="24" s="1"/>
  <c r="CM86" i="17"/>
  <c r="GE86" i="17"/>
  <c r="GI13" i="12"/>
  <c r="GG13" i="12"/>
  <c r="CN13" i="12" s="1"/>
  <c r="FX11" i="14"/>
  <c r="GF11" i="14"/>
  <c r="GE11" i="14" s="1"/>
  <c r="CL11" i="14" s="1"/>
  <c r="FZ80" i="14"/>
  <c r="GH80" i="14"/>
  <c r="FZ69" i="17"/>
  <c r="GH69" i="17"/>
  <c r="GE79" i="14"/>
  <c r="CM79" i="14"/>
  <c r="FZ38" i="14"/>
  <c r="GH38" i="14"/>
  <c r="FZ22" i="10"/>
  <c r="GH22" i="10"/>
  <c r="GH92" i="17"/>
  <c r="FZ92" i="17"/>
  <c r="GH28" i="14"/>
  <c r="FZ28" i="14"/>
  <c r="GF20" i="24"/>
  <c r="GE20" i="24" s="1"/>
  <c r="CL20" i="24" s="1"/>
  <c r="FX20" i="24"/>
  <c r="GA54" i="14"/>
  <c r="FS54" i="14"/>
  <c r="GA60" i="14"/>
  <c r="FS60" i="14"/>
  <c r="CM80" i="16"/>
  <c r="GE80" i="16"/>
  <c r="FS19" i="11"/>
  <c r="GA19" i="11"/>
  <c r="GH53" i="17"/>
  <c r="FZ53" i="17"/>
  <c r="GE13" i="9"/>
  <c r="GD13" i="9" s="1"/>
  <c r="FW13" i="9"/>
  <c r="GF32" i="7"/>
  <c r="GE32" i="7" s="1"/>
  <c r="CL32" i="7" s="1"/>
  <c r="FX32" i="7"/>
  <c r="FX10" i="11"/>
  <c r="GF10" i="11"/>
  <c r="GE10" i="11" s="1"/>
  <c r="FS20" i="17"/>
  <c r="GA20" i="17"/>
  <c r="FZ58" i="16"/>
  <c r="GH58" i="16"/>
  <c r="FS47" i="7"/>
  <c r="GA47" i="7"/>
  <c r="GE100" i="14"/>
  <c r="CM100" i="14"/>
  <c r="FX10" i="24"/>
  <c r="GF10" i="24"/>
  <c r="GE10" i="24" s="1"/>
  <c r="CL10" i="24" s="1"/>
  <c r="GA10" i="25"/>
  <c r="FS10" i="25"/>
  <c r="GH31" i="14"/>
  <c r="FZ31" i="14"/>
  <c r="GH78" i="16"/>
  <c r="FZ78" i="16"/>
  <c r="GF16" i="6"/>
  <c r="FX16" i="6"/>
  <c r="GH10" i="17"/>
  <c r="FZ10" i="17"/>
  <c r="GE76" i="14"/>
  <c r="CM76" i="14"/>
  <c r="FW23" i="9"/>
  <c r="GE23" i="9"/>
  <c r="GD23" i="9" s="1"/>
  <c r="GA41" i="16"/>
  <c r="FS41" i="16"/>
  <c r="FX18" i="10"/>
  <c r="GF18" i="10"/>
  <c r="GE18" i="10" s="1"/>
  <c r="CL18" i="10" s="1"/>
  <c r="GG30" i="14"/>
  <c r="CN30" i="14" s="1"/>
  <c r="GI30" i="14"/>
  <c r="CO30" i="14" s="1"/>
  <c r="GF32" i="6"/>
  <c r="FX32" i="6"/>
  <c r="GH10" i="18"/>
  <c r="FZ10" i="18"/>
  <c r="GH30" i="17"/>
  <c r="FZ30" i="17"/>
  <c r="CL17" i="16"/>
  <c r="GI87" i="17"/>
  <c r="CO87" i="17" s="1"/>
  <c r="GG87" i="17"/>
  <c r="CN87" i="17" s="1"/>
  <c r="CL94" i="14"/>
  <c r="CQ95" i="14"/>
  <c r="GF19" i="13"/>
  <c r="GE19" i="13" s="1"/>
  <c r="FX19" i="13"/>
  <c r="GH44" i="16"/>
  <c r="FZ44" i="16"/>
  <c r="GA25" i="25"/>
  <c r="FS25" i="25"/>
  <c r="FX34" i="7"/>
  <c r="GF34" i="7"/>
  <c r="GE34" i="7" s="1"/>
  <c r="CL34" i="7" s="1"/>
  <c r="CM49" i="16"/>
  <c r="GE49" i="16"/>
  <c r="CM12" i="16"/>
  <c r="GE12" i="16"/>
  <c r="GA12" i="24"/>
  <c r="FS12" i="24"/>
  <c r="FS12" i="6"/>
  <c r="GA12" i="6"/>
  <c r="FR24" i="9"/>
  <c r="FZ24" i="9"/>
  <c r="FZ79" i="16"/>
  <c r="GH79" i="16"/>
  <c r="GE62" i="17"/>
  <c r="CM62" i="17"/>
  <c r="GH59" i="7"/>
  <c r="FZ59" i="7"/>
  <c r="CL65" i="16"/>
  <c r="FR29" i="9"/>
  <c r="FZ29" i="9"/>
  <c r="GH18" i="10"/>
  <c r="FZ18" i="10"/>
  <c r="GF28" i="25"/>
  <c r="GE28" i="25" s="1"/>
  <c r="FX28" i="25"/>
  <c r="GH58" i="14"/>
  <c r="FZ58" i="14"/>
  <c r="FS25" i="7"/>
  <c r="GA25" i="7"/>
  <c r="FZ24" i="14"/>
  <c r="GH24" i="14"/>
  <c r="GF13" i="4"/>
  <c r="GE13" i="4" s="1"/>
  <c r="FX13" i="4"/>
  <c r="GH16" i="4"/>
  <c r="FZ16" i="4"/>
  <c r="GF25" i="4"/>
  <c r="GE25" i="4" s="1"/>
  <c r="FX25" i="4"/>
  <c r="FX37" i="6"/>
  <c r="GF37" i="6"/>
  <c r="FS18" i="13"/>
  <c r="GA18" i="13"/>
  <c r="FS67" i="17"/>
  <c r="GA67" i="17"/>
  <c r="FX44" i="17"/>
  <c r="GF44" i="17"/>
  <c r="CM15" i="17"/>
  <c r="GE15" i="17"/>
  <c r="CM62" i="16"/>
  <c r="GE62" i="16"/>
  <c r="CL97" i="16"/>
  <c r="GF15" i="24"/>
  <c r="GE15" i="24" s="1"/>
  <c r="CL15" i="24" s="1"/>
  <c r="FX15" i="24"/>
  <c r="GH90" i="14"/>
  <c r="FZ90" i="14"/>
  <c r="FZ72" i="17"/>
  <c r="GH72" i="17"/>
  <c r="GA14" i="13"/>
  <c r="FS14" i="13"/>
  <c r="CM65" i="14"/>
  <c r="GE65" i="14"/>
  <c r="FZ57" i="7"/>
  <c r="GH57" i="7"/>
  <c r="GI14" i="15"/>
  <c r="GG14" i="15"/>
  <c r="CN14" i="15" s="1"/>
  <c r="CL99" i="16"/>
  <c r="FX15" i="16"/>
  <c r="GF15" i="16"/>
  <c r="FX27" i="7"/>
  <c r="GF27" i="7"/>
  <c r="GE27" i="7" s="1"/>
  <c r="CL27" i="7" s="1"/>
  <c r="GA46" i="7"/>
  <c r="FS46" i="7"/>
  <c r="GI51" i="14"/>
  <c r="CO51" i="14" s="1"/>
  <c r="CQ51" i="14" s="1"/>
  <c r="GG51" i="14"/>
  <c r="CN51" i="14" s="1"/>
  <c r="GH33" i="16"/>
  <c r="FZ33" i="16"/>
  <c r="CM18" i="16"/>
  <c r="GE18" i="16"/>
  <c r="FS22" i="25"/>
  <c r="GA22" i="25"/>
  <c r="GH26" i="14"/>
  <c r="FZ26" i="14"/>
  <c r="CM21" i="14"/>
  <c r="GE21" i="14"/>
  <c r="GH13" i="21"/>
  <c r="FZ13" i="21"/>
  <c r="GI10" i="15"/>
  <c r="GG10" i="15"/>
  <c r="CN10" i="15" s="1"/>
  <c r="GI30" i="17" l="1"/>
  <c r="CO30" i="17" s="1"/>
  <c r="CQ30" i="17" s="1"/>
  <c r="GG30" i="17"/>
  <c r="GI10" i="17"/>
  <c r="GG10" i="17"/>
  <c r="CN10" i="17" s="1"/>
  <c r="GI69" i="17"/>
  <c r="CO69" i="17" s="1"/>
  <c r="GG69" i="17"/>
  <c r="CN69" i="17" s="1"/>
  <c r="GI23" i="16"/>
  <c r="CO23" i="16" s="1"/>
  <c r="GG23" i="16"/>
  <c r="CN23" i="16" s="1"/>
  <c r="CL92" i="16"/>
  <c r="CL80" i="14"/>
  <c r="FZ14" i="25"/>
  <c r="GH14" i="25"/>
  <c r="GE38" i="16"/>
  <c r="CM38" i="16"/>
  <c r="CQ38" i="16" s="1"/>
  <c r="FZ19" i="14"/>
  <c r="GH19" i="14"/>
  <c r="CL36" i="16"/>
  <c r="GE34" i="16"/>
  <c r="CM34" i="16"/>
  <c r="GH34" i="14"/>
  <c r="FZ34" i="14"/>
  <c r="GI46" i="14"/>
  <c r="CO46" i="14" s="1"/>
  <c r="GG46" i="14"/>
  <c r="CN46" i="14" s="1"/>
  <c r="CL72" i="14"/>
  <c r="GI18" i="24"/>
  <c r="GG18" i="24"/>
  <c r="CN18" i="24" s="1"/>
  <c r="CL37" i="14"/>
  <c r="GH82" i="16"/>
  <c r="FZ82" i="16"/>
  <c r="GI21" i="17"/>
  <c r="CO21" i="17" s="1"/>
  <c r="CQ21" i="17" s="1"/>
  <c r="GG21" i="17"/>
  <c r="CN21" i="17" s="1"/>
  <c r="GI81" i="16"/>
  <c r="CO81" i="16" s="1"/>
  <c r="CQ81" i="16" s="1"/>
  <c r="GG81" i="16"/>
  <c r="GI32" i="17"/>
  <c r="CO32" i="17" s="1"/>
  <c r="GG32" i="17"/>
  <c r="CN32" i="17" s="1"/>
  <c r="GI91" i="16"/>
  <c r="CO91" i="16" s="1"/>
  <c r="GG91" i="16"/>
  <c r="CN91" i="16" s="1"/>
  <c r="GG14" i="16"/>
  <c r="CN14" i="16" s="1"/>
  <c r="GI14" i="16"/>
  <c r="CO14" i="16" s="1"/>
  <c r="FZ44" i="17"/>
  <c r="GH44" i="17"/>
  <c r="CL47" i="16"/>
  <c r="GI10" i="22"/>
  <c r="GG10" i="22"/>
  <c r="CN10" i="22" s="1"/>
  <c r="GH38" i="17"/>
  <c r="FZ38" i="17"/>
  <c r="GI61" i="7"/>
  <c r="GG61" i="7"/>
  <c r="CN61" i="7" s="1"/>
  <c r="FZ76" i="16"/>
  <c r="GH76" i="16"/>
  <c r="CM26" i="14"/>
  <c r="GE26" i="14"/>
  <c r="FY31" i="9"/>
  <c r="GG31" i="9"/>
  <c r="CL49" i="14"/>
  <c r="GH36" i="6"/>
  <c r="FZ36" i="6"/>
  <c r="GH62" i="17"/>
  <c r="FZ62" i="17"/>
  <c r="GH22" i="7"/>
  <c r="FZ22" i="7"/>
  <c r="GG12" i="19"/>
  <c r="FY12" i="19"/>
  <c r="GF11" i="9"/>
  <c r="GH11" i="9"/>
  <c r="CQ62" i="16"/>
  <c r="GG59" i="7"/>
  <c r="CN59" i="7" s="1"/>
  <c r="GI59" i="7"/>
  <c r="GH20" i="17"/>
  <c r="FZ20" i="17"/>
  <c r="FZ60" i="14"/>
  <c r="GH60" i="14"/>
  <c r="GH100" i="14"/>
  <c r="FZ100" i="14"/>
  <c r="CM27" i="6"/>
  <c r="CQ27" i="6" s="1"/>
  <c r="CP27" i="6" s="1"/>
  <c r="CS27" i="6" s="1"/>
  <c r="GE27" i="6"/>
  <c r="CL78" i="14"/>
  <c r="CL64" i="17"/>
  <c r="GH17" i="9"/>
  <c r="GF17" i="9"/>
  <c r="CM19" i="6"/>
  <c r="GE19" i="6"/>
  <c r="GG23" i="7"/>
  <c r="CN23" i="7" s="1"/>
  <c r="GI23" i="7"/>
  <c r="GI69" i="16"/>
  <c r="CO69" i="16" s="1"/>
  <c r="CQ69" i="16" s="1"/>
  <c r="GG69" i="16"/>
  <c r="CL78" i="16"/>
  <c r="GH32" i="6"/>
  <c r="FZ32" i="6"/>
  <c r="CL37" i="16"/>
  <c r="GG25" i="9"/>
  <c r="FY25" i="9"/>
  <c r="GH16" i="25"/>
  <c r="FZ16" i="25"/>
  <c r="GI77" i="17"/>
  <c r="CO77" i="17" s="1"/>
  <c r="GG77" i="17"/>
  <c r="CN77" i="17" s="1"/>
  <c r="GH10" i="11"/>
  <c r="FZ10" i="11"/>
  <c r="GG13" i="9"/>
  <c r="FY13" i="9"/>
  <c r="GH81" i="14"/>
  <c r="FZ81" i="14"/>
  <c r="GH56" i="7"/>
  <c r="FZ56" i="7"/>
  <c r="GH31" i="25"/>
  <c r="FZ31" i="25"/>
  <c r="GI52" i="16"/>
  <c r="CO52" i="16" s="1"/>
  <c r="CQ52" i="16" s="1"/>
  <c r="GG52" i="16"/>
  <c r="GI24" i="16"/>
  <c r="CO24" i="16" s="1"/>
  <c r="CQ24" i="16" s="1"/>
  <c r="GG24" i="16"/>
  <c r="GI9" i="10"/>
  <c r="GG9" i="10"/>
  <c r="GH12" i="4"/>
  <c r="FZ12" i="4"/>
  <c r="GI16" i="10"/>
  <c r="GG16" i="10"/>
  <c r="CN48" i="14"/>
  <c r="CP48" i="14"/>
  <c r="CS48" i="14" s="1"/>
  <c r="FZ13" i="6"/>
  <c r="GH13" i="6"/>
  <c r="GI76" i="14"/>
  <c r="CO76" i="14" s="1"/>
  <c r="GG76" i="14"/>
  <c r="CN76" i="14" s="1"/>
  <c r="CL21" i="17"/>
  <c r="FZ10" i="4"/>
  <c r="GH10" i="4"/>
  <c r="GI13" i="17"/>
  <c r="CO13" i="17" s="1"/>
  <c r="GG13" i="17"/>
  <c r="CN13" i="17" s="1"/>
  <c r="GG63" i="14"/>
  <c r="CN63" i="14" s="1"/>
  <c r="GI63" i="14"/>
  <c r="CO63" i="14" s="1"/>
  <c r="GG81" i="17"/>
  <c r="GI81" i="17"/>
  <c r="CO81" i="17" s="1"/>
  <c r="CQ81" i="17" s="1"/>
  <c r="GI13" i="13"/>
  <c r="GG13" i="13"/>
  <c r="CN13" i="13" s="1"/>
  <c r="GI30" i="4"/>
  <c r="GG30" i="4"/>
  <c r="GA9" i="15"/>
  <c r="FS9" i="15"/>
  <c r="GI96" i="16"/>
  <c r="CO96" i="16" s="1"/>
  <c r="GG96" i="16"/>
  <c r="CN96" i="16" s="1"/>
  <c r="GH18" i="11"/>
  <c r="FZ18" i="11"/>
  <c r="GH13" i="14"/>
  <c r="FZ13" i="14"/>
  <c r="GI53" i="7"/>
  <c r="GG53" i="7"/>
  <c r="CN53" i="7" s="1"/>
  <c r="CL50" i="16"/>
  <c r="GI29" i="4"/>
  <c r="GG29" i="4"/>
  <c r="CL67" i="16"/>
  <c r="CP67" i="16"/>
  <c r="CS67" i="16" s="1"/>
  <c r="GH37" i="7"/>
  <c r="FZ37" i="7"/>
  <c r="FZ17" i="25"/>
  <c r="GH17" i="25"/>
  <c r="GH93" i="17"/>
  <c r="FZ93" i="17"/>
  <c r="GG34" i="7"/>
  <c r="CN34" i="7" s="1"/>
  <c r="GI34" i="7"/>
  <c r="GE34" i="6"/>
  <c r="CM34" i="6"/>
  <c r="CN56" i="14"/>
  <c r="CP56" i="14"/>
  <c r="CS56" i="14" s="1"/>
  <c r="FY20" i="9"/>
  <c r="GG20" i="9"/>
  <c r="GG36" i="17"/>
  <c r="CN36" i="17" s="1"/>
  <c r="GI36" i="17"/>
  <c r="CO36" i="17" s="1"/>
  <c r="FZ31" i="7"/>
  <c r="GH31" i="7"/>
  <c r="GE13" i="6"/>
  <c r="CM13" i="6"/>
  <c r="GH12" i="7"/>
  <c r="FZ12" i="7"/>
  <c r="GI24" i="17"/>
  <c r="CO24" i="17" s="1"/>
  <c r="CQ24" i="17" s="1"/>
  <c r="GG24" i="17"/>
  <c r="CN24" i="17" s="1"/>
  <c r="CL33" i="17"/>
  <c r="CP33" i="17"/>
  <c r="CS33" i="17" s="1"/>
  <c r="GI9" i="16"/>
  <c r="GG9" i="16"/>
  <c r="CN9" i="16" s="1"/>
  <c r="GH72" i="16"/>
  <c r="FZ72" i="16"/>
  <c r="GG15" i="24"/>
  <c r="CN15" i="24" s="1"/>
  <c r="GI15" i="24"/>
  <c r="FZ17" i="16"/>
  <c r="GH17" i="16"/>
  <c r="CL31" i="14"/>
  <c r="CL75" i="16"/>
  <c r="GF14" i="9"/>
  <c r="GH14" i="9"/>
  <c r="GH17" i="7"/>
  <c r="FZ17" i="7"/>
  <c r="GG94" i="16"/>
  <c r="GI94" i="16"/>
  <c r="CO94" i="16" s="1"/>
  <c r="CQ94" i="16" s="1"/>
  <c r="GH39" i="16"/>
  <c r="FZ39" i="16"/>
  <c r="CL88" i="16"/>
  <c r="CM78" i="17"/>
  <c r="GE78" i="17"/>
  <c r="CM39" i="16"/>
  <c r="GE39" i="16"/>
  <c r="GE20" i="6"/>
  <c r="CM20" i="6"/>
  <c r="GH10" i="16"/>
  <c r="FZ10" i="16"/>
  <c r="GH31" i="16"/>
  <c r="FZ31" i="16"/>
  <c r="GH83" i="14"/>
  <c r="FZ83" i="14"/>
  <c r="GI26" i="17"/>
  <c r="CO26" i="17" s="1"/>
  <c r="CQ26" i="17" s="1"/>
  <c r="GG26" i="17"/>
  <c r="GG45" i="14"/>
  <c r="CN45" i="14" s="1"/>
  <c r="GI45" i="14"/>
  <c r="CO45" i="14" s="1"/>
  <c r="GG21" i="10"/>
  <c r="GI21" i="10"/>
  <c r="FZ21" i="14"/>
  <c r="GH21" i="14"/>
  <c r="CL22" i="16"/>
  <c r="CP22" i="16"/>
  <c r="CS22" i="16" s="1"/>
  <c r="GI39" i="7"/>
  <c r="GG39" i="7"/>
  <c r="CN39" i="7" s="1"/>
  <c r="CL33" i="14"/>
  <c r="GH11" i="6"/>
  <c r="FZ11" i="6"/>
  <c r="GH59" i="17"/>
  <c r="FZ59" i="17"/>
  <c r="FZ25" i="25"/>
  <c r="GH25" i="25"/>
  <c r="FZ54" i="14"/>
  <c r="GH54" i="14"/>
  <c r="GH42" i="14"/>
  <c r="FZ42" i="14"/>
  <c r="FZ11" i="5"/>
  <c r="GH11" i="5"/>
  <c r="GG46" i="17"/>
  <c r="CN46" i="17" s="1"/>
  <c r="GI46" i="17"/>
  <c r="CO46" i="17" s="1"/>
  <c r="GI77" i="16"/>
  <c r="CO77" i="16" s="1"/>
  <c r="CQ77" i="16" s="1"/>
  <c r="GG77" i="16"/>
  <c r="CN77" i="16" s="1"/>
  <c r="GH56" i="16"/>
  <c r="FZ56" i="16"/>
  <c r="CL19" i="16"/>
  <c r="GH22" i="11"/>
  <c r="FZ22" i="11"/>
  <c r="GG62" i="16"/>
  <c r="CN62" i="16" s="1"/>
  <c r="GI62" i="16"/>
  <c r="CO62" i="16" s="1"/>
  <c r="GI32" i="16"/>
  <c r="CO32" i="16" s="1"/>
  <c r="CQ32" i="16" s="1"/>
  <c r="GG32" i="16"/>
  <c r="FZ98" i="16"/>
  <c r="GH98" i="16"/>
  <c r="GG9" i="25"/>
  <c r="GI9" i="25"/>
  <c r="FZ88" i="17"/>
  <c r="GH88" i="17"/>
  <c r="GI10" i="14"/>
  <c r="GG10" i="14"/>
  <c r="CN10" i="14" s="1"/>
  <c r="FZ97" i="16"/>
  <c r="GH97" i="16"/>
  <c r="FZ13" i="15"/>
  <c r="GH13" i="15"/>
  <c r="GH27" i="17"/>
  <c r="FZ27" i="17"/>
  <c r="GH64" i="16"/>
  <c r="FZ64" i="16"/>
  <c r="FZ30" i="25"/>
  <c r="GH30" i="25"/>
  <c r="CM15" i="6"/>
  <c r="GE15" i="6"/>
  <c r="GH84" i="17"/>
  <c r="FZ84" i="17"/>
  <c r="GG90" i="17"/>
  <c r="GI90" i="17"/>
  <c r="CO90" i="17" s="1"/>
  <c r="CQ90" i="17" s="1"/>
  <c r="FZ50" i="17"/>
  <c r="GH50" i="17"/>
  <c r="FZ12" i="16"/>
  <c r="GH12" i="16"/>
  <c r="GH55" i="14"/>
  <c r="FZ55" i="14"/>
  <c r="FZ97" i="17"/>
  <c r="GH97" i="17"/>
  <c r="GH16" i="6"/>
  <c r="FZ16" i="6"/>
  <c r="GH36" i="16"/>
  <c r="FZ36" i="16"/>
  <c r="GH15" i="6"/>
  <c r="FZ15" i="6"/>
  <c r="FY15" i="9"/>
  <c r="GG15" i="9"/>
  <c r="GH62" i="14"/>
  <c r="FZ62" i="14"/>
  <c r="GH41" i="14"/>
  <c r="FZ41" i="14"/>
  <c r="GE79" i="17"/>
  <c r="CM79" i="17"/>
  <c r="GI50" i="16"/>
  <c r="CO50" i="16" s="1"/>
  <c r="CQ50" i="16" s="1"/>
  <c r="GG50" i="16"/>
  <c r="CN50" i="16" s="1"/>
  <c r="FZ51" i="16"/>
  <c r="GH51" i="16"/>
  <c r="GH99" i="14"/>
  <c r="FZ99" i="14"/>
  <c r="GI95" i="16"/>
  <c r="CO95" i="16" s="1"/>
  <c r="GG95" i="16"/>
  <c r="CN95" i="16" s="1"/>
  <c r="GH9" i="13"/>
  <c r="FZ9" i="13"/>
  <c r="FZ61" i="16"/>
  <c r="GH61" i="16"/>
  <c r="GI37" i="6"/>
  <c r="CO37" i="6" s="1"/>
  <c r="GG37" i="6"/>
  <c r="CL15" i="17"/>
  <c r="CM44" i="17"/>
  <c r="GE44" i="17"/>
  <c r="GE32" i="6"/>
  <c r="CM32" i="6"/>
  <c r="FY28" i="9"/>
  <c r="GG28" i="9"/>
  <c r="GI26" i="10"/>
  <c r="GG26" i="10"/>
  <c r="CL91" i="14"/>
  <c r="CL70" i="14"/>
  <c r="FZ49" i="16"/>
  <c r="GH49" i="16"/>
  <c r="FZ71" i="17"/>
  <c r="GH71" i="17"/>
  <c r="FZ45" i="17"/>
  <c r="GH45" i="17"/>
  <c r="CQ45" i="14"/>
  <c r="GI26" i="16"/>
  <c r="CO26" i="16" s="1"/>
  <c r="GG26" i="16"/>
  <c r="CN26" i="16" s="1"/>
  <c r="CM33" i="6"/>
  <c r="GE33" i="6"/>
  <c r="CM43" i="17"/>
  <c r="CQ43" i="17" s="1"/>
  <c r="GE43" i="17"/>
  <c r="GI19" i="16"/>
  <c r="CO19" i="16" s="1"/>
  <c r="CQ19" i="16" s="1"/>
  <c r="GG19" i="16"/>
  <c r="CN19" i="16" s="1"/>
  <c r="GG54" i="17"/>
  <c r="CN54" i="17" s="1"/>
  <c r="GI54" i="17"/>
  <c r="CO54" i="17" s="1"/>
  <c r="FZ15" i="4"/>
  <c r="GH15" i="4"/>
  <c r="CL38" i="14"/>
  <c r="CL42" i="16"/>
  <c r="GE28" i="6"/>
  <c r="CM28" i="6"/>
  <c r="CL68" i="17"/>
  <c r="GH18" i="14"/>
  <c r="FZ18" i="14"/>
  <c r="GE11" i="16"/>
  <c r="CM11" i="16"/>
  <c r="GH15" i="11"/>
  <c r="FZ15" i="11"/>
  <c r="GI24" i="7"/>
  <c r="GG24" i="7"/>
  <c r="CN24" i="7" s="1"/>
  <c r="FY10" i="19"/>
  <c r="GG10" i="19"/>
  <c r="FZ41" i="17"/>
  <c r="GH41" i="17"/>
  <c r="FZ92" i="16"/>
  <c r="GH92" i="16"/>
  <c r="CM50" i="17"/>
  <c r="GE50" i="17"/>
  <c r="CL97" i="14"/>
  <c r="GH12" i="15"/>
  <c r="FZ12" i="15"/>
  <c r="CM43" i="14"/>
  <c r="GE43" i="14"/>
  <c r="GE59" i="14"/>
  <c r="CM59" i="14"/>
  <c r="CM32" i="17"/>
  <c r="CQ32" i="17" s="1"/>
  <c r="GE32" i="17"/>
  <c r="CL77" i="16"/>
  <c r="GG33" i="16"/>
  <c r="CN33" i="16" s="1"/>
  <c r="GI33" i="16"/>
  <c r="CO33" i="16" s="1"/>
  <c r="CL65" i="14"/>
  <c r="GI79" i="16"/>
  <c r="CO79" i="16" s="1"/>
  <c r="GG79" i="16"/>
  <c r="CN79" i="16" s="1"/>
  <c r="GG78" i="16"/>
  <c r="CN78" i="16" s="1"/>
  <c r="GI78" i="16"/>
  <c r="CO78" i="16" s="1"/>
  <c r="CQ78" i="16" s="1"/>
  <c r="FZ18" i="6"/>
  <c r="GH18" i="6"/>
  <c r="GI44" i="16"/>
  <c r="CO44" i="16" s="1"/>
  <c r="CQ44" i="16" s="1"/>
  <c r="GG44" i="16"/>
  <c r="CM84" i="16"/>
  <c r="GE84" i="16"/>
  <c r="CM35" i="16"/>
  <c r="GE35" i="16"/>
  <c r="CL55" i="16"/>
  <c r="CP24" i="17"/>
  <c r="CS24" i="17" s="1"/>
  <c r="CL24" i="17"/>
  <c r="GI70" i="17"/>
  <c r="CO70" i="17" s="1"/>
  <c r="CQ70" i="17" s="1"/>
  <c r="GG70" i="17"/>
  <c r="GE24" i="6"/>
  <c r="CM24" i="6"/>
  <c r="GG99" i="16"/>
  <c r="GI99" i="16"/>
  <c r="CO99" i="16" s="1"/>
  <c r="CQ99" i="16" s="1"/>
  <c r="GF30" i="9"/>
  <c r="GH30" i="9"/>
  <c r="FZ60" i="16"/>
  <c r="GH60" i="16"/>
  <c r="CL98" i="14"/>
  <c r="FZ89" i="16"/>
  <c r="GH89" i="16"/>
  <c r="GG29" i="14"/>
  <c r="GI29" i="14"/>
  <c r="CO29" i="14" s="1"/>
  <c r="CQ29" i="14" s="1"/>
  <c r="CP45" i="14"/>
  <c r="CS45" i="14" s="1"/>
  <c r="CL45" i="14"/>
  <c r="CL41" i="17"/>
  <c r="GH10" i="5"/>
  <c r="FZ10" i="5"/>
  <c r="CM30" i="6"/>
  <c r="GE30" i="6"/>
  <c r="GH88" i="16"/>
  <c r="FZ88" i="16"/>
  <c r="GH70" i="14"/>
  <c r="FZ70" i="14"/>
  <c r="CL84" i="17"/>
  <c r="CM12" i="5"/>
  <c r="GE12" i="5"/>
  <c r="GI67" i="14"/>
  <c r="CO67" i="14" s="1"/>
  <c r="GG67" i="14"/>
  <c r="CN67" i="14" s="1"/>
  <c r="GI74" i="16"/>
  <c r="CO74" i="16" s="1"/>
  <c r="GG74" i="16"/>
  <c r="CN74" i="16" s="1"/>
  <c r="CM14" i="6"/>
  <c r="GE14" i="6"/>
  <c r="CL58" i="17"/>
  <c r="GH21" i="24"/>
  <c r="FZ21" i="24"/>
  <c r="GH19" i="13"/>
  <c r="FZ19" i="13"/>
  <c r="GG68" i="17"/>
  <c r="CN68" i="17" s="1"/>
  <c r="GI68" i="17"/>
  <c r="CO68" i="17" s="1"/>
  <c r="CQ68" i="17" s="1"/>
  <c r="CL68" i="14"/>
  <c r="CP68" i="14"/>
  <c r="CS68" i="14" s="1"/>
  <c r="FZ34" i="17"/>
  <c r="GH34" i="17"/>
  <c r="GA9" i="6"/>
  <c r="FS9" i="6"/>
  <c r="GH78" i="14"/>
  <c r="FZ78" i="14"/>
  <c r="GF18" i="9"/>
  <c r="GH18" i="9"/>
  <c r="GI47" i="14"/>
  <c r="CO47" i="14" s="1"/>
  <c r="GG47" i="14"/>
  <c r="CN47" i="14" s="1"/>
  <c r="CQ87" i="17"/>
  <c r="GH32" i="25"/>
  <c r="FZ32" i="25"/>
  <c r="CL81" i="14"/>
  <c r="GH100" i="16"/>
  <c r="FZ100" i="16"/>
  <c r="GH25" i="14"/>
  <c r="FZ25" i="14"/>
  <c r="FZ59" i="14"/>
  <c r="GH59" i="14"/>
  <c r="GG66" i="14"/>
  <c r="GI66" i="14"/>
  <c r="CO66" i="14" s="1"/>
  <c r="CQ66" i="14" s="1"/>
  <c r="FZ12" i="12"/>
  <c r="GH12" i="12"/>
  <c r="GG21" i="9"/>
  <c r="FY21" i="9"/>
  <c r="GI88" i="14"/>
  <c r="CO88" i="14" s="1"/>
  <c r="CQ88" i="14" s="1"/>
  <c r="GG88" i="14"/>
  <c r="CN88" i="14" s="1"/>
  <c r="CL88" i="14"/>
  <c r="CP88" i="14"/>
  <c r="CS88" i="14" s="1"/>
  <c r="FZ26" i="6"/>
  <c r="GH26" i="6"/>
  <c r="FZ54" i="7"/>
  <c r="GH54" i="7"/>
  <c r="GI80" i="14"/>
  <c r="CO80" i="14" s="1"/>
  <c r="CQ80" i="14" s="1"/>
  <c r="GG80" i="14"/>
  <c r="CN80" i="14" s="1"/>
  <c r="CL62" i="17"/>
  <c r="GH25" i="7"/>
  <c r="FZ25" i="7"/>
  <c r="GH67" i="17"/>
  <c r="FZ67" i="17"/>
  <c r="FY24" i="9"/>
  <c r="GG24" i="9"/>
  <c r="GI31" i="14"/>
  <c r="CO31" i="14" s="1"/>
  <c r="CQ31" i="14" s="1"/>
  <c r="GG31" i="14"/>
  <c r="CN31" i="14" s="1"/>
  <c r="GI75" i="14"/>
  <c r="CO75" i="14" s="1"/>
  <c r="GG75" i="14"/>
  <c r="CN75" i="14" s="1"/>
  <c r="GH17" i="4"/>
  <c r="FZ17" i="4"/>
  <c r="GH27" i="4"/>
  <c r="FZ27" i="4"/>
  <c r="CL41" i="16"/>
  <c r="CL64" i="16"/>
  <c r="CL42" i="14"/>
  <c r="GI27" i="7"/>
  <c r="GG27" i="7"/>
  <c r="CN27" i="7" s="1"/>
  <c r="CQ54" i="17"/>
  <c r="GG21" i="16"/>
  <c r="GI21" i="16"/>
  <c r="CO21" i="16" s="1"/>
  <c r="CQ21" i="16" s="1"/>
  <c r="CM53" i="14"/>
  <c r="CQ53" i="14" s="1"/>
  <c r="GE53" i="14"/>
  <c r="GI83" i="16"/>
  <c r="CO83" i="16" s="1"/>
  <c r="GG83" i="16"/>
  <c r="CN83" i="16" s="1"/>
  <c r="CL76" i="17"/>
  <c r="GH10" i="13"/>
  <c r="FZ10" i="13"/>
  <c r="GH51" i="17"/>
  <c r="FZ51" i="17"/>
  <c r="CL80" i="17"/>
  <c r="GE61" i="16"/>
  <c r="CM61" i="16"/>
  <c r="CM27" i="17"/>
  <c r="GE27" i="17"/>
  <c r="CM97" i="17"/>
  <c r="GE97" i="17"/>
  <c r="GH76" i="17"/>
  <c r="FZ76" i="17"/>
  <c r="FZ52" i="14"/>
  <c r="GH52" i="14"/>
  <c r="GE83" i="16"/>
  <c r="CM83" i="16"/>
  <c r="CQ83" i="16" s="1"/>
  <c r="GH16" i="16"/>
  <c r="FZ16" i="16"/>
  <c r="FY16" i="9"/>
  <c r="GG16" i="9"/>
  <c r="GH9" i="9"/>
  <c r="GF9" i="9"/>
  <c r="CP87" i="17"/>
  <c r="CS87" i="17" s="1"/>
  <c r="CL87" i="17"/>
  <c r="GI22" i="14"/>
  <c r="CO22" i="14" s="1"/>
  <c r="CQ22" i="14" s="1"/>
  <c r="GG22" i="14"/>
  <c r="GH44" i="14"/>
  <c r="FZ44" i="14"/>
  <c r="GH93" i="16"/>
  <c r="FZ93" i="16"/>
  <c r="CQ91" i="16"/>
  <c r="GG70" i="16"/>
  <c r="CN70" i="16" s="1"/>
  <c r="GI70" i="16"/>
  <c r="CO70" i="16" s="1"/>
  <c r="GH82" i="14"/>
  <c r="FZ82" i="14"/>
  <c r="FZ14" i="13"/>
  <c r="GH14" i="13"/>
  <c r="GI28" i="14"/>
  <c r="CO28" i="14" s="1"/>
  <c r="GG28" i="14"/>
  <c r="CN28" i="14" s="1"/>
  <c r="CL51" i="17"/>
  <c r="GH24" i="6"/>
  <c r="FZ24" i="6"/>
  <c r="GI14" i="21"/>
  <c r="GG14" i="21"/>
  <c r="GE82" i="16"/>
  <c r="CM82" i="16"/>
  <c r="FS9" i="7"/>
  <c r="GA9" i="7"/>
  <c r="CL54" i="17"/>
  <c r="CM64" i="14"/>
  <c r="CQ64" i="14" s="1"/>
  <c r="GE64" i="14"/>
  <c r="CL60" i="16"/>
  <c r="CP51" i="14"/>
  <c r="CS51" i="14" s="1"/>
  <c r="FZ26" i="25"/>
  <c r="GH26" i="25"/>
  <c r="CM10" i="6"/>
  <c r="GE10" i="6"/>
  <c r="GH20" i="6"/>
  <c r="FZ20" i="6"/>
  <c r="CL53" i="16"/>
  <c r="CM85" i="14"/>
  <c r="GE85" i="14"/>
  <c r="FZ14" i="4"/>
  <c r="GH14" i="4"/>
  <c r="CL55" i="17"/>
  <c r="CM96" i="14"/>
  <c r="CQ96" i="14" s="1"/>
  <c r="GE96" i="14"/>
  <c r="FZ18" i="25"/>
  <c r="GH18" i="25"/>
  <c r="GH23" i="11"/>
  <c r="FZ23" i="11"/>
  <c r="GI45" i="7"/>
  <c r="GG45" i="7"/>
  <c r="CN45" i="7" s="1"/>
  <c r="FZ35" i="14"/>
  <c r="GH35" i="14"/>
  <c r="GI24" i="4"/>
  <c r="GG24" i="4"/>
  <c r="GI47" i="17"/>
  <c r="CO47" i="17" s="1"/>
  <c r="GG47" i="17"/>
  <c r="CN47" i="17" s="1"/>
  <c r="CL56" i="17"/>
  <c r="GI57" i="14"/>
  <c r="CO57" i="14" s="1"/>
  <c r="GG57" i="14"/>
  <c r="CN57" i="14" s="1"/>
  <c r="FZ10" i="7"/>
  <c r="GH10" i="7"/>
  <c r="GI15" i="17"/>
  <c r="CO15" i="17" s="1"/>
  <c r="CQ15" i="17" s="1"/>
  <c r="GG15" i="17"/>
  <c r="CN15" i="17" s="1"/>
  <c r="FZ29" i="6"/>
  <c r="GH29" i="6"/>
  <c r="GG13" i="16"/>
  <c r="GI13" i="16"/>
  <c r="CO13" i="16" s="1"/>
  <c r="CQ13" i="16" s="1"/>
  <c r="CP91" i="16"/>
  <c r="CS91" i="16" s="1"/>
  <c r="CL91" i="16"/>
  <c r="FZ48" i="16"/>
  <c r="GH48" i="16"/>
  <c r="GA9" i="11"/>
  <c r="FS9" i="11"/>
  <c r="GH27" i="25"/>
  <c r="FZ27" i="25"/>
  <c r="CM63" i="14"/>
  <c r="CQ63" i="14" s="1"/>
  <c r="GE63" i="14"/>
  <c r="GI10" i="18"/>
  <c r="CO10" i="18" s="1"/>
  <c r="CQ10" i="18" s="1"/>
  <c r="CP10" i="18" s="1"/>
  <c r="CS10" i="18" s="1"/>
  <c r="CS7" i="18" s="1"/>
  <c r="D33" i="1" s="1"/>
  <c r="GG10" i="18"/>
  <c r="CN10" i="18" s="1"/>
  <c r="GI72" i="17"/>
  <c r="CO72" i="17" s="1"/>
  <c r="GG72" i="17"/>
  <c r="CN72" i="17" s="1"/>
  <c r="FZ18" i="13"/>
  <c r="GH18" i="13"/>
  <c r="GH12" i="6"/>
  <c r="FZ12" i="6"/>
  <c r="GH10" i="25"/>
  <c r="FZ10" i="25"/>
  <c r="CL86" i="17"/>
  <c r="GH65" i="17"/>
  <c r="FZ65" i="17"/>
  <c r="GH20" i="7"/>
  <c r="FZ20" i="7"/>
  <c r="CM28" i="14"/>
  <c r="CQ28" i="14" s="1"/>
  <c r="GE28" i="14"/>
  <c r="GE27" i="16"/>
  <c r="CM27" i="16"/>
  <c r="CQ27" i="16" s="1"/>
  <c r="CM90" i="16"/>
  <c r="GE90" i="16"/>
  <c r="GG15" i="7"/>
  <c r="CN15" i="7" s="1"/>
  <c r="GI15" i="7"/>
  <c r="GI33" i="14"/>
  <c r="CO33" i="14" s="1"/>
  <c r="CQ33" i="14" s="1"/>
  <c r="GG33" i="14"/>
  <c r="CN33" i="14" s="1"/>
  <c r="FZ84" i="16"/>
  <c r="GH84" i="16"/>
  <c r="GH13" i="4"/>
  <c r="FZ13" i="4"/>
  <c r="GH10" i="24"/>
  <c r="FZ10" i="24"/>
  <c r="GI49" i="7"/>
  <c r="GG49" i="7"/>
  <c r="CN49" i="7" s="1"/>
  <c r="CP46" i="16"/>
  <c r="CS46" i="16" s="1"/>
  <c r="CL46" i="16"/>
  <c r="GG82" i="17"/>
  <c r="GI82" i="17"/>
  <c r="CO82" i="17" s="1"/>
  <c r="CQ82" i="17" s="1"/>
  <c r="GI10" i="12"/>
  <c r="GG10" i="12"/>
  <c r="CN10" i="12" s="1"/>
  <c r="FZ80" i="17"/>
  <c r="GH80" i="17"/>
  <c r="GI17" i="11"/>
  <c r="GG17" i="11"/>
  <c r="CQ55" i="17"/>
  <c r="FZ52" i="17"/>
  <c r="GH52" i="17"/>
  <c r="GI34" i="16"/>
  <c r="CO34" i="16" s="1"/>
  <c r="GG34" i="16"/>
  <c r="CN34" i="16" s="1"/>
  <c r="FZ57" i="17"/>
  <c r="GH57" i="17"/>
  <c r="GI35" i="7"/>
  <c r="GG35" i="7"/>
  <c r="CN35" i="7" s="1"/>
  <c r="GH94" i="14"/>
  <c r="FZ94" i="14"/>
  <c r="CL92" i="17"/>
  <c r="CP92" i="17"/>
  <c r="CS92" i="17" s="1"/>
  <c r="CP79" i="16"/>
  <c r="CS79" i="16" s="1"/>
  <c r="CL79" i="16"/>
  <c r="GH48" i="7"/>
  <c r="FZ48" i="7"/>
  <c r="CP77" i="17"/>
  <c r="CS77" i="17" s="1"/>
  <c r="CL77" i="17"/>
  <c r="GH11" i="19"/>
  <c r="GF11" i="19"/>
  <c r="GH23" i="6"/>
  <c r="FZ23" i="6"/>
  <c r="GH55" i="16"/>
  <c r="FZ55" i="16"/>
  <c r="CQ39" i="17"/>
  <c r="GI68" i="14"/>
  <c r="CO68" i="14" s="1"/>
  <c r="CQ68" i="14" s="1"/>
  <c r="GG68" i="14"/>
  <c r="CN68" i="14" s="1"/>
  <c r="FZ13" i="7"/>
  <c r="GH13" i="7"/>
  <c r="GI35" i="17"/>
  <c r="CO35" i="17" s="1"/>
  <c r="GG35" i="17"/>
  <c r="CN35" i="17" s="1"/>
  <c r="CL74" i="17"/>
  <c r="CL16" i="16"/>
  <c r="FZ33" i="6"/>
  <c r="GH33" i="6"/>
  <c r="GG21" i="4"/>
  <c r="GI21" i="4"/>
  <c r="CN19" i="17"/>
  <c r="CP19" i="17"/>
  <c r="CS19" i="17" s="1"/>
  <c r="GI19" i="7"/>
  <c r="GG19" i="7"/>
  <c r="CN19" i="7" s="1"/>
  <c r="GA9" i="4"/>
  <c r="FS9" i="4"/>
  <c r="GH80" i="16"/>
  <c r="FZ80" i="16"/>
  <c r="GG27" i="10"/>
  <c r="GI27" i="10"/>
  <c r="GG13" i="11"/>
  <c r="GI13" i="11"/>
  <c r="CP91" i="17"/>
  <c r="CS91" i="17" s="1"/>
  <c r="CL91" i="17"/>
  <c r="GI92" i="17"/>
  <c r="CO92" i="17" s="1"/>
  <c r="GG92" i="17"/>
  <c r="CN92" i="17" s="1"/>
  <c r="GE12" i="6"/>
  <c r="CM12" i="6"/>
  <c r="CM23" i="16"/>
  <c r="CQ23" i="16" s="1"/>
  <c r="GE23" i="16"/>
  <c r="CP57" i="16"/>
  <c r="CS57" i="16" s="1"/>
  <c r="FZ30" i="6"/>
  <c r="GH30" i="6"/>
  <c r="GH49" i="14"/>
  <c r="FZ49" i="14"/>
  <c r="FZ26" i="11"/>
  <c r="GH26" i="11"/>
  <c r="CQ13" i="17"/>
  <c r="CP37" i="17"/>
  <c r="CS37" i="17" s="1"/>
  <c r="CL37" i="17"/>
  <c r="FZ11" i="13"/>
  <c r="GH11" i="13"/>
  <c r="GH91" i="14"/>
  <c r="FZ91" i="14"/>
  <c r="CP20" i="14"/>
  <c r="CS20" i="14" s="1"/>
  <c r="CL20" i="14"/>
  <c r="GE57" i="14"/>
  <c r="CM57" i="14"/>
  <c r="CQ57" i="14" s="1"/>
  <c r="GI39" i="14"/>
  <c r="CO39" i="14" s="1"/>
  <c r="CQ39" i="14" s="1"/>
  <c r="GG39" i="14"/>
  <c r="CN39" i="14" s="1"/>
  <c r="CP95" i="16"/>
  <c r="CS95" i="16" s="1"/>
  <c r="CL95" i="16"/>
  <c r="GI55" i="17"/>
  <c r="CO55" i="17" s="1"/>
  <c r="GG55" i="17"/>
  <c r="CN55" i="17" s="1"/>
  <c r="CQ92" i="17"/>
  <c r="FZ9" i="19"/>
  <c r="FR9" i="19"/>
  <c r="CQ79" i="16"/>
  <c r="CQ77" i="17"/>
  <c r="CP39" i="17"/>
  <c r="CS39" i="17" s="1"/>
  <c r="CL39" i="17"/>
  <c r="GI13" i="10"/>
  <c r="GG13" i="10"/>
  <c r="GE87" i="16"/>
  <c r="CM87" i="16"/>
  <c r="CQ87" i="16" s="1"/>
  <c r="GI14" i="10"/>
  <c r="GG14" i="10"/>
  <c r="CL34" i="14"/>
  <c r="GG86" i="16"/>
  <c r="GI86" i="16"/>
  <c r="CO86" i="16" s="1"/>
  <c r="CQ86" i="16" s="1"/>
  <c r="CL45" i="16"/>
  <c r="GI58" i="7"/>
  <c r="GG58" i="7"/>
  <c r="CN58" i="7" s="1"/>
  <c r="GH35" i="16"/>
  <c r="FZ35" i="16"/>
  <c r="CQ91" i="17"/>
  <c r="GG43" i="7"/>
  <c r="CN43" i="7" s="1"/>
  <c r="GI43" i="7"/>
  <c r="GI58" i="14"/>
  <c r="CO58" i="14" s="1"/>
  <c r="GG58" i="14"/>
  <c r="CN58" i="14" s="1"/>
  <c r="GI22" i="10"/>
  <c r="GG22" i="10"/>
  <c r="GE10" i="5"/>
  <c r="CM10" i="5"/>
  <c r="CL35" i="17"/>
  <c r="CM18" i="6"/>
  <c r="GE18" i="6"/>
  <c r="FZ29" i="7"/>
  <c r="GH29" i="7"/>
  <c r="GI11" i="16"/>
  <c r="CO11" i="16" s="1"/>
  <c r="GG11" i="16"/>
  <c r="CN11" i="16" s="1"/>
  <c r="GH9" i="21"/>
  <c r="FZ9" i="21"/>
  <c r="CP13" i="17"/>
  <c r="CS13" i="17" s="1"/>
  <c r="CL13" i="17"/>
  <c r="GE61" i="14"/>
  <c r="CM61" i="14"/>
  <c r="GE58" i="14"/>
  <c r="CM58" i="14"/>
  <c r="CQ37" i="17"/>
  <c r="CP46" i="14"/>
  <c r="CS46" i="14" s="1"/>
  <c r="CL46" i="14"/>
  <c r="FZ58" i="17"/>
  <c r="GH58" i="17"/>
  <c r="CP69" i="17"/>
  <c r="CS69" i="17" s="1"/>
  <c r="CL69" i="17"/>
  <c r="GE45" i="17"/>
  <c r="CM45" i="17"/>
  <c r="FZ21" i="25"/>
  <c r="GH21" i="25"/>
  <c r="CL50" i="14"/>
  <c r="GH25" i="17"/>
  <c r="FZ25" i="17"/>
  <c r="GI85" i="14"/>
  <c r="CO85" i="14" s="1"/>
  <c r="GG85" i="14"/>
  <c r="CN85" i="14" s="1"/>
  <c r="CQ95" i="16"/>
  <c r="FS9" i="22"/>
  <c r="GA9" i="22"/>
  <c r="FZ61" i="14"/>
  <c r="GH61" i="14"/>
  <c r="FZ22" i="6"/>
  <c r="GH22" i="6"/>
  <c r="GG37" i="14"/>
  <c r="CN37" i="14" s="1"/>
  <c r="GI37" i="14"/>
  <c r="CO37" i="14" s="1"/>
  <c r="FZ43" i="16"/>
  <c r="GH43" i="16"/>
  <c r="GI16" i="14"/>
  <c r="GG16" i="14"/>
  <c r="CN16" i="14" s="1"/>
  <c r="GI26" i="7"/>
  <c r="GG26" i="7"/>
  <c r="CN26" i="7" s="1"/>
  <c r="GH28" i="25"/>
  <c r="FZ28" i="25"/>
  <c r="FS9" i="14"/>
  <c r="GA9" i="14"/>
  <c r="CM96" i="16"/>
  <c r="CQ96" i="16" s="1"/>
  <c r="GE96" i="16"/>
  <c r="GE47" i="17"/>
  <c r="CM47" i="17"/>
  <c r="CQ47" i="17" s="1"/>
  <c r="GE29" i="6"/>
  <c r="CM29" i="6"/>
  <c r="GH34" i="6"/>
  <c r="FZ34" i="6"/>
  <c r="GG10" i="21"/>
  <c r="GI10" i="21"/>
  <c r="GI93" i="14"/>
  <c r="CO93" i="14" s="1"/>
  <c r="CQ93" i="14" s="1"/>
  <c r="GG93" i="14"/>
  <c r="GG25" i="11"/>
  <c r="GI25" i="11"/>
  <c r="FZ46" i="7"/>
  <c r="GH46" i="7"/>
  <c r="GI53" i="17"/>
  <c r="CO53" i="17" s="1"/>
  <c r="CQ53" i="17" s="1"/>
  <c r="GG53" i="17"/>
  <c r="CQ72" i="17"/>
  <c r="CQ35" i="17"/>
  <c r="GG79" i="14"/>
  <c r="CN79" i="14" s="1"/>
  <c r="GI79" i="14"/>
  <c r="CO79" i="14" s="1"/>
  <c r="GG31" i="4"/>
  <c r="GI31" i="4"/>
  <c r="CM35" i="14"/>
  <c r="GE35" i="14"/>
  <c r="GE52" i="14"/>
  <c r="CM52" i="14"/>
  <c r="GI74" i="14"/>
  <c r="CO74" i="14" s="1"/>
  <c r="CQ74" i="14" s="1"/>
  <c r="GG74" i="14"/>
  <c r="GH89" i="17"/>
  <c r="FZ89" i="17"/>
  <c r="GH19" i="6"/>
  <c r="FZ19" i="6"/>
  <c r="GE31" i="6"/>
  <c r="CM31" i="6"/>
  <c r="CM23" i="6"/>
  <c r="GE23" i="6"/>
  <c r="GF12" i="9"/>
  <c r="GH12" i="9"/>
  <c r="CQ46" i="14"/>
  <c r="GE100" i="16"/>
  <c r="CM100" i="16"/>
  <c r="GI35" i="6"/>
  <c r="CO35" i="6" s="1"/>
  <c r="GG35" i="6"/>
  <c r="CQ69" i="17"/>
  <c r="GI17" i="17"/>
  <c r="CO17" i="17" s="1"/>
  <c r="CQ17" i="17" s="1"/>
  <c r="GG17" i="17"/>
  <c r="GI11" i="7"/>
  <c r="GG11" i="7"/>
  <c r="CN11" i="7" s="1"/>
  <c r="FZ21" i="7"/>
  <c r="GH21" i="7"/>
  <c r="GF22" i="9"/>
  <c r="GH22" i="9"/>
  <c r="GH40" i="17"/>
  <c r="FZ40" i="17"/>
  <c r="CP54" i="16"/>
  <c r="CS54" i="16" s="1"/>
  <c r="CL54" i="16"/>
  <c r="GH56" i="17"/>
  <c r="FZ56" i="17"/>
  <c r="GH73" i="17"/>
  <c r="FZ73" i="17"/>
  <c r="CL47" i="14"/>
  <c r="CP47" i="14"/>
  <c r="CS47" i="14" s="1"/>
  <c r="GI26" i="4"/>
  <c r="GG26" i="4"/>
  <c r="GE46" i="17"/>
  <c r="CM46" i="17"/>
  <c r="CQ46" i="17" s="1"/>
  <c r="GG9" i="18"/>
  <c r="CN9" i="18" s="1"/>
  <c r="GI9" i="18"/>
  <c r="CP74" i="16"/>
  <c r="CS74" i="16" s="1"/>
  <c r="CL74" i="16"/>
  <c r="CL83" i="14"/>
  <c r="GH47" i="16"/>
  <c r="FZ47" i="16"/>
  <c r="GH45" i="16"/>
  <c r="FZ45" i="16"/>
  <c r="GH48" i="17"/>
  <c r="FZ48" i="17"/>
  <c r="FY23" i="9"/>
  <c r="GG23" i="9"/>
  <c r="FZ68" i="16"/>
  <c r="GH68" i="16"/>
  <c r="FZ11" i="14"/>
  <c r="GH11" i="14"/>
  <c r="FZ77" i="14"/>
  <c r="GH77" i="14"/>
  <c r="GE17" i="6"/>
  <c r="CM17" i="6"/>
  <c r="CL96" i="17"/>
  <c r="CL20" i="17"/>
  <c r="GI75" i="16"/>
  <c r="CO75" i="16" s="1"/>
  <c r="CQ75" i="16" s="1"/>
  <c r="GG75" i="16"/>
  <c r="CN75" i="16" s="1"/>
  <c r="CL40" i="17"/>
  <c r="CP18" i="16"/>
  <c r="CS18" i="16" s="1"/>
  <c r="CL18" i="16"/>
  <c r="GI13" i="21"/>
  <c r="GG13" i="21"/>
  <c r="GI38" i="14"/>
  <c r="CO38" i="14" s="1"/>
  <c r="CQ38" i="14" s="1"/>
  <c r="GG38" i="14"/>
  <c r="CN38" i="14" s="1"/>
  <c r="GI18" i="16"/>
  <c r="CO18" i="16" s="1"/>
  <c r="CQ18" i="16" s="1"/>
  <c r="GG18" i="16"/>
  <c r="CN18" i="16" s="1"/>
  <c r="GE26" i="16"/>
  <c r="CM26" i="16"/>
  <c r="CQ26" i="16" s="1"/>
  <c r="CM19" i="14"/>
  <c r="GE19" i="14"/>
  <c r="CM67" i="17"/>
  <c r="GE67" i="17"/>
  <c r="FZ64" i="17"/>
  <c r="GH64" i="17"/>
  <c r="CM88" i="17"/>
  <c r="GE88" i="17"/>
  <c r="GE38" i="6"/>
  <c r="CM38" i="6"/>
  <c r="CQ38" i="6" s="1"/>
  <c r="CP38" i="6" s="1"/>
  <c r="CS38" i="6" s="1"/>
  <c r="CS20" i="6" s="1"/>
  <c r="CQ33" i="16"/>
  <c r="GI16" i="7"/>
  <c r="GG16" i="7"/>
  <c r="CN16" i="7" s="1"/>
  <c r="GI44" i="7"/>
  <c r="GG44" i="7"/>
  <c r="CN44" i="7" s="1"/>
  <c r="CL68" i="16"/>
  <c r="CM18" i="17"/>
  <c r="GE18" i="17"/>
  <c r="CL71" i="17"/>
  <c r="FZ69" i="14"/>
  <c r="GH69" i="14"/>
  <c r="GH71" i="14"/>
  <c r="FZ71" i="14"/>
  <c r="GI40" i="16"/>
  <c r="CO40" i="16" s="1"/>
  <c r="CQ40" i="16" s="1"/>
  <c r="GG40" i="16"/>
  <c r="GH53" i="16"/>
  <c r="FZ53" i="16"/>
  <c r="GH13" i="24"/>
  <c r="FZ13" i="24"/>
  <c r="CM14" i="17"/>
  <c r="CQ14" i="17" s="1"/>
  <c r="GE14" i="17"/>
  <c r="FZ20" i="16"/>
  <c r="GH20" i="16"/>
  <c r="CQ54" i="16"/>
  <c r="FZ18" i="4"/>
  <c r="GH18" i="4"/>
  <c r="GH17" i="24"/>
  <c r="FZ17" i="24"/>
  <c r="CQ14" i="16"/>
  <c r="GH15" i="14"/>
  <c r="FZ15" i="14"/>
  <c r="CQ47" i="14"/>
  <c r="CM35" i="6"/>
  <c r="CQ35" i="6" s="1"/>
  <c r="CP35" i="6" s="1"/>
  <c r="CS35" i="6" s="1"/>
  <c r="GE35" i="6"/>
  <c r="CM30" i="14"/>
  <c r="CQ30" i="14" s="1"/>
  <c r="GE30" i="14"/>
  <c r="CL72" i="16"/>
  <c r="GH90" i="16"/>
  <c r="FZ90" i="16"/>
  <c r="GE98" i="17"/>
  <c r="CM98" i="17"/>
  <c r="CQ98" i="17" s="1"/>
  <c r="CQ74" i="16"/>
  <c r="FZ18" i="7"/>
  <c r="GH18" i="7"/>
  <c r="GH65" i="14"/>
  <c r="FZ65" i="14"/>
  <c r="CM52" i="17"/>
  <c r="GE52" i="17"/>
  <c r="FZ55" i="7"/>
  <c r="GH55" i="7"/>
  <c r="GI98" i="14"/>
  <c r="CO98" i="14" s="1"/>
  <c r="CQ98" i="14" s="1"/>
  <c r="GG98" i="14"/>
  <c r="CN98" i="14" s="1"/>
  <c r="GH60" i="17"/>
  <c r="FZ60" i="17"/>
  <c r="GE25" i="17"/>
  <c r="CM25" i="17"/>
  <c r="FZ96" i="17"/>
  <c r="GH96" i="17"/>
  <c r="FZ12" i="5"/>
  <c r="GH12" i="5"/>
  <c r="GI60" i="7"/>
  <c r="GG60" i="7"/>
  <c r="CN60" i="7" s="1"/>
  <c r="FZ17" i="14"/>
  <c r="GH17" i="14"/>
  <c r="FZ19" i="4"/>
  <c r="GH19" i="4"/>
  <c r="FZ66" i="16"/>
  <c r="GH66" i="16"/>
  <c r="GI31" i="17"/>
  <c r="CO31" i="17" s="1"/>
  <c r="CQ31" i="17" s="1"/>
  <c r="GG31" i="17"/>
  <c r="CP62" i="16"/>
  <c r="CS62" i="16" s="1"/>
  <c r="CL62" i="16"/>
  <c r="GI57" i="7"/>
  <c r="GG57" i="7"/>
  <c r="CN57" i="7" s="1"/>
  <c r="GE37" i="6"/>
  <c r="CM37" i="6"/>
  <c r="CQ37" i="6" s="1"/>
  <c r="CP37" i="6" s="1"/>
  <c r="CS37" i="6" s="1"/>
  <c r="CS19" i="6" s="1"/>
  <c r="FZ41" i="16"/>
  <c r="GH41" i="16"/>
  <c r="CL21" i="14"/>
  <c r="GI90" i="14"/>
  <c r="CO90" i="14" s="1"/>
  <c r="CQ90" i="14" s="1"/>
  <c r="GG90" i="14"/>
  <c r="FZ12" i="24"/>
  <c r="GH12" i="24"/>
  <c r="CM15" i="16"/>
  <c r="CQ15" i="16" s="1"/>
  <c r="GE15" i="16"/>
  <c r="CL12" i="16"/>
  <c r="CL100" i="14"/>
  <c r="GI20" i="4"/>
  <c r="GG20" i="4"/>
  <c r="GH14" i="11"/>
  <c r="FZ14" i="11"/>
  <c r="CP75" i="14"/>
  <c r="CS75" i="14" s="1"/>
  <c r="CL75" i="14"/>
  <c r="FZ27" i="14"/>
  <c r="GH27" i="14"/>
  <c r="CL25" i="16"/>
  <c r="GH19" i="25"/>
  <c r="FZ19" i="25"/>
  <c r="GE42" i="17"/>
  <c r="CM42" i="17"/>
  <c r="CQ42" i="17" s="1"/>
  <c r="GE30" i="16"/>
  <c r="CM30" i="16"/>
  <c r="CQ30" i="16" s="1"/>
  <c r="GI72" i="14"/>
  <c r="CO72" i="14" s="1"/>
  <c r="CQ72" i="14" s="1"/>
  <c r="GG72" i="14"/>
  <c r="CN72" i="14" s="1"/>
  <c r="GI28" i="16"/>
  <c r="CO28" i="16" s="1"/>
  <c r="CQ28" i="16" s="1"/>
  <c r="GG28" i="16"/>
  <c r="GH11" i="11"/>
  <c r="FZ11" i="11"/>
  <c r="GH100" i="17"/>
  <c r="FZ100" i="17"/>
  <c r="FZ33" i="7"/>
  <c r="GH33" i="7"/>
  <c r="GG97" i="14"/>
  <c r="CN97" i="14" s="1"/>
  <c r="GI97" i="14"/>
  <c r="CO97" i="14" s="1"/>
  <c r="CQ97" i="14" s="1"/>
  <c r="GH28" i="6"/>
  <c r="FZ28" i="6"/>
  <c r="GG37" i="16"/>
  <c r="CN37" i="16" s="1"/>
  <c r="GI37" i="16"/>
  <c r="CO37" i="16" s="1"/>
  <c r="CQ37" i="16" s="1"/>
  <c r="CP33" i="16"/>
  <c r="CS33" i="16" s="1"/>
  <c r="CL33" i="16"/>
  <c r="FZ86" i="14"/>
  <c r="GH86" i="14"/>
  <c r="GF26" i="9"/>
  <c r="GH26" i="9"/>
  <c r="GE60" i="17"/>
  <c r="CM60" i="17"/>
  <c r="FZ78" i="17"/>
  <c r="GH78" i="17"/>
  <c r="CL41" i="14"/>
  <c r="CL94" i="17"/>
  <c r="CP94" i="17"/>
  <c r="CS94" i="17" s="1"/>
  <c r="GE28" i="17"/>
  <c r="CM28" i="17"/>
  <c r="CQ28" i="17" s="1"/>
  <c r="GE59" i="17"/>
  <c r="CM59" i="17"/>
  <c r="CQ36" i="17"/>
  <c r="FZ38" i="7"/>
  <c r="GH38" i="7"/>
  <c r="CL44" i="14"/>
  <c r="FZ23" i="4"/>
  <c r="GH23" i="4"/>
  <c r="GI41" i="7"/>
  <c r="GG41" i="7"/>
  <c r="CN41" i="7" s="1"/>
  <c r="CP14" i="16"/>
  <c r="CS14" i="16" s="1"/>
  <c r="CL14" i="16"/>
  <c r="GI42" i="16"/>
  <c r="CO42" i="16" s="1"/>
  <c r="CQ42" i="16" s="1"/>
  <c r="GG42" i="16"/>
  <c r="CN42" i="16" s="1"/>
  <c r="GI95" i="17"/>
  <c r="CO95" i="17" s="1"/>
  <c r="CQ95" i="17" s="1"/>
  <c r="GG95" i="17"/>
  <c r="GI59" i="16"/>
  <c r="CO59" i="16" s="1"/>
  <c r="GG59" i="16"/>
  <c r="CN59" i="16" s="1"/>
  <c r="CM25" i="14"/>
  <c r="GE25" i="14"/>
  <c r="GI30" i="7"/>
  <c r="GG30" i="7"/>
  <c r="CN30" i="7" s="1"/>
  <c r="GH12" i="17"/>
  <c r="FZ12" i="17"/>
  <c r="CM22" i="6"/>
  <c r="GE22" i="6"/>
  <c r="GI32" i="4"/>
  <c r="GG32" i="4"/>
  <c r="GH24" i="25"/>
  <c r="FZ24" i="25"/>
  <c r="FZ14" i="6"/>
  <c r="GH14" i="6"/>
  <c r="CL16" i="17"/>
  <c r="FZ22" i="4"/>
  <c r="GH22" i="4"/>
  <c r="GH14" i="24"/>
  <c r="FZ14" i="24"/>
  <c r="GH50" i="7"/>
  <c r="FZ50" i="7"/>
  <c r="GI86" i="17"/>
  <c r="CO86" i="17" s="1"/>
  <c r="CQ86" i="17" s="1"/>
  <c r="GG86" i="17"/>
  <c r="CN86" i="17" s="1"/>
  <c r="CP95" i="14"/>
  <c r="CS95" i="14" s="1"/>
  <c r="GE36" i="6"/>
  <c r="CM36" i="6"/>
  <c r="GG24" i="14"/>
  <c r="GI24" i="14"/>
  <c r="CO24" i="14" s="1"/>
  <c r="CQ24" i="14" s="1"/>
  <c r="CP72" i="17"/>
  <c r="CS72" i="17" s="1"/>
  <c r="CL72" i="17"/>
  <c r="GI18" i="10"/>
  <c r="GG18" i="10"/>
  <c r="GG29" i="9"/>
  <c r="FY29" i="9"/>
  <c r="GH19" i="11"/>
  <c r="FZ19" i="11"/>
  <c r="CQ76" i="14"/>
  <c r="FZ47" i="7"/>
  <c r="GH47" i="7"/>
  <c r="GI26" i="14"/>
  <c r="CO26" i="14" s="1"/>
  <c r="GG26" i="14"/>
  <c r="CN26" i="14" s="1"/>
  <c r="CL49" i="16"/>
  <c r="CL76" i="14"/>
  <c r="CP76" i="14"/>
  <c r="CS76" i="14" s="1"/>
  <c r="CL80" i="16"/>
  <c r="CQ79" i="14"/>
  <c r="GE62" i="14"/>
  <c r="CM62" i="14"/>
  <c r="GI13" i="25"/>
  <c r="GG13" i="25"/>
  <c r="CQ75" i="14"/>
  <c r="CM83" i="17"/>
  <c r="GE83" i="17"/>
  <c r="FY19" i="9"/>
  <c r="GG19" i="9"/>
  <c r="FZ16" i="17"/>
  <c r="GH16" i="17"/>
  <c r="CQ70" i="16"/>
  <c r="GI73" i="16"/>
  <c r="CO73" i="16" s="1"/>
  <c r="CQ73" i="16" s="1"/>
  <c r="GG73" i="16"/>
  <c r="GH50" i="14"/>
  <c r="FZ50" i="14"/>
  <c r="CM99" i="14"/>
  <c r="GE99" i="14"/>
  <c r="GH73" i="14"/>
  <c r="FZ73" i="14"/>
  <c r="CL61" i="17"/>
  <c r="GH79" i="17"/>
  <c r="FZ79" i="17"/>
  <c r="CM63" i="17"/>
  <c r="GE63" i="17"/>
  <c r="GG15" i="25"/>
  <c r="GI15" i="25"/>
  <c r="GH75" i="17"/>
  <c r="FZ75" i="17"/>
  <c r="GH42" i="7"/>
  <c r="FZ42" i="7"/>
  <c r="CP36" i="17"/>
  <c r="CS36" i="17" s="1"/>
  <c r="CL36" i="17"/>
  <c r="GI18" i="17"/>
  <c r="CO18" i="17" s="1"/>
  <c r="GG18" i="17"/>
  <c r="CN18" i="17" s="1"/>
  <c r="GE59" i="16"/>
  <c r="CM59" i="16"/>
  <c r="CQ59" i="16" s="1"/>
  <c r="GI14" i="7"/>
  <c r="GG14" i="7"/>
  <c r="CN14" i="7" s="1"/>
  <c r="FZ25" i="6"/>
  <c r="GH25" i="6"/>
  <c r="GH20" i="25"/>
  <c r="FZ20" i="25"/>
  <c r="GI52" i="7"/>
  <c r="GG52" i="7"/>
  <c r="CN52" i="7" s="1"/>
  <c r="CP87" i="14"/>
  <c r="CS87" i="14" s="1"/>
  <c r="CP71" i="16"/>
  <c r="CS71" i="16" s="1"/>
  <c r="CL71" i="16"/>
  <c r="CP22" i="17"/>
  <c r="CS22" i="17" s="1"/>
  <c r="CL22" i="17"/>
  <c r="GI31" i="6"/>
  <c r="CO31" i="6" s="1"/>
  <c r="GG31" i="6"/>
  <c r="CQ23" i="17"/>
  <c r="CL75" i="17"/>
  <c r="FS9" i="24"/>
  <c r="GA9" i="24"/>
  <c r="CM54" i="14"/>
  <c r="GE54" i="14"/>
  <c r="CN63" i="16"/>
  <c r="CP63" i="16"/>
  <c r="CS63" i="16" s="1"/>
  <c r="GI63" i="17"/>
  <c r="CO63" i="17" s="1"/>
  <c r="GG63" i="17"/>
  <c r="CN63" i="17" s="1"/>
  <c r="GE16" i="6"/>
  <c r="CM16" i="6"/>
  <c r="FZ22" i="25"/>
  <c r="GH22" i="25"/>
  <c r="GI16" i="4"/>
  <c r="GG16" i="4"/>
  <c r="GG58" i="16"/>
  <c r="GI58" i="16"/>
  <c r="CO58" i="16" s="1"/>
  <c r="CQ58" i="16" s="1"/>
  <c r="CP79" i="14"/>
  <c r="CS79" i="14" s="1"/>
  <c r="CL79" i="14"/>
  <c r="CL85" i="16"/>
  <c r="CP85" i="16"/>
  <c r="CS85" i="16" s="1"/>
  <c r="FZ10" i="6"/>
  <c r="GH10" i="6"/>
  <c r="GI61" i="17"/>
  <c r="CO61" i="17" s="1"/>
  <c r="CQ61" i="17" s="1"/>
  <c r="GG61" i="17"/>
  <c r="CN61" i="17" s="1"/>
  <c r="GG51" i="7"/>
  <c r="CN51" i="7" s="1"/>
  <c r="GI51" i="7"/>
  <c r="GI23" i="17"/>
  <c r="CO23" i="17" s="1"/>
  <c r="GG23" i="17"/>
  <c r="CN23" i="17" s="1"/>
  <c r="FZ11" i="4"/>
  <c r="GH11" i="4"/>
  <c r="CM67" i="14"/>
  <c r="CQ67" i="14" s="1"/>
  <c r="GE67" i="14"/>
  <c r="GH85" i="17"/>
  <c r="FZ85" i="17"/>
  <c r="GI83" i="17"/>
  <c r="CO83" i="17" s="1"/>
  <c r="GG83" i="17"/>
  <c r="CN83" i="17" s="1"/>
  <c r="GH14" i="12"/>
  <c r="FZ14" i="12"/>
  <c r="GH28" i="7"/>
  <c r="FZ28" i="7"/>
  <c r="CP70" i="16"/>
  <c r="CS70" i="16" s="1"/>
  <c r="CL70" i="16"/>
  <c r="FZ43" i="14"/>
  <c r="GH43" i="14"/>
  <c r="GH22" i="24"/>
  <c r="FZ22" i="24"/>
  <c r="CQ37" i="14"/>
  <c r="CM92" i="14"/>
  <c r="CQ92" i="14" s="1"/>
  <c r="GE92" i="14"/>
  <c r="FY27" i="9"/>
  <c r="GG27" i="9"/>
  <c r="CM23" i="14"/>
  <c r="CQ23" i="14" s="1"/>
  <c r="GE23" i="14"/>
  <c r="CM89" i="14"/>
  <c r="CQ89" i="14" s="1"/>
  <c r="GE89" i="14"/>
  <c r="GH40" i="7"/>
  <c r="FZ40" i="7"/>
  <c r="GI65" i="16"/>
  <c r="CO65" i="16" s="1"/>
  <c r="CQ65" i="16" s="1"/>
  <c r="GG65" i="16"/>
  <c r="GE21" i="6"/>
  <c r="CM21" i="6"/>
  <c r="CL73" i="17"/>
  <c r="GH25" i="16"/>
  <c r="FZ25" i="16"/>
  <c r="CL39" i="14"/>
  <c r="CP39" i="14"/>
  <c r="CS39" i="14" s="1"/>
  <c r="CQ22" i="17"/>
  <c r="FZ21" i="6"/>
  <c r="GH21" i="6"/>
  <c r="FZ74" i="17"/>
  <c r="GH74" i="17"/>
  <c r="GE25" i="6"/>
  <c r="CM25" i="6"/>
  <c r="CL23" i="17"/>
  <c r="CP23" i="17"/>
  <c r="CS23" i="17" s="1"/>
  <c r="FZ29" i="25"/>
  <c r="GH29" i="25"/>
  <c r="FZ17" i="6"/>
  <c r="GH17" i="6"/>
  <c r="GI36" i="14"/>
  <c r="CO36" i="14" s="1"/>
  <c r="CQ36" i="14" s="1"/>
  <c r="GG36" i="14"/>
  <c r="GH23" i="25"/>
  <c r="FZ23" i="25"/>
  <c r="CM26" i="6"/>
  <c r="GE26" i="6"/>
  <c r="FZ49" i="17"/>
  <c r="GH49" i="17"/>
  <c r="FZ99" i="17"/>
  <c r="GH99" i="17"/>
  <c r="GG21" i="6" l="1"/>
  <c r="GI21" i="6"/>
  <c r="CO21" i="6" s="1"/>
  <c r="GI28" i="7"/>
  <c r="GG28" i="7"/>
  <c r="CN28" i="7" s="1"/>
  <c r="GI28" i="6"/>
  <c r="CO28" i="6" s="1"/>
  <c r="GG28" i="6"/>
  <c r="CP42" i="17"/>
  <c r="CS42" i="17" s="1"/>
  <c r="CL42" i="17"/>
  <c r="GI18" i="4"/>
  <c r="GG18" i="4"/>
  <c r="GI64" i="17"/>
  <c r="CO64" i="17" s="1"/>
  <c r="CQ64" i="17" s="1"/>
  <c r="GG64" i="17"/>
  <c r="CP46" i="17"/>
  <c r="CS46" i="17" s="1"/>
  <c r="CL46" i="17"/>
  <c r="CQ31" i="6"/>
  <c r="CP31" i="6" s="1"/>
  <c r="CS31" i="6" s="1"/>
  <c r="GI34" i="6"/>
  <c r="CO34" i="6" s="1"/>
  <c r="GG34" i="6"/>
  <c r="GG43" i="16"/>
  <c r="GI43" i="16"/>
  <c r="CO43" i="16" s="1"/>
  <c r="CQ43" i="16" s="1"/>
  <c r="GI26" i="11"/>
  <c r="GG26" i="11"/>
  <c r="GI57" i="17"/>
  <c r="CO57" i="17" s="1"/>
  <c r="CQ57" i="17" s="1"/>
  <c r="GG57" i="17"/>
  <c r="CP27" i="16"/>
  <c r="CS27" i="16" s="1"/>
  <c r="CL27" i="16"/>
  <c r="GI20" i="6"/>
  <c r="CO20" i="6" s="1"/>
  <c r="GG20" i="6"/>
  <c r="CL82" i="16"/>
  <c r="GI16" i="16"/>
  <c r="CO16" i="16" s="1"/>
  <c r="CQ16" i="16" s="1"/>
  <c r="GG16" i="16"/>
  <c r="CL61" i="16"/>
  <c r="CN99" i="16"/>
  <c r="CP99" i="16"/>
  <c r="CS99" i="16" s="1"/>
  <c r="GI18" i="6"/>
  <c r="CO18" i="6" s="1"/>
  <c r="GG18" i="6"/>
  <c r="CL59" i="14"/>
  <c r="CP38" i="14"/>
  <c r="CS38" i="14" s="1"/>
  <c r="GI45" i="17"/>
  <c r="CO45" i="17" s="1"/>
  <c r="GG45" i="17"/>
  <c r="CN45" i="17" s="1"/>
  <c r="GI51" i="16"/>
  <c r="CO51" i="16" s="1"/>
  <c r="CQ51" i="16" s="1"/>
  <c r="GG51" i="16"/>
  <c r="GI36" i="16"/>
  <c r="CO36" i="16" s="1"/>
  <c r="CQ36" i="16" s="1"/>
  <c r="GG36" i="16"/>
  <c r="GI84" i="17"/>
  <c r="CO84" i="17" s="1"/>
  <c r="CQ84" i="17" s="1"/>
  <c r="GG84" i="17"/>
  <c r="GI88" i="17"/>
  <c r="CO88" i="17" s="1"/>
  <c r="GG88" i="17"/>
  <c r="CN88" i="17" s="1"/>
  <c r="GG56" i="16"/>
  <c r="GI56" i="16"/>
  <c r="CO56" i="16" s="1"/>
  <c r="CQ56" i="16" s="1"/>
  <c r="GI59" i="17"/>
  <c r="CO59" i="17" s="1"/>
  <c r="GG59" i="17"/>
  <c r="CN59" i="17" s="1"/>
  <c r="GI39" i="16"/>
  <c r="CO39" i="16" s="1"/>
  <c r="GG39" i="16"/>
  <c r="CN39" i="16" s="1"/>
  <c r="GI72" i="16"/>
  <c r="CO72" i="16" s="1"/>
  <c r="CQ72" i="16" s="1"/>
  <c r="GG72" i="16"/>
  <c r="GH20" i="9"/>
  <c r="GF20" i="9"/>
  <c r="FZ9" i="15"/>
  <c r="GH9" i="15"/>
  <c r="CN52" i="16"/>
  <c r="CP52" i="16"/>
  <c r="CS52" i="16" s="1"/>
  <c r="GH31" i="9"/>
  <c r="GF31" i="9"/>
  <c r="CP15" i="16"/>
  <c r="CS15" i="16" s="1"/>
  <c r="CL15" i="16"/>
  <c r="CN31" i="17"/>
  <c r="CP31" i="17"/>
  <c r="CS31" i="17" s="1"/>
  <c r="CL98" i="17"/>
  <c r="CP98" i="17"/>
  <c r="CS98" i="17" s="1"/>
  <c r="GF23" i="9"/>
  <c r="GH23" i="9"/>
  <c r="GG21" i="25"/>
  <c r="GI21" i="25"/>
  <c r="GI23" i="6"/>
  <c r="CO23" i="6" s="1"/>
  <c r="GG23" i="6"/>
  <c r="CP28" i="14"/>
  <c r="CS28" i="14" s="1"/>
  <c r="CL28" i="14"/>
  <c r="GI100" i="16"/>
  <c r="CO100" i="16" s="1"/>
  <c r="GG100" i="16"/>
  <c r="CN100" i="16" s="1"/>
  <c r="CL43" i="14"/>
  <c r="GG15" i="4"/>
  <c r="GI15" i="4"/>
  <c r="CL44" i="17"/>
  <c r="GH25" i="9"/>
  <c r="GF25" i="9"/>
  <c r="CL38" i="16"/>
  <c r="CP38" i="16"/>
  <c r="CS38" i="16" s="1"/>
  <c r="CL99" i="14"/>
  <c r="GI19" i="11"/>
  <c r="GG19" i="11"/>
  <c r="GI50" i="7"/>
  <c r="GG50" i="7"/>
  <c r="CN50" i="7" s="1"/>
  <c r="GI12" i="17"/>
  <c r="GG12" i="17"/>
  <c r="CN12" i="17" s="1"/>
  <c r="GI23" i="4"/>
  <c r="GG23" i="4"/>
  <c r="GG19" i="25"/>
  <c r="GI19" i="25"/>
  <c r="CL25" i="17"/>
  <c r="CL67" i="17"/>
  <c r="CN53" i="17"/>
  <c r="CP53" i="17"/>
  <c r="CS53" i="17" s="1"/>
  <c r="GI23" i="11"/>
  <c r="GG23" i="11"/>
  <c r="CQ10" i="6"/>
  <c r="CP10" i="6" s="1"/>
  <c r="GG71" i="17"/>
  <c r="GI71" i="17"/>
  <c r="CO71" i="17" s="1"/>
  <c r="CQ71" i="17" s="1"/>
  <c r="GI16" i="6"/>
  <c r="CO16" i="6" s="1"/>
  <c r="GG16" i="6"/>
  <c r="GI11" i="6"/>
  <c r="CO11" i="6" s="1"/>
  <c r="CQ11" i="6" s="1"/>
  <c r="CP11" i="6" s="1"/>
  <c r="GG11" i="6"/>
  <c r="GG83" i="14"/>
  <c r="GI83" i="14"/>
  <c r="CO83" i="14" s="1"/>
  <c r="CQ83" i="14" s="1"/>
  <c r="CN94" i="16"/>
  <c r="CP94" i="16"/>
  <c r="CS94" i="16" s="1"/>
  <c r="GG13" i="6"/>
  <c r="GI13" i="6"/>
  <c r="CO13" i="6" s="1"/>
  <c r="CL26" i="14"/>
  <c r="CP26" i="14"/>
  <c r="CS26" i="14" s="1"/>
  <c r="GG14" i="25"/>
  <c r="GI14" i="25"/>
  <c r="CQ60" i="17"/>
  <c r="GI33" i="7"/>
  <c r="GG33" i="7"/>
  <c r="CN33" i="7" s="1"/>
  <c r="GI12" i="24"/>
  <c r="GG12" i="24"/>
  <c r="CN12" i="24" s="1"/>
  <c r="GG66" i="16"/>
  <c r="GI66" i="16"/>
  <c r="CO66" i="16" s="1"/>
  <c r="CQ66" i="16" s="1"/>
  <c r="GI90" i="16"/>
  <c r="CO90" i="16" s="1"/>
  <c r="GG90" i="16"/>
  <c r="CN90" i="16" s="1"/>
  <c r="GI20" i="16"/>
  <c r="CO20" i="16" s="1"/>
  <c r="CQ20" i="16" s="1"/>
  <c r="GG20" i="16"/>
  <c r="CL18" i="17"/>
  <c r="CP18" i="17"/>
  <c r="CS18" i="17" s="1"/>
  <c r="CN17" i="17"/>
  <c r="CP17" i="17"/>
  <c r="CS17" i="17" s="1"/>
  <c r="GI19" i="6"/>
  <c r="CO19" i="6" s="1"/>
  <c r="GG19" i="6"/>
  <c r="CQ45" i="17"/>
  <c r="GI9" i="21"/>
  <c r="GG9" i="21"/>
  <c r="GI49" i="14"/>
  <c r="CO49" i="14" s="1"/>
  <c r="CQ49" i="14" s="1"/>
  <c r="GG49" i="14"/>
  <c r="CL63" i="14"/>
  <c r="CP63" i="14"/>
  <c r="CS63" i="14" s="1"/>
  <c r="GI10" i="7"/>
  <c r="GG10" i="7"/>
  <c r="CN10" i="7" s="1"/>
  <c r="GI18" i="25"/>
  <c r="GG18" i="25"/>
  <c r="GG26" i="25"/>
  <c r="GI26" i="25"/>
  <c r="GI93" i="16"/>
  <c r="CO93" i="16" s="1"/>
  <c r="CQ93" i="16" s="1"/>
  <c r="GG93" i="16"/>
  <c r="CP83" i="16"/>
  <c r="CS83" i="16" s="1"/>
  <c r="CL83" i="16"/>
  <c r="GH24" i="9"/>
  <c r="GF24" i="9"/>
  <c r="CN29" i="14"/>
  <c r="CP29" i="14"/>
  <c r="CS29" i="14" s="1"/>
  <c r="CN70" i="17"/>
  <c r="CP70" i="17"/>
  <c r="CS70" i="17" s="1"/>
  <c r="CP15" i="17"/>
  <c r="CS15" i="17" s="1"/>
  <c r="GG97" i="17"/>
  <c r="CN97" i="17" s="1"/>
  <c r="GI97" i="17"/>
  <c r="CO97" i="17" s="1"/>
  <c r="GI31" i="25"/>
  <c r="GG31" i="25"/>
  <c r="CP37" i="16"/>
  <c r="CS37" i="16" s="1"/>
  <c r="CQ26" i="14"/>
  <c r="CP72" i="14"/>
  <c r="CS72" i="14" s="1"/>
  <c r="GH29" i="9"/>
  <c r="GF29" i="9"/>
  <c r="GI14" i="24"/>
  <c r="GG14" i="24"/>
  <c r="CN14" i="24" s="1"/>
  <c r="CL60" i="17"/>
  <c r="GI60" i="17"/>
  <c r="CO60" i="17" s="1"/>
  <c r="GG60" i="17"/>
  <c r="CN60" i="17" s="1"/>
  <c r="CQ18" i="17"/>
  <c r="GI48" i="17"/>
  <c r="CO48" i="17" s="1"/>
  <c r="CQ48" i="17" s="1"/>
  <c r="GG48" i="17"/>
  <c r="CP47" i="17"/>
  <c r="CS47" i="17" s="1"/>
  <c r="CL47" i="17"/>
  <c r="GI22" i="6"/>
  <c r="CO22" i="6" s="1"/>
  <c r="CQ22" i="6" s="1"/>
  <c r="CP22" i="6" s="1"/>
  <c r="GG22" i="6"/>
  <c r="CP45" i="17"/>
  <c r="CS45" i="17" s="1"/>
  <c r="CL45" i="17"/>
  <c r="CP87" i="16"/>
  <c r="CS87" i="16" s="1"/>
  <c r="CL87" i="16"/>
  <c r="GI30" i="6"/>
  <c r="CO30" i="6" s="1"/>
  <c r="GG30" i="6"/>
  <c r="GI52" i="17"/>
  <c r="CO52" i="17" s="1"/>
  <c r="GG52" i="17"/>
  <c r="CN52" i="17" s="1"/>
  <c r="GI10" i="24"/>
  <c r="GG10" i="24"/>
  <c r="CN10" i="24" s="1"/>
  <c r="GI20" i="7"/>
  <c r="GG20" i="7"/>
  <c r="CN20" i="7" s="1"/>
  <c r="GG52" i="14"/>
  <c r="CN52" i="14" s="1"/>
  <c r="GI52" i="14"/>
  <c r="CO52" i="14" s="1"/>
  <c r="GI51" i="17"/>
  <c r="CO51" i="17" s="1"/>
  <c r="CQ51" i="17" s="1"/>
  <c r="GG51" i="17"/>
  <c r="GI12" i="15"/>
  <c r="GG12" i="15"/>
  <c r="CN12" i="15" s="1"/>
  <c r="GI15" i="11"/>
  <c r="GG15" i="11"/>
  <c r="GI49" i="16"/>
  <c r="CO49" i="16" s="1"/>
  <c r="CQ49" i="16" s="1"/>
  <c r="GG49" i="16"/>
  <c r="GG30" i="25"/>
  <c r="GI30" i="25"/>
  <c r="GI98" i="16"/>
  <c r="CO98" i="16" s="1"/>
  <c r="CQ98" i="16" s="1"/>
  <c r="GG98" i="16"/>
  <c r="CP33" i="14"/>
  <c r="CS33" i="14" s="1"/>
  <c r="GI31" i="16"/>
  <c r="CO31" i="16" s="1"/>
  <c r="CQ31" i="16" s="1"/>
  <c r="GG31" i="16"/>
  <c r="GI17" i="7"/>
  <c r="GG17" i="7"/>
  <c r="CN17" i="7" s="1"/>
  <c r="CQ34" i="6"/>
  <c r="CP34" i="6" s="1"/>
  <c r="CS34" i="6" s="1"/>
  <c r="CP50" i="16"/>
  <c r="CS50" i="16" s="1"/>
  <c r="GI76" i="16"/>
  <c r="CO76" i="16" s="1"/>
  <c r="CQ76" i="16" s="1"/>
  <c r="GG76" i="16"/>
  <c r="GG10" i="6"/>
  <c r="GI10" i="6"/>
  <c r="CO10" i="6" s="1"/>
  <c r="GI42" i="7"/>
  <c r="GG42" i="7"/>
  <c r="CN42" i="7" s="1"/>
  <c r="CP92" i="14"/>
  <c r="CS92" i="14" s="1"/>
  <c r="CL92" i="14"/>
  <c r="CL54" i="14"/>
  <c r="GI50" i="14"/>
  <c r="CO50" i="14" s="1"/>
  <c r="CQ50" i="14" s="1"/>
  <c r="GG50" i="14"/>
  <c r="GI22" i="4"/>
  <c r="GG22" i="4"/>
  <c r="CL25" i="14"/>
  <c r="GI27" i="14"/>
  <c r="CO27" i="14" s="1"/>
  <c r="CQ27" i="14" s="1"/>
  <c r="GG27" i="14"/>
  <c r="CN90" i="14"/>
  <c r="CP90" i="14"/>
  <c r="CS90" i="14" s="1"/>
  <c r="GI19" i="4"/>
  <c r="GG19" i="4"/>
  <c r="CP14" i="17"/>
  <c r="CS14" i="17" s="1"/>
  <c r="CL14" i="17"/>
  <c r="CL19" i="14"/>
  <c r="GI89" i="17"/>
  <c r="CO89" i="17" s="1"/>
  <c r="CQ89" i="17" s="1"/>
  <c r="GG89" i="17"/>
  <c r="GI46" i="7"/>
  <c r="GG46" i="7"/>
  <c r="CN46" i="7" s="1"/>
  <c r="CP96" i="16"/>
  <c r="CS96" i="16" s="1"/>
  <c r="CL96" i="16"/>
  <c r="GI80" i="16"/>
  <c r="CO80" i="16" s="1"/>
  <c r="CQ80" i="16" s="1"/>
  <c r="GG80" i="16"/>
  <c r="CP96" i="14"/>
  <c r="CS96" i="14" s="1"/>
  <c r="CL96" i="14"/>
  <c r="GI44" i="14"/>
  <c r="CO44" i="14" s="1"/>
  <c r="CQ44" i="14" s="1"/>
  <c r="GG44" i="14"/>
  <c r="GI32" i="25"/>
  <c r="GG32" i="25"/>
  <c r="GI89" i="16"/>
  <c r="CO89" i="16" s="1"/>
  <c r="CQ89" i="16" s="1"/>
  <c r="GG89" i="16"/>
  <c r="CQ11" i="16"/>
  <c r="CL79" i="17"/>
  <c r="GG11" i="5"/>
  <c r="GI11" i="5"/>
  <c r="CO11" i="5" s="1"/>
  <c r="CQ11" i="5" s="1"/>
  <c r="CP11" i="5" s="1"/>
  <c r="CS11" i="5" s="1"/>
  <c r="GI56" i="7"/>
  <c r="GG56" i="7"/>
  <c r="CN56" i="7" s="1"/>
  <c r="GG32" i="6"/>
  <c r="GI32" i="6"/>
  <c r="CO32" i="6" s="1"/>
  <c r="CP80" i="14"/>
  <c r="CS80" i="14" s="1"/>
  <c r="GG23" i="25"/>
  <c r="GI23" i="25"/>
  <c r="GG17" i="6"/>
  <c r="GI17" i="6"/>
  <c r="CO17" i="6" s="1"/>
  <c r="GI75" i="17"/>
  <c r="CO75" i="17" s="1"/>
  <c r="CQ75" i="17" s="1"/>
  <c r="GG75" i="17"/>
  <c r="CN73" i="16"/>
  <c r="CP73" i="16"/>
  <c r="CS73" i="16" s="1"/>
  <c r="GI38" i="7"/>
  <c r="GG38" i="7"/>
  <c r="CN38" i="7" s="1"/>
  <c r="GI100" i="17"/>
  <c r="CO100" i="17" s="1"/>
  <c r="CQ100" i="17" s="1"/>
  <c r="GG100" i="17"/>
  <c r="CL30" i="14"/>
  <c r="CP30" i="14"/>
  <c r="CS30" i="14" s="1"/>
  <c r="GG45" i="16"/>
  <c r="GI45" i="16"/>
  <c r="CO45" i="16" s="1"/>
  <c r="CQ45" i="16" s="1"/>
  <c r="GI73" i="17"/>
  <c r="CO73" i="17" s="1"/>
  <c r="CQ73" i="17" s="1"/>
  <c r="GG73" i="17"/>
  <c r="CN74" i="14"/>
  <c r="CP74" i="14"/>
  <c r="CS74" i="14" s="1"/>
  <c r="GI61" i="14"/>
  <c r="CO61" i="14" s="1"/>
  <c r="GG61" i="14"/>
  <c r="CN61" i="14" s="1"/>
  <c r="GG29" i="7"/>
  <c r="CN29" i="7" s="1"/>
  <c r="GI29" i="7"/>
  <c r="GI35" i="16"/>
  <c r="CO35" i="16" s="1"/>
  <c r="CQ35" i="16" s="1"/>
  <c r="GG35" i="16"/>
  <c r="CN35" i="16" s="1"/>
  <c r="CP57" i="14"/>
  <c r="CS57" i="14" s="1"/>
  <c r="CL57" i="14"/>
  <c r="GG13" i="4"/>
  <c r="GI13" i="4"/>
  <c r="GI65" i="17"/>
  <c r="CO65" i="17" s="1"/>
  <c r="CQ65" i="17" s="1"/>
  <c r="GG65" i="17"/>
  <c r="GG27" i="25"/>
  <c r="GI27" i="25"/>
  <c r="GI24" i="6"/>
  <c r="CO24" i="6" s="1"/>
  <c r="CQ24" i="6" s="1"/>
  <c r="CP24" i="6" s="1"/>
  <c r="GG24" i="6"/>
  <c r="CN22" i="14"/>
  <c r="CP22" i="14"/>
  <c r="CS22" i="14" s="1"/>
  <c r="GG10" i="13"/>
  <c r="CN10" i="13" s="1"/>
  <c r="GI10" i="13"/>
  <c r="GI67" i="17"/>
  <c r="CO67" i="17" s="1"/>
  <c r="CQ67" i="17" s="1"/>
  <c r="GG67" i="17"/>
  <c r="CN67" i="17" s="1"/>
  <c r="GI19" i="13"/>
  <c r="GG19" i="13"/>
  <c r="CN19" i="13" s="1"/>
  <c r="GI70" i="14"/>
  <c r="CO70" i="14" s="1"/>
  <c r="CQ70" i="14" s="1"/>
  <c r="GG70" i="14"/>
  <c r="CP11" i="16"/>
  <c r="CS11" i="16" s="1"/>
  <c r="CL11" i="16"/>
  <c r="GI55" i="14"/>
  <c r="CO55" i="14" s="1"/>
  <c r="CQ55" i="14" s="1"/>
  <c r="GG55" i="14"/>
  <c r="CN32" i="16"/>
  <c r="CP32" i="16"/>
  <c r="CS32" i="16" s="1"/>
  <c r="GG10" i="16"/>
  <c r="CN10" i="16" s="1"/>
  <c r="GI10" i="16"/>
  <c r="CN81" i="17"/>
  <c r="CP81" i="17"/>
  <c r="CS81" i="17" s="1"/>
  <c r="GH12" i="19"/>
  <c r="GF12" i="19"/>
  <c r="CN36" i="14"/>
  <c r="CP36" i="14"/>
  <c r="CS36" i="14" s="1"/>
  <c r="GG25" i="16"/>
  <c r="GI25" i="16"/>
  <c r="CO25" i="16" s="1"/>
  <c r="CQ25" i="16" s="1"/>
  <c r="GI85" i="17"/>
  <c r="CO85" i="17" s="1"/>
  <c r="CQ85" i="17" s="1"/>
  <c r="GG85" i="17"/>
  <c r="CP67" i="14"/>
  <c r="CS67" i="14" s="1"/>
  <c r="CL67" i="14"/>
  <c r="GH9" i="24"/>
  <c r="FZ9" i="24"/>
  <c r="GI55" i="7"/>
  <c r="GG55" i="7"/>
  <c r="CN55" i="7" s="1"/>
  <c r="FZ9" i="14"/>
  <c r="GH9" i="14"/>
  <c r="GI58" i="17"/>
  <c r="CO58" i="17" s="1"/>
  <c r="CQ58" i="17" s="1"/>
  <c r="GG58" i="17"/>
  <c r="CP23" i="16"/>
  <c r="CS23" i="16" s="1"/>
  <c r="CL23" i="16"/>
  <c r="GH9" i="4"/>
  <c r="FZ9" i="4"/>
  <c r="GI48" i="7"/>
  <c r="GG48" i="7"/>
  <c r="CN48" i="7" s="1"/>
  <c r="GI84" i="16"/>
  <c r="CO84" i="16" s="1"/>
  <c r="GG84" i="16"/>
  <c r="CN84" i="16" s="1"/>
  <c r="GF21" i="9"/>
  <c r="GH21" i="9"/>
  <c r="CP98" i="14"/>
  <c r="CS98" i="14" s="1"/>
  <c r="CP97" i="14"/>
  <c r="CS97" i="14" s="1"/>
  <c r="GI41" i="14"/>
  <c r="CO41" i="14" s="1"/>
  <c r="CQ41" i="14" s="1"/>
  <c r="GG41" i="14"/>
  <c r="GG12" i="16"/>
  <c r="GI12" i="16"/>
  <c r="CO12" i="16" s="1"/>
  <c r="CQ12" i="16" s="1"/>
  <c r="GG64" i="16"/>
  <c r="GI64" i="16"/>
  <c r="CO64" i="16" s="1"/>
  <c r="CQ64" i="16" s="1"/>
  <c r="CQ20" i="6"/>
  <c r="CP20" i="6" s="1"/>
  <c r="CP75" i="16"/>
  <c r="CS75" i="16" s="1"/>
  <c r="GI81" i="14"/>
  <c r="CO81" i="14" s="1"/>
  <c r="CQ81" i="14" s="1"/>
  <c r="GG81" i="14"/>
  <c r="CP78" i="16"/>
  <c r="CS78" i="16" s="1"/>
  <c r="CN81" i="16"/>
  <c r="CP81" i="16"/>
  <c r="CS81" i="16" s="1"/>
  <c r="GI34" i="14"/>
  <c r="CO34" i="14" s="1"/>
  <c r="CQ34" i="14" s="1"/>
  <c r="GG34" i="14"/>
  <c r="GG20" i="25"/>
  <c r="GI20" i="25"/>
  <c r="GG29" i="25"/>
  <c r="GI29" i="25"/>
  <c r="GG25" i="6"/>
  <c r="GI25" i="6"/>
  <c r="CO25" i="6" s="1"/>
  <c r="CQ25" i="6" s="1"/>
  <c r="CP25" i="6" s="1"/>
  <c r="CS25" i="6" s="1"/>
  <c r="GI11" i="11"/>
  <c r="GG11" i="11"/>
  <c r="GI17" i="14"/>
  <c r="GG17" i="14"/>
  <c r="CN17" i="14" s="1"/>
  <c r="GI13" i="24"/>
  <c r="GG13" i="24"/>
  <c r="CN13" i="24" s="1"/>
  <c r="CP26" i="16"/>
  <c r="CS26" i="16" s="1"/>
  <c r="CL26" i="16"/>
  <c r="GI47" i="16"/>
  <c r="CO47" i="16" s="1"/>
  <c r="CQ47" i="16" s="1"/>
  <c r="GG47" i="16"/>
  <c r="GI56" i="17"/>
  <c r="CO56" i="17" s="1"/>
  <c r="CQ56" i="17" s="1"/>
  <c r="GG56" i="17"/>
  <c r="CQ52" i="14"/>
  <c r="FZ9" i="22"/>
  <c r="GH9" i="22"/>
  <c r="GI13" i="7"/>
  <c r="GG13" i="7"/>
  <c r="CN13" i="7" s="1"/>
  <c r="CP86" i="17"/>
  <c r="CS86" i="17" s="1"/>
  <c r="FZ9" i="11"/>
  <c r="GH9" i="11"/>
  <c r="CP55" i="17"/>
  <c r="CS55" i="17" s="1"/>
  <c r="GI25" i="7"/>
  <c r="GG25" i="7"/>
  <c r="CN25" i="7" s="1"/>
  <c r="GI12" i="12"/>
  <c r="GG12" i="12"/>
  <c r="CN12" i="12" s="1"/>
  <c r="GI21" i="24"/>
  <c r="GG21" i="24"/>
  <c r="CN21" i="24" s="1"/>
  <c r="GI88" i="16"/>
  <c r="CO88" i="16" s="1"/>
  <c r="CQ88" i="16" s="1"/>
  <c r="GG88" i="16"/>
  <c r="CL50" i="17"/>
  <c r="GI18" i="14"/>
  <c r="GG18" i="14"/>
  <c r="CN18" i="14" s="1"/>
  <c r="CL43" i="17"/>
  <c r="CP43" i="17"/>
  <c r="CS43" i="17" s="1"/>
  <c r="GI61" i="16"/>
  <c r="CO61" i="16" s="1"/>
  <c r="GG61" i="16"/>
  <c r="CN61" i="16" s="1"/>
  <c r="GI42" i="14"/>
  <c r="CO42" i="14" s="1"/>
  <c r="CQ42" i="14" s="1"/>
  <c r="GG42" i="14"/>
  <c r="GI12" i="7"/>
  <c r="GG12" i="7"/>
  <c r="CN12" i="7" s="1"/>
  <c r="CN69" i="16"/>
  <c r="CP69" i="16"/>
  <c r="CS69" i="16" s="1"/>
  <c r="GI22" i="7"/>
  <c r="GG22" i="7"/>
  <c r="CN22" i="7" s="1"/>
  <c r="CQ34" i="16"/>
  <c r="GI14" i="12"/>
  <c r="GG14" i="12"/>
  <c r="CN14" i="12" s="1"/>
  <c r="CN58" i="16"/>
  <c r="CP58" i="16"/>
  <c r="CS58" i="16" s="1"/>
  <c r="GG16" i="17"/>
  <c r="GI16" i="17"/>
  <c r="CO16" i="17" s="1"/>
  <c r="CQ16" i="17" s="1"/>
  <c r="GI14" i="6"/>
  <c r="CO14" i="6" s="1"/>
  <c r="GG14" i="6"/>
  <c r="CQ59" i="17"/>
  <c r="GI86" i="14"/>
  <c r="CO86" i="14" s="1"/>
  <c r="CQ86" i="14" s="1"/>
  <c r="GG86" i="14"/>
  <c r="CN28" i="16"/>
  <c r="CP28" i="16"/>
  <c r="CS28" i="16" s="1"/>
  <c r="GG41" i="16"/>
  <c r="GI41" i="16"/>
  <c r="CO41" i="16" s="1"/>
  <c r="CQ41" i="16" s="1"/>
  <c r="CP52" i="17"/>
  <c r="CS52" i="17" s="1"/>
  <c r="CL52" i="17"/>
  <c r="CQ17" i="6"/>
  <c r="CP17" i="6" s="1"/>
  <c r="CQ100" i="16"/>
  <c r="CL52" i="14"/>
  <c r="CP52" i="14"/>
  <c r="CS52" i="14" s="1"/>
  <c r="CQ18" i="6"/>
  <c r="CP18" i="6" s="1"/>
  <c r="GI80" i="17"/>
  <c r="CO80" i="17" s="1"/>
  <c r="CQ80" i="17" s="1"/>
  <c r="GG80" i="17"/>
  <c r="GI48" i="16"/>
  <c r="CO48" i="16" s="1"/>
  <c r="CQ48" i="16" s="1"/>
  <c r="GG48" i="16"/>
  <c r="GI14" i="4"/>
  <c r="GG14" i="4"/>
  <c r="CP64" i="14"/>
  <c r="CS64" i="14" s="1"/>
  <c r="CL64" i="14"/>
  <c r="GG76" i="17"/>
  <c r="GI76" i="17"/>
  <c r="CO76" i="17" s="1"/>
  <c r="CQ76" i="17" s="1"/>
  <c r="GI60" i="16"/>
  <c r="CO60" i="16" s="1"/>
  <c r="CQ60" i="16" s="1"/>
  <c r="GG60" i="16"/>
  <c r="CL35" i="16"/>
  <c r="GI62" i="14"/>
  <c r="CO62" i="14" s="1"/>
  <c r="CQ62" i="14" s="1"/>
  <c r="GG62" i="14"/>
  <c r="CN62" i="14" s="1"/>
  <c r="GG27" i="17"/>
  <c r="CN27" i="17" s="1"/>
  <c r="GI27" i="17"/>
  <c r="CO27" i="17" s="1"/>
  <c r="GG21" i="14"/>
  <c r="GI21" i="14"/>
  <c r="CO21" i="14" s="1"/>
  <c r="CQ21" i="14" s="1"/>
  <c r="CL39" i="16"/>
  <c r="CP39" i="16"/>
  <c r="CS39" i="16" s="1"/>
  <c r="CP31" i="14"/>
  <c r="CS31" i="14" s="1"/>
  <c r="CQ13" i="6"/>
  <c r="CP13" i="6" s="1"/>
  <c r="GG93" i="17"/>
  <c r="GI93" i="17"/>
  <c r="CO93" i="17" s="1"/>
  <c r="CQ93" i="17" s="1"/>
  <c r="GI12" i="4"/>
  <c r="GG12" i="4"/>
  <c r="GH13" i="9"/>
  <c r="GF13" i="9"/>
  <c r="CL34" i="16"/>
  <c r="CP34" i="16"/>
  <c r="CS34" i="16" s="1"/>
  <c r="GH27" i="9"/>
  <c r="GF27" i="9"/>
  <c r="CN95" i="17"/>
  <c r="CP95" i="17"/>
  <c r="CS95" i="17" s="1"/>
  <c r="CP59" i="17"/>
  <c r="CS59" i="17" s="1"/>
  <c r="CL59" i="17"/>
  <c r="GI14" i="11"/>
  <c r="GG14" i="11"/>
  <c r="CQ52" i="17"/>
  <c r="GG53" i="16"/>
  <c r="GI53" i="16"/>
  <c r="CO53" i="16" s="1"/>
  <c r="CQ53" i="16" s="1"/>
  <c r="CL100" i="16"/>
  <c r="CP100" i="16"/>
  <c r="CS100" i="16" s="1"/>
  <c r="CL35" i="14"/>
  <c r="CN93" i="14"/>
  <c r="CP93" i="14"/>
  <c r="CS93" i="14" s="1"/>
  <c r="GG91" i="14"/>
  <c r="GI91" i="14"/>
  <c r="CO91" i="14" s="1"/>
  <c r="CQ91" i="14" s="1"/>
  <c r="GI10" i="25"/>
  <c r="GG10" i="25"/>
  <c r="CP97" i="17"/>
  <c r="CS97" i="17" s="1"/>
  <c r="CL97" i="17"/>
  <c r="GG27" i="4"/>
  <c r="GI27" i="4"/>
  <c r="GI92" i="16"/>
  <c r="CO92" i="16" s="1"/>
  <c r="CQ92" i="16" s="1"/>
  <c r="GG92" i="16"/>
  <c r="CP68" i="17"/>
  <c r="CS68" i="17" s="1"/>
  <c r="GF15" i="9"/>
  <c r="GH15" i="9"/>
  <c r="GI13" i="15"/>
  <c r="GG13" i="15"/>
  <c r="CN13" i="15" s="1"/>
  <c r="GI54" i="14"/>
  <c r="CO54" i="14" s="1"/>
  <c r="CQ54" i="14" s="1"/>
  <c r="GG54" i="14"/>
  <c r="CN54" i="14" s="1"/>
  <c r="CQ39" i="16"/>
  <c r="GG17" i="25"/>
  <c r="GI17" i="25"/>
  <c r="GG13" i="14"/>
  <c r="CN13" i="14" s="1"/>
  <c r="GI13" i="14"/>
  <c r="GI100" i="14"/>
  <c r="CO100" i="14" s="1"/>
  <c r="CQ100" i="14" s="1"/>
  <c r="GG100" i="14"/>
  <c r="GI62" i="17"/>
  <c r="CO62" i="17" s="1"/>
  <c r="CQ62" i="17" s="1"/>
  <c r="GG62" i="17"/>
  <c r="GI38" i="17"/>
  <c r="CO38" i="17" s="1"/>
  <c r="CQ38" i="17" s="1"/>
  <c r="GG38" i="17"/>
  <c r="CL23" i="14"/>
  <c r="CP23" i="14"/>
  <c r="CS23" i="14" s="1"/>
  <c r="CP63" i="17"/>
  <c r="CS63" i="17" s="1"/>
  <c r="CL63" i="17"/>
  <c r="GF19" i="9"/>
  <c r="GH19" i="9"/>
  <c r="CN24" i="14"/>
  <c r="CP24" i="14"/>
  <c r="CS24" i="14" s="1"/>
  <c r="CN40" i="16"/>
  <c r="CP40" i="16"/>
  <c r="CS40" i="16" s="1"/>
  <c r="GI77" i="14"/>
  <c r="CO77" i="14" s="1"/>
  <c r="CQ77" i="14" s="1"/>
  <c r="GG77" i="14"/>
  <c r="GG28" i="25"/>
  <c r="GI28" i="25"/>
  <c r="CP35" i="17"/>
  <c r="CS35" i="17" s="1"/>
  <c r="GI11" i="13"/>
  <c r="GG11" i="13"/>
  <c r="CN11" i="13" s="1"/>
  <c r="CL85" i="14"/>
  <c r="CP85" i="14"/>
  <c r="CS85" i="14" s="1"/>
  <c r="GG14" i="13"/>
  <c r="CN14" i="13" s="1"/>
  <c r="GI14" i="13"/>
  <c r="CQ97" i="17"/>
  <c r="CN66" i="14"/>
  <c r="CP66" i="14"/>
  <c r="CS66" i="14" s="1"/>
  <c r="CQ30" i="6"/>
  <c r="CP30" i="6" s="1"/>
  <c r="CS30" i="6" s="1"/>
  <c r="CL84" i="16"/>
  <c r="CP84" i="16"/>
  <c r="CS84" i="16" s="1"/>
  <c r="CP77" i="16"/>
  <c r="CS77" i="16" s="1"/>
  <c r="CQ28" i="6"/>
  <c r="CP28" i="6" s="1"/>
  <c r="CS28" i="6" s="1"/>
  <c r="GG9" i="13"/>
  <c r="CN9" i="13" s="1"/>
  <c r="GI9" i="13"/>
  <c r="GI50" i="17"/>
  <c r="CO50" i="17" s="1"/>
  <c r="CQ50" i="17" s="1"/>
  <c r="GG50" i="17"/>
  <c r="CN50" i="17" s="1"/>
  <c r="GI22" i="11"/>
  <c r="GG22" i="11"/>
  <c r="CL78" i="17"/>
  <c r="GI17" i="16"/>
  <c r="CO17" i="16" s="1"/>
  <c r="CQ17" i="16" s="1"/>
  <c r="GG17" i="16"/>
  <c r="GI31" i="7"/>
  <c r="GG31" i="7"/>
  <c r="CN31" i="7" s="1"/>
  <c r="GI10" i="4"/>
  <c r="GG10" i="4"/>
  <c r="GI10" i="11"/>
  <c r="GG10" i="11"/>
  <c r="GG22" i="24"/>
  <c r="CN22" i="24" s="1"/>
  <c r="GI22" i="24"/>
  <c r="CQ36" i="6"/>
  <c r="CP36" i="6" s="1"/>
  <c r="CS36" i="6" s="1"/>
  <c r="CS18" i="6" s="1"/>
  <c r="GG24" i="25"/>
  <c r="GI24" i="25"/>
  <c r="CL28" i="17"/>
  <c r="CP28" i="17"/>
  <c r="CS28" i="17" s="1"/>
  <c r="GI12" i="5"/>
  <c r="CO12" i="5" s="1"/>
  <c r="CQ12" i="5" s="1"/>
  <c r="CP12" i="5" s="1"/>
  <c r="CS12" i="5" s="1"/>
  <c r="GG12" i="5"/>
  <c r="GG65" i="14"/>
  <c r="GI65" i="14"/>
  <c r="CO65" i="14" s="1"/>
  <c r="CQ65" i="14" s="1"/>
  <c r="GI15" i="14"/>
  <c r="GG15" i="14"/>
  <c r="CN15" i="14" s="1"/>
  <c r="GI40" i="17"/>
  <c r="CO40" i="17" s="1"/>
  <c r="CQ40" i="17" s="1"/>
  <c r="GG40" i="17"/>
  <c r="CQ58" i="14"/>
  <c r="GG9" i="19"/>
  <c r="FY9" i="19"/>
  <c r="GI12" i="6"/>
  <c r="CO12" i="6" s="1"/>
  <c r="CQ12" i="6" s="1"/>
  <c r="CP12" i="6" s="1"/>
  <c r="GG12" i="6"/>
  <c r="CQ85" i="14"/>
  <c r="CP54" i="17"/>
  <c r="CS54" i="17" s="1"/>
  <c r="CP27" i="17"/>
  <c r="CS27" i="17" s="1"/>
  <c r="CL27" i="17"/>
  <c r="CP53" i="14"/>
  <c r="CS53" i="14" s="1"/>
  <c r="CL53" i="14"/>
  <c r="GG17" i="4"/>
  <c r="GI17" i="4"/>
  <c r="GI59" i="14"/>
  <c r="CO59" i="14" s="1"/>
  <c r="GG59" i="14"/>
  <c r="CN59" i="14" s="1"/>
  <c r="GI78" i="14"/>
  <c r="CO78" i="14" s="1"/>
  <c r="CQ78" i="14" s="1"/>
  <c r="GG78" i="14"/>
  <c r="CQ14" i="6"/>
  <c r="CP14" i="6" s="1"/>
  <c r="CQ84" i="16"/>
  <c r="GG41" i="17"/>
  <c r="GI41" i="17"/>
  <c r="CO41" i="17" s="1"/>
  <c r="CQ41" i="17" s="1"/>
  <c r="GH28" i="9"/>
  <c r="GF28" i="9"/>
  <c r="GI97" i="16"/>
  <c r="CO97" i="16" s="1"/>
  <c r="CQ97" i="16" s="1"/>
  <c r="GG97" i="16"/>
  <c r="GG25" i="25"/>
  <c r="GI25" i="25"/>
  <c r="GI18" i="11"/>
  <c r="GG18" i="11"/>
  <c r="GI60" i="14"/>
  <c r="CO60" i="14" s="1"/>
  <c r="CQ60" i="14" s="1"/>
  <c r="GG60" i="14"/>
  <c r="GI36" i="6"/>
  <c r="CO36" i="6" s="1"/>
  <c r="GG36" i="6"/>
  <c r="GI82" i="16"/>
  <c r="CO82" i="16" s="1"/>
  <c r="CQ82" i="16" s="1"/>
  <c r="GG82" i="16"/>
  <c r="CN82" i="16" s="1"/>
  <c r="GI19" i="14"/>
  <c r="CO19" i="14" s="1"/>
  <c r="CQ19" i="14" s="1"/>
  <c r="GG19" i="14"/>
  <c r="CN19" i="14" s="1"/>
  <c r="GI78" i="17"/>
  <c r="CO78" i="17" s="1"/>
  <c r="CQ78" i="17" s="1"/>
  <c r="GG78" i="17"/>
  <c r="CN78" i="17" s="1"/>
  <c r="CQ99" i="14"/>
  <c r="GI49" i="17"/>
  <c r="CO49" i="17" s="1"/>
  <c r="CQ49" i="17" s="1"/>
  <c r="GG49" i="17"/>
  <c r="GG22" i="25"/>
  <c r="GI22" i="25"/>
  <c r="GI79" i="17"/>
  <c r="CO79" i="17" s="1"/>
  <c r="CQ79" i="17" s="1"/>
  <c r="GG79" i="17"/>
  <c r="CN79" i="17" s="1"/>
  <c r="CP83" i="17"/>
  <c r="CS83" i="17" s="1"/>
  <c r="CL83" i="17"/>
  <c r="GI47" i="7"/>
  <c r="GG47" i="7"/>
  <c r="CN47" i="7" s="1"/>
  <c r="GI18" i="7"/>
  <c r="GG18" i="7"/>
  <c r="CN18" i="7" s="1"/>
  <c r="GI11" i="14"/>
  <c r="GG11" i="14"/>
  <c r="CN11" i="14" s="1"/>
  <c r="CP58" i="14"/>
  <c r="CS58" i="14" s="1"/>
  <c r="CL58" i="14"/>
  <c r="CN86" i="16"/>
  <c r="CP86" i="16"/>
  <c r="CS86" i="16" s="1"/>
  <c r="GI94" i="14"/>
  <c r="CO94" i="14" s="1"/>
  <c r="CQ94" i="14" s="1"/>
  <c r="GG94" i="14"/>
  <c r="CP90" i="16"/>
  <c r="CS90" i="16" s="1"/>
  <c r="CL90" i="16"/>
  <c r="GI18" i="13"/>
  <c r="GG18" i="13"/>
  <c r="CN18" i="13" s="1"/>
  <c r="GI35" i="14"/>
  <c r="CO35" i="14" s="1"/>
  <c r="CQ35" i="14" s="1"/>
  <c r="GG35" i="14"/>
  <c r="CN35" i="14" s="1"/>
  <c r="GH9" i="7"/>
  <c r="FZ9" i="7"/>
  <c r="GH16" i="9"/>
  <c r="GF16" i="9"/>
  <c r="CQ27" i="17"/>
  <c r="GI54" i="7"/>
  <c r="GG54" i="7"/>
  <c r="CN54" i="7" s="1"/>
  <c r="GI10" i="5"/>
  <c r="CO10" i="5" s="1"/>
  <c r="CQ10" i="5" s="1"/>
  <c r="CP10" i="5" s="1"/>
  <c r="CS10" i="5" s="1"/>
  <c r="GG10" i="5"/>
  <c r="CN44" i="16"/>
  <c r="CP44" i="16"/>
  <c r="CS44" i="16" s="1"/>
  <c r="CP32" i="17"/>
  <c r="CS32" i="17" s="1"/>
  <c r="CL32" i="17"/>
  <c r="CP42" i="16"/>
  <c r="CS42" i="16" s="1"/>
  <c r="GI15" i="6"/>
  <c r="CO15" i="6" s="1"/>
  <c r="CQ15" i="6" s="1"/>
  <c r="CP15" i="6" s="1"/>
  <c r="GG15" i="6"/>
  <c r="CP19" i="16"/>
  <c r="CS19" i="16" s="1"/>
  <c r="GI37" i="7"/>
  <c r="GG37" i="7"/>
  <c r="CN37" i="7" s="1"/>
  <c r="CN24" i="16"/>
  <c r="CP24" i="16"/>
  <c r="CS24" i="16" s="1"/>
  <c r="CP62" i="14"/>
  <c r="CS62" i="14" s="1"/>
  <c r="CL62" i="14"/>
  <c r="CQ21" i="6"/>
  <c r="CP21" i="6" s="1"/>
  <c r="GG11" i="4"/>
  <c r="GI11" i="4"/>
  <c r="GI43" i="14"/>
  <c r="CO43" i="14" s="1"/>
  <c r="CQ43" i="14" s="1"/>
  <c r="GG43" i="14"/>
  <c r="CN43" i="14" s="1"/>
  <c r="GI40" i="7"/>
  <c r="GG40" i="7"/>
  <c r="CN40" i="7" s="1"/>
  <c r="CP59" i="16"/>
  <c r="CS59" i="16" s="1"/>
  <c r="CL59" i="16"/>
  <c r="CP30" i="16"/>
  <c r="CS30" i="16" s="1"/>
  <c r="CL30" i="16"/>
  <c r="GG71" i="14"/>
  <c r="GI71" i="14"/>
  <c r="CO71" i="14" s="1"/>
  <c r="CQ71" i="14" s="1"/>
  <c r="CP88" i="17"/>
  <c r="CS88" i="17" s="1"/>
  <c r="CL88" i="17"/>
  <c r="GI25" i="17"/>
  <c r="CO25" i="17" s="1"/>
  <c r="CQ25" i="17" s="1"/>
  <c r="GG25" i="17"/>
  <c r="CN25" i="17" s="1"/>
  <c r="CQ61" i="14"/>
  <c r="CN82" i="17"/>
  <c r="CP82" i="17"/>
  <c r="CS82" i="17" s="1"/>
  <c r="CQ90" i="16"/>
  <c r="CN13" i="16"/>
  <c r="CP13" i="16"/>
  <c r="CS13" i="16" s="1"/>
  <c r="GI82" i="14"/>
  <c r="CO82" i="14" s="1"/>
  <c r="CQ82" i="14" s="1"/>
  <c r="GG82" i="14"/>
  <c r="FZ9" i="6"/>
  <c r="GH9" i="6"/>
  <c r="GF10" i="19"/>
  <c r="GH10" i="19"/>
  <c r="CN90" i="17"/>
  <c r="CP90" i="17"/>
  <c r="CS90" i="17" s="1"/>
  <c r="CQ19" i="6"/>
  <c r="CP19" i="6" s="1"/>
  <c r="CP37" i="14"/>
  <c r="CS37" i="14" s="1"/>
  <c r="CN30" i="17"/>
  <c r="CP30" i="17"/>
  <c r="CS30" i="17" s="1"/>
  <c r="GI73" i="14"/>
  <c r="CO73" i="14" s="1"/>
  <c r="CQ73" i="14" s="1"/>
  <c r="GG73" i="14"/>
  <c r="CQ63" i="17"/>
  <c r="GI99" i="17"/>
  <c r="CO99" i="17" s="1"/>
  <c r="CQ99" i="17" s="1"/>
  <c r="GG99" i="17"/>
  <c r="CN65" i="16"/>
  <c r="CP65" i="16"/>
  <c r="CS65" i="16" s="1"/>
  <c r="GI74" i="17"/>
  <c r="CO74" i="17" s="1"/>
  <c r="CQ74" i="17" s="1"/>
  <c r="GG74" i="17"/>
  <c r="CQ83" i="17"/>
  <c r="CP89" i="14"/>
  <c r="CS89" i="14" s="1"/>
  <c r="CL89" i="14"/>
  <c r="CQ16" i="6"/>
  <c r="CP16" i="6" s="1"/>
  <c r="CP61" i="17"/>
  <c r="CS61" i="17" s="1"/>
  <c r="GI96" i="17"/>
  <c r="CO96" i="17" s="1"/>
  <c r="CQ96" i="17" s="1"/>
  <c r="GG96" i="17"/>
  <c r="GI17" i="24"/>
  <c r="GG17" i="24"/>
  <c r="CN17" i="24" s="1"/>
  <c r="GI69" i="14"/>
  <c r="CO69" i="14" s="1"/>
  <c r="CQ69" i="14" s="1"/>
  <c r="GG69" i="14"/>
  <c r="CQ88" i="17"/>
  <c r="GI68" i="16"/>
  <c r="CO68" i="16" s="1"/>
  <c r="CQ68" i="16" s="1"/>
  <c r="GG68" i="16"/>
  <c r="GI21" i="7"/>
  <c r="GG21" i="7"/>
  <c r="CN21" i="7" s="1"/>
  <c r="CQ23" i="6"/>
  <c r="CP23" i="6" s="1"/>
  <c r="CP61" i="14"/>
  <c r="CS61" i="14" s="1"/>
  <c r="CL61" i="14"/>
  <c r="GI33" i="6"/>
  <c r="CO33" i="6" s="1"/>
  <c r="CQ33" i="6" s="1"/>
  <c r="CP33" i="6" s="1"/>
  <c r="CS33" i="6" s="1"/>
  <c r="CS15" i="6" s="1"/>
  <c r="GG33" i="6"/>
  <c r="GI55" i="16"/>
  <c r="CO55" i="16" s="1"/>
  <c r="CQ55" i="16" s="1"/>
  <c r="GG55" i="16"/>
  <c r="GG29" i="6"/>
  <c r="GI29" i="6"/>
  <c r="CO29" i="6" s="1"/>
  <c r="CQ29" i="6" s="1"/>
  <c r="CP29" i="6" s="1"/>
  <c r="CS29" i="6" s="1"/>
  <c r="CQ61" i="16"/>
  <c r="CN21" i="16"/>
  <c r="CP21" i="16"/>
  <c r="CS21" i="16" s="1"/>
  <c r="GI26" i="6"/>
  <c r="CO26" i="6" s="1"/>
  <c r="CQ26" i="6" s="1"/>
  <c r="CP26" i="6" s="1"/>
  <c r="CS26" i="6" s="1"/>
  <c r="CS8" i="6" s="1"/>
  <c r="GG26" i="6"/>
  <c r="GI25" i="14"/>
  <c r="CO25" i="14" s="1"/>
  <c r="CQ25" i="14" s="1"/>
  <c r="GG25" i="14"/>
  <c r="CN25" i="14" s="1"/>
  <c r="GI34" i="17"/>
  <c r="CO34" i="17" s="1"/>
  <c r="CQ34" i="17" s="1"/>
  <c r="GG34" i="17"/>
  <c r="CQ59" i="14"/>
  <c r="CQ32" i="6"/>
  <c r="CP32" i="6" s="1"/>
  <c r="CS32" i="6" s="1"/>
  <c r="GI99" i="14"/>
  <c r="CO99" i="14" s="1"/>
  <c r="GG99" i="14"/>
  <c r="CN99" i="14" s="1"/>
  <c r="CN26" i="17"/>
  <c r="CP26" i="17"/>
  <c r="CS26" i="17" s="1"/>
  <c r="CP21" i="17"/>
  <c r="CS21" i="17" s="1"/>
  <c r="GG16" i="25"/>
  <c r="GI16" i="25"/>
  <c r="GI20" i="17"/>
  <c r="CO20" i="17" s="1"/>
  <c r="CQ20" i="17" s="1"/>
  <c r="GG20" i="17"/>
  <c r="GI44" i="17"/>
  <c r="CO44" i="17" s="1"/>
  <c r="CQ44" i="17" s="1"/>
  <c r="GG44" i="17"/>
  <c r="CN44" i="17" s="1"/>
  <c r="CS11" i="6" l="1"/>
  <c r="CS9" i="6"/>
  <c r="CU101" i="5"/>
  <c r="CS7" i="5"/>
  <c r="D28" i="1" s="1"/>
  <c r="CS101" i="5"/>
  <c r="CS7" i="6"/>
  <c r="D18" i="1" s="1"/>
  <c r="CN49" i="17"/>
  <c r="CP49" i="17"/>
  <c r="CS49" i="17" s="1"/>
  <c r="CN93" i="17"/>
  <c r="CP93" i="17"/>
  <c r="CS93" i="17" s="1"/>
  <c r="CS17" i="6"/>
  <c r="CN64" i="16"/>
  <c r="CP64" i="16"/>
  <c r="CS64" i="16" s="1"/>
  <c r="GI9" i="15"/>
  <c r="GG9" i="15"/>
  <c r="CN9" i="15" s="1"/>
  <c r="CN36" i="16"/>
  <c r="CP36" i="16"/>
  <c r="CS36" i="16" s="1"/>
  <c r="CN65" i="14"/>
  <c r="CP65" i="14"/>
  <c r="CS65" i="14" s="1"/>
  <c r="CS12" i="6"/>
  <c r="CN76" i="17"/>
  <c r="CP76" i="17"/>
  <c r="CS76" i="17" s="1"/>
  <c r="GI9" i="22"/>
  <c r="GG9" i="22"/>
  <c r="CN9" i="22" s="1"/>
  <c r="CN58" i="17"/>
  <c r="CP58" i="17"/>
  <c r="CS58" i="17" s="1"/>
  <c r="CN100" i="17"/>
  <c r="CP100" i="17"/>
  <c r="CS100" i="17" s="1"/>
  <c r="CN80" i="16"/>
  <c r="CP80" i="16"/>
  <c r="CS80" i="16" s="1"/>
  <c r="CN27" i="14"/>
  <c r="CP27" i="14"/>
  <c r="CS27" i="14" s="1"/>
  <c r="CN76" i="16"/>
  <c r="CP76" i="16"/>
  <c r="CS76" i="16" s="1"/>
  <c r="CP25" i="17"/>
  <c r="CS25" i="17" s="1"/>
  <c r="CN97" i="16"/>
  <c r="CP97" i="16"/>
  <c r="CS97" i="16" s="1"/>
  <c r="CN17" i="16"/>
  <c r="CP17" i="16"/>
  <c r="CS17" i="16" s="1"/>
  <c r="CP50" i="17"/>
  <c r="CS50" i="17" s="1"/>
  <c r="CN12" i="16"/>
  <c r="CP12" i="16"/>
  <c r="CS12" i="16" s="1"/>
  <c r="CN51" i="16"/>
  <c r="CP51" i="16"/>
  <c r="CS51" i="16" s="1"/>
  <c r="CP82" i="16"/>
  <c r="CS82" i="16" s="1"/>
  <c r="CN64" i="17"/>
  <c r="CP64" i="17"/>
  <c r="CS64" i="17" s="1"/>
  <c r="CN88" i="16"/>
  <c r="CP88" i="16"/>
  <c r="CS88" i="16" s="1"/>
  <c r="CN41" i="14"/>
  <c r="CP41" i="14"/>
  <c r="CS41" i="14" s="1"/>
  <c r="GI9" i="14"/>
  <c r="GG9" i="14"/>
  <c r="CN9" i="14" s="1"/>
  <c r="CP78" i="17"/>
  <c r="CS78" i="17" s="1"/>
  <c r="CN41" i="16"/>
  <c r="CP41" i="16"/>
  <c r="CS41" i="16" s="1"/>
  <c r="CN56" i="17"/>
  <c r="CP56" i="17"/>
  <c r="CS56" i="17" s="1"/>
  <c r="CP25" i="14"/>
  <c r="CS25" i="14" s="1"/>
  <c r="CS16" i="6"/>
  <c r="CN93" i="16"/>
  <c r="CP93" i="16"/>
  <c r="CS93" i="16" s="1"/>
  <c r="CP44" i="17"/>
  <c r="CS44" i="17" s="1"/>
  <c r="CN72" i="16"/>
  <c r="CP72" i="16"/>
  <c r="CS72" i="16" s="1"/>
  <c r="CS14" i="6"/>
  <c r="CN51" i="17"/>
  <c r="CP51" i="17"/>
  <c r="CS51" i="17" s="1"/>
  <c r="GG9" i="6"/>
  <c r="GI9" i="6"/>
  <c r="CN21" i="14"/>
  <c r="CP21" i="14"/>
  <c r="CS21" i="14" s="1"/>
  <c r="CN48" i="16"/>
  <c r="CP48" i="16"/>
  <c r="CS48" i="16" s="1"/>
  <c r="CN47" i="16"/>
  <c r="CP47" i="16"/>
  <c r="CS47" i="16" s="1"/>
  <c r="CN34" i="14"/>
  <c r="CP34" i="14"/>
  <c r="CS34" i="14" s="1"/>
  <c r="CN71" i="17"/>
  <c r="CP71" i="17"/>
  <c r="CS71" i="17" s="1"/>
  <c r="CN20" i="17"/>
  <c r="CP20" i="17"/>
  <c r="CS20" i="17" s="1"/>
  <c r="CN68" i="16"/>
  <c r="CP68" i="16"/>
  <c r="CS68" i="16" s="1"/>
  <c r="GI9" i="7"/>
  <c r="GG9" i="7"/>
  <c r="CN9" i="7" s="1"/>
  <c r="CN41" i="17"/>
  <c r="CP41" i="17"/>
  <c r="CS41" i="17" s="1"/>
  <c r="CN91" i="14"/>
  <c r="CP91" i="14"/>
  <c r="CS91" i="14" s="1"/>
  <c r="CN86" i="14"/>
  <c r="CP86" i="14"/>
  <c r="CS86" i="14" s="1"/>
  <c r="CP79" i="17"/>
  <c r="CS79" i="17" s="1"/>
  <c r="CN89" i="17"/>
  <c r="CP89" i="17"/>
  <c r="CS89" i="17" s="1"/>
  <c r="CN50" i="14"/>
  <c r="CP50" i="14"/>
  <c r="CS50" i="14" s="1"/>
  <c r="CN31" i="16"/>
  <c r="CP31" i="16"/>
  <c r="CS31" i="16" s="1"/>
  <c r="CP59" i="14"/>
  <c r="CS59" i="14" s="1"/>
  <c r="CN57" i="17"/>
  <c r="CP57" i="17"/>
  <c r="CS57" i="17" s="1"/>
  <c r="CN80" i="17"/>
  <c r="CP80" i="17"/>
  <c r="CS80" i="17" s="1"/>
  <c r="GI9" i="24"/>
  <c r="GG9" i="24"/>
  <c r="CN9" i="24" s="1"/>
  <c r="CN75" i="17"/>
  <c r="CP75" i="17"/>
  <c r="CS75" i="17" s="1"/>
  <c r="CP43" i="14"/>
  <c r="CS43" i="14" s="1"/>
  <c r="CN99" i="17"/>
  <c r="CP99" i="17"/>
  <c r="CS99" i="17" s="1"/>
  <c r="GF9" i="19"/>
  <c r="GH9" i="19"/>
  <c r="CN42" i="14"/>
  <c r="CP42" i="14"/>
  <c r="CS42" i="14" s="1"/>
  <c r="CN89" i="16"/>
  <c r="CP89" i="16"/>
  <c r="CS89" i="16" s="1"/>
  <c r="CN48" i="17"/>
  <c r="CP48" i="17"/>
  <c r="CS48" i="17" s="1"/>
  <c r="CN69" i="14"/>
  <c r="CP69" i="14"/>
  <c r="CS69" i="14" s="1"/>
  <c r="CN78" i="14"/>
  <c r="CP78" i="14"/>
  <c r="CS78" i="14" s="1"/>
  <c r="CP35" i="14"/>
  <c r="CS35" i="14" s="1"/>
  <c r="CN55" i="14"/>
  <c r="CP55" i="14"/>
  <c r="CS55" i="14" s="1"/>
  <c r="CN73" i="17"/>
  <c r="CP73" i="17"/>
  <c r="CS73" i="17" s="1"/>
  <c r="CP19" i="14"/>
  <c r="CS19" i="14" s="1"/>
  <c r="CP54" i="14"/>
  <c r="CS54" i="14" s="1"/>
  <c r="CN98" i="16"/>
  <c r="CP98" i="16"/>
  <c r="CS98" i="16" s="1"/>
  <c r="CN20" i="16"/>
  <c r="CP20" i="16"/>
  <c r="CS20" i="16" s="1"/>
  <c r="CN71" i="14"/>
  <c r="CP71" i="14"/>
  <c r="CS71" i="14" s="1"/>
  <c r="CN60" i="14"/>
  <c r="CP60" i="14"/>
  <c r="CS60" i="14" s="1"/>
  <c r="CN38" i="17"/>
  <c r="CP38" i="17"/>
  <c r="CS38" i="17" s="1"/>
  <c r="CN81" i="14"/>
  <c r="CP81" i="14"/>
  <c r="CS81" i="14" s="1"/>
  <c r="CN85" i="17"/>
  <c r="CP85" i="17"/>
  <c r="CS85" i="17" s="1"/>
  <c r="CN56" i="16"/>
  <c r="CP56" i="16"/>
  <c r="CS56" i="16" s="1"/>
  <c r="CN82" i="14"/>
  <c r="CP82" i="14"/>
  <c r="CS82" i="14" s="1"/>
  <c r="CN73" i="14"/>
  <c r="CP73" i="14"/>
  <c r="CS73" i="14" s="1"/>
  <c r="CN40" i="17"/>
  <c r="CP40" i="17"/>
  <c r="CS40" i="17" s="1"/>
  <c r="GG9" i="11"/>
  <c r="GI9" i="11"/>
  <c r="CN65" i="17"/>
  <c r="CP65" i="17"/>
  <c r="CS65" i="17" s="1"/>
  <c r="CN43" i="16"/>
  <c r="CP43" i="16"/>
  <c r="CS43" i="16" s="1"/>
  <c r="CN34" i="17"/>
  <c r="CP34" i="17"/>
  <c r="CS34" i="17" s="1"/>
  <c r="CS10" i="6"/>
  <c r="CN62" i="17"/>
  <c r="CP62" i="17"/>
  <c r="CS62" i="17" s="1"/>
  <c r="CN92" i="16"/>
  <c r="CP92" i="16"/>
  <c r="CS92" i="16" s="1"/>
  <c r="CP35" i="16"/>
  <c r="CS35" i="16" s="1"/>
  <c r="CN16" i="17"/>
  <c r="CP16" i="17"/>
  <c r="CS16" i="17" s="1"/>
  <c r="CN45" i="16"/>
  <c r="CP45" i="16"/>
  <c r="CS45" i="16" s="1"/>
  <c r="CN44" i="14"/>
  <c r="CP44" i="14"/>
  <c r="CS44" i="14" s="1"/>
  <c r="CP99" i="14"/>
  <c r="CS99" i="14" s="1"/>
  <c r="CN74" i="17"/>
  <c r="CP74" i="17"/>
  <c r="CS74" i="17" s="1"/>
  <c r="CN55" i="16"/>
  <c r="CP55" i="16"/>
  <c r="CS55" i="16" s="1"/>
  <c r="CN96" i="17"/>
  <c r="CP96" i="17"/>
  <c r="CS96" i="17" s="1"/>
  <c r="CN94" i="14"/>
  <c r="CP94" i="14"/>
  <c r="CS94" i="14" s="1"/>
  <c r="CN60" i="16"/>
  <c r="CP60" i="16"/>
  <c r="CS60" i="16" s="1"/>
  <c r="GG9" i="4"/>
  <c r="GI9" i="4"/>
  <c r="CN25" i="16"/>
  <c r="CP25" i="16"/>
  <c r="CS25" i="16" s="1"/>
  <c r="CN70" i="14"/>
  <c r="CP70" i="14"/>
  <c r="CS70" i="14" s="1"/>
  <c r="CN49" i="14"/>
  <c r="CP49" i="14"/>
  <c r="CS49" i="14" s="1"/>
  <c r="CN83" i="14"/>
  <c r="CP83" i="14"/>
  <c r="CS83" i="14" s="1"/>
  <c r="CN84" i="17"/>
  <c r="CP84" i="17"/>
  <c r="CS84" i="17" s="1"/>
  <c r="CP61" i="16"/>
  <c r="CS61" i="16" s="1"/>
  <c r="CN77" i="14"/>
  <c r="CP77" i="14"/>
  <c r="CS77" i="14" s="1"/>
  <c r="CN100" i="14"/>
  <c r="CP100" i="14"/>
  <c r="CS100" i="14" s="1"/>
  <c r="CN53" i="16"/>
  <c r="CP53" i="16"/>
  <c r="CS53" i="16" s="1"/>
  <c r="CN49" i="16"/>
  <c r="CP49" i="16"/>
  <c r="CS49" i="16" s="1"/>
  <c r="CP60" i="17"/>
  <c r="CS60" i="17" s="1"/>
  <c r="CN66" i="16"/>
  <c r="CP66" i="16"/>
  <c r="CS66" i="16" s="1"/>
  <c r="CP67" i="17"/>
  <c r="CS67" i="17" s="1"/>
  <c r="CN16" i="16"/>
  <c r="CP16" i="16"/>
  <c r="CS16" i="16" s="1"/>
  <c r="CS1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90" authorId="0" shapeId="0" xr:uid="{00000000-0006-0000-0300-000001000000}">
      <text>
        <r>
          <rPr>
            <sz val="11"/>
            <color theme="1"/>
            <rFont val="Aptos Narrow"/>
            <family val="2"/>
            <charset val="1"/>
          </rPr>
          <t>AIr:
hacer lista desplegable</t>
        </r>
      </text>
    </comment>
    <comment ref="BMC691" authorId="0" shapeId="0" xr:uid="{00000000-0006-0000-0300-000002000000}">
      <text>
        <r>
          <rPr>
            <sz val="11"/>
            <color theme="1"/>
            <rFont val="Aptos Narrow"/>
            <family val="2"/>
            <charset val="1"/>
          </rPr>
          <t>AIr:
hacer lista desplegable</t>
        </r>
      </text>
    </comment>
    <comment ref="BMC692" authorId="0" shapeId="0" xr:uid="{00000000-0006-0000-0300-000003000000}">
      <text>
        <r>
          <rPr>
            <sz val="11"/>
            <color theme="1"/>
            <rFont val="Aptos Narrow"/>
            <family val="2"/>
            <charset val="1"/>
          </rPr>
          <t>AIr:
hacer lista desplegable</t>
        </r>
      </text>
    </comment>
    <comment ref="BMC693" authorId="0" shapeId="0" xr:uid="{00000000-0006-0000-0300-000004000000}">
      <text>
        <r>
          <rPr>
            <sz val="11"/>
            <color theme="1"/>
            <rFont val="Aptos Narrow"/>
            <family val="2"/>
            <charset val="1"/>
          </rPr>
          <t>AIr:
hacer lista desplegable</t>
        </r>
      </text>
    </comment>
    <comment ref="BMC694" authorId="0" shapeId="0" xr:uid="{00000000-0006-0000-0300-000005000000}">
      <text>
        <r>
          <rPr>
            <sz val="11"/>
            <color theme="1"/>
            <rFont val="Aptos Narrow"/>
            <family val="2"/>
            <charset val="1"/>
          </rPr>
          <t>AIr:
hacer lista desplegable</t>
        </r>
      </text>
    </comment>
    <comment ref="BMC695" authorId="0" shapeId="0" xr:uid="{00000000-0006-0000-0300-000006000000}">
      <text>
        <r>
          <rPr>
            <sz val="11"/>
            <color theme="1"/>
            <rFont val="Aptos Narrow"/>
            <family val="2"/>
            <charset val="1"/>
          </rPr>
          <t>AIr:
hacer lista desplegable</t>
        </r>
      </text>
    </comment>
    <comment ref="BMC696" authorId="0" shapeId="0" xr:uid="{00000000-0006-0000-0300-000007000000}">
      <text>
        <r>
          <rPr>
            <sz val="11"/>
            <color theme="1"/>
            <rFont val="Aptos Narrow"/>
            <family val="2"/>
            <charset val="1"/>
          </rPr>
          <t>AIr:
hacer lista desplegable</t>
        </r>
      </text>
    </comment>
    <comment ref="BMC697" authorId="0" shapeId="0" xr:uid="{00000000-0006-0000-0300-000008000000}">
      <text>
        <r>
          <rPr>
            <sz val="11"/>
            <color theme="1"/>
            <rFont val="Aptos Narrow"/>
            <family val="2"/>
            <charset val="1"/>
          </rPr>
          <t>AIr:
hacer lista desplegable</t>
        </r>
      </text>
    </comment>
    <comment ref="BMC698" authorId="0" shapeId="0" xr:uid="{00000000-0006-0000-0300-000009000000}">
      <text>
        <r>
          <rPr>
            <sz val="11"/>
            <color theme="1"/>
            <rFont val="Aptos Narrow"/>
            <family val="2"/>
            <charset val="1"/>
          </rPr>
          <t>AIr:
hacer lista desplegable</t>
        </r>
      </text>
    </comment>
    <comment ref="BMC699" authorId="0" shapeId="0" xr:uid="{00000000-0006-0000-0300-00000A000000}">
      <text>
        <r>
          <rPr>
            <sz val="11"/>
            <color theme="1"/>
            <rFont val="Aptos Narrow"/>
            <family val="2"/>
            <charset val="1"/>
          </rPr>
          <t>AIr:
hacer lista desplegable</t>
        </r>
      </text>
    </comment>
    <comment ref="BMC701" authorId="0" shapeId="0" xr:uid="{00000000-0006-0000-0300-00000B000000}">
      <text>
        <r>
          <rPr>
            <sz val="11"/>
            <color theme="1"/>
            <rFont val="Aptos Narrow"/>
            <family val="2"/>
            <charset val="1"/>
          </rPr>
          <t>AIr:
hacer lista desplegable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703" authorId="0" shapeId="0" xr:uid="{00000000-0006-0000-0400-000001000000}">
      <text>
        <r>
          <rPr>
            <sz val="11"/>
            <color theme="1"/>
            <rFont val="Aptos Narrow"/>
            <family val="2"/>
            <charset val="1"/>
          </rPr>
          <t>AIr:
hacer lista desplegable</t>
        </r>
      </text>
    </comment>
    <comment ref="BMC704" authorId="0" shapeId="0" xr:uid="{00000000-0006-0000-0400-000002000000}">
      <text>
        <r>
          <rPr>
            <sz val="11"/>
            <color theme="1"/>
            <rFont val="Aptos Narrow"/>
            <family val="2"/>
            <charset val="1"/>
          </rPr>
          <t>AIr:
hacer lista desplegable</t>
        </r>
      </text>
    </comment>
    <comment ref="BMC705" authorId="0" shapeId="0" xr:uid="{00000000-0006-0000-0400-000003000000}">
      <text>
        <r>
          <rPr>
            <sz val="11"/>
            <color theme="1"/>
            <rFont val="Aptos Narrow"/>
            <family val="2"/>
            <charset val="1"/>
          </rPr>
          <t>AIr:
hacer lista desplegable</t>
        </r>
      </text>
    </comment>
    <comment ref="BMC706" authorId="0" shapeId="0" xr:uid="{00000000-0006-0000-0400-000004000000}">
      <text>
        <r>
          <rPr>
            <sz val="11"/>
            <color theme="1"/>
            <rFont val="Aptos Narrow"/>
            <family val="2"/>
            <charset val="1"/>
          </rPr>
          <t>AIr:
hacer lista desplegable</t>
        </r>
      </text>
    </comment>
    <comment ref="BMC707" authorId="0" shapeId="0" xr:uid="{00000000-0006-0000-0400-000005000000}">
      <text>
        <r>
          <rPr>
            <sz val="11"/>
            <color theme="1"/>
            <rFont val="Aptos Narrow"/>
            <family val="2"/>
            <charset val="1"/>
          </rPr>
          <t>AIr:
hacer lista desplegable</t>
        </r>
      </text>
    </comment>
    <comment ref="BMC708" authorId="0" shapeId="0" xr:uid="{00000000-0006-0000-0400-000006000000}">
      <text>
        <r>
          <rPr>
            <sz val="11"/>
            <color theme="1"/>
            <rFont val="Aptos Narrow"/>
            <family val="2"/>
            <charset val="1"/>
          </rPr>
          <t>AIr:
hacer lista desplegable</t>
        </r>
      </text>
    </comment>
    <comment ref="BMC709" authorId="0" shapeId="0" xr:uid="{00000000-0006-0000-0400-000007000000}">
      <text>
        <r>
          <rPr>
            <sz val="11"/>
            <color theme="1"/>
            <rFont val="Aptos Narrow"/>
            <family val="2"/>
            <charset val="1"/>
          </rPr>
          <t>AIr:
hacer lista desplegable</t>
        </r>
      </text>
    </comment>
    <comment ref="BMC710" authorId="0" shapeId="0" xr:uid="{00000000-0006-0000-0400-000008000000}">
      <text>
        <r>
          <rPr>
            <sz val="11"/>
            <color theme="1"/>
            <rFont val="Aptos Narrow"/>
            <family val="2"/>
            <charset val="1"/>
          </rPr>
          <t>AIr:
hacer lista desplegable</t>
        </r>
      </text>
    </comment>
    <comment ref="BMC711" authorId="0" shapeId="0" xr:uid="{00000000-0006-0000-0400-000009000000}">
      <text>
        <r>
          <rPr>
            <sz val="11"/>
            <color theme="1"/>
            <rFont val="Aptos Narrow"/>
            <family val="2"/>
            <charset val="1"/>
          </rPr>
          <t>AIr:
hacer lista desplegable</t>
        </r>
      </text>
    </comment>
    <comment ref="BMC712" authorId="0" shapeId="0" xr:uid="{00000000-0006-0000-0400-00000A000000}">
      <text>
        <r>
          <rPr>
            <sz val="11"/>
            <color theme="1"/>
            <rFont val="Aptos Narrow"/>
            <family val="2"/>
            <charset val="1"/>
          </rPr>
          <t>AIr:
hacer lista desplegable</t>
        </r>
      </text>
    </comment>
    <comment ref="BMC714" authorId="0" shapeId="0" xr:uid="{00000000-0006-0000-0400-00000B000000}">
      <text>
        <r>
          <rPr>
            <sz val="11"/>
            <color theme="1"/>
            <rFont val="Aptos Narrow"/>
            <family val="2"/>
            <charset val="1"/>
          </rPr>
          <t>AIr:
hacer lista desplegable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56" authorId="0" shapeId="0" xr:uid="{00000000-0006-0000-0500-000001000000}">
      <text>
        <r>
          <rPr>
            <sz val="11"/>
            <color theme="1"/>
            <rFont val="Aptos Narrow"/>
            <family val="2"/>
            <charset val="1"/>
          </rPr>
          <t>AIr:
hacer lista desplegable</t>
        </r>
      </text>
    </comment>
    <comment ref="BMC657" authorId="0" shapeId="0" xr:uid="{00000000-0006-0000-0500-000002000000}">
      <text>
        <r>
          <rPr>
            <sz val="11"/>
            <color theme="1"/>
            <rFont val="Aptos Narrow"/>
            <family val="2"/>
            <charset val="1"/>
          </rPr>
          <t>AIr:
hacer lista desplegable</t>
        </r>
      </text>
    </comment>
    <comment ref="BMC658" authorId="0" shapeId="0" xr:uid="{00000000-0006-0000-0500-000003000000}">
      <text>
        <r>
          <rPr>
            <sz val="11"/>
            <color theme="1"/>
            <rFont val="Aptos Narrow"/>
            <family val="2"/>
            <charset val="1"/>
          </rPr>
          <t>AIr:
hacer lista desplegable</t>
        </r>
      </text>
    </comment>
    <comment ref="BMC659" authorId="0" shapeId="0" xr:uid="{00000000-0006-0000-0500-000004000000}">
      <text>
        <r>
          <rPr>
            <sz val="11"/>
            <color theme="1"/>
            <rFont val="Aptos Narrow"/>
            <family val="2"/>
            <charset val="1"/>
          </rPr>
          <t>AIr:
hacer lista desplegable</t>
        </r>
      </text>
    </comment>
    <comment ref="BMC660" authorId="0" shapeId="0" xr:uid="{00000000-0006-0000-0500-000005000000}">
      <text>
        <r>
          <rPr>
            <sz val="11"/>
            <color theme="1"/>
            <rFont val="Aptos Narrow"/>
            <family val="2"/>
            <charset val="1"/>
          </rPr>
          <t>AIr:
hacer lista desplegable</t>
        </r>
      </text>
    </comment>
    <comment ref="BMC661" authorId="0" shapeId="0" xr:uid="{00000000-0006-0000-0500-000006000000}">
      <text>
        <r>
          <rPr>
            <sz val="11"/>
            <color theme="1"/>
            <rFont val="Aptos Narrow"/>
            <family val="2"/>
            <charset val="1"/>
          </rPr>
          <t>AIr:
hacer lista desplegable</t>
        </r>
      </text>
    </comment>
    <comment ref="BMC662" authorId="0" shapeId="0" xr:uid="{00000000-0006-0000-0500-000007000000}">
      <text>
        <r>
          <rPr>
            <sz val="11"/>
            <color theme="1"/>
            <rFont val="Aptos Narrow"/>
            <family val="2"/>
            <charset val="1"/>
          </rPr>
          <t>AIr:
hacer lista desplegable</t>
        </r>
      </text>
    </comment>
    <comment ref="BMC663" authorId="0" shapeId="0" xr:uid="{00000000-0006-0000-0500-000008000000}">
      <text>
        <r>
          <rPr>
            <sz val="11"/>
            <color theme="1"/>
            <rFont val="Aptos Narrow"/>
            <family val="2"/>
            <charset val="1"/>
          </rPr>
          <t>AIr:
hacer lista desplegable</t>
        </r>
      </text>
    </comment>
    <comment ref="BMC664" authorId="0" shapeId="0" xr:uid="{00000000-0006-0000-0500-000009000000}">
      <text>
        <r>
          <rPr>
            <sz val="11"/>
            <color theme="1"/>
            <rFont val="Aptos Narrow"/>
            <family val="2"/>
            <charset val="1"/>
          </rPr>
          <t>AIr:
hacer lista desplegable</t>
        </r>
      </text>
    </comment>
    <comment ref="BMC665" authorId="0" shapeId="0" xr:uid="{00000000-0006-0000-0500-00000A000000}">
      <text>
        <r>
          <rPr>
            <sz val="11"/>
            <color theme="1"/>
            <rFont val="Aptos Narrow"/>
            <family val="2"/>
            <charset val="1"/>
          </rPr>
          <t>AIr:
hacer lista desplegable</t>
        </r>
      </text>
    </comment>
    <comment ref="BMC667" authorId="0" shapeId="0" xr:uid="{00000000-0006-0000-0500-00000B000000}">
      <text>
        <r>
          <rPr>
            <sz val="11"/>
            <color theme="1"/>
            <rFont val="Aptos Narrow"/>
            <family val="2"/>
            <charset val="1"/>
          </rPr>
          <t>AIr:
hacer lista desplegable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64" authorId="0" shapeId="0" xr:uid="{00000000-0006-0000-0600-000001000000}">
      <text>
        <r>
          <rPr>
            <sz val="11"/>
            <color theme="1"/>
            <rFont val="Aptos Narrow"/>
            <family val="2"/>
            <charset val="1"/>
          </rPr>
          <t>AIr:
hacer lista desplegable</t>
        </r>
      </text>
    </comment>
    <comment ref="BMC666" authorId="0" shapeId="0" xr:uid="{00000000-0006-0000-0600-000002000000}">
      <text>
        <r>
          <rPr>
            <sz val="11"/>
            <color theme="1"/>
            <rFont val="Aptos Narrow"/>
            <family val="2"/>
            <charset val="1"/>
          </rPr>
          <t>AIr:
hacer lista desplegable</t>
        </r>
      </text>
    </comment>
    <comment ref="BMC667" authorId="0" shapeId="0" xr:uid="{00000000-0006-0000-0600-000003000000}">
      <text>
        <r>
          <rPr>
            <sz val="11"/>
            <color theme="1"/>
            <rFont val="Aptos Narrow"/>
            <family val="2"/>
            <charset val="1"/>
          </rPr>
          <t>AIr:
hacer lista desplegable</t>
        </r>
      </text>
    </comment>
    <comment ref="BMC668" authorId="0" shapeId="0" xr:uid="{00000000-0006-0000-0600-000004000000}">
      <text>
        <r>
          <rPr>
            <sz val="11"/>
            <color theme="1"/>
            <rFont val="Aptos Narrow"/>
            <family val="2"/>
            <charset val="1"/>
          </rPr>
          <t>AIr:
hacer lista desplegable</t>
        </r>
      </text>
    </comment>
    <comment ref="BMC669" authorId="0" shapeId="0" xr:uid="{00000000-0006-0000-0600-000005000000}">
      <text>
        <r>
          <rPr>
            <sz val="11"/>
            <color theme="1"/>
            <rFont val="Aptos Narrow"/>
            <family val="2"/>
            <charset val="1"/>
          </rPr>
          <t>AIr:
hacer lista desplegable</t>
        </r>
      </text>
    </comment>
    <comment ref="BMC670" authorId="0" shapeId="0" xr:uid="{00000000-0006-0000-0600-000006000000}">
      <text>
        <r>
          <rPr>
            <sz val="11"/>
            <color theme="1"/>
            <rFont val="Aptos Narrow"/>
            <family val="2"/>
            <charset val="1"/>
          </rPr>
          <t>AIr:
hacer lista desplegable</t>
        </r>
      </text>
    </comment>
    <comment ref="BMC671" authorId="0" shapeId="0" xr:uid="{00000000-0006-0000-0600-000007000000}">
      <text>
        <r>
          <rPr>
            <sz val="11"/>
            <color theme="1"/>
            <rFont val="Aptos Narrow"/>
            <family val="2"/>
            <charset val="1"/>
          </rPr>
          <t>AIr:
hacer lista desplegable</t>
        </r>
      </text>
    </comment>
    <comment ref="BMC672" authorId="0" shapeId="0" xr:uid="{00000000-0006-0000-0600-000008000000}">
      <text>
        <r>
          <rPr>
            <sz val="11"/>
            <color theme="1"/>
            <rFont val="Aptos Narrow"/>
            <family val="2"/>
            <charset val="1"/>
          </rPr>
          <t>AIr:
hacer lista desplegable</t>
        </r>
      </text>
    </comment>
    <comment ref="BMC673" authorId="0" shapeId="0" xr:uid="{00000000-0006-0000-0600-000009000000}">
      <text>
        <r>
          <rPr>
            <sz val="11"/>
            <color theme="1"/>
            <rFont val="Aptos Narrow"/>
            <family val="2"/>
            <charset val="1"/>
          </rPr>
          <t>AIr:
hacer lista desplegable</t>
        </r>
      </text>
    </comment>
    <comment ref="BMC674" authorId="0" shapeId="0" xr:uid="{00000000-0006-0000-0600-00000A000000}">
      <text>
        <r>
          <rPr>
            <sz val="11"/>
            <color theme="1"/>
            <rFont val="Aptos Narrow"/>
            <family val="2"/>
            <charset val="1"/>
          </rPr>
          <t>AIr:
hacer lista desplegable</t>
        </r>
      </text>
    </comment>
    <comment ref="BMC675" authorId="0" shapeId="0" xr:uid="{00000000-0006-0000-0600-00000B000000}">
      <text>
        <r>
          <rPr>
            <sz val="11"/>
            <color theme="1"/>
            <rFont val="Aptos Narrow"/>
            <family val="2"/>
            <charset val="1"/>
          </rPr>
          <t>AIr:
hacer lista desplegable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B632" authorId="0" shapeId="0" xr:uid="{00000000-0006-0000-0800-000001000000}">
      <text>
        <r>
          <rPr>
            <sz val="11"/>
            <color theme="1"/>
            <rFont val="Aptos Narrow"/>
            <family val="2"/>
            <charset val="1"/>
          </rPr>
          <t>AIr:
hacer lista desplegable</t>
        </r>
      </text>
    </comment>
    <comment ref="BMB633" authorId="0" shapeId="0" xr:uid="{00000000-0006-0000-0800-000002000000}">
      <text>
        <r>
          <rPr>
            <sz val="11"/>
            <color theme="1"/>
            <rFont val="Aptos Narrow"/>
            <family val="2"/>
            <charset val="1"/>
          </rPr>
          <t>AIr:
hacer lista desplegable</t>
        </r>
      </text>
    </comment>
    <comment ref="BMB634" authorId="0" shapeId="0" xr:uid="{00000000-0006-0000-0800-000003000000}">
      <text>
        <r>
          <rPr>
            <sz val="11"/>
            <color theme="1"/>
            <rFont val="Aptos Narrow"/>
            <family val="2"/>
            <charset val="1"/>
          </rPr>
          <t>AIr:
hacer lista desplegable</t>
        </r>
      </text>
    </comment>
    <comment ref="BMB635" authorId="0" shapeId="0" xr:uid="{00000000-0006-0000-0800-000004000000}">
      <text>
        <r>
          <rPr>
            <sz val="11"/>
            <color theme="1"/>
            <rFont val="Aptos Narrow"/>
            <family val="2"/>
            <charset val="1"/>
          </rPr>
          <t>AIr:
hacer lista desplegable</t>
        </r>
      </text>
    </comment>
    <comment ref="BMB636" authorId="0" shapeId="0" xr:uid="{00000000-0006-0000-0800-000005000000}">
      <text>
        <r>
          <rPr>
            <sz val="11"/>
            <color theme="1"/>
            <rFont val="Aptos Narrow"/>
            <family val="2"/>
            <charset val="1"/>
          </rPr>
          <t>AIr:
hacer lista desplegable</t>
        </r>
      </text>
    </comment>
    <comment ref="BMB637" authorId="0" shapeId="0" xr:uid="{00000000-0006-0000-0800-000006000000}">
      <text>
        <r>
          <rPr>
            <sz val="11"/>
            <color theme="1"/>
            <rFont val="Aptos Narrow"/>
            <family val="2"/>
            <charset val="1"/>
          </rPr>
          <t>AIr:
hacer lista desplegable</t>
        </r>
      </text>
    </comment>
    <comment ref="BMB638" authorId="0" shapeId="0" xr:uid="{00000000-0006-0000-0800-000007000000}">
      <text>
        <r>
          <rPr>
            <sz val="11"/>
            <color theme="1"/>
            <rFont val="Aptos Narrow"/>
            <family val="2"/>
            <charset val="1"/>
          </rPr>
          <t>AIr:
hacer lista desplegable</t>
        </r>
      </text>
    </comment>
    <comment ref="BMB639" authorId="0" shapeId="0" xr:uid="{00000000-0006-0000-0800-000008000000}">
      <text>
        <r>
          <rPr>
            <sz val="11"/>
            <color theme="1"/>
            <rFont val="Aptos Narrow"/>
            <family val="2"/>
            <charset val="1"/>
          </rPr>
          <t>AIr:
hacer lista desplegable</t>
        </r>
      </text>
    </comment>
    <comment ref="BMB640" authorId="0" shapeId="0" xr:uid="{00000000-0006-0000-0800-000009000000}">
      <text>
        <r>
          <rPr>
            <sz val="11"/>
            <color theme="1"/>
            <rFont val="Aptos Narrow"/>
            <family val="2"/>
            <charset val="1"/>
          </rPr>
          <t>AIr:
hacer lista desplegable</t>
        </r>
      </text>
    </comment>
    <comment ref="BMB641" authorId="0" shapeId="0" xr:uid="{00000000-0006-0000-0800-00000A000000}">
      <text>
        <r>
          <rPr>
            <sz val="11"/>
            <color theme="1"/>
            <rFont val="Aptos Narrow"/>
            <family val="2"/>
            <charset val="1"/>
          </rPr>
          <t>AIr:
hacer lista desplegable</t>
        </r>
      </text>
    </comment>
    <comment ref="BMB643" authorId="0" shapeId="0" xr:uid="{00000000-0006-0000-0800-00000B000000}">
      <text>
        <r>
          <rPr>
            <sz val="11"/>
            <color theme="1"/>
            <rFont val="Aptos Narrow"/>
            <family val="2"/>
            <charset val="1"/>
          </rPr>
          <t>AIr:
hacer lista desplegable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35" authorId="0" shapeId="0" xr:uid="{00000000-0006-0000-0900-000001000000}">
      <text>
        <r>
          <rPr>
            <sz val="11"/>
            <color theme="1"/>
            <rFont val="Aptos Narrow"/>
            <family val="2"/>
            <charset val="1"/>
          </rPr>
          <t>AIr:
hacer lista desplegable</t>
        </r>
      </text>
    </comment>
    <comment ref="BMC636" authorId="0" shapeId="0" xr:uid="{00000000-0006-0000-0900-000002000000}">
      <text>
        <r>
          <rPr>
            <sz val="11"/>
            <color theme="1"/>
            <rFont val="Aptos Narrow"/>
            <family val="2"/>
            <charset val="1"/>
          </rPr>
          <t>AIr:
hacer lista desplegable</t>
        </r>
      </text>
    </comment>
    <comment ref="BMC637" authorId="0" shapeId="0" xr:uid="{00000000-0006-0000-0900-000003000000}">
      <text>
        <r>
          <rPr>
            <sz val="11"/>
            <color theme="1"/>
            <rFont val="Aptos Narrow"/>
            <family val="2"/>
            <charset val="1"/>
          </rPr>
          <t>AIr:
hacer lista desplegable</t>
        </r>
      </text>
    </comment>
    <comment ref="BMC638" authorId="0" shapeId="0" xr:uid="{00000000-0006-0000-0900-000004000000}">
      <text>
        <r>
          <rPr>
            <sz val="11"/>
            <color theme="1"/>
            <rFont val="Aptos Narrow"/>
            <family val="2"/>
            <charset val="1"/>
          </rPr>
          <t>AIr:
hacer lista desplegable</t>
        </r>
      </text>
    </comment>
    <comment ref="BMC639" authorId="0" shapeId="0" xr:uid="{00000000-0006-0000-0900-000005000000}">
      <text>
        <r>
          <rPr>
            <sz val="11"/>
            <color theme="1"/>
            <rFont val="Aptos Narrow"/>
            <family val="2"/>
            <charset val="1"/>
          </rPr>
          <t>AIr:
hacer lista desplegable</t>
        </r>
      </text>
    </comment>
    <comment ref="BMC640" authorId="0" shapeId="0" xr:uid="{00000000-0006-0000-0900-000006000000}">
      <text>
        <r>
          <rPr>
            <sz val="11"/>
            <color theme="1"/>
            <rFont val="Aptos Narrow"/>
            <family val="2"/>
            <charset val="1"/>
          </rPr>
          <t>AIr:
hacer lista desplegable</t>
        </r>
      </text>
    </comment>
    <comment ref="BMC641" authorId="0" shapeId="0" xr:uid="{00000000-0006-0000-0900-000007000000}">
      <text>
        <r>
          <rPr>
            <sz val="11"/>
            <color theme="1"/>
            <rFont val="Aptos Narrow"/>
            <family val="2"/>
            <charset val="1"/>
          </rPr>
          <t>AIr:
hacer lista desplegable</t>
        </r>
      </text>
    </comment>
    <comment ref="BMC642" authorId="0" shapeId="0" xr:uid="{00000000-0006-0000-0900-000008000000}">
      <text>
        <r>
          <rPr>
            <sz val="11"/>
            <color theme="1"/>
            <rFont val="Aptos Narrow"/>
            <family val="2"/>
            <charset val="1"/>
          </rPr>
          <t>AIr:
hacer lista desplegable</t>
        </r>
      </text>
    </comment>
    <comment ref="BMC643" authorId="0" shapeId="0" xr:uid="{00000000-0006-0000-0900-000009000000}">
      <text>
        <r>
          <rPr>
            <sz val="11"/>
            <color theme="1"/>
            <rFont val="Aptos Narrow"/>
            <family val="2"/>
            <charset val="1"/>
          </rPr>
          <t>AIr:
hacer lista desplegable</t>
        </r>
      </text>
    </comment>
    <comment ref="BMC644" authorId="0" shapeId="0" xr:uid="{00000000-0006-0000-0900-00000A000000}">
      <text>
        <r>
          <rPr>
            <sz val="11"/>
            <color theme="1"/>
            <rFont val="Aptos Narrow"/>
            <family val="2"/>
            <charset val="1"/>
          </rPr>
          <t>AIr:
hacer lista desplegable</t>
        </r>
      </text>
    </comment>
    <comment ref="BMC646" authorId="0" shapeId="0" xr:uid="{00000000-0006-0000-0900-00000B000000}">
      <text>
        <r>
          <rPr>
            <sz val="11"/>
            <color theme="1"/>
            <rFont val="Aptos Narrow"/>
            <family val="2"/>
            <charset val="1"/>
          </rPr>
          <t>AIr:
hacer lista desplegable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703" authorId="0" shapeId="0" xr:uid="{00000000-0006-0000-0A00-000001000000}">
      <text>
        <r>
          <rPr>
            <sz val="11"/>
            <color theme="1"/>
            <rFont val="Aptos Narrow"/>
            <family val="2"/>
            <charset val="1"/>
          </rPr>
          <t>AIr:
hacer lista desplegable</t>
        </r>
      </text>
    </comment>
    <comment ref="BMC704" authorId="0" shapeId="0" xr:uid="{00000000-0006-0000-0A00-000002000000}">
      <text>
        <r>
          <rPr>
            <sz val="11"/>
            <color theme="1"/>
            <rFont val="Aptos Narrow"/>
            <family val="2"/>
            <charset val="1"/>
          </rPr>
          <t>AIr:
hacer lista desplegable</t>
        </r>
      </text>
    </comment>
    <comment ref="BMC705" authorId="0" shapeId="0" xr:uid="{00000000-0006-0000-0A00-000003000000}">
      <text>
        <r>
          <rPr>
            <sz val="11"/>
            <color theme="1"/>
            <rFont val="Aptos Narrow"/>
            <family val="2"/>
            <charset val="1"/>
          </rPr>
          <t>AIr:
hacer lista desplegable</t>
        </r>
      </text>
    </comment>
    <comment ref="BMC706" authorId="0" shapeId="0" xr:uid="{00000000-0006-0000-0A00-000004000000}">
      <text>
        <r>
          <rPr>
            <sz val="11"/>
            <color theme="1"/>
            <rFont val="Aptos Narrow"/>
            <family val="2"/>
            <charset val="1"/>
          </rPr>
          <t>AIr:
hacer lista desplegable</t>
        </r>
      </text>
    </comment>
    <comment ref="BMC707" authorId="0" shapeId="0" xr:uid="{00000000-0006-0000-0A00-000005000000}">
      <text>
        <r>
          <rPr>
            <sz val="11"/>
            <color theme="1"/>
            <rFont val="Aptos Narrow"/>
            <family val="2"/>
            <charset val="1"/>
          </rPr>
          <t>AIr:
hacer lista desplegable</t>
        </r>
      </text>
    </comment>
    <comment ref="BMC708" authorId="0" shapeId="0" xr:uid="{00000000-0006-0000-0A00-000006000000}">
      <text>
        <r>
          <rPr>
            <sz val="11"/>
            <color theme="1"/>
            <rFont val="Aptos Narrow"/>
            <family val="2"/>
            <charset val="1"/>
          </rPr>
          <t>AIr:
hacer lista desplegable</t>
        </r>
      </text>
    </comment>
    <comment ref="BMC709" authorId="0" shapeId="0" xr:uid="{00000000-0006-0000-0A00-000007000000}">
      <text>
        <r>
          <rPr>
            <sz val="11"/>
            <color theme="1"/>
            <rFont val="Aptos Narrow"/>
            <family val="2"/>
            <charset val="1"/>
          </rPr>
          <t>AIr:
hacer lista desplegable</t>
        </r>
      </text>
    </comment>
    <comment ref="BMC710" authorId="0" shapeId="0" xr:uid="{00000000-0006-0000-0A00-000008000000}">
      <text>
        <r>
          <rPr>
            <sz val="11"/>
            <color theme="1"/>
            <rFont val="Aptos Narrow"/>
            <family val="2"/>
            <charset val="1"/>
          </rPr>
          <t>AIr:
hacer lista desplegable</t>
        </r>
      </text>
    </comment>
    <comment ref="BMC711" authorId="0" shapeId="0" xr:uid="{00000000-0006-0000-0A00-000009000000}">
      <text>
        <r>
          <rPr>
            <sz val="11"/>
            <color theme="1"/>
            <rFont val="Aptos Narrow"/>
            <family val="2"/>
            <charset val="1"/>
          </rPr>
          <t>AIr:
hacer lista desplegable</t>
        </r>
      </text>
    </comment>
    <comment ref="BMC712" authorId="0" shapeId="0" xr:uid="{00000000-0006-0000-0A00-00000A000000}">
      <text>
        <r>
          <rPr>
            <sz val="11"/>
            <color theme="1"/>
            <rFont val="Aptos Narrow"/>
            <family val="2"/>
            <charset val="1"/>
          </rPr>
          <t>AIr:
hacer lista desplegable</t>
        </r>
      </text>
    </comment>
    <comment ref="BMC714" authorId="0" shapeId="0" xr:uid="{00000000-0006-0000-0A00-00000B000000}">
      <text>
        <r>
          <rPr>
            <sz val="11"/>
            <color theme="1"/>
            <rFont val="Aptos Narrow"/>
            <family val="2"/>
            <charset val="1"/>
          </rPr>
          <t>AIr:
hacer lista desplegable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17" authorId="0" shapeId="0" xr:uid="{00000000-0006-0000-0B00-000001000000}">
      <text>
        <r>
          <rPr>
            <sz val="11"/>
            <color theme="1"/>
            <rFont val="Aptos Narrow"/>
            <family val="2"/>
            <charset val="1"/>
          </rPr>
          <t>AIr:
hacer lista desplegable</t>
        </r>
      </text>
    </comment>
    <comment ref="BMC619" authorId="0" shapeId="0" xr:uid="{00000000-0006-0000-0B00-000002000000}">
      <text>
        <r>
          <rPr>
            <sz val="11"/>
            <color theme="1"/>
            <rFont val="Aptos Narrow"/>
            <family val="2"/>
            <charset val="1"/>
          </rPr>
          <t>AIr:
hacer lista desplegable</t>
        </r>
      </text>
    </comment>
    <comment ref="BMC620" authorId="0" shapeId="0" xr:uid="{00000000-0006-0000-0B00-000003000000}">
      <text>
        <r>
          <rPr>
            <sz val="11"/>
            <color theme="1"/>
            <rFont val="Aptos Narrow"/>
            <family val="2"/>
            <charset val="1"/>
          </rPr>
          <t>AIr:
hacer lista desplegable</t>
        </r>
      </text>
    </comment>
    <comment ref="BMC621" authorId="0" shapeId="0" xr:uid="{00000000-0006-0000-0B00-000004000000}">
      <text>
        <r>
          <rPr>
            <sz val="11"/>
            <color theme="1"/>
            <rFont val="Aptos Narrow"/>
            <family val="2"/>
            <charset val="1"/>
          </rPr>
          <t>AIr:
hacer lista desplegable</t>
        </r>
      </text>
    </comment>
    <comment ref="BMC622" authorId="0" shapeId="0" xr:uid="{00000000-0006-0000-0B00-000005000000}">
      <text>
        <r>
          <rPr>
            <sz val="11"/>
            <color theme="1"/>
            <rFont val="Aptos Narrow"/>
            <family val="2"/>
            <charset val="1"/>
          </rPr>
          <t>AIr:
hacer lista desplegable</t>
        </r>
      </text>
    </comment>
    <comment ref="BMC623" authorId="0" shapeId="0" xr:uid="{00000000-0006-0000-0B00-000006000000}">
      <text>
        <r>
          <rPr>
            <sz val="11"/>
            <color theme="1"/>
            <rFont val="Aptos Narrow"/>
            <family val="2"/>
            <charset val="1"/>
          </rPr>
          <t>AIr:
hacer lista desplegable</t>
        </r>
      </text>
    </comment>
    <comment ref="BMC624" authorId="0" shapeId="0" xr:uid="{00000000-0006-0000-0B00-000007000000}">
      <text>
        <r>
          <rPr>
            <sz val="11"/>
            <color theme="1"/>
            <rFont val="Aptos Narrow"/>
            <family val="2"/>
            <charset val="1"/>
          </rPr>
          <t>AIr:
hacer lista desplegable</t>
        </r>
      </text>
    </comment>
    <comment ref="BMC625" authorId="0" shapeId="0" xr:uid="{00000000-0006-0000-0B00-000008000000}">
      <text>
        <r>
          <rPr>
            <sz val="11"/>
            <color theme="1"/>
            <rFont val="Aptos Narrow"/>
            <family val="2"/>
            <charset val="1"/>
          </rPr>
          <t>AIr:
hacer lista desplegable</t>
        </r>
      </text>
    </comment>
    <comment ref="BMC626" authorId="0" shapeId="0" xr:uid="{00000000-0006-0000-0B00-000009000000}">
      <text>
        <r>
          <rPr>
            <sz val="11"/>
            <color theme="1"/>
            <rFont val="Aptos Narrow"/>
            <family val="2"/>
            <charset val="1"/>
          </rPr>
          <t>AIr:
hacer lista desplegable</t>
        </r>
      </text>
    </comment>
    <comment ref="BMC627" authorId="0" shapeId="0" xr:uid="{00000000-0006-0000-0B00-00000A000000}">
      <text>
        <r>
          <rPr>
            <sz val="11"/>
            <color theme="1"/>
            <rFont val="Aptos Narrow"/>
            <family val="2"/>
            <charset val="1"/>
          </rPr>
          <t>AIr:
hacer lista desplegable</t>
        </r>
      </text>
    </comment>
    <comment ref="BMC628" authorId="0" shapeId="0" xr:uid="{00000000-0006-0000-0B00-00000B000000}">
      <text>
        <r>
          <rPr>
            <sz val="11"/>
            <color theme="1"/>
            <rFont val="Aptos Narrow"/>
            <family val="2"/>
            <charset val="1"/>
          </rPr>
          <t>AIr:
hacer lista desplegable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Patricia</author>
    <author>AIr</author>
  </authors>
  <commentList>
    <comment ref="C14" authorId="0" shapeId="0" xr:uid="{00000000-0006-0000-0C00-000001000000}">
      <text>
        <r>
          <rPr>
            <sz val="11"/>
            <color theme="1"/>
            <rFont val="Aptos Narrow"/>
            <family val="2"/>
            <charset val="1"/>
          </rPr>
          <t xml:space="preserve">Patricia:
Ajustar a directivo
</t>
        </r>
      </text>
    </comment>
    <comment ref="BMC699" authorId="1" shapeId="0" xr:uid="{00000000-0006-0000-0C00-000002000000}">
      <text>
        <r>
          <rPr>
            <sz val="11"/>
            <color theme="1"/>
            <rFont val="Aptos Narrow"/>
            <family val="2"/>
            <charset val="1"/>
          </rPr>
          <t>AIr:
hacer lista desplegable</t>
        </r>
      </text>
    </comment>
    <comment ref="BMC700" authorId="1" shapeId="0" xr:uid="{00000000-0006-0000-0C00-000003000000}">
      <text>
        <r>
          <rPr>
            <sz val="11"/>
            <color theme="1"/>
            <rFont val="Aptos Narrow"/>
            <family val="2"/>
            <charset val="1"/>
          </rPr>
          <t>AIr:
hacer lista desplegable</t>
        </r>
      </text>
    </comment>
    <comment ref="BMC701" authorId="1" shapeId="0" xr:uid="{00000000-0006-0000-0C00-000004000000}">
      <text>
        <r>
          <rPr>
            <sz val="11"/>
            <color theme="1"/>
            <rFont val="Aptos Narrow"/>
            <family val="2"/>
            <charset val="1"/>
          </rPr>
          <t>AIr:
hacer lista desplegable</t>
        </r>
      </text>
    </comment>
    <comment ref="BMC702" authorId="1" shapeId="0" xr:uid="{00000000-0006-0000-0C00-000005000000}">
      <text>
        <r>
          <rPr>
            <sz val="11"/>
            <color theme="1"/>
            <rFont val="Aptos Narrow"/>
            <family val="2"/>
            <charset val="1"/>
          </rPr>
          <t>AIr:
hacer lista desplegable</t>
        </r>
      </text>
    </comment>
    <comment ref="BMC703" authorId="1" shapeId="0" xr:uid="{00000000-0006-0000-0C00-000006000000}">
      <text>
        <r>
          <rPr>
            <sz val="11"/>
            <color theme="1"/>
            <rFont val="Aptos Narrow"/>
            <family val="2"/>
            <charset val="1"/>
          </rPr>
          <t>AIr:
hacer lista desplegable</t>
        </r>
      </text>
    </comment>
    <comment ref="BMC704" authorId="1" shapeId="0" xr:uid="{00000000-0006-0000-0C00-000007000000}">
      <text>
        <r>
          <rPr>
            <sz val="11"/>
            <color theme="1"/>
            <rFont val="Aptos Narrow"/>
            <family val="2"/>
            <charset val="1"/>
          </rPr>
          <t>AIr:
hacer lista desplegable</t>
        </r>
      </text>
    </comment>
    <comment ref="BMC705" authorId="1" shapeId="0" xr:uid="{00000000-0006-0000-0C00-000008000000}">
      <text>
        <r>
          <rPr>
            <sz val="11"/>
            <color theme="1"/>
            <rFont val="Aptos Narrow"/>
            <family val="2"/>
            <charset val="1"/>
          </rPr>
          <t>AIr:
hacer lista desplegable</t>
        </r>
      </text>
    </comment>
    <comment ref="BMC706" authorId="1" shapeId="0" xr:uid="{00000000-0006-0000-0C00-000009000000}">
      <text>
        <r>
          <rPr>
            <sz val="11"/>
            <color theme="1"/>
            <rFont val="Aptos Narrow"/>
            <family val="2"/>
            <charset val="1"/>
          </rPr>
          <t>AIr:
hacer lista desplegable</t>
        </r>
      </text>
    </comment>
    <comment ref="BMC707" authorId="1" shapeId="0" xr:uid="{00000000-0006-0000-0C00-00000A000000}">
      <text>
        <r>
          <rPr>
            <sz val="11"/>
            <color theme="1"/>
            <rFont val="Aptos Narrow"/>
            <family val="2"/>
            <charset val="1"/>
          </rPr>
          <t>AIr:
hacer lista desplegable</t>
        </r>
      </text>
    </comment>
    <comment ref="BMC708" authorId="1" shapeId="0" xr:uid="{00000000-0006-0000-0C00-00000B000000}">
      <text>
        <r>
          <rPr>
            <sz val="11"/>
            <color theme="1"/>
            <rFont val="Aptos Narrow"/>
            <family val="2"/>
            <charset val="1"/>
          </rPr>
          <t>AIr:
hacer lista desplegable</t>
        </r>
      </text>
    </comment>
    <comment ref="BMC710" authorId="1" shapeId="0" xr:uid="{00000000-0006-0000-0C00-00000C000000}">
      <text>
        <r>
          <rPr>
            <sz val="11"/>
            <color theme="1"/>
            <rFont val="Aptos Narrow"/>
            <family val="2"/>
            <charset val="1"/>
          </rPr>
          <t>AIr:
hacer lista desplegable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703" authorId="0" shapeId="0" xr:uid="{00000000-0006-0000-0D00-000001000000}">
      <text>
        <r>
          <rPr>
            <sz val="11"/>
            <color theme="1"/>
            <rFont val="Aptos Narrow"/>
            <family val="2"/>
            <charset val="1"/>
          </rPr>
          <t>AIr:
hacer lista desplegable</t>
        </r>
      </text>
    </comment>
    <comment ref="BMC705" authorId="0" shapeId="0" xr:uid="{00000000-0006-0000-0D00-000002000000}">
      <text>
        <r>
          <rPr>
            <sz val="11"/>
            <color theme="1"/>
            <rFont val="Aptos Narrow"/>
            <family val="2"/>
            <charset val="1"/>
          </rPr>
          <t>AIr:
hacer lista desplegable</t>
        </r>
      </text>
    </comment>
    <comment ref="BMC706" authorId="0" shapeId="0" xr:uid="{00000000-0006-0000-0D00-000003000000}">
      <text>
        <r>
          <rPr>
            <sz val="11"/>
            <color theme="1"/>
            <rFont val="Aptos Narrow"/>
            <family val="2"/>
            <charset val="1"/>
          </rPr>
          <t>AIr:
hacer lista desplegable</t>
        </r>
      </text>
    </comment>
    <comment ref="BMC707" authorId="0" shapeId="0" xr:uid="{00000000-0006-0000-0D00-000004000000}">
      <text>
        <r>
          <rPr>
            <sz val="11"/>
            <color theme="1"/>
            <rFont val="Aptos Narrow"/>
            <family val="2"/>
            <charset val="1"/>
          </rPr>
          <t>AIr:
hacer lista desplegable</t>
        </r>
      </text>
    </comment>
    <comment ref="BMC708" authorId="0" shapeId="0" xr:uid="{00000000-0006-0000-0D00-000005000000}">
      <text>
        <r>
          <rPr>
            <sz val="11"/>
            <color theme="1"/>
            <rFont val="Aptos Narrow"/>
            <family val="2"/>
            <charset val="1"/>
          </rPr>
          <t>AIr:
hacer lista desplegable</t>
        </r>
      </text>
    </comment>
    <comment ref="BMC709" authorId="0" shapeId="0" xr:uid="{00000000-0006-0000-0D00-000006000000}">
      <text>
        <r>
          <rPr>
            <sz val="11"/>
            <color theme="1"/>
            <rFont val="Aptos Narrow"/>
            <family val="2"/>
            <charset val="1"/>
          </rPr>
          <t>AIr:
hacer lista desplegable</t>
        </r>
      </text>
    </comment>
    <comment ref="BMC710" authorId="0" shapeId="0" xr:uid="{00000000-0006-0000-0D00-000007000000}">
      <text>
        <r>
          <rPr>
            <sz val="11"/>
            <color theme="1"/>
            <rFont val="Aptos Narrow"/>
            <family val="2"/>
            <charset val="1"/>
          </rPr>
          <t>AIr:
hacer lista desplegable</t>
        </r>
      </text>
    </comment>
    <comment ref="BMC711" authorId="0" shapeId="0" xr:uid="{00000000-0006-0000-0D00-000008000000}">
      <text>
        <r>
          <rPr>
            <sz val="11"/>
            <color theme="1"/>
            <rFont val="Aptos Narrow"/>
            <family val="2"/>
            <charset val="1"/>
          </rPr>
          <t>AIr:
hacer lista desplegable</t>
        </r>
      </text>
    </comment>
    <comment ref="BMC712" authorId="0" shapeId="0" xr:uid="{00000000-0006-0000-0D00-000009000000}">
      <text>
        <r>
          <rPr>
            <sz val="11"/>
            <color theme="1"/>
            <rFont val="Aptos Narrow"/>
            <family val="2"/>
            <charset val="1"/>
          </rPr>
          <t>AIr:
hacer lista desplegable</t>
        </r>
      </text>
    </comment>
    <comment ref="BMC713" authorId="0" shapeId="0" xr:uid="{00000000-0006-0000-0D00-00000A000000}">
      <text>
        <r>
          <rPr>
            <sz val="11"/>
            <color theme="1"/>
            <rFont val="Aptos Narrow"/>
            <family val="2"/>
            <charset val="1"/>
          </rPr>
          <t>AIr:
hacer lista desplegable</t>
        </r>
      </text>
    </comment>
    <comment ref="BMC714" authorId="0" shapeId="0" xr:uid="{00000000-0006-0000-0D00-00000B000000}">
      <text>
        <r>
          <rPr>
            <sz val="11"/>
            <color theme="1"/>
            <rFont val="Aptos Narrow"/>
            <family val="2"/>
            <charset val="1"/>
          </rPr>
          <t>AIr:
hacer lista desplegable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17" authorId="0" shapeId="0" xr:uid="{00000000-0006-0000-0E00-000001000000}">
      <text>
        <r>
          <rPr>
            <sz val="11"/>
            <color theme="1"/>
            <rFont val="Aptos Narrow"/>
            <family val="2"/>
            <charset val="1"/>
          </rPr>
          <t>AIr:
hacer lista desplegable</t>
        </r>
      </text>
    </comment>
    <comment ref="BMC619" authorId="0" shapeId="0" xr:uid="{00000000-0006-0000-0E00-000002000000}">
      <text>
        <r>
          <rPr>
            <sz val="11"/>
            <color theme="1"/>
            <rFont val="Aptos Narrow"/>
            <family val="2"/>
            <charset val="1"/>
          </rPr>
          <t>AIr:
hacer lista desplegable</t>
        </r>
      </text>
    </comment>
    <comment ref="BMC620" authorId="0" shapeId="0" xr:uid="{00000000-0006-0000-0E00-000003000000}">
      <text>
        <r>
          <rPr>
            <sz val="11"/>
            <color theme="1"/>
            <rFont val="Aptos Narrow"/>
            <family val="2"/>
            <charset val="1"/>
          </rPr>
          <t>AIr:
hacer lista desplegable</t>
        </r>
      </text>
    </comment>
    <comment ref="BMC621" authorId="0" shapeId="0" xr:uid="{00000000-0006-0000-0E00-000004000000}">
      <text>
        <r>
          <rPr>
            <sz val="11"/>
            <color theme="1"/>
            <rFont val="Aptos Narrow"/>
            <family val="2"/>
            <charset val="1"/>
          </rPr>
          <t>AIr:
hacer lista desplegable</t>
        </r>
      </text>
    </comment>
    <comment ref="BMC622" authorId="0" shapeId="0" xr:uid="{00000000-0006-0000-0E00-000005000000}">
      <text>
        <r>
          <rPr>
            <sz val="11"/>
            <color theme="1"/>
            <rFont val="Aptos Narrow"/>
            <family val="2"/>
            <charset val="1"/>
          </rPr>
          <t>AIr:
hacer lista desplegable</t>
        </r>
      </text>
    </comment>
    <comment ref="BMC623" authorId="0" shapeId="0" xr:uid="{00000000-0006-0000-0E00-000006000000}">
      <text>
        <r>
          <rPr>
            <sz val="11"/>
            <color theme="1"/>
            <rFont val="Aptos Narrow"/>
            <family val="2"/>
            <charset val="1"/>
          </rPr>
          <t>AIr:
hacer lista desplegable</t>
        </r>
      </text>
    </comment>
    <comment ref="BMC624" authorId="0" shapeId="0" xr:uid="{00000000-0006-0000-0E00-000007000000}">
      <text>
        <r>
          <rPr>
            <sz val="11"/>
            <color theme="1"/>
            <rFont val="Aptos Narrow"/>
            <family val="2"/>
            <charset val="1"/>
          </rPr>
          <t>AIr:
hacer lista desplegable</t>
        </r>
      </text>
    </comment>
    <comment ref="BMC625" authorId="0" shapeId="0" xr:uid="{00000000-0006-0000-0E00-000008000000}">
      <text>
        <r>
          <rPr>
            <sz val="11"/>
            <color theme="1"/>
            <rFont val="Aptos Narrow"/>
            <family val="2"/>
            <charset val="1"/>
          </rPr>
          <t>AIr:
hacer lista desplegable</t>
        </r>
      </text>
    </comment>
    <comment ref="BMC626" authorId="0" shapeId="0" xr:uid="{00000000-0006-0000-0E00-000009000000}">
      <text>
        <r>
          <rPr>
            <sz val="11"/>
            <color theme="1"/>
            <rFont val="Aptos Narrow"/>
            <family val="2"/>
            <charset val="1"/>
          </rPr>
          <t>AIr:
hacer lista desplegable</t>
        </r>
      </text>
    </comment>
    <comment ref="BMC627" authorId="0" shapeId="0" xr:uid="{00000000-0006-0000-0E00-00000A000000}">
      <text>
        <r>
          <rPr>
            <sz val="11"/>
            <color theme="1"/>
            <rFont val="Aptos Narrow"/>
            <family val="2"/>
            <charset val="1"/>
          </rPr>
          <t>AIr:
hacer lista desplegable</t>
        </r>
      </text>
    </comment>
    <comment ref="BMC628" authorId="0" shapeId="0" xr:uid="{00000000-0006-0000-0E00-00000B000000}">
      <text>
        <r>
          <rPr>
            <sz val="11"/>
            <color theme="1"/>
            <rFont val="Aptos Narrow"/>
            <family val="2"/>
            <charset val="1"/>
          </rPr>
          <t>AIr:
hacer lista desplegable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703" authorId="0" shapeId="0" xr:uid="{00000000-0006-0000-0F00-000001000000}">
      <text>
        <r>
          <rPr>
            <sz val="11"/>
            <color theme="1"/>
            <rFont val="Aptos Narrow"/>
            <family val="2"/>
            <charset val="1"/>
          </rPr>
          <t>AIr:
hacer lista desplegable</t>
        </r>
      </text>
    </comment>
    <comment ref="BMC705" authorId="0" shapeId="0" xr:uid="{00000000-0006-0000-0F00-000002000000}">
      <text>
        <r>
          <rPr>
            <sz val="11"/>
            <color theme="1"/>
            <rFont val="Aptos Narrow"/>
            <family val="2"/>
            <charset val="1"/>
          </rPr>
          <t>AIr:
hacer lista desplegable</t>
        </r>
      </text>
    </comment>
    <comment ref="BMC706" authorId="0" shapeId="0" xr:uid="{00000000-0006-0000-0F00-000003000000}">
      <text>
        <r>
          <rPr>
            <sz val="11"/>
            <color theme="1"/>
            <rFont val="Aptos Narrow"/>
            <family val="2"/>
            <charset val="1"/>
          </rPr>
          <t>AIr:
hacer lista desplegable</t>
        </r>
      </text>
    </comment>
    <comment ref="BMC707" authorId="0" shapeId="0" xr:uid="{00000000-0006-0000-0F00-000004000000}">
      <text>
        <r>
          <rPr>
            <sz val="11"/>
            <color theme="1"/>
            <rFont val="Aptos Narrow"/>
            <family val="2"/>
            <charset val="1"/>
          </rPr>
          <t>AIr:
hacer lista desplegable</t>
        </r>
      </text>
    </comment>
    <comment ref="BMC708" authorId="0" shapeId="0" xr:uid="{00000000-0006-0000-0F00-000005000000}">
      <text>
        <r>
          <rPr>
            <sz val="11"/>
            <color theme="1"/>
            <rFont val="Aptos Narrow"/>
            <family val="2"/>
            <charset val="1"/>
          </rPr>
          <t>AIr:
hacer lista desplegable</t>
        </r>
      </text>
    </comment>
    <comment ref="BMC709" authorId="0" shapeId="0" xr:uid="{00000000-0006-0000-0F00-000006000000}">
      <text>
        <r>
          <rPr>
            <sz val="11"/>
            <color theme="1"/>
            <rFont val="Aptos Narrow"/>
            <family val="2"/>
            <charset val="1"/>
          </rPr>
          <t>AIr:
hacer lista desplegable</t>
        </r>
      </text>
    </comment>
    <comment ref="BMC710" authorId="0" shapeId="0" xr:uid="{00000000-0006-0000-0F00-000007000000}">
      <text>
        <r>
          <rPr>
            <sz val="11"/>
            <color theme="1"/>
            <rFont val="Aptos Narrow"/>
            <family val="2"/>
            <charset val="1"/>
          </rPr>
          <t>AIr:
hacer lista desplegable</t>
        </r>
      </text>
    </comment>
    <comment ref="BMC711" authorId="0" shapeId="0" xr:uid="{00000000-0006-0000-0F00-000008000000}">
      <text>
        <r>
          <rPr>
            <sz val="11"/>
            <color theme="1"/>
            <rFont val="Aptos Narrow"/>
            <family val="2"/>
            <charset val="1"/>
          </rPr>
          <t>AIr:
hacer lista desplegable</t>
        </r>
      </text>
    </comment>
    <comment ref="BMC712" authorId="0" shapeId="0" xr:uid="{00000000-0006-0000-0F00-000009000000}">
      <text>
        <r>
          <rPr>
            <sz val="11"/>
            <color theme="1"/>
            <rFont val="Aptos Narrow"/>
            <family val="2"/>
            <charset val="1"/>
          </rPr>
          <t>AIr:
hacer lista desplegable</t>
        </r>
      </text>
    </comment>
    <comment ref="BMC713" authorId="0" shapeId="0" xr:uid="{00000000-0006-0000-0F00-00000A000000}">
      <text>
        <r>
          <rPr>
            <sz val="11"/>
            <color theme="1"/>
            <rFont val="Aptos Narrow"/>
            <family val="2"/>
            <charset val="1"/>
          </rPr>
          <t>AIr:
hacer lista desplegable</t>
        </r>
      </text>
    </comment>
    <comment ref="BMC714" authorId="0" shapeId="0" xr:uid="{00000000-0006-0000-0F00-00000B000000}">
      <text>
        <r>
          <rPr>
            <sz val="11"/>
            <color theme="1"/>
            <rFont val="Aptos Narrow"/>
            <family val="2"/>
            <charset val="1"/>
          </rPr>
          <t>AIr:
hacer lista desplegable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703" authorId="0" shapeId="0" xr:uid="{00000000-0006-0000-1000-000001000000}">
      <text>
        <r>
          <rPr>
            <sz val="11"/>
            <color theme="1"/>
            <rFont val="Aptos Narrow"/>
            <family val="2"/>
            <charset val="1"/>
          </rPr>
          <t>AIr:
hacer lista desplegable</t>
        </r>
      </text>
    </comment>
    <comment ref="BMC705" authorId="0" shapeId="0" xr:uid="{00000000-0006-0000-1000-000002000000}">
      <text>
        <r>
          <rPr>
            <sz val="11"/>
            <color theme="1"/>
            <rFont val="Aptos Narrow"/>
            <family val="2"/>
            <charset val="1"/>
          </rPr>
          <t>AIr:
hacer lista desplegable</t>
        </r>
      </text>
    </comment>
    <comment ref="BMC706" authorId="0" shapeId="0" xr:uid="{00000000-0006-0000-1000-000003000000}">
      <text>
        <r>
          <rPr>
            <sz val="11"/>
            <color theme="1"/>
            <rFont val="Aptos Narrow"/>
            <family val="2"/>
            <charset val="1"/>
          </rPr>
          <t>AIr:
hacer lista desplegable</t>
        </r>
      </text>
    </comment>
    <comment ref="BMC707" authorId="0" shapeId="0" xr:uid="{00000000-0006-0000-1000-000004000000}">
      <text>
        <r>
          <rPr>
            <sz val="11"/>
            <color theme="1"/>
            <rFont val="Aptos Narrow"/>
            <family val="2"/>
            <charset val="1"/>
          </rPr>
          <t>AIr:
hacer lista desplegable</t>
        </r>
      </text>
    </comment>
    <comment ref="BMC708" authorId="0" shapeId="0" xr:uid="{00000000-0006-0000-1000-000005000000}">
      <text>
        <r>
          <rPr>
            <sz val="11"/>
            <color theme="1"/>
            <rFont val="Aptos Narrow"/>
            <family val="2"/>
            <charset val="1"/>
          </rPr>
          <t>AIr:
hacer lista desplegable</t>
        </r>
      </text>
    </comment>
    <comment ref="BMC709" authorId="0" shapeId="0" xr:uid="{00000000-0006-0000-1000-000006000000}">
      <text>
        <r>
          <rPr>
            <sz val="11"/>
            <color theme="1"/>
            <rFont val="Aptos Narrow"/>
            <family val="2"/>
            <charset val="1"/>
          </rPr>
          <t>AIr:
hacer lista desplegable</t>
        </r>
      </text>
    </comment>
    <comment ref="BMC710" authorId="0" shapeId="0" xr:uid="{00000000-0006-0000-1000-000007000000}">
      <text>
        <r>
          <rPr>
            <sz val="11"/>
            <color theme="1"/>
            <rFont val="Aptos Narrow"/>
            <family val="2"/>
            <charset val="1"/>
          </rPr>
          <t>AIr:
hacer lista desplegable</t>
        </r>
      </text>
    </comment>
    <comment ref="BMC711" authorId="0" shapeId="0" xr:uid="{00000000-0006-0000-1000-000008000000}">
      <text>
        <r>
          <rPr>
            <sz val="11"/>
            <color theme="1"/>
            <rFont val="Aptos Narrow"/>
            <family val="2"/>
            <charset val="1"/>
          </rPr>
          <t>AIr:
hacer lista desplegable</t>
        </r>
      </text>
    </comment>
    <comment ref="BMC712" authorId="0" shapeId="0" xr:uid="{00000000-0006-0000-1000-000009000000}">
      <text>
        <r>
          <rPr>
            <sz val="11"/>
            <color theme="1"/>
            <rFont val="Aptos Narrow"/>
            <family val="2"/>
            <charset val="1"/>
          </rPr>
          <t>AIr:
hacer lista desplegable</t>
        </r>
      </text>
    </comment>
    <comment ref="BMC713" authorId="0" shapeId="0" xr:uid="{00000000-0006-0000-1000-00000A000000}">
      <text>
        <r>
          <rPr>
            <sz val="11"/>
            <color theme="1"/>
            <rFont val="Aptos Narrow"/>
            <family val="2"/>
            <charset val="1"/>
          </rPr>
          <t>AIr:
hacer lista desplegable</t>
        </r>
      </text>
    </comment>
    <comment ref="BMC714" authorId="0" shapeId="0" xr:uid="{00000000-0006-0000-1000-00000B000000}">
      <text>
        <r>
          <rPr>
            <sz val="11"/>
            <color theme="1"/>
            <rFont val="Aptos Narrow"/>
            <family val="2"/>
            <charset val="1"/>
          </rPr>
          <t>AIr:
hacer lista desplegable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13" authorId="0" shapeId="0" xr:uid="{00000000-0006-0000-1100-000001000000}">
      <text>
        <r>
          <rPr>
            <sz val="11"/>
            <color theme="1"/>
            <rFont val="Aptos Narrow"/>
            <family val="2"/>
            <charset val="1"/>
          </rPr>
          <t>AIr:
hacer lista desplegable</t>
        </r>
      </text>
    </comment>
    <comment ref="BMC615" authorId="0" shapeId="0" xr:uid="{00000000-0006-0000-1100-000002000000}">
      <text>
        <r>
          <rPr>
            <sz val="11"/>
            <color theme="1"/>
            <rFont val="Aptos Narrow"/>
            <family val="2"/>
            <charset val="1"/>
          </rPr>
          <t>AIr:
hacer lista desplegable</t>
        </r>
      </text>
    </comment>
    <comment ref="BMC616" authorId="0" shapeId="0" xr:uid="{00000000-0006-0000-1100-000003000000}">
      <text>
        <r>
          <rPr>
            <sz val="11"/>
            <color theme="1"/>
            <rFont val="Aptos Narrow"/>
            <family val="2"/>
            <charset val="1"/>
          </rPr>
          <t>AIr:
hacer lista desplegable</t>
        </r>
      </text>
    </comment>
    <comment ref="BMC617" authorId="0" shapeId="0" xr:uid="{00000000-0006-0000-1100-000004000000}">
      <text>
        <r>
          <rPr>
            <sz val="11"/>
            <color theme="1"/>
            <rFont val="Aptos Narrow"/>
            <family val="2"/>
            <charset val="1"/>
          </rPr>
          <t>AIr:
hacer lista desplegable</t>
        </r>
      </text>
    </comment>
    <comment ref="BMC618" authorId="0" shapeId="0" xr:uid="{00000000-0006-0000-1100-000005000000}">
      <text>
        <r>
          <rPr>
            <sz val="11"/>
            <color theme="1"/>
            <rFont val="Aptos Narrow"/>
            <family val="2"/>
            <charset val="1"/>
          </rPr>
          <t>AIr:
hacer lista desplegable</t>
        </r>
      </text>
    </comment>
    <comment ref="BMC619" authorId="0" shapeId="0" xr:uid="{00000000-0006-0000-1100-000006000000}">
      <text>
        <r>
          <rPr>
            <sz val="11"/>
            <color theme="1"/>
            <rFont val="Aptos Narrow"/>
            <family val="2"/>
            <charset val="1"/>
          </rPr>
          <t>AIr:
hacer lista desplegable</t>
        </r>
      </text>
    </comment>
    <comment ref="BMC620" authorId="0" shapeId="0" xr:uid="{00000000-0006-0000-1100-000007000000}">
      <text>
        <r>
          <rPr>
            <sz val="11"/>
            <color theme="1"/>
            <rFont val="Aptos Narrow"/>
            <family val="2"/>
            <charset val="1"/>
          </rPr>
          <t>AIr:
hacer lista desplegable</t>
        </r>
      </text>
    </comment>
    <comment ref="BMC621" authorId="0" shapeId="0" xr:uid="{00000000-0006-0000-1100-000008000000}">
      <text>
        <r>
          <rPr>
            <sz val="11"/>
            <color theme="1"/>
            <rFont val="Aptos Narrow"/>
            <family val="2"/>
            <charset val="1"/>
          </rPr>
          <t>AIr:
hacer lista desplegable</t>
        </r>
      </text>
    </comment>
    <comment ref="BMC622" authorId="0" shapeId="0" xr:uid="{00000000-0006-0000-1100-000009000000}">
      <text>
        <r>
          <rPr>
            <sz val="11"/>
            <color theme="1"/>
            <rFont val="Aptos Narrow"/>
            <family val="2"/>
            <charset val="1"/>
          </rPr>
          <t>AIr:
hacer lista desplegable</t>
        </r>
      </text>
    </comment>
    <comment ref="BMC623" authorId="0" shapeId="0" xr:uid="{00000000-0006-0000-1100-00000A000000}">
      <text>
        <r>
          <rPr>
            <sz val="11"/>
            <color theme="1"/>
            <rFont val="Aptos Narrow"/>
            <family val="2"/>
            <charset val="1"/>
          </rPr>
          <t>AIr:
hacer lista desplegable</t>
        </r>
      </text>
    </comment>
    <comment ref="BMC624" authorId="0" shapeId="0" xr:uid="{00000000-0006-0000-1100-00000B000000}">
      <text>
        <r>
          <rPr>
            <sz val="11"/>
            <color theme="1"/>
            <rFont val="Aptos Narrow"/>
            <family val="2"/>
            <charset val="1"/>
          </rPr>
          <t>AIr:
hacer lista desplegable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B593" authorId="0" shapeId="0" xr:uid="{00000000-0006-0000-1200-000001000000}">
      <text>
        <r>
          <rPr>
            <sz val="11"/>
            <color theme="1"/>
            <rFont val="Aptos Narrow"/>
            <family val="2"/>
            <charset val="1"/>
          </rPr>
          <t>AIr:
hacer lista desplegable</t>
        </r>
      </text>
    </comment>
    <comment ref="BMB594" authorId="0" shapeId="0" xr:uid="{00000000-0006-0000-1200-000002000000}">
      <text>
        <r>
          <rPr>
            <sz val="11"/>
            <color theme="1"/>
            <rFont val="Aptos Narrow"/>
            <family val="2"/>
            <charset val="1"/>
          </rPr>
          <t>AIr:
hacer lista desplegable</t>
        </r>
      </text>
    </comment>
    <comment ref="BMB595" authorId="0" shapeId="0" xr:uid="{00000000-0006-0000-1200-000003000000}">
      <text>
        <r>
          <rPr>
            <sz val="11"/>
            <color theme="1"/>
            <rFont val="Aptos Narrow"/>
            <family val="2"/>
            <charset val="1"/>
          </rPr>
          <t>AIr:
hacer lista desplegable</t>
        </r>
      </text>
    </comment>
    <comment ref="BMB596" authorId="0" shapeId="0" xr:uid="{00000000-0006-0000-1200-000004000000}">
      <text>
        <r>
          <rPr>
            <sz val="11"/>
            <color theme="1"/>
            <rFont val="Aptos Narrow"/>
            <family val="2"/>
            <charset val="1"/>
          </rPr>
          <t>AIr:
hacer lista desplegable</t>
        </r>
      </text>
    </comment>
    <comment ref="BMB597" authorId="0" shapeId="0" xr:uid="{00000000-0006-0000-1200-000005000000}">
      <text>
        <r>
          <rPr>
            <sz val="11"/>
            <color theme="1"/>
            <rFont val="Aptos Narrow"/>
            <family val="2"/>
            <charset val="1"/>
          </rPr>
          <t>AIr:
hacer lista desplegable</t>
        </r>
      </text>
    </comment>
    <comment ref="BMB598" authorId="0" shapeId="0" xr:uid="{00000000-0006-0000-1200-000006000000}">
      <text>
        <r>
          <rPr>
            <sz val="11"/>
            <color theme="1"/>
            <rFont val="Aptos Narrow"/>
            <family val="2"/>
            <charset val="1"/>
          </rPr>
          <t>AIr:
hacer lista desplegable</t>
        </r>
      </text>
    </comment>
    <comment ref="BMB599" authorId="0" shapeId="0" xr:uid="{00000000-0006-0000-1200-000007000000}">
      <text>
        <r>
          <rPr>
            <sz val="11"/>
            <color theme="1"/>
            <rFont val="Aptos Narrow"/>
            <family val="2"/>
            <charset val="1"/>
          </rPr>
          <t>AIr:
hacer lista desplegable</t>
        </r>
      </text>
    </comment>
    <comment ref="BMB600" authorId="0" shapeId="0" xr:uid="{00000000-0006-0000-1200-000008000000}">
      <text>
        <r>
          <rPr>
            <sz val="11"/>
            <color theme="1"/>
            <rFont val="Aptos Narrow"/>
            <family val="2"/>
            <charset val="1"/>
          </rPr>
          <t>AIr:
hacer lista desplegable</t>
        </r>
      </text>
    </comment>
    <comment ref="BMB601" authorId="0" shapeId="0" xr:uid="{00000000-0006-0000-1200-000009000000}">
      <text>
        <r>
          <rPr>
            <sz val="11"/>
            <color theme="1"/>
            <rFont val="Aptos Narrow"/>
            <family val="2"/>
            <charset val="1"/>
          </rPr>
          <t>AIr:
hacer lista desplegable</t>
        </r>
      </text>
    </comment>
    <comment ref="BMB602" authorId="0" shapeId="0" xr:uid="{00000000-0006-0000-1200-00000A000000}">
      <text>
        <r>
          <rPr>
            <sz val="11"/>
            <color theme="1"/>
            <rFont val="Aptos Narrow"/>
            <family val="2"/>
            <charset val="1"/>
          </rPr>
          <t>AIr:
hacer lista desplegable</t>
        </r>
      </text>
    </comment>
    <comment ref="BMB604" authorId="0" shapeId="0" xr:uid="{00000000-0006-0000-1200-00000B000000}">
      <text>
        <r>
          <rPr>
            <sz val="11"/>
            <color theme="1"/>
            <rFont val="Aptos Narrow"/>
            <family val="2"/>
            <charset val="1"/>
          </rPr>
          <t>AIr:
hacer lista desplegable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BM619" authorId="0" shapeId="0" xr:uid="{00000000-0006-0000-1300-000001000000}">
      <text>
        <r>
          <rPr>
            <sz val="11"/>
            <color theme="1"/>
            <rFont val="Aptos Narrow"/>
            <family val="2"/>
            <charset val="1"/>
          </rPr>
          <t>======
ID#AAABq6PFBoE
AIr    (2025-09-08 21:36:06)
hacer lista desplegable</t>
        </r>
      </text>
    </comment>
    <comment ref="BM621" authorId="0" shapeId="0" xr:uid="{00000000-0006-0000-1300-000002000000}">
      <text>
        <r>
          <rPr>
            <sz val="11"/>
            <color theme="1"/>
            <rFont val="Aptos Narrow"/>
            <family val="2"/>
            <charset val="1"/>
          </rPr>
          <t>======
ID#AAABq6PFBoA
AIr    (2025-09-08 21:36:06)
hacer lista desplegable</t>
        </r>
      </text>
    </comment>
    <comment ref="BM622" authorId="0" shapeId="0" xr:uid="{00000000-0006-0000-1300-000003000000}">
      <text>
        <r>
          <rPr>
            <sz val="11"/>
            <color theme="1"/>
            <rFont val="Aptos Narrow"/>
            <family val="2"/>
            <charset val="1"/>
          </rPr>
          <t>======
ID#AAABq6PFBo4
AIr    (2025-09-08 21:36:06)
hacer lista desplegable</t>
        </r>
      </text>
    </comment>
    <comment ref="BM623" authorId="0" shapeId="0" xr:uid="{00000000-0006-0000-1300-000004000000}">
      <text>
        <r>
          <rPr>
            <sz val="11"/>
            <color theme="1"/>
            <rFont val="Aptos Narrow"/>
            <family val="2"/>
            <charset val="1"/>
          </rPr>
          <t>======
ID#AAABq6H99bc
AIr    (2025-09-08 21:36:06)
hacer lista desplegable</t>
        </r>
      </text>
    </comment>
    <comment ref="BM624" authorId="0" shapeId="0" xr:uid="{00000000-0006-0000-1300-000005000000}">
      <text>
        <r>
          <rPr>
            <sz val="11"/>
            <color theme="1"/>
            <rFont val="Aptos Narrow"/>
            <family val="2"/>
            <charset val="1"/>
          </rPr>
          <t>======
ID#AAABq6H99b8
AIr    (2025-09-08 21:36:06)
hacer lista desplegable</t>
        </r>
      </text>
    </comment>
    <comment ref="BM625" authorId="0" shapeId="0" xr:uid="{00000000-0006-0000-1300-000006000000}">
      <text>
        <r>
          <rPr>
            <sz val="11"/>
            <color theme="1"/>
            <rFont val="Aptos Narrow"/>
            <family val="2"/>
            <charset val="1"/>
          </rPr>
          <t>======
ID#AAABq6H99bk
AIr    (2025-09-08 21:36:06)
hacer lista desplegable</t>
        </r>
      </text>
    </comment>
    <comment ref="BM626" authorId="0" shapeId="0" xr:uid="{00000000-0006-0000-1300-000007000000}">
      <text>
        <r>
          <rPr>
            <sz val="11"/>
            <color theme="1"/>
            <rFont val="Aptos Narrow"/>
            <family val="2"/>
            <charset val="1"/>
          </rPr>
          <t>======
ID#AAABq6H99bQ
AIr    (2025-09-08 21:36:06)
hacer lista desplegable</t>
        </r>
      </text>
    </comment>
    <comment ref="BM627" authorId="0" shapeId="0" xr:uid="{00000000-0006-0000-1300-000008000000}">
      <text>
        <r>
          <rPr>
            <sz val="11"/>
            <color theme="1"/>
            <rFont val="Aptos Narrow"/>
            <family val="2"/>
            <charset val="1"/>
          </rPr>
          <t>======
ID#AAABq6PFBo8
AIr    (2025-09-08 21:36:06)
hacer lista desplegable</t>
        </r>
      </text>
    </comment>
    <comment ref="BM628" authorId="0" shapeId="0" xr:uid="{00000000-0006-0000-1300-000009000000}">
      <text>
        <r>
          <rPr>
            <sz val="11"/>
            <color theme="1"/>
            <rFont val="Aptos Narrow"/>
            <family val="2"/>
            <charset val="1"/>
          </rPr>
          <t>======
ID#AAABq6PFBoM
AIr    (2025-09-08 21:36:06)
hacer lista desplegable</t>
        </r>
      </text>
    </comment>
    <comment ref="BM629" authorId="0" shapeId="0" xr:uid="{00000000-0006-0000-1300-00000A000000}">
      <text>
        <r>
          <rPr>
            <sz val="11"/>
            <color theme="1"/>
            <rFont val="Aptos Narrow"/>
            <family val="2"/>
            <charset val="1"/>
          </rPr>
          <t>======
ID#AAABq6PFBoY
AIr    (2025-09-08 21:36:06)
hacer lista desplegable</t>
        </r>
      </text>
    </comment>
    <comment ref="BM630" authorId="0" shapeId="0" xr:uid="{00000000-0006-0000-1300-00000B000000}">
      <text>
        <r>
          <rPr>
            <sz val="11"/>
            <color theme="1"/>
            <rFont val="Aptos Narrow"/>
            <family val="2"/>
            <charset val="1"/>
          </rPr>
          <t>======
ID#AAABq6PFBoU
AIr    (2025-09-08 21:36:06)
hacer lista desplegable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703" authorId="0" shapeId="0" xr:uid="{00000000-0006-0000-1400-000001000000}">
      <text>
        <r>
          <rPr>
            <sz val="11"/>
            <color theme="1"/>
            <rFont val="Aptos Narrow"/>
            <family val="2"/>
            <charset val="1"/>
          </rPr>
          <t>AIr:
hacer lista desplegable</t>
        </r>
      </text>
    </comment>
    <comment ref="BMC704" authorId="0" shapeId="0" xr:uid="{00000000-0006-0000-1400-000002000000}">
      <text>
        <r>
          <rPr>
            <sz val="11"/>
            <color theme="1"/>
            <rFont val="Aptos Narrow"/>
            <family val="2"/>
            <charset val="1"/>
          </rPr>
          <t>AIr:
hacer lista desplegable</t>
        </r>
      </text>
    </comment>
    <comment ref="BMC705" authorId="0" shapeId="0" xr:uid="{00000000-0006-0000-1400-000003000000}">
      <text>
        <r>
          <rPr>
            <sz val="11"/>
            <color theme="1"/>
            <rFont val="Aptos Narrow"/>
            <family val="2"/>
            <charset val="1"/>
          </rPr>
          <t>AIr:
hacer lista desplegable</t>
        </r>
      </text>
    </comment>
    <comment ref="BMC706" authorId="0" shapeId="0" xr:uid="{00000000-0006-0000-1400-000004000000}">
      <text>
        <r>
          <rPr>
            <sz val="11"/>
            <color theme="1"/>
            <rFont val="Aptos Narrow"/>
            <family val="2"/>
            <charset val="1"/>
          </rPr>
          <t>AIr:
hacer lista desplegable</t>
        </r>
      </text>
    </comment>
    <comment ref="BMC707" authorId="0" shapeId="0" xr:uid="{00000000-0006-0000-1400-000005000000}">
      <text>
        <r>
          <rPr>
            <sz val="11"/>
            <color theme="1"/>
            <rFont val="Aptos Narrow"/>
            <family val="2"/>
            <charset val="1"/>
          </rPr>
          <t>AIr:
hacer lista desplegable</t>
        </r>
      </text>
    </comment>
    <comment ref="BMC708" authorId="0" shapeId="0" xr:uid="{00000000-0006-0000-1400-000006000000}">
      <text>
        <r>
          <rPr>
            <sz val="11"/>
            <color theme="1"/>
            <rFont val="Aptos Narrow"/>
            <family val="2"/>
            <charset val="1"/>
          </rPr>
          <t>AIr:
hacer lista desplegable</t>
        </r>
      </text>
    </comment>
    <comment ref="BMC709" authorId="0" shapeId="0" xr:uid="{00000000-0006-0000-1400-000007000000}">
      <text>
        <r>
          <rPr>
            <sz val="11"/>
            <color theme="1"/>
            <rFont val="Aptos Narrow"/>
            <family val="2"/>
            <charset val="1"/>
          </rPr>
          <t>AIr:
hacer lista desplegable</t>
        </r>
      </text>
    </comment>
    <comment ref="BMC710" authorId="0" shapeId="0" xr:uid="{00000000-0006-0000-1400-000008000000}">
      <text>
        <r>
          <rPr>
            <sz val="11"/>
            <color theme="1"/>
            <rFont val="Aptos Narrow"/>
            <family val="2"/>
            <charset val="1"/>
          </rPr>
          <t>AIr:
hacer lista desplegable</t>
        </r>
      </text>
    </comment>
    <comment ref="BMC711" authorId="0" shapeId="0" xr:uid="{00000000-0006-0000-1400-000009000000}">
      <text>
        <r>
          <rPr>
            <sz val="11"/>
            <color theme="1"/>
            <rFont val="Aptos Narrow"/>
            <family val="2"/>
            <charset val="1"/>
          </rPr>
          <t>AIr:
hacer lista desplegable</t>
        </r>
      </text>
    </comment>
    <comment ref="BMC712" authorId="0" shapeId="0" xr:uid="{00000000-0006-0000-1400-00000A000000}">
      <text>
        <r>
          <rPr>
            <sz val="11"/>
            <color theme="1"/>
            <rFont val="Aptos Narrow"/>
            <family val="2"/>
            <charset val="1"/>
          </rPr>
          <t>AIr:
hacer lista desplegable</t>
        </r>
      </text>
    </comment>
    <comment ref="BMC714" authorId="0" shapeId="0" xr:uid="{00000000-0006-0000-1400-00000B000000}">
      <text>
        <r>
          <rPr>
            <sz val="11"/>
            <color theme="1"/>
            <rFont val="Aptos Narrow"/>
            <family val="2"/>
            <charset val="1"/>
          </rPr>
          <t>AIr:
hacer lista desplegable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13" authorId="0" shapeId="0" xr:uid="{00000000-0006-0000-1500-000001000000}">
      <text>
        <r>
          <rPr>
            <sz val="11"/>
            <color theme="1"/>
            <rFont val="Aptos Narrow"/>
            <family val="2"/>
            <charset val="1"/>
          </rPr>
          <t>AIr:
hacer lista desplegable</t>
        </r>
      </text>
    </comment>
    <comment ref="BMC615" authorId="0" shapeId="0" xr:uid="{00000000-0006-0000-1500-000002000000}">
      <text>
        <r>
          <rPr>
            <sz val="11"/>
            <color theme="1"/>
            <rFont val="Aptos Narrow"/>
            <family val="2"/>
            <charset val="1"/>
          </rPr>
          <t>AIr:
hacer lista desplegable</t>
        </r>
      </text>
    </comment>
    <comment ref="BMC616" authorId="0" shapeId="0" xr:uid="{00000000-0006-0000-1500-000003000000}">
      <text>
        <r>
          <rPr>
            <sz val="11"/>
            <color theme="1"/>
            <rFont val="Aptos Narrow"/>
            <family val="2"/>
            <charset val="1"/>
          </rPr>
          <t>AIr:
hacer lista desplegable</t>
        </r>
      </text>
    </comment>
    <comment ref="BMC617" authorId="0" shapeId="0" xr:uid="{00000000-0006-0000-1500-000004000000}">
      <text>
        <r>
          <rPr>
            <sz val="11"/>
            <color theme="1"/>
            <rFont val="Aptos Narrow"/>
            <family val="2"/>
            <charset val="1"/>
          </rPr>
          <t>AIr:
hacer lista desplegable</t>
        </r>
      </text>
    </comment>
    <comment ref="BMC618" authorId="0" shapeId="0" xr:uid="{00000000-0006-0000-1500-000005000000}">
      <text>
        <r>
          <rPr>
            <sz val="11"/>
            <color theme="1"/>
            <rFont val="Aptos Narrow"/>
            <family val="2"/>
            <charset val="1"/>
          </rPr>
          <t>AIr:
hacer lista desplegable</t>
        </r>
      </text>
    </comment>
    <comment ref="BMC619" authorId="0" shapeId="0" xr:uid="{00000000-0006-0000-1500-000006000000}">
      <text>
        <r>
          <rPr>
            <sz val="11"/>
            <color theme="1"/>
            <rFont val="Aptos Narrow"/>
            <family val="2"/>
            <charset val="1"/>
          </rPr>
          <t>AIr:
hacer lista desplegable</t>
        </r>
      </text>
    </comment>
    <comment ref="BMC620" authorId="0" shapeId="0" xr:uid="{00000000-0006-0000-1500-000007000000}">
      <text>
        <r>
          <rPr>
            <sz val="11"/>
            <color theme="1"/>
            <rFont val="Aptos Narrow"/>
            <family val="2"/>
            <charset val="1"/>
          </rPr>
          <t>AIr:
hacer lista desplegable</t>
        </r>
      </text>
    </comment>
    <comment ref="BMC621" authorId="0" shapeId="0" xr:uid="{00000000-0006-0000-1500-000008000000}">
      <text>
        <r>
          <rPr>
            <sz val="11"/>
            <color theme="1"/>
            <rFont val="Aptos Narrow"/>
            <family val="2"/>
            <charset val="1"/>
          </rPr>
          <t>AIr:
hacer lista desplegable</t>
        </r>
      </text>
    </comment>
    <comment ref="BMC622" authorId="0" shapeId="0" xr:uid="{00000000-0006-0000-1500-000009000000}">
      <text>
        <r>
          <rPr>
            <sz val="11"/>
            <color theme="1"/>
            <rFont val="Aptos Narrow"/>
            <family val="2"/>
            <charset val="1"/>
          </rPr>
          <t>AIr:
hacer lista desplegable</t>
        </r>
      </text>
    </comment>
    <comment ref="BMC623" authorId="0" shapeId="0" xr:uid="{00000000-0006-0000-1500-00000A000000}">
      <text>
        <r>
          <rPr>
            <sz val="11"/>
            <color theme="1"/>
            <rFont val="Aptos Narrow"/>
            <family val="2"/>
            <charset val="1"/>
          </rPr>
          <t>AIr:
hacer lista desplegable</t>
        </r>
      </text>
    </comment>
    <comment ref="BMC624" authorId="0" shapeId="0" xr:uid="{00000000-0006-0000-1500-00000B000000}">
      <text>
        <r>
          <rPr>
            <sz val="11"/>
            <color theme="1"/>
            <rFont val="Aptos Narrow"/>
            <family val="2"/>
            <charset val="1"/>
          </rPr>
          <t>AIr:
hacer lista desplegable</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701" authorId="0" shapeId="0" xr:uid="{00000000-0006-0000-1600-000001000000}">
      <text>
        <r>
          <rPr>
            <sz val="11"/>
            <color theme="1"/>
            <rFont val="Aptos Narrow"/>
            <family val="2"/>
            <charset val="1"/>
          </rPr>
          <t>AIr:
hacer lista desplegable</t>
        </r>
      </text>
    </comment>
    <comment ref="BMC702" authorId="0" shapeId="0" xr:uid="{00000000-0006-0000-1600-000002000000}">
      <text>
        <r>
          <rPr>
            <sz val="11"/>
            <color theme="1"/>
            <rFont val="Aptos Narrow"/>
            <family val="2"/>
            <charset val="1"/>
          </rPr>
          <t>AIr:
hacer lista desplegable</t>
        </r>
      </text>
    </comment>
    <comment ref="BMC703" authorId="0" shapeId="0" xr:uid="{00000000-0006-0000-1600-000003000000}">
      <text>
        <r>
          <rPr>
            <sz val="11"/>
            <color theme="1"/>
            <rFont val="Aptos Narrow"/>
            <family val="2"/>
            <charset val="1"/>
          </rPr>
          <t>AIr:
hacer lista desplegable</t>
        </r>
      </text>
    </comment>
    <comment ref="BMC704" authorId="0" shapeId="0" xr:uid="{00000000-0006-0000-1600-000004000000}">
      <text>
        <r>
          <rPr>
            <sz val="11"/>
            <color theme="1"/>
            <rFont val="Aptos Narrow"/>
            <family val="2"/>
            <charset val="1"/>
          </rPr>
          <t>AIr:
hacer lista desplegable</t>
        </r>
      </text>
    </comment>
    <comment ref="BMC705" authorId="0" shapeId="0" xr:uid="{00000000-0006-0000-1600-000005000000}">
      <text>
        <r>
          <rPr>
            <sz val="11"/>
            <color theme="1"/>
            <rFont val="Aptos Narrow"/>
            <family val="2"/>
            <charset val="1"/>
          </rPr>
          <t>AIr:
hacer lista desplegable</t>
        </r>
      </text>
    </comment>
    <comment ref="BMC706" authorId="0" shapeId="0" xr:uid="{00000000-0006-0000-1600-000006000000}">
      <text>
        <r>
          <rPr>
            <sz val="11"/>
            <color theme="1"/>
            <rFont val="Aptos Narrow"/>
            <family val="2"/>
            <charset val="1"/>
          </rPr>
          <t>AIr:
hacer lista desplegable</t>
        </r>
      </text>
    </comment>
    <comment ref="BMC707" authorId="0" shapeId="0" xr:uid="{00000000-0006-0000-1600-000007000000}">
      <text>
        <r>
          <rPr>
            <sz val="11"/>
            <color theme="1"/>
            <rFont val="Aptos Narrow"/>
            <family val="2"/>
            <charset val="1"/>
          </rPr>
          <t>AIr:
hacer lista desplegable</t>
        </r>
      </text>
    </comment>
    <comment ref="BMC708" authorId="0" shapeId="0" xr:uid="{00000000-0006-0000-1600-000008000000}">
      <text>
        <r>
          <rPr>
            <sz val="11"/>
            <color theme="1"/>
            <rFont val="Aptos Narrow"/>
            <family val="2"/>
            <charset val="1"/>
          </rPr>
          <t>AIr:
hacer lista desplegable</t>
        </r>
      </text>
    </comment>
    <comment ref="BMC709" authorId="0" shapeId="0" xr:uid="{00000000-0006-0000-1600-000009000000}">
      <text>
        <r>
          <rPr>
            <sz val="11"/>
            <color theme="1"/>
            <rFont val="Aptos Narrow"/>
            <family val="2"/>
            <charset val="1"/>
          </rPr>
          <t>AIr:
hacer lista desplegable</t>
        </r>
      </text>
    </comment>
    <comment ref="BMC710" authorId="0" shapeId="0" xr:uid="{00000000-0006-0000-1600-00000A000000}">
      <text>
        <r>
          <rPr>
            <sz val="11"/>
            <color theme="1"/>
            <rFont val="Aptos Narrow"/>
            <family val="2"/>
            <charset val="1"/>
          </rPr>
          <t>AIr:
hacer lista desplegable</t>
        </r>
      </text>
    </comment>
    <comment ref="BMC712" authorId="0" shapeId="0" xr:uid="{00000000-0006-0000-1600-00000B000000}">
      <text>
        <r>
          <rPr>
            <sz val="11"/>
            <color theme="1"/>
            <rFont val="Aptos Narrow"/>
            <family val="2"/>
            <charset val="1"/>
          </rPr>
          <t>AIr:
hacer lista desplegable</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25" authorId="0" shapeId="0" xr:uid="{00000000-0006-0000-1700-000001000000}">
      <text>
        <r>
          <rPr>
            <sz val="11"/>
            <color theme="1"/>
            <rFont val="Aptos Narrow"/>
            <family val="2"/>
            <charset val="1"/>
          </rPr>
          <t>AIr:
hacer lista desplegable</t>
        </r>
      </text>
    </comment>
    <comment ref="BMC627" authorId="0" shapeId="0" xr:uid="{00000000-0006-0000-1700-000002000000}">
      <text>
        <r>
          <rPr>
            <sz val="11"/>
            <color theme="1"/>
            <rFont val="Aptos Narrow"/>
            <family val="2"/>
            <charset val="1"/>
          </rPr>
          <t>AIr:
hacer lista desplegable</t>
        </r>
      </text>
    </comment>
    <comment ref="BMC628" authorId="0" shapeId="0" xr:uid="{00000000-0006-0000-1700-000003000000}">
      <text>
        <r>
          <rPr>
            <sz val="11"/>
            <color theme="1"/>
            <rFont val="Aptos Narrow"/>
            <family val="2"/>
            <charset val="1"/>
          </rPr>
          <t>AIr:
hacer lista desplegable</t>
        </r>
      </text>
    </comment>
    <comment ref="BMC629" authorId="0" shapeId="0" xr:uid="{00000000-0006-0000-1700-000004000000}">
      <text>
        <r>
          <rPr>
            <sz val="11"/>
            <color theme="1"/>
            <rFont val="Aptos Narrow"/>
            <family val="2"/>
            <charset val="1"/>
          </rPr>
          <t>AIr:
hacer lista desplegable</t>
        </r>
      </text>
    </comment>
    <comment ref="BMC630" authorId="0" shapeId="0" xr:uid="{00000000-0006-0000-1700-000005000000}">
      <text>
        <r>
          <rPr>
            <sz val="11"/>
            <color theme="1"/>
            <rFont val="Aptos Narrow"/>
            <family val="2"/>
            <charset val="1"/>
          </rPr>
          <t>AIr:
hacer lista desplegable</t>
        </r>
      </text>
    </comment>
    <comment ref="BMC631" authorId="0" shapeId="0" xr:uid="{00000000-0006-0000-1700-000006000000}">
      <text>
        <r>
          <rPr>
            <sz val="11"/>
            <color theme="1"/>
            <rFont val="Aptos Narrow"/>
            <family val="2"/>
            <charset val="1"/>
          </rPr>
          <t>AIr:
hacer lista desplegable</t>
        </r>
      </text>
    </comment>
    <comment ref="BMC632" authorId="0" shapeId="0" xr:uid="{00000000-0006-0000-1700-000007000000}">
      <text>
        <r>
          <rPr>
            <sz val="11"/>
            <color theme="1"/>
            <rFont val="Aptos Narrow"/>
            <family val="2"/>
            <charset val="1"/>
          </rPr>
          <t>AIr:
hacer lista desplegable</t>
        </r>
      </text>
    </comment>
    <comment ref="BMC633" authorId="0" shapeId="0" xr:uid="{00000000-0006-0000-1700-000008000000}">
      <text>
        <r>
          <rPr>
            <sz val="11"/>
            <color theme="1"/>
            <rFont val="Aptos Narrow"/>
            <family val="2"/>
            <charset val="1"/>
          </rPr>
          <t>AIr:
hacer lista desplegable</t>
        </r>
      </text>
    </comment>
    <comment ref="BMC634" authorId="0" shapeId="0" xr:uid="{00000000-0006-0000-1700-000009000000}">
      <text>
        <r>
          <rPr>
            <sz val="11"/>
            <color theme="1"/>
            <rFont val="Aptos Narrow"/>
            <family val="2"/>
            <charset val="1"/>
          </rPr>
          <t>AIr:
hacer lista desplegable</t>
        </r>
      </text>
    </comment>
    <comment ref="BMC635" authorId="0" shapeId="0" xr:uid="{00000000-0006-0000-1700-00000A000000}">
      <text>
        <r>
          <rPr>
            <sz val="11"/>
            <color theme="1"/>
            <rFont val="Aptos Narrow"/>
            <family val="2"/>
            <charset val="1"/>
          </rPr>
          <t>AIr:
hacer lista desplegable</t>
        </r>
      </text>
    </comment>
    <comment ref="BMC636" authorId="0" shapeId="0" xr:uid="{00000000-0006-0000-1700-00000B000000}">
      <text>
        <r>
          <rPr>
            <sz val="11"/>
            <color theme="1"/>
            <rFont val="Aptos Narrow"/>
            <family val="2"/>
            <charset val="1"/>
          </rPr>
          <t>AIr:
hacer lista desplegable</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AIr</author>
  </authors>
  <commentList>
    <comment ref="BMC698" authorId="0" shapeId="0" xr:uid="{00000000-0006-0000-1800-000001000000}">
      <text>
        <r>
          <rPr>
            <sz val="11"/>
            <color theme="1"/>
            <rFont val="Aptos Narrow"/>
            <family val="2"/>
            <charset val="1"/>
          </rPr>
          <t>AIr:
hacer lista desplegable</t>
        </r>
      </text>
    </comment>
    <comment ref="BMC699" authorId="0" shapeId="0" xr:uid="{00000000-0006-0000-1800-000002000000}">
      <text>
        <r>
          <rPr>
            <sz val="11"/>
            <color theme="1"/>
            <rFont val="Aptos Narrow"/>
            <family val="2"/>
            <charset val="1"/>
          </rPr>
          <t>AIr:
hacer lista desplegable</t>
        </r>
      </text>
    </comment>
    <comment ref="BMC700" authorId="0" shapeId="0" xr:uid="{00000000-0006-0000-1800-000003000000}">
      <text>
        <r>
          <rPr>
            <sz val="11"/>
            <color theme="1"/>
            <rFont val="Aptos Narrow"/>
            <family val="2"/>
            <charset val="1"/>
          </rPr>
          <t>AIr:
hacer lista desplegable</t>
        </r>
      </text>
    </comment>
    <comment ref="BMC701" authorId="0" shapeId="0" xr:uid="{00000000-0006-0000-1800-000004000000}">
      <text>
        <r>
          <rPr>
            <sz val="11"/>
            <color theme="1"/>
            <rFont val="Aptos Narrow"/>
            <family val="2"/>
            <charset val="1"/>
          </rPr>
          <t>AIr:
hacer lista desplegable</t>
        </r>
      </text>
    </comment>
    <comment ref="BMC702" authorId="0" shapeId="0" xr:uid="{00000000-0006-0000-1800-000005000000}">
      <text>
        <r>
          <rPr>
            <sz val="11"/>
            <color theme="1"/>
            <rFont val="Aptos Narrow"/>
            <family val="2"/>
            <charset val="1"/>
          </rPr>
          <t>AIr:
hacer lista desplegable</t>
        </r>
      </text>
    </comment>
    <comment ref="BMC703" authorId="0" shapeId="0" xr:uid="{00000000-0006-0000-1800-000006000000}">
      <text>
        <r>
          <rPr>
            <sz val="11"/>
            <color theme="1"/>
            <rFont val="Aptos Narrow"/>
            <family val="2"/>
            <charset val="1"/>
          </rPr>
          <t>AIr:
hacer lista desplegable</t>
        </r>
      </text>
    </comment>
    <comment ref="BMC704" authorId="0" shapeId="0" xr:uid="{00000000-0006-0000-1800-000007000000}">
      <text>
        <r>
          <rPr>
            <sz val="11"/>
            <color theme="1"/>
            <rFont val="Aptos Narrow"/>
            <family val="2"/>
            <charset val="1"/>
          </rPr>
          <t>AIr:
hacer lista desplegable</t>
        </r>
      </text>
    </comment>
    <comment ref="BMC705" authorId="0" shapeId="0" xr:uid="{00000000-0006-0000-1800-000008000000}">
      <text>
        <r>
          <rPr>
            <sz val="11"/>
            <color theme="1"/>
            <rFont val="Aptos Narrow"/>
            <family val="2"/>
            <charset val="1"/>
          </rPr>
          <t>AIr:
hacer lista desplegable</t>
        </r>
      </text>
    </comment>
    <comment ref="BMC706" authorId="0" shapeId="0" xr:uid="{00000000-0006-0000-1800-000009000000}">
      <text>
        <r>
          <rPr>
            <sz val="11"/>
            <color theme="1"/>
            <rFont val="Aptos Narrow"/>
            <family val="2"/>
            <charset val="1"/>
          </rPr>
          <t>AIr:
hacer lista desplegable</t>
        </r>
      </text>
    </comment>
    <comment ref="BMC707" authorId="0" shapeId="0" xr:uid="{00000000-0006-0000-1800-00000A000000}">
      <text>
        <r>
          <rPr>
            <sz val="11"/>
            <color theme="1"/>
            <rFont val="Aptos Narrow"/>
            <family val="2"/>
            <charset val="1"/>
          </rPr>
          <t>AIr:
hacer lista desplegable</t>
        </r>
      </text>
    </comment>
    <comment ref="BMC709" authorId="0" shapeId="0" xr:uid="{00000000-0006-0000-1800-00000B000000}">
      <text>
        <r>
          <rPr>
            <sz val="11"/>
            <color theme="1"/>
            <rFont val="Aptos Narrow"/>
            <family val="2"/>
            <charset val="1"/>
          </rPr>
          <t>AIr:
hacer lista desplegable</t>
        </r>
      </text>
    </comment>
  </commentList>
</comments>
</file>

<file path=xl/sharedStrings.xml><?xml version="1.0" encoding="utf-8"?>
<sst xmlns="http://schemas.openxmlformats.org/spreadsheetml/2006/main" count="27133" uniqueCount="1458">
  <si>
    <t>FORMATO</t>
  </si>
  <si>
    <t>ocultas</t>
  </si>
  <si>
    <t>listas</t>
  </si>
  <si>
    <t>MATRIZ DE RIESGOS DE SOBORNO</t>
  </si>
  <si>
    <t>ELABORADO POR</t>
  </si>
  <si>
    <t>SGGC</t>
  </si>
  <si>
    <t>ÁREA</t>
  </si>
  <si>
    <t>Subdirección General de Gestión Corporativa</t>
  </si>
  <si>
    <t>FECHA DE MONITOREO</t>
  </si>
  <si>
    <t>METODOLOGÍA</t>
  </si>
  <si>
    <t>Con base en lo dispuesto en el Manual para la Administración del Riesgo del IDU y en la Guía del Subsistema de Gestión Antisoborno (SGAS), se adelantó el proceso de seguimiento correspondiente al segundo cuatrimestre de 2026. Este ejercicio partió de la estimación inicial de cada riesgo, para luego determinar el impacto mediante la concatenación de respuestas afirmativas o negativas frente a las posibles consecuencias, asegurando así un análisis sistemático y alineado con la metodología institucional.
Posteriormente, se revisó el riesgo inherente y se efectuó la valoración de los controles existentes, los cuales fueron clasificados de acuerdo con su tipología y calificados en función de las evidencias documentales remitidas por el proceso responsable. Esta evaluación permitió determinar el grado de efectividad de los controles y establecer una base objetiva para el cálculo de la probabilidad residual, el impacto residual y, en consecuencia, del riesgo residual.
Finalmente, a partir de la calificación obtenida (bajo, moderado, medio, alto o extremo), se asignó un puntaje específico que se integró en el índice general de riesgo antisoborno. Este procedimiento garantiza la trazabilidad metodológica del análisis, contribuye a la mejora continua en la gestión de riesgos y refuerza el cumplimiento de los estándares de control y supervisión previstos por el IDU para la gestión de la integridad institucional.</t>
  </si>
  <si>
    <t xml:space="preserve">CONSOLIDADO </t>
  </si>
  <si>
    <t>Numero</t>
  </si>
  <si>
    <t>Proceso</t>
  </si>
  <si>
    <t>Ídince</t>
  </si>
  <si>
    <t>Construcción de Proyectos</t>
  </si>
  <si>
    <t>Gestión Financiera</t>
  </si>
  <si>
    <t>Gestión predial</t>
  </si>
  <si>
    <t>Gestión Contractual</t>
  </si>
  <si>
    <t>Evaluación y control</t>
  </si>
  <si>
    <t>Gestión de Recursos Físicos</t>
  </si>
  <si>
    <t>Conservación de infraestructura</t>
  </si>
  <si>
    <t>Tecnologias de Información y comunicación</t>
  </si>
  <si>
    <t>Gestión de la financiación y valorización</t>
  </si>
  <si>
    <t>Gestión Interinstitucional</t>
  </si>
  <si>
    <t>Preinversión de Proyectos</t>
  </si>
  <si>
    <t>Gestión Social Servicio a la Ciudadania</t>
  </si>
  <si>
    <t>Innovación y Gestión del Conocimiento</t>
  </si>
  <si>
    <t>Gestión del Talento Humano</t>
  </si>
  <si>
    <t>Gestión documental</t>
  </si>
  <si>
    <t>Diseño de Proyectos</t>
  </si>
  <si>
    <t>Gestión Legal</t>
  </si>
  <si>
    <t>Prácticas Integrales de Gestión</t>
  </si>
  <si>
    <t>Mejoramiento Continuo</t>
  </si>
  <si>
    <t>Comunicaciones</t>
  </si>
  <si>
    <t>Gestión integral de proyectos</t>
  </si>
  <si>
    <t>Planeación Estratégica</t>
  </si>
  <si>
    <t>Jorge Enrique Cely León</t>
  </si>
  <si>
    <t>La presente hoja contiene el consolidado de los factores de riesgo del Sistema de Gestión Antisoborno del Instituto de Desarrollo Urbano (IDU). Para su elaboración, se partió de cuatro fuentes principales de información: (i) el nivel de ejecución presupuestal de cada proceso del IDU; (ii) la cantidad total de contratos de prestación de servicios suscritos por cada área; (iii) el número de servidores públicos vinculados a cada dependencia; y (iv) la calificación del proceso y la percepción de riesgo reportada por las áreas responsables.
En este marco, la segunda línea de defensa institucional ha acompañado a las áreas responsables fortaleciendo la gestión del riesgo de soborno mediante la incorporación de un instrumento complementario de análisis. Este instrumento consiste en aportes metodológicos realizados por el analista de riesgos de la SGGC, quien introduce factores transversales de riesgo con el propósito de brindar una visión general al análisis de cada área y, al mismo tiempo, mitigar posibles sesgos derivados de la autoevaluación del riesgo de soborno. De esta manera, se mantiene la unidad conceptual del riesgo (la posibilidad de ocurrencia de un acto de soborno), pero se enriquece su estimación a través de una mirada más amplia y transversal.
A partir de esta integración, se definieron cinco condiciones clave para complementar la valoración: (1) nivel presupuestal ejecutado por el proceso, como indicador del volumen de recursos públicos expuestos; (2) número de contratistas por prestación de servicios profesionales, dada su menor sujeción al régimen disciplinario; (3) cantidad de servidores públicos del área, responsables de la gestión de recursos y supervisión de contratistas; (4) tipo de actividad del proceso, en función del interés que pueda generar en terceros, el nivel de contacto con actores externos y el grado de discrecionalidad; y (5) percepción del área responsable, en relación con la probabilidad, impacto y efectividad de controles. Estos factores fueron integrados en una metodología analítica que combina hipótesis, contraejemplos y síntesis, y que permite consolidar un porcentaje de riesgo por proceso, comparable entre las distintas áreas del IDU.
El resultado, expresado como un porcentaje consolidado de riesgo de soborno, no sustituye la evaluación propia de las áreas, sino que la complementa, aportando criterios transversales que facilitan la priorización de medidas preventivas, el fortalecimiento de controles y la toma de decisiones estratégicas orientadas a preservar la integridad institucional.</t>
  </si>
  <si>
    <t>Riesgo residual</t>
  </si>
  <si>
    <t>Presupuesto</t>
  </si>
  <si>
    <t>Contratistas PSP</t>
  </si>
  <si>
    <t>Servidores públicos</t>
  </si>
  <si>
    <t>Condiciones del proceso</t>
  </si>
  <si>
    <t>Proceso en concreto</t>
  </si>
  <si>
    <t>Estimación</t>
  </si>
  <si>
    <t>Promedio</t>
  </si>
  <si>
    <t>Desviación</t>
  </si>
  <si>
    <t>Mínimo</t>
  </si>
  <si>
    <t>Máximo</t>
  </si>
  <si>
    <t>Mediana</t>
  </si>
  <si>
    <t>MATRIZ DE RIESGOS DE SOBORNO - COMPONENTE MEDIOAMBIENTAL</t>
  </si>
  <si>
    <t>ENTIDAD:</t>
  </si>
  <si>
    <t>INSTITUTO DE DESARROLLO URBANO</t>
  </si>
  <si>
    <t>PERIODO:</t>
  </si>
  <si>
    <t>Segundo cuatrimestre 2026 (mayo - agosto)</t>
  </si>
  <si>
    <t>FECHA DE MONITOREO:</t>
  </si>
  <si>
    <t>PROCESOS ANALIZADOS:</t>
  </si>
  <si>
    <t>RIESGOS CON IMPACTO SI:</t>
  </si>
  <si>
    <t>OBJETIVO: identificar y dejar evidencia de los riesgos de soborno del IDU en cuya materializacion existe la posibilidad de generar un dano ambiental (Columna 19 de la matriz de cada proceso), y verificar que en todos esos casos el riesgo residual -calculado con la formula vigente de la matriz, sin modificar sus valores- se mantenga en nivel 'Bajo'.</t>
  </si>
  <si>
    <t># Riesgo</t>
  </si>
  <si>
    <t>Procedimiento / Actividad</t>
  </si>
  <si>
    <t>Descripción del riesgo</t>
  </si>
  <si>
    <t>Impacto
medioambiental</t>
  </si>
  <si>
    <t>Nivel de riesgo
residual</t>
  </si>
  <si>
    <t>% riesgo
residual</t>
  </si>
  <si>
    <t>CONSTRUCCIONES</t>
  </si>
  <si>
    <t>Construcción de proyectos</t>
  </si>
  <si>
    <t>Un contratista acepta, solicita, promete, ofrece o entrega una comisión o dádiva a un Colaborador del IDU quien lo solicita o recibe  para permitir que queden pasivos ambientales en los frentes intervenidos.</t>
  </si>
  <si>
    <t>SI</t>
  </si>
  <si>
    <t>BAJO</t>
  </si>
  <si>
    <t xml:space="preserve"> Un Directivo del IDU  acepta, solicita, promete, ofrece o entrega una dádiva o una comisión para permitir que queden pasivos ambientales en los frentes intervenidos. </t>
  </si>
  <si>
    <t>FÍSICOS</t>
  </si>
  <si>
    <t>ADMINISTRACIÓN INVENTARIO DE BIENES MUEBLES</t>
  </si>
  <si>
    <t>Un Tercero entrega, promete u ofrece dádivas a un Colaborador del IDU quien la solicita o la recibe para que no exija los  certificados y permisos ambientales</t>
  </si>
  <si>
    <t>Un Tercero entrega, promete u ofrece dádivas a un Directivo del IDU quien la solicita o la recibe para que no exija los  certificados y permisos ambientales</t>
  </si>
  <si>
    <t>DISEÑO</t>
  </si>
  <si>
    <t>SEGUIMIENTO, INTERVENTORIA Y SUPERVISIÓN DE DISEÑO DE PROYECTOS</t>
  </si>
  <si>
    <t>Que un Colaborador IDU reciba o solicite dádivas a un Tercero, para que se ajusten los diseños de los proyectos por motivos diferentes a la viabilidad técnica, ambiental o social, en beneficio propio o de un tercero.</t>
  </si>
  <si>
    <t>Umbral de calificacion 'Bajo': riesgo residual &lt;= 20%. Los 5 riesgos con impacto medioambiental identificado se ubican entre 6.8% y 13.0%, todos por debajo del umbral.</t>
  </si>
  <si>
    <t>CÓDIGO</t>
  </si>
  <si>
    <t>PROCESO</t>
  </si>
  <si>
    <t>VERSIÓN</t>
  </si>
  <si>
    <t>FO-PE-26</t>
  </si>
  <si>
    <t>4.0</t>
  </si>
  <si>
    <t>PROCESO:</t>
  </si>
  <si>
    <t>GESTIÓN PREDIAL</t>
  </si>
  <si>
    <t>OBJETIVO DEL PROCESO:</t>
  </si>
  <si>
    <t>Realizar la adquisición predial, reasentamiento integral de población y expedir viabilidades prediales basados en Decreto de Urgencia, oferta de compra, evaluación técnica, jurídica y social para desarrollar proyectos de infraestructura vial y espacio público adelantados por el IDU, en el marco del Plan de Ordenamiento Territorial, el Plan Maestro de Movilidad y los Planes de Desarrollo Distrital, de acuerdo con las normas legales vigentes y garantizando los Derechos Constitucionales de la ciudadanía.</t>
  </si>
  <si>
    <t>IDENTIFICACIÓN DEL RIESGO DE SOBORNO</t>
  </si>
  <si>
    <t>Preguntas para calcular el Impacto: ¿Si el riesgo se materializa podría…?</t>
  </si>
  <si>
    <t>NIVEL DE RIESGO INHERENTE</t>
  </si>
  <si>
    <t>DESCRIPCIÓN DE LOS CONTROLES PARA TRATAR EL RIESGO</t>
  </si>
  <si>
    <t>VALORACIÓN DE CONTROLES 1…12</t>
  </si>
  <si>
    <t>#</t>
  </si>
  <si>
    <t>PROCEDIMIENTO O ACTIVIDAD ASOCIADA</t>
  </si>
  <si>
    <t>POSIBLES HECHOS DE SOBORNO
(DESCRIPCIÓN DEL RIESGO)</t>
  </si>
  <si>
    <t>FUNCIONES O CARGOS INTERNOS EXPUESTOS AL HECHO DE SOBORNO</t>
  </si>
  <si>
    <t>TERCEROS EXTERNOS EXPUESTOS AL HECHO DE SOBORNO</t>
  </si>
  <si>
    <t>CAUSA PRINCIPAL</t>
  </si>
  <si>
    <t>CONSECUENCIA PRINCIPAL</t>
  </si>
  <si>
    <t>TRÁMITES Y SERVICIOS AFECTADOS</t>
  </si>
  <si>
    <t>PROBABILIDAD
Inherente
(sin controles)</t>
  </si>
  <si>
    <t>1. ¿Afectar al grupo de funcionarios del proceso?</t>
  </si>
  <si>
    <t>2. ¿Afectar el cumplimiento de metas y objetivos de la dependencia?</t>
  </si>
  <si>
    <t>3. ¿Afectar el cumplimiento de misión de la Entidad?</t>
  </si>
  <si>
    <t>4. ¿Afectar el cumplimiento de la misión del sector?</t>
  </si>
  <si>
    <t>5. ¿Generar pérdida de confianza de la Entidad?</t>
  </si>
  <si>
    <t>6. ¿Generar pérdida de recursos económicos?</t>
  </si>
  <si>
    <t>7. ¿Afectar la generación de los productos o  servicios?</t>
  </si>
  <si>
    <t>8. ¿Dar lugar al detrimento de calidad de vida de la comunidad ?</t>
  </si>
  <si>
    <t>9. ¿Generar pérdida de información de la Entidad?</t>
  </si>
  <si>
    <t>10. ¿Generar intervención de los órganos de control?</t>
  </si>
  <si>
    <t>11. ¿Dar lugar a procesos sancionatorios?</t>
  </si>
  <si>
    <t>12. ¿Dar lugar a procesos disciplinarios?</t>
  </si>
  <si>
    <t>13. ¿Dar lugar a procesos fiscales?</t>
  </si>
  <si>
    <t>14. ¿Dar lugar a procesos penales</t>
  </si>
  <si>
    <t>15. ¿Generar pérdida de credibilidad del sector?</t>
  </si>
  <si>
    <t>16. ¿Ocasionar lesiones  o pérdida de vidas humanas?</t>
  </si>
  <si>
    <t>17. ¿Afectar la imagen regional?</t>
  </si>
  <si>
    <t>18. ¿Afectar la imagen nacional?</t>
  </si>
  <si>
    <t>19. ¿Generar daño ambiental?</t>
  </si>
  <si>
    <t>PROBABILIDAD</t>
  </si>
  <si>
    <t>%Prob</t>
  </si>
  <si>
    <t>IMPACTO</t>
  </si>
  <si>
    <t>%Imp</t>
  </si>
  <si>
    <t>NIVEL RIESGO INHERENTE</t>
  </si>
  <si>
    <t>%Rinh</t>
  </si>
  <si>
    <t>CONTROLES
TRATAMIENTOS VIGENTES</t>
  </si>
  <si>
    <t>RESPONSABLE DEL CONTROL</t>
  </si>
  <si>
    <t>DOCUMENTACIÓN
(formalidad)</t>
  </si>
  <si>
    <t>EVIDENCIA
de aplicación del control o tratamiento</t>
  </si>
  <si>
    <t>FRECUENCIA
CONTROL
1</t>
  </si>
  <si>
    <t>IMPLEMENTACIÓN CONTROL
1</t>
  </si>
  <si>
    <t>TIPO DE CONTROL
1</t>
  </si>
  <si>
    <t>EFECTO
DEL CONTROL
1</t>
  </si>
  <si>
    <t>FRECUENCIA
CONTROL
2</t>
  </si>
  <si>
    <t>IMPLEMENTACIÓN CONTROL
2</t>
  </si>
  <si>
    <t>TIPO DE CONTROL
2</t>
  </si>
  <si>
    <t>EFECTO
DEL CONTROL
2</t>
  </si>
  <si>
    <t>FRECUENCIA
CONTROL
3</t>
  </si>
  <si>
    <t>IMPLEMENTACIÓN CONTROL
3</t>
  </si>
  <si>
    <t>TIPO DE CONTROL
3</t>
  </si>
  <si>
    <t>EFECTO
DEL CONTROL
3</t>
  </si>
  <si>
    <t>FRECUENCIA
CONTROL
4</t>
  </si>
  <si>
    <t>IMPLEMENTACIÓN CONTROL
4</t>
  </si>
  <si>
    <t>TIPO DE CONTROL
4</t>
  </si>
  <si>
    <t>EFECTO
DEL CONTROL
4</t>
  </si>
  <si>
    <t>FRECUENCIA
CONTROL
5</t>
  </si>
  <si>
    <t>IMPLEMENTACIÓN CONTROL
5</t>
  </si>
  <si>
    <t>TIPO DE CONTROL
5</t>
  </si>
  <si>
    <t>EFECTO
DEL CONTROL
5</t>
  </si>
  <si>
    <t>FRECUENCIA
CONTROL
6</t>
  </si>
  <si>
    <t>IMPLEMENTACIÓN CONTROL
6</t>
  </si>
  <si>
    <t>TIPO DE CONTROL
6</t>
  </si>
  <si>
    <t>EFECTO
DEL CONTROL
6</t>
  </si>
  <si>
    <t>FRECUENCIA
CONTROL
7</t>
  </si>
  <si>
    <t>IMPLEMENTACIÓN CONTROL
7</t>
  </si>
  <si>
    <t>TIPO DE CONTROL
7</t>
  </si>
  <si>
    <t>EFECTO
DEL CONTROL
7</t>
  </si>
  <si>
    <t>FRECUENCIA
CONTROL
9</t>
  </si>
  <si>
    <t>IMPLEMENTACIÓN CONTROL
8</t>
  </si>
  <si>
    <t>TIPO DE CONTROL
8</t>
  </si>
  <si>
    <t>EFECTO
DEL CONTROL
8</t>
  </si>
  <si>
    <t>IMPLEMENTACIÓN CONTROL
9</t>
  </si>
  <si>
    <t>TIPO DE CONTROL
9</t>
  </si>
  <si>
    <t>EFECTO
DEL CONTROL
9</t>
  </si>
  <si>
    <t>FRECUENCIA
CONTROL
10</t>
  </si>
  <si>
    <t>IMPLEMENTACIÓN CONTROL
10</t>
  </si>
  <si>
    <t>TIPO DE CONTROL
10</t>
  </si>
  <si>
    <t>EFECTO
DEL CONTROL
10</t>
  </si>
  <si>
    <t>FRECUENCIA
CONTROL
11</t>
  </si>
  <si>
    <t>IMPLEMENTACIÓN CONTROL
11</t>
  </si>
  <si>
    <t>TIPO DE CONTROL
11</t>
  </si>
  <si>
    <t>EFECTO
DEL CONTROL
11</t>
  </si>
  <si>
    <t>FRECUENCIA
CONTROL
12</t>
  </si>
  <si>
    <t>IMPLEMENTACIÓN CONTROL
12</t>
  </si>
  <si>
    <t>TIPO DE CONTROL
12</t>
  </si>
  <si>
    <t>EFECTO
DEL CONTROL
12</t>
  </si>
  <si>
    <t>PROBABILIDAD
residual</t>
  </si>
  <si>
    <t>%P.rxcont</t>
  </si>
  <si>
    <t>IMPACTO
residual</t>
  </si>
  <si>
    <t>%Im.rxcont</t>
  </si>
  <si>
    <t>NIVEL RIESGO RESIDUAL</t>
  </si>
  <si>
    <t>%Rres</t>
  </si>
  <si>
    <t>TRATAMIENTO ADICIONAL REQUERIDO</t>
  </si>
  <si>
    <t>ÍNDICE</t>
  </si>
  <si>
    <t>MONITOREO 1A. LINEA
Descripción de los cambios propuestos a la información del riesgo y/o de los controles</t>
  </si>
  <si>
    <t>OBSERVACIONES 2A. LINEA
(Área Oficial Antisoborno)</t>
  </si>
  <si>
    <t>PREGUNTAS "SI"</t>
  </si>
  <si>
    <t>#IMPinh</t>
  </si>
  <si>
    <t>nivIMPinh</t>
  </si>
  <si>
    <t>%IMPinh</t>
  </si>
  <si>
    <t>impl
1</t>
  </si>
  <si>
    <t>tipo
1</t>
  </si>
  <si>
    <t>I+T
1</t>
  </si>
  <si>
    <t>PRO Nivel
1</t>
  </si>
  <si>
    <t>PRO %
1</t>
  </si>
  <si>
    <t>IMP Nivel
1</t>
  </si>
  <si>
    <t>IMP %
1</t>
  </si>
  <si>
    <t>impl
2</t>
  </si>
  <si>
    <t>tipo
2</t>
  </si>
  <si>
    <t>I+T
2</t>
  </si>
  <si>
    <t>PRO Nivel
2</t>
  </si>
  <si>
    <t>PRO %
2</t>
  </si>
  <si>
    <t>IMP Nivel
2</t>
  </si>
  <si>
    <t>IMP %
2</t>
  </si>
  <si>
    <t>impl
3</t>
  </si>
  <si>
    <t>tipo
3</t>
  </si>
  <si>
    <t>I+T
3</t>
  </si>
  <si>
    <t>PRO Nivel
3</t>
  </si>
  <si>
    <t>PRO %
3</t>
  </si>
  <si>
    <t>IMP Nivel
3</t>
  </si>
  <si>
    <t>IMP %
3</t>
  </si>
  <si>
    <t>impl
4</t>
  </si>
  <si>
    <t>tipo
4</t>
  </si>
  <si>
    <t>I+T
4</t>
  </si>
  <si>
    <t>PRO Nivel
4</t>
  </si>
  <si>
    <t>PRO %
4</t>
  </si>
  <si>
    <t>IMP Nivel
4</t>
  </si>
  <si>
    <t>IMP %
4</t>
  </si>
  <si>
    <t>impl
5</t>
  </si>
  <si>
    <t>tipo
5</t>
  </si>
  <si>
    <t>I+T
5</t>
  </si>
  <si>
    <t>PRO Nivel
5</t>
  </si>
  <si>
    <t>PRO %
5</t>
  </si>
  <si>
    <t>IMP Nivel
5</t>
  </si>
  <si>
    <t>IMP %
5</t>
  </si>
  <si>
    <t>impl
6</t>
  </si>
  <si>
    <t>tipo
6</t>
  </si>
  <si>
    <t>I+T
6</t>
  </si>
  <si>
    <t>PRO Nivel
6</t>
  </si>
  <si>
    <t>PRO %
6</t>
  </si>
  <si>
    <t>IMP Nivel
6</t>
  </si>
  <si>
    <t>IMP %
6</t>
  </si>
  <si>
    <t>impl
7</t>
  </si>
  <si>
    <t>tipo
7</t>
  </si>
  <si>
    <t>I+T
7</t>
  </si>
  <si>
    <t>PRO Nivel
7</t>
  </si>
  <si>
    <t>PRO %
7</t>
  </si>
  <si>
    <t>IMP Nivel
7</t>
  </si>
  <si>
    <t>IMP %
7</t>
  </si>
  <si>
    <t>impl
8</t>
  </si>
  <si>
    <t>tipo
8</t>
  </si>
  <si>
    <t>I+T
8</t>
  </si>
  <si>
    <t>PRO Nivel
8</t>
  </si>
  <si>
    <t>PRO %
8</t>
  </si>
  <si>
    <t>IMP Nivel
8</t>
  </si>
  <si>
    <t>IMP %
8</t>
  </si>
  <si>
    <t>impl
9</t>
  </si>
  <si>
    <t>tipo
9</t>
  </si>
  <si>
    <t>I+T
9</t>
  </si>
  <si>
    <t>PRO Nivel
9</t>
  </si>
  <si>
    <t>PRO %
9</t>
  </si>
  <si>
    <t>IMP Nivel
9</t>
  </si>
  <si>
    <t>IMP %
9</t>
  </si>
  <si>
    <t>impl
10</t>
  </si>
  <si>
    <t>tipo
10</t>
  </si>
  <si>
    <t>I+T
10</t>
  </si>
  <si>
    <t>PRO Nivel
10</t>
  </si>
  <si>
    <t>PRO %
10</t>
  </si>
  <si>
    <t>IMP Nivel
10</t>
  </si>
  <si>
    <t>IMP %
10</t>
  </si>
  <si>
    <t>impl
11</t>
  </si>
  <si>
    <t>tipo
11</t>
  </si>
  <si>
    <t>I+T
11</t>
  </si>
  <si>
    <t>PRO Nivel
11</t>
  </si>
  <si>
    <t>PRO %
11</t>
  </si>
  <si>
    <t>IMP Nivel
11</t>
  </si>
  <si>
    <t>IMP %
11</t>
  </si>
  <si>
    <t>impl
12</t>
  </si>
  <si>
    <t>tipo
12</t>
  </si>
  <si>
    <t>I+T
12</t>
  </si>
  <si>
    <t>PRO Nivel
12</t>
  </si>
  <si>
    <t>PRO %
12</t>
  </si>
  <si>
    <t>IMP Nivel
12</t>
  </si>
  <si>
    <t>IMP %
12</t>
  </si>
  <si>
    <t>%IMP FINAL</t>
  </si>
  <si>
    <t>RESTABLECIMIENTO DE CONDICIONES
ADQUISICIÓN PREDIAL</t>
  </si>
  <si>
    <t>Un tercero  ofrece, promete o entrega una dádiva a un Colaborador del IDU quien solicita o recibe para que registre en el formato de censo información diferente a la real encontrada en terreno, o que altere la información con  posterioridad al cierre censal.</t>
  </si>
  <si>
    <t>COLABORADOR IDU</t>
  </si>
  <si>
    <t>CIUDADANO</t>
  </si>
  <si>
    <t xml:space="preserve"> Una acción de una persona natural o jurídica que posee vínculos con IDU  y puede ejercer influencia en beneficio particular</t>
  </si>
  <si>
    <t>- Sobrecostos y deficiencias en el alcance y calidad de los proyectos</t>
  </si>
  <si>
    <t>13. Enajenación voluntaria de inmuebles - Adquisición predial</t>
  </si>
  <si>
    <t>3 - Media</t>
  </si>
  <si>
    <t>NO</t>
  </si>
  <si>
    <t>1. Base de control de validaciones llevada por el articulador  de restablecimiento de condiciones de cada proyecto (Backup semanal) con perfiles para acceso.
2. Tablero de control de cada proyecto. 
3. Carta suscrita por el Director General donde motiva a los propietarios de las unidades sociales a denunciar posibles hechos de soborno. 
4. Diligenciamiento del Formato de censo  con segregación de funciones. 
5. Revisión de los casos de reasentamiento que promuevan estas prácticas ante subcomité de Gestión Predial y de reasentamientos (acta)</t>
  </si>
  <si>
    <t xml:space="preserve">DTDP
</t>
  </si>
  <si>
    <t>1 a 5 documentados</t>
  </si>
  <si>
    <t>1 a 5 con evidencias</t>
  </si>
  <si>
    <t>Continua</t>
  </si>
  <si>
    <t>Manual</t>
  </si>
  <si>
    <t>Preventivo</t>
  </si>
  <si>
    <t>Probabilidad</t>
  </si>
  <si>
    <t>Automático</t>
  </si>
  <si>
    <t>Aleatoria</t>
  </si>
  <si>
    <t>Impacto</t>
  </si>
  <si>
    <t>1 - Muy Baja</t>
  </si>
  <si>
    <t>3 - Moderado</t>
  </si>
  <si>
    <t>1. Programa de fortalecimiento de la denuncia y reporte de posibles hechos de soborno en el IDU.
2. Programa de seguimiento poligráfico y/o pruebas de conducta a Colaboradores del IDU con alta exposición al soborno 
3. Fortalecimiento de la metodología de gestión  de riesgos del SGAS
4. Formato FO-PE-020 Compromiso de Integridad, Transparencia y Confidencialidad, para PSP 
5. Formato FO-PE-033 Consentimiento Informado PSP 
6. Formato FO-GC-34  Pacto de Excelencia</t>
  </si>
  <si>
    <t>Se realizó el monitoreo correspondiente al segundo cuatrimestre de 2026 (mayo a agosto).</t>
  </si>
  <si>
    <t>Se verificó la actualización y el monitoreo del proceso para el segundo cuatrimestre de 2026 (mayo a agosto). La evaluación del riesgo partió de la estimación inicial de su magnitud, seguida de la determinación del impacto mediante el análisis de las posibles consecuencias. Posteriormente, se revisó el riesgo inherente junto con los controles existentes, clasificados según su tipología y respaldados por la documentación remitida por el proceso responsable. Con base en estos elementos se calculó la probabilidad residual, el impacto residual y el riesgo residual, obteniendo la calificación final (bajo, moderado, medio, alto o extremo) que se integró al índice general de riesgo antisoborno. El reporte se realizó de manera correcta. Se analizaron los temas de riesgos medioambientales y los impactos de este orden que se pueden generar con ocasión del riesgo antisoborno.</t>
  </si>
  <si>
    <t>Un tercero  ofrece, promete o entrega una dádiva a un Directivo del IDU quien solicita o recibe para que registre en el formato de censo información diferente a la real encontrada en terreno, o que altere la información con  posterioridad al cierre censal.</t>
  </si>
  <si>
    <t>DIRECTIVO</t>
  </si>
  <si>
    <t>Abuso de poder público para beneficio particular</t>
  </si>
  <si>
    <t>Sobrecostos en los proyectos de conservación, manteniento y otras activiades de la Entidad</t>
  </si>
  <si>
    <t>1 a 5 documnetados</t>
  </si>
  <si>
    <t>1 a 5 con evideicnias</t>
  </si>
  <si>
    <t>1. Programa de Fortalecimiento de la Cultura Ética para Directivos en el IDU
2. Programa de seguimiento poligráfico y/o pruebas de conducta a Colaboradores del IDU con alta exposición al soborno 
3. Programa de fortalecimiento de la denuncia y reporte de posibles hechos de soborno en el IDU.
4. Fortalecimiento de la metodología de gestión  de riesgos del SGAS
5. Publicación de agendas de directivos
6.  Formato FO-GC-34  Pacto de Excelencia</t>
  </si>
  <si>
    <t xml:space="preserve">Un tercero  ofrece, promete o entrega una dádiva a un colaborador del IDU quien solicita o recibe para agilizar o mejorar el reconocimiento de indemnizaciones y compensaciones, o de los beneficios derivados del Plan de Reasentamiento y/o Gestión Social sin el cumplimiento total de los requisitos. </t>
  </si>
  <si>
    <t>4 - Alta</t>
  </si>
  <si>
    <t xml:space="preserve">1. Validación con Visto bueno de cada uno de los articuladores de los proyectos en el acto administrativo de reconocimientos económicos.
2. Revisión y firma del acto administrativo de reconocimiento económico por parte de la DT de Predios.
</t>
  </si>
  <si>
    <t>1 y 2 Documentados</t>
  </si>
  <si>
    <t>1 y 2 con evidencias</t>
  </si>
  <si>
    <t>2 - Baja</t>
  </si>
  <si>
    <t>4 - Mayor</t>
  </si>
  <si>
    <t xml:space="preserve">Un tercero  ofrece, promete o entrega una dádiva a un Directivo del IDU quien solicita o recibe para agilizar o mejorar el reconocimiento de indemnizaciones y compensaciones, o de los beneficios derivados del Plan de Reasentamiento y/o Gestión Social sin el cumplimiento total de los requisitos 
</t>
  </si>
  <si>
    <t>Conducta Humana (Moral y ética) en beneficio particular</t>
  </si>
  <si>
    <t>1. Validación con Vb de cada uno de los articuladores de los proyectos en el acto administrativo de reconocimientos económicos.
2. Revisión y firma del acto administrativo de reconocimiento económico por parte de la DT de Predios.</t>
  </si>
  <si>
    <t>RESTABLECIMIENTO DE CONDICIONES</t>
  </si>
  <si>
    <t xml:space="preserve">Un tercero  entrega, promete u ofrece  dádivas a un Directivo del IDU quien solicita o recibe  para reconocer derechos fuera de las condiciones y requisitos existentes ( vivienda de reposición - declaración de predio vulnerable o crítico - ajustes en la evaluación expost.) 
</t>
  </si>
  <si>
    <t xml:space="preserve">1. Base de control de validaciones llevada por el articulador  de restablecimiento de condiciones de cada proyecto (Backup semanal) con perfiles para acceso.
2. Tablero de control de cada proyecto.
3. Informe jurídico suscrito por el gestor socioeconómico y sociojurídico.
4. Validación con visto bueno de cada uno de los articuladores de los proyectos, en el acto administrativo de reconocimientos económicos.
5. Revisión y firma del acto administrativo de reconocimiento económico por parte de la DT de Predios.
</t>
  </si>
  <si>
    <t>1 al 5 documentados</t>
  </si>
  <si>
    <t>1 al 5 evidencias</t>
  </si>
  <si>
    <t xml:space="preserve">Un tercero  entrega, promete u ofrece  dádivas a un Colaborador del IDU quien solicita o recibe  para reconocer derechos fuera de las condiciones y requisitos existentes ( vivienda de reposición - declaración de predio vulnerable o crítico - ajustes en la evaluación expost.) 
</t>
  </si>
  <si>
    <t>ADMINISTRACIÓN Y VENTA DE PREDIOS</t>
  </si>
  <si>
    <t>Un tercero ofrece. Promete  o entrega dádivas a un  Colaborador IDU quien solicita o recibe  para favorecer a un posible oferente en el proceso de selección de servicios de demolición, mantenimiento, interventoría o vigilancia de predios</t>
  </si>
  <si>
    <t>CONTRATISTAS SOCIOS DE VALOR</t>
  </si>
  <si>
    <t>Deterioro reputacional o de la imagen del IDU</t>
  </si>
  <si>
    <t>15. OPA - Otros Procedimientos Administrativos:</t>
  </si>
  <si>
    <t>1. Elaboración del estudio de mercado para establecer el presupuesto del proceso a contratar.
2. Elaboración de los estudios previos del proceso de contratación con segregación de funciones 
3. Presentación ficha técnica ante el Comité pre-contractual
4. Utilización de la plataforma secop II</t>
  </si>
  <si>
    <t>DTDP
comité Pre Contractual
DTPS</t>
  </si>
  <si>
    <t>1 A 4 docomentados</t>
  </si>
  <si>
    <t>1 a 4 con evidencias</t>
  </si>
  <si>
    <t xml:space="preserve">Un Directivo del IDU solicita o recibe  dádivas  de un tercero  para favorecer a un posible oferente en el proceso de selección de servicios de demolición, mantenimiento, interventoría o vigilancia de predios
</t>
  </si>
  <si>
    <t>- Deterioro reputacional</t>
  </si>
  <si>
    <t>1. Elaboración del estudio de mercado para establecer el presupuesto del proceso a contratar.
2. Elaboración de los estudios previos del proceso de contratación con segregación de funciones 
3. Presentación ficha técnica an te el Comité precongtractual
4. Utilización de la plataforma secop II
5. Publicación de agendas directivos</t>
  </si>
  <si>
    <t>Todos los controles  están  documentados</t>
  </si>
  <si>
    <t>Todos los controles tienen evidencias</t>
  </si>
  <si>
    <t>Detectivo</t>
  </si>
  <si>
    <t xml:space="preserve">Un tercero promete, ofrece o entrega a un Colaborador del IDU quien solicita o recibe  dádivas para que altere información respecto del inventario de  predios de propiedad el IDU
 </t>
  </si>
  <si>
    <t>Pérdidas financieras y/o detrimento económico</t>
  </si>
  <si>
    <t>1. Inventario de predios sobrantes.
2.- Reporte trimestral a la STPC de los predios recibidos en dación de pago
(Mauricio Pombo)</t>
  </si>
  <si>
    <t>DTDP
STRF - Dtal</t>
  </si>
  <si>
    <t xml:space="preserve">Un tercero promete, ofrece o entrega a un Directivo del IDU quien solicita o recibe  dádivas para que altere información respecto del inventario de  predios de propiedad el IDU
 Inventario de predios </t>
  </si>
  <si>
    <t>Conducta Humana</t>
  </si>
  <si>
    <t>1. Radicación de la reclamación de un tercero en el sistema de Gestión Documental
2. Revisión de la trazabilidad de la documentación por parte del Gestor asignado
3. Oficio de respuesta a través del ORFEO con segregación de funciones
4. Publicación de agendas directivos</t>
  </si>
  <si>
    <t>Un tercero promete, ofrece o entrega dadivas a un Colaborador del IDU quien solicita o recibe para que autorice la entrega de un predio en comodato o el instrumento contractual determinado por la Ley,  sin el lleno de los requisitos.</t>
  </si>
  <si>
    <t xml:space="preserve">
1. Solicitud de suscripción de comodato o el instrumento contractual determinado por la Ley,  radicada en el  sistema de Gestión Documental
2. Elaboración de los estudios previos requeridos con segregación de funciones
3. Contrato de comodato o el instrumento contractual determinado por la Ley suscrito con segregación de funciones
4. Publicación de agendas directivos</t>
  </si>
  <si>
    <t>DTDP
DTGC</t>
  </si>
  <si>
    <t xml:space="preserve">1. Solicitud de suscripción de comodato o el instrumento contractual determinado por la Ley,  radicada en el  sistema de Gestión Documental
2. Solicitud de DTDP  y respuesta por parte a la DT Proyectos respecto de requerimiento del predio para nuevos proyectos 
3. Comite de predios en el cual se autoriza el comodato 
4. Concepto favorable del comite precontractual 
5. Elaboración de los estudios previos requeridos con segregación de funciones
6. Contrato de comodato o el instrumento contractual determinado por la Ley suscrito con segregación de funciones
</t>
  </si>
  <si>
    <t>Un Colaborador del IDU recibe o solicita una dádiva para proporcionar información privilegiada a terceros cuando hay oferta pública de predios.</t>
  </si>
  <si>
    <t xml:space="preserve">
1. Informe de venta de predios que se presenta al Subcomité de Gestión Predial y reasentamiento 
2. Acta del Comité de Gestión y Desempeño donde se aprueba la venta de predios
3. Elaboración de los Estudios previos para la venta de predios autorizados con segregación de funciones
4. Minuta de venta de predio (Matha, Preguntar a Angela) 
</t>
  </si>
  <si>
    <t xml:space="preserve">DTDP
DTGC
Subcomité de Gestión Predial y reasentamiento  </t>
  </si>
  <si>
    <t>Un tercero promete, ofrece o entrega una dádiva  a un Colaborador del IDU quien solicita o la recibe para recibir información privilegiada en la oferta pública de predios.</t>
  </si>
  <si>
    <t xml:space="preserve">
1. Informe de venta de predios que se presenta al Subcomité de Gestión Predial y reasentamiento 
2. Acta del Comité de Gestión y Desempeño donde se aprueba la venta de predios
3. Elaboración de los Estudios previos para la venta de predios autorizados con segregación de funciones
4. Minuta de venta de predio
(Angela y Rodrigo) </t>
  </si>
  <si>
    <t xml:space="preserve">ADQUISICIÓN PREDIAL </t>
  </si>
  <si>
    <t xml:space="preserve">Un Colaborador del IDU solicita o recibe una dádiva de un tercero con el fin de no registrar un pago o registrarlo parcialmente en beneficio propio o de un tercero  
</t>
  </si>
  <si>
    <t xml:space="preserve">1. Contrato de promesa de compraventa
2. Revisión de la documentación en los archivos drive del equipo financiero
 3. Aprobaciones en el sistema SIGPAGOS de acuerdo con los roles asignados
4. Validaciones de los poderes otorgados a terceros (Cuando aplique) a través del sistema en línea de Notariado y registro
5. Consulta en el VUR para verificar posibles limitaciones de dominio (Liliana)
</t>
  </si>
  <si>
    <t>DTDP
DTGC
STTR
REGISTRO SNR</t>
  </si>
  <si>
    <t xml:space="preserve"> ADQUISICIÓN PREDIAL </t>
  </si>
  <si>
    <t xml:space="preserve">Un tercero ofrece o entrega una dádiva  a un Colaborador del IDU quien solicita o la recibe  para registrar  un pago o registrarlo parcialmente en beneficio propio o de un tercero  
</t>
  </si>
  <si>
    <t>ADQUISICIÓN PREDIAL</t>
  </si>
  <si>
    <t>Que un tercero promete, ofrece o entrega una dádiva a un servidir del IDU quien solicita o la recibe para que altere los registros topográficos y/o la oferta de compra mejorando su valor en beneficio propio o de un tercero</t>
  </si>
  <si>
    <t>1. Base de datos del Sistema de información geografico de Catastro Distrital
2. Reuniones con Catastro Distrital para identificar rutas de gestión de los procesos valuatorios y responsables
3. Generar alertas a la comunidad sobre estas situaciones, mediante volantes.
4. Escrituras que hacen parte del estudio de títulos del predio
5. Informe técnico de visita a terreno
6. Acto administrativo de oferta de compra del predio con la debida segregación de funciones
(Nestor)</t>
  </si>
  <si>
    <t>DTDP
UAECD
REGISTRO SNR</t>
  </si>
  <si>
    <t>Que un Colaborador del IDU solicita o recibe una dádiva de un tercero  para alterar la información del registro fotográfico y/o la oferta de compra mejorando su valor en beneficio propio o de un tercero</t>
  </si>
  <si>
    <t xml:space="preserve">1. Base de datos del Sistema de información geografico de Catastro Distrital
2. Reuniones con Catastro Distrital para identificar rutas de gestión de los procesos valuatorios y responsables
3. Generar alertas a la comunidad sobre estas situaciones, mediante volantes.
4. Escrituras que hacen parte del estudio de títulos del predio
5. Informe técnico de visita a terreno
6. Acto administrativo de oferta de compra del predio con la debida segregación de funciones 
(Nestor)
</t>
  </si>
  <si>
    <t>Un Tercero promete, ofrece o entrega dádivas  a un Colaborador  IDU quien solicita o la recibe  para alterar los avalúos comerciales de los predios  y/o las correcciones de los mismos.</t>
  </si>
  <si>
    <t xml:space="preserve">
1.   Contrato y/o convenio para la práctica de avalúos (Con entidades públicas - Catastro IGAC)
2.  Formato FO-DTGC-034 Pacto excelencia suscrito por el contratista
3. Lista de chequeo de revisión de avalúo 
4. Informe Técnico del avalúo
5. Comunicaciones oficiales a contratista valuador
Nestor
</t>
  </si>
  <si>
    <t>Un Colaborador del IDU solicita o recibe dádivas o beneficios para alterar los avalúos comerciales de los predios y/o las correcciones de los mismos.</t>
  </si>
  <si>
    <t xml:space="preserve">
1.   Contrato y/o convenio para la práctica de avalúos (Con entidades públicas - Catastro IGAC)
2.  Formato FO-DTGC-034 Pacto excelencia suscrito por el contratista
3. Lista de chequeo de revisión de avalúo 
4. Informe Técnico del avalúo
5. Comunicaciones oficiales a contratista valuador
(Nestor) </t>
  </si>
  <si>
    <t>DTDP
UAECD
IGAC
REGISTRO SNR</t>
  </si>
  <si>
    <t>Un Colaborador del IDU solicita o recibe dadivas o beneficios de un tercero para agilizar el proceso de compraventa de su predio.</t>
  </si>
  <si>
    <t>1. Tablero de control del equipo de seguimiento del proyecto
2. Reuniones de seguimiento por parte del Director Técnico de Predios
3.Publicación de agendas directivos
4. Terminos de adquisición establecidos en el procedimiento PR- GP-03  Adquisición predial 
Diego</t>
  </si>
  <si>
    <t>Un Tercero promete, ofrece o entrega una dádiva a un Colaborador del IDU quien solicita o la recibe  para que agilice el proceso de compraventa del predio.</t>
  </si>
  <si>
    <t xml:space="preserve">
1. Tablero de control del equipo de seguimiento del proyecto
2. Reuniones de seguimiento por parte del Director Técnico de Predios - Subdirección General de Gestión Corporativa
3. Seguimiento Comité POAI
Diego
</t>
  </si>
  <si>
    <t>Un  tercero ofrece, promete o entrega dádivas a un Colaborador del IDU quien solicita o recibe  para resolver favorablemente el recurso de reposición  interpuesto contra el acto administrativo que ordena la expropiación.</t>
  </si>
  <si>
    <t>1. Radicación en el Sistema de Gestión Documental del recurso de reposición interpuesto
2. Asignación del recurso de reposición en el Sistema de Gestión Documental al Gestor jurídico
3. De ser necesario se emite auto de práctica de pruebas
4. En el evento de recaer el recurso sobre el valor del avalúo se remite a la Unidad Administrativa de Catastro Distrital para lo pertinente
5. Acto administrativo que resuleve el recurso de reposición con los vb de segregación de funciones
Nestor</t>
  </si>
  <si>
    <t xml:space="preserve">DTDP
UAECD
</t>
  </si>
  <si>
    <t>Un Directivo del IDU solicita o recibe dádivas  de un tercero para resolver favorablemente el recurso de reposición  interpuesto contra el acto administrativo que ordena la expropiación.</t>
  </si>
  <si>
    <t xml:space="preserve">1. Radicación en el Sistema de Gestión Documental del recurso de reposición interpuesto
2. Asignación del recurso de reposición en el Sistema de Gestión Documental al Gestor jurídico
3. De ser necesario se emite auto de practica de pruebas
4. En el evento de recaer el recurso sobre el valor del avalúo se remite a la Unidad Administrativa de Catastro Distrital para lo pertinente
5. Acto administrativo que resuleve el recurso de reposición con los vb de segregación de funciones
Nestor </t>
  </si>
  <si>
    <t>DATA INDICE CRITICIDAD</t>
  </si>
  <si>
    <t>1 - Leve</t>
  </si>
  <si>
    <t>2 - Menor</t>
  </si>
  <si>
    <t>5 - Catastrófico</t>
  </si>
  <si>
    <t>5 - Muy Alta</t>
  </si>
  <si>
    <t>MODERADO</t>
  </si>
  <si>
    <t>ALTO</t>
  </si>
  <si>
    <t>EXTREMO</t>
  </si>
  <si>
    <t>CausasTipo</t>
  </si>
  <si>
    <t>Carencia de una conciencia social.</t>
  </si>
  <si>
    <t>CONSECUENCIAS</t>
  </si>
  <si>
    <t>Pérdia de la confianza en la capacidad institucional</t>
  </si>
  <si>
    <t>No logran los objetivos o lograrlos parcialmente</t>
  </si>
  <si>
    <t>Falta de apropiación o empoderamiento institucional</t>
  </si>
  <si>
    <t>Reducción de la capacidad institucional para responder a los requeriientos de la ciudadanía</t>
  </si>
  <si>
    <t>Reducción de la capacidad de innovación</t>
  </si>
  <si>
    <t>Menor disponibilidada de recursos</t>
  </si>
  <si>
    <t>Pérdida de legitimidad en los procesos de participación ciudadanía</t>
  </si>
  <si>
    <t>Deterioro de la Gobernanza de la entidad</t>
  </si>
  <si>
    <t>Deficiencias en la calidad de las consrucciones, y la conservación de obras o en las actividades  del IDU</t>
  </si>
  <si>
    <t>Interno</t>
  </si>
  <si>
    <t>Externo</t>
  </si>
  <si>
    <t>ENTIDADES DE CONTROL</t>
  </si>
  <si>
    <t>ENTE CERTIFICADOR</t>
  </si>
  <si>
    <t>ENTIDADES DISTRITALES</t>
  </si>
  <si>
    <t>ENTIDADES NACIONALES</t>
  </si>
  <si>
    <t>EMPRESAS SERVICIOS PUBLICOS</t>
  </si>
  <si>
    <t>CONSEJO DIRECTIVO</t>
  </si>
  <si>
    <t>MEDIOS COMUNICACION</t>
  </si>
  <si>
    <t>Estratégico</t>
  </si>
  <si>
    <t>Gestión</t>
  </si>
  <si>
    <t>Financiero</t>
  </si>
  <si>
    <t>Técnico-Proyectos</t>
  </si>
  <si>
    <t>SG-Continuidad</t>
  </si>
  <si>
    <t>SG-SST</t>
  </si>
  <si>
    <t>SG-Ambiental</t>
  </si>
  <si>
    <t>SG-S.Información</t>
  </si>
  <si>
    <t>SG-R.Social</t>
  </si>
  <si>
    <t>Tramites</t>
  </si>
  <si>
    <t>1. Certificado de estado de cuenta para trámite notarial</t>
  </si>
  <si>
    <t>2. Consulta estado de cuenta de valorización</t>
  </si>
  <si>
    <t>3. Contribución por valorización</t>
  </si>
  <si>
    <t>4. Devolución y/o compensación de pagos en exceso y pagos de lo no debido</t>
  </si>
  <si>
    <t>5. Duplicado de cuenta de cobro</t>
  </si>
  <si>
    <t>6. Facilidades de pago para los deudores de obligaciones tributarias</t>
  </si>
  <si>
    <t>7. Intervención de urbanizadores y/o terceros</t>
  </si>
  <si>
    <t>8. Licencia de intervención y ocupación del espacio público</t>
  </si>
  <si>
    <t>9. Permiso de uso temporal de antejardines en Bogotá D.C.</t>
  </si>
  <si>
    <t>10. Permiso de uso temporal de espacio público administrado por el IDU en Bogotá D.C.</t>
  </si>
  <si>
    <t>11. Solicitud de uso de espacio público administrado por el Instituto de Desarrollo Urbano - IDU para aprovechamiento económico</t>
  </si>
  <si>
    <t>12. Consulta bibliográfica en el Centro de Documentación</t>
  </si>
  <si>
    <t>14. Pago compensatorio de estacionamientos</t>
  </si>
  <si>
    <t>Solo Trámites de Valorización</t>
  </si>
  <si>
    <t>Solo Trámites de Espacio Público y antejardines</t>
  </si>
  <si>
    <t>Todos</t>
  </si>
  <si>
    <t>Ninguno</t>
  </si>
  <si>
    <t>Corrupción</t>
  </si>
  <si>
    <t>Seg. Información</t>
  </si>
  <si>
    <t>Ambiental</t>
  </si>
  <si>
    <t>Laboral</t>
  </si>
  <si>
    <t>Continuidad</t>
  </si>
  <si>
    <t>Calificación de los controles Puntaje a disminuir</t>
  </si>
  <si>
    <t>Operativo</t>
  </si>
  <si>
    <t>De 0 a 33</t>
  </si>
  <si>
    <t>No hay efectividad, no hay formalidad en el control,</t>
  </si>
  <si>
    <t>Humano</t>
  </si>
  <si>
    <t>De 34 a 81</t>
  </si>
  <si>
    <t>Son todos efectivos y estan formalizados (responsables y docuemntados)</t>
  </si>
  <si>
    <t>Tecnológico</t>
  </si>
  <si>
    <t>Igual ó mayor a 82</t>
  </si>
  <si>
    <t>Efectivos, formalizados, frecuencia adecuada,</t>
  </si>
  <si>
    <t>Infraestructura</t>
  </si>
  <si>
    <t>Evento Externo</t>
  </si>
  <si>
    <t>Contraparte</t>
  </si>
  <si>
    <t>CAUSA</t>
  </si>
  <si>
    <t>CONTROL</t>
  </si>
  <si>
    <t>RESIDUAL</t>
  </si>
  <si>
    <t>Clientes y usuarios</t>
  </si>
  <si>
    <t>Factor</t>
  </si>
  <si>
    <t>Oportunidad</t>
  </si>
  <si>
    <t>Calificación</t>
  </si>
  <si>
    <t>Efecto</t>
  </si>
  <si>
    <t>Nivel</t>
  </si>
  <si>
    <t>DG</t>
  </si>
  <si>
    <t>Productos y/o servicios</t>
  </si>
  <si>
    <t>Método</t>
  </si>
  <si>
    <t>Previo</t>
  </si>
  <si>
    <t>Limitado</t>
  </si>
  <si>
    <t>Inferior</t>
  </si>
  <si>
    <t>OAP</t>
  </si>
  <si>
    <t>Canales de distribución</t>
  </si>
  <si>
    <t>R. Humano</t>
  </si>
  <si>
    <t>Posterior</t>
  </si>
  <si>
    <t>Medio</t>
  </si>
  <si>
    <t>Moderado</t>
  </si>
  <si>
    <t>OTC</t>
  </si>
  <si>
    <t>Jurisdicciones</t>
  </si>
  <si>
    <t>Pre. y Post.</t>
  </si>
  <si>
    <t>Fuerte</t>
  </si>
  <si>
    <t>Alto</t>
  </si>
  <si>
    <t>OAC</t>
  </si>
  <si>
    <t>Otro</t>
  </si>
  <si>
    <t>Extremo</t>
  </si>
  <si>
    <t>OCI</t>
  </si>
  <si>
    <t>OCD</t>
  </si>
  <si>
    <t>Ambiente de trabajo</t>
  </si>
  <si>
    <t>SGDU</t>
  </si>
  <si>
    <t>Proveedor</t>
  </si>
  <si>
    <t>DTE</t>
  </si>
  <si>
    <t>Naturales</t>
  </si>
  <si>
    <t>DTP</t>
  </si>
  <si>
    <t>SGI</t>
  </si>
  <si>
    <t>DTDP</t>
  </si>
  <si>
    <t>DTD</t>
  </si>
  <si>
    <t>DTC</t>
  </si>
  <si>
    <t>STESV</t>
  </si>
  <si>
    <t>OGA</t>
  </si>
  <si>
    <t>OCIT</t>
  </si>
  <si>
    <t>STEST</t>
  </si>
  <si>
    <t>DTCI</t>
  </si>
  <si>
    <t>STMSV</t>
  </si>
  <si>
    <t>STMST</t>
  </si>
  <si>
    <t>DTAI</t>
  </si>
  <si>
    <t>SGJ</t>
  </si>
  <si>
    <t>DTPS</t>
  </si>
  <si>
    <t>DTGC</t>
  </si>
  <si>
    <t>DTGJ</t>
  </si>
  <si>
    <t>DTAF</t>
  </si>
  <si>
    <t>STTR</t>
  </si>
  <si>
    <t>STPC</t>
  </si>
  <si>
    <t>STRH</t>
  </si>
  <si>
    <t>STRF</t>
  </si>
  <si>
    <t>STRT</t>
  </si>
  <si>
    <t>DTAV</t>
  </si>
  <si>
    <t>STOP</t>
  </si>
  <si>
    <t>STJEF</t>
  </si>
  <si>
    <t>ACEPTAR</t>
  </si>
  <si>
    <t>REDUCIR</t>
  </si>
  <si>
    <t>COMPARTIR</t>
  </si>
  <si>
    <t>EVITAR</t>
  </si>
  <si>
    <t>Pérdida de Integridad</t>
  </si>
  <si>
    <t>Pérdida de Confidencialidad</t>
  </si>
  <si>
    <t>Pérdida de Disponibilidad</t>
  </si>
  <si>
    <t>tipo Riesgo</t>
  </si>
  <si>
    <t>AMBIENTAL</t>
  </si>
  <si>
    <t>CONOCIMIENTO</t>
  </si>
  <si>
    <t>CONTINUIDAD</t>
  </si>
  <si>
    <t>ESTRATÉGICO</t>
  </si>
  <si>
    <t>FINANCIERO</t>
  </si>
  <si>
    <t>LEGAL</t>
  </si>
  <si>
    <t>OPERATIVO</t>
  </si>
  <si>
    <t>REPUTACIONAL</t>
  </si>
  <si>
    <t>SEG. INFORMACIÓN</t>
  </si>
  <si>
    <t>LAFT</t>
  </si>
  <si>
    <t>CLIENTE</t>
  </si>
  <si>
    <t>PRODUCTO</t>
  </si>
  <si>
    <t>CANAL</t>
  </si>
  <si>
    <t>JURISDICCIÓN</t>
  </si>
  <si>
    <t>.</t>
  </si>
  <si>
    <t>Factores Causas</t>
  </si>
  <si>
    <t>Politica_Tto</t>
  </si>
  <si>
    <t>CLASIFICACIÓN</t>
  </si>
  <si>
    <t>1. Ejecución y administración de procesos</t>
  </si>
  <si>
    <t xml:space="preserve">2. Fraude externo </t>
  </si>
  <si>
    <t>3. Fraude interno</t>
  </si>
  <si>
    <t xml:space="preserve">4. Fallas tecnológicas </t>
  </si>
  <si>
    <t>5. Relaciones laborales</t>
  </si>
  <si>
    <t>6. Usuarios, productos y prácticas organizacionales</t>
  </si>
  <si>
    <t>7. Daños a activos - eventos externos</t>
  </si>
  <si>
    <t>Correctivo</t>
  </si>
  <si>
    <t>Control_Implement</t>
  </si>
  <si>
    <t>Completa</t>
  </si>
  <si>
    <t>Incompleta</t>
  </si>
  <si>
    <t>No existe</t>
  </si>
  <si>
    <t>Débil</t>
  </si>
  <si>
    <t>Siempre</t>
  </si>
  <si>
    <t>A veces</t>
  </si>
  <si>
    <t>Nunca</t>
  </si>
  <si>
    <t>81    100</t>
  </si>
  <si>
    <t>61    80</t>
  </si>
  <si>
    <t>41     60</t>
  </si>
  <si>
    <t>21     40</t>
  </si>
  <si>
    <t>0,1     20</t>
  </si>
  <si>
    <t>Económica:</t>
  </si>
  <si>
    <t>Reputacional:</t>
  </si>
  <si>
    <t>Operativa:</t>
  </si>
  <si>
    <t>Legal:</t>
  </si>
  <si>
    <t>Otra:</t>
  </si>
  <si>
    <t>CAUSAS</t>
  </si>
  <si>
    <t>Conducta Humana (Moral y ética)</t>
  </si>
  <si>
    <t>Desconocimiento de los procedimientos</t>
  </si>
  <si>
    <t>Abuso del poder público</t>
  </si>
  <si>
    <t>Riesgo de contagio</t>
  </si>
  <si>
    <t>Carencia de una conciencia social</t>
  </si>
  <si>
    <t>GESTIÓN LEGAL</t>
  </si>
  <si>
    <t>Estructurar estrategias, planes y programas para el fortalecimiento de la gestión jurídica, a través de líneas de acción como prevención del daño antijurídico y defensa judicial, orientadas a salvaguardar los intereses de la Entidad, de acuerdo con los principios de la Gerencia Jurídica Pública y la normatividad legal vigente.</t>
  </si>
  <si>
    <t>PRGL03_CONCILIACION_PREJUDICIAL_Y_JUDICIAL_V_3.0</t>
  </si>
  <si>
    <t>Un Tercero ofrece, promete  y/o entrega una dádiva o comisión  a un colaborador del IDU quien la solicita o recibe  para lograr que en comité de conciliacion se decida en beneficio de un tercero en sede prejudicial, sin tener ese derecho</t>
  </si>
  <si>
    <t>1. Aplicacion del Reglamento del Comité, con segregación de funciones en sus actuacicones y decisiones
2. Actas de Comité  de Conciliación, con segregación de funciones.
3. Fichas de análisis de los casos presentados en el comité generadas a través del SIPROJ 
4. Políticas de prevención del daño antijurídico aprobadas por el Comité de Conciliación y adoptadas por la Dirección General</t>
  </si>
  <si>
    <t>DTGJ
DIRECCIÓN JUDICIAL</t>
  </si>
  <si>
    <t>2 y 3 documentados 
1 y 4 No documenatdos</t>
  </si>
  <si>
    <t>2 y 3  Con evidiencias</t>
  </si>
  <si>
    <t>Un Tercero ofrece, promete  y/o entrega una dádiva o comisión  a un Directivo del IDU quien la solicita o recibe  para lograr que en comité de conciliacion se decida en beneficio de un tercero en sede prejudicial, sin tener ese derecho</t>
  </si>
  <si>
    <t xml:space="preserve">PRGL05_ATENCION_DE_ PROCESOS_ JUDICIALES_V 4.0 </t>
  </si>
  <si>
    <t>Un tercero ofrece, promete o entrega una dádiva a un colaborador del IDU quien la solicita o recibe para no cumplir o impedir con una defensa técnica adecuada a favor del IDU, en desarrollo del proceso judicial en cualquiera de sus etapas</t>
  </si>
  <si>
    <t xml:space="preserve"> Pérdidas financieras y/o detrimento económico</t>
  </si>
  <si>
    <t>1. Documento aprobado por el Comité de defensa que determina los Criterios para la contratación de apoderados externos.
2. Aplicación de la Política de prevención del daño antijurídico "Control de procesos judiciales", que se ejecutada a través de un informe  periódico suscrito por el jefe del área.
3. Control de proceso a través del aplicativo SIPROJ
4. Informe periódico de la gestión judicial del IDU a la Dirección General, Oficina de Control Interno y Alcaldía Mayor de Bogotá.</t>
  </si>
  <si>
    <t xml:space="preserve">Todos documentados </t>
  </si>
  <si>
    <t xml:space="preserve">todos con evidencias </t>
  </si>
  <si>
    <t>Un tercero ofrece, promete o entrega una dádiva a un Directivo del IDU quien la solicita o recibe para no cumplir o impedir con una defensa técnica adecuada a favor del IDU, en desarrollo del proceso judicial en cualquiera de sus etapas</t>
  </si>
  <si>
    <t>CONSERVACIÓN DE INFRESTRUCTURA</t>
  </si>
  <si>
    <t xml:space="preserve">Ejecutar programas para el mantenimiento, rehabilitación y reconstrucción, de la malla vial y el espacio público a través de la supervisión y control de contratos y convenios y realizar la coordinación y seguimiento a las intervenciones ejecutadas por terceros, para mejorar la movilidad y seguridad vial en la ciudad.
</t>
  </si>
  <si>
    <t>FRECUENCIA
CONTROL
8</t>
  </si>
  <si>
    <t>APROVECHAMIENTO ECONÓMICO DEL ESPACIO PÚBLICO POR CAMPAMENTOS DE OBRA; OCUPACIONES TEMPORALES DE OBRA Y/O CORTO PLAZO</t>
  </si>
  <si>
    <t>Un tercero ofrece, promete o entrega una dádiva a un Colaborador del IDU, quien lo solicita o recibe para que se altere el concepto o cantidad del área de aprovechamiento económico y/o haga entrega del espacio público sin haberse legalizado el acto administrativo o sin el lleno de los requisitos, y/o para que altere el acta de recibo con datos incorrectos.</t>
  </si>
  <si>
    <t>Deterioro reputacional o a la imagen institucional</t>
  </si>
  <si>
    <t>1- Oficio al solicitante, indicando el valor de la retribución económica.
2- Oficio de aceptación o no los valores de retribución económica suscrito por el solicitante.
3- Acto administrativo con los valores aceptados y establecidos acorde con la fórmula de retribución vigente. 
4- Acta de entrega y recibo del espacio público.</t>
  </si>
  <si>
    <t>DTAI
• Grupo de espacio público
• Líder de grupo
• Director Técnico</t>
  </si>
  <si>
    <t>1, 2, 3 y 4 documentados</t>
  </si>
  <si>
    <t>1, 2, 3 y 4 con evidencia documentada</t>
  </si>
  <si>
    <t>1. Programa de fortalecimiento de la denuncia y reporte de posibles hechos de soborno en el IDU.
2. Programa de seguimiento poligráfico y/o pruebas de conducta a Colaboradores del IDU con alta exposición al soborno 
3. Fortalecimiento de la metodología de gestión  de riesgos del SGAS
4. Formato FO-PE-020 Compromiso de integridad, transparencia, confidencialidad, conflicto de intereses y ética pública, para PSP 
5. Formato FO-PE-033 Consentimiento Informado SGAS, para PSP 
6. Formato FO-GC-34 Pacto de Excelencia</t>
  </si>
  <si>
    <t>• Se verificó la integridad de 8 actos administrativos vigentes, validando áreas, requisitos legales y fechas de expedición. Se confirmó que la entrega del espacio público se formalizó mediante acta de recibo, guardando concordancia con los cálculos de aprovechamiento económico autorizados.
• Se validaron los 4 controles los cuales están funcionando adecuadamente y acorde con lo establecido.
• Se mantiene el riesgo y sus controles.</t>
  </si>
  <si>
    <t>El tercer seguimiento del año 2025 se realiza conforme al Memorando No. 202511500348983 del 21 de noviembre de 2025, emitido por la Jefe de la Oficina Asesora de Planeación. En consecuencia, con base en los reportes anuales realizados, se consolidó y analizó la información correspondiente, gestándose la matriz de riesgos a partir de dichos datos. Se verificó la actualización y el monitoreo del proceso para el segundo cuatrimestre de 2026 (mayo a agosto). La evaluación del riesgo partió de la estimación inicial de su magnitud, seguida de la determinación del impacto mediante el análisis de las posibles consecuencias. Posteriormente, se revisó el riesgo inherente junto con los controles existentes, clasificados según su tipología y respaldados por la documentación remitida por el proceso responsable. Con base en estos elementos se calculó la probabilidad residual, el impacto residual y el riesgo residual, obteniendo la calificación final (bajo, moderado, medio, alto o extremo) que se integró al índice general de riesgo antisoborno. El reporte se realizó de manera correcta. Se analizaron los temas de riesgos medioambientales y los impactos de este orden que se pueden generar con ocasión del riesgo antisoborno.</t>
  </si>
  <si>
    <t>Un tercero ofrece, promete o entrega una dádiva a un Directivo del IDU, quien lo solicita o recibe para que se altere el concepto o cantidad del área de aprovechamiento económico y/o haga entrega del espacio público sin haberse legalizado el acto administrativo o sin el lleno de los requisitos, y/o para que altere el acta de recibo con datos incorrectos.</t>
  </si>
  <si>
    <t>1. Programa de Fortalecimiento de la Cultura Ética para Directivos en el IDU
2. Programa de seguimiento poligráfico y/o pruebas de conducta a Colaboradores del IDU con alta exposición al soborno 
3. Programa de fortalecimiento de la denuncia y reporte de posibles hechos de soborno en el IDU.
4. Fortalecimiento de la metodología de gestión  de riesgos del SGAS
5. Publicación de agendas de directivos
6. Formato FO-GC-34 Pacto de Excelencia</t>
  </si>
  <si>
    <t>Un Tercero ofrece, promete o entrega dádivas a un Colaborador del IDU quien lo solicita o recibe para que no solicite la garantía de cumplimiento y/o no aplique la garantía en caso de incumplimiento, y/o no entrega de espacio público acorde con las condiciones previstas y establecidas.</t>
  </si>
  <si>
    <t>1- Acto administrativo de autorización de uso del espacio público.
2- Garantía de cumplimiento establecida por el solicitante.
3- Acta de aprobación de garantías.
4- Acta de entrega y recibo del espacio público.</t>
  </si>
  <si>
    <t>1. Programa de fortalecimiento de la denuncia y reporte de posibles hechos de soborno en el IDU.
2. Programa de seguimiento poligráfico y/o pruebas de conducta a Colaboradores del IDU con alta exposición al soborno 
3. Fortalecimiento de la metodología de gestión  de riesgos del SGAS
4. Formato FO-PE-020 Compromiso de integridad, transparencia, confidencialidad, conflicto de intereses y ética pública, para PS
5. Formato FO-PE-033 Consentimiento Informado SGAS, para PSP 
6.Formato FO-GC-34 Pacto de Excelencia</t>
  </si>
  <si>
    <t>Un Tercero ofrece, promete o entrega dádivas a un Directivo del IDU quien lo solicita o recibe para que no solicite la garantía de cumplimiento y/o no aplique la garantía en caso de incumplimiento, y/o no entrega de espacio público acorde con las condiciones previstas y establecidas.</t>
  </si>
  <si>
    <t xml:space="preserve">
DTAI
• Grupo de espacio público
• Líder de grupo
• Director Técnico</t>
  </si>
  <si>
    <t>EXPEDICIÓN, SEGUIMIENTO Y RECIBO DE LICENCIAS DE INTERVENCIÓN Y OCUPACIÓN DEL ESPACIO PÚBLICO</t>
  </si>
  <si>
    <t>Un Tercero ofrece, promete o entrega dádivas a un Colaborador del IDU quien lo solicita o recibe para que agilice y/o apruebe el trámite de expedición de la resolución que otorga la licencia de intervención y ocupación del espacio público, sin el lleno de los requisitos.</t>
  </si>
  <si>
    <t>1- Radicado de solicitud a través del Formulario único nacional - FUN y formato IDU de localización de intervención (incluye lista de chequeo).
2- Oficio con acta de observaciones y/o correcciones.
3- Registro en el módulo de gestión y seguimiento en Bochica.</t>
  </si>
  <si>
    <t>DTAI
• Grupo de LIOEP
• Líder de grupo
• Director Técnico</t>
  </si>
  <si>
    <t>1, 2 y 3 documentados</t>
  </si>
  <si>
    <t>1, 2 y 3 con evidencia documentada</t>
  </si>
  <si>
    <t>• Se realizó el monitoreo a 115 resoluciones expedidas que atendían la solicitud de licencia de intervención, evidenciando que cumplieron con la totalidad de los requisitos legales, garantizando que en su expedición no se omitieron trámites ni se otorgaron aprobaciones irregulares.   
• Se validaron los 3 controles los cuales están funcionando adecuadamente y acorde con lo establecido.
• Se mantiene el riesgo y sus controles.</t>
  </si>
  <si>
    <t>Un Tercero ofrece, promete o entrega dádivas a un Directivo del IDU quien lo solicita o recibe para que agilice y/o apruebe el trámite de expedición de la resolución que otorga la licencia de intervención y ocupación del espacio público, sin el lleno de los requisitos.</t>
  </si>
  <si>
    <t>Un Tercero ofrece, promete o entrega una dádiva a un Colaborador del IDU quien lo solicita o recibe para que no informe a la Alcaldía Local el incumplimiento de una Licencia de intervención y ocupación del espacio público y/o la intervención del espacio público previo a la expedición de la licencia.</t>
  </si>
  <si>
    <t>1- Informe de visita de inspección al espacio público intervenido.
2- Registro en el módulo de gestión y seguimiento en Bochica.
3- Oficio de reporte a la Alcaldía Local como autoridad urbanística.</t>
  </si>
  <si>
    <t>• Se realizaron 71 visitas de seguimiento al espacio público (48 de verificación de recuperaciones, 21 de reconocimiento y 2 de no intervención). Para estas intervenciones se elaboraron los informes de visita, derivando —según el caso— en certificación de cumpliiento, solicitud de reparación o reporte ante la autoridad competente.
• Se validaron los 3 controles los cuales están funcionando adecuadamente y acorde con lo establecido.
• Se mantiene el riesgo y sus controles.</t>
  </si>
  <si>
    <t>Un Tercero ofrece, promete o entrega una dádiva a un Directivo del IDU quien lo solicita o recibe para que no informe a la Alcaldía Local el incumplimiento de una Licencia de intervención y ocupación del espacio público y/o la intervención del espacio público previo a la expedición de la licencia.</t>
  </si>
  <si>
    <t>Un Tercero ofrece, promete o entrega una dádiva a un Colaborador del IDU quien lo solicita o recibe para que emita el certificado de verificación y recibo de obra por recuperación no conforme del espacio público según la licencia de intervención y ocupación del espacio público.</t>
  </si>
  <si>
    <t>1- Solicitud de recibo del espacio público intervenido.
2- Informe de visita de inspección para el recibo de recuperaciones del espacio público.
3- Registro en el módulo de gestión y seguimiento en Bochica.
4- Certificado de recibo de obra.</t>
  </si>
  <si>
    <t>• Se realizaron 71 visitas de seguimiento al espacio público (48 de verificación de recuperaciones, 21 de reconocimiento y 2 de no intervención). Para estas intervenciones se elaboraron los informes de visita, derivando —según el caso— en certificación de cumpliiento, solicitud de reparación o reporte ante la autoridad competente.
• Se validaron los 4 controles los cuales están funcionando adecuadamente y acorde con lo establecido.
• Se mantiene el riesgo y sus controles.</t>
  </si>
  <si>
    <t>Un Tercero ofrece, promete o entrega una dádiva a un Directivo del IDU quien lo solicita o recibe para que emita el certificado de verificación y recibo de obra por recuperación no conforme del espacio público según la licencia de intervención y ocupación del espacio público.</t>
  </si>
  <si>
    <t>SEGUIMIENTO A LA ESTABILIDAD Y CALIDAD DE LAS OBRAS CON PÓLIZA DE ESTABILIDAD VIGENTE</t>
  </si>
  <si>
    <t>Un Tercero ofrece, promete o entrega dádivas a un Colaborador del IDU quien lo solicita o recibe para que no reporte daños y/o no requiera al responsable de los daños en las obras ejecutadas y con póliza de estabilidad vigente.</t>
  </si>
  <si>
    <t>CONTRATISTA</t>
  </si>
  <si>
    <t xml:space="preserve">1- Informe de visitas de inspección para el seguimiento.
2- Actas de compromiso según identificación de daños.
3- Registro en el módulo de gestión y seguimiento en Bochica.
4- Oficio de requerimiento de recuperación de daños, según imputabilidad. </t>
  </si>
  <si>
    <t>DTAI
• Grupo de pólizas
• Líder de grupo
• Director Técnico</t>
  </si>
  <si>
    <t>• Se realizó la revisión de los informes de visita en obras con póliza de estabilidad vigente, verificando que se realizó requerimiento a 16 contratos de obra y urbanizaciones con daños identificados de su presunta responsabilidad, identificando que no hubo omisiones y se mantuvo el debido proceso.
• Se validaron los 4 controles los cuales están funcionando adecuadamente y acorde con lo establecido.
• Se mantiene el riesgo y sus controles.</t>
  </si>
  <si>
    <t>Un Tercero ofrece, promete o entrega dádivas a un Directivo del IDU quien lo solicita o recibe para que no reporte daños y/o no requiera al responsable de los daños en las obras ejecutadas y con póliza de estabilidad vigente.</t>
  </si>
  <si>
    <t>1- Informe de visitas de inspección para el seguimiento.
2- Actas de compromiso según identificación de daños.
3- Registro en el módulo de gestión y seguimiento en Bochica.
4- Oficio de requerimiento por daños de su presunta imputabilidad.</t>
  </si>
  <si>
    <t>Un Tercero ofrece, promete o entrega dádivas a un Colaborador del IDU quien lo solicita o recibe para que acepte argumentos técnicos que lo exoneren de la responsabilidad de daños, sin ser técnicamente válidos y/o suficientes.</t>
  </si>
  <si>
    <t>1- Oficio de requerimiento por daños de su presunta imputabilidad.
2- Informe de visita conjunta de validación de daños.  
3- Acta de compromiso de reparación de daños y aclaración de imputabilidades.
4- Registro en el módulo de gestión y seguimiento en Bochica.</t>
  </si>
  <si>
    <t>Un Tercero ofrece, promete o entrega dádivas a un Directivo del IDU quien lo solicita o recibe para que acepte argumentos técnicos que lo exoneren de la responsabilidad de daños, sin ser técnicamente válidos y/o suficientes.</t>
  </si>
  <si>
    <t>APLICACIÓN DE LA GARANTÍA ÚNICA EN SU AMPARO DE ESTABILIDAD Y CALIDAD DE CONTRATOS DE OBRA</t>
  </si>
  <si>
    <t>Un Tercero ofrece, promete o entrega dádivas a un Colaborador del IDU quien lo solicita o recibe para que no genere y/o modifique el acto administrativo que declara el siniestro que ordena la aplicación de la garantía.</t>
  </si>
  <si>
    <t>1- Documento técnico de diagnóstico de fallas.
2- Oficio de citación a contratista / aseguradora para audiencia.
3- Acto administrativo con decisión de aplicación.
4- Notificación del acto administrativo.
5- Oficio de requerimiento a la aseguradora para el pago.
6- Memorando a DTGJ solicitando cobro ejecutivo, cuando se requiera.</t>
  </si>
  <si>
    <t>1, 2, 3, 4, 5 y 6 documentados</t>
  </si>
  <si>
    <t>1, 2, 3, 4, 5 y 6 con evidencia documentada</t>
  </si>
  <si>
    <t>• Dentro del proceso de declaratoria de siniestro del contrato IDU-1688-2020, el contratista reparó los daños, por lo cual no se declaró el siniestro.
• Se validaron los 6 controles los cuales están funcionando adecuadamente y acorde con lo establecido.
• Se mantiene el riesgo y sus controles.</t>
  </si>
  <si>
    <t>DTAI
• Grupo de pólizas
• Director Técnico</t>
  </si>
  <si>
    <t>COORDINACIÓN Y CONTROL DE LA EJECUCIÓN DE LOS PROYECTOS DE CONSERVACIÓN</t>
  </si>
  <si>
    <t>Un Tercero  ofrece, promete o entrega dádivas a un Colaborador del IDU quien lo solicita o recibe para que permita que el personal para la ejecución del contrato no cumpla con el lleno de los requistos establecidos.</t>
  </si>
  <si>
    <t xml:space="preserve">
Verificación desde la Supervisión, seguimiento y control a las obligaciones de la Interventoría, en lo relacionado con el cumplimiento de requisitos de su personal para la ejecución de las obras. 
1. Anexo de requerimientos de personal mínimo
2. Anexo técnico del contrato</t>
  </si>
  <si>
    <t>1. Anexo de requerimientos de personal mínimo
2. Anexo técnico del contrato</t>
  </si>
  <si>
    <t>Oficio de validación y/u observaciones a  las hojas de vida del personal del interventor con segregación de funciones</t>
  </si>
  <si>
    <t>Desde la DTCI se adelanta el seguimiento a los contratos de Interventoría de las obras. 
La vigilancia del contrato de obra, es competencia de la Interventoría.
Fueron implementados los controles previstos. 
No se tiene conocimiento de materialización del riesgo durante el  periodo evaluado de acuerdo a la información presentada por los profesionales de apoyo a la supervisión.
Los controles han sido eficaces.</t>
  </si>
  <si>
    <t>Un Tercero  ofrece, promete o entrega dádivas a un Directivo del IDU quien lo solicita o recibe para que permita que el personal para la ejecución del contrato no cumpla con el lleno de los requistos establecidos.</t>
  </si>
  <si>
    <t>Durante el periodo evaluado, fueron implementados los controles previstos. 
No se tiene conocimiento de materialización del riesgo durante el  periodo evaluado de acuerdo a la información presentada por los profesionales de apoyo a la supervisión.
Los controles han sido eficaces.
No presentan observaciones. 
Se mantiene el riesgo y sus controles.</t>
  </si>
  <si>
    <t>Un Tercero (contratista  de obra o interventoría) ofrece, promete o entrega dádivas a un Colaborador del IDU quien lo solicita o recibe para que suscriba el Acta de inicio del contrato sin el lleno de los requisitos necesarios.</t>
  </si>
  <si>
    <t>- Pérdia de la confianza en la capacidad institucional</t>
  </si>
  <si>
    <t>Suscripción del Acta de incio de los contratos, previo cumplimiento de requisitos. 
1. Contrato que establece los requisitos para suiscribir el acta de inicio
2. Aplicación del Manual de Interventoría y/o supervisión de contratos (MG-GC-01)</t>
  </si>
  <si>
    <t>Contrato
Manual de Interventoría y/o supervisión de contratos (MG-GC-01)</t>
  </si>
  <si>
    <t>Acta de Inicio suscrita</t>
  </si>
  <si>
    <t>Un Tercero (contratista  de obra o interventoría) ofrece, promete o entrega dádivas a un Directivo del IDU quien lo solicita o recibe para que suscriba el Acta de inicio del contrato sin el lleno de los requisitos necesarios.</t>
  </si>
  <si>
    <t>Un Tercero ofrece, promete o entrega dádivas a un Colaborador del IDU quien lo solicita o recibe para que acepte productos del contrato en su  ejecución o liquidación  sin el cumplimiento de los requisitos y/o especificaciones establecidas para ello.</t>
  </si>
  <si>
    <t>Revisión de productos del contrato en su  ejecución o liquidación, con el cumplimiento de los requisitos y/o especificaciones establecidas para ello:
1. Contrato  con todos sus documentos anexos
2. Manual de Interventoría y/o supervisión de contratos (MG-GC-01)
3. Informes mensuales de interventoría con verificación a través de lista de chequeo
4. Informes semanales de interventoría
5. Oficio de validación y/u observaciones del informe mensual de interventoría 
6. Formato FO-CI-50  "Recibos parciales"
7. Formato  FO-CI-69 "Acta de  recibo final de productos de consultoría"
8. Formato FO-CI-64 " Acta de recibo final de obra"
9. Formato FO-GC-32 "Acta de liquidación convenio o contrato"</t>
  </si>
  <si>
    <t>1. Contrato  con todos sus documentos anexos
2. Manual de Interventoría y/o supervisión de contratos (MG-GC-01)
3. Informes mensuales de interventoría con verificación a través de lista de chequeo
4. Informes semanales de interventoría
5. Oficio de validación y/u observaciones del informe mensual de interventoría 
6. Formato FO-CI-50  "Recibos parciales"
7. Formato  FO-CI-69 "Acta de  recibo final de productos de consultoría"
8. Formato FO-CI-64 " Acta de recibo final de obra"
9. Formato FO-GC-32 "Acta de liquidación convenio o contrato"</t>
  </si>
  <si>
    <t>Oficio de validación y/u observaciones del informe mensual de interventoría.
Actas de recibo suscritas.</t>
  </si>
  <si>
    <t>Un Tercero ofrece, promete o entrega dádivas a un Directivo  del IDU quien lo solicita o recibe para que acepte productos del contrato en su  ejecución o liquidación  sin el cumplimiento de los requisitos y/o especificaciones establecidas para ello.</t>
  </si>
  <si>
    <t>Revisión de productos del contrato en su  ejecución o liquidación, con el cumplimiento de los requisitos y/o especificaciones establecidas para ello.
1. Contrato  con todos sus documentos anexos
2.  Aplicación del Manual de Interventoría y/o supervisión de contratos (MG-GC-01)
3. Informes mensuales de interventoría con verificación a través de lista de chequeo
4. Informes semanales de einterventoría
5. Oficio de validación y/u observaciones del informe mensual de interventoría 
6. Formato FO-CI-50  "Acta de recibo parcial de obra"
7. Formato  FO-CI-69 "Acta de  recibo final de productos de consultoría"
8. Formato FO-CI-64 " Acta de recibo final de obra"
9. Formato FO-GC-32 "ACta de liquidación convenio o contrato"</t>
  </si>
  <si>
    <t>1. Contrato  con todos sus documentos anexos
2.  Aplicación del Manual de Interventoría y/o supervisión de contratos (MG-GC-01)
3. Informes mensuales de interventoría con verificación a través de lista de chequeo
4. Informes semanales de einterventoría
5. Oficio de validación y/u observaciones del informe mensual de interventoría 
6. Formato FO-CI-50  "Acta de recibo parcial de obra"
7. Formato  FO-CI-69 "Acta de  recibo final de productos de consultoría"
8. Formato FO-CI-64 " Acta de recibo final de obra"
9. Formato FO-GC-32 "ACta de liquidación convenio o contrato"</t>
  </si>
  <si>
    <t>Un tercero  ofrece, promete o  entrega dádivas a un Colaborador del IDU quien lo solicita o recibe para que acepte  precios no previstos (NPs) sin la debida justificación  u omitiendo los requisitos y condiciones exigidos para los mismos.</t>
  </si>
  <si>
    <t>Análisis de precios no previstos (NPs) cumpliendo los requisitos y condiciones exigidos para los mismos.
1. Contrato  con todos sus documentos anexos
2.  Aplicación del Manual de Interventoría y/o supervisión de contratos (MG-GC-01)
3. Oficio suscrito por el interventor con aprobación de precios no previstos
4. Base de datos de precios de referencia del IDU
5. Oficio de no objeción y/u observaciones al oficio de eprecios no previstos suscrito por el interventor.
6. Formato FO.GI-12 "Cuadro de reversión de precios no previstos
7. Formato  FO - GI- 11 "Acta de fijación de precios no previstos"
8. Formato FO - GI - 08 Lista de chequeo objeción APU No previstos en contrato"        
9. Formato FO-GC-33  "Modificación contractual por inclusión de precios no previstos"</t>
  </si>
  <si>
    <t>1. Contrato  con todos sus documentos anexos
2.  Aplicación del Manual de Interventoría y/o supervisión de contratos (MG-GC-01)
3. Oficio suscrito por el interventor con aprobación de precios no previstos
4. Base de datos de precios de referencia del IDU
5. Oficio de no objeción y/u observaciones al oficio de eprecios no previstos suscrito por el interventor.
6. Formato FO.GI-12 "Cuadro de reversión de precios no previstos
7. Formato  FO - GI- 11 "Acta de fijación de precios no previstos"
8. Formato FO - GI - 08 Lista de chequeo objeción APU No previstos en contrato"        
9. Formato FO-GC-33  "Modificación contractual por inclusión de precios no previstos"</t>
  </si>
  <si>
    <t>Oficio de validación de NPs
Modificación contractual por inclusión de precios no previstos"</t>
  </si>
  <si>
    <t>Un tercero  ofrece, promete o  entrega dádivas a un Directivo del IDU quien lo solicita o recibe para que acepte  precios no previstos (NPs) sin la debida justificación  u omitiendo los requisitos y condiciones exigidos para los mismos.</t>
  </si>
  <si>
    <t>Análisis de precios no previstos (NPs) cumpliendo los requisitos y condiciones exigidos para los mismos.
1. Contrato  con todos sus documentos anexos
2.  Aplicación del Manual de Interventoría y/o supervisión de contratos (MG-GC-01)
3. Oficio suscrito por el interventor con aprobación de precios no previstos
4. Base de datos de precios de referencia del IDU
5. Oficio de no objeción y/u observaciones al oficio de precios no previstos suscrito por el interventor.
6. Formato FO.GI-12 "Cuadro de reversión de precios no previstos
7. Formato  FO - GI- 11 "Acta de fijación de precios no previstos"
8. Formato FO - GI - 08 Lista de chequeo objeción APU No previstos en contrato"        
9. Formato FO-GC-33  "Modificación contractual por inclusión de precios no previstos"</t>
  </si>
  <si>
    <t>1. Contrato  con todos sus documentos anexos
2.  Aplicación del Manual de Interventoría y/o supervisión de contratos (MG-GC-01)
3. Oficio suscrito por el interventor con aprobación de precios no previstos
4. Base de datos de precios de referencia del IDU
5. Oficio de no objeción y/u observaciones al oficio de precios no previstos suscrito por el interventor.
6. Formato FO.GI-12 "Cuadro de reversión de precios no previstos
7. Formato  FO - GI- 11 "Acta de fijación de precios no previstos"
8. Formato FO - GI - 08 Lista de chequeo objeción APU No previstos en contrato"        
9. Formato FO-GC-33  "Modificación contractual por inclusión de precios no previstos"</t>
  </si>
  <si>
    <t xml:space="preserve">Un Tercero ofrece, promete o  entrega dádivas a un Colaborador del IDU quien lo solicita o recibe para que acepte Acta de recibo parcial de obra, Acta de pago de interventoría y actas de ajustes, con valores mayores a los realmente ejecutadas o incumpliendo los requisitos especificados para su recibo a satisfacción </t>
  </si>
  <si>
    <t>Cumpliendo los requisitos especificados para recibos a satisfacción:
1. Contrato  con todos sus documentos anexos
2. Aplicación del Manual de Interventoría y/o supervisión de contratos (MG-GC-01)
3. Informes mensuales de interventoría con verificación a través de lista de chequeo
4. Informe mensual de interventoría
5. Oficio de validación y/u observaciones del informe mensual de interventoría 
6. Formato FO-CI-50  "Acta recibos parciales de obra" o el vigente
7. Formato  FO-CI-69 "Acta de  recibo final de productos de consultoría"  o el vigente
8. Formato FO-CI-64 " Acta de recibo final de obra"  o el vigente
9. Formato FO-GC-32 "Acta de liquidación convenio o contrato"
10. Formato FO-CI-51  "Pago mensual de interventoría"
11. Formato FO- CI-53  "Ajustes de obra"</t>
  </si>
  <si>
    <t>1. Contrato  con todos sus documentos anexos
2. Manual de Interventoría y/o supervisión de contratos (MG-GC-01)
3. Informes mensuales de interventoría con verificación 
4. Informe mensual de interventoría
5. Oficio de validación y/u observaciones del informe mensual de interventoría 
6. Formato FO-CI-50  "Acta recibos parciales de obra" o el vigente
7. Formato  FO-CI-69 "Acta de  recibo final de productos de consultoría"  o el vigente
8. Formato FO-CI-64 " Acta de recibo final de obra"  o el vigente
9. Formato FO-GC-32 "Acta de liquidación convenio o contrato"
10. Formato FO-CI-51  "Pago mensual de interventoría"
11. Formato FO- CI-53  "Ajustes de obra"</t>
  </si>
  <si>
    <t>Oficio de validación y/u observaciones del informe mensual de interventoría 
Formato FO-CI-50  "Acta recibos parciales de obra" o el vigente
Formato  FO-CI-69 "Acta de  recibo final de productos de consultoría"  o el vigente
Formato FO-CI-64 " Acta de recibo final de obra"  o el vigente
Formato FO-GC-32 "Acta de liquidación convenio o contrato"</t>
  </si>
  <si>
    <t xml:space="preserve">Un Tercero ofrece, promete o  entrega dádivas a un Directivo del IDU quien lo solicita o recibe para que acepte Acta de recibo parcial de obra, Acta de pago de interventoría y actas de ajustes, con valores mayores a los realmente ejecutadas o incumpliendo los requisitos especificados para su recibo a satisfacción </t>
  </si>
  <si>
    <t>1. Contrato  con todos sus documentos anexos
2.  Aplicación del Manual de Interventoría y/o supervisión de contratos (MG-GC-01)
3. Informes mensuales de interventoría con verificación a través de lista de chequeo
4. Informe mensual de interventoría
5. Oficio de validación y/u observaciones del informe mensual de interventoría 
6. Formato FO-CI-50  "Acta recibos parciales de obra"
7. Formato  FO-CI-69 "Acta de  recibo final de productos de consultoría"
8. Formato FO-CI-64 " Acta de recibo final de obra"
9. Formato FO-GC-32 "Acta de liquidación convenio o contrato"
10. Formato FO-CI-51  "Pago mensual de interventoría"
Nota: Los formato se aplican según la versión vigente11. Formato FO- CI-53  "Ajustes de obra"</t>
  </si>
  <si>
    <t>Todo los controles están documentados</t>
  </si>
  <si>
    <t>Todo los controles tienen evidencias</t>
  </si>
  <si>
    <t>Un Tercero ofrece, promete o entrega dádivas a un Colaborador del IDU quien lo solicita o recibe para que acepte un acta de liquidación de anticipo y/o el acta de liquidación sin soporte claro de su utilización.</t>
  </si>
  <si>
    <t>Suscripción acta de liquidación de anticipo y/o el acta de liquidación cumpliendo requisitos:
1.  Contrato  con todos sus documentos anexos
2. Aplicación del Manual de Interventoría y/o supervisión de contratos (MG-GC-01)
3. Diligenciamineto del Formato FO -CI -10  "Plan de inversión del anticipo"
4. Diligenciamineto del Formato FO-CI-36 "Acta de liquidación del anticipo"
5. Diligenciamineto del Formato FO-GC-034 Pacto de Excelencia 
Nota: Los formato se aplican según la versión vigente11. Formato FO- CI-53  "Ajustes de obra"</t>
  </si>
  <si>
    <t xml:space="preserve">1.  Contrato  con todos sus documentos anexos
2. Manual de Interventoría y/o supervisión de contratos (MG-GC-01)
3. Formato FO -CI -10  "Plan de inversión del anticipo"
4. Formato FO-CI-36 "Acta de liquidación del anticipo"
5. Formato FO-GC-034 Pacto de Excelencia </t>
  </si>
  <si>
    <t xml:space="preserve">Actas de liquidación de anticipo y liquidación suscritas
Formato FO -CI -10  "Plan de inversión del anticipo"
Formato FO-CI-36 "Acta de liquidación del anticipo"
Formato FO-GC-034 Pacto de Excelencia </t>
  </si>
  <si>
    <t>Un Tercero ofrece, promete o entrega dádivas a un Directivo del IDU quien lo solicita o recibe para que acepte un acta de liquidación de anticipo y/o el acta de liquidación sin soporte claro de su utilización.</t>
  </si>
  <si>
    <t>Suscripción acta de liquidación de anticipo y/o el acta de liquidación cumpliendo requisitos:
1.  Contrato  con todos sus documentos anexos
2.  Diligenciamineto del  Formato FO -CI -10  "Plan de inversión del anticipo" con segregación de funciones
3. Diligenciamineto del  Formato FO-CI-36 "Acta de liquidación del anticipo" con segregación de funciones</t>
  </si>
  <si>
    <t>1, Contrato  con todos sus documentos anexos
2.  Diligenciamineto del  Formato FO -CI -10  "Plan de inversión del anticipo" con segregación de funciones
3. Diligenciamineto del  Formato FO-CI-36 "Acta de liquidación del anticipo" con segregación de funciones</t>
  </si>
  <si>
    <t>Actas de liquidación de anticipo y liquidación suscritas
Diligenciamineto del  Formato FO -CI -10  "Plan de inversión del anticipo" con segregación de funciones
Diligenciamineto del  Formato FO-CI-36 "Acta de liquidación del anticipo" con segregación de funciones</t>
  </si>
  <si>
    <t>Un Tercero ofrece, promete o entrega dádivas  a un Colaborador del IDU quien lo solicita o recibe para agilizar el trámite de pago ante la Entidad.</t>
  </si>
  <si>
    <t>Trámite de pago ante la Entidad, cumpliendo con requisitos establecidos -SIGPAGOS-
1. Diligenciamineto del Formato FO-CI-50  "Acta de recibo parcial de obra" con segregación de funciones
2. Diligenciamineto del Formato FO-CI-64 " Acta de recibo final de obra" con segregación de funciones
3.  Diligenciamineto del Formato FO-GC-32 "Acta de liquidación convenio o contrato" con segregación de funciones
4. Trámite de pagos a gtravés del Sistema SIGPAGOS con segregación de funciones
5. Formato FO-CI-51 "Acta de pago de interventoría"</t>
  </si>
  <si>
    <t>1. Formato FO-CI-50  "Acta de recibo parcial de obra" con segregación de funciones
2. Formato FO-CI-64 " Acta de recibo final de obra" con segregación de funciones
3. Formato FO-GC-32 "Acta de liquidación convenio o contrato" con segregación de funciones
4. Guía GU-GF-01 Guía de oago a terceros
5. Formato FO-CI-51 "Acta de pago de interventoría"</t>
  </si>
  <si>
    <t>Reporte orden de pago SIGPAGOS</t>
  </si>
  <si>
    <t>Un Tercero ofrece, promete o entrega dádivas  a un Directivo del IDU quien lo solicita o recibe para agilizar el trámite de pago ante la Entidad.</t>
  </si>
  <si>
    <t>Trámite de pago ante la Entidad, cumpliendo con requisitos establecidos -SIGPAGOS-
1.  Diligenciamineto del Formato FO-CI-50  "Acta de recibo parcial de obra" con segregación de funciones
2. Diligenciamineto del Formato FO-CI-64 " Acta de recibo final de obra" con segregación de funciones
3. Diligenciamineto del Formato FO-GC-32 "Acta de liquidación convenio o contrato" con segregación de funciones
4. Trámite de pagos a gtravés del Sistema SIGPAGOS con segregación de funciones
5. Formato FO-CI-51 "Acta de pago de interventoría"</t>
  </si>
  <si>
    <t>1. Formato FO-CI-50  "Acta de recibo parcial de obra" con segregación de funciones
2. Formato FO-CI-64 " Acta de recibo final de obra" con segregación de funciones
3. Formato FO-GC-32 "Acta de liquidación convenio o contrato" con segregación de funciones
4. Guía GU-GF-01 Guía de oago a terceros
5. Formato FO-CI-51 "Acta de pago de ienterventoría"</t>
  </si>
  <si>
    <t>Un tercero ofrece, promete o entrega una dádiva a un Colaborador del IDU, quien lo solicita o recibe para que se altere el concepto o cantidad del área de aprovechamiento económico y/o haga entrega del espacio público sin haberse legalizado el acto administrativo y/o sin el lleno de los requisitos, y/o para que altere el acta de recibo del espacio solicitado sin verificar, o informando datos incorrectos.</t>
  </si>
  <si>
    <t>• Grupo de espacio público
• Líder de grupo
• Director Técnico</t>
  </si>
  <si>
    <t>• Se validaron los 4 controles los cuales están funcionando adecuadamente y acorde con lo establecido.
• Para el periodo de mayo a agosto de 2026 no se tiene conocimiento de la materialización del riesgo.
• Se mantiene el riesgo y sus controles.</t>
  </si>
  <si>
    <t>Un tercero ofrece, promete o entrega una dádiva a un Directivo del IDU, quien lo solicita o recibe para que se altere el concepto o cantidad del área de aprovechamiento económico de una instalación provisional y/o haga entrega del espacio público sin haberse legalizado el acto administrativo y/o contrato sin el lleno de los requisitos, y/o para que altere el acta de recibo, sin la entrega efectiva del espacio aprovechado.</t>
  </si>
  <si>
    <t>• Grupo de LIOEP
• Líder de grupo
• Director Técnico</t>
  </si>
  <si>
    <t>Un Tercero ofrece, promete o entrega una dádiva a un Colaborador del IDU quien lo solicita o recibe para que no informe a la Alcaldía Local el incumplimiento de una Licencia de intervención y ocupación del espacio público y/o la interviene del espacio público previo expedición de la licencia.</t>
  </si>
  <si>
    <t>Un Tercero ofrece, promete o entrega una dádiva a un Directivo del IDU quien lo solicita o recibe para que no informe a la Alcaldía Local el incumplimiento de una Licencia de intervención y ocupación del espacio público y/o la interviene del espacio público previo expedición de la licencia.</t>
  </si>
  <si>
    <t>• Grupo de pólizas
• Líder de grupo
• Director Técnico</t>
  </si>
  <si>
    <t>• Grupo de pólizas
• Director Técnico</t>
  </si>
  <si>
    <t>CONSTRUCCIÓN DE PROYECTOS</t>
  </si>
  <si>
    <t>Realizar seguimiento a la ejecución de los proyectos del sistema vial, de transporte y espacio público, de acuerdo con las características de diseño para construir las obras definidas en el plan de desarrollo y cumplir la misión del IDU.</t>
  </si>
  <si>
    <t>Un tercero  del IDU  acepta, solicita, promete, ofrece o entrega una dádiva a un colaborador del IDU quien solicita o recibe para designar al profesional de apoyo a la supervisión o al supervisor del contrato de Interventoría, que favorezca al contratista para su ejecución</t>
  </si>
  <si>
    <t xml:space="preserve">1. Manual de Gestión Contractual (5.7 Inhabilidades, Incompatibilidades y conflicto de interéses) 
2. Manual de Interventoría y supervisión de contrato de obras.  ( Designación de la supervisión)
3. Procedimiento PREO005 -EJECUCION DE PROYECTOS DE CONSTRUCCION DE INFRAESTRUCTURA VIAL Y ESPACIO PUBLICO (Asignar mediante oficio o memorando el acompañamiento técnico)
4. Declaración de conflicto de intereses a la suscripción del contrato de obra y la publicación de la declaración de bienes y rentas de conformidad con la ley 2013 de 2016 y al decreto Distrital 189 de 2020.
5. Aplicación de claúsulas del contrato de obra de Obra e Interventoria 
</t>
  </si>
  <si>
    <t>DTC
STEST
STESV
SGI</t>
  </si>
  <si>
    <t xml:space="preserve">1-2-3-4-5 documentados
</t>
  </si>
  <si>
    <t>1. Programa de Fortalecimiento de la Cultura Ética para Directivos en el IDU
2. Programa de seguimiento poligráfico y/o pruebas de conducta a Colaboradores del IDU con alta exposición al soborno 
3. Programa de fortalecimiento de la denuncia y reporte de posibles hechos de soborno en el IDU.
4. Fortalecimiento de la metodología de gestión  de riesgos del SGAS
5. Publicación de agendas de directivos</t>
  </si>
  <si>
    <t>Se realizó revisión y se ajusto la descripción del riesgo, documentación, evidencia y se actualiza los responsables incluyendo a la SGI.
  No se tienen reportes de la materialización del riesgo, igualmente los controles están vigentes y están siendo eficaces para prevenir el riesgo..</t>
  </si>
  <si>
    <t>Se verificó la actualización y el monitoreo del proceso para el segundo cuatrimestre de 2026 (mayo a agosto). El proceso adelantó una revisión integral de la matriz: ajustó la descripción de los riesgos, la documentación, las evidencias y los responsables de los controles. Se ajustó la fecha de monitoreo, que conservaba la del periodo anterior. El reporte se realizó de manera correcta. Se analizaron los temas de riesgos medioambientales y los impactos de este orden que se pueden generar con ocasión del riesgo antisoborno.</t>
  </si>
  <si>
    <t>CONTRATISTAS PSP</t>
  </si>
  <si>
    <t>1. Aplicación del Manual de Gestión Contractual ( Inhabilidades, Incompatibilidades y conflicto de interéses) 
2. Aplicación de Manual de Interventoría y supervisión de contrato de obras.  (Designación de la supervisión)
3. Aplicación de Procedimiento PREO005 -EJECUCION DE PROYECTOS DE CONSTRUCCION DE INFRAESTRUCTURA VIAL Y ESPACIO PUBLICO (Asignar mediante oficio o memorando el acompañamiento técnico)
4.Declaración de conflicto de intereses a la suscripción del contrato de obra y la publicación de la declaración de bienes y rentas de conformidad con la ley 2013 de 2016 y al decreto Distrital 189 de 2020.
5. Aplicación de claúsulas del contrato de obra de Obra e Interventoria 
6. Aplicación de Resolución de delegación de funciones.</t>
  </si>
  <si>
    <t xml:space="preserve">1-2-3-4-5-6 documentados
</t>
  </si>
  <si>
    <t>Un Directivo del IDU acepta, solicita, promete, ofrece o entrega comisión  para favorecer a un contratista con la revisión de los Estudios previos y demás documentos de un proceso de selección.</t>
  </si>
  <si>
    <t>1. Modelo pliego tipo según Colombia Compra Eficiente.
2. Comité de Gestión Precontractual.
3. Aplicación del Manual de Gestión Contractual (9 MODALIDADES Y PROCESOS DE SELECCIÓN)
4. Segregación de funciones en la revisión de los estudios previos y demás documentos</t>
  </si>
  <si>
    <t>1-2-3-4 documentado</t>
  </si>
  <si>
    <t>1. Programa de Fortalecimiento de la Cultura Ética para Directivos en el IDU
2. Programa de seguimiento poligráfico y/o pruebas de conducta a Colaboradores del IDU con alta exposición al soborno 
3. Programa de fortalecimiento de la denuncia y reporte de posibles hechos de soborno en el IDU.
4. Fortalecimiento de la metodología de gestión  de riesgos del SGAS
5. publicación de agendas de directivos</t>
  </si>
  <si>
    <t>Un Directivo del IDU acepta, solicita, promete, ofrece  a la Interventoría las hojas de vida para la ejecución  del contrato, sin el perfil requerido en el anexo técnico de persona con los términos de referencia.</t>
  </si>
  <si>
    <t>1. Anexo técnico del contrato de obra descriptivo del personal requerido.
2. Aplicación del Manual de Interventoría y supervisión de contrato de obras.
3. Verificación en el SIAC de las dedicaciones del  personal 
4. Oficios de aprobación del personal requerido
5. Actas de inicio  con las revisiones de las personas delegadas (Segrgacion de Funciones)</t>
  </si>
  <si>
    <t>1-2-3-4-5 documentados</t>
  </si>
  <si>
    <t>Un Contratista o Interventor, acepta, solicita, promete, ofrece o entrega una dádiva o una comisión  a un servidor del IDU quien la solicita o recibe las hojas de vida para la ejecución  del contrato, sin el perfil requerido en los términos de referencia.</t>
  </si>
  <si>
    <t xml:space="preserve">1. Anexo técnico del contrato de obra descriptivo del personal requerido.
2. Manual de Interventoría y supervisión de contrato de obras. (Control de equipos y/o personal del contratista)
3. Presupuesto y/o propuesta economica
4. Verificación en el SIAC de las dedicaciones del personal
5. Oficios de aprobación del personal requerido
6. Actas de inicio suscrita </t>
  </si>
  <si>
    <t>1-2-3-4-5-6 documentados</t>
  </si>
  <si>
    <t>Un Directivo del IDU acepta, solicita, promete, ofrece o entrega una dádiva o una comisión  para suscribir el Acta de Inicio del Contrato de interventoría, SIN EL CUMPLIMIENTO DE LOS REQUISITOS establecidos contractualmente</t>
  </si>
  <si>
    <t>- Otro</t>
  </si>
  <si>
    <t>1. Aplicación del Manual de Interventoría y supervisión de contrato de obras (Hacer seguimiento al cumplimiento de los requisitos de suscripción del acta de inicio
del contrato de obra) (Obligaciones generales para el Acta de Inicio)
2. Aplicación del Procedimiento PREO005 -EJECUCION DE PROYECTOS DE CONSTRUCCION DE INFRAESTRUCTURA VIAL Y ESPACIO PUBLICO.
3. Claúsulas contrato de obra.
4. Segregación de funciones en la revisión del acta de inicio.</t>
  </si>
  <si>
    <t>1-2-3-4 documentados</t>
  </si>
  <si>
    <t>Un Directivo del IDU acepta, solicita, promete, ofrece o entrega una dádiva o una comisión  para favorecer al constructor al momento de realizar seguimiento a la gestión adelantada por el contratista, en la fase de preliminares o en la etapa de proconstrucción o en la etapa de obras iniciales y gestiones preliminares.</t>
  </si>
  <si>
    <t>1. Diseños entregados por el IDU, aprobados por terceros.
2. contrato de obra y anexos.
3. Aplicación del Manual de Interventoría y supervisión de contrato de obras. (INICIO DE LA EJECUCIÓN CONTRACTUAL)
4. Actas de seguimiento de contrato de obra
5. Formato FO-EO-12 - LISTA DE CHEQUEO VERIFICACIÓN DE REQUISITOS PARA INICIO DE LA FASE DE EJECUCIÓN DE OBRA o formato FO-EO-17 ACTA DE CAMBIO DE ETAPA 
6. Segregación de funciones.
7. Aplicación del Manual Único de Control y seguimiento ambiental y de SST del IDU (ETAPA PRELIMINAR Y/O PRECONSTRUCCIÓN)</t>
  </si>
  <si>
    <t>1-2-3-4-5-6-7 documentados</t>
  </si>
  <si>
    <t>Un Tercero contratista o interventor acepta, solicita, promete, ofrece o entrega  una dádiva o una comisión  a  un servidor del IDU quien la solicita o recibe para obtener beneficios al momento de realizar seguimiento a  su gestión adelantada  en la fase de preliminares o en la etapa de proconstrucción o en la etapa de obras iniciales y gestiones preliminares.</t>
  </si>
  <si>
    <t xml:space="preserve">1. Diseños entregados por el IDU, aprobados por terceros.
2. contrato de obra y anexos.
3. Aplicación del Manual de Interventoría y supervisión de contrato de obras. (Obligaciones especiales por tipologías y esquemas contractuales)
4. Actas de seguimiento de contrato de obra
5. Formato FO-EO-12 - LISTA DE CHEQUEO VERIFICACIÓN DE REQUISITOS PARA INICIO DE LA FASE DE EJECUCIÓN DE OBRA o formato FO-EO-17 ACTA DE CAMBIO DE ETAPA 
6 Segregación de funciones.
7. Aplicación del Manual Único de Control y seguimiento ambiental y de SST del IDU (ETAPA PRELIMINAR Y/O PRECONSTRUCCIÓN)
</t>
  </si>
  <si>
    <t>Un Contratista acepta, solicita, promete, ofrece o entrega una dádiva o una comisión  para iniciar la etapa de construcción sin el cumplimiento de los requisitos establecidos.</t>
  </si>
  <si>
    <t xml:space="preserve">1. Diseños entregados por el IDU, aprobados por terceros.
2. Aplicación del  Manual de Interventoría y supervisión de contrato de obras.(EJECUCIÓN DEL contrato de obra) (ANEXO 3. OBLIGACIONES APLICABLES A LOS contrato de obraS DE OBRA
4. contrato de obra y demás documentos.
5. Formato FO-EO-12 - LISTA DE CHEQUEO VERIFICACIÓN DE REQUISITOS PARA INICIO DE LA FASE DE EJECUCIÓN DE OBRA o el formato FO-EO-17 ACTA DE CAMBIO DE ETAPA
6. Segregación de funciones 
7. Informe a la Dirección General sobre el ejercicio de funciones delegadas.
</t>
  </si>
  <si>
    <t>Un Directivo del IDU acepta, solicita, promete, ofrece, entrega o recibe una dádiva o una comisión  para iniciar la etapa de construcción sin el cumplimiento de los requisitos establecidos.</t>
  </si>
  <si>
    <t xml:space="preserve">1. Diseños entregados por el IDU, aprobados por terceros.
2. Aplicación del Manual de Interventoría y supervisión de contrato de obras. (INTERVENTORÍA Y/O SUPERVISIÓN DE contrato de obraS MISIONALES)
3. contrato de obra y demás documentos.
4. Formato FO-EO-12 - LISTA DE CHEQUEO VERIFICACIÓN DE REQUISITOS PARA INICIO DE LA FASE DE EJECUCIÓN DE OBRA o el formato FO-EO-17 ACTA DE CAMBIO DE ETAPA,  
5. Segregación de funciones 
6. Informe a la Dirección General sobre el ejercicio de funciones delegadas 
 </t>
  </si>
  <si>
    <t>Un contratista ofrece, acepta, solicita, promete, ofrece o entrega  una comisión o dádiva  a un Colaborador del IDU quien lo solicita o recibe  para que no asista a las reuniones de seguimiento y/o visitas conjuntas con la interventoría y el constructor, afectando los  intereses del IDU.</t>
  </si>
  <si>
    <t xml:space="preserve">1. Aplicación del Manual de Interventoría y supervisión de contrato de obras.  (CONTROL Y SEGUIMIENTO DE LOS contrato de obras.)
2. Informes mensuales y semanales de interventoría.
3. Actas de seguimiento en el IDU y Comités de obra.
</t>
  </si>
  <si>
    <t>1-2-3 documentado</t>
  </si>
  <si>
    <t>Un contratista ofrece, acepta, solicita, promete, ofrece o entrega a un Colaborador del IDU quien lo solicita o recibe  una comisión o dádiva para manipular información de las reuniones de seguimiento e inspecciones de campo programadas conjuntamente con la Interventoría, el Constructor y los delegados de las diferentes ESP sin llenar los requisitos afectando los intereses del IDU.</t>
  </si>
  <si>
    <t xml:space="preserve">1. Convenios vigentes con las ESP
2. Aplicación del  Manual de Interventoría y supervisión de contrato de obras (14 INTERVENTORÍA Y/O SUPERVISIÓN DE contrato de obraS MISIONALES)
3. Actas  de seguimiento en el IDU y Comités de obra.
4. Actas de Seguimiento e inspección de campo.
5. Registros en la bitácora.
6. Segregación de funciones en los requerimientos de las ESP
</t>
  </si>
  <si>
    <t>Un Directivo del IDU acepta, solicita, promete, ofrece o entrega una dádiva o una comisión para manipular información de las reuniones dé seguimiento e inspecciones de campo programadas conjuntamente con la Interventoría, el Constructor y los delegados de las diferentes ESP sin llenar los requisitos, afectando los intereses del IDU.</t>
  </si>
  <si>
    <t>1. Convenios vigentes con las ESP
2. Manual de Interventoría y supervisión de contrato de obras. (INTERVENTORÍA Y/O SUPERVISIÓN DE contrato de obraS MISIONALES)
3. Actas  de seguimiento en el IDU y Comités de obra.
4. Actas de Seguimiento e inspección de campo.
5. Registros en la bitácora.
6. Segregación de funciones en los requerimientos de las ESP</t>
  </si>
  <si>
    <t>Un tercero acepta, solicita, promete, ofrece o entrega una comisión o dádiva  a un servidor IDU quien lo solicita o recibe  para que la ejecución de maniobras a cargo de la ESP queden a cargo IDU</t>
  </si>
  <si>
    <t xml:space="preserve">1. Convenios vigentes con las ESP
2. Manual de Interventoría y supervisión de contrato de obras (INTERVENTORÍA Y/O SUPERVISIÓN DE contrato de obraS MISIONALES)
3. Actas  de seguimiento en el IDU y Comités de obra.
4. Actas de Seguimiento e inspección de campo.
5. Segregación de funciones en los requerimientos de las ESP.
6. Actas de competencia de pago
7. Guia de cordinacion Institucional (ACTIVIDADES GENERALES DEL IDU A REALIZAR CON LAS ESP Y PRST)
</t>
  </si>
  <si>
    <t>Un Directivo IDU acepta, solicita, promete, ofrece o entrega de un  tercero  una comisión o dádiva para que la ejecución de maniobras a cargo de la ESP queden a cargo IDU</t>
  </si>
  <si>
    <t>1. Convenios vigentes con las ESP
2. Manual de Interventoría y supervisión de contrato de obras.
3. Actas  de seguimiento en el IDU y Comités de obra ( INTERVENTORÍA Y/O SUPERVISIÓN DE contrato de obraS MISIONALES).
4. Actas de Seguimiento e inspección de campo.
5. Segregación de funciones en los requerimientos de las ESP.
6. Actas de competencia de pago
7. Guia de cordinacion Institucional (6ACTIVIDADES GENERALES DEL IDU A REALIZAR CON LAS ESP Y PRST).</t>
  </si>
  <si>
    <t>Un contratista  acepta, solicita, promete, ofrece o entrega  una comisión o dádiva a un Colaborador del IDU quien lo solicita o recibe  el documento de avance de Obra de redes de Servicios Públicos, sin llenar los requisitos afectando los intereses del IDU.</t>
  </si>
  <si>
    <t xml:space="preserve">1. Convenios vigentes con las ESP
2. Manual de Interventoría y supervisión de contrato de obras.(ANEXO 3. OBLIGACIONES APLICABLES A LOS contrato de obraS DE OBRA)
3. Reuniones de seguimiento en el IDU y Comités de obra.
4. Actas de Seguimiento e inspección de campo.
5. Registros en la bitácora.
6. Segregación de funciones en los requerimientos de las ESP
7. Guia de cordinacion Institucional
</t>
  </si>
  <si>
    <t>Un Directivo del IDU acepta, solicita, promete, ofrece o entrega una dádiva o una comisión para recibir revisar y suscribir de la Interventoría documento de avance de Obra de  redes de Servicios Públicos, sin llenar los requisitos,  afectando los intereses del IDU.</t>
  </si>
  <si>
    <t>1. Convenios vigentes con las ESP
2. Manual de Interventoría y supervisión de contrato de obras (ANEXO 3. OBLIGACIONES APLICABLES A LOS contrato de obraS DE OBRA)
3. Reuniones de seguimiento en el Idu y Comités de obra.
4. Actas de Seguimiento e inspección de campo.
5. Registros en la bitácora.
6. Segregación de funciones en los requerimientos de las ESP
7. Guia de cordinacion Institucional</t>
  </si>
  <si>
    <t>Un contratista acepta, solicita, promete, ofrece o entrega una comisión o dádiva a un Colaborador del IDU quien lo solicita o recibe  de la interventoría los informes en la fase de construcción presentados sin llenar los requisitos afectando los intereses del IDU.</t>
  </si>
  <si>
    <t>- Reducción de la capacidad institucional para responder a los requeriientos de la ciudadanía</t>
  </si>
  <si>
    <t xml:space="preserve">1. Manual de Interventoría y supervisión de contrato de obras (GESTIÓN ADMINISTRATIVA DEL contrato de obra) 
2. Informes mensuales y semanales de interventoría y su cargue en el ZIPA
3. Actas de seguimiento en el IDU y Comités de obra.
4. Segregación de funciones en la revisión de los informes.
5. Oficios de aprobación de los informes mensuales de interventoría
</t>
  </si>
  <si>
    <t>Un Directivo del IDU acepta, solicita, promete, ofrece o entrega una dádiva o una comisión para recibir de la interventoría los informes  en la fase de construcción  presentados sin llenar los requisitos  afectando los intereses del IDU.</t>
  </si>
  <si>
    <t>1. Manual de Interventoría y supervisión de contrato de obras (GESTIÓN ADMINISTRATIVA DEL contrato de obra)
2. Informes mensuales y semanales de interventoría y su cargue en el ZIPA
3. Actas de seguimiento en el IDU y Comités de obra.
4. Segregación de funciones en la revisión de los informes.
5. Oficios de aprobación de los informes mensuales de interventoría</t>
  </si>
  <si>
    <t>Un contratista ofrece, promete y entrega una comisión o dádiva  a un Colaborador del IDU quien Un contratista acepta, solicita, promete, ofrece o entrega una comisión o dádiva  a un Colaborador del IDU quien lo solicita o recibe de la Interventoría los formatos  de Análisis de  precios unitarios no previstos, o el Acta de fijación de precios no previstos, para tramitarlos al interior del IDU sin llenar los requisitos afectando los intereses del IDU.</t>
  </si>
  <si>
    <t xml:space="preserve">1. Manual de Interventoría y supervisión de contrato de obras (9. ÍTEMS NO PREVISTOS PARA contrato de obraS A PRECIOS UNITARIOS) (ANEXO 3. OBLIGACIONES APLICABLES A LOS contrato de obraS DE OBRA)
2. contrato de obra
3. Listado de precios oficial del IDU
4. Lista de chequeo para la objeción o no de los APU no previstos en contrato de obras de obra.
5. Segregación de funciones y/o obligaciones en la revisión de los APUS
6. Manual de gestión contractual (seguimiento del contrato de obra).
7. Diligenciamiento formato FO-GC-38 "Modificación contractual inclusión de item no previstos de contrato de obras de obra y consultoria" y/o minuta de modificación contractual
</t>
  </si>
  <si>
    <t>Un Directivo del IDU acepta, solicita, promete, ofrece o entrega una dádiva o una comisión para recibir de la Interventoría debidamente suscritos y aprobados los formatos de Análisis de  precios unitarios no previstos o el Acta de fijación de precios no previstos, para tramitarlos al interior del IDU  sin llenar los requisitos afectando los intereses del IDU.</t>
  </si>
  <si>
    <t>1. Manual de Interventoría y supervisión de contrato de obras. (9. ÍTEMS NO PREVISTOS PARA contrato de obraS A PRECIOS UNITARIOS) (ANEXO 3. OBLIGACIONES APLICABLES A LOS contrato de obraS DE OBRA)
2. contrato de obra
3. Listado de precios oficial del IDU
4. Lista de chequeo para la objeción o no de los APU no previstos en contrato de obras de obra.
5. Segregación de funciones y/o obligaciones en la revisión de los APUS
6. Manual de gestión contractual (11.seguimiento del contrato de obra)
7. Diligenciamiento formato FO-GC-38 "Modificación contractual inclusión de item no previstos de contrato de obras de obra y consultoria" y/o minuta de modificación contractual</t>
  </si>
  <si>
    <t>Un contratista acepta, solicita, promete, ofrece o entrega una comisión o dádiva  a un Colaborador del IDU quien lo solicita o recibe o acepta de la Interventoría los resultados de los ensayos de laboratorio, sin llenar los requisitos afectando los intereses del IDU.</t>
  </si>
  <si>
    <t>1. Manual de Interventoría y supervisión de contrato de obras (GESTIÓN DE LA CALIDAD)
2. Informes mensuales en el componente técnico - calidad
3. Procedimiento PREO005 -EJECUCION DE PROYECTOS DE CONSTRUCCION DE INFRAESTRUCTURA VIAL Y ESPACIO PUBLICO.
4. Bitácora de obra
5. Segregación de funciones y/o obligaciones en la revisión de los informes.</t>
  </si>
  <si>
    <t>Un Directivo del IDU acepta, solicita, promete, ofrece o entrega una dádiva o una comisión para recibir y aceptar los resultados de los ensayos de laboratorio, sin llenar los requisitos afectando los intereses del IDU.</t>
  </si>
  <si>
    <t>1. Manual de Interventoría y supervisión de contrato de obras (GESTIÓN DE LA CALIDAD) (ANEXO 3. OBLIGACIONES APLICABLES A LOS contrato de obraS DE OBRA)
2. Informes mensuales en el componente técnico - calidad
3. Procedimiento PREO005 -EJECUCION DE PROYECTOS DE CONSTRUCCION DE INFRAESTRUCTURA VIAL Y ESPACIO PUBLICO.
4. Bitácora de obra
5. Segregación de funciones y/o obligaciones en la revisión de los informes.</t>
  </si>
  <si>
    <t>Un contratista acepta, solicita, promete, ofrece o entrega una comisión o dádiva  a un Colaborador del IDU quien lo solicita o recibe  para Realizar y gestionar el trámite para los pagos correspondientes, sin llenar los requisitos establecidos afectando los intereses del IDU.</t>
  </si>
  <si>
    <t xml:space="preserve">1. Manual de Interventoría y supervisión de contrato de obras.
2. Guía de pago a terceros
3. Procedimiento PREO005 -EJECUCION DE PROYECTOS DE CONSTRUCCION DE INFRAESTRUCTURA VIAL Y ESPACIO PUBLICO.
4. Actas de recibo parcial de obra y de pago de interventoría.
5. Segregación de funciones y/o obligaciones en la revisión de los documentos para pago  a traves del sistema Stone
6. Acta de pago de anticipo cuando aplique
</t>
  </si>
  <si>
    <t>Un Directivo del IDU acepta, solicita, promete, ofrece o entrega una dádiva o una comisión para Realizar el trámite para los pagos correspondientes, sin llenar los requisitos afectando los intereses del IDU.</t>
  </si>
  <si>
    <t>1. Manual de Interventoría y supervisión de contrato de obras.(ACTIVIDADES FINANCIERAS EN LA SUPERVISIÓN Y/O INTERVENTORÍA
CONTRACTUAL )
2. Guía de pago a terceros
3. Procedimiento PR-EO-005 -EJECUCION DE PROYECTOS DE CONSTRUCCION DE INFRAESTRUCTURA VIAL Y ESPACIO PUBLICO.
4. Actas de recibo parcial de obra y de pago de interventoría.
5. Segregación de funciones y/o obligaciones en la revisión de los documentos para pago  a traves del sistema stone
6. Acta de pago de anticipo cuando aplique</t>
  </si>
  <si>
    <t>Un contratista acepta, solicita, promete, ofrece o entrega una comisión o dádiva a un Colaborador del IDU quien lo solicita o recibe  para realizar las acciones necesarias para solucionar inconvenientes presentados durante el desarrollo de la obra solicitando adición y/o prórroga del contrato, sin que se requiera o que puede afectar los intereses del IDU.</t>
  </si>
  <si>
    <t xml:space="preserve">1. Manual de Interventoría y supervisión de contrato de obras (Trámite de adiciones, prórrogas, modificaciones, aclaraciones y cesiones contractuales) ( Condiciones especiales para el trámite de adiciones, prórrogas, modificaciones, aclaraciones y cesiones) (ANEXO 3. OBLIGACIONES APLICABLES A LOS contrato de obraS DE OBRA)
2. Manual de gestión Contractual (seguimiento del contrato de obra)
3. Procedimiento PR-EO-005 -EJECUCION DE PROYECTOS DE CONSTRUCCION DE INFRAESTRUCTURA VIAL Y ESPACIO PUBLICO.
4. Formato FO-GC-27 SOLICITUD DE ADICIÓN Y/O PRORROGA.
5. Procedimiento PRGC14 - MODIFICACIÓN Y CESIÓN A contrato de obraS ESTATALES.
6. Segregación de funciones y/o obligaciones en la revisión de soportes para modificación de contrato de obras.
</t>
  </si>
  <si>
    <t>Un Directivo del IDU acepta, solicita, promete, ofrece o entrega una dádiva o una comisión para  realizar las acciones necesarias para solucionar los inconvenientes presentados durante el desarrollo de la obra, gestionando adición y/o prórroga del contrato, sin que se requiera o que puede afectar los intereses del IDU</t>
  </si>
  <si>
    <t>1. Manual de Interventoría y supervisión de contrato de obras (Trámite de adiciones, prórrogas, modificaciones, aclaraciones y cesiones contractuales) ( Condiciones especiales para el trámite de adiciones, prórrogas, modificaciones, aclaraciones y cesiones) (ANEXO 3. OBLIGACIONES APLICABLES A LOS contrato de obraS DE OBRA).
2. Aplicación del Manual de gestión Contractual (. seguimiento del contrato de obra).
3. Aplicación del Procedimiento PR-EO-005 -EJECUCION DE PROYECTOS DE CONSTRUCCION DE INFRAESTRUCTURA VIAL Y ESPACIO PUBLICO.
4. Formato FO-GC-27 SOLICITUD DE ADICIÓN Y/O PRORROGA.
5. Procedimiento PRGC14 - MODIFICACIÓN Y CESIÓN A contrato de obraS ESTATALES.
6. Segregación de funciones y/o obligaciones en la revisión de soportes para modificación de contrato de obras.</t>
  </si>
  <si>
    <t>Un contratista acepta, solicita, promete, ofrece o entrega una comisión o dádiva a un Colaborador del IDU quien lo solicita o recibe para que incida sobre la interventoría para el recibo de las obras productos de un recorrido de verificación del estado de las obras, sin llenar los requisitos afectando los intereses del IDU.</t>
  </si>
  <si>
    <t xml:space="preserve">1. Aplicación del Manual de Interventoría y supervisión de contrato de obras.(ANEXO 3. OBLIGACIONES APLICABLES A LOS contrato de obraS DE OBRA) (15.6. ACTIVIDADES TÉCNICAS DE LA SUPERVISIÓN Y/O INTERVENTORIA CONTRACTUAL)
2. Especificaciones Técnicas del IDU
3. Segregación de funciones
</t>
  </si>
  <si>
    <t>1-2-3 documentados</t>
  </si>
  <si>
    <t>Un Directivo del IDU acepta, solicita, promete, ofrece o entrega una dádiva o una comisión para incidir en la interventoría para el recibo de las obras productos de un recorrido de verificación del estado de las obras, sin llenar los requisitos afectando los intereses del IDU.</t>
  </si>
  <si>
    <t>1. Aplicación del  Manual de Interventoría y supervisión de contrato de obras. .(ANEXO 3. OBLIGACIONES APLICABLES A LOS contrato de obraS DE OBRA) (ACTIVIDADES TÉCNICAS DE LA SUPERVISIÓN Y/O INTERVENTORIA CONTRACTUAL)
2. Especificaciones Técnicas del IDU 
3. Segregación de funciones</t>
  </si>
  <si>
    <t>Un contratista acepta, solicita, promete, ofrece o entrega  una comisión o dádiva  a un Colaborador del IDU quien lo solicita o recibe para incidir en la Interventoría en la aprobación del Informe de las no conformidades u obras pendientes, ajustes y correcciones, solicitados al Contratista, sin llenar los requisitos afectando los intereses del IDU.</t>
  </si>
  <si>
    <t xml:space="preserve">1. Aplicación del Manual de Interventoría y supervisión de contrato de obras.(GESTIÓN ADMINISTRATIVA DEL contrato de obra) (GESTIÓN DEL CUMPLIMIENTO DEL contrato de obra)(ANEXO 3. OBLIGACIONES APLICABLES A LOS contrato de obraS DE OBRA)
2. Especificaciones Técnicas del IDU
3. Informes mensuales
4. Segregación de funciones
5. Aplicación del Plan de calidad
</t>
  </si>
  <si>
    <t>Un Directivo del IDU acepta, solicita, promete, ofrece o entrega  una dádiva o una comisión para  incidir en la Interventoría en la aprobación del Informe de las no conformidades u obras pendientes, ajustes y correcciones, solicitados al Contratista, sin llenar los requisitos afectando los intereses del IDU.</t>
  </si>
  <si>
    <t>- Reducción de la capacidad institucional para responder a los requerimientos de la ciudadanía</t>
  </si>
  <si>
    <t>1. Manual de Interventoría y supervisión de contrato de obras.(GESTIÓN ADMINISTRATIVA DEL contrato de obra) (GESTIÓN DEL CUMPLIMIENTO DEL contrato de obra)(ANEXO 3. OBLIGACIONES APLICABLES A LOS contrato de obras DE OBRA)
2. Especificaciones Técnicas del IDU
3. Informes mensuales
4. Segregación de funciones
5. Aplicación del Plan de calidad</t>
  </si>
  <si>
    <t>Un contratista acepta, solicita, promete, ofrece o entrega una comisión o dádiva  a un Colaborador del IDU quien lo solicita o recibe  para suscribir el acta de recibo final de obra, sin llenar los requisitos afectando  los intereses del IDU.</t>
  </si>
  <si>
    <t xml:space="preserve">1. Aplicación del  Manual de Interventoría y supervisión de contrato de obras.(TERMINACIÓN, RECIBO DE OBRAS, LIQUIDACIÓN, SEGUIMIENTO POS CONTRACTUAL Y
CIERRE DE LOS contrato de obras)
2. Especificaciones Técnicas del IDU
3. Acta de recibo parcial y final de obra
4. Segregación de funciones
5. Diligenciamiento del formato FO-EO-04 "Memoraría de cálculo de cantidades de obra"
</t>
  </si>
  <si>
    <t>Un Directivo del IDU acepta, solicita, promete, ofrece o entrega una comisión o dádiva  a un Colaborador del IDU quien lo solicita o recibe  para suscribir el acta de recibo final de obra, sin llenar los requisitos afectando  los intereses del IDU.</t>
  </si>
  <si>
    <t>1. Manual de Interventoría y supervisión de contrato de obras.(TERMINACIÓN, RECIBO DE OBRAS, LIQUIDACIÓN, SEGUIMIENTO POS CONTRACTUAL Y
CIERRE DE LOS contrato de obraS)
2. Especificaciones Técnicas del IDU
3. Acta de recibo parcial y final de obra
4. Segregación de funciones
5. Diligenciamiento del formato FO-EO-04 "Memoraria de cálculo de cantidades de obra"</t>
  </si>
  <si>
    <t>Un contratista acepta, solicita, promete, ofrece o entrega una comisión o dádiva  a un Colaborador del IDU quien lo solicita o recibe  para que le permitan presentar  los planos récord de las ESP, sin llenar los requisitos afectando los intereses del IDU.</t>
  </si>
  <si>
    <t xml:space="preserve">1. Aplicación del Manual de Interventoría y supervisión de contrato de obras (ANEXO 3. OBLIGACIONES APLICABLES A LOS contrato de obraS DE OBRA)
2. Convenios vigentes con las ESP
3. Segregación de funciones
4. Aplicación de la Guía de Coordinación interinstitucional (ACTIVIDADES GENERALES DEL IDU A REALIZAR CON LAS ESP Y PRST)
</t>
  </si>
  <si>
    <t>Un Directivo del IDU acepta, solicita, promete, ofrece o entrega una dádiva o una comisión para  que permita al interventor y al contratista, la presentación de en medio físico los planos récord de las ESP, sin llenar los requisitos afectando los intereses del IDU.</t>
  </si>
  <si>
    <t>1. Aplicación del Manual de Interventoría y supervisión de contrato de obras. (ANEXO 3. OBLIGACIONES APLICABLES A LOS contrato de obraS DE OBRA)
2. Convenios vigentes con las ESP
3. Segregación de funciones
4. Aplicación de la Guía de Coordinación interinstitucional (ACTIVIDADES GENERALES DEL IDU A REALIZAR CON LAS ESP Y PRST)</t>
  </si>
  <si>
    <t xml:space="preserve">1. Manual Único de Control y seguimiento ambiental y de SST del IDU (7 MANEJO AMBIENTAL Y DE SST DE LA OBRA  ̈MAO-SST ̈)
2. Manual de Interventoría y supervisión de contrato de obras. (Obligaciones en materia ambiental (forestal, fauna silvestre, Sostenibilidad, infraestructura verde y SUDS) y seguridad y salud en el trabajo (SST). Anexo 3 y anexo 4)
3. Recorridos de obra con la Autoridad Ambiental
 </t>
  </si>
  <si>
    <t xml:space="preserve">1. Programa de Fortalecimiento de la Cultura Ética para Directivos en el IDU
2. Programa de seguimiento poligráfico y/o pruebas de conducta a Colaboradores del IDU con alta exposición al soborno 
3. Programa de fortalecimiento de la denuncia y reporte de posibles hechos de soborno en el IDU.
4. Fortalecimiento de la metodología de gestión  de riesgos del SGAS
5. publicación de agendas de directivos
6. Formato FO-GC-34  Pacto de Excelencia
</t>
  </si>
  <si>
    <t>Se verificó la actualización y el monitoreo del proceso para el segundo cuatrimestre de 2026 (mayo a agosto). El proceso adelantó una revisión integral de la matriz: ajustó la descripción de los riesgos, la documentación, las evidencias y los responsables de los controles. Se ajustó la fecha de monitoreo, que conservaba la del periodo anterior. El reporte se realizó de manera correcta. Se analizaron los temas de riesgos medioambientales y los impactos de este orden que se pueden generar con ocasión del riesgo antisoborno. Se identificó posibilidad de impacto medioambiental en este riesgo (Columna 19), por lo cual se recalificó a 'Sí' y se corroboró que el riesgo residual se mantiene conforme a la fórmula vigente de la matriz.</t>
  </si>
  <si>
    <t>1. Aplicación del Manual Único de Control y seguimiento ambiental y de SST del IDU (7 MANEJO AMBIENTAL Y DE SST DE LA OBRA  ̈MAO-SST ̈)
2. Aplicación del  Manual de Interventoría y supervisión de contrato de obras (Obligaciones en materia ambiental (forestal, fauna silvestre, Sostenibilidad, infraestructura verde y SUDS) y seguridad y salud en el trabajo (SST). Anexo 3 y anexo 4)
3. Recorridos de obra con la Autoridad Ambiental</t>
  </si>
  <si>
    <t xml:space="preserve">Un contratista acepta, solicita, promete, ofrece o entrega  una comisión o dádiva  a un Colaborador del IDU para que reciba  de la Interventoría el Acta de Recibo por parte de la ESP, sin llenar los requisitos, </t>
  </si>
  <si>
    <t>1. Aplicación del MGGCO1_MANUAL_INTERVENTORIA_Y_O_ SUPERVISION_DE_contrato de obra que aplique- Obligaciones contrato de obra de Obra Esquema  que aplique. Obligaciones de Ejecución de la Construcción.
COMPONENTE COORDINACIÓN INTERINSTITUCIONAL
2. Convenios vigentes con las ESP
3. Recorridos de obra- ACTA 
4. Segregación de funciones
5. Guia de coordinación institucional</t>
  </si>
  <si>
    <t xml:space="preserve">Un Directivo del IDU acepta, solicita, promete, ofrece o entrega  una comisión o dádiva  a un Colaborador del IDU para que reciba  de la Interventoría el Acta de Recibo por parte de la ESP, sin llenar los requisitos, </t>
  </si>
  <si>
    <t xml:space="preserve">1. Aplicación del MGGCO1_MANUAL_INTERVENTORIA_Y_O_ SUPERVISION_DE_contrato de obraS que aplique- Obligaciones contrato de obra de Obra Esquema  que aplique. Obligaciones de Ejecución de la Construcción.
COMPONENTE COORDINACIÓN INTERINSTITUCIONAL
2. Convenios vigentes con las ESP
3. Recorridos de obra
4. Segregación de funciones
5. Guia de coordinación institucional
</t>
  </si>
  <si>
    <t xml:space="preserve">Un contratista acepta, solicita, promete, ofrece o entrega una comisión o dádiva a un Colaborador del IDU quien lo solicita o recibe  de la Interventoría el Acta de Recibo de Obra por parte de la SDM, sin llenar los requisitos, o que puede afectar los intereses del IDU. </t>
  </si>
  <si>
    <t xml:space="preserve">1. Aplicación del MGGCO1_MANUAL_INTERVENTORIA_Y_O_ SUPERVISION_DE_contrato de obraS que aplique-
2. Estudios y Diseños de señalización y semaforización
3. Recorridos de obras 
4. Segregación de funciones
</t>
  </si>
  <si>
    <t xml:space="preserve">
Un Directivo del IDU acepta, solicita, promete, ofrece o entrega una comisión o dádiva a un Colaborador del IDU quien lo solicita o recibe  de la Interventoría el Acta de Recibo de Obra por parte de la SDM, sin llenar los requisitos, o que puede afectar los intereses del IDU. </t>
  </si>
  <si>
    <t xml:space="preserve">Un contratista acepta, solicita, promete, ofrece o entrega  una comisión o dádiva a un Colaborador del IDU   para dar por recibido el informe final de Interventoría para seguimiento a la Garantía Única, sin llenar los requisitos, o que puede afectar los intereses del IDU. </t>
  </si>
  <si>
    <t>1. Aplicación del Manual de Interventoría y supervisión de contrato de obras. (GESTIÓN DEL CUMPLIMIENTO DEL contrato de obra)
2. Informe de seguimiento a la garantía Única
3. Aplicación del Procedimiento PRC044 -EJECUCION DE PROYECTOS DE CONSTRUCCION DE INFRAESTRUCTURA VIAL Y ESPACIO PUBLICO
4. Segregación de funciones</t>
  </si>
  <si>
    <t xml:space="preserve">Un Directivo del IDU acepta, solicita, promete, ofrece o entrega  una comisión o dádiva a un Colaborador del IDU   para dar por recibido el informe final de Interventoría para seguimiento a la Garantía Única, sin llenar los requisitos, o que puede afectar los intereses del IDU. </t>
  </si>
  <si>
    <t>1. Aplicación del Manual de Interventoría y supervisión de contrato de obras.(GESTIÓN DEL CUMPLIMIENTO DEL contrato de obra) con Segregación de funciones
2. Informe de seguimiento a la garantía Única Segregación de funciones
3. Aplicación del Procedimiento PRC044 -EJECUCION DE PROYECTOS DE CONSTRUCCION DE INFRAESTRUCTURA VIAL Y ESPACIO PUBLICO con Segregación de funciones</t>
  </si>
  <si>
    <t xml:space="preserve">Un contratista acepta, solicita, promete, ofrece o entrega una comisión o dádiva a un Colaborador del IDU  para que se den por cumplidas las obligaciones asociadas a la liquidación del contrato que puede afectar los intereses del IDU. </t>
  </si>
  <si>
    <t xml:space="preserve">1.  Aplicación del  Manual de Interventoría y supervisión de contrato de obras. (TERMINACIÓN, RECIBO DE OBRAS, LIQUIDACIÓN, SEGUIMIENTO POS CONTRACTUAL Y
CIERRE DE LOS contrato de obraS)
2.  Aplicación del  Manual de gestión Contractual ( LIQUIDACIÓN DEL contrato de obra)
3. Acta de liquidación de contrato de obras con segregación de funciones.
4. contrato de obra.
</t>
  </si>
  <si>
    <t xml:space="preserve"> 
Un Directivo del IDU acepta, solicita, promete, ofrece o entrega una comisión o dádiva a un Colaborador del IDU  para que se den por cumplidas las obligaciones asociadas a la liquidación del contrato que puede afectar los intereses del IDU. </t>
  </si>
  <si>
    <t>1. Aplicación del   Manual de Interventoría y supervisión de contrato de obras. (13. TERMINACIÓN, RECIBO DE OBRAS, LIQUIDACIÓN, SEGUIMIENTO POS CONTRACTUAL Y
CIERRE DE LOS contrato de obras)
2. Aplicación del Manual de gestión Contractual, con segregación de funciones.
3. Acta de liquidación de contrato de obras, con segregación de funciones.
4.  Claúsulas del contrato de obra.</t>
  </si>
  <si>
    <t xml:space="preserve">Un interventor acepta, solicita, promete, ofrece o entrega una comisión o dádiva a un Colaborador del IDU quien lo solicita o recibe  para suscribir el Acta  de Recibo Final y Liquidación del Contrato de Interventoría, sin llenar los requisitos, o que puede afectar los intereses del IDU. </t>
  </si>
  <si>
    <t xml:space="preserve">1. Aplicación del  Manual de Interventoría y supervisión de contrato de obras.(TERMINACIÓN, RECIBO DE OBRAS, LIQUIDACIÓN, SEGUIMIENTO POS CONTRACTUAL Y
CIERRE DE LOS contrato de obras)
2. Aplicación del   Manual de gestión Contractual (LIQUIDACIÓN DEL contrato de obra)
3. Acta de liquidación de contrato de obras con segregación de funciones
</t>
  </si>
  <si>
    <t xml:space="preserve">Un Directivo del IDU acepta, solicita, promete, ofrece o entrega una dádiva o una comisión para suscribir el Acta  de Recibo Final y Liquidación del Contrato de Interventoría, sin llenar los requisitos, o que puede afectar los intereses del IDU. </t>
  </si>
  <si>
    <t xml:space="preserve">1. Aplicación del Manual de Interventoría y supervisión de contrato de obras. (TERMINACIÓN, RECIBO DE OBRAS, LIQUIDACIÓN, SEGUIMIENTO POS CONTRACTUAL Y
CIERRE DE LOS contrato de obras)  con segregación de funciones
2. Aplicación del  Manual de gestión Contractual ( LIQUIDACIÓN DEL contrato de obra) con segregación de funciones
3.FOEO184 ACTA DE RECIBO FINAL DE OBRA V3.0.xls con segregación de funciones
</t>
  </si>
  <si>
    <t xml:space="preserve">Un contratista acepta, solicita, promete, ofrece o entrega una comisión o dádiva  a un Colaborador del IDU para suscribir el acta de cambio de etapa, sin llenar los requisitos, o que puede afectar los intereses del IDU. </t>
  </si>
  <si>
    <t xml:space="preserve">1. Aplicación del Manual de Interventoría y supervisión de contrato de obras. (RECIBO DE LAS OBRAS, BIENES O PRODUCTOS Y ACTA DE RECIBO FINAL)
2. Formato FO-EO-17 - Acta cambio de etapa
3. FO-EO-12  LISTA DE CHEQUEO VERIFICACIÓN DE REQUISITOS PARA INICIO DE LA FASE DE EJECUCIÓN DE OBRA  
4. Segregación de funciones
5. contrato de obra 
</t>
  </si>
  <si>
    <t xml:space="preserve">Un Directivo del IDU acepta, solicita, promete, ofrece o entrega una dádiva o una comisión para suscribir el acta de cambio de etapa, sin llenar los requisitos, o que puede afectar los intereses del IDU. </t>
  </si>
  <si>
    <t xml:space="preserve">1. Aplicación del  Manual de Interventoría y supervisión de contrato de obras.(RECIBO DE LAS OBRAS, BIENES O PRODUCTOS Y ACTA DE RECIBO FINAL)
2. Formato FO-EO-17 - Acta cambio de etapa
3.FO-EO-12  LISTA DE CHEQUEO VERIFICACIÓN DE REQUISITOS PARA INICIO DE LA FASE DE EJECUCIÓN DE OBRA
4. Segregación de funciones
5. contrato de obra </t>
  </si>
  <si>
    <t>1. Programa de fortalecimiento de la denuncia y reporte de posibles hechos de soborno en el IDU.
2. Programa de seguimiento poligráfico y/o pruebas integralidad a Colaboradores del IDU con alta exposición al soborno 
3. Fortalecimiento de la metodología de gestión  de riesgos del SGAS
4. Formato FO-PE-020 Compromiso de Integridad, Transparencia y Confidencialidad, para PSP 
5. Formato FO-PE-033 Consentimiento Informado PSP 
6. Formato FO-GC-34  Pacto de Excelencia</t>
  </si>
  <si>
    <t>Un contratista acepta, solicita, promete, ofrece o entrega  una comisión o dádiva a un Colaborador del IDU para poder reprogramar la ejecución de la obra, sin llenar los requisitos, o que puede afectar los intereses del IDU.</t>
  </si>
  <si>
    <t>1. Aplicación del  Manual de Interventoría y supervisión de contrato de obras.(RECIBO DE LAS OBRAS, BIENES O PRODUCTOS Y ACTA DE RECIBO FINAL)
2. Seguimiento al contrato de obra ZIPA
3. PDT
4. Segregación de funciones
5  FO-EO-12  LISTA DE CHEQUEO VERIFICACIÓN DE REQUISITOS PARA INICIO DE LA FASE DE EJECUCIÓN DE OBRA</t>
  </si>
  <si>
    <t>1. Programa de Fortalecimiento de la Cultura Ética para Directivos en el IDU
2.Programa de seguimiento poligráfico y/o pruebas integralidad a Colaboradores del IDU con alta exposición al soborno  
3. Programa de fortalecimiento de la denuncia y reporte de posibles hechos de soborno en el IDU.
4. Fortalecimiento de la metodología de gestión  de riesgos del SGAS
5. publicación de agendas de directivos</t>
  </si>
  <si>
    <t>Un Directivo del IDU acepta, solicita, promete, ofrece o entrega  una comisión o dádiva a un Colaborador del IDU para poder reprogramar la ejecución de la obra, sin llenar los requisitos, o que puede afectar los intereses del IDU.</t>
  </si>
  <si>
    <t>1. Aplicación del  Manual de Interventoría y supervisión de contrato de obras.(Acta de recibo final)
2. Seguimiento al contrato de obra ZIPA
3. Plan Detallado de Trabajo - PDT
4. Segregación de funciones</t>
  </si>
  <si>
    <t xml:space="preserve">Un contratista acepta, solicita, promete, ofrece o entrega una comisión o dádiva a un Colaborador del IDU   para que permita cambiar o modificar los diseños aprobados, sin llenar los requisitos, o que puede afectar los intereses del IDU. </t>
  </si>
  <si>
    <t>1. Aplicación del Manual de Interventoría y supervisión de contrato de obras.(Designación de la supervisión)
2. Aplicación del Procedimiento PR-DP-080 - Cambio de estudios y diseños aprobados en etapa de construcción y/o conservación.
3. Recorridos de obra
4. Segregación de funciones y/o obligaciones en la revisión o cambio de diseños
5. contrato de obra de Obra</t>
  </si>
  <si>
    <t xml:space="preserve">Un Directivo del IDU acepta, solicita, promete, ofrece o entrega una comisión o dádiva a un Colaborador del IDU   para que permita cambiar o modificar los diseños aprobados, sin llenar los requisitos, o que puede afectar los intereses del IDU.. </t>
  </si>
  <si>
    <t>1. Aplicación del  Manual de Gestión Contractual (5.7 Inhabilidades, Incompatibilidades y conflicto de interéses)      
2. Aplicación del  Manual de Interventoría y supervisión de contrato de obras.  (Designación de la supervisión)
3. Aplicación del  Procedimiento PREO005 -EJECUCION DE PROYECTOS DE CONSTRUCCION DE INFRAESTRUCTURA VIAL Y ESPACIO PUBLICO (Asignar mediante oficio o memorando el acompañamiento técnico)
4. Contrato de obra</t>
  </si>
  <si>
    <t>Acción de una persona natural o jurídica que posee vínculos con IDU  y puede ejercer influencia en beneficio particular</t>
  </si>
  <si>
    <t>SERVIDOR IDU</t>
  </si>
  <si>
    <t>DISEÑO DE PROYECTOS</t>
  </si>
  <si>
    <t>Elaborar los estudios y diseños requeridos para la ejecución de los proyectos, basados en la factibilidad de los mismos, verificando que incluyan los componentes técnicos, arquitectónicos, urbanísticos, paisajísticos, prediales, ambientales, sociales, de tráfico y de seguridad integral, de ingeniería urbana y de detalle dando cumplimiento a las normas técnicas y urbanísticas vigentes.</t>
  </si>
  <si>
    <t>Indice</t>
  </si>
  <si>
    <t>MONITOREO 1A. LÍNEA
Descripción de los cambios propuestos a la información del riesgo y/o de los controles</t>
  </si>
  <si>
    <t>Una acción de una persona natural o jurídica que posee vínculos con IDU  y puede ejercer influencia en beneficio particular</t>
  </si>
  <si>
    <t xml:space="preserve">1. Obligación contractual de la Implementación del Manual para Interventoría y/o supervisión de Contratos: MG-GC-01
2. Implementación de los controles establecidos en el procedimiento  de diseños PR-DP-017- Supervisión a estudios y diseños de proyectos y sus interventorías
3. Desarrollar como mínimo UNA Socialización del SGAS  en la Dirección Técnica de Proyectos y la Subdirección Técnica de Seguimiento a Estudios y Diseños
</t>
  </si>
  <si>
    <t xml:space="preserve">Dirección Técnica de Proyectos - Subdirección Técnica de Seguimiento a Estudios y Diseños - Dirección Técnica de Gestión Contractual Subdirección Técnica de Recursos Tecnológicos
 </t>
  </si>
  <si>
    <t xml:space="preserve">1, 2, 3 y 4 documentados
 </t>
  </si>
  <si>
    <t>1. Contratos de consultoría
2. Caracterización del proceso
3. Listas de chequeo y oficios
4. Lista de asistencia</t>
  </si>
  <si>
    <t xml:space="preserve">Se realiza una revisión cuatrimestral del desarrollo de los proyectos, con énfasis en el cumplimiento de los controles establecidos. Esta revisión incluye la verificación de soportes documentales y la identificación de posibles incumplimientos, con el fin de prevenir desviaciones, omisiones o irregularidades en la ejecución contractual.
Adicionalmente, se efectúa seguimiento a las actuaciones administrativas vinculadas al desarrollo de los contratos misionales, asegurando que se ajusten a los lineamientos normativos, técnicos y contractuales vigentes, y que se mantenga la trazabilidad de cada decisión.
</t>
  </si>
  <si>
    <t xml:space="preserve">
* Durante el segundo cuatrimestre del 2026 se desarrollaron 20 proyectos (9 mixtos, 2 diseños con interventoria, 1 diseños sin interventoria 4 insumos y 4 in house) de los cuales se realiza el seguimiento y publicaciones en el aplicativo ZIPA, adicionalmente se avanza en el diligenciamiento de las Listas de chequeo de los proyectos y tal y como lo describen los manuales y procedimientos descritos en el control correspondiente y se estableció el tratamiento adicional, se adelantan los procesos administrativos sancionatorios en caso de presuntos incumplimientos por parte de los contratistas. 
* Durante el segundo cuatrimestre del 2026, se efectuaron socializaciones y sensibilizaciones relacionadas con la política SGAS dirigidas al equipo de la DTP y STED, las cuales se anexan como evidencia.
https://drive.google.com/drive/folders/1VpxfS8LZmzuzi0mMRTf-xmlSlY7USjIP?usp=sharing</t>
  </si>
  <si>
    <t>Se verificó el monitoreo del proceso para el segundo cuatrimestre de 2026 (mayo a agosto). Se actualizaron la documentación y las evidencias de los controles y se ajustó el nombre del proceso. El reporte se realizó de manera correcta. Se analizaron los temas de riesgos medioambientales y los impactos de este orden que se pueden generar con ocasión del riesgo antisoborno.</t>
  </si>
  <si>
    <t>Que Tercero  promete, entregue u ofrezca dádivas  a un Colaborador del IDU quien la solicita o recibe, para  tramitar sin el cumplimiento de los requisitos y/o retrasar la liquidación del contrato.</t>
  </si>
  <si>
    <t>Se realiza una revisión cuatrimestral del desarrollo de los proyectos, con énfasis en el cumplimiento de los controles establecidos. Esta revisión incluye la verificación de soportes documentales y la identificación de posibles incumplimientos, con el fin de prevenir desviaciones, omisiones o irregularidades en la ejecución contractual.
Adicionalmente, se efectúa seguimiento a las actuaciones administrativas vinculadas al desarrollo de los contratos misionales, asegurando que se ajusten a los lineamientos normativos, técnicos y contractuales vigentes, y que se mantenga la trazabilidad de cada decisión.</t>
  </si>
  <si>
    <t>* Durante el segundo cuatrimestre de 2026 se efectuo la liquidación de los contratos IDU-1725-2022, IDU-1730-2022, IDU-1546-2023, IDU-1727_2022, IDU-1735-2022, IDU-1588-2023, IDU-1636-2019, IDU-1651-2019, IDU-1314-2019, y el seguimiento a las liquidaciones de contratos y proyectos de la STED - DTP
https://drive.google.com/drive/folders/1R69l_bAn3L2rIRHZyHCzaBx9iN5E4D-S?usp=sharing</t>
  </si>
  <si>
    <t>Que un Tercero  promete , entregue u ofrezca dádivas a un Colaborador del IDU quien la solicita o recibe, encargado de recibir, revisar y verificar los estudios y diseños,  para que sean aprobados los estudios sin cumplir con las exigencias requeridas.</t>
  </si>
  <si>
    <t>Deficiencias en la calidad de los estudios, diseños y las obras de construcción, conservación y mantenimiento o en las actividades  del IDU</t>
  </si>
  <si>
    <t>* Durante el  segundo cuatrimestre del 2026 se desarrollaron 16 proyectos (9 mixtos, 2 diseños con interventoria, 1 diseños sin interventoria y 4 insumos) de los cuales se realiza el seguimiento y publicaciones en el aplicativo ZIPA, adicionalmente se avanza en el diligenciamiento de las Listas de chequeo de los proyectos y tal y como lo describen los manuales y procedimientos descritos en el control correspondiente y se estableció el tratamiento adicional, se adelantan los procesos administrativos sancionatorios en caso de presuntos incumplimientos por parte de los contratistas. 
* Durante el segundo cuatrimestre del 2026, se efectuaron socializaciones y sensibilizaciones relacionadas con la política SGAS dirigidas al equipo de la DTP y STED, las cuales se anexan como evidencia.
https://drive.google.com/drive/folders/1VpxfS8LZmzuzi0mMRTf-xmlSlY7USjIP?usp=sharing</t>
  </si>
  <si>
    <t>Un Tercero  promete,  ofrece o entrega dádivas a un Colaborador del IDU quien la solicita o recibe, para que se le aprueben avances en el pago de productos por encima de la ejecución o entrega de los mismos.</t>
  </si>
  <si>
    <t>1. Obligación contractual de la Implementación del Manual para Interventoría y/o supervisión de Contratos: MG-GC-01 y la forma de pago
2. Implementación de los controles establecidos en el procedimiento  de diseños PR-DP-017- Supervisión a estudios y diseños de proyectos y sus interventorías
3. Desarrollar como mínimo UNA Socialización del SGAS  en la Dirección Técnica de Proyectos y la Subdirección Técnica de Seguimiento a Estudios y Diseños
4. Trámite del pago a través del Sistema SIGPAGOS y de acuerdo con la Guía de pago a terceros.</t>
  </si>
  <si>
    <t>* Durante el segundo cuatrimestre del 2026 se desarrollaron 16 proyectos (9 mixtos, 2 diseños con interventoria, 1 diseños sin interventoria y 4 insumos) de los cuales se realiza el seguimiento y publicaciones en el aplicativo ZIPA, adicionalmente se avanza en el diligenciamiento de las Listas de chequeo de los proyectos y tal y como lo describen los manuales y procedimientos descritos en el control correspondiente y se estableció el tratamiento adicional, se adelantan los procesos administrativos sancionatorios en caso de presuntos incumplimientos por parte de los contratistas. 
* Se remiten pantallazos como evidencia de la gestión realizada en el sistema SIGPAGOS, donde se verifica el registro y trámite de pagos a terceros conforme a los lineamientos establecidos en la Guía de Pago a Terceros, asegurando la trazabilidad y control del proceso de los contratos (IDU-688-2024; IDU-1659-2023; IDU-1815-2021).
* Durante el segundo cuatrimestre del 2026, se efectuaron socializaciones y sensibilizaciones relacionadas con la política SGAS dirigidas al equipo de la DTP y STED, las cuales se anexan como evidencia.
https://drive.google.com/drive/folders/1VpxfS8LZmzuzi0mMRTf-xmlSlY7USjIP?usp=sharing</t>
  </si>
  <si>
    <t>Un Tercero  promete, ofrece o entrega dádivas o comisiones, a un colaborador del IDU quien la solicita o recibe para que tramite las modificaciones contractuales, sin estar justificadas o sin que éstas sean verídicas.</t>
  </si>
  <si>
    <t>* Durante el segundo cuatrimestre del 2026 se desarrollaron 16 proyectos (9 mixtos, 2 diseños con interventoria, 1 diseños sin interventoria y 4 insumos) de los cuales se realiza el seguimiento y publicaciones en el aplicativo ZIPA, adicionalmente se avanza en el diligenciamiento de las Listas de chequeo de los proyectos y tal y como lo describen los manuales y procedimientos descritos en el control correspondiente y se estableció el tratamiento adicional, se adelantan los procesos administrativos sancionatorios en caso de presuntos incumplimientos por parte de los contratistas. 
* Durante el segundo cuatrimestre del 2026, se efectuaron socializaciones y sensibilizaciones relacionadas con la política SGAS dirigidas al equipo de la DTP y STED, las cuales se anexan como evidencia.
https://drive.google.com/drive/folders/1VpxfS8LZmzuzi0mMRTf-xmlSlY7USjIP?usp=sharing</t>
  </si>
  <si>
    <t>EVALUACIÓN Y CONTROL</t>
  </si>
  <si>
    <t>Evaluar el desempeño de los procesos de la Entidad en relación con metas, planes, cumplimiento normativo y controles, así como las actuaciones de los servidores públicos,
para asegurar el cumplimiento de los fines institucionales a través de la aplicación de los instrumentos pertinentes</t>
  </si>
  <si>
    <t>PR-EC-01_EVALUACIÓN INDEPENDIENTE Y AUDITORIAS INTERNAS</t>
  </si>
  <si>
    <t xml:space="preserve">Un Tercero ofrece o entrega a un colaborador del IDU quien la solicita o recibe una dádiva o comisión para influir en la determinación del objetivo, alcance, muestra y resultado de una auditoría, afectando los intereses del IDU y/o favoreciendo los intereses particulares.  </t>
  </si>
  <si>
    <t xml:space="preserve">1. Conformación de equipos  interdisciplinarios para la auditoría, con designación de auditores competentes
2. Elección del Jefe de OCI a discreción del Alcalde Mayor 
3. Planificación de las auditorias basadas en riesgos.
4. Suscripción de acuerdo de confidencialidad y declaración de no conflicto de interés.
5. Evaluación de los auditores por parte de auditados y auditor líder.
6. Aprobación o modificación del Plan Anual de Auditoría por parte del Comité Institucional de Coordinación de Control Interno.
7. Informe de auditoría radicado mediante memorando. 
8. Presentación y sustentación de resultados de auditoría ante el Comité Institucional de Coordinación de Control Interno, en caso de que el auditado lo solicite. </t>
  </si>
  <si>
    <t>Jefe y equipo OCI
Comité Institucional de Coordinación de Control interno
Alcaldía Mayor
Equipos  interdisciplinarios para la auditoría.
Auditados y auditor líder</t>
  </si>
  <si>
    <t xml:space="preserve">Todos los controles están documentados </t>
  </si>
  <si>
    <t xml:space="preserve">Todos los controles cuentan con evidencias </t>
  </si>
  <si>
    <t>De conformidad con el seguimiento realizado conforme al memorando OAP 202650500128523, en el segundo cuatrimestre de 2026 no se evidenció materialización del riesgo.
En consecuencia se mantiene el riesgo junto a sus controles.</t>
  </si>
  <si>
    <t>Se verificó la actualización y el monitoreo del riesgo remitido por el proceso para el segundo cuatrimestre de 2026 (mayo a agosto). El reporte se realizó de manera correcta. Se analizaron los temas de riesgos medioambientales y los impactos de este orden que se pueden generar con ocasión del riesgo antisoborno.</t>
  </si>
  <si>
    <t xml:space="preserve">Un Tercero ofrece o entrega a un Directivo del IDU quien la solicita o recibe una dádiva o comisión para influir en la determinación del objetivo, alcance, muestra y resultado de una auditoría, afectando los intereses del IDU y/o favoreciendo los intereses particulares.  </t>
  </si>
  <si>
    <t>Procedimiento Primera Instancia en etapa de Instrucción (aprobado por la Resolución 171 de 2022 expedida por la Alcaldía Mayor de Bogotá) - OCDI</t>
  </si>
  <si>
    <t>El Tercero ofrece, promete o entrega una dádiva o comisión a un Colaborador del IDU quien la solicita o recibe  para que realice acciones encaminadas a extraviar el expediente disciplinario en su totalidad o desaparecer un documento del mismo.</t>
  </si>
  <si>
    <t>TERCERO - INVESTIGADO - APODERADO</t>
  </si>
  <si>
    <t xml:space="preserve"> Conducta Humana (Moral y ética) en beneficio particular</t>
  </si>
  <si>
    <t xml:space="preserve">1. Revisión trimestral de todos los expedientes a cargo de la OCDI y los expedientes enviados a la SGJ. (Cuadro control mensual )
2. Acceso controlado a la Oficina mediante el diligenciamiento de la planilla FO-RF-06 Formato de control a personas que ingresan a áreas restringidas del IDU.
3. Control de acceso biométrico y/o tarjeta de aproximación  para el personal de la OCDI a sus instalaciones.
4. Constancia de revisión Carpeta Virtual y expediente físico
5. Constancia de actualización plataforma SID de la Alcaldía Mayor de Bogotá
</t>
  </si>
  <si>
    <t>OCDI</t>
  </si>
  <si>
    <t>Controles documentados. EL 3 control lo certifica STRF periódicamente</t>
  </si>
  <si>
    <t>Todos los controles tiene registros</t>
  </si>
  <si>
    <t>De conformidad con el seguimiento realizado, en el segundo cuatrimestre de 2026 no se evidenció materialización del riesgo.
En consecuencia se mantiene el riesgo junto a sus controles.</t>
  </si>
  <si>
    <t>El Tercero ofrece, promete o entrega una dádiva o comisión a un Directivo del IDU quien la solicita o recibe  para que realice acciones encaminadas a extraviar el expediente disciplinario en su totalidad o desaparecer un documento del mismo.</t>
  </si>
  <si>
    <t>El Tercero ofrece, promete o entrega  una dádiva o comisión a un Colaborador del IDU quien la solicita o recibe,  para que de lugar a la prescripción del proceso en la etapa de instrucción.</t>
  </si>
  <si>
    <t>Deterioro reputacional</t>
  </si>
  <si>
    <t>1. Revisión inicial por parte del abogado de la queja y/o expediente al recibirlo por reparto (correo )
2. Acta de reuniones o correo electrònico de seguimiento a los términos de prescripción. 
3. Seguimiento de la jefatura de la OCDI a los términos legales de los procesos en la etapa de instrucción  (correo ).
4. Revisión plataforma SID de la Alcaldía Mayor de Bogotá.</t>
  </si>
  <si>
    <t>El Tercero ofrece, promete o entrega  una dádiva o comisión a un Directivo del IDU quien la solicita o recibe,  para que de lugar a la prescripción del proceso en la etapa de instrucción.</t>
  </si>
  <si>
    <t xml:space="preserve">1. Seguimiento de la jefatura de la OCDI a los términos legales de los procesos en la etapa de instrucción.
2. Directriz y/o recomendaciones a los abogados de apoyo de la OCDI para identificar oportunamente los términos de prescripción.
</t>
  </si>
  <si>
    <t>Un tercero ofrece, promete o entrega una dádiva o comisión a un Colaborador del IDU quien la solicita o recibe para incidir en la etapa de instrucción y/o dilatar la sustanciación en favor de un tercero.</t>
  </si>
  <si>
    <t>1. Revisión inicial por parte del abogado de queja y/o expediente al recibirlo por reparto (correo).
2. Decisiones proyectadas con segregación de funciones
3. Acceso controlado a la Oficina mediante el diligenciamiento de la planilla FO-RF-06 Formato de control a personas que ingresan a áreas restringidas del IDU.
4. Control de acceso biométrico y/o tarjeta de aproximación  para el personal de la OCDI a sus instalaciones.
5.  Revisión plataforma SID de la Alcaldía Mayor de Bogotá.</t>
  </si>
  <si>
    <t>Un tercero ofrece, promete o entrega una dádiva o comisión a un Directivo del IDU quien la solicita o recibe para incidir en la etapa de instrucción y/o dilatar la sustanciación en favor de un tercero.</t>
  </si>
  <si>
    <t xml:space="preserve"> Procedimiento Primea Instancia en Etapa de Juzgamiento - Ley 734 2002
LEY 2094 DE 2021 - SGJ </t>
  </si>
  <si>
    <t>Un Tercero ofrece y entrega una dádiva o comisión a un Colaborador del IDU quien la solicita o recibe con el fin de dilatar la sustanciación en la etapa de juzgamiento, ya sea verbal u ordinario.</t>
  </si>
  <si>
    <t>TERCERO INVESTIGADO- APODERADO</t>
  </si>
  <si>
    <t xml:space="preserve">1. Formato FO-EC-123 Fijación del Procedimiento Disciplinario, con segregación de funciones. 
 2. Tablero de control para verificar el vencimiento de términos, segregación de funciones.
3. Revisión mensual del estado de los procesos para la etapa de juzgamiento en la SGJ (revisión SID). 
</t>
  </si>
  <si>
    <t>Durante el segundo cuatrimestre del 2026 no se evidenció materialización del riesgo y no se presentaron circunstancias ni conductas tendientes a procurar la dilatación de los procesos en estapa de juzgamiento.
Sin embargo, se mantiene el riesgo junto a sus controles.</t>
  </si>
  <si>
    <t>Un Tercero ofrece y entrega una dádiva o comisión a un Directivo del IDU quien la solicita o recibe con el fin de dilatar la sustanciación en la etapa de juzgamiento, ya sea verbal u ordinario.</t>
  </si>
  <si>
    <t xml:space="preserve">1. Formato FO-EC-123 Fijación del Procedimiento Disciplinario, con segregación de funciones. 
2. Tablero de control para verificar el vencimiento de términos, segregación de funciones.
3. Revisión mensual del estado de los procesos para la etapa de juzgamiento en la SGJ (revisión SID). 
</t>
  </si>
  <si>
    <t>Un Tercero ofrece o entrega una dádiva o comisión a un Colaborador del IDU quien la solicita o recibe  con el fin  de omitir la declaración de un conflicto de  intereses, ya sea en el proceso verbal u ordinario.</t>
  </si>
  <si>
    <t>1. Declaración de Conflicto de interés que se realiza a través del SIDEAP y el SIGEP</t>
  </si>
  <si>
    <t>Durante el segundo cuatrimestre del 2026 no se evidenció materialización del riesgo y no se presentaron circunstancias ni conductas sobre posibles conflictos de intereses en los procesos en estapa de juzgamiento.
Sin embargo, se mantiene el riesgo junto a sus controles.</t>
  </si>
  <si>
    <t>Un Tercero ofrece o entrega una dádiva o comisión a un Directivo del IDU quien la solicita o recibe  con el fin  de omitir la declaración de un conflicto de  intereses, ya sea en el proceso verbal u ordinario.</t>
  </si>
  <si>
    <t>Un tercero ofrece  entrega una dádiva o comisión a un Colaborador del IDU quien la solicita o recibe con el fin de modificar los cargos en la etapa de juzgamiento, ya sea en el proceso verbal u ordinario, en beneficio propio o de un tercero.</t>
  </si>
  <si>
    <t xml:space="preserve">1. Formato FO-EC-123 Fijación del Procedimiento Disciplinario, con segregación de funciones </t>
  </si>
  <si>
    <t>Durante el segundo cuatrimestre del 2026 no se evidenció materialización del riesgo y no se presentaron circunstancias ni conductas sobre dadivas para realizar cambiosen los cargos formulados en los procesos en estapa de juzgamiento.
Sin embargo, se mantiene el riesgo junto a sus controles.</t>
  </si>
  <si>
    <t>Un tercero ofrece  entrega una dádiva o comisión a un Directivo del IDU quien la solicita o recibe con el fin de modificar los cargos en la etapa de juzgamiento, ya sea en el proceso verbal u ordinario, en beneficio propio o de un tercero.</t>
  </si>
  <si>
    <t>Un Tercero ofrece y entrega una dádiva o comisión a un Colaborador del IDU quien la solicita o recibe con el fin de proferir fallo absolutorio, modificar los cargos y/o declarar la prescripción ya sea en el proceso verbal u ordinario.</t>
  </si>
  <si>
    <t>1. Formato FO-EC-123 Fijación del Procedimiento Disciplinario, con segregación de funciones
2. Proyección acto administrativo con segregación de funciones</t>
  </si>
  <si>
    <t>Durante el segundo cuatrimestre del 2026 no se evidenció materialización del riesgo y no se presentaron circunstancias ni conductas sobre dadivas para realizar cambiosen los cargos formulados o delcarar la prescripción en los procesos en estapa de juzgamiento.
Sin embargo, se mantiene el riesgo junto a sus controles.</t>
  </si>
  <si>
    <t>Un Tercero ofrece y entrega una dádiva o comisión a un Directivo del IDU quien la solicita o recibe con el fin de proferir fallo absolutorio, modificar los cargos y/o declarar la prescripción ya sea en el proceso verbal u ordinario.</t>
  </si>
  <si>
    <t xml:space="preserve">Un Tercero ofrece y entrega una dádiva o comisión a un Colaborador del IDU con el fin de no remitir la documentación a la Dirección General para que se tramite la ejecución de la sanción o la decisión del recurso de apelación (Cundo aplique) </t>
  </si>
  <si>
    <t>1. Acto administrativo condenatorio con segregación de funciones, debidamente notificado
2. Auto que concede el recurso de apelación (Cuando aplique)
3. Memorando remisorio a la Dirección General para la ejecución de la sanción o conocimiento de la segunda instancia</t>
  </si>
  <si>
    <t>Durante el segundo cuatrimestre del 2026 no se evidenció materialización del riesgo y no se presentaron circunstancias ni conductas sobre dadivas para no realizar el envío de los procesos en estapa de juzgamiento a segunda instancia para ejecución de la sanción.
Sin embargo, se mantiene el riesgo junto a sus controles.</t>
  </si>
  <si>
    <t xml:space="preserve">Un Tercero ofrece y entrega una dádiva o comisión a un Directivo del IDU con el fin de no remitir la documentación a la Dirección General para que se tramite la ejecución de la sanción o la decisión del recurso de apelación (Cundo aplique) </t>
  </si>
  <si>
    <t>Un tercero ofrece o entrega una dádiva o comisión a un Colaborador del IDU quien la solicita o recibe para  no comunicar la sanción disciplinaria a la Procuraduría General de la Nación y a la Personería de Bogotá y/u organismo correspondiente.</t>
  </si>
  <si>
    <t>1. Tablero de control para verificar el vencimiento de términos, segregación de funciones.
2. Oficio mediante el cual se comunica la sanción a las autoridades competentes con segregación de funciones</t>
  </si>
  <si>
    <t>Durante el segundo cuatrimestre del 2026 no se evidenció materialización del riesgo y no se presentaron circunstancias ni conductas sobre dadivas para no realizar la notificación de la sanción disciplinaria a los entes de control.
Sin embargo, se mantiene el riesgo junto a sus controles.</t>
  </si>
  <si>
    <t>Un tercero ofrece o entrega una dádiva o comisión a un Directivo del IDU quien la solicita o recibe para  no comunicar la sanción disciplinaria a la Procuraduría General de la Nación y a la Personería de Bogotá y/u organismo correspondiente.</t>
  </si>
  <si>
    <t xml:space="preserve"> Procedimiento Segunda  Instancia Ley 734 2002
LEY 2094 DE 2021-DG </t>
  </si>
  <si>
    <t>Un tercero ofrece y/o entrega una dádiva o comisión a un Colaborador del IDU quien la solicita o recibe con el fin de proferir fallo contrario a derecho, por ejemplo, absolutorio y/o declarar la preescripción, ya sea en proceso verbal u ordinario.</t>
  </si>
  <si>
    <t>1. Tablero de control para verificar el vencimiento de términos, segregación de funciones.
2. Resolución como resultado de cursar la segunda instancia con segregación de funciones.</t>
  </si>
  <si>
    <t>Durante el segundo cuatrimestre del 2026 no se evidenció materialización del riesgo y no fue requerido cursar procesos de segunda instancia en Dirección General.
Sin embargo, se mantiene el riesgo junto a sus controles.</t>
  </si>
  <si>
    <t>Un tercero ofrece y/o entrega una dádiva o comisión a un Directivo del IDU quien la solicita o recibe con el fin de proferir fallo contrario a derecho, por ejemplo, absolutorio y/o declarar la preescripción, ya sea en proceso verbal u ordinario.</t>
  </si>
  <si>
    <t xml:space="preserve">DIRECTIVO </t>
  </si>
  <si>
    <t>GESTIÓN CONTRACTUAL</t>
  </si>
  <si>
    <t xml:space="preserve">Estructurar, adelantar, orientar y acompañar la gestión precontractual y contractual, de conformidad con las disposiciones legales vigentes, para el logro de la contratación oportuna de los procesos institucionales.
</t>
  </si>
  <si>
    <t>PR-GC-01
MINIMA CUANTÍA CONTRATACIÓN HASTA EL
10% DE LA MENOR CUANTÍA</t>
  </si>
  <si>
    <t xml:space="preserve">Un tercero ofrece, promete o entrega dádivas a un Colaborador del IDU quien solicita o recibe, para que se omita solicitar al proponente y/o envíar al área la justificación de precios artificialmente bajos
 </t>
  </si>
  <si>
    <t xml:space="preserve">1. Comunicaciones de las Revisiones internas de los grupos de trabajo de la DTPS  
2.  Segregación de funciones con Aprobaciones por el Ordenador del Gasto y Director Técnico de Procesos selectivos en los documentos oficiales del proceso de selección
3. Carta de presentacion con aceptacion de los anexos y condiciones de la invitación 
4. Plataforma transaccional SECOP II donde se encuentran publicadas las propuestas y demás documentos del proceso
 </t>
  </si>
  <si>
    <t xml:space="preserve">Ordenador del Gasto, DTPS </t>
  </si>
  <si>
    <t>Todos los contrales están</t>
  </si>
  <si>
    <t xml:space="preserve">Todos los contrales estáncon evidenicias: </t>
  </si>
  <si>
    <t xml:space="preserve">Para el período de seguimiento se mantuvieron los controles establecidos con el propósito de identificar precios artificialmente bajos en cada uno de los procesos y solicitar las aclaraciones pertinentes. Así mismo, es pertinente indicar que no se tuvo conocimiento sobre materialización de posibles hechos de soborno dentro de los procesos de selección, evidenciándose la eficacia de los controles.  </t>
  </si>
  <si>
    <t>Se verificó la actualización y el monitoreo del proceso para el segundo cuatrimestre de 2026 (mayo a agosto); se ajustó la descripción de los controles en los riesgos de liquidación. El reporte se realizó de manera correcta. Se analizaron los temas de riesgos medioambientales y los impactos de este orden que se pueden generar con ocasión del riesgo antisoborno.</t>
  </si>
  <si>
    <t xml:space="preserve">Un tercero ofrece, promete o entrega dádivas a un Directivo del IDU quien solicita o recibe para que se omita solicitar al proponente y/o envíar al área la justificación de precios artificialmente bajos
 </t>
  </si>
  <si>
    <t xml:space="preserve">1. Comunicaciones de las Revisiones internas de los grupos de trabajo de la DTPS  
2.  Segregación de funciones con Aprobaciones por el Ordenador del Gasto y Director Técnico de Procesos selectivos en los documentos oficiales del proceso de selección
3. Carta de presentacion con aceptacion de los anexos y condiciones de la invitación 
4. Plataforma transaccional SECOP II donde se encuentran publicadas las propuestas y demás documentos del proceso
</t>
  </si>
  <si>
    <t>Ordenador del Gasto, DTPS</t>
  </si>
  <si>
    <t>Todos los contrales están documentados</t>
  </si>
  <si>
    <t xml:space="preserve">Para el período de seguimiento se mantuvieron los controles establecidos con el propósito de identificar precios artificialmente bajos en cada uno de los procesos y solicitar las aclaraciones pertinentes. Así mismo, es pertinente indicar que no se tuvo conocimiento sobre materialización de posibles hechos de soborno dentro de los procesos de selección, evidenciándose la eficacia de los controles. </t>
  </si>
  <si>
    <t>Un tercero ofrece, promete o entrega dádivas a un Colaborador del IDU quien solicita o recibe  para omitir la verificación de los requisitos habilitantes, solicitar aclaraciones o subsanaciones y/o no Verificar el contenido de los mismos  en beneficio de un tercero</t>
  </si>
  <si>
    <t>'1. Comunicaciones de las Revisiones internas de los grupos de trabajo de la DTPS  
2.  Segregación de funciones con Aprobaciones por el Ordenador del Gasto y Director Técnico de Procesos Selectivos en los documentos oficiales del proceso de selección
3. Plataforma transaccional SECOP II donde se encuentran publicadas las propuestas y demás documentos del proceso
4. Identificación del colaborador IDU de la DTPS, a través de códigos para asegurar la confidencialidad de la información.</t>
  </si>
  <si>
    <t xml:space="preserve">DTPS </t>
  </si>
  <si>
    <t xml:space="preserve">Para el período de seguimiento se mantuvieron los controles establecidos con el propósito de evitar que terceros intervengan en la correcta verificación los subsanes y/o aclaraciones, necesarios para emitir  el informe de evaluación. Así mismo, es pertinente indicar que no se tuvo conocimiento sobre materialización de posibles hechos de soborno dentro de los procesos de selección, evidenciándose la eficacia de los controles.  </t>
  </si>
  <si>
    <t>Un tercero ofrece, promete o entrega dádivas a un Directivo  del IDU quien solicita o recibe  para omitir la verificación de los requisitos habilitantes, solicitar aclaraciones o subsanaciones y/o no Verificar el contenido de los mismos  en beneficio de un tercero</t>
  </si>
  <si>
    <t xml:space="preserve">1. Revisiones internas con base en las actividades y puntos de control establecidos en los Procedimientos.
2.Segregación de funciones con Aprobaciones por el Ordenador del Gasto y Director Técnico de Procesos Selectivos en los documentos oficiales del proceso de selección
3. Plataforma transaccional SECOP II donde se encuentran publicadas las propuestas y demás documentos del proceso
4. Acta de reunión para presentar la evaluación y todos aquellos aspectos del proceso.
</t>
  </si>
  <si>
    <t>Un tercero ofrece, promete o entrega dádivas a un Colaborador del IDU quien solicita o recibe  para Proyectar y  Publicar respuesta a las observaciones y/ o modificar la evaluación en beneficio de un tercero</t>
  </si>
  <si>
    <t>'1. Comunicaciones de las Revisiones internas de los grupos de trabajo de la DTPS  
2.  Segregación de funciones con Aprobaciones por el Ordenador del Gasto y Director Técnico de Procesos selectivos en los documentos oficiales del proceso de selección
3. Plataforma transaccional SECOP II donde se encuentran publicadas las propuestas y demás documentos del proceso
4. Acta de reunión para presentar la evaluación y todos aquellos aspectos del proceso.
5. Identificación del colaborador IDU de la DTPS, a través de códigos para asegurar la confidencialidad de la información.</t>
  </si>
  <si>
    <t>Para el período de seguimiento se mantuvieron los controles establecidos con el propósito de evitar que terceros intervengan en la verificación de los requisitos de evaluación o en la respuesta a observaciones. Así mismo, es pertinente indicar que no se tuvo conocimiento sobre materialización de posibles hechos de soborno dentro de los procesos de selección, evidenciándose la eficacia de los controles.</t>
  </si>
  <si>
    <t>Un tercero ofrece, promete o entrega dádivas a un Directivo  del IDU quien solicita o recibe  para suscribir respuesta a las observaciones y/ o modificar la evaluación en beneficio de un tercero</t>
  </si>
  <si>
    <t xml:space="preserve">'1. Comunicaciones de las Revisiones internas de los grupos de trabajo de la DTPS  
2.  Segregación de funciones con Aprobaciones por el Ordenador del Gasto y Director Técnico de Procesos selectivos en los documentos oficiales del proceso de selección
3. Plataforma transaccional SECOP II donde se encuentran publicadas las propuestas y demás documentos del proceso
4. Acta de reunión para presentar la evaluación y todos aquellos aspectos del proceso.
</t>
  </si>
  <si>
    <t>PR-GC-01
MINIMA CUANTÍA CONTRATACIÓN HASTA EL
10% DE LA MENOR CUANTÍA -PR-GC-02
LICITACION PUBLICA
PR-GC-03
SELECCIÓN ABREVIADA MENOR CUANTIA
PRGC04_CONCURSO_DE_MERITOS_ABIERTO_O_CON_PRECALIFICACION_V_9
PRGC07_SELECCION_ABREVIADA_SUBASTA_INVERSA_V_6.0</t>
  </si>
  <si>
    <t xml:space="preserve">Un tercero ofrece, promete o entrega dádivas a un Colaborador del IDU quien solicita o recibe  para realizar la estructuración del proceso y/o incluir en el componente técnico de los estudios o documentos previos un requisito,que pueda favorecer a un tercero en un proceso de selección afectando los intereses del IDU. </t>
  </si>
  <si>
    <t>1.Comunicaciones de las Revisiones internas de los grupos de trabajo de la DTPS  
2. Actas de Subcomité de Gestión Precontractual donde se consignan las políticas y/o aprobaciones en materia de contratación. 
3. Los Pliegos tipo emitidos por CCE establecen reglas generales para los procesos de selección y la Entidad en el marco de transparencia hizo transversal dichas políticas para las demas modalidades de selección en las cuales no hay pliego tipo.
4. Carta de presentacion con aceptacion de los anexos y condiciones, en los que se encuentran el pacto de excelencia y el pacto de transparencia. (Para mínima cuantía únicamente aplica Pacto de transparencia)
5.   Evidencias de revisiones de los procesos con las áreas ordenadoras y/o área técnicas, antes y/o durante la estructuración de los procesos contractuales.</t>
  </si>
  <si>
    <t xml:space="preserve">DTPS. </t>
  </si>
  <si>
    <t xml:space="preserve">Para el período de seguimiento se mantuvieron los controles establecidos con el propósito de evitar la intervención de terceros en la estructuración de los procesos. Así mismo, es pertinente indicar que no se tuvo conocimiento sobre materialización de posibles hechos de soborno dentro de los procesos de selección, evidenciándose la eficacia de los controles.
</t>
  </si>
  <si>
    <t xml:space="preserve">Un tercero ofrece, promete o entrega dádivas a un Directivo del IDU quien solicita o recibe  para aprobar la estructuración del proceso y/o incluir en el componente técnico de los estudios o documentos previos un requisito,que pueda favorecer a un tercero en un proceso de selección afectando los intereses del IDU. </t>
  </si>
  <si>
    <t>1.Comunicaciones de las Revisiones internas de los grupos de trabajo de la DTPS  
2. Actas de Subcomité de Gestión Precontractual donde se consignan las políticas y/o aprobaciones en materia de contratación.  
3. Los Pliegos tipo emitidos por CCE establecen reglas generales para los procesos de selección y la Entidad en el marco de transparencia hizo transversal dichas políticas para las demas modalidades de selección en las cuales no hay pliego tipo.
4. Carta de presentacion con aceptacion de los anexos y condiciones, en los que se encuentran el pacto de excelencia y el pacto de transparencia. (Para mínima cuantía únicamente aplica Pacto de transparencia)
5.   Evidencias de revisiones de los procesos con las áreas ordenadoras y/o área técnicas, antes y/o durante la estructuración de los procesos contractuales.</t>
  </si>
  <si>
    <t xml:space="preserve">DTPS, Ordenador del Gasto, Subcomité de Gestión precontractual en el que participan diversas áreas. 
</t>
  </si>
  <si>
    <t>PR-GC-02
LICITACION PUBLICA
PR-GC-03
SELECCIÓN ABREVIADA MENOR CUANTIA
PRGC04_CONCURSO_DE_MERITOS_ABIERTO_O_CON_PRECALIFICACION_V_9
PRGC07_SELECCION_ABREVIADA_SUBASTA_INVERSA_V_6.0</t>
  </si>
  <si>
    <t>Un tercero ofrece,  o entrega dádivas a un Colaborador del IDU quien solicita o recibe,  para no revisar los documentos iniciales de los procesos de selección, en beneficio de un tercero</t>
  </si>
  <si>
    <t>1. Comunicaciones de las Revisiones internas de los grupos de trabajo de la DTPS .                                                 
2. Segregación de funciones con Aprobaciones por el Ordenador del Gasto y Director Técnico de Procesos Selectivos en los documentos oficiales del proceso de selección
3. Base de Datos de seguimiento y control de procesos con roles definidos para cada una de las etapas
4.  Evidencias de revisiones de los procesos con las áreas ordenadoras y/o área técnicas</t>
  </si>
  <si>
    <t>Para el período de seguimiento se mantuvieron los controles establecidos con el propósito de evitar la intervención de terceros en la revisión de los documentos iniciales que hacen parte de la  estructuración de los procesos de selección. Así mismo, es pertinente indicar que no se tuvo conocimiento sobre materialización de posibles hechos de soborno dentro de los procesos de selección, evidenciándose la eficacia de los controles.</t>
  </si>
  <si>
    <t>Un tercero ofrece,  o entrega dádivas a un Directivo del IDU quien solicita o recibe, para no aprobar la revisión de los documentos iniciales de los procesos de selección, en beneficio de un tercero</t>
  </si>
  <si>
    <t>1. Comunicaciones de las Revisiones internas de los grupos de trabajo de la DTPS .                                                 
2. Segregación de funciones con Aprobaciones por el Ordenador del Gasto y Director Técnico de Procesos selectivos en los documentos oficiales del proceso de selección
3. Base de Datos de seguimiento y control de procesos con roles definidos para cada una de las etapas
4. Actas de Subcomité de Gestión Precontractual donde se consignan las directrices en materia de contratación.</t>
  </si>
  <si>
    <t>Para el período de seguimiento se mantuvieron los controles establecidos con el propósito de evitar la intervención de terceros en la aprobación de la revisión de los documentos iniciales que hacen parte de la  estructuración de los procesos de selección. Así mismo, es pertinente indicar que no se tuvo conocimiento sobre materialización de posibles hechos de soborno dentro de los procesos de selección, evidenciándose la eficacia de los controles.</t>
  </si>
  <si>
    <t>Un tercero ofrece, promete o entrega dádivas a un Colaborador del IDU quien solicita o recibe para ajustar el Proyecto de Pliego o pliego definitivo  y/o  aviso de convocatoria o apertura de proceso de selección en beneficio de un tercero</t>
  </si>
  <si>
    <t xml:space="preserve">1. Comunicaciones de las Revisiones internas de los grupos de trabajo de la DTPS .                                                 
2. Segregación de funciones con Aprobaciones por el Ordenador del Gasto y Director Técnico de Procesos Selectivos en los documentos oficiales del proceso de selección.
3. Evidencia de Flujo de aprobación en el SECOP II 
4. Actas de Subcomité de Gestión Precontractual donde se consignan las directrices en materia de contratación.
5. Los Pliegos tipo emitidos por CCE establecen reglas generales para los procesos de selección y la Entidad en el marco de transparencia hizo transversal dichas políticas para las demas modalidades de selección en las cuales no hay pliego tipo.
6. Carta de presentacion con aceptacion de los anexos y condiciones, en los que se encuentran el pacto de excelencia y el pacto de transparencia. </t>
  </si>
  <si>
    <t xml:space="preserve">Ordenador del Gasto, DTPS,
Subcomité de Gestión precontractual en el que participan diversas áreas. 
 </t>
  </si>
  <si>
    <t xml:space="preserve">Para el período de seguimiento se mantuvieron los controles establecidos con el propósito de evitar que terceros intervengan en modificaciones a los documentos y/o pliegos de condiciones para favorecerlos. Así mismo, es pertinente indicar que no se tuvo conocimiento sobre materialización de posibles hechos de soborno dentro de los procesos de selección, evidenciándose la eficacia de los controles.
</t>
  </si>
  <si>
    <t>Un tercero ofrece, promete o entrega dádivas a un Directivo del IDU quien solicita o recibe para ajustar el Proyecto de Pliego o pliego definitivo  y/o  aviso de convocatoria o apertura de proceso de selección en beneficio de un tercero</t>
  </si>
  <si>
    <t>1. Comunicaciones de las Revisiones internas de los grupos de trabajo de la DTPS .                                                 
2. Segregación de funciones con Aprobaciones por el Ordenador del Gasto y Director Técnico de Procesos selectivos en los documentos oficiales del proceso de selección.
3. Evidencia de Flujo de aprobación en el SECOP II 
4. Actas de Subcomité de Gestión Precontractual donde se consignan las directrices en materia de contratación.
5. Los Pliegos tipo emitidos por CCE establecen reglas generales para los procesos de selección y la Entidad en el marco de transparencia hizo transversal dichas políticas para las demas modalidades de selección en las cuales no hay pliego tipo.</t>
  </si>
  <si>
    <t>Un tercero ofrece, promete o entrega dádivas a un Colaborador del IDU quien solicita o recibe  para evaluar las propuestas presentadas en el proceso de selección en beneficio de un tercero</t>
  </si>
  <si>
    <t xml:space="preserve">1. Comunicaciones de las Revisiones internas de los grupos de trabajo de la DTPS . 
2. Plataforma transaccional SECOP II, en la cual se publican las propuestas, subsanaciones, informes y demás documentos de los proponentes
3. Identificación del colaborador IDU de la DTPS, a través de códigos para asegurar la confidencialidad de la información.
4. Carta de presentacion con aceptacion de los anexos y condiciones, en los que se encuentran el pacto de excelencia y el pacto de transparencia. </t>
  </si>
  <si>
    <t xml:space="preserve">Para el período de seguimiento se mantuvieron los controles establecidos con el propósito de evitar que terceros intervengan en la verificación y cumplimiento de los requisitos de evaluación establecidos en el pliego de condiciones. Así mismo, es pertinente indicar que no se tuvo conocimiento sobre materialización de posibles hechos de soborno dentro de los procesos de selección, evidenciándose la eficacia de los controles. </t>
  </si>
  <si>
    <t>Un tercero ofrece, promete o entrega dádivas a un Directivo del IDU quien solicita o recibe  para apartarse de la recomendación del grupo evaluador y asignar el proceso de selección en beneficio de un tercero</t>
  </si>
  <si>
    <t>1. Comunicaciones de las Revisiones internas de los grupos de trabajo de la DTPS . 
2. Plataforma transaccional SECOP II, en la cual se publican las propuestas, informes y demás documentos de los proponentes.
3. Acta de reunión con el Ordenador del Gasto en la cual se presenta la evaluación y todos aquellos aspectos del proceso, para analisis correspondiente.</t>
  </si>
  <si>
    <t xml:space="preserve">Para el período de seguimiento se mantuvieron los controles establecidos con el propósito de evitar que terceros intervengan con el fin de que el directivo se aparte de la recomendación del grupo evaluador. Así mismo, es pertinente indicar que no se tuvo conocimiento sobre materialización de posibles hechos de soborno dentro de los procesos de selección, evidenciándose la eficacia de los controles. </t>
  </si>
  <si>
    <t>Un tercero ofrece, promete o entrega dádivas a un Colaborador del IDU quien solicita o recibe   para generar Adenda dentro del proceso de selección  y/o dar respuesta a observaciones en favor de un tercero.</t>
  </si>
  <si>
    <t>1. Comunicaciones de las Revisiones internas de los grupos de trabajo de la DTPS.
2. Los Pliegos tipo emitidos por CCE establecen reglas generales para la Licitación; y la Entidad en el marco de la transparencia hizo transversal dichas políticas para las modalidades de selección que apliqueel resto de modalidades de selección. 
3. Plataforma transaccional SECOP II, en la cual se publican las propuestas, informes y demás documentos de los proponentes
4. Identificación del colaborador IDU de la DTPS, a través de códigos para asegurar la confidencialidad de la información.
5. Carta de presentacion con aceptacion de los anexos y condiciones, en los que se encuentran el pacto de excelencia y el pacto de transparencia. (Para mínima cuantía únicamente aplica Pacto de transparencia)</t>
  </si>
  <si>
    <t xml:space="preserve">Para el período de seguimiento se mantuvieron los controles establecidos con el propósito de evitar que terceros intervengan en modificaciones a través de adendas y/o en las respuesta a observaciones, para favorecerlos. Así mismo, es pertinente indicar que no se tuvo conocimiento sobre materialización de posibles hechos de soborno dentro de los procesos de selección, evidenciándose la eficacia de los controles.
</t>
  </si>
  <si>
    <t>Un tercero ofrece, promete o entrega dádivas a un Directivo del IDU quien solicita o recibe   para aprobar y suscribir una  adenda   y/o respuesta a observaciones en favor de un tercero.</t>
  </si>
  <si>
    <t>1. Comunicaciones de las Revisiones internas de los grupos de trabajo de la DTPS .
2. Los Pliegos tipo emitidos por CCE establecen reglas generales para la Licitación; y la Entidad en el marco de la transparencia hizo transversal dichas políticas para las modalidades de selección que apliqueel resto de modalidades de selección. 
3. Plataforma transaccional SECOP II, en la cual se publican las propuestas, informes y demás documentos de los proponentes
4. Carta de presentacion con aceptacion de los anexos y condiciones, en los que se encuentran el pacto de excelencia y el pacto de transparencia. (Para mínima cuantía únicamente aplica Pacto de transparencia)</t>
  </si>
  <si>
    <t xml:space="preserve">Para el período de seguimiento se mantuvieron los controles establecidos con el propósito de evitar que terceros intervengan en la aprobación de las modificaciones a través de adendas y/o en las respuesta a observaciones, para favorecerlos. Así mismo, es pertinente indicar que no se tuvo conocimiento sobre materialización de posibles hechos de soborno dentro de los procesos de selección, evidenciándose la eficacia de los controles.
</t>
  </si>
  <si>
    <t>PR-GC-01
MINIMA CUANTÍA CONTRATACIÓN HASTA EL
10% DE LA MENOR CUANTÍA
PR-GC-02
LICITACION PUBLICA
PR-GC-03
SELECCIÓN ABREVIADA MENOR CUANTIA
PRGC04_CONCURSO_DE_MERITOS_ABIERTO_O_CON_PRECALIFICACION_V_9
PRGC07_SELECCION_ABREVIADA_SUBASTA_INVERSA_V_6.0</t>
  </si>
  <si>
    <t>Un tercero ofrece, promete o entrega dádivas a un Colaborador del IDU quien solicita o recibe,  para favorecer la Adjudicación en beneficio de un tercero o para favorecerlo  en la Precalificación de su propuesta o para declarar desierto un proceso de selección.</t>
  </si>
  <si>
    <t xml:space="preserve">1. Comunicaciones de las Revisiones internas de los grupos de trabajo de la DTPS . 
2. Acta de reunión con el Ordenador del Gasto en la cual se presenta la evaluación y todos aquellos aspectos del proceso, para analisis correspondiente, en los casos que aplique.
3. Plataforma transaccional SECOP II, en la cual se publican las propuestas, informes y demás documentos de los proponentes
4. Identificación del colaborador IDU de la DTPS, a través de códigos para asegurar la confidencialidad de la información.
5. Carta de presentacion con aceptacion de los anexos y condiciones, en los que se encuentran el pacto de excelencia y el pacto de transparencia. </t>
  </si>
  <si>
    <t>Para el período de seguimiento se mantuvieron los controles establecidos con el propósito de evitar que terceros intervengan en la adjudicación para favorecerlos. Así mismo, es pertinente indicar que no se tuvo conocimiento sobre materialización de posibles hechos de soborno dentro de los procesos de selección, evidenciándose la eficacia de los controles.</t>
  </si>
  <si>
    <t>Un tercero ofrece, promete o entrega dádivas a un Directivo del IDU quien solicita o recibe   para favorecer la Adjudicación en beneficio de un tercero o para favorecerlo  en la Precalificación de su propuesta o para declarar desierto un proceso de selección.</t>
  </si>
  <si>
    <t xml:space="preserve">1. Revisiones internas con base en las actividades y puntos de control establecidos en los Procedimientos. 
2. Acta de reunión con el Ordenador del Gasto en la cual se presenta la evaluación y todos aquellos aspectos del proceso, para analisis correspondiente, en los casos que aplique.
3. Plataforma transaccional SECOP II, en la cual se publican las propuestas, informes y demás documentos de los proponentes
4. Carta de presentacion con aceptacion de los anexos y condiciones, en los que se encuentran el pacto de excelencia y el pacto de transparencia. </t>
  </si>
  <si>
    <t>PR-GC-05 -  PRGC09 - SUSCRIPCIÓN DE CONTRATOS
PRGC14_MODIFICACION_Y_CESION_A_CONTRATOS_ESTATALES_V_5.0</t>
  </si>
  <si>
    <t>Un tercero ofrece, promete o entrega dádivas a un Colaborador del IDU para que se aprueben las polizas de legalización del contrato sin el lleno de requisitos</t>
  </si>
  <si>
    <t>1.  Comunicación remitida al contratista y al supevisor del contrato donde se evidencia la elaboración del acta de aprobación de pólizas, realizada por parte del abogado designado  conforme a las condiciones de la garantía, teniendo en cuenta la cobertura y los amparos de acuerdo con los documentos y soportes contractuales.
2. Revisión de las garantías del contrato en la plataforma transaccional SECOP II
3. Revisión de las condiciones establecidas en los contratos para la aprobación de las garantías contractuales
4. Formato FO-GC-21 Validación  de garantías a través de los medios dispuestos por la aseguradora.</t>
  </si>
  <si>
    <t xml:space="preserve">1-2-3-4 con evidenicias: </t>
  </si>
  <si>
    <t>Para el periodo de seguimiento se mantuvieron los controles establecidos con el fin de realizar la verificación de la autenticidad de las pólizas. Así mismo, es pertinente indicar que no se tuvo conocimiento sobre materialización de posibles hechos de soborno, evidenciándose la eficacia de los controles</t>
  </si>
  <si>
    <t>Un tercero ofrece, promete o entrega dádivas a un Directivo del IDU  para que se aprueben las polizas de legalización del contrato sin el lleno de requisitos</t>
  </si>
  <si>
    <t>1. Comunicación remitida al contratista y al supevisor del contrato donde se evidencia la revisión del acta de aprobación de pólizas, realizada por parte del abogado designado  conforme al contenido de la garantía, teniendo en cuenta la cobertura y los amparos de acuerdo con los documentos y soportes contractuales.
2. Aprobaciones en la plataforma transaccional SECOP II
3. Formato FO-GC-21 Validación  de garantías a través de los medios dispuestos por la aseguradora</t>
  </si>
  <si>
    <t>PRGC13_LIQUIDACION_CONTRATOS_CONVENIOS_V 3 0</t>
  </si>
  <si>
    <t>Un Tercero ofrece, promete o entrega dádivas a un Colaborador del IDU para  ajustar el acta de liquidación en favor de un tercero.</t>
  </si>
  <si>
    <t xml:space="preserve">1. Implementación de la política de prevención del daño antijurídico No A 05-2019 "Estratégia para la liquidación de contratos".
2. Proyección del acto administrativo que liquida unilateralmente el contrato, con aprobaciones a cargo de DTGC.
3.Acta de liquidación de obra o recibo y liquidación de interventoría.
</t>
  </si>
  <si>
    <t xml:space="preserve">1-2-3 con evidenicias: </t>
  </si>
  <si>
    <t>Para el periodo de seguimiento se mantuvieron los controles establecidos,  en la proyección  de actos administrativos de liquidación unilateral de contratos.  Así mismo, es pertinente indicar que no se tuvo conocimiento sobre materialización de posibles hechos de soborno, evidenciándose la eficacia de los controles.</t>
  </si>
  <si>
    <t>Un Tercero ofrece, promete o entrega dádivas a un Directivo del IDU para  ajustar el acta de liquidación en favor de un tercero.</t>
  </si>
  <si>
    <t>1. Implementación de la política de prevención del daño antijurídico No A 05-2019 "Estratégia para la liquidación de contratos".
2. Proyección del acto administrativo que liquida unilateralmente el contrato, con aprobaciones a cargo de DTGC.
3.Acta de liquidación de obra o recibo y liquidación de interventoría.</t>
  </si>
  <si>
    <t>PRGC14_MODIFICACION_Y_CESION_A_CONTRATOS_ESTATALES_V_5.0</t>
  </si>
  <si>
    <t>Un Tercero ofrece, promete o entrega dádivas a un Colaborador del IDU, para   gestionar la solicitud de modificación del contrato (adición, prórroga, cesión, etc.) en beneficio del contratista, sin el lleno de los requisitos legales.</t>
  </si>
  <si>
    <t xml:space="preserve">1. FO-GC-10 - Lista de Chequeo para la verificación documental de contratación. 
2. Comunicación dirigida al área que requiere el trámite de  modificación contractual donde se evidencia la revisión por parte de un abogado designado, de la solicitud de modificación contractual y de los documentos soporte de la misma. 
3. Publicación de las modificaciones contractuales en la plataforma transaccional SECOP II. 
4. Elaboración de la modificación contractual por el abogado designado con aprobación de abogado revisor y Director Tecnico de Gestión Contractual
</t>
  </si>
  <si>
    <t>Para el periodo de seguimiento se mantuvieron los controles establecidos con el propósito de evitar que terceros interpongan sus intereses en las solicitudes de modificaciones contractuales radicadas en la DTGC. Así mismo, es pertinente indicar que no se tuvo conocimiento sobre materialización de posibles hechos de soborno, evidenciándose la eficacia de los controles.</t>
  </si>
  <si>
    <t>Un Tercero ofrece, promete o entrega dádivas a un Directivo del IDU, para   gestionar la solicitud de modificación del contrato (adición, prórroga, cesión, etc.) en beneficio del contratista, sin el lleno de los requisitos legales.</t>
  </si>
  <si>
    <t xml:space="preserve">1. FO-GC-10 - Lista de Chequeo para la verificación documental de contratación. 
2. Comunicación donde se evidencia la revisión por parte de un abogado designado, de la modificación contractual y de los documentos soporte de la misma. 
3. Publicación de documentos modificatorios en la plataforma transaccional SECOP II
</t>
  </si>
  <si>
    <t>Pérdida de la confianza en la capacidad institucional</t>
  </si>
  <si>
    <t>Sobrecostos en los proyectos de conservación, mantenimiento y otras actividades de la Entidad</t>
  </si>
  <si>
    <t>GESTIÓN DE RECURSOS FÍSICOS</t>
  </si>
  <si>
    <t>Administrar los bienes muebles e inmuebles de la entidad y suministrar los recursos físicos de forma oportuna, adecuada y eficiente, asegurando el normal funcionamiento de los procesos y las áreas del instituto y la correspondiente satisfacción de las necesidades internas.</t>
  </si>
  <si>
    <t>EJECUCIÓN DE COMPRAS</t>
  </si>
  <si>
    <t>Un tercero o proveedor ofrece, promete o entrega dádivas a un Directivo del IDU quien la solicita o la recibe, para estructurar los documentos de la etapa precontractual que lo favorezcan en relación con la adquisición de bienes y servicios, asociados al proceso</t>
  </si>
  <si>
    <t>1. Diferentes revisiones legales y técnicas a los estudios y documentos previos, con segregación de funciones
2. Publicación de la trazabilidad de los procesos en el portal de contratación SECOP.
3. Comité precontractual, con segregación de funciones.
4. Publicación de agendas Directivos IDU
5. Resolución de Delegación de funciones</t>
  </si>
  <si>
    <t>1, 2, 3, 4 y 5 Documentados</t>
  </si>
  <si>
    <t>1, 2, 3, y 4 con evidencia</t>
  </si>
  <si>
    <t>Con base en los reportes anuales realizados, se consolidó y analizó la información correspondiente, gestándose la matriz de riesgos a partir de dichos datos. 
Adicionalmente, durante el periodo comprendido entre mayo y agosto de  2026, no se presentó ningún hecho de soborno para este riesgo.</t>
  </si>
  <si>
    <t>Un tercero o proveedor ofrece, promete o entrega dádivas a un colaborador del IDU quien la solicita o la recibe, para estructurar los documentos de la etapa precontractual que lo favorezcan en relación con la adquisición de bienes y servicios, asociados al proceso</t>
  </si>
  <si>
    <t>1. Diferentes revisiones legales y técnicas a los estudios y documentos previos, con segregación de funciones
2. Publicación de la trazabilidad de los procesos en el portal de contratación SECOP.
3. Comité precontractual.
4. Resolución de Delegación de funciones</t>
  </si>
  <si>
    <t>1, 2, 3, 4 Documentados</t>
  </si>
  <si>
    <t>1, 2, 3 y 4 con evidencia</t>
  </si>
  <si>
    <t>Un tercero (proveedor) ofrece, promete o entrega una dádiva a un Directivo del IDU quien la solicita o la recibe para que certifique mayores cantidades de B&amp;S a los efectivamente recibidos y/o alterar la facturación en beneficio o satisfacción personal</t>
  </si>
  <si>
    <t>1.Arqueos y revisión por parte del Ordenador del gasto y la Subdirección Técnica de Presupuesto y Contabilidad.
2. Entrada de los bienes al almacén general del IDU.
3. Para las compras por caja menor, solicitud firmada por el jefe del área que la solicita; se verifica que el bien no está en el almacén ni tenga contrato; se hacen arqueos.
4. Publicación de agendas Directivos IDU</t>
  </si>
  <si>
    <t>Un tercero (proveedor) ofrece, promete o entrega una dádiva a un Colaborador del IDU quien la solicita o la recibe para que certifique mayores cantidades de B&amp;S a los efectivamente recibidos y/o alterar la facturación en beneficio o satisfacción personal</t>
  </si>
  <si>
    <t>Un posible proveedor entregua u ofrece, promete dádivas a un Directivo del IDU quien la solicita o la recibe encargado de realizar el estudio de mercado telefónico o de solicitar cotizaciones, para incrementar el valor del presuouesto oficial en beneficio suyo o de un tercero.</t>
  </si>
  <si>
    <t>1. Diferentes revisiones legales y técnicas a los estudios y documentos previos, con segregación de funciones
2. Fichas técnicas para la solicitud de cotizaciones.
3. Comité precontractual, con segregación de funciones
4. Pulicación de agendas Directivos 
5. Resolución de delegación de funciones</t>
  </si>
  <si>
    <t>2, 3, 4 Documentados</t>
  </si>
  <si>
    <t>2, 3, y 4 con evidencia</t>
  </si>
  <si>
    <t>Un posible proveedor entregua u ofrece, promete dádivas a un Colaborador del IDU quien la solicita o la recibe encargado de realizar el estudio de mercado telefónico o de solicitar cotizaciones, para incrementar el valor del presuouesto oficial en beneficio suyo o de un tercero.</t>
  </si>
  <si>
    <t>MANTENIMIENTO PREVENTIVO Y CORRECTIVO</t>
  </si>
  <si>
    <t>Un tercero entrega, promete u ofrece dádivas a un Directivo del IDU quien la solicita o la recibe para que acepte productos y servicios que no cumplan con las especificaciones técnicas contractuales</t>
  </si>
  <si>
    <t>1. Contrato o el anexo técnico, establece condiciones y calidad
2. Plan de mantenimiento, lleva un control de actividades.
3. Informe de apoyo a la supervisión del contrato y recibo a satisfacción</t>
  </si>
  <si>
    <t>1, 2, 3. Documentados</t>
  </si>
  <si>
    <t>1, 2, 3, con evidencia</t>
  </si>
  <si>
    <t>Un tercero entrega, promete u ofrece dádivas a un Colaborador del IDU quien la solicita o la recibe para que acepte productos y servicios que no cumplan con las especificaciones técnicas contractuales</t>
  </si>
  <si>
    <t>Sobrecostos y deficiencias en el alcance y calidad de los proyectos</t>
  </si>
  <si>
    <t>1. Contrato
2. Plan de mantenimiento 
3. Informe de apoyo a la supervisión del contrato y recibo a satisfacción</t>
  </si>
  <si>
    <t>Un tercero (contratista de mantenimiento) ofrece, promete o entrega dádivas a un Directivo del IDU quien la solicita o la recibe  para  beneficiarse de  la adición o prórroga del contrato.</t>
  </si>
  <si>
    <t xml:space="preserve">1. Acta de solicitud de adición y/o prórroga
2. Resolución de delegación del gasto
3. Revisiones del acto administrativo, con segregación de funciones
4. Memorando de solicitud de adición y/o prórroga suscrito por el ordenador del gasto
</t>
  </si>
  <si>
    <t>Un tercero (contratista de mantenimiento) ofrece, promete o entrega dádivas a un Colaborador del IDU quien la solicita o la recibe  para  beneficiarse de  la adición o prórroga del contrato.</t>
  </si>
  <si>
    <t>1. Acta de solicitud de adición y/o prórroga
2. Procedimiento "PR-GC-14 Modificación y cesión de contratos estatales"
3. Resolución de delegación
4. Revisiones con segregación de funciones
5. Memorando de solicitud de adición y/o prórroga suscrito por el ordenador del gasto</t>
  </si>
  <si>
    <t xml:space="preserve">Que un Tercero ofrece, promete o entrega una dádiva a un Directivo del IDU quien la solicita o la recibe para modificar  los comprobantes de suministro de combustible </t>
  </si>
  <si>
    <t>1. Reportes de consumo enviados por el contratista y verificación del mismo por parte del apoyo a la supervisión y la supervisión del contrato.
2. Reportes en línea en tiempo real al IDU (monitoreo satelital)
3. Chip maestro para control de combustible.</t>
  </si>
  <si>
    <t xml:space="preserve">1, 2, 3 Documentados </t>
  </si>
  <si>
    <t>1, 2, 3 con evidencia</t>
  </si>
  <si>
    <t xml:space="preserve">Que un Tercero ofrece, promete o entrega una dádiva a un Colaborador del IDU quien la solicita o la recibe para modificar  los comprobantes de suministro de combustible </t>
  </si>
  <si>
    <t xml:space="preserve">Un tercero ofrece, promete o entrega dádivas a un colaborador del IDU quien la solicita o la recibe encargado de revisar y recibir los documentos y elementos entregados por el proveedor y/o contratista para que  modifique o altere el soporte de recibo e ingreso al almacén </t>
  </si>
  <si>
    <t>1. Arqueos de los elementos de almacén
2. Reportes del sistema de información de inventarios.
3. Verificación de las especificaciones técnicas, por parte del área responsable de la compra y de almacén.</t>
  </si>
  <si>
    <t>1 y 2 con evidencia</t>
  </si>
  <si>
    <t xml:space="preserve">Un tercero ofrece, promete o entrega dádivas a un Directivo del IDU quien la solicita o la recibe encargado de revisar y recibir los documentos y elementos entregados por el proveedor y/o contratista para que  modifique o altere el soporte de recibo e ingreso al almacén </t>
  </si>
  <si>
    <t>1. Arqueos los elementos de almacén
2. Reportes del sistema de información de inventarios.
3. Verificación de las especificaciones técnicas por parte del área responsable de la compra y de almacén.</t>
  </si>
  <si>
    <t>Un tercero, posible comprador de los bienes dados de baja, ofrece, promete o entrega dadivas a un Colaborador del IDU quien la solicita o la recibe para que le entreguen los bienes dados de baja sin el cumplimiento de los requisitos.</t>
  </si>
  <si>
    <t xml:space="preserve">1. Comité de seguimiento y control financiero y de inventarios
2. Fichas técnicas de identificación de lementos obsoletos
3.  Acta de Comité seguimiento y control financiero y de inventarios
4. Acto administrativo que da de baja los elementos obsoletos o inservibles con segregación de funciones
</t>
  </si>
  <si>
    <t>1, 2, 3 y 4 Documentados</t>
  </si>
  <si>
    <t>Un tercero, posible comprador de los bienes dados de baja, ofrece, promete o entrega dadivas a un Directivo del IDU quien la solicita o la recibe para que le entreguen los bienes dados de baja sin el cumplimiento de los requisitos.</t>
  </si>
  <si>
    <t>1. Comité de seguimiento y control financiero y de inventarios (Acta de Comité seguimiento y control financiero y de inventarios)
2. Fichas técnicas de identificación de elementos obsoletos
3. Acto administrativo que da de baja los elementos obsoletos o inservibles, con segregación de funciones</t>
  </si>
  <si>
    <t>1. Auditoria periódica al Sistema de Gestión Ambiental
2. Cláusulas ambientales en cada uno de los contratos, si aplica.</t>
  </si>
  <si>
    <t>1 y 2 documentados</t>
  </si>
  <si>
    <t>1 y 2  con evidencia</t>
  </si>
  <si>
    <t>Se verificó la actualización y el monitoreo del proceso para el segundo cuatrimestre de 2026 (mayo a agosto). La evaluación del riesgo partió de la estimación inicial de su magnitud, seguida de la determinación del impacto mediante el análisis de las posibles consecuencias. Posteriormente, se revisó el riesgo inherente junto con los controles existentes, clasificados según su tipología y respaldados por la documentación remitida por el proceso responsable. Con base en estos elementos se calculó la probabilidad residual, el impacto residual y el riesgo residual, obteniendo la calificación final (bajo, moderado, medio, alto o extremo) que se integró al índice general de riesgo antisoborno. El reporte se realizó de manera correcta. Se analizaron los temas de riesgos medioambientales y los impactos de este orden que se pueden generar con ocasión del riesgo antisoborno. Se identificó posibilidad de impacto medioambiental en este riesgo (Columna 19), por lo cual se recalificó a 'Sí' y se corroboró que el riesgo residual se mantiene conforme a la fórmula vigente de la matriz.</t>
  </si>
  <si>
    <t>1. Auditoria periódica al Sistema de Gestión Ambiental
 2. Cláusulas ambientales en cada uno de los contratos, si aplica.</t>
  </si>
  <si>
    <t>GESTIÓN DOCUMENTAL</t>
  </si>
  <si>
    <t>Determinar e implementar las directrices para la administración documental mediante la aplicación de políticas y lineamientos, para garantizar la recuperación, consulta y conservación de la memoria institucional.</t>
  </si>
  <si>
    <t>ORGANIZACIÓN DE ARCHIVOS DE GESTION</t>
  </si>
  <si>
    <t>Un Tercero Ofrece, promete o entrega  una dádiva o comisión a un colaborador del IDU quien la solicita o la recibe para divulgar información de aquellos expedientes con nivel de confidencialidad Información Pública Clasificada o Infomación Pública Reservada, en beneficio propio o de un tercero afectando los intereses del IDU</t>
  </si>
  <si>
    <t>1. Cláusula de confidencialidad en la minuta del contrato para el proveedor del servicio de archivo y los contratistas de PSP
2. Directrices en materia de clasificación de la información.
3. Clasificación de la información a través del Sistema de Gestión Documental</t>
  </si>
  <si>
    <t>STRF
DTAF
SGGC
DTGC</t>
  </si>
  <si>
    <t>todo los controles documentados</t>
  </si>
  <si>
    <t>todo los controles con evidencias</t>
  </si>
  <si>
    <t>Durante el periodo comprendido entre enero y abril de  2026, no se presentó ningún hecho de soborno para este riesgo.</t>
  </si>
  <si>
    <t>Se verificó el monitoreo del proceso para el segundo cuatrimestre de 2026 (mayo a agosto). Se ajustó la fecha de monitoreo, que había sido registrada con año 2025. El reporte se realizó de manera correcta. Se analizaron los temas de riesgos medioambientales y los impactos de este orden que se pueden generar con ocasión del riesgo antisoborno.</t>
  </si>
  <si>
    <t>Un Tercero Ofrece, promete o entrega  una dádiva o comisión a un Directivo del IDU quien la solicita o la recibe para divulgar información de aquellos expedientes con nivel de confidencialidad Información Pública Clasificada o Infomación Pública Reservada, en beneficio propio o de un tercero afectando los intereses del IDU</t>
  </si>
  <si>
    <t>CONSULTA Y PRESTAMO DE DOCUMENTOS
PROCEDIMIENTO RECONSTRUCCIÓN DE ARCHIVOS</t>
  </si>
  <si>
    <t>Un tercero ofrece, promete o entrega una dádiva o comisión a un colaborador del IDU quien la solicita o la recibe  para que se adultere, sustraiga, hurte o manipule los archivos y documentos del IDU.</t>
  </si>
  <si>
    <t>1. Manual de Gestión Documental.
2. Procedimiento PR-DO-05 Consulta y préstamo de documentos
3. Registros de préstamo, en físico y en los software de gestión documental.
4. Sistema de Gestión Documental y sistema PMB: de catalogo de acceso al publico y sistema NASA.</t>
  </si>
  <si>
    <t>CONSULTA Y PRESTAMO DE DOCUMENTOS
PROCEDIMIENTO RECONSTRUCCIÓN DE ARCHIVOS</t>
  </si>
  <si>
    <t>Un tercero ofrece, promete o entrega una dádiva o comisión a un Directivo del IDU quien la solicita o la recibe  para que se adultere, sustraiga, hurte o manipule los archivos y documentos del IDU.</t>
  </si>
  <si>
    <t>GESTIÓN Y TRÁMITE DE RESOLUCIONES
GESTIÓN Y TRÁMITE DE COMUNICACIONES OFICIALES RECIBIDAS
GESTIÓN Y TRÁMITE DE COMUNICACIONES OFICIALES ENVIADAS EXTERNAS</t>
  </si>
  <si>
    <t>Un Tercero  ofrece, promete o entrega una dádiva o comisión a un colaborador del IDU quien la solicita o la recibe  para divulgar información contenida en resoluciones, documentos internos o externos con nivel de confidencialidad Información Pública Clasificada o Infomación Pública Reservada, en pro de un beneficio propio o que afecte los intereses del IDU</t>
  </si>
  <si>
    <t>Un Tercero  ofrece, promete o entrega una dádiva o comisión a un Directivo del IDU quien la solicita o la recibe  para divulgar información contenida en resoluciones, documentos internos o externos con nivel de confidencialidad Información Pública Clasificada o Infomación Pública Reservada, en pro de un beneficio propio o que afecte los intereses del IDU</t>
  </si>
  <si>
    <t>GESTIÓN DE LA VALORIZACIÓN Y FINANCIACIÓN</t>
  </si>
  <si>
    <t>Estructurar e implementar los acuerdos de valorización conforme a la planeación y formulación de proyectos de infraestructura para la ciudad, de tal forma que se garantice su financiación y el recaudo efectivo de la contribución de valorización, así como desarrollar proyectos de iniciativa comunitaria bajo el esquema de valorización.</t>
  </si>
  <si>
    <t>TRÁMITE DE RECLAMACIONES
INTERPUESTAS CON OCASIÓN DE LA ASIGNACIÓN DE LA
CONTRIBUCIÓN DE VALORIZACIÓN</t>
  </si>
  <si>
    <t>Un contribuyente ofrece, promete o entrega  una dádiva o comisión a un colaborador del IDU quien la solicita o la recibe , para que proyecte un acto administrativo que reduzca o elimine una contribución por valorización.</t>
  </si>
  <si>
    <t xml:space="preserve">1. Verificación de la Información del componente técnico del predio objeto de reclamación registrada en el Sistema Valoricemos que tenga incidencia jurídica.
2. Memorando de solicitud de concepto técnico a la Subdirección Técnica de Operaciones STOP, cuando aplique. 
3. Acto administrativo con segregación de funciones  (validación, revisión, aprobación y firma por competencia)  
</t>
  </si>
  <si>
    <t>1, 2 y 3 STJEF
3. SGJ</t>
  </si>
  <si>
    <t>Todos los controles están documentados (Procedimiento)</t>
  </si>
  <si>
    <t>Todo los controles tienen evidencia</t>
  </si>
  <si>
    <t>Con el fin de evitar la materialización del riesgo en donde se proyecte un acto administrativo que reduzca o elimine una contribución por valorización, se aplicaron los siguientes controles:
1. El abogado sustanciador de la STJEF  realizó  la verificación de la información del o los predios objeto de reclamación,  en el Sistema de Información Valoricemos  y en los  casos que fué requerido se solicitó  concepto técnico a la STOP. Se adjunta solicitud  de revisión de  concepto técnico (Expediente 792903)
2. Una vez recibido el concepto técnico se analizó la información correspondiente y se solicitó revisión del mismo a la  Subdirección Técnica de operaciones STOP. Solicitud firmada por el Subdirector Técnico Jurídico y de Ejecuciones Fiscales, a través del Sistema de Gestión Documental.  Se adjunta  solicitud  revisión concepto técnico (Expediente 792903)
3. Una vez recibido el concepto técnico final, se generó el acto admininistrativo correspondiente a través del Sistema de Gestión Documental para Visto Bueno del  Subdirector de la STJEF y posterior firma de la Subdirección General Jurídica.  Se adjunta  resolución  generada  la cual se encuentra en revisión de la SGJ. 
Una vez sea firmada por  la  SGJ , se realizará el registro  de ella en el drive de seguimiento por parte del líder del grupo de reclamaciones,  igualmente se realiza seguimiento  permanente a la gestión de las reclamaciones asignadas a los abogados.
  Las evidencias reposan en la carpeta  SEGUNDO MONITOREO  en la Subcarpeta RIESGOS 1 Y 2 TRÁMITE DE RECLAMACIONES en el enlace 
 https://drive.google.com/drive/u/0/folders/1AT4vgrX31S8460b7WCDMd8_lN3PDnIEj</t>
  </si>
  <si>
    <t>Un contribuyente ofrece, promete o entrega  una dádiva o comisión a un Directivo del IDU quien la solicita o la recibe , para que proyecte un acto administrativo que reduzca o elimine una contribución por valorización.</t>
  </si>
  <si>
    <t>STJEF
SGJ</t>
  </si>
  <si>
    <t xml:space="preserve">Con el fin de evitar la materialización del riesgo en donde se proyecte un acto administrativo que reduzca o elimine una contribución por valorización, se aplicaron los siguientes controles:
1. El abogado sustanciador de la STJEF  realizó  la verificación de la información del o los predios objeto de reclamación,  en el Sistema de Información Valoricemos  y en los  casos que fué requerido se solicitó  concepto técnico a la STOP. Se adjunta solicitud  de revisión de  concepto técnico (Expediente 792903)
2. Una vez recibido el concepto técnico se analizó la información correspondiente y se solicitó revisión del mismo a la  Subdirección Técnica de operaciones STOP. Solicitud firmada por el Subdirector Técnico Jurídico y de Ejecuciones Fiscales, a través del Sistema de Gestión Documental.  Se adjunta  solicitud  revisión concepto técnico (Expediente 792903)
3. Una vez recibido el concepto técnico final, se generó el acto admininistrativo correspondiente a través del Sistema de Gestión Documental para Visto Bueno del  Subdirector de la STJEF y posterior firma de la Subdirección General Jurídica.  Se adjunta  resolución  generada  la cual se encuentra en revisión de la SGJ. 
Una vez sea firmada por  la  SGJ , se realizará el registro  de ella en el drive de seguimiento por parte del líder del grupo de reclamaciones,  igualmente se realiza seguimiento  permanente a la gestión de las reclamaciones asignadas a los abogados.
 Las evidencias reposan en la carpeta  SEGUNDO MONITOREO  en la Subcarpeta RIESGOS 1 Y 2 TRÁMITE DE RECLAMACIONES en el enlace 
 https://drive.google.com/drive/u/0/folders/1AT4vgrX31S8460b7WCDMd8_lN3PDnIEj
</t>
  </si>
  <si>
    <t>NOTIFICACIÓN  DE LOS RECURSOS  Y SOLICITUDES DE REVOCATORIA DIRECTA  INTERPUESTAS  Y LAS DECISIONES DE LAS DIFERENTES ACTUACIONES PROFERIDAS DENTRO DEL PROCESO DE COBRO COACTIVO.</t>
  </si>
  <si>
    <t>Un contribuyente ofrece, promete o entrega una dádiva o comisión a un colaborador del IDU quien la solicita o la recibe para abstenerse de notificación en favor propio o de un tercero</t>
  </si>
  <si>
    <t xml:space="preserve">
1. El funcionario / contratista que proyecta la resolución para la firma de la SGJ,  una vez la recibe firmada en su bandeja de CONECTAIDU, procede a informar al líder del equipo de notificaciones de la STJEF para que se continúe con el respectivo trámite de notificación. 
2. Registro en el Sistema Valoricemos de los actos administrativos firmados, seguimiento a la entrega efectiva de citación de notificación.
3. Realizar seguimiento al estado de las notificaciones. 
4. Fortalecer el conocimiento en temas de notificación a los funcionarios y contratistas del área</t>
  </si>
  <si>
    <t xml:space="preserve">STJEF
</t>
  </si>
  <si>
    <t>Todos los controles están documentados (Procedimiento trámite de reclamaciones)</t>
  </si>
  <si>
    <t xml:space="preserve">No se presentó materialización de ninguno de los posibles hechos de soborno, esto como resultado de la aplicación de los controles definidos los cuales se mantienen. Se adelantaron las siguientes actividades de lo cual se adjuntan las correspondientes evidencias:
1.  El  o los funcionarios / contratistas que proyectaron la o las resoluciones para la firma de la SGJ,  una vez las recibieron firmadas a través del Sistema de Gestión Documental CONECTAIDU, procedieron a informar al líder del equipo de notificaciones de la STJEF para que se continuara con el respectivo trámite de notificación.  Se adjunta captura de pantalla del informado a través del sistema de gestión documental como evidencia.
2. Se realizó el registro en el Sistema de Información Valoricemos de los actos administrativos firmados y se realizó seguimiento a la entrega efectiva de citación de notificación. Se ajdunta evidencia del informado.
3. Por parte del equipo de notificaciones se realiza seguimiento permanente  al estado de las notificaciones en el drive creado para tal fin. Se adjunta captura de pantalla de las bases de datos que se tienen para el respectivo seguimiento semanal.
4. Se realizaron las siguientes socializaciones: 
 * Notificación resoluciones de incumplimiento de pago 
* Capacitación levantamientos IILN
Las evidencias reposan en la carpeta SEGUNDO MONITOREO  en la Subcarpeta- RIESGOS 3 Y 4 NOTIFICACIONES en el siguiente enlace  https://drive.google.com/drive/u/0/folders/1AT4vgrX31S8460b7WCDMd8_lN3PDnIEj
</t>
  </si>
  <si>
    <t>Un contribuyente ofrece, promete o entrega una dádiva o comisión a un Directivo del IDU quien la solicita o la recibe para abstenerse de notificación en favor propio o de un tercero</t>
  </si>
  <si>
    <t xml:space="preserve">
1. El funcionario / contratista que proyecta la resolución para la firma de la SGJ,  una vez la recibe firmada en su bandeja de CONECTAIDU, procede a informar al líder del equipo de notificaciones de la STJEF para que se continúe con el respectivo trámite de notificación. 
2. Registro en el Sistema Valoricemos de los actos administrativos firmados, seguimiento a la entrega efectiva de citación de notificación.
3. Realizar seguimiento al estado de las notificaciones. </t>
  </si>
  <si>
    <t>GESTIÓN DEL COBRO COACTIVO</t>
  </si>
  <si>
    <t>Un Tercero ofrece, promete o entrega una dádiva o comisión a un colaborador del IDU, quien la solicita o la recibe para   que las actuaciones del proceso coactivo sean adelantadas en beneficio propio o de un tercero</t>
  </si>
  <si>
    <t xml:space="preserve">1. Proyección, Revisión y  Suscripción de las  actuaciones  con segregación de funciones. 
2. Registro y trazabilidad de las comunicaciones a través del Sistema de Gestión Documental.
3. Realizar seguimiento a la gestión de los procesos de cobro coactivo
4. Fortalecer el conocimiento sobre el código de integridad de la entidad. </t>
  </si>
  <si>
    <t>Todos los controles están documentados (Procedimiento Cobro Coactivo)</t>
  </si>
  <si>
    <t xml:space="preserve">En el periodo evaluado no se presentó materialización del riesgo,  esto como resultado de la aplicación de los controles definidos los cuales se mantienen. 
1 -2:  En la Subdirección Técnica Jurídica y de Ejecuciones Fiscales STJEF, todas las actuaciones procesales que se adelantan y proyectan frente a los diferentes expedientes que son asignados a los abogados sustanciadores,  tienen un seguimiento por parte de los abogados revisores, ejecutores y  Subdirector técnico Jurídicio y de Ejecuciones Fiscales quien firma cuando le corresponde,  dicha  trazabilidad queda registrada en el Sistema de Gestión Documental. Se adjunta como soporte memorandos con el flujo de aprobación de los mismos.
Cuando el acto administrativo es firmado por la SGJ, igualmente se puede validar la trazabilidad del flujo de aprobación en el Sistema de Gestión Documental. 
3. Se realizaron por parte del subdirector reuniones de seguimiento a la gestión de actuaciones procesales en el cobro coactivo a saber:  
* Procesos especiales
* Diligencias de secuestro
* Diligencias de remate
* Cierre y terminación de procesos con saldo cero
* Cierre y terminación de procesos por aplicación de las resoluciones 3522 y 3523 de 2025
* Gestión TDJ
* Semanalmente se realizó seguimiento al avance de gestión frente a cada expediente asignado a los abogados,  por parte del abogado ejecutor y del  tecnólogo que apoya la validación en el Sistema de Gestión Documental y en el Sistema de Información Valoricemos.
* El equipo de seguimiento de metas presentó informe mensual al Subdirector de la STJEF con los resultados de los indicadores de gestión frente a los procesos a cargo de cada abogado sustanciador.  Se adjunta agendamiento de las reuniones de seguimiento a la gestión y cumplimiento de metas asignadas a los colaboradores  del área.
4. En el periodo comprendido de mayo a agosto del 2026, se realizaron  socializaciones para el fortalecimiento del conocimiento en  temas de interés en la STJEF así: Gestión cobro coactivo (2),  Gestión TDJ (2),  Diligencia de secuestros (2),  Gestión procesos casos especiales (2),  en donde se incluyó  lo correspondiente a la aplicación del código de integridad. 
Se realizó de manera presencial en el auditorio del Instituto los días 19 y  26 de agosto,  2 jornadas de fortalecimiento del conocimiento a todos los funcionarios y contratistas de la DTAV- STOP -STJEF en donde el Subdirector Técnico Jurídico y de Ejecuciones Fiscales presentó la misión de la dependencia, lo que se hace,  la gestión realizada y los resultados obtenidos,  resaltando igualmente la importancia de dar cumplimiento a nuestro código de integridad y lo establecido en el Subsistema de Gestión Antisoborno. Se adjunta como evidencia los listados de asistencia.
Las evidencias reposan en la carpeta SEGUNDO MONITOREO  en la Subcarpeta- RIESGOS 5y6  GETIÓN DE COBRO COACTIVO en el siguiente enlace  https://drive.google.com/drive/u/0/folders/1AT4vgrX31S8460b7WCDMd8_lN3PDnIEj
</t>
  </si>
  <si>
    <t xml:space="preserve">1. Proyección, Revisión y  Suscripción de las  actuaciones  con segregación de funciones. 
2. Registro y trazabilidad de las comunicaciones a través del Sistema de Gestión Documental.
</t>
  </si>
  <si>
    <t xml:space="preserve">En el periodo evaluado no se presentó materialización del riesgo,  esto como resultado de la aplicación de los controles definidos los cuales se mantienen. 
1 -2:  En la Subdirección Técnica Jurídica y de Ejecuciones Fiscales STJEF, todas las actuaciones procesales que se adelantan y proyectan frente a los diferentes expedientes que son asignados a los abogados sustanciadores,  tienen un seguimiento por parte de los abogados revisores, ejecutores y  Subdirector técnico Jurídicio y de Ejecuciones Fiscales quien firma cuando le corresponde,  dicha  trazabilidad queda registrada en el Sistema de Gestión Documental. Se adjunta como soporte memorandos con el flujo de aprobación de los mismos.
Cuando el acto administrativo es firmado por la SGJ, igualmente se puede validar la trazabilidad del flujo de aprobación en el Sistema de Gestión Documental. 
</t>
  </si>
  <si>
    <t>CERTIFICADO DE ESTADO DE CUENTA PARA TRAMITE NOTARIAL-PAZ Y SALVOS</t>
  </si>
  <si>
    <t xml:space="preserve">Un tercero ofrece, promete o entrega una dádiva o comisión a un colaborador del IDU quien la solicita o la recibe, para que generen el paz y salvo sin hacer las respectivas validaciones </t>
  </si>
  <si>
    <t xml:space="preserve">1.  Parametrización del aplicativo Valoricemos para que quede el registro de los usuarios que adelantan las verificaciones, la homologación y la generación del  CECTN (paz y salvo).
2. Seguimiento cuatrimestral a la matriz de corrupción con  muestra representativa de los paz y salvos emitidos, para verificar el cumplimiento del procedimiento.
3. Divulgación de la política antisoborno de la entidad en el CECTN (Paz y salvo)
</t>
  </si>
  <si>
    <t>Todos los controles están documentados (Sistema Valoricemos, reporte del seguimiento,CETN (Paz y salvos)</t>
  </si>
  <si>
    <t>Con el objetivo de garantizar que los Certificados de Estado de Cuenta para Trámite Notarial (CECTN - paz y salvo) se generen conforme a los parámetros de transparencia definidos y prevenir la materialización de los riesgos de soborno, se aplicaron los siguientes controles:
1. Se verificó la parametrización del sistema Valoricemos para garantizar la trazabilidad del funcionario que genera e imprime el CECTN (paz y salvo). Adicionalmente, el sistema cuenta con alertas que impiden la expedición de paz y salvos cuando el predio presenta deuda.
2. Durante el cuatrimestre se realizó la validación de los paz y salvos generados, con el fin de verificar que fueran expedidos de acuerdo con los parámetros establecidos. Esta actividad fue ejecutada por profesionales pertenecientes a grupos diferentes, con el propósito de garantizar la transparencia e independencia del seguimiento.
3. Se divulgó la política antisoborno mediante su inclusión en el documento del paz y salvo entregado a los ciudadanos. Asimismo, esta política se comunica en los correos electrónicos dirigidos a los ciudadanos y en el chat de Valorización, reforzando su conocimiento en los diferentes canales de atención.
Adicionalmente, se desarrollaron las siguientes actividades de apropiación:
4. Se envió a todo el personal de la Subdirección Técnica de Operaciones (STOP) el nuevo Plan de Gestión de Integridad para su lectura y apropiación, así como la última actualización del Código de Integridad.
5. Se diseñó y compartió con toda la dependencia una presentación sobre los valores de integridad de la entidad.
Se elaboró y difundió entre el equipo de la STOP un formulario sobre el Código de Integridad, con el fin de recoger las percepciones y conceptos de sus integrantes.
6. Se llevó a cabo una reunión con todo el equipo de la STOP, en la que se abordaron temas relacionados con la prevención del soborno y el fortalecimiento de la cultura de integridad.
Como resultado de la aplicación de estos controles y de las acciones de apropiación desarrolladas, durante el cuatrimestre no se materializaron hechos asociados al riesgo de soborno.
https://drive.google.com/drive/u/0/folders/1wbRVBYhJsb_pflo_uVdtwbhVyvThJtpM</t>
  </si>
  <si>
    <t>CONCEPTOS TÉCNICOS</t>
  </si>
  <si>
    <t xml:space="preserve">Un tercero ofrece, promete o entrega una dádiva o comisión a un colaborador del IDU quien la solicita o la recibe, para que se hagan ajustes o modifiquen los conceptos técnicos en beneficio propio o de un tercero </t>
  </si>
  <si>
    <t xml:space="preserve">1. Proyección y registro del concepto técnico con segregación de funciones (profesional técnico-revisor técnico y supervisor técnico)
2. Parametrización  en el sistema Valoricemos para que el valor de la contribución no se pueda eliminar o modificar sin mediar un acto administrativo debidamente ejecutoriado.
3. Seguimiento cuatrimestral a la matriz de corrupción con  muestra representativa de los conceptos técnicos generados, para verificar la correcta elaboración.
4. Divulgación permanente en las comunicaciones enviadas con las políticas de Antisoborno establecidas por la entidad
</t>
  </si>
  <si>
    <t>Todos los controles están documentados (Sistema Valoricemos, Instructivo IN-VF-17 Conceptos técnicos de valorización, Informe del seguimiento, comunicaciones enviadas)</t>
  </si>
  <si>
    <t>Con el fin de garantizar que los conceptos técnicos se elaboren conforme a los parámetros establecidos y prevenir la materialización de los riesgos de soborno, se aplicaron los siguientes controles:
1. Los conceptos técnicos cuentan con roles claramente definidos para su elaboración, revisión y validación, con el propósito de garantizar la transparencia y la trazabilidad de la información durante todo el proceso.
2. Se verificó la parametrización del sistema Valoricemos para asegurar el registro de los usuarios que intervienen en la elaboración de los conceptos técnicos y garantizar que el valor de la contribución no pueda ser eliminado ni modificado sin el correspondiente acto administrativo.
3. Durante el cuatrimestre se realizó la validación de los conceptos técnicos generados, con el fin de verificar que fueran emitidos de acuerdo con los parámetros establecidos. Esta actividad fue ejecutada por profesionales pertenecientes a grupos diferentes, con el propósito de garantizar la transparencia e independencia del seguimiento.
4. De manera permanente se divulgó la política antisoborno en las respuestas remitidas a los ciudadanos que contienen los conceptos técnicos elaborados, fortaleciendo su conocimiento a través de este canal de comunicación.
Adicional, se realizaron las siguientes actividades de apropiación:
5. Se envió a todo el personal de la Subdirección Técnica de Operaciones (STOP) el nuevo Plan de Gestión de Integridad para su lectura y apropiación, así como la última actualización del Código de Integridad.
6. Se diseñó y compartió con toda la dependencia una presentación sobre los valores de integridad de la entidad.
7. Se elaboró y difundió entre el equipo de la STOP un formulario sobre el Código de Integridad, con el fin de recoger las percepciones y conceptos de sus integrantes.
8. Se llevó a cabo una reunión con todo el equipo de la STOP, en la que se abordaron temas relacionados con la prevención del soborno y el fortalecimiento de la cultura de integridad.
Como resultado de la aplicación de estos controles y de las acciones de apropiación desarrolladas, durante el cuatrimestre no se materializaron hechos asociados al riesgo de soborno.
https://drive.google.com/drive/u/0/folders/1wbRVBYhJsb_pflo_uVdtwbhVyvThJtpM</t>
  </si>
  <si>
    <t xml:space="preserve">Un tercero ofrece, promete o entrega una dádiva o comisión a un Directivo del IDU quien la solicita o la recibe, para que se hagan ajustes o modifiquen los conceptos técnicos en beneficio propio o de un tercero </t>
  </si>
  <si>
    <t>Con el fin de garantizar que los conceptos técnicos se elaboren conforme a los parámetros establecidos y prevenir la materialización de los riesgos de soborno, se aplicaron los siguientes controles:
1. Los conceptos técnicos cuentan con roles claramente definidos para su elaboración, revisión y validación, con el propósito de garantizar la transparencia y la trazabilidad de la información durante todo el proceso.
2. Se verificó la parametrización del sistema Valoricemos para asegurar el registro de los usuarios que intervienen en la elaboración de los conceptos técnicos y garantizar que el valor de la contribución no pueda ser eliminado ni modificado sin el correspondiente acto administrativo.
3. Durante el cuatrimestre se realizó la validación de los conceptos técnicos generados, con el fin de verificar que fueran emitidos de acuerdo con los parámetros establecidos. Esta actividad fue ejecutada por profesionales pertenecientes a grupos diferentes, con el propósito de garantizar la transparencia e independencia del seguimiento.
4. De manera permanente se divulgó la política antisoborno en las respuestas remitidas a los ciudadanos que contienen los conceptos técnicos elaborados, fortaleciendo su conocimiento a través de este canal de comunicación.
Adicional, se realizaron las siguientes actividades de apropiación:
5. Se envió a todo el personal de la Subdirección Técnica de Operaciones (STOP) el nuevo Plan de Gestión de Integridad para su lectura y apropiación, así como la última actualización del Código de Integridad.
6. Se diseñó y compartió con toda la dependencia una presentación sobre los valores de integridad de la entidad.
7. Se elaboró y difundió entre el equipo de la STOP un formulario sobre el Código de Integridad, con el fin de recoger las percepciones y conceptos de sus integrantes.
8. Se llevó a cabo una reunión con todo el equipo de la STOP, en la que se abordaron temas relacionados con la prevención del soborno y el fortalecimiento de la cultura de integridad.
Como resultado de la aplicación de estos controles y de las acciones de apropiación desarrolladas, durante el cuatrimestre no se materializaron hechos asociados al riesgo de soborno.
https://drive.google.com/drive/u/0/folders/1wbRVBYhJsb_pflo_uVdtwbhVyvThJtpM</t>
  </si>
  <si>
    <t>COBRO ORDINARIO Y PERSUASIVO</t>
  </si>
  <si>
    <t>Un tercero ofrece, promete o entrega una dádiva o comisión a un colaborador del IDU quien la solicita o la recibe para alterar el valor de la liquidación de la contribución del predio   en las etapas de cobro ordinario y persuacivo</t>
  </si>
  <si>
    <t xml:space="preserve">1. Parametrización del sistema Valoricemos para que se evidencien las actuaciones de cobro ordinario y persuasivo y las actualizaciones muensuales de la deuda.
2. Control de calidad mensual, realizado a los predios con deuda de valorización vigente, con segregación de funciones. 
3. Parametrización  en el sistema Valoricemos para que el valor de la contribución no se pueda eliminar o modificar sin mediar un acto administrativo debidamente ejecutoriado.
</t>
  </si>
  <si>
    <t xml:space="preserve">Todos los controles están documentados (Sistema Valoricemos, Procedimiento PR-VF-14 COBRO ORDINARIO Y PERSUASIVO) </t>
  </si>
  <si>
    <t>Con el fin de garantizar que el proceso de liquidación se ejecute de manera correcta y prevenir la materialización del riesgo, se aplican los siguientes controles:
1. Se verifica que el Sistema de Información Valoricemos (SIV) registre la trazabilidad de todos los movimientos realizados durante la actualización de la deuda.
2. Mensualmente se realizan controles de calidad para verificar que el proceso de liquidación y cobro se haya ejecutado conforme a los parámetros de transparencia establecidos.
3. El Sistema de Información Valoricemos (SIV) se encuentra parametrizado para impedir que el valor de la contribución sea eliminado o modificado sin que medie un acto administrativo debidamente ejecutoriado. Al igual, mensualmente se reportan los ajustes efectuados en el sistema para que el líder del equipo verifique que estos correspondan a solicitudes de otras áreas y que hayan sido realizados por los profesionales con los permisos autorizados para efectuar dichos movimientos, garantizando así la transparencia y la integridad del proceso.
Adicional, se realizaron las siguientes actividades de apropiación:
4. Se envió a todo el personal de la Subdirección Técnica de Operaciones (STOP) el nuevo Plan de Gestión de Integridad para su lectura y apropiación, así como la última actualización del Código de Integridad.
5. Se diseñó y compartió con toda la dependencia una presentación sobre los valores de integridad de la entidad.
6. Se elaboró y difundió entre el equipo de la STOP un formulario sobre el Código de Integridad, con el fin de recoger las percepciones y conceptos de sus integrantes.
7. Se llevó a cabo una reunión con todo el equipo de la STOP, en la que se abordaron temas relacionados con la prevención del soborno y el fortalecimiento de la cultura de integridad.
Como resultado de la aplicación de estos controles y de las acciones de apropiación desarrolladas, durante el cuatrimestre no se materializaron hechos asociados al riesgo de soborno.
https://drive.google.com/drive/u/0/folders/1wbRVBYhJsb_pflo_uVdtwbhVyvThJtpM</t>
  </si>
  <si>
    <t>Un tercero ofrece, promete o entrega una dádiva o comisión a un Directivo del IDU quien la solicita o la recibe para alterar el valor de la liquidación de la contribución del predio   en las etapas de cobro ordinario y persuacivo</t>
  </si>
  <si>
    <t>Con el fin de garantizar que el proceso de liquidación se ejecute de manera correcta y prevenir la materialización del riesgo, se aplican los siguientes controles:
1. Se verifica que el Sistema de Información Valoricemos (SIV) registre la trazabilidad de todos los movimientos realizados durante la actualización de la deuda.
2. Mensualmente se realizan controles de calidad para verificar que el proceso de liquidación y cobro se haya ejecutado conforme a los parámetros de transparencia establecidos.
3. El Sistema de Información Valoricemos (SIV) se encuentra parametrizado para impedir que el valor de la contribución sea eliminado o modificado sin que medie un acto administrativo debidamente ejecutoriado. Al igual, mensualmente se reportan los ajustes efectuados en el sistema para que el líder del equipo verifique que estos correspondan a solicitudes de otras áreas y que hayan sido realizados por los profesionales con los permisos autorizados para efectuar dichos movimientos, garantizando así la transparencia y la integridad del proceso.
Adicional, se realizaron las siguientes actividades de apropiación:
4. Se envió a todo el personal de la Subdirección Técnica de Operaciones (STOP) el nuevo Plan de Gestión de Integridad para su lectura y apropiación, así como la última actualización del Código de Integridad.
5. Se diseñó y compartió con toda la dependencia una presentación sobre los valores de integridad de la entidad.
6. Se elaboró y difundió entre el equipo de la STOP un formulario sobre el Código de Integridad, con el fin de recoger las percepciones y conceptos de sus integrantes.
7. Se llevó a cabo una reunión con todo el equipo de la STOP, en la que se abordaron temas relacionados con la prevención del soborno y el fortalecimiento de la cultura de integridad.
Como resultado de la aplicación de estos controles y de las acciones de apropiación desarrolladas, durante el cuatrimestre no se materializaron hechos asociados al riesgo de soborno.
https://drive.google.com/drive/u/0/folders/1wbRVBYhJsb_pflo_uVdtwbhVyvThJtpM</t>
  </si>
  <si>
    <t>GESTIÓN INTERINSTITUCIONAL</t>
  </si>
  <si>
    <t>Liderar, orientar y realizar gestiones de coordinación interinstitucional con las Entidades del Orden Internacional, Nacional, Regional y Distrital, Empresas de Servicios Públicos, Sector Privado y/o Terceros para adelantar la planeación, ejecución, seguimiento y control de los proyectos de infraestructura vial, transporte y espacio público, a cargo de la Entidad y/o Terceros, así como el análisis, planeación, evaluación y viabilización de los proyectos bajo el esquema de Asociación Público Privadas.</t>
  </si>
  <si>
    <t>CARACTERIZACIÓN
ESP</t>
  </si>
  <si>
    <t>Un Tercero acepta, solicita, promete, ofrece o entrega dádivas o beneficios a un Colaborador del IDU quien la solicita o recibe para que se incorporen cláusulas o condiciones en los estudios previos para la suscripción de los  convenios, acuerdos y/o actos administrativos asociados a beneficios para un tercero o para una ESP.</t>
  </si>
  <si>
    <t>1, Mesas de concertación (convocatorias, grabaciones o avances de las minutas, etc)
2. Designación de la supervisión del convenio según la etapa del ciclo de vida del objeto del mismo cuando aplique.</t>
  </si>
  <si>
    <t xml:space="preserve">1 y 2 con evidencia permanente </t>
  </si>
  <si>
    <t>Se realiza el monitoreo de los riesgos correspondiente al segundo cuatrimestre del 2026. Se informa que luego de revisar la información, no se presentaron cambios en la tipificación de los riesgos ni en la estructura de los controles vigentes.
En cuanto al control No. 2, se informa que, a la fecha, las designaciones de supervisión correspondientes a los convenios con ESP se encuentran vigentes.</t>
  </si>
  <si>
    <t>Se verificó la actualización y el monitoreo del proceso para el segundo cuatrimestre de 2026 (mayo a agosto); se actualizaron el objetivo del proceso, la descripción de algunos riesgos y los controles. El reporte se realizó de manera correcta. Se analizaron los temas de riesgos medioambientales y los impactos de este orden que se pueden generar con ocasión del riesgo antisoborno.</t>
  </si>
  <si>
    <t>Un Tercero acepta, solicita, promete, ofrece o entrega dádivas o beneficios a un Directivo del IDU quien la solicita o recibe para que se incorporen cláusulas o condiciones en los estudios previos para la suscripción de los  convenios, acuerdos y/o actos administrativos asociados a beneficios para un tercero o para una ESP.</t>
  </si>
  <si>
    <t xml:space="preserve">3. Memorando de solicitud de elaboración del convenio, acuerdo y/o acto administrativo con las ESP, PRST o Empresas TIC con sus respectivos anexos, relacionados con las redes y activos de servicios públicos
4. Convenio, acuerdo y/o acto administrativo suscrito
</t>
  </si>
  <si>
    <t>3 y 4 documentados</t>
  </si>
  <si>
    <t xml:space="preserve">3 y 4 con evidencia permanente </t>
  </si>
  <si>
    <t>Se realiza el monitoreo de los riesgos correspondiente al segundo cuatrimestre del 2026. Se informa que luego de revisar la información, no se presentaron cambios en la tipificación de los riesgos ni en la estructura de los controles vigentes.</t>
  </si>
  <si>
    <t>CARACTERIZACIÓN
Instrumentos de Planeación y/o Cargas urbanísticas</t>
  </si>
  <si>
    <t>Un tercero público o privado acepta, solicita, promete, ofrece o entrega dádivas a un colaborador del IDU quien la solicita o recibe, para modificar o alterar los estudios previos y las propuestas de convenios, acuerdos y/o actos administrativos derivados de los instrumentos de planeación y/o movilidad adoptados por la respectiva autoridad .</t>
  </si>
  <si>
    <t xml:space="preserve">1. Oficios de solicitud del tercero con la propuesta de cumplimiento de las obligaciones en el marco de los instrumentos de planeación
2. Mesas de reunión o de trabajo (convocatorias, grabaciones, listas de asistencia, etc)
3. Memorando de recomendación de suscripción de los convenios, acuerdos y/o actos administrativos con anexos requeridos. 
4. Los Actos administrativos por medio del cual se adopta el instrumento de planeación emitidos por las entidades competentes.
5. Los Actos administrativos donde se establecen las compensaciones en dinero para el cumplimiento de las obligaciones urbanisticas.  </t>
  </si>
  <si>
    <t>Se realiza el monitoreo de los riesgos correspondiente al segundo cuatrimestre del 2026. Se informa que luego de revisar la información, no se presentaron cambios en la tipificación de los riesgos ni en la estructura de los controles vigentes.
Se informa que a la fecha no se han remitido memorandos de recomendación o elaborado Actos Administrativos para adopción de instrumentos de planeación o establecer el cumplimiento de compensaciones en dinero para el cumplimiento de obligaciones urbanísticas para el presente periodo comprendido entre mayo y agosto del presente año.</t>
  </si>
  <si>
    <t>Un tercero público o privado acepta, solicita, promete, ofrece o entrega dádivas a un Directivo del IDU quien la solicita o recibe, para modificar o alterar los estudios previos y las propuestas de convenios, acuerdos y/o actos administrativos derivados de los instrumentos de planeación y/o movilidad adoptados por la respectiva autoridad .</t>
  </si>
  <si>
    <t>CARACTERIZACIÓN
APPs</t>
  </si>
  <si>
    <t>Un tercero acepta, solicita, promete, ofrece o entrega dádivas a un Colaborador del IDU quien la solicita o recibe, para emitir un concepto de viabilidad sobre una propuesta de APP de iniciativa Privada (IP) presentada ante el IDU generando un favorecimiento en el proyecto de APP que le permita la explotación económica y usufructo de bienes del distrito.</t>
  </si>
  <si>
    <t>ORIGINADOR</t>
  </si>
  <si>
    <t xml:space="preserve"> Una acción de una persona natural o jurídica que puede ejercer influencia en beneficio particular</t>
  </si>
  <si>
    <t>Falta de transparencia en el proceso de evaluación de la APP</t>
  </si>
  <si>
    <t xml:space="preserve">1. Propuesta de APP presentada al IDU por el Originador
2. Registro en el RUAPP
3. Solicitud de concepto a entidades distritales competentes
4. Comité Distrital de APP
5. Acto Administrativo de viabilidad o rechazo de la propuesta de APP </t>
  </si>
  <si>
    <t>Controles documentados</t>
  </si>
  <si>
    <t xml:space="preserve">1, 2, 3, 4 y 5 con evidencia </t>
  </si>
  <si>
    <t>Se realiza el monitoreo de los riesgos correspondiente al segundo cuatrimestre del 2026. Se informa que luego de revisar la información, se complementó la descripción del riesgo y se incluyó un control a la estructura vigente</t>
  </si>
  <si>
    <t>Un tercero acepta, solicita, promete, ofrece o entrega dádivas a un Colaborador del IDU quien la solicita o recibe, para emitir un concepto de viabilidad sobre una propuesta de APP Privada presentada ante el IDU generando un favorecimiento en el proyecto de APP que le permita la explotación económica y usufructo de bienes del distrito.</t>
  </si>
  <si>
    <t>1 (Confidencialidad) y 2 documentados</t>
  </si>
  <si>
    <t>1, 2, 3, 4 y 5 con evidencia</t>
  </si>
  <si>
    <t>INSTRUCTIVO SOLICITUD DE CDP, CRP, Y SAP A TRANSMILENIO</t>
  </si>
  <si>
    <t xml:space="preserve">Un tercero acepta, solicita, promete, ofrece o entrega dádivas a un Colaborador del IDU quien la solicita o recibe, para aprobar la solicitud del CDP, CRP y SAP (solicitud de autorización de pago) y asignar la fuente de financiación, sin contar con los parámetros requeridos o de cumplimiento.  </t>
  </si>
  <si>
    <t>1. Seguimiento periódico al presupuesto aprobado para la ejecución de los convenios de Transmilenio a través del Comité IDU- Transmilenio. (Preguntar a Blanquita)
2. Presentaciones para aprobación de presupuestos en el comité IDU- Transmilenio</t>
  </si>
  <si>
    <t>SGDU 
OCIT
SGI</t>
  </si>
  <si>
    <t xml:space="preserve">Todos estan documentados </t>
  </si>
  <si>
    <t>todos tienen evidiencias</t>
  </si>
  <si>
    <t xml:space="preserve">Un tercero acepta, solicita, promete, ofrece o entrega dádivas a un Directivo del IDU quien la solicita o recibe, para aprobar la solicitud del CDP, CRP y SAP (solicitud de autorización de pago) y asignar la fuente de financiación, sin contar con los parámetros requeridos o de cumplimiento.  </t>
  </si>
  <si>
    <t>1. Convenios Suscritos con Transmilenio con obligaciones definidas y responsables 
2. Oficios de solicitud de CDP, CRP y SAP (solicitud de autorización de pago) del IDU a Transmilenio</t>
  </si>
  <si>
    <t>PERMISOS PARA LA INTERVENCIÓN DE INFRAESTRUCTURA DE TRANSPORTE POR TERCEROS</t>
  </si>
  <si>
    <t>Un interesado en intervenir infraestructura vial a través de un permiso voluntario acepta, solicita, promete, ofrece o entrega dádivas a un Colaborador del IDU, para dar un concepto favorable sin que se cumplan las validaciones establecidas, o de alguna otra manera no sea conveniente el proyecto propuesto por el interesado.</t>
  </si>
  <si>
    <t>1. Propuesta del sector privado o intención para ejecutar un proyecto de infraestructura vial a través del mecanismo de permisos Voluntarios
2. Socialización y presentación del proyecto por el solicitante con las áreas relacionadas y pertinentes del IDU de la intención del permiso
3. Memorandos de validación del proyecto con las diferentes áreas del IDU (DTAI-DTINI-DTDP-DTP-DTC.DTCI)
4. Memorando de solicitud de publicación a la OAC de la intención del permiso voluntario en un diario de alta circulación
5. Oficio de respuesta al solicitante determinando  la viabilidad o no del permiso
6. Solicitud formal del interesado del permiso Voluntario  una vez se le comunico que es viable
7. Memorando de recomendación a la Dirección General de suscripción del acto administrativo por medio del cual se otorga el permiso  
8. Notificación al interesado del Acto Administrativo suscrito y legalización del mismo</t>
  </si>
  <si>
    <t>SGDU 
SGI</t>
  </si>
  <si>
    <t xml:space="preserve">En este cuatrimestre, no se adelantaron permisos voluntarios para intervenir infraestructura vial, sin embargo se realizaron Reuniones previas de evaluación de la viabilidad con CISA para otorgar permisos voluntarios una vez cuenten con los avales de la SDP y Secretaría Distrital de Hábitat.
Adicionalmente, se encuentra en estudio de viabilidad la solicitud de Gree movil via patio taller transmilenio fontibon. </t>
  </si>
  <si>
    <t>1 Con evidencia</t>
  </si>
  <si>
    <t>Un interesado en intervenir infraestructura vial a través de un permiso voluntario acepta, solicita, promete, ofrece o entrega dádivas a un Directivo del IDU, para dar un concepto favorable sin que se cumplan las validaciones establecidas, o de alguna otra manera no sea conveniente el proyecto propuesto por el interesado.</t>
  </si>
  <si>
    <t>Se realiza el monitoreo de los riesgos correspondiente al segundo cuatrimestre del 2026. Se informa que luego de revisar la información, no se presentaron cambios en la tipificación de los riesgos ni en la estructura de los controles vigentes.</t>
  </si>
  <si>
    <t xml:space="preserve"> </t>
  </si>
  <si>
    <t>GESTIÓN DE TALENTO HUMANO</t>
  </si>
  <si>
    <t>Desarrollar las competencias del talento humano, gestionando planes, programas y proyectos que contribuyan a mejorar su calidad de vida para el cumplimiento de la Misión, Visión y Objetivos Estratégicos bajo la normatividad vigente.</t>
  </si>
  <si>
    <t>PRIMER PERIODO (ENERO - ABRIL/2026)</t>
  </si>
  <si>
    <t>ADMINISTRACIÓN DE SEGURIDAD SOCIAL</t>
  </si>
  <si>
    <t>Un tercero ofrece, promete o entrega una dádiva a un colaborador del IDU, y esté la recibe o no; o, el colaborador solicita la dádiva al tercero, con el fin de influenciar durante el proceso de afiliación y traslado al régimen de seguridad social.</t>
  </si>
  <si>
    <t xml:space="preserve">1. Diligenciamiento formato FO-TH-31 "INFORMACIÓN BASE  AL INGRESO DE PERSONAL"
2. Revisión de la Solicitud de afiliación del interesado con los respectivos soportes, con segregación de funciones. 
3. Divulgación masiva a través de canales institucionales de comunicación de la oferta y asesoría por parte de las entidades prestadoras de servicios de seguridad social.
</t>
  </si>
  <si>
    <t>Todos los controles están documentados</t>
  </si>
  <si>
    <t>Todos los controles cuentan con evidencias</t>
  </si>
  <si>
    <t>No se ha materializado el riesgo. Han sido efectivos los controles existentes. 
Se mantiene el riesgo y sus componentes.</t>
  </si>
  <si>
    <t>Se verificó el monitoreo del proceso para el segundo cuatrimestre de 2026 (mayo a agosto). Se ajustó la fecha de monitoreo, que había sido registrada con fecha de 2025. El reporte se realizó de manera correcta. Se analizaron los temas de riesgos medioambientales y los impactos de este orden que se pueden generar con ocasión del riesgo antisoborno.</t>
  </si>
  <si>
    <t>Un tercero ofrece, promete o entrega una dádiva a un Directivo del IDU, y esté la recibe o no; o, el directivo solicita la dádiva al tercero, con el fin de influenciar durante el proceso de afiliación y traslado al régimen de seguridad social.</t>
  </si>
  <si>
    <t xml:space="preserve">
1. Diligenciamiento formato FO-TH-31 "INFORMACIÓN BASE  AL INGRESO DE PERSONAL"
2. Revisión de la Solicitud de afiliación del interesado con los respectivos soportes
3. Divulgación masiva a través de canales institucionales de comunicación de la oferta y asesoría por parte de las entidades prestadoras de servicios de seguridad social.
</t>
  </si>
  <si>
    <t xml:space="preserve">No se ha materializado el riesgo. Han sido efectivos los controles existentes. 
Se mantiene el riesgo y sus componentes.
</t>
  </si>
  <si>
    <t>PROGRAMA DEL SISTEMA DE ESTÍMULOS Y PLAN INSTITUCIONAL DE CAPACITACIÓN</t>
  </si>
  <si>
    <t xml:space="preserve">Un tercero ofrece, promete o entrega una dádiva a un colaborador del IDU, y esté la recibe o no; o, el colaborador solicita la dádiva al tercero,  para beneficiarlo durante la ejecución del contrato de estímulos o de Capacitación
</t>
  </si>
  <si>
    <t xml:space="preserve">1. Minuta de contrato suscrito con la Caja de Compensación que presta servicios al IDU (contrato del plan de bienestar) y con la Universidad Nacional de Colombia (contrato de capacitación). Lo anterior, amparado en la normatividad vigente.
2. Utilización plataforma transacción SECOP II
3. Seguimientos mensuales por parte del supervisor del contrato, con segregación de funciones.
4. Trámite de pagos a través del sistema SIGPAGOS 
5. Cuadro de seguimiento financiero.
6.Certificado de cumplimiento suscrito por el supervisor del contrato.
</t>
  </si>
  <si>
    <t xml:space="preserve">No se ha materializado el riesgo. Han sido efectivos los controles existentes. 
Se mantiene el riesgo y sus componentes
</t>
  </si>
  <si>
    <t xml:space="preserve">Un tercero ofrece, promete o entrega una dádiva a un directivo del IDU, y esté la recibe o no; o, el directivo solicita la dádiva al tercero  para beneficiarlo durante la ejecución del contrato de estímulos o de capacitación.
</t>
  </si>
  <si>
    <t>EXPEDICIÓN DE CERTIFICACIONES</t>
  </si>
  <si>
    <t>Un tercero ofrece, promete o entrega una dádiva a un colaborador del IDU, y esté la recibe o no; o, el colaborador solicita la dádiva al tercero,  para que altere las funciones, períodos laborados o factores salariales.</t>
  </si>
  <si>
    <t xml:space="preserve">1. Radicación y respuesta de las solicitudes de cerficación a través del Sistema de Gestión Documental.
2. Documentos que reposan en la historia laboral del funcionario y/o exfuncionario.
3. Certificación con segregación de funciones.
4. Instructivo IN-TH-01 "Instructivo de Expedición de Certificaciones".
</t>
  </si>
  <si>
    <t>Un tercero ofrece, promete o entrega una dádiva a un directivo del IDU, y esté la recibe o no; o, el directivo solicita la dádiva al tercero  para que altere las funciones, períodos laborados o factores salariales.</t>
  </si>
  <si>
    <t xml:space="preserve">1. Radicación y respuesta de las solicitudes de cerficación a través del Sistema de Gestión Documental
2. Documentos que reposan en la historia laboral del funcionario y/o exfuncionario.
3. Certificación con segregación de funciones.
4. Instructivo IN-TH-01 "Instructivo de Expedición de Certificaciones".
</t>
  </si>
  <si>
    <t xml:space="preserve">No se ha materializado el riesgo. Han sido efectivos los controles existentes. 
Se mantiene el riesgo y sus componentes.
</t>
  </si>
  <si>
    <t>GESTIÓN INTEGRAL DE PROYECTOS</t>
  </si>
  <si>
    <t>Implementar buenas prácticas de gestión de proyectos basadas en lineamientos de estándares nacionales e internacionales que contribuyan al cumplimiento de los objetivos institucionales, al mejoramiento integral de la organización y al mejoramiento del desempeño de los proyectos y/o etapas del ciclo de vida de los proyectos misionales que desarrolla la entidad.</t>
  </si>
  <si>
    <t>REPORTE DESEMPEÑO ETAPA CICLO VIDA PROYECTOS MISIONALES</t>
  </si>
  <si>
    <t>Que un Directivo del IDU intervenga para que los responsables de revisar y cargar la información al sistema ZIPA relacionada con el avance del contrato, soliciten o reciban una dádiva al contratista o interventor, a cambio de omitir o modificar dicha revisión o cargue.</t>
  </si>
  <si>
    <t>1. Trazabilidad de los ajustes efectuados en ZIPA para monitorear los cambios en la información (La información cargada en ZIPA cuenta con LOG de auditoria)
2. Reuniones de seguimiento referente al registro y calidad de los datos de los proyectos de infraestructura en ZIPA
3. Información de avance de los proyectos de infraestructura para la movilidad disponble en el Visor de Proyectos para el Control Ciudadano y de Terceros.
4. Restricción para cambios en los informes de avance con una periodicidad mayor a tres meses por parte del área técnica.
5. Cuando se requiera un cambio superior a tres meses, el área debe remitir a la OAP (Administrador ZIPA) por medio de memorando la solicitud junto con el Informe de Interventoría o documento que soporta el cambio.</t>
  </si>
  <si>
    <t xml:space="preserve">
OAP
 </t>
  </si>
  <si>
    <t>3 Descrito en el instructivo ZIPA.
1 y 4 controles automáticos.</t>
  </si>
  <si>
    <t>1 - 5 Con evidencias</t>
  </si>
  <si>
    <t>EJECUCIÓN DE CONTROLES:Los controles se han ejecutado en el periodo y se cuenta con evidencias. Materialización:
1. Control 1: Cuando se efectuan cambios en los informes de avance registrados en el Sistema Zipa, en la parte inferior del informe el sistema relaciona la trazabilidad de cada cambio. Además desde la vigencia 2025, se parametrizó el sistema, para que al momento de modificar un dato en los informes de avance publicados, el usuario requiera diligenciar el campo justificación de la modificación, y así proceeder a guardar y publicar el informe. Así mismo, se genera un conteo automático del número de modificaciones efectuadas a un mismo informe, el sistema envía automáticamente notificación de los cambios efectuados tanto al coordinador Zipa del área como al administrador Zipa. Se deja como evidencia: Caso 1 del contrato IDU-1601-2019, al que se le llevó a cabo modificación a la semana 288, el 4 de julio de 2026, contada por el sistema como primer vez, se adjunta como soporte el PDF 1.1  que permite observar la traza del sistema, y el PDF 1.2.del correo que envía automáticamente el sistema, notificando la modificación del informe para la supervisión y seguimiento del área. Se incluye también el Caso 2 del contrato IDU-1618-2025, al que se le llevó a cabo modificación a la semana 8,  el 25 de mayo del 2026, contada por el sistema como primer vez, se adjunta como soporte  el PDF 2.1  que permite observar la traza del sistema, y el PDF 2.2.del correo que envía automáticamente el sistema, notificando la modificación del informe para la supervisión y seguimiento del área.
2. Control 2: En el marco de la identificación de posibles inconsistencias de los datos en el sistema por parte del administrador Zipa, y/o las necesidades/dificultades de las áreas en el registro de la información, se llevan a cabo reuniones de revisión y capacitación del uso de la herramienta ZIPA, para fortalecer la calidad de los datos en el sistema. Se deja como evidencia documento con el pantallazo de las reuniones desarrolladas con las diferentes áreas y  los temas tratados por mes: cinco (5) en mayo, una (1) en junio, tres (3) en julio y cuatro (4) en agosto    
3. Control 3: El Visor de Proyectos se encuentra disponible a la ciudadanía para la visualización de la informaciñón de los proyectos del IDU. Desde la OAP, se hace seguimiento a la disponibilidad de los datos presentados en el visor mediante el monitoreo de la actualización del registro de información en el Zipa, el reporte de incidentes que impiden el correcto registro y el reporte de casos de no funcionalidad de la herramienta a la mesa de ayuda cuando se presentan inconsistencias. Se deja como evidencia  correos de seguimiento sobre la actualización de los informes en Zipa,memorando a la dependencia con mayores atrasos y el memorando sobre los requerimientos de ajustes al visor de proyectos.
4. Control 4: El Sistema de Gestión Integral de Proyectos- Zipa bloquea después de los 90 días de pulicado el informe semanal de seguimiento de un determinado contrato, cualquier cambios en el registro por parte del área misional. Por esta razón se incluyó en la versión 6.0 del Instructivo  Zipa,  el protocolo para las solicitudes de reinicio de flujo de informes de avance semanales con más de 90 días de publicado, las cuales requieren: solicitud del reinicio por parte de la dependencia vía memorando, justificación con  los documentos soporte de los informes de interventoría de las semanas sobre las cuales se requiere efectuar un ajuste, y una mesa de  revisión para aprobación y trámite de esta solicitud. Se deja como evidencia: La versión 6.0 del instructivo la cual contiene las nuevas directrices en los numerales 8.1, 8.2 y 8.6   
5. Control 5: Durante el segundo cuatrimestre de 2026 se dió trámite, vía memorando, a una (1) solicitud de reinicio de flujo de informes de avance, siguiendo el protocolo establecido en la versión 6.0 del instructivo Zipa. Se deja como evidencia: Los memorandos de: 1) citación a la mesa de reinicio de flujo de informes de avances del contrato IDU-353-2020, y la respuesta de los ajustes respectivos llevados a cabo en el sistema, de acuerdo con lo solicitado.</t>
  </si>
  <si>
    <t>Se verificó la actualización y el monitoreo del proceso para el segundo cuatrimestre de 2026 (mayo a agosto); se actualizó la descripción de los controles. El reporte se realizó de manera correcta. Se analizaron los temas de riesgos medioambientales y los impactos de este orden que se pueden generar con ocasión del riesgo antisoborno.</t>
  </si>
  <si>
    <t>Un contratista o interventor promete u ofrece  una dádiva a los responsables de revisar y cargar la información al sistema ZIPA, relacionada con el avance del contrato, a cambio de que se omita o modifique dicha revisión o cargue.</t>
  </si>
  <si>
    <t>1. Trazabilidad de los ajustes efectuados en ZIPA para monitorear los cambios en la información (La información cargada en ZIPA cuenta con LOG de auditoria)
2. Reuniones de seguimiento referente al registro y calidad de los datos de los proyectos de infraestructura en ZIPA
3. Información de avance de los proyectos de infraestructura para la movilidad disponble en el Visor de Proyectos para el Control Ciudadano y de Terceros.
4. Restricción para cambios en los informes de avance con una periodicidad mayor a tres meses por parte del área técnica. 
5.Cuando se requiera un cambio superior a tres meses, el área debe remitir a la OAP (Administrador ZIPA) por medio de memorando la solicitud junto con el Informe de Interventoría o documento que soporta el cambio.</t>
  </si>
  <si>
    <t>3 Descrito en el instructivo ZIPA.
1y 4 controles automáticos.</t>
  </si>
  <si>
    <t>PRÁCTICAS INTEGRALES DE GESTIÓN</t>
  </si>
  <si>
    <t>Definir e Implementar prácticas en Calidad, Gestión Ambiental y Seguridad y Salud Ocupacional de acuerdo con las necesidades organizacionales, los requisitos legales y normativos con el fin de mejorar el desempeño de la Entidad.</t>
  </si>
  <si>
    <t>Auditoria de certificación</t>
  </si>
  <si>
    <t xml:space="preserve">Un tercero solicita. promete o recibe dádivas de un Colaborador del IDU quien la solicta o recibe, para alterar los informes de auditoria y no redactar los hallazgos encontrados en el proceso de auditoria conforme a lo evidenciado.  </t>
  </si>
  <si>
    <t>1. Participación de un equipo interdisciplinario y acompañamiento de facilitadores en las auditorias a cada proceso. (Soportes de registros de auditoría). (Actas y grabaciones de reunión de apertura y cierre de auditoría). Se incluye Protocolo de Atención de  Auditorias de Certificación DU-AC-20, el cual define politicas internas y resposnabilidades.
2. Informe final de auditoría revisado por las partes.
3. Equipo de supervisión que verifica cumplimiento de requisitos y productos.
4. Comité evaluador por parte del ente certificador (En caso de cualquier observación o queja )</t>
  </si>
  <si>
    <t>2 3 y 4 docunentado</t>
  </si>
  <si>
    <t>2, 3 y 4 con evidencias</t>
  </si>
  <si>
    <t xml:space="preserve">Los controles están planificados y habilitados para ser ejecutados cuando se realicen las auditorias de certificación. 
Durante el mes de agosto se recibió la audioría de seguimiento 1 a EFR. Las demás auditorias están programadas para el último cuatrimestre.
no se evidenció materialización del riesgo.
En el control 2 se incluye el Protocolo de atención a auditorías, documentado en el mes de agosto del 2026.
</t>
  </si>
  <si>
    <t>Se verificó el monitoreo del proceso para el segundo cuatrimestre de 2026 (mayo a agosto). Se ajustó la fecha de monitoreo (registrada con año 2025) y se completó la valoración de controles de los riesgos correspondientes. El reporte se realizó de manera correcta. Se analizaron los temas de riesgos medioambientales y los impactos de este orden que se pueden generar con ocasión del riesgo antisoborno.</t>
  </si>
  <si>
    <t xml:space="preserve">Un tercero solicita. promete o recibe dádivas de un Directivo del IDU quien la solicta o recibe, para alterar los informes de auditoria y no redactar los hallazgos encontrados en el proceso de auditoria conforme a lo evidenciado.  </t>
  </si>
  <si>
    <t>1. Participación de un equipo interdisciplinario y acompañamiento de facilitadores en las auditorias a cada proceso. (Soportes de registros de auditoría). (Actas y grabaciones de reunión de apertura y cierre de auditoría)
2. Informe final de auditoría revisado por las partes.
3. Equipo de supervisión que verifica cumplimiento de requisitos y productos.
4.  comité evaluador por parte del ente certificador (En caso de cualquier observación o queja )</t>
  </si>
  <si>
    <t>CARACTERIZACION</t>
  </si>
  <si>
    <t>Un Tercero solicita, promete o recibe de un Colaborador del IDU una dadiva  para que la evaluación del PIGA del IDU sea calificada satisfactoriamente.</t>
  </si>
  <si>
    <t>Autoridad Ambiental</t>
  </si>
  <si>
    <t>1. Verificación de los informes contra soportes de STRF 
2. Recorrido con un equipo interdisciplinario durante la auditoría de la autoridad ambiental.
3. Visitas periódicas de verificación de cumplimiento de requistos PIGA a las sedes, (simulando autoridad ambiental.)</t>
  </si>
  <si>
    <t>1, 2 y 3  Documentados</t>
  </si>
  <si>
    <t>1, 2 Y 3  con evidencias en actas o registros de visitas PIGA</t>
  </si>
  <si>
    <t>Gestión controles:
1. La OGA envió informe del gestor ambiental a la DG en el mes de julio de 2026.
2. La autoridad ambiental no ha programado a la fecha visita para la vigencia 2026, y tampoco ha emitido resultado de la auitoría realizada respecto de la vigencia 2025.
3. En el periodo se realizó1 visita en junio para inspección de cumplimiento PIGA.
Evidencia FOAC52
El riesgo en el periodo no se materializó</t>
  </si>
  <si>
    <t>Un Tercero solicita, promete o recibe de un Directivo del IDU una dadiva  para que la evaluación del PIGA del IDU sea calificada satisfactoriamente.</t>
  </si>
  <si>
    <t>1. Verificación de los informes contra soportes de STRF.
2. Recorrido con un equipo interdisciplinario durante la auditoría de la autoridad ambiental.
3. Visitas periódicas de verificación de cumplimiento de requistos PIGA a las sedes, (simulando autoridad ambiental.)</t>
  </si>
  <si>
    <t>PLANEACIÓN ESTRATÉGICA</t>
  </si>
  <si>
    <t>Proveer al IDU de una estructura de gestión estratégica, táctica y operativa, capaz de aportar a la entidad un enfoque sistémico e integral, proyectado en el tiempo y en el territorio de conformidad con los estatutos institucionales y el Plan Distrital de Desarrollo. para garantizar la sostenibilidad y reconocimiento institucional de la entidad por la generación de valores públicos,</t>
  </si>
  <si>
    <t>PRPE01 Modificaciones Presupuestales</t>
  </si>
  <si>
    <t>Posibilidad que un ordenador de gasto del IDU solicite o reciba una dadiva de un tercero para viabilizar una modificación del presupuesto de inversión</t>
  </si>
  <si>
    <t>No Aplica</t>
  </si>
  <si>
    <t>1. Verificar la pertinencia de la modificación presupuestal de acuerdo a lo establecido en los proyectos de inversión (FICHAS EBI) en el marco del PDD.
2. Para modificaciones presupuetales externas, se debe contar el concepto favorable de SDP y/o SDH.
3. Validar que el formato de Modificación Presupuestal sea solicitada por el Ordenador del Gasto de acuerdo a la Resolución de delegación.</t>
  </si>
  <si>
    <t>Jefe OAP - Profesional OAP</t>
  </si>
  <si>
    <t>Procedimiento de Modificaciones presupuestales.</t>
  </si>
  <si>
    <t xml:space="preserve">1-3 Formato de Modiicación Presupustal FOPE44
2 Concepto favorable SDP y/o SDH en caso de que se requiera. </t>
  </si>
  <si>
    <t>Gestión Controles:
1. Se verifican las pertinencias de los recursos para los proyectos de inversión.
2. Para el periodo de mayo  a agosto de 2026, se realizó una modificación externa
3. Se aplica el instrumento para todas las modificaciones presupuestales tramitadas. El total se gestionaron un total de 623 validaciones de las cuales se rechazó 1.
LINK evidencias: SGGC
Materialización:
No se conoció que se haya presentado riesgo de soborno para este proceso</t>
  </si>
  <si>
    <t>Posibilidad que un tercero ofrezca, prometa o entregue una dadiva a un colaborador del IDU para tramitar una modificación del presupuesto de inversión</t>
  </si>
  <si>
    <t>No aplica</t>
  </si>
  <si>
    <t>1. Verificar la pertinencia de la modificación presupuestal de acuerdo a lo establecido en los proyectos de inversión (FICHAS EBI) en el marco del PDD.
2. Para modificaciones presupuetales externas, se debe contar el concepto favorable de SDP y/o SDH.
3. Validar que el formato de Modificación Presupuestal sea solicitada por el Ordenador del Gasto de acuerdo a la Resolución de delegacion.</t>
  </si>
  <si>
    <t>Gestión Controles:
1. Se verifican las pertinencias de los recursos para los proyectos de inversión.
2. Para el periodo de mayo a agosto de 2026 se realizó una modificación presupuetal externa.
3. Se aplica el instrumento para todas las modificaciones presupuestales tramitadas. El total se gestionaron un total de 623 validaciones de las cuales se rechazó 1.
Materialización:
No se conoció que se haya presentado riesgo de soborno para este proceso</t>
  </si>
  <si>
    <t>MEJORAMIENTO CONTÍNUO</t>
  </si>
  <si>
    <t xml:space="preserve">Identificar e implementar acciones de mejora, a través de la aplicación de metodologías de mejoramiento continuo y acciones de prevención en materia disciplinaria, con el propósito de mejorar el desempeño de los procesos y fortalecer el Sistema de Gestión MIPG – SIG. </t>
  </si>
  <si>
    <t>RESPUESTA AL INFORME DE AUDITORIA Y GESTION DEL PLAN DE MEJORAMIENTO
CON ORGANISMOS DE CONTROL</t>
  </si>
  <si>
    <t xml:space="preserve">Un auditor del organismo de control solicite o reciba dádivas de un Colaborador del IDU quien le promete, ofrece o entrega, para alterar los informes de auditoria y no redactar los hallazgos encontrados en el proceso de auditoria conforme a lo evidenciado  </t>
  </si>
  <si>
    <t xml:space="preserve">1. Verificación de radicación de la carta de observaciones mediante el canal oficial.
2. Mesas de trabajo internas para asignación de responsabilidades en la respuesta al informe. citación en calendarios IDU
3. Respuestas a observaciones administrativas únicamente por parte de jefes de dependencia, consolidado para suscripción del Director General.
</t>
  </si>
  <si>
    <t>DG
OCI
EQUIPO DIRECTIVO</t>
  </si>
  <si>
    <t>1 y 3 documentado</t>
  </si>
  <si>
    <t>1 y 3 con evidendia permanente</t>
  </si>
  <si>
    <t>Se documentó la aplicación de los controles. No se presentó materialización del riesgo en este periodo de evaluación</t>
  </si>
  <si>
    <t xml:space="preserve">Un auditor del organismo de control solicite o reciba dádivas de un Directivo del IDU quien le promete, ofrece o entrega, para alterar los informes de auditoria y no redactar los hallazgos encontrados en el proceso de auditoria conforme a lo evidenciado  </t>
  </si>
  <si>
    <t>Un colaborador del organismo de control solicite o reciba dadivas de un directivo del IDU, para el cierre de una acción incumplida o inefectiva.</t>
  </si>
  <si>
    <t>1. Informes de seguimiento trimestral a planes de mejoramiento.
2. Trazabilidad de la información relacionada con el plan de mejoramiento, a través de un sistema de información.
3. La respuesta al cumplimiento de las acciones se recibe mediante  comunicación formal del organismo de control,  a través del medio oficial.</t>
  </si>
  <si>
    <t xml:space="preserve">OCI
ENTES CONTROL
</t>
  </si>
  <si>
    <t>1, 2  y 3 docomentado</t>
  </si>
  <si>
    <t>1, 2 y 3 con evidendia permanente</t>
  </si>
  <si>
    <t>Un colaborador del organismo de control solicite o reciba dadivas de un Colaborador del IDU, para el cierre de una acción incumplida o inefectiva.</t>
  </si>
  <si>
    <t>SUMAS</t>
  </si>
  <si>
    <t>PREINVERSIÓN DE PROYECTOS</t>
  </si>
  <si>
    <t>Contar por parte de la Entidad con estudios en etapa de pre-inversión para los proyectos de infraestructura vial y espacio público, cuyo propósito sea la construcción de nueva infraestructura o las actividades de conservación, mediante mecanismos de evaluación objetiva de componentes técnicos, sociales, prediales, ambientales, y financieros que garanticen la viabilidad de los proyectos en la etapa de ejecución.</t>
  </si>
  <si>
    <t>ELABORACIÓN DE LA PREFACTIBILIDAD O FACTIBILIDAD DE PROYECTOS INTERNA</t>
  </si>
  <si>
    <t>Un tercero ofrece, promete dádivas o comisiones al Colaborador del IDU encargado de elaborar los análisis de alternativas de un proyecto en etapa de preinversión, quien la solicita o la recibe para alterar el resultado de dicho análisis sin la justificación técnica correspondiente en beneficio de un tercero</t>
  </si>
  <si>
    <t>Posibles oferentes</t>
  </si>
  <si>
    <t>Realizar seguimiento y documentación sistemática de la implementación de los lineamientos establecidos en los siguientes instrumentos: 
1) Manual de Maduración de Proyectos IDU (MG-FP-02) y los procedimientos PR-FP-01 (Elaboración de la Prefactibilidad de Proyectos) y PR-FP-02 (Elaboración de la Factibilidad de Proyectos) en su versión vigente 
2) Desarrollar como mínimo UNA Socialización del SGAS con los equipos de la Dirección Técnica de Proyectos y la Subdirección Técnica de Seguimiento a Estructuración, como mecanismo de control preventivo y fortalecimiento de la cultura de integridad.</t>
  </si>
  <si>
    <t>Realizar una revisión cuatrimestral del desarrollo de los proyectos, enfocada en verificar el cumplimiento de los controles establecidos, la validez de los soportes documentales y la identificación de posibles incumplimientos. Adicionalmente, efectuar un seguimiento periódico a las actualizaciones, necesidades de ajuste y novedades que surjan durante la estructuración y etapa de preinversión, con el fin de asegurar la trazabilidad, la toma de decisiones informada y la mitigación oportuna de riesgos.</t>
  </si>
  <si>
    <t>1, 2,3 y 4 con evidencia dtal</t>
  </si>
  <si>
    <t>Un tercero ofrece, promete dadivas o beneficios al colaborador del IDU quien la solicita o la recibe  para que se incluya en el listado enviado para priorización y/o se desarrolle proyectos no priorizados en la etapa de pre factibilidad, beneficiando a terceros.</t>
  </si>
  <si>
    <t>ELABORACIÓN DE ESTRUCTURACIÓN DEL PROCESO PARA LA ETAPA DE DISEÑOS CONTRADOS Y/U OBRA</t>
  </si>
  <si>
    <t>Un posible oferente ofrece o promete dádivas a un Colaborador del IDU quien la solicita o la recibe  para conseguir información del proceso que favorezca al posible oferente.</t>
  </si>
  <si>
    <t>Manual MG-GC-01 MANUAL DE INTERVENTORIA Y/O SUPERVISIÓN DE CONTRATOS
Manual de MG-GC-06 GESTIÓN CONTRACTUAL
Procedimiento PR-PE-06 ESTRUCTURACIÓN DE PROCESOS
SELECTIVOS</t>
  </si>
  <si>
    <t xml:space="preserve">1. Acta de reunión
</t>
  </si>
  <si>
    <t>Un posible oferente ofrece o promete dádivas o comisiones al Colaborador del IDU que esta encargado de recopilar y/o desarrollar los documentos previos, quien la solicita o la recibe, para alterarlos en beneficio propio o de un tercero.</t>
  </si>
  <si>
    <t>incumplimientos de las metas de la Entidad</t>
  </si>
  <si>
    <t>Realizar seguimiento y documentación sistemática de la implementación de los lineamientos establecidos en los siguientes instrumentos: 
1) Procedimiento de Estructuración de Procesos Selectivos - PR-PE-06, Manual de gestión contractual MG-GC-06 en su versión vigente 
2) Desarrollar como mínimo UNA Socialización del SGAS con los equipos de la Dirección Técnica de Proyectos y la Subdirección Técnica de Seguimiento a Estructuración, como mecanismo de control preventivo y fortalecimiento de la cultura de integridad.</t>
  </si>
  <si>
    <t>1. Acta de reunión
2. Memorando de radicación a DTPS</t>
  </si>
  <si>
    <t xml:space="preserve"> SEGUIMIENTO, INTERVENTORIA Y SUPERVISIÓN DE PREFACTIBILIDAD Y/O FACTIBILIDAD
CONTRATADA</t>
  </si>
  <si>
    <t>Que el tercero prometa, entregue u ofrezca dádivas  a un Colaborador del IDU quien la solicita o recibe, para  tramitar sin el cumplimiento de los requisitos y/o retrasar la liquidación del contrato.</t>
  </si>
  <si>
    <t>Afectaciones legales por daño antijurídico (Perdidas de competencias, demandas, etc.)</t>
  </si>
  <si>
    <t xml:space="preserve">Realizar seguimiento y documentación sistemática de la implementación de los lineamientos establecidos en los siguientes instrumentos: 
1) Manual para la Interventoría y/o Supervisión de Contratos (MG-GC-01), PR-GC-13 Liquidación de contratos y convenios en su versión vigente.
</t>
  </si>
  <si>
    <t xml:space="preserve">1, 2, 3, 4 y 5 documentados
 </t>
  </si>
  <si>
    <t>Que un Tercero  promete , entregue u ofrezca dádivas a un Colaborador del IDU quien la solicita o recibe, encargado de recibir, revisar y verificar los estudios de factibilidad,  para que sean aprobados sin cumplir con las exigencias requeridas.</t>
  </si>
  <si>
    <t>Que un Tercero promete , entregue u ofrezca dádivas a un Colaborador del IDU quien la solicita o recibe, encargado de recibir, revisar y verificar los productos y entregables de los estudios de factibilidad,  para que sean aprobados sin cumplir con las exigencias requeridas.</t>
  </si>
  <si>
    <t>Realizar seguimiento y documentación sistemática de la implementación de los lineamientos establecidos en los siguientes instrumentos: 
1) Manual de Maduración de Proyectos IDU (MG-FP-02) y los procedimientos PR-FP-01 (Elaboración de la Prefactibilidad de Proyectos) y PR-FP-02 (Elaboración de la Factibilidad de Proyectos) en su versión vigente 
2) Desarrollar como mínimo UNA Socialización del SGAS con los equipos de la Dirección Técnica de Proyectos y la Subdirección Técnica de Seguimiento a Estructuración, como mecanismo de control preventivo y fortalecimiento de la cultura de integridad.
3) El trámite de pago a terceros se gestiona exclusivamente a través del sistema SIGPAGOS, de conformidad con lo establecido en la Guía de Pago a Terceros, garantizando trazabilidad, transparencia y cumplimiento de los procedimientos establecidos.</t>
  </si>
  <si>
    <t>1. Contratos de consultoría
2. Caracterización del proceso
3. Listas de chequeo, Actas y oficios
4. Lista de asistencia</t>
  </si>
  <si>
    <t>Un Tercero promete, ofrece o entrega dádivas o comisiones, a un colaborador del IDU quien la solicita o recibe para que tramite las modificaciones contractuales, sin estar justificadas o sin que éstas sean verídicas.</t>
  </si>
  <si>
    <t>INNOVACIÓN Y GESTIÓN DEL CONOCIMIENTO</t>
  </si>
  <si>
    <t>Realizar la planeación, gestión, revisión, disposición y seguimiento de la información Geográfica, Precios de referencia, Directorio de Proveedores,
Especificaciones Técnicas y Documentos Técnicos de la infraestructura vial y espacio público para brindar información eficiente y efectiva a los procesos.</t>
  </si>
  <si>
    <t>ACTUALIZACIÓN DE LA BASE DE DATOS DE PRECIOS DE REFERENCIA</t>
  </si>
  <si>
    <t xml:space="preserve">
Posibilidad que un tercero con interés particular ofrezca, prometa o entregue una dádiva, a un Colaborador del IDU quien la solicita o recibe, para modificar el valor  del estudio o análisis de precios de referencia en beneficio del tercero.
</t>
  </si>
  <si>
    <t xml:space="preserve">1. Recibir memorando de solicitud de Ajustes o Inclusión de nuevos precios, con segregación de funciones.
2. Elaborar memorando de Respuesta de inclusión de precios.
3. Elaborar  Análisis de Mercado, (Estudio técnico y estadístico)
4. Preparar reportes de insumos y APUS del aplicativo CIVILDATA
5. Publicar el Visor de precios unitarios de referencia vigente e históricos en la página Web del Instituto.
6. Elaborar memoria técnica del proceso de actualización de la base de precios. </t>
  </si>
  <si>
    <t>Profesional Base de Precios de Referencia - DTINI</t>
  </si>
  <si>
    <t xml:space="preserve">
PR-IC-01 ACTUALIZACIÓN Y MANTENIMIENTO SISTEMA DE PRECIOS UNITARIOS DE REFERENCIA</t>
  </si>
  <si>
    <t xml:space="preserve">1. Memorando de solicitud de Ajustes o Inclusión de nuevos precios, con segregación de funciones.
2. Memorando de Respuesta de inclusión de precios.
3. Análisis de Mercado, (Estudio técnico y estadístico)
4. Reportes de insumos y APUS del aplicativo CIVILDATA
5. Publicación del Visor de precios unitarios de referencia vigente e históricos en la página Web del Instituto.
6.Memoria técnica del proceso de actualización de la base de precios. </t>
  </si>
  <si>
    <t xml:space="preserve">Atendiendo las  recomendaciones para el proceso de Actualización del SIGIDU dadas durante la auditoría interna del mes de junio, para el monitoreo del segundo cuatrimestre del  2026 se aplicaron las mismas recomendaciones para el Proceso de Directorio de Proveedores y se realizaron ajustes en los siguientes puntos:
1. Descripción del riesgo: se ajusta a la estructura del Instructivo INPE 10 num 4.2.3.3 
2. Preguntay 9 para calcular el impacto: se modifica respuesta
3. Controles: se ajustó definición del control, la frase comienza con  el verbo en infinitivo
4. Responsable del control: se detalla o discrimina el rol que ejecuta el control 
5. Documentación : la documentación debe ser similiar a la matriz  de Gestión y Corrupción. Se detalla en dónde está documentado el control.
6. Evidencia: se enuncIan las evidencias de forma similar a la matriz de riesgos de gestión 
7.  Implementación control : se cambió a Manual
8. Monitoreo primera línea: se detalla cada uno de los cambios efectuados </t>
  </si>
  <si>
    <t>Se verificó la actualización y el monitoreo del proceso para el segundo cuatrimestre de 2026 (mayo a agosto); se actualizó el objetivo del proceso y la valoración de impacto de algunos riesgos. El reporte se realizó de manera correcta. Se analizaron los temas de riesgos medioambientales y los impactos de este orden que se pueden generar con ocasión del riesgo antisoborno.</t>
  </si>
  <si>
    <t xml:space="preserve">
Posibilidad que un tercero con interés particular ofrezca, prometa o entregue una dádiva, a un Directivo del IDU  quien la solicita o recibe, para modificar el valor  del estudio o análisis de precios de referencia en beneficio del tercero.
</t>
  </si>
  <si>
    <t>Abuso de poder público para beneficio particular
Conducta Humana (Moral y ética) en beneficio particular</t>
  </si>
  <si>
    <t xml:space="preserve">Atendiendo las  recomendaciones para el proceso de Actualización del SIGIDU dadas durante la auditoría interna del mes de junio, para el monitoreo del segundo cuatrimestre del  2026 se aplicaron las mismas recomendaciones para el Proceso de Directorio de Proveedores y se realizaron ajustes en los siguientes puntos:
1. Descripción del riesgo: se ajusta a la estructura del Instructivo INPE 10 num 4.2.3.3 
2. Causa principal del riesgo se incluyó parael nivel directivo la causa  Conducta Humana (Moral y ética) en beneficio particular
3. Pregunta 9 para calcular el impacto: se modifica respuesta
4. Controles: se ajustó definición del control, la frase comienza con  el verbo en infinitivo
5. Responsable del control: se detalla o discrimina el rol que ejecuta el control 
6. Documentación : la documentación debe ser similiar a la matriz  de Gestión y Corrupción. Se detalla en dónde está documentado el control.
7. Evidencia: se enuncIan las evidencias de forma similar a la matriz de riesgos de gestión 
8.  Implementación control : se cambió a Manual
9. Monitoreo primera línea: se detalla cada uno de los cambios efectuados </t>
  </si>
  <si>
    <t>ACTUALIZACIÓN DEL SISTEMA DE INFORMACIÓN GEOGRÁFICA</t>
  </si>
  <si>
    <t xml:space="preserve">
Posibilidad que un tercero  ofrezca, prometa o entregue una dádiva a un Directivo del IDU quien la solicita o recibe para que se cumplan los parámetros de recibo de información o se agilice el proceso de revisión de la estandarización de la información en beneficio del tercero sin el cumplimiento de los requisitos establecidos por el IDU.</t>
  </si>
  <si>
    <t>Abuso de poder público para beneficio particular
Conducta Humana (Moral y ética) en beneficio particular</t>
  </si>
  <si>
    <t>No se logra la actualización de la información de diagnóstico e inventario de la infraestructura vial, o se logra parcialmente</t>
  </si>
  <si>
    <t xml:space="preserve">SI </t>
  </si>
  <si>
    <t xml:space="preserve">
SI
</t>
  </si>
  <si>
    <t xml:space="preserve">1. Recibir memorando del área ejecutora solicitando la revisión de estándar de los productos digitales.
2. Elaborar memorando de respuesta a la solicitud de revisión del estándar de los productos digitales.
3. Dar soporte en las mesas de trabajo de seguimiento de revisión atendidas, con la asistencia de los actores de proceso (Contratista, interventor, apoyo a la supervisión y profesional que revisa el estándar).
</t>
  </si>
  <si>
    <t xml:space="preserve">REVISOR DEL ESTANDAR-DTINI
ÁREAS EJECUTORAS
</t>
  </si>
  <si>
    <t>GU-IC-06  ENTREGA DE PRODUCTOS EN FORMATO DIGITAL PARA LA ACTUALIZACIÓN DEL SISTEMA DE INFORMACIÓN GEOGRÁFICO DEL IDU - SIGIDU</t>
  </si>
  <si>
    <t xml:space="preserve">
1.Memorando del área ejecutora solicitando la revisión de estándar de los productos digitales.
2.Memorando de respuesta a la solicitud de revisión del estándar de los productos digitales.
3. Mesas de trabajo de seguimiento de revisión atendidas, con la asistencia de los actores de proceso (Contratista, interventor, apoyo a la supervisión y profesional que revisa el estándar).
</t>
  </si>
  <si>
    <t xml:space="preserve">Atendiendo las  recomendaciones para el proceso de Actualización del SIGIDU dadas durante la auditoría interna del mes de junio, para el monitoreo del segundo cuatrimestre del  2026 se realizaron ajustes en los siguientes puntos:
1. Descripción del riesgo: se ajusta a la estructura del Instructivo INPE 10 num 4.2.3.3 
2. Causa principal del riesgo se incluyó parael nivel directivo la causa  Conducta Humana (Moral y ética) en beneficio particular
3. Consecuencia principal: se precisa el objetivo que no se cumple
4. Preguntas 2 y 9 para calcular el impacto: se modifica respuestas a "SI" ya que no había coherencia 
5. Controles: se ajustó definició ndel control, la frase comienza con  el verbo en infinitivo
6. Responsable del control: se detalla o discrimina el rol que ejecuta el control 
7. Documentación : la documentación debe ser similiar a la matriz  de Gestión y Corrupción. Se detalla en dónde está documentado el control.
8. Evidencia: se enunican las evidencias de forma similar a la matriz de riesgos de gestión 
9.  Implementación control : se cambió a Manual
10. Monitoreo primera línea: se detalla cada uno de los cambios efectuados </t>
  </si>
  <si>
    <t xml:space="preserve">Posibilidad que un tercero  ofrezca, promete o entregue una dádiva a un Colaborador del IDU quien la solicita o recibe para que  se cumplan los parámetros de recibo de información  o se agilice el proceso de revisión de la estandarización de la información en beneficio del tercero sin el cumplimiento de los requisitos establecidos por el IDU.
</t>
  </si>
  <si>
    <t>ACTUALIZACIÓN DIRECTORIO DE PROVEEDORES</t>
  </si>
  <si>
    <t>Posibilidad que un tercero entregue, prometa u ofrezca dádivas a un Directivo del IDU quien la solicita o recibe para que se le realice la inscripción o renovación en el Directorio de Proveedores (Resolución 1330 de 2019 o la que haga sus veces)l , sin el cumplimiento de los requisitos exigidos .</t>
  </si>
  <si>
    <t xml:space="preserve">
Ninguno
</t>
  </si>
  <si>
    <t>1. Recibir solicitud de inscripción o renovación en el directorio de proveedores, con radicación en el Sistema de Gestión Documental
2. Crear el expediente único por solicitante en el sistema de gestión documental.
3. Emitir Oficio de Respuesta a la solicitud de inscripción o renovación en el directorio de proveed ores, con segregación de funciones.
4. Actualizar el visor del directorio publicado en la página Web.</t>
  </si>
  <si>
    <t>Profesional Directorio de Proveedores - DTNI</t>
  </si>
  <si>
    <t>PR-IC-03 DIRECTORIO DE MATERIALES, CONSTRUCCIÓN Y CONSERVACIÓN DEL IDU</t>
  </si>
  <si>
    <t>1. Solicitud de inscripción o renovación en el directorio de proveedores, con radicación en el Sistema de Gestión Documental
2. Creación de expediente único por solicitante en el sistema de gestión documental.
3. Oficio de Respuesta a la solicitud de inscripción o renovación en el directorio de proveedores, con segregación de funciones.
4. Actualización del Visor del directorio publicado en la página Web.</t>
  </si>
  <si>
    <t xml:space="preserve">Atendiendo las  recomendaciones para el proceso de Actualización del SIGIDU dadas durante la auditoría interna del mes de junio, para el monitoreo del segundo cuatrimestre del  2026 se aplicaron las mismas recomendaciones para el Proceso de Directorio de Proveedores y se realizaron ajustes en los siguientes puntos:
1. Descripción del riesgo: se ajusta a la estructura del Instructivo INPE 10 num 4.2.3.3 
2. Causa principal del riesgo se incluyó parael nivel colaborador se ajustó  la causa a Conducta Humana (Moral y ética) en beneficio particular
3. Trámites y servicios, afectados: se analizó y no se afectan otros procedimientos
4. Preguntas 6, 9 ,13 y 14 para calcular el impacto: se revisaron y modificaron respuestas 
5. Controles: se ajustó definició ndel control, la frase comienza con  el verbo en infinitivo
6. Responsable del control: se detalla o discrimina el rol que ejecuta el control 
7. Documentación : la documentación debe ser similiar a la matriz  de Gestión y Corrupción. Se detalla en dónde está documentado el control.
8. Evidencia: se enunican las evidencias de forma similar a la matriz de riesgos de gestión 
9.  Implementación control : se cambió a Manual
10. Monitoreo primera línea: se detalla cada uno de los cambios efectuados </t>
  </si>
  <si>
    <t>Posibilidad que un tercero entregue, prometa u ofrezca dádivas a un Colaborador del IDU quien la solicita o recibe para que se le realice la inscripción o renovación en el Directorio de Proveedores (Resolución 1330 de 2019 o la que haga sus veces) al , sin el cumplimiento de los requisitos exigidos.</t>
  </si>
  <si>
    <t xml:space="preserve"> 
Conducta Humana (Moral y ética) en beneficio particular
</t>
  </si>
  <si>
    <t xml:space="preserve">
Ninguno</t>
  </si>
  <si>
    <t>COMUNICACIONES</t>
  </si>
  <si>
    <t>Divulgar de manera eficaz, eficiente y oportuna la gestión de la entidad, con el fin de garantizar el derecho a la información, dar a conocer la ejecución de los recursos públicos, lograr la identidad institucional al interior de la organización y fortalecer la cultura ciudadana.</t>
  </si>
  <si>
    <t>DIVULGACIÓN CONTRACTUAL EN PROYECTOS IDU - PR-CO-02 Versión 5.0</t>
  </si>
  <si>
    <t>Un tercero promete, ofrece o entrega una dádiva a un colaborador del IDU, quien la solicita o la recibe para modificar el Componente de Comunicaciones y Dialogo al Ciudadano, en provecho suyo o de un tercero durante la ejecución contractual.</t>
  </si>
  <si>
    <t xml:space="preserve"> Una acción de una persona natural o jurídica que posee vínculos con el  IDU y puede ejercer influencia en beneficio particular</t>
  </si>
  <si>
    <t xml:space="preserve"> 
1. Diligenciar el Formato FO-CO-02 Solicitud de material de divulgación contractual para proyectos IDU.
2. Enviar al correo electrónico volantes@idu.gov.co el Formato FO-CO-02 Solicitud de material de divulgación contractual para proyectos IDU.
3. Realizar seguimiento y control de las solicitudes de elaboración de material de divulgación contractual para los proyectos IDU
4. Enviar correo electrónico al área solicitante remitiendo el formato y la respuesta para aprobación de la supervisión del contrato y quienes correspondan.
5. Enviar correo electrónico remitiendo el material de divulgación contractual para proyectos IDU, para aprobación del contratista e interventoría.
</t>
  </si>
  <si>
    <t xml:space="preserve">Jefe y Profesional de la Oficina Asesora de Comunicaciones   </t>
  </si>
  <si>
    <t>1. PR-CO-02. Divulgación contractual en proyectos IDU.
2. FO-CO-02. Solicitud de material de divulgación contractual para proyectos IDU.</t>
  </si>
  <si>
    <t>Todos los  controles tiene evidencia</t>
  </si>
  <si>
    <t>El tercer seguimiento del año 2025 se realiza conforme al Memorando No. 202511500348983 del 21 de noviembre de 2025, emitido por la Jefe de la Oficina Asesora de Planeación. En consecuencia, con base en los reportes anuales realizados, se consolidó y analizó la información correspondiente, gestándose la matriz de riesgos a partir de dichos datos.
30/04/2026: En el primer cuatrimestre de 2026, se gestionaron 857 solicitudes de divulgación contractual de proyectos IDU conforme a los lineamientos establecidos en el PR-CO-02 "Procedimiento de divulgación contractual de proyectos IDU" con la finalidad de de fortalecer la imagen de la entidad frente a la ciudadanía en relación con estrategias y actividades de comunicación implementadas.
Lo anterior no refleja materialización del riesgo dada la adecuada ejecución de los controles.
Por otra parte, se realizan los siguientes ajustes en la matriz de riesgos de soborno para un adecuado monitoreo.
1. Actualización en el objetivo del proceso.
2. Ajuste en la versión del procedimiento de la actividad expuesta al riesgo, la cual es la versión 5.0. 
3. Se eliminan dos actividades del control que ya no aplican.
31/08/2026: En el segundo cuatrimestre de 2026, se gestionaron 987 solicitudes de divulgación contractual de proyectos IDU conforme a los lineamientos establecidos en el PR-CO-02 "Procedimiento de divulgación contractual de proyectos IDU" con la finalidad de fortalecer la imagen de la entidad frente a la ciudadanía en relación con estrategias y actividades de comunicación implementadas.
Lo anterior no refleja materialización del riesgo dada la adecuada ejecución de los controles.</t>
  </si>
  <si>
    <t>Un tercero promete, ofrece o entrega una dadiva a un Directivo del IDU, quien la solicita o la recibe para modificar el Componente de Comunicaciones y Dialogo al Ciudadano, en provecho suyo o de un tercero durante la ejecución contractual.</t>
  </si>
  <si>
    <t xml:space="preserve">RELACIONAMIENTO Y SERVICIO A LA CIUDADANIA </t>
  </si>
  <si>
    <t>Orientar e implementar planes, programas, políticas y estrategias para el ejercicio del derecho a la participación y el servicio a la ciudadanía, promoviendo la transparencia, la rendición de cuentas, el acceso a bienes y servicios de la entidad y el control social de los proyectos IDU con el fin de aportar en la construcción de valor público para la ciudad.</t>
  </si>
  <si>
    <t>ADMINISTRACIÓN DE CANALES DE SERVICIO A LA CIUDADANÍA</t>
  </si>
  <si>
    <t>Un Tercero entrega, promete u ofrece dádivas a un Colaborador del IDU,  y esté la recibe o no; o, el colaborador solicita la dádiva al tercero, para agiizar la respuesta de su requerimiento o para que éste salga a favor del solicitante.</t>
  </si>
  <si>
    <t xml:space="preserve">1. Ubicación de cámaras en lugares de atención presencial con carácter persuasivo
2. Información de gratuidad de los trámites y servicios en el SUIT 
3. Divulgación periodica de trámites y servicios.
4. Radicación de los PQR en el sistema Bachue y/o Sistema de Gestión Documental 
</t>
  </si>
  <si>
    <t>ORSC
STRF
STRT</t>
  </si>
  <si>
    <t>2, 3 y 4  estan documentados</t>
  </si>
  <si>
    <t>Todos tienen evidencia</t>
  </si>
  <si>
    <t>De conformidad con las instrucciones se revisa la valoración  de riesgos y la pertinencia de los controles, no hay cambios en la probabilidad e impacto del riesgo. Su nivel de riesgo es bajo. 
No se he materializado el riesgo y los controles permiten mitigar el mismo, se cargan evidencias en el drive respectivo https://drive.google.com/drive/folders/1jiHX8NT-WTNUw7bZ5cJ_zUhLIioLUArf</t>
  </si>
  <si>
    <t>Se verificó la actualización y el monitoreo del proceso para el segundo cuatrimestre de 2026 (mayo a agosto); se actualizaron el nombre y el objetivo del proceso. El reporte se realizó de manera correcta. Se analizaron los temas de riesgos medioambientales y los impactos de este orden que se pueden generar con ocasión del riesgo antisoborno.</t>
  </si>
  <si>
    <t xml:space="preserve">1. Ubicación de cámaras en lugares de atención presencial con carácter persuasivo
2. Información de gratuidad de los trámites y servicios en el SUIT 
3. Guía de trámites y servicios.
4. Radicación de los PQR en el sistema Bachue y/o Sistema de Gestión Documental
</t>
  </si>
  <si>
    <t xml:space="preserve">1. GESTIÓN SOCIAL EN ETAPA DE FACTIBILIDAD Y/O ESTUDIOS Y DISEÑOS
2. GESTIÓN SOCIAL EN LAS ETAPAS DE CONSTRUCCIÓN Y CONSERVACIÓN
</t>
  </si>
  <si>
    <t xml:space="preserve">Un Tercero entrega, promete u ofrece dádivas a un Colaborador del IDU quien la solicita o recibe  para obtener cierto reconocimiento o beneficio y  oponerse o no en el proyecto a ejecutar.  </t>
  </si>
  <si>
    <t xml:space="preserve">1. Aplicar el Procedimiento PR-SC-08 GESTION SOCIAL EN ETAPA DE FACTIBILIDAD Y/O ESTUDIOS Y DISEÑOS
2. Registro de reuniones en el sistema Bachue (Modulo Gestión Participación Ciudadana)
</t>
  </si>
  <si>
    <t xml:space="preserve">ORSC
 </t>
  </si>
  <si>
    <t>2 con documentación</t>
  </si>
  <si>
    <t>2 con evidiencia</t>
  </si>
  <si>
    <t xml:space="preserve">Un Tercero entrega, promete u ofrece dádivas a un Directivo del IDU quien la solicita o recibe  para obtener cierto reconocimiento o beneficio y  oponerse o no en el proyecto a ejecutar.  </t>
  </si>
  <si>
    <t>Un tercero ofrece, promete o entrega dadivas a un Colaborador del IDU para que acepte profesionales sociales del proyecto sin que éstos cumplan los requisitos mínimos o que acepte la suplantación de un profesional.</t>
  </si>
  <si>
    <t>1.  Aprobación mediante memorando de las hojas de vida por parte del gestor social
2. Lista de chequeo y verificación de los requerimientos de personal mínimo.
3. La minuta del contrato.
4. Aplicar el Manual de supervisión e interventoría
5. Formato FO-GC-34 Pacto de Excelencia</t>
  </si>
  <si>
    <t xml:space="preserve">ORSC
DTGC </t>
  </si>
  <si>
    <t>1, 2 3 y 5  documentado</t>
  </si>
  <si>
    <t>1, 2 3 y 5  con evidencia</t>
  </si>
  <si>
    <t>Un tercero ofrece, promete o entrega dadivas a un Directivo del IDU para que acepte profesionales sociales del proyecto sin que éstos cumplan los requisitos mínimos o que acepte la suplantación de un profesional.</t>
  </si>
  <si>
    <t>1.  Aprobación mediante memorando de las hojas de vida por parte del gestor social 
2. Lista de chequeo y verificación de los requerimientos de personal mínimo
3. La minuta del contrato
4. Manual de supervisión e interventoría</t>
  </si>
  <si>
    <t xml:space="preserve">Un Tercero ofrece, promete o en trega dádivas a un Colaborador del IDU quien la solicita o la recibe  para que se dé por cumplido el Plan de Gestión Social  (Plan de Acción, cronograma, Plan de Gestión Social, Actas de vecindad, entre otros) sin las respectivas revisiones y aprobaciones y los informes del contrato.
</t>
  </si>
  <si>
    <t xml:space="preserve">1. Verificación del Gestor Social de la aprobación por parte de la  interventoría  a cada uno de los informes y documentos del Plan social.
2. Aplicar el Manual de supervisión e interventoría
</t>
  </si>
  <si>
    <t>ORSC
AREAS TÉCNICAS</t>
  </si>
  <si>
    <t xml:space="preserve">Un Tercero ofrece, promete o en trega dádivas a un Directivo del IDU quien la solicita o la recibe  para que se dé por cumplido el Plan de Gestión Social  (Plan de Acción, cronograma, Plan de Gestión Social, Actas de vecindad, entre otros) sin las respectivas revisiones y aprobaciones y los informes del contrato.
</t>
  </si>
  <si>
    <t xml:space="preserve">1. Verificación del Gestor Social de la aprobación por parte de la  interventoría  a cada uno de los informes y documentos del Plan social.
2. Aplicar elManual de supervisión e interventoría
</t>
  </si>
  <si>
    <t>Gestionar la implementación, actualización y mantenimiento de los sistemas de información y la infraestructura tecnológica de acuerdo con las necesidades de la entidad y la incorporación de nuevas tecnologías, para asegurar la confidencialidad, integridad y disponibilidad de la información requerida en el logro de los objetivos institucionales.</t>
  </si>
  <si>
    <t>Tecnologias de Información y Comunicación</t>
  </si>
  <si>
    <t>Que un tercero que tenga interés en un proyecto de tecnologias de la información, entregue, promete o ofrezca dádivas a un Directivo del IDU quien la solcita o recibe, para que lo favorezca en el proceso de contratación y/o para que no aplique las sanciones legales contractuales, por el no cumplimiento del objeto contractual y/o aplicación de la garantía.</t>
  </si>
  <si>
    <t xml:space="preserve">1. Aprobación y  aceptación del proyecto de software por parte del área funcional. (FO-TI- 06 / FO-TI -13 / FO-TI-16)
2. Mesa de control de cambios tecnológicos formato ( FO-TI-29 / FO-TI-33)
3. Presentación de fichas técnicas al Comité Precontractual , para revisar condiciones proyectadas en los procesos de contratación
4. Instructivo IN-TI-09 "Estimación de esfuerzo para desarrollo de software" 
5. Publicación del Plan estratégico de TIC - PETI 
</t>
  </si>
  <si>
    <t>1, 2,3 4 y 5 documentados</t>
  </si>
  <si>
    <t>1,2,3,4 y 5 con evidencia</t>
  </si>
  <si>
    <t>La Subdirección Técnica de Recursos Tecnológicos (STRT) continúa realizando reuniones periódicas de seguimiento a los procesos internos, con el propósito de identificar oportunamente cualquier desviación que pueda afectar la operación.
Para dicho seguimiento, se mantienen en uso herramientas tecnológicas especializadas como Ciberexposición, Fortinet, Varonis, y el SOC, además de la ejecución del comité de control de cambios. Estas acciones permiten fortalecer el control y la seguridad de la información.</t>
  </si>
  <si>
    <t>Que un tercero que tenga interés en un proyecto de tecnologias de la información, entregue, promete o ofrezca dádivas a un Colaborador del IDU quien la solcita o recibe, para que lo favorezca en el proceso de contratación y/o para que no aplique las sanciones legales contractuales, por el no cumplimiento del objeto contractual y/o aplicación de la garantía.</t>
  </si>
  <si>
    <t>1. Aprobación y  aceptación del proyecto de software por parte del área usuaria. (FO-TI- 06 / FO-TI -13 / FO-TI-16)
2. Mesa de control de cambios tecnológicos  fromato FO-TI-29 / FO-TI-33)
3. Presentación de fichas técnicas al Comité Precontractual , para revisar condiciones proyectadas en los procesos de contratación
4. Instructivo IN-TI-09 "Estimación de esfuerzo para desarrollo de software"
5. Publicación Plan estratégico de TIC - PETI</t>
  </si>
  <si>
    <t>1,2,3,4 y 5 con evideincia</t>
  </si>
  <si>
    <t>La Subdirección Técnica de Recursos Tecnológicos (STRT) continúa realizando reuniones periódicas de seguimiento a los procesos internos, con el propósito de identificar oportunamente cualquier desviación que pueda afectar la operación.
Para dicho seguimiento, se mantienen en uso herramientas tecnológicas especializadas como Varonis, Ciberexposición, Fortinet y el SOC, además de la ejecución del comité de control de cambios. Estas acciones permiten fortalecer el control y la seguridad de la información.</t>
  </si>
  <si>
    <t>Un tercero entrega, promete u ofrezce dádivas a un Directivo del IDU quien la solcita o recibe,, para poder tener acceso a información y datos sensibles de la entidad y manipularla según su conveniencia.</t>
  </si>
  <si>
    <t xml:space="preserve">1. Aplocación del Instructivo IN-TI-40 "Segregación de funciones en la STRT.
2. Registro de solicitud en el sistema ARANDA con la definición o descripción del requerimiento de acceso a la bases de datos y repositorios de información, con autorización previa de los Jefes de depedencias.
</t>
  </si>
  <si>
    <t>1 y 2 con evideincia</t>
  </si>
  <si>
    <t>Un tercero entrega, promete u ofrezce dádivas a un Colaborador del IDU quien la solcita o recibe,, para poder tener acceso a información y datos sensibles de la entidad y manipularla según su conveniencia.</t>
  </si>
  <si>
    <t xml:space="preserve">1. Aplicación del Instructivo IN-TI-40 "Segregación de funciones en la STRT.
2. Registro de solicitud en el sistema ARANDA con la definición o descripción del requerimiento de acceso a la bases de datos y repositorios de información, con autorización previa de los Jefes de depedencias.
</t>
  </si>
  <si>
    <t>Un tercero ofrezce, promete o entrega dádivas a un Colaborador del IDU quien la solcita o recibe, para que se adopte e implemente en la entidad un tema de investigación de su preferencia o un cambio tecnológico en beneficio personal.</t>
  </si>
  <si>
    <t xml:space="preserve">1. Estudio previo y anexo ténico para el Contrato en el que define las condiciones y supervisores
2. Mesa de control de cambios tecnológicos  Formato FO-TI-29  -  FO-TI-33
3. Informes de ejecución del contrato, con secregación de funciones
</t>
  </si>
  <si>
    <t>1, 2 y 3 con evideincia</t>
  </si>
  <si>
    <t>Un tercero ofrezce, promete o entrega dádivas a un Directivo del IDU quien la solcita o recibe, para que se adopte e implemente en la entidad un tema de investigación de su preferencia o un cambio tecnológico en beneficio personal.</t>
  </si>
  <si>
    <t xml:space="preserve">1. Estudio previo y anexo ténico para el Contrato en el que define las condiciones y supervisores
2. Mesa de control de cambios tecnológicos formato FO-TI-29 - FO-TI-33)
3. Informes de ejecución del contrato
</t>
  </si>
  <si>
    <t>Un tercero entrega, promete u ofrece dádivas a un Directivo del IDU quien las solicita o recibe, para que pueda acceder algún sistema(s) de información de la entidad (aplicativos, plataformas, correos, sistemas de información geograficos, etc.), para vulnerar la plataforma</t>
  </si>
  <si>
    <t xml:space="preserve">1. Aplicación del Instructivo IN-TI-40 "Segregación de funciones en la STRT
2. Aplicación del Instructivo IN-TI-16 "Segregación de los derechos de acceso a los recursos de TI"
3. Formato FO-TI-04 "Acuerdos de confidencialaidad con terceros"
</t>
  </si>
  <si>
    <t>Un tercero entrega, promete u ofrece dádivas a un Colaborador del IDU quien las solicita o recibe, para que pueda acceder a algún sistema(s) de información de la entidad (aplicativos, plataformas, correos, sistemas de información geograficos, etc.), para vulnerar la plataforma</t>
  </si>
  <si>
    <t xml:space="preserve">Un Colaborador del IDU ofrece a un tercero  (empresa externa que custodia las cintas en bóveda de seguridad)  dadivas para que le proporcione una o varias cintas con información importante y confidencial de la entidad con el fin de obtener provecho propio o de un tercero </t>
  </si>
  <si>
    <t xml:space="preserve">1. Cintas etiquetadas con código del software generado por el sistema de copias, que no permite identificarla fisicamente.
2 .Diligenciamiento del Formato FO-DO-17 "Inventario único documental" con segregación de funciones
</t>
  </si>
  <si>
    <t xml:space="preserve">Un Directivo del IDU ofrece a un tercero  (empresa externa que custodia las cintas en bóveda de seguridad)  dadivas para que le proporcione una o varias cintas con información importante y confidencial de la entidad con el fin de obtener provecho propio o de un tercero </t>
  </si>
  <si>
    <t>Que un tercero (proveedor de servicio o mantenimiento) ofrezca, promete  o entregue dádivas a un Colaborador del IDU quien la solicita o recibe, para no reportar  fallas presentadas o identificadas en el producto y/o servicio.</t>
  </si>
  <si>
    <t>1. Seguiento técnico de la STRT, con segregación de funciones .
2. Mesa de control de cambios tecnológicos semanal FO-TI-29 / FO-TI-33) con segregación de funciones.
3. Indicadores de gestión interna que mide y controla la disponibilidad  de la plataforma de TIC</t>
  </si>
  <si>
    <t>Todos los controles cuentan con las evicencias</t>
  </si>
  <si>
    <t>Que un tercero (proveedor de servicio o mantenimiento) ofrezca, promete  o entregue dádivas a un Directivo del IDU quien la solicita o recibe, para no reportar  fallas presentadas o identificadas en el producto y/o servicio.</t>
  </si>
  <si>
    <t xml:space="preserve">Que un tercero (proveedor) promete, efrece o entrega dádivas o comisiones a un Colaborador IDU, quien la solicita o recibe, para aprobar bienes y servicios sin haberl sido recibido por parte del IDU </t>
  </si>
  <si>
    <t>1. Seguiento técnico de la STRT, con segregación de funciones .
2. Mesa de control de cambios tecnológicos Formato (FO-TI-29 - FO-TI-33)
3. Actas de recibo a satisfacción de los bienes y servicios recibidos, con segregación de funciones .
4. Anexo ténico y contrato, con segregación de funciones .</t>
  </si>
  <si>
    <t xml:space="preserve">Que un tercero (proveedor) promete, efrece o entrega dádivas o comisiones a un Directivo IDU, quien la solicita o recibe, para aprobar bienes y servicios sin haberl sido recibido por parte del IDU </t>
  </si>
  <si>
    <t>GESTIÓN FINANCIERA</t>
  </si>
  <si>
    <t>Administrar y Disponer Oportunamente los Recursos Financieros para la Ejecución de los Programas y Proyectos en el Desarrollo de los Procesos de la Entidad.</t>
  </si>
  <si>
    <t>CONCILIACIÓN BANCARIA</t>
  </si>
  <si>
    <t>Un tercero (Empleado bancario) a cargo de la conciliación bancaria ofrece o entrega una comisión a un colaborador del IDU, quien la solicita o la recibe,   para que altere el valor real del saldo disponible en bancos con el fin de hacer maniobras ilegales temporales con los recursos públicos en un periodo de tiempo corto.</t>
  </si>
  <si>
    <t>1.Conciliación diaria, 
2.Conciliacion Mensual - Revisión y firma del Jefe.
3. Aplicación del Procedimiento PR-GAF-054   Conciliación Bancaria con evidencia de segregación de funciones
4. Documento de verificación diaria de saldos bancarios.</t>
  </si>
  <si>
    <t>1,2, 4 Documentados 
3 no documentadp</t>
  </si>
  <si>
    <t>1, 2 y 4 con evidencia</t>
  </si>
  <si>
    <t>El segundo cuatrimestre del año 2026 se realiza conforme al Memorando No. 202650500242083 del 4 de agosto de 2026, emitido por la Subdirección General de Gestión Corporativa.
En este sentido no se realiza ninguna modificación o actualización para este posible hecho de soborno en este periodo de monitoreo.
Los controles existentes son aplicados eficientemente, contribuyendo a prevenir los posibles riesgos de soborno.</t>
  </si>
  <si>
    <t>Se verificó la actualización y el monitoreo del proceso para el segundo cuatrimestre de 2026 (mayo a agosto). Se ajustó la fecha de monitoreo, que conservaba la del periodo anterior. El reporte se realizó de manera correcta. Se analizaron los temas de riesgos medioambientales y los impactos de este orden que se pueden generar con ocasión del riesgo antisoborno.</t>
  </si>
  <si>
    <t>Un tercero (Empleado bancario) a cargo de la conciliación bancaria ofrece o entrega una comisión a un Directivo del IDU   quien la solicita o la recibe  para que altere el valor real del saldo disponible en bancos con el fin de hacer maniobras ilegales temporales con los recursos públicos en un periodo de tiempo corto.</t>
  </si>
  <si>
    <t>EMBARGOS Y CESIONES</t>
  </si>
  <si>
    <t>Un tercero (contratista con orden de embargo) ofrece y entrega una comisión o dádiva a un Colaborador del IDU quien solicto o recibe para que no se apliquen los embargos que tenga el contratista.</t>
  </si>
  <si>
    <t>1.Revisión de embargos y medidas cautelares (Aplicativo Embargos-  Sistema Stone)  
2.Revision y firma de actas de liquidacion de aplicación de embargos efectuada por el  abogado que aplico y Tesorero 
3. Aplicación del Procedimiento PR-GF-12 EMBARGOS Y CESIONES, segregación de funciones</t>
  </si>
  <si>
    <t>Todos los controles estàn documentados</t>
  </si>
  <si>
    <t>Todos los controles cuentan cojn evidencias</t>
  </si>
  <si>
    <t>Un tercero (contratista con orden de embargo) ofrece y entrega una comisión o dádiva a un Directivo del IDU quien solicito o recibe para que no se apliquen los embargos que tenga el contratista.</t>
  </si>
  <si>
    <t>Un tercero (contratista) ofrece o entrega una dádiva o comisión a un Colaborador del IDU quien la solicita o recibe  para que ingrese una cesión de derechos económicos antes de una orden de embargo.</t>
  </si>
  <si>
    <t xml:space="preserve">1. Solicitud de cesión radicada en el sistema de correspondencia
2. Revisión de solicitudes de  embargos y medidas cautelares en el módulo de embargos del  Sistema Stone). 
3. Oficio de aprobación de la cesión de derechos económicos por parte de STTR y DTAF.
4. Procedimiento PR-GF-12 EMBARGOS Y CESIONES </t>
  </si>
  <si>
    <t>Un tercero (contratista) ofrece o entrega una dádiva o comisión a un Directivo del IDU quien la solicita o recibe  para que ingrese una cesión de derechos económicos antes de una orden de embargo.</t>
  </si>
  <si>
    <t>RECAUDO</t>
  </si>
  <si>
    <t>Un Directivo del IDU solicita o recibe una dádiva a un tercero (empleado bancario o contribuyente) para que aplique manualmente recaudos sin que el recurso ingrese a las cuentas del IDU y posteriormente reversarlo en el sistema Valoricemos.</t>
  </si>
  <si>
    <t>1.Conciliaciones bancarias diarias
2. Memorando de autorizacion de reversión en el sistema Valoriocemos por parte  del Tesorero.
3.  Trazabilidad trámite reversión de recaudos en el sistema Valoricemos (log de auditoría)</t>
  </si>
  <si>
    <t>Un colaborador del IDU solicita o recibe una dádiva a un tercero (empleado bancario o contribuyente) para que aplique manualmente recaudos sin que el recurso ingrese a las cuentas del IDU y posteriormente reversarlo en el sistema Valoricemos.</t>
  </si>
  <si>
    <t>TRASLADOS</t>
  </si>
  <si>
    <t>Un tercero ofrece, promete o entrega una dádiva a un Colaborador del IDU quien la solicita o recibe  por realizar traslado (Giro) de recursos de cuentas del IDU a una cuenta del tercero, con la intención de hacer un fraude.</t>
  </si>
  <si>
    <t>1 . Memorando de solicitud de traslado radicado en el sistema de correspondencia y/o cumplimiento reciprocidad 
2.Conciliaciones bancarias diarias Vs  Sistema Stone
3. Procedimiento PR-GF- 11 "Pago a Terceros" con segregación de funciones. 
4. Uso de claves y token para realizar la autorización de los giros de recursos propios y los demás recursos se hacen a través del Sistema BOGDATA de la SHD.</t>
  </si>
  <si>
    <t>Un tercero ofrece, promete o entrega una dádiva a un Directivo del IDU quien la solicita o recibe  por realizar traslado (Giro) de recursos de cuentas del IDU a una cuenta del tercero, con la intención de hacer un fraude.</t>
  </si>
  <si>
    <t>PAGO A TERCEROS</t>
  </si>
  <si>
    <t>Un tercero (contratista - contribuyente) ofrece o entrega una dádiva o comision a un Colaborador  del IDU quien la solicita o recibe   para que se realice el pago, sin el lleno de los requisitos.</t>
  </si>
  <si>
    <t>1. Registro trazabilidad de pagos Sistema SIGPAGOS.
2. Guía GU-GF-01 Guía de Pago a terceros
3.  Procedimiento PR-GF- 11 "Pago a Terceros" con segregación de funciones 
4. Programación de pagos - PAC</t>
  </si>
  <si>
    <t>STTR - ORDENADORES DEL PAGO</t>
  </si>
  <si>
    <t>Un Directivo del IDU solicita o recibe de un tercero, una dadiva para que se realice el pago, sin el lleno de los requisitos.</t>
  </si>
  <si>
    <t>Un tercero (Beneficiario de depósito judicial o su representante), ofrece, promete o entrega una dádiva o comisión a un Colaborador del IDU quien la solicita o recibe  para que se realice el pago de un depósito judicial, sin el lleno de los requisitos o con información inconsistente.</t>
  </si>
  <si>
    <t>1. Registro trazabilidad de pagos Sistema SIGPAGOS.
2. Guía GU-GF-01 Guía de Pago a terceros
3. Procedimiento PR-GF- 10  Trámite y Gestión de Depósitos Judiciales"
4. Radicación de solicitudes de pago a través del sistema de correspondencia</t>
  </si>
  <si>
    <t>STTR - STJEF - DTDP</t>
  </si>
  <si>
    <t>Un Directivo IDU solicita o recibe de un tercero (Beneficiario de depósito judicial o su representante), una dadiva para que se realice el pago de un depósito judicial, sin el lleno de los requisitos o con información inconsistente.</t>
  </si>
  <si>
    <t>Un Tercero (Contratista o contribuyente) ofrece o entrega una dádiva o comisión a un Colaborador  del IDU quien la solicita o recibe  para  agilizar el pago.</t>
  </si>
  <si>
    <t>1. Sistema SIGPAGOS.
2. Guía GU-GF-01 Guía de Pago a terceros
3.  Procedimiento PR-GF- 11 "Pago a Terceros" con segregación de funciones con segregación de funciones  con segregación de funciones
4. Cronograma de radicaciones y pagos a través del sistema SIGPAGOS
5. Utilización de usuarios y claves
6. Aplicación de firma digital del ordenador del gasto del DTAF, STPC y STTR</t>
  </si>
  <si>
    <t>Un Directivo del IDU solicita o acepta de un Contratista o tercero una dádiva para agilizar el pago o para que se realice el pago, sin el lleno de los requistos.</t>
  </si>
  <si>
    <t>1. Sistema SIGPAGOS.
2. Guía GU-GF-01 Guía de Pago a terceros
3.  Procedimiento PR-GF- 11 "Pago a Terceros" con segregación de funciones con segregación de funciones  con segregación de funciones 
4. Cronograma de radicaciones y pagos a través del sistema SIGPAGOS
5. Utilización de usuarios y claves
6. Aplicación de firma digital del ordenador del gasto del DTAF, STPC y STTR</t>
  </si>
  <si>
    <t>FONDO DE CESIONES PÚBLICAS</t>
  </si>
  <si>
    <t>Un tercero (constructor) ofrece o entrega dadivas al Colaborador del IDU quien la solicita o recibe para cambiar el valor de la liquidación en la resolución para la compensación de cupos de estacionamiento u obligaciones urbanisticas.</t>
  </si>
  <si>
    <t xml:space="preserve">1.  Acto administrativo de liquidación de la compensación a través del sistema "Fondo de cesiones públicas", con segregación de funciones.
2. en el aplicativo DONDO COMPENSATORIO DE ESTACIONAMIENTOS se aplica el Procedimiento PR-GF-07" Administración del fondo para el pago de parqueaderos" 
3. aplicativo FONDO COMPENSATORIO DE ESTACIONAMIENTOS SE APLICA EL Procedimiento PR - GF- 08 "Administración del fondo para el pago compensatorio de obligaciones urbanísticas" 
</t>
  </si>
  <si>
    <t>STPC - DTAF</t>
  </si>
  <si>
    <t>Un Directivo del IDU ofrece o entrega a un tercero (empleado bancario)  una comisión o dádiva para que altere el valor real del saldo disponible en bancos con el fin de hacer maniobras ilegales temporales con los recursos públicos en un periodo de tiempo corto.</t>
  </si>
  <si>
    <t>Un Directivo del IDU solicita o recibe dadivas de un tercero (constructor) para cambiar el valor de la liquidación en la resolución para la compensación de cupos de estacionamiento u obligaciones urbanisticas.</t>
  </si>
  <si>
    <t>Un tercero (constructor) ofrece o entrega una dádiva a un Colaborador del IDU quien la solicita o recibe  para que evite el proceso de cobro persuasivo o retrase el proceso de cobro coactivo por el área competente,  por concepto de compensación de cupos de estacionamiento u obligaciones urbanisticas.</t>
  </si>
  <si>
    <t>ORDENES DE PAGO</t>
  </si>
  <si>
    <t>Un tercero (proveedor) ofrece o entrega una dádiva a un Colaborador del IDU quien la solicita o recibe  para que le aplique una menor tasa impositiva al momento de la liquidacion de los impuestos respectivos, con la intencion de que los descuentos tributarios sean menore a los que corresponden.</t>
  </si>
  <si>
    <t>Efecto sancionatorio de las entidades recaudodoras de impuestos</t>
  </si>
  <si>
    <t>1. Guía GU-GF-01 Guía de Pago a terceros
2.  Utilización del aplicativo STONE como evidencia de la apliación del Procedimiento PR-GF- 11 "Pago a Terceros" con segregación de funciones.
3. Procedimiento PR-GF-02, declaraciones tributarias.
4. Caracterización del proceso de Gestión Financiera.</t>
  </si>
  <si>
    <t>Cobtrol 2 documentado</t>
  </si>
  <si>
    <t xml:space="preserve">control 2 con evidencias </t>
  </si>
  <si>
    <t>Un tercero (proveedor) ofrece o entrega una dádiva a un Colaborador del IDU quien la solicita o recibe  para que le aplique una menor tasa impositiba al momento de la liquidacion de los impuestos respectivos, con la intencion de que los descuentos tributarios sean menore a los que corresponden.</t>
  </si>
  <si>
    <t>Efecto sancionatorio de las entidades recaudadoras de impuestos</t>
  </si>
  <si>
    <t>EXPEDICION CERTIFICADOS DE REGISTRO PRESUPUESTAL</t>
  </si>
  <si>
    <t>Un tercero (contratista) ofrece o entrega una dádiva a un Colaborador del IDU quien la solicita o recibe  para que se adelante el Certificado de Registro Presupuestal, sin el lleno de los requisitos legales para beneficiar a un tercero</t>
  </si>
  <si>
    <t>1. Procedimiento PR-GF.01, Ejecución presupuestal de ingresos y gastos.
2. Formatos FO-GF-02 y FO-GF03, los formatos de solicitud de registro y disponibilidad presupuestal.</t>
  </si>
  <si>
    <t>Control 2 documentado</t>
  </si>
  <si>
    <t>control con evidecnias</t>
  </si>
  <si>
    <t>Un tercero (contratista) ofrece o entrega una dádiva a un Directivo del IDU quien la solicita o recibe  para que se adelante el Certificado de Registro Presupuestal, sin el lleno de los requisitos legales para beneficiar a un tercero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</si>
</sst>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m/d/yyyy"/>
    <numFmt numFmtId="166" formatCode="0.0%"/>
    <numFmt numFmtId="167" formatCode="_(* #,##0.00_);_(* \(#,##0.00\);_(* \-??_);_(@_)"/>
    <numFmt numFmtId="168" formatCode="dd/mm/yyyy"/>
  </numFmts>
  <fonts count="57">
    <font>
      <sz val="11"/>
      <color theme="1"/>
      <name val="Aptos Narrow"/>
      <family val="2"/>
      <charset val="1"/>
    </font>
    <font>
      <sz val="10"/>
      <name val="Arial"/>
      <family val="2"/>
      <charset val="1"/>
    </font>
    <font>
      <sz val="8"/>
      <name val="Arial"/>
      <family val="2"/>
      <charset val="1"/>
    </font>
    <font>
      <b/>
      <sz val="11"/>
      <name val="Arial"/>
      <family val="2"/>
      <charset val="1"/>
    </font>
    <font>
      <sz val="11"/>
      <color theme="1"/>
      <name val="Arial"/>
      <family val="2"/>
      <charset val="1"/>
    </font>
    <font>
      <sz val="8"/>
      <color theme="5" tint="0.59987182226020086"/>
      <name val="Arial"/>
      <family val="2"/>
      <charset val="1"/>
    </font>
    <font>
      <sz val="8"/>
      <color rgb="FFFF0000"/>
      <name val="Arial"/>
      <family val="2"/>
      <charset val="1"/>
    </font>
    <font>
      <b/>
      <sz val="8"/>
      <name val="Arial"/>
      <family val="2"/>
      <charset val="1"/>
    </font>
    <font>
      <b/>
      <sz val="10"/>
      <name val="Arial"/>
      <family val="2"/>
      <charset val="1"/>
    </font>
    <font>
      <b/>
      <sz val="11"/>
      <color theme="1"/>
      <name val="Arial"/>
      <family val="2"/>
      <charset val="1"/>
    </font>
    <font>
      <sz val="8"/>
      <color theme="1"/>
      <name val="Arial"/>
      <family val="2"/>
      <charset val="1"/>
    </font>
    <font>
      <u/>
      <sz val="8"/>
      <name val="Arial"/>
      <family val="2"/>
      <charset val="1"/>
    </font>
    <font>
      <sz val="8"/>
      <color theme="0"/>
      <name val="Arial"/>
      <family val="2"/>
      <charset val="1"/>
    </font>
    <font>
      <b/>
      <sz val="8"/>
      <color theme="1"/>
      <name val="Arial"/>
      <family val="2"/>
      <charset val="1"/>
    </font>
    <font>
      <sz val="8"/>
      <color theme="4" tint="-0.499984740745262"/>
      <name val="Arial"/>
      <family val="2"/>
      <charset val="1"/>
    </font>
    <font>
      <b/>
      <sz val="8"/>
      <color theme="4" tint="-0.499984740745262"/>
      <name val="Arial"/>
      <family val="2"/>
      <charset val="1"/>
    </font>
    <font>
      <sz val="8"/>
      <color rgb="FF000099"/>
      <name val="Arial"/>
      <family val="2"/>
      <charset val="1"/>
    </font>
    <font>
      <sz val="8"/>
      <color theme="1"/>
      <name val="Arial"/>
      <charset val="1"/>
    </font>
    <font>
      <b/>
      <sz val="8"/>
      <color theme="1"/>
      <name val="Arial"/>
      <charset val="1"/>
    </font>
    <font>
      <b/>
      <sz val="11"/>
      <color theme="1"/>
      <name val="Arial"/>
      <charset val="1"/>
    </font>
    <font>
      <sz val="8"/>
      <color rgb="FFFF0000"/>
      <name val="Arial"/>
      <charset val="1"/>
    </font>
    <font>
      <u/>
      <sz val="8"/>
      <color theme="1"/>
      <name val="Arial"/>
      <family val="2"/>
      <charset val="1"/>
    </font>
    <font>
      <sz val="8"/>
      <name val="Arial "/>
      <charset val="1"/>
    </font>
    <font>
      <b/>
      <sz val="8"/>
      <name val="Arial "/>
      <charset val="1"/>
    </font>
    <font>
      <sz val="8"/>
      <color theme="5" tint="0.59987182226020086"/>
      <name val="Arial "/>
      <charset val="1"/>
    </font>
    <font>
      <sz val="8"/>
      <color rgb="FFFF0000"/>
      <name val="Arial "/>
      <charset val="1"/>
    </font>
    <font>
      <sz val="8"/>
      <color theme="1"/>
      <name val="Arial "/>
      <charset val="1"/>
    </font>
    <font>
      <u/>
      <sz val="8"/>
      <name val="Arial "/>
      <charset val="1"/>
    </font>
    <font>
      <sz val="8"/>
      <color theme="0"/>
      <name val="Arial "/>
      <charset val="1"/>
    </font>
    <font>
      <b/>
      <sz val="8"/>
      <color theme="1"/>
      <name val="Arial "/>
      <charset val="1"/>
    </font>
    <font>
      <sz val="8"/>
      <color theme="4" tint="-0.499984740745262"/>
      <name val="Arial "/>
      <charset val="1"/>
    </font>
    <font>
      <b/>
      <sz val="8"/>
      <color theme="4" tint="-0.499984740745262"/>
      <name val="Arial "/>
      <charset val="1"/>
    </font>
    <font>
      <sz val="11"/>
      <name val="Arial"/>
      <family val="2"/>
      <charset val="1"/>
    </font>
    <font>
      <sz val="12"/>
      <name val="Arial"/>
      <family val="2"/>
      <charset val="1"/>
    </font>
    <font>
      <sz val="7"/>
      <name val="Arial"/>
      <family val="2"/>
      <charset val="1"/>
    </font>
    <font>
      <b/>
      <sz val="7"/>
      <name val="Arial"/>
      <family val="2"/>
      <charset val="1"/>
    </font>
    <font>
      <sz val="7"/>
      <color rgb="FFFF0000"/>
      <name val="Arial"/>
      <family val="2"/>
      <charset val="1"/>
    </font>
    <font>
      <sz val="10"/>
      <color theme="1"/>
      <name val="Arial"/>
      <family val="2"/>
      <charset val="1"/>
    </font>
    <font>
      <sz val="10"/>
      <color theme="4" tint="-0.499984740745262"/>
      <name val="Arial"/>
      <family val="2"/>
      <charset val="1"/>
    </font>
    <font>
      <b/>
      <sz val="10"/>
      <color theme="4" tint="-0.499984740745262"/>
      <name val="Arial"/>
      <family val="2"/>
      <charset val="1"/>
    </font>
    <font>
      <b/>
      <sz val="11"/>
      <color theme="1"/>
      <name val="Aptos Narrow"/>
      <family val="2"/>
      <charset val="1"/>
    </font>
    <font>
      <sz val="8"/>
      <color rgb="FFFFFFFF"/>
      <name val="Arial"/>
      <family val="2"/>
      <charset val="1"/>
    </font>
    <font>
      <sz val="8"/>
      <color rgb="FF0000CC"/>
      <name val="Arial"/>
      <family val="2"/>
      <charset val="1"/>
    </font>
    <font>
      <b/>
      <sz val="7"/>
      <color theme="1"/>
      <name val="Arial"/>
      <family val="2"/>
      <charset val="1"/>
    </font>
    <font>
      <sz val="8"/>
      <color rgb="FF0A3041"/>
      <name val="Arial"/>
      <family val="2"/>
      <charset val="1"/>
    </font>
    <font>
      <b/>
      <sz val="8"/>
      <color rgb="FF0A3041"/>
      <name val="Arial"/>
      <family val="2"/>
      <charset val="1"/>
    </font>
    <font>
      <sz val="12"/>
      <name val="Arial "/>
      <charset val="1"/>
    </font>
    <font>
      <b/>
      <sz val="12"/>
      <name val="Arial "/>
      <charset val="1"/>
    </font>
    <font>
      <sz val="12"/>
      <color theme="5" tint="0.59987182226020086"/>
      <name val="Arial "/>
      <charset val="1"/>
    </font>
    <font>
      <sz val="12"/>
      <color rgb="FFFF0000"/>
      <name val="Arial "/>
      <charset val="1"/>
    </font>
    <font>
      <b/>
      <sz val="13"/>
      <name val="Arial"/>
    </font>
    <font>
      <b/>
      <sz val="10"/>
      <name val="Arial"/>
    </font>
    <font>
      <b/>
      <sz val="8"/>
      <name val="Arial"/>
    </font>
    <font>
      <sz val="8"/>
      <name val="Arial"/>
    </font>
    <font>
      <i/>
      <sz val="8"/>
      <name val="Arial"/>
    </font>
    <font>
      <b/>
      <sz val="8"/>
      <color rgb="FF2E7D32"/>
      <name val="Arial"/>
    </font>
    <font>
      <b/>
      <i/>
      <sz val="8"/>
      <name val="Arial"/>
    </font>
  </fonts>
  <fills count="34">
    <fill>
      <patternFill patternType="none"/>
    </fill>
    <fill>
      <patternFill patternType="gray125"/>
    </fill>
    <fill>
      <patternFill patternType="solid">
        <fgColor theme="0"/>
        <bgColor rgb="FFF2F2F2"/>
      </patternFill>
    </fill>
    <fill>
      <patternFill patternType="solid">
        <fgColor theme="2" tint="-0.249977111117893"/>
        <bgColor rgb="FFBFBFBF"/>
      </patternFill>
    </fill>
    <fill>
      <patternFill patternType="solid">
        <fgColor theme="3" tint="0.74987029633472702"/>
        <bgColor rgb="FF99CCFF"/>
      </patternFill>
    </fill>
    <fill>
      <patternFill patternType="solid">
        <fgColor theme="3" tint="0.89989928891872917"/>
        <bgColor rgb="FFE8E8E8"/>
      </patternFill>
    </fill>
    <fill>
      <patternFill patternType="solid">
        <fgColor theme="4" tint="0.79989013336588644"/>
        <bgColor rgb="FFC1E4F5"/>
      </patternFill>
    </fill>
    <fill>
      <patternFill patternType="solid">
        <fgColor theme="2" tint="-9.9978637043366805E-2"/>
        <bgColor rgb="FFD9D9D9"/>
      </patternFill>
    </fill>
    <fill>
      <patternFill patternType="solid">
        <fgColor theme="5" tint="0.39988402966399123"/>
        <bgColor rgb="FFF6C6AD"/>
      </patternFill>
    </fill>
    <fill>
      <patternFill patternType="solid">
        <fgColor theme="5" tint="0.59987182226020086"/>
        <bgColor rgb="FFD1D1D1"/>
      </patternFill>
    </fill>
    <fill>
      <patternFill patternType="solid">
        <fgColor theme="6" tint="0.79989013336588644"/>
        <bgColor rgb="FFD9F2D0"/>
      </patternFill>
    </fill>
    <fill>
      <patternFill patternType="solid">
        <fgColor theme="8" tint="0.59987182226020086"/>
        <bgColor rgb="FFF2AA84"/>
      </patternFill>
    </fill>
    <fill>
      <patternFill patternType="solid">
        <fgColor rgb="FF00B0F0"/>
        <bgColor rgb="FF00B050"/>
      </patternFill>
    </fill>
    <fill>
      <patternFill patternType="solid">
        <fgColor rgb="FFD9D9D9"/>
        <bgColor rgb="FFD1D1D1"/>
      </patternFill>
    </fill>
    <fill>
      <patternFill patternType="solid">
        <fgColor theme="2"/>
        <bgColor rgb="FFDCEAF7"/>
      </patternFill>
    </fill>
    <fill>
      <patternFill patternType="solid">
        <fgColor theme="9" tint="0.79989013336588644"/>
        <bgColor rgb="FFE8F5E9"/>
      </patternFill>
    </fill>
    <fill>
      <patternFill patternType="solid">
        <fgColor theme="9" tint="0.59987182226020086"/>
        <bgColor rgb="FFB3E5A1"/>
      </patternFill>
    </fill>
    <fill>
      <patternFill patternType="solid">
        <fgColor theme="3" tint="0.79989013336588644"/>
        <bgColor rgb="FFB8D4EF"/>
      </patternFill>
    </fill>
    <fill>
      <patternFill patternType="solid">
        <fgColor theme="7" tint="0.79989013336588644"/>
        <bgColor rgb="FFC1E5F5"/>
      </patternFill>
    </fill>
    <fill>
      <patternFill patternType="solid">
        <fgColor theme="5" tint="0.79989013336588644"/>
        <bgColor rgb="FFE8E8E8"/>
      </patternFill>
    </fill>
    <fill>
      <patternFill patternType="solid">
        <fgColor theme="1" tint="0.49989318521683401"/>
        <bgColor rgb="FF595959"/>
      </patternFill>
    </fill>
    <fill>
      <patternFill patternType="solid">
        <fgColor theme="0" tint="-4.9989318521683403E-2"/>
        <bgColor rgb="FFF2F2F2"/>
      </patternFill>
    </fill>
    <fill>
      <patternFill patternType="solid">
        <fgColor rgb="FFFFFF00"/>
        <bgColor rgb="FFFFC000"/>
      </patternFill>
    </fill>
    <fill>
      <patternFill patternType="solid">
        <fgColor rgb="FFFFC000"/>
        <bgColor rgb="FFF2AA84"/>
      </patternFill>
    </fill>
    <fill>
      <patternFill patternType="solid">
        <fgColor rgb="FFFF0000"/>
        <bgColor rgb="FF800000"/>
      </patternFill>
    </fill>
    <fill>
      <patternFill patternType="solid">
        <fgColor rgb="FF00FF00"/>
        <bgColor rgb="FF00B050"/>
      </patternFill>
    </fill>
    <fill>
      <patternFill patternType="solid">
        <fgColor theme="4" tint="0.59987182226020086"/>
        <bgColor rgb="FF99CCFF"/>
      </patternFill>
    </fill>
    <fill>
      <patternFill patternType="solid">
        <fgColor theme="3" tint="0.59987182226020086"/>
        <bgColor rgb="FF83CBEB"/>
      </patternFill>
    </fill>
    <fill>
      <patternFill patternType="solid">
        <fgColor theme="6" tint="0.59987182226020086"/>
        <bgColor rgb="FFB3E5A1"/>
      </patternFill>
    </fill>
    <fill>
      <patternFill patternType="solid">
        <fgColor rgb="FFC1E4F5"/>
        <bgColor rgb="FFC1E5F5"/>
      </patternFill>
    </fill>
    <fill>
      <patternFill patternType="solid">
        <fgColor rgb="FFB3E5A1"/>
        <bgColor rgb="FFB4E5A2"/>
      </patternFill>
    </fill>
    <fill>
      <patternFill patternType="solid">
        <fgColor rgb="FFB8D4EF"/>
        <bgColor rgb="FFB8D4F0"/>
      </patternFill>
    </fill>
    <fill>
      <patternFill patternType="solid">
        <fgColor rgb="FFC1E4F5"/>
      </patternFill>
    </fill>
    <fill>
      <patternFill patternType="solid">
        <fgColor rgb="FFE8F5E9"/>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right style="thin">
        <color auto="1"/>
      </right>
      <top style="thin">
        <color auto="1"/>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hair">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thin">
        <color auto="1"/>
      </right>
      <top/>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167" fontId="1" fillId="0" borderId="0"/>
    <xf numFmtId="0" fontId="1" fillId="0" borderId="0"/>
    <xf numFmtId="0" fontId="1" fillId="0" borderId="0"/>
    <xf numFmtId="9" fontId="1" fillId="0" borderId="0"/>
  </cellStyleXfs>
  <cellXfs count="764">
    <xf numFmtId="0" fontId="0" fillId="0" borderId="0" xfId="0"/>
    <xf numFmtId="0" fontId="4" fillId="2" borderId="1" xfId="0" applyFont="1" applyFill="1" applyBorder="1" applyAlignment="1">
      <alignment horizontal="center"/>
    </xf>
    <xf numFmtId="0" fontId="4" fillId="7" borderId="1" xfId="0" applyFont="1" applyFill="1" applyBorder="1" applyAlignment="1">
      <alignment horizontal="center"/>
    </xf>
    <xf numFmtId="0" fontId="9" fillId="6" borderId="1" xfId="0" applyFont="1" applyFill="1" applyBorder="1" applyAlignment="1">
      <alignment horizontal="center"/>
    </xf>
    <xf numFmtId="0" fontId="2"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4" fillId="0" borderId="1" xfId="0" applyFont="1" applyBorder="1" applyAlignment="1">
      <alignment horizontal="center"/>
    </xf>
    <xf numFmtId="0" fontId="2" fillId="2" borderId="0" xfId="0" applyFont="1" applyFill="1"/>
    <xf numFmtId="0" fontId="4" fillId="0" borderId="0" xfId="0" applyFont="1"/>
    <xf numFmtId="0" fontId="2"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pplyProtection="1">
      <alignment vertical="center"/>
      <protection locked="0"/>
    </xf>
    <xf numFmtId="0" fontId="5" fillId="2" borderId="0" xfId="0" applyFont="1" applyFill="1" applyAlignment="1">
      <alignment horizontal="center" vertical="center"/>
    </xf>
    <xf numFmtId="0" fontId="2" fillId="0" borderId="0" xfId="0" applyFont="1"/>
    <xf numFmtId="0" fontId="6" fillId="0" borderId="0" xfId="0" applyFont="1" applyAlignment="1">
      <alignment wrapText="1"/>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wrapText="1"/>
    </xf>
    <xf numFmtId="0" fontId="7" fillId="3" borderId="2" xfId="0" applyFont="1" applyFill="1" applyBorder="1" applyAlignment="1">
      <alignment vertical="center" wrapText="1"/>
    </xf>
    <xf numFmtId="0" fontId="7" fillId="0" borderId="3" xfId="0" applyFont="1" applyBorder="1" applyAlignment="1">
      <alignment horizontal="center" vertical="center" wrapText="1"/>
    </xf>
    <xf numFmtId="0" fontId="7" fillId="3" borderId="2" xfId="0" applyFont="1" applyFill="1" applyBorder="1" applyAlignment="1">
      <alignment horizontal="center" vertical="center" wrapText="1"/>
    </xf>
    <xf numFmtId="0" fontId="9" fillId="4" borderId="1" xfId="0" applyFont="1" applyFill="1" applyBorder="1" applyAlignment="1">
      <alignment horizontal="center"/>
    </xf>
    <xf numFmtId="0" fontId="9" fillId="5" borderId="1" xfId="0" applyFont="1" applyFill="1" applyBorder="1" applyAlignment="1">
      <alignment horizontal="center"/>
    </xf>
    <xf numFmtId="0" fontId="4" fillId="2" borderId="0" xfId="0" applyFont="1" applyFill="1"/>
    <xf numFmtId="0" fontId="4" fillId="2" borderId="1" xfId="0" applyFont="1" applyFill="1" applyBorder="1" applyAlignment="1">
      <alignment horizontal="center" vertical="center"/>
    </xf>
    <xf numFmtId="0" fontId="4" fillId="0" borderId="0" xfId="0" applyFont="1" applyAlignment="1">
      <alignment horizontal="center"/>
    </xf>
    <xf numFmtId="0" fontId="9" fillId="8" borderId="1" xfId="0" applyFont="1" applyFill="1" applyBorder="1" applyAlignment="1">
      <alignment horizontal="center"/>
    </xf>
    <xf numFmtId="0" fontId="9" fillId="9" borderId="1" xfId="0" applyFont="1" applyFill="1" applyBorder="1" applyAlignment="1">
      <alignment horizontal="center"/>
    </xf>
    <xf numFmtId="0" fontId="9" fillId="10" borderId="1" xfId="0" applyFont="1" applyFill="1" applyBorder="1" applyAlignment="1">
      <alignment horizontal="center"/>
    </xf>
    <xf numFmtId="0" fontId="9" fillId="7" borderId="1" xfId="0" applyFont="1" applyFill="1" applyBorder="1" applyAlignment="1">
      <alignment horizontal="center"/>
    </xf>
    <xf numFmtId="0" fontId="9" fillId="11" borderId="1" xfId="0" applyFont="1" applyFill="1" applyBorder="1" applyAlignment="1">
      <alignment horizontal="center"/>
    </xf>
    <xf numFmtId="0" fontId="9" fillId="12" borderId="1" xfId="0" applyFont="1" applyFill="1" applyBorder="1" applyAlignment="1">
      <alignment horizontal="center"/>
    </xf>
    <xf numFmtId="0" fontId="4" fillId="0" borderId="1" xfId="0" applyFont="1" applyBorder="1"/>
    <xf numFmtId="10" fontId="4" fillId="0" borderId="1" xfId="0" applyNumberFormat="1" applyFont="1" applyBorder="1" applyAlignment="1">
      <alignment horizontal="center"/>
    </xf>
    <xf numFmtId="10" fontId="4" fillId="7" borderId="1" xfId="0" applyNumberFormat="1" applyFont="1" applyFill="1" applyBorder="1" applyAlignment="1">
      <alignment horizontal="center"/>
    </xf>
    <xf numFmtId="0" fontId="4" fillId="7" borderId="1" xfId="0" applyFont="1" applyFill="1" applyBorder="1" applyAlignment="1">
      <alignment horizontal="center" vertical="center"/>
    </xf>
    <xf numFmtId="0" fontId="4" fillId="5" borderId="1" xfId="0" applyFont="1" applyFill="1" applyBorder="1" applyAlignment="1">
      <alignment horizontal="center"/>
    </xf>
    <xf numFmtId="10" fontId="4" fillId="5" borderId="1" xfId="0" applyNumberFormat="1" applyFont="1" applyFill="1" applyBorder="1" applyAlignment="1">
      <alignment horizontal="center"/>
    </xf>
    <xf numFmtId="0" fontId="2" fillId="0" borderId="0" xfId="0" applyFont="1" applyAlignment="1">
      <alignment horizontal="center"/>
    </xf>
    <xf numFmtId="0" fontId="7" fillId="0" borderId="6" xfId="0" applyFont="1" applyBorder="1" applyAlignment="1">
      <alignment horizontal="center" vertical="center" wrapText="1"/>
    </xf>
    <xf numFmtId="0" fontId="7" fillId="13" borderId="7"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9" fontId="2" fillId="2" borderId="0" xfId="0" applyNumberFormat="1" applyFont="1" applyFill="1" applyAlignment="1">
      <alignment vertical="center"/>
    </xf>
    <xf numFmtId="0" fontId="7" fillId="14" borderId="1" xfId="0" applyFont="1" applyFill="1" applyBorder="1" applyAlignment="1">
      <alignment horizontal="center" vertical="center" wrapText="1"/>
    </xf>
    <xf numFmtId="0" fontId="2" fillId="2" borderId="2"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7" fillId="14" borderId="2" xfId="0" applyFont="1" applyFill="1" applyBorder="1" applyAlignment="1">
      <alignment horizontal="center" vertical="center" wrapText="1"/>
    </xf>
    <xf numFmtId="0" fontId="2" fillId="2" borderId="0" xfId="0" applyFont="1" applyFill="1" applyAlignment="1" applyProtection="1">
      <alignment vertical="center" wrapText="1"/>
      <protection locked="0"/>
    </xf>
    <xf numFmtId="0" fontId="7" fillId="0" borderId="0" xfId="0" applyFont="1" applyAlignment="1">
      <alignment horizontal="center" vertical="center" wrapText="1"/>
    </xf>
    <xf numFmtId="15" fontId="2" fillId="2" borderId="0" xfId="0" applyNumberFormat="1" applyFont="1" applyFill="1" applyAlignment="1" applyProtection="1">
      <alignment horizontal="center" vertical="center" wrapText="1"/>
      <protection locked="0"/>
    </xf>
    <xf numFmtId="0" fontId="7" fillId="2" borderId="0" xfId="0" applyFont="1" applyFill="1" applyAlignment="1">
      <alignment horizontal="center" vertical="center" wrapText="1"/>
    </xf>
    <xf numFmtId="0" fontId="7" fillId="2" borderId="0" xfId="0" applyFont="1" applyFill="1" applyAlignment="1">
      <alignment horizontal="left" vertical="center" wrapText="1"/>
    </xf>
    <xf numFmtId="2" fontId="7" fillId="2" borderId="0" xfId="0" applyNumberFormat="1" applyFont="1" applyFill="1" applyAlignment="1">
      <alignment horizontal="left" vertical="center" wrapText="1"/>
    </xf>
    <xf numFmtId="0" fontId="2" fillId="2" borderId="0" xfId="0" applyFont="1" applyFill="1" applyAlignment="1">
      <alignment horizontal="center" vertical="center" wrapText="1"/>
    </xf>
    <xf numFmtId="0" fontId="7" fillId="2" borderId="12" xfId="0" applyFont="1" applyFill="1" applyBorder="1" applyAlignment="1">
      <alignment horizontal="center" vertical="center"/>
    </xf>
    <xf numFmtId="49" fontId="7" fillId="2" borderId="13" xfId="0" applyNumberFormat="1" applyFont="1" applyFill="1" applyBorder="1" applyAlignment="1">
      <alignment horizontal="center" vertical="center" wrapText="1"/>
    </xf>
    <xf numFmtId="49" fontId="7" fillId="15" borderId="1" xfId="0" applyNumberFormat="1" applyFont="1" applyFill="1" applyBorder="1" applyAlignment="1">
      <alignment horizontal="left" vertical="center" wrapText="1" indent="3"/>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2" xfId="0" applyFont="1" applyFill="1" applyBorder="1" applyAlignment="1">
      <alignment horizontal="left" vertical="center" indent="4"/>
    </xf>
    <xf numFmtId="0" fontId="7" fillId="2" borderId="14" xfId="0" applyFont="1" applyFill="1" applyBorder="1" applyAlignment="1">
      <alignment vertical="center" wrapText="1"/>
    </xf>
    <xf numFmtId="0" fontId="7" fillId="2" borderId="14" xfId="0" applyFont="1" applyFill="1" applyBorder="1" applyAlignment="1">
      <alignment horizontal="center" vertical="center" wrapText="1"/>
    </xf>
    <xf numFmtId="0" fontId="7" fillId="2" borderId="3"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2" borderId="13" xfId="0" applyFont="1" applyFill="1" applyBorder="1" applyAlignment="1">
      <alignment horizontal="center" vertical="center" wrapText="1"/>
    </xf>
    <xf numFmtId="0" fontId="7" fillId="16" borderId="13" xfId="0" applyFont="1" applyFill="1" applyBorder="1" applyAlignment="1">
      <alignment horizontal="center" vertical="center" wrapText="1"/>
    </xf>
    <xf numFmtId="0" fontId="2" fillId="14" borderId="13" xfId="0" applyFont="1" applyFill="1" applyBorder="1" applyAlignment="1">
      <alignment horizontal="center" vertical="center" wrapText="1"/>
    </xf>
    <xf numFmtId="0" fontId="7" fillId="17" borderId="13"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0" borderId="13" xfId="0" applyFont="1" applyFill="1" applyBorder="1" applyAlignment="1">
      <alignment horizontal="center" vertical="center" wrapText="1"/>
    </xf>
    <xf numFmtId="0" fontId="7" fillId="19" borderId="13"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7" borderId="13" xfId="0" applyFont="1" applyFill="1" applyBorder="1" applyAlignment="1">
      <alignment horizontal="center" vertical="center" wrapText="1"/>
    </xf>
    <xf numFmtId="49" fontId="7" fillId="16" borderId="13" xfId="0" applyNumberFormat="1" applyFont="1" applyFill="1" applyBorder="1" applyAlignment="1">
      <alignment horizontal="center" vertical="center" wrapText="1"/>
    </xf>
    <xf numFmtId="0" fontId="7" fillId="20" borderId="13" xfId="0" applyFont="1" applyFill="1" applyBorder="1" applyAlignment="1">
      <alignment horizontal="center" vertical="center" wrapText="1"/>
    </xf>
    <xf numFmtId="0" fontId="7" fillId="20" borderId="0" xfId="0" applyFont="1" applyFill="1" applyAlignment="1">
      <alignment horizontal="center" vertical="center" wrapText="1"/>
    </xf>
    <xf numFmtId="0" fontId="2" fillId="20" borderId="0" xfId="0" applyFont="1" applyFill="1" applyAlignment="1">
      <alignment horizontal="center" vertical="center" wrapText="1"/>
    </xf>
    <xf numFmtId="0" fontId="6"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2" fontId="2" fillId="0" borderId="1" xfId="0" applyNumberFormat="1"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top" wrapText="1"/>
      <protection locked="0"/>
    </xf>
    <xf numFmtId="2" fontId="2" fillId="0" borderId="1" xfId="0" applyNumberFormat="1" applyFont="1" applyBorder="1" applyAlignment="1" applyProtection="1">
      <alignment horizontal="center" vertical="center" wrapText="1"/>
      <protection locked="0"/>
    </xf>
    <xf numFmtId="2" fontId="2" fillId="2" borderId="1" xfId="0" applyNumberFormat="1" applyFont="1" applyFill="1" applyBorder="1" applyAlignment="1" applyProtection="1">
      <alignment horizontal="center" vertical="center" wrapText="1"/>
      <protection locked="0"/>
    </xf>
    <xf numFmtId="2" fontId="2" fillId="21" borderId="1" xfId="0" applyNumberFormat="1" applyFont="1" applyFill="1" applyBorder="1" applyAlignment="1">
      <alignment horizontal="center" vertical="center" wrapText="1"/>
    </xf>
    <xf numFmtId="9" fontId="2" fillId="21"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10" fillId="21" borderId="1" xfId="0" applyFont="1" applyFill="1" applyBorder="1" applyAlignment="1">
      <alignment horizontal="center" vertical="center" wrapText="1"/>
    </xf>
    <xf numFmtId="9" fontId="11" fillId="21" borderId="1" xfId="0" applyNumberFormat="1" applyFont="1" applyFill="1" applyBorder="1" applyAlignment="1">
      <alignment horizontal="center" vertical="center" wrapText="1"/>
    </xf>
    <xf numFmtId="0" fontId="2" fillId="21" borderId="1" xfId="0" applyFont="1" applyFill="1" applyBorder="1" applyAlignment="1">
      <alignment horizontal="center" vertical="center" wrapText="1"/>
    </xf>
    <xf numFmtId="0" fontId="10" fillId="0" borderId="1" xfId="0" applyFont="1" applyBorder="1" applyAlignment="1">
      <alignment horizontal="justify" vertical="center" wrapText="1"/>
    </xf>
    <xf numFmtId="9" fontId="2" fillId="20" borderId="1" xfId="0" applyNumberFormat="1" applyFont="1" applyFill="1" applyBorder="1" applyAlignment="1">
      <alignment horizontal="center" vertical="center" wrapText="1"/>
    </xf>
    <xf numFmtId="2" fontId="7" fillId="20" borderId="1" xfId="0" applyNumberFormat="1" applyFont="1" applyFill="1" applyBorder="1" applyAlignment="1">
      <alignment horizontal="center" vertical="center" wrapText="1"/>
    </xf>
    <xf numFmtId="1" fontId="7" fillId="20" borderId="1" xfId="0" applyNumberFormat="1" applyFont="1" applyFill="1" applyBorder="1" applyAlignment="1">
      <alignment horizontal="center" vertical="center" wrapText="1"/>
    </xf>
    <xf numFmtId="9" fontId="7" fillId="20" borderId="1" xfId="0" applyNumberFormat="1" applyFont="1" applyFill="1" applyBorder="1" applyAlignment="1">
      <alignment horizontal="center" vertical="center" wrapText="1"/>
    </xf>
    <xf numFmtId="0" fontId="7" fillId="20" borderId="1" xfId="0" applyFont="1" applyFill="1" applyBorder="1" applyAlignment="1">
      <alignment horizontal="center" vertical="center" wrapText="1"/>
    </xf>
    <xf numFmtId="0" fontId="2" fillId="20" borderId="0" xfId="0" applyFont="1" applyFill="1"/>
    <xf numFmtId="0" fontId="2" fillId="0" borderId="1" xfId="0" applyFont="1" applyBorder="1" applyAlignment="1">
      <alignment horizontal="left" vertical="top" wrapText="1"/>
    </xf>
    <xf numFmtId="0" fontId="6" fillId="0" borderId="1" xfId="0" applyFont="1" applyBorder="1" applyAlignment="1" applyProtection="1">
      <alignment horizontal="center" vertical="center" wrapText="1"/>
      <protection locked="0"/>
    </xf>
    <xf numFmtId="0" fontId="2" fillId="15" borderId="1" xfId="0" applyFont="1" applyFill="1" applyBorder="1" applyAlignment="1">
      <alignment horizontal="center" vertical="center" wrapText="1"/>
    </xf>
    <xf numFmtId="0" fontId="2" fillId="15" borderId="1" xfId="0" applyFont="1" applyFill="1" applyBorder="1" applyAlignment="1">
      <alignment horizontal="justify" vertical="center" wrapText="1"/>
    </xf>
    <xf numFmtId="2" fontId="2" fillId="15" borderId="1" xfId="0" applyNumberFormat="1" applyFont="1" applyFill="1" applyBorder="1" applyAlignment="1" applyProtection="1">
      <alignment horizontal="left" vertical="center" wrapText="1"/>
      <protection locked="0"/>
    </xf>
    <xf numFmtId="0" fontId="2" fillId="15" borderId="1" xfId="0" applyFont="1" applyFill="1" applyBorder="1" applyAlignment="1" applyProtection="1">
      <alignment horizontal="left" vertical="top" wrapText="1"/>
      <protection locked="0"/>
    </xf>
    <xf numFmtId="0" fontId="2" fillId="15" borderId="1" xfId="0" applyFont="1" applyFill="1" applyBorder="1" applyAlignment="1" applyProtection="1">
      <alignment horizontal="center" vertical="center" wrapText="1"/>
      <protection locked="0"/>
    </xf>
    <xf numFmtId="0" fontId="2" fillId="15" borderId="1" xfId="0" applyFont="1" applyFill="1" applyBorder="1" applyAlignment="1" applyProtection="1">
      <alignment horizontal="left" vertical="center" wrapText="1"/>
      <protection locked="0"/>
    </xf>
    <xf numFmtId="2" fontId="2" fillId="15" borderId="1" xfId="0" applyNumberFormat="1" applyFont="1" applyFill="1" applyBorder="1" applyAlignment="1" applyProtection="1">
      <alignment horizontal="center" vertical="center" wrapText="1"/>
      <protection locked="0"/>
    </xf>
    <xf numFmtId="2" fontId="6" fillId="15" borderId="1" xfId="0" applyNumberFormat="1" applyFont="1" applyFill="1" applyBorder="1" applyAlignment="1" applyProtection="1">
      <alignment horizontal="center" vertical="center" wrapText="1"/>
      <protection locked="0"/>
    </xf>
    <xf numFmtId="9" fontId="2" fillId="15" borderId="1" xfId="0" applyNumberFormat="1" applyFont="1" applyFill="1" applyBorder="1" applyAlignment="1">
      <alignment horizontal="center" vertical="center" wrapText="1"/>
    </xf>
    <xf numFmtId="0" fontId="10" fillId="15" borderId="1" xfId="0" applyFont="1" applyFill="1" applyBorder="1" applyAlignment="1">
      <alignment horizontal="center" vertical="center" wrapText="1"/>
    </xf>
    <xf numFmtId="0" fontId="10" fillId="15" borderId="1" xfId="0" applyFont="1" applyFill="1" applyBorder="1" applyAlignment="1">
      <alignment horizontal="justify" vertical="center" wrapText="1"/>
    </xf>
    <xf numFmtId="2" fontId="7" fillId="15" borderId="1" xfId="0" applyNumberFormat="1" applyFont="1" applyFill="1" applyBorder="1" applyAlignment="1">
      <alignment horizontal="center" vertical="center" wrapText="1"/>
    </xf>
    <xf numFmtId="1" fontId="7" fillId="15" borderId="1" xfId="0" applyNumberFormat="1" applyFont="1" applyFill="1" applyBorder="1" applyAlignment="1">
      <alignment horizontal="center" vertical="center" wrapText="1"/>
    </xf>
    <xf numFmtId="9" fontId="7" fillId="15" borderId="1" xfId="0" applyNumberFormat="1" applyFont="1" applyFill="1" applyBorder="1" applyAlignment="1">
      <alignment horizontal="center" vertical="center" wrapText="1"/>
    </xf>
    <xf numFmtId="0" fontId="7" fillId="15" borderId="1" xfId="0" applyFont="1" applyFill="1" applyBorder="1" applyAlignment="1">
      <alignment horizontal="center" vertical="center" wrapText="1"/>
    </xf>
    <xf numFmtId="0" fontId="2" fillId="15" borderId="0" xfId="0" applyFont="1" applyFill="1"/>
    <xf numFmtId="0" fontId="2" fillId="15" borderId="0" xfId="0" applyFont="1" applyFill="1" applyAlignment="1">
      <alignment vertical="center"/>
    </xf>
    <xf numFmtId="0" fontId="2" fillId="15" borderId="0" xfId="0" applyFont="1" applyFill="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justify" vertical="top" wrapText="1"/>
    </xf>
    <xf numFmtId="0" fontId="2" fillId="2" borderId="1" xfId="0" applyFont="1" applyFill="1" applyBorder="1" applyAlignment="1" applyProtection="1">
      <alignment horizontal="center" vertical="center"/>
      <protection locked="0"/>
    </xf>
    <xf numFmtId="0" fontId="2" fillId="12" borderId="0" xfId="0" applyFont="1" applyFill="1" applyAlignment="1">
      <alignment horizontal="center" vertical="center"/>
    </xf>
    <xf numFmtId="0" fontId="6" fillId="0" borderId="0" xfId="0" applyFont="1"/>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textRotation="90"/>
    </xf>
    <xf numFmtId="0" fontId="2" fillId="22" borderId="1" xfId="0" applyFont="1" applyFill="1" applyBorder="1" applyAlignment="1">
      <alignment horizontal="center" vertical="center" wrapText="1"/>
    </xf>
    <xf numFmtId="0" fontId="2" fillId="23" borderId="1" xfId="0" applyFont="1" applyFill="1" applyBorder="1" applyAlignment="1">
      <alignment horizontal="center" vertical="center" wrapText="1"/>
    </xf>
    <xf numFmtId="0" fontId="12" fillId="24" borderId="1" xfId="0" applyFont="1" applyFill="1" applyBorder="1" applyAlignment="1">
      <alignment horizontal="center" vertical="center" wrapText="1"/>
    </xf>
    <xf numFmtId="0" fontId="12" fillId="0" borderId="0" xfId="0" applyFont="1" applyAlignment="1">
      <alignment horizontal="center" vertical="center" wrapText="1"/>
    </xf>
    <xf numFmtId="0" fontId="2" fillId="25" borderId="1" xfId="0" applyFont="1" applyFill="1" applyBorder="1" applyAlignment="1">
      <alignment horizontal="center" vertical="center" wrapText="1"/>
    </xf>
    <xf numFmtId="0" fontId="2" fillId="0" borderId="0" xfId="0" applyFont="1" applyAlignment="1">
      <alignment horizontal="left" vertical="center" wrapText="1"/>
    </xf>
    <xf numFmtId="49" fontId="2" fillId="0" borderId="1" xfId="0" applyNumberFormat="1" applyFont="1" applyBorder="1" applyAlignment="1">
      <alignment horizontal="left" vertical="top" wrapText="1"/>
    </xf>
    <xf numFmtId="2" fontId="2" fillId="0" borderId="1" xfId="0" applyNumberFormat="1" applyFont="1" applyBorder="1" applyAlignment="1">
      <alignment horizontal="left" vertical="top" wrapText="1"/>
    </xf>
    <xf numFmtId="0" fontId="2" fillId="2" borderId="8" xfId="0" applyFont="1" applyFill="1" applyBorder="1" applyAlignment="1">
      <alignment vertical="center" wrapText="1"/>
    </xf>
    <xf numFmtId="0" fontId="2" fillId="2" borderId="10" xfId="0" applyFont="1" applyFill="1" applyBorder="1" applyAlignment="1">
      <alignment vertical="center" wrapText="1"/>
    </xf>
    <xf numFmtId="0" fontId="13" fillId="0" borderId="0" xfId="0" applyFont="1" applyAlignment="1">
      <alignment horizontal="center" vertical="center"/>
    </xf>
    <xf numFmtId="0" fontId="2" fillId="0" borderId="15" xfId="0" applyFont="1" applyBorder="1" applyAlignment="1">
      <alignment horizontal="center"/>
    </xf>
    <xf numFmtId="0" fontId="7" fillId="0" borderId="0" xfId="0" applyFont="1" applyAlignment="1">
      <alignment horizontal="center"/>
    </xf>
    <xf numFmtId="0" fontId="10" fillId="2" borderId="1" xfId="0" applyFont="1" applyFill="1" applyBorder="1" applyAlignment="1">
      <alignment horizontal="center" vertical="center" wrapText="1"/>
    </xf>
    <xf numFmtId="0" fontId="14" fillId="2" borderId="0" xfId="0" applyFont="1" applyFill="1"/>
    <xf numFmtId="0" fontId="15" fillId="2" borderId="0" xfId="0" applyFont="1" applyFill="1"/>
    <xf numFmtId="0" fontId="14" fillId="2" borderId="0" xfId="0" applyFont="1" applyFill="1" applyAlignment="1">
      <alignment horizontal="left" vertical="center" wrapText="1"/>
    </xf>
    <xf numFmtId="0" fontId="14" fillId="2" borderId="0" xfId="0" applyFont="1" applyFill="1" applyAlignment="1">
      <alignment horizontal="left"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9" fontId="14" fillId="2" borderId="0" xfId="0" applyNumberFormat="1" applyFont="1" applyFill="1" applyAlignment="1">
      <alignment horizontal="center" vertical="center"/>
    </xf>
    <xf numFmtId="0" fontId="14" fillId="2" borderId="0" xfId="0" applyFont="1" applyFill="1" applyAlignment="1">
      <alignment horizontal="center" vertical="center" textRotation="90"/>
    </xf>
    <xf numFmtId="0" fontId="14" fillId="2" borderId="0" xfId="0" applyFont="1" applyFill="1" applyAlignment="1">
      <alignment horizontal="center" vertical="center"/>
    </xf>
    <xf numFmtId="166" fontId="14" fillId="2" borderId="0" xfId="0" applyNumberFormat="1" applyFont="1" applyFill="1" applyAlignment="1">
      <alignment horizontal="center" vertical="center"/>
    </xf>
    <xf numFmtId="0" fontId="7" fillId="22" borderId="1" xfId="0" applyFont="1" applyFill="1" applyBorder="1" applyAlignment="1">
      <alignment horizontal="center" vertical="center" wrapText="1"/>
    </xf>
    <xf numFmtId="0" fontId="10" fillId="0" borderId="0" xfId="0" applyFont="1"/>
    <xf numFmtId="0" fontId="10" fillId="2" borderId="0" xfId="0" applyFont="1" applyFill="1" applyAlignment="1">
      <alignment vertical="center"/>
    </xf>
    <xf numFmtId="0" fontId="13" fillId="2" borderId="0" xfId="0" applyFont="1" applyFill="1" applyAlignment="1">
      <alignment horizontal="left" vertical="center" wrapText="1"/>
    </xf>
    <xf numFmtId="0" fontId="7" fillId="2" borderId="14" xfId="0" applyFont="1" applyFill="1" applyBorder="1" applyAlignment="1" applyProtection="1">
      <alignment horizontal="center" vertical="center" wrapText="1"/>
      <protection locked="0"/>
    </xf>
    <xf numFmtId="0" fontId="13" fillId="16" borderId="13" xfId="0" applyFont="1" applyFill="1" applyBorder="1" applyAlignment="1">
      <alignment horizontal="center" vertical="center" wrapText="1"/>
    </xf>
    <xf numFmtId="0" fontId="2" fillId="19" borderId="1" xfId="0" applyFont="1" applyFill="1" applyBorder="1" applyAlignment="1">
      <alignment horizontal="justify" vertical="center" wrapText="1"/>
    </xf>
    <xf numFmtId="0" fontId="10" fillId="19" borderId="1" xfId="0" applyFont="1" applyFill="1" applyBorder="1" applyAlignment="1">
      <alignment horizontal="justify" vertical="center" wrapText="1"/>
    </xf>
    <xf numFmtId="0" fontId="2" fillId="19" borderId="1" xfId="0" applyFont="1" applyFill="1" applyBorder="1" applyAlignment="1" applyProtection="1">
      <alignment horizontal="center" vertical="center" wrapText="1"/>
      <protection locked="0"/>
    </xf>
    <xf numFmtId="0" fontId="2" fillId="26" borderId="1" xfId="0" applyFont="1" applyFill="1" applyBorder="1" applyAlignment="1">
      <alignment horizontal="justify" vertical="center" wrapText="1"/>
    </xf>
    <xf numFmtId="0" fontId="10" fillId="27" borderId="1" xfId="0" applyFont="1" applyFill="1" applyBorder="1" applyAlignment="1">
      <alignment horizontal="justify" vertical="center" wrapText="1"/>
    </xf>
    <xf numFmtId="0" fontId="2" fillId="0" borderId="0" xfId="0" applyFont="1" applyAlignment="1">
      <alignment horizontal="justify" vertical="top" wrapText="1"/>
    </xf>
    <xf numFmtId="0" fontId="2" fillId="2" borderId="0" xfId="0" applyFont="1" applyFill="1" applyAlignment="1">
      <alignment horizontal="justify" vertical="top" wrapText="1"/>
    </xf>
    <xf numFmtId="0" fontId="2" fillId="2" borderId="1" xfId="0" applyFont="1" applyFill="1" applyBorder="1" applyAlignment="1" applyProtection="1">
      <alignment horizontal="left" vertical="center" wrapText="1"/>
      <protection locked="0"/>
    </xf>
    <xf numFmtId="0" fontId="7" fillId="2" borderId="0" xfId="0" applyFont="1" applyFill="1" applyAlignment="1">
      <alignment horizontal="justify" vertical="top" wrapText="1"/>
    </xf>
    <xf numFmtId="0" fontId="7" fillId="2" borderId="14" xfId="0" applyFont="1" applyFill="1" applyBorder="1" applyAlignment="1">
      <alignment horizontal="justify" vertical="top" wrapText="1"/>
    </xf>
    <xf numFmtId="0" fontId="10" fillId="2" borderId="1" xfId="0" applyFont="1" applyFill="1" applyBorder="1" applyAlignment="1">
      <alignment horizontal="justify" vertical="center" wrapText="1"/>
    </xf>
    <xf numFmtId="0" fontId="2" fillId="0" borderId="1" xfId="0" applyFont="1" applyBorder="1" applyAlignment="1" applyProtection="1">
      <alignment horizontal="justify" vertical="top" wrapText="1"/>
      <protection locked="0"/>
    </xf>
    <xf numFmtId="0" fontId="16"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2" fillId="2" borderId="1" xfId="0" applyFont="1" applyFill="1" applyBorder="1" applyAlignment="1">
      <alignment horizontal="justify" vertical="center" wrapText="1"/>
    </xf>
    <xf numFmtId="0" fontId="2" fillId="0" borderId="1" xfId="0" applyFont="1" applyBorder="1" applyAlignment="1">
      <alignment horizontal="center"/>
    </xf>
    <xf numFmtId="0" fontId="2" fillId="0" borderId="1" xfId="0" applyFont="1" applyBorder="1"/>
    <xf numFmtId="0" fontId="2" fillId="2" borderId="1" xfId="0" applyFont="1" applyFill="1" applyBorder="1"/>
    <xf numFmtId="0" fontId="2" fillId="0" borderId="1" xfId="0" applyFont="1" applyBorder="1" applyAlignment="1">
      <alignment horizontal="left" vertical="center" wrapText="1"/>
    </xf>
    <xf numFmtId="0" fontId="2" fillId="2" borderId="13" xfId="0" applyFont="1" applyFill="1" applyBorder="1" applyAlignment="1">
      <alignment horizontal="center" vertical="center"/>
    </xf>
    <xf numFmtId="0" fontId="7" fillId="15" borderId="13" xfId="0" applyFont="1" applyFill="1" applyBorder="1" applyAlignment="1">
      <alignment horizontal="center" vertical="center" wrapText="1"/>
    </xf>
    <xf numFmtId="0" fontId="2" fillId="14" borderId="13" xfId="0" applyFont="1" applyFill="1" applyBorder="1" applyAlignment="1">
      <alignment horizontal="center" vertical="top" wrapText="1"/>
    </xf>
    <xf numFmtId="0" fontId="7" fillId="17" borderId="13" xfId="0" applyFont="1" applyFill="1" applyBorder="1" applyAlignment="1">
      <alignment horizontal="center" wrapText="1"/>
    </xf>
    <xf numFmtId="0" fontId="7" fillId="15" borderId="13" xfId="0" applyFont="1" applyFill="1" applyBorder="1" applyAlignment="1">
      <alignment horizontal="center" wrapText="1"/>
    </xf>
    <xf numFmtId="0" fontId="7" fillId="18" borderId="13" xfId="0" applyFont="1" applyFill="1" applyBorder="1" applyAlignment="1">
      <alignment horizontal="center" wrapText="1"/>
    </xf>
    <xf numFmtId="0" fontId="7" fillId="10" borderId="13" xfId="0" applyFont="1" applyFill="1" applyBorder="1" applyAlignment="1">
      <alignment horizontal="center" wrapText="1"/>
    </xf>
    <xf numFmtId="0" fontId="7" fillId="19" borderId="13" xfId="0" applyFont="1" applyFill="1" applyBorder="1" applyAlignment="1">
      <alignment horizontal="center" wrapText="1"/>
    </xf>
    <xf numFmtId="0" fontId="7" fillId="6" borderId="13" xfId="0" applyFont="1" applyFill="1" applyBorder="1" applyAlignment="1">
      <alignment horizontal="center" wrapText="1"/>
    </xf>
    <xf numFmtId="0" fontId="7" fillId="7" borderId="13" xfId="0" applyFont="1" applyFill="1" applyBorder="1" applyAlignment="1">
      <alignment horizontal="center" wrapText="1"/>
    </xf>
    <xf numFmtId="0" fontId="7" fillId="28" borderId="13" xfId="0" applyFont="1" applyFill="1" applyBorder="1" applyAlignment="1">
      <alignment horizontal="center" vertical="center" wrapText="1"/>
    </xf>
    <xf numFmtId="0" fontId="6" fillId="2" borderId="0" xfId="0" applyFont="1" applyFill="1" applyAlignment="1">
      <alignment horizontal="center" vertical="center"/>
    </xf>
    <xf numFmtId="2" fontId="2" fillId="0" borderId="1" xfId="0" applyNumberFormat="1" applyFont="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2" fontId="0" fillId="0" borderId="0" xfId="0" applyNumberFormat="1"/>
    <xf numFmtId="0" fontId="17" fillId="2" borderId="0" xfId="0" applyFont="1" applyFill="1"/>
    <xf numFmtId="0" fontId="17" fillId="2" borderId="0" xfId="0" applyFont="1" applyFill="1" applyAlignment="1">
      <alignment vertical="center"/>
    </xf>
    <xf numFmtId="0" fontId="17" fillId="2" borderId="0" xfId="0" applyFont="1" applyFill="1" applyAlignment="1">
      <alignment horizontal="center" vertical="center"/>
    </xf>
    <xf numFmtId="0" fontId="17" fillId="0" borderId="0" xfId="0" applyFont="1"/>
    <xf numFmtId="2" fontId="17" fillId="0" borderId="0" xfId="0" applyNumberFormat="1" applyFont="1"/>
    <xf numFmtId="0" fontId="18" fillId="13" borderId="7" xfId="0" applyFont="1" applyFill="1" applyBorder="1" applyAlignment="1">
      <alignment horizontal="center" vertical="center" wrapText="1"/>
    </xf>
    <xf numFmtId="0" fontId="18" fillId="13" borderId="8"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8" fillId="14"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17" fillId="2" borderId="0" xfId="0" applyFont="1" applyFill="1" applyAlignment="1">
      <alignment vertical="center" wrapText="1"/>
    </xf>
    <xf numFmtId="0" fontId="18" fillId="2" borderId="0" xfId="0" applyFont="1" applyFill="1" applyAlignment="1">
      <alignment horizontal="center" vertical="center" wrapText="1"/>
    </xf>
    <xf numFmtId="0" fontId="18" fillId="2" borderId="0" xfId="0" applyFont="1" applyFill="1" applyAlignment="1">
      <alignment horizontal="left" vertical="center" wrapText="1"/>
    </xf>
    <xf numFmtId="0" fontId="17" fillId="2" borderId="0" xfId="0" applyFont="1" applyFill="1" applyAlignment="1">
      <alignment horizontal="center" vertical="center" wrapText="1"/>
    </xf>
    <xf numFmtId="0" fontId="18" fillId="2" borderId="12" xfId="0" applyFont="1" applyFill="1" applyBorder="1" applyAlignment="1">
      <alignment horizontal="center" vertical="center"/>
    </xf>
    <xf numFmtId="49" fontId="18" fillId="2" borderId="13" xfId="0" applyNumberFormat="1" applyFont="1" applyFill="1" applyBorder="1" applyAlignment="1">
      <alignment horizontal="center" vertical="center" wrapText="1"/>
    </xf>
    <xf numFmtId="0" fontId="18" fillId="2" borderId="12" xfId="0" applyFont="1" applyFill="1" applyBorder="1" applyAlignment="1">
      <alignment horizontal="left" vertical="center"/>
    </xf>
    <xf numFmtId="0" fontId="18" fillId="2" borderId="14" xfId="0" applyFont="1" applyFill="1" applyBorder="1" applyAlignment="1">
      <alignment vertical="center" wrapText="1"/>
    </xf>
    <xf numFmtId="2" fontId="17" fillId="2" borderId="0" xfId="0" applyNumberFormat="1" applyFont="1" applyFill="1"/>
    <xf numFmtId="0" fontId="17" fillId="2" borderId="1" xfId="0" applyFont="1" applyFill="1" applyBorder="1" applyAlignment="1">
      <alignment horizontal="center" vertical="center"/>
    </xf>
    <xf numFmtId="0" fontId="18" fillId="15" borderId="1" xfId="0" applyFont="1" applyFill="1" applyBorder="1" applyAlignment="1">
      <alignment horizontal="center" vertical="center" wrapText="1"/>
    </xf>
    <xf numFmtId="0" fontId="18" fillId="30" borderId="1" xfId="0" applyFont="1" applyFill="1" applyBorder="1" applyAlignment="1">
      <alignment horizontal="center" vertical="center" wrapText="1"/>
    </xf>
    <xf numFmtId="0" fontId="17" fillId="14" borderId="1" xfId="0" applyFont="1" applyFill="1" applyBorder="1" applyAlignment="1">
      <alignment horizontal="center" vertical="top" wrapText="1"/>
    </xf>
    <xf numFmtId="0" fontId="18" fillId="31" borderId="1" xfId="0" applyFont="1" applyFill="1" applyBorder="1" applyAlignment="1">
      <alignment horizontal="center" wrapText="1"/>
    </xf>
    <xf numFmtId="2" fontId="13" fillId="30" borderId="1" xfId="0" applyNumberFormat="1" applyFont="1" applyFill="1" applyBorder="1" applyAlignment="1">
      <alignment horizontal="center" vertical="center" wrapText="1"/>
    </xf>
    <xf numFmtId="0" fontId="19" fillId="30" borderId="1" xfId="0" applyFont="1" applyFill="1" applyBorder="1" applyAlignment="1">
      <alignment horizontal="center" vertical="center" wrapText="1"/>
    </xf>
    <xf numFmtId="0" fontId="19" fillId="28" borderId="13" xfId="0" applyFont="1" applyFill="1" applyBorder="1" applyAlignment="1">
      <alignment horizontal="center" vertical="center" wrapText="1"/>
    </xf>
    <xf numFmtId="0" fontId="17" fillId="0" borderId="1" xfId="0" applyFont="1" applyBorder="1" applyAlignment="1">
      <alignment horizontal="center" vertical="center" wrapText="1"/>
    </xf>
    <xf numFmtId="2" fontId="17" fillId="0" borderId="1" xfId="0" applyNumberFormat="1" applyFont="1" applyBorder="1" applyAlignment="1">
      <alignment horizontal="center" vertical="center" wrapText="1"/>
    </xf>
    <xf numFmtId="2" fontId="17" fillId="21" borderId="1" xfId="0" applyNumberFormat="1" applyFont="1" applyFill="1" applyBorder="1" applyAlignment="1">
      <alignment horizontal="center" vertical="center" wrapText="1"/>
    </xf>
    <xf numFmtId="9" fontId="17" fillId="21" borderId="1" xfId="0" applyNumberFormat="1" applyFont="1" applyFill="1" applyBorder="1" applyAlignment="1">
      <alignment horizontal="center" vertical="center" wrapText="1"/>
    </xf>
    <xf numFmtId="0" fontId="17" fillId="21" borderId="1" xfId="0" applyFont="1" applyFill="1" applyBorder="1" applyAlignment="1">
      <alignment horizontal="center" vertical="center" wrapText="1"/>
    </xf>
    <xf numFmtId="9" fontId="17" fillId="0" borderId="1" xfId="0" applyNumberFormat="1" applyFont="1" applyBorder="1" applyAlignment="1">
      <alignment horizontal="center" vertical="center" wrapText="1"/>
    </xf>
    <xf numFmtId="0" fontId="18" fillId="23"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2" borderId="1" xfId="0" applyFont="1" applyFill="1" applyBorder="1" applyAlignment="1">
      <alignment vertical="center" wrapText="1"/>
    </xf>
    <xf numFmtId="2" fontId="17" fillId="2" borderId="13" xfId="0" applyNumberFormat="1" applyFont="1" applyFill="1" applyBorder="1" applyAlignment="1">
      <alignment vertical="center" wrapText="1"/>
    </xf>
    <xf numFmtId="0" fontId="17" fillId="0" borderId="1" xfId="0" applyFont="1" applyBorder="1" applyAlignment="1">
      <alignment vertical="center" wrapText="1"/>
    </xf>
    <xf numFmtId="2" fontId="17" fillId="0" borderId="1" xfId="0" applyNumberFormat="1" applyFont="1" applyBorder="1" applyAlignment="1">
      <alignment horizontal="center" vertical="center"/>
    </xf>
    <xf numFmtId="0" fontId="17" fillId="0" borderId="0" xfId="0" applyFont="1" applyAlignment="1">
      <alignment wrapText="1"/>
    </xf>
    <xf numFmtId="0" fontId="17" fillId="0" borderId="0" xfId="0" applyFont="1" applyAlignment="1">
      <alignment horizontal="center" vertical="center"/>
    </xf>
    <xf numFmtId="0" fontId="17" fillId="0" borderId="0" xfId="0" applyFont="1" applyAlignment="1">
      <alignment horizontal="center"/>
    </xf>
    <xf numFmtId="0" fontId="20" fillId="0" borderId="0" xfId="0" applyFont="1"/>
    <xf numFmtId="2" fontId="10"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2" fontId="10" fillId="0" borderId="1" xfId="0" applyNumberFormat="1" applyFont="1" applyBorder="1" applyAlignment="1">
      <alignment horizontal="center" vertical="center" wrapText="1"/>
    </xf>
    <xf numFmtId="9" fontId="10" fillId="0" borderId="1" xfId="0" applyNumberFormat="1" applyFont="1" applyBorder="1" applyAlignment="1">
      <alignment horizontal="center" vertical="center" wrapText="1"/>
    </xf>
    <xf numFmtId="0" fontId="2" fillId="24" borderId="1" xfId="0" applyFont="1" applyFill="1" applyBorder="1" applyAlignment="1">
      <alignment horizontal="center" vertical="center" wrapText="1"/>
    </xf>
    <xf numFmtId="9" fontId="21"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wrapText="1"/>
    </xf>
    <xf numFmtId="1" fontId="13" fillId="0" borderId="1" xfId="0" applyNumberFormat="1" applyFont="1" applyBorder="1" applyAlignment="1">
      <alignment horizontal="center" vertical="center" wrapText="1"/>
    </xf>
    <xf numFmtId="9"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pplyProtection="1">
      <alignment horizontal="left" vertical="top" wrapText="1"/>
      <protection locked="0"/>
    </xf>
    <xf numFmtId="0" fontId="10" fillId="0" borderId="13" xfId="0" applyFont="1" applyBorder="1" applyAlignment="1">
      <alignment horizontal="center" vertical="center" wrapText="1"/>
    </xf>
    <xf numFmtId="0" fontId="10" fillId="0" borderId="1" xfId="0" applyFont="1" applyBorder="1" applyAlignment="1">
      <alignment horizontal="center" vertical="center"/>
    </xf>
    <xf numFmtId="0" fontId="7" fillId="0" borderId="14" xfId="0" applyFont="1" applyBorder="1" applyAlignment="1">
      <alignment horizontal="center" vertical="center" wrapText="1"/>
    </xf>
    <xf numFmtId="2" fontId="10" fillId="0" borderId="1" xfId="0" applyNumberFormat="1" applyFont="1" applyBorder="1" applyAlignment="1" applyProtection="1">
      <alignment horizontal="left" vertical="center" wrapText="1"/>
      <protection locked="0"/>
    </xf>
    <xf numFmtId="2"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1"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0" fontId="10" fillId="0" borderId="4"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12" borderId="0" xfId="0" applyFont="1" applyFill="1" applyAlignment="1">
      <alignment horizontal="center"/>
    </xf>
    <xf numFmtId="0" fontId="22" fillId="0" borderId="0" xfId="0" applyFont="1"/>
    <xf numFmtId="0" fontId="22" fillId="0" borderId="0" xfId="0" applyFont="1" applyAlignment="1">
      <alignment horizontal="center" vertical="center"/>
    </xf>
    <xf numFmtId="0" fontId="22" fillId="2" borderId="0" xfId="0" applyFont="1" applyFill="1"/>
    <xf numFmtId="0" fontId="22" fillId="0" borderId="0" xfId="0" applyFont="1" applyAlignment="1">
      <alignment horizontal="center"/>
    </xf>
    <xf numFmtId="0" fontId="22" fillId="0" borderId="0" xfId="0" applyFont="1" applyAlignment="1">
      <alignment vertical="center"/>
    </xf>
    <xf numFmtId="0" fontId="22" fillId="2" borderId="0" xfId="0" applyFont="1" applyFill="1" applyAlignment="1">
      <alignment vertical="center"/>
    </xf>
    <xf numFmtId="0" fontId="22" fillId="2" borderId="0" xfId="0" applyFont="1" applyFill="1" applyAlignment="1">
      <alignment horizontal="center" vertical="center"/>
    </xf>
    <xf numFmtId="0" fontId="24" fillId="2" borderId="0" xfId="0" applyFont="1" applyFill="1" applyAlignment="1">
      <alignment horizontal="center" vertical="center"/>
    </xf>
    <xf numFmtId="0" fontId="25" fillId="0" borderId="0" xfId="0" applyFont="1" applyAlignment="1">
      <alignment wrapText="1"/>
    </xf>
    <xf numFmtId="0" fontId="22" fillId="0" borderId="0" xfId="0" applyFont="1" applyAlignment="1">
      <alignment wrapText="1"/>
    </xf>
    <xf numFmtId="0" fontId="23" fillId="13" borderId="7" xfId="0" applyFont="1" applyFill="1" applyBorder="1" applyAlignment="1">
      <alignment horizontal="center" vertical="center" wrapText="1"/>
    </xf>
    <xf numFmtId="0" fontId="23" fillId="13"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1" xfId="0" applyFont="1" applyBorder="1" applyAlignment="1">
      <alignment horizontal="center" vertical="center" wrapText="1"/>
    </xf>
    <xf numFmtId="9" fontId="22" fillId="2" borderId="0" xfId="0" applyNumberFormat="1" applyFont="1" applyFill="1" applyAlignment="1">
      <alignment vertical="center"/>
    </xf>
    <xf numFmtId="0" fontId="23" fillId="14" borderId="1" xfId="0" applyFont="1" applyFill="1" applyBorder="1" applyAlignment="1">
      <alignment horizontal="center" vertical="center" wrapText="1"/>
    </xf>
    <xf numFmtId="0" fontId="22" fillId="2" borderId="2" xfId="0" applyFont="1" applyFill="1" applyBorder="1" applyAlignment="1" applyProtection="1">
      <alignment horizontal="center" vertical="center" wrapText="1"/>
      <protection locked="0"/>
    </xf>
    <xf numFmtId="0" fontId="22" fillId="2" borderId="1" xfId="0" applyFont="1" applyFill="1" applyBorder="1" applyAlignment="1" applyProtection="1">
      <alignment horizontal="center" vertical="center" wrapText="1"/>
      <protection locked="0"/>
    </xf>
    <xf numFmtId="0" fontId="23" fillId="14" borderId="2" xfId="0" applyFont="1" applyFill="1" applyBorder="1" applyAlignment="1">
      <alignment horizontal="center" vertical="center" wrapText="1"/>
    </xf>
    <xf numFmtId="0" fontId="22" fillId="2" borderId="0" xfId="0" applyFont="1" applyFill="1" applyAlignment="1" applyProtection="1">
      <alignment vertical="center" wrapText="1"/>
      <protection locked="0"/>
    </xf>
    <xf numFmtId="0" fontId="23" fillId="2" borderId="0" xfId="0" applyFont="1" applyFill="1" applyAlignment="1">
      <alignment horizontal="center" vertical="center" wrapText="1"/>
    </xf>
    <xf numFmtId="0" fontId="23" fillId="2" borderId="0" xfId="0" applyFont="1" applyFill="1" applyAlignment="1">
      <alignment horizontal="left" vertical="center" wrapText="1"/>
    </xf>
    <xf numFmtId="0" fontId="22" fillId="2" borderId="0" xfId="0" applyFont="1" applyFill="1" applyAlignment="1">
      <alignment horizontal="center" vertical="center" wrapText="1"/>
    </xf>
    <xf numFmtId="0" fontId="23" fillId="2" borderId="12" xfId="0" applyFont="1" applyFill="1" applyBorder="1" applyAlignment="1">
      <alignment horizontal="center" vertical="center"/>
    </xf>
    <xf numFmtId="49" fontId="23" fillId="2" borderId="13" xfId="0" applyNumberFormat="1" applyFont="1" applyFill="1" applyBorder="1" applyAlignment="1">
      <alignment horizontal="center" vertical="center" wrapText="1"/>
    </xf>
    <xf numFmtId="0" fontId="23" fillId="2" borderId="12" xfId="0" applyFont="1" applyFill="1" applyBorder="1" applyAlignment="1">
      <alignment horizontal="left" vertical="center" indent="4"/>
    </xf>
    <xf numFmtId="0" fontId="23" fillId="2" borderId="14" xfId="0" applyFont="1" applyFill="1" applyBorder="1" applyAlignment="1">
      <alignment vertical="center" wrapText="1"/>
    </xf>
    <xf numFmtId="0" fontId="23" fillId="2" borderId="14" xfId="0" applyFont="1" applyFill="1" applyBorder="1" applyAlignment="1">
      <alignment horizontal="center" vertical="center" wrapText="1"/>
    </xf>
    <xf numFmtId="0" fontId="23" fillId="2" borderId="14" xfId="0" applyFont="1" applyFill="1" applyBorder="1" applyAlignment="1" applyProtection="1">
      <alignment horizontal="center" vertical="center" wrapText="1"/>
      <protection locked="0"/>
    </xf>
    <xf numFmtId="0" fontId="23" fillId="2" borderId="3" xfId="0"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49" fontId="22" fillId="2" borderId="0" xfId="0" applyNumberFormat="1" applyFont="1" applyFill="1" applyAlignment="1">
      <alignment horizontal="center" vertical="center" wrapText="1"/>
    </xf>
    <xf numFmtId="0" fontId="22" fillId="2" borderId="13" xfId="0" applyFont="1" applyFill="1" applyBorder="1" applyAlignment="1">
      <alignment horizontal="center" vertical="center" wrapText="1"/>
    </xf>
    <xf numFmtId="0" fontId="23" fillId="16" borderId="13" xfId="0" applyFont="1" applyFill="1" applyBorder="1" applyAlignment="1">
      <alignment horizontal="center" vertical="center" wrapText="1"/>
    </xf>
    <xf numFmtId="0" fontId="22" fillId="14" borderId="13" xfId="0" applyFont="1" applyFill="1" applyBorder="1" applyAlignment="1">
      <alignment horizontal="center" vertical="center" wrapText="1"/>
    </xf>
    <xf numFmtId="0" fontId="23" fillId="17" borderId="13" xfId="0" applyFont="1" applyFill="1" applyBorder="1" applyAlignment="1">
      <alignment horizontal="center" vertical="center" wrapText="1"/>
    </xf>
    <xf numFmtId="0" fontId="23" fillId="18" borderId="13" xfId="0" applyFont="1" applyFill="1" applyBorder="1" applyAlignment="1">
      <alignment horizontal="center" vertical="center" wrapText="1"/>
    </xf>
    <xf numFmtId="0" fontId="23" fillId="10" borderId="13" xfId="0" applyFont="1" applyFill="1" applyBorder="1" applyAlignment="1">
      <alignment horizontal="center" vertical="center" wrapText="1"/>
    </xf>
    <xf numFmtId="0" fontId="23" fillId="19" borderId="13" xfId="0" applyFont="1" applyFill="1" applyBorder="1" applyAlignment="1">
      <alignment horizontal="center" vertical="center" wrapText="1"/>
    </xf>
    <xf numFmtId="0" fontId="23" fillId="6" borderId="13" xfId="0" applyFont="1" applyFill="1" applyBorder="1" applyAlignment="1">
      <alignment horizontal="center" vertical="center" wrapText="1"/>
    </xf>
    <xf numFmtId="0" fontId="23" fillId="7" borderId="13" xfId="0" applyFont="1" applyFill="1" applyBorder="1" applyAlignment="1">
      <alignment horizontal="center" vertical="center" wrapText="1"/>
    </xf>
    <xf numFmtId="49" fontId="23" fillId="16" borderId="13" xfId="0" applyNumberFormat="1" applyFont="1" applyFill="1" applyBorder="1" applyAlignment="1">
      <alignment horizontal="center" vertical="center" wrapText="1"/>
    </xf>
    <xf numFmtId="0" fontId="23" fillId="20" borderId="13" xfId="0" applyFont="1" applyFill="1" applyBorder="1" applyAlignment="1">
      <alignment horizontal="center" vertical="center" wrapText="1"/>
    </xf>
    <xf numFmtId="0" fontId="23" fillId="20" borderId="0" xfId="0" applyFont="1" applyFill="1" applyAlignment="1">
      <alignment horizontal="center" vertical="center" wrapText="1"/>
    </xf>
    <xf numFmtId="0" fontId="22" fillId="20" borderId="0" xfId="0" applyFont="1" applyFill="1" applyAlignment="1">
      <alignment horizontal="center" vertical="center" wrapText="1"/>
    </xf>
    <xf numFmtId="0" fontId="25" fillId="2" borderId="0" xfId="0" applyFont="1" applyFill="1" applyAlignment="1">
      <alignment horizontal="center" vertical="center" wrapText="1"/>
    </xf>
    <xf numFmtId="0" fontId="22" fillId="0" borderId="0" xfId="0" applyFont="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2" fontId="26" fillId="0" borderId="1" xfId="0" applyNumberFormat="1" applyFont="1" applyBorder="1" applyAlignment="1" applyProtection="1">
      <alignment horizontal="left" vertical="center" wrapText="1"/>
      <protection locked="0"/>
    </xf>
    <xf numFmtId="0" fontId="26" fillId="0" borderId="1" xfId="0" applyFont="1" applyBorder="1" applyAlignment="1" applyProtection="1">
      <alignment horizontal="left" vertical="center" wrapText="1"/>
      <protection locked="0"/>
    </xf>
    <xf numFmtId="0" fontId="26" fillId="0" borderId="1" xfId="0" applyFont="1" applyBorder="1" applyAlignment="1" applyProtection="1">
      <alignment horizontal="center" vertical="center" wrapText="1"/>
      <protection locked="0"/>
    </xf>
    <xf numFmtId="0" fontId="22" fillId="0" borderId="1" xfId="0" applyFont="1" applyBorder="1" applyAlignment="1" applyProtection="1">
      <alignment horizontal="left" vertical="center" wrapText="1"/>
      <protection locked="0"/>
    </xf>
    <xf numFmtId="2" fontId="22" fillId="0" borderId="1" xfId="0" applyNumberFormat="1" applyFont="1" applyBorder="1" applyAlignment="1" applyProtection="1">
      <alignment horizontal="center" vertical="center" wrapText="1"/>
      <protection locked="0"/>
    </xf>
    <xf numFmtId="2" fontId="22" fillId="21" borderId="1" xfId="0" applyNumberFormat="1" applyFont="1" applyFill="1" applyBorder="1" applyAlignment="1">
      <alignment horizontal="center" vertical="center" wrapText="1"/>
    </xf>
    <xf numFmtId="9" fontId="22" fillId="21" borderId="1"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justify" vertical="center" wrapText="1"/>
    </xf>
    <xf numFmtId="0" fontId="22" fillId="0" borderId="1" xfId="0" applyFont="1" applyBorder="1" applyAlignment="1" applyProtection="1">
      <alignment horizontal="center" vertical="center" wrapText="1"/>
      <protection locked="0"/>
    </xf>
    <xf numFmtId="0" fontId="26" fillId="21" borderId="1" xfId="0" applyFont="1" applyFill="1" applyBorder="1" applyAlignment="1">
      <alignment horizontal="center" vertical="center" wrapText="1"/>
    </xf>
    <xf numFmtId="9" fontId="27" fillId="21" borderId="1" xfId="0" applyNumberFormat="1" applyFont="1" applyFill="1" applyBorder="1" applyAlignment="1">
      <alignment horizontal="center" vertical="center" wrapText="1"/>
    </xf>
    <xf numFmtId="0" fontId="22" fillId="21" borderId="1" xfId="0" applyFont="1" applyFill="1" applyBorder="1" applyAlignment="1">
      <alignment horizontal="center" vertical="center" wrapText="1"/>
    </xf>
    <xf numFmtId="9" fontId="22" fillId="20" borderId="1" xfId="0" applyNumberFormat="1" applyFont="1" applyFill="1" applyBorder="1" applyAlignment="1">
      <alignment horizontal="center" vertical="center" wrapText="1"/>
    </xf>
    <xf numFmtId="2" fontId="23" fillId="20" borderId="1" xfId="0" applyNumberFormat="1" applyFont="1" applyFill="1" applyBorder="1" applyAlignment="1">
      <alignment horizontal="center" vertical="center" wrapText="1"/>
    </xf>
    <xf numFmtId="1" fontId="23" fillId="20" borderId="1" xfId="0" applyNumberFormat="1" applyFont="1" applyFill="1" applyBorder="1" applyAlignment="1">
      <alignment horizontal="center" vertical="center" wrapText="1"/>
    </xf>
    <xf numFmtId="9" fontId="23" fillId="20" borderId="1" xfId="0" applyNumberFormat="1" applyFont="1" applyFill="1" applyBorder="1" applyAlignment="1">
      <alignment horizontal="center" vertical="center" wrapText="1"/>
    </xf>
    <xf numFmtId="0" fontId="23" fillId="20"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2" fillId="20" borderId="0" xfId="0" applyFont="1" applyFill="1"/>
    <xf numFmtId="0" fontId="26" fillId="0" borderId="1" xfId="0" applyFont="1" applyBorder="1" applyAlignment="1" applyProtection="1">
      <alignment horizontal="left" vertical="top" wrapText="1"/>
      <protection locked="0"/>
    </xf>
    <xf numFmtId="0" fontId="22" fillId="0" borderId="1" xfId="0" applyFont="1" applyBorder="1" applyAlignment="1">
      <alignment horizontal="justify" vertical="top" wrapText="1"/>
    </xf>
    <xf numFmtId="0" fontId="22" fillId="12" borderId="0" xfId="0" applyFont="1" applyFill="1" applyAlignment="1">
      <alignment horizontal="center"/>
    </xf>
    <xf numFmtId="0" fontId="25" fillId="0" borderId="0" xfId="0" applyFont="1"/>
    <xf numFmtId="0" fontId="22" fillId="2" borderId="1" xfId="0" applyFont="1" applyFill="1" applyBorder="1" applyAlignment="1">
      <alignment horizontal="center" vertical="center" wrapText="1"/>
    </xf>
    <xf numFmtId="0" fontId="22" fillId="2" borderId="1" xfId="0" applyFont="1" applyFill="1" applyBorder="1" applyAlignment="1">
      <alignment horizontal="center" vertical="center"/>
    </xf>
    <xf numFmtId="0" fontId="22" fillId="0" borderId="0" xfId="0" applyFont="1" applyAlignment="1">
      <alignment horizontal="left" vertical="center"/>
    </xf>
    <xf numFmtId="0" fontId="22" fillId="22" borderId="1" xfId="0" applyFont="1" applyFill="1" applyBorder="1" applyAlignment="1">
      <alignment horizontal="center" vertical="center" wrapText="1"/>
    </xf>
    <xf numFmtId="0" fontId="22" fillId="23" borderId="1" xfId="0" applyFont="1" applyFill="1" applyBorder="1" applyAlignment="1">
      <alignment horizontal="center" vertical="center" wrapText="1"/>
    </xf>
    <xf numFmtId="0" fontId="28" fillId="24" borderId="1" xfId="0" applyFont="1" applyFill="1" applyBorder="1" applyAlignment="1">
      <alignment horizontal="center" vertical="center" wrapText="1"/>
    </xf>
    <xf numFmtId="0" fontId="28" fillId="0" borderId="0" xfId="0" applyFont="1" applyAlignment="1">
      <alignment horizontal="center" vertical="center" wrapText="1"/>
    </xf>
    <xf numFmtId="0" fontId="22" fillId="25" borderId="1" xfId="0" applyFont="1" applyFill="1" applyBorder="1" applyAlignment="1">
      <alignment horizontal="center" vertical="center" wrapText="1"/>
    </xf>
    <xf numFmtId="0" fontId="22" fillId="0" borderId="0" xfId="0" applyFont="1" applyAlignment="1">
      <alignment horizontal="left" vertical="center" wrapText="1"/>
    </xf>
    <xf numFmtId="49" fontId="22" fillId="0" borderId="1" xfId="0" applyNumberFormat="1" applyFont="1" applyBorder="1" applyAlignment="1">
      <alignment horizontal="left" vertical="top" wrapText="1"/>
    </xf>
    <xf numFmtId="0" fontId="22" fillId="0" borderId="1" xfId="0" applyFont="1" applyBorder="1" applyAlignment="1">
      <alignment horizontal="left" vertical="top" wrapText="1"/>
    </xf>
    <xf numFmtId="2" fontId="22" fillId="0" borderId="1" xfId="0" applyNumberFormat="1" applyFont="1" applyBorder="1" applyAlignment="1">
      <alignment horizontal="left" vertical="top" wrapText="1"/>
    </xf>
    <xf numFmtId="0" fontId="22" fillId="2" borderId="8" xfId="0" applyFont="1" applyFill="1" applyBorder="1" applyAlignment="1">
      <alignment vertical="center" wrapText="1"/>
    </xf>
    <xf numFmtId="0" fontId="22" fillId="2" borderId="10" xfId="0" applyFont="1" applyFill="1" applyBorder="1" applyAlignment="1">
      <alignment vertical="center" wrapText="1"/>
    </xf>
    <xf numFmtId="0" fontId="29" fillId="0" borderId="0" xfId="0" applyFont="1" applyAlignment="1">
      <alignment horizontal="center" vertical="center"/>
    </xf>
    <xf numFmtId="0" fontId="23" fillId="0" borderId="0" xfId="0" applyFont="1" applyAlignment="1">
      <alignment horizontal="center"/>
    </xf>
    <xf numFmtId="0" fontId="26" fillId="2" borderId="1" xfId="0" applyFont="1" applyFill="1" applyBorder="1" applyAlignment="1">
      <alignment horizontal="center" vertical="center" wrapText="1"/>
    </xf>
    <xf numFmtId="0" fontId="30" fillId="2" borderId="0" xfId="0" applyFont="1" applyFill="1"/>
    <xf numFmtId="0" fontId="31" fillId="2" borderId="0" xfId="0" applyFont="1" applyFill="1"/>
    <xf numFmtId="0" fontId="30" fillId="2" borderId="0" xfId="0" applyFont="1" applyFill="1" applyAlignment="1">
      <alignment horizontal="left" vertical="center" wrapText="1"/>
    </xf>
    <xf numFmtId="0" fontId="30" fillId="2" borderId="0" xfId="0" applyFont="1" applyFill="1" applyAlignment="1">
      <alignment horizontal="left" vertical="center"/>
    </xf>
    <xf numFmtId="0" fontId="30"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9" fontId="30" fillId="2" borderId="0" xfId="0" applyNumberFormat="1" applyFont="1" applyFill="1" applyAlignment="1">
      <alignment horizontal="center" vertical="center"/>
    </xf>
    <xf numFmtId="0" fontId="30" fillId="2" borderId="0" xfId="0" applyFont="1" applyFill="1" applyAlignment="1">
      <alignment horizontal="center" vertical="center"/>
    </xf>
    <xf numFmtId="166" fontId="30" fillId="2" borderId="0" xfId="0" applyNumberFormat="1" applyFont="1" applyFill="1" applyAlignment="1">
      <alignment horizontal="center" vertical="center"/>
    </xf>
    <xf numFmtId="0" fontId="23" fillId="22" borderId="1" xfId="0" applyFont="1" applyFill="1" applyBorder="1" applyAlignment="1">
      <alignment horizontal="center" vertical="center" wrapText="1"/>
    </xf>
    <xf numFmtId="0" fontId="22" fillId="2" borderId="13" xfId="0" applyFont="1" applyFill="1" applyBorder="1" applyAlignment="1">
      <alignment horizontal="center" vertical="center"/>
    </xf>
    <xf numFmtId="0" fontId="23" fillId="15" borderId="13" xfId="0" applyFont="1" applyFill="1" applyBorder="1" applyAlignment="1">
      <alignment horizontal="center" vertical="center" wrapText="1"/>
    </xf>
    <xf numFmtId="0" fontId="22" fillId="14" borderId="13" xfId="0" applyFont="1" applyFill="1" applyBorder="1" applyAlignment="1">
      <alignment horizontal="center" vertical="top" wrapText="1"/>
    </xf>
    <xf numFmtId="0" fontId="23" fillId="17" borderId="13" xfId="0" applyFont="1" applyFill="1" applyBorder="1" applyAlignment="1">
      <alignment horizontal="center" wrapText="1"/>
    </xf>
    <xf numFmtId="0" fontId="23" fillId="15" borderId="13" xfId="0" applyFont="1" applyFill="1" applyBorder="1" applyAlignment="1">
      <alignment horizontal="center" wrapText="1"/>
    </xf>
    <xf numFmtId="0" fontId="23" fillId="18" borderId="13" xfId="0" applyFont="1" applyFill="1" applyBorder="1" applyAlignment="1">
      <alignment horizontal="center" wrapText="1"/>
    </xf>
    <xf numFmtId="0" fontId="23" fillId="10" borderId="13" xfId="0" applyFont="1" applyFill="1" applyBorder="1" applyAlignment="1">
      <alignment horizontal="center" wrapText="1"/>
    </xf>
    <xf numFmtId="0" fontId="23" fillId="19" borderId="13" xfId="0" applyFont="1" applyFill="1" applyBorder="1" applyAlignment="1">
      <alignment horizontal="center" wrapText="1"/>
    </xf>
    <xf numFmtId="0" fontId="23" fillId="6" borderId="13" xfId="0" applyFont="1" applyFill="1" applyBorder="1" applyAlignment="1">
      <alignment horizontal="center" wrapText="1"/>
    </xf>
    <xf numFmtId="0" fontId="23" fillId="7" borderId="13" xfId="0" applyFont="1" applyFill="1" applyBorder="1" applyAlignment="1">
      <alignment horizontal="center" wrapText="1"/>
    </xf>
    <xf numFmtId="0" fontId="23" fillId="28" borderId="13" xfId="0" applyFont="1" applyFill="1" applyBorder="1" applyAlignment="1">
      <alignment horizontal="center" vertical="center" wrapText="1"/>
    </xf>
    <xf numFmtId="0" fontId="25" fillId="2" borderId="0" xfId="0" applyFont="1" applyFill="1" applyAlignment="1">
      <alignment horizontal="center" vertical="center"/>
    </xf>
    <xf numFmtId="0" fontId="22" fillId="0" borderId="1" xfId="0" applyFont="1" applyBorder="1" applyAlignment="1" applyProtection="1">
      <alignment horizontal="left" vertical="top" wrapText="1"/>
      <protection locked="0"/>
    </xf>
    <xf numFmtId="2" fontId="22" fillId="0" borderId="1" xfId="0" applyNumberFormat="1" applyFont="1" applyBorder="1" applyAlignment="1" applyProtection="1">
      <alignment horizontal="left" vertical="top" wrapText="1"/>
      <protection locked="0"/>
    </xf>
    <xf numFmtId="0" fontId="22" fillId="2" borderId="1" xfId="0" applyFont="1" applyFill="1" applyBorder="1" applyAlignment="1" applyProtection="1">
      <alignment horizontal="center" vertical="center"/>
      <protection locked="0"/>
    </xf>
    <xf numFmtId="0" fontId="22" fillId="2" borderId="1" xfId="0" applyFont="1" applyFill="1" applyBorder="1" applyAlignment="1" applyProtection="1">
      <alignment horizontal="left" vertical="top" wrapText="1"/>
      <protection locked="0"/>
    </xf>
    <xf numFmtId="0" fontId="5" fillId="0" borderId="0" xfId="0" applyFont="1" applyAlignment="1">
      <alignment horizontal="center" vertical="center"/>
    </xf>
    <xf numFmtId="0" fontId="2" fillId="14" borderId="13" xfId="0" applyFont="1" applyFill="1" applyBorder="1" applyAlignment="1">
      <alignment horizontal="center" wrapText="1"/>
    </xf>
    <xf numFmtId="0" fontId="7" fillId="16" borderId="13" xfId="0" applyFont="1" applyFill="1" applyBorder="1" applyAlignment="1">
      <alignment horizontal="center" wrapText="1"/>
    </xf>
    <xf numFmtId="0" fontId="6" fillId="0" borderId="0" xfId="0" applyFont="1" applyAlignment="1">
      <alignment horizontal="center" vertical="center"/>
    </xf>
    <xf numFmtId="0" fontId="6" fillId="2" borderId="1" xfId="0" applyFont="1" applyFill="1" applyBorder="1" applyAlignment="1" applyProtection="1">
      <alignment horizontal="center" vertical="center" wrapText="1"/>
      <protection locked="0"/>
    </xf>
    <xf numFmtId="9" fontId="11" fillId="0" borderId="1" xfId="0" applyNumberFormat="1" applyFont="1" applyBorder="1" applyAlignment="1">
      <alignment horizontal="center" vertical="center" wrapText="1"/>
    </xf>
    <xf numFmtId="0" fontId="10" fillId="2" borderId="1" xfId="0" applyFont="1" applyFill="1" applyBorder="1" applyAlignment="1" applyProtection="1">
      <alignment horizontal="center" vertical="center" wrapText="1"/>
      <protection locked="0"/>
    </xf>
    <xf numFmtId="2" fontId="10" fillId="2" borderId="1" xfId="0" applyNumberFormat="1"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9" fontId="2" fillId="2" borderId="1" xfId="0" applyNumberFormat="1" applyFont="1" applyFill="1" applyBorder="1" applyAlignment="1">
      <alignment horizontal="center" vertical="center" wrapText="1"/>
    </xf>
    <xf numFmtId="2" fontId="7"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3" fillId="14" borderId="1" xfId="0" applyFont="1" applyFill="1" applyBorder="1" applyAlignment="1">
      <alignment horizontal="center" vertical="center" wrapText="1"/>
    </xf>
    <xf numFmtId="0" fontId="32" fillId="2" borderId="2" xfId="0" applyFont="1" applyFill="1" applyBorder="1" applyAlignment="1" applyProtection="1">
      <alignment horizontal="center" vertical="center" wrapText="1"/>
      <protection locked="0"/>
    </xf>
    <xf numFmtId="0" fontId="3" fillId="14" borderId="2" xfId="0" applyFont="1" applyFill="1" applyBorder="1" applyAlignment="1">
      <alignment horizontal="center" vertical="center" wrapText="1"/>
    </xf>
    <xf numFmtId="0" fontId="34" fillId="2" borderId="13" xfId="0" applyFont="1" applyFill="1" applyBorder="1" applyAlignment="1">
      <alignment horizontal="center" vertical="center"/>
    </xf>
    <xf numFmtId="0" fontId="35" fillId="15" borderId="13" xfId="0" applyFont="1" applyFill="1" applyBorder="1" applyAlignment="1">
      <alignment horizontal="center" vertical="center" wrapText="1"/>
    </xf>
    <xf numFmtId="0" fontId="35" fillId="16" borderId="13" xfId="0" applyFont="1" applyFill="1" applyBorder="1" applyAlignment="1">
      <alignment horizontal="center" vertical="center" wrapText="1"/>
    </xf>
    <xf numFmtId="0" fontId="34" fillId="14" borderId="13" xfId="0" applyFont="1" applyFill="1" applyBorder="1" applyAlignment="1">
      <alignment horizontal="center" vertical="center" wrapText="1"/>
    </xf>
    <xf numFmtId="0" fontId="35" fillId="17" borderId="13" xfId="0" applyFont="1" applyFill="1" applyBorder="1" applyAlignment="1">
      <alignment horizontal="center" vertical="center" wrapText="1"/>
    </xf>
    <xf numFmtId="0" fontId="35" fillId="18" borderId="13"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9" borderId="13"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7" borderId="13" xfId="0" applyFont="1" applyFill="1" applyBorder="1" applyAlignment="1">
      <alignment horizontal="center" vertical="center" wrapText="1"/>
    </xf>
    <xf numFmtId="49" fontId="35" fillId="16" borderId="13" xfId="0" applyNumberFormat="1" applyFont="1" applyFill="1" applyBorder="1" applyAlignment="1">
      <alignment horizontal="center" vertical="center" wrapText="1"/>
    </xf>
    <xf numFmtId="49" fontId="35" fillId="2" borderId="13" xfId="0" applyNumberFormat="1" applyFont="1" applyFill="1" applyBorder="1" applyAlignment="1">
      <alignment horizontal="center" vertical="center" wrapText="1"/>
    </xf>
    <xf numFmtId="0" fontId="35" fillId="28" borderId="13" xfId="0" applyFont="1" applyFill="1" applyBorder="1" applyAlignment="1">
      <alignment horizontal="center" vertical="center" wrapText="1"/>
    </xf>
    <xf numFmtId="0" fontId="35" fillId="20" borderId="13" xfId="0" applyFont="1" applyFill="1" applyBorder="1" applyAlignment="1">
      <alignment horizontal="center" vertical="center" wrapText="1"/>
    </xf>
    <xf numFmtId="0" fontId="35" fillId="20" borderId="0" xfId="0" applyFont="1" applyFill="1" applyAlignment="1">
      <alignment horizontal="center" vertical="center" wrapText="1"/>
    </xf>
    <xf numFmtId="0" fontId="34" fillId="20" borderId="0" xfId="0" applyFont="1" applyFill="1" applyAlignment="1">
      <alignment vertical="center"/>
    </xf>
    <xf numFmtId="0" fontId="36" fillId="2" borderId="0" xfId="0" applyFont="1" applyFill="1" applyAlignment="1">
      <alignment horizontal="center" vertical="center"/>
    </xf>
    <xf numFmtId="0" fontId="34" fillId="0" borderId="0" xfId="0" applyFont="1" applyAlignment="1">
      <alignment vertical="center"/>
    </xf>
    <xf numFmtId="0" fontId="2" fillId="2" borderId="4" xfId="0" applyFont="1" applyFill="1" applyBorder="1" applyAlignment="1" applyProtection="1">
      <alignment horizontal="justify" vertical="center" wrapText="1"/>
      <protection locked="0"/>
    </xf>
    <xf numFmtId="2" fontId="2" fillId="2" borderId="1" xfId="0" applyNumberFormat="1" applyFont="1" applyFill="1" applyBorder="1" applyAlignment="1" applyProtection="1">
      <alignment horizontal="left" vertical="center" wrapText="1"/>
      <protection locked="0"/>
    </xf>
    <xf numFmtId="0" fontId="2" fillId="18" borderId="1" xfId="0" applyFont="1" applyFill="1" applyBorder="1" applyAlignment="1" applyProtection="1">
      <alignment horizontal="justify" vertical="center" wrapText="1"/>
      <protection locked="0"/>
    </xf>
    <xf numFmtId="0" fontId="2" fillId="0" borderId="1" xfId="0" applyFont="1" applyBorder="1" applyAlignment="1" applyProtection="1">
      <alignment horizontal="justify" vertical="center" wrapText="1"/>
      <protection locked="0"/>
    </xf>
    <xf numFmtId="0" fontId="10" fillId="0" borderId="1" xfId="0" applyFont="1" applyBorder="1" applyAlignment="1" applyProtection="1">
      <alignment horizontal="justify" vertical="center" wrapText="1"/>
      <protection locked="0"/>
    </xf>
    <xf numFmtId="0" fontId="2"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justify" vertical="center" wrapText="1"/>
      <protection locked="0"/>
    </xf>
    <xf numFmtId="0" fontId="2" fillId="18" borderId="1" xfId="0" applyFont="1" applyFill="1" applyBorder="1" applyAlignment="1" applyProtection="1">
      <alignment horizontal="left" vertical="center" wrapText="1"/>
      <protection locked="0"/>
    </xf>
    <xf numFmtId="0" fontId="32" fillId="0" borderId="1" xfId="0" applyFont="1" applyBorder="1" applyAlignment="1">
      <alignment horizontal="center" vertical="center" wrapText="1"/>
    </xf>
    <xf numFmtId="0" fontId="8" fillId="0" borderId="1" xfId="0" applyFont="1" applyBorder="1" applyAlignment="1">
      <alignment horizontal="center" vertical="center" wrapText="1"/>
    </xf>
    <xf numFmtId="9" fontId="8" fillId="20" borderId="1" xfId="0" applyNumberFormat="1" applyFont="1" applyFill="1" applyBorder="1" applyAlignment="1">
      <alignment horizontal="center" vertical="center" wrapText="1"/>
    </xf>
    <xf numFmtId="0" fontId="1" fillId="0" borderId="0" xfId="0" applyFont="1"/>
    <xf numFmtId="0" fontId="1" fillId="2" borderId="1" xfId="0" applyFont="1"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center"/>
    </xf>
    <xf numFmtId="0" fontId="37"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8" fillId="2" borderId="0" xfId="0" applyFont="1" applyFill="1"/>
    <xf numFmtId="0" fontId="39" fillId="2" borderId="0" xfId="0" applyFont="1" applyFill="1"/>
    <xf numFmtId="0" fontId="38" fillId="2" borderId="0" xfId="0" applyFont="1" applyFill="1" applyAlignment="1">
      <alignment horizontal="left" vertical="center" wrapText="1"/>
    </xf>
    <xf numFmtId="0" fontId="38" fillId="2" borderId="0" xfId="0" applyFont="1" applyFill="1" applyAlignment="1">
      <alignment horizontal="left" vertical="center"/>
    </xf>
    <xf numFmtId="0" fontId="38" fillId="2" borderId="1" xfId="0" applyFont="1" applyFill="1" applyBorder="1" applyAlignment="1">
      <alignment horizontal="center" vertical="center"/>
    </xf>
    <xf numFmtId="9" fontId="38" fillId="2" borderId="0" xfId="0" applyNumberFormat="1" applyFont="1" applyFill="1" applyAlignment="1">
      <alignment horizontal="center" vertical="center"/>
    </xf>
    <xf numFmtId="0" fontId="38" fillId="2" borderId="0" xfId="0" applyFont="1" applyFill="1" applyAlignment="1">
      <alignment horizontal="center" vertical="center"/>
    </xf>
    <xf numFmtId="166" fontId="38" fillId="2" borderId="0" xfId="0" applyNumberFormat="1" applyFont="1" applyFill="1" applyAlignment="1">
      <alignment horizontal="center" vertical="center"/>
    </xf>
    <xf numFmtId="0" fontId="35" fillId="17" borderId="13" xfId="0" applyFont="1" applyFill="1" applyBorder="1" applyAlignment="1">
      <alignment horizontal="center" wrapText="1"/>
    </xf>
    <xf numFmtId="0" fontId="35" fillId="15" borderId="13" xfId="0" applyFont="1" applyFill="1" applyBorder="1" applyAlignment="1">
      <alignment horizontal="center" wrapText="1"/>
    </xf>
    <xf numFmtId="0" fontId="35" fillId="18" borderId="13" xfId="0" applyFont="1" applyFill="1" applyBorder="1" applyAlignment="1">
      <alignment horizontal="center" wrapText="1"/>
    </xf>
    <xf numFmtId="0" fontId="35" fillId="10" borderId="13" xfId="0" applyFont="1" applyFill="1" applyBorder="1" applyAlignment="1">
      <alignment horizontal="center" wrapText="1"/>
    </xf>
    <xf numFmtId="0" fontId="35" fillId="19" borderId="13" xfId="0" applyFont="1" applyFill="1" applyBorder="1" applyAlignment="1">
      <alignment horizontal="center" wrapText="1"/>
    </xf>
    <xf numFmtId="0" fontId="35" fillId="6" borderId="13" xfId="0" applyFont="1" applyFill="1" applyBorder="1" applyAlignment="1">
      <alignment horizontal="center" wrapText="1"/>
    </xf>
    <xf numFmtId="0" fontId="35" fillId="7" borderId="13" xfId="0" applyFont="1" applyFill="1" applyBorder="1" applyAlignment="1">
      <alignment horizontal="center" wrapText="1"/>
    </xf>
    <xf numFmtId="0" fontId="3" fillId="16" borderId="13" xfId="0" applyFont="1" applyFill="1" applyBorder="1" applyAlignment="1">
      <alignment horizontal="center" vertical="center" wrapText="1"/>
    </xf>
    <xf numFmtId="0" fontId="3" fillId="28" borderId="13" xfId="0" applyFont="1" applyFill="1" applyBorder="1" applyAlignment="1">
      <alignment horizontal="center" vertical="center" wrapText="1"/>
    </xf>
    <xf numFmtId="0" fontId="40" fillId="0" borderId="0" xfId="0" applyFont="1" applyAlignment="1">
      <alignment horizontal="center" vertical="center"/>
    </xf>
    <xf numFmtId="0" fontId="1" fillId="0" borderId="1" xfId="0" applyFont="1" applyBorder="1" applyAlignment="1" applyProtection="1">
      <alignment horizontal="left" vertical="top" wrapText="1"/>
      <protection locked="0"/>
    </xf>
    <xf numFmtId="165" fontId="1" fillId="0" borderId="0" xfId="0" applyNumberFormat="1" applyFont="1"/>
    <xf numFmtId="0" fontId="2" fillId="2" borderId="18" xfId="0" applyFont="1" applyFill="1" applyBorder="1" applyAlignment="1">
      <alignment vertical="center" wrapText="1"/>
    </xf>
    <xf numFmtId="0" fontId="2" fillId="2" borderId="19" xfId="0" applyFont="1" applyFill="1" applyBorder="1" applyAlignment="1">
      <alignment vertical="center" wrapText="1"/>
    </xf>
    <xf numFmtId="0" fontId="2" fillId="0" borderId="0" xfId="0" applyFont="1" applyAlignment="1">
      <alignment vertical="center" wrapText="1"/>
    </xf>
    <xf numFmtId="0" fontId="41" fillId="0" borderId="0" xfId="0" applyFont="1" applyAlignment="1">
      <alignment horizontal="center" vertical="center" wrapText="1"/>
    </xf>
    <xf numFmtId="0" fontId="1" fillId="0" borderId="0" xfId="0" applyFont="1" applyAlignment="1">
      <alignment horizontal="right" vertical="center" textRotation="90"/>
    </xf>
    <xf numFmtId="0" fontId="7" fillId="13" borderId="20" xfId="0" applyFont="1" applyFill="1" applyBorder="1" applyAlignment="1">
      <alignment horizontal="center" vertical="center" wrapText="1"/>
    </xf>
    <xf numFmtId="0" fontId="7" fillId="13" borderId="21" xfId="0" applyFont="1" applyFill="1" applyBorder="1" applyAlignment="1">
      <alignment horizontal="center" vertical="center" wrapText="1"/>
    </xf>
    <xf numFmtId="0" fontId="7" fillId="13" borderId="22"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13" borderId="27" xfId="0" applyFont="1" applyFill="1" applyBorder="1" applyAlignment="1">
      <alignment horizontal="center" vertical="center" wrapText="1"/>
    </xf>
    <xf numFmtId="0" fontId="7" fillId="13" borderId="24" xfId="0" applyFont="1" applyFill="1" applyBorder="1" applyAlignment="1">
      <alignment horizontal="center" vertical="center" wrapText="1"/>
    </xf>
    <xf numFmtId="0" fontId="7" fillId="13" borderId="25"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7" fillId="6" borderId="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2" fillId="2" borderId="0" xfId="0" applyFont="1" applyFill="1" applyAlignment="1" applyProtection="1">
      <alignment horizontal="center" vertical="center" wrapText="1"/>
      <protection locked="0"/>
    </xf>
    <xf numFmtId="0" fontId="7" fillId="2" borderId="12" xfId="0" applyFont="1" applyFill="1" applyBorder="1" applyAlignment="1">
      <alignment horizontal="left" vertical="center"/>
    </xf>
    <xf numFmtId="0" fontId="7" fillId="2" borderId="14" xfId="0" applyFont="1" applyFill="1" applyBorder="1" applyAlignment="1">
      <alignment horizontal="center" vertical="center"/>
    </xf>
    <xf numFmtId="49" fontId="7" fillId="16" borderId="13" xfId="0" applyNumberFormat="1" applyFont="1" applyFill="1" applyBorder="1" applyAlignment="1" applyProtection="1">
      <alignment horizontal="center" vertical="center" wrapText="1"/>
      <protection locked="0"/>
    </xf>
    <xf numFmtId="0" fontId="2" fillId="0" borderId="4" xfId="0" applyFont="1"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2" fillId="12" borderId="1" xfId="0" applyFont="1" applyFill="1" applyBorder="1" applyAlignment="1" applyProtection="1">
      <alignment horizontal="left" vertical="top" wrapText="1"/>
      <protection locked="0"/>
    </xf>
    <xf numFmtId="0" fontId="2" fillId="12" borderId="1" xfId="0" applyFont="1" applyFill="1" applyBorder="1" applyAlignment="1">
      <alignment horizontal="center" vertical="center" wrapText="1"/>
    </xf>
    <xf numFmtId="0" fontId="2" fillId="12" borderId="1" xfId="0" applyFont="1" applyFill="1" applyBorder="1" applyAlignment="1" applyProtection="1">
      <alignment horizontal="center" vertical="center" wrapText="1"/>
      <protection locked="0"/>
    </xf>
    <xf numFmtId="0" fontId="0" fillId="0" borderId="0" xfId="0" applyAlignment="1">
      <alignment horizontal="center"/>
    </xf>
    <xf numFmtId="0" fontId="10" fillId="2" borderId="0" xfId="0" applyFont="1" applyFill="1"/>
    <xf numFmtId="0" fontId="10" fillId="2" borderId="0" xfId="0" applyFont="1" applyFill="1" applyAlignment="1">
      <alignment horizontal="center" vertical="center"/>
    </xf>
    <xf numFmtId="0" fontId="0" fillId="2" borderId="0" xfId="0" applyFill="1"/>
    <xf numFmtId="0" fontId="10" fillId="0" borderId="0" xfId="0" applyFont="1" applyAlignment="1">
      <alignment vertical="center"/>
    </xf>
    <xf numFmtId="0" fontId="10" fillId="0" borderId="0" xfId="0" applyFont="1" applyAlignment="1">
      <alignment horizontal="center" vertical="center"/>
    </xf>
    <xf numFmtId="0" fontId="13" fillId="13" borderId="7" xfId="0" applyFont="1" applyFill="1" applyBorder="1" applyAlignment="1">
      <alignment horizontal="center" vertical="center" wrapText="1"/>
    </xf>
    <xf numFmtId="0" fontId="13" fillId="13" borderId="8"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3" fillId="14"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14" borderId="2" xfId="0" applyFont="1" applyFill="1" applyBorder="1" applyAlignment="1">
      <alignment horizontal="center" vertical="center" wrapText="1"/>
    </xf>
    <xf numFmtId="0" fontId="10" fillId="2" borderId="0" xfId="0" applyFont="1" applyFill="1" applyAlignment="1">
      <alignment vertical="center" wrapText="1"/>
    </xf>
    <xf numFmtId="0" fontId="13" fillId="2" borderId="0" xfId="0" applyFont="1" applyFill="1" applyAlignment="1">
      <alignment horizontal="center" vertical="center" wrapText="1"/>
    </xf>
    <xf numFmtId="0" fontId="10" fillId="2" borderId="0" xfId="0" applyFont="1" applyFill="1" applyAlignment="1">
      <alignment horizontal="center" vertical="center" wrapText="1"/>
    </xf>
    <xf numFmtId="0" fontId="13" fillId="2" borderId="12" xfId="0" applyFont="1" applyFill="1" applyBorder="1" applyAlignment="1">
      <alignment horizontal="center" vertical="center"/>
    </xf>
    <xf numFmtId="49" fontId="13" fillId="2" borderId="13" xfId="0" applyNumberFormat="1" applyFont="1" applyFill="1" applyBorder="1" applyAlignment="1">
      <alignment horizontal="center" vertical="center" wrapText="1"/>
    </xf>
    <xf numFmtId="0" fontId="13" fillId="2" borderId="12" xfId="0" applyFont="1" applyFill="1" applyBorder="1" applyAlignment="1">
      <alignment horizontal="left" vertical="center"/>
    </xf>
    <xf numFmtId="0" fontId="13" fillId="2" borderId="14" xfId="0" applyFont="1" applyFill="1" applyBorder="1" applyAlignment="1">
      <alignment vertical="center" wrapText="1"/>
    </xf>
    <xf numFmtId="0" fontId="13" fillId="2" borderId="14" xfId="0" applyFont="1" applyFill="1" applyBorder="1" applyAlignment="1">
      <alignment horizontal="center" vertical="center" wrapText="1"/>
    </xf>
    <xf numFmtId="164" fontId="13" fillId="2" borderId="14" xfId="0" applyNumberFormat="1"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3" fillId="30" borderId="1"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43" fillId="31" borderId="1" xfId="0" applyFont="1" applyFill="1" applyBorder="1" applyAlignment="1">
      <alignment horizontal="center" vertical="center" wrapText="1"/>
    </xf>
    <xf numFmtId="0" fontId="13" fillId="31" borderId="1" xfId="0" applyFont="1" applyFill="1" applyBorder="1" applyAlignment="1">
      <alignment horizontal="center" vertical="center" wrapText="1"/>
    </xf>
    <xf numFmtId="49" fontId="13" fillId="30" borderId="1" xfId="0" applyNumberFormat="1" applyFont="1" applyFill="1" applyBorder="1" applyAlignment="1">
      <alignment horizontal="center" vertical="center" wrapText="1"/>
    </xf>
    <xf numFmtId="49" fontId="13" fillId="30" borderId="13" xfId="0" applyNumberFormat="1" applyFont="1" applyFill="1" applyBorder="1" applyAlignment="1">
      <alignment horizontal="center" vertical="center" wrapText="1"/>
    </xf>
    <xf numFmtId="0" fontId="9" fillId="30" borderId="1" xfId="0" applyFont="1" applyFill="1" applyBorder="1" applyAlignment="1">
      <alignment horizontal="center" vertical="center" wrapText="1"/>
    </xf>
    <xf numFmtId="0" fontId="9" fillId="28" borderId="13" xfId="0" applyFont="1" applyFill="1" applyBorder="1" applyAlignment="1">
      <alignment horizontal="center" vertical="center" wrapText="1"/>
    </xf>
    <xf numFmtId="2" fontId="10" fillId="21" borderId="1" xfId="0" applyNumberFormat="1" applyFont="1" applyFill="1" applyBorder="1" applyAlignment="1">
      <alignment horizontal="center" vertical="center" wrapText="1"/>
    </xf>
    <xf numFmtId="9" fontId="10" fillId="21" borderId="1" xfId="0" applyNumberFormat="1" applyFont="1" applyFill="1" applyBorder="1" applyAlignment="1">
      <alignment horizontal="center" vertical="center" wrapText="1"/>
    </xf>
    <xf numFmtId="9" fontId="13" fillId="22" borderId="1" xfId="0" applyNumberFormat="1"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2" fontId="10" fillId="0" borderId="1" xfId="0" applyNumberFormat="1" applyFont="1" applyBorder="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0" fontId="10" fillId="22" borderId="1" xfId="0" applyFont="1" applyFill="1" applyBorder="1" applyAlignment="1">
      <alignment horizontal="center" vertical="center" wrapText="1"/>
    </xf>
    <xf numFmtId="0" fontId="10" fillId="23" borderId="1" xfId="0" applyFont="1" applyFill="1" applyBorder="1" applyAlignment="1">
      <alignment horizontal="center" vertical="center" wrapText="1"/>
    </xf>
    <xf numFmtId="0" fontId="10" fillId="25" borderId="1" xfId="0" applyFont="1" applyFill="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49" fontId="10"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2" fontId="10" fillId="0" borderId="1" xfId="0" applyNumberFormat="1" applyFont="1" applyBorder="1" applyAlignment="1">
      <alignment horizontal="left" vertical="top" wrapText="1"/>
    </xf>
    <xf numFmtId="0" fontId="10" fillId="2" borderId="8" xfId="0" applyFont="1" applyFill="1" applyBorder="1" applyAlignment="1">
      <alignment vertical="center" wrapText="1"/>
    </xf>
    <xf numFmtId="0" fontId="10" fillId="2" borderId="10" xfId="0" applyFont="1" applyFill="1" applyBorder="1" applyAlignment="1">
      <alignment vertical="center" wrapText="1"/>
    </xf>
    <xf numFmtId="0" fontId="13" fillId="0" borderId="0" xfId="0" applyFont="1" applyAlignment="1">
      <alignment horizontal="center"/>
    </xf>
    <xf numFmtId="0" fontId="10" fillId="2" borderId="13" xfId="0" applyFont="1" applyFill="1" applyBorder="1" applyAlignment="1">
      <alignment horizontal="center" vertical="center" wrapText="1"/>
    </xf>
    <xf numFmtId="0" fontId="44" fillId="2" borderId="0" xfId="0" applyFont="1" applyFill="1"/>
    <xf numFmtId="0" fontId="45" fillId="2" borderId="0" xfId="0" applyFont="1" applyFill="1"/>
    <xf numFmtId="0" fontId="44" fillId="2" borderId="0" xfId="0" applyFont="1" applyFill="1" applyAlignment="1">
      <alignment horizontal="left" vertical="center" wrapText="1"/>
    </xf>
    <xf numFmtId="0" fontId="44" fillId="2" borderId="0" xfId="0" applyFont="1" applyFill="1" applyAlignment="1">
      <alignment horizontal="left" vertical="center"/>
    </xf>
    <xf numFmtId="0" fontId="44" fillId="2" borderId="0" xfId="0" applyFont="1" applyFill="1" applyAlignment="1">
      <alignment horizontal="center" vertical="center"/>
    </xf>
    <xf numFmtId="0" fontId="44" fillId="2" borderId="1" xfId="0" applyFont="1" applyFill="1" applyBorder="1" applyAlignment="1">
      <alignment horizontal="center" vertical="center"/>
    </xf>
    <xf numFmtId="0" fontId="44" fillId="2" borderId="1" xfId="0" applyFont="1" applyFill="1" applyBorder="1" applyAlignment="1">
      <alignment horizontal="center" vertical="center" wrapText="1"/>
    </xf>
    <xf numFmtId="9" fontId="44" fillId="2" borderId="0" xfId="0" applyNumberFormat="1" applyFont="1" applyFill="1" applyAlignment="1">
      <alignment horizontal="center" vertical="center"/>
    </xf>
    <xf numFmtId="166" fontId="44" fillId="2" borderId="0" xfId="0" applyNumberFormat="1" applyFont="1" applyFill="1" applyAlignment="1">
      <alignment horizontal="center" vertical="center"/>
    </xf>
    <xf numFmtId="0" fontId="13" fillId="22" borderId="1" xfId="0" applyFont="1" applyFill="1" applyBorder="1" applyAlignment="1">
      <alignment horizontal="center" vertical="center" wrapText="1"/>
    </xf>
    <xf numFmtId="0" fontId="2" fillId="20" borderId="0" xfId="0" applyFont="1" applyFill="1" applyAlignment="1">
      <alignment wrapText="1"/>
    </xf>
    <xf numFmtId="0" fontId="2" fillId="2" borderId="0" xfId="0" applyFont="1" applyFill="1" applyAlignment="1">
      <alignment wrapText="1"/>
    </xf>
    <xf numFmtId="0" fontId="2" fillId="2" borderId="0" xfId="0" applyFont="1" applyFill="1" applyAlignment="1">
      <alignment vertical="center" wrapText="1"/>
    </xf>
    <xf numFmtId="0" fontId="5" fillId="2" borderId="0" xfId="0" applyFont="1" applyFill="1" applyAlignment="1">
      <alignment horizontal="center" vertical="center" wrapText="1"/>
    </xf>
    <xf numFmtId="0" fontId="6" fillId="0" borderId="0" xfId="0" applyFont="1" applyAlignment="1">
      <alignment vertical="center" wrapText="1"/>
    </xf>
    <xf numFmtId="9" fontId="2" fillId="2" borderId="0" xfId="0" applyNumberFormat="1" applyFont="1" applyFill="1" applyAlignment="1">
      <alignment vertical="center" wrapText="1"/>
    </xf>
    <xf numFmtId="0" fontId="7" fillId="2" borderId="1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2" fillId="20" borderId="0" xfId="0" applyFont="1" applyFill="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49" fontId="2" fillId="0" borderId="1" xfId="0" applyNumberFormat="1" applyFont="1" applyBorder="1" applyAlignment="1">
      <alignment horizontal="left" vertical="center" wrapText="1"/>
    </xf>
    <xf numFmtId="2" fontId="2" fillId="0" borderId="1" xfId="0" applyNumberFormat="1" applyFont="1" applyBorder="1" applyAlignment="1">
      <alignment horizontal="left" vertical="center"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14" fillId="2" borderId="0" xfId="0" applyFont="1" applyFill="1" applyAlignment="1">
      <alignment vertical="center" wrapText="1"/>
    </xf>
    <xf numFmtId="0" fontId="38" fillId="2" borderId="0" xfId="0" applyFont="1" applyFill="1" applyAlignment="1">
      <alignment vertical="center" wrapText="1"/>
    </xf>
    <xf numFmtId="0" fontId="39" fillId="2" borderId="0" xfId="0" applyFont="1" applyFill="1" applyAlignment="1">
      <alignment vertical="center" wrapText="1"/>
    </xf>
    <xf numFmtId="0" fontId="14" fillId="2" borderId="0" xfId="0" applyFont="1" applyFill="1" applyAlignment="1">
      <alignment horizontal="center" vertical="center" wrapText="1"/>
    </xf>
    <xf numFmtId="0" fontId="38" fillId="2" borderId="1" xfId="0" applyFont="1" applyFill="1" applyBorder="1" applyAlignment="1">
      <alignment horizontal="center" vertical="center" wrapText="1"/>
    </xf>
    <xf numFmtId="9" fontId="38" fillId="2" borderId="0" xfId="0" applyNumberFormat="1" applyFont="1" applyFill="1" applyAlignment="1">
      <alignment horizontal="center" vertical="center" wrapText="1"/>
    </xf>
    <xf numFmtId="0" fontId="38" fillId="2" borderId="0" xfId="0" applyFont="1" applyFill="1" applyAlignment="1">
      <alignment horizontal="center" vertical="center" wrapText="1"/>
    </xf>
    <xf numFmtId="166" fontId="38" fillId="2" borderId="0" xfId="0" applyNumberFormat="1" applyFont="1" applyFill="1" applyAlignment="1">
      <alignment horizontal="center" vertical="center" wrapText="1"/>
    </xf>
    <xf numFmtId="0" fontId="2" fillId="0" borderId="1" xfId="0" applyFont="1" applyBorder="1" applyAlignment="1">
      <alignment vertical="center" wrapText="1"/>
    </xf>
    <xf numFmtId="0" fontId="46" fillId="2" borderId="0" xfId="0" applyFont="1" applyFill="1"/>
    <xf numFmtId="0" fontId="46" fillId="2" borderId="0" xfId="0" applyFont="1" applyFill="1" applyAlignment="1">
      <alignment vertical="center"/>
    </xf>
    <xf numFmtId="0" fontId="46" fillId="2" borderId="0" xfId="0" applyFont="1" applyFill="1" applyAlignment="1">
      <alignment horizontal="center" vertical="center"/>
    </xf>
    <xf numFmtId="0" fontId="48" fillId="2" borderId="0" xfId="0" applyFont="1" applyFill="1" applyAlignment="1">
      <alignment horizontal="center" vertical="center"/>
    </xf>
    <xf numFmtId="0" fontId="46" fillId="0" borderId="0" xfId="0" applyFont="1"/>
    <xf numFmtId="0" fontId="49" fillId="0" borderId="0" xfId="0" applyFont="1" applyAlignment="1">
      <alignment wrapText="1"/>
    </xf>
    <xf numFmtId="0" fontId="46" fillId="0" borderId="0" xfId="0" applyFont="1" applyAlignment="1">
      <alignment vertical="center"/>
    </xf>
    <xf numFmtId="0" fontId="46" fillId="0" borderId="0" xfId="0" applyFont="1" applyAlignment="1">
      <alignment horizontal="center" vertical="center"/>
    </xf>
    <xf numFmtId="0" fontId="46" fillId="0" borderId="0" xfId="0" applyFont="1" applyAlignment="1">
      <alignment wrapText="1"/>
    </xf>
    <xf numFmtId="0" fontId="47" fillId="13" borderId="7" xfId="0" applyFont="1" applyFill="1" applyBorder="1" applyAlignment="1">
      <alignment horizontal="center" vertical="center" wrapText="1"/>
    </xf>
    <xf numFmtId="0" fontId="47" fillId="13" borderId="8" xfId="0" applyFont="1" applyFill="1" applyBorder="1" applyAlignment="1">
      <alignment horizontal="center" vertical="center" wrapText="1"/>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9" fontId="46" fillId="2" borderId="0" xfId="0" applyNumberFormat="1" applyFont="1" applyFill="1" applyAlignment="1">
      <alignment vertical="center"/>
    </xf>
    <xf numFmtId="0" fontId="47" fillId="14" borderId="1" xfId="0" applyFont="1" applyFill="1" applyBorder="1" applyAlignment="1">
      <alignment horizontal="center" vertical="center" wrapText="1"/>
    </xf>
    <xf numFmtId="0" fontId="46" fillId="2" borderId="2" xfId="0" applyFont="1" applyFill="1" applyBorder="1" applyAlignment="1" applyProtection="1">
      <alignment horizontal="center" vertical="center" wrapText="1"/>
      <protection locked="0"/>
    </xf>
    <xf numFmtId="0" fontId="47" fillId="14" borderId="2" xfId="0" applyFont="1" applyFill="1" applyBorder="1" applyAlignment="1">
      <alignment horizontal="center" vertical="center" wrapText="1"/>
    </xf>
    <xf numFmtId="0" fontId="46" fillId="2" borderId="0" xfId="0" applyFont="1" applyFill="1" applyAlignment="1" applyProtection="1">
      <alignment vertical="center" wrapText="1"/>
      <protection locked="0"/>
    </xf>
    <xf numFmtId="0" fontId="47" fillId="2" borderId="0" xfId="0" applyFont="1" applyFill="1" applyAlignment="1">
      <alignment horizontal="center" vertical="center" wrapText="1"/>
    </xf>
    <xf numFmtId="0" fontId="47" fillId="2" borderId="0" xfId="0" applyFont="1" applyFill="1" applyAlignment="1">
      <alignment horizontal="left" vertical="center" wrapText="1"/>
    </xf>
    <xf numFmtId="0" fontId="46" fillId="2" borderId="0" xfId="0" applyFont="1" applyFill="1" applyAlignment="1">
      <alignment horizontal="center" vertical="center" wrapText="1"/>
    </xf>
    <xf numFmtId="9" fontId="8" fillId="0" borderId="1" xfId="0" applyNumberFormat="1" applyFont="1" applyBorder="1" applyAlignment="1">
      <alignment horizontal="center" vertical="center" wrapText="1"/>
    </xf>
    <xf numFmtId="0" fontId="52" fillId="4" borderId="33" xfId="0" applyFont="1" applyFill="1" applyBorder="1" applyAlignment="1">
      <alignment horizontal="center" vertical="center" wrapText="1"/>
    </xf>
    <xf numFmtId="0" fontId="53" fillId="0" borderId="33" xfId="0" applyFont="1" applyBorder="1" applyAlignment="1">
      <alignment horizontal="left" vertical="center" wrapText="1"/>
    </xf>
    <xf numFmtId="0" fontId="53" fillId="0" borderId="33" xfId="0" applyFont="1" applyBorder="1" applyAlignment="1">
      <alignment horizontal="center" vertical="center" wrapText="1"/>
    </xf>
    <xf numFmtId="0" fontId="55" fillId="33" borderId="33" xfId="0" applyFont="1" applyFill="1" applyBorder="1" applyAlignment="1">
      <alignment horizontal="center" vertical="center" wrapText="1"/>
    </xf>
    <xf numFmtId="166" fontId="53" fillId="0" borderId="33" xfId="0" applyNumberFormat="1" applyFont="1" applyBorder="1" applyAlignment="1">
      <alignment horizontal="center" vertical="center" wrapText="1"/>
    </xf>
    <xf numFmtId="0" fontId="52" fillId="4" borderId="1" xfId="0" applyFont="1" applyFill="1" applyBorder="1" applyAlignment="1">
      <alignment horizontal="center" vertical="center" wrapText="1"/>
    </xf>
    <xf numFmtId="0" fontId="52" fillId="32" borderId="1" xfId="0" applyFont="1" applyFill="1" applyBorder="1" applyAlignment="1">
      <alignment horizontal="center" vertical="center" wrapText="1"/>
    </xf>
    <xf numFmtId="0" fontId="53" fillId="0" borderId="1" xfId="0" applyFont="1" applyBorder="1" applyAlignment="1">
      <alignment horizontal="center" vertical="center" wrapText="1"/>
    </xf>
    <xf numFmtId="0" fontId="4" fillId="7" borderId="1" xfId="0" applyFont="1" applyFill="1" applyBorder="1" applyAlignment="1">
      <alignment horizontal="center"/>
    </xf>
    <xf numFmtId="0" fontId="0" fillId="0" borderId="3" xfId="0" applyBorder="1"/>
    <xf numFmtId="0" fontId="0" fillId="0" borderId="4" xfId="0" applyBorder="1"/>
    <xf numFmtId="0" fontId="4" fillId="2" borderId="1" xfId="0" applyFont="1" applyFill="1" applyBorder="1" applyAlignment="1">
      <alignment horizontal="center"/>
    </xf>
    <xf numFmtId="164" fontId="4" fillId="2" borderId="1" xfId="0" applyNumberFormat="1" applyFont="1" applyFill="1" applyBorder="1" applyAlignment="1">
      <alignment horizontal="center"/>
    </xf>
    <xf numFmtId="165" fontId="2" fillId="0" borderId="4" xfId="0" applyNumberFormat="1" applyFont="1" applyBorder="1" applyAlignment="1">
      <alignment horizontal="center" vertical="center" wrapText="1"/>
    </xf>
    <xf numFmtId="0" fontId="9" fillId="6" borderId="1" xfId="0" applyFont="1" applyFill="1" applyBorder="1" applyAlignment="1">
      <alignment horizontal="center"/>
    </xf>
    <xf numFmtId="164" fontId="4" fillId="7" borderId="1" xfId="0" applyNumberFormat="1" applyFont="1" applyFill="1" applyBorder="1" applyAlignment="1">
      <alignment horizontal="center"/>
    </xf>
    <xf numFmtId="0" fontId="4" fillId="0" borderId="1" xfId="0" applyFont="1" applyBorder="1" applyAlignment="1">
      <alignment horizontal="center"/>
    </xf>
    <xf numFmtId="0" fontId="8"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14" xfId="0" applyBorder="1"/>
    <xf numFmtId="0" fontId="0" fillId="0" borderId="6" xfId="0" applyBorder="1"/>
    <xf numFmtId="0" fontId="0" fillId="0" borderId="31" xfId="0" applyBorder="1"/>
    <xf numFmtId="0" fontId="0" fillId="0" borderId="15" xfId="0" applyBorder="1"/>
    <xf numFmtId="0" fontId="0" fillId="0" borderId="17" xfId="0" applyBorder="1"/>
    <xf numFmtId="0" fontId="0" fillId="0" borderId="32" xfId="0" applyBorder="1"/>
    <xf numFmtId="0" fontId="0" fillId="0" borderId="16" xfId="0" applyBorder="1"/>
    <xf numFmtId="0" fontId="7"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9" fillId="3" borderId="1" xfId="0" applyFont="1" applyFill="1" applyBorder="1" applyAlignment="1">
      <alignment horizontal="center"/>
    </xf>
    <xf numFmtId="14" fontId="2" fillId="0" borderId="4" xfId="0" applyNumberFormat="1" applyFont="1" applyBorder="1" applyAlignment="1">
      <alignment horizontal="center" vertical="center" wrapText="1"/>
    </xf>
    <xf numFmtId="14" fontId="0" fillId="0" borderId="3" xfId="0" applyNumberFormat="1" applyBorder="1"/>
    <xf numFmtId="14" fontId="0" fillId="0" borderId="4" xfId="0" applyNumberFormat="1" applyBorder="1"/>
    <xf numFmtId="0" fontId="51" fillId="3" borderId="1" xfId="0" applyFont="1" applyFill="1" applyBorder="1" applyAlignment="1">
      <alignment horizontal="center" vertical="center" wrapText="1"/>
    </xf>
    <xf numFmtId="0" fontId="0" fillId="0" borderId="1" xfId="0" applyBorder="1"/>
    <xf numFmtId="168" fontId="53" fillId="0" borderId="1" xfId="0" applyNumberFormat="1" applyFont="1" applyBorder="1" applyAlignment="1">
      <alignment horizontal="center" vertical="center" wrapText="1"/>
    </xf>
    <xf numFmtId="0" fontId="53" fillId="0" borderId="1" xfId="0" applyFont="1" applyBorder="1" applyAlignment="1">
      <alignment horizontal="left" vertical="center" wrapText="1"/>
    </xf>
    <xf numFmtId="0" fontId="56" fillId="0" borderId="1" xfId="0" applyFont="1" applyBorder="1" applyAlignment="1">
      <alignment vertical="center" wrapText="1"/>
    </xf>
    <xf numFmtId="0" fontId="50" fillId="3" borderId="1" xfId="0" applyFont="1" applyFill="1" applyBorder="1" applyAlignment="1">
      <alignment horizontal="center" vertical="center" wrapText="1"/>
    </xf>
    <xf numFmtId="0" fontId="54" fillId="0" borderId="33" xfId="0" applyFont="1" applyBorder="1" applyAlignment="1">
      <alignment horizontal="justify" vertical="top" wrapText="1"/>
    </xf>
    <xf numFmtId="0" fontId="0" fillId="0" borderId="33" xfId="0" applyBorder="1"/>
    <xf numFmtId="0" fontId="53" fillId="0" borderId="2"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14" fillId="2" borderId="1" xfId="0" applyFont="1" applyFill="1" applyBorder="1" applyAlignment="1">
      <alignment horizontal="center" vertical="center"/>
    </xf>
    <xf numFmtId="0" fontId="2" fillId="2" borderId="1" xfId="0" applyFont="1" applyFill="1" applyBorder="1" applyAlignment="1" applyProtection="1">
      <alignment horizontal="center" vertical="center" wrapText="1"/>
      <protection locked="0"/>
    </xf>
    <xf numFmtId="0" fontId="0" fillId="0" borderId="3" xfId="0" applyBorder="1" applyProtection="1">
      <protection locked="0"/>
    </xf>
    <xf numFmtId="0" fontId="0" fillId="0" borderId="4" xfId="0" applyBorder="1" applyProtection="1">
      <protection locked="0"/>
    </xf>
    <xf numFmtId="0" fontId="7" fillId="6" borderId="1" xfId="0" applyFont="1" applyFill="1" applyBorder="1" applyAlignment="1">
      <alignment horizontal="center" vertical="center" wrapText="1"/>
    </xf>
    <xf numFmtId="165" fontId="2" fillId="2" borderId="1" xfId="0" applyNumberFormat="1" applyFont="1" applyFill="1" applyBorder="1" applyAlignment="1" applyProtection="1">
      <alignment horizontal="center" vertical="center" wrapText="1"/>
      <protection locked="0"/>
    </xf>
    <xf numFmtId="0" fontId="2" fillId="0" borderId="7" xfId="0" applyFont="1" applyBorder="1" applyAlignment="1">
      <alignment horizontal="center" vertical="center" wrapText="1"/>
    </xf>
    <xf numFmtId="0" fontId="0" fillId="0" borderId="24" xfId="0" applyBorder="1"/>
    <xf numFmtId="0" fontId="0" fillId="0" borderId="25" xfId="0" applyBorder="1"/>
    <xf numFmtId="0" fontId="7" fillId="2" borderId="12" xfId="0" applyFont="1" applyFill="1" applyBorder="1" applyAlignment="1">
      <alignment horizontal="center" vertical="center"/>
    </xf>
    <xf numFmtId="0" fontId="7" fillId="13" borderId="5" xfId="0" applyFont="1" applyFill="1" applyBorder="1" applyAlignment="1">
      <alignment horizontal="center" vertical="center" wrapText="1"/>
    </xf>
    <xf numFmtId="0" fontId="0" fillId="0" borderId="21" xfId="0" applyBorder="1"/>
    <xf numFmtId="0" fontId="0" fillId="0" borderId="22" xfId="0" applyBorder="1"/>
    <xf numFmtId="0" fontId="14" fillId="2" borderId="0" xfId="0" applyFont="1" applyFill="1" applyAlignment="1">
      <alignment horizontal="center" vertical="center" textRotation="90"/>
    </xf>
    <xf numFmtId="0" fontId="2" fillId="0" borderId="0" xfId="0" applyFont="1"/>
    <xf numFmtId="0" fontId="7" fillId="13" borderId="8" xfId="0" applyFont="1" applyFill="1" applyBorder="1" applyAlignment="1">
      <alignment horizontal="center" vertical="center" wrapText="1"/>
    </xf>
    <xf numFmtId="0" fontId="2" fillId="0" borderId="1" xfId="0" applyFont="1" applyBorder="1" applyAlignment="1">
      <alignment horizontal="center" vertical="center"/>
    </xf>
    <xf numFmtId="49" fontId="7" fillId="2" borderId="1" xfId="0" applyNumberFormat="1" applyFont="1" applyFill="1" applyBorder="1" applyAlignment="1">
      <alignment horizontal="center" vertical="center" wrapText="1"/>
    </xf>
    <xf numFmtId="0" fontId="7" fillId="0" borderId="6" xfId="0" applyFont="1" applyBorder="1" applyAlignment="1">
      <alignment horizontal="center" vertical="center" wrapText="1"/>
    </xf>
    <xf numFmtId="0" fontId="2" fillId="0" borderId="0" xfId="0" applyFont="1" applyAlignment="1">
      <alignment horizontal="center" vertical="center"/>
    </xf>
    <xf numFmtId="0" fontId="0" fillId="0" borderId="26" xfId="0" applyBorder="1"/>
    <xf numFmtId="0" fontId="7" fillId="0" borderId="0" xfId="0" applyFont="1" applyAlignment="1">
      <alignment horizontal="center" vertical="center" wrapText="1"/>
    </xf>
    <xf numFmtId="0" fontId="2" fillId="0" borderId="0" xfId="0" applyFont="1" applyAlignment="1">
      <alignment horizontal="center" vertical="center" textRotation="90"/>
    </xf>
    <xf numFmtId="0" fontId="2" fillId="0" borderId="10" xfId="0" applyFont="1" applyBorder="1" applyAlignment="1">
      <alignment horizontal="center" vertical="center" wrapText="1"/>
    </xf>
    <xf numFmtId="0" fontId="0" fillId="0" borderId="29" xfId="0" applyBorder="1"/>
    <xf numFmtId="0" fontId="0" fillId="0" borderId="30" xfId="0" applyBorder="1"/>
    <xf numFmtId="0" fontId="7" fillId="2" borderId="1" xfId="0" applyFont="1" applyFill="1" applyBorder="1" applyAlignment="1">
      <alignment horizontal="center" vertical="center"/>
    </xf>
    <xf numFmtId="0" fontId="2" fillId="0" borderId="15" xfId="0" applyFont="1" applyBorder="1" applyAlignment="1">
      <alignment horizontal="center"/>
    </xf>
    <xf numFmtId="49" fontId="7" fillId="15" borderId="1" xfId="0" applyNumberFormat="1" applyFont="1" applyFill="1" applyBorder="1" applyAlignment="1">
      <alignment horizontal="left" vertical="center" wrapText="1" indent="3"/>
    </xf>
    <xf numFmtId="15" fontId="2" fillId="2" borderId="0" xfId="0" applyNumberFormat="1" applyFont="1" applyFill="1" applyAlignment="1" applyProtection="1">
      <alignment horizontal="center" vertical="center" wrapText="1"/>
      <protection locked="0"/>
    </xf>
    <xf numFmtId="0" fontId="0" fillId="0" borderId="0" xfId="0" applyProtection="1">
      <protection locked="0"/>
    </xf>
    <xf numFmtId="0" fontId="2" fillId="2" borderId="1" xfId="0" applyFont="1" applyFill="1" applyBorder="1" applyAlignment="1" applyProtection="1">
      <alignment horizontal="left" vertical="center" wrapText="1"/>
      <protection locked="0"/>
    </xf>
    <xf numFmtId="15" fontId="2" fillId="2" borderId="1" xfId="0" applyNumberFormat="1" applyFont="1" applyFill="1" applyBorder="1" applyAlignment="1" applyProtection="1">
      <alignment horizontal="center" vertical="center" wrapText="1"/>
      <protection locked="0"/>
    </xf>
    <xf numFmtId="0" fontId="18" fillId="0" borderId="6" xfId="0" applyFont="1" applyBorder="1" applyAlignment="1">
      <alignment horizontal="center" vertical="center" wrapText="1"/>
    </xf>
    <xf numFmtId="0" fontId="0" fillId="0" borderId="0" xfId="0"/>
    <xf numFmtId="0" fontId="18" fillId="0" borderId="0" xfId="0" applyFont="1" applyAlignment="1">
      <alignment horizontal="center" vertical="center" wrapText="1"/>
    </xf>
    <xf numFmtId="0" fontId="17" fillId="0" borderId="7" xfId="0" applyFont="1" applyBorder="1" applyAlignment="1">
      <alignment horizontal="center" vertical="center" wrapText="1"/>
    </xf>
    <xf numFmtId="0" fontId="17" fillId="0" borderId="10" xfId="0" applyFont="1" applyBorder="1" applyAlignment="1">
      <alignment horizontal="center" vertical="center" wrapText="1"/>
    </xf>
    <xf numFmtId="0" fontId="18" fillId="2" borderId="13" xfId="0" applyFont="1" applyFill="1" applyBorder="1" applyAlignment="1">
      <alignment horizontal="center" vertical="center"/>
    </xf>
    <xf numFmtId="0" fontId="18" fillId="13" borderId="8" xfId="0" applyFont="1" applyFill="1" applyBorder="1" applyAlignment="1">
      <alignment horizontal="center" vertical="center" wrapText="1"/>
    </xf>
    <xf numFmtId="0" fontId="18" fillId="2" borderId="12" xfId="0" applyFont="1" applyFill="1" applyBorder="1" applyAlignment="1">
      <alignment horizontal="center" vertical="center"/>
    </xf>
    <xf numFmtId="0" fontId="18" fillId="13" borderId="5" xfId="0" applyFont="1" applyFill="1" applyBorder="1" applyAlignment="1">
      <alignment horizontal="center" vertical="center" wrapText="1"/>
    </xf>
    <xf numFmtId="15" fontId="17" fillId="2" borderId="0" xfId="0" applyNumberFormat="1" applyFont="1" applyFill="1" applyAlignment="1">
      <alignment horizontal="center" vertical="center" wrapText="1"/>
    </xf>
    <xf numFmtId="49" fontId="18" fillId="15" borderId="13" xfId="0" applyNumberFormat="1" applyFont="1" applyFill="1" applyBorder="1" applyAlignment="1">
      <alignment horizontal="left" vertical="center" wrapText="1"/>
    </xf>
    <xf numFmtId="49" fontId="18" fillId="2" borderId="13"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29" borderId="1" xfId="0"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30" fillId="2" borderId="1" xfId="0" applyFont="1" applyFill="1" applyBorder="1" applyAlignment="1">
      <alignment horizontal="center" vertical="center"/>
    </xf>
    <xf numFmtId="15" fontId="22" fillId="2" borderId="0" xfId="0" applyNumberFormat="1" applyFont="1" applyFill="1" applyAlignment="1" applyProtection="1">
      <alignment horizontal="center" vertical="center" wrapText="1"/>
      <protection locked="0"/>
    </xf>
    <xf numFmtId="0" fontId="22" fillId="2" borderId="1" xfId="0" applyFont="1" applyFill="1" applyBorder="1" applyAlignment="1" applyProtection="1">
      <alignment horizontal="center" vertical="center" wrapText="1"/>
      <protection locked="0"/>
    </xf>
    <xf numFmtId="0" fontId="23" fillId="6" borderId="1" xfId="0" applyFont="1" applyFill="1" applyBorder="1" applyAlignment="1">
      <alignment horizontal="center" vertical="center" wrapText="1"/>
    </xf>
    <xf numFmtId="165" fontId="22" fillId="2" borderId="1" xfId="0" applyNumberFormat="1" applyFont="1" applyFill="1" applyBorder="1" applyAlignment="1" applyProtection="1">
      <alignment horizontal="center" vertical="center" wrapText="1"/>
      <protection locked="0"/>
    </xf>
    <xf numFmtId="0" fontId="30" fillId="2" borderId="0" xfId="0" applyFont="1" applyFill="1" applyAlignment="1">
      <alignment horizontal="center" vertical="center" textRotation="90"/>
    </xf>
    <xf numFmtId="0" fontId="22" fillId="0" borderId="0" xfId="0" applyFont="1"/>
    <xf numFmtId="0" fontId="23" fillId="13" borderId="8" xfId="0" applyFont="1" applyFill="1" applyBorder="1" applyAlignment="1">
      <alignment horizontal="center" vertical="center" wrapText="1"/>
    </xf>
    <xf numFmtId="0" fontId="22" fillId="0" borderId="0" xfId="0" applyFont="1" applyAlignment="1">
      <alignment horizontal="center" vertical="center" textRotation="90"/>
    </xf>
    <xf numFmtId="49" fontId="23" fillId="2" borderId="1" xfId="0" applyNumberFormat="1" applyFont="1" applyFill="1" applyBorder="1" applyAlignment="1">
      <alignment horizontal="center" vertical="center" wrapText="1"/>
    </xf>
    <xf numFmtId="0" fontId="23" fillId="0" borderId="6" xfId="0" applyFont="1" applyBorder="1" applyAlignment="1">
      <alignment horizontal="center" vertical="center" wrapText="1"/>
    </xf>
    <xf numFmtId="0" fontId="22" fillId="0" borderId="0" xfId="0" applyFont="1" applyAlignment="1">
      <alignment horizontal="center" vertical="center"/>
    </xf>
    <xf numFmtId="0" fontId="23" fillId="0" borderId="0" xfId="0" applyFont="1" applyAlignment="1">
      <alignment horizontal="center" vertical="center" wrapText="1"/>
    </xf>
    <xf numFmtId="0" fontId="22" fillId="0" borderId="10" xfId="0" applyFont="1" applyBorder="1" applyAlignment="1">
      <alignment horizontal="center" vertical="center" wrapText="1"/>
    </xf>
    <xf numFmtId="0" fontId="23" fillId="2" borderId="1" xfId="0" applyFont="1" applyFill="1" applyBorder="1" applyAlignment="1">
      <alignment horizontal="center" vertical="center"/>
    </xf>
    <xf numFmtId="49" fontId="23" fillId="15" borderId="1" xfId="0" applyNumberFormat="1" applyFont="1" applyFill="1" applyBorder="1" applyAlignment="1">
      <alignment horizontal="left" vertical="center" wrapText="1" indent="3"/>
    </xf>
    <xf numFmtId="0" fontId="22" fillId="0" borderId="7" xfId="0" applyFont="1" applyBorder="1" applyAlignment="1">
      <alignment horizontal="center" vertical="center" wrapText="1"/>
    </xf>
    <xf numFmtId="0" fontId="22" fillId="0" borderId="1" xfId="0" applyFont="1" applyBorder="1" applyAlignment="1">
      <alignment horizontal="center" vertical="center"/>
    </xf>
    <xf numFmtId="0" fontId="23" fillId="2" borderId="12" xfId="0" applyFont="1" applyFill="1" applyBorder="1" applyAlignment="1">
      <alignment horizontal="center" vertical="center"/>
    </xf>
    <xf numFmtId="0" fontId="23" fillId="13" borderId="5" xfId="0" applyFont="1" applyFill="1" applyBorder="1" applyAlignment="1">
      <alignment horizontal="center" vertical="center" wrapText="1"/>
    </xf>
    <xf numFmtId="0" fontId="22" fillId="0" borderId="15" xfId="0" applyFont="1" applyBorder="1" applyAlignment="1">
      <alignment horizontal="center"/>
    </xf>
    <xf numFmtId="15" fontId="33" fillId="2" borderId="0" xfId="0" applyNumberFormat="1" applyFont="1" applyFill="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6" borderId="1" xfId="0" applyFont="1" applyFill="1" applyBorder="1" applyAlignment="1">
      <alignment horizontal="center" vertical="center" wrapText="1"/>
    </xf>
    <xf numFmtId="0" fontId="38" fillId="2" borderId="0" xfId="0" applyFont="1" applyFill="1" applyAlignment="1">
      <alignment horizontal="center" vertical="center" textRotation="90"/>
    </xf>
    <xf numFmtId="0" fontId="1" fillId="0" borderId="0" xfId="0" applyFont="1" applyAlignment="1">
      <alignment horizontal="center" vertical="center" textRotation="90"/>
    </xf>
    <xf numFmtId="0" fontId="33" fillId="2" borderId="1" xfId="0" applyFont="1" applyFill="1" applyBorder="1" applyAlignment="1" applyProtection="1">
      <alignment horizontal="center" vertical="center" wrapText="1"/>
      <protection locked="0"/>
    </xf>
    <xf numFmtId="0" fontId="3" fillId="0" borderId="0" xfId="0" applyFont="1" applyAlignment="1">
      <alignment horizontal="center" vertical="center" wrapText="1"/>
    </xf>
    <xf numFmtId="49" fontId="8" fillId="15" borderId="1" xfId="0" applyNumberFormat="1" applyFont="1" applyFill="1" applyBorder="1" applyAlignment="1">
      <alignment horizontal="left" vertical="center" wrapText="1" indent="3"/>
    </xf>
    <xf numFmtId="0" fontId="7" fillId="2" borderId="3" xfId="0" applyFont="1" applyFill="1" applyBorder="1" applyAlignment="1">
      <alignment horizontal="center" vertical="center" wrapText="1"/>
    </xf>
    <xf numFmtId="0" fontId="32" fillId="0" borderId="1" xfId="0" applyFont="1" applyBorder="1" applyAlignment="1" applyProtection="1">
      <alignment horizontal="center" vertical="center" wrapText="1"/>
      <protection locked="0"/>
    </xf>
    <xf numFmtId="0" fontId="34" fillId="2" borderId="1" xfId="0" applyFont="1" applyFill="1" applyBorder="1" applyAlignment="1" applyProtection="1">
      <alignment horizontal="left" vertical="center" wrapText="1"/>
      <protection locked="0"/>
    </xf>
    <xf numFmtId="0" fontId="32" fillId="2" borderId="1" xfId="0" applyFont="1" applyFill="1" applyBorder="1" applyAlignment="1" applyProtection="1">
      <alignment horizontal="center" vertical="center" wrapText="1"/>
      <protection locked="0"/>
    </xf>
    <xf numFmtId="0" fontId="42" fillId="2" borderId="1" xfId="0" applyFont="1" applyFill="1" applyBorder="1" applyAlignment="1" applyProtection="1">
      <alignment horizontal="center" vertical="center" wrapText="1"/>
      <protection locked="0"/>
    </xf>
    <xf numFmtId="165" fontId="42" fillId="2" borderId="1" xfId="0" applyNumberFormat="1" applyFont="1" applyFill="1" applyBorder="1" applyAlignment="1" applyProtection="1">
      <alignment horizontal="center" vertical="center" wrapText="1"/>
      <protection locked="0"/>
    </xf>
    <xf numFmtId="0" fontId="13" fillId="13" borderId="5" xfId="0" applyFont="1" applyFill="1" applyBorder="1" applyAlignment="1">
      <alignment horizontal="center" vertical="center" wrapText="1"/>
    </xf>
    <xf numFmtId="0" fontId="44" fillId="2" borderId="1" xfId="0" applyFont="1" applyFill="1" applyBorder="1" applyAlignment="1">
      <alignment horizontal="center" vertical="center"/>
    </xf>
    <xf numFmtId="0" fontId="10" fillId="0" borderId="15" xfId="0" applyFont="1" applyBorder="1" applyAlignment="1">
      <alignment horizontal="center"/>
    </xf>
    <xf numFmtId="0" fontId="10" fillId="0" borderId="0" xfId="0" applyFont="1" applyAlignment="1">
      <alignment horizontal="center" vertical="center" textRotation="90"/>
    </xf>
    <xf numFmtId="0" fontId="13" fillId="13" borderId="8" xfId="0" applyFont="1" applyFill="1" applyBorder="1" applyAlignment="1">
      <alignment horizontal="center" vertical="center" wrapText="1"/>
    </xf>
    <xf numFmtId="49" fontId="13" fillId="2" borderId="1" xfId="0" applyNumberFormat="1" applyFont="1" applyFill="1" applyBorder="1" applyAlignment="1">
      <alignment horizontal="center" wrapText="1"/>
    </xf>
    <xf numFmtId="0" fontId="10" fillId="2" borderId="1" xfId="0" applyFont="1" applyFill="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15" fontId="10" fillId="2" borderId="0" xfId="0" applyNumberFormat="1" applyFont="1" applyFill="1" applyAlignment="1">
      <alignment horizontal="center" vertical="center" wrapText="1"/>
    </xf>
    <xf numFmtId="0" fontId="13" fillId="29" borderId="1" xfId="0" applyFont="1" applyFill="1" applyBorder="1" applyAlignment="1">
      <alignment horizontal="center" vertical="center" wrapText="1"/>
    </xf>
    <xf numFmtId="0" fontId="10" fillId="0" borderId="7" xfId="0" applyFont="1" applyBorder="1" applyAlignment="1">
      <alignment horizontal="center" vertical="center" wrapText="1"/>
    </xf>
    <xf numFmtId="165" fontId="10" fillId="2" borderId="1" xfId="0" applyNumberFormat="1" applyFont="1" applyFill="1" applyBorder="1" applyAlignment="1">
      <alignment horizontal="center" vertical="center" wrapText="1"/>
    </xf>
    <xf numFmtId="0" fontId="44" fillId="2" borderId="0" xfId="0" applyFont="1" applyFill="1" applyAlignment="1">
      <alignment horizontal="center" vertical="center" textRotation="90"/>
    </xf>
    <xf numFmtId="0" fontId="10" fillId="0" borderId="10" xfId="0" applyFont="1" applyBorder="1" applyAlignment="1">
      <alignment horizontal="center" vertical="center" wrapText="1"/>
    </xf>
    <xf numFmtId="0" fontId="10" fillId="0" borderId="1" xfId="0" applyFont="1" applyBorder="1" applyAlignment="1">
      <alignment horizontal="center" vertical="center"/>
    </xf>
    <xf numFmtId="0" fontId="13" fillId="2" borderId="1" xfId="0" applyFont="1" applyFill="1" applyBorder="1" applyAlignment="1">
      <alignment horizontal="center" vertical="center"/>
    </xf>
    <xf numFmtId="49" fontId="13" fillId="15" borderId="1" xfId="0" applyNumberFormat="1" applyFont="1" applyFill="1" applyBorder="1" applyAlignment="1">
      <alignment horizontal="left" vertical="center" wrapText="1"/>
    </xf>
    <xf numFmtId="0" fontId="13" fillId="2" borderId="12" xfId="0" applyFont="1" applyFill="1" applyBorder="1" applyAlignment="1">
      <alignment horizontal="center" vertical="center"/>
    </xf>
    <xf numFmtId="0" fontId="38" fillId="2" borderId="0" xfId="0" applyFont="1" applyFill="1" applyAlignment="1">
      <alignment horizontal="center" vertical="center" textRotation="90"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0" xfId="0" applyFont="1" applyAlignment="1">
      <alignment horizontal="center" vertical="center" textRotation="90" wrapText="1"/>
    </xf>
    <xf numFmtId="0" fontId="14" fillId="2" borderId="1" xfId="0" applyFont="1" applyFill="1" applyBorder="1" applyAlignment="1">
      <alignment horizontal="center" vertical="center" wrapText="1"/>
    </xf>
    <xf numFmtId="0" fontId="2" fillId="0" borderId="0" xfId="0" applyFont="1" applyAlignment="1">
      <alignment horizontal="center" vertical="center" wrapText="1"/>
    </xf>
    <xf numFmtId="0" fontId="7" fillId="2" borderId="1" xfId="0" applyFont="1" applyFill="1" applyBorder="1" applyAlignment="1">
      <alignment horizontal="center" vertical="center" wrapText="1"/>
    </xf>
    <xf numFmtId="49" fontId="8" fillId="15" borderId="1" xfId="0" applyNumberFormat="1" applyFont="1" applyFill="1" applyBorder="1" applyAlignment="1">
      <alignment horizontal="left" vertical="center" wrapText="1"/>
    </xf>
    <xf numFmtId="0" fontId="7" fillId="2" borderId="12" xfId="0" applyFont="1" applyFill="1" applyBorder="1" applyAlignment="1">
      <alignment horizontal="center" vertical="center" wrapText="1"/>
    </xf>
    <xf numFmtId="0" fontId="46" fillId="0" borderId="7" xfId="0" applyFont="1" applyBorder="1" applyAlignment="1">
      <alignment horizontal="center" vertical="center" wrapText="1"/>
    </xf>
    <xf numFmtId="0" fontId="47" fillId="13" borderId="5" xfId="0" applyFont="1" applyFill="1" applyBorder="1" applyAlignment="1">
      <alignment horizontal="center" vertical="center" wrapText="1"/>
    </xf>
    <xf numFmtId="0" fontId="47" fillId="13" borderId="8" xfId="0" applyFont="1" applyFill="1" applyBorder="1" applyAlignment="1">
      <alignment horizontal="center" vertical="center" wrapText="1"/>
    </xf>
    <xf numFmtId="0" fontId="46" fillId="2" borderId="1" xfId="0" applyFont="1" applyFill="1" applyBorder="1" applyAlignment="1" applyProtection="1">
      <alignment horizontal="center" vertical="center" wrapText="1"/>
      <protection locked="0"/>
    </xf>
    <xf numFmtId="0" fontId="47" fillId="0" borderId="6" xfId="0" applyFont="1" applyBorder="1" applyAlignment="1">
      <alignment horizontal="center" vertical="center" wrapText="1"/>
    </xf>
    <xf numFmtId="0" fontId="46" fillId="0" borderId="0" xfId="0" applyFont="1"/>
    <xf numFmtId="15" fontId="46" fillId="2" borderId="0" xfId="0" applyNumberFormat="1" applyFont="1" applyFill="1" applyAlignment="1" applyProtection="1">
      <alignment horizontal="center" vertical="center" wrapText="1"/>
      <protection locked="0"/>
    </xf>
    <xf numFmtId="0" fontId="47" fillId="6" borderId="1" xfId="0" applyFont="1" applyFill="1" applyBorder="1" applyAlignment="1">
      <alignment horizontal="center" vertical="center" wrapText="1"/>
    </xf>
    <xf numFmtId="165" fontId="46" fillId="2" borderId="1" xfId="0" applyNumberFormat="1" applyFont="1" applyFill="1" applyBorder="1" applyAlignment="1" applyProtection="1">
      <alignment horizontal="center" vertical="center" wrapText="1"/>
      <protection locked="0"/>
    </xf>
    <xf numFmtId="0" fontId="47" fillId="0" borderId="0" xfId="0" applyFont="1" applyAlignment="1">
      <alignment horizontal="center" vertical="center" wrapText="1"/>
    </xf>
    <xf numFmtId="0" fontId="46" fillId="0" borderId="10" xfId="0" applyFont="1" applyBorder="1" applyAlignment="1">
      <alignment horizontal="center" vertical="center" wrapText="1"/>
    </xf>
  </cellXfs>
  <cellStyles count="5">
    <cellStyle name="Millares 3" xfId="1" xr:uid="{00000000-0005-0000-0000-000001000000}"/>
    <cellStyle name="Normal" xfId="0" builtinId="0"/>
    <cellStyle name="Normal 11" xfId="2" xr:uid="{00000000-0005-0000-0000-000002000000}"/>
    <cellStyle name="Normal 13" xfId="3" xr:uid="{00000000-0005-0000-0000-000003000000}"/>
    <cellStyle name="Porcentaje 2" xfId="4" xr:uid="{00000000-0005-0000-0000-000004000000}"/>
  </cellStyles>
  <dxfs count="1540">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color rgb="FFFFFFFF"/>
      </font>
      <fill>
        <patternFill>
          <bgColor rgb="FF00B05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color rgb="FFFFFFFF"/>
      </font>
      <fill>
        <patternFill>
          <bgColor rgb="FF00B05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00B050"/>
        </patternFill>
      </fill>
    </dxf>
    <dxf>
      <font>
        <b/>
        <color rgb="FFFFFFFF"/>
      </font>
      <fill>
        <patternFill>
          <bgColor rgb="FF00B050"/>
        </patternFill>
      </fill>
    </dxf>
    <dxf>
      <font>
        <b/>
        <color rgb="FFFFFFFF"/>
      </font>
      <fill>
        <patternFill>
          <bgColor rgb="FF00B05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00B05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00B050"/>
        </patternFill>
      </fill>
    </dxf>
    <dxf>
      <font>
        <b/>
        <color rgb="FFFFFFFF"/>
      </font>
      <fill>
        <patternFill>
          <bgColor rgb="FF00B050"/>
        </patternFill>
      </fill>
    </dxf>
    <dxf>
      <font>
        <b/>
        <color rgb="FFFFFFFF"/>
      </font>
      <fill>
        <patternFill>
          <bgColor rgb="FF00B05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00B05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00B05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font>
      <fill>
        <patternFill>
          <bgColor rgb="FFFFFF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color rgb="FFFFFFFF"/>
      </font>
      <fill>
        <patternFill>
          <bgColor rgb="FFFF0000"/>
        </patternFill>
      </fill>
    </dxf>
    <dxf>
      <font>
        <b/>
      </font>
      <fill>
        <patternFill>
          <bgColor rgb="FFFFFF00"/>
        </patternFill>
      </fill>
    </dxf>
    <dxf>
      <font>
        <b/>
      </font>
      <fill>
        <patternFill>
          <bgColor rgb="FFFFC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C000"/>
        </patternFill>
      </fill>
    </dxf>
    <dxf>
      <font>
        <b/>
        <color rgb="FFFFFFFF"/>
      </font>
      <fill>
        <patternFill>
          <bgColor rgb="FFFF0000"/>
        </patternFill>
      </fill>
    </dxf>
    <dxf>
      <font>
        <b/>
      </font>
      <fill>
        <patternFill>
          <bgColor rgb="FFFFFF00"/>
        </patternFill>
      </fill>
    </dxf>
    <dxf>
      <font>
        <b/>
      </font>
      <fill>
        <patternFill>
          <bgColor rgb="FFFFFF00"/>
        </patternFill>
      </fill>
    </dxf>
    <dxf>
      <font>
        <b/>
      </font>
      <fill>
        <patternFill>
          <bgColor rgb="FFFFC000"/>
        </patternFill>
      </fill>
    </dxf>
    <dxf>
      <font>
        <b/>
        <color rgb="FFFFFFFF"/>
      </font>
      <fill>
        <patternFill>
          <bgColor rgb="FFFF0000"/>
        </patternFill>
      </fill>
    </dxf>
    <dxf>
      <font>
        <b/>
        <color rgb="FFFFFFFF"/>
      </font>
      <fill>
        <patternFill>
          <bgColor rgb="FF00B050"/>
        </patternFill>
      </fill>
    </dxf>
    <dxf>
      <font>
        <b/>
        <color rgb="FFFFFFFF"/>
      </font>
      <fill>
        <patternFill>
          <bgColor rgb="FF00B050"/>
        </patternFill>
      </fill>
    </dxf>
    <dxf>
      <font>
        <b/>
      </font>
      <fill>
        <patternFill>
          <bgColor rgb="FFFFFF00"/>
        </patternFill>
      </fill>
    </dxf>
    <dxf>
      <font>
        <b/>
      </font>
      <fill>
        <patternFill>
          <bgColor rgb="FFFFC000"/>
        </patternFill>
      </fill>
    </dxf>
    <dxf>
      <font>
        <b/>
        <color rgb="FFFFFFFF"/>
      </font>
      <fill>
        <patternFill>
          <bgColor rgb="FFFF0000"/>
        </patternFill>
      </fill>
    </dxf>
  </dxfs>
  <tableStyles count="0" defaultTableStyle="TableStyleMedium2" defaultPivotStyle="PivotStyleLight16"/>
  <colors>
    <indexedColors>
      <rgbColor rgb="FF000000"/>
      <rgbColor rgb="FFFFFFFF"/>
      <rgbColor rgb="FFFF0000"/>
      <rgbColor rgb="FF00FF00"/>
      <rgbColor rgb="FF0000CC"/>
      <rgbColor rgb="FFFFFF00"/>
      <rgbColor rgb="FFFF00FF"/>
      <rgbColor rgb="FF84E291"/>
      <rgbColor rgb="FF800000"/>
      <rgbColor rgb="FF2E7D32"/>
      <rgbColor rgb="FF000099"/>
      <rgbColor rgb="FFB3E5A1"/>
      <rgbColor rgb="FF800080"/>
      <rgbColor rgb="FF00B050"/>
      <rgbColor rgb="FFBFBFBF"/>
      <rgbColor rgb="FF7F7F7F"/>
      <rgbColor rgb="FF71AAE0"/>
      <rgbColor rgb="FFFBE3D6"/>
      <rgbColor rgb="FFF2F2F2"/>
      <rgbColor rgb="FFCAEEFB"/>
      <rgbColor rgb="FF660066"/>
      <rgbColor rgb="FFF2AA84"/>
      <rgbColor rgb="FFE8F5E9"/>
      <rgbColor rgb="FFB8D4F0"/>
      <rgbColor rgb="FF000080"/>
      <rgbColor rgb="FFFF00FF"/>
      <rgbColor rgb="FFB4E5A2"/>
      <rgbColor rgb="FFB8D4EF"/>
      <rgbColor rgb="FF800080"/>
      <rgbColor rgb="FF800000"/>
      <rgbColor rgb="FFC1E5F5"/>
      <rgbColor rgb="FF0000FF"/>
      <rgbColor rgb="FF00B0F0"/>
      <rgbColor rgb="FFDCEAF7"/>
      <rgbColor rgb="FFC2F1C8"/>
      <rgbColor rgb="FFD9F2D0"/>
      <rgbColor rgb="FF99CCFF"/>
      <rgbColor rgb="FFE59EDD"/>
      <rgbColor rgb="FFA6CAEC"/>
      <rgbColor rgb="FFF6C6AD"/>
      <rgbColor rgb="FFC1E4F5"/>
      <rgbColor rgb="FF83CBEB"/>
      <rgbColor rgb="FF68B056"/>
      <rgbColor rgb="FFFFC000"/>
      <rgbColor rgb="FFD1D1D1"/>
      <rgbColor rgb="FFD9D9D9"/>
      <rgbColor rgb="FF595959"/>
      <rgbColor rgb="FFAEAEAE"/>
      <rgbColor rgb="FF0A3041"/>
      <rgbColor rgb="FF409E1E"/>
      <rgbColor rgb="FF0B3041"/>
      <rgbColor rgb="FF333300"/>
      <rgbColor rgb="8AF2F2F2"/>
      <rgbColor rgb="FFE8E8E8"/>
      <rgbColor rgb="1AF2F2F2"/>
      <rgbColor rgb="FF26262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CONSOLIDADO </a:t>
            </a:r>
          </a:p>
        </c:rich>
      </c:tx>
      <c:layout>
        <c:manualLayout>
          <c:xMode val="edge"/>
          <c:yMode val="edge"/>
          <c:x val="0.43791125232363748"/>
          <c:y val="1.3070415577465369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plotArea>
      <c:layout/>
      <c:barChart>
        <c:barDir val="col"/>
        <c:grouping val="clustered"/>
        <c:varyColors val="0"/>
        <c:ser>
          <c:idx val="0"/>
          <c:order val="0"/>
          <c:tx>
            <c:strRef>
              <c:f>GENERAL!$D$10:$D$11</c:f>
              <c:strCache>
                <c:ptCount val="2"/>
                <c:pt idx="0">
                  <c:v>CONSOLIDADO </c:v>
                </c:pt>
                <c:pt idx="1">
                  <c:v>Ídince</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cat>
            <c:strRef>
              <c:extLst>
                <c:ext xmlns:c15="http://schemas.microsoft.com/office/drawing/2012/chart" uri="{02D57815-91ED-43cb-92C2-25804820EDAC}">
                  <c15:fullRef>
                    <c15:sqref>GENERAL!$B$12:$C$33</c15:sqref>
                  </c15:fullRef>
                  <c15:levelRef>
                    <c15:sqref>GENERAL!$C$12:$C$33</c15:sqref>
                  </c15:levelRef>
                </c:ext>
              </c:extLst>
              <c:f>GENERAL!$C$12:$C$33</c:f>
              <c:strCache>
                <c:ptCount val="22"/>
                <c:pt idx="0">
                  <c:v>Construcción de Proyectos</c:v>
                </c:pt>
                <c:pt idx="1">
                  <c:v>Gestión Financiera</c:v>
                </c:pt>
                <c:pt idx="2">
                  <c:v>Gestión predial</c:v>
                </c:pt>
                <c:pt idx="3">
                  <c:v>Gestión Contractual</c:v>
                </c:pt>
                <c:pt idx="4">
                  <c:v>Evaluación y control</c:v>
                </c:pt>
                <c:pt idx="5">
                  <c:v>Gestión de Recursos Físicos</c:v>
                </c:pt>
                <c:pt idx="6">
                  <c:v>Conservación de infraestructura</c:v>
                </c:pt>
                <c:pt idx="7">
                  <c:v>Tecnologias de Información y comunicación</c:v>
                </c:pt>
                <c:pt idx="8">
                  <c:v>Gestión de la financiación y valorización</c:v>
                </c:pt>
                <c:pt idx="9">
                  <c:v>Gestión Interinstitucional</c:v>
                </c:pt>
                <c:pt idx="10">
                  <c:v>Preinversión de Proyectos</c:v>
                </c:pt>
                <c:pt idx="11">
                  <c:v>Gestión Social Servicio a la Ciudadania</c:v>
                </c:pt>
                <c:pt idx="12">
                  <c:v>Innovación y Gestión del Conocimiento</c:v>
                </c:pt>
                <c:pt idx="13">
                  <c:v>Gestión del Talento Humano</c:v>
                </c:pt>
                <c:pt idx="14">
                  <c:v>Gestión documental</c:v>
                </c:pt>
                <c:pt idx="15">
                  <c:v>Diseño de Proyectos</c:v>
                </c:pt>
                <c:pt idx="16">
                  <c:v>Gestión Legal</c:v>
                </c:pt>
                <c:pt idx="17">
                  <c:v>Prácticas Integrales de Gestión</c:v>
                </c:pt>
                <c:pt idx="18">
                  <c:v>Mejoramiento Continuo</c:v>
                </c:pt>
                <c:pt idx="19">
                  <c:v>Comunicaciones</c:v>
                </c:pt>
                <c:pt idx="20">
                  <c:v>Gestión integral de proyectos</c:v>
                </c:pt>
                <c:pt idx="21">
                  <c:v>Planeación Estratégica</c:v>
                </c:pt>
              </c:strCache>
            </c:strRef>
          </c:cat>
          <c:val>
            <c:numRef>
              <c:f>GENERAL!$D$12:$D$33</c:f>
              <c:numCache>
                <c:formatCode>General</c:formatCode>
                <c:ptCount val="22"/>
                <c:pt idx="0">
                  <c:v>5.2999999999999972</c:v>
                </c:pt>
                <c:pt idx="1">
                  <c:v>2.4000000000000008</c:v>
                </c:pt>
                <c:pt idx="2">
                  <c:v>2.4000000000000008</c:v>
                </c:pt>
                <c:pt idx="3">
                  <c:v>2.4000000000000008</c:v>
                </c:pt>
                <c:pt idx="4">
                  <c:v>2.3000000000000007</c:v>
                </c:pt>
                <c:pt idx="5">
                  <c:v>1.8000000000000005</c:v>
                </c:pt>
                <c:pt idx="6">
                  <c:v>1.4000000000000001</c:v>
                </c:pt>
                <c:pt idx="7">
                  <c:v>1.4000000000000001</c:v>
                </c:pt>
                <c:pt idx="8">
                  <c:v>1.0999999999999999</c:v>
                </c:pt>
                <c:pt idx="9">
                  <c:v>0.99999999999999989</c:v>
                </c:pt>
                <c:pt idx="10" formatCode="0.0">
                  <c:v>0.89999999999999991</c:v>
                </c:pt>
                <c:pt idx="11">
                  <c:v>0.79999999999999993</c:v>
                </c:pt>
                <c:pt idx="12">
                  <c:v>0.6</c:v>
                </c:pt>
                <c:pt idx="13">
                  <c:v>0.6</c:v>
                </c:pt>
                <c:pt idx="14">
                  <c:v>0.6</c:v>
                </c:pt>
                <c:pt idx="15" formatCode="0.0">
                  <c:v>0.5</c:v>
                </c:pt>
                <c:pt idx="16">
                  <c:v>0.4</c:v>
                </c:pt>
                <c:pt idx="17">
                  <c:v>0.4</c:v>
                </c:pt>
                <c:pt idx="18">
                  <c:v>0.4</c:v>
                </c:pt>
                <c:pt idx="19">
                  <c:v>0.2</c:v>
                </c:pt>
                <c:pt idx="20">
                  <c:v>0.2</c:v>
                </c:pt>
                <c:pt idx="21">
                  <c:v>0.2</c:v>
                </c:pt>
              </c:numCache>
            </c:numRef>
          </c:val>
          <c:extLst>
            <c:ext xmlns:c16="http://schemas.microsoft.com/office/drawing/2014/chart" uri="{C3380CC4-5D6E-409C-BE32-E72D297353CC}">
              <c16:uniqueId val="{00000000-FFD2-4692-B699-0EFBBF1BD8A8}"/>
            </c:ext>
          </c:extLst>
        </c:ser>
        <c:dLbls>
          <c:showLegendKey val="0"/>
          <c:showVal val="0"/>
          <c:showCatName val="0"/>
          <c:showSerName val="0"/>
          <c:showPercent val="0"/>
          <c:showBubbleSize val="0"/>
        </c:dLbls>
        <c:gapWidth val="100"/>
        <c:overlap val="-24"/>
        <c:axId val="539334144"/>
        <c:axId val="539334624"/>
        <c:extLst>
          <c:ext xmlns:c15="http://schemas.microsoft.com/office/drawing/2012/chart" uri="{02D57815-91ED-43cb-92C2-25804820EDAC}">
            <c15:filteredBarSeries>
              <c15:ser>
                <c:idx val="1"/>
                <c:order val="1"/>
                <c:tx>
                  <c:strRef>
                    <c:extLst>
                      <c:ext uri="{02D57815-91ED-43cb-92C2-25804820EDAC}">
                        <c15:formulaRef>
                          <c15:sqref>GENERAL!$E$10:$E$11</c15:sqref>
                        </c15:formulaRef>
                      </c:ext>
                    </c:extLst>
                    <c:strCache>
                      <c:ptCount val="2"/>
                      <c:pt idx="0">
                        <c:v>CONSOLIDADO </c:v>
                      </c:pt>
                      <c:pt idx="1">
                        <c:v>Ídince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cat>
                  <c:strRef>
                    <c:extLst>
                      <c:ext uri="{02D57815-91ED-43cb-92C2-25804820EDAC}">
                        <c15:fullRef>
                          <c15:sqref>GENERAL!$B$12:$C$33</c15:sqref>
                        </c15:fullRef>
                        <c15:levelRef>
                          <c15:sqref>GENERAL!$C$12:$C$33</c15:sqref>
                        </c15:levelRef>
                        <c15:formulaRef>
                          <c15:sqref>GENERAL!$C$12:$C$33</c15:sqref>
                        </c15:formulaRef>
                      </c:ext>
                    </c:extLst>
                    <c:strCache>
                      <c:ptCount val="22"/>
                      <c:pt idx="0">
                        <c:v>Construcción de Proyectos</c:v>
                      </c:pt>
                      <c:pt idx="1">
                        <c:v>Gestión Financiera</c:v>
                      </c:pt>
                      <c:pt idx="2">
                        <c:v>Gestión predial</c:v>
                      </c:pt>
                      <c:pt idx="3">
                        <c:v>Gestión Contractual</c:v>
                      </c:pt>
                      <c:pt idx="4">
                        <c:v>Evaluación y control</c:v>
                      </c:pt>
                      <c:pt idx="5">
                        <c:v>Gestión de Recursos Físicos</c:v>
                      </c:pt>
                      <c:pt idx="6">
                        <c:v>Conservación de infraestructura</c:v>
                      </c:pt>
                      <c:pt idx="7">
                        <c:v>Tecnologias de Información y comunicación</c:v>
                      </c:pt>
                      <c:pt idx="8">
                        <c:v>Gestión de la financiación y valorización</c:v>
                      </c:pt>
                      <c:pt idx="9">
                        <c:v>Gestión Interinstitucional</c:v>
                      </c:pt>
                      <c:pt idx="10">
                        <c:v>Preinversión de Proyectos</c:v>
                      </c:pt>
                      <c:pt idx="11">
                        <c:v>Gestión Social Servicio a la Ciudadania</c:v>
                      </c:pt>
                      <c:pt idx="12">
                        <c:v>Innovación y Gestión del Conocimiento</c:v>
                      </c:pt>
                      <c:pt idx="13">
                        <c:v>Gestión del Talento Humano</c:v>
                      </c:pt>
                      <c:pt idx="14">
                        <c:v>Gestión documental</c:v>
                      </c:pt>
                      <c:pt idx="15">
                        <c:v>Diseño de Proyectos</c:v>
                      </c:pt>
                      <c:pt idx="16">
                        <c:v>Gestión Legal</c:v>
                      </c:pt>
                      <c:pt idx="17">
                        <c:v>Prácticas Integrales de Gestión</c:v>
                      </c:pt>
                      <c:pt idx="18">
                        <c:v>Mejoramiento Continuo</c:v>
                      </c:pt>
                      <c:pt idx="19">
                        <c:v>Comunicaciones</c:v>
                      </c:pt>
                      <c:pt idx="20">
                        <c:v>Gestión integral de proyectos</c:v>
                      </c:pt>
                      <c:pt idx="21">
                        <c:v>Planeación Estratégica</c:v>
                      </c:pt>
                    </c:strCache>
                  </c:strRef>
                </c:cat>
                <c:val>
                  <c:numRef>
                    <c:extLst>
                      <c:ext uri="{02D57815-91ED-43cb-92C2-25804820EDAC}">
                        <c15:formulaRef>
                          <c15:sqref>GENERAL!$E$12:$E$33</c15:sqref>
                        </c15:formulaRef>
                      </c:ext>
                    </c:extLst>
                    <c:numCache>
                      <c:formatCode>General</c:formatCode>
                      <c:ptCount val="22"/>
                    </c:numCache>
                  </c:numRef>
                </c:val>
                <c:extLst>
                  <c:ext xmlns:c16="http://schemas.microsoft.com/office/drawing/2014/chart" uri="{C3380CC4-5D6E-409C-BE32-E72D297353CC}">
                    <c16:uniqueId val="{00000001-FFD2-4692-B699-0EFBBF1BD8A8}"/>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GENERAL!$F$10:$F$11</c15:sqref>
                        </c15:formulaRef>
                      </c:ext>
                    </c:extLst>
                    <c:strCache>
                      <c:ptCount val="2"/>
                      <c:pt idx="0">
                        <c:v>CONSOLIDADO </c:v>
                      </c:pt>
                      <c:pt idx="1">
                        <c:v>Ídince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cat>
                  <c:strRef>
                    <c:extLst>
                      <c:ext xmlns:c15="http://schemas.microsoft.com/office/drawing/2012/chart" uri="{02D57815-91ED-43cb-92C2-25804820EDAC}">
                        <c15:fullRef>
                          <c15:sqref>GENERAL!$B$12:$C$33</c15:sqref>
                        </c15:fullRef>
                        <c15:levelRef>
                          <c15:sqref>GENERAL!$C$12:$C$33</c15:sqref>
                        </c15:levelRef>
                        <c15:formulaRef>
                          <c15:sqref>GENERAL!$C$12:$C$33</c15:sqref>
                        </c15:formulaRef>
                      </c:ext>
                    </c:extLst>
                    <c:strCache>
                      <c:ptCount val="22"/>
                      <c:pt idx="0">
                        <c:v>Construcción de Proyectos</c:v>
                      </c:pt>
                      <c:pt idx="1">
                        <c:v>Gestión Financiera</c:v>
                      </c:pt>
                      <c:pt idx="2">
                        <c:v>Gestión predial</c:v>
                      </c:pt>
                      <c:pt idx="3">
                        <c:v>Gestión Contractual</c:v>
                      </c:pt>
                      <c:pt idx="4">
                        <c:v>Evaluación y control</c:v>
                      </c:pt>
                      <c:pt idx="5">
                        <c:v>Gestión de Recursos Físicos</c:v>
                      </c:pt>
                      <c:pt idx="6">
                        <c:v>Conservación de infraestructura</c:v>
                      </c:pt>
                      <c:pt idx="7">
                        <c:v>Tecnologias de Información y comunicación</c:v>
                      </c:pt>
                      <c:pt idx="8">
                        <c:v>Gestión de la financiación y valorización</c:v>
                      </c:pt>
                      <c:pt idx="9">
                        <c:v>Gestión Interinstitucional</c:v>
                      </c:pt>
                      <c:pt idx="10">
                        <c:v>Preinversión de Proyectos</c:v>
                      </c:pt>
                      <c:pt idx="11">
                        <c:v>Gestión Social Servicio a la Ciudadania</c:v>
                      </c:pt>
                      <c:pt idx="12">
                        <c:v>Innovación y Gestión del Conocimiento</c:v>
                      </c:pt>
                      <c:pt idx="13">
                        <c:v>Gestión del Talento Humano</c:v>
                      </c:pt>
                      <c:pt idx="14">
                        <c:v>Gestión documental</c:v>
                      </c:pt>
                      <c:pt idx="15">
                        <c:v>Diseño de Proyectos</c:v>
                      </c:pt>
                      <c:pt idx="16">
                        <c:v>Gestión Legal</c:v>
                      </c:pt>
                      <c:pt idx="17">
                        <c:v>Prácticas Integrales de Gestión</c:v>
                      </c:pt>
                      <c:pt idx="18">
                        <c:v>Mejoramiento Continuo</c:v>
                      </c:pt>
                      <c:pt idx="19">
                        <c:v>Comunicaciones</c:v>
                      </c:pt>
                      <c:pt idx="20">
                        <c:v>Gestión integral de proyectos</c:v>
                      </c:pt>
                      <c:pt idx="21">
                        <c:v>Planeación Estratégica</c:v>
                      </c:pt>
                    </c:strCache>
                  </c:strRef>
                </c:cat>
                <c:val>
                  <c:numRef>
                    <c:extLst xmlns:c15="http://schemas.microsoft.com/office/drawing/2012/chart">
                      <c:ext xmlns:c15="http://schemas.microsoft.com/office/drawing/2012/chart" uri="{02D57815-91ED-43cb-92C2-25804820EDAC}">
                        <c15:formulaRef>
                          <c15:sqref>GENERAL!$F$12:$F$33</c15:sqref>
                        </c15:formulaRef>
                      </c:ext>
                    </c:extLst>
                    <c:numCache>
                      <c:formatCode>General</c:formatCode>
                      <c:ptCount val="22"/>
                    </c:numCache>
                  </c:numRef>
                </c:val>
                <c:extLst xmlns:c15="http://schemas.microsoft.com/office/drawing/2012/chart">
                  <c:ext xmlns:c16="http://schemas.microsoft.com/office/drawing/2014/chart" uri="{C3380CC4-5D6E-409C-BE32-E72D297353CC}">
                    <c16:uniqueId val="{00000002-FFD2-4692-B699-0EFBBF1BD8A8}"/>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GENERAL!$G$10:$G$11</c15:sqref>
                        </c15:formulaRef>
                      </c:ext>
                    </c:extLst>
                    <c:strCache>
                      <c:ptCount val="2"/>
                      <c:pt idx="0">
                        <c:v>CONSOLIDADO </c:v>
                      </c:pt>
                      <c:pt idx="1">
                        <c:v>Ídince</c:v>
                      </c:pt>
                    </c:strCache>
                  </c:strRef>
                </c:tx>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cat>
                  <c:strRef>
                    <c:extLst>
                      <c:ext xmlns:c15="http://schemas.microsoft.com/office/drawing/2012/chart" uri="{02D57815-91ED-43cb-92C2-25804820EDAC}">
                        <c15:fullRef>
                          <c15:sqref>GENERAL!$B$12:$C$33</c15:sqref>
                        </c15:fullRef>
                        <c15:levelRef>
                          <c15:sqref>GENERAL!$C$12:$C$33</c15:sqref>
                        </c15:levelRef>
                        <c15:formulaRef>
                          <c15:sqref>GENERAL!$C$12:$C$33</c15:sqref>
                        </c15:formulaRef>
                      </c:ext>
                    </c:extLst>
                    <c:strCache>
                      <c:ptCount val="22"/>
                      <c:pt idx="0">
                        <c:v>Construcción de Proyectos</c:v>
                      </c:pt>
                      <c:pt idx="1">
                        <c:v>Gestión Financiera</c:v>
                      </c:pt>
                      <c:pt idx="2">
                        <c:v>Gestión predial</c:v>
                      </c:pt>
                      <c:pt idx="3">
                        <c:v>Gestión Contractual</c:v>
                      </c:pt>
                      <c:pt idx="4">
                        <c:v>Evaluación y control</c:v>
                      </c:pt>
                      <c:pt idx="5">
                        <c:v>Gestión de Recursos Físicos</c:v>
                      </c:pt>
                      <c:pt idx="6">
                        <c:v>Conservación de infraestructura</c:v>
                      </c:pt>
                      <c:pt idx="7">
                        <c:v>Tecnologias de Información y comunicación</c:v>
                      </c:pt>
                      <c:pt idx="8">
                        <c:v>Gestión de la financiación y valorización</c:v>
                      </c:pt>
                      <c:pt idx="9">
                        <c:v>Gestión Interinstitucional</c:v>
                      </c:pt>
                      <c:pt idx="10">
                        <c:v>Preinversión de Proyectos</c:v>
                      </c:pt>
                      <c:pt idx="11">
                        <c:v>Gestión Social Servicio a la Ciudadania</c:v>
                      </c:pt>
                      <c:pt idx="12">
                        <c:v>Innovación y Gestión del Conocimiento</c:v>
                      </c:pt>
                      <c:pt idx="13">
                        <c:v>Gestión del Talento Humano</c:v>
                      </c:pt>
                      <c:pt idx="14">
                        <c:v>Gestión documental</c:v>
                      </c:pt>
                      <c:pt idx="15">
                        <c:v>Diseño de Proyectos</c:v>
                      </c:pt>
                      <c:pt idx="16">
                        <c:v>Gestión Legal</c:v>
                      </c:pt>
                      <c:pt idx="17">
                        <c:v>Prácticas Integrales de Gestión</c:v>
                      </c:pt>
                      <c:pt idx="18">
                        <c:v>Mejoramiento Continuo</c:v>
                      </c:pt>
                      <c:pt idx="19">
                        <c:v>Comunicaciones</c:v>
                      </c:pt>
                      <c:pt idx="20">
                        <c:v>Gestión integral de proyectos</c:v>
                      </c:pt>
                      <c:pt idx="21">
                        <c:v>Planeación Estratégica</c:v>
                      </c:pt>
                    </c:strCache>
                  </c:strRef>
                </c:cat>
                <c:val>
                  <c:numRef>
                    <c:extLst xmlns:c15="http://schemas.microsoft.com/office/drawing/2012/chart">
                      <c:ext xmlns:c15="http://schemas.microsoft.com/office/drawing/2012/chart" uri="{02D57815-91ED-43cb-92C2-25804820EDAC}">
                        <c15:formulaRef>
                          <c15:sqref>GENERAL!$G$12:$G$33</c15:sqref>
                        </c15:formulaRef>
                      </c:ext>
                    </c:extLst>
                    <c:numCache>
                      <c:formatCode>General</c:formatCode>
                      <c:ptCount val="22"/>
                    </c:numCache>
                  </c:numRef>
                </c:val>
                <c:extLst xmlns:c15="http://schemas.microsoft.com/office/drawing/2012/chart">
                  <c:ext xmlns:c16="http://schemas.microsoft.com/office/drawing/2014/chart" uri="{C3380CC4-5D6E-409C-BE32-E72D297353CC}">
                    <c16:uniqueId val="{00000003-FFD2-4692-B699-0EFBBF1BD8A8}"/>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GENERAL!$H$10:$H$11</c15:sqref>
                        </c15:formulaRef>
                      </c:ext>
                    </c:extLst>
                    <c:strCache>
                      <c:ptCount val="2"/>
                      <c:pt idx="0">
                        <c:v>CONSOLIDADO </c:v>
                      </c:pt>
                      <c:pt idx="1">
                        <c:v>Ídince</c:v>
                      </c:pt>
                    </c:strCache>
                  </c:strRef>
                </c:tx>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cat>
                  <c:strRef>
                    <c:extLst>
                      <c:ext xmlns:c15="http://schemas.microsoft.com/office/drawing/2012/chart" uri="{02D57815-91ED-43cb-92C2-25804820EDAC}">
                        <c15:fullRef>
                          <c15:sqref>GENERAL!$B$12:$C$33</c15:sqref>
                        </c15:fullRef>
                        <c15:levelRef>
                          <c15:sqref>GENERAL!$C$12:$C$33</c15:sqref>
                        </c15:levelRef>
                        <c15:formulaRef>
                          <c15:sqref>GENERAL!$C$12:$C$33</c15:sqref>
                        </c15:formulaRef>
                      </c:ext>
                    </c:extLst>
                    <c:strCache>
                      <c:ptCount val="22"/>
                      <c:pt idx="0">
                        <c:v>Construcción de Proyectos</c:v>
                      </c:pt>
                      <c:pt idx="1">
                        <c:v>Gestión Financiera</c:v>
                      </c:pt>
                      <c:pt idx="2">
                        <c:v>Gestión predial</c:v>
                      </c:pt>
                      <c:pt idx="3">
                        <c:v>Gestión Contractual</c:v>
                      </c:pt>
                      <c:pt idx="4">
                        <c:v>Evaluación y control</c:v>
                      </c:pt>
                      <c:pt idx="5">
                        <c:v>Gestión de Recursos Físicos</c:v>
                      </c:pt>
                      <c:pt idx="6">
                        <c:v>Conservación de infraestructura</c:v>
                      </c:pt>
                      <c:pt idx="7">
                        <c:v>Tecnologias de Información y comunicación</c:v>
                      </c:pt>
                      <c:pt idx="8">
                        <c:v>Gestión de la financiación y valorización</c:v>
                      </c:pt>
                      <c:pt idx="9">
                        <c:v>Gestión Interinstitucional</c:v>
                      </c:pt>
                      <c:pt idx="10">
                        <c:v>Preinversión de Proyectos</c:v>
                      </c:pt>
                      <c:pt idx="11">
                        <c:v>Gestión Social Servicio a la Ciudadania</c:v>
                      </c:pt>
                      <c:pt idx="12">
                        <c:v>Innovación y Gestión del Conocimiento</c:v>
                      </c:pt>
                      <c:pt idx="13">
                        <c:v>Gestión del Talento Humano</c:v>
                      </c:pt>
                      <c:pt idx="14">
                        <c:v>Gestión documental</c:v>
                      </c:pt>
                      <c:pt idx="15">
                        <c:v>Diseño de Proyectos</c:v>
                      </c:pt>
                      <c:pt idx="16">
                        <c:v>Gestión Legal</c:v>
                      </c:pt>
                      <c:pt idx="17">
                        <c:v>Prácticas Integrales de Gestión</c:v>
                      </c:pt>
                      <c:pt idx="18">
                        <c:v>Mejoramiento Continuo</c:v>
                      </c:pt>
                      <c:pt idx="19">
                        <c:v>Comunicaciones</c:v>
                      </c:pt>
                      <c:pt idx="20">
                        <c:v>Gestión integral de proyectos</c:v>
                      </c:pt>
                      <c:pt idx="21">
                        <c:v>Planeación Estratégica</c:v>
                      </c:pt>
                    </c:strCache>
                  </c:strRef>
                </c:cat>
                <c:val>
                  <c:numRef>
                    <c:extLst xmlns:c15="http://schemas.microsoft.com/office/drawing/2012/chart">
                      <c:ext xmlns:c15="http://schemas.microsoft.com/office/drawing/2012/chart" uri="{02D57815-91ED-43cb-92C2-25804820EDAC}">
                        <c15:formulaRef>
                          <c15:sqref>GENERAL!$H$12:$H$33</c15:sqref>
                        </c15:formulaRef>
                      </c:ext>
                    </c:extLst>
                    <c:numCache>
                      <c:formatCode>General</c:formatCode>
                      <c:ptCount val="22"/>
                    </c:numCache>
                  </c:numRef>
                </c:val>
                <c:extLst xmlns:c15="http://schemas.microsoft.com/office/drawing/2012/chart">
                  <c:ext xmlns:c16="http://schemas.microsoft.com/office/drawing/2014/chart" uri="{C3380CC4-5D6E-409C-BE32-E72D297353CC}">
                    <c16:uniqueId val="{00000004-FFD2-4692-B699-0EFBBF1BD8A8}"/>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GENERAL!$I$10:$I$11</c15:sqref>
                        </c15:formulaRef>
                      </c:ext>
                    </c:extLst>
                    <c:strCache>
                      <c:ptCount val="2"/>
                      <c:pt idx="0">
                        <c:v>CONSOLIDADO </c:v>
                      </c:pt>
                      <c:pt idx="1">
                        <c:v>Ídince</c:v>
                      </c:pt>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cat>
                  <c:strRef>
                    <c:extLst>
                      <c:ext xmlns:c15="http://schemas.microsoft.com/office/drawing/2012/chart" uri="{02D57815-91ED-43cb-92C2-25804820EDAC}">
                        <c15:fullRef>
                          <c15:sqref>GENERAL!$B$12:$C$33</c15:sqref>
                        </c15:fullRef>
                        <c15:levelRef>
                          <c15:sqref>GENERAL!$C$12:$C$33</c15:sqref>
                        </c15:levelRef>
                        <c15:formulaRef>
                          <c15:sqref>GENERAL!$C$12:$C$33</c15:sqref>
                        </c15:formulaRef>
                      </c:ext>
                    </c:extLst>
                    <c:strCache>
                      <c:ptCount val="22"/>
                      <c:pt idx="0">
                        <c:v>Construcción de Proyectos</c:v>
                      </c:pt>
                      <c:pt idx="1">
                        <c:v>Gestión Financiera</c:v>
                      </c:pt>
                      <c:pt idx="2">
                        <c:v>Gestión predial</c:v>
                      </c:pt>
                      <c:pt idx="3">
                        <c:v>Gestión Contractual</c:v>
                      </c:pt>
                      <c:pt idx="4">
                        <c:v>Evaluación y control</c:v>
                      </c:pt>
                      <c:pt idx="5">
                        <c:v>Gestión de Recursos Físicos</c:v>
                      </c:pt>
                      <c:pt idx="6">
                        <c:v>Conservación de infraestructura</c:v>
                      </c:pt>
                      <c:pt idx="7">
                        <c:v>Tecnologias de Información y comunicación</c:v>
                      </c:pt>
                      <c:pt idx="8">
                        <c:v>Gestión de la financiación y valorización</c:v>
                      </c:pt>
                      <c:pt idx="9">
                        <c:v>Gestión Interinstitucional</c:v>
                      </c:pt>
                      <c:pt idx="10">
                        <c:v>Preinversión de Proyectos</c:v>
                      </c:pt>
                      <c:pt idx="11">
                        <c:v>Gestión Social Servicio a la Ciudadania</c:v>
                      </c:pt>
                      <c:pt idx="12">
                        <c:v>Innovación y Gestión del Conocimiento</c:v>
                      </c:pt>
                      <c:pt idx="13">
                        <c:v>Gestión del Talento Humano</c:v>
                      </c:pt>
                      <c:pt idx="14">
                        <c:v>Gestión documental</c:v>
                      </c:pt>
                      <c:pt idx="15">
                        <c:v>Diseño de Proyectos</c:v>
                      </c:pt>
                      <c:pt idx="16">
                        <c:v>Gestión Legal</c:v>
                      </c:pt>
                      <c:pt idx="17">
                        <c:v>Prácticas Integrales de Gestión</c:v>
                      </c:pt>
                      <c:pt idx="18">
                        <c:v>Mejoramiento Continuo</c:v>
                      </c:pt>
                      <c:pt idx="19">
                        <c:v>Comunicaciones</c:v>
                      </c:pt>
                      <c:pt idx="20">
                        <c:v>Gestión integral de proyectos</c:v>
                      </c:pt>
                      <c:pt idx="21">
                        <c:v>Planeación Estratégica</c:v>
                      </c:pt>
                    </c:strCache>
                  </c:strRef>
                </c:cat>
                <c:val>
                  <c:numRef>
                    <c:extLst xmlns:c15="http://schemas.microsoft.com/office/drawing/2012/chart">
                      <c:ext xmlns:c15="http://schemas.microsoft.com/office/drawing/2012/chart" uri="{02D57815-91ED-43cb-92C2-25804820EDAC}">
                        <c15:formulaRef>
                          <c15:sqref>GENERAL!$I$12:$I$33</c15:sqref>
                        </c15:formulaRef>
                      </c:ext>
                    </c:extLst>
                    <c:numCache>
                      <c:formatCode>General</c:formatCode>
                      <c:ptCount val="22"/>
                    </c:numCache>
                  </c:numRef>
                </c:val>
                <c:extLst xmlns:c15="http://schemas.microsoft.com/office/drawing/2012/chart">
                  <c:ext xmlns:c16="http://schemas.microsoft.com/office/drawing/2014/chart" uri="{C3380CC4-5D6E-409C-BE32-E72D297353CC}">
                    <c16:uniqueId val="{00000005-FFD2-4692-B699-0EFBBF1BD8A8}"/>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GENERAL!$J$10:$J$11</c15:sqref>
                        </c15:formulaRef>
                      </c:ext>
                    </c:extLst>
                    <c:strCache>
                      <c:ptCount val="2"/>
                      <c:pt idx="0">
                        <c:v>CONSOLIDADO </c:v>
                      </c:pt>
                      <c:pt idx="1">
                        <c:v>Ídince</c:v>
                      </c:pt>
                    </c:strCache>
                  </c:strRef>
                </c:tx>
                <c:spPr>
                  <a:gradFill rotWithShape="1">
                    <a:gsLst>
                      <a:gs pos="0">
                        <a:schemeClr val="accent6">
                          <a:lumMod val="80000"/>
                          <a:lumOff val="20000"/>
                          <a:satMod val="103000"/>
                          <a:lumMod val="102000"/>
                          <a:tint val="94000"/>
                        </a:schemeClr>
                      </a:gs>
                      <a:gs pos="50000">
                        <a:schemeClr val="accent6">
                          <a:lumMod val="80000"/>
                          <a:lumOff val="20000"/>
                          <a:satMod val="110000"/>
                          <a:lumMod val="100000"/>
                          <a:shade val="100000"/>
                        </a:schemeClr>
                      </a:gs>
                      <a:gs pos="100000">
                        <a:schemeClr val="accent6">
                          <a:lumMod val="80000"/>
                          <a:lumOff val="20000"/>
                          <a:lumMod val="99000"/>
                          <a:satMod val="120000"/>
                          <a:shade val="78000"/>
                        </a:schemeClr>
                      </a:gs>
                    </a:gsLst>
                    <a:lin ang="5400000" scaled="0"/>
                    <a:tileRect/>
                  </a:gradFill>
                  <a:ln>
                    <a:noFill/>
                  </a:ln>
                  <a:effectLst>
                    <a:outerShdw blurRad="57150" dist="19050" dir="5400000" algn="ctr" rotWithShape="0">
                      <a:srgbClr val="000000">
                        <a:alpha val="63000"/>
                      </a:srgbClr>
                    </a:outerShdw>
                  </a:effectLst>
                </c:spPr>
                <c:invertIfNegative val="0"/>
                <c:cat>
                  <c:strRef>
                    <c:extLst>
                      <c:ext xmlns:c15="http://schemas.microsoft.com/office/drawing/2012/chart" uri="{02D57815-91ED-43cb-92C2-25804820EDAC}">
                        <c15:fullRef>
                          <c15:sqref>GENERAL!$B$12:$C$33</c15:sqref>
                        </c15:fullRef>
                        <c15:levelRef>
                          <c15:sqref>GENERAL!$C$12:$C$33</c15:sqref>
                        </c15:levelRef>
                        <c15:formulaRef>
                          <c15:sqref>GENERAL!$C$12:$C$33</c15:sqref>
                        </c15:formulaRef>
                      </c:ext>
                    </c:extLst>
                    <c:strCache>
                      <c:ptCount val="22"/>
                      <c:pt idx="0">
                        <c:v>Construcción de Proyectos</c:v>
                      </c:pt>
                      <c:pt idx="1">
                        <c:v>Gestión Financiera</c:v>
                      </c:pt>
                      <c:pt idx="2">
                        <c:v>Gestión predial</c:v>
                      </c:pt>
                      <c:pt idx="3">
                        <c:v>Gestión Contractual</c:v>
                      </c:pt>
                      <c:pt idx="4">
                        <c:v>Evaluación y control</c:v>
                      </c:pt>
                      <c:pt idx="5">
                        <c:v>Gestión de Recursos Físicos</c:v>
                      </c:pt>
                      <c:pt idx="6">
                        <c:v>Conservación de infraestructura</c:v>
                      </c:pt>
                      <c:pt idx="7">
                        <c:v>Tecnologias de Información y comunicación</c:v>
                      </c:pt>
                      <c:pt idx="8">
                        <c:v>Gestión de la financiación y valorización</c:v>
                      </c:pt>
                      <c:pt idx="9">
                        <c:v>Gestión Interinstitucional</c:v>
                      </c:pt>
                      <c:pt idx="10">
                        <c:v>Preinversión de Proyectos</c:v>
                      </c:pt>
                      <c:pt idx="11">
                        <c:v>Gestión Social Servicio a la Ciudadania</c:v>
                      </c:pt>
                      <c:pt idx="12">
                        <c:v>Innovación y Gestión del Conocimiento</c:v>
                      </c:pt>
                      <c:pt idx="13">
                        <c:v>Gestión del Talento Humano</c:v>
                      </c:pt>
                      <c:pt idx="14">
                        <c:v>Gestión documental</c:v>
                      </c:pt>
                      <c:pt idx="15">
                        <c:v>Diseño de Proyectos</c:v>
                      </c:pt>
                      <c:pt idx="16">
                        <c:v>Gestión Legal</c:v>
                      </c:pt>
                      <c:pt idx="17">
                        <c:v>Prácticas Integrales de Gestión</c:v>
                      </c:pt>
                      <c:pt idx="18">
                        <c:v>Mejoramiento Continuo</c:v>
                      </c:pt>
                      <c:pt idx="19">
                        <c:v>Comunicaciones</c:v>
                      </c:pt>
                      <c:pt idx="20">
                        <c:v>Gestión integral de proyectos</c:v>
                      </c:pt>
                      <c:pt idx="21">
                        <c:v>Planeación Estratégica</c:v>
                      </c:pt>
                    </c:strCache>
                  </c:strRef>
                </c:cat>
                <c:val>
                  <c:numRef>
                    <c:extLst xmlns:c15="http://schemas.microsoft.com/office/drawing/2012/chart">
                      <c:ext xmlns:c15="http://schemas.microsoft.com/office/drawing/2012/chart" uri="{02D57815-91ED-43cb-92C2-25804820EDAC}">
                        <c15:formulaRef>
                          <c15:sqref>GENERAL!$J$12:$J$33</c15:sqref>
                        </c15:formulaRef>
                      </c:ext>
                    </c:extLst>
                    <c:numCache>
                      <c:formatCode>General</c:formatCode>
                      <c:ptCount val="22"/>
                    </c:numCache>
                  </c:numRef>
                </c:val>
                <c:extLst xmlns:c15="http://schemas.microsoft.com/office/drawing/2012/chart">
                  <c:ext xmlns:c16="http://schemas.microsoft.com/office/drawing/2014/chart" uri="{C3380CC4-5D6E-409C-BE32-E72D297353CC}">
                    <c16:uniqueId val="{00000006-FFD2-4692-B699-0EFBBF1BD8A8}"/>
                  </c:ext>
                </c:extLst>
              </c15:ser>
            </c15:filteredBarSeries>
          </c:ext>
        </c:extLst>
      </c:barChart>
      <c:catAx>
        <c:axId val="53933414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539334624"/>
        <c:crosses val="autoZero"/>
        <c:auto val="1"/>
        <c:lblAlgn val="ctr"/>
        <c:lblOffset val="100"/>
        <c:noMultiLvlLbl val="0"/>
      </c:catAx>
      <c:valAx>
        <c:axId val="53933462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539334144"/>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a:defRPr/>
            </a:pPr>
            <a:r>
              <a:rPr lang="es-CO"/>
              <a:t>Riesgo residual (%) de los riesgos con impacto medioambiental</a:t>
            </a:r>
          </a:p>
        </c:rich>
      </c:tx>
      <c:overlay val="1"/>
    </c:title>
    <c:autoTitleDeleted val="0"/>
    <c:plotArea>
      <c:layout/>
      <c:barChart>
        <c:barDir val="bar"/>
        <c:grouping val="clustered"/>
        <c:varyColors val="0"/>
        <c:ser>
          <c:idx val="0"/>
          <c:order val="0"/>
          <c:tx>
            <c:strRef>
              <c:f>'ANÁLISIS MEDIOAMBIENTAL'!$H$9</c:f>
              <c:strCache>
                <c:ptCount val="1"/>
                <c:pt idx="0">
                  <c:v>% riesgo
residual</c:v>
                </c:pt>
              </c:strCache>
            </c:strRef>
          </c:tx>
          <c:spPr>
            <a:solidFill>
              <a:srgbClr val="2E7D32"/>
            </a:solidFill>
            <a:ln>
              <a:noFill/>
              <a:prstDash val="solid"/>
            </a:ln>
          </c:spPr>
          <c:invertIfNegative val="1"/>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'ANÁLISIS MEDIOAMBIENTAL'!$B$10:$B$14</c:f>
              <c:strCache>
                <c:ptCount val="5"/>
                <c:pt idx="0">
                  <c:v>CONSTRUCCIONES</c:v>
                </c:pt>
                <c:pt idx="1">
                  <c:v>CONSTRUCCIONES</c:v>
                </c:pt>
                <c:pt idx="2">
                  <c:v>FÍSICOS</c:v>
                </c:pt>
                <c:pt idx="3">
                  <c:v>FÍSICOS</c:v>
                </c:pt>
                <c:pt idx="4">
                  <c:v>DISEÑO</c:v>
                </c:pt>
              </c:strCache>
            </c:strRef>
          </c:cat>
          <c:val>
            <c:numRef>
              <c:f>'ANÁLISIS MEDIOAMBIENTAL'!$H$10:$H$14</c:f>
              <c:numCache>
                <c:formatCode>0.0%</c:formatCode>
                <c:ptCount val="5"/>
                <c:pt idx="0">
                  <c:v>0.12959999999999999</c:v>
                </c:pt>
                <c:pt idx="1">
                  <c:v>0.12959999999999999</c:v>
                </c:pt>
                <c:pt idx="2">
                  <c:v>0.123789473684211</c:v>
                </c:pt>
                <c:pt idx="3">
                  <c:v>0.123789473684211</c:v>
                </c:pt>
                <c:pt idx="4">
                  <c:v>6.8210526315789499E-2</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56BF-45BB-823C-A0FE4E375C27}"/>
            </c:ext>
          </c:extLst>
        </c:ser>
        <c:dLbls>
          <c:showLegendKey val="0"/>
          <c:showVal val="0"/>
          <c:showCatName val="0"/>
          <c:showSerName val="0"/>
          <c:showPercent val="0"/>
          <c:showBubbleSize val="0"/>
        </c:dLbls>
        <c:gapWidth val="6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max val="0.25"/>
          <c:min val="0"/>
        </c:scaling>
        <c:delete val="0"/>
        <c:axPos val="b"/>
        <c:majorGridlines/>
        <c:numFmt formatCode="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588169</xdr:colOff>
      <xdr:row>3</xdr:row>
      <xdr:rowOff>30163</xdr:rowOff>
    </xdr:from>
    <xdr:to>
      <xdr:col>9</xdr:col>
      <xdr:colOff>1477963</xdr:colOff>
      <xdr:row>4</xdr:row>
      <xdr:rowOff>86519</xdr:rowOff>
    </xdr:to>
    <xdr:pic>
      <xdr:nvPicPr>
        <xdr:cNvPr id="2" name="Imagen 1">
          <a:extLst>
            <a:ext uri="{FF2B5EF4-FFF2-40B4-BE49-F238E27FC236}">
              <a16:creationId xmlns:a16="http://schemas.microsoft.com/office/drawing/2014/main" id="{8EAF26E0-4731-40A2-9CC4-1959147828D6}"/>
            </a:ext>
          </a:extLst>
        </xdr:cNvPr>
        <xdr:cNvPicPr/>
      </xdr:nvPicPr>
      <xdr:blipFill>
        <a:blip xmlns:r="http://schemas.openxmlformats.org/officeDocument/2006/relationships" r:embed="rId1"/>
        <a:stretch/>
      </xdr:blipFill>
      <xdr:spPr>
        <a:xfrm>
          <a:off x="13332619" y="573088"/>
          <a:ext cx="889794" cy="237331"/>
        </a:xfrm>
        <a:prstGeom prst="rect">
          <a:avLst/>
        </a:prstGeom>
        <a:ln w="9360">
          <a:noFill/>
        </a:ln>
      </xdr:spPr>
    </xdr:pic>
    <xdr:clientData/>
  </xdr:twoCellAnchor>
  <xdr:twoCellAnchor>
    <xdr:from>
      <xdr:col>0</xdr:col>
      <xdr:colOff>729395</xdr:colOff>
      <xdr:row>33</xdr:row>
      <xdr:rowOff>95659</xdr:rowOff>
    </xdr:from>
    <xdr:to>
      <xdr:col>9</xdr:col>
      <xdr:colOff>2045985</xdr:colOff>
      <xdr:row>65</xdr:row>
      <xdr:rowOff>103597</xdr:rowOff>
    </xdr:to>
    <xdr:graphicFrame macro="">
      <xdr:nvGraphicFramePr>
        <xdr:cNvPr id="3" name="Gráfico 2">
          <a:extLst>
            <a:ext uri="{FF2B5EF4-FFF2-40B4-BE49-F238E27FC236}">
              <a16:creationId xmlns:a16="http://schemas.microsoft.com/office/drawing/2014/main" id="{A223835E-C71D-AD3F-9F6E-7E5FF1A6AF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125705</xdr:colOff>
      <xdr:row>2</xdr:row>
      <xdr:rowOff>39240</xdr:rowOff>
    </xdr:to>
    <xdr:pic>
      <xdr:nvPicPr>
        <xdr:cNvPr id="3" name="Imagen 4">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a:fillRect/>
        </a:stretch>
      </xdr:blipFill>
      <xdr:spPr>
        <a:xfrm>
          <a:off x="15782400" y="65880"/>
          <a:ext cx="654480" cy="230400"/>
        </a:xfrm>
        <a:prstGeom prst="rect">
          <a:avLst/>
        </a:prstGeom>
        <a:noFill/>
        <a:ln w="936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17</xdr:row>
      <xdr:rowOff>0</xdr:rowOff>
    </xdr:from>
    <xdr:ext cx="6120000"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twoCellAnchor editAs="oneCell">
    <xdr:from>
      <xdr:col>9</xdr:col>
      <xdr:colOff>101880</xdr:colOff>
      <xdr:row>0</xdr:row>
      <xdr:rowOff>50005</xdr:rowOff>
    </xdr:from>
    <xdr:to>
      <xdr:col>9</xdr:col>
      <xdr:colOff>459080</xdr:colOff>
      <xdr:row>1</xdr:row>
      <xdr:rowOff>124125</xdr:rowOff>
    </xdr:to>
    <xdr:pic>
      <xdr:nvPicPr>
        <xdr:cNvPr id="99" name="Imagen IDU">
          <a:extLst>
            <a:ext uri="{FF2B5EF4-FFF2-40B4-BE49-F238E27FC236}">
              <a16:creationId xmlns:a16="http://schemas.microsoft.com/office/drawing/2014/main" id="{00000000-0008-0000-0200-000063000000}"/>
            </a:ext>
          </a:extLst>
        </xdr:cNvPr>
        <xdr:cNvPicPr/>
      </xdr:nvPicPr>
      <xdr:blipFill>
        <a:blip xmlns:r="http://schemas.openxmlformats.org/officeDocument/2006/relationships" r:embed="rId2"/>
        <a:stretch>
          <a:fillRect/>
        </a:stretch>
      </xdr:blipFill>
      <xdr:spPr>
        <a:xfrm>
          <a:off x="9569730" y="50005"/>
          <a:ext cx="357200" cy="331295"/>
        </a:xfrm>
        <a:prstGeom prst="rect">
          <a:avLst/>
        </a:prstGeom>
        <a:noFill/>
        <a:ln w="936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128880</xdr:colOff>
      <xdr:row>2</xdr:row>
      <xdr:rowOff>39240</xdr:rowOff>
    </xdr:to>
    <xdr:pic>
      <xdr:nvPicPr>
        <xdr:cNvPr id="3" name="Imagen 4">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stretch>
          <a:fillRect/>
        </a:stretch>
      </xdr:blipFill>
      <xdr:spPr>
        <a:xfrm>
          <a:off x="15782400" y="65880"/>
          <a:ext cx="654480" cy="230400"/>
        </a:xfrm>
        <a:prstGeom prst="rect">
          <a:avLst/>
        </a:prstGeom>
        <a:noFill/>
        <a:ln w="936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114120</xdr:colOff>
      <xdr:row>3</xdr:row>
      <xdr:rowOff>119880</xdr:rowOff>
    </xdr:to>
    <xdr:pic>
      <xdr:nvPicPr>
        <xdr:cNvPr id="4" name="Imagen 4">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1"/>
        <a:stretch>
          <a:fillRect/>
        </a:stretch>
      </xdr:blipFill>
      <xdr:spPr>
        <a:xfrm>
          <a:off x="15635160" y="65880"/>
          <a:ext cx="657000" cy="444600"/>
        </a:xfrm>
        <a:prstGeom prst="rect">
          <a:avLst/>
        </a:prstGeom>
        <a:noFill/>
        <a:ln w="936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121320</xdr:colOff>
      <xdr:row>2</xdr:row>
      <xdr:rowOff>45000</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a:stretch>
          <a:fillRect/>
        </a:stretch>
      </xdr:blipFill>
      <xdr:spPr>
        <a:xfrm>
          <a:off x="15901920" y="65880"/>
          <a:ext cx="663840" cy="236160"/>
        </a:xfrm>
        <a:prstGeom prst="rect">
          <a:avLst/>
        </a:prstGeom>
        <a:noFill/>
        <a:ln w="936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122400</xdr:colOff>
      <xdr:row>2</xdr:row>
      <xdr:rowOff>101880</xdr:rowOff>
    </xdr:to>
    <xdr:pic>
      <xdr:nvPicPr>
        <xdr:cNvPr id="6" name="Imagen 4">
          <a:extLst>
            <a:ext uri="{FF2B5EF4-FFF2-40B4-BE49-F238E27FC236}">
              <a16:creationId xmlns:a16="http://schemas.microsoft.com/office/drawing/2014/main" id="{00000000-0008-0000-0600-000006000000}"/>
            </a:ext>
          </a:extLst>
        </xdr:cNvPr>
        <xdr:cNvPicPr/>
      </xdr:nvPicPr>
      <xdr:blipFill>
        <a:blip xmlns:r="http://schemas.openxmlformats.org/officeDocument/2006/relationships" r:embed="rId1"/>
        <a:stretch>
          <a:fillRect/>
        </a:stretch>
      </xdr:blipFill>
      <xdr:spPr>
        <a:xfrm>
          <a:off x="15094080" y="65880"/>
          <a:ext cx="648000" cy="360000"/>
        </a:xfrm>
        <a:prstGeom prst="rect">
          <a:avLst/>
        </a:prstGeom>
        <a:noFill/>
        <a:ln w="936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330480</xdr:colOff>
      <xdr:row>0</xdr:row>
      <xdr:rowOff>0</xdr:rowOff>
    </xdr:from>
    <xdr:to>
      <xdr:col>10</xdr:col>
      <xdr:colOff>127440</xdr:colOff>
      <xdr:row>2</xdr:row>
      <xdr:rowOff>67680</xdr:rowOff>
    </xdr:to>
    <xdr:pic>
      <xdr:nvPicPr>
        <xdr:cNvPr id="7" name="Imagen 4">
          <a:extLst>
            <a:ext uri="{FF2B5EF4-FFF2-40B4-BE49-F238E27FC236}">
              <a16:creationId xmlns:a16="http://schemas.microsoft.com/office/drawing/2014/main" id="{00000000-0008-0000-0700-000007000000}"/>
            </a:ext>
          </a:extLst>
        </xdr:cNvPr>
        <xdr:cNvPicPr/>
      </xdr:nvPicPr>
      <xdr:blipFill>
        <a:blip xmlns:r="http://schemas.openxmlformats.org/officeDocument/2006/relationships" r:embed="rId1"/>
        <a:stretch>
          <a:fillRect/>
        </a:stretch>
      </xdr:blipFill>
      <xdr:spPr>
        <a:xfrm>
          <a:off x="15094080" y="0"/>
          <a:ext cx="670320" cy="391680"/>
        </a:xfrm>
        <a:prstGeom prst="rect">
          <a:avLst/>
        </a:prstGeom>
        <a:noFill/>
        <a:ln w="9360">
          <a:noFill/>
          <a:prstDash val="soli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120960</xdr:colOff>
      <xdr:row>2</xdr:row>
      <xdr:rowOff>35280</xdr:rowOff>
    </xdr:to>
    <xdr:pic>
      <xdr:nvPicPr>
        <xdr:cNvPr id="8" name="Imagen 4">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a:stretch>
          <a:fillRect/>
        </a:stretch>
      </xdr:blipFill>
      <xdr:spPr>
        <a:xfrm>
          <a:off x="18714240" y="65880"/>
          <a:ext cx="663840" cy="226440"/>
        </a:xfrm>
        <a:prstGeom prst="rect">
          <a:avLst/>
        </a:prstGeom>
        <a:noFill/>
        <a:ln w="9360">
          <a:noFill/>
          <a:prstDash val="solid"/>
        </a:ln>
      </xdr:spPr>
    </xdr:pic>
    <xdr:clientData/>
  </xdr:twoCellAnchor>
  <xdr:twoCellAnchor editAs="oneCell">
    <xdr:from>
      <xdr:col>9</xdr:col>
      <xdr:colOff>330480</xdr:colOff>
      <xdr:row>0</xdr:row>
      <xdr:rowOff>65880</xdr:rowOff>
    </xdr:from>
    <xdr:to>
      <xdr:col>10</xdr:col>
      <xdr:colOff>120960</xdr:colOff>
      <xdr:row>2</xdr:row>
      <xdr:rowOff>35280</xdr:rowOff>
    </xdr:to>
    <xdr:pic>
      <xdr:nvPicPr>
        <xdr:cNvPr id="9" name="Imagen 8">
          <a:extLst>
            <a:ext uri="{FF2B5EF4-FFF2-40B4-BE49-F238E27FC236}">
              <a16:creationId xmlns:a16="http://schemas.microsoft.com/office/drawing/2014/main" id="{00000000-0008-0000-0800-000009000000}"/>
            </a:ext>
          </a:extLst>
        </xdr:cNvPr>
        <xdr:cNvPicPr/>
      </xdr:nvPicPr>
      <xdr:blipFill>
        <a:blip xmlns:r="http://schemas.openxmlformats.org/officeDocument/2006/relationships" r:embed="rId1"/>
        <a:stretch>
          <a:fillRect/>
        </a:stretch>
      </xdr:blipFill>
      <xdr:spPr>
        <a:xfrm>
          <a:off x="18714240" y="65880"/>
          <a:ext cx="663840" cy="226440"/>
        </a:xfrm>
        <a:prstGeom prst="rect">
          <a:avLst/>
        </a:prstGeom>
        <a:noFill/>
        <a:ln w="9360">
          <a:noFill/>
          <a:prstDash val="soli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122040</xdr:colOff>
      <xdr:row>2</xdr:row>
      <xdr:rowOff>98640</xdr:rowOff>
    </xdr:to>
    <xdr:pic>
      <xdr:nvPicPr>
        <xdr:cNvPr id="10" name="Imagen 4">
          <a:extLst>
            <a:ext uri="{FF2B5EF4-FFF2-40B4-BE49-F238E27FC236}">
              <a16:creationId xmlns:a16="http://schemas.microsoft.com/office/drawing/2014/main" id="{00000000-0008-0000-0900-00000A000000}"/>
            </a:ext>
          </a:extLst>
        </xdr:cNvPr>
        <xdr:cNvPicPr/>
      </xdr:nvPicPr>
      <xdr:blipFill>
        <a:blip xmlns:r="http://schemas.openxmlformats.org/officeDocument/2006/relationships" r:embed="rId1"/>
        <a:stretch>
          <a:fillRect/>
        </a:stretch>
      </xdr:blipFill>
      <xdr:spPr>
        <a:xfrm>
          <a:off x="16290720" y="65880"/>
          <a:ext cx="647280" cy="356760"/>
        </a:xfrm>
        <a:prstGeom prst="rect">
          <a:avLst/>
        </a:prstGeom>
        <a:noFill/>
        <a:ln w="9360">
          <a:noFill/>
          <a:prstDash val="solid"/>
        </a:ln>
      </xdr:spPr>
    </xdr:pic>
    <xdr:clientData/>
  </xdr:twoCellAnchor>
  <xdr:twoCellAnchor editAs="oneCell">
    <xdr:from>
      <xdr:col>9</xdr:col>
      <xdr:colOff>330480</xdr:colOff>
      <xdr:row>0</xdr:row>
      <xdr:rowOff>65880</xdr:rowOff>
    </xdr:from>
    <xdr:to>
      <xdr:col>10</xdr:col>
      <xdr:colOff>122040</xdr:colOff>
      <xdr:row>2</xdr:row>
      <xdr:rowOff>98640</xdr:rowOff>
    </xdr:to>
    <xdr:pic>
      <xdr:nvPicPr>
        <xdr:cNvPr id="11" name="Imagen 8">
          <a:extLst>
            <a:ext uri="{FF2B5EF4-FFF2-40B4-BE49-F238E27FC236}">
              <a16:creationId xmlns:a16="http://schemas.microsoft.com/office/drawing/2014/main" id="{00000000-0008-0000-0900-00000B000000}"/>
            </a:ext>
          </a:extLst>
        </xdr:cNvPr>
        <xdr:cNvPicPr/>
      </xdr:nvPicPr>
      <xdr:blipFill>
        <a:blip xmlns:r="http://schemas.openxmlformats.org/officeDocument/2006/relationships" r:embed="rId1"/>
        <a:stretch>
          <a:fillRect/>
        </a:stretch>
      </xdr:blipFill>
      <xdr:spPr>
        <a:xfrm>
          <a:off x="16290720" y="65880"/>
          <a:ext cx="647280" cy="356760"/>
        </a:xfrm>
        <a:prstGeom prst="rect">
          <a:avLst/>
        </a:prstGeom>
        <a:noFill/>
        <a:ln w="9360">
          <a:noFill/>
          <a:prstDash val="soli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126000</xdr:colOff>
      <xdr:row>1</xdr:row>
      <xdr:rowOff>105120</xdr:rowOff>
    </xdr:to>
    <xdr:pic>
      <xdr:nvPicPr>
        <xdr:cNvPr id="12" name="Imagen 4">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
        <a:stretch>
          <a:fillRect/>
        </a:stretch>
      </xdr:blipFill>
      <xdr:spPr>
        <a:xfrm>
          <a:off x="15667560" y="65880"/>
          <a:ext cx="676440" cy="172440"/>
        </a:xfrm>
        <a:prstGeom prst="rect">
          <a:avLst/>
        </a:prstGeom>
        <a:noFill/>
        <a:ln w="9360">
          <a:noFill/>
          <a:prstDash val="solid"/>
        </a:ln>
      </xdr:spPr>
    </xdr:pic>
    <xdr:clientData/>
  </xdr:twoCellAnchor>
  <xdr:twoCellAnchor editAs="oneCell">
    <xdr:from>
      <xdr:col>9</xdr:col>
      <xdr:colOff>330480</xdr:colOff>
      <xdr:row>0</xdr:row>
      <xdr:rowOff>65880</xdr:rowOff>
    </xdr:from>
    <xdr:to>
      <xdr:col>10</xdr:col>
      <xdr:colOff>126000</xdr:colOff>
      <xdr:row>1</xdr:row>
      <xdr:rowOff>105120</xdr:rowOff>
    </xdr:to>
    <xdr:pic>
      <xdr:nvPicPr>
        <xdr:cNvPr id="13" name="Imagen 12">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
        <a:stretch>
          <a:fillRect/>
        </a:stretch>
      </xdr:blipFill>
      <xdr:spPr>
        <a:xfrm>
          <a:off x="15667560" y="65880"/>
          <a:ext cx="676440" cy="172440"/>
        </a:xfrm>
        <a:prstGeom prst="rect">
          <a:avLst/>
        </a:prstGeom>
        <a:noFill/>
        <a:ln w="9360">
          <a:noFill/>
          <a:prstDash val="soli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154080</xdr:colOff>
      <xdr:row>2</xdr:row>
      <xdr:rowOff>98640</xdr:rowOff>
    </xdr:to>
    <xdr:pic>
      <xdr:nvPicPr>
        <xdr:cNvPr id="14" name="Imagen 4">
          <a:extLst>
            <a:ext uri="{FF2B5EF4-FFF2-40B4-BE49-F238E27FC236}">
              <a16:creationId xmlns:a16="http://schemas.microsoft.com/office/drawing/2014/main" id="{00000000-0008-0000-0B00-00000E000000}"/>
            </a:ext>
          </a:extLst>
        </xdr:cNvPr>
        <xdr:cNvPicPr/>
      </xdr:nvPicPr>
      <xdr:blipFill>
        <a:blip xmlns:r="http://schemas.openxmlformats.org/officeDocument/2006/relationships" r:embed="rId1"/>
        <a:stretch>
          <a:fillRect/>
        </a:stretch>
      </xdr:blipFill>
      <xdr:spPr>
        <a:xfrm>
          <a:off x="13236120" y="65880"/>
          <a:ext cx="574920" cy="356760"/>
        </a:xfrm>
        <a:prstGeom prst="rect">
          <a:avLst/>
        </a:prstGeom>
        <a:noFill/>
        <a:ln w="9360">
          <a:noFill/>
          <a:prstDash val="soli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126000</xdr:colOff>
      <xdr:row>2</xdr:row>
      <xdr:rowOff>40680</xdr:rowOff>
    </xdr:to>
    <xdr:pic>
      <xdr:nvPicPr>
        <xdr:cNvPr id="15" name="Imagen 4">
          <a:extLst>
            <a:ext uri="{FF2B5EF4-FFF2-40B4-BE49-F238E27FC236}">
              <a16:creationId xmlns:a16="http://schemas.microsoft.com/office/drawing/2014/main" id="{00000000-0008-0000-0C00-00000F000000}"/>
            </a:ext>
          </a:extLst>
        </xdr:cNvPr>
        <xdr:cNvPicPr/>
      </xdr:nvPicPr>
      <xdr:blipFill>
        <a:blip xmlns:r="http://schemas.openxmlformats.org/officeDocument/2006/relationships" r:embed="rId1"/>
        <a:stretch>
          <a:fillRect/>
        </a:stretch>
      </xdr:blipFill>
      <xdr:spPr>
        <a:xfrm>
          <a:off x="15094080" y="65880"/>
          <a:ext cx="676440" cy="231840"/>
        </a:xfrm>
        <a:prstGeom prst="rect">
          <a:avLst/>
        </a:prstGeom>
        <a:noFill/>
        <a:ln w="9360">
          <a:noFill/>
          <a:prstDash val="solid"/>
        </a:ln>
      </xdr:spPr>
    </xdr:pic>
    <xdr:clientData/>
  </xdr:twoCellAnchor>
  <xdr:twoCellAnchor editAs="oneCell">
    <xdr:from>
      <xdr:col>9</xdr:col>
      <xdr:colOff>330480</xdr:colOff>
      <xdr:row>0</xdr:row>
      <xdr:rowOff>65880</xdr:rowOff>
    </xdr:from>
    <xdr:to>
      <xdr:col>10</xdr:col>
      <xdr:colOff>126000</xdr:colOff>
      <xdr:row>2</xdr:row>
      <xdr:rowOff>40680</xdr:rowOff>
    </xdr:to>
    <xdr:pic>
      <xdr:nvPicPr>
        <xdr:cNvPr id="16" name="Imagen 8">
          <a:extLst>
            <a:ext uri="{FF2B5EF4-FFF2-40B4-BE49-F238E27FC236}">
              <a16:creationId xmlns:a16="http://schemas.microsoft.com/office/drawing/2014/main" id="{00000000-0008-0000-0C00-000010000000}"/>
            </a:ext>
          </a:extLst>
        </xdr:cNvPr>
        <xdr:cNvPicPr/>
      </xdr:nvPicPr>
      <xdr:blipFill>
        <a:blip xmlns:r="http://schemas.openxmlformats.org/officeDocument/2006/relationships" r:embed="rId1"/>
        <a:stretch>
          <a:fillRect/>
        </a:stretch>
      </xdr:blipFill>
      <xdr:spPr>
        <a:xfrm>
          <a:off x="15094080" y="65880"/>
          <a:ext cx="676440" cy="231840"/>
        </a:xfrm>
        <a:prstGeom prst="rect">
          <a:avLst/>
        </a:prstGeom>
        <a:noFill/>
        <a:ln w="9360">
          <a:noFill/>
          <a:prstDash val="soli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291240</xdr:colOff>
      <xdr:row>2</xdr:row>
      <xdr:rowOff>101880</xdr:rowOff>
    </xdr:to>
    <xdr:pic>
      <xdr:nvPicPr>
        <xdr:cNvPr id="17" name="Imagen 4">
          <a:extLst>
            <a:ext uri="{FF2B5EF4-FFF2-40B4-BE49-F238E27FC236}">
              <a16:creationId xmlns:a16="http://schemas.microsoft.com/office/drawing/2014/main" id="{00000000-0008-0000-0D00-000011000000}"/>
            </a:ext>
          </a:extLst>
        </xdr:cNvPr>
        <xdr:cNvPicPr/>
      </xdr:nvPicPr>
      <xdr:blipFill>
        <a:blip xmlns:r="http://schemas.openxmlformats.org/officeDocument/2006/relationships" r:embed="rId1"/>
        <a:stretch>
          <a:fillRect/>
        </a:stretch>
      </xdr:blipFill>
      <xdr:spPr>
        <a:xfrm>
          <a:off x="17058240" y="65880"/>
          <a:ext cx="752760" cy="360000"/>
        </a:xfrm>
        <a:prstGeom prst="rect">
          <a:avLst/>
        </a:prstGeom>
        <a:noFill/>
        <a:ln w="9360">
          <a:noFill/>
          <a:prstDash val="soli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138240</xdr:colOff>
      <xdr:row>2</xdr:row>
      <xdr:rowOff>101880</xdr:rowOff>
    </xdr:to>
    <xdr:pic>
      <xdr:nvPicPr>
        <xdr:cNvPr id="18" name="Imagen 4">
          <a:extLst>
            <a:ext uri="{FF2B5EF4-FFF2-40B4-BE49-F238E27FC236}">
              <a16:creationId xmlns:a16="http://schemas.microsoft.com/office/drawing/2014/main" id="{00000000-0008-0000-0E00-000012000000}"/>
            </a:ext>
          </a:extLst>
        </xdr:cNvPr>
        <xdr:cNvPicPr/>
      </xdr:nvPicPr>
      <xdr:blipFill>
        <a:blip xmlns:r="http://schemas.openxmlformats.org/officeDocument/2006/relationships" r:embed="rId1"/>
        <a:stretch>
          <a:fillRect/>
        </a:stretch>
      </xdr:blipFill>
      <xdr:spPr>
        <a:xfrm>
          <a:off x="15094080" y="65880"/>
          <a:ext cx="648000" cy="360000"/>
        </a:xfrm>
        <a:prstGeom prst="rect">
          <a:avLst/>
        </a:prstGeom>
        <a:noFill/>
        <a:ln w="9360">
          <a:noFill/>
          <a:prstDash val="soli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151200</xdr:colOff>
      <xdr:row>3</xdr:row>
      <xdr:rowOff>3600</xdr:rowOff>
    </xdr:to>
    <xdr:pic>
      <xdr:nvPicPr>
        <xdr:cNvPr id="19" name="Imagen 4">
          <a:extLst>
            <a:ext uri="{FF2B5EF4-FFF2-40B4-BE49-F238E27FC236}">
              <a16:creationId xmlns:a16="http://schemas.microsoft.com/office/drawing/2014/main" id="{00000000-0008-0000-0F00-000013000000}"/>
            </a:ext>
          </a:extLst>
        </xdr:cNvPr>
        <xdr:cNvPicPr/>
      </xdr:nvPicPr>
      <xdr:blipFill>
        <a:blip xmlns:r="http://schemas.openxmlformats.org/officeDocument/2006/relationships" r:embed="rId1"/>
        <a:stretch>
          <a:fillRect/>
        </a:stretch>
      </xdr:blipFill>
      <xdr:spPr>
        <a:xfrm>
          <a:off x="12614040" y="65880"/>
          <a:ext cx="571680" cy="404280"/>
        </a:xfrm>
        <a:prstGeom prst="rect">
          <a:avLst/>
        </a:prstGeom>
        <a:noFill/>
        <a:ln w="9360">
          <a:noFill/>
          <a:prstDash val="soli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147960</xdr:colOff>
      <xdr:row>2</xdr:row>
      <xdr:rowOff>101160</xdr:rowOff>
    </xdr:to>
    <xdr:pic>
      <xdr:nvPicPr>
        <xdr:cNvPr id="20" name="Imagen 4">
          <a:extLst>
            <a:ext uri="{FF2B5EF4-FFF2-40B4-BE49-F238E27FC236}">
              <a16:creationId xmlns:a16="http://schemas.microsoft.com/office/drawing/2014/main" id="{00000000-0008-0000-1000-000014000000}"/>
            </a:ext>
          </a:extLst>
        </xdr:cNvPr>
        <xdr:cNvPicPr/>
      </xdr:nvPicPr>
      <xdr:blipFill>
        <a:blip xmlns:r="http://schemas.openxmlformats.org/officeDocument/2006/relationships" r:embed="rId1"/>
        <a:stretch>
          <a:fillRect/>
        </a:stretch>
      </xdr:blipFill>
      <xdr:spPr>
        <a:xfrm>
          <a:off x="13236120" y="65880"/>
          <a:ext cx="568800" cy="359280"/>
        </a:xfrm>
        <a:prstGeom prst="rect">
          <a:avLst/>
        </a:prstGeom>
        <a:noFill/>
        <a:ln w="9360">
          <a:noFill/>
          <a:prstDash val="soli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330480</xdr:colOff>
      <xdr:row>0</xdr:row>
      <xdr:rowOff>0</xdr:rowOff>
    </xdr:from>
    <xdr:to>
      <xdr:col>10</xdr:col>
      <xdr:colOff>132480</xdr:colOff>
      <xdr:row>2</xdr:row>
      <xdr:rowOff>77400</xdr:rowOff>
    </xdr:to>
    <xdr:pic>
      <xdr:nvPicPr>
        <xdr:cNvPr id="21" name="Imagen 4">
          <a:extLst>
            <a:ext uri="{FF2B5EF4-FFF2-40B4-BE49-F238E27FC236}">
              <a16:creationId xmlns:a16="http://schemas.microsoft.com/office/drawing/2014/main" id="{00000000-0008-0000-1100-000015000000}"/>
            </a:ext>
          </a:extLst>
        </xdr:cNvPr>
        <xdr:cNvPicPr/>
      </xdr:nvPicPr>
      <xdr:blipFill>
        <a:blip xmlns:r="http://schemas.openxmlformats.org/officeDocument/2006/relationships" r:embed="rId1"/>
        <a:stretch>
          <a:fillRect/>
        </a:stretch>
      </xdr:blipFill>
      <xdr:spPr>
        <a:xfrm>
          <a:off x="14560920" y="0"/>
          <a:ext cx="657720" cy="401400"/>
        </a:xfrm>
        <a:prstGeom prst="rect">
          <a:avLst/>
        </a:prstGeom>
        <a:noFill/>
        <a:ln w="9360">
          <a:noFill/>
          <a:prstDash val="solid"/>
        </a:ln>
      </xdr:spPr>
    </xdr:pic>
    <xdr:clientData/>
  </xdr:twoCellAnchor>
  <xdr:twoCellAnchor editAs="oneCell">
    <xdr:from>
      <xdr:col>9</xdr:col>
      <xdr:colOff>330480</xdr:colOff>
      <xdr:row>0</xdr:row>
      <xdr:rowOff>65880</xdr:rowOff>
    </xdr:from>
    <xdr:to>
      <xdr:col>10</xdr:col>
      <xdr:colOff>129240</xdr:colOff>
      <xdr:row>2</xdr:row>
      <xdr:rowOff>101880</xdr:rowOff>
    </xdr:to>
    <xdr:pic>
      <xdr:nvPicPr>
        <xdr:cNvPr id="22" name="Imagen 4">
          <a:extLst>
            <a:ext uri="{FF2B5EF4-FFF2-40B4-BE49-F238E27FC236}">
              <a16:creationId xmlns:a16="http://schemas.microsoft.com/office/drawing/2014/main" id="{00000000-0008-0000-1100-000016000000}"/>
            </a:ext>
          </a:extLst>
        </xdr:cNvPr>
        <xdr:cNvPicPr/>
      </xdr:nvPicPr>
      <xdr:blipFill>
        <a:blip xmlns:r="http://schemas.openxmlformats.org/officeDocument/2006/relationships" r:embed="rId1"/>
        <a:stretch>
          <a:fillRect/>
        </a:stretch>
      </xdr:blipFill>
      <xdr:spPr>
        <a:xfrm>
          <a:off x="14560920" y="65880"/>
          <a:ext cx="654480" cy="360000"/>
        </a:xfrm>
        <a:prstGeom prst="rect">
          <a:avLst/>
        </a:prstGeom>
        <a:noFill/>
        <a:ln w="9360">
          <a:noFill/>
          <a:prstDash val="soli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127080</xdr:colOff>
      <xdr:row>2</xdr:row>
      <xdr:rowOff>124920</xdr:rowOff>
    </xdr:to>
    <xdr:pic>
      <xdr:nvPicPr>
        <xdr:cNvPr id="23" name="Imagen 4">
          <a:extLst>
            <a:ext uri="{FF2B5EF4-FFF2-40B4-BE49-F238E27FC236}">
              <a16:creationId xmlns:a16="http://schemas.microsoft.com/office/drawing/2014/main" id="{00000000-0008-0000-1200-000017000000}"/>
            </a:ext>
          </a:extLst>
        </xdr:cNvPr>
        <xdr:cNvPicPr/>
      </xdr:nvPicPr>
      <xdr:blipFill>
        <a:blip xmlns:r="http://schemas.openxmlformats.org/officeDocument/2006/relationships" r:embed="rId1"/>
        <a:stretch>
          <a:fillRect/>
        </a:stretch>
      </xdr:blipFill>
      <xdr:spPr>
        <a:xfrm>
          <a:off x="15676560" y="65880"/>
          <a:ext cx="652680" cy="439920"/>
        </a:xfrm>
        <a:prstGeom prst="rect">
          <a:avLst/>
        </a:prstGeom>
        <a:noFill/>
        <a:ln w="9360">
          <a:noFill/>
          <a:prstDash val="soli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324000</xdr:colOff>
      <xdr:row>0</xdr:row>
      <xdr:rowOff>57240</xdr:rowOff>
    </xdr:from>
    <xdr:to>
      <xdr:col>10</xdr:col>
      <xdr:colOff>164160</xdr:colOff>
      <xdr:row>2</xdr:row>
      <xdr:rowOff>84600</xdr:rowOff>
    </xdr:to>
    <xdr:pic>
      <xdr:nvPicPr>
        <xdr:cNvPr id="24" name="image1.png">
          <a:extLst>
            <a:ext uri="{FF2B5EF4-FFF2-40B4-BE49-F238E27FC236}">
              <a16:creationId xmlns:a16="http://schemas.microsoft.com/office/drawing/2014/main" id="{00000000-0008-0000-1300-000018000000}"/>
            </a:ext>
          </a:extLst>
        </xdr:cNvPr>
        <xdr:cNvPicPr/>
      </xdr:nvPicPr>
      <xdr:blipFill>
        <a:blip xmlns:r="http://schemas.openxmlformats.org/officeDocument/2006/relationships" r:embed="rId1"/>
        <a:stretch>
          <a:fillRect/>
        </a:stretch>
      </xdr:blipFill>
      <xdr:spPr>
        <a:xfrm>
          <a:off x="17178840" y="57240"/>
          <a:ext cx="817920" cy="351360"/>
        </a:xfrm>
        <a:prstGeom prst="rect">
          <a:avLst/>
        </a:prstGeom>
        <a:noFill/>
        <a:ln w="0">
          <a:noFill/>
          <a:prstDash val="soli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132120</xdr:colOff>
      <xdr:row>3</xdr:row>
      <xdr:rowOff>123840</xdr:rowOff>
    </xdr:to>
    <xdr:pic>
      <xdr:nvPicPr>
        <xdr:cNvPr id="25" name="Imagen 4">
          <a:extLst>
            <a:ext uri="{FF2B5EF4-FFF2-40B4-BE49-F238E27FC236}">
              <a16:creationId xmlns:a16="http://schemas.microsoft.com/office/drawing/2014/main" id="{00000000-0008-0000-1400-000019000000}"/>
            </a:ext>
          </a:extLst>
        </xdr:cNvPr>
        <xdr:cNvPicPr/>
      </xdr:nvPicPr>
      <xdr:blipFill>
        <a:blip xmlns:r="http://schemas.openxmlformats.org/officeDocument/2006/relationships" r:embed="rId1"/>
        <a:stretch>
          <a:fillRect/>
        </a:stretch>
      </xdr:blipFill>
      <xdr:spPr>
        <a:xfrm>
          <a:off x="15444720" y="65880"/>
          <a:ext cx="657720" cy="448560"/>
        </a:xfrm>
        <a:prstGeom prst="rect">
          <a:avLst/>
        </a:prstGeom>
        <a:noFill/>
        <a:ln w="9360">
          <a:noFill/>
          <a:prstDash val="soli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145080</xdr:colOff>
      <xdr:row>2</xdr:row>
      <xdr:rowOff>129960</xdr:rowOff>
    </xdr:to>
    <xdr:pic>
      <xdr:nvPicPr>
        <xdr:cNvPr id="26" name="Imagen 4">
          <a:extLst>
            <a:ext uri="{FF2B5EF4-FFF2-40B4-BE49-F238E27FC236}">
              <a16:creationId xmlns:a16="http://schemas.microsoft.com/office/drawing/2014/main" id="{00000000-0008-0000-1500-00001A000000}"/>
            </a:ext>
          </a:extLst>
        </xdr:cNvPr>
        <xdr:cNvPicPr/>
      </xdr:nvPicPr>
      <xdr:blipFill>
        <a:blip xmlns:r="http://schemas.openxmlformats.org/officeDocument/2006/relationships" r:embed="rId1"/>
        <a:stretch>
          <a:fillRect/>
        </a:stretch>
      </xdr:blipFill>
      <xdr:spPr>
        <a:xfrm>
          <a:off x="13227840" y="65880"/>
          <a:ext cx="559080" cy="321120"/>
        </a:xfrm>
        <a:prstGeom prst="rect">
          <a:avLst/>
        </a:prstGeom>
        <a:noFill/>
        <a:ln w="9360">
          <a:noFill/>
          <a:prstDash val="soli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120960</xdr:colOff>
      <xdr:row>2</xdr:row>
      <xdr:rowOff>35280</xdr:rowOff>
    </xdr:to>
    <xdr:pic>
      <xdr:nvPicPr>
        <xdr:cNvPr id="27" name="Imagen 4">
          <a:extLst>
            <a:ext uri="{FF2B5EF4-FFF2-40B4-BE49-F238E27FC236}">
              <a16:creationId xmlns:a16="http://schemas.microsoft.com/office/drawing/2014/main" id="{00000000-0008-0000-1600-00001B000000}"/>
            </a:ext>
          </a:extLst>
        </xdr:cNvPr>
        <xdr:cNvPicPr/>
      </xdr:nvPicPr>
      <xdr:blipFill>
        <a:blip xmlns:r="http://schemas.openxmlformats.org/officeDocument/2006/relationships" r:embed="rId1"/>
        <a:stretch>
          <a:fillRect/>
        </a:stretch>
      </xdr:blipFill>
      <xdr:spPr>
        <a:xfrm>
          <a:off x="15279480" y="65880"/>
          <a:ext cx="663840" cy="226440"/>
        </a:xfrm>
        <a:prstGeom prst="rect">
          <a:avLst/>
        </a:prstGeom>
        <a:noFill/>
        <a:ln w="9360">
          <a:noFill/>
          <a:prstDash val="soli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122400</xdr:colOff>
      <xdr:row>2</xdr:row>
      <xdr:rowOff>98640</xdr:rowOff>
    </xdr:to>
    <xdr:pic>
      <xdr:nvPicPr>
        <xdr:cNvPr id="28" name="Imagen 4">
          <a:extLst>
            <a:ext uri="{FF2B5EF4-FFF2-40B4-BE49-F238E27FC236}">
              <a16:creationId xmlns:a16="http://schemas.microsoft.com/office/drawing/2014/main" id="{00000000-0008-0000-1700-00001C000000}"/>
            </a:ext>
          </a:extLst>
        </xdr:cNvPr>
        <xdr:cNvPicPr/>
      </xdr:nvPicPr>
      <xdr:blipFill>
        <a:blip xmlns:r="http://schemas.openxmlformats.org/officeDocument/2006/relationships" r:embed="rId1"/>
        <a:stretch>
          <a:fillRect/>
        </a:stretch>
      </xdr:blipFill>
      <xdr:spPr>
        <a:xfrm>
          <a:off x="15094080" y="65880"/>
          <a:ext cx="648000" cy="356760"/>
        </a:xfrm>
        <a:prstGeom prst="rect">
          <a:avLst/>
        </a:prstGeom>
        <a:noFill/>
        <a:ln w="9360">
          <a:noFill/>
          <a:prstDash val="soli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330480</xdr:colOff>
      <xdr:row>0</xdr:row>
      <xdr:rowOff>65880</xdr:rowOff>
    </xdr:from>
    <xdr:to>
      <xdr:col>10</xdr:col>
      <xdr:colOff>123120</xdr:colOff>
      <xdr:row>1</xdr:row>
      <xdr:rowOff>99360</xdr:rowOff>
    </xdr:to>
    <xdr:pic>
      <xdr:nvPicPr>
        <xdr:cNvPr id="29" name="Imagen 4">
          <a:extLst>
            <a:ext uri="{FF2B5EF4-FFF2-40B4-BE49-F238E27FC236}">
              <a16:creationId xmlns:a16="http://schemas.microsoft.com/office/drawing/2014/main" id="{00000000-0008-0000-1800-00001D000000}"/>
            </a:ext>
          </a:extLst>
        </xdr:cNvPr>
        <xdr:cNvPicPr/>
      </xdr:nvPicPr>
      <xdr:blipFill>
        <a:blip xmlns:r="http://schemas.openxmlformats.org/officeDocument/2006/relationships" r:embed="rId1"/>
        <a:stretch>
          <a:fillRect/>
        </a:stretch>
      </xdr:blipFill>
      <xdr:spPr>
        <a:xfrm>
          <a:off x="16662600" y="65880"/>
          <a:ext cx="673560" cy="223920"/>
        </a:xfrm>
        <a:prstGeom prst="rect">
          <a:avLst/>
        </a:prstGeom>
        <a:noFill/>
        <a:ln w="936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V&#237;nculoExternoRecuperado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5)"/>
      <sheetName val="Hoja6"/>
      <sheetName val="Matriz (4)"/>
      <sheetName val="MAPA RIESGOS PROCESOS"/>
      <sheetName val="Matriz (3)"/>
      <sheetName val="Matriz (2)"/>
      <sheetName val="Matriz"/>
      <sheetName val="Escalas"/>
      <sheetName val="INSTRUCTIVO"/>
      <sheetName val="Control"/>
      <sheetName val="MAPA RIESGO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3:BGV33"/>
  <sheetViews>
    <sheetView tabSelected="1" zoomScaleNormal="100" workbookViewId="0">
      <selection activeCell="A7" sqref="A7"/>
    </sheetView>
  </sheetViews>
  <sheetFormatPr baseColWidth="10" defaultColWidth="10.5546875" defaultRowHeight="14.4"/>
  <cols>
    <col min="3" max="3" width="51.21875" customWidth="1"/>
    <col min="4" max="4" width="19.77734375" customWidth="1"/>
    <col min="5" max="5" width="23.21875" customWidth="1"/>
    <col min="6" max="6" width="25.5546875" customWidth="1"/>
    <col min="7" max="7" width="19.21875" customWidth="1"/>
    <col min="10" max="10" width="31" customWidth="1"/>
  </cols>
  <sheetData>
    <row r="3" spans="1:51 1538:1556" s="13" customFormat="1" ht="13.5" customHeight="1">
      <c r="A3" s="7"/>
      <c r="B3" s="614" t="s">
        <v>0</v>
      </c>
      <c r="C3" s="615"/>
      <c r="D3" s="615"/>
      <c r="E3" s="615"/>
      <c r="F3" s="615"/>
      <c r="G3" s="615"/>
      <c r="H3" s="615"/>
      <c r="I3" s="616"/>
      <c r="J3" s="612"/>
      <c r="K3" s="8"/>
      <c r="L3" s="9"/>
      <c r="M3" s="9"/>
      <c r="N3" s="9"/>
      <c r="O3" s="9"/>
      <c r="P3" s="9"/>
      <c r="Q3" s="9"/>
      <c r="R3" s="9"/>
      <c r="S3" s="9"/>
      <c r="T3" s="9"/>
      <c r="U3" s="9"/>
      <c r="V3" s="9"/>
      <c r="W3" s="9"/>
      <c r="X3" s="9"/>
      <c r="Y3" s="9"/>
      <c r="Z3" s="9"/>
      <c r="AA3" s="9"/>
      <c r="AB3" s="9"/>
      <c r="AC3" s="9"/>
      <c r="AD3" s="9"/>
      <c r="AE3" s="9"/>
      <c r="AF3" s="9"/>
      <c r="AG3" s="9"/>
      <c r="AH3" s="9"/>
      <c r="AI3" s="9"/>
      <c r="AJ3" s="10"/>
      <c r="AK3" s="9"/>
      <c r="AL3" s="9"/>
      <c r="AM3" s="9"/>
      <c r="AN3" s="11"/>
      <c r="AO3" s="11"/>
      <c r="AP3" s="11"/>
      <c r="AQ3" s="11"/>
      <c r="AR3" s="11"/>
      <c r="AS3" s="11"/>
      <c r="AT3" s="11"/>
      <c r="AU3" s="9"/>
      <c r="AV3" s="9"/>
      <c r="AW3" s="9"/>
      <c r="AX3" s="9"/>
      <c r="AY3" s="12" t="s">
        <v>1</v>
      </c>
      <c r="BGD3" s="14" t="s">
        <v>2</v>
      </c>
      <c r="BGT3" s="15"/>
      <c r="BGV3" s="16"/>
    </row>
    <row r="4" spans="1:51 1538:1556" s="13" customFormat="1" ht="13.5" customHeight="1">
      <c r="A4" s="7"/>
      <c r="B4" s="617"/>
      <c r="C4" s="618"/>
      <c r="D4" s="618"/>
      <c r="E4" s="618"/>
      <c r="F4" s="618"/>
      <c r="G4" s="618"/>
      <c r="H4" s="618"/>
      <c r="I4" s="619"/>
      <c r="J4" s="620"/>
      <c r="K4" s="8"/>
      <c r="L4" s="9"/>
      <c r="M4" s="9"/>
      <c r="N4" s="9"/>
      <c r="O4" s="9"/>
      <c r="P4" s="9"/>
      <c r="Q4" s="9"/>
      <c r="R4" s="9"/>
      <c r="S4" s="9"/>
      <c r="T4" s="9"/>
      <c r="U4" s="9"/>
      <c r="V4" s="9"/>
      <c r="W4" s="9"/>
      <c r="X4" s="9"/>
      <c r="Y4" s="9"/>
      <c r="Z4" s="9"/>
      <c r="AA4" s="9"/>
      <c r="AB4" s="9"/>
      <c r="AC4" s="9"/>
      <c r="AD4" s="9"/>
      <c r="AE4" s="9"/>
      <c r="AF4" s="9"/>
      <c r="AG4" s="9"/>
      <c r="AH4" s="9"/>
      <c r="AI4" s="9"/>
      <c r="AJ4" s="10"/>
      <c r="AK4" s="9"/>
      <c r="AL4" s="9"/>
      <c r="AM4" s="9"/>
      <c r="AN4" s="11"/>
      <c r="AO4" s="11"/>
      <c r="AP4" s="11"/>
      <c r="AQ4" s="11"/>
      <c r="AR4" s="11"/>
      <c r="AS4" s="11"/>
      <c r="AT4" s="11"/>
      <c r="AU4" s="9"/>
      <c r="AV4" s="9"/>
      <c r="AW4" s="9"/>
      <c r="AX4" s="9"/>
      <c r="AY4" s="12"/>
      <c r="BGD4" s="14"/>
      <c r="BGT4" s="15"/>
      <c r="BGV4" s="16"/>
    </row>
    <row r="5" spans="1:51 1538:1556" s="13" customFormat="1" ht="13.5" customHeight="1">
      <c r="A5" s="7"/>
      <c r="B5" s="622" t="s">
        <v>3</v>
      </c>
      <c r="C5" s="615"/>
      <c r="D5" s="615"/>
      <c r="E5" s="615"/>
      <c r="F5" s="615"/>
      <c r="G5" s="615"/>
      <c r="H5" s="615"/>
      <c r="I5" s="616"/>
      <c r="J5" s="620"/>
      <c r="K5" s="8"/>
      <c r="L5" s="9"/>
      <c r="M5" s="9"/>
      <c r="N5" s="9"/>
      <c r="O5" s="9"/>
      <c r="P5" s="9"/>
      <c r="Q5" s="9"/>
      <c r="R5" s="9"/>
      <c r="S5" s="9"/>
      <c r="T5" s="9"/>
      <c r="U5" s="9"/>
      <c r="V5" s="9"/>
      <c r="W5" s="9"/>
      <c r="X5" s="9"/>
      <c r="Y5" s="9"/>
      <c r="Z5" s="9"/>
      <c r="AA5" s="9"/>
      <c r="AB5" s="9"/>
      <c r="AC5" s="9"/>
      <c r="AD5" s="9"/>
      <c r="AE5" s="9"/>
      <c r="AF5" s="9"/>
      <c r="AG5" s="9"/>
      <c r="AH5" s="9"/>
      <c r="AI5" s="9"/>
      <c r="AJ5" s="10"/>
      <c r="AK5" s="9"/>
      <c r="AL5" s="9"/>
      <c r="AM5" s="9"/>
      <c r="AN5" s="11"/>
      <c r="AO5" s="11"/>
      <c r="AP5" s="11"/>
      <c r="AQ5" s="11"/>
      <c r="AR5" s="11"/>
      <c r="AS5" s="11"/>
      <c r="AT5" s="11"/>
      <c r="AU5" s="9"/>
      <c r="AV5" s="9"/>
      <c r="AW5" s="9"/>
      <c r="AX5" s="9"/>
      <c r="AY5" s="9"/>
      <c r="BGD5" s="17"/>
      <c r="BGT5" s="15"/>
      <c r="BGV5" s="16"/>
    </row>
    <row r="6" spans="1:51 1538:1556" s="8" customFormat="1" ht="13.5" customHeight="1">
      <c r="B6" s="617"/>
      <c r="C6" s="618"/>
      <c r="D6" s="618"/>
      <c r="E6" s="618"/>
      <c r="F6" s="618"/>
      <c r="G6" s="618"/>
      <c r="H6" s="618"/>
      <c r="I6" s="619"/>
      <c r="J6" s="621"/>
    </row>
    <row r="7" spans="1:51 1538:1556" s="8" customFormat="1" ht="21" customHeight="1">
      <c r="B7" s="18" t="s">
        <v>4</v>
      </c>
      <c r="C7" s="19" t="s">
        <v>5</v>
      </c>
      <c r="D7" s="20" t="s">
        <v>6</v>
      </c>
      <c r="E7" s="19" t="s">
        <v>7</v>
      </c>
      <c r="F7" s="20" t="s">
        <v>8</v>
      </c>
      <c r="G7" s="609">
        <v>46273</v>
      </c>
      <c r="H7" s="605"/>
      <c r="I7" s="605"/>
      <c r="J7" s="606"/>
    </row>
    <row r="8" spans="1:51 1538:1556" s="8" customFormat="1" ht="13.5" customHeight="1">
      <c r="B8" s="613" t="s">
        <v>9</v>
      </c>
      <c r="C8" s="605"/>
      <c r="D8" s="605"/>
      <c r="E8" s="605"/>
      <c r="F8" s="605"/>
      <c r="G8" s="605"/>
      <c r="H8" s="605"/>
      <c r="I8" s="605"/>
      <c r="J8" s="606"/>
    </row>
    <row r="9" spans="1:51 1538:1556" s="8" customFormat="1" ht="134.25" customHeight="1">
      <c r="B9" s="623" t="s">
        <v>10</v>
      </c>
      <c r="C9" s="605"/>
      <c r="D9" s="605"/>
      <c r="E9" s="605"/>
      <c r="F9" s="605"/>
      <c r="G9" s="605"/>
      <c r="H9" s="605"/>
      <c r="I9" s="605"/>
      <c r="J9" s="606"/>
    </row>
    <row r="10" spans="1:51 1538:1556" s="8" customFormat="1" ht="13.5" customHeight="1">
      <c r="B10" s="613" t="s">
        <v>11</v>
      </c>
      <c r="C10" s="605"/>
      <c r="D10" s="605"/>
      <c r="E10" s="605"/>
      <c r="F10" s="605"/>
      <c r="G10" s="605"/>
      <c r="H10" s="605"/>
      <c r="I10" s="605"/>
      <c r="J10" s="606"/>
    </row>
    <row r="11" spans="1:51 1538:1556" s="8" customFormat="1" ht="13.5" customHeight="1">
      <c r="B11" s="21" t="s">
        <v>12</v>
      </c>
      <c r="C11" s="22" t="s">
        <v>13</v>
      </c>
      <c r="D11" s="610" t="s">
        <v>14</v>
      </c>
      <c r="E11" s="605"/>
      <c r="F11" s="605"/>
      <c r="G11" s="605"/>
      <c r="H11" s="605"/>
      <c r="I11" s="605"/>
      <c r="J11" s="606"/>
    </row>
    <row r="12" spans="1:51 1538:1556" s="8" customFormat="1" ht="13.5" customHeight="1">
      <c r="B12" s="6">
        <v>1</v>
      </c>
      <c r="C12" s="6" t="s">
        <v>15</v>
      </c>
      <c r="D12" s="612">
        <f>'CONSTRUCCIONES '!CS7</f>
        <v>5.2999999999999972</v>
      </c>
      <c r="E12" s="605"/>
      <c r="F12" s="605"/>
      <c r="G12" s="605"/>
      <c r="H12" s="605"/>
      <c r="I12" s="605"/>
      <c r="J12" s="606"/>
    </row>
    <row r="13" spans="1:51 1538:1556" s="8" customFormat="1" ht="13.5" customHeight="1">
      <c r="B13" s="2">
        <v>2</v>
      </c>
      <c r="C13" s="2" t="s">
        <v>16</v>
      </c>
      <c r="D13" s="604">
        <f>'G FINANCIERA '!CS7</f>
        <v>2.4000000000000008</v>
      </c>
      <c r="E13" s="605"/>
      <c r="F13" s="605"/>
      <c r="G13" s="605"/>
      <c r="H13" s="605"/>
      <c r="I13" s="605"/>
      <c r="J13" s="606"/>
    </row>
    <row r="14" spans="1:51 1538:1556" s="8" customFormat="1" ht="13.5" customHeight="1">
      <c r="B14" s="6">
        <v>3</v>
      </c>
      <c r="C14" s="6" t="s">
        <v>17</v>
      </c>
      <c r="D14" s="612">
        <f>'G PREDIAL '!CS7</f>
        <v>2.4000000000000008</v>
      </c>
      <c r="E14" s="605"/>
      <c r="F14" s="605"/>
      <c r="G14" s="605"/>
      <c r="H14" s="605"/>
      <c r="I14" s="605"/>
      <c r="J14" s="606"/>
    </row>
    <row r="15" spans="1:51 1538:1556" s="8" customFormat="1" ht="13.5" customHeight="1">
      <c r="B15" s="2">
        <v>5</v>
      </c>
      <c r="C15" s="2" t="s">
        <v>18</v>
      </c>
      <c r="D15" s="604">
        <f>'G CONTRACTUAL '!CS7</f>
        <v>2.4000000000000008</v>
      </c>
      <c r="E15" s="605"/>
      <c r="F15" s="605"/>
      <c r="G15" s="605"/>
      <c r="H15" s="605"/>
      <c r="I15" s="605"/>
      <c r="J15" s="606"/>
    </row>
    <row r="16" spans="1:51 1538:1556" s="8" customFormat="1" ht="13.5" customHeight="1">
      <c r="B16" s="1">
        <v>16</v>
      </c>
      <c r="C16" s="1" t="s">
        <v>19</v>
      </c>
      <c r="D16" s="607">
        <f>'EVALUACIÓN '!CR7</f>
        <v>2.3000000000000007</v>
      </c>
      <c r="E16" s="605"/>
      <c r="F16" s="605"/>
      <c r="G16" s="605"/>
      <c r="H16" s="605"/>
      <c r="I16" s="605"/>
      <c r="J16" s="606"/>
    </row>
    <row r="17" spans="2:10" s="8" customFormat="1" ht="13.5" customHeight="1">
      <c r="B17" s="2">
        <v>7</v>
      </c>
      <c r="C17" s="2" t="s">
        <v>20</v>
      </c>
      <c r="D17" s="604">
        <f>'FÍSICOS '!CS7</f>
        <v>1.8000000000000005</v>
      </c>
      <c r="E17" s="605"/>
      <c r="F17" s="605"/>
      <c r="G17" s="605"/>
      <c r="H17" s="605"/>
      <c r="I17" s="605"/>
      <c r="J17" s="606"/>
    </row>
    <row r="18" spans="2:10" s="23" customFormat="1" ht="13.5" customHeight="1">
      <c r="B18" s="1">
        <v>4</v>
      </c>
      <c r="C18" s="1" t="s">
        <v>21</v>
      </c>
      <c r="D18" s="607">
        <f>'CONSERVACIÓN '!CS7</f>
        <v>1.4000000000000001</v>
      </c>
      <c r="E18" s="605"/>
      <c r="F18" s="605"/>
      <c r="G18" s="605"/>
      <c r="H18" s="605"/>
      <c r="I18" s="605"/>
      <c r="J18" s="606"/>
    </row>
    <row r="19" spans="2:10" s="8" customFormat="1" ht="13.5" customHeight="1">
      <c r="B19" s="2">
        <v>8</v>
      </c>
      <c r="C19" s="2" t="s">
        <v>22</v>
      </c>
      <c r="D19" s="604">
        <f>'T. INFORMACIÓN Y CO '!CS7</f>
        <v>1.4000000000000001</v>
      </c>
      <c r="E19" s="605"/>
      <c r="F19" s="605"/>
      <c r="G19" s="605"/>
      <c r="H19" s="605"/>
      <c r="I19" s="605"/>
      <c r="J19" s="606"/>
    </row>
    <row r="20" spans="2:10" s="23" customFormat="1" ht="13.5" customHeight="1">
      <c r="B20" s="1">
        <v>6</v>
      </c>
      <c r="C20" s="1" t="s">
        <v>23</v>
      </c>
      <c r="D20" s="607">
        <f>VALORIZACIÓN!CS7</f>
        <v>1.0999999999999999</v>
      </c>
      <c r="E20" s="605"/>
      <c r="F20" s="605"/>
      <c r="G20" s="605"/>
      <c r="H20" s="605"/>
      <c r="I20" s="605"/>
      <c r="J20" s="606"/>
    </row>
    <row r="21" spans="2:10" s="8" customFormat="1" ht="13.5" customHeight="1">
      <c r="B21" s="2">
        <v>12</v>
      </c>
      <c r="C21" s="2" t="s">
        <v>24</v>
      </c>
      <c r="D21" s="604">
        <f>'G INTERISTITUCIONAL '!CS7</f>
        <v>0.99999999999999989</v>
      </c>
      <c r="E21" s="605"/>
      <c r="F21" s="605"/>
      <c r="G21" s="605"/>
      <c r="H21" s="605"/>
      <c r="I21" s="605"/>
      <c r="J21" s="606"/>
    </row>
    <row r="22" spans="2:10" s="23" customFormat="1" ht="13.5" customHeight="1">
      <c r="B22" s="1">
        <v>9</v>
      </c>
      <c r="C22" s="1" t="s">
        <v>25</v>
      </c>
      <c r="D22" s="608">
        <f>'PREINVERSIÓN '!AX7</f>
        <v>0.89999999999999991</v>
      </c>
      <c r="E22" s="605"/>
      <c r="F22" s="605"/>
      <c r="G22" s="605"/>
      <c r="H22" s="605"/>
      <c r="I22" s="605"/>
      <c r="J22" s="606"/>
    </row>
    <row r="23" spans="2:10" s="8" customFormat="1" ht="13.5" customHeight="1">
      <c r="B23" s="2">
        <v>22</v>
      </c>
      <c r="C23" s="2" t="s">
        <v>26</v>
      </c>
      <c r="D23" s="604">
        <f>'S CIUDADANIA '!CS7</f>
        <v>0.79999999999999993</v>
      </c>
      <c r="E23" s="605"/>
      <c r="F23" s="605"/>
      <c r="G23" s="605"/>
      <c r="H23" s="605"/>
      <c r="I23" s="605"/>
      <c r="J23" s="606"/>
    </row>
    <row r="24" spans="2:10" s="23" customFormat="1" ht="13.5" customHeight="1">
      <c r="B24" s="1">
        <v>10</v>
      </c>
      <c r="C24" s="24" t="s">
        <v>27</v>
      </c>
      <c r="D24" s="607">
        <f>'INNOVACIÓN '!CS7</f>
        <v>0.6</v>
      </c>
      <c r="E24" s="605"/>
      <c r="F24" s="605"/>
      <c r="G24" s="605"/>
      <c r="H24" s="605"/>
      <c r="I24" s="605"/>
      <c r="J24" s="606"/>
    </row>
    <row r="25" spans="2:10" s="8" customFormat="1" ht="13.5" customHeight="1">
      <c r="B25" s="2">
        <v>14</v>
      </c>
      <c r="C25" s="2" t="s">
        <v>28</v>
      </c>
      <c r="D25" s="604">
        <f>'TALENTO HUMANO '!CS7</f>
        <v>0.6</v>
      </c>
      <c r="E25" s="605"/>
      <c r="F25" s="605"/>
      <c r="G25" s="605"/>
      <c r="H25" s="605"/>
      <c r="I25" s="605"/>
      <c r="J25" s="606"/>
    </row>
    <row r="26" spans="2:10" s="23" customFormat="1" ht="13.5" customHeight="1">
      <c r="B26" s="1">
        <v>17</v>
      </c>
      <c r="C26" s="1" t="s">
        <v>29</v>
      </c>
      <c r="D26" s="607">
        <f>'DOCUMENTAL '!CS7</f>
        <v>0.6</v>
      </c>
      <c r="E26" s="605"/>
      <c r="F26" s="605"/>
      <c r="G26" s="605"/>
      <c r="H26" s="605"/>
      <c r="I26" s="605"/>
      <c r="J26" s="606"/>
    </row>
    <row r="27" spans="2:10" s="8" customFormat="1" ht="13.5" customHeight="1">
      <c r="B27" s="2">
        <v>15</v>
      </c>
      <c r="C27" s="2" t="s">
        <v>30</v>
      </c>
      <c r="D27" s="611">
        <f>'DISEÑO '!AX7</f>
        <v>0.5</v>
      </c>
      <c r="E27" s="605"/>
      <c r="F27" s="605"/>
      <c r="G27" s="605"/>
      <c r="H27" s="605"/>
      <c r="I27" s="605"/>
      <c r="J27" s="606"/>
    </row>
    <row r="28" spans="2:10" s="23" customFormat="1" ht="13.5" customHeight="1">
      <c r="B28" s="1">
        <v>11</v>
      </c>
      <c r="C28" s="1" t="s">
        <v>31</v>
      </c>
      <c r="D28" s="607">
        <f>'G LEGAL '!CS7</f>
        <v>0.4</v>
      </c>
      <c r="E28" s="605"/>
      <c r="F28" s="605"/>
      <c r="G28" s="605"/>
      <c r="H28" s="605"/>
      <c r="I28" s="605"/>
      <c r="J28" s="606"/>
    </row>
    <row r="29" spans="2:10" s="8" customFormat="1" ht="13.5" customHeight="1">
      <c r="B29" s="2">
        <v>13</v>
      </c>
      <c r="C29" s="2" t="s">
        <v>32</v>
      </c>
      <c r="D29" s="604">
        <f>'INTEGRALES DE GESTIÓN '!CS7</f>
        <v>0.4</v>
      </c>
      <c r="E29" s="605"/>
      <c r="F29" s="605"/>
      <c r="G29" s="605"/>
      <c r="H29" s="605"/>
      <c r="I29" s="605"/>
      <c r="J29" s="606"/>
    </row>
    <row r="30" spans="2:10" s="23" customFormat="1" ht="13.5" customHeight="1">
      <c r="B30" s="1">
        <v>21</v>
      </c>
      <c r="C30" s="1" t="s">
        <v>33</v>
      </c>
      <c r="D30" s="607">
        <f>'MEJORAMIENTO '!CS7</f>
        <v>0.4</v>
      </c>
      <c r="E30" s="605"/>
      <c r="F30" s="605"/>
      <c r="G30" s="605"/>
      <c r="H30" s="605"/>
      <c r="I30" s="605"/>
      <c r="J30" s="606"/>
    </row>
    <row r="31" spans="2:10" s="8" customFormat="1" ht="13.5" customHeight="1">
      <c r="B31" s="2">
        <v>18</v>
      </c>
      <c r="C31" s="2" t="s">
        <v>34</v>
      </c>
      <c r="D31" s="604">
        <f>'COMUNICACIONES '!CS7</f>
        <v>0.2</v>
      </c>
      <c r="E31" s="605"/>
      <c r="F31" s="605"/>
      <c r="G31" s="605"/>
      <c r="H31" s="605"/>
      <c r="I31" s="605"/>
      <c r="J31" s="606"/>
    </row>
    <row r="32" spans="2:10" s="23" customFormat="1" ht="13.5" customHeight="1">
      <c r="B32" s="1">
        <v>19</v>
      </c>
      <c r="C32" s="1" t="s">
        <v>35</v>
      </c>
      <c r="D32" s="607">
        <f>'G INTEGRAL '!CS7</f>
        <v>0.2</v>
      </c>
      <c r="E32" s="605"/>
      <c r="F32" s="605"/>
      <c r="G32" s="605"/>
      <c r="H32" s="605"/>
      <c r="I32" s="605"/>
      <c r="J32" s="606"/>
    </row>
    <row r="33" spans="2:10" s="8" customFormat="1" ht="13.5" customHeight="1">
      <c r="B33" s="2">
        <v>20</v>
      </c>
      <c r="C33" s="2" t="s">
        <v>36</v>
      </c>
      <c r="D33" s="604">
        <f>'PLANEACIÓN ESTRATÉGICA '!CS7</f>
        <v>0.2</v>
      </c>
      <c r="E33" s="605"/>
      <c r="F33" s="605"/>
      <c r="G33" s="605"/>
      <c r="H33" s="605"/>
      <c r="I33" s="605"/>
      <c r="J33" s="606"/>
    </row>
  </sheetData>
  <autoFilter ref="B11:J11" xr:uid="{00000000-0009-0000-0000-000000000000}">
    <filterColumn colId="3" hiddenButton="1"/>
    <filterColumn colId="4" hiddenButton="1"/>
    <filterColumn colId="5" hiddenButton="1"/>
    <filterColumn colId="6" hiddenButton="1"/>
    <filterColumn colId="7" hiddenButton="1"/>
    <sortState xmlns:xlrd2="http://schemas.microsoft.com/office/spreadsheetml/2017/richdata2" ref="B11:J12">
      <sortCondition descending="1" ref="B11:B12"/>
    </sortState>
  </autoFilter>
  <mergeCells count="30">
    <mergeCell ref="B3:I4"/>
    <mergeCell ref="D17:J17"/>
    <mergeCell ref="J3:J6"/>
    <mergeCell ref="D16:J16"/>
    <mergeCell ref="B5:I6"/>
    <mergeCell ref="B9:J9"/>
    <mergeCell ref="D19:J19"/>
    <mergeCell ref="D31:J31"/>
    <mergeCell ref="D22:J22"/>
    <mergeCell ref="D21:J21"/>
    <mergeCell ref="G7:J7"/>
    <mergeCell ref="D11:J11"/>
    <mergeCell ref="D13:J13"/>
    <mergeCell ref="D27:J27"/>
    <mergeCell ref="D30:J30"/>
    <mergeCell ref="D24:J24"/>
    <mergeCell ref="D15:J15"/>
    <mergeCell ref="D18:J18"/>
    <mergeCell ref="D12:J12"/>
    <mergeCell ref="B8:J8"/>
    <mergeCell ref="D14:J14"/>
    <mergeCell ref="B10:J10"/>
    <mergeCell ref="D33:J33"/>
    <mergeCell ref="D29:J29"/>
    <mergeCell ref="D23:J23"/>
    <mergeCell ref="D26:J26"/>
    <mergeCell ref="D20:J20"/>
    <mergeCell ref="D32:J32"/>
    <mergeCell ref="D28:J28"/>
    <mergeCell ref="D25:J25"/>
  </mergeCell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A3:BGY71"/>
  <sheetViews>
    <sheetView zoomScaleNormal="100" workbookViewId="0">
      <selection activeCell="H17" sqref="H17"/>
    </sheetView>
  </sheetViews>
  <sheetFormatPr baseColWidth="10" defaultColWidth="10.88671875" defaultRowHeight="13.8"/>
  <cols>
    <col min="1" max="1" width="10.88671875" style="8" customWidth="1"/>
    <col min="2" max="2" width="16.5546875" style="8" customWidth="1"/>
    <col min="3" max="3" width="44" style="8" customWidth="1"/>
    <col min="4" max="4" width="18.109375" style="8" customWidth="1"/>
    <col min="5" max="5" width="20" style="8" customWidth="1"/>
    <col min="6" max="6" width="19.44140625" style="8" customWidth="1"/>
    <col min="7" max="7" width="27.88671875" style="8" customWidth="1"/>
    <col min="8" max="8" width="24.21875" style="8" customWidth="1"/>
    <col min="9" max="9" width="22" style="8" customWidth="1"/>
    <col min="10" max="10" width="17.5546875" style="25" customWidth="1"/>
    <col min="11" max="12" width="10.88671875" style="8" customWidth="1"/>
    <col min="13" max="13" width="44.109375" style="8" customWidth="1"/>
    <col min="14" max="14" width="17.44140625" style="8" customWidth="1"/>
    <col min="15" max="15" width="10.88671875" style="8" customWidth="1"/>
    <col min="16" max="16384" width="10.88671875" style="8"/>
  </cols>
  <sheetData>
    <row r="3" spans="1:54 1541:1559" s="13" customFormat="1" ht="13.5" customHeight="1">
      <c r="A3" s="7"/>
      <c r="B3" s="614" t="s">
        <v>0</v>
      </c>
      <c r="C3" s="615"/>
      <c r="D3" s="615"/>
      <c r="E3" s="615"/>
      <c r="F3" s="615"/>
      <c r="G3" s="615"/>
      <c r="H3" s="615"/>
      <c r="I3" s="616"/>
      <c r="J3" s="612"/>
      <c r="K3" s="8"/>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1"/>
      <c r="AR3" s="11"/>
      <c r="AS3" s="11"/>
      <c r="AT3" s="11"/>
      <c r="AU3" s="11"/>
      <c r="AV3" s="11"/>
      <c r="AW3" s="11"/>
      <c r="AX3" s="9"/>
      <c r="AY3" s="9"/>
      <c r="AZ3" s="9"/>
      <c r="BA3" s="9"/>
      <c r="BB3" s="12" t="s">
        <v>1</v>
      </c>
      <c r="BGG3" s="14" t="s">
        <v>2</v>
      </c>
      <c r="BGW3" s="15"/>
      <c r="BGY3" s="16"/>
    </row>
    <row r="4" spans="1:54 1541:1559" s="13" customFormat="1" ht="13.5" customHeight="1">
      <c r="A4" s="7"/>
      <c r="B4" s="617"/>
      <c r="C4" s="618"/>
      <c r="D4" s="618"/>
      <c r="E4" s="618"/>
      <c r="F4" s="618"/>
      <c r="G4" s="618"/>
      <c r="H4" s="618"/>
      <c r="I4" s="619"/>
      <c r="J4" s="620"/>
      <c r="K4" s="8"/>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1"/>
      <c r="AR4" s="11"/>
      <c r="AS4" s="11"/>
      <c r="AT4" s="11"/>
      <c r="AU4" s="11"/>
      <c r="AV4" s="11"/>
      <c r="AW4" s="11"/>
      <c r="AX4" s="9"/>
      <c r="AY4" s="9"/>
      <c r="AZ4" s="9"/>
      <c r="BA4" s="9"/>
      <c r="BB4" s="12"/>
      <c r="BGG4" s="14"/>
      <c r="BGW4" s="15"/>
      <c r="BGY4" s="16"/>
    </row>
    <row r="5" spans="1:54 1541:1559" s="13" customFormat="1" ht="13.5" customHeight="1">
      <c r="A5" s="7"/>
      <c r="B5" s="622" t="s">
        <v>3</v>
      </c>
      <c r="C5" s="615"/>
      <c r="D5" s="615"/>
      <c r="E5" s="615"/>
      <c r="F5" s="615"/>
      <c r="G5" s="615"/>
      <c r="H5" s="615"/>
      <c r="I5" s="616"/>
      <c r="J5" s="620"/>
      <c r="K5" s="8"/>
      <c r="L5" s="9"/>
      <c r="M5" s="10"/>
      <c r="N5" s="10"/>
      <c r="O5" s="9"/>
      <c r="P5" s="9"/>
      <c r="Q5" s="9"/>
      <c r="R5" s="9"/>
      <c r="S5" s="9"/>
      <c r="T5" s="9"/>
      <c r="U5" s="9"/>
      <c r="V5" s="9"/>
      <c r="W5" s="9"/>
      <c r="X5" s="9"/>
      <c r="Y5" s="9"/>
      <c r="Z5" s="9"/>
      <c r="AA5" s="9"/>
      <c r="AB5" s="9"/>
      <c r="AC5" s="9"/>
      <c r="AD5" s="9"/>
      <c r="AE5" s="9"/>
      <c r="AF5" s="9"/>
      <c r="AG5" s="9"/>
      <c r="AH5" s="9"/>
      <c r="AI5" s="9"/>
      <c r="AJ5" s="9"/>
      <c r="AK5" s="9"/>
      <c r="AL5" s="9"/>
      <c r="AM5" s="10"/>
      <c r="AN5" s="9"/>
      <c r="AO5" s="9"/>
      <c r="AP5" s="9"/>
      <c r="AQ5" s="11"/>
      <c r="AR5" s="11"/>
      <c r="AS5" s="11"/>
      <c r="AT5" s="11"/>
      <c r="AU5" s="11"/>
      <c r="AV5" s="11"/>
      <c r="AW5" s="11"/>
      <c r="AX5" s="9"/>
      <c r="AY5" s="9"/>
      <c r="AZ5" s="9"/>
      <c r="BA5" s="9"/>
      <c r="BB5" s="9"/>
      <c r="BGG5" s="17"/>
      <c r="BGW5" s="15"/>
      <c r="BGY5" s="16"/>
    </row>
    <row r="6" spans="1:54 1541:1559" ht="13.5" customHeight="1">
      <c r="B6" s="617"/>
      <c r="C6" s="618"/>
      <c r="D6" s="618"/>
      <c r="E6" s="618"/>
      <c r="F6" s="618"/>
      <c r="G6" s="618"/>
      <c r="H6" s="618"/>
      <c r="I6" s="619"/>
      <c r="J6" s="621"/>
    </row>
    <row r="7" spans="1:54 1541:1559" ht="21" customHeight="1">
      <c r="B7" s="18" t="s">
        <v>4</v>
      </c>
      <c r="C7" s="19" t="s">
        <v>37</v>
      </c>
      <c r="D7" s="20" t="s">
        <v>6</v>
      </c>
      <c r="E7" s="19" t="s">
        <v>7</v>
      </c>
      <c r="F7" s="20" t="s">
        <v>8</v>
      </c>
      <c r="G7" s="625">
        <v>46273</v>
      </c>
      <c r="H7" s="626"/>
      <c r="I7" s="626"/>
      <c r="J7" s="627"/>
    </row>
    <row r="8" spans="1:54 1541:1559" ht="13.5" customHeight="1">
      <c r="B8" s="613" t="s">
        <v>9</v>
      </c>
      <c r="C8" s="605"/>
      <c r="D8" s="605"/>
      <c r="E8" s="605"/>
      <c r="F8" s="605"/>
      <c r="G8" s="605"/>
      <c r="H8" s="605"/>
      <c r="I8" s="605"/>
      <c r="J8" s="606"/>
    </row>
    <row r="9" spans="1:54 1541:1559" ht="99" customHeight="1">
      <c r="B9" s="623" t="s">
        <v>38</v>
      </c>
      <c r="C9" s="605"/>
      <c r="D9" s="605"/>
      <c r="E9" s="605"/>
      <c r="F9" s="605"/>
      <c r="G9" s="605"/>
      <c r="H9" s="605"/>
      <c r="I9" s="605"/>
      <c r="J9" s="606"/>
    </row>
    <row r="10" spans="1:54 1541:1559" ht="13.5" customHeight="1">
      <c r="B10" s="613" t="s">
        <v>11</v>
      </c>
      <c r="C10" s="605"/>
      <c r="D10" s="605"/>
      <c r="E10" s="605"/>
      <c r="F10" s="605"/>
      <c r="G10" s="605"/>
      <c r="H10" s="605"/>
      <c r="I10" s="605"/>
      <c r="J10" s="606"/>
      <c r="L10" s="21" t="s">
        <v>12</v>
      </c>
      <c r="M10" s="22" t="s">
        <v>13</v>
      </c>
      <c r="N10" s="26" t="s">
        <v>39</v>
      </c>
    </row>
    <row r="11" spans="1:54 1541:1559" ht="13.5" customHeight="1">
      <c r="B11" s="21" t="s">
        <v>12</v>
      </c>
      <c r="C11" s="22" t="s">
        <v>13</v>
      </c>
      <c r="D11" s="3" t="s">
        <v>40</v>
      </c>
      <c r="E11" s="27" t="s">
        <v>41</v>
      </c>
      <c r="F11" s="28" t="s">
        <v>42</v>
      </c>
      <c r="G11" s="29" t="s">
        <v>43</v>
      </c>
      <c r="H11" s="30" t="s">
        <v>44</v>
      </c>
      <c r="I11" s="31" t="s">
        <v>45</v>
      </c>
      <c r="J11" s="26" t="s">
        <v>39</v>
      </c>
      <c r="L11" s="6">
        <v>1</v>
      </c>
      <c r="M11" s="32" t="s">
        <v>15</v>
      </c>
      <c r="N11" s="32">
        <v>2.731608E-2</v>
      </c>
    </row>
    <row r="12" spans="1:54 1541:1559" ht="13.5" customHeight="1">
      <c r="B12" s="6">
        <v>1</v>
      </c>
      <c r="C12" s="6" t="s">
        <v>15</v>
      </c>
      <c r="D12" s="6">
        <v>0.9</v>
      </c>
      <c r="E12" s="6">
        <v>0.7</v>
      </c>
      <c r="F12" s="6">
        <v>0.67</v>
      </c>
      <c r="G12" s="6">
        <v>0.7</v>
      </c>
      <c r="H12" s="6">
        <v>0.5</v>
      </c>
      <c r="I12" s="33">
        <v>0.39400000000000002</v>
      </c>
      <c r="J12" s="33">
        <v>2.731608E-2</v>
      </c>
      <c r="L12" s="6">
        <v>2</v>
      </c>
      <c r="M12" s="32" t="s">
        <v>16</v>
      </c>
      <c r="N12" s="32">
        <v>2.4520320000000002E-2</v>
      </c>
    </row>
    <row r="13" spans="1:54 1541:1559" ht="13.5" customHeight="1">
      <c r="B13" s="2">
        <v>2</v>
      </c>
      <c r="C13" s="2" t="s">
        <v>16</v>
      </c>
      <c r="D13" s="2">
        <v>1</v>
      </c>
      <c r="E13" s="2">
        <v>0.1</v>
      </c>
      <c r="F13" s="2">
        <v>0.85</v>
      </c>
      <c r="G13" s="2">
        <v>0.59</v>
      </c>
      <c r="H13" s="2">
        <v>0.4</v>
      </c>
      <c r="I13" s="34">
        <v>0.28799999999999998</v>
      </c>
      <c r="J13" s="34">
        <v>2.4520320000000002E-2</v>
      </c>
      <c r="L13" s="6">
        <v>3</v>
      </c>
      <c r="M13" s="32" t="s">
        <v>17</v>
      </c>
      <c r="N13" s="32">
        <v>2.2650480000000001E-2</v>
      </c>
    </row>
    <row r="14" spans="1:54 1541:1559" ht="13.5" customHeight="1">
      <c r="B14" s="6">
        <v>3</v>
      </c>
      <c r="C14" s="6" t="s">
        <v>17</v>
      </c>
      <c r="D14" s="6">
        <v>0.6</v>
      </c>
      <c r="E14" s="6">
        <v>0.9</v>
      </c>
      <c r="F14" s="6">
        <v>0.45</v>
      </c>
      <c r="G14" s="6">
        <v>0.78</v>
      </c>
      <c r="H14" s="6">
        <v>0.5</v>
      </c>
      <c r="I14" s="33">
        <v>0.34599999999999997</v>
      </c>
      <c r="J14" s="33">
        <v>2.2650480000000001E-2</v>
      </c>
      <c r="L14" s="6">
        <v>4</v>
      </c>
      <c r="M14" s="32" t="s">
        <v>21</v>
      </c>
      <c r="N14" s="32">
        <v>1.86318E-2</v>
      </c>
    </row>
    <row r="15" spans="1:54 1541:1559" ht="13.5" customHeight="1">
      <c r="B15" s="2">
        <v>4</v>
      </c>
      <c r="C15" s="2" t="s">
        <v>21</v>
      </c>
      <c r="D15" s="2">
        <v>0.8</v>
      </c>
      <c r="E15" s="2">
        <v>0.27</v>
      </c>
      <c r="F15" s="2">
        <v>0.3</v>
      </c>
      <c r="G15" s="2">
        <v>0.78</v>
      </c>
      <c r="H15" s="2">
        <v>0.5</v>
      </c>
      <c r="I15" s="34">
        <v>0.23</v>
      </c>
      <c r="J15" s="34">
        <v>1.86318E-2</v>
      </c>
      <c r="L15" s="6">
        <v>5</v>
      </c>
      <c r="M15" s="32" t="s">
        <v>18</v>
      </c>
      <c r="N15" s="32">
        <v>1.2854880000000001E-2</v>
      </c>
    </row>
    <row r="16" spans="1:54 1541:1559" ht="13.5" customHeight="1">
      <c r="B16" s="6">
        <v>5</v>
      </c>
      <c r="C16" s="6" t="s">
        <v>18</v>
      </c>
      <c r="D16" s="6">
        <v>0.05</v>
      </c>
      <c r="E16" s="6">
        <v>0.3</v>
      </c>
      <c r="F16" s="6">
        <v>0.7</v>
      </c>
      <c r="G16" s="6">
        <v>0.77</v>
      </c>
      <c r="H16" s="6">
        <v>0.5</v>
      </c>
      <c r="I16" s="33">
        <v>0.16400000000000001</v>
      </c>
      <c r="J16" s="33">
        <v>1.2854880000000001E-2</v>
      </c>
      <c r="L16" s="6">
        <v>6</v>
      </c>
      <c r="M16" s="32" t="s">
        <v>23</v>
      </c>
      <c r="N16" s="32">
        <v>1.1400479999999999E-2</v>
      </c>
    </row>
    <row r="17" spans="2:14" ht="13.5" customHeight="1">
      <c r="B17" s="2">
        <v>6</v>
      </c>
      <c r="C17" s="2" t="s">
        <v>23</v>
      </c>
      <c r="D17" s="2">
        <v>0.2</v>
      </c>
      <c r="E17" s="2">
        <v>0.5</v>
      </c>
      <c r="F17" s="2">
        <v>0.4</v>
      </c>
      <c r="G17" s="2">
        <v>0.78</v>
      </c>
      <c r="H17" s="2">
        <v>0.4</v>
      </c>
      <c r="I17" s="34">
        <v>0.156</v>
      </c>
      <c r="J17" s="34">
        <v>1.1400479999999999E-2</v>
      </c>
      <c r="L17" s="6">
        <v>7</v>
      </c>
      <c r="M17" s="32" t="s">
        <v>20</v>
      </c>
      <c r="N17" s="32">
        <v>1.1088000000000001E-2</v>
      </c>
    </row>
    <row r="18" spans="2:14" ht="13.5" customHeight="1">
      <c r="B18" s="6">
        <v>7</v>
      </c>
      <c r="C18" s="6" t="s">
        <v>20</v>
      </c>
      <c r="D18" s="6">
        <v>0.5</v>
      </c>
      <c r="E18" s="6">
        <v>0.4</v>
      </c>
      <c r="F18" s="6">
        <v>0.05</v>
      </c>
      <c r="G18" s="6">
        <v>0.6</v>
      </c>
      <c r="H18" s="6">
        <v>0.5</v>
      </c>
      <c r="I18" s="33">
        <v>0.11</v>
      </c>
      <c r="J18" s="33">
        <v>1.1088000000000001E-2</v>
      </c>
      <c r="L18" s="6">
        <v>8</v>
      </c>
      <c r="M18" s="32" t="s">
        <v>22</v>
      </c>
      <c r="N18" s="32">
        <v>1.077552E-2</v>
      </c>
    </row>
    <row r="19" spans="2:14" ht="13.5" customHeight="1">
      <c r="B19" s="2">
        <v>8</v>
      </c>
      <c r="C19" s="2" t="s">
        <v>22</v>
      </c>
      <c r="D19" s="2">
        <v>0.1</v>
      </c>
      <c r="E19" s="2">
        <v>0.5</v>
      </c>
      <c r="F19" s="2">
        <v>0.9</v>
      </c>
      <c r="G19" s="2">
        <v>0.46</v>
      </c>
      <c r="H19" s="2">
        <v>0.4</v>
      </c>
      <c r="I19" s="34">
        <v>0.17199999999999999</v>
      </c>
      <c r="J19" s="34">
        <v>1.077552E-2</v>
      </c>
      <c r="L19" s="6">
        <v>9</v>
      </c>
      <c r="M19" s="32" t="s">
        <v>25</v>
      </c>
      <c r="N19" s="32">
        <v>1.0331999999999999E-2</v>
      </c>
    </row>
    <row r="20" spans="2:14" ht="13.5" customHeight="1">
      <c r="B20" s="6">
        <v>9</v>
      </c>
      <c r="C20" s="6" t="s">
        <v>25</v>
      </c>
      <c r="D20" s="6">
        <v>0.6</v>
      </c>
      <c r="E20" s="6">
        <v>0.7</v>
      </c>
      <c r="F20" s="6">
        <v>0.65</v>
      </c>
      <c r="G20" s="6">
        <v>0.7</v>
      </c>
      <c r="H20" s="6">
        <v>0.3</v>
      </c>
      <c r="I20" s="33">
        <v>0.28999999999999998</v>
      </c>
      <c r="J20" s="33">
        <v>1.0331999999999999E-2</v>
      </c>
      <c r="L20" s="6">
        <v>10</v>
      </c>
      <c r="M20" s="32" t="s">
        <v>27</v>
      </c>
      <c r="N20" s="32">
        <v>1.0331999999999999E-2</v>
      </c>
    </row>
    <row r="21" spans="2:14" ht="13.5" customHeight="1">
      <c r="B21" s="2">
        <v>10</v>
      </c>
      <c r="C21" s="35" t="s">
        <v>27</v>
      </c>
      <c r="D21" s="2">
        <v>0.2</v>
      </c>
      <c r="E21" s="2">
        <v>0.3</v>
      </c>
      <c r="F21" s="2">
        <v>0.8</v>
      </c>
      <c r="G21" s="2">
        <v>0.65</v>
      </c>
      <c r="H21" s="2">
        <v>0.3</v>
      </c>
      <c r="I21" s="34">
        <v>0.15</v>
      </c>
      <c r="J21" s="34">
        <v>1.0331999999999999E-2</v>
      </c>
      <c r="L21" s="6">
        <v>11</v>
      </c>
      <c r="M21" s="32" t="s">
        <v>31</v>
      </c>
      <c r="N21" s="32">
        <v>1.0296E-2</v>
      </c>
    </row>
    <row r="22" spans="2:14" ht="13.5" customHeight="1">
      <c r="B22" s="6">
        <v>11</v>
      </c>
      <c r="C22" s="6" t="s">
        <v>31</v>
      </c>
      <c r="D22" s="6">
        <v>0.4</v>
      </c>
      <c r="E22" s="6">
        <v>0.2</v>
      </c>
      <c r="F22" s="6">
        <v>0.7</v>
      </c>
      <c r="G22" s="6">
        <v>0.6</v>
      </c>
      <c r="H22" s="6">
        <v>0.4</v>
      </c>
      <c r="I22" s="33">
        <v>0.16</v>
      </c>
      <c r="J22" s="33">
        <v>1.0296E-2</v>
      </c>
      <c r="L22" s="6">
        <v>12</v>
      </c>
      <c r="M22" s="32" t="s">
        <v>24</v>
      </c>
      <c r="N22" s="32">
        <v>1.0271519999999999E-2</v>
      </c>
    </row>
    <row r="23" spans="2:14" ht="13.5" customHeight="1">
      <c r="B23" s="2">
        <v>12</v>
      </c>
      <c r="C23" s="2" t="s">
        <v>24</v>
      </c>
      <c r="D23" s="2">
        <v>0.1</v>
      </c>
      <c r="E23" s="2">
        <v>0.2</v>
      </c>
      <c r="F23" s="2">
        <v>0.8</v>
      </c>
      <c r="G23" s="2">
        <v>0.71</v>
      </c>
      <c r="H23" s="2">
        <v>0.3</v>
      </c>
      <c r="I23" s="34">
        <v>0.122</v>
      </c>
      <c r="J23" s="34">
        <v>1.0271519999999999E-2</v>
      </c>
      <c r="L23" s="6">
        <v>13</v>
      </c>
      <c r="M23" s="32" t="s">
        <v>32</v>
      </c>
      <c r="N23" s="32">
        <v>9.2923199999999997E-3</v>
      </c>
    </row>
    <row r="24" spans="2:14" ht="13.5" customHeight="1">
      <c r="B24" s="6">
        <v>13</v>
      </c>
      <c r="C24" s="6" t="s">
        <v>32</v>
      </c>
      <c r="D24" s="6">
        <v>0.2</v>
      </c>
      <c r="E24" s="6">
        <v>0.4</v>
      </c>
      <c r="F24" s="6">
        <v>0.85</v>
      </c>
      <c r="G24" s="6">
        <v>0.41</v>
      </c>
      <c r="H24" s="6">
        <v>0.2</v>
      </c>
      <c r="I24" s="33">
        <v>0.112</v>
      </c>
      <c r="J24" s="33">
        <v>9.2923199999999997E-3</v>
      </c>
      <c r="L24" s="6">
        <v>14</v>
      </c>
      <c r="M24" s="32" t="s">
        <v>28</v>
      </c>
      <c r="N24" s="32">
        <v>8.8732800000000008E-3</v>
      </c>
    </row>
    <row r="25" spans="2:14" ht="13.5" customHeight="1">
      <c r="B25" s="2">
        <v>14</v>
      </c>
      <c r="C25" s="2" t="s">
        <v>28</v>
      </c>
      <c r="D25" s="2">
        <v>0.1</v>
      </c>
      <c r="E25" s="2">
        <v>0.1</v>
      </c>
      <c r="F25" s="2">
        <v>0.25</v>
      </c>
      <c r="G25" s="2">
        <v>0.56999999999999995</v>
      </c>
      <c r="H25" s="2">
        <v>0.6</v>
      </c>
      <c r="I25" s="34">
        <v>2.4E-2</v>
      </c>
      <c r="J25" s="34">
        <v>8.8732800000000008E-3</v>
      </c>
      <c r="L25" s="6">
        <v>15</v>
      </c>
      <c r="M25" s="32" t="s">
        <v>30</v>
      </c>
      <c r="N25" s="32">
        <v>8.7292800000000007E-3</v>
      </c>
    </row>
    <row r="26" spans="2:14" ht="13.5" customHeight="1">
      <c r="B26" s="6">
        <v>15</v>
      </c>
      <c r="C26" s="6" t="s">
        <v>30</v>
      </c>
      <c r="D26" s="6">
        <v>0.3</v>
      </c>
      <c r="E26" s="6">
        <v>0.2</v>
      </c>
      <c r="F26" s="6">
        <v>0.1</v>
      </c>
      <c r="G26" s="6">
        <v>0.68</v>
      </c>
      <c r="H26" s="6">
        <v>0.5</v>
      </c>
      <c r="I26" s="33">
        <v>5.6000000000000001E-2</v>
      </c>
      <c r="J26" s="33">
        <v>8.7292800000000007E-3</v>
      </c>
      <c r="L26" s="6">
        <v>16</v>
      </c>
      <c r="M26" s="32" t="s">
        <v>19</v>
      </c>
      <c r="N26" s="32">
        <v>7.9264799999999996E-3</v>
      </c>
    </row>
    <row r="27" spans="2:14" ht="13.5" customHeight="1">
      <c r="B27" s="2">
        <v>16</v>
      </c>
      <c r="C27" s="2" t="s">
        <v>19</v>
      </c>
      <c r="D27" s="2">
        <v>0.05</v>
      </c>
      <c r="E27" s="2">
        <v>0.1</v>
      </c>
      <c r="F27" s="2">
        <v>0.65</v>
      </c>
      <c r="G27" s="2">
        <v>0.47</v>
      </c>
      <c r="H27" s="2">
        <v>0.5</v>
      </c>
      <c r="I27" s="34">
        <v>5.3999999999999999E-2</v>
      </c>
      <c r="J27" s="34">
        <v>7.9264799999999996E-3</v>
      </c>
      <c r="L27" s="6">
        <v>17</v>
      </c>
      <c r="M27" s="32" t="s">
        <v>29</v>
      </c>
      <c r="N27" s="32">
        <v>7.0740000000000004E-3</v>
      </c>
    </row>
    <row r="28" spans="2:14" ht="13.5" customHeight="1">
      <c r="B28" s="6">
        <v>17</v>
      </c>
      <c r="C28" s="6" t="s">
        <v>29</v>
      </c>
      <c r="D28" s="6">
        <v>0.1</v>
      </c>
      <c r="E28" s="6">
        <v>0.4</v>
      </c>
      <c r="F28" s="6">
        <v>0.05</v>
      </c>
      <c r="G28" s="6">
        <v>0.6</v>
      </c>
      <c r="H28" s="6">
        <v>0.4</v>
      </c>
      <c r="I28" s="33">
        <v>9.9999999999999499E-3</v>
      </c>
      <c r="J28" s="33">
        <v>7.0740000000000004E-3</v>
      </c>
      <c r="L28" s="6">
        <v>18</v>
      </c>
      <c r="M28" s="32" t="s">
        <v>34</v>
      </c>
      <c r="N28" s="32">
        <v>6.8875200000000003E-3</v>
      </c>
    </row>
    <row r="29" spans="2:14" ht="13.5" customHeight="1">
      <c r="B29" s="2">
        <v>18</v>
      </c>
      <c r="C29" s="2" t="s">
        <v>34</v>
      </c>
      <c r="D29" s="2">
        <v>0.2</v>
      </c>
      <c r="E29" s="2">
        <v>0.2</v>
      </c>
      <c r="F29" s="2">
        <v>0.85</v>
      </c>
      <c r="G29" s="2">
        <v>0.28999999999999998</v>
      </c>
      <c r="H29" s="2">
        <v>0.1</v>
      </c>
      <c r="I29" s="34">
        <v>2.8000000000000001E-2</v>
      </c>
      <c r="J29" s="34">
        <v>6.8875200000000003E-3</v>
      </c>
      <c r="L29" s="6">
        <v>19</v>
      </c>
      <c r="M29" s="32" t="s">
        <v>35</v>
      </c>
      <c r="N29" s="32">
        <v>6.2100000000000002E-3</v>
      </c>
    </row>
    <row r="30" spans="2:14" ht="13.5" customHeight="1">
      <c r="B30" s="6">
        <v>19</v>
      </c>
      <c r="C30" s="6" t="s">
        <v>35</v>
      </c>
      <c r="D30" s="6">
        <v>0.1</v>
      </c>
      <c r="E30" s="6">
        <v>0.1</v>
      </c>
      <c r="F30" s="6">
        <v>0.65</v>
      </c>
      <c r="G30" s="6">
        <v>0.45</v>
      </c>
      <c r="H30" s="6">
        <v>0.3</v>
      </c>
      <c r="I30" s="33">
        <v>0.02</v>
      </c>
      <c r="J30" s="33">
        <v>6.2100000000000002E-3</v>
      </c>
      <c r="L30" s="6">
        <v>20</v>
      </c>
      <c r="M30" s="32" t="s">
        <v>36</v>
      </c>
      <c r="N30" s="32">
        <v>6.0480000000000004E-3</v>
      </c>
    </row>
    <row r="31" spans="2:14" ht="13.5" customHeight="1">
      <c r="B31" s="2">
        <v>20</v>
      </c>
      <c r="C31" s="2" t="s">
        <v>36</v>
      </c>
      <c r="D31" s="2">
        <v>0.1</v>
      </c>
      <c r="E31" s="2">
        <v>0.1</v>
      </c>
      <c r="F31" s="2">
        <v>0.65</v>
      </c>
      <c r="G31" s="2">
        <v>0.45</v>
      </c>
      <c r="H31" s="2">
        <v>0.3</v>
      </c>
      <c r="I31" s="34">
        <v>0.02</v>
      </c>
      <c r="J31" s="34">
        <v>6.0480000000000004E-3</v>
      </c>
      <c r="L31" s="6">
        <v>21</v>
      </c>
      <c r="M31" s="32" t="s">
        <v>33</v>
      </c>
      <c r="N31" s="32">
        <v>6.0480000000000004E-3</v>
      </c>
    </row>
    <row r="32" spans="2:14" ht="13.5" customHeight="1">
      <c r="B32" s="6">
        <v>21</v>
      </c>
      <c r="C32" s="6" t="s">
        <v>33</v>
      </c>
      <c r="D32" s="6">
        <v>0.1</v>
      </c>
      <c r="E32" s="6">
        <v>0.1</v>
      </c>
      <c r="F32" s="6">
        <v>0.65</v>
      </c>
      <c r="G32" s="6">
        <v>0.45</v>
      </c>
      <c r="H32" s="6">
        <v>0.3</v>
      </c>
      <c r="I32" s="33">
        <v>0.02</v>
      </c>
      <c r="J32" s="33">
        <v>6.0480000000000004E-3</v>
      </c>
      <c r="L32" s="6">
        <v>22</v>
      </c>
      <c r="M32" s="32" t="s">
        <v>26</v>
      </c>
      <c r="N32" s="32">
        <v>3.5279999999999999E-3</v>
      </c>
    </row>
    <row r="33" spans="2:10" ht="13.5" customHeight="1">
      <c r="B33" s="2">
        <v>22</v>
      </c>
      <c r="C33" s="2" t="s">
        <v>26</v>
      </c>
      <c r="D33" s="2">
        <v>0.05</v>
      </c>
      <c r="E33" s="2">
        <v>0.2</v>
      </c>
      <c r="F33" s="2">
        <v>0.1</v>
      </c>
      <c r="G33" s="2">
        <v>0.55000000000000004</v>
      </c>
      <c r="H33" s="2">
        <v>0.3</v>
      </c>
      <c r="I33" s="34">
        <v>9.9999999999999794E-3</v>
      </c>
      <c r="J33" s="34">
        <v>3.5279999999999999E-3</v>
      </c>
    </row>
    <row r="34" spans="2:10" ht="13.5" customHeight="1">
      <c r="B34" s="624" t="s">
        <v>46</v>
      </c>
      <c r="C34" s="606"/>
      <c r="D34" s="36">
        <f t="shared" ref="D34:J34" si="0">AVERAGE(D12:D33)</f>
        <v>0.30681818181818171</v>
      </c>
      <c r="E34" s="36">
        <f t="shared" si="0"/>
        <v>0.31681818181818183</v>
      </c>
      <c r="F34" s="36">
        <f t="shared" si="0"/>
        <v>0.5486363636363637</v>
      </c>
      <c r="G34" s="36">
        <f t="shared" si="0"/>
        <v>0.59272727272727266</v>
      </c>
      <c r="H34" s="36">
        <f t="shared" si="0"/>
        <v>0.38636363636363635</v>
      </c>
      <c r="I34" s="37">
        <f t="shared" si="0"/>
        <v>0.13345454545454544</v>
      </c>
      <c r="J34" s="37">
        <f t="shared" si="0"/>
        <v>1.1412998181818181E-2</v>
      </c>
    </row>
    <row r="35" spans="2:10" ht="13.5" customHeight="1">
      <c r="B35" s="624" t="s">
        <v>47</v>
      </c>
      <c r="C35" s="606"/>
      <c r="D35" s="36">
        <f t="shared" ref="D35:J35" si="1">_xlfn.STDEV.P(D12:D33)</f>
        <v>0.28892254960355984</v>
      </c>
      <c r="E35" s="36">
        <f t="shared" si="1"/>
        <v>0.22101802402100315</v>
      </c>
      <c r="F35" s="36">
        <f t="shared" si="1"/>
        <v>0.27935470210250068</v>
      </c>
      <c r="G35" s="36">
        <f t="shared" si="1"/>
        <v>0.13578665814035498</v>
      </c>
      <c r="H35" s="36">
        <f t="shared" si="1"/>
        <v>0.11791928882793488</v>
      </c>
      <c r="I35" s="36">
        <f t="shared" si="1"/>
        <v>0.11288156596133972</v>
      </c>
      <c r="J35" s="36">
        <f t="shared" si="1"/>
        <v>6.1311581273062197E-3</v>
      </c>
    </row>
    <row r="36" spans="2:10" ht="13.5" customHeight="1">
      <c r="B36" s="624" t="s">
        <v>48</v>
      </c>
      <c r="C36" s="606"/>
      <c r="D36" s="36">
        <f t="shared" ref="D36:J36" si="2">MIN(D12:D33)</f>
        <v>0.05</v>
      </c>
      <c r="E36" s="36">
        <f t="shared" si="2"/>
        <v>0.1</v>
      </c>
      <c r="F36" s="36">
        <f t="shared" si="2"/>
        <v>0.05</v>
      </c>
      <c r="G36" s="36">
        <f t="shared" si="2"/>
        <v>0.28999999999999998</v>
      </c>
      <c r="H36" s="36">
        <f t="shared" si="2"/>
        <v>0.1</v>
      </c>
      <c r="I36" s="37">
        <f t="shared" si="2"/>
        <v>9.9999999999999499E-3</v>
      </c>
      <c r="J36" s="37">
        <f t="shared" si="2"/>
        <v>3.5279999999999999E-3</v>
      </c>
    </row>
    <row r="37" spans="2:10" ht="13.5" customHeight="1">
      <c r="B37" s="624" t="s">
        <v>49</v>
      </c>
      <c r="C37" s="606"/>
      <c r="D37" s="36">
        <f t="shared" ref="D37:J37" si="3">MAX(D12:D33)</f>
        <v>1</v>
      </c>
      <c r="E37" s="36">
        <f t="shared" si="3"/>
        <v>0.9</v>
      </c>
      <c r="F37" s="36">
        <f t="shared" si="3"/>
        <v>0.9</v>
      </c>
      <c r="G37" s="36">
        <f t="shared" si="3"/>
        <v>0.78</v>
      </c>
      <c r="H37" s="36">
        <f t="shared" si="3"/>
        <v>0.6</v>
      </c>
      <c r="I37" s="37">
        <f t="shared" si="3"/>
        <v>0.39400000000000002</v>
      </c>
      <c r="J37" s="37">
        <f t="shared" si="3"/>
        <v>2.731608E-2</v>
      </c>
    </row>
    <row r="38" spans="2:10" ht="13.5" customHeight="1">
      <c r="B38" s="624" t="s">
        <v>50</v>
      </c>
      <c r="C38" s="606"/>
      <c r="D38" s="36">
        <f t="shared" ref="D38:J38" si="4">MEDIAN(D12:D33)</f>
        <v>0.2</v>
      </c>
      <c r="E38" s="36">
        <f t="shared" si="4"/>
        <v>0.23500000000000001</v>
      </c>
      <c r="F38" s="36">
        <f t="shared" si="4"/>
        <v>0.65</v>
      </c>
      <c r="G38" s="36">
        <f t="shared" si="4"/>
        <v>0.6</v>
      </c>
      <c r="H38" s="36">
        <f t="shared" si="4"/>
        <v>0.4</v>
      </c>
      <c r="I38" s="36">
        <f t="shared" si="4"/>
        <v>0.11699999999999999</v>
      </c>
      <c r="J38" s="36">
        <f t="shared" si="4"/>
        <v>1.0283759999999999E-2</v>
      </c>
    </row>
    <row r="39" spans="2:10" ht="13.5" customHeight="1"/>
    <row r="40" spans="2:10" ht="13.5" customHeight="1"/>
    <row r="41" spans="2:10" ht="13.5" customHeight="1"/>
    <row r="42" spans="2:10" ht="13.5" customHeight="1"/>
    <row r="43" spans="2:10" ht="13.5" customHeight="1"/>
    <row r="44" spans="2:10" ht="13.5" customHeight="1"/>
    <row r="45" spans="2:10" ht="13.5" customHeight="1"/>
    <row r="46" spans="2:10" ht="13.5" customHeight="1"/>
    <row r="47" spans="2:10" ht="13.5" customHeight="1"/>
    <row r="48" spans="2:10"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sheetData>
  <mergeCells count="12">
    <mergeCell ref="B38:C38"/>
    <mergeCell ref="B3:I4"/>
    <mergeCell ref="B10:J10"/>
    <mergeCell ref="J3:J6"/>
    <mergeCell ref="B37:C37"/>
    <mergeCell ref="B34:C34"/>
    <mergeCell ref="B9:J9"/>
    <mergeCell ref="B36:C36"/>
    <mergeCell ref="G7:J7"/>
    <mergeCell ref="B8:J8"/>
    <mergeCell ref="B5:I6"/>
    <mergeCell ref="B35:C35"/>
  </mergeCells>
  <pageMargins left="0.7" right="0.7" top="0.75" bottom="0.75"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6"/>
  <sheetViews>
    <sheetView showGridLines="0" topLeftCell="A8" workbookViewId="0">
      <selection activeCell="J10" sqref="J10"/>
    </sheetView>
  </sheetViews>
  <sheetFormatPr baseColWidth="10" defaultColWidth="8.77734375" defaultRowHeight="14.4"/>
  <cols>
    <col min="1" max="1" width="2.44140625" customWidth="1"/>
    <col min="2" max="2" width="15" customWidth="1"/>
    <col min="3" max="3" width="8" customWidth="1"/>
    <col min="4" max="4" width="24" customWidth="1"/>
    <col min="5" max="5" width="38" customWidth="1"/>
    <col min="6" max="7" width="13" customWidth="1"/>
    <col min="8" max="9" width="11" customWidth="1"/>
    <col min="10" max="10" width="8" customWidth="1"/>
  </cols>
  <sheetData>
    <row r="1" spans="2:10" ht="19.95" customHeight="1">
      <c r="B1" s="633" t="s">
        <v>51</v>
      </c>
      <c r="C1" s="629"/>
      <c r="D1" s="629"/>
      <c r="E1" s="629"/>
      <c r="F1" s="629"/>
      <c r="G1" s="629"/>
      <c r="H1" s="629"/>
      <c r="I1" s="629"/>
      <c r="J1" s="628"/>
    </row>
    <row r="2" spans="2:10" ht="19.95" customHeight="1">
      <c r="B2" s="629"/>
      <c r="C2" s="629"/>
      <c r="D2" s="629"/>
      <c r="E2" s="629"/>
      <c r="F2" s="629"/>
      <c r="G2" s="629"/>
      <c r="H2" s="629"/>
      <c r="I2" s="629"/>
      <c r="J2" s="629"/>
    </row>
    <row r="3" spans="2:10" ht="28.05" customHeight="1">
      <c r="B3" s="601" t="s">
        <v>52</v>
      </c>
      <c r="C3" s="631" t="s">
        <v>53</v>
      </c>
      <c r="D3" s="629"/>
      <c r="E3" s="629"/>
      <c r="F3" s="629"/>
      <c r="G3" s="601" t="s">
        <v>54</v>
      </c>
      <c r="H3" s="636" t="s">
        <v>55</v>
      </c>
      <c r="I3" s="637"/>
      <c r="J3" s="638"/>
    </row>
    <row r="4" spans="2:10" ht="38.549999999999997" customHeight="1">
      <c r="B4" s="602" t="s">
        <v>56</v>
      </c>
      <c r="C4" s="630">
        <v>46273</v>
      </c>
      <c r="D4" s="629"/>
      <c r="E4" s="602" t="s">
        <v>57</v>
      </c>
      <c r="F4" s="603">
        <v>22</v>
      </c>
      <c r="G4" s="602" t="s">
        <v>58</v>
      </c>
      <c r="H4" s="636">
        <v>5</v>
      </c>
      <c r="I4" s="637"/>
      <c r="J4" s="638"/>
    </row>
    <row r="6" spans="2:10" ht="24" customHeight="1">
      <c r="B6" s="634" t="s">
        <v>59</v>
      </c>
      <c r="C6" s="635"/>
      <c r="D6" s="635"/>
      <c r="E6" s="635"/>
      <c r="F6" s="635"/>
      <c r="G6" s="635"/>
      <c r="H6" s="635"/>
      <c r="I6" s="635"/>
    </row>
    <row r="7" spans="2:10" ht="24" customHeight="1">
      <c r="B7" s="635"/>
      <c r="C7" s="635"/>
      <c r="D7" s="635"/>
      <c r="E7" s="635"/>
      <c r="F7" s="635"/>
      <c r="G7" s="635"/>
      <c r="H7" s="635"/>
      <c r="I7" s="635"/>
    </row>
    <row r="9" spans="2:10" ht="25.95" customHeight="1">
      <c r="B9" s="596" t="s">
        <v>13</v>
      </c>
      <c r="C9" s="596" t="s">
        <v>60</v>
      </c>
      <c r="D9" s="596" t="s">
        <v>61</v>
      </c>
      <c r="E9" s="596" t="s">
        <v>62</v>
      </c>
      <c r="F9" s="596" t="s">
        <v>63</v>
      </c>
      <c r="G9" s="596" t="s">
        <v>64</v>
      </c>
      <c r="H9" s="596" t="s">
        <v>65</v>
      </c>
    </row>
    <row r="10" spans="2:10" ht="30" customHeight="1">
      <c r="B10" s="598" t="s">
        <v>66</v>
      </c>
      <c r="C10" s="598">
        <v>36</v>
      </c>
      <c r="D10" s="597" t="s">
        <v>67</v>
      </c>
      <c r="E10" s="597" t="s">
        <v>68</v>
      </c>
      <c r="F10" s="598" t="s">
        <v>69</v>
      </c>
      <c r="G10" s="599" t="s">
        <v>70</v>
      </c>
      <c r="H10" s="600">
        <v>0.12959999999999999</v>
      </c>
    </row>
    <row r="11" spans="2:10" ht="30" customHeight="1">
      <c r="B11" s="598" t="s">
        <v>66</v>
      </c>
      <c r="C11" s="598">
        <v>37</v>
      </c>
      <c r="D11" s="597" t="s">
        <v>67</v>
      </c>
      <c r="E11" s="597" t="s">
        <v>71</v>
      </c>
      <c r="F11" s="598" t="s">
        <v>69</v>
      </c>
      <c r="G11" s="599" t="s">
        <v>70</v>
      </c>
      <c r="H11" s="600">
        <v>0.12959999999999999</v>
      </c>
    </row>
    <row r="12" spans="2:10" ht="30" customHeight="1">
      <c r="B12" s="598" t="s">
        <v>72</v>
      </c>
      <c r="C12" s="598">
        <v>17</v>
      </c>
      <c r="D12" s="597" t="s">
        <v>73</v>
      </c>
      <c r="E12" s="597" t="s">
        <v>74</v>
      </c>
      <c r="F12" s="598" t="s">
        <v>69</v>
      </c>
      <c r="G12" s="599" t="s">
        <v>70</v>
      </c>
      <c r="H12" s="600">
        <v>0.123789473684211</v>
      </c>
    </row>
    <row r="13" spans="2:10" ht="30" customHeight="1">
      <c r="B13" s="598" t="s">
        <v>72</v>
      </c>
      <c r="C13" s="598">
        <v>18</v>
      </c>
      <c r="D13" s="597" t="s">
        <v>73</v>
      </c>
      <c r="E13" s="597" t="s">
        <v>75</v>
      </c>
      <c r="F13" s="598" t="s">
        <v>69</v>
      </c>
      <c r="G13" s="599" t="s">
        <v>70</v>
      </c>
      <c r="H13" s="600">
        <v>0.123789473684211</v>
      </c>
    </row>
    <row r="14" spans="2:10" ht="30" customHeight="1">
      <c r="B14" s="598" t="s">
        <v>76</v>
      </c>
      <c r="C14" s="598">
        <v>1</v>
      </c>
      <c r="D14" s="597" t="s">
        <v>77</v>
      </c>
      <c r="E14" s="597" t="s">
        <v>78</v>
      </c>
      <c r="F14" s="598" t="s">
        <v>69</v>
      </c>
      <c r="G14" s="599" t="s">
        <v>70</v>
      </c>
      <c r="H14" s="600">
        <v>6.8210526315789499E-2</v>
      </c>
    </row>
    <row r="16" spans="2:10" ht="24" customHeight="1">
      <c r="B16" s="632" t="s">
        <v>79</v>
      </c>
      <c r="C16" s="629"/>
      <c r="D16" s="629"/>
      <c r="E16" s="629"/>
      <c r="F16" s="629"/>
      <c r="G16" s="629"/>
      <c r="H16" s="629"/>
      <c r="I16" s="629"/>
    </row>
  </sheetData>
  <mergeCells count="8">
    <mergeCell ref="J1:J2"/>
    <mergeCell ref="C4:D4"/>
    <mergeCell ref="C3:F3"/>
    <mergeCell ref="B16:I16"/>
    <mergeCell ref="B1:I2"/>
    <mergeCell ref="B6:I7"/>
    <mergeCell ref="H3:J3"/>
    <mergeCell ref="H4:J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FF"/>
  </sheetPr>
  <dimension ref="A1:XAO948"/>
  <sheetViews>
    <sheetView zoomScaleNormal="100" workbookViewId="0"/>
  </sheetViews>
  <sheetFormatPr baseColWidth="10" defaultColWidth="10.88671875" defaultRowHeight="10.199999999999999"/>
  <cols>
    <col min="1" max="1" width="4.88671875" style="13" customWidth="1"/>
    <col min="2" max="2" width="23.109375" style="13" customWidth="1"/>
    <col min="3" max="3" width="33" style="13" customWidth="1"/>
    <col min="4" max="4" width="23.88671875" style="13" customWidth="1"/>
    <col min="5" max="5" width="13.44140625" style="13" customWidth="1"/>
    <col min="6" max="6" width="15.6640625" style="13" customWidth="1"/>
    <col min="7" max="8" width="23.88671875" style="13" customWidth="1"/>
    <col min="9" max="9" width="12" style="16" customWidth="1"/>
    <col min="10" max="28" width="9.6640625" style="16" customWidth="1"/>
    <col min="29" max="29" width="15.109375" style="16" customWidth="1"/>
    <col min="30" max="30" width="5.88671875" style="16" customWidth="1"/>
    <col min="31" max="31" width="9.88671875" style="16" customWidth="1"/>
    <col min="32" max="32" width="5.88671875" style="13" customWidth="1"/>
    <col min="33" max="33" width="10.33203125" style="16" customWidth="1"/>
    <col min="34" max="34" width="6.44140625" style="7" customWidth="1"/>
    <col min="35" max="35" width="47.44140625" style="13" customWidth="1"/>
    <col min="36" max="36" width="17.6640625" style="13" customWidth="1"/>
    <col min="37" max="37" width="23" style="38" customWidth="1"/>
    <col min="38" max="38" width="18" style="38" customWidth="1"/>
    <col min="39" max="39" width="8.88671875" style="38" customWidth="1"/>
    <col min="40" max="40" width="12.33203125" style="13" customWidth="1"/>
    <col min="41" max="41" width="8.6640625" style="13" customWidth="1"/>
    <col min="42" max="42" width="13" style="38" customWidth="1"/>
    <col min="43" max="43" width="8.88671875" style="38" hidden="1" customWidth="1"/>
    <col min="44" max="44" width="12.33203125" style="13" hidden="1" customWidth="1"/>
    <col min="45" max="45" width="8.6640625" style="13" hidden="1" customWidth="1"/>
    <col min="46" max="46" width="12.44140625" style="38" hidden="1" customWidth="1"/>
    <col min="47" max="47" width="8.88671875" style="38" hidden="1" customWidth="1"/>
    <col min="48" max="48" width="12.33203125" style="13" hidden="1" customWidth="1"/>
    <col min="49" max="49" width="8.6640625" style="13" hidden="1" customWidth="1"/>
    <col min="50" max="50" width="11.6640625" style="38" hidden="1" customWidth="1"/>
    <col min="51" max="51" width="8.88671875" style="38" hidden="1" customWidth="1"/>
    <col min="52" max="52" width="12.33203125" style="13" hidden="1" customWidth="1"/>
    <col min="53" max="53" width="8.6640625" style="13" hidden="1" customWidth="1"/>
    <col min="54" max="54" width="10.44140625" style="38" hidden="1" customWidth="1"/>
    <col min="55" max="55" width="8.88671875" style="38" hidden="1" customWidth="1"/>
    <col min="56" max="56" width="12.33203125" style="13" hidden="1" customWidth="1"/>
    <col min="57" max="57" width="8.6640625" style="13" hidden="1" customWidth="1"/>
    <col min="58" max="58" width="9.109375" style="38" hidden="1" customWidth="1"/>
    <col min="59" max="59" width="8.88671875" style="38" hidden="1" customWidth="1"/>
    <col min="60" max="60" width="12.33203125" style="13" hidden="1" customWidth="1"/>
    <col min="61" max="61" width="8.6640625" style="13" hidden="1" customWidth="1"/>
    <col min="62" max="62" width="9.109375" style="38" hidden="1" customWidth="1"/>
    <col min="63" max="63" width="8.88671875" style="38" hidden="1" customWidth="1"/>
    <col min="64" max="64" width="12.33203125" style="13" hidden="1" customWidth="1"/>
    <col min="65" max="65" width="8.6640625" style="13" hidden="1" customWidth="1"/>
    <col min="66" max="66" width="9.109375" style="38" hidden="1" customWidth="1"/>
    <col min="67" max="67" width="8.88671875" style="38" hidden="1" customWidth="1"/>
    <col min="68" max="68" width="12.33203125" style="13" hidden="1" customWidth="1"/>
    <col min="69" max="69" width="10.109375" style="13" hidden="1" customWidth="1"/>
    <col min="70" max="70" width="10" style="38" hidden="1" customWidth="1"/>
    <col min="71" max="71" width="8.88671875" style="38" hidden="1" customWidth="1"/>
    <col min="72" max="72" width="12.33203125" style="13" hidden="1" customWidth="1"/>
    <col min="73" max="73" width="8.6640625" style="13" hidden="1" customWidth="1"/>
    <col min="74" max="74" width="9.109375" style="38" hidden="1" customWidth="1"/>
    <col min="75" max="75" width="8.88671875" style="38" hidden="1" customWidth="1"/>
    <col min="76" max="76" width="12.33203125" style="13" hidden="1" customWidth="1"/>
    <col min="77" max="77" width="11.33203125" style="13" hidden="1" customWidth="1"/>
    <col min="78" max="78" width="11" style="38" hidden="1" customWidth="1"/>
    <col min="79" max="79" width="8.88671875" style="38" hidden="1" customWidth="1"/>
    <col min="80" max="80" width="12.33203125" style="13" hidden="1" customWidth="1"/>
    <col min="81" max="81" width="10" style="13" hidden="1" customWidth="1"/>
    <col min="82" max="82" width="9.109375" style="38" hidden="1" customWidth="1"/>
    <col min="83" max="83" width="8.88671875" style="38" hidden="1" customWidth="1"/>
    <col min="84" max="84" width="12.33203125" style="13" hidden="1" customWidth="1"/>
    <col min="85" max="85" width="8.6640625" style="13" hidden="1" customWidth="1"/>
    <col min="86" max="86" width="9.109375" style="38" hidden="1" customWidth="1"/>
    <col min="87" max="88" width="2.109375" style="38" hidden="1" customWidth="1"/>
    <col min="89" max="89" width="1.33203125" style="38" hidden="1" customWidth="1"/>
    <col min="90" max="90" width="12.88671875" style="38" customWidth="1"/>
    <col min="91" max="91" width="6.88671875" style="38" customWidth="1"/>
    <col min="92" max="92" width="9.6640625" style="38" customWidth="1"/>
    <col min="93" max="93" width="6.88671875" style="38" customWidth="1"/>
    <col min="94" max="94" width="9.6640625" style="38" customWidth="1"/>
    <col min="95" max="95" width="6.88671875" style="38" customWidth="1"/>
    <col min="96" max="96" width="57.44140625" style="38" customWidth="1"/>
    <col min="97" max="97" width="7" style="38" customWidth="1"/>
    <col min="98" max="98" width="2.109375" style="38" customWidth="1"/>
    <col min="99" max="99" width="37.33203125" style="38" customWidth="1"/>
    <col min="100" max="100" width="34.109375" style="38" customWidth="1"/>
    <col min="101" max="101" width="1.44140625" style="38"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109375" style="13" customWidth="1"/>
    <col min="1678" max="1680" width="10.88671875" style="13" customWidth="1"/>
    <col min="1681" max="1681" width="4.33203125" style="13" customWidth="1"/>
    <col min="1682" max="1683" width="10.88671875" style="13" customWidth="1"/>
    <col min="1684" max="1684" width="4.88671875" style="13" customWidth="1"/>
    <col min="1685" max="1690" width="10.88671875" style="13" customWidth="1"/>
    <col min="1691" max="1691" width="36.3320312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6640625" style="13" customWidth="1"/>
    <col min="1895" max="1896" width="6.44140625" style="13" customWidth="1"/>
    <col min="1897" max="1897" width="5.88671875" style="13" customWidth="1"/>
    <col min="1898" max="1898" width="6.44140625" style="13" customWidth="1"/>
    <col min="1899" max="1899" width="13.6640625" style="13" customWidth="1"/>
    <col min="1900" max="1901" width="9" style="13" customWidth="1"/>
    <col min="1902" max="1902" width="2.44140625" style="13" customWidth="1"/>
    <col min="1903" max="1903" width="8.88671875" style="13" customWidth="1"/>
    <col min="1904" max="1904" width="7.44140625" style="13" customWidth="1"/>
    <col min="1905" max="1907" width="3.6640625" style="13" customWidth="1"/>
    <col min="1908"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33203125" style="13" customWidth="1"/>
    <col min="1932" max="1932" width="23.44140625" style="13" customWidth="1"/>
    <col min="1933" max="1933" width="9.109375" style="13" customWidth="1"/>
    <col min="1934" max="1934" width="19.44140625" style="13" customWidth="1"/>
    <col min="1935" max="1935" width="42.6640625" style="13" customWidth="1"/>
    <col min="1936" max="1936" width="5.88671875" style="13" customWidth="1"/>
    <col min="1937" max="1937" width="31.44140625" style="13" customWidth="1"/>
    <col min="1938" max="1938" width="16.109375" style="13" customWidth="1"/>
    <col min="1939" max="1940" width="9.33203125" style="13" customWidth="1"/>
    <col min="1941" max="1941" width="11.109375" style="13" customWidth="1"/>
    <col min="1942" max="1942" width="2.109375" style="13" customWidth="1"/>
    <col min="1943" max="2148" width="10.88671875" style="13" customWidth="1"/>
    <col min="2149" max="2149" width="12" style="13" customWidth="1"/>
    <col min="2150" max="2150" width="2.6640625" style="13" customWidth="1"/>
    <col min="2151" max="2152" width="6.44140625" style="13" customWidth="1"/>
    <col min="2153" max="2153" width="5.88671875" style="13" customWidth="1"/>
    <col min="2154" max="2154" width="6.44140625" style="13" customWidth="1"/>
    <col min="2155" max="2155" width="13.6640625" style="13" customWidth="1"/>
    <col min="2156" max="2157" width="9" style="13" customWidth="1"/>
    <col min="2158" max="2158" width="2.44140625" style="13" customWidth="1"/>
    <col min="2159" max="2159" width="8.88671875" style="13" customWidth="1"/>
    <col min="2160" max="2160" width="7.44140625" style="13" customWidth="1"/>
    <col min="2161" max="2163" width="3.6640625" style="13" customWidth="1"/>
    <col min="2164"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33203125" style="13" customWidth="1"/>
    <col min="2188" max="2188" width="23.44140625" style="13" customWidth="1"/>
    <col min="2189" max="2189" width="9.109375" style="13" customWidth="1"/>
    <col min="2190" max="2190" width="19.44140625" style="13" customWidth="1"/>
    <col min="2191" max="2191" width="42.6640625" style="13" customWidth="1"/>
    <col min="2192" max="2192" width="5.88671875" style="13" customWidth="1"/>
    <col min="2193" max="2193" width="31.44140625" style="13" customWidth="1"/>
    <col min="2194" max="2194" width="16.109375" style="13" customWidth="1"/>
    <col min="2195" max="2196" width="9.33203125" style="13" customWidth="1"/>
    <col min="2197" max="2197" width="11.109375" style="13" customWidth="1"/>
    <col min="2198" max="2198" width="2.109375" style="13" customWidth="1"/>
    <col min="2199" max="2404" width="10.88671875" style="13" customWidth="1"/>
    <col min="2405" max="2405" width="12" style="13" customWidth="1"/>
    <col min="2406" max="2406" width="2.6640625" style="13" customWidth="1"/>
    <col min="2407" max="2408" width="6.44140625" style="13" customWidth="1"/>
    <col min="2409" max="2409" width="5.88671875" style="13" customWidth="1"/>
    <col min="2410" max="2410" width="6.44140625" style="13" customWidth="1"/>
    <col min="2411" max="2411" width="13.6640625" style="13" customWidth="1"/>
    <col min="2412" max="2413" width="9" style="13" customWidth="1"/>
    <col min="2414" max="2414" width="2.44140625" style="13" customWidth="1"/>
    <col min="2415" max="2415" width="8.88671875" style="13" customWidth="1"/>
    <col min="2416" max="2416" width="7.44140625" style="13" customWidth="1"/>
    <col min="2417" max="2419" width="3.6640625" style="13" customWidth="1"/>
    <col min="2420"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33203125" style="13" customWidth="1"/>
    <col min="2444" max="2444" width="23.44140625" style="13" customWidth="1"/>
    <col min="2445" max="2445" width="9.109375" style="13" customWidth="1"/>
    <col min="2446" max="2446" width="19.44140625" style="13" customWidth="1"/>
    <col min="2447" max="2447" width="42.6640625" style="13" customWidth="1"/>
    <col min="2448" max="2448" width="5.88671875" style="13" customWidth="1"/>
    <col min="2449" max="2449" width="31.44140625" style="13" customWidth="1"/>
    <col min="2450" max="2450" width="16.109375" style="13" customWidth="1"/>
    <col min="2451" max="2452" width="9.33203125" style="13" customWidth="1"/>
    <col min="2453" max="2453" width="11.109375" style="13" customWidth="1"/>
    <col min="2454" max="2454" width="2.109375" style="13" customWidth="1"/>
    <col min="2455" max="2660" width="10.88671875" style="13" customWidth="1"/>
    <col min="2661" max="2661" width="12" style="13" customWidth="1"/>
    <col min="2662" max="2662" width="2.6640625" style="13" customWidth="1"/>
    <col min="2663" max="2664" width="6.44140625" style="13" customWidth="1"/>
    <col min="2665" max="2665" width="5.88671875" style="13" customWidth="1"/>
    <col min="2666" max="2666" width="6.44140625" style="13" customWidth="1"/>
    <col min="2667" max="2667" width="13.6640625" style="13" customWidth="1"/>
    <col min="2668" max="2669" width="9" style="13" customWidth="1"/>
    <col min="2670" max="2670" width="2.44140625" style="13" customWidth="1"/>
    <col min="2671" max="2671" width="8.88671875" style="13" customWidth="1"/>
    <col min="2672" max="2672" width="7.44140625" style="13" customWidth="1"/>
    <col min="2673" max="2675" width="3.6640625" style="13" customWidth="1"/>
    <col min="2676"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33203125" style="13" customWidth="1"/>
    <col min="2700" max="2700" width="23.44140625" style="13" customWidth="1"/>
    <col min="2701" max="2701" width="9.109375" style="13" customWidth="1"/>
    <col min="2702" max="2702" width="19.44140625" style="13" customWidth="1"/>
    <col min="2703" max="2703" width="42.6640625" style="13" customWidth="1"/>
    <col min="2704" max="2704" width="5.88671875" style="13" customWidth="1"/>
    <col min="2705" max="2705" width="31.44140625" style="13" customWidth="1"/>
    <col min="2706" max="2706" width="16.109375" style="13" customWidth="1"/>
    <col min="2707" max="2708" width="9.33203125" style="13" customWidth="1"/>
    <col min="2709" max="2709" width="11.109375" style="13" customWidth="1"/>
    <col min="2710" max="2710" width="2.109375" style="13" customWidth="1"/>
    <col min="2711" max="2916" width="10.88671875" style="13" customWidth="1"/>
    <col min="2917" max="2917" width="12" style="13" customWidth="1"/>
    <col min="2918" max="2918" width="2.6640625" style="13" customWidth="1"/>
    <col min="2919" max="2920" width="6.44140625" style="13" customWidth="1"/>
    <col min="2921" max="2921" width="5.88671875" style="13" customWidth="1"/>
    <col min="2922" max="2922" width="6.44140625" style="13" customWidth="1"/>
    <col min="2923" max="2923" width="13.6640625" style="13" customWidth="1"/>
    <col min="2924" max="2925" width="9" style="13" customWidth="1"/>
    <col min="2926" max="2926" width="2.44140625" style="13" customWidth="1"/>
    <col min="2927" max="2927" width="8.88671875" style="13" customWidth="1"/>
    <col min="2928" max="2928" width="7.44140625" style="13" customWidth="1"/>
    <col min="2929" max="2931" width="3.6640625" style="13" customWidth="1"/>
    <col min="2932"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33203125" style="13" customWidth="1"/>
    <col min="2956" max="2956" width="23.44140625" style="13" customWidth="1"/>
    <col min="2957" max="2957" width="9.109375" style="13" customWidth="1"/>
    <col min="2958" max="2958" width="19.44140625" style="13" customWidth="1"/>
    <col min="2959" max="2959" width="42.6640625" style="13" customWidth="1"/>
    <col min="2960" max="2960" width="5.88671875" style="13" customWidth="1"/>
    <col min="2961" max="2961" width="31.44140625" style="13" customWidth="1"/>
    <col min="2962" max="2962" width="16.109375" style="13" customWidth="1"/>
    <col min="2963" max="2964" width="9.33203125" style="13" customWidth="1"/>
    <col min="2965" max="2965" width="11.109375" style="13" customWidth="1"/>
    <col min="2966" max="2966" width="2.109375" style="13" customWidth="1"/>
    <col min="2967" max="3172" width="10.88671875" style="13" customWidth="1"/>
    <col min="3173" max="3173" width="12" style="13" customWidth="1"/>
    <col min="3174" max="3174" width="2.6640625" style="13" customWidth="1"/>
    <col min="3175" max="3176" width="6.44140625" style="13" customWidth="1"/>
    <col min="3177" max="3177" width="5.88671875" style="13" customWidth="1"/>
    <col min="3178" max="3178" width="6.44140625" style="13" customWidth="1"/>
    <col min="3179" max="3179" width="13.6640625" style="13" customWidth="1"/>
    <col min="3180" max="3181" width="9" style="13" customWidth="1"/>
    <col min="3182" max="3182" width="2.44140625" style="13" customWidth="1"/>
    <col min="3183" max="3183" width="8.88671875" style="13" customWidth="1"/>
    <col min="3184" max="3184" width="7.44140625" style="13" customWidth="1"/>
    <col min="3185" max="3187" width="3.6640625" style="13" customWidth="1"/>
    <col min="3188"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33203125" style="13" customWidth="1"/>
    <col min="3212" max="3212" width="23.44140625" style="13" customWidth="1"/>
    <col min="3213" max="3213" width="9.109375" style="13" customWidth="1"/>
    <col min="3214" max="3214" width="19.44140625" style="13" customWidth="1"/>
    <col min="3215" max="3215" width="42.6640625" style="13" customWidth="1"/>
    <col min="3216" max="3216" width="5.88671875" style="13" customWidth="1"/>
    <col min="3217" max="3217" width="31.44140625" style="13" customWidth="1"/>
    <col min="3218" max="3218" width="16.109375" style="13" customWidth="1"/>
    <col min="3219" max="3220" width="9.33203125" style="13" customWidth="1"/>
    <col min="3221" max="3221" width="11.109375" style="13" customWidth="1"/>
    <col min="3222" max="3222" width="2.109375" style="13" customWidth="1"/>
    <col min="3223" max="3428" width="10.88671875" style="13" customWidth="1"/>
    <col min="3429" max="3429" width="12" style="13" customWidth="1"/>
    <col min="3430" max="3430" width="2.6640625" style="13" customWidth="1"/>
    <col min="3431" max="3432" width="6.44140625" style="13" customWidth="1"/>
    <col min="3433" max="3433" width="5.88671875" style="13" customWidth="1"/>
    <col min="3434" max="3434" width="6.44140625" style="13" customWidth="1"/>
    <col min="3435" max="3435" width="13.6640625" style="13" customWidth="1"/>
    <col min="3436" max="3437" width="9" style="13" customWidth="1"/>
    <col min="3438" max="3438" width="2.44140625" style="13" customWidth="1"/>
    <col min="3439" max="3439" width="8.88671875" style="13" customWidth="1"/>
    <col min="3440" max="3440" width="7.44140625" style="13" customWidth="1"/>
    <col min="3441" max="3443" width="3.6640625" style="13" customWidth="1"/>
    <col min="3444"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33203125" style="13" customWidth="1"/>
    <col min="3468" max="3468" width="23.44140625" style="13" customWidth="1"/>
    <col min="3469" max="3469" width="9.109375" style="13" customWidth="1"/>
    <col min="3470" max="3470" width="19.44140625" style="13" customWidth="1"/>
    <col min="3471" max="3471" width="42.6640625" style="13" customWidth="1"/>
    <col min="3472" max="3472" width="5.88671875" style="13" customWidth="1"/>
    <col min="3473" max="3473" width="31.44140625" style="13" customWidth="1"/>
    <col min="3474" max="3474" width="16.109375" style="13" customWidth="1"/>
    <col min="3475" max="3476" width="9.33203125" style="13" customWidth="1"/>
    <col min="3477" max="3477" width="11.109375" style="13" customWidth="1"/>
    <col min="3478" max="3478" width="2.109375" style="13" customWidth="1"/>
    <col min="3479" max="3684" width="10.88671875" style="13" customWidth="1"/>
    <col min="3685" max="3685" width="12" style="13" customWidth="1"/>
    <col min="3686" max="3686" width="2.6640625" style="13" customWidth="1"/>
    <col min="3687" max="3688" width="6.44140625" style="13" customWidth="1"/>
    <col min="3689" max="3689" width="5.88671875" style="13" customWidth="1"/>
    <col min="3690" max="3690" width="6.44140625" style="13" customWidth="1"/>
    <col min="3691" max="3691" width="13.6640625" style="13" customWidth="1"/>
    <col min="3692" max="3693" width="9" style="13" customWidth="1"/>
    <col min="3694" max="3694" width="2.44140625" style="13" customWidth="1"/>
    <col min="3695" max="3695" width="8.88671875" style="13" customWidth="1"/>
    <col min="3696" max="3696" width="7.44140625" style="13" customWidth="1"/>
    <col min="3697" max="3699" width="3.6640625" style="13" customWidth="1"/>
    <col min="3700"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33203125" style="13" customWidth="1"/>
    <col min="3724" max="3724" width="23.44140625" style="13" customWidth="1"/>
    <col min="3725" max="3725" width="9.109375" style="13" customWidth="1"/>
    <col min="3726" max="3726" width="19.44140625" style="13" customWidth="1"/>
    <col min="3727" max="3727" width="42.6640625" style="13" customWidth="1"/>
    <col min="3728" max="3728" width="5.88671875" style="13" customWidth="1"/>
    <col min="3729" max="3729" width="31.44140625" style="13" customWidth="1"/>
    <col min="3730" max="3730" width="16.109375" style="13" customWidth="1"/>
    <col min="3731" max="3732" width="9.33203125" style="13" customWidth="1"/>
    <col min="3733" max="3733" width="11.109375" style="13" customWidth="1"/>
    <col min="3734" max="3734" width="2.109375" style="13" customWidth="1"/>
    <col min="3735" max="3940" width="10.88671875" style="13" customWidth="1"/>
    <col min="3941" max="3941" width="12" style="13" customWidth="1"/>
    <col min="3942" max="3942" width="2.6640625" style="13" customWidth="1"/>
    <col min="3943" max="3944" width="6.44140625" style="13" customWidth="1"/>
    <col min="3945" max="3945" width="5.88671875" style="13" customWidth="1"/>
    <col min="3946" max="3946" width="6.44140625" style="13" customWidth="1"/>
    <col min="3947" max="3947" width="13.6640625" style="13" customWidth="1"/>
    <col min="3948" max="3949" width="9" style="13" customWidth="1"/>
    <col min="3950" max="3950" width="2.44140625" style="13" customWidth="1"/>
    <col min="3951" max="3951" width="8.88671875" style="13" customWidth="1"/>
    <col min="3952" max="3952" width="7.44140625" style="13" customWidth="1"/>
    <col min="3953" max="3955" width="3.6640625" style="13" customWidth="1"/>
    <col min="3956"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33203125" style="13" customWidth="1"/>
    <col min="3980" max="3980" width="23.44140625" style="13" customWidth="1"/>
    <col min="3981" max="3981" width="9.109375" style="13" customWidth="1"/>
    <col min="3982" max="3982" width="19.44140625" style="13" customWidth="1"/>
    <col min="3983" max="3983" width="42.6640625" style="13" customWidth="1"/>
    <col min="3984" max="3984" width="5.88671875" style="13" customWidth="1"/>
    <col min="3985" max="3985" width="31.44140625" style="13" customWidth="1"/>
    <col min="3986" max="3986" width="16.109375" style="13" customWidth="1"/>
    <col min="3987" max="3988" width="9.33203125" style="13" customWidth="1"/>
    <col min="3989" max="3989" width="11.109375" style="13" customWidth="1"/>
    <col min="3990" max="3990" width="2.109375" style="13" customWidth="1"/>
    <col min="3991" max="4196" width="10.88671875" style="13" customWidth="1"/>
    <col min="4197" max="4197" width="12" style="13" customWidth="1"/>
    <col min="4198" max="4198" width="2.6640625" style="13" customWidth="1"/>
    <col min="4199" max="4200" width="6.44140625" style="13" customWidth="1"/>
    <col min="4201" max="4201" width="5.88671875" style="13" customWidth="1"/>
    <col min="4202" max="4202" width="6.44140625" style="13" customWidth="1"/>
    <col min="4203" max="4203" width="13.6640625" style="13" customWidth="1"/>
    <col min="4204" max="4205" width="9" style="13" customWidth="1"/>
    <col min="4206" max="4206" width="2.44140625" style="13" customWidth="1"/>
    <col min="4207" max="4207" width="8.88671875" style="13" customWidth="1"/>
    <col min="4208" max="4208" width="7.44140625" style="13" customWidth="1"/>
    <col min="4209" max="4211" width="3.6640625" style="13" customWidth="1"/>
    <col min="4212"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33203125" style="13" customWidth="1"/>
    <col min="4236" max="4236" width="23.44140625" style="13" customWidth="1"/>
    <col min="4237" max="4237" width="9.109375" style="13" customWidth="1"/>
    <col min="4238" max="4238" width="19.44140625" style="13" customWidth="1"/>
    <col min="4239" max="4239" width="42.6640625" style="13" customWidth="1"/>
    <col min="4240" max="4240" width="5.88671875" style="13" customWidth="1"/>
    <col min="4241" max="4241" width="31.44140625" style="13" customWidth="1"/>
    <col min="4242" max="4242" width="16.109375" style="13" customWidth="1"/>
    <col min="4243" max="4244" width="9.33203125" style="13" customWidth="1"/>
    <col min="4245" max="4245" width="11.109375" style="13" customWidth="1"/>
    <col min="4246" max="4246" width="2.109375" style="13" customWidth="1"/>
    <col min="4247" max="4452" width="10.88671875" style="13" customWidth="1"/>
    <col min="4453" max="4453" width="12" style="13" customWidth="1"/>
    <col min="4454" max="4454" width="2.6640625" style="13" customWidth="1"/>
    <col min="4455" max="4456" width="6.44140625" style="13" customWidth="1"/>
    <col min="4457" max="4457" width="5.88671875" style="13" customWidth="1"/>
    <col min="4458" max="4458" width="6.44140625" style="13" customWidth="1"/>
    <col min="4459" max="4459" width="13.6640625" style="13" customWidth="1"/>
    <col min="4460" max="4461" width="9" style="13" customWidth="1"/>
    <col min="4462" max="4462" width="2.44140625" style="13" customWidth="1"/>
    <col min="4463" max="4463" width="8.88671875" style="13" customWidth="1"/>
    <col min="4464" max="4464" width="7.44140625" style="13" customWidth="1"/>
    <col min="4465" max="4467" width="3.6640625" style="13" customWidth="1"/>
    <col min="4468"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33203125" style="13" customWidth="1"/>
    <col min="4492" max="4492" width="23.44140625" style="13" customWidth="1"/>
    <col min="4493" max="4493" width="9.109375" style="13" customWidth="1"/>
    <col min="4494" max="4494" width="19.44140625" style="13" customWidth="1"/>
    <col min="4495" max="4495" width="42.6640625" style="13" customWidth="1"/>
    <col min="4496" max="4496" width="5.88671875" style="13" customWidth="1"/>
    <col min="4497" max="4497" width="31.44140625" style="13" customWidth="1"/>
    <col min="4498" max="4498" width="16.109375" style="13" customWidth="1"/>
    <col min="4499" max="4500" width="9.33203125" style="13" customWidth="1"/>
    <col min="4501" max="4501" width="11.109375" style="13" customWidth="1"/>
    <col min="4502" max="4502" width="2.109375" style="13" customWidth="1"/>
    <col min="4503" max="4708" width="10.88671875" style="13" customWidth="1"/>
    <col min="4709" max="4709" width="12" style="13" customWidth="1"/>
    <col min="4710" max="4710" width="2.6640625" style="13" customWidth="1"/>
    <col min="4711" max="4712" width="6.44140625" style="13" customWidth="1"/>
    <col min="4713" max="4713" width="5.88671875" style="13" customWidth="1"/>
    <col min="4714" max="4714" width="6.44140625" style="13" customWidth="1"/>
    <col min="4715" max="4715" width="13.6640625" style="13" customWidth="1"/>
    <col min="4716" max="4717" width="9" style="13" customWidth="1"/>
    <col min="4718" max="4718" width="2.44140625" style="13" customWidth="1"/>
    <col min="4719" max="4719" width="8.88671875" style="13" customWidth="1"/>
    <col min="4720" max="4720" width="7.44140625" style="13" customWidth="1"/>
    <col min="4721" max="4723" width="3.6640625" style="13" customWidth="1"/>
    <col min="4724"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33203125" style="13" customWidth="1"/>
    <col min="4748" max="4748" width="23.44140625" style="13" customWidth="1"/>
    <col min="4749" max="4749" width="9.109375" style="13" customWidth="1"/>
    <col min="4750" max="4750" width="19.44140625" style="13" customWidth="1"/>
    <col min="4751" max="4751" width="42.6640625" style="13" customWidth="1"/>
    <col min="4752" max="4752" width="5.88671875" style="13" customWidth="1"/>
    <col min="4753" max="4753" width="31.44140625" style="13" customWidth="1"/>
    <col min="4754" max="4754" width="16.109375" style="13" customWidth="1"/>
    <col min="4755" max="4756" width="9.33203125" style="13" customWidth="1"/>
    <col min="4757" max="4757" width="11.109375" style="13" customWidth="1"/>
    <col min="4758" max="4758" width="2.109375" style="13" customWidth="1"/>
    <col min="4759" max="4964" width="10.88671875" style="13" customWidth="1"/>
    <col min="4965" max="4965" width="12" style="13" customWidth="1"/>
    <col min="4966" max="4966" width="2.6640625" style="13" customWidth="1"/>
    <col min="4967" max="4968" width="6.44140625" style="13" customWidth="1"/>
    <col min="4969" max="4969" width="5.88671875" style="13" customWidth="1"/>
    <col min="4970" max="4970" width="6.44140625" style="13" customWidth="1"/>
    <col min="4971" max="4971" width="13.6640625" style="13" customWidth="1"/>
    <col min="4972" max="4973" width="9" style="13" customWidth="1"/>
    <col min="4974" max="4974" width="2.44140625" style="13" customWidth="1"/>
    <col min="4975" max="4975" width="8.88671875" style="13" customWidth="1"/>
    <col min="4976" max="4976" width="7.44140625" style="13" customWidth="1"/>
    <col min="4977" max="4979" width="3.6640625" style="13" customWidth="1"/>
    <col min="4980"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33203125" style="13" customWidth="1"/>
    <col min="5004" max="5004" width="23.44140625" style="13" customWidth="1"/>
    <col min="5005" max="5005" width="9.109375" style="13" customWidth="1"/>
    <col min="5006" max="5006" width="19.44140625" style="13" customWidth="1"/>
    <col min="5007" max="5007" width="42.6640625" style="13" customWidth="1"/>
    <col min="5008" max="5008" width="5.88671875" style="13" customWidth="1"/>
    <col min="5009" max="5009" width="31.44140625" style="13" customWidth="1"/>
    <col min="5010" max="5010" width="16.109375" style="13" customWidth="1"/>
    <col min="5011" max="5012" width="9.33203125" style="13" customWidth="1"/>
    <col min="5013" max="5013" width="11.109375" style="13" customWidth="1"/>
    <col min="5014" max="5014" width="2.109375" style="13" customWidth="1"/>
    <col min="5015" max="5220" width="10.88671875" style="13" customWidth="1"/>
    <col min="5221" max="5221" width="12" style="13" customWidth="1"/>
    <col min="5222" max="5222" width="2.6640625" style="13" customWidth="1"/>
    <col min="5223" max="5224" width="6.44140625" style="13" customWidth="1"/>
    <col min="5225" max="5225" width="5.88671875" style="13" customWidth="1"/>
    <col min="5226" max="5226" width="6.44140625" style="13" customWidth="1"/>
    <col min="5227" max="5227" width="13.6640625" style="13" customWidth="1"/>
    <col min="5228" max="5229" width="9" style="13" customWidth="1"/>
    <col min="5230" max="5230" width="2.44140625" style="13" customWidth="1"/>
    <col min="5231" max="5231" width="8.88671875" style="13" customWidth="1"/>
    <col min="5232" max="5232" width="7.44140625" style="13" customWidth="1"/>
    <col min="5233" max="5235" width="3.6640625" style="13" customWidth="1"/>
    <col min="5236"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33203125" style="13" customWidth="1"/>
    <col min="5260" max="5260" width="23.44140625" style="13" customWidth="1"/>
    <col min="5261" max="5261" width="9.109375" style="13" customWidth="1"/>
    <col min="5262" max="5262" width="19.44140625" style="13" customWidth="1"/>
    <col min="5263" max="5263" width="42.6640625" style="13" customWidth="1"/>
    <col min="5264" max="5264" width="5.88671875" style="13" customWidth="1"/>
    <col min="5265" max="5265" width="31.44140625" style="13" customWidth="1"/>
    <col min="5266" max="5266" width="16.109375" style="13" customWidth="1"/>
    <col min="5267" max="5268" width="9.33203125" style="13" customWidth="1"/>
    <col min="5269" max="5269" width="11.109375" style="13" customWidth="1"/>
    <col min="5270" max="5270" width="2.109375" style="13" customWidth="1"/>
    <col min="5271" max="5476" width="10.88671875" style="13" customWidth="1"/>
    <col min="5477" max="5477" width="12" style="13" customWidth="1"/>
    <col min="5478" max="5478" width="2.6640625" style="13" customWidth="1"/>
    <col min="5479" max="5480" width="6.44140625" style="13" customWidth="1"/>
    <col min="5481" max="5481" width="5.88671875" style="13" customWidth="1"/>
    <col min="5482" max="5482" width="6.44140625" style="13" customWidth="1"/>
    <col min="5483" max="5483" width="13.6640625" style="13" customWidth="1"/>
    <col min="5484" max="5485" width="9" style="13" customWidth="1"/>
    <col min="5486" max="5486" width="2.44140625" style="13" customWidth="1"/>
    <col min="5487" max="5487" width="8.88671875" style="13" customWidth="1"/>
    <col min="5488" max="5488" width="7.44140625" style="13" customWidth="1"/>
    <col min="5489" max="5491" width="3.6640625" style="13" customWidth="1"/>
    <col min="5492"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33203125" style="13" customWidth="1"/>
    <col min="5516" max="5516" width="23.44140625" style="13" customWidth="1"/>
    <col min="5517" max="5517" width="9.109375" style="13" customWidth="1"/>
    <col min="5518" max="5518" width="19.44140625" style="13" customWidth="1"/>
    <col min="5519" max="5519" width="42.6640625" style="13" customWidth="1"/>
    <col min="5520" max="5520" width="5.88671875" style="13" customWidth="1"/>
    <col min="5521" max="5521" width="31.44140625" style="13" customWidth="1"/>
    <col min="5522" max="5522" width="16.109375" style="13" customWidth="1"/>
    <col min="5523" max="5524" width="9.33203125" style="13" customWidth="1"/>
    <col min="5525" max="5525" width="11.109375" style="13" customWidth="1"/>
    <col min="5526" max="5526" width="2.109375" style="13" customWidth="1"/>
    <col min="5527" max="5732" width="10.88671875" style="13" customWidth="1"/>
    <col min="5733" max="5733" width="12" style="13" customWidth="1"/>
    <col min="5734" max="5734" width="2.6640625" style="13" customWidth="1"/>
    <col min="5735" max="5736" width="6.44140625" style="13" customWidth="1"/>
    <col min="5737" max="5737" width="5.88671875" style="13" customWidth="1"/>
    <col min="5738" max="5738" width="6.44140625" style="13" customWidth="1"/>
    <col min="5739" max="5739" width="13.6640625" style="13" customWidth="1"/>
    <col min="5740" max="5741" width="9" style="13" customWidth="1"/>
    <col min="5742" max="5742" width="2.44140625" style="13" customWidth="1"/>
    <col min="5743" max="5743" width="8.88671875" style="13" customWidth="1"/>
    <col min="5744" max="5744" width="7.44140625" style="13" customWidth="1"/>
    <col min="5745" max="5747" width="3.6640625" style="13" customWidth="1"/>
    <col min="5748"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33203125" style="13" customWidth="1"/>
    <col min="5772" max="5772" width="23.44140625" style="13" customWidth="1"/>
    <col min="5773" max="5773" width="9.109375" style="13" customWidth="1"/>
    <col min="5774" max="5774" width="19.44140625" style="13" customWidth="1"/>
    <col min="5775" max="5775" width="42.6640625" style="13" customWidth="1"/>
    <col min="5776" max="5776" width="5.88671875" style="13" customWidth="1"/>
    <col min="5777" max="5777" width="31.44140625" style="13" customWidth="1"/>
    <col min="5778" max="5778" width="16.109375" style="13" customWidth="1"/>
    <col min="5779" max="5780" width="9.33203125" style="13" customWidth="1"/>
    <col min="5781" max="5781" width="11.109375" style="13" customWidth="1"/>
    <col min="5782" max="5782" width="2.109375" style="13" customWidth="1"/>
    <col min="5783" max="5988" width="10.88671875" style="13" customWidth="1"/>
    <col min="5989" max="5989" width="12" style="13" customWidth="1"/>
    <col min="5990" max="5990" width="2.6640625" style="13" customWidth="1"/>
    <col min="5991" max="5992" width="6.44140625" style="13" customWidth="1"/>
    <col min="5993" max="5993" width="5.88671875" style="13" customWidth="1"/>
    <col min="5994" max="5994" width="6.44140625" style="13" customWidth="1"/>
    <col min="5995" max="5995" width="13.6640625" style="13" customWidth="1"/>
    <col min="5996" max="5997" width="9" style="13" customWidth="1"/>
    <col min="5998" max="5998" width="2.44140625" style="13" customWidth="1"/>
    <col min="5999" max="5999" width="8.88671875" style="13" customWidth="1"/>
    <col min="6000" max="6000" width="7.44140625" style="13" customWidth="1"/>
    <col min="6001" max="6003" width="3.6640625" style="13" customWidth="1"/>
    <col min="6004"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33203125" style="13" customWidth="1"/>
    <col min="6028" max="6028" width="23.44140625" style="13" customWidth="1"/>
    <col min="6029" max="6029" width="9.109375" style="13" customWidth="1"/>
    <col min="6030" max="6030" width="19.44140625" style="13" customWidth="1"/>
    <col min="6031" max="6031" width="42.6640625" style="13" customWidth="1"/>
    <col min="6032" max="6032" width="5.88671875" style="13" customWidth="1"/>
    <col min="6033" max="6033" width="31.44140625" style="13" customWidth="1"/>
    <col min="6034" max="6034" width="16.109375" style="13" customWidth="1"/>
    <col min="6035" max="6036" width="9.33203125" style="13" customWidth="1"/>
    <col min="6037" max="6037" width="11.109375" style="13" customWidth="1"/>
    <col min="6038" max="6038" width="2.109375" style="13" customWidth="1"/>
    <col min="6039" max="6244" width="10.88671875" style="13" customWidth="1"/>
    <col min="6245" max="6245" width="12" style="13" customWidth="1"/>
    <col min="6246" max="6246" width="2.6640625" style="13" customWidth="1"/>
    <col min="6247" max="6248" width="6.44140625" style="13" customWidth="1"/>
    <col min="6249" max="6249" width="5.88671875" style="13" customWidth="1"/>
    <col min="6250" max="6250" width="6.44140625" style="13" customWidth="1"/>
    <col min="6251" max="6251" width="13.6640625" style="13" customWidth="1"/>
    <col min="6252" max="6253" width="9" style="13" customWidth="1"/>
    <col min="6254" max="6254" width="2.44140625" style="13" customWidth="1"/>
    <col min="6255" max="6255" width="8.88671875" style="13" customWidth="1"/>
    <col min="6256" max="6256" width="7.44140625" style="13" customWidth="1"/>
    <col min="6257" max="6259" width="3.6640625" style="13" customWidth="1"/>
    <col min="6260"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33203125" style="13" customWidth="1"/>
    <col min="6284" max="6284" width="23.44140625" style="13" customWidth="1"/>
    <col min="6285" max="6285" width="9.109375" style="13" customWidth="1"/>
    <col min="6286" max="6286" width="19.44140625" style="13" customWidth="1"/>
    <col min="6287" max="6287" width="42.6640625" style="13" customWidth="1"/>
    <col min="6288" max="6288" width="5.88671875" style="13" customWidth="1"/>
    <col min="6289" max="6289" width="31.44140625" style="13" customWidth="1"/>
    <col min="6290" max="6290" width="16.109375" style="13" customWidth="1"/>
    <col min="6291" max="6292" width="9.33203125" style="13" customWidth="1"/>
    <col min="6293" max="6293" width="11.109375" style="13" customWidth="1"/>
    <col min="6294" max="6294" width="2.109375" style="13" customWidth="1"/>
    <col min="6295" max="6500" width="10.88671875" style="13" customWidth="1"/>
    <col min="6501" max="6501" width="12" style="13" customWidth="1"/>
    <col min="6502" max="6502" width="2.6640625" style="13" customWidth="1"/>
    <col min="6503" max="6504" width="6.44140625" style="13" customWidth="1"/>
    <col min="6505" max="6505" width="5.88671875" style="13" customWidth="1"/>
    <col min="6506" max="6506" width="6.44140625" style="13" customWidth="1"/>
    <col min="6507" max="6507" width="13.6640625" style="13" customWidth="1"/>
    <col min="6508" max="6509" width="9" style="13" customWidth="1"/>
    <col min="6510" max="6510" width="2.44140625" style="13" customWidth="1"/>
    <col min="6511" max="6511" width="8.88671875" style="13" customWidth="1"/>
    <col min="6512" max="6512" width="7.44140625" style="13" customWidth="1"/>
    <col min="6513" max="6515" width="3.6640625" style="13" customWidth="1"/>
    <col min="6516"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33203125" style="13" customWidth="1"/>
    <col min="6540" max="6540" width="23.44140625" style="13" customWidth="1"/>
    <col min="6541" max="6541" width="9.109375" style="13" customWidth="1"/>
    <col min="6542" max="6542" width="19.44140625" style="13" customWidth="1"/>
    <col min="6543" max="6543" width="42.6640625" style="13" customWidth="1"/>
    <col min="6544" max="6544" width="5.88671875" style="13" customWidth="1"/>
    <col min="6545" max="6545" width="31.44140625" style="13" customWidth="1"/>
    <col min="6546" max="6546" width="16.109375" style="13" customWidth="1"/>
    <col min="6547" max="6548" width="9.33203125" style="13" customWidth="1"/>
    <col min="6549" max="6549" width="11.109375" style="13" customWidth="1"/>
    <col min="6550" max="6550" width="2.109375" style="13" customWidth="1"/>
    <col min="6551" max="6756" width="10.88671875" style="13" customWidth="1"/>
    <col min="6757" max="6757" width="12" style="13" customWidth="1"/>
    <col min="6758" max="6758" width="2.6640625" style="13" customWidth="1"/>
    <col min="6759" max="6760" width="6.44140625" style="13" customWidth="1"/>
    <col min="6761" max="6761" width="5.88671875" style="13" customWidth="1"/>
    <col min="6762" max="6762" width="6.44140625" style="13" customWidth="1"/>
    <col min="6763" max="6763" width="13.6640625" style="13" customWidth="1"/>
    <col min="6764" max="6765" width="9" style="13" customWidth="1"/>
    <col min="6766" max="6766" width="2.44140625" style="13" customWidth="1"/>
    <col min="6767" max="6767" width="8.88671875" style="13" customWidth="1"/>
    <col min="6768" max="6768" width="7.44140625" style="13" customWidth="1"/>
    <col min="6769" max="6771" width="3.6640625" style="13" customWidth="1"/>
    <col min="6772"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33203125" style="13" customWidth="1"/>
    <col min="6796" max="6796" width="23.44140625" style="13" customWidth="1"/>
    <col min="6797" max="6797" width="9.109375" style="13" customWidth="1"/>
    <col min="6798" max="6798" width="19.44140625" style="13" customWidth="1"/>
    <col min="6799" max="6799" width="42.6640625" style="13" customWidth="1"/>
    <col min="6800" max="6800" width="5.88671875" style="13" customWidth="1"/>
    <col min="6801" max="6801" width="31.44140625" style="13" customWidth="1"/>
    <col min="6802" max="6802" width="16.109375" style="13" customWidth="1"/>
    <col min="6803" max="6804" width="9.33203125" style="13" customWidth="1"/>
    <col min="6805" max="6805" width="11.109375" style="13" customWidth="1"/>
    <col min="6806" max="6806" width="2.109375" style="13" customWidth="1"/>
    <col min="6807" max="7012" width="10.88671875" style="13" customWidth="1"/>
    <col min="7013" max="7013" width="12" style="13" customWidth="1"/>
    <col min="7014" max="7014" width="2.6640625" style="13" customWidth="1"/>
    <col min="7015" max="7016" width="6.44140625" style="13" customWidth="1"/>
    <col min="7017" max="7017" width="5.88671875" style="13" customWidth="1"/>
    <col min="7018" max="7018" width="6.44140625" style="13" customWidth="1"/>
    <col min="7019" max="7019" width="13.6640625" style="13" customWidth="1"/>
    <col min="7020" max="7021" width="9" style="13" customWidth="1"/>
    <col min="7022" max="7022" width="2.44140625" style="13" customWidth="1"/>
    <col min="7023" max="7023" width="8.88671875" style="13" customWidth="1"/>
    <col min="7024" max="7024" width="7.44140625" style="13" customWidth="1"/>
    <col min="7025" max="7027" width="3.6640625" style="13" customWidth="1"/>
    <col min="7028"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33203125" style="13" customWidth="1"/>
    <col min="7052" max="7052" width="23.44140625" style="13" customWidth="1"/>
    <col min="7053" max="7053" width="9.109375" style="13" customWidth="1"/>
    <col min="7054" max="7054" width="19.44140625" style="13" customWidth="1"/>
    <col min="7055" max="7055" width="42.6640625" style="13" customWidth="1"/>
    <col min="7056" max="7056" width="5.88671875" style="13" customWidth="1"/>
    <col min="7057" max="7057" width="31.44140625" style="13" customWidth="1"/>
    <col min="7058" max="7058" width="16.109375" style="13" customWidth="1"/>
    <col min="7059" max="7060" width="9.33203125" style="13" customWidth="1"/>
    <col min="7061" max="7061" width="11.109375" style="13" customWidth="1"/>
    <col min="7062" max="7062" width="2.109375" style="13" customWidth="1"/>
    <col min="7063" max="7268" width="10.88671875" style="13" customWidth="1"/>
    <col min="7269" max="7269" width="12" style="13" customWidth="1"/>
    <col min="7270" max="7270" width="2.6640625" style="13" customWidth="1"/>
    <col min="7271" max="7272" width="6.44140625" style="13" customWidth="1"/>
    <col min="7273" max="7273" width="5.88671875" style="13" customWidth="1"/>
    <col min="7274" max="7274" width="6.44140625" style="13" customWidth="1"/>
    <col min="7275" max="7275" width="13.6640625" style="13" customWidth="1"/>
    <col min="7276" max="7277" width="9" style="13" customWidth="1"/>
    <col min="7278" max="7278" width="2.44140625" style="13" customWidth="1"/>
    <col min="7279" max="7279" width="8.88671875" style="13" customWidth="1"/>
    <col min="7280" max="7280" width="7.44140625" style="13" customWidth="1"/>
    <col min="7281" max="7283" width="3.6640625" style="13" customWidth="1"/>
    <col min="7284"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33203125" style="13" customWidth="1"/>
    <col min="7308" max="7308" width="23.44140625" style="13" customWidth="1"/>
    <col min="7309" max="7309" width="9.109375" style="13" customWidth="1"/>
    <col min="7310" max="7310" width="19.44140625" style="13" customWidth="1"/>
    <col min="7311" max="7311" width="42.6640625" style="13" customWidth="1"/>
    <col min="7312" max="7312" width="5.88671875" style="13" customWidth="1"/>
    <col min="7313" max="7313" width="31.44140625" style="13" customWidth="1"/>
    <col min="7314" max="7314" width="16.109375" style="13" customWidth="1"/>
    <col min="7315" max="7316" width="9.33203125" style="13" customWidth="1"/>
    <col min="7317" max="7317" width="11.109375" style="13" customWidth="1"/>
    <col min="7318" max="7318" width="2.109375" style="13" customWidth="1"/>
    <col min="7319" max="7524" width="10.88671875" style="13" customWidth="1"/>
    <col min="7525" max="7525" width="12" style="13" customWidth="1"/>
    <col min="7526" max="7526" width="2.6640625" style="13" customWidth="1"/>
    <col min="7527" max="7528" width="6.44140625" style="13" customWidth="1"/>
    <col min="7529" max="7529" width="5.88671875" style="13" customWidth="1"/>
    <col min="7530" max="7530" width="6.44140625" style="13" customWidth="1"/>
    <col min="7531" max="7531" width="13.6640625" style="13" customWidth="1"/>
    <col min="7532" max="7533" width="9" style="13" customWidth="1"/>
    <col min="7534" max="7534" width="2.44140625" style="13" customWidth="1"/>
    <col min="7535" max="7535" width="8.88671875" style="13" customWidth="1"/>
    <col min="7536" max="7536" width="7.44140625" style="13" customWidth="1"/>
    <col min="7537" max="7539" width="3.6640625" style="13" customWidth="1"/>
    <col min="7540"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33203125" style="13" customWidth="1"/>
    <col min="7564" max="7564" width="23.44140625" style="13" customWidth="1"/>
    <col min="7565" max="7565" width="9.109375" style="13" customWidth="1"/>
    <col min="7566" max="7566" width="19.44140625" style="13" customWidth="1"/>
    <col min="7567" max="7567" width="42.6640625" style="13" customWidth="1"/>
    <col min="7568" max="7568" width="5.88671875" style="13" customWidth="1"/>
    <col min="7569" max="7569" width="31.44140625" style="13" customWidth="1"/>
    <col min="7570" max="7570" width="16.109375" style="13" customWidth="1"/>
    <col min="7571" max="7572" width="9.33203125" style="13" customWidth="1"/>
    <col min="7573" max="7573" width="11.109375" style="13" customWidth="1"/>
    <col min="7574" max="7574" width="2.109375" style="13" customWidth="1"/>
    <col min="7575" max="7780" width="10.88671875" style="13" customWidth="1"/>
    <col min="7781" max="7781" width="12" style="13" customWidth="1"/>
    <col min="7782" max="7782" width="2.6640625" style="13" customWidth="1"/>
    <col min="7783" max="7784" width="6.44140625" style="13" customWidth="1"/>
    <col min="7785" max="7785" width="5.88671875" style="13" customWidth="1"/>
    <col min="7786" max="7786" width="6.44140625" style="13" customWidth="1"/>
    <col min="7787" max="7787" width="13.6640625" style="13" customWidth="1"/>
    <col min="7788" max="7789" width="9" style="13" customWidth="1"/>
    <col min="7790" max="7790" width="2.44140625" style="13" customWidth="1"/>
    <col min="7791" max="7791" width="8.88671875" style="13" customWidth="1"/>
    <col min="7792" max="7792" width="7.44140625" style="13" customWidth="1"/>
    <col min="7793" max="7795" width="3.6640625" style="13" customWidth="1"/>
    <col min="7796"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33203125" style="13" customWidth="1"/>
    <col min="7820" max="7820" width="23.44140625" style="13" customWidth="1"/>
    <col min="7821" max="7821" width="9.109375" style="13" customWidth="1"/>
    <col min="7822" max="7822" width="19.44140625" style="13" customWidth="1"/>
    <col min="7823" max="7823" width="42.6640625" style="13" customWidth="1"/>
    <col min="7824" max="7824" width="5.88671875" style="13" customWidth="1"/>
    <col min="7825" max="7825" width="31.44140625" style="13" customWidth="1"/>
    <col min="7826" max="7826" width="16.109375" style="13" customWidth="1"/>
    <col min="7827" max="7828" width="9.33203125" style="13" customWidth="1"/>
    <col min="7829" max="7829" width="11.109375" style="13" customWidth="1"/>
    <col min="7830" max="7830" width="2.109375" style="13" customWidth="1"/>
    <col min="7831" max="8036" width="10.88671875" style="13" customWidth="1"/>
    <col min="8037" max="8037" width="12" style="13" customWidth="1"/>
    <col min="8038" max="8038" width="2.6640625" style="13" customWidth="1"/>
    <col min="8039" max="8040" width="6.44140625" style="13" customWidth="1"/>
    <col min="8041" max="8041" width="5.88671875" style="13" customWidth="1"/>
    <col min="8042" max="8042" width="6.44140625" style="13" customWidth="1"/>
    <col min="8043" max="8043" width="13.6640625" style="13" customWidth="1"/>
    <col min="8044" max="8045" width="9" style="13" customWidth="1"/>
    <col min="8046" max="8046" width="2.44140625" style="13" customWidth="1"/>
    <col min="8047" max="8047" width="8.88671875" style="13" customWidth="1"/>
    <col min="8048" max="8048" width="7.44140625" style="13" customWidth="1"/>
    <col min="8049" max="8051" width="3.6640625" style="13" customWidth="1"/>
    <col min="8052"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33203125" style="13" customWidth="1"/>
    <col min="8076" max="8076" width="23.44140625" style="13" customWidth="1"/>
    <col min="8077" max="8077" width="9.109375" style="13" customWidth="1"/>
    <col min="8078" max="8078" width="19.44140625" style="13" customWidth="1"/>
    <col min="8079" max="8079" width="42.6640625" style="13" customWidth="1"/>
    <col min="8080" max="8080" width="5.88671875" style="13" customWidth="1"/>
    <col min="8081" max="8081" width="31.44140625" style="13" customWidth="1"/>
    <col min="8082" max="8082" width="16.109375" style="13" customWidth="1"/>
    <col min="8083" max="8084" width="9.33203125" style="13" customWidth="1"/>
    <col min="8085" max="8085" width="11.109375" style="13" customWidth="1"/>
    <col min="8086" max="8086" width="2.109375" style="13" customWidth="1"/>
    <col min="8087" max="8292" width="10.88671875" style="13" customWidth="1"/>
    <col min="8293" max="8293" width="12" style="13" customWidth="1"/>
    <col min="8294" max="8294" width="2.6640625" style="13" customWidth="1"/>
    <col min="8295" max="8296" width="6.44140625" style="13" customWidth="1"/>
    <col min="8297" max="8297" width="5.88671875" style="13" customWidth="1"/>
    <col min="8298" max="8298" width="6.44140625" style="13" customWidth="1"/>
    <col min="8299" max="8299" width="13.6640625" style="13" customWidth="1"/>
    <col min="8300" max="8301" width="9" style="13" customWidth="1"/>
    <col min="8302" max="8302" width="2.44140625" style="13" customWidth="1"/>
    <col min="8303" max="8303" width="8.88671875" style="13" customWidth="1"/>
    <col min="8304" max="8304" width="7.44140625" style="13" customWidth="1"/>
    <col min="8305" max="8307" width="3.6640625" style="13" customWidth="1"/>
    <col min="8308"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33203125" style="13" customWidth="1"/>
    <col min="8332" max="8332" width="23.44140625" style="13" customWidth="1"/>
    <col min="8333" max="8333" width="9.109375" style="13" customWidth="1"/>
    <col min="8334" max="8334" width="19.44140625" style="13" customWidth="1"/>
    <col min="8335" max="8335" width="42.6640625" style="13" customWidth="1"/>
    <col min="8336" max="8336" width="5.88671875" style="13" customWidth="1"/>
    <col min="8337" max="8337" width="31.44140625" style="13" customWidth="1"/>
    <col min="8338" max="8338" width="16.109375" style="13" customWidth="1"/>
    <col min="8339" max="8340" width="9.33203125" style="13" customWidth="1"/>
    <col min="8341" max="8341" width="11.109375" style="13" customWidth="1"/>
    <col min="8342" max="8342" width="2.109375" style="13" customWidth="1"/>
    <col min="8343" max="8548" width="10.88671875" style="13" customWidth="1"/>
    <col min="8549" max="8549" width="12" style="13" customWidth="1"/>
    <col min="8550" max="8550" width="2.6640625" style="13" customWidth="1"/>
    <col min="8551" max="8552" width="6.44140625" style="13" customWidth="1"/>
    <col min="8553" max="8553" width="5.88671875" style="13" customWidth="1"/>
    <col min="8554" max="8554" width="6.44140625" style="13" customWidth="1"/>
    <col min="8555" max="8555" width="13.6640625" style="13" customWidth="1"/>
    <col min="8556" max="8557" width="9" style="13" customWidth="1"/>
    <col min="8558" max="8558" width="2.44140625" style="13" customWidth="1"/>
    <col min="8559" max="8559" width="8.88671875" style="13" customWidth="1"/>
    <col min="8560" max="8560" width="7.44140625" style="13" customWidth="1"/>
    <col min="8561" max="8563" width="3.6640625" style="13" customWidth="1"/>
    <col min="8564"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33203125" style="13" customWidth="1"/>
    <col min="8588" max="8588" width="23.44140625" style="13" customWidth="1"/>
    <col min="8589" max="8589" width="9.109375" style="13" customWidth="1"/>
    <col min="8590" max="8590" width="19.44140625" style="13" customWidth="1"/>
    <col min="8591" max="8591" width="42.6640625" style="13" customWidth="1"/>
    <col min="8592" max="8592" width="5.88671875" style="13" customWidth="1"/>
    <col min="8593" max="8593" width="31.44140625" style="13" customWidth="1"/>
    <col min="8594" max="8594" width="16.109375" style="13" customWidth="1"/>
    <col min="8595" max="8596" width="9.33203125" style="13" customWidth="1"/>
    <col min="8597" max="8597" width="11.109375" style="13" customWidth="1"/>
    <col min="8598" max="8598" width="2.109375" style="13" customWidth="1"/>
    <col min="8599" max="8804" width="10.88671875" style="13" customWidth="1"/>
    <col min="8805" max="8805" width="12" style="13" customWidth="1"/>
    <col min="8806" max="8806" width="2.6640625" style="13" customWidth="1"/>
    <col min="8807" max="8808" width="6.44140625" style="13" customWidth="1"/>
    <col min="8809" max="8809" width="5.88671875" style="13" customWidth="1"/>
    <col min="8810" max="8810" width="6.44140625" style="13" customWidth="1"/>
    <col min="8811" max="8811" width="13.6640625" style="13" customWidth="1"/>
    <col min="8812" max="8813" width="9" style="13" customWidth="1"/>
    <col min="8814" max="8814" width="2.44140625" style="13" customWidth="1"/>
    <col min="8815" max="8815" width="8.88671875" style="13" customWidth="1"/>
    <col min="8816" max="8816" width="7.44140625" style="13" customWidth="1"/>
    <col min="8817" max="8819" width="3.6640625" style="13" customWidth="1"/>
    <col min="8820"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33203125" style="13" customWidth="1"/>
    <col min="8844" max="8844" width="23.44140625" style="13" customWidth="1"/>
    <col min="8845" max="8845" width="9.109375" style="13" customWidth="1"/>
    <col min="8846" max="8846" width="19.44140625" style="13" customWidth="1"/>
    <col min="8847" max="8847" width="42.6640625" style="13" customWidth="1"/>
    <col min="8848" max="8848" width="5.88671875" style="13" customWidth="1"/>
    <col min="8849" max="8849" width="31.44140625" style="13" customWidth="1"/>
    <col min="8850" max="8850" width="16.109375" style="13" customWidth="1"/>
    <col min="8851" max="8852" width="9.33203125" style="13" customWidth="1"/>
    <col min="8853" max="8853" width="11.109375" style="13" customWidth="1"/>
    <col min="8854" max="8854" width="2.109375" style="13" customWidth="1"/>
    <col min="8855" max="9060" width="10.88671875" style="13" customWidth="1"/>
    <col min="9061" max="9061" width="12" style="13" customWidth="1"/>
    <col min="9062" max="9062" width="2.6640625" style="13" customWidth="1"/>
    <col min="9063" max="9064" width="6.44140625" style="13" customWidth="1"/>
    <col min="9065" max="9065" width="5.88671875" style="13" customWidth="1"/>
    <col min="9066" max="9066" width="6.44140625" style="13" customWidth="1"/>
    <col min="9067" max="9067" width="13.6640625" style="13" customWidth="1"/>
    <col min="9068" max="9069" width="9" style="13" customWidth="1"/>
    <col min="9070" max="9070" width="2.44140625" style="13" customWidth="1"/>
    <col min="9071" max="9071" width="8.88671875" style="13" customWidth="1"/>
    <col min="9072" max="9072" width="7.44140625" style="13" customWidth="1"/>
    <col min="9073" max="9075" width="3.6640625" style="13" customWidth="1"/>
    <col min="9076"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33203125" style="13" customWidth="1"/>
    <col min="9100" max="9100" width="23.44140625" style="13" customWidth="1"/>
    <col min="9101" max="9101" width="9.109375" style="13" customWidth="1"/>
    <col min="9102" max="9102" width="19.44140625" style="13" customWidth="1"/>
    <col min="9103" max="9103" width="42.6640625" style="13" customWidth="1"/>
    <col min="9104" max="9104" width="5.88671875" style="13" customWidth="1"/>
    <col min="9105" max="9105" width="31.44140625" style="13" customWidth="1"/>
    <col min="9106" max="9106" width="16.109375" style="13" customWidth="1"/>
    <col min="9107" max="9108" width="9.33203125" style="13" customWidth="1"/>
    <col min="9109" max="9109" width="11.109375" style="13" customWidth="1"/>
    <col min="9110" max="9110" width="2.109375" style="13" customWidth="1"/>
    <col min="9111" max="9316" width="10.88671875" style="13" customWidth="1"/>
    <col min="9317" max="9317" width="12" style="13" customWidth="1"/>
    <col min="9318" max="9318" width="2.6640625" style="13" customWidth="1"/>
    <col min="9319" max="9320" width="6.44140625" style="13" customWidth="1"/>
    <col min="9321" max="9321" width="5.88671875" style="13" customWidth="1"/>
    <col min="9322" max="9322" width="6.44140625" style="13" customWidth="1"/>
    <col min="9323" max="9323" width="13.6640625" style="13" customWidth="1"/>
    <col min="9324" max="9325" width="9" style="13" customWidth="1"/>
    <col min="9326" max="9326" width="2.44140625" style="13" customWidth="1"/>
    <col min="9327" max="9327" width="8.88671875" style="13" customWidth="1"/>
    <col min="9328" max="9328" width="7.44140625" style="13" customWidth="1"/>
    <col min="9329" max="9331" width="3.6640625" style="13" customWidth="1"/>
    <col min="9332"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33203125" style="13" customWidth="1"/>
    <col min="9356" max="9356" width="23.44140625" style="13" customWidth="1"/>
    <col min="9357" max="9357" width="9.109375" style="13" customWidth="1"/>
    <col min="9358" max="9358" width="19.44140625" style="13" customWidth="1"/>
    <col min="9359" max="9359" width="42.6640625" style="13" customWidth="1"/>
    <col min="9360" max="9360" width="5.88671875" style="13" customWidth="1"/>
    <col min="9361" max="9361" width="31.44140625" style="13" customWidth="1"/>
    <col min="9362" max="9362" width="16.109375" style="13" customWidth="1"/>
    <col min="9363" max="9364" width="9.33203125" style="13" customWidth="1"/>
    <col min="9365" max="9365" width="11.109375" style="13" customWidth="1"/>
    <col min="9366" max="9366" width="2.109375" style="13" customWidth="1"/>
    <col min="9367" max="9572" width="10.88671875" style="13" customWidth="1"/>
    <col min="9573" max="9573" width="12" style="13" customWidth="1"/>
    <col min="9574" max="9574" width="2.6640625" style="13" customWidth="1"/>
    <col min="9575" max="9576" width="6.44140625" style="13" customWidth="1"/>
    <col min="9577" max="9577" width="5.88671875" style="13" customWidth="1"/>
    <col min="9578" max="9578" width="6.44140625" style="13" customWidth="1"/>
    <col min="9579" max="9579" width="13.6640625" style="13" customWidth="1"/>
    <col min="9580" max="9581" width="9" style="13" customWidth="1"/>
    <col min="9582" max="9582" width="2.44140625" style="13" customWidth="1"/>
    <col min="9583" max="9583" width="8.88671875" style="13" customWidth="1"/>
    <col min="9584" max="9584" width="7.44140625" style="13" customWidth="1"/>
    <col min="9585" max="9587" width="3.6640625" style="13" customWidth="1"/>
    <col min="9588"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33203125" style="13" customWidth="1"/>
    <col min="9612" max="9612" width="23.44140625" style="13" customWidth="1"/>
    <col min="9613" max="9613" width="9.109375" style="13" customWidth="1"/>
    <col min="9614" max="9614" width="19.44140625" style="13" customWidth="1"/>
    <col min="9615" max="9615" width="42.6640625" style="13" customWidth="1"/>
    <col min="9616" max="9616" width="5.88671875" style="13" customWidth="1"/>
    <col min="9617" max="9617" width="31.44140625" style="13" customWidth="1"/>
    <col min="9618" max="9618" width="16.109375" style="13" customWidth="1"/>
    <col min="9619" max="9620" width="9.33203125" style="13" customWidth="1"/>
    <col min="9621" max="9621" width="11.109375" style="13" customWidth="1"/>
    <col min="9622" max="9622" width="2.109375" style="13" customWidth="1"/>
    <col min="9623" max="9828" width="10.88671875" style="13" customWidth="1"/>
    <col min="9829" max="9829" width="12" style="13" customWidth="1"/>
    <col min="9830" max="9830" width="2.6640625" style="13" customWidth="1"/>
    <col min="9831" max="9832" width="6.44140625" style="13" customWidth="1"/>
    <col min="9833" max="9833" width="5.88671875" style="13" customWidth="1"/>
    <col min="9834" max="9834" width="6.44140625" style="13" customWidth="1"/>
    <col min="9835" max="9835" width="13.6640625" style="13" customWidth="1"/>
    <col min="9836" max="9837" width="9" style="13" customWidth="1"/>
    <col min="9838" max="9838" width="2.44140625" style="13" customWidth="1"/>
    <col min="9839" max="9839" width="8.88671875" style="13" customWidth="1"/>
    <col min="9840" max="9840" width="7.44140625" style="13" customWidth="1"/>
    <col min="9841" max="9843" width="3.6640625" style="13" customWidth="1"/>
    <col min="9844"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33203125" style="13" customWidth="1"/>
    <col min="9868" max="9868" width="23.44140625" style="13" customWidth="1"/>
    <col min="9869" max="9869" width="9.109375" style="13" customWidth="1"/>
    <col min="9870" max="9870" width="19.44140625" style="13" customWidth="1"/>
    <col min="9871" max="9871" width="42.6640625" style="13" customWidth="1"/>
    <col min="9872" max="9872" width="5.88671875" style="13" customWidth="1"/>
    <col min="9873" max="9873" width="31.44140625" style="13" customWidth="1"/>
    <col min="9874" max="9874" width="16.109375" style="13" customWidth="1"/>
    <col min="9875" max="9876" width="9.33203125" style="13" customWidth="1"/>
    <col min="9877" max="9877" width="11.109375" style="13" customWidth="1"/>
    <col min="9878" max="9878" width="2.109375" style="13" customWidth="1"/>
    <col min="9879" max="10084" width="10.88671875" style="13" customWidth="1"/>
    <col min="10085" max="10085" width="12" style="13" customWidth="1"/>
    <col min="10086" max="10086" width="2.6640625" style="13" customWidth="1"/>
    <col min="10087" max="10088" width="6.44140625" style="13" customWidth="1"/>
    <col min="10089" max="10089" width="5.88671875" style="13" customWidth="1"/>
    <col min="10090" max="10090" width="6.44140625" style="13" customWidth="1"/>
    <col min="10091" max="10091" width="13.6640625" style="13" customWidth="1"/>
    <col min="10092" max="10093" width="9" style="13" customWidth="1"/>
    <col min="10094" max="10094" width="2.44140625" style="13" customWidth="1"/>
    <col min="10095" max="10095" width="8.88671875" style="13" customWidth="1"/>
    <col min="10096" max="10096" width="7.44140625" style="13" customWidth="1"/>
    <col min="10097" max="10099" width="3.6640625" style="13" customWidth="1"/>
    <col min="10100"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33203125" style="13" customWidth="1"/>
    <col min="10124" max="10124" width="23.44140625" style="13" customWidth="1"/>
    <col min="10125" max="10125" width="9.109375" style="13" customWidth="1"/>
    <col min="10126" max="10126" width="19.44140625" style="13" customWidth="1"/>
    <col min="10127" max="10127" width="42.6640625" style="13" customWidth="1"/>
    <col min="10128" max="10128" width="5.88671875" style="13" customWidth="1"/>
    <col min="10129" max="10129" width="31.44140625" style="13" customWidth="1"/>
    <col min="10130" max="10130" width="16.109375" style="13" customWidth="1"/>
    <col min="10131" max="10132" width="9.33203125" style="13" customWidth="1"/>
    <col min="10133" max="10133" width="11.109375" style="13" customWidth="1"/>
    <col min="10134" max="10134" width="2.109375" style="13" customWidth="1"/>
    <col min="10135" max="10340" width="10.88671875" style="13" customWidth="1"/>
    <col min="10341" max="10341" width="12" style="13" customWidth="1"/>
    <col min="10342" max="10342" width="2.6640625" style="13" customWidth="1"/>
    <col min="10343" max="10344" width="6.44140625" style="13" customWidth="1"/>
    <col min="10345" max="10345" width="5.88671875" style="13" customWidth="1"/>
    <col min="10346" max="10346" width="6.44140625" style="13" customWidth="1"/>
    <col min="10347" max="10347" width="13.6640625" style="13" customWidth="1"/>
    <col min="10348" max="10349" width="9" style="13" customWidth="1"/>
    <col min="10350" max="10350" width="2.44140625" style="13" customWidth="1"/>
    <col min="10351" max="10351" width="8.88671875" style="13" customWidth="1"/>
    <col min="10352" max="10352" width="7.44140625" style="13" customWidth="1"/>
    <col min="10353" max="10355" width="3.6640625" style="13" customWidth="1"/>
    <col min="10356"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33203125" style="13" customWidth="1"/>
    <col min="10380" max="10380" width="23.44140625" style="13" customWidth="1"/>
    <col min="10381" max="10381" width="9.109375" style="13" customWidth="1"/>
    <col min="10382" max="10382" width="19.44140625" style="13" customWidth="1"/>
    <col min="10383" max="10383" width="42.6640625" style="13" customWidth="1"/>
    <col min="10384" max="10384" width="5.88671875" style="13" customWidth="1"/>
    <col min="10385" max="10385" width="31.44140625" style="13" customWidth="1"/>
    <col min="10386" max="10386" width="16.109375" style="13" customWidth="1"/>
    <col min="10387" max="10388" width="9.33203125" style="13" customWidth="1"/>
    <col min="10389" max="10389" width="11.109375" style="13" customWidth="1"/>
    <col min="10390" max="10390" width="2.109375" style="13" customWidth="1"/>
    <col min="10391" max="10596" width="10.88671875" style="13" customWidth="1"/>
    <col min="10597" max="10597" width="12" style="13" customWidth="1"/>
    <col min="10598" max="10598" width="2.6640625" style="13" customWidth="1"/>
    <col min="10599" max="10600" width="6.44140625" style="13" customWidth="1"/>
    <col min="10601" max="10601" width="5.88671875" style="13" customWidth="1"/>
    <col min="10602" max="10602" width="6.44140625" style="13" customWidth="1"/>
    <col min="10603" max="10603" width="13.6640625" style="13" customWidth="1"/>
    <col min="10604" max="10605" width="9" style="13" customWidth="1"/>
    <col min="10606" max="10606" width="2.44140625" style="13" customWidth="1"/>
    <col min="10607" max="10607" width="8.88671875" style="13" customWidth="1"/>
    <col min="10608" max="10608" width="7.44140625" style="13" customWidth="1"/>
    <col min="10609" max="10611" width="3.6640625" style="13" customWidth="1"/>
    <col min="10612"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33203125" style="13" customWidth="1"/>
    <col min="10636" max="10636" width="23.44140625" style="13" customWidth="1"/>
    <col min="10637" max="10637" width="9.109375" style="13" customWidth="1"/>
    <col min="10638" max="10638" width="19.44140625" style="13" customWidth="1"/>
    <col min="10639" max="10639" width="42.6640625" style="13" customWidth="1"/>
    <col min="10640" max="10640" width="5.88671875" style="13" customWidth="1"/>
    <col min="10641" max="10641" width="31.44140625" style="13" customWidth="1"/>
    <col min="10642" max="10642" width="16.109375" style="13" customWidth="1"/>
    <col min="10643" max="10644" width="9.33203125" style="13" customWidth="1"/>
    <col min="10645" max="10645" width="11.109375" style="13" customWidth="1"/>
    <col min="10646" max="10646" width="2.109375" style="13" customWidth="1"/>
    <col min="10647" max="10852" width="10.88671875" style="13" customWidth="1"/>
    <col min="10853" max="10853" width="12" style="13" customWidth="1"/>
    <col min="10854" max="10854" width="2.6640625" style="13" customWidth="1"/>
    <col min="10855" max="10856" width="6.44140625" style="13" customWidth="1"/>
    <col min="10857" max="10857" width="5.88671875" style="13" customWidth="1"/>
    <col min="10858" max="10858" width="6.44140625" style="13" customWidth="1"/>
    <col min="10859" max="10859" width="13.6640625" style="13" customWidth="1"/>
    <col min="10860" max="10861" width="9" style="13" customWidth="1"/>
    <col min="10862" max="10862" width="2.44140625" style="13" customWidth="1"/>
    <col min="10863" max="10863" width="8.88671875" style="13" customWidth="1"/>
    <col min="10864" max="10864" width="7.44140625" style="13" customWidth="1"/>
    <col min="10865" max="10867" width="3.6640625" style="13" customWidth="1"/>
    <col min="10868"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33203125" style="13" customWidth="1"/>
    <col min="10892" max="10892" width="23.44140625" style="13" customWidth="1"/>
    <col min="10893" max="10893" width="9.109375" style="13" customWidth="1"/>
    <col min="10894" max="10894" width="19.44140625" style="13" customWidth="1"/>
    <col min="10895" max="10895" width="42.6640625" style="13" customWidth="1"/>
    <col min="10896" max="10896" width="5.88671875" style="13" customWidth="1"/>
    <col min="10897" max="10897" width="31.44140625" style="13" customWidth="1"/>
    <col min="10898" max="10898" width="16.109375" style="13" customWidth="1"/>
    <col min="10899" max="10900" width="9.33203125" style="13" customWidth="1"/>
    <col min="10901" max="10901" width="11.109375" style="13" customWidth="1"/>
    <col min="10902" max="10902" width="2.109375" style="13" customWidth="1"/>
    <col min="10903" max="11108" width="10.88671875" style="13" customWidth="1"/>
    <col min="11109" max="11109" width="12" style="13" customWidth="1"/>
    <col min="11110" max="11110" width="2.6640625" style="13" customWidth="1"/>
    <col min="11111" max="11112" width="6.44140625" style="13" customWidth="1"/>
    <col min="11113" max="11113" width="5.88671875" style="13" customWidth="1"/>
    <col min="11114" max="11114" width="6.44140625" style="13" customWidth="1"/>
    <col min="11115" max="11115" width="13.6640625" style="13" customWidth="1"/>
    <col min="11116" max="11117" width="9" style="13" customWidth="1"/>
    <col min="11118" max="11118" width="2.44140625" style="13" customWidth="1"/>
    <col min="11119" max="11119" width="8.88671875" style="13" customWidth="1"/>
    <col min="11120" max="11120" width="7.44140625" style="13" customWidth="1"/>
    <col min="11121" max="11123" width="3.6640625" style="13" customWidth="1"/>
    <col min="11124"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33203125" style="13" customWidth="1"/>
    <col min="11148" max="11148" width="23.44140625" style="13" customWidth="1"/>
    <col min="11149" max="11149" width="9.109375" style="13" customWidth="1"/>
    <col min="11150" max="11150" width="19.44140625" style="13" customWidth="1"/>
    <col min="11151" max="11151" width="42.6640625" style="13" customWidth="1"/>
    <col min="11152" max="11152" width="5.88671875" style="13" customWidth="1"/>
    <col min="11153" max="11153" width="31.44140625" style="13" customWidth="1"/>
    <col min="11154" max="11154" width="16.109375" style="13" customWidth="1"/>
    <col min="11155" max="11156" width="9.33203125" style="13" customWidth="1"/>
    <col min="11157" max="11157" width="11.109375" style="13" customWidth="1"/>
    <col min="11158" max="11158" width="2.109375" style="13" customWidth="1"/>
    <col min="11159" max="11364" width="10.88671875" style="13" customWidth="1"/>
    <col min="11365" max="11365" width="12" style="13" customWidth="1"/>
    <col min="11366" max="11366" width="2.6640625" style="13" customWidth="1"/>
    <col min="11367" max="11368" width="6.44140625" style="13" customWidth="1"/>
    <col min="11369" max="11369" width="5.88671875" style="13" customWidth="1"/>
    <col min="11370" max="11370" width="6.44140625" style="13" customWidth="1"/>
    <col min="11371" max="11371" width="13.6640625" style="13" customWidth="1"/>
    <col min="11372" max="11373" width="9" style="13" customWidth="1"/>
    <col min="11374" max="11374" width="2.44140625" style="13" customWidth="1"/>
    <col min="11375" max="11375" width="8.88671875" style="13" customWidth="1"/>
    <col min="11376" max="11376" width="7.44140625" style="13" customWidth="1"/>
    <col min="11377" max="11379" width="3.6640625" style="13" customWidth="1"/>
    <col min="11380"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33203125" style="13" customWidth="1"/>
    <col min="11404" max="11404" width="23.44140625" style="13" customWidth="1"/>
    <col min="11405" max="11405" width="9.109375" style="13" customWidth="1"/>
    <col min="11406" max="11406" width="19.44140625" style="13" customWidth="1"/>
    <col min="11407" max="11407" width="42.6640625" style="13" customWidth="1"/>
    <col min="11408" max="11408" width="5.88671875" style="13" customWidth="1"/>
    <col min="11409" max="11409" width="31.44140625" style="13" customWidth="1"/>
    <col min="11410" max="11410" width="16.109375" style="13" customWidth="1"/>
    <col min="11411" max="11412" width="9.33203125" style="13" customWidth="1"/>
    <col min="11413" max="11413" width="11.109375" style="13" customWidth="1"/>
    <col min="11414" max="11414" width="2.109375" style="13" customWidth="1"/>
    <col min="11415" max="11620" width="10.88671875" style="13" customWidth="1"/>
    <col min="11621" max="11621" width="12" style="13" customWidth="1"/>
    <col min="11622" max="11622" width="2.6640625" style="13" customWidth="1"/>
    <col min="11623" max="11624" width="6.44140625" style="13" customWidth="1"/>
    <col min="11625" max="11625" width="5.88671875" style="13" customWidth="1"/>
    <col min="11626" max="11626" width="6.44140625" style="13" customWidth="1"/>
    <col min="11627" max="11627" width="13.6640625" style="13" customWidth="1"/>
    <col min="11628" max="11629" width="9" style="13" customWidth="1"/>
    <col min="11630" max="11630" width="2.44140625" style="13" customWidth="1"/>
    <col min="11631" max="11631" width="8.88671875" style="13" customWidth="1"/>
    <col min="11632" max="11632" width="7.44140625" style="13" customWidth="1"/>
    <col min="11633" max="11635" width="3.6640625" style="13" customWidth="1"/>
    <col min="11636"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33203125" style="13" customWidth="1"/>
    <col min="11660" max="11660" width="23.44140625" style="13" customWidth="1"/>
    <col min="11661" max="11661" width="9.109375" style="13" customWidth="1"/>
    <col min="11662" max="11662" width="19.44140625" style="13" customWidth="1"/>
    <col min="11663" max="11663" width="42.6640625" style="13" customWidth="1"/>
    <col min="11664" max="11664" width="5.88671875" style="13" customWidth="1"/>
    <col min="11665" max="11665" width="31.44140625" style="13" customWidth="1"/>
    <col min="11666" max="11666" width="16.109375" style="13" customWidth="1"/>
    <col min="11667" max="11668" width="9.33203125" style="13" customWidth="1"/>
    <col min="11669" max="11669" width="11.109375" style="13" customWidth="1"/>
    <col min="11670" max="11670" width="2.109375" style="13" customWidth="1"/>
    <col min="11671" max="11876" width="10.88671875" style="13" customWidth="1"/>
    <col min="11877" max="11877" width="12" style="13" customWidth="1"/>
    <col min="11878" max="11878" width="2.6640625" style="13" customWidth="1"/>
    <col min="11879" max="11880" width="6.44140625" style="13" customWidth="1"/>
    <col min="11881" max="11881" width="5.88671875" style="13" customWidth="1"/>
    <col min="11882" max="11882" width="6.44140625" style="13" customWidth="1"/>
    <col min="11883" max="11883" width="13.6640625" style="13" customWidth="1"/>
    <col min="11884" max="11885" width="9" style="13" customWidth="1"/>
    <col min="11886" max="11886" width="2.44140625" style="13" customWidth="1"/>
    <col min="11887" max="11887" width="8.88671875" style="13" customWidth="1"/>
    <col min="11888" max="11888" width="7.44140625" style="13" customWidth="1"/>
    <col min="11889" max="11891" width="3.6640625" style="13" customWidth="1"/>
    <col min="11892"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33203125" style="13" customWidth="1"/>
    <col min="11916" max="11916" width="23.44140625" style="13" customWidth="1"/>
    <col min="11917" max="11917" width="9.109375" style="13" customWidth="1"/>
    <col min="11918" max="11918" width="19.44140625" style="13" customWidth="1"/>
    <col min="11919" max="11919" width="42.6640625" style="13" customWidth="1"/>
    <col min="11920" max="11920" width="5.88671875" style="13" customWidth="1"/>
    <col min="11921" max="11921" width="31.44140625" style="13" customWidth="1"/>
    <col min="11922" max="11922" width="16.109375" style="13" customWidth="1"/>
    <col min="11923" max="11924" width="9.33203125" style="13" customWidth="1"/>
    <col min="11925" max="11925" width="11.109375" style="13" customWidth="1"/>
    <col min="11926" max="11926" width="2.109375" style="13" customWidth="1"/>
    <col min="11927" max="12132" width="10.88671875" style="13" customWidth="1"/>
    <col min="12133" max="12133" width="12" style="13" customWidth="1"/>
    <col min="12134" max="12134" width="2.6640625" style="13" customWidth="1"/>
    <col min="12135" max="12136" width="6.44140625" style="13" customWidth="1"/>
    <col min="12137" max="12137" width="5.88671875" style="13" customWidth="1"/>
    <col min="12138" max="12138" width="6.44140625" style="13" customWidth="1"/>
    <col min="12139" max="12139" width="13.6640625" style="13" customWidth="1"/>
    <col min="12140" max="12141" width="9" style="13" customWidth="1"/>
    <col min="12142" max="12142" width="2.44140625" style="13" customWidth="1"/>
    <col min="12143" max="12143" width="8.88671875" style="13" customWidth="1"/>
    <col min="12144" max="12144" width="7.44140625" style="13" customWidth="1"/>
    <col min="12145" max="12147" width="3.6640625" style="13" customWidth="1"/>
    <col min="12148"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33203125" style="13" customWidth="1"/>
    <col min="12172" max="12172" width="23.44140625" style="13" customWidth="1"/>
    <col min="12173" max="12173" width="9.109375" style="13" customWidth="1"/>
    <col min="12174" max="12174" width="19.44140625" style="13" customWidth="1"/>
    <col min="12175" max="12175" width="42.6640625" style="13" customWidth="1"/>
    <col min="12176" max="12176" width="5.88671875" style="13" customWidth="1"/>
    <col min="12177" max="12177" width="31.44140625" style="13" customWidth="1"/>
    <col min="12178" max="12178" width="16.109375" style="13" customWidth="1"/>
    <col min="12179" max="12180" width="9.33203125" style="13" customWidth="1"/>
    <col min="12181" max="12181" width="11.109375" style="13" customWidth="1"/>
    <col min="12182" max="12182" width="2.109375" style="13" customWidth="1"/>
    <col min="12183" max="12388" width="10.88671875" style="13" customWidth="1"/>
    <col min="12389" max="12389" width="12" style="13" customWidth="1"/>
    <col min="12390" max="12390" width="2.6640625" style="13" customWidth="1"/>
    <col min="12391" max="12392" width="6.44140625" style="13" customWidth="1"/>
    <col min="12393" max="12393" width="5.88671875" style="13" customWidth="1"/>
    <col min="12394" max="12394" width="6.44140625" style="13" customWidth="1"/>
    <col min="12395" max="12395" width="13.6640625" style="13" customWidth="1"/>
    <col min="12396" max="12397" width="9" style="13" customWidth="1"/>
    <col min="12398" max="12398" width="2.44140625" style="13" customWidth="1"/>
    <col min="12399" max="12399" width="8.88671875" style="13" customWidth="1"/>
    <col min="12400" max="12400" width="7.44140625" style="13" customWidth="1"/>
    <col min="12401" max="12403" width="3.6640625" style="13" customWidth="1"/>
    <col min="12404"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33203125" style="13" customWidth="1"/>
    <col min="12428" max="12428" width="23.44140625" style="13" customWidth="1"/>
    <col min="12429" max="12429" width="9.109375" style="13" customWidth="1"/>
    <col min="12430" max="12430" width="19.44140625" style="13" customWidth="1"/>
    <col min="12431" max="12431" width="42.6640625" style="13" customWidth="1"/>
    <col min="12432" max="12432" width="5.88671875" style="13" customWidth="1"/>
    <col min="12433" max="12433" width="31.44140625" style="13" customWidth="1"/>
    <col min="12434" max="12434" width="16.109375" style="13" customWidth="1"/>
    <col min="12435" max="12436" width="9.33203125" style="13" customWidth="1"/>
    <col min="12437" max="12437" width="11.109375" style="13" customWidth="1"/>
    <col min="12438" max="12438" width="2.109375" style="13" customWidth="1"/>
    <col min="12439" max="12644" width="10.88671875" style="13" customWidth="1"/>
    <col min="12645" max="12645" width="12" style="13" customWidth="1"/>
    <col min="12646" max="12646" width="2.6640625" style="13" customWidth="1"/>
    <col min="12647" max="12648" width="6.44140625" style="13" customWidth="1"/>
    <col min="12649" max="12649" width="5.88671875" style="13" customWidth="1"/>
    <col min="12650" max="12650" width="6.44140625" style="13" customWidth="1"/>
    <col min="12651" max="12651" width="13.6640625" style="13" customWidth="1"/>
    <col min="12652" max="12653" width="9" style="13" customWidth="1"/>
    <col min="12654" max="12654" width="2.44140625" style="13" customWidth="1"/>
    <col min="12655" max="12655" width="8.88671875" style="13" customWidth="1"/>
    <col min="12656" max="12656" width="7.44140625" style="13" customWidth="1"/>
    <col min="12657" max="12659" width="3.6640625" style="13" customWidth="1"/>
    <col min="12660"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33203125" style="13" customWidth="1"/>
    <col min="12684" max="12684" width="23.44140625" style="13" customWidth="1"/>
    <col min="12685" max="12685" width="9.109375" style="13" customWidth="1"/>
    <col min="12686" max="12686" width="19.44140625" style="13" customWidth="1"/>
    <col min="12687" max="12687" width="42.6640625" style="13" customWidth="1"/>
    <col min="12688" max="12688" width="5.88671875" style="13" customWidth="1"/>
    <col min="12689" max="12689" width="31.44140625" style="13" customWidth="1"/>
    <col min="12690" max="12690" width="16.109375" style="13" customWidth="1"/>
    <col min="12691" max="12692" width="9.33203125" style="13" customWidth="1"/>
    <col min="12693" max="12693" width="11.109375" style="13" customWidth="1"/>
    <col min="12694" max="12694" width="2.109375" style="13" customWidth="1"/>
    <col min="12695" max="12900" width="10.88671875" style="13" customWidth="1"/>
    <col min="12901" max="12901" width="12" style="13" customWidth="1"/>
    <col min="12902" max="12902" width="2.6640625" style="13" customWidth="1"/>
    <col min="12903" max="12904" width="6.44140625" style="13" customWidth="1"/>
    <col min="12905" max="12905" width="5.88671875" style="13" customWidth="1"/>
    <col min="12906" max="12906" width="6.44140625" style="13" customWidth="1"/>
    <col min="12907" max="12907" width="13.6640625" style="13" customWidth="1"/>
    <col min="12908" max="12909" width="9" style="13" customWidth="1"/>
    <col min="12910" max="12910" width="2.44140625" style="13" customWidth="1"/>
    <col min="12911" max="12911" width="8.88671875" style="13" customWidth="1"/>
    <col min="12912" max="12912" width="7.44140625" style="13" customWidth="1"/>
    <col min="12913" max="12915" width="3.6640625" style="13" customWidth="1"/>
    <col min="12916"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33203125" style="13" customWidth="1"/>
    <col min="12940" max="12940" width="23.44140625" style="13" customWidth="1"/>
    <col min="12941" max="12941" width="9.109375" style="13" customWidth="1"/>
    <col min="12942" max="12942" width="19.44140625" style="13" customWidth="1"/>
    <col min="12943" max="12943" width="42.6640625" style="13" customWidth="1"/>
    <col min="12944" max="12944" width="5.88671875" style="13" customWidth="1"/>
    <col min="12945" max="12945" width="31.44140625" style="13" customWidth="1"/>
    <col min="12946" max="12946" width="16.109375" style="13" customWidth="1"/>
    <col min="12947" max="12948" width="9.33203125" style="13" customWidth="1"/>
    <col min="12949" max="12949" width="11.109375" style="13" customWidth="1"/>
    <col min="12950" max="12950" width="2.109375" style="13" customWidth="1"/>
    <col min="12951" max="13156" width="10.88671875" style="13" customWidth="1"/>
    <col min="13157" max="13157" width="12" style="13" customWidth="1"/>
    <col min="13158" max="13158" width="2.6640625" style="13" customWidth="1"/>
    <col min="13159" max="13160" width="6.44140625" style="13" customWidth="1"/>
    <col min="13161" max="13161" width="5.88671875" style="13" customWidth="1"/>
    <col min="13162" max="13162" width="6.44140625" style="13" customWidth="1"/>
    <col min="13163" max="13163" width="13.6640625" style="13" customWidth="1"/>
    <col min="13164" max="13165" width="9" style="13" customWidth="1"/>
    <col min="13166" max="13166" width="2.44140625" style="13" customWidth="1"/>
    <col min="13167" max="13167" width="8.88671875" style="13" customWidth="1"/>
    <col min="13168" max="13168" width="7.44140625" style="13" customWidth="1"/>
    <col min="13169" max="13171" width="3.6640625" style="13" customWidth="1"/>
    <col min="13172"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33203125" style="13" customWidth="1"/>
    <col min="13196" max="13196" width="23.44140625" style="13" customWidth="1"/>
    <col min="13197" max="13197" width="9.109375" style="13" customWidth="1"/>
    <col min="13198" max="13198" width="19.44140625" style="13" customWidth="1"/>
    <col min="13199" max="13199" width="42.6640625" style="13" customWidth="1"/>
    <col min="13200" max="13200" width="5.88671875" style="13" customWidth="1"/>
    <col min="13201" max="13201" width="31.44140625" style="13" customWidth="1"/>
    <col min="13202" max="13202" width="16.109375" style="13" customWidth="1"/>
    <col min="13203" max="13204" width="9.33203125" style="13" customWidth="1"/>
    <col min="13205" max="13205" width="11.109375" style="13" customWidth="1"/>
    <col min="13206" max="13206" width="2.109375" style="13" customWidth="1"/>
    <col min="13207" max="13412" width="10.88671875" style="13" customWidth="1"/>
    <col min="13413" max="13413" width="12" style="13" customWidth="1"/>
    <col min="13414" max="13414" width="2.6640625" style="13" customWidth="1"/>
    <col min="13415" max="13416" width="6.44140625" style="13" customWidth="1"/>
    <col min="13417" max="13417" width="5.88671875" style="13" customWidth="1"/>
    <col min="13418" max="13418" width="6.44140625" style="13" customWidth="1"/>
    <col min="13419" max="13419" width="13.6640625" style="13" customWidth="1"/>
    <col min="13420" max="13421" width="9" style="13" customWidth="1"/>
    <col min="13422" max="13422" width="2.44140625" style="13" customWidth="1"/>
    <col min="13423" max="13423" width="8.88671875" style="13" customWidth="1"/>
    <col min="13424" max="13424" width="7.44140625" style="13" customWidth="1"/>
    <col min="13425" max="13427" width="3.6640625" style="13" customWidth="1"/>
    <col min="13428"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33203125" style="13" customWidth="1"/>
    <col min="13452" max="13452" width="23.44140625" style="13" customWidth="1"/>
    <col min="13453" max="13453" width="9.109375" style="13" customWidth="1"/>
    <col min="13454" max="13454" width="19.44140625" style="13" customWidth="1"/>
    <col min="13455" max="13455" width="42.6640625" style="13" customWidth="1"/>
    <col min="13456" max="13456" width="5.88671875" style="13" customWidth="1"/>
    <col min="13457" max="13457" width="31.44140625" style="13" customWidth="1"/>
    <col min="13458" max="13458" width="16.109375" style="13" customWidth="1"/>
    <col min="13459" max="13460" width="9.33203125" style="13" customWidth="1"/>
    <col min="13461" max="13461" width="11.109375" style="13" customWidth="1"/>
    <col min="13462" max="13462" width="2.109375" style="13" customWidth="1"/>
    <col min="13463" max="13668" width="10.88671875" style="13" customWidth="1"/>
    <col min="13669" max="13669" width="12" style="13" customWidth="1"/>
    <col min="13670" max="13670" width="2.6640625" style="13" customWidth="1"/>
    <col min="13671" max="13672" width="6.44140625" style="13" customWidth="1"/>
    <col min="13673" max="13673" width="5.88671875" style="13" customWidth="1"/>
    <col min="13674" max="13674" width="6.44140625" style="13" customWidth="1"/>
    <col min="13675" max="13675" width="13.6640625" style="13" customWidth="1"/>
    <col min="13676" max="13677" width="9" style="13" customWidth="1"/>
    <col min="13678" max="13678" width="2.44140625" style="13" customWidth="1"/>
    <col min="13679" max="13679" width="8.88671875" style="13" customWidth="1"/>
    <col min="13680" max="13680" width="7.44140625" style="13" customWidth="1"/>
    <col min="13681" max="13683" width="3.6640625" style="13" customWidth="1"/>
    <col min="13684"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33203125" style="13" customWidth="1"/>
    <col min="13708" max="13708" width="23.44140625" style="13" customWidth="1"/>
    <col min="13709" max="13709" width="9.109375" style="13" customWidth="1"/>
    <col min="13710" max="13710" width="19.44140625" style="13" customWidth="1"/>
    <col min="13711" max="13711" width="42.6640625" style="13" customWidth="1"/>
    <col min="13712" max="13712" width="5.88671875" style="13" customWidth="1"/>
    <col min="13713" max="13713" width="31.44140625" style="13" customWidth="1"/>
    <col min="13714" max="13714" width="16.109375" style="13" customWidth="1"/>
    <col min="13715" max="13716" width="9.33203125" style="13" customWidth="1"/>
    <col min="13717" max="13717" width="11.109375" style="13" customWidth="1"/>
    <col min="13718" max="13718" width="2.109375" style="13" customWidth="1"/>
    <col min="13719" max="13924" width="10.88671875" style="13" customWidth="1"/>
    <col min="13925" max="13925" width="12" style="13" customWidth="1"/>
    <col min="13926" max="13926" width="2.6640625" style="13" customWidth="1"/>
    <col min="13927" max="13928" width="6.44140625" style="13" customWidth="1"/>
    <col min="13929" max="13929" width="5.88671875" style="13" customWidth="1"/>
    <col min="13930" max="13930" width="6.44140625" style="13" customWidth="1"/>
    <col min="13931" max="13931" width="13.6640625" style="13" customWidth="1"/>
    <col min="13932" max="13933" width="9" style="13" customWidth="1"/>
    <col min="13934" max="13934" width="2.44140625" style="13" customWidth="1"/>
    <col min="13935" max="13935" width="8.88671875" style="13" customWidth="1"/>
    <col min="13936" max="13936" width="7.44140625" style="13" customWidth="1"/>
    <col min="13937" max="13939" width="3.6640625" style="13" customWidth="1"/>
    <col min="13940"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33203125" style="13" customWidth="1"/>
    <col min="13964" max="13964" width="23.44140625" style="13" customWidth="1"/>
    <col min="13965" max="13965" width="9.109375" style="13" customWidth="1"/>
    <col min="13966" max="13966" width="19.44140625" style="13" customWidth="1"/>
    <col min="13967" max="13967" width="42.6640625" style="13" customWidth="1"/>
    <col min="13968" max="13968" width="5.88671875" style="13" customWidth="1"/>
    <col min="13969" max="13969" width="31.44140625" style="13" customWidth="1"/>
    <col min="13970" max="13970" width="16.109375" style="13" customWidth="1"/>
    <col min="13971" max="13972" width="9.33203125" style="13" customWidth="1"/>
    <col min="13973" max="13973" width="11.109375" style="13" customWidth="1"/>
    <col min="13974" max="13974" width="2.109375" style="13" customWidth="1"/>
    <col min="13975" max="14180" width="10.88671875" style="13" customWidth="1"/>
    <col min="14181" max="14181" width="12" style="13" customWidth="1"/>
    <col min="14182" max="14182" width="2.6640625" style="13" customWidth="1"/>
    <col min="14183" max="14184" width="6.44140625" style="13" customWidth="1"/>
    <col min="14185" max="14185" width="5.88671875" style="13" customWidth="1"/>
    <col min="14186" max="14186" width="6.44140625" style="13" customWidth="1"/>
    <col min="14187" max="14187" width="13.6640625" style="13" customWidth="1"/>
    <col min="14188" max="14189" width="9" style="13" customWidth="1"/>
    <col min="14190" max="14190" width="2.44140625" style="13" customWidth="1"/>
    <col min="14191" max="14191" width="8.88671875" style="13" customWidth="1"/>
    <col min="14192" max="14192" width="7.44140625" style="13" customWidth="1"/>
    <col min="14193" max="14195" width="3.6640625" style="13" customWidth="1"/>
    <col min="14196"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33203125" style="13" customWidth="1"/>
    <col min="14220" max="14220" width="23.44140625" style="13" customWidth="1"/>
    <col min="14221" max="14221" width="9.109375" style="13" customWidth="1"/>
    <col min="14222" max="14222" width="19.44140625" style="13" customWidth="1"/>
    <col min="14223" max="14223" width="42.6640625" style="13" customWidth="1"/>
    <col min="14224" max="14224" width="5.88671875" style="13" customWidth="1"/>
    <col min="14225" max="14225" width="31.44140625" style="13" customWidth="1"/>
    <col min="14226" max="14226" width="16.109375" style="13" customWidth="1"/>
    <col min="14227" max="14228" width="9.33203125" style="13" customWidth="1"/>
    <col min="14229" max="14229" width="11.109375" style="13" customWidth="1"/>
    <col min="14230" max="14230" width="2.109375" style="13" customWidth="1"/>
    <col min="14231" max="14436" width="10.88671875" style="13" customWidth="1"/>
    <col min="14437" max="14437" width="12" style="13" customWidth="1"/>
    <col min="14438" max="14438" width="2.6640625" style="13" customWidth="1"/>
    <col min="14439" max="14440" width="6.44140625" style="13" customWidth="1"/>
    <col min="14441" max="14441" width="5.88671875" style="13" customWidth="1"/>
    <col min="14442" max="14442" width="6.44140625" style="13" customWidth="1"/>
    <col min="14443" max="14443" width="13.6640625" style="13" customWidth="1"/>
    <col min="14444" max="14445" width="9" style="13" customWidth="1"/>
    <col min="14446" max="14446" width="2.44140625" style="13" customWidth="1"/>
    <col min="14447" max="14447" width="8.88671875" style="13" customWidth="1"/>
    <col min="14448" max="14448" width="7.44140625" style="13" customWidth="1"/>
    <col min="14449" max="14451" width="3.6640625" style="13" customWidth="1"/>
    <col min="14452"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33203125" style="13" customWidth="1"/>
    <col min="14476" max="14476" width="23.44140625" style="13" customWidth="1"/>
    <col min="14477" max="14477" width="9.109375" style="13" customWidth="1"/>
    <col min="14478" max="14478" width="19.44140625" style="13" customWidth="1"/>
    <col min="14479" max="14479" width="42.6640625" style="13" customWidth="1"/>
    <col min="14480" max="14480" width="5.88671875" style="13" customWidth="1"/>
    <col min="14481" max="14481" width="31.44140625" style="13" customWidth="1"/>
    <col min="14482" max="14482" width="16.109375" style="13" customWidth="1"/>
    <col min="14483" max="14484" width="9.33203125" style="13" customWidth="1"/>
    <col min="14485" max="14485" width="11.109375" style="13" customWidth="1"/>
    <col min="14486" max="14486" width="2.109375" style="13" customWidth="1"/>
    <col min="14487" max="14692" width="10.88671875" style="13" customWidth="1"/>
    <col min="14693" max="14693" width="12" style="13" customWidth="1"/>
    <col min="14694" max="14694" width="2.6640625" style="13" customWidth="1"/>
    <col min="14695" max="14696" width="6.44140625" style="13" customWidth="1"/>
    <col min="14697" max="14697" width="5.88671875" style="13" customWidth="1"/>
    <col min="14698" max="14698" width="6.44140625" style="13" customWidth="1"/>
    <col min="14699" max="14699" width="13.6640625" style="13" customWidth="1"/>
    <col min="14700" max="14701" width="9" style="13" customWidth="1"/>
    <col min="14702" max="14702" width="2.44140625" style="13" customWidth="1"/>
    <col min="14703" max="14703" width="8.88671875" style="13" customWidth="1"/>
    <col min="14704" max="14704" width="7.44140625" style="13" customWidth="1"/>
    <col min="14705" max="14707" width="3.6640625" style="13" customWidth="1"/>
    <col min="14708"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33203125" style="13" customWidth="1"/>
    <col min="14732" max="14732" width="23.44140625" style="13" customWidth="1"/>
    <col min="14733" max="14733" width="9.109375" style="13" customWidth="1"/>
    <col min="14734" max="14734" width="19.44140625" style="13" customWidth="1"/>
    <col min="14735" max="14735" width="42.6640625" style="13" customWidth="1"/>
    <col min="14736" max="14736" width="5.88671875" style="13" customWidth="1"/>
    <col min="14737" max="14737" width="31.44140625" style="13" customWidth="1"/>
    <col min="14738" max="14738" width="16.109375" style="13" customWidth="1"/>
    <col min="14739" max="14740" width="9.33203125" style="13" customWidth="1"/>
    <col min="14741" max="14741" width="11.109375" style="13" customWidth="1"/>
    <col min="14742" max="14742" width="2.109375" style="13" customWidth="1"/>
    <col min="14743" max="14948" width="10.88671875" style="13" customWidth="1"/>
    <col min="14949" max="14949" width="12" style="13" customWidth="1"/>
    <col min="14950" max="14950" width="2.6640625" style="13" customWidth="1"/>
    <col min="14951" max="14952" width="6.44140625" style="13" customWidth="1"/>
    <col min="14953" max="14953" width="5.88671875" style="13" customWidth="1"/>
    <col min="14954" max="14954" width="6.44140625" style="13" customWidth="1"/>
    <col min="14955" max="14955" width="13.6640625" style="13" customWidth="1"/>
    <col min="14956" max="14957" width="9" style="13" customWidth="1"/>
    <col min="14958" max="14958" width="2.44140625" style="13" customWidth="1"/>
    <col min="14959" max="14959" width="8.88671875" style="13" customWidth="1"/>
    <col min="14960" max="14960" width="7.44140625" style="13" customWidth="1"/>
    <col min="14961" max="14963" width="3.6640625" style="13" customWidth="1"/>
    <col min="14964"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33203125" style="13" customWidth="1"/>
    <col min="14988" max="14988" width="23.44140625" style="13" customWidth="1"/>
    <col min="14989" max="14989" width="9.109375" style="13" customWidth="1"/>
    <col min="14990" max="14990" width="19.44140625" style="13" customWidth="1"/>
    <col min="14991" max="14991" width="42.6640625" style="13" customWidth="1"/>
    <col min="14992" max="14992" width="5.88671875" style="13" customWidth="1"/>
    <col min="14993" max="14993" width="31.44140625" style="13" customWidth="1"/>
    <col min="14994" max="14994" width="16.109375" style="13" customWidth="1"/>
    <col min="14995" max="14996" width="9.33203125" style="13" customWidth="1"/>
    <col min="14997" max="14997" width="11.109375" style="13" customWidth="1"/>
    <col min="14998" max="14998" width="2.109375" style="13" customWidth="1"/>
    <col min="14999" max="15204" width="10.88671875" style="13" customWidth="1"/>
    <col min="15205" max="15205" width="12" style="13" customWidth="1"/>
    <col min="15206" max="15206" width="2.6640625" style="13" customWidth="1"/>
    <col min="15207" max="15208" width="6.44140625" style="13" customWidth="1"/>
    <col min="15209" max="15209" width="5.88671875" style="13" customWidth="1"/>
    <col min="15210" max="15210" width="6.44140625" style="13" customWidth="1"/>
    <col min="15211" max="15211" width="13.6640625" style="13" customWidth="1"/>
    <col min="15212" max="15213" width="9" style="13" customWidth="1"/>
    <col min="15214" max="15214" width="2.44140625" style="13" customWidth="1"/>
    <col min="15215" max="15215" width="8.88671875" style="13" customWidth="1"/>
    <col min="15216" max="15216" width="7.44140625" style="13" customWidth="1"/>
    <col min="15217" max="15219" width="3.6640625" style="13" customWidth="1"/>
    <col min="15220"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33203125" style="13" customWidth="1"/>
    <col min="15244" max="15244" width="23.44140625" style="13" customWidth="1"/>
    <col min="15245" max="15245" width="9.109375" style="13" customWidth="1"/>
    <col min="15246" max="15246" width="19.44140625" style="13" customWidth="1"/>
    <col min="15247" max="15247" width="42.6640625" style="13" customWidth="1"/>
    <col min="15248" max="15248" width="5.88671875" style="13" customWidth="1"/>
    <col min="15249" max="15249" width="31.44140625" style="13" customWidth="1"/>
    <col min="15250" max="15250" width="16.109375" style="13" customWidth="1"/>
    <col min="15251" max="15252" width="9.33203125" style="13" customWidth="1"/>
    <col min="15253" max="15253" width="11.109375" style="13" customWidth="1"/>
    <col min="15254" max="15254" width="2.109375" style="13" customWidth="1"/>
    <col min="15255" max="15460" width="10.88671875" style="13" customWidth="1"/>
    <col min="15461" max="15461" width="12" style="13" customWidth="1"/>
    <col min="15462" max="15462" width="2.6640625" style="13" customWidth="1"/>
    <col min="15463" max="15464" width="6.44140625" style="13" customWidth="1"/>
    <col min="15465" max="15465" width="5.88671875" style="13" customWidth="1"/>
    <col min="15466" max="15466" width="6.44140625" style="13" customWidth="1"/>
    <col min="15467" max="15467" width="13.6640625" style="13" customWidth="1"/>
    <col min="15468" max="15469" width="9" style="13" customWidth="1"/>
    <col min="15470" max="15470" width="2.44140625" style="13" customWidth="1"/>
    <col min="15471" max="15471" width="8.88671875" style="13" customWidth="1"/>
    <col min="15472" max="15472" width="7.44140625" style="13" customWidth="1"/>
    <col min="15473" max="15475" width="3.6640625" style="13" customWidth="1"/>
    <col min="15476"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33203125" style="13" customWidth="1"/>
    <col min="15500" max="15500" width="23.44140625" style="13" customWidth="1"/>
    <col min="15501" max="15501" width="9.109375" style="13" customWidth="1"/>
    <col min="15502" max="15502" width="19.44140625" style="13" customWidth="1"/>
    <col min="15503" max="15503" width="42.6640625" style="13" customWidth="1"/>
    <col min="15504" max="15504" width="5.88671875" style="13" customWidth="1"/>
    <col min="15505" max="15505" width="31.44140625" style="13" customWidth="1"/>
    <col min="15506" max="15506" width="16.109375" style="13" customWidth="1"/>
    <col min="15507" max="15508" width="9.33203125" style="13" customWidth="1"/>
    <col min="15509" max="15509" width="11.109375" style="13" customWidth="1"/>
    <col min="15510" max="15510" width="2.109375" style="13" customWidth="1"/>
    <col min="15511" max="15716" width="10.88671875" style="13" customWidth="1"/>
    <col min="15717" max="15717" width="12" style="13" customWidth="1"/>
    <col min="15718" max="15718" width="2.6640625" style="13" customWidth="1"/>
    <col min="15719" max="15720" width="6.44140625" style="13" customWidth="1"/>
    <col min="15721" max="15721" width="5.88671875" style="13" customWidth="1"/>
    <col min="15722" max="15722" width="6.44140625" style="13" customWidth="1"/>
    <col min="15723" max="15723" width="13.6640625" style="13" customWidth="1"/>
    <col min="15724" max="15725" width="9" style="13" customWidth="1"/>
    <col min="15726" max="15726" width="2.44140625" style="13" customWidth="1"/>
    <col min="15727" max="15727" width="8.88671875" style="13" customWidth="1"/>
    <col min="15728" max="15728" width="7.44140625" style="13" customWidth="1"/>
    <col min="15729" max="15731" width="3.6640625" style="13" customWidth="1"/>
    <col min="15732"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33203125" style="13" customWidth="1"/>
    <col min="15756" max="15756" width="23.44140625" style="13" customWidth="1"/>
    <col min="15757" max="15757" width="9.109375" style="13" customWidth="1"/>
    <col min="15758" max="15758" width="19.44140625" style="13" customWidth="1"/>
    <col min="15759" max="15759" width="42.6640625" style="13" customWidth="1"/>
    <col min="15760" max="15760" width="5.88671875" style="13" customWidth="1"/>
    <col min="15761" max="15761" width="31.44140625" style="13" customWidth="1"/>
    <col min="15762" max="15762" width="16.109375" style="13" customWidth="1"/>
    <col min="15763" max="15764" width="9.33203125" style="13" customWidth="1"/>
    <col min="15765" max="15765" width="11.109375" style="13" customWidth="1"/>
    <col min="15766" max="15766" width="2.109375" style="13" customWidth="1"/>
    <col min="15767" max="15972" width="10.88671875" style="13" customWidth="1"/>
    <col min="15973" max="15973" width="12" style="13" customWidth="1"/>
    <col min="15974" max="15974" width="2.6640625" style="13" customWidth="1"/>
    <col min="15975" max="15976" width="6.44140625" style="13" customWidth="1"/>
    <col min="15977" max="15977" width="5.88671875" style="13" customWidth="1"/>
    <col min="15978" max="15978" width="6.44140625" style="13" customWidth="1"/>
    <col min="15979" max="15979" width="13.6640625" style="13" customWidth="1"/>
    <col min="15980" max="15981" width="9" style="13" customWidth="1"/>
    <col min="15982" max="15982" width="2.44140625" style="13" customWidth="1"/>
    <col min="15983" max="15983" width="8.88671875" style="13" customWidth="1"/>
    <col min="15984" max="15984" width="7.44140625" style="13" customWidth="1"/>
    <col min="15985" max="15987" width="3.6640625" style="13" customWidth="1"/>
    <col min="15988"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33203125" style="13" customWidth="1"/>
    <col min="16012" max="16012" width="23.44140625" style="13" customWidth="1"/>
    <col min="16013" max="16013" width="9.109375" style="13" customWidth="1"/>
    <col min="16014" max="16014" width="19.44140625" style="13" customWidth="1"/>
    <col min="16015" max="16015" width="42.6640625" style="13" customWidth="1"/>
    <col min="16016" max="16016" width="5.88671875" style="13" customWidth="1"/>
    <col min="16017" max="16017" width="31.44140625" style="13" customWidth="1"/>
    <col min="16018" max="16018" width="16.109375" style="13" customWidth="1"/>
    <col min="16019" max="16020" width="9.33203125" style="13" customWidth="1"/>
    <col min="16021" max="16021" width="11.109375" style="13" customWidth="1"/>
    <col min="16022" max="16022" width="2.109375" style="13" customWidth="1"/>
    <col min="16023" max="16228" width="10.88671875" style="13" customWidth="1"/>
    <col min="16229" max="16229" width="12" style="13" customWidth="1"/>
    <col min="16230" max="16230" width="2.6640625" style="13" customWidth="1"/>
    <col min="16231" max="16232" width="6.44140625" style="13" customWidth="1"/>
    <col min="16233" max="16233" width="5.88671875" style="13" customWidth="1"/>
    <col min="16234" max="16234" width="6.44140625" style="13" customWidth="1"/>
    <col min="16235" max="16235" width="13.6640625" style="13" customWidth="1"/>
    <col min="16236" max="16237" width="9" style="13" customWidth="1"/>
    <col min="16238" max="16238" width="2.44140625" style="13" customWidth="1"/>
    <col min="16239" max="16239" width="8.88671875" style="13" customWidth="1"/>
    <col min="16240" max="16240" width="7.44140625" style="13" customWidth="1"/>
    <col min="16241" max="16243" width="3.6640625" style="13" customWidth="1"/>
    <col min="16244"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33203125" style="13" customWidth="1"/>
    <col min="16268" max="16268" width="23.44140625" style="13" customWidth="1"/>
    <col min="16269" max="16269" width="9.109375" style="13" customWidth="1"/>
    <col min="16270" max="16270" width="19.44140625" style="13" customWidth="1"/>
    <col min="16271" max="16271" width="42.6640625" style="13" customWidth="1"/>
    <col min="16272" max="16272" width="5.88671875" style="13" customWidth="1"/>
    <col min="16273" max="16273" width="31.44140625" style="13" customWidth="1"/>
    <col min="16274" max="16274" width="16.109375" style="13" customWidth="1"/>
    <col min="16275" max="16276" width="9.3320312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98" ht="10.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98" ht="9.7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98" ht="10.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98" ht="9.7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98" ht="100.5" customHeight="1">
      <c r="A5" s="7"/>
      <c r="B5" s="45" t="s">
        <v>52</v>
      </c>
      <c r="C5" s="46" t="s">
        <v>53</v>
      </c>
      <c r="D5" s="45" t="s">
        <v>85</v>
      </c>
      <c r="E5" s="640" t="s">
        <v>86</v>
      </c>
      <c r="F5" s="641"/>
      <c r="G5" s="642"/>
      <c r="H5" s="48" t="s">
        <v>87</v>
      </c>
      <c r="I5" s="640" t="s">
        <v>88</v>
      </c>
      <c r="J5" s="641"/>
      <c r="K5" s="641"/>
      <c r="L5" s="641"/>
      <c r="M5" s="641"/>
      <c r="N5" s="642"/>
      <c r="O5" s="643" t="s">
        <v>8</v>
      </c>
      <c r="P5" s="606"/>
      <c r="Q5" s="644">
        <v>46273</v>
      </c>
      <c r="R5" s="642"/>
      <c r="S5" s="49"/>
      <c r="T5" s="49"/>
      <c r="U5" s="660"/>
      <c r="V5" s="658"/>
      <c r="W5" s="668"/>
      <c r="X5" s="669"/>
      <c r="Y5" s="52"/>
      <c r="Z5" s="52"/>
      <c r="AA5" s="52"/>
      <c r="AB5" s="52"/>
      <c r="AC5" s="52"/>
      <c r="AD5" s="52"/>
      <c r="AE5" s="52"/>
      <c r="AF5" s="52"/>
      <c r="AG5" s="52"/>
      <c r="AH5" s="52"/>
      <c r="AI5" s="53"/>
      <c r="AJ5" s="53"/>
      <c r="AK5" s="52"/>
      <c r="AL5" s="52"/>
      <c r="AM5" s="52"/>
      <c r="AN5" s="53"/>
      <c r="AO5" s="54"/>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98"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98" s="7" customFormat="1" ht="10.5" customHeight="1">
      <c r="A7" s="10"/>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SUM(CS9:CS32)</f>
        <v>2.4000000000000008</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98" s="81" customFormat="1" ht="69.75"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68" t="s">
        <v>122</v>
      </c>
      <c r="AD8" s="68" t="s">
        <v>123</v>
      </c>
      <c r="AE8" s="68" t="s">
        <v>124</v>
      </c>
      <c r="AF8" s="68" t="s">
        <v>125</v>
      </c>
      <c r="AG8" s="68" t="s">
        <v>126</v>
      </c>
      <c r="AH8" s="68" t="s">
        <v>127</v>
      </c>
      <c r="AI8" s="68" t="s">
        <v>128</v>
      </c>
      <c r="AJ8" s="68" t="s">
        <v>129</v>
      </c>
      <c r="AK8" s="68" t="s">
        <v>130</v>
      </c>
      <c r="AL8" s="68" t="s">
        <v>131</v>
      </c>
      <c r="AM8" s="70" t="s">
        <v>132</v>
      </c>
      <c r="AN8" s="70" t="s">
        <v>133</v>
      </c>
      <c r="AO8" s="70" t="s">
        <v>134</v>
      </c>
      <c r="AP8" s="70" t="s">
        <v>135</v>
      </c>
      <c r="AQ8" s="68" t="s">
        <v>136</v>
      </c>
      <c r="AR8" s="68" t="s">
        <v>137</v>
      </c>
      <c r="AS8" s="68" t="s">
        <v>138</v>
      </c>
      <c r="AT8" s="68" t="s">
        <v>139</v>
      </c>
      <c r="AU8" s="71" t="s">
        <v>140</v>
      </c>
      <c r="AV8" s="71" t="s">
        <v>141</v>
      </c>
      <c r="AW8" s="71" t="s">
        <v>142</v>
      </c>
      <c r="AX8" s="71" t="s">
        <v>143</v>
      </c>
      <c r="AY8" s="72" t="s">
        <v>144</v>
      </c>
      <c r="AZ8" s="72" t="s">
        <v>145</v>
      </c>
      <c r="BA8" s="72" t="s">
        <v>146</v>
      </c>
      <c r="BB8" s="72" t="s">
        <v>147</v>
      </c>
      <c r="BC8" s="73" t="s">
        <v>148</v>
      </c>
      <c r="BD8" s="73" t="s">
        <v>149</v>
      </c>
      <c r="BE8" s="73" t="s">
        <v>150</v>
      </c>
      <c r="BF8" s="73" t="s">
        <v>151</v>
      </c>
      <c r="BG8" s="74" t="s">
        <v>152</v>
      </c>
      <c r="BH8" s="74" t="s">
        <v>153</v>
      </c>
      <c r="BI8" s="74" t="s">
        <v>154</v>
      </c>
      <c r="BJ8" s="74" t="s">
        <v>155</v>
      </c>
      <c r="BK8" s="75" t="s">
        <v>156</v>
      </c>
      <c r="BL8" s="75" t="s">
        <v>157</v>
      </c>
      <c r="BM8" s="75" t="s">
        <v>158</v>
      </c>
      <c r="BN8" s="75" t="s">
        <v>159</v>
      </c>
      <c r="BO8" s="71" t="s">
        <v>160</v>
      </c>
      <c r="BP8" s="71" t="s">
        <v>161</v>
      </c>
      <c r="BQ8" s="71" t="s">
        <v>162</v>
      </c>
      <c r="BR8" s="71" t="s">
        <v>163</v>
      </c>
      <c r="BS8" s="72" t="s">
        <v>160</v>
      </c>
      <c r="BT8" s="72" t="s">
        <v>164</v>
      </c>
      <c r="BU8" s="72" t="s">
        <v>165</v>
      </c>
      <c r="BV8" s="72" t="s">
        <v>166</v>
      </c>
      <c r="BW8" s="73" t="s">
        <v>167</v>
      </c>
      <c r="BX8" s="73" t="s">
        <v>168</v>
      </c>
      <c r="BY8" s="73" t="s">
        <v>169</v>
      </c>
      <c r="BZ8" s="73" t="s">
        <v>170</v>
      </c>
      <c r="CA8" s="74" t="s">
        <v>171</v>
      </c>
      <c r="CB8" s="74" t="s">
        <v>172</v>
      </c>
      <c r="CC8" s="74" t="s">
        <v>173</v>
      </c>
      <c r="CD8" s="74" t="s">
        <v>174</v>
      </c>
      <c r="CE8" s="75" t="s">
        <v>175</v>
      </c>
      <c r="CF8" s="75" t="s">
        <v>176</v>
      </c>
      <c r="CG8" s="75" t="s">
        <v>177</v>
      </c>
      <c r="CH8" s="75" t="s">
        <v>178</v>
      </c>
      <c r="CI8" s="75"/>
      <c r="CJ8" s="75"/>
      <c r="CK8" s="75"/>
      <c r="CL8" s="68" t="s">
        <v>179</v>
      </c>
      <c r="CM8" s="68" t="s">
        <v>180</v>
      </c>
      <c r="CN8" s="68" t="s">
        <v>181</v>
      </c>
      <c r="CO8" s="68" t="s">
        <v>182</v>
      </c>
      <c r="CP8" s="68" t="s">
        <v>183</v>
      </c>
      <c r="CQ8" s="68" t="s">
        <v>184</v>
      </c>
      <c r="CR8" s="76" t="s">
        <v>185</v>
      </c>
      <c r="CS8" s="76" t="s">
        <v>186</v>
      </c>
      <c r="CT8" s="76"/>
      <c r="CU8" s="68" t="s">
        <v>187</v>
      </c>
      <c r="CV8" s="68"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79"/>
      <c r="GK8" s="80"/>
    </row>
    <row r="9" spans="1:193 1680:1698" ht="174.75" customHeight="1">
      <c r="A9" s="82">
        <v>1</v>
      </c>
      <c r="B9" s="82" t="s">
        <v>278</v>
      </c>
      <c r="C9" s="4" t="s">
        <v>279</v>
      </c>
      <c r="D9" s="83" t="s">
        <v>280</v>
      </c>
      <c r="E9" s="84" t="s">
        <v>281</v>
      </c>
      <c r="F9" s="47" t="s">
        <v>282</v>
      </c>
      <c r="G9" s="85" t="s">
        <v>283</v>
      </c>
      <c r="H9" s="85" t="s">
        <v>284</v>
      </c>
      <c r="I9" s="86" t="s">
        <v>285</v>
      </c>
      <c r="J9" s="87" t="s">
        <v>286</v>
      </c>
      <c r="K9" s="86" t="s">
        <v>69</v>
      </c>
      <c r="L9" s="86" t="s">
        <v>69</v>
      </c>
      <c r="M9" s="86" t="s">
        <v>286</v>
      </c>
      <c r="N9" s="86" t="s">
        <v>69</v>
      </c>
      <c r="O9" s="86" t="s">
        <v>69</v>
      </c>
      <c r="P9" s="86" t="s">
        <v>286</v>
      </c>
      <c r="Q9" s="86" t="s">
        <v>286</v>
      </c>
      <c r="R9" s="86" t="s">
        <v>69</v>
      </c>
      <c r="S9" s="86" t="s">
        <v>69</v>
      </c>
      <c r="T9" s="86" t="s">
        <v>69</v>
      </c>
      <c r="U9" s="86" t="s">
        <v>69</v>
      </c>
      <c r="V9" s="86" t="s">
        <v>69</v>
      </c>
      <c r="W9" s="86" t="s">
        <v>69</v>
      </c>
      <c r="X9" s="86" t="s">
        <v>286</v>
      </c>
      <c r="Y9" s="86" t="s">
        <v>286</v>
      </c>
      <c r="Z9" s="86" t="s">
        <v>286</v>
      </c>
      <c r="AA9" s="86" t="s">
        <v>286</v>
      </c>
      <c r="AB9" s="86" t="s">
        <v>286</v>
      </c>
      <c r="AC9" s="88" t="str">
        <f t="shared" ref="AC9:AC32" si="0">I9</f>
        <v>3 - Media</v>
      </c>
      <c r="AD9" s="89">
        <f t="shared" ref="AD9:AD34" si="1">IF(AC9="1 - Muy Baja",0.2,IF(AC9="2 - Baja",0.4,IF(AC9="3 - Media",0.6,IF(AC9="4 - Alta",0.8,""))))</f>
        <v>0.6</v>
      </c>
      <c r="AE9" s="90" t="str">
        <f t="shared" ref="AE9:AE32" si="2">CONCATENATE(CY9," - ",CZ9)</f>
        <v>4 - Mayor</v>
      </c>
      <c r="AF9" s="89">
        <f t="shared" ref="AF9:AF32" si="3">COUNTIF(J9:AB9,"SI")/COUNTA(J9:AB9)</f>
        <v>0.52631578947368418</v>
      </c>
      <c r="AG9" s="82" t="str">
        <f t="shared" ref="AG9:AG32" si="4">_xlfn.LET(_xlpm.P,IF(AD9&lt;=20%,1,IF(AD9&lt;=40%,2,IF(AD9&lt;=60%,3,IF(AD9&lt;=80%,4,5)))),_xlpm.I,IF(AF9&lt;=20%,1,IF(AF9&lt;=40%,2,IF(AF9&lt;=60%,3,IF(AF9&lt;=80%,4,5)))),_xlpm.S,_xlpm.P*_xlpm.I,CHOOSE(1+(_xlpm.S&gt;4)+(_xlpm.S&gt;9)+(_xlpm.S&gt;16), "BAJO", "MODERADO", "ALTO", "EXTREMO"))</f>
        <v>MODERADO</v>
      </c>
      <c r="AH9" s="89">
        <f t="shared" ref="AH9:AH32" si="5">AD9*AF9</f>
        <v>0.31578947368421051</v>
      </c>
      <c r="AI9" s="4" t="s">
        <v>287</v>
      </c>
      <c r="AJ9" s="47" t="s">
        <v>288</v>
      </c>
      <c r="AK9" s="84" t="s">
        <v>289</v>
      </c>
      <c r="AL9" s="84" t="s">
        <v>290</v>
      </c>
      <c r="AM9" s="47" t="s">
        <v>291</v>
      </c>
      <c r="AN9" s="91" t="s">
        <v>292</v>
      </c>
      <c r="AO9" s="86" t="s">
        <v>293</v>
      </c>
      <c r="AP9" s="47" t="s">
        <v>294</v>
      </c>
      <c r="AQ9" s="47" t="s">
        <v>291</v>
      </c>
      <c r="AR9" s="91" t="s">
        <v>292</v>
      </c>
      <c r="AS9" s="91" t="s">
        <v>293</v>
      </c>
      <c r="AT9" s="47" t="s">
        <v>294</v>
      </c>
      <c r="AU9" s="47" t="s">
        <v>291</v>
      </c>
      <c r="AV9" s="91" t="s">
        <v>295</v>
      </c>
      <c r="AW9" s="91" t="s">
        <v>293</v>
      </c>
      <c r="AX9" s="47" t="s">
        <v>294</v>
      </c>
      <c r="AY9" s="47" t="s">
        <v>291</v>
      </c>
      <c r="AZ9" s="91" t="s">
        <v>292</v>
      </c>
      <c r="BA9" s="91" t="s">
        <v>293</v>
      </c>
      <c r="BB9" s="47" t="s">
        <v>294</v>
      </c>
      <c r="BC9" s="47" t="s">
        <v>296</v>
      </c>
      <c r="BD9" s="91" t="s">
        <v>292</v>
      </c>
      <c r="BE9" s="91" t="s">
        <v>293</v>
      </c>
      <c r="BF9" s="47" t="s">
        <v>297</v>
      </c>
      <c r="BG9" s="47" t="s">
        <v>291</v>
      </c>
      <c r="BH9" s="91" t="s">
        <v>292</v>
      </c>
      <c r="BI9" s="91" t="s">
        <v>293</v>
      </c>
      <c r="BJ9" s="47" t="s">
        <v>294</v>
      </c>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
        <v>298</v>
      </c>
      <c r="CM9" s="93">
        <f>AD9*(1-(IF(AN9="Automático",0.25,0.15)+IF(AO9="Preventivo",0.25,IF(AO9="Detectivo",0.15,0.1))))</f>
        <v>0.36</v>
      </c>
      <c r="CN9" s="92" t="s">
        <v>299</v>
      </c>
      <c r="CO9" s="93">
        <f>AF9*(1-(IF(AN9="Automático",0.25,0.15)+IF(AO9="Preventivo",0.25,IF(AO9="Detectivo",0.15,0.1))))</f>
        <v>0.31578947368421051</v>
      </c>
      <c r="CP9" s="94" t="str">
        <f>IF(CQ9&lt;=20%,"BAJO",
   IF(CQ9&lt;=40%,"MODERADO",
      IF(CQ9&lt;=60%,"ALTO",
         "EXTREMO"
      )
   )
)</f>
        <v>BAJO</v>
      </c>
      <c r="CQ9" s="89">
        <f t="shared" ref="CQ9:CQ32" si="6">CM9*CO9</f>
        <v>0.11368421052631578</v>
      </c>
      <c r="CR9" s="95" t="s">
        <v>300</v>
      </c>
      <c r="CS9" s="94">
        <f t="shared" ref="CS9:CS32" si="7">IF(CP9="BAJO",0.1,IF(CP9="MODERADO",3,5))</f>
        <v>0.1</v>
      </c>
      <c r="CT9" s="47"/>
      <c r="CU9" s="47" t="s">
        <v>301</v>
      </c>
      <c r="CV9" s="4" t="s">
        <v>302</v>
      </c>
      <c r="CW9" s="96"/>
      <c r="CX9" s="97">
        <f t="shared" ref="CX9:CX32" si="8">COUNTIF(J9:AB9,"SI")</f>
        <v>10</v>
      </c>
      <c r="CY9" s="98">
        <f t="shared" ref="CY9:CY32" si="9">IF(CX9&lt;6,3,IF(CX9&gt;11,5,4))</f>
        <v>4</v>
      </c>
      <c r="CZ9" s="97" t="str">
        <f t="shared" ref="CZ9:CZ32" si="10">IF(CX9&lt;6,"Moderado",IF(CX9&gt;11,"Catastrófico","Mayor"))</f>
        <v>Mayor</v>
      </c>
      <c r="DA9" s="99">
        <f t="shared" ref="DA9:DA32" si="11">IF(CY9=3,0.6,IF(CY9=4,0.8,1))</f>
        <v>0.8</v>
      </c>
      <c r="DB9" s="100">
        <f t="shared" ref="DB9:DB32" si="12">IF(AN9="",0,IF(AN9="Automático",0.25,IF(AN9="Manual",0.15,0)))</f>
        <v>0.15</v>
      </c>
      <c r="DC9" s="100">
        <f t="shared" ref="DC9:DC32" si="13">IF(AI9="",0,IF(AO9="Preventivo",0.25,IF(AO9="Detectivo",0.15,IF(AO9="Correctivo",0.1,0))))</f>
        <v>0.25</v>
      </c>
      <c r="DD9" s="97">
        <f t="shared" ref="DD9:DD32" si="14">IF(OR(AN9=0,AO9=0),0,DB9+DC9)</f>
        <v>0.4</v>
      </c>
      <c r="DE9" s="5">
        <f t="shared" ref="DE9:DE32" si="15">IF(DF9&gt;0.8,5,IF(DF9&gt;0.6,4,IF(DF9&gt;0.4,3,IF(DF9&gt;0.2,2,1))))</f>
        <v>2</v>
      </c>
      <c r="DF9" s="99">
        <f t="shared" ref="DF9:DF32" si="16">IF(OR(AP9="Ambos",AP9="Probabilidad"),$AD9-($AD9*$DD9),$AD9)</f>
        <v>0.36</v>
      </c>
      <c r="DG9" s="5">
        <f t="shared" ref="DG9:DG32" si="17">IF(DI9&gt;0.8,5,IF(DI9&gt;0.6,4,3))</f>
        <v>4</v>
      </c>
      <c r="DH9" s="5"/>
      <c r="DI9" s="99">
        <f t="shared" ref="DI9:DI32" si="18">IF(OR(AP9="Ambos",AP9="Impacto"),$DA9-($DA9*$DD9),$DA9)</f>
        <v>0.8</v>
      </c>
      <c r="DJ9" s="100">
        <f t="shared" ref="DJ9:DJ32" si="19">IF(AR9="",0,IF(AR9="Automático",0.25,IF(AR9="Manual",0.15,0)))</f>
        <v>0.15</v>
      </c>
      <c r="DK9" s="100">
        <f t="shared" ref="DK9:DK32" si="20">IF(AS9="",0,IF(AS9="Preventivo",0.25,IF(AS9="Detectivo",0.15,IF(AS9="Correctivo",0.1,0))))</f>
        <v>0.25</v>
      </c>
      <c r="DL9" s="97">
        <f t="shared" ref="DL9:DL32" si="21">IF(OR(AR9=0,AS9=0),0,DJ9+DK9)</f>
        <v>0.4</v>
      </c>
      <c r="DM9" s="5">
        <f t="shared" ref="DM9:DM32" si="22">IF(DN9&gt;0.8,5,IF(DN9&gt;0.6,4,IF(DN9&gt;0.4,3,IF(DN9&gt;0.2,2,1))))</f>
        <v>2</v>
      </c>
      <c r="DN9" s="99">
        <f t="shared" ref="DN9:DN32" si="23">IF(OR(AT9="Ambos",AT9="Probabilidad"),DF9-(DF9*$DL9),DF9)</f>
        <v>0.216</v>
      </c>
      <c r="DO9" s="5">
        <f t="shared" ref="DO9:DO32" si="24">IF(DP9&gt;0.8,5,IF(DP9&gt;0.6,4,3))</f>
        <v>4</v>
      </c>
      <c r="DP9" s="99">
        <f t="shared" ref="DP9:DP32" si="25">IF(OR(AT9="Ambos",AT9="Impacto"),$DI9-($DI9*$DL9),$DI9)</f>
        <v>0.8</v>
      </c>
      <c r="DQ9" s="100">
        <f t="shared" ref="DQ9:DQ32" si="26">IF(AV9="",0,IF(AV9="Automático",0.25,IF(AV9="Manual",0.15,0)))</f>
        <v>0.25</v>
      </c>
      <c r="DR9" s="100">
        <f t="shared" ref="DR9:DR32" si="27">IF(AW9="",0,IF(AW9="Preventivo",0.25,IF(AW9="Detectivo",0.15,IF(AW9="Correctivo",0.1,0))))</f>
        <v>0.25</v>
      </c>
      <c r="DS9" s="97">
        <f t="shared" ref="DS9:DS32" si="28">IF(OR(AV9=0,AW9=0),0,DQ9+DR9)</f>
        <v>0.5</v>
      </c>
      <c r="DT9" s="5">
        <f t="shared" ref="DT9:DT32" si="29">IF(DU9&gt;0.8,5,IF(DU9&gt;0.6,4,IF(DU9&gt;0.4,3,IF(DU9&gt;0.2,2,1))))</f>
        <v>1</v>
      </c>
      <c r="DU9" s="99">
        <f t="shared" ref="DU9:DU32" si="30">IF(OR(AX9="Ambos",AX9="Probabilidad"),DN9-(DN9*$DS9),DN9)</f>
        <v>0.108</v>
      </c>
      <c r="DV9" s="5">
        <f t="shared" ref="DV9:DV32" si="31">IF(DW9&gt;0.8,5,IF(DW9&gt;0.6,4,3))</f>
        <v>4</v>
      </c>
      <c r="DW9" s="99">
        <f t="shared" ref="DW9:DW32" si="32">IF(OR(AX9="Ambos",AX9="Impacto"),$DP9-($DP9*$DS9),$DP9)</f>
        <v>0.8</v>
      </c>
      <c r="DX9" s="100">
        <f t="shared" ref="DX9:DX32" si="33">IF(AZ9="",0,IF(AZ9="Automático",0.25,IF(AZ9="Manual",0.15,0)))</f>
        <v>0.15</v>
      </c>
      <c r="DY9" s="100">
        <f>IF(BA9="",0,IF(BA9="Preventivo",0.25,IF(BA9="Detectivo",0.15,IF(BA11="Correctivo",0.1,0))))</f>
        <v>0.25</v>
      </c>
      <c r="DZ9" s="97">
        <f t="shared" ref="DZ9:DZ32" si="34">IF(OR(AZ9=0,BA9=0),0,DX9+DY9)</f>
        <v>0.4</v>
      </c>
      <c r="EA9" s="5">
        <f t="shared" ref="EA9:EA32" si="35">IF(EB9&gt;0.8,5,IF(EB9&gt;0.6,4,IF(EB9&gt;0.4,3,IF(EB9&gt;0.2,2,1))))</f>
        <v>1</v>
      </c>
      <c r="EB9" s="99">
        <f t="shared" ref="EB9:EB32" si="36">IF(OR(BB9="Ambos",BB9="Probabilidad"),DU9-(DU9*$DZ9),DU9)</f>
        <v>6.4799999999999996E-2</v>
      </c>
      <c r="EC9" s="5">
        <f t="shared" ref="EC9:EC32" si="37">IF(ED9&gt;0.8,5,IF(ED9&gt;0.6,4,3))</f>
        <v>4</v>
      </c>
      <c r="ED9" s="99">
        <f t="shared" ref="ED9:ED32" si="38">IF(OR(BB9="Ambos",BB9="Impacto"),$DW9-($DW9*$DZ9),$DW9)</f>
        <v>0.8</v>
      </c>
      <c r="EE9" s="100">
        <f t="shared" ref="EE9:EE32" si="39">IF(BD9="",0,IF(BD9="Automático",0.25,IF(BD9="Manual",0.15,0)))</f>
        <v>0.15</v>
      </c>
      <c r="EF9" s="100">
        <f t="shared" ref="EF9:EF32" si="40">IF(BE9="",0,IF(BE9="Preventivo",0.25,IF(BE9="Detectivo",0.15,IF(BE9="Correctivo",0.1,0))))</f>
        <v>0.25</v>
      </c>
      <c r="EG9" s="97">
        <f t="shared" ref="EG9:EG32" si="41">IF(OR(BD9=0,BE9=0),0,EE9+EF9)</f>
        <v>0.4</v>
      </c>
      <c r="EH9" s="5">
        <f t="shared" ref="EH9:EH32" si="42">IF(EI9&gt;0.8,5,IF(EI9&gt;0.6,4,IF(EI9&gt;0.4,3,IF(EI9&gt;0.2,2,1))))</f>
        <v>1</v>
      </c>
      <c r="EI9" s="99">
        <f t="shared" ref="EI9:EI32" si="43">IF(OR(BF9="Ambos",BF9="Probabilidad"),EB9-(EB9*$EG9),EB9)</f>
        <v>6.4799999999999996E-2</v>
      </c>
      <c r="EJ9" s="5">
        <f t="shared" ref="EJ9:EJ32" si="44">IF(EK9&gt;0.8,5,IF(EK9&gt;0.6,4,3))</f>
        <v>3</v>
      </c>
      <c r="EK9" s="99">
        <f t="shared" ref="EK9:EK32" si="45">IF(OR(BF9="Ambos",BF9="Impacto"),$ED9-($ED9*$EG9),$ED9)</f>
        <v>0.48</v>
      </c>
      <c r="EL9" s="100">
        <f t="shared" ref="EL9:EL32" si="46">IF(BH9="",0,IF(BH9="Automático",0.25,IF(BH9="Manual",0.15,0)))</f>
        <v>0.15</v>
      </c>
      <c r="EM9" s="100">
        <f t="shared" ref="EM9:EM32" si="47">IF(BI9="",0,IF(BI9="Preventivo",0.25,IF(BI9="Detectivo",0.15,IF(BI9="Correctivo",0.1,0))))</f>
        <v>0.25</v>
      </c>
      <c r="EN9" s="97">
        <f t="shared" ref="EN9:EN32" si="48">IF(OR(BH9=0,BI9=0),0,EL9+EM9)</f>
        <v>0.4</v>
      </c>
      <c r="EO9" s="5">
        <f t="shared" ref="EO9:EO32" si="49">IF(EP9&gt;0.8,5,IF(EP9&gt;0.6,4,IF(EP9&gt;0.4,3,IF(EP9&gt;0.2,2,1))))</f>
        <v>1</v>
      </c>
      <c r="EP9" s="99">
        <f t="shared" ref="EP9:EP32" si="50">IF(OR(BF9="Ambos",BF9="Probabilidad"),EI9-(EI9*$EN9),EI9)</f>
        <v>6.4799999999999996E-2</v>
      </c>
      <c r="EQ9" s="5">
        <f t="shared" ref="EQ9:EQ32" si="51">IF(ER9&gt;0.8,5,IF(ER9&gt;0.6,4,3))</f>
        <v>3</v>
      </c>
      <c r="ER9" s="99">
        <f t="shared" ref="ER9:ER32" si="52">IF(OR(BJ9="Ambos",BJ9="Impacto"),$EK9-($EK9*$EN9),$EK9)</f>
        <v>0.48</v>
      </c>
      <c r="ES9" s="100">
        <f t="shared" ref="ES9:ES32" si="53">IF(BL9="",0,IF(BL9="Automático",0.25,IF(BL9="Manual",0.15,0)))</f>
        <v>0</v>
      </c>
      <c r="ET9" s="100">
        <f t="shared" ref="ET9:ET32" si="54">IF(BM9="",0,IF(BM9="Preventivo",0.25,IF(BM9="Detectivo",0.15,IF(BM9="Correctivo",0.1,0))))</f>
        <v>0</v>
      </c>
      <c r="EU9" s="97">
        <f t="shared" ref="EU9:EU32" si="55">IF(OR(BL9=0,BM9=0),0,ES9+ET9)</f>
        <v>0</v>
      </c>
      <c r="EV9" s="5">
        <f t="shared" ref="EV9:EV32" si="56">IF(EW9&gt;0.8,5,IF(EW9&gt;0.6,4,IF(EW9&gt;0.4,3,IF(EW9&gt;0.2,2,1))))</f>
        <v>1</v>
      </c>
      <c r="EW9" s="99">
        <f t="shared" ref="EW9:EW32" si="57">IF(OR(BP9="Ambos",BP9="Probabilidad"),EP9-(EP9*$EU9),EP9)</f>
        <v>6.4799999999999996E-2</v>
      </c>
      <c r="EX9" s="5">
        <f t="shared" ref="EX9:EX32" si="58">IF(EY9&gt;0.8,5,IF(EY9&gt;0.6,4,3))</f>
        <v>3</v>
      </c>
      <c r="EY9" s="99">
        <f t="shared" ref="EY9:EY32" si="59">IF(OR(BN9="Ambos",BN9="Impacto"),$ER9-($ER9*$EU9),$ER9)</f>
        <v>0.48</v>
      </c>
      <c r="EZ9" s="100">
        <f t="shared" ref="EZ9:EZ32" si="60">IF(BP9="",0,IF(BP9="Automático",0.25,IF(BP9="Manual",0.15,0)))</f>
        <v>0</v>
      </c>
      <c r="FA9" s="100">
        <f t="shared" ref="FA9:FA32" si="61">IF(BQ9="",0,IF(BQ9="Preventivo",0.25,IF(BQ9="Detectivo",0.15,IF(BQ9="Correctivo",0.1,0))))</f>
        <v>0</v>
      </c>
      <c r="FB9" s="97">
        <f t="shared" ref="FB9:FB32" si="62">IF(OR(BP9=0,BQ9=0),0,EZ9+FA9)</f>
        <v>0</v>
      </c>
      <c r="FC9" s="5">
        <f t="shared" ref="FC9:FC32" si="63">IF(FD9&gt;0.8,5,IF(FD9&gt;0.6,4,IF(FD9&gt;0.4,3,IF(FD9&gt;0.2,2,1))))</f>
        <v>1</v>
      </c>
      <c r="FD9" s="99">
        <f t="shared" ref="FD9:FD32" si="64">IF(OR(BR9="Ambos",BR9="Probabilidad"),EW9-(EW9*$FB9),EW9)</f>
        <v>6.4799999999999996E-2</v>
      </c>
      <c r="FE9" s="5">
        <f t="shared" ref="FE9:FE32" si="65">IF(FF9&gt;0.8,5,IF(FF9&gt;0.6,4,3))</f>
        <v>3</v>
      </c>
      <c r="FF9" s="99">
        <f t="shared" ref="FF9:FF32" si="66">IF(OR(BR9="Ambos",BR9="Impacto"),$EY9-($EY9*$FB9),$EY9)</f>
        <v>0.48</v>
      </c>
      <c r="FG9" s="100">
        <f t="shared" ref="FG9:FG32" si="67">IF(BT9="",0,IF(BT9="Automático",0.25,IF(BT9="Manual",0.15,0)))</f>
        <v>0</v>
      </c>
      <c r="FH9" s="100">
        <f t="shared" ref="FH9:FH32" si="68">IF(BU9="",0,IF(BU9="Preventivo",0.25,IF(BU9="Detectivo",0.15,IF(BU9="Correctivo",0.1,0))))</f>
        <v>0</v>
      </c>
      <c r="FI9" s="97">
        <f t="shared" ref="FI9:FI32" si="69">IF(OR(BT9=0,BU9=0),0,FG9+FH9)</f>
        <v>0</v>
      </c>
      <c r="FJ9" s="5">
        <f t="shared" ref="FJ9:FJ32" si="70">IF(FK9&gt;0.8,5,IF(FK9&gt;0.6,4,IF(FK9&gt;0.4,3,IF(FK9&gt;0.2,2,1))))</f>
        <v>1</v>
      </c>
      <c r="FK9" s="99">
        <f t="shared" ref="FK9:FK32" si="71">IF(OR(BV9="Ambos",BV9="Probabilidad"),FD9-(FD9*$FI9),FD9)</f>
        <v>6.4799999999999996E-2</v>
      </c>
      <c r="FL9" s="5">
        <f t="shared" ref="FL9:FL32" si="72">IF(FM9&gt;0.8,5,IF(FM9&gt;0.6,4,3))</f>
        <v>3</v>
      </c>
      <c r="FM9" s="99">
        <f t="shared" ref="FM9:FM32" si="73">IF(OR(BV9="Ambos",BV9="Impacto"),$FF9-($FF9*$FI9),$FF9)</f>
        <v>0.48</v>
      </c>
      <c r="FN9" s="100">
        <f t="shared" ref="FN9:FN32" si="74">IF(BX9="",0,IF(BX9="Automático",0.25,IF(BX9="Manual",0.15,0)))</f>
        <v>0</v>
      </c>
      <c r="FO9" s="100">
        <f t="shared" ref="FO9:FO32" si="75">IF(BY9="",0,IF(BY9="Preventivo",0.25,IF(BY9="Detectivo",0.15,IF(BY9="Correctivo",0.1,0))))</f>
        <v>0</v>
      </c>
      <c r="FP9" s="97">
        <f t="shared" ref="FP9:FP32" si="76">IF(OR(BX9=0,BY9=0),0,FN9+FO9)</f>
        <v>0</v>
      </c>
      <c r="FQ9" s="5">
        <f t="shared" ref="FQ9:FQ32" si="77">IF(FR9&gt;0.8,5,IF(FR9&gt;0.6,4,IF(FR9&gt;0.4,3,IF(FR9&gt;0.2,2,1))))</f>
        <v>1</v>
      </c>
      <c r="FR9" s="99">
        <f t="shared" ref="FR9:FR32" si="78">IF(OR(BZ9="Ambos",BZ9="Probabilidad"),FK9-(FK9*$FP9),FK9)</f>
        <v>6.4799999999999996E-2</v>
      </c>
      <c r="FS9" s="5">
        <f t="shared" ref="FS9:FS32" si="79">IF(FT9&gt;0.8,5,IF(FT9&gt;0.6,4,3))</f>
        <v>3</v>
      </c>
      <c r="FT9" s="99">
        <f t="shared" ref="FT9:FT32" si="80">IF(OR(BZ9="Ambos",BZ9="Impacto"),$FM9-($FM9*$FP9),$FM9)</f>
        <v>0.48</v>
      </c>
      <c r="FU9" s="100">
        <f t="shared" ref="FU9:FU32" si="81">IF(CB9="",0,IF(CB9="Automático",0.25,IF(CB9="Manual",0.15,0)))</f>
        <v>0</v>
      </c>
      <c r="FV9" s="100">
        <f t="shared" ref="FV9:FV32" si="82">IF(CC9="",0,IF(CC9="Preventivo",0.25,IF(CC9="Detectivo",0.15,IF(CC9="Correctivo",0.1,0))))</f>
        <v>0</v>
      </c>
      <c r="FW9" s="97">
        <f t="shared" ref="FW9:FW32" si="83">IF(OR(CB9=0,CC9=0),0,FU9+FV9)</f>
        <v>0</v>
      </c>
      <c r="FX9" s="5">
        <f t="shared" ref="FX9:FX32" si="84">IF(FY9&gt;0.8,5,IF(FY9&gt;0.6,4,IF(FY9&gt;0.4,3,IF(FY9&gt;0.2,2,1))))</f>
        <v>1</v>
      </c>
      <c r="FY9" s="99">
        <f t="shared" ref="FY9:FY32" si="85">IF(OR(CD9="Ambos",CD9="Probabilidad"),FR9-(FR9*$FW9),FR9)</f>
        <v>6.4799999999999996E-2</v>
      </c>
      <c r="FZ9" s="5">
        <f t="shared" ref="FZ9:FZ32" si="86">IF(GA9&gt;0.8,5,IF(GA9&gt;0.6,4,3))</f>
        <v>3</v>
      </c>
      <c r="GA9" s="99">
        <f t="shared" ref="GA9:GA32" si="87">IF(OR(CD9="Ambos",CD9="Impacto"),$FT9-($FT9*$FW9),$FT9)</f>
        <v>0.48</v>
      </c>
      <c r="GB9" s="100">
        <f t="shared" ref="GB9:GB32" si="88">IF(CF9="",0,IF(CF9="Automático",0.25,IF(CF9="Manual",0.15,0)))</f>
        <v>0</v>
      </c>
      <c r="GC9" s="100">
        <f t="shared" ref="GC9:GC32" si="89">IF(CG9="",0,IF(CG9="Preventivo",0.25,IF(CG9="Detectivo",0.15,IF(CG9="Correctivo",0.1,0))))</f>
        <v>0</v>
      </c>
      <c r="GD9" s="97">
        <f t="shared" ref="GD9:GD32" si="90">IF(OR(CF9=0,CG9=0),0,GB9+GC9)</f>
        <v>0</v>
      </c>
      <c r="GE9" s="5">
        <f t="shared" ref="GE9:GE32" si="91">IF(GF9&gt;0.8,5,IF(GF9&gt;0.6,4,IF(GF9&gt;0.4,3,IF(GF9&gt;0.2,2,1))))</f>
        <v>1</v>
      </c>
      <c r="GF9" s="99">
        <f t="shared" ref="GF9:GF32" si="92">IF(OR(CH9="Ambos",CH9="Probabilidad"),FY9-(FY9*$GD9),FY9)</f>
        <v>6.4799999999999996E-2</v>
      </c>
      <c r="GG9" s="5">
        <f t="shared" ref="GG9:GG32" si="93">IF(GH9&gt;0.8,5,IF(GH9&gt;0.6,4,3))</f>
        <v>3</v>
      </c>
      <c r="GH9" s="99">
        <f t="shared" ref="GH9:GH32" si="94">IF(OR(CH9="Ambos",CH9="Impacto"),$GA9-($GA9*$GD9),$GA9)</f>
        <v>0.48</v>
      </c>
      <c r="GI9" s="99">
        <f t="shared" ref="GI9:GI32" si="95">IF(GH9&lt;0.6,0.6,GH9)</f>
        <v>0.6</v>
      </c>
      <c r="GJ9" s="101"/>
      <c r="GK9" s="7"/>
    </row>
    <row r="10" spans="1:193 1680:1698" ht="129.75" customHeight="1">
      <c r="A10" s="82">
        <v>2</v>
      </c>
      <c r="B10" s="82" t="s">
        <v>278</v>
      </c>
      <c r="C10" s="4" t="s">
        <v>303</v>
      </c>
      <c r="D10" s="83" t="s">
        <v>304</v>
      </c>
      <c r="E10" s="84" t="s">
        <v>281</v>
      </c>
      <c r="F10" s="47" t="s">
        <v>305</v>
      </c>
      <c r="G10" s="85" t="s">
        <v>306</v>
      </c>
      <c r="H10" s="85" t="s">
        <v>284</v>
      </c>
      <c r="I10" s="86" t="s">
        <v>285</v>
      </c>
      <c r="J10" s="87" t="s">
        <v>286</v>
      </c>
      <c r="K10" s="86" t="s">
        <v>69</v>
      </c>
      <c r="L10" s="86" t="s">
        <v>69</v>
      </c>
      <c r="M10" s="86" t="s">
        <v>286</v>
      </c>
      <c r="N10" s="86" t="s">
        <v>69</v>
      </c>
      <c r="O10" s="86" t="s">
        <v>69</v>
      </c>
      <c r="P10" s="86" t="s">
        <v>286</v>
      </c>
      <c r="Q10" s="86" t="s">
        <v>286</v>
      </c>
      <c r="R10" s="86" t="s">
        <v>69</v>
      </c>
      <c r="S10" s="86" t="s">
        <v>69</v>
      </c>
      <c r="T10" s="86" t="s">
        <v>69</v>
      </c>
      <c r="U10" s="86" t="s">
        <v>69</v>
      </c>
      <c r="V10" s="86" t="s">
        <v>69</v>
      </c>
      <c r="W10" s="86" t="s">
        <v>69</v>
      </c>
      <c r="X10" s="86" t="s">
        <v>286</v>
      </c>
      <c r="Y10" s="86" t="s">
        <v>286</v>
      </c>
      <c r="Z10" s="86" t="s">
        <v>286</v>
      </c>
      <c r="AA10" s="86" t="s">
        <v>286</v>
      </c>
      <c r="AB10" s="86" t="s">
        <v>286</v>
      </c>
      <c r="AC10" s="88" t="str">
        <f t="shared" si="0"/>
        <v>3 - Media</v>
      </c>
      <c r="AD10" s="89">
        <f t="shared" si="1"/>
        <v>0.6</v>
      </c>
      <c r="AE10" s="90" t="str">
        <f t="shared" si="2"/>
        <v>4 - Mayor</v>
      </c>
      <c r="AF10" s="89">
        <f t="shared" si="3"/>
        <v>0.52631578947368418</v>
      </c>
      <c r="AG10" s="82" t="str">
        <f t="shared" si="4"/>
        <v>MODERADO</v>
      </c>
      <c r="AH10" s="89">
        <f t="shared" si="5"/>
        <v>0.31578947368421051</v>
      </c>
      <c r="AI10" s="4" t="s">
        <v>287</v>
      </c>
      <c r="AJ10" s="47" t="s">
        <v>288</v>
      </c>
      <c r="AK10" s="84" t="s">
        <v>307</v>
      </c>
      <c r="AL10" s="84" t="s">
        <v>308</v>
      </c>
      <c r="AM10" s="47" t="s">
        <v>291</v>
      </c>
      <c r="AN10" s="91" t="s">
        <v>292</v>
      </c>
      <c r="AO10" s="86" t="s">
        <v>293</v>
      </c>
      <c r="AP10" s="47" t="s">
        <v>294</v>
      </c>
      <c r="AQ10" s="47" t="s">
        <v>291</v>
      </c>
      <c r="AR10" s="91" t="s">
        <v>292</v>
      </c>
      <c r="AS10" s="91" t="s">
        <v>293</v>
      </c>
      <c r="AT10" s="47" t="s">
        <v>294</v>
      </c>
      <c r="AU10" s="47" t="s">
        <v>291</v>
      </c>
      <c r="AV10" s="91" t="s">
        <v>295</v>
      </c>
      <c r="AW10" s="91" t="s">
        <v>293</v>
      </c>
      <c r="AX10" s="47" t="s">
        <v>294</v>
      </c>
      <c r="AY10" s="47" t="s">
        <v>291</v>
      </c>
      <c r="AZ10" s="91" t="s">
        <v>292</v>
      </c>
      <c r="BA10" s="91" t="s">
        <v>293</v>
      </c>
      <c r="BB10" s="47" t="s">
        <v>294</v>
      </c>
      <c r="BC10" s="47" t="s">
        <v>296</v>
      </c>
      <c r="BD10" s="91" t="s">
        <v>292</v>
      </c>
      <c r="BE10" s="91" t="s">
        <v>293</v>
      </c>
      <c r="BF10" s="47" t="s">
        <v>297</v>
      </c>
      <c r="BG10" s="47" t="s">
        <v>291</v>
      </c>
      <c r="BH10" s="91" t="s">
        <v>292</v>
      </c>
      <c r="BI10" s="91" t="s">
        <v>293</v>
      </c>
      <c r="BJ10" s="47" t="s">
        <v>294</v>
      </c>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
        <v>298</v>
      </c>
      <c r="CM10" s="93">
        <f t="shared" ref="CM10:CM32" si="96">AH10*(1-(IF(AN10="Automático",0.25,0.15)+IF(AO10="Preventivo",0.25,IF(AO10="Detectivo",0.15,0.1))))</f>
        <v>0.18947368421052629</v>
      </c>
      <c r="CN10" s="92" t="s">
        <v>299</v>
      </c>
      <c r="CO10" s="93">
        <f t="shared" ref="CO10:CO32" si="97">CM10</f>
        <v>0.18947368421052629</v>
      </c>
      <c r="CP10" s="94" t="str">
        <f>IF(CQ10&lt;=20%,"BAJO",
   IF(CQ10&lt;=40%,"MODERADO",
      IF(CQ10&lt;=60%,"ALTO",
         "EXTREMO"
      )
   )
)</f>
        <v>BAJO</v>
      </c>
      <c r="CQ10" s="89">
        <f t="shared" si="6"/>
        <v>3.5900277008310243E-2</v>
      </c>
      <c r="CR10" s="95" t="s">
        <v>309</v>
      </c>
      <c r="CS10" s="94">
        <f t="shared" si="7"/>
        <v>0.1</v>
      </c>
      <c r="CT10" s="47"/>
      <c r="CU10" s="47" t="s">
        <v>301</v>
      </c>
      <c r="CV10" s="4" t="s">
        <v>302</v>
      </c>
      <c r="CW10" s="96"/>
      <c r="CX10" s="97">
        <f t="shared" si="8"/>
        <v>10</v>
      </c>
      <c r="CY10" s="98">
        <f t="shared" si="9"/>
        <v>4</v>
      </c>
      <c r="CZ10" s="97" t="str">
        <f t="shared" si="10"/>
        <v>Mayor</v>
      </c>
      <c r="DA10" s="99">
        <f t="shared" si="11"/>
        <v>0.8</v>
      </c>
      <c r="DB10" s="100">
        <f t="shared" si="12"/>
        <v>0.15</v>
      </c>
      <c r="DC10" s="100">
        <f t="shared" si="13"/>
        <v>0.25</v>
      </c>
      <c r="DD10" s="97">
        <f t="shared" si="14"/>
        <v>0.4</v>
      </c>
      <c r="DE10" s="5">
        <f t="shared" si="15"/>
        <v>2</v>
      </c>
      <c r="DF10" s="99">
        <f t="shared" si="16"/>
        <v>0.36</v>
      </c>
      <c r="DG10" s="5">
        <f t="shared" si="17"/>
        <v>4</v>
      </c>
      <c r="DH10" s="5"/>
      <c r="DI10" s="99">
        <f t="shared" si="18"/>
        <v>0.8</v>
      </c>
      <c r="DJ10" s="100">
        <f t="shared" si="19"/>
        <v>0.15</v>
      </c>
      <c r="DK10" s="100">
        <f t="shared" si="20"/>
        <v>0.25</v>
      </c>
      <c r="DL10" s="97">
        <f t="shared" si="21"/>
        <v>0.4</v>
      </c>
      <c r="DM10" s="5">
        <f t="shared" si="22"/>
        <v>2</v>
      </c>
      <c r="DN10" s="99">
        <f t="shared" si="23"/>
        <v>0.216</v>
      </c>
      <c r="DO10" s="5">
        <f t="shared" si="24"/>
        <v>4</v>
      </c>
      <c r="DP10" s="99">
        <f t="shared" si="25"/>
        <v>0.8</v>
      </c>
      <c r="DQ10" s="100">
        <f t="shared" si="26"/>
        <v>0.25</v>
      </c>
      <c r="DR10" s="100">
        <f t="shared" si="27"/>
        <v>0.25</v>
      </c>
      <c r="DS10" s="97">
        <f t="shared" si="28"/>
        <v>0.5</v>
      </c>
      <c r="DT10" s="5">
        <f t="shared" si="29"/>
        <v>1</v>
      </c>
      <c r="DU10" s="99">
        <f t="shared" si="30"/>
        <v>0.108</v>
      </c>
      <c r="DV10" s="5">
        <f t="shared" si="31"/>
        <v>4</v>
      </c>
      <c r="DW10" s="99">
        <f t="shared" si="32"/>
        <v>0.8</v>
      </c>
      <c r="DX10" s="100">
        <f t="shared" si="33"/>
        <v>0.15</v>
      </c>
      <c r="DY10" s="100">
        <f>IF(BA10="",0,IF(BA10="Preventivo",0.25,IF(BA10="Detectivo",0.15,IF(BA12="Correctivo",0.1,0))))</f>
        <v>0.25</v>
      </c>
      <c r="DZ10" s="97">
        <f t="shared" si="34"/>
        <v>0.4</v>
      </c>
      <c r="EA10" s="5">
        <f t="shared" si="35"/>
        <v>1</v>
      </c>
      <c r="EB10" s="99">
        <f t="shared" si="36"/>
        <v>6.4799999999999996E-2</v>
      </c>
      <c r="EC10" s="5">
        <f t="shared" si="37"/>
        <v>4</v>
      </c>
      <c r="ED10" s="99">
        <f t="shared" si="38"/>
        <v>0.8</v>
      </c>
      <c r="EE10" s="100">
        <f t="shared" si="39"/>
        <v>0.15</v>
      </c>
      <c r="EF10" s="100">
        <f t="shared" si="40"/>
        <v>0.25</v>
      </c>
      <c r="EG10" s="97">
        <f t="shared" si="41"/>
        <v>0.4</v>
      </c>
      <c r="EH10" s="5">
        <f t="shared" si="42"/>
        <v>1</v>
      </c>
      <c r="EI10" s="99">
        <f t="shared" si="43"/>
        <v>6.4799999999999996E-2</v>
      </c>
      <c r="EJ10" s="5">
        <f t="shared" si="44"/>
        <v>3</v>
      </c>
      <c r="EK10" s="99">
        <f t="shared" si="45"/>
        <v>0.48</v>
      </c>
      <c r="EL10" s="100">
        <f t="shared" si="46"/>
        <v>0.15</v>
      </c>
      <c r="EM10" s="100">
        <f t="shared" si="47"/>
        <v>0.25</v>
      </c>
      <c r="EN10" s="97">
        <f t="shared" si="48"/>
        <v>0.4</v>
      </c>
      <c r="EO10" s="5">
        <f t="shared" si="49"/>
        <v>1</v>
      </c>
      <c r="EP10" s="99">
        <f t="shared" si="50"/>
        <v>6.4799999999999996E-2</v>
      </c>
      <c r="EQ10" s="5">
        <f t="shared" si="51"/>
        <v>3</v>
      </c>
      <c r="ER10" s="99">
        <f t="shared" si="52"/>
        <v>0.48</v>
      </c>
      <c r="ES10" s="100">
        <f t="shared" si="53"/>
        <v>0</v>
      </c>
      <c r="ET10" s="100">
        <f t="shared" si="54"/>
        <v>0</v>
      </c>
      <c r="EU10" s="97">
        <f t="shared" si="55"/>
        <v>0</v>
      </c>
      <c r="EV10" s="5">
        <f t="shared" si="56"/>
        <v>1</v>
      </c>
      <c r="EW10" s="99">
        <f t="shared" si="57"/>
        <v>6.4799999999999996E-2</v>
      </c>
      <c r="EX10" s="5">
        <f t="shared" si="58"/>
        <v>3</v>
      </c>
      <c r="EY10" s="99">
        <f t="shared" si="59"/>
        <v>0.48</v>
      </c>
      <c r="EZ10" s="100">
        <f t="shared" si="60"/>
        <v>0</v>
      </c>
      <c r="FA10" s="100">
        <f t="shared" si="61"/>
        <v>0</v>
      </c>
      <c r="FB10" s="97">
        <f t="shared" si="62"/>
        <v>0</v>
      </c>
      <c r="FC10" s="5">
        <f t="shared" si="63"/>
        <v>1</v>
      </c>
      <c r="FD10" s="99">
        <f t="shared" si="64"/>
        <v>6.4799999999999996E-2</v>
      </c>
      <c r="FE10" s="5">
        <f t="shared" si="65"/>
        <v>3</v>
      </c>
      <c r="FF10" s="99">
        <f t="shared" si="66"/>
        <v>0.48</v>
      </c>
      <c r="FG10" s="100">
        <f t="shared" si="67"/>
        <v>0</v>
      </c>
      <c r="FH10" s="100">
        <f t="shared" si="68"/>
        <v>0</v>
      </c>
      <c r="FI10" s="97">
        <f t="shared" si="69"/>
        <v>0</v>
      </c>
      <c r="FJ10" s="5">
        <f t="shared" si="70"/>
        <v>1</v>
      </c>
      <c r="FK10" s="99">
        <f t="shared" si="71"/>
        <v>6.4799999999999996E-2</v>
      </c>
      <c r="FL10" s="5">
        <f t="shared" si="72"/>
        <v>3</v>
      </c>
      <c r="FM10" s="99">
        <f t="shared" si="73"/>
        <v>0.48</v>
      </c>
      <c r="FN10" s="100">
        <f t="shared" si="74"/>
        <v>0</v>
      </c>
      <c r="FO10" s="100">
        <f t="shared" si="75"/>
        <v>0</v>
      </c>
      <c r="FP10" s="97">
        <f t="shared" si="76"/>
        <v>0</v>
      </c>
      <c r="FQ10" s="5">
        <f t="shared" si="77"/>
        <v>1</v>
      </c>
      <c r="FR10" s="99">
        <f t="shared" si="78"/>
        <v>6.4799999999999996E-2</v>
      </c>
      <c r="FS10" s="5">
        <f t="shared" si="79"/>
        <v>3</v>
      </c>
      <c r="FT10" s="99">
        <f t="shared" si="80"/>
        <v>0.48</v>
      </c>
      <c r="FU10" s="100">
        <f t="shared" si="81"/>
        <v>0</v>
      </c>
      <c r="FV10" s="100">
        <f t="shared" si="82"/>
        <v>0</v>
      </c>
      <c r="FW10" s="97">
        <f t="shared" si="83"/>
        <v>0</v>
      </c>
      <c r="FX10" s="5">
        <f t="shared" si="84"/>
        <v>1</v>
      </c>
      <c r="FY10" s="99">
        <f t="shared" si="85"/>
        <v>6.4799999999999996E-2</v>
      </c>
      <c r="FZ10" s="5">
        <f t="shared" si="86"/>
        <v>3</v>
      </c>
      <c r="GA10" s="99">
        <f t="shared" si="87"/>
        <v>0.48</v>
      </c>
      <c r="GB10" s="100">
        <f t="shared" si="88"/>
        <v>0</v>
      </c>
      <c r="GC10" s="100">
        <f t="shared" si="89"/>
        <v>0</v>
      </c>
      <c r="GD10" s="97">
        <f t="shared" si="90"/>
        <v>0</v>
      </c>
      <c r="GE10" s="5">
        <f t="shared" si="91"/>
        <v>1</v>
      </c>
      <c r="GF10" s="99">
        <f t="shared" si="92"/>
        <v>6.4799999999999996E-2</v>
      </c>
      <c r="GG10" s="5">
        <f t="shared" si="93"/>
        <v>3</v>
      </c>
      <c r="GH10" s="99">
        <f t="shared" si="94"/>
        <v>0.48</v>
      </c>
      <c r="GI10" s="99">
        <f t="shared" si="95"/>
        <v>0.6</v>
      </c>
      <c r="GJ10" s="101"/>
      <c r="GK10" s="7"/>
    </row>
    <row r="11" spans="1:193 1680:1698" ht="129.75" customHeight="1">
      <c r="A11" s="82">
        <v>3</v>
      </c>
      <c r="B11" s="82" t="s">
        <v>278</v>
      </c>
      <c r="C11" s="4" t="s">
        <v>310</v>
      </c>
      <c r="D11" s="83" t="s">
        <v>280</v>
      </c>
      <c r="E11" s="84" t="s">
        <v>281</v>
      </c>
      <c r="F11" s="47" t="s">
        <v>282</v>
      </c>
      <c r="G11" s="85" t="s">
        <v>283</v>
      </c>
      <c r="H11" s="85" t="s">
        <v>284</v>
      </c>
      <c r="I11" s="86" t="s">
        <v>311</v>
      </c>
      <c r="J11" s="87" t="s">
        <v>286</v>
      </c>
      <c r="K11" s="86" t="s">
        <v>69</v>
      </c>
      <c r="L11" s="86" t="s">
        <v>69</v>
      </c>
      <c r="M11" s="86" t="s">
        <v>286</v>
      </c>
      <c r="N11" s="86" t="s">
        <v>69</v>
      </c>
      <c r="O11" s="86" t="s">
        <v>69</v>
      </c>
      <c r="P11" s="86" t="s">
        <v>286</v>
      </c>
      <c r="Q11" s="86" t="s">
        <v>286</v>
      </c>
      <c r="R11" s="86" t="s">
        <v>69</v>
      </c>
      <c r="S11" s="86" t="s">
        <v>69</v>
      </c>
      <c r="T11" s="86" t="s">
        <v>69</v>
      </c>
      <c r="U11" s="86" t="s">
        <v>69</v>
      </c>
      <c r="V11" s="86" t="s">
        <v>69</v>
      </c>
      <c r="W11" s="86" t="s">
        <v>69</v>
      </c>
      <c r="X11" s="86" t="s">
        <v>286</v>
      </c>
      <c r="Y11" s="86" t="s">
        <v>286</v>
      </c>
      <c r="Z11" s="86" t="s">
        <v>286</v>
      </c>
      <c r="AA11" s="86" t="s">
        <v>286</v>
      </c>
      <c r="AB11" s="86" t="s">
        <v>286</v>
      </c>
      <c r="AC11" s="88" t="str">
        <f t="shared" si="0"/>
        <v>4 - Alta</v>
      </c>
      <c r="AD11" s="89">
        <f t="shared" si="1"/>
        <v>0.8</v>
      </c>
      <c r="AE11" s="90" t="str">
        <f t="shared" si="2"/>
        <v>4 - Mayor</v>
      </c>
      <c r="AF11" s="89">
        <f t="shared" si="3"/>
        <v>0.52631578947368418</v>
      </c>
      <c r="AG11" s="82" t="str">
        <f t="shared" si="4"/>
        <v>ALTO</v>
      </c>
      <c r="AH11" s="89">
        <f t="shared" si="5"/>
        <v>0.42105263157894735</v>
      </c>
      <c r="AI11" s="4" t="s">
        <v>312</v>
      </c>
      <c r="AJ11" s="47" t="s">
        <v>288</v>
      </c>
      <c r="AK11" s="85" t="s">
        <v>313</v>
      </c>
      <c r="AL11" s="85" t="s">
        <v>314</v>
      </c>
      <c r="AM11" s="47" t="s">
        <v>291</v>
      </c>
      <c r="AN11" s="91" t="s">
        <v>292</v>
      </c>
      <c r="AO11" s="86" t="s">
        <v>293</v>
      </c>
      <c r="AP11" s="47" t="s">
        <v>294</v>
      </c>
      <c r="AQ11" s="47" t="s">
        <v>291</v>
      </c>
      <c r="AR11" s="91" t="s">
        <v>292</v>
      </c>
      <c r="AS11" s="91" t="s">
        <v>293</v>
      </c>
      <c r="AT11" s="47" t="s">
        <v>294</v>
      </c>
      <c r="AU11" s="47"/>
      <c r="AV11" s="91"/>
      <c r="AW11" s="91"/>
      <c r="AX11" s="47"/>
      <c r="AY11" s="47"/>
      <c r="AZ11" s="91"/>
      <c r="BA11" s="91"/>
      <c r="BB11" s="47"/>
      <c r="BC11" s="47"/>
      <c r="BD11" s="91"/>
      <c r="BE11" s="91"/>
      <c r="BF11" s="47"/>
      <c r="BG11" s="47" t="s">
        <v>291</v>
      </c>
      <c r="BH11" s="91" t="s">
        <v>292</v>
      </c>
      <c r="BI11" s="91" t="s">
        <v>293</v>
      </c>
      <c r="BJ11" s="47" t="s">
        <v>294</v>
      </c>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
        <v>315</v>
      </c>
      <c r="CM11" s="93">
        <f t="shared" si="96"/>
        <v>0.25263157894736837</v>
      </c>
      <c r="CN11" s="92" t="s">
        <v>316</v>
      </c>
      <c r="CO11" s="93">
        <f t="shared" si="97"/>
        <v>0.25263157894736837</v>
      </c>
      <c r="CP11" s="94" t="str">
        <f t="shared" ref="CP11:CP32" si="98">IF(CQ11&lt;=20%,"BAJO",
IF(CQ11&lt;=40%,"MODERADO",
IF(CQ11&lt;=60%,"ALTO",
"EXTREMO"
)
)
)</f>
        <v>BAJO</v>
      </c>
      <c r="CQ11" s="89">
        <f t="shared" si="6"/>
        <v>6.3822714681440421E-2</v>
      </c>
      <c r="CR11" s="95" t="s">
        <v>300</v>
      </c>
      <c r="CS11" s="94">
        <f t="shared" si="7"/>
        <v>0.1</v>
      </c>
      <c r="CT11" s="47"/>
      <c r="CU11" s="47" t="s">
        <v>301</v>
      </c>
      <c r="CV11" s="4" t="s">
        <v>302</v>
      </c>
      <c r="CW11" s="96"/>
      <c r="CX11" s="97">
        <f t="shared" si="8"/>
        <v>10</v>
      </c>
      <c r="CY11" s="98">
        <f t="shared" si="9"/>
        <v>4</v>
      </c>
      <c r="CZ11" s="97" t="str">
        <f t="shared" si="10"/>
        <v>Mayor</v>
      </c>
      <c r="DA11" s="99">
        <f t="shared" si="11"/>
        <v>0.8</v>
      </c>
      <c r="DB11" s="100">
        <f t="shared" si="12"/>
        <v>0.15</v>
      </c>
      <c r="DC11" s="100">
        <f t="shared" si="13"/>
        <v>0.25</v>
      </c>
      <c r="DD11" s="97">
        <f t="shared" si="14"/>
        <v>0.4</v>
      </c>
      <c r="DE11" s="5">
        <f t="shared" si="15"/>
        <v>3</v>
      </c>
      <c r="DF11" s="99">
        <f t="shared" si="16"/>
        <v>0.48</v>
      </c>
      <c r="DG11" s="5">
        <f t="shared" si="17"/>
        <v>4</v>
      </c>
      <c r="DH11" s="5"/>
      <c r="DI11" s="99">
        <f t="shared" si="18"/>
        <v>0.8</v>
      </c>
      <c r="DJ11" s="100">
        <f t="shared" si="19"/>
        <v>0.15</v>
      </c>
      <c r="DK11" s="100">
        <f t="shared" si="20"/>
        <v>0.25</v>
      </c>
      <c r="DL11" s="97">
        <f t="shared" si="21"/>
        <v>0.4</v>
      </c>
      <c r="DM11" s="5">
        <f t="shared" si="22"/>
        <v>2</v>
      </c>
      <c r="DN11" s="99">
        <f t="shared" si="23"/>
        <v>0.28799999999999998</v>
      </c>
      <c r="DO11" s="5">
        <f t="shared" si="24"/>
        <v>4</v>
      </c>
      <c r="DP11" s="99">
        <f t="shared" si="25"/>
        <v>0.8</v>
      </c>
      <c r="DQ11" s="100">
        <f t="shared" si="26"/>
        <v>0</v>
      </c>
      <c r="DR11" s="100">
        <f t="shared" si="27"/>
        <v>0</v>
      </c>
      <c r="DS11" s="97">
        <f t="shared" si="28"/>
        <v>0</v>
      </c>
      <c r="DT11" s="5">
        <f t="shared" si="29"/>
        <v>2</v>
      </c>
      <c r="DU11" s="99">
        <f t="shared" si="30"/>
        <v>0.28799999999999998</v>
      </c>
      <c r="DV11" s="5">
        <f t="shared" si="31"/>
        <v>4</v>
      </c>
      <c r="DW11" s="99">
        <f t="shared" si="32"/>
        <v>0.8</v>
      </c>
      <c r="DX11" s="100">
        <f t="shared" si="33"/>
        <v>0</v>
      </c>
      <c r="DY11" s="100">
        <f>IF(BA11="",0,IF(BA11="Preventivo",0.25,IF(BA11="Detectivo",0.15,IF(BA12="Correctivo",0.1,0))))</f>
        <v>0</v>
      </c>
      <c r="DZ11" s="97">
        <f t="shared" si="34"/>
        <v>0</v>
      </c>
      <c r="EA11" s="5">
        <f t="shared" si="35"/>
        <v>2</v>
      </c>
      <c r="EB11" s="99">
        <f t="shared" si="36"/>
        <v>0.28799999999999998</v>
      </c>
      <c r="EC11" s="5">
        <f t="shared" si="37"/>
        <v>4</v>
      </c>
      <c r="ED11" s="99">
        <f t="shared" si="38"/>
        <v>0.8</v>
      </c>
      <c r="EE11" s="100">
        <f t="shared" si="39"/>
        <v>0</v>
      </c>
      <c r="EF11" s="100">
        <f t="shared" si="40"/>
        <v>0</v>
      </c>
      <c r="EG11" s="97">
        <f t="shared" si="41"/>
        <v>0</v>
      </c>
      <c r="EH11" s="5">
        <f t="shared" si="42"/>
        <v>2</v>
      </c>
      <c r="EI11" s="99">
        <f t="shared" si="43"/>
        <v>0.28799999999999998</v>
      </c>
      <c r="EJ11" s="5">
        <f t="shared" si="44"/>
        <v>4</v>
      </c>
      <c r="EK11" s="99">
        <f t="shared" si="45"/>
        <v>0.8</v>
      </c>
      <c r="EL11" s="100">
        <f t="shared" si="46"/>
        <v>0.15</v>
      </c>
      <c r="EM11" s="100">
        <f t="shared" si="47"/>
        <v>0.25</v>
      </c>
      <c r="EN11" s="97">
        <f t="shared" si="48"/>
        <v>0.4</v>
      </c>
      <c r="EO11" s="5">
        <f t="shared" si="49"/>
        <v>2</v>
      </c>
      <c r="EP11" s="99">
        <f t="shared" si="50"/>
        <v>0.28799999999999998</v>
      </c>
      <c r="EQ11" s="5">
        <f t="shared" si="51"/>
        <v>4</v>
      </c>
      <c r="ER11" s="99">
        <f t="shared" si="52"/>
        <v>0.8</v>
      </c>
      <c r="ES11" s="100">
        <f t="shared" si="53"/>
        <v>0</v>
      </c>
      <c r="ET11" s="100">
        <f t="shared" si="54"/>
        <v>0</v>
      </c>
      <c r="EU11" s="97">
        <f t="shared" si="55"/>
        <v>0</v>
      </c>
      <c r="EV11" s="5">
        <f t="shared" si="56"/>
        <v>2</v>
      </c>
      <c r="EW11" s="99">
        <f t="shared" si="57"/>
        <v>0.28799999999999998</v>
      </c>
      <c r="EX11" s="5">
        <f t="shared" si="58"/>
        <v>4</v>
      </c>
      <c r="EY11" s="99">
        <f t="shared" si="59"/>
        <v>0.8</v>
      </c>
      <c r="EZ11" s="100">
        <f t="shared" si="60"/>
        <v>0</v>
      </c>
      <c r="FA11" s="100">
        <f t="shared" si="61"/>
        <v>0</v>
      </c>
      <c r="FB11" s="97">
        <f t="shared" si="62"/>
        <v>0</v>
      </c>
      <c r="FC11" s="5">
        <f t="shared" si="63"/>
        <v>2</v>
      </c>
      <c r="FD11" s="99">
        <f t="shared" si="64"/>
        <v>0.28799999999999998</v>
      </c>
      <c r="FE11" s="5">
        <f t="shared" si="65"/>
        <v>4</v>
      </c>
      <c r="FF11" s="99">
        <f t="shared" si="66"/>
        <v>0.8</v>
      </c>
      <c r="FG11" s="100">
        <f t="shared" si="67"/>
        <v>0</v>
      </c>
      <c r="FH11" s="100">
        <f t="shared" si="68"/>
        <v>0</v>
      </c>
      <c r="FI11" s="97">
        <f t="shared" si="69"/>
        <v>0</v>
      </c>
      <c r="FJ11" s="5">
        <f t="shared" si="70"/>
        <v>2</v>
      </c>
      <c r="FK11" s="99">
        <f t="shared" si="71"/>
        <v>0.28799999999999998</v>
      </c>
      <c r="FL11" s="5">
        <f t="shared" si="72"/>
        <v>4</v>
      </c>
      <c r="FM11" s="99">
        <f t="shared" si="73"/>
        <v>0.8</v>
      </c>
      <c r="FN11" s="100">
        <f t="shared" si="74"/>
        <v>0</v>
      </c>
      <c r="FO11" s="100">
        <f t="shared" si="75"/>
        <v>0</v>
      </c>
      <c r="FP11" s="97">
        <f t="shared" si="76"/>
        <v>0</v>
      </c>
      <c r="FQ11" s="5">
        <f t="shared" si="77"/>
        <v>2</v>
      </c>
      <c r="FR11" s="99">
        <f t="shared" si="78"/>
        <v>0.28799999999999998</v>
      </c>
      <c r="FS11" s="5">
        <f t="shared" si="79"/>
        <v>4</v>
      </c>
      <c r="FT11" s="99">
        <f t="shared" si="80"/>
        <v>0.8</v>
      </c>
      <c r="FU11" s="100">
        <f t="shared" si="81"/>
        <v>0</v>
      </c>
      <c r="FV11" s="100">
        <f t="shared" si="82"/>
        <v>0</v>
      </c>
      <c r="FW11" s="97">
        <f t="shared" si="83"/>
        <v>0</v>
      </c>
      <c r="FX11" s="5">
        <f t="shared" si="84"/>
        <v>2</v>
      </c>
      <c r="FY11" s="99">
        <f t="shared" si="85"/>
        <v>0.28799999999999998</v>
      </c>
      <c r="FZ11" s="5">
        <f t="shared" si="86"/>
        <v>4</v>
      </c>
      <c r="GA11" s="99">
        <f t="shared" si="87"/>
        <v>0.8</v>
      </c>
      <c r="GB11" s="100">
        <f t="shared" si="88"/>
        <v>0</v>
      </c>
      <c r="GC11" s="100">
        <f t="shared" si="89"/>
        <v>0</v>
      </c>
      <c r="GD11" s="97">
        <f t="shared" si="90"/>
        <v>0</v>
      </c>
      <c r="GE11" s="5">
        <f t="shared" si="91"/>
        <v>2</v>
      </c>
      <c r="GF11" s="99">
        <f t="shared" si="92"/>
        <v>0.28799999999999998</v>
      </c>
      <c r="GG11" s="5">
        <f t="shared" si="93"/>
        <v>4</v>
      </c>
      <c r="GH11" s="99">
        <f t="shared" si="94"/>
        <v>0.8</v>
      </c>
      <c r="GI11" s="99">
        <f t="shared" si="95"/>
        <v>0.8</v>
      </c>
      <c r="GJ11" s="101"/>
    </row>
    <row r="12" spans="1:193 1680:1698" ht="129.75" customHeight="1">
      <c r="A12" s="82">
        <v>4</v>
      </c>
      <c r="B12" s="82" t="s">
        <v>278</v>
      </c>
      <c r="C12" s="4" t="s">
        <v>317</v>
      </c>
      <c r="D12" s="83" t="s">
        <v>304</v>
      </c>
      <c r="E12" s="84" t="s">
        <v>281</v>
      </c>
      <c r="F12" s="47" t="s">
        <v>318</v>
      </c>
      <c r="G12" s="85" t="s">
        <v>283</v>
      </c>
      <c r="H12" s="85" t="s">
        <v>284</v>
      </c>
      <c r="I12" s="86" t="s">
        <v>311</v>
      </c>
      <c r="J12" s="87" t="s">
        <v>286</v>
      </c>
      <c r="K12" s="86" t="s">
        <v>69</v>
      </c>
      <c r="L12" s="86" t="s">
        <v>69</v>
      </c>
      <c r="M12" s="86" t="s">
        <v>286</v>
      </c>
      <c r="N12" s="86" t="s">
        <v>69</v>
      </c>
      <c r="O12" s="86" t="s">
        <v>69</v>
      </c>
      <c r="P12" s="86" t="s">
        <v>286</v>
      </c>
      <c r="Q12" s="86" t="s">
        <v>286</v>
      </c>
      <c r="R12" s="86" t="s">
        <v>69</v>
      </c>
      <c r="S12" s="86" t="s">
        <v>69</v>
      </c>
      <c r="T12" s="86" t="s">
        <v>69</v>
      </c>
      <c r="U12" s="86" t="s">
        <v>69</v>
      </c>
      <c r="V12" s="86" t="s">
        <v>69</v>
      </c>
      <c r="W12" s="86" t="s">
        <v>69</v>
      </c>
      <c r="X12" s="86" t="s">
        <v>286</v>
      </c>
      <c r="Y12" s="86" t="s">
        <v>286</v>
      </c>
      <c r="Z12" s="86" t="s">
        <v>286</v>
      </c>
      <c r="AA12" s="86" t="s">
        <v>286</v>
      </c>
      <c r="AB12" s="86" t="s">
        <v>286</v>
      </c>
      <c r="AC12" s="88" t="str">
        <f t="shared" si="0"/>
        <v>4 - Alta</v>
      </c>
      <c r="AD12" s="89">
        <f t="shared" si="1"/>
        <v>0.8</v>
      </c>
      <c r="AE12" s="90" t="str">
        <f t="shared" si="2"/>
        <v>4 - Mayor</v>
      </c>
      <c r="AF12" s="89">
        <f t="shared" si="3"/>
        <v>0.52631578947368418</v>
      </c>
      <c r="AG12" s="82" t="str">
        <f t="shared" si="4"/>
        <v>ALTO</v>
      </c>
      <c r="AH12" s="89">
        <f t="shared" si="5"/>
        <v>0.42105263157894735</v>
      </c>
      <c r="AI12" s="4" t="s">
        <v>319</v>
      </c>
      <c r="AJ12" s="47" t="s">
        <v>288</v>
      </c>
      <c r="AK12" s="85" t="s">
        <v>313</v>
      </c>
      <c r="AL12" s="85" t="s">
        <v>314</v>
      </c>
      <c r="AM12" s="47" t="s">
        <v>291</v>
      </c>
      <c r="AN12" s="91" t="s">
        <v>292</v>
      </c>
      <c r="AO12" s="86" t="s">
        <v>293</v>
      </c>
      <c r="AP12" s="47" t="s">
        <v>294</v>
      </c>
      <c r="AQ12" s="47" t="s">
        <v>291</v>
      </c>
      <c r="AR12" s="91" t="s">
        <v>295</v>
      </c>
      <c r="AS12" s="91" t="s">
        <v>293</v>
      </c>
      <c r="AT12" s="47" t="s">
        <v>297</v>
      </c>
      <c r="AU12" s="47"/>
      <c r="AV12" s="91"/>
      <c r="AW12" s="91"/>
      <c r="AX12" s="47"/>
      <c r="AY12" s="47"/>
      <c r="AZ12" s="91"/>
      <c r="BA12" s="91"/>
      <c r="BB12" s="47"/>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
        <v>285</v>
      </c>
      <c r="CM12" s="93">
        <f t="shared" si="96"/>
        <v>0.25263157894736837</v>
      </c>
      <c r="CN12" s="92" t="s">
        <v>299</v>
      </c>
      <c r="CO12" s="93">
        <f t="shared" si="97"/>
        <v>0.25263157894736837</v>
      </c>
      <c r="CP12" s="94" t="str">
        <f t="shared" si="98"/>
        <v>BAJO</v>
      </c>
      <c r="CQ12" s="89">
        <f t="shared" si="6"/>
        <v>6.3822714681440421E-2</v>
      </c>
      <c r="CR12" s="95" t="s">
        <v>309</v>
      </c>
      <c r="CS12" s="94">
        <f t="shared" si="7"/>
        <v>0.1</v>
      </c>
      <c r="CT12" s="47"/>
      <c r="CU12" s="47" t="s">
        <v>301</v>
      </c>
      <c r="CV12" s="4" t="s">
        <v>302</v>
      </c>
      <c r="CW12" s="96"/>
      <c r="CX12" s="97">
        <f t="shared" si="8"/>
        <v>10</v>
      </c>
      <c r="CY12" s="98">
        <f t="shared" si="9"/>
        <v>4</v>
      </c>
      <c r="CZ12" s="97" t="str">
        <f t="shared" si="10"/>
        <v>Mayor</v>
      </c>
      <c r="DA12" s="99">
        <f t="shared" si="11"/>
        <v>0.8</v>
      </c>
      <c r="DB12" s="100">
        <f t="shared" si="12"/>
        <v>0.15</v>
      </c>
      <c r="DC12" s="100">
        <f t="shared" si="13"/>
        <v>0.25</v>
      </c>
      <c r="DD12" s="97">
        <f t="shared" si="14"/>
        <v>0.4</v>
      </c>
      <c r="DE12" s="5">
        <f t="shared" si="15"/>
        <v>3</v>
      </c>
      <c r="DF12" s="99">
        <f t="shared" si="16"/>
        <v>0.48</v>
      </c>
      <c r="DG12" s="5">
        <f t="shared" si="17"/>
        <v>4</v>
      </c>
      <c r="DH12" s="5"/>
      <c r="DI12" s="99">
        <f t="shared" si="18"/>
        <v>0.8</v>
      </c>
      <c r="DJ12" s="100">
        <f t="shared" si="19"/>
        <v>0.25</v>
      </c>
      <c r="DK12" s="100">
        <f t="shared" si="20"/>
        <v>0.25</v>
      </c>
      <c r="DL12" s="97">
        <f t="shared" si="21"/>
        <v>0.5</v>
      </c>
      <c r="DM12" s="5">
        <f t="shared" si="22"/>
        <v>3</v>
      </c>
      <c r="DN12" s="99">
        <f t="shared" si="23"/>
        <v>0.48</v>
      </c>
      <c r="DO12" s="5">
        <f t="shared" si="24"/>
        <v>3</v>
      </c>
      <c r="DP12" s="99">
        <f t="shared" si="25"/>
        <v>0.4</v>
      </c>
      <c r="DQ12" s="100">
        <f t="shared" si="26"/>
        <v>0</v>
      </c>
      <c r="DR12" s="100">
        <f t="shared" si="27"/>
        <v>0</v>
      </c>
      <c r="DS12" s="97">
        <f t="shared" si="28"/>
        <v>0</v>
      </c>
      <c r="DT12" s="5">
        <f t="shared" si="29"/>
        <v>3</v>
      </c>
      <c r="DU12" s="99">
        <f t="shared" si="30"/>
        <v>0.48</v>
      </c>
      <c r="DV12" s="5">
        <f t="shared" si="31"/>
        <v>3</v>
      </c>
      <c r="DW12" s="99">
        <f t="shared" si="32"/>
        <v>0.4</v>
      </c>
      <c r="DX12" s="100">
        <f t="shared" si="33"/>
        <v>0</v>
      </c>
      <c r="DY12" s="100">
        <f>IF(BA12="",0,IF(BA12="Preventivo",0.25,IF(BA12="Detectivo",0.15,IF(BA13="Correctivo",0.1,0))))</f>
        <v>0</v>
      </c>
      <c r="DZ12" s="97">
        <f t="shared" si="34"/>
        <v>0</v>
      </c>
      <c r="EA12" s="5">
        <f t="shared" si="35"/>
        <v>3</v>
      </c>
      <c r="EB12" s="99">
        <f t="shared" si="36"/>
        <v>0.48</v>
      </c>
      <c r="EC12" s="5">
        <f t="shared" si="37"/>
        <v>3</v>
      </c>
      <c r="ED12" s="99">
        <f t="shared" si="38"/>
        <v>0.4</v>
      </c>
      <c r="EE12" s="100">
        <f t="shared" si="39"/>
        <v>0</v>
      </c>
      <c r="EF12" s="100">
        <f t="shared" si="40"/>
        <v>0</v>
      </c>
      <c r="EG12" s="97">
        <f t="shared" si="41"/>
        <v>0</v>
      </c>
      <c r="EH12" s="5">
        <f t="shared" si="42"/>
        <v>3</v>
      </c>
      <c r="EI12" s="99">
        <f t="shared" si="43"/>
        <v>0.48</v>
      </c>
      <c r="EJ12" s="5">
        <f t="shared" si="44"/>
        <v>3</v>
      </c>
      <c r="EK12" s="99">
        <f t="shared" si="45"/>
        <v>0.4</v>
      </c>
      <c r="EL12" s="100">
        <f t="shared" si="46"/>
        <v>0</v>
      </c>
      <c r="EM12" s="100">
        <f t="shared" si="47"/>
        <v>0</v>
      </c>
      <c r="EN12" s="97">
        <f t="shared" si="48"/>
        <v>0</v>
      </c>
      <c r="EO12" s="5">
        <f t="shared" si="49"/>
        <v>3</v>
      </c>
      <c r="EP12" s="99">
        <f t="shared" si="50"/>
        <v>0.48</v>
      </c>
      <c r="EQ12" s="5">
        <f t="shared" si="51"/>
        <v>3</v>
      </c>
      <c r="ER12" s="99">
        <f t="shared" si="52"/>
        <v>0.4</v>
      </c>
      <c r="ES12" s="100">
        <f t="shared" si="53"/>
        <v>0</v>
      </c>
      <c r="ET12" s="100">
        <f t="shared" si="54"/>
        <v>0</v>
      </c>
      <c r="EU12" s="97">
        <f t="shared" si="55"/>
        <v>0</v>
      </c>
      <c r="EV12" s="5">
        <f t="shared" si="56"/>
        <v>3</v>
      </c>
      <c r="EW12" s="99">
        <f t="shared" si="57"/>
        <v>0.48</v>
      </c>
      <c r="EX12" s="5">
        <f t="shared" si="58"/>
        <v>3</v>
      </c>
      <c r="EY12" s="99">
        <f t="shared" si="59"/>
        <v>0.4</v>
      </c>
      <c r="EZ12" s="100">
        <f t="shared" si="60"/>
        <v>0</v>
      </c>
      <c r="FA12" s="100">
        <f t="shared" si="61"/>
        <v>0</v>
      </c>
      <c r="FB12" s="97">
        <f t="shared" si="62"/>
        <v>0</v>
      </c>
      <c r="FC12" s="5">
        <f t="shared" si="63"/>
        <v>3</v>
      </c>
      <c r="FD12" s="99">
        <f t="shared" si="64"/>
        <v>0.48</v>
      </c>
      <c r="FE12" s="5">
        <f t="shared" si="65"/>
        <v>3</v>
      </c>
      <c r="FF12" s="99">
        <f t="shared" si="66"/>
        <v>0.4</v>
      </c>
      <c r="FG12" s="100">
        <f t="shared" si="67"/>
        <v>0</v>
      </c>
      <c r="FH12" s="100">
        <f t="shared" si="68"/>
        <v>0</v>
      </c>
      <c r="FI12" s="97">
        <f t="shared" si="69"/>
        <v>0</v>
      </c>
      <c r="FJ12" s="5">
        <f t="shared" si="70"/>
        <v>3</v>
      </c>
      <c r="FK12" s="99">
        <f t="shared" si="71"/>
        <v>0.48</v>
      </c>
      <c r="FL12" s="5">
        <f t="shared" si="72"/>
        <v>3</v>
      </c>
      <c r="FM12" s="99">
        <f t="shared" si="73"/>
        <v>0.4</v>
      </c>
      <c r="FN12" s="100">
        <f t="shared" si="74"/>
        <v>0</v>
      </c>
      <c r="FO12" s="100">
        <f t="shared" si="75"/>
        <v>0</v>
      </c>
      <c r="FP12" s="97">
        <f t="shared" si="76"/>
        <v>0</v>
      </c>
      <c r="FQ12" s="5">
        <f t="shared" si="77"/>
        <v>3</v>
      </c>
      <c r="FR12" s="99">
        <f t="shared" si="78"/>
        <v>0.48</v>
      </c>
      <c r="FS12" s="5">
        <f t="shared" si="79"/>
        <v>3</v>
      </c>
      <c r="FT12" s="99">
        <f t="shared" si="80"/>
        <v>0.4</v>
      </c>
      <c r="FU12" s="100">
        <f t="shared" si="81"/>
        <v>0</v>
      </c>
      <c r="FV12" s="100">
        <f t="shared" si="82"/>
        <v>0</v>
      </c>
      <c r="FW12" s="97">
        <f t="shared" si="83"/>
        <v>0</v>
      </c>
      <c r="FX12" s="5">
        <f t="shared" si="84"/>
        <v>3</v>
      </c>
      <c r="FY12" s="99">
        <f t="shared" si="85"/>
        <v>0.48</v>
      </c>
      <c r="FZ12" s="5">
        <f t="shared" si="86"/>
        <v>3</v>
      </c>
      <c r="GA12" s="99">
        <f t="shared" si="87"/>
        <v>0.4</v>
      </c>
      <c r="GB12" s="100">
        <f t="shared" si="88"/>
        <v>0</v>
      </c>
      <c r="GC12" s="100">
        <f t="shared" si="89"/>
        <v>0</v>
      </c>
      <c r="GD12" s="97">
        <f t="shared" si="90"/>
        <v>0</v>
      </c>
      <c r="GE12" s="5">
        <f t="shared" si="91"/>
        <v>3</v>
      </c>
      <c r="GF12" s="99">
        <f t="shared" si="92"/>
        <v>0.48</v>
      </c>
      <c r="GG12" s="5">
        <f t="shared" si="93"/>
        <v>3</v>
      </c>
      <c r="GH12" s="99">
        <f t="shared" si="94"/>
        <v>0.4</v>
      </c>
      <c r="GI12" s="99">
        <f t="shared" si="95"/>
        <v>0.6</v>
      </c>
      <c r="GJ12" s="101"/>
    </row>
    <row r="13" spans="1:193 1680:1698" ht="129.75" customHeight="1">
      <c r="A13" s="82">
        <v>5</v>
      </c>
      <c r="B13" s="82" t="s">
        <v>320</v>
      </c>
      <c r="C13" s="102" t="s">
        <v>321</v>
      </c>
      <c r="D13" s="83" t="s">
        <v>304</v>
      </c>
      <c r="E13" s="84" t="s">
        <v>281</v>
      </c>
      <c r="F13" s="47" t="s">
        <v>318</v>
      </c>
      <c r="G13" s="85" t="s">
        <v>283</v>
      </c>
      <c r="H13" s="85" t="s">
        <v>284</v>
      </c>
      <c r="I13" s="86" t="s">
        <v>311</v>
      </c>
      <c r="J13" s="87" t="s">
        <v>286</v>
      </c>
      <c r="K13" s="86" t="s">
        <v>69</v>
      </c>
      <c r="L13" s="86" t="s">
        <v>69</v>
      </c>
      <c r="M13" s="86" t="s">
        <v>286</v>
      </c>
      <c r="N13" s="86" t="s">
        <v>69</v>
      </c>
      <c r="O13" s="86" t="s">
        <v>69</v>
      </c>
      <c r="P13" s="86" t="s">
        <v>286</v>
      </c>
      <c r="Q13" s="86" t="s">
        <v>286</v>
      </c>
      <c r="R13" s="86" t="s">
        <v>69</v>
      </c>
      <c r="S13" s="86" t="s">
        <v>69</v>
      </c>
      <c r="T13" s="86" t="s">
        <v>69</v>
      </c>
      <c r="U13" s="86" t="s">
        <v>69</v>
      </c>
      <c r="V13" s="86" t="s">
        <v>69</v>
      </c>
      <c r="W13" s="86" t="s">
        <v>69</v>
      </c>
      <c r="X13" s="86" t="s">
        <v>286</v>
      </c>
      <c r="Y13" s="86" t="s">
        <v>286</v>
      </c>
      <c r="Z13" s="86" t="s">
        <v>286</v>
      </c>
      <c r="AA13" s="86" t="s">
        <v>286</v>
      </c>
      <c r="AB13" s="86" t="s">
        <v>286</v>
      </c>
      <c r="AC13" s="88" t="str">
        <f t="shared" si="0"/>
        <v>4 - Alta</v>
      </c>
      <c r="AD13" s="89">
        <f t="shared" si="1"/>
        <v>0.8</v>
      </c>
      <c r="AE13" s="90" t="str">
        <f t="shared" si="2"/>
        <v>4 - Mayor</v>
      </c>
      <c r="AF13" s="89">
        <f t="shared" si="3"/>
        <v>0.52631578947368418</v>
      </c>
      <c r="AG13" s="82" t="str">
        <f t="shared" si="4"/>
        <v>ALTO</v>
      </c>
      <c r="AH13" s="89">
        <f t="shared" si="5"/>
        <v>0.42105263157894735</v>
      </c>
      <c r="AI13" s="95" t="s">
        <v>322</v>
      </c>
      <c r="AJ13" s="47" t="s">
        <v>288</v>
      </c>
      <c r="AK13" s="85" t="s">
        <v>323</v>
      </c>
      <c r="AL13" s="85" t="s">
        <v>324</v>
      </c>
      <c r="AM13" s="47" t="s">
        <v>291</v>
      </c>
      <c r="AN13" s="103" t="s">
        <v>295</v>
      </c>
      <c r="AO13" s="86" t="s">
        <v>293</v>
      </c>
      <c r="AP13" s="47" t="s">
        <v>294</v>
      </c>
      <c r="AQ13" s="47" t="s">
        <v>291</v>
      </c>
      <c r="AR13" s="91" t="s">
        <v>292</v>
      </c>
      <c r="AS13" s="91" t="s">
        <v>293</v>
      </c>
      <c r="AT13" s="47" t="s">
        <v>294</v>
      </c>
      <c r="AU13" s="47" t="s">
        <v>291</v>
      </c>
      <c r="AV13" s="91" t="s">
        <v>292</v>
      </c>
      <c r="AW13" s="91" t="s">
        <v>293</v>
      </c>
      <c r="AX13" s="47" t="s">
        <v>294</v>
      </c>
      <c r="AY13" s="47" t="s">
        <v>291</v>
      </c>
      <c r="AZ13" s="91" t="s">
        <v>292</v>
      </c>
      <c r="BA13" s="91" t="s">
        <v>293</v>
      </c>
      <c r="BB13" s="47" t="s">
        <v>294</v>
      </c>
      <c r="BC13" s="47" t="s">
        <v>291</v>
      </c>
      <c r="BD13" s="91" t="s">
        <v>292</v>
      </c>
      <c r="BE13" s="91" t="s">
        <v>293</v>
      </c>
      <c r="BF13" s="47" t="s">
        <v>294</v>
      </c>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
        <v>298</v>
      </c>
      <c r="CM13" s="93">
        <f t="shared" si="96"/>
        <v>0.21052631578947367</v>
      </c>
      <c r="CN13" s="92" t="s">
        <v>316</v>
      </c>
      <c r="CO13" s="93">
        <f t="shared" si="97"/>
        <v>0.21052631578947367</v>
      </c>
      <c r="CP13" s="94" t="str">
        <f t="shared" si="98"/>
        <v>BAJO</v>
      </c>
      <c r="CQ13" s="89">
        <f t="shared" si="6"/>
        <v>4.432132963988919E-2</v>
      </c>
      <c r="CR13" s="95" t="s">
        <v>309</v>
      </c>
      <c r="CS13" s="94">
        <f t="shared" si="7"/>
        <v>0.1</v>
      </c>
      <c r="CT13" s="47"/>
      <c r="CU13" s="47" t="s">
        <v>301</v>
      </c>
      <c r="CV13" s="4" t="s">
        <v>302</v>
      </c>
      <c r="CW13" s="96"/>
      <c r="CX13" s="97">
        <f t="shared" si="8"/>
        <v>10</v>
      </c>
      <c r="CY13" s="98">
        <f t="shared" si="9"/>
        <v>4</v>
      </c>
      <c r="CZ13" s="97" t="str">
        <f t="shared" si="10"/>
        <v>Mayor</v>
      </c>
      <c r="DA13" s="99">
        <f t="shared" si="11"/>
        <v>0.8</v>
      </c>
      <c r="DB13" s="100">
        <f t="shared" si="12"/>
        <v>0.25</v>
      </c>
      <c r="DC13" s="100">
        <f t="shared" si="13"/>
        <v>0.25</v>
      </c>
      <c r="DD13" s="97">
        <f t="shared" si="14"/>
        <v>0.5</v>
      </c>
      <c r="DE13" s="5">
        <f t="shared" si="15"/>
        <v>2</v>
      </c>
      <c r="DF13" s="99">
        <f t="shared" si="16"/>
        <v>0.4</v>
      </c>
      <c r="DG13" s="5">
        <f t="shared" si="17"/>
        <v>4</v>
      </c>
      <c r="DH13" s="5"/>
      <c r="DI13" s="99">
        <f t="shared" si="18"/>
        <v>0.8</v>
      </c>
      <c r="DJ13" s="100">
        <f t="shared" si="19"/>
        <v>0.15</v>
      </c>
      <c r="DK13" s="100">
        <f t="shared" si="20"/>
        <v>0.25</v>
      </c>
      <c r="DL13" s="97">
        <f t="shared" si="21"/>
        <v>0.4</v>
      </c>
      <c r="DM13" s="5">
        <f t="shared" si="22"/>
        <v>2</v>
      </c>
      <c r="DN13" s="99">
        <f t="shared" si="23"/>
        <v>0.24</v>
      </c>
      <c r="DO13" s="5">
        <f t="shared" si="24"/>
        <v>4</v>
      </c>
      <c r="DP13" s="99">
        <f t="shared" si="25"/>
        <v>0.8</v>
      </c>
      <c r="DQ13" s="100">
        <f t="shared" si="26"/>
        <v>0.15</v>
      </c>
      <c r="DR13" s="100">
        <f t="shared" si="27"/>
        <v>0.25</v>
      </c>
      <c r="DS13" s="97">
        <f t="shared" si="28"/>
        <v>0.4</v>
      </c>
      <c r="DT13" s="5">
        <f t="shared" si="29"/>
        <v>1</v>
      </c>
      <c r="DU13" s="99">
        <f t="shared" si="30"/>
        <v>0.14399999999999999</v>
      </c>
      <c r="DV13" s="5">
        <f t="shared" si="31"/>
        <v>4</v>
      </c>
      <c r="DW13" s="99">
        <f t="shared" si="32"/>
        <v>0.8</v>
      </c>
      <c r="DX13" s="100">
        <f t="shared" si="33"/>
        <v>0.15</v>
      </c>
      <c r="DY13" s="100">
        <f>IF(BA13="",0,IF(BA13="Preventivo",0.25,IF(BA13="Detectivo",0.15,IF(BA14="Correctivo",0.1,0))))</f>
        <v>0.25</v>
      </c>
      <c r="DZ13" s="97">
        <f t="shared" si="34"/>
        <v>0.4</v>
      </c>
      <c r="EA13" s="5">
        <f t="shared" si="35"/>
        <v>1</v>
      </c>
      <c r="EB13" s="99">
        <f t="shared" si="36"/>
        <v>8.6399999999999991E-2</v>
      </c>
      <c r="EC13" s="5">
        <f t="shared" si="37"/>
        <v>4</v>
      </c>
      <c r="ED13" s="99">
        <f t="shared" si="38"/>
        <v>0.8</v>
      </c>
      <c r="EE13" s="100">
        <f t="shared" si="39"/>
        <v>0.15</v>
      </c>
      <c r="EF13" s="100">
        <f t="shared" si="40"/>
        <v>0.25</v>
      </c>
      <c r="EG13" s="97">
        <f t="shared" si="41"/>
        <v>0.4</v>
      </c>
      <c r="EH13" s="5">
        <f t="shared" si="42"/>
        <v>1</v>
      </c>
      <c r="EI13" s="99">
        <f t="shared" si="43"/>
        <v>5.183999999999999E-2</v>
      </c>
      <c r="EJ13" s="5">
        <f t="shared" si="44"/>
        <v>4</v>
      </c>
      <c r="EK13" s="99">
        <f t="shared" si="45"/>
        <v>0.8</v>
      </c>
      <c r="EL13" s="100">
        <f t="shared" si="46"/>
        <v>0</v>
      </c>
      <c r="EM13" s="100">
        <f t="shared" si="47"/>
        <v>0</v>
      </c>
      <c r="EN13" s="97">
        <f t="shared" si="48"/>
        <v>0</v>
      </c>
      <c r="EO13" s="5">
        <f t="shared" si="49"/>
        <v>1</v>
      </c>
      <c r="EP13" s="99">
        <f t="shared" si="50"/>
        <v>5.183999999999999E-2</v>
      </c>
      <c r="EQ13" s="5">
        <f t="shared" si="51"/>
        <v>4</v>
      </c>
      <c r="ER13" s="99">
        <f t="shared" si="52"/>
        <v>0.8</v>
      </c>
      <c r="ES13" s="100">
        <f t="shared" si="53"/>
        <v>0</v>
      </c>
      <c r="ET13" s="100">
        <f t="shared" si="54"/>
        <v>0</v>
      </c>
      <c r="EU13" s="97">
        <f t="shared" si="55"/>
        <v>0</v>
      </c>
      <c r="EV13" s="5">
        <f t="shared" si="56"/>
        <v>1</v>
      </c>
      <c r="EW13" s="99">
        <f t="shared" si="57"/>
        <v>5.183999999999999E-2</v>
      </c>
      <c r="EX13" s="5">
        <f t="shared" si="58"/>
        <v>4</v>
      </c>
      <c r="EY13" s="99">
        <f t="shared" si="59"/>
        <v>0.8</v>
      </c>
      <c r="EZ13" s="100">
        <f t="shared" si="60"/>
        <v>0</v>
      </c>
      <c r="FA13" s="100">
        <f t="shared" si="61"/>
        <v>0</v>
      </c>
      <c r="FB13" s="97">
        <f t="shared" si="62"/>
        <v>0</v>
      </c>
      <c r="FC13" s="5">
        <f t="shared" si="63"/>
        <v>1</v>
      </c>
      <c r="FD13" s="99">
        <f t="shared" si="64"/>
        <v>5.183999999999999E-2</v>
      </c>
      <c r="FE13" s="5">
        <f t="shared" si="65"/>
        <v>4</v>
      </c>
      <c r="FF13" s="99">
        <f t="shared" si="66"/>
        <v>0.8</v>
      </c>
      <c r="FG13" s="100">
        <f t="shared" si="67"/>
        <v>0</v>
      </c>
      <c r="FH13" s="100">
        <f t="shared" si="68"/>
        <v>0</v>
      </c>
      <c r="FI13" s="97">
        <f t="shared" si="69"/>
        <v>0</v>
      </c>
      <c r="FJ13" s="5">
        <f t="shared" si="70"/>
        <v>1</v>
      </c>
      <c r="FK13" s="99">
        <f t="shared" si="71"/>
        <v>5.183999999999999E-2</v>
      </c>
      <c r="FL13" s="5">
        <f t="shared" si="72"/>
        <v>4</v>
      </c>
      <c r="FM13" s="99">
        <f t="shared" si="73"/>
        <v>0.8</v>
      </c>
      <c r="FN13" s="100">
        <f t="shared" si="74"/>
        <v>0</v>
      </c>
      <c r="FO13" s="100">
        <f t="shared" si="75"/>
        <v>0</v>
      </c>
      <c r="FP13" s="97">
        <f t="shared" si="76"/>
        <v>0</v>
      </c>
      <c r="FQ13" s="5">
        <f t="shared" si="77"/>
        <v>1</v>
      </c>
      <c r="FR13" s="99">
        <f t="shared" si="78"/>
        <v>5.183999999999999E-2</v>
      </c>
      <c r="FS13" s="5">
        <f t="shared" si="79"/>
        <v>4</v>
      </c>
      <c r="FT13" s="99">
        <f t="shared" si="80"/>
        <v>0.8</v>
      </c>
      <c r="FU13" s="100">
        <f t="shared" si="81"/>
        <v>0</v>
      </c>
      <c r="FV13" s="100">
        <f t="shared" si="82"/>
        <v>0</v>
      </c>
      <c r="FW13" s="97">
        <f t="shared" si="83"/>
        <v>0</v>
      </c>
      <c r="FX13" s="5">
        <f t="shared" si="84"/>
        <v>1</v>
      </c>
      <c r="FY13" s="99">
        <f t="shared" si="85"/>
        <v>5.183999999999999E-2</v>
      </c>
      <c r="FZ13" s="5">
        <f t="shared" si="86"/>
        <v>4</v>
      </c>
      <c r="GA13" s="99">
        <f t="shared" si="87"/>
        <v>0.8</v>
      </c>
      <c r="GB13" s="100">
        <f t="shared" si="88"/>
        <v>0</v>
      </c>
      <c r="GC13" s="100">
        <f t="shared" si="89"/>
        <v>0</v>
      </c>
      <c r="GD13" s="97">
        <f t="shared" si="90"/>
        <v>0</v>
      </c>
      <c r="GE13" s="5">
        <f t="shared" si="91"/>
        <v>1</v>
      </c>
      <c r="GF13" s="99">
        <f t="shared" si="92"/>
        <v>5.183999999999999E-2</v>
      </c>
      <c r="GG13" s="5">
        <f t="shared" si="93"/>
        <v>4</v>
      </c>
      <c r="GH13" s="99">
        <f t="shared" si="94"/>
        <v>0.8</v>
      </c>
      <c r="GI13" s="99">
        <f t="shared" si="95"/>
        <v>0.8</v>
      </c>
      <c r="GJ13" s="101"/>
    </row>
    <row r="14" spans="1:193 1680:1698" ht="129.75" customHeight="1">
      <c r="A14" s="82">
        <v>6</v>
      </c>
      <c r="B14" s="82" t="s">
        <v>320</v>
      </c>
      <c r="C14" s="102" t="s">
        <v>325</v>
      </c>
      <c r="D14" s="83" t="s">
        <v>280</v>
      </c>
      <c r="E14" s="84" t="s">
        <v>281</v>
      </c>
      <c r="F14" s="47" t="s">
        <v>318</v>
      </c>
      <c r="G14" s="85" t="s">
        <v>283</v>
      </c>
      <c r="H14" s="85" t="s">
        <v>284</v>
      </c>
      <c r="I14" s="86" t="s">
        <v>311</v>
      </c>
      <c r="J14" s="87" t="s">
        <v>286</v>
      </c>
      <c r="K14" s="86" t="s">
        <v>69</v>
      </c>
      <c r="L14" s="86" t="s">
        <v>69</v>
      </c>
      <c r="M14" s="86" t="s">
        <v>286</v>
      </c>
      <c r="N14" s="86" t="s">
        <v>69</v>
      </c>
      <c r="O14" s="86" t="s">
        <v>69</v>
      </c>
      <c r="P14" s="86" t="s">
        <v>286</v>
      </c>
      <c r="Q14" s="86" t="s">
        <v>286</v>
      </c>
      <c r="R14" s="86" t="s">
        <v>69</v>
      </c>
      <c r="S14" s="86" t="s">
        <v>69</v>
      </c>
      <c r="T14" s="86" t="s">
        <v>69</v>
      </c>
      <c r="U14" s="86" t="s">
        <v>69</v>
      </c>
      <c r="V14" s="86" t="s">
        <v>69</v>
      </c>
      <c r="W14" s="86" t="s">
        <v>69</v>
      </c>
      <c r="X14" s="86" t="s">
        <v>286</v>
      </c>
      <c r="Y14" s="86" t="s">
        <v>286</v>
      </c>
      <c r="Z14" s="86" t="s">
        <v>286</v>
      </c>
      <c r="AA14" s="86" t="s">
        <v>286</v>
      </c>
      <c r="AB14" s="86" t="s">
        <v>286</v>
      </c>
      <c r="AC14" s="88" t="str">
        <f t="shared" si="0"/>
        <v>4 - Alta</v>
      </c>
      <c r="AD14" s="89">
        <f t="shared" si="1"/>
        <v>0.8</v>
      </c>
      <c r="AE14" s="90" t="str">
        <f t="shared" si="2"/>
        <v>4 - Mayor</v>
      </c>
      <c r="AF14" s="89">
        <f t="shared" si="3"/>
        <v>0.52631578947368418</v>
      </c>
      <c r="AG14" s="82" t="str">
        <f t="shared" si="4"/>
        <v>ALTO</v>
      </c>
      <c r="AH14" s="89">
        <f t="shared" si="5"/>
        <v>0.42105263157894735</v>
      </c>
      <c r="AI14" s="95" t="s">
        <v>322</v>
      </c>
      <c r="AJ14" s="47" t="s">
        <v>288</v>
      </c>
      <c r="AK14" s="85" t="s">
        <v>323</v>
      </c>
      <c r="AL14" s="85" t="s">
        <v>324</v>
      </c>
      <c r="AM14" s="47" t="s">
        <v>291</v>
      </c>
      <c r="AN14" s="103" t="s">
        <v>295</v>
      </c>
      <c r="AO14" s="86" t="s">
        <v>293</v>
      </c>
      <c r="AP14" s="47" t="s">
        <v>294</v>
      </c>
      <c r="AQ14" s="47" t="s">
        <v>291</v>
      </c>
      <c r="AR14" s="91" t="s">
        <v>292</v>
      </c>
      <c r="AS14" s="91" t="s">
        <v>293</v>
      </c>
      <c r="AT14" s="47" t="s">
        <v>294</v>
      </c>
      <c r="AU14" s="47" t="s">
        <v>291</v>
      </c>
      <c r="AV14" s="91" t="s">
        <v>292</v>
      </c>
      <c r="AW14" s="91" t="s">
        <v>293</v>
      </c>
      <c r="AX14" s="47" t="s">
        <v>294</v>
      </c>
      <c r="AY14" s="47" t="s">
        <v>291</v>
      </c>
      <c r="AZ14" s="91" t="s">
        <v>292</v>
      </c>
      <c r="BA14" s="91" t="s">
        <v>293</v>
      </c>
      <c r="BB14" s="47" t="s">
        <v>294</v>
      </c>
      <c r="BC14" s="47" t="s">
        <v>291</v>
      </c>
      <c r="BD14" s="91" t="s">
        <v>292</v>
      </c>
      <c r="BE14" s="91" t="s">
        <v>293</v>
      </c>
      <c r="BF14" s="47" t="s">
        <v>294</v>
      </c>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
        <v>298</v>
      </c>
      <c r="CM14" s="93">
        <f t="shared" si="96"/>
        <v>0.21052631578947367</v>
      </c>
      <c r="CN14" s="92" t="s">
        <v>316</v>
      </c>
      <c r="CO14" s="93">
        <f t="shared" si="97"/>
        <v>0.21052631578947367</v>
      </c>
      <c r="CP14" s="94" t="str">
        <f t="shared" si="98"/>
        <v>BAJO</v>
      </c>
      <c r="CQ14" s="89">
        <f t="shared" si="6"/>
        <v>4.432132963988919E-2</v>
      </c>
      <c r="CR14" s="95" t="s">
        <v>300</v>
      </c>
      <c r="CS14" s="94">
        <f t="shared" si="7"/>
        <v>0.1</v>
      </c>
      <c r="CT14" s="47"/>
      <c r="CU14" s="47" t="s">
        <v>301</v>
      </c>
      <c r="CV14" s="4" t="s">
        <v>302</v>
      </c>
      <c r="CW14" s="96"/>
      <c r="CX14" s="97">
        <f t="shared" si="8"/>
        <v>10</v>
      </c>
      <c r="CY14" s="98">
        <f t="shared" si="9"/>
        <v>4</v>
      </c>
      <c r="CZ14" s="97" t="str">
        <f t="shared" si="10"/>
        <v>Mayor</v>
      </c>
      <c r="DA14" s="99">
        <f t="shared" si="11"/>
        <v>0.8</v>
      </c>
      <c r="DB14" s="100">
        <f t="shared" si="12"/>
        <v>0.25</v>
      </c>
      <c r="DC14" s="100">
        <f t="shared" si="13"/>
        <v>0.25</v>
      </c>
      <c r="DD14" s="97">
        <f t="shared" si="14"/>
        <v>0.5</v>
      </c>
      <c r="DE14" s="5">
        <f t="shared" si="15"/>
        <v>2</v>
      </c>
      <c r="DF14" s="99">
        <f t="shared" si="16"/>
        <v>0.4</v>
      </c>
      <c r="DG14" s="5">
        <f t="shared" si="17"/>
        <v>4</v>
      </c>
      <c r="DH14" s="5"/>
      <c r="DI14" s="99">
        <f t="shared" si="18"/>
        <v>0.8</v>
      </c>
      <c r="DJ14" s="100">
        <f t="shared" si="19"/>
        <v>0.15</v>
      </c>
      <c r="DK14" s="100">
        <f t="shared" si="20"/>
        <v>0.25</v>
      </c>
      <c r="DL14" s="97">
        <f t="shared" si="21"/>
        <v>0.4</v>
      </c>
      <c r="DM14" s="5">
        <f t="shared" si="22"/>
        <v>2</v>
      </c>
      <c r="DN14" s="99">
        <f t="shared" si="23"/>
        <v>0.24</v>
      </c>
      <c r="DO14" s="5">
        <f t="shared" si="24"/>
        <v>4</v>
      </c>
      <c r="DP14" s="99">
        <f t="shared" si="25"/>
        <v>0.8</v>
      </c>
      <c r="DQ14" s="100">
        <f t="shared" si="26"/>
        <v>0.15</v>
      </c>
      <c r="DR14" s="100">
        <f t="shared" si="27"/>
        <v>0.25</v>
      </c>
      <c r="DS14" s="97">
        <f t="shared" si="28"/>
        <v>0.4</v>
      </c>
      <c r="DT14" s="5">
        <f t="shared" si="29"/>
        <v>1</v>
      </c>
      <c r="DU14" s="99">
        <f t="shared" si="30"/>
        <v>0.14399999999999999</v>
      </c>
      <c r="DV14" s="5">
        <f t="shared" si="31"/>
        <v>4</v>
      </c>
      <c r="DW14" s="99">
        <f t="shared" si="32"/>
        <v>0.8</v>
      </c>
      <c r="DX14" s="100">
        <f t="shared" si="33"/>
        <v>0.15</v>
      </c>
      <c r="DY14" s="100">
        <f>IF(BA14="",0,IF(BA14="Preventivo",0.25,IF(BA14="Detectivo",0.15,IF(BA15="Correctivo",0.1,0))))</f>
        <v>0.25</v>
      </c>
      <c r="DZ14" s="97">
        <f t="shared" si="34"/>
        <v>0.4</v>
      </c>
      <c r="EA14" s="5">
        <f t="shared" si="35"/>
        <v>1</v>
      </c>
      <c r="EB14" s="99">
        <f t="shared" si="36"/>
        <v>8.6399999999999991E-2</v>
      </c>
      <c r="EC14" s="5">
        <f t="shared" si="37"/>
        <v>4</v>
      </c>
      <c r="ED14" s="99">
        <f t="shared" si="38"/>
        <v>0.8</v>
      </c>
      <c r="EE14" s="100">
        <f t="shared" si="39"/>
        <v>0.15</v>
      </c>
      <c r="EF14" s="100">
        <f t="shared" si="40"/>
        <v>0.25</v>
      </c>
      <c r="EG14" s="97">
        <f t="shared" si="41"/>
        <v>0.4</v>
      </c>
      <c r="EH14" s="5">
        <f t="shared" si="42"/>
        <v>1</v>
      </c>
      <c r="EI14" s="99">
        <f t="shared" si="43"/>
        <v>5.183999999999999E-2</v>
      </c>
      <c r="EJ14" s="5">
        <f t="shared" si="44"/>
        <v>4</v>
      </c>
      <c r="EK14" s="99">
        <f t="shared" si="45"/>
        <v>0.8</v>
      </c>
      <c r="EL14" s="100">
        <f t="shared" si="46"/>
        <v>0</v>
      </c>
      <c r="EM14" s="100">
        <f t="shared" si="47"/>
        <v>0</v>
      </c>
      <c r="EN14" s="97">
        <f t="shared" si="48"/>
        <v>0</v>
      </c>
      <c r="EO14" s="5">
        <f t="shared" si="49"/>
        <v>1</v>
      </c>
      <c r="EP14" s="99">
        <f t="shared" si="50"/>
        <v>5.183999999999999E-2</v>
      </c>
      <c r="EQ14" s="5">
        <f t="shared" si="51"/>
        <v>4</v>
      </c>
      <c r="ER14" s="99">
        <f t="shared" si="52"/>
        <v>0.8</v>
      </c>
      <c r="ES14" s="100">
        <f t="shared" si="53"/>
        <v>0</v>
      </c>
      <c r="ET14" s="100">
        <f t="shared" si="54"/>
        <v>0</v>
      </c>
      <c r="EU14" s="97">
        <f t="shared" si="55"/>
        <v>0</v>
      </c>
      <c r="EV14" s="5">
        <f t="shared" si="56"/>
        <v>1</v>
      </c>
      <c r="EW14" s="99">
        <f t="shared" si="57"/>
        <v>5.183999999999999E-2</v>
      </c>
      <c r="EX14" s="5">
        <f t="shared" si="58"/>
        <v>4</v>
      </c>
      <c r="EY14" s="99">
        <f t="shared" si="59"/>
        <v>0.8</v>
      </c>
      <c r="EZ14" s="100">
        <f t="shared" si="60"/>
        <v>0</v>
      </c>
      <c r="FA14" s="100">
        <f t="shared" si="61"/>
        <v>0</v>
      </c>
      <c r="FB14" s="97">
        <f t="shared" si="62"/>
        <v>0</v>
      </c>
      <c r="FC14" s="5">
        <f t="shared" si="63"/>
        <v>1</v>
      </c>
      <c r="FD14" s="99">
        <f t="shared" si="64"/>
        <v>5.183999999999999E-2</v>
      </c>
      <c r="FE14" s="5">
        <f t="shared" si="65"/>
        <v>4</v>
      </c>
      <c r="FF14" s="99">
        <f t="shared" si="66"/>
        <v>0.8</v>
      </c>
      <c r="FG14" s="100">
        <f t="shared" si="67"/>
        <v>0</v>
      </c>
      <c r="FH14" s="100">
        <f t="shared" si="68"/>
        <v>0</v>
      </c>
      <c r="FI14" s="97">
        <f t="shared" si="69"/>
        <v>0</v>
      </c>
      <c r="FJ14" s="5">
        <f t="shared" si="70"/>
        <v>1</v>
      </c>
      <c r="FK14" s="99">
        <f t="shared" si="71"/>
        <v>5.183999999999999E-2</v>
      </c>
      <c r="FL14" s="5">
        <f t="shared" si="72"/>
        <v>4</v>
      </c>
      <c r="FM14" s="99">
        <f t="shared" si="73"/>
        <v>0.8</v>
      </c>
      <c r="FN14" s="100">
        <f t="shared" si="74"/>
        <v>0</v>
      </c>
      <c r="FO14" s="100">
        <f t="shared" si="75"/>
        <v>0</v>
      </c>
      <c r="FP14" s="97">
        <f t="shared" si="76"/>
        <v>0</v>
      </c>
      <c r="FQ14" s="5">
        <f t="shared" si="77"/>
        <v>1</v>
      </c>
      <c r="FR14" s="99">
        <f t="shared" si="78"/>
        <v>5.183999999999999E-2</v>
      </c>
      <c r="FS14" s="5">
        <f t="shared" si="79"/>
        <v>4</v>
      </c>
      <c r="FT14" s="99">
        <f t="shared" si="80"/>
        <v>0.8</v>
      </c>
      <c r="FU14" s="100">
        <f t="shared" si="81"/>
        <v>0</v>
      </c>
      <c r="FV14" s="100">
        <f t="shared" si="82"/>
        <v>0</v>
      </c>
      <c r="FW14" s="97">
        <f t="shared" si="83"/>
        <v>0</v>
      </c>
      <c r="FX14" s="5">
        <f t="shared" si="84"/>
        <v>1</v>
      </c>
      <c r="FY14" s="99">
        <f t="shared" si="85"/>
        <v>5.183999999999999E-2</v>
      </c>
      <c r="FZ14" s="5">
        <f t="shared" si="86"/>
        <v>4</v>
      </c>
      <c r="GA14" s="99">
        <f t="shared" si="87"/>
        <v>0.8</v>
      </c>
      <c r="GB14" s="100">
        <f t="shared" si="88"/>
        <v>0</v>
      </c>
      <c r="GC14" s="100">
        <f t="shared" si="89"/>
        <v>0</v>
      </c>
      <c r="GD14" s="97">
        <f t="shared" si="90"/>
        <v>0</v>
      </c>
      <c r="GE14" s="5">
        <f t="shared" si="91"/>
        <v>1</v>
      </c>
      <c r="GF14" s="99">
        <f t="shared" si="92"/>
        <v>5.183999999999999E-2</v>
      </c>
      <c r="GG14" s="5">
        <f t="shared" si="93"/>
        <v>4</v>
      </c>
      <c r="GH14" s="99">
        <f t="shared" si="94"/>
        <v>0.8</v>
      </c>
      <c r="GI14" s="99">
        <f t="shared" si="95"/>
        <v>0.8</v>
      </c>
      <c r="GJ14" s="101"/>
    </row>
    <row r="15" spans="1:193 1680:1698" s="119" customFormat="1" ht="129.75" customHeight="1">
      <c r="A15" s="104">
        <v>7</v>
      </c>
      <c r="B15" s="104" t="s">
        <v>326</v>
      </c>
      <c r="C15" s="105" t="s">
        <v>327</v>
      </c>
      <c r="D15" s="106" t="s">
        <v>280</v>
      </c>
      <c r="E15" s="107" t="s">
        <v>328</v>
      </c>
      <c r="F15" s="108" t="s">
        <v>282</v>
      </c>
      <c r="G15" s="109" t="s">
        <v>329</v>
      </c>
      <c r="H15" s="107" t="s">
        <v>330</v>
      </c>
      <c r="I15" s="110" t="s">
        <v>285</v>
      </c>
      <c r="J15" s="111" t="s">
        <v>69</v>
      </c>
      <c r="K15" s="110" t="s">
        <v>69</v>
      </c>
      <c r="L15" s="110" t="s">
        <v>69</v>
      </c>
      <c r="M15" s="110" t="s">
        <v>286</v>
      </c>
      <c r="N15" s="110" t="s">
        <v>69</v>
      </c>
      <c r="O15" s="110" t="s">
        <v>286</v>
      </c>
      <c r="P15" s="110" t="s">
        <v>286</v>
      </c>
      <c r="Q15" s="110" t="s">
        <v>286</v>
      </c>
      <c r="R15" s="110" t="s">
        <v>69</v>
      </c>
      <c r="S15" s="110" t="s">
        <v>69</v>
      </c>
      <c r="T15" s="110" t="s">
        <v>69</v>
      </c>
      <c r="U15" s="110" t="s">
        <v>69</v>
      </c>
      <c r="V15" s="110" t="s">
        <v>69</v>
      </c>
      <c r="W15" s="110" t="s">
        <v>69</v>
      </c>
      <c r="X15" s="110" t="s">
        <v>286</v>
      </c>
      <c r="Y15" s="110" t="s">
        <v>286</v>
      </c>
      <c r="Z15" s="110" t="s">
        <v>286</v>
      </c>
      <c r="AA15" s="110" t="s">
        <v>286</v>
      </c>
      <c r="AB15" s="110" t="s">
        <v>286</v>
      </c>
      <c r="AC15" s="88" t="str">
        <f t="shared" si="0"/>
        <v>3 - Media</v>
      </c>
      <c r="AD15" s="89">
        <f t="shared" si="1"/>
        <v>0.6</v>
      </c>
      <c r="AE15" s="90" t="str">
        <f t="shared" si="2"/>
        <v>4 - Mayor</v>
      </c>
      <c r="AF15" s="89">
        <f t="shared" si="3"/>
        <v>0.52631578947368418</v>
      </c>
      <c r="AG15" s="82" t="str">
        <f t="shared" si="4"/>
        <v>MODERADO</v>
      </c>
      <c r="AH15" s="112">
        <f t="shared" si="5"/>
        <v>0.31578947368421051</v>
      </c>
      <c r="AI15" s="105" t="s">
        <v>331</v>
      </c>
      <c r="AJ15" s="108" t="s">
        <v>332</v>
      </c>
      <c r="AK15" s="107" t="s">
        <v>333</v>
      </c>
      <c r="AL15" s="107" t="s">
        <v>334</v>
      </c>
      <c r="AM15" s="108" t="s">
        <v>291</v>
      </c>
      <c r="AN15" s="108" t="s">
        <v>292</v>
      </c>
      <c r="AO15" s="110" t="s">
        <v>293</v>
      </c>
      <c r="AP15" s="108" t="s">
        <v>294</v>
      </c>
      <c r="AQ15" s="108" t="s">
        <v>291</v>
      </c>
      <c r="AR15" s="108" t="s">
        <v>292</v>
      </c>
      <c r="AS15" s="108" t="s">
        <v>293</v>
      </c>
      <c r="AT15" s="108" t="s">
        <v>294</v>
      </c>
      <c r="AU15" s="108" t="s">
        <v>291</v>
      </c>
      <c r="AV15" s="108" t="s">
        <v>292</v>
      </c>
      <c r="AW15" s="108" t="s">
        <v>293</v>
      </c>
      <c r="AX15" s="108" t="s">
        <v>294</v>
      </c>
      <c r="AY15" s="108" t="s">
        <v>291</v>
      </c>
      <c r="AZ15" s="108" t="s">
        <v>295</v>
      </c>
      <c r="BA15" s="108" t="s">
        <v>293</v>
      </c>
      <c r="BB15" s="108" t="s">
        <v>294</v>
      </c>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c r="BZ15" s="108"/>
      <c r="CA15" s="108"/>
      <c r="CB15" s="108"/>
      <c r="CC15" s="108"/>
      <c r="CD15" s="108"/>
      <c r="CE15" s="108"/>
      <c r="CF15" s="108"/>
      <c r="CG15" s="108"/>
      <c r="CH15" s="108"/>
      <c r="CI15" s="108"/>
      <c r="CJ15" s="108"/>
      <c r="CK15" s="108"/>
      <c r="CL15" s="113" t="s">
        <v>298</v>
      </c>
      <c r="CM15" s="93">
        <f t="shared" si="96"/>
        <v>0.18947368421052629</v>
      </c>
      <c r="CN15" s="113" t="s">
        <v>316</v>
      </c>
      <c r="CO15" s="93">
        <f t="shared" si="97"/>
        <v>0.18947368421052629</v>
      </c>
      <c r="CP15" s="94" t="str">
        <f t="shared" si="98"/>
        <v>BAJO</v>
      </c>
      <c r="CQ15" s="112">
        <f t="shared" si="6"/>
        <v>3.5900277008310243E-2</v>
      </c>
      <c r="CR15" s="114" t="s">
        <v>300</v>
      </c>
      <c r="CS15" s="104">
        <f t="shared" si="7"/>
        <v>0.1</v>
      </c>
      <c r="CT15" s="108"/>
      <c r="CU15" s="47" t="s">
        <v>301</v>
      </c>
      <c r="CV15" s="4" t="s">
        <v>302</v>
      </c>
      <c r="CW15" s="112"/>
      <c r="CX15" s="115">
        <f t="shared" si="8"/>
        <v>10</v>
      </c>
      <c r="CY15" s="116">
        <f t="shared" si="9"/>
        <v>4</v>
      </c>
      <c r="CZ15" s="115" t="str">
        <f t="shared" si="10"/>
        <v>Mayor</v>
      </c>
      <c r="DA15" s="117">
        <f t="shared" si="11"/>
        <v>0.8</v>
      </c>
      <c r="DB15" s="118">
        <f t="shared" si="12"/>
        <v>0.15</v>
      </c>
      <c r="DC15" s="118">
        <f t="shared" si="13"/>
        <v>0.25</v>
      </c>
      <c r="DD15" s="115">
        <f t="shared" si="14"/>
        <v>0.4</v>
      </c>
      <c r="DE15" s="118">
        <f t="shared" si="15"/>
        <v>2</v>
      </c>
      <c r="DF15" s="117">
        <f t="shared" si="16"/>
        <v>0.36</v>
      </c>
      <c r="DG15" s="118">
        <f t="shared" si="17"/>
        <v>4</v>
      </c>
      <c r="DH15" s="118"/>
      <c r="DI15" s="117">
        <f t="shared" si="18"/>
        <v>0.8</v>
      </c>
      <c r="DJ15" s="118">
        <f t="shared" si="19"/>
        <v>0.15</v>
      </c>
      <c r="DK15" s="118">
        <f t="shared" si="20"/>
        <v>0.25</v>
      </c>
      <c r="DL15" s="115">
        <f t="shared" si="21"/>
        <v>0.4</v>
      </c>
      <c r="DM15" s="118">
        <f t="shared" si="22"/>
        <v>2</v>
      </c>
      <c r="DN15" s="117">
        <f t="shared" si="23"/>
        <v>0.216</v>
      </c>
      <c r="DO15" s="118">
        <f t="shared" si="24"/>
        <v>4</v>
      </c>
      <c r="DP15" s="117">
        <f t="shared" si="25"/>
        <v>0.8</v>
      </c>
      <c r="DQ15" s="118">
        <f t="shared" si="26"/>
        <v>0.15</v>
      </c>
      <c r="DR15" s="118">
        <f t="shared" si="27"/>
        <v>0.25</v>
      </c>
      <c r="DS15" s="115">
        <f t="shared" si="28"/>
        <v>0.4</v>
      </c>
      <c r="DT15" s="118">
        <f t="shared" si="29"/>
        <v>1</v>
      </c>
      <c r="DU15" s="117">
        <f t="shared" si="30"/>
        <v>0.12959999999999999</v>
      </c>
      <c r="DV15" s="118">
        <f t="shared" si="31"/>
        <v>4</v>
      </c>
      <c r="DW15" s="117">
        <f t="shared" si="32"/>
        <v>0.8</v>
      </c>
      <c r="DX15" s="118">
        <f t="shared" si="33"/>
        <v>0.25</v>
      </c>
      <c r="DY15" s="118">
        <f>IF(BA15="",0,IF(BA15="Preventivo",0.25,IF(BA15="Detectivo",0.15,IF(BA16="Correctivo",0.1,0))))</f>
        <v>0.25</v>
      </c>
      <c r="DZ15" s="115">
        <f t="shared" si="34"/>
        <v>0.5</v>
      </c>
      <c r="EA15" s="118">
        <f t="shared" si="35"/>
        <v>1</v>
      </c>
      <c r="EB15" s="117">
        <f t="shared" si="36"/>
        <v>6.4799999999999996E-2</v>
      </c>
      <c r="EC15" s="118">
        <f t="shared" si="37"/>
        <v>4</v>
      </c>
      <c r="ED15" s="117">
        <f t="shared" si="38"/>
        <v>0.8</v>
      </c>
      <c r="EE15" s="118">
        <f t="shared" si="39"/>
        <v>0</v>
      </c>
      <c r="EF15" s="118">
        <f t="shared" si="40"/>
        <v>0</v>
      </c>
      <c r="EG15" s="115">
        <f t="shared" si="41"/>
        <v>0</v>
      </c>
      <c r="EH15" s="118">
        <f t="shared" si="42"/>
        <v>1</v>
      </c>
      <c r="EI15" s="117">
        <f t="shared" si="43"/>
        <v>6.4799999999999996E-2</v>
      </c>
      <c r="EJ15" s="118">
        <f t="shared" si="44"/>
        <v>4</v>
      </c>
      <c r="EK15" s="117">
        <f t="shared" si="45"/>
        <v>0.8</v>
      </c>
      <c r="EL15" s="118">
        <f t="shared" si="46"/>
        <v>0</v>
      </c>
      <c r="EM15" s="118">
        <f t="shared" si="47"/>
        <v>0</v>
      </c>
      <c r="EN15" s="115">
        <f t="shared" si="48"/>
        <v>0</v>
      </c>
      <c r="EO15" s="118">
        <f t="shared" si="49"/>
        <v>1</v>
      </c>
      <c r="EP15" s="117">
        <f t="shared" si="50"/>
        <v>6.4799999999999996E-2</v>
      </c>
      <c r="EQ15" s="118">
        <f t="shared" si="51"/>
        <v>4</v>
      </c>
      <c r="ER15" s="117">
        <f t="shared" si="52"/>
        <v>0.8</v>
      </c>
      <c r="ES15" s="118">
        <f t="shared" si="53"/>
        <v>0</v>
      </c>
      <c r="ET15" s="118">
        <f t="shared" si="54"/>
        <v>0</v>
      </c>
      <c r="EU15" s="115">
        <f t="shared" si="55"/>
        <v>0</v>
      </c>
      <c r="EV15" s="118">
        <f t="shared" si="56"/>
        <v>1</v>
      </c>
      <c r="EW15" s="117">
        <f t="shared" si="57"/>
        <v>6.4799999999999996E-2</v>
      </c>
      <c r="EX15" s="118">
        <f t="shared" si="58"/>
        <v>4</v>
      </c>
      <c r="EY15" s="117">
        <f t="shared" si="59"/>
        <v>0.8</v>
      </c>
      <c r="EZ15" s="118">
        <f t="shared" si="60"/>
        <v>0</v>
      </c>
      <c r="FA15" s="118">
        <f t="shared" si="61"/>
        <v>0</v>
      </c>
      <c r="FB15" s="115">
        <f t="shared" si="62"/>
        <v>0</v>
      </c>
      <c r="FC15" s="118">
        <f t="shared" si="63"/>
        <v>1</v>
      </c>
      <c r="FD15" s="117">
        <f t="shared" si="64"/>
        <v>6.4799999999999996E-2</v>
      </c>
      <c r="FE15" s="118">
        <f t="shared" si="65"/>
        <v>4</v>
      </c>
      <c r="FF15" s="117">
        <f t="shared" si="66"/>
        <v>0.8</v>
      </c>
      <c r="FG15" s="118">
        <f t="shared" si="67"/>
        <v>0</v>
      </c>
      <c r="FH15" s="118">
        <f t="shared" si="68"/>
        <v>0</v>
      </c>
      <c r="FI15" s="115">
        <f t="shared" si="69"/>
        <v>0</v>
      </c>
      <c r="FJ15" s="118">
        <f t="shared" si="70"/>
        <v>1</v>
      </c>
      <c r="FK15" s="117">
        <f t="shared" si="71"/>
        <v>6.4799999999999996E-2</v>
      </c>
      <c r="FL15" s="118">
        <f t="shared" si="72"/>
        <v>4</v>
      </c>
      <c r="FM15" s="117">
        <f t="shared" si="73"/>
        <v>0.8</v>
      </c>
      <c r="FN15" s="118">
        <f t="shared" si="74"/>
        <v>0</v>
      </c>
      <c r="FO15" s="118">
        <f t="shared" si="75"/>
        <v>0</v>
      </c>
      <c r="FP15" s="115">
        <f t="shared" si="76"/>
        <v>0</v>
      </c>
      <c r="FQ15" s="118">
        <f t="shared" si="77"/>
        <v>1</v>
      </c>
      <c r="FR15" s="117">
        <f t="shared" si="78"/>
        <v>6.4799999999999996E-2</v>
      </c>
      <c r="FS15" s="118">
        <f t="shared" si="79"/>
        <v>4</v>
      </c>
      <c r="FT15" s="117">
        <f t="shared" si="80"/>
        <v>0.8</v>
      </c>
      <c r="FU15" s="118">
        <f t="shared" si="81"/>
        <v>0</v>
      </c>
      <c r="FV15" s="118">
        <f t="shared" si="82"/>
        <v>0</v>
      </c>
      <c r="FW15" s="115">
        <f t="shared" si="83"/>
        <v>0</v>
      </c>
      <c r="FX15" s="118">
        <f t="shared" si="84"/>
        <v>1</v>
      </c>
      <c r="FY15" s="117">
        <f t="shared" si="85"/>
        <v>6.4799999999999996E-2</v>
      </c>
      <c r="FZ15" s="118">
        <f t="shared" si="86"/>
        <v>4</v>
      </c>
      <c r="GA15" s="117">
        <f t="shared" si="87"/>
        <v>0.8</v>
      </c>
      <c r="GB15" s="118">
        <f t="shared" si="88"/>
        <v>0</v>
      </c>
      <c r="GC15" s="118">
        <f t="shared" si="89"/>
        <v>0</v>
      </c>
      <c r="GD15" s="115">
        <f t="shared" si="90"/>
        <v>0</v>
      </c>
      <c r="GE15" s="118">
        <f t="shared" si="91"/>
        <v>1</v>
      </c>
      <c r="GF15" s="117">
        <f t="shared" si="92"/>
        <v>6.4799999999999996E-2</v>
      </c>
      <c r="GG15" s="118">
        <f t="shared" si="93"/>
        <v>4</v>
      </c>
      <c r="GH15" s="117">
        <f t="shared" si="94"/>
        <v>0.8</v>
      </c>
      <c r="GI15" s="117">
        <f t="shared" si="95"/>
        <v>0.8</v>
      </c>
      <c r="BMF15" s="120"/>
      <c r="BMH15" s="121"/>
    </row>
    <row r="16" spans="1:193 1680:1698" s="119" customFormat="1" ht="129.75" customHeight="1">
      <c r="A16" s="104">
        <v>8</v>
      </c>
      <c r="B16" s="104" t="s">
        <v>326</v>
      </c>
      <c r="C16" s="105" t="s">
        <v>335</v>
      </c>
      <c r="D16" s="106" t="s">
        <v>304</v>
      </c>
      <c r="E16" s="107" t="s">
        <v>328</v>
      </c>
      <c r="F16" s="108" t="s">
        <v>318</v>
      </c>
      <c r="G16" s="107" t="s">
        <v>336</v>
      </c>
      <c r="H16" s="107" t="s">
        <v>330</v>
      </c>
      <c r="I16" s="110" t="s">
        <v>285</v>
      </c>
      <c r="J16" s="111" t="s">
        <v>69</v>
      </c>
      <c r="K16" s="110" t="s">
        <v>69</v>
      </c>
      <c r="L16" s="110" t="s">
        <v>69</v>
      </c>
      <c r="M16" s="110" t="s">
        <v>286</v>
      </c>
      <c r="N16" s="110" t="s">
        <v>69</v>
      </c>
      <c r="O16" s="110" t="s">
        <v>286</v>
      </c>
      <c r="P16" s="110" t="s">
        <v>286</v>
      </c>
      <c r="Q16" s="110" t="s">
        <v>286</v>
      </c>
      <c r="R16" s="110" t="s">
        <v>69</v>
      </c>
      <c r="S16" s="110" t="s">
        <v>69</v>
      </c>
      <c r="T16" s="110" t="s">
        <v>69</v>
      </c>
      <c r="U16" s="110" t="s">
        <v>69</v>
      </c>
      <c r="V16" s="110" t="s">
        <v>69</v>
      </c>
      <c r="W16" s="110" t="s">
        <v>69</v>
      </c>
      <c r="X16" s="110" t="s">
        <v>286</v>
      </c>
      <c r="Y16" s="110" t="s">
        <v>286</v>
      </c>
      <c r="Z16" s="110" t="s">
        <v>286</v>
      </c>
      <c r="AA16" s="110" t="s">
        <v>286</v>
      </c>
      <c r="AB16" s="110" t="s">
        <v>286</v>
      </c>
      <c r="AC16" s="88" t="str">
        <f t="shared" si="0"/>
        <v>3 - Media</v>
      </c>
      <c r="AD16" s="89">
        <f t="shared" si="1"/>
        <v>0.6</v>
      </c>
      <c r="AE16" s="90" t="str">
        <f t="shared" si="2"/>
        <v>4 - Mayor</v>
      </c>
      <c r="AF16" s="89">
        <f t="shared" si="3"/>
        <v>0.52631578947368418</v>
      </c>
      <c r="AG16" s="82" t="str">
        <f t="shared" si="4"/>
        <v>MODERADO</v>
      </c>
      <c r="AH16" s="112">
        <f t="shared" si="5"/>
        <v>0.31578947368421051</v>
      </c>
      <c r="AI16" s="105" t="s">
        <v>337</v>
      </c>
      <c r="AJ16" s="108" t="s">
        <v>332</v>
      </c>
      <c r="AK16" s="109" t="s">
        <v>338</v>
      </c>
      <c r="AL16" s="109" t="s">
        <v>339</v>
      </c>
      <c r="AM16" s="108" t="s">
        <v>291</v>
      </c>
      <c r="AN16" s="108" t="s">
        <v>292</v>
      </c>
      <c r="AO16" s="110" t="s">
        <v>293</v>
      </c>
      <c r="AP16" s="108" t="s">
        <v>294</v>
      </c>
      <c r="AQ16" s="108" t="s">
        <v>291</v>
      </c>
      <c r="AR16" s="108" t="s">
        <v>292</v>
      </c>
      <c r="AS16" s="108" t="s">
        <v>293</v>
      </c>
      <c r="AT16" s="108" t="s">
        <v>294</v>
      </c>
      <c r="AU16" s="108" t="s">
        <v>291</v>
      </c>
      <c r="AV16" s="108" t="s">
        <v>292</v>
      </c>
      <c r="AW16" s="108" t="s">
        <v>293</v>
      </c>
      <c r="AX16" s="108" t="s">
        <v>294</v>
      </c>
      <c r="AY16" s="108" t="s">
        <v>291</v>
      </c>
      <c r="AZ16" s="108" t="s">
        <v>295</v>
      </c>
      <c r="BA16" s="108" t="s">
        <v>293</v>
      </c>
      <c r="BB16" s="108" t="s">
        <v>294</v>
      </c>
      <c r="BC16" s="108" t="s">
        <v>291</v>
      </c>
      <c r="BD16" s="108" t="s">
        <v>295</v>
      </c>
      <c r="BE16" s="108" t="s">
        <v>340</v>
      </c>
      <c r="BF16" s="108" t="s">
        <v>297</v>
      </c>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13" t="s">
        <v>298</v>
      </c>
      <c r="CM16" s="93">
        <f t="shared" si="96"/>
        <v>0.18947368421052629</v>
      </c>
      <c r="CN16" s="113" t="s">
        <v>299</v>
      </c>
      <c r="CO16" s="93">
        <f t="shared" si="97"/>
        <v>0.18947368421052629</v>
      </c>
      <c r="CP16" s="94" t="str">
        <f t="shared" si="98"/>
        <v>BAJO</v>
      </c>
      <c r="CQ16" s="112">
        <f t="shared" si="6"/>
        <v>3.5900277008310243E-2</v>
      </c>
      <c r="CR16" s="114" t="s">
        <v>309</v>
      </c>
      <c r="CS16" s="104">
        <f t="shared" si="7"/>
        <v>0.1</v>
      </c>
      <c r="CT16" s="108"/>
      <c r="CU16" s="47" t="s">
        <v>301</v>
      </c>
      <c r="CV16" s="4" t="s">
        <v>302</v>
      </c>
      <c r="CW16" s="112"/>
      <c r="CX16" s="115">
        <f t="shared" si="8"/>
        <v>10</v>
      </c>
      <c r="CY16" s="116">
        <f t="shared" si="9"/>
        <v>4</v>
      </c>
      <c r="CZ16" s="115" t="str">
        <f t="shared" si="10"/>
        <v>Mayor</v>
      </c>
      <c r="DA16" s="117">
        <f t="shared" si="11"/>
        <v>0.8</v>
      </c>
      <c r="DB16" s="118">
        <f t="shared" si="12"/>
        <v>0.15</v>
      </c>
      <c r="DC16" s="118">
        <f t="shared" si="13"/>
        <v>0.25</v>
      </c>
      <c r="DD16" s="115">
        <f t="shared" si="14"/>
        <v>0.4</v>
      </c>
      <c r="DE16" s="118">
        <f t="shared" si="15"/>
        <v>2</v>
      </c>
      <c r="DF16" s="117">
        <f t="shared" si="16"/>
        <v>0.36</v>
      </c>
      <c r="DG16" s="118">
        <f t="shared" si="17"/>
        <v>4</v>
      </c>
      <c r="DH16" s="118"/>
      <c r="DI16" s="117">
        <f t="shared" si="18"/>
        <v>0.8</v>
      </c>
      <c r="DJ16" s="118">
        <f t="shared" si="19"/>
        <v>0.15</v>
      </c>
      <c r="DK16" s="118">
        <f t="shared" si="20"/>
        <v>0.25</v>
      </c>
      <c r="DL16" s="115">
        <f t="shared" si="21"/>
        <v>0.4</v>
      </c>
      <c r="DM16" s="118">
        <f t="shared" si="22"/>
        <v>2</v>
      </c>
      <c r="DN16" s="117">
        <f t="shared" si="23"/>
        <v>0.216</v>
      </c>
      <c r="DO16" s="118">
        <f t="shared" si="24"/>
        <v>4</v>
      </c>
      <c r="DP16" s="117">
        <f t="shared" si="25"/>
        <v>0.8</v>
      </c>
      <c r="DQ16" s="118">
        <f t="shared" si="26"/>
        <v>0.15</v>
      </c>
      <c r="DR16" s="118">
        <f t="shared" si="27"/>
        <v>0.25</v>
      </c>
      <c r="DS16" s="115">
        <f t="shared" si="28"/>
        <v>0.4</v>
      </c>
      <c r="DT16" s="118">
        <f t="shared" si="29"/>
        <v>1</v>
      </c>
      <c r="DU16" s="117">
        <f t="shared" si="30"/>
        <v>0.12959999999999999</v>
      </c>
      <c r="DV16" s="118">
        <f t="shared" si="31"/>
        <v>4</v>
      </c>
      <c r="DW16" s="117">
        <f t="shared" si="32"/>
        <v>0.8</v>
      </c>
      <c r="DX16" s="118">
        <f t="shared" si="33"/>
        <v>0.25</v>
      </c>
      <c r="DY16" s="118">
        <f>IF(BA16="",0,IF(BA16="Preventivo",0.25,IF(BA16="Detectivo",0.15,IF(#REF!="Correctivo",0.1,0))))</f>
        <v>0.25</v>
      </c>
      <c r="DZ16" s="115">
        <f t="shared" si="34"/>
        <v>0.5</v>
      </c>
      <c r="EA16" s="118">
        <f t="shared" si="35"/>
        <v>1</v>
      </c>
      <c r="EB16" s="117">
        <f t="shared" si="36"/>
        <v>6.4799999999999996E-2</v>
      </c>
      <c r="EC16" s="118">
        <f t="shared" si="37"/>
        <v>4</v>
      </c>
      <c r="ED16" s="117">
        <f t="shared" si="38"/>
        <v>0.8</v>
      </c>
      <c r="EE16" s="118">
        <f t="shared" si="39"/>
        <v>0.25</v>
      </c>
      <c r="EF16" s="118">
        <f t="shared" si="40"/>
        <v>0.15</v>
      </c>
      <c r="EG16" s="115">
        <f t="shared" si="41"/>
        <v>0.4</v>
      </c>
      <c r="EH16" s="118">
        <f t="shared" si="42"/>
        <v>1</v>
      </c>
      <c r="EI16" s="117">
        <f t="shared" si="43"/>
        <v>6.4799999999999996E-2</v>
      </c>
      <c r="EJ16" s="118">
        <f t="shared" si="44"/>
        <v>3</v>
      </c>
      <c r="EK16" s="117">
        <f t="shared" si="45"/>
        <v>0.48</v>
      </c>
      <c r="EL16" s="118">
        <f t="shared" si="46"/>
        <v>0</v>
      </c>
      <c r="EM16" s="118">
        <f t="shared" si="47"/>
        <v>0</v>
      </c>
      <c r="EN16" s="115">
        <f t="shared" si="48"/>
        <v>0</v>
      </c>
      <c r="EO16" s="118">
        <f t="shared" si="49"/>
        <v>1</v>
      </c>
      <c r="EP16" s="117">
        <f t="shared" si="50"/>
        <v>6.4799999999999996E-2</v>
      </c>
      <c r="EQ16" s="118">
        <f t="shared" si="51"/>
        <v>3</v>
      </c>
      <c r="ER16" s="117">
        <f t="shared" si="52"/>
        <v>0.48</v>
      </c>
      <c r="ES16" s="118">
        <f t="shared" si="53"/>
        <v>0</v>
      </c>
      <c r="ET16" s="118">
        <f t="shared" si="54"/>
        <v>0</v>
      </c>
      <c r="EU16" s="115">
        <f t="shared" si="55"/>
        <v>0</v>
      </c>
      <c r="EV16" s="118">
        <f t="shared" si="56"/>
        <v>1</v>
      </c>
      <c r="EW16" s="117">
        <f t="shared" si="57"/>
        <v>6.4799999999999996E-2</v>
      </c>
      <c r="EX16" s="118">
        <f t="shared" si="58"/>
        <v>3</v>
      </c>
      <c r="EY16" s="117">
        <f t="shared" si="59"/>
        <v>0.48</v>
      </c>
      <c r="EZ16" s="118">
        <f t="shared" si="60"/>
        <v>0</v>
      </c>
      <c r="FA16" s="118">
        <f t="shared" si="61"/>
        <v>0</v>
      </c>
      <c r="FB16" s="115">
        <f t="shared" si="62"/>
        <v>0</v>
      </c>
      <c r="FC16" s="118">
        <f t="shared" si="63"/>
        <v>1</v>
      </c>
      <c r="FD16" s="117">
        <f t="shared" si="64"/>
        <v>6.4799999999999996E-2</v>
      </c>
      <c r="FE16" s="118">
        <f t="shared" si="65"/>
        <v>3</v>
      </c>
      <c r="FF16" s="117">
        <f t="shared" si="66"/>
        <v>0.48</v>
      </c>
      <c r="FG16" s="118">
        <f t="shared" si="67"/>
        <v>0</v>
      </c>
      <c r="FH16" s="118">
        <f t="shared" si="68"/>
        <v>0</v>
      </c>
      <c r="FI16" s="115">
        <f t="shared" si="69"/>
        <v>0</v>
      </c>
      <c r="FJ16" s="118">
        <f t="shared" si="70"/>
        <v>1</v>
      </c>
      <c r="FK16" s="117">
        <f t="shared" si="71"/>
        <v>6.4799999999999996E-2</v>
      </c>
      <c r="FL16" s="118">
        <f t="shared" si="72"/>
        <v>3</v>
      </c>
      <c r="FM16" s="117">
        <f t="shared" si="73"/>
        <v>0.48</v>
      </c>
      <c r="FN16" s="118">
        <f t="shared" si="74"/>
        <v>0</v>
      </c>
      <c r="FO16" s="118">
        <f t="shared" si="75"/>
        <v>0</v>
      </c>
      <c r="FP16" s="115">
        <f t="shared" si="76"/>
        <v>0</v>
      </c>
      <c r="FQ16" s="118">
        <f t="shared" si="77"/>
        <v>1</v>
      </c>
      <c r="FR16" s="117">
        <f t="shared" si="78"/>
        <v>6.4799999999999996E-2</v>
      </c>
      <c r="FS16" s="118">
        <f t="shared" si="79"/>
        <v>3</v>
      </c>
      <c r="FT16" s="117">
        <f t="shared" si="80"/>
        <v>0.48</v>
      </c>
      <c r="FU16" s="118">
        <f t="shared" si="81"/>
        <v>0</v>
      </c>
      <c r="FV16" s="118">
        <f t="shared" si="82"/>
        <v>0</v>
      </c>
      <c r="FW16" s="115">
        <f t="shared" si="83"/>
        <v>0</v>
      </c>
      <c r="FX16" s="118">
        <f t="shared" si="84"/>
        <v>1</v>
      </c>
      <c r="FY16" s="117">
        <f t="shared" si="85"/>
        <v>6.4799999999999996E-2</v>
      </c>
      <c r="FZ16" s="118">
        <f t="shared" si="86"/>
        <v>3</v>
      </c>
      <c r="GA16" s="117">
        <f t="shared" si="87"/>
        <v>0.48</v>
      </c>
      <c r="GB16" s="118">
        <f t="shared" si="88"/>
        <v>0</v>
      </c>
      <c r="GC16" s="118">
        <f t="shared" si="89"/>
        <v>0</v>
      </c>
      <c r="GD16" s="115">
        <f t="shared" si="90"/>
        <v>0</v>
      </c>
      <c r="GE16" s="118">
        <f t="shared" si="91"/>
        <v>1</v>
      </c>
      <c r="GF16" s="117">
        <f t="shared" si="92"/>
        <v>6.4799999999999996E-2</v>
      </c>
      <c r="GG16" s="118">
        <f t="shared" si="93"/>
        <v>3</v>
      </c>
      <c r="GH16" s="117">
        <f t="shared" si="94"/>
        <v>0.48</v>
      </c>
      <c r="GI16" s="117">
        <f t="shared" si="95"/>
        <v>0.6</v>
      </c>
      <c r="BMF16" s="120"/>
      <c r="BMH16" s="121"/>
    </row>
    <row r="17" spans="1:191" ht="129.75" customHeight="1">
      <c r="A17" s="122">
        <v>9</v>
      </c>
      <c r="B17" s="122" t="s">
        <v>326</v>
      </c>
      <c r="C17" s="123" t="s">
        <v>341</v>
      </c>
      <c r="D17" s="83" t="s">
        <v>280</v>
      </c>
      <c r="E17" s="84" t="s">
        <v>281</v>
      </c>
      <c r="F17" s="47" t="s">
        <v>318</v>
      </c>
      <c r="G17" s="85" t="s">
        <v>342</v>
      </c>
      <c r="H17" s="85" t="s">
        <v>330</v>
      </c>
      <c r="I17" s="86" t="s">
        <v>311</v>
      </c>
      <c r="J17" s="87" t="s">
        <v>286</v>
      </c>
      <c r="K17" s="86" t="s">
        <v>69</v>
      </c>
      <c r="L17" s="86" t="s">
        <v>286</v>
      </c>
      <c r="M17" s="86" t="s">
        <v>286</v>
      </c>
      <c r="N17" s="86" t="s">
        <v>69</v>
      </c>
      <c r="O17" s="86" t="s">
        <v>69</v>
      </c>
      <c r="P17" s="86" t="s">
        <v>286</v>
      </c>
      <c r="Q17" s="86" t="s">
        <v>286</v>
      </c>
      <c r="R17" s="86" t="s">
        <v>69</v>
      </c>
      <c r="S17" s="86" t="s">
        <v>69</v>
      </c>
      <c r="T17" s="86" t="s">
        <v>69</v>
      </c>
      <c r="U17" s="86" t="s">
        <v>69</v>
      </c>
      <c r="V17" s="86" t="s">
        <v>69</v>
      </c>
      <c r="W17" s="86" t="s">
        <v>69</v>
      </c>
      <c r="X17" s="86" t="s">
        <v>286</v>
      </c>
      <c r="Y17" s="86" t="s">
        <v>286</v>
      </c>
      <c r="Z17" s="86" t="s">
        <v>286</v>
      </c>
      <c r="AA17" s="86" t="s">
        <v>286</v>
      </c>
      <c r="AB17" s="86" t="s">
        <v>286</v>
      </c>
      <c r="AC17" s="88" t="str">
        <f t="shared" si="0"/>
        <v>4 - Alta</v>
      </c>
      <c r="AD17" s="89">
        <f t="shared" si="1"/>
        <v>0.8</v>
      </c>
      <c r="AE17" s="90" t="str">
        <f t="shared" si="2"/>
        <v>4 - Mayor</v>
      </c>
      <c r="AF17" s="89">
        <f t="shared" si="3"/>
        <v>0.47368421052631576</v>
      </c>
      <c r="AG17" s="82" t="str">
        <f t="shared" si="4"/>
        <v>ALTO</v>
      </c>
      <c r="AH17" s="89">
        <f t="shared" si="5"/>
        <v>0.37894736842105264</v>
      </c>
      <c r="AI17" s="95" t="s">
        <v>343</v>
      </c>
      <c r="AJ17" s="47" t="s">
        <v>344</v>
      </c>
      <c r="AK17" s="84" t="s">
        <v>338</v>
      </c>
      <c r="AL17" s="84" t="s">
        <v>339</v>
      </c>
      <c r="AM17" s="47" t="s">
        <v>291</v>
      </c>
      <c r="AN17" s="91" t="s">
        <v>295</v>
      </c>
      <c r="AO17" s="86" t="s">
        <v>340</v>
      </c>
      <c r="AP17" s="47" t="s">
        <v>297</v>
      </c>
      <c r="AQ17" s="47" t="s">
        <v>291</v>
      </c>
      <c r="AR17" s="91" t="s">
        <v>295</v>
      </c>
      <c r="AS17" s="91" t="s">
        <v>340</v>
      </c>
      <c r="AT17" s="47" t="s">
        <v>297</v>
      </c>
      <c r="AU17" s="47"/>
      <c r="AV17" s="91"/>
      <c r="AW17" s="91"/>
      <c r="AX17" s="47"/>
      <c r="AY17" s="47"/>
      <c r="AZ17" s="91"/>
      <c r="BA17" s="91"/>
      <c r="BB17" s="47"/>
      <c r="BC17" s="47"/>
      <c r="BD17" s="91"/>
      <c r="BE17" s="91"/>
      <c r="BF17" s="47"/>
      <c r="BG17" s="47"/>
      <c r="BH17" s="91"/>
      <c r="BI17" s="91"/>
      <c r="BJ17" s="47"/>
      <c r="BK17" s="47"/>
      <c r="BL17" s="91"/>
      <c r="BM17" s="91"/>
      <c r="BN17" s="47"/>
      <c r="BO17" s="47"/>
      <c r="BP17" s="91"/>
      <c r="BQ17" s="91"/>
      <c r="BR17" s="47"/>
      <c r="BS17" s="47"/>
      <c r="BT17" s="91"/>
      <c r="BU17" s="91"/>
      <c r="BV17" s="47"/>
      <c r="BW17" s="47"/>
      <c r="BX17" s="91"/>
      <c r="BY17" s="91"/>
      <c r="BZ17" s="47"/>
      <c r="CA17" s="47"/>
      <c r="CB17" s="91"/>
      <c r="CC17" s="91"/>
      <c r="CD17" s="47"/>
      <c r="CE17" s="47"/>
      <c r="CF17" s="91"/>
      <c r="CG17" s="91"/>
      <c r="CH17" s="47"/>
      <c r="CI17" s="91"/>
      <c r="CJ17" s="91"/>
      <c r="CK17" s="47"/>
      <c r="CL17" s="92" t="s">
        <v>311</v>
      </c>
      <c r="CM17" s="93">
        <f t="shared" si="96"/>
        <v>0.22736842105263158</v>
      </c>
      <c r="CN17" s="92" t="s">
        <v>299</v>
      </c>
      <c r="CO17" s="93">
        <f t="shared" si="97"/>
        <v>0.22736842105263158</v>
      </c>
      <c r="CP17" s="94" t="str">
        <f t="shared" si="98"/>
        <v>BAJO</v>
      </c>
      <c r="CQ17" s="89">
        <f t="shared" si="6"/>
        <v>5.1696398891966762E-2</v>
      </c>
      <c r="CR17" s="95" t="s">
        <v>300</v>
      </c>
      <c r="CS17" s="94">
        <f t="shared" si="7"/>
        <v>0.1</v>
      </c>
      <c r="CT17" s="47"/>
      <c r="CU17" s="47" t="s">
        <v>301</v>
      </c>
      <c r="CV17" s="4" t="s">
        <v>302</v>
      </c>
      <c r="CW17" s="96"/>
      <c r="CX17" s="97">
        <f t="shared" si="8"/>
        <v>9</v>
      </c>
      <c r="CY17" s="98">
        <f t="shared" si="9"/>
        <v>4</v>
      </c>
      <c r="CZ17" s="97" t="str">
        <f t="shared" si="10"/>
        <v>Mayor</v>
      </c>
      <c r="DA17" s="99">
        <f t="shared" si="11"/>
        <v>0.8</v>
      </c>
      <c r="DB17" s="100">
        <f t="shared" si="12"/>
        <v>0.25</v>
      </c>
      <c r="DC17" s="100">
        <f t="shared" si="13"/>
        <v>0.15</v>
      </c>
      <c r="DD17" s="97">
        <f t="shared" si="14"/>
        <v>0.4</v>
      </c>
      <c r="DE17" s="5">
        <f t="shared" si="15"/>
        <v>4</v>
      </c>
      <c r="DF17" s="99">
        <f t="shared" si="16"/>
        <v>0.8</v>
      </c>
      <c r="DG17" s="5">
        <f t="shared" si="17"/>
        <v>3</v>
      </c>
      <c r="DH17" s="5"/>
      <c r="DI17" s="99">
        <f t="shared" si="18"/>
        <v>0.48</v>
      </c>
      <c r="DJ17" s="100">
        <f t="shared" si="19"/>
        <v>0.25</v>
      </c>
      <c r="DK17" s="100">
        <f t="shared" si="20"/>
        <v>0.15</v>
      </c>
      <c r="DL17" s="97">
        <f t="shared" si="21"/>
        <v>0.4</v>
      </c>
      <c r="DM17" s="5">
        <f t="shared" si="22"/>
        <v>4</v>
      </c>
      <c r="DN17" s="99">
        <f t="shared" si="23"/>
        <v>0.8</v>
      </c>
      <c r="DO17" s="5">
        <f t="shared" si="24"/>
        <v>3</v>
      </c>
      <c r="DP17" s="99">
        <f t="shared" si="25"/>
        <v>0.28799999999999998</v>
      </c>
      <c r="DQ17" s="100">
        <f t="shared" si="26"/>
        <v>0</v>
      </c>
      <c r="DR17" s="100">
        <f t="shared" si="27"/>
        <v>0</v>
      </c>
      <c r="DS17" s="97">
        <f t="shared" si="28"/>
        <v>0</v>
      </c>
      <c r="DT17" s="5">
        <f t="shared" si="29"/>
        <v>4</v>
      </c>
      <c r="DU17" s="99">
        <f t="shared" si="30"/>
        <v>0.8</v>
      </c>
      <c r="DV17" s="5">
        <f t="shared" si="31"/>
        <v>3</v>
      </c>
      <c r="DW17" s="99">
        <f t="shared" si="32"/>
        <v>0.28799999999999998</v>
      </c>
      <c r="DX17" s="100">
        <f t="shared" si="33"/>
        <v>0</v>
      </c>
      <c r="DY17" s="100">
        <f t="shared" ref="DY17:DY31" si="99">IF(BA17="",0,IF(BA17="Preventivo",0.25,IF(BA17="Detectivo",0.15,IF(BA18="Correctivo",0.1,0))))</f>
        <v>0</v>
      </c>
      <c r="DZ17" s="97">
        <f t="shared" si="34"/>
        <v>0</v>
      </c>
      <c r="EA17" s="5">
        <f t="shared" si="35"/>
        <v>4</v>
      </c>
      <c r="EB17" s="99">
        <f t="shared" si="36"/>
        <v>0.8</v>
      </c>
      <c r="EC17" s="5">
        <f t="shared" si="37"/>
        <v>3</v>
      </c>
      <c r="ED17" s="99">
        <f t="shared" si="38"/>
        <v>0.28799999999999998</v>
      </c>
      <c r="EE17" s="100">
        <f t="shared" si="39"/>
        <v>0</v>
      </c>
      <c r="EF17" s="100">
        <f t="shared" si="40"/>
        <v>0</v>
      </c>
      <c r="EG17" s="97">
        <f t="shared" si="41"/>
        <v>0</v>
      </c>
      <c r="EH17" s="5">
        <f t="shared" si="42"/>
        <v>4</v>
      </c>
      <c r="EI17" s="99">
        <f t="shared" si="43"/>
        <v>0.8</v>
      </c>
      <c r="EJ17" s="5">
        <f t="shared" si="44"/>
        <v>3</v>
      </c>
      <c r="EK17" s="99">
        <f t="shared" si="45"/>
        <v>0.28799999999999998</v>
      </c>
      <c r="EL17" s="100">
        <f t="shared" si="46"/>
        <v>0</v>
      </c>
      <c r="EM17" s="100">
        <f t="shared" si="47"/>
        <v>0</v>
      </c>
      <c r="EN17" s="97">
        <f t="shared" si="48"/>
        <v>0</v>
      </c>
      <c r="EO17" s="5">
        <f t="shared" si="49"/>
        <v>4</v>
      </c>
      <c r="EP17" s="99">
        <f t="shared" si="50"/>
        <v>0.8</v>
      </c>
      <c r="EQ17" s="5">
        <f t="shared" si="51"/>
        <v>3</v>
      </c>
      <c r="ER17" s="99">
        <f t="shared" si="52"/>
        <v>0.28799999999999998</v>
      </c>
      <c r="ES17" s="100">
        <f t="shared" si="53"/>
        <v>0</v>
      </c>
      <c r="ET17" s="100">
        <f t="shared" si="54"/>
        <v>0</v>
      </c>
      <c r="EU17" s="97">
        <f t="shared" si="55"/>
        <v>0</v>
      </c>
      <c r="EV17" s="5">
        <f t="shared" si="56"/>
        <v>4</v>
      </c>
      <c r="EW17" s="99">
        <f t="shared" si="57"/>
        <v>0.8</v>
      </c>
      <c r="EX17" s="5">
        <f t="shared" si="58"/>
        <v>3</v>
      </c>
      <c r="EY17" s="99">
        <f t="shared" si="59"/>
        <v>0.28799999999999998</v>
      </c>
      <c r="EZ17" s="100">
        <f t="shared" si="60"/>
        <v>0</v>
      </c>
      <c r="FA17" s="100">
        <f t="shared" si="61"/>
        <v>0</v>
      </c>
      <c r="FB17" s="97">
        <f t="shared" si="62"/>
        <v>0</v>
      </c>
      <c r="FC17" s="5">
        <f t="shared" si="63"/>
        <v>4</v>
      </c>
      <c r="FD17" s="99">
        <f t="shared" si="64"/>
        <v>0.8</v>
      </c>
      <c r="FE17" s="5">
        <f t="shared" si="65"/>
        <v>3</v>
      </c>
      <c r="FF17" s="99">
        <f t="shared" si="66"/>
        <v>0.28799999999999998</v>
      </c>
      <c r="FG17" s="100">
        <f t="shared" si="67"/>
        <v>0</v>
      </c>
      <c r="FH17" s="100">
        <f t="shared" si="68"/>
        <v>0</v>
      </c>
      <c r="FI17" s="97">
        <f t="shared" si="69"/>
        <v>0</v>
      </c>
      <c r="FJ17" s="5">
        <f t="shared" si="70"/>
        <v>4</v>
      </c>
      <c r="FK17" s="99">
        <f t="shared" si="71"/>
        <v>0.8</v>
      </c>
      <c r="FL17" s="5">
        <f t="shared" si="72"/>
        <v>3</v>
      </c>
      <c r="FM17" s="99">
        <f t="shared" si="73"/>
        <v>0.28799999999999998</v>
      </c>
      <c r="FN17" s="100">
        <f t="shared" si="74"/>
        <v>0</v>
      </c>
      <c r="FO17" s="100">
        <f t="shared" si="75"/>
        <v>0</v>
      </c>
      <c r="FP17" s="97">
        <f t="shared" si="76"/>
        <v>0</v>
      </c>
      <c r="FQ17" s="5">
        <f t="shared" si="77"/>
        <v>4</v>
      </c>
      <c r="FR17" s="99">
        <f t="shared" si="78"/>
        <v>0.8</v>
      </c>
      <c r="FS17" s="5">
        <f t="shared" si="79"/>
        <v>3</v>
      </c>
      <c r="FT17" s="99">
        <f t="shared" si="80"/>
        <v>0.28799999999999998</v>
      </c>
      <c r="FU17" s="100">
        <f t="shared" si="81"/>
        <v>0</v>
      </c>
      <c r="FV17" s="100">
        <f t="shared" si="82"/>
        <v>0</v>
      </c>
      <c r="FW17" s="97">
        <f t="shared" si="83"/>
        <v>0</v>
      </c>
      <c r="FX17" s="5">
        <f t="shared" si="84"/>
        <v>4</v>
      </c>
      <c r="FY17" s="99">
        <f t="shared" si="85"/>
        <v>0.8</v>
      </c>
      <c r="FZ17" s="5">
        <f t="shared" si="86"/>
        <v>3</v>
      </c>
      <c r="GA17" s="99">
        <f t="shared" si="87"/>
        <v>0.28799999999999998</v>
      </c>
      <c r="GB17" s="100">
        <f t="shared" si="88"/>
        <v>0</v>
      </c>
      <c r="GC17" s="100">
        <f t="shared" si="89"/>
        <v>0</v>
      </c>
      <c r="GD17" s="97">
        <f t="shared" si="90"/>
        <v>0</v>
      </c>
      <c r="GE17" s="5">
        <f t="shared" si="91"/>
        <v>4</v>
      </c>
      <c r="GF17" s="99">
        <f t="shared" si="92"/>
        <v>0.8</v>
      </c>
      <c r="GG17" s="5">
        <f t="shared" si="93"/>
        <v>3</v>
      </c>
      <c r="GH17" s="99">
        <f t="shared" si="94"/>
        <v>0.28799999999999998</v>
      </c>
      <c r="GI17" s="99">
        <f t="shared" si="95"/>
        <v>0.6</v>
      </c>
    </row>
    <row r="18" spans="1:191" ht="129.75" customHeight="1">
      <c r="A18" s="122">
        <v>10</v>
      </c>
      <c r="B18" s="122" t="s">
        <v>326</v>
      </c>
      <c r="C18" s="123" t="s">
        <v>345</v>
      </c>
      <c r="D18" s="83" t="s">
        <v>304</v>
      </c>
      <c r="E18" s="85" t="s">
        <v>328</v>
      </c>
      <c r="F18" s="124" t="s">
        <v>346</v>
      </c>
      <c r="G18" s="85" t="s">
        <v>342</v>
      </c>
      <c r="H18" s="85" t="s">
        <v>330</v>
      </c>
      <c r="I18" s="86" t="s">
        <v>311</v>
      </c>
      <c r="J18" s="87" t="s">
        <v>286</v>
      </c>
      <c r="K18" s="86" t="s">
        <v>69</v>
      </c>
      <c r="L18" s="86" t="s">
        <v>286</v>
      </c>
      <c r="M18" s="86" t="s">
        <v>286</v>
      </c>
      <c r="N18" s="86" t="s">
        <v>69</v>
      </c>
      <c r="O18" s="86" t="s">
        <v>69</v>
      </c>
      <c r="P18" s="86" t="s">
        <v>286</v>
      </c>
      <c r="Q18" s="86" t="s">
        <v>286</v>
      </c>
      <c r="R18" s="86" t="s">
        <v>69</v>
      </c>
      <c r="S18" s="86" t="s">
        <v>69</v>
      </c>
      <c r="T18" s="86" t="s">
        <v>69</v>
      </c>
      <c r="U18" s="86" t="s">
        <v>69</v>
      </c>
      <c r="V18" s="86" t="s">
        <v>69</v>
      </c>
      <c r="W18" s="86" t="s">
        <v>69</v>
      </c>
      <c r="X18" s="86" t="s">
        <v>286</v>
      </c>
      <c r="Y18" s="86" t="s">
        <v>286</v>
      </c>
      <c r="Z18" s="86" t="s">
        <v>286</v>
      </c>
      <c r="AA18" s="86" t="s">
        <v>286</v>
      </c>
      <c r="AB18" s="86" t="s">
        <v>286</v>
      </c>
      <c r="AC18" s="88" t="str">
        <f t="shared" si="0"/>
        <v>4 - Alta</v>
      </c>
      <c r="AD18" s="89">
        <f t="shared" si="1"/>
        <v>0.8</v>
      </c>
      <c r="AE18" s="90" t="str">
        <f t="shared" si="2"/>
        <v>4 - Mayor</v>
      </c>
      <c r="AF18" s="89">
        <f t="shared" si="3"/>
        <v>0.47368421052631576</v>
      </c>
      <c r="AG18" s="82" t="str">
        <f t="shared" si="4"/>
        <v>ALTO</v>
      </c>
      <c r="AH18" s="89">
        <f t="shared" si="5"/>
        <v>0.37894736842105264</v>
      </c>
      <c r="AI18" s="4" t="s">
        <v>347</v>
      </c>
      <c r="AJ18" s="47" t="s">
        <v>344</v>
      </c>
      <c r="AK18" s="84" t="s">
        <v>338</v>
      </c>
      <c r="AL18" s="84" t="s">
        <v>339</v>
      </c>
      <c r="AM18" s="47" t="s">
        <v>291</v>
      </c>
      <c r="AN18" s="91" t="s">
        <v>295</v>
      </c>
      <c r="AO18" s="86" t="s">
        <v>340</v>
      </c>
      <c r="AP18" s="47" t="s">
        <v>297</v>
      </c>
      <c r="AQ18" s="47" t="s">
        <v>291</v>
      </c>
      <c r="AR18" s="91" t="s">
        <v>295</v>
      </c>
      <c r="AS18" s="91" t="s">
        <v>340</v>
      </c>
      <c r="AT18" s="47" t="s">
        <v>297</v>
      </c>
      <c r="AU18" s="47" t="s">
        <v>291</v>
      </c>
      <c r="AV18" s="91" t="s">
        <v>295</v>
      </c>
      <c r="AW18" s="91" t="s">
        <v>340</v>
      </c>
      <c r="AX18" s="47" t="s">
        <v>297</v>
      </c>
      <c r="AY18" s="47" t="s">
        <v>291</v>
      </c>
      <c r="AZ18" s="91" t="s">
        <v>295</v>
      </c>
      <c r="BA18" s="91" t="s">
        <v>340</v>
      </c>
      <c r="BB18" s="47" t="s">
        <v>297</v>
      </c>
      <c r="BC18" s="47"/>
      <c r="BD18" s="91"/>
      <c r="BE18" s="91"/>
      <c r="BF18" s="47"/>
      <c r="BG18" s="47"/>
      <c r="BH18" s="91"/>
      <c r="BI18" s="91"/>
      <c r="BJ18" s="47"/>
      <c r="BK18" s="47"/>
      <c r="BL18" s="91"/>
      <c r="BM18" s="91"/>
      <c r="BN18" s="47"/>
      <c r="BO18" s="47"/>
      <c r="BP18" s="91"/>
      <c r="BQ18" s="91"/>
      <c r="BR18" s="47"/>
      <c r="BS18" s="47"/>
      <c r="BT18" s="91"/>
      <c r="BU18" s="91"/>
      <c r="BV18" s="47"/>
      <c r="BW18" s="47"/>
      <c r="BX18" s="91"/>
      <c r="BY18" s="91"/>
      <c r="BZ18" s="47"/>
      <c r="CA18" s="47"/>
      <c r="CB18" s="91"/>
      <c r="CC18" s="91"/>
      <c r="CD18" s="47"/>
      <c r="CE18" s="47"/>
      <c r="CF18" s="91"/>
      <c r="CG18" s="91"/>
      <c r="CH18" s="47"/>
      <c r="CI18" s="91"/>
      <c r="CJ18" s="91"/>
      <c r="CK18" s="47"/>
      <c r="CL18" s="92" t="s">
        <v>311</v>
      </c>
      <c r="CM18" s="93">
        <f t="shared" si="96"/>
        <v>0.22736842105263158</v>
      </c>
      <c r="CN18" s="92" t="s">
        <v>299</v>
      </c>
      <c r="CO18" s="93">
        <f t="shared" si="97"/>
        <v>0.22736842105263158</v>
      </c>
      <c r="CP18" s="94" t="str">
        <f t="shared" si="98"/>
        <v>BAJO</v>
      </c>
      <c r="CQ18" s="89">
        <f t="shared" si="6"/>
        <v>5.1696398891966762E-2</v>
      </c>
      <c r="CR18" s="95" t="s">
        <v>309</v>
      </c>
      <c r="CS18" s="94">
        <f t="shared" si="7"/>
        <v>0.1</v>
      </c>
      <c r="CT18" s="47"/>
      <c r="CU18" s="47" t="s">
        <v>301</v>
      </c>
      <c r="CV18" s="4" t="s">
        <v>302</v>
      </c>
      <c r="CW18" s="96"/>
      <c r="CX18" s="97">
        <f t="shared" si="8"/>
        <v>9</v>
      </c>
      <c r="CY18" s="98">
        <f t="shared" si="9"/>
        <v>4</v>
      </c>
      <c r="CZ18" s="97" t="str">
        <f t="shared" si="10"/>
        <v>Mayor</v>
      </c>
      <c r="DA18" s="99">
        <f t="shared" si="11"/>
        <v>0.8</v>
      </c>
      <c r="DB18" s="100">
        <f t="shared" si="12"/>
        <v>0.25</v>
      </c>
      <c r="DC18" s="100">
        <f t="shared" si="13"/>
        <v>0.15</v>
      </c>
      <c r="DD18" s="97">
        <f t="shared" si="14"/>
        <v>0.4</v>
      </c>
      <c r="DE18" s="5">
        <f t="shared" si="15"/>
        <v>4</v>
      </c>
      <c r="DF18" s="99">
        <f t="shared" si="16"/>
        <v>0.8</v>
      </c>
      <c r="DG18" s="5">
        <f t="shared" si="17"/>
        <v>3</v>
      </c>
      <c r="DH18" s="5"/>
      <c r="DI18" s="99">
        <f t="shared" si="18"/>
        <v>0.48</v>
      </c>
      <c r="DJ18" s="100">
        <f t="shared" si="19"/>
        <v>0.25</v>
      </c>
      <c r="DK18" s="100">
        <f t="shared" si="20"/>
        <v>0.15</v>
      </c>
      <c r="DL18" s="97">
        <f t="shared" si="21"/>
        <v>0.4</v>
      </c>
      <c r="DM18" s="5">
        <f t="shared" si="22"/>
        <v>4</v>
      </c>
      <c r="DN18" s="99">
        <f t="shared" si="23"/>
        <v>0.8</v>
      </c>
      <c r="DO18" s="5">
        <f t="shared" si="24"/>
        <v>3</v>
      </c>
      <c r="DP18" s="99">
        <f t="shared" si="25"/>
        <v>0.28799999999999998</v>
      </c>
      <c r="DQ18" s="100">
        <f t="shared" si="26"/>
        <v>0.25</v>
      </c>
      <c r="DR18" s="100">
        <f t="shared" si="27"/>
        <v>0.15</v>
      </c>
      <c r="DS18" s="97">
        <f t="shared" si="28"/>
        <v>0.4</v>
      </c>
      <c r="DT18" s="5">
        <f t="shared" si="29"/>
        <v>4</v>
      </c>
      <c r="DU18" s="99">
        <f t="shared" si="30"/>
        <v>0.8</v>
      </c>
      <c r="DV18" s="5">
        <f t="shared" si="31"/>
        <v>3</v>
      </c>
      <c r="DW18" s="99">
        <f t="shared" si="32"/>
        <v>0.17279999999999998</v>
      </c>
      <c r="DX18" s="100">
        <f t="shared" si="33"/>
        <v>0.25</v>
      </c>
      <c r="DY18" s="100">
        <f t="shared" si="99"/>
        <v>0.15</v>
      </c>
      <c r="DZ18" s="97">
        <f t="shared" si="34"/>
        <v>0.4</v>
      </c>
      <c r="EA18" s="5">
        <f t="shared" si="35"/>
        <v>4</v>
      </c>
      <c r="EB18" s="99">
        <f t="shared" si="36"/>
        <v>0.8</v>
      </c>
      <c r="EC18" s="5">
        <f t="shared" si="37"/>
        <v>3</v>
      </c>
      <c r="ED18" s="99">
        <f t="shared" si="38"/>
        <v>0.10367999999999998</v>
      </c>
      <c r="EE18" s="100">
        <f t="shared" si="39"/>
        <v>0</v>
      </c>
      <c r="EF18" s="100">
        <f t="shared" si="40"/>
        <v>0</v>
      </c>
      <c r="EG18" s="97">
        <f t="shared" si="41"/>
        <v>0</v>
      </c>
      <c r="EH18" s="5">
        <f t="shared" si="42"/>
        <v>4</v>
      </c>
      <c r="EI18" s="99">
        <f t="shared" si="43"/>
        <v>0.8</v>
      </c>
      <c r="EJ18" s="5">
        <f t="shared" si="44"/>
        <v>3</v>
      </c>
      <c r="EK18" s="99">
        <f t="shared" si="45"/>
        <v>0.10367999999999998</v>
      </c>
      <c r="EL18" s="100">
        <f t="shared" si="46"/>
        <v>0</v>
      </c>
      <c r="EM18" s="100">
        <f t="shared" si="47"/>
        <v>0</v>
      </c>
      <c r="EN18" s="97">
        <f t="shared" si="48"/>
        <v>0</v>
      </c>
      <c r="EO18" s="5">
        <f t="shared" si="49"/>
        <v>4</v>
      </c>
      <c r="EP18" s="99">
        <f t="shared" si="50"/>
        <v>0.8</v>
      </c>
      <c r="EQ18" s="5">
        <f t="shared" si="51"/>
        <v>3</v>
      </c>
      <c r="ER18" s="99">
        <f t="shared" si="52"/>
        <v>0.10367999999999998</v>
      </c>
      <c r="ES18" s="100">
        <f t="shared" si="53"/>
        <v>0</v>
      </c>
      <c r="ET18" s="100">
        <f t="shared" si="54"/>
        <v>0</v>
      </c>
      <c r="EU18" s="97">
        <f t="shared" si="55"/>
        <v>0</v>
      </c>
      <c r="EV18" s="5">
        <f t="shared" si="56"/>
        <v>4</v>
      </c>
      <c r="EW18" s="99">
        <f t="shared" si="57"/>
        <v>0.8</v>
      </c>
      <c r="EX18" s="5">
        <f t="shared" si="58"/>
        <v>3</v>
      </c>
      <c r="EY18" s="99">
        <f t="shared" si="59"/>
        <v>0.10367999999999998</v>
      </c>
      <c r="EZ18" s="100">
        <f t="shared" si="60"/>
        <v>0</v>
      </c>
      <c r="FA18" s="100">
        <f t="shared" si="61"/>
        <v>0</v>
      </c>
      <c r="FB18" s="97">
        <f t="shared" si="62"/>
        <v>0</v>
      </c>
      <c r="FC18" s="5">
        <f t="shared" si="63"/>
        <v>4</v>
      </c>
      <c r="FD18" s="99">
        <f t="shared" si="64"/>
        <v>0.8</v>
      </c>
      <c r="FE18" s="5">
        <f t="shared" si="65"/>
        <v>3</v>
      </c>
      <c r="FF18" s="99">
        <f t="shared" si="66"/>
        <v>0.10367999999999998</v>
      </c>
      <c r="FG18" s="100">
        <f t="shared" si="67"/>
        <v>0</v>
      </c>
      <c r="FH18" s="100">
        <f t="shared" si="68"/>
        <v>0</v>
      </c>
      <c r="FI18" s="97">
        <f t="shared" si="69"/>
        <v>0</v>
      </c>
      <c r="FJ18" s="5">
        <f t="shared" si="70"/>
        <v>4</v>
      </c>
      <c r="FK18" s="99">
        <f t="shared" si="71"/>
        <v>0.8</v>
      </c>
      <c r="FL18" s="5">
        <f t="shared" si="72"/>
        <v>3</v>
      </c>
      <c r="FM18" s="99">
        <f t="shared" si="73"/>
        <v>0.10367999999999998</v>
      </c>
      <c r="FN18" s="100">
        <f t="shared" si="74"/>
        <v>0</v>
      </c>
      <c r="FO18" s="100">
        <f t="shared" si="75"/>
        <v>0</v>
      </c>
      <c r="FP18" s="97">
        <f t="shared" si="76"/>
        <v>0</v>
      </c>
      <c r="FQ18" s="5">
        <f t="shared" si="77"/>
        <v>4</v>
      </c>
      <c r="FR18" s="99">
        <f t="shared" si="78"/>
        <v>0.8</v>
      </c>
      <c r="FS18" s="5">
        <f t="shared" si="79"/>
        <v>3</v>
      </c>
      <c r="FT18" s="99">
        <f t="shared" si="80"/>
        <v>0.10367999999999998</v>
      </c>
      <c r="FU18" s="100">
        <f t="shared" si="81"/>
        <v>0</v>
      </c>
      <c r="FV18" s="100">
        <f t="shared" si="82"/>
        <v>0</v>
      </c>
      <c r="FW18" s="97">
        <f t="shared" si="83"/>
        <v>0</v>
      </c>
      <c r="FX18" s="5">
        <f t="shared" si="84"/>
        <v>4</v>
      </c>
      <c r="FY18" s="99">
        <f t="shared" si="85"/>
        <v>0.8</v>
      </c>
      <c r="FZ18" s="5">
        <f t="shared" si="86"/>
        <v>3</v>
      </c>
      <c r="GA18" s="99">
        <f t="shared" si="87"/>
        <v>0.10367999999999998</v>
      </c>
      <c r="GB18" s="100">
        <f t="shared" si="88"/>
        <v>0</v>
      </c>
      <c r="GC18" s="100">
        <f t="shared" si="89"/>
        <v>0</v>
      </c>
      <c r="GD18" s="97">
        <f t="shared" si="90"/>
        <v>0</v>
      </c>
      <c r="GE18" s="5">
        <f t="shared" si="91"/>
        <v>4</v>
      </c>
      <c r="GF18" s="99">
        <f t="shared" si="92"/>
        <v>0.8</v>
      </c>
      <c r="GG18" s="5">
        <f t="shared" si="93"/>
        <v>3</v>
      </c>
      <c r="GH18" s="99">
        <f t="shared" si="94"/>
        <v>0.10367999999999998</v>
      </c>
      <c r="GI18" s="99">
        <f t="shared" si="95"/>
        <v>0.6</v>
      </c>
    </row>
    <row r="19" spans="1:191" ht="129.75" customHeight="1">
      <c r="A19" s="82">
        <v>11</v>
      </c>
      <c r="B19" s="82" t="s">
        <v>326</v>
      </c>
      <c r="C19" s="4" t="s">
        <v>348</v>
      </c>
      <c r="D19" s="83" t="s">
        <v>304</v>
      </c>
      <c r="E19" s="85" t="s">
        <v>328</v>
      </c>
      <c r="F19" s="124" t="s">
        <v>346</v>
      </c>
      <c r="G19" s="85" t="s">
        <v>336</v>
      </c>
      <c r="H19" s="85" t="s">
        <v>284</v>
      </c>
      <c r="I19" s="86" t="s">
        <v>285</v>
      </c>
      <c r="J19" s="87" t="s">
        <v>286</v>
      </c>
      <c r="K19" s="86" t="s">
        <v>69</v>
      </c>
      <c r="L19" s="86" t="s">
        <v>286</v>
      </c>
      <c r="M19" s="86" t="s">
        <v>286</v>
      </c>
      <c r="N19" s="86" t="s">
        <v>69</v>
      </c>
      <c r="O19" s="86" t="s">
        <v>69</v>
      </c>
      <c r="P19" s="86" t="s">
        <v>286</v>
      </c>
      <c r="Q19" s="86" t="s">
        <v>286</v>
      </c>
      <c r="R19" s="86" t="s">
        <v>69</v>
      </c>
      <c r="S19" s="86" t="s">
        <v>69</v>
      </c>
      <c r="T19" s="86" t="s">
        <v>69</v>
      </c>
      <c r="U19" s="86" t="s">
        <v>69</v>
      </c>
      <c r="V19" s="86" t="s">
        <v>69</v>
      </c>
      <c r="W19" s="86" t="s">
        <v>69</v>
      </c>
      <c r="X19" s="86" t="s">
        <v>69</v>
      </c>
      <c r="Y19" s="86" t="s">
        <v>286</v>
      </c>
      <c r="Z19" s="86" t="s">
        <v>286</v>
      </c>
      <c r="AA19" s="86" t="s">
        <v>286</v>
      </c>
      <c r="AB19" s="86" t="s">
        <v>286</v>
      </c>
      <c r="AC19" s="88" t="str">
        <f t="shared" si="0"/>
        <v>3 - Media</v>
      </c>
      <c r="AD19" s="89">
        <f t="shared" si="1"/>
        <v>0.6</v>
      </c>
      <c r="AE19" s="90" t="str">
        <f t="shared" si="2"/>
        <v>4 - Mayor</v>
      </c>
      <c r="AF19" s="89">
        <f t="shared" si="3"/>
        <v>0.52631578947368418</v>
      </c>
      <c r="AG19" s="82" t="str">
        <f t="shared" si="4"/>
        <v>MODERADO</v>
      </c>
      <c r="AH19" s="89">
        <f t="shared" si="5"/>
        <v>0.31578947368421051</v>
      </c>
      <c r="AI19" s="4" t="s">
        <v>349</v>
      </c>
      <c r="AJ19" s="47" t="s">
        <v>350</v>
      </c>
      <c r="AK19" s="84" t="s">
        <v>338</v>
      </c>
      <c r="AL19" s="84" t="s">
        <v>339</v>
      </c>
      <c r="AM19" s="47" t="s">
        <v>291</v>
      </c>
      <c r="AN19" s="91" t="s">
        <v>292</v>
      </c>
      <c r="AO19" s="86" t="s">
        <v>293</v>
      </c>
      <c r="AP19" s="47" t="s">
        <v>297</v>
      </c>
      <c r="AQ19" s="47" t="s">
        <v>291</v>
      </c>
      <c r="AR19" s="91" t="s">
        <v>292</v>
      </c>
      <c r="AS19" s="91" t="s">
        <v>293</v>
      </c>
      <c r="AT19" s="47" t="s">
        <v>297</v>
      </c>
      <c r="AU19" s="47" t="s">
        <v>291</v>
      </c>
      <c r="AV19" s="91" t="s">
        <v>292</v>
      </c>
      <c r="AW19" s="91" t="s">
        <v>293</v>
      </c>
      <c r="AX19" s="47" t="s">
        <v>297</v>
      </c>
      <c r="AY19" s="47" t="s">
        <v>291</v>
      </c>
      <c r="AZ19" s="91" t="s">
        <v>292</v>
      </c>
      <c r="BA19" s="91" t="s">
        <v>293</v>
      </c>
      <c r="BB19" s="47" t="s">
        <v>297</v>
      </c>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
        <v>285</v>
      </c>
      <c r="CM19" s="93">
        <f t="shared" si="96"/>
        <v>0.18947368421052629</v>
      </c>
      <c r="CN19" s="92" t="s">
        <v>299</v>
      </c>
      <c r="CO19" s="93">
        <f t="shared" si="97"/>
        <v>0.18947368421052629</v>
      </c>
      <c r="CP19" s="94" t="str">
        <f t="shared" si="98"/>
        <v>BAJO</v>
      </c>
      <c r="CQ19" s="89">
        <f t="shared" si="6"/>
        <v>3.5900277008310243E-2</v>
      </c>
      <c r="CR19" s="95" t="s">
        <v>309</v>
      </c>
      <c r="CS19" s="94">
        <f t="shared" si="7"/>
        <v>0.1</v>
      </c>
      <c r="CT19" s="47"/>
      <c r="CU19" s="47" t="s">
        <v>301</v>
      </c>
      <c r="CV19" s="4" t="s">
        <v>302</v>
      </c>
      <c r="CW19" s="96"/>
      <c r="CX19" s="97">
        <f t="shared" si="8"/>
        <v>10</v>
      </c>
      <c r="CY19" s="98">
        <f t="shared" si="9"/>
        <v>4</v>
      </c>
      <c r="CZ19" s="97" t="str">
        <f t="shared" si="10"/>
        <v>Mayor</v>
      </c>
      <c r="DA19" s="99">
        <f t="shared" si="11"/>
        <v>0.8</v>
      </c>
      <c r="DB19" s="100">
        <f t="shared" si="12"/>
        <v>0.15</v>
      </c>
      <c r="DC19" s="100">
        <f t="shared" si="13"/>
        <v>0.25</v>
      </c>
      <c r="DD19" s="97">
        <f t="shared" si="14"/>
        <v>0.4</v>
      </c>
      <c r="DE19" s="5">
        <f t="shared" si="15"/>
        <v>3</v>
      </c>
      <c r="DF19" s="99">
        <f t="shared" si="16"/>
        <v>0.6</v>
      </c>
      <c r="DG19" s="5">
        <f t="shared" si="17"/>
        <v>3</v>
      </c>
      <c r="DH19" s="5"/>
      <c r="DI19" s="99">
        <f t="shared" si="18"/>
        <v>0.48</v>
      </c>
      <c r="DJ19" s="100">
        <f t="shared" si="19"/>
        <v>0.15</v>
      </c>
      <c r="DK19" s="100">
        <f t="shared" si="20"/>
        <v>0.25</v>
      </c>
      <c r="DL19" s="97">
        <f t="shared" si="21"/>
        <v>0.4</v>
      </c>
      <c r="DM19" s="5">
        <f t="shared" si="22"/>
        <v>3</v>
      </c>
      <c r="DN19" s="99">
        <f t="shared" si="23"/>
        <v>0.6</v>
      </c>
      <c r="DO19" s="5">
        <f t="shared" si="24"/>
        <v>3</v>
      </c>
      <c r="DP19" s="99">
        <f t="shared" si="25"/>
        <v>0.28799999999999998</v>
      </c>
      <c r="DQ19" s="100">
        <f t="shared" si="26"/>
        <v>0.15</v>
      </c>
      <c r="DR19" s="100">
        <f t="shared" si="27"/>
        <v>0.25</v>
      </c>
      <c r="DS19" s="97">
        <f t="shared" si="28"/>
        <v>0.4</v>
      </c>
      <c r="DT19" s="5">
        <f t="shared" si="29"/>
        <v>3</v>
      </c>
      <c r="DU19" s="99">
        <f t="shared" si="30"/>
        <v>0.6</v>
      </c>
      <c r="DV19" s="5">
        <f t="shared" si="31"/>
        <v>3</v>
      </c>
      <c r="DW19" s="99">
        <f t="shared" si="32"/>
        <v>0.17279999999999998</v>
      </c>
      <c r="DX19" s="100">
        <f t="shared" si="33"/>
        <v>0.15</v>
      </c>
      <c r="DY19" s="100">
        <f t="shared" si="99"/>
        <v>0.25</v>
      </c>
      <c r="DZ19" s="97">
        <f t="shared" si="34"/>
        <v>0.4</v>
      </c>
      <c r="EA19" s="5">
        <f t="shared" si="35"/>
        <v>3</v>
      </c>
      <c r="EB19" s="99">
        <f t="shared" si="36"/>
        <v>0.6</v>
      </c>
      <c r="EC19" s="5">
        <f t="shared" si="37"/>
        <v>3</v>
      </c>
      <c r="ED19" s="99">
        <f t="shared" si="38"/>
        <v>0.10367999999999998</v>
      </c>
      <c r="EE19" s="100">
        <f t="shared" si="39"/>
        <v>0</v>
      </c>
      <c r="EF19" s="100">
        <f t="shared" si="40"/>
        <v>0</v>
      </c>
      <c r="EG19" s="97">
        <f t="shared" si="41"/>
        <v>0</v>
      </c>
      <c r="EH19" s="5">
        <f t="shared" si="42"/>
        <v>3</v>
      </c>
      <c r="EI19" s="99">
        <f t="shared" si="43"/>
        <v>0.6</v>
      </c>
      <c r="EJ19" s="5">
        <f t="shared" si="44"/>
        <v>3</v>
      </c>
      <c r="EK19" s="99">
        <f t="shared" si="45"/>
        <v>0.10367999999999998</v>
      </c>
      <c r="EL19" s="100">
        <f t="shared" si="46"/>
        <v>0</v>
      </c>
      <c r="EM19" s="100">
        <f t="shared" si="47"/>
        <v>0</v>
      </c>
      <c r="EN19" s="97">
        <f t="shared" si="48"/>
        <v>0</v>
      </c>
      <c r="EO19" s="5">
        <f t="shared" si="49"/>
        <v>3</v>
      </c>
      <c r="EP19" s="99">
        <f t="shared" si="50"/>
        <v>0.6</v>
      </c>
      <c r="EQ19" s="5">
        <f t="shared" si="51"/>
        <v>3</v>
      </c>
      <c r="ER19" s="99">
        <f t="shared" si="52"/>
        <v>0.10367999999999998</v>
      </c>
      <c r="ES19" s="100">
        <f t="shared" si="53"/>
        <v>0</v>
      </c>
      <c r="ET19" s="100">
        <f t="shared" si="54"/>
        <v>0</v>
      </c>
      <c r="EU19" s="97">
        <f t="shared" si="55"/>
        <v>0</v>
      </c>
      <c r="EV19" s="5">
        <f t="shared" si="56"/>
        <v>3</v>
      </c>
      <c r="EW19" s="99">
        <f t="shared" si="57"/>
        <v>0.6</v>
      </c>
      <c r="EX19" s="5">
        <f t="shared" si="58"/>
        <v>3</v>
      </c>
      <c r="EY19" s="99">
        <f t="shared" si="59"/>
        <v>0.10367999999999998</v>
      </c>
      <c r="EZ19" s="100">
        <f t="shared" si="60"/>
        <v>0</v>
      </c>
      <c r="FA19" s="100">
        <f t="shared" si="61"/>
        <v>0</v>
      </c>
      <c r="FB19" s="97">
        <f t="shared" si="62"/>
        <v>0</v>
      </c>
      <c r="FC19" s="5">
        <f t="shared" si="63"/>
        <v>3</v>
      </c>
      <c r="FD19" s="99">
        <f t="shared" si="64"/>
        <v>0.6</v>
      </c>
      <c r="FE19" s="5">
        <f t="shared" si="65"/>
        <v>3</v>
      </c>
      <c r="FF19" s="99">
        <f t="shared" si="66"/>
        <v>0.10367999999999998</v>
      </c>
      <c r="FG19" s="100">
        <f t="shared" si="67"/>
        <v>0</v>
      </c>
      <c r="FH19" s="100">
        <f t="shared" si="68"/>
        <v>0</v>
      </c>
      <c r="FI19" s="97">
        <f t="shared" si="69"/>
        <v>0</v>
      </c>
      <c r="FJ19" s="5">
        <f t="shared" si="70"/>
        <v>3</v>
      </c>
      <c r="FK19" s="99">
        <f t="shared" si="71"/>
        <v>0.6</v>
      </c>
      <c r="FL19" s="5">
        <f t="shared" si="72"/>
        <v>3</v>
      </c>
      <c r="FM19" s="99">
        <f t="shared" si="73"/>
        <v>0.10367999999999998</v>
      </c>
      <c r="FN19" s="100">
        <f t="shared" si="74"/>
        <v>0</v>
      </c>
      <c r="FO19" s="100">
        <f t="shared" si="75"/>
        <v>0</v>
      </c>
      <c r="FP19" s="97">
        <f t="shared" si="76"/>
        <v>0</v>
      </c>
      <c r="FQ19" s="5">
        <f t="shared" si="77"/>
        <v>3</v>
      </c>
      <c r="FR19" s="99">
        <f t="shared" si="78"/>
        <v>0.6</v>
      </c>
      <c r="FS19" s="5">
        <f t="shared" si="79"/>
        <v>3</v>
      </c>
      <c r="FT19" s="99">
        <f t="shared" si="80"/>
        <v>0.10367999999999998</v>
      </c>
      <c r="FU19" s="100">
        <f t="shared" si="81"/>
        <v>0</v>
      </c>
      <c r="FV19" s="100">
        <f t="shared" si="82"/>
        <v>0</v>
      </c>
      <c r="FW19" s="97">
        <f t="shared" si="83"/>
        <v>0</v>
      </c>
      <c r="FX19" s="5">
        <f t="shared" si="84"/>
        <v>3</v>
      </c>
      <c r="FY19" s="99">
        <f t="shared" si="85"/>
        <v>0.6</v>
      </c>
      <c r="FZ19" s="5">
        <f t="shared" si="86"/>
        <v>3</v>
      </c>
      <c r="GA19" s="99">
        <f t="shared" si="87"/>
        <v>0.10367999999999998</v>
      </c>
      <c r="GB19" s="100">
        <f t="shared" si="88"/>
        <v>0</v>
      </c>
      <c r="GC19" s="100">
        <f t="shared" si="89"/>
        <v>0</v>
      </c>
      <c r="GD19" s="97">
        <f t="shared" si="90"/>
        <v>0</v>
      </c>
      <c r="GE19" s="5">
        <f t="shared" si="91"/>
        <v>3</v>
      </c>
      <c r="GF19" s="99">
        <f t="shared" si="92"/>
        <v>0.6</v>
      </c>
      <c r="GG19" s="5">
        <f t="shared" si="93"/>
        <v>3</v>
      </c>
      <c r="GH19" s="99">
        <f t="shared" si="94"/>
        <v>0.10367999999999998</v>
      </c>
      <c r="GI19" s="99">
        <f t="shared" si="95"/>
        <v>0.6</v>
      </c>
    </row>
    <row r="20" spans="1:191" ht="129.75" customHeight="1">
      <c r="A20" s="82">
        <v>12</v>
      </c>
      <c r="B20" s="82" t="s">
        <v>326</v>
      </c>
      <c r="C20" s="4" t="s">
        <v>348</v>
      </c>
      <c r="D20" s="83" t="s">
        <v>280</v>
      </c>
      <c r="E20" s="84" t="s">
        <v>281</v>
      </c>
      <c r="F20" s="47" t="s">
        <v>282</v>
      </c>
      <c r="G20" s="85" t="s">
        <v>336</v>
      </c>
      <c r="H20" s="85" t="s">
        <v>284</v>
      </c>
      <c r="I20" s="86" t="s">
        <v>285</v>
      </c>
      <c r="J20" s="87" t="s">
        <v>286</v>
      </c>
      <c r="K20" s="86" t="s">
        <v>69</v>
      </c>
      <c r="L20" s="86" t="s">
        <v>286</v>
      </c>
      <c r="M20" s="86" t="s">
        <v>286</v>
      </c>
      <c r="N20" s="86" t="s">
        <v>69</v>
      </c>
      <c r="O20" s="86" t="s">
        <v>69</v>
      </c>
      <c r="P20" s="86" t="s">
        <v>286</v>
      </c>
      <c r="Q20" s="86" t="s">
        <v>286</v>
      </c>
      <c r="R20" s="86" t="s">
        <v>69</v>
      </c>
      <c r="S20" s="86" t="s">
        <v>69</v>
      </c>
      <c r="T20" s="86" t="s">
        <v>69</v>
      </c>
      <c r="U20" s="86" t="s">
        <v>69</v>
      </c>
      <c r="V20" s="86" t="s">
        <v>69</v>
      </c>
      <c r="W20" s="86" t="s">
        <v>69</v>
      </c>
      <c r="X20" s="86" t="s">
        <v>69</v>
      </c>
      <c r="Y20" s="86" t="s">
        <v>286</v>
      </c>
      <c r="Z20" s="86" t="s">
        <v>286</v>
      </c>
      <c r="AA20" s="86" t="s">
        <v>286</v>
      </c>
      <c r="AB20" s="86" t="s">
        <v>286</v>
      </c>
      <c r="AC20" s="88" t="str">
        <f t="shared" si="0"/>
        <v>3 - Media</v>
      </c>
      <c r="AD20" s="89">
        <f t="shared" si="1"/>
        <v>0.6</v>
      </c>
      <c r="AE20" s="90" t="str">
        <f t="shared" si="2"/>
        <v>4 - Mayor</v>
      </c>
      <c r="AF20" s="89">
        <f t="shared" si="3"/>
        <v>0.52631578947368418</v>
      </c>
      <c r="AG20" s="82" t="str">
        <f t="shared" si="4"/>
        <v>MODERADO</v>
      </c>
      <c r="AH20" s="89">
        <f t="shared" si="5"/>
        <v>0.31578947368421051</v>
      </c>
      <c r="AI20" s="95" t="s">
        <v>351</v>
      </c>
      <c r="AJ20" s="47" t="s">
        <v>350</v>
      </c>
      <c r="AK20" s="84" t="s">
        <v>338</v>
      </c>
      <c r="AL20" s="84" t="s">
        <v>339</v>
      </c>
      <c r="AM20" s="47" t="s">
        <v>291</v>
      </c>
      <c r="AN20" s="91" t="s">
        <v>292</v>
      </c>
      <c r="AO20" s="86" t="s">
        <v>293</v>
      </c>
      <c r="AP20" s="47" t="s">
        <v>297</v>
      </c>
      <c r="AQ20" s="47" t="s">
        <v>291</v>
      </c>
      <c r="AR20" s="91" t="s">
        <v>292</v>
      </c>
      <c r="AS20" s="91" t="s">
        <v>293</v>
      </c>
      <c r="AT20" s="47" t="s">
        <v>297</v>
      </c>
      <c r="AU20" s="47" t="s">
        <v>291</v>
      </c>
      <c r="AV20" s="91" t="s">
        <v>292</v>
      </c>
      <c r="AW20" s="91" t="s">
        <v>293</v>
      </c>
      <c r="AX20" s="47" t="s">
        <v>297</v>
      </c>
      <c r="AY20" s="47" t="s">
        <v>291</v>
      </c>
      <c r="AZ20" s="91" t="s">
        <v>292</v>
      </c>
      <c r="BA20" s="91" t="s">
        <v>293</v>
      </c>
      <c r="BB20" s="47" t="s">
        <v>297</v>
      </c>
      <c r="BC20" s="47" t="s">
        <v>291</v>
      </c>
      <c r="BD20" s="91" t="s">
        <v>292</v>
      </c>
      <c r="BE20" s="91" t="s">
        <v>293</v>
      </c>
      <c r="BF20" s="47" t="s">
        <v>297</v>
      </c>
      <c r="BG20" s="47" t="s">
        <v>291</v>
      </c>
      <c r="BH20" s="91" t="s">
        <v>292</v>
      </c>
      <c r="BI20" s="91" t="s">
        <v>293</v>
      </c>
      <c r="BJ20" s="47" t="s">
        <v>297</v>
      </c>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
        <v>285</v>
      </c>
      <c r="CM20" s="93">
        <f t="shared" si="96"/>
        <v>0.18947368421052629</v>
      </c>
      <c r="CN20" s="92" t="s">
        <v>299</v>
      </c>
      <c r="CO20" s="93">
        <f t="shared" si="97"/>
        <v>0.18947368421052629</v>
      </c>
      <c r="CP20" s="94" t="str">
        <f t="shared" si="98"/>
        <v>BAJO</v>
      </c>
      <c r="CQ20" s="89">
        <f t="shared" si="6"/>
        <v>3.5900277008310243E-2</v>
      </c>
      <c r="CR20" s="95" t="s">
        <v>300</v>
      </c>
      <c r="CS20" s="94">
        <f t="shared" si="7"/>
        <v>0.1</v>
      </c>
      <c r="CT20" s="47"/>
      <c r="CU20" s="47" t="s">
        <v>301</v>
      </c>
      <c r="CV20" s="4" t="s">
        <v>302</v>
      </c>
      <c r="CW20" s="96"/>
      <c r="CX20" s="97">
        <f t="shared" si="8"/>
        <v>10</v>
      </c>
      <c r="CY20" s="98">
        <f t="shared" si="9"/>
        <v>4</v>
      </c>
      <c r="CZ20" s="97" t="str">
        <f t="shared" si="10"/>
        <v>Mayor</v>
      </c>
      <c r="DA20" s="99">
        <f t="shared" si="11"/>
        <v>0.8</v>
      </c>
      <c r="DB20" s="100">
        <f t="shared" si="12"/>
        <v>0.15</v>
      </c>
      <c r="DC20" s="100">
        <f t="shared" si="13"/>
        <v>0.25</v>
      </c>
      <c r="DD20" s="97">
        <f t="shared" si="14"/>
        <v>0.4</v>
      </c>
      <c r="DE20" s="5">
        <f t="shared" si="15"/>
        <v>3</v>
      </c>
      <c r="DF20" s="99">
        <f t="shared" si="16"/>
        <v>0.6</v>
      </c>
      <c r="DG20" s="5">
        <f t="shared" si="17"/>
        <v>3</v>
      </c>
      <c r="DH20" s="5"/>
      <c r="DI20" s="99">
        <f t="shared" si="18"/>
        <v>0.48</v>
      </c>
      <c r="DJ20" s="100">
        <f t="shared" si="19"/>
        <v>0.15</v>
      </c>
      <c r="DK20" s="100">
        <f t="shared" si="20"/>
        <v>0.25</v>
      </c>
      <c r="DL20" s="97">
        <f t="shared" si="21"/>
        <v>0.4</v>
      </c>
      <c r="DM20" s="5">
        <f t="shared" si="22"/>
        <v>3</v>
      </c>
      <c r="DN20" s="99">
        <f t="shared" si="23"/>
        <v>0.6</v>
      </c>
      <c r="DO20" s="5">
        <f t="shared" si="24"/>
        <v>3</v>
      </c>
      <c r="DP20" s="99">
        <f t="shared" si="25"/>
        <v>0.28799999999999998</v>
      </c>
      <c r="DQ20" s="100">
        <f t="shared" si="26"/>
        <v>0.15</v>
      </c>
      <c r="DR20" s="100">
        <f t="shared" si="27"/>
        <v>0.25</v>
      </c>
      <c r="DS20" s="97">
        <f t="shared" si="28"/>
        <v>0.4</v>
      </c>
      <c r="DT20" s="5">
        <f t="shared" si="29"/>
        <v>3</v>
      </c>
      <c r="DU20" s="99">
        <f t="shared" si="30"/>
        <v>0.6</v>
      </c>
      <c r="DV20" s="5">
        <f t="shared" si="31"/>
        <v>3</v>
      </c>
      <c r="DW20" s="99">
        <f t="shared" si="32"/>
        <v>0.17279999999999998</v>
      </c>
      <c r="DX20" s="100">
        <f t="shared" si="33"/>
        <v>0.15</v>
      </c>
      <c r="DY20" s="100">
        <f t="shared" si="99"/>
        <v>0.25</v>
      </c>
      <c r="DZ20" s="97">
        <f t="shared" si="34"/>
        <v>0.4</v>
      </c>
      <c r="EA20" s="5">
        <f t="shared" si="35"/>
        <v>3</v>
      </c>
      <c r="EB20" s="99">
        <f t="shared" si="36"/>
        <v>0.6</v>
      </c>
      <c r="EC20" s="5">
        <f t="shared" si="37"/>
        <v>3</v>
      </c>
      <c r="ED20" s="99">
        <f t="shared" si="38"/>
        <v>0.10367999999999998</v>
      </c>
      <c r="EE20" s="100">
        <f t="shared" si="39"/>
        <v>0.15</v>
      </c>
      <c r="EF20" s="100">
        <f t="shared" si="40"/>
        <v>0.25</v>
      </c>
      <c r="EG20" s="97">
        <f t="shared" si="41"/>
        <v>0.4</v>
      </c>
      <c r="EH20" s="5">
        <f t="shared" si="42"/>
        <v>3</v>
      </c>
      <c r="EI20" s="99">
        <f t="shared" si="43"/>
        <v>0.6</v>
      </c>
      <c r="EJ20" s="5">
        <f t="shared" si="44"/>
        <v>3</v>
      </c>
      <c r="EK20" s="99">
        <f t="shared" si="45"/>
        <v>6.2207999999999986E-2</v>
      </c>
      <c r="EL20" s="100">
        <f t="shared" si="46"/>
        <v>0.15</v>
      </c>
      <c r="EM20" s="100">
        <f t="shared" si="47"/>
        <v>0.25</v>
      </c>
      <c r="EN20" s="97">
        <f t="shared" si="48"/>
        <v>0.4</v>
      </c>
      <c r="EO20" s="5">
        <f t="shared" si="49"/>
        <v>3</v>
      </c>
      <c r="EP20" s="99">
        <f t="shared" si="50"/>
        <v>0.6</v>
      </c>
      <c r="EQ20" s="5">
        <f t="shared" si="51"/>
        <v>3</v>
      </c>
      <c r="ER20" s="99">
        <f t="shared" si="52"/>
        <v>3.7324799999999991E-2</v>
      </c>
      <c r="ES20" s="100">
        <f t="shared" si="53"/>
        <v>0</v>
      </c>
      <c r="ET20" s="100">
        <f t="shared" si="54"/>
        <v>0</v>
      </c>
      <c r="EU20" s="97">
        <f t="shared" si="55"/>
        <v>0</v>
      </c>
      <c r="EV20" s="5">
        <f t="shared" si="56"/>
        <v>3</v>
      </c>
      <c r="EW20" s="99">
        <f t="shared" si="57"/>
        <v>0.6</v>
      </c>
      <c r="EX20" s="5">
        <f t="shared" si="58"/>
        <v>3</v>
      </c>
      <c r="EY20" s="99">
        <f t="shared" si="59"/>
        <v>3.7324799999999991E-2</v>
      </c>
      <c r="EZ20" s="100">
        <f t="shared" si="60"/>
        <v>0</v>
      </c>
      <c r="FA20" s="100">
        <f t="shared" si="61"/>
        <v>0</v>
      </c>
      <c r="FB20" s="97">
        <f t="shared" si="62"/>
        <v>0</v>
      </c>
      <c r="FC20" s="5">
        <f t="shared" si="63"/>
        <v>3</v>
      </c>
      <c r="FD20" s="99">
        <f t="shared" si="64"/>
        <v>0.6</v>
      </c>
      <c r="FE20" s="5">
        <f t="shared" si="65"/>
        <v>3</v>
      </c>
      <c r="FF20" s="99">
        <f t="shared" si="66"/>
        <v>3.7324799999999991E-2</v>
      </c>
      <c r="FG20" s="100">
        <f t="shared" si="67"/>
        <v>0</v>
      </c>
      <c r="FH20" s="100">
        <f t="shared" si="68"/>
        <v>0</v>
      </c>
      <c r="FI20" s="97">
        <f t="shared" si="69"/>
        <v>0</v>
      </c>
      <c r="FJ20" s="5">
        <f t="shared" si="70"/>
        <v>3</v>
      </c>
      <c r="FK20" s="99">
        <f t="shared" si="71"/>
        <v>0.6</v>
      </c>
      <c r="FL20" s="5">
        <f t="shared" si="72"/>
        <v>3</v>
      </c>
      <c r="FM20" s="99">
        <f t="shared" si="73"/>
        <v>3.7324799999999991E-2</v>
      </c>
      <c r="FN20" s="100">
        <f t="shared" si="74"/>
        <v>0</v>
      </c>
      <c r="FO20" s="100">
        <f t="shared" si="75"/>
        <v>0</v>
      </c>
      <c r="FP20" s="97">
        <f t="shared" si="76"/>
        <v>0</v>
      </c>
      <c r="FQ20" s="5">
        <f t="shared" si="77"/>
        <v>3</v>
      </c>
      <c r="FR20" s="99">
        <f t="shared" si="78"/>
        <v>0.6</v>
      </c>
      <c r="FS20" s="5">
        <f t="shared" si="79"/>
        <v>3</v>
      </c>
      <c r="FT20" s="99">
        <f t="shared" si="80"/>
        <v>3.7324799999999991E-2</v>
      </c>
      <c r="FU20" s="100">
        <f t="shared" si="81"/>
        <v>0</v>
      </c>
      <c r="FV20" s="100">
        <f t="shared" si="82"/>
        <v>0</v>
      </c>
      <c r="FW20" s="97">
        <f t="shared" si="83"/>
        <v>0</v>
      </c>
      <c r="FX20" s="5">
        <f t="shared" si="84"/>
        <v>3</v>
      </c>
      <c r="FY20" s="99">
        <f t="shared" si="85"/>
        <v>0.6</v>
      </c>
      <c r="FZ20" s="5">
        <f t="shared" si="86"/>
        <v>3</v>
      </c>
      <c r="GA20" s="99">
        <f t="shared" si="87"/>
        <v>3.7324799999999991E-2</v>
      </c>
      <c r="GB20" s="100">
        <f t="shared" si="88"/>
        <v>0</v>
      </c>
      <c r="GC20" s="100">
        <f t="shared" si="89"/>
        <v>0</v>
      </c>
      <c r="GD20" s="97">
        <f t="shared" si="90"/>
        <v>0</v>
      </c>
      <c r="GE20" s="5">
        <f t="shared" si="91"/>
        <v>3</v>
      </c>
      <c r="GF20" s="99">
        <f t="shared" si="92"/>
        <v>0.6</v>
      </c>
      <c r="GG20" s="5">
        <f t="shared" si="93"/>
        <v>3</v>
      </c>
      <c r="GH20" s="99">
        <f t="shared" si="94"/>
        <v>3.7324799999999991E-2</v>
      </c>
      <c r="GI20" s="99">
        <f t="shared" si="95"/>
        <v>0.6</v>
      </c>
    </row>
    <row r="21" spans="1:191" ht="129.75" customHeight="1">
      <c r="A21" s="82">
        <v>13</v>
      </c>
      <c r="B21" s="82" t="s">
        <v>326</v>
      </c>
      <c r="C21" s="4" t="s">
        <v>352</v>
      </c>
      <c r="D21" s="83" t="s">
        <v>304</v>
      </c>
      <c r="E21" s="85" t="s">
        <v>328</v>
      </c>
      <c r="F21" s="124" t="s">
        <v>346</v>
      </c>
      <c r="G21" s="85" t="s">
        <v>336</v>
      </c>
      <c r="H21" s="85" t="s">
        <v>284</v>
      </c>
      <c r="I21" s="86" t="s">
        <v>311</v>
      </c>
      <c r="J21" s="87" t="s">
        <v>286</v>
      </c>
      <c r="K21" s="86" t="s">
        <v>69</v>
      </c>
      <c r="L21" s="86" t="s">
        <v>286</v>
      </c>
      <c r="M21" s="86" t="s">
        <v>286</v>
      </c>
      <c r="N21" s="86" t="s">
        <v>69</v>
      </c>
      <c r="O21" s="86" t="s">
        <v>69</v>
      </c>
      <c r="P21" s="86" t="s">
        <v>286</v>
      </c>
      <c r="Q21" s="86" t="s">
        <v>286</v>
      </c>
      <c r="R21" s="86" t="s">
        <v>69</v>
      </c>
      <c r="S21" s="86" t="s">
        <v>69</v>
      </c>
      <c r="T21" s="86" t="s">
        <v>69</v>
      </c>
      <c r="U21" s="86" t="s">
        <v>69</v>
      </c>
      <c r="V21" s="86" t="s">
        <v>69</v>
      </c>
      <c r="W21" s="86" t="s">
        <v>69</v>
      </c>
      <c r="X21" s="86" t="s">
        <v>286</v>
      </c>
      <c r="Y21" s="86" t="s">
        <v>286</v>
      </c>
      <c r="Z21" s="86" t="s">
        <v>286</v>
      </c>
      <c r="AA21" s="86" t="s">
        <v>286</v>
      </c>
      <c r="AB21" s="86" t="s">
        <v>286</v>
      </c>
      <c r="AC21" s="88" t="str">
        <f t="shared" si="0"/>
        <v>4 - Alta</v>
      </c>
      <c r="AD21" s="89">
        <f t="shared" si="1"/>
        <v>0.8</v>
      </c>
      <c r="AE21" s="90" t="str">
        <f t="shared" si="2"/>
        <v>4 - Mayor</v>
      </c>
      <c r="AF21" s="89">
        <f t="shared" si="3"/>
        <v>0.47368421052631576</v>
      </c>
      <c r="AG21" s="82" t="str">
        <f t="shared" si="4"/>
        <v>ALTO</v>
      </c>
      <c r="AH21" s="89">
        <f t="shared" si="5"/>
        <v>0.37894736842105264</v>
      </c>
      <c r="AI21" s="95" t="s">
        <v>353</v>
      </c>
      <c r="AJ21" s="47" t="s">
        <v>354</v>
      </c>
      <c r="AK21" s="84" t="s">
        <v>338</v>
      </c>
      <c r="AL21" s="84" t="s">
        <v>339</v>
      </c>
      <c r="AM21" s="47" t="s">
        <v>291</v>
      </c>
      <c r="AN21" s="91" t="s">
        <v>295</v>
      </c>
      <c r="AO21" s="86" t="s">
        <v>340</v>
      </c>
      <c r="AP21" s="47" t="s">
        <v>297</v>
      </c>
      <c r="AQ21" s="47" t="s">
        <v>291</v>
      </c>
      <c r="AR21" s="91" t="s">
        <v>295</v>
      </c>
      <c r="AS21" s="91" t="s">
        <v>340</v>
      </c>
      <c r="AT21" s="47" t="s">
        <v>297</v>
      </c>
      <c r="AU21" s="47" t="s">
        <v>291</v>
      </c>
      <c r="AV21" s="91" t="s">
        <v>295</v>
      </c>
      <c r="AW21" s="91" t="s">
        <v>340</v>
      </c>
      <c r="AX21" s="47" t="s">
        <v>297</v>
      </c>
      <c r="AY21" s="47" t="s">
        <v>291</v>
      </c>
      <c r="AZ21" s="91" t="s">
        <v>295</v>
      </c>
      <c r="BA21" s="91" t="s">
        <v>340</v>
      </c>
      <c r="BB21" s="47" t="s">
        <v>297</v>
      </c>
      <c r="BC21" s="47"/>
      <c r="BD21" s="91"/>
      <c r="BE21" s="91"/>
      <c r="BF21" s="47"/>
      <c r="BG21" s="47"/>
      <c r="BH21" s="91"/>
      <c r="BI21" s="91"/>
      <c r="BJ21" s="47"/>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
        <v>311</v>
      </c>
      <c r="CM21" s="93">
        <f t="shared" si="96"/>
        <v>0.22736842105263158</v>
      </c>
      <c r="CN21" s="92" t="s">
        <v>299</v>
      </c>
      <c r="CO21" s="93">
        <f t="shared" si="97"/>
        <v>0.22736842105263158</v>
      </c>
      <c r="CP21" s="94" t="str">
        <f t="shared" si="98"/>
        <v>BAJO</v>
      </c>
      <c r="CQ21" s="89">
        <f t="shared" si="6"/>
        <v>5.1696398891966762E-2</v>
      </c>
      <c r="CR21" s="95" t="s">
        <v>309</v>
      </c>
      <c r="CS21" s="94">
        <f t="shared" si="7"/>
        <v>0.1</v>
      </c>
      <c r="CT21" s="47"/>
      <c r="CU21" s="47" t="s">
        <v>301</v>
      </c>
      <c r="CV21" s="4" t="s">
        <v>302</v>
      </c>
      <c r="CW21" s="96"/>
      <c r="CX21" s="97">
        <f t="shared" si="8"/>
        <v>9</v>
      </c>
      <c r="CY21" s="98">
        <f t="shared" si="9"/>
        <v>4</v>
      </c>
      <c r="CZ21" s="97" t="str">
        <f t="shared" si="10"/>
        <v>Mayor</v>
      </c>
      <c r="DA21" s="99">
        <f t="shared" si="11"/>
        <v>0.8</v>
      </c>
      <c r="DB21" s="100">
        <f t="shared" si="12"/>
        <v>0.25</v>
      </c>
      <c r="DC21" s="100">
        <f t="shared" si="13"/>
        <v>0.15</v>
      </c>
      <c r="DD21" s="97">
        <f t="shared" si="14"/>
        <v>0.4</v>
      </c>
      <c r="DE21" s="5">
        <f t="shared" si="15"/>
        <v>4</v>
      </c>
      <c r="DF21" s="99">
        <f t="shared" si="16"/>
        <v>0.8</v>
      </c>
      <c r="DG21" s="5">
        <f t="shared" si="17"/>
        <v>3</v>
      </c>
      <c r="DH21" s="5"/>
      <c r="DI21" s="99">
        <f t="shared" si="18"/>
        <v>0.48</v>
      </c>
      <c r="DJ21" s="100">
        <f t="shared" si="19"/>
        <v>0.25</v>
      </c>
      <c r="DK21" s="100">
        <f t="shared" si="20"/>
        <v>0.15</v>
      </c>
      <c r="DL21" s="97">
        <f t="shared" si="21"/>
        <v>0.4</v>
      </c>
      <c r="DM21" s="5">
        <f t="shared" si="22"/>
        <v>4</v>
      </c>
      <c r="DN21" s="99">
        <f t="shared" si="23"/>
        <v>0.8</v>
      </c>
      <c r="DO21" s="5">
        <f t="shared" si="24"/>
        <v>3</v>
      </c>
      <c r="DP21" s="99">
        <f t="shared" si="25"/>
        <v>0.28799999999999998</v>
      </c>
      <c r="DQ21" s="100">
        <f t="shared" si="26"/>
        <v>0.25</v>
      </c>
      <c r="DR21" s="100">
        <f t="shared" si="27"/>
        <v>0.15</v>
      </c>
      <c r="DS21" s="97">
        <f t="shared" si="28"/>
        <v>0.4</v>
      </c>
      <c r="DT21" s="5">
        <f t="shared" si="29"/>
        <v>4</v>
      </c>
      <c r="DU21" s="99">
        <f t="shared" si="30"/>
        <v>0.8</v>
      </c>
      <c r="DV21" s="5">
        <f t="shared" si="31"/>
        <v>3</v>
      </c>
      <c r="DW21" s="99">
        <f t="shared" si="32"/>
        <v>0.17279999999999998</v>
      </c>
      <c r="DX21" s="100">
        <f t="shared" si="33"/>
        <v>0.25</v>
      </c>
      <c r="DY21" s="100">
        <f t="shared" si="99"/>
        <v>0.15</v>
      </c>
      <c r="DZ21" s="97">
        <f t="shared" si="34"/>
        <v>0.4</v>
      </c>
      <c r="EA21" s="5">
        <f t="shared" si="35"/>
        <v>4</v>
      </c>
      <c r="EB21" s="99">
        <f t="shared" si="36"/>
        <v>0.8</v>
      </c>
      <c r="EC21" s="5">
        <f t="shared" si="37"/>
        <v>3</v>
      </c>
      <c r="ED21" s="99">
        <f t="shared" si="38"/>
        <v>0.10367999999999998</v>
      </c>
      <c r="EE21" s="100">
        <f t="shared" si="39"/>
        <v>0</v>
      </c>
      <c r="EF21" s="100">
        <f t="shared" si="40"/>
        <v>0</v>
      </c>
      <c r="EG21" s="97">
        <f t="shared" si="41"/>
        <v>0</v>
      </c>
      <c r="EH21" s="5">
        <f t="shared" si="42"/>
        <v>4</v>
      </c>
      <c r="EI21" s="99">
        <f t="shared" si="43"/>
        <v>0.8</v>
      </c>
      <c r="EJ21" s="5">
        <f t="shared" si="44"/>
        <v>3</v>
      </c>
      <c r="EK21" s="99">
        <f t="shared" si="45"/>
        <v>0.10367999999999998</v>
      </c>
      <c r="EL21" s="100">
        <f t="shared" si="46"/>
        <v>0</v>
      </c>
      <c r="EM21" s="100">
        <f t="shared" si="47"/>
        <v>0</v>
      </c>
      <c r="EN21" s="97">
        <f t="shared" si="48"/>
        <v>0</v>
      </c>
      <c r="EO21" s="5">
        <f t="shared" si="49"/>
        <v>4</v>
      </c>
      <c r="EP21" s="99">
        <f t="shared" si="50"/>
        <v>0.8</v>
      </c>
      <c r="EQ21" s="5">
        <f t="shared" si="51"/>
        <v>3</v>
      </c>
      <c r="ER21" s="99">
        <f t="shared" si="52"/>
        <v>0.10367999999999998</v>
      </c>
      <c r="ES21" s="100">
        <f t="shared" si="53"/>
        <v>0</v>
      </c>
      <c r="ET21" s="100">
        <f t="shared" si="54"/>
        <v>0</v>
      </c>
      <c r="EU21" s="97">
        <f t="shared" si="55"/>
        <v>0</v>
      </c>
      <c r="EV21" s="5">
        <f t="shared" si="56"/>
        <v>4</v>
      </c>
      <c r="EW21" s="99">
        <f t="shared" si="57"/>
        <v>0.8</v>
      </c>
      <c r="EX21" s="5">
        <f t="shared" si="58"/>
        <v>3</v>
      </c>
      <c r="EY21" s="99">
        <f t="shared" si="59"/>
        <v>0.10367999999999998</v>
      </c>
      <c r="EZ21" s="100">
        <f t="shared" si="60"/>
        <v>0</v>
      </c>
      <c r="FA21" s="100">
        <f t="shared" si="61"/>
        <v>0</v>
      </c>
      <c r="FB21" s="97">
        <f t="shared" si="62"/>
        <v>0</v>
      </c>
      <c r="FC21" s="5">
        <f t="shared" si="63"/>
        <v>4</v>
      </c>
      <c r="FD21" s="99">
        <f t="shared" si="64"/>
        <v>0.8</v>
      </c>
      <c r="FE21" s="5">
        <f t="shared" si="65"/>
        <v>3</v>
      </c>
      <c r="FF21" s="99">
        <f t="shared" si="66"/>
        <v>0.10367999999999998</v>
      </c>
      <c r="FG21" s="100">
        <f t="shared" si="67"/>
        <v>0</v>
      </c>
      <c r="FH21" s="100">
        <f t="shared" si="68"/>
        <v>0</v>
      </c>
      <c r="FI21" s="97">
        <f t="shared" si="69"/>
        <v>0</v>
      </c>
      <c r="FJ21" s="5">
        <f t="shared" si="70"/>
        <v>4</v>
      </c>
      <c r="FK21" s="99">
        <f t="shared" si="71"/>
        <v>0.8</v>
      </c>
      <c r="FL21" s="5">
        <f t="shared" si="72"/>
        <v>3</v>
      </c>
      <c r="FM21" s="99">
        <f t="shared" si="73"/>
        <v>0.10367999999999998</v>
      </c>
      <c r="FN21" s="100">
        <f t="shared" si="74"/>
        <v>0</v>
      </c>
      <c r="FO21" s="100">
        <f t="shared" si="75"/>
        <v>0</v>
      </c>
      <c r="FP21" s="97">
        <f t="shared" si="76"/>
        <v>0</v>
      </c>
      <c r="FQ21" s="5">
        <f t="shared" si="77"/>
        <v>4</v>
      </c>
      <c r="FR21" s="99">
        <f t="shared" si="78"/>
        <v>0.8</v>
      </c>
      <c r="FS21" s="5">
        <f t="shared" si="79"/>
        <v>3</v>
      </c>
      <c r="FT21" s="99">
        <f t="shared" si="80"/>
        <v>0.10367999999999998</v>
      </c>
      <c r="FU21" s="100">
        <f t="shared" si="81"/>
        <v>0</v>
      </c>
      <c r="FV21" s="100">
        <f t="shared" si="82"/>
        <v>0</v>
      </c>
      <c r="FW21" s="97">
        <f t="shared" si="83"/>
        <v>0</v>
      </c>
      <c r="FX21" s="5">
        <f t="shared" si="84"/>
        <v>4</v>
      </c>
      <c r="FY21" s="99">
        <f t="shared" si="85"/>
        <v>0.8</v>
      </c>
      <c r="FZ21" s="5">
        <f t="shared" si="86"/>
        <v>3</v>
      </c>
      <c r="GA21" s="99">
        <f t="shared" si="87"/>
        <v>0.10367999999999998</v>
      </c>
      <c r="GB21" s="100">
        <f t="shared" si="88"/>
        <v>0</v>
      </c>
      <c r="GC21" s="100">
        <f t="shared" si="89"/>
        <v>0</v>
      </c>
      <c r="GD21" s="97">
        <f t="shared" si="90"/>
        <v>0</v>
      </c>
      <c r="GE21" s="5">
        <f t="shared" si="91"/>
        <v>4</v>
      </c>
      <c r="GF21" s="99">
        <f t="shared" si="92"/>
        <v>0.8</v>
      </c>
      <c r="GG21" s="5">
        <f t="shared" si="93"/>
        <v>3</v>
      </c>
      <c r="GH21" s="99">
        <f t="shared" si="94"/>
        <v>0.10367999999999998</v>
      </c>
      <c r="GI21" s="99">
        <f t="shared" si="95"/>
        <v>0.6</v>
      </c>
    </row>
    <row r="22" spans="1:191" ht="129.75" customHeight="1">
      <c r="A22" s="82">
        <v>14</v>
      </c>
      <c r="B22" s="82" t="s">
        <v>326</v>
      </c>
      <c r="C22" s="4" t="s">
        <v>355</v>
      </c>
      <c r="D22" s="83" t="s">
        <v>280</v>
      </c>
      <c r="E22" s="84" t="s">
        <v>281</v>
      </c>
      <c r="F22" s="47" t="s">
        <v>282</v>
      </c>
      <c r="G22" s="85" t="s">
        <v>336</v>
      </c>
      <c r="H22" s="85" t="s">
        <v>284</v>
      </c>
      <c r="I22" s="86" t="s">
        <v>311</v>
      </c>
      <c r="J22" s="87" t="s">
        <v>286</v>
      </c>
      <c r="K22" s="86" t="s">
        <v>69</v>
      </c>
      <c r="L22" s="86" t="s">
        <v>286</v>
      </c>
      <c r="M22" s="86" t="s">
        <v>286</v>
      </c>
      <c r="N22" s="86" t="s">
        <v>69</v>
      </c>
      <c r="O22" s="86" t="s">
        <v>69</v>
      </c>
      <c r="P22" s="86" t="s">
        <v>286</v>
      </c>
      <c r="Q22" s="86" t="s">
        <v>286</v>
      </c>
      <c r="R22" s="86" t="s">
        <v>69</v>
      </c>
      <c r="S22" s="86" t="s">
        <v>69</v>
      </c>
      <c r="T22" s="86" t="s">
        <v>69</v>
      </c>
      <c r="U22" s="86" t="s">
        <v>69</v>
      </c>
      <c r="V22" s="86" t="s">
        <v>69</v>
      </c>
      <c r="W22" s="86" t="s">
        <v>69</v>
      </c>
      <c r="X22" s="86" t="s">
        <v>286</v>
      </c>
      <c r="Y22" s="86" t="s">
        <v>286</v>
      </c>
      <c r="Z22" s="86" t="s">
        <v>286</v>
      </c>
      <c r="AA22" s="86" t="s">
        <v>286</v>
      </c>
      <c r="AB22" s="86" t="s">
        <v>286</v>
      </c>
      <c r="AC22" s="88" t="str">
        <f t="shared" si="0"/>
        <v>4 - Alta</v>
      </c>
      <c r="AD22" s="89">
        <f t="shared" si="1"/>
        <v>0.8</v>
      </c>
      <c r="AE22" s="90" t="str">
        <f t="shared" si="2"/>
        <v>4 - Mayor</v>
      </c>
      <c r="AF22" s="89">
        <f t="shared" si="3"/>
        <v>0.47368421052631576</v>
      </c>
      <c r="AG22" s="82" t="str">
        <f t="shared" si="4"/>
        <v>ALTO</v>
      </c>
      <c r="AH22" s="89">
        <f t="shared" si="5"/>
        <v>0.37894736842105264</v>
      </c>
      <c r="AI22" s="4" t="s">
        <v>356</v>
      </c>
      <c r="AJ22" s="47" t="s">
        <v>354</v>
      </c>
      <c r="AK22" s="84" t="s">
        <v>338</v>
      </c>
      <c r="AL22" s="84" t="s">
        <v>339</v>
      </c>
      <c r="AM22" s="47" t="s">
        <v>291</v>
      </c>
      <c r="AN22" s="91" t="s">
        <v>295</v>
      </c>
      <c r="AO22" s="86" t="s">
        <v>340</v>
      </c>
      <c r="AP22" s="47" t="s">
        <v>297</v>
      </c>
      <c r="AQ22" s="47" t="s">
        <v>291</v>
      </c>
      <c r="AR22" s="91" t="s">
        <v>295</v>
      </c>
      <c r="AS22" s="91" t="s">
        <v>340</v>
      </c>
      <c r="AT22" s="47" t="s">
        <v>297</v>
      </c>
      <c r="AU22" s="47" t="s">
        <v>291</v>
      </c>
      <c r="AV22" s="91" t="s">
        <v>295</v>
      </c>
      <c r="AW22" s="91" t="s">
        <v>340</v>
      </c>
      <c r="AX22" s="47" t="s">
        <v>297</v>
      </c>
      <c r="AY22" s="47" t="s">
        <v>291</v>
      </c>
      <c r="AZ22" s="91" t="s">
        <v>295</v>
      </c>
      <c r="BA22" s="91" t="s">
        <v>340</v>
      </c>
      <c r="BB22" s="47" t="s">
        <v>297</v>
      </c>
      <c r="BC22" s="47"/>
      <c r="BD22" s="91"/>
      <c r="BE22" s="91"/>
      <c r="BF22" s="47"/>
      <c r="BG22" s="47"/>
      <c r="BH22" s="91"/>
      <c r="BI22" s="91"/>
      <c r="BJ22" s="47"/>
      <c r="BK22" s="47"/>
      <c r="BL22" s="91"/>
      <c r="BM22" s="91"/>
      <c r="BN22" s="47"/>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
        <v>311</v>
      </c>
      <c r="CM22" s="93">
        <f t="shared" si="96"/>
        <v>0.22736842105263158</v>
      </c>
      <c r="CN22" s="92" t="s">
        <v>299</v>
      </c>
      <c r="CO22" s="93">
        <f t="shared" si="97"/>
        <v>0.22736842105263158</v>
      </c>
      <c r="CP22" s="94" t="str">
        <f t="shared" si="98"/>
        <v>BAJO</v>
      </c>
      <c r="CQ22" s="89">
        <f t="shared" si="6"/>
        <v>5.1696398891966762E-2</v>
      </c>
      <c r="CR22" s="95" t="s">
        <v>300</v>
      </c>
      <c r="CS22" s="94">
        <f t="shared" si="7"/>
        <v>0.1</v>
      </c>
      <c r="CT22" s="47"/>
      <c r="CU22" s="47" t="s">
        <v>301</v>
      </c>
      <c r="CV22" s="4" t="s">
        <v>302</v>
      </c>
      <c r="CW22" s="96"/>
      <c r="CX22" s="97">
        <f t="shared" si="8"/>
        <v>9</v>
      </c>
      <c r="CY22" s="98">
        <f t="shared" si="9"/>
        <v>4</v>
      </c>
      <c r="CZ22" s="97" t="str">
        <f t="shared" si="10"/>
        <v>Mayor</v>
      </c>
      <c r="DA22" s="99">
        <f t="shared" si="11"/>
        <v>0.8</v>
      </c>
      <c r="DB22" s="100">
        <f t="shared" si="12"/>
        <v>0.25</v>
      </c>
      <c r="DC22" s="100">
        <f t="shared" si="13"/>
        <v>0.15</v>
      </c>
      <c r="DD22" s="97">
        <f t="shared" si="14"/>
        <v>0.4</v>
      </c>
      <c r="DE22" s="5">
        <f t="shared" si="15"/>
        <v>4</v>
      </c>
      <c r="DF22" s="99">
        <f t="shared" si="16"/>
        <v>0.8</v>
      </c>
      <c r="DG22" s="5">
        <f t="shared" si="17"/>
        <v>3</v>
      </c>
      <c r="DH22" s="5"/>
      <c r="DI22" s="99">
        <f t="shared" si="18"/>
        <v>0.48</v>
      </c>
      <c r="DJ22" s="100">
        <f t="shared" si="19"/>
        <v>0.25</v>
      </c>
      <c r="DK22" s="100">
        <f t="shared" si="20"/>
        <v>0.15</v>
      </c>
      <c r="DL22" s="97">
        <f t="shared" si="21"/>
        <v>0.4</v>
      </c>
      <c r="DM22" s="5">
        <f t="shared" si="22"/>
        <v>4</v>
      </c>
      <c r="DN22" s="99">
        <f t="shared" si="23"/>
        <v>0.8</v>
      </c>
      <c r="DO22" s="5">
        <f t="shared" si="24"/>
        <v>3</v>
      </c>
      <c r="DP22" s="99">
        <f t="shared" si="25"/>
        <v>0.28799999999999998</v>
      </c>
      <c r="DQ22" s="100">
        <f t="shared" si="26"/>
        <v>0.25</v>
      </c>
      <c r="DR22" s="100">
        <f t="shared" si="27"/>
        <v>0.15</v>
      </c>
      <c r="DS22" s="97">
        <f t="shared" si="28"/>
        <v>0.4</v>
      </c>
      <c r="DT22" s="5">
        <f t="shared" si="29"/>
        <v>4</v>
      </c>
      <c r="DU22" s="99">
        <f t="shared" si="30"/>
        <v>0.8</v>
      </c>
      <c r="DV22" s="5">
        <f t="shared" si="31"/>
        <v>3</v>
      </c>
      <c r="DW22" s="99">
        <f t="shared" si="32"/>
        <v>0.17279999999999998</v>
      </c>
      <c r="DX22" s="100">
        <f t="shared" si="33"/>
        <v>0.25</v>
      </c>
      <c r="DY22" s="100">
        <f t="shared" si="99"/>
        <v>0.15</v>
      </c>
      <c r="DZ22" s="97">
        <f t="shared" si="34"/>
        <v>0.4</v>
      </c>
      <c r="EA22" s="5">
        <f t="shared" si="35"/>
        <v>4</v>
      </c>
      <c r="EB22" s="99">
        <f t="shared" si="36"/>
        <v>0.8</v>
      </c>
      <c r="EC22" s="5">
        <f t="shared" si="37"/>
        <v>3</v>
      </c>
      <c r="ED22" s="99">
        <f t="shared" si="38"/>
        <v>0.10367999999999998</v>
      </c>
      <c r="EE22" s="100">
        <f t="shared" si="39"/>
        <v>0</v>
      </c>
      <c r="EF22" s="100">
        <f t="shared" si="40"/>
        <v>0</v>
      </c>
      <c r="EG22" s="97">
        <f t="shared" si="41"/>
        <v>0</v>
      </c>
      <c r="EH22" s="5">
        <f t="shared" si="42"/>
        <v>4</v>
      </c>
      <c r="EI22" s="99">
        <f t="shared" si="43"/>
        <v>0.8</v>
      </c>
      <c r="EJ22" s="5">
        <f t="shared" si="44"/>
        <v>3</v>
      </c>
      <c r="EK22" s="99">
        <f t="shared" si="45"/>
        <v>0.10367999999999998</v>
      </c>
      <c r="EL22" s="100">
        <f t="shared" si="46"/>
        <v>0</v>
      </c>
      <c r="EM22" s="100">
        <f t="shared" si="47"/>
        <v>0</v>
      </c>
      <c r="EN22" s="97">
        <f t="shared" si="48"/>
        <v>0</v>
      </c>
      <c r="EO22" s="5">
        <f t="shared" si="49"/>
        <v>4</v>
      </c>
      <c r="EP22" s="99">
        <f t="shared" si="50"/>
        <v>0.8</v>
      </c>
      <c r="EQ22" s="5">
        <f t="shared" si="51"/>
        <v>3</v>
      </c>
      <c r="ER22" s="99">
        <f t="shared" si="52"/>
        <v>0.10367999999999998</v>
      </c>
      <c r="ES22" s="100">
        <f t="shared" si="53"/>
        <v>0</v>
      </c>
      <c r="ET22" s="100">
        <f t="shared" si="54"/>
        <v>0</v>
      </c>
      <c r="EU22" s="97">
        <f t="shared" si="55"/>
        <v>0</v>
      </c>
      <c r="EV22" s="5">
        <f t="shared" si="56"/>
        <v>4</v>
      </c>
      <c r="EW22" s="99">
        <f t="shared" si="57"/>
        <v>0.8</v>
      </c>
      <c r="EX22" s="5">
        <f t="shared" si="58"/>
        <v>3</v>
      </c>
      <c r="EY22" s="99">
        <f t="shared" si="59"/>
        <v>0.10367999999999998</v>
      </c>
      <c r="EZ22" s="100">
        <f t="shared" si="60"/>
        <v>0</v>
      </c>
      <c r="FA22" s="100">
        <f t="shared" si="61"/>
        <v>0</v>
      </c>
      <c r="FB22" s="97">
        <f t="shared" si="62"/>
        <v>0</v>
      </c>
      <c r="FC22" s="5">
        <f t="shared" si="63"/>
        <v>4</v>
      </c>
      <c r="FD22" s="99">
        <f t="shared" si="64"/>
        <v>0.8</v>
      </c>
      <c r="FE22" s="5">
        <f t="shared" si="65"/>
        <v>3</v>
      </c>
      <c r="FF22" s="99">
        <f t="shared" si="66"/>
        <v>0.10367999999999998</v>
      </c>
      <c r="FG22" s="100">
        <f t="shared" si="67"/>
        <v>0</v>
      </c>
      <c r="FH22" s="100">
        <f t="shared" si="68"/>
        <v>0</v>
      </c>
      <c r="FI22" s="97">
        <f t="shared" si="69"/>
        <v>0</v>
      </c>
      <c r="FJ22" s="5">
        <f t="shared" si="70"/>
        <v>4</v>
      </c>
      <c r="FK22" s="99">
        <f t="shared" si="71"/>
        <v>0.8</v>
      </c>
      <c r="FL22" s="5">
        <f t="shared" si="72"/>
        <v>3</v>
      </c>
      <c r="FM22" s="99">
        <f t="shared" si="73"/>
        <v>0.10367999999999998</v>
      </c>
      <c r="FN22" s="100">
        <f t="shared" si="74"/>
        <v>0</v>
      </c>
      <c r="FO22" s="100">
        <f t="shared" si="75"/>
        <v>0</v>
      </c>
      <c r="FP22" s="97">
        <f t="shared" si="76"/>
        <v>0</v>
      </c>
      <c r="FQ22" s="5">
        <f t="shared" si="77"/>
        <v>4</v>
      </c>
      <c r="FR22" s="99">
        <f t="shared" si="78"/>
        <v>0.8</v>
      </c>
      <c r="FS22" s="5">
        <f t="shared" si="79"/>
        <v>3</v>
      </c>
      <c r="FT22" s="99">
        <f t="shared" si="80"/>
        <v>0.10367999999999998</v>
      </c>
      <c r="FU22" s="100">
        <f t="shared" si="81"/>
        <v>0</v>
      </c>
      <c r="FV22" s="100">
        <f t="shared" si="82"/>
        <v>0</v>
      </c>
      <c r="FW22" s="97">
        <f t="shared" si="83"/>
        <v>0</v>
      </c>
      <c r="FX22" s="5">
        <f t="shared" si="84"/>
        <v>4</v>
      </c>
      <c r="FY22" s="99">
        <f t="shared" si="85"/>
        <v>0.8</v>
      </c>
      <c r="FZ22" s="5">
        <f t="shared" si="86"/>
        <v>3</v>
      </c>
      <c r="GA22" s="99">
        <f t="shared" si="87"/>
        <v>0.10367999999999998</v>
      </c>
      <c r="GB22" s="100">
        <f t="shared" si="88"/>
        <v>0</v>
      </c>
      <c r="GC22" s="100">
        <f t="shared" si="89"/>
        <v>0</v>
      </c>
      <c r="GD22" s="97">
        <f t="shared" si="90"/>
        <v>0</v>
      </c>
      <c r="GE22" s="5">
        <f t="shared" si="91"/>
        <v>4</v>
      </c>
      <c r="GF22" s="99">
        <f t="shared" si="92"/>
        <v>0.8</v>
      </c>
      <c r="GG22" s="5">
        <f t="shared" si="93"/>
        <v>3</v>
      </c>
      <c r="GH22" s="99">
        <f t="shared" si="94"/>
        <v>0.10367999999999998</v>
      </c>
      <c r="GI22" s="99">
        <f t="shared" si="95"/>
        <v>0.6</v>
      </c>
    </row>
    <row r="23" spans="1:191" ht="129.75" customHeight="1">
      <c r="A23" s="82">
        <v>15</v>
      </c>
      <c r="B23" s="82" t="s">
        <v>357</v>
      </c>
      <c r="C23" s="4" t="s">
        <v>358</v>
      </c>
      <c r="D23" s="83" t="s">
        <v>304</v>
      </c>
      <c r="E23" s="85" t="s">
        <v>328</v>
      </c>
      <c r="F23" s="124" t="s">
        <v>346</v>
      </c>
      <c r="G23" s="85" t="s">
        <v>336</v>
      </c>
      <c r="H23" s="85" t="s">
        <v>284</v>
      </c>
      <c r="I23" s="86" t="s">
        <v>311</v>
      </c>
      <c r="J23" s="87" t="s">
        <v>286</v>
      </c>
      <c r="K23" s="86" t="s">
        <v>69</v>
      </c>
      <c r="L23" s="86" t="s">
        <v>69</v>
      </c>
      <c r="M23" s="86" t="s">
        <v>286</v>
      </c>
      <c r="N23" s="86" t="s">
        <v>69</v>
      </c>
      <c r="O23" s="86" t="s">
        <v>69</v>
      </c>
      <c r="P23" s="86" t="s">
        <v>286</v>
      </c>
      <c r="Q23" s="86" t="s">
        <v>286</v>
      </c>
      <c r="R23" s="86" t="s">
        <v>69</v>
      </c>
      <c r="S23" s="86" t="s">
        <v>69</v>
      </c>
      <c r="T23" s="86" t="s">
        <v>69</v>
      </c>
      <c r="U23" s="86" t="s">
        <v>69</v>
      </c>
      <c r="V23" s="86" t="s">
        <v>69</v>
      </c>
      <c r="W23" s="86" t="s">
        <v>69</v>
      </c>
      <c r="X23" s="86" t="s">
        <v>286</v>
      </c>
      <c r="Y23" s="86" t="s">
        <v>286</v>
      </c>
      <c r="Z23" s="86" t="s">
        <v>286</v>
      </c>
      <c r="AA23" s="86" t="s">
        <v>286</v>
      </c>
      <c r="AB23" s="86" t="s">
        <v>286</v>
      </c>
      <c r="AC23" s="88" t="str">
        <f t="shared" si="0"/>
        <v>4 - Alta</v>
      </c>
      <c r="AD23" s="89">
        <f t="shared" si="1"/>
        <v>0.8</v>
      </c>
      <c r="AE23" s="90" t="str">
        <f t="shared" si="2"/>
        <v>4 - Mayor</v>
      </c>
      <c r="AF23" s="89">
        <f t="shared" si="3"/>
        <v>0.52631578947368418</v>
      </c>
      <c r="AG23" s="82" t="str">
        <f t="shared" si="4"/>
        <v>ALTO</v>
      </c>
      <c r="AH23" s="89">
        <f t="shared" si="5"/>
        <v>0.42105263157894735</v>
      </c>
      <c r="AI23" s="4" t="s">
        <v>359</v>
      </c>
      <c r="AJ23" s="47" t="s">
        <v>360</v>
      </c>
      <c r="AK23" s="84" t="s">
        <v>338</v>
      </c>
      <c r="AL23" s="84" t="s">
        <v>339</v>
      </c>
      <c r="AM23" s="47" t="s">
        <v>291</v>
      </c>
      <c r="AN23" s="91" t="s">
        <v>295</v>
      </c>
      <c r="AO23" s="86" t="s">
        <v>340</v>
      </c>
      <c r="AP23" s="47" t="s">
        <v>297</v>
      </c>
      <c r="AQ23" s="47" t="s">
        <v>291</v>
      </c>
      <c r="AR23" s="91" t="s">
        <v>295</v>
      </c>
      <c r="AS23" s="91" t="s">
        <v>340</v>
      </c>
      <c r="AT23" s="47" t="s">
        <v>297</v>
      </c>
      <c r="AU23" s="47" t="s">
        <v>291</v>
      </c>
      <c r="AV23" s="91" t="s">
        <v>295</v>
      </c>
      <c r="AW23" s="91" t="s">
        <v>340</v>
      </c>
      <c r="AX23" s="47" t="s">
        <v>297</v>
      </c>
      <c r="AY23" s="47" t="s">
        <v>291</v>
      </c>
      <c r="AZ23" s="91" t="s">
        <v>295</v>
      </c>
      <c r="BA23" s="91" t="s">
        <v>340</v>
      </c>
      <c r="BB23" s="47" t="s">
        <v>297</v>
      </c>
      <c r="BC23" s="47" t="s">
        <v>291</v>
      </c>
      <c r="BD23" s="91" t="s">
        <v>295</v>
      </c>
      <c r="BE23" s="91" t="s">
        <v>340</v>
      </c>
      <c r="BF23" s="47" t="s">
        <v>297</v>
      </c>
      <c r="BG23" s="47"/>
      <c r="BH23" s="91"/>
      <c r="BI23" s="91"/>
      <c r="BJ23" s="47"/>
      <c r="BK23" s="47"/>
      <c r="BL23" s="91"/>
      <c r="BM23" s="91"/>
      <c r="BN23" s="47"/>
      <c r="BO23" s="47"/>
      <c r="BP23" s="91"/>
      <c r="BQ23" s="91"/>
      <c r="BR23" s="47"/>
      <c r="BS23" s="47"/>
      <c r="BT23" s="91"/>
      <c r="BU23" s="91"/>
      <c r="BV23" s="47"/>
      <c r="BW23" s="47"/>
      <c r="BX23" s="91"/>
      <c r="BY23" s="91"/>
      <c r="BZ23" s="47"/>
      <c r="CA23" s="47"/>
      <c r="CB23" s="91"/>
      <c r="CC23" s="91"/>
      <c r="CD23" s="47"/>
      <c r="CE23" s="47"/>
      <c r="CF23" s="91"/>
      <c r="CG23" s="91"/>
      <c r="CH23" s="47"/>
      <c r="CI23" s="91"/>
      <c r="CJ23" s="91"/>
      <c r="CK23" s="47"/>
      <c r="CL23" s="92" t="s">
        <v>311</v>
      </c>
      <c r="CM23" s="93">
        <f t="shared" si="96"/>
        <v>0.25263157894736837</v>
      </c>
      <c r="CN23" s="92" t="s">
        <v>299</v>
      </c>
      <c r="CO23" s="93">
        <f t="shared" si="97"/>
        <v>0.25263157894736837</v>
      </c>
      <c r="CP23" s="94" t="str">
        <f t="shared" si="98"/>
        <v>BAJO</v>
      </c>
      <c r="CQ23" s="89">
        <f t="shared" si="6"/>
        <v>6.3822714681440421E-2</v>
      </c>
      <c r="CR23" s="95" t="s">
        <v>309</v>
      </c>
      <c r="CS23" s="94">
        <f t="shared" si="7"/>
        <v>0.1</v>
      </c>
      <c r="CT23" s="47"/>
      <c r="CU23" s="47" t="s">
        <v>301</v>
      </c>
      <c r="CV23" s="4" t="s">
        <v>302</v>
      </c>
      <c r="CW23" s="96"/>
      <c r="CX23" s="97">
        <f t="shared" si="8"/>
        <v>10</v>
      </c>
      <c r="CY23" s="98">
        <f t="shared" si="9"/>
        <v>4</v>
      </c>
      <c r="CZ23" s="97" t="str">
        <f t="shared" si="10"/>
        <v>Mayor</v>
      </c>
      <c r="DA23" s="99">
        <f t="shared" si="11"/>
        <v>0.8</v>
      </c>
      <c r="DB23" s="100">
        <f t="shared" si="12"/>
        <v>0.25</v>
      </c>
      <c r="DC23" s="100">
        <f t="shared" si="13"/>
        <v>0.15</v>
      </c>
      <c r="DD23" s="97">
        <f t="shared" si="14"/>
        <v>0.4</v>
      </c>
      <c r="DE23" s="5">
        <f t="shared" si="15"/>
        <v>4</v>
      </c>
      <c r="DF23" s="99">
        <f t="shared" si="16"/>
        <v>0.8</v>
      </c>
      <c r="DG23" s="5">
        <f t="shared" si="17"/>
        <v>3</v>
      </c>
      <c r="DH23" s="5"/>
      <c r="DI23" s="99">
        <f t="shared" si="18"/>
        <v>0.48</v>
      </c>
      <c r="DJ23" s="100">
        <f t="shared" si="19"/>
        <v>0.25</v>
      </c>
      <c r="DK23" s="100">
        <f t="shared" si="20"/>
        <v>0.15</v>
      </c>
      <c r="DL23" s="97">
        <f t="shared" si="21"/>
        <v>0.4</v>
      </c>
      <c r="DM23" s="5">
        <f t="shared" si="22"/>
        <v>4</v>
      </c>
      <c r="DN23" s="99">
        <f t="shared" si="23"/>
        <v>0.8</v>
      </c>
      <c r="DO23" s="5">
        <f t="shared" si="24"/>
        <v>3</v>
      </c>
      <c r="DP23" s="99">
        <f t="shared" si="25"/>
        <v>0.28799999999999998</v>
      </c>
      <c r="DQ23" s="100">
        <f t="shared" si="26"/>
        <v>0.25</v>
      </c>
      <c r="DR23" s="100">
        <f t="shared" si="27"/>
        <v>0.15</v>
      </c>
      <c r="DS23" s="97">
        <f t="shared" si="28"/>
        <v>0.4</v>
      </c>
      <c r="DT23" s="5">
        <f t="shared" si="29"/>
        <v>4</v>
      </c>
      <c r="DU23" s="99">
        <f t="shared" si="30"/>
        <v>0.8</v>
      </c>
      <c r="DV23" s="5">
        <f t="shared" si="31"/>
        <v>3</v>
      </c>
      <c r="DW23" s="99">
        <f t="shared" si="32"/>
        <v>0.17279999999999998</v>
      </c>
      <c r="DX23" s="100">
        <f t="shared" si="33"/>
        <v>0.25</v>
      </c>
      <c r="DY23" s="100">
        <f t="shared" si="99"/>
        <v>0.15</v>
      </c>
      <c r="DZ23" s="97">
        <f t="shared" si="34"/>
        <v>0.4</v>
      </c>
      <c r="EA23" s="5">
        <f t="shared" si="35"/>
        <v>4</v>
      </c>
      <c r="EB23" s="99">
        <f t="shared" si="36"/>
        <v>0.8</v>
      </c>
      <c r="EC23" s="5">
        <f t="shared" si="37"/>
        <v>3</v>
      </c>
      <c r="ED23" s="99">
        <f t="shared" si="38"/>
        <v>0.10367999999999998</v>
      </c>
      <c r="EE23" s="100">
        <f t="shared" si="39"/>
        <v>0.25</v>
      </c>
      <c r="EF23" s="100">
        <f t="shared" si="40"/>
        <v>0.15</v>
      </c>
      <c r="EG23" s="97">
        <f t="shared" si="41"/>
        <v>0.4</v>
      </c>
      <c r="EH23" s="5">
        <f t="shared" si="42"/>
        <v>4</v>
      </c>
      <c r="EI23" s="99">
        <f t="shared" si="43"/>
        <v>0.8</v>
      </c>
      <c r="EJ23" s="5">
        <f t="shared" si="44"/>
        <v>3</v>
      </c>
      <c r="EK23" s="99">
        <f t="shared" si="45"/>
        <v>6.2207999999999986E-2</v>
      </c>
      <c r="EL23" s="100">
        <f t="shared" si="46"/>
        <v>0</v>
      </c>
      <c r="EM23" s="100">
        <f t="shared" si="47"/>
        <v>0</v>
      </c>
      <c r="EN23" s="97">
        <f t="shared" si="48"/>
        <v>0</v>
      </c>
      <c r="EO23" s="5">
        <f t="shared" si="49"/>
        <v>4</v>
      </c>
      <c r="EP23" s="99">
        <f t="shared" si="50"/>
        <v>0.8</v>
      </c>
      <c r="EQ23" s="5">
        <f t="shared" si="51"/>
        <v>3</v>
      </c>
      <c r="ER23" s="99">
        <f t="shared" si="52"/>
        <v>6.2207999999999986E-2</v>
      </c>
      <c r="ES23" s="100">
        <f t="shared" si="53"/>
        <v>0</v>
      </c>
      <c r="ET23" s="100">
        <f t="shared" si="54"/>
        <v>0</v>
      </c>
      <c r="EU23" s="97">
        <f t="shared" si="55"/>
        <v>0</v>
      </c>
      <c r="EV23" s="5">
        <f t="shared" si="56"/>
        <v>4</v>
      </c>
      <c r="EW23" s="99">
        <f t="shared" si="57"/>
        <v>0.8</v>
      </c>
      <c r="EX23" s="5">
        <f t="shared" si="58"/>
        <v>3</v>
      </c>
      <c r="EY23" s="99">
        <f t="shared" si="59"/>
        <v>6.2207999999999986E-2</v>
      </c>
      <c r="EZ23" s="100">
        <f t="shared" si="60"/>
        <v>0</v>
      </c>
      <c r="FA23" s="100">
        <f t="shared" si="61"/>
        <v>0</v>
      </c>
      <c r="FB23" s="97">
        <f t="shared" si="62"/>
        <v>0</v>
      </c>
      <c r="FC23" s="5">
        <f t="shared" si="63"/>
        <v>4</v>
      </c>
      <c r="FD23" s="99">
        <f t="shared" si="64"/>
        <v>0.8</v>
      </c>
      <c r="FE23" s="5">
        <f t="shared" si="65"/>
        <v>3</v>
      </c>
      <c r="FF23" s="99">
        <f t="shared" si="66"/>
        <v>6.2207999999999986E-2</v>
      </c>
      <c r="FG23" s="100">
        <f t="shared" si="67"/>
        <v>0</v>
      </c>
      <c r="FH23" s="100">
        <f t="shared" si="68"/>
        <v>0</v>
      </c>
      <c r="FI23" s="97">
        <f t="shared" si="69"/>
        <v>0</v>
      </c>
      <c r="FJ23" s="5">
        <f t="shared" si="70"/>
        <v>4</v>
      </c>
      <c r="FK23" s="99">
        <f t="shared" si="71"/>
        <v>0.8</v>
      </c>
      <c r="FL23" s="5">
        <f t="shared" si="72"/>
        <v>3</v>
      </c>
      <c r="FM23" s="99">
        <f t="shared" si="73"/>
        <v>6.2207999999999986E-2</v>
      </c>
      <c r="FN23" s="100">
        <f t="shared" si="74"/>
        <v>0</v>
      </c>
      <c r="FO23" s="100">
        <f t="shared" si="75"/>
        <v>0</v>
      </c>
      <c r="FP23" s="97">
        <f t="shared" si="76"/>
        <v>0</v>
      </c>
      <c r="FQ23" s="5">
        <f t="shared" si="77"/>
        <v>4</v>
      </c>
      <c r="FR23" s="99">
        <f t="shared" si="78"/>
        <v>0.8</v>
      </c>
      <c r="FS23" s="5">
        <f t="shared" si="79"/>
        <v>3</v>
      </c>
      <c r="FT23" s="99">
        <f t="shared" si="80"/>
        <v>6.2207999999999986E-2</v>
      </c>
      <c r="FU23" s="100">
        <f t="shared" si="81"/>
        <v>0</v>
      </c>
      <c r="FV23" s="100">
        <f t="shared" si="82"/>
        <v>0</v>
      </c>
      <c r="FW23" s="97">
        <f t="shared" si="83"/>
        <v>0</v>
      </c>
      <c r="FX23" s="5">
        <f t="shared" si="84"/>
        <v>4</v>
      </c>
      <c r="FY23" s="99">
        <f t="shared" si="85"/>
        <v>0.8</v>
      </c>
      <c r="FZ23" s="5">
        <f t="shared" si="86"/>
        <v>3</v>
      </c>
      <c r="GA23" s="99">
        <f t="shared" si="87"/>
        <v>6.2207999999999986E-2</v>
      </c>
      <c r="GB23" s="100">
        <f t="shared" si="88"/>
        <v>0</v>
      </c>
      <c r="GC23" s="100">
        <f t="shared" si="89"/>
        <v>0</v>
      </c>
      <c r="GD23" s="97">
        <f t="shared" si="90"/>
        <v>0</v>
      </c>
      <c r="GE23" s="5">
        <f t="shared" si="91"/>
        <v>4</v>
      </c>
      <c r="GF23" s="99">
        <f t="shared" si="92"/>
        <v>0.8</v>
      </c>
      <c r="GG23" s="5">
        <f t="shared" si="93"/>
        <v>3</v>
      </c>
      <c r="GH23" s="99">
        <f t="shared" si="94"/>
        <v>6.2207999999999986E-2</v>
      </c>
      <c r="GI23" s="99">
        <f t="shared" si="95"/>
        <v>0.6</v>
      </c>
    </row>
    <row r="24" spans="1:191" ht="129.75" customHeight="1">
      <c r="A24" s="82">
        <v>16</v>
      </c>
      <c r="B24" s="82" t="s">
        <v>361</v>
      </c>
      <c r="C24" s="4" t="s">
        <v>362</v>
      </c>
      <c r="D24" s="83" t="s">
        <v>280</v>
      </c>
      <c r="E24" s="84" t="s">
        <v>281</v>
      </c>
      <c r="F24" s="47" t="s">
        <v>282</v>
      </c>
      <c r="G24" s="85" t="s">
        <v>336</v>
      </c>
      <c r="H24" s="85" t="s">
        <v>284</v>
      </c>
      <c r="I24" s="86" t="s">
        <v>311</v>
      </c>
      <c r="J24" s="87" t="s">
        <v>286</v>
      </c>
      <c r="K24" s="86" t="s">
        <v>69</v>
      </c>
      <c r="L24" s="86" t="s">
        <v>69</v>
      </c>
      <c r="M24" s="86" t="s">
        <v>286</v>
      </c>
      <c r="N24" s="86" t="s">
        <v>69</v>
      </c>
      <c r="O24" s="86" t="s">
        <v>69</v>
      </c>
      <c r="P24" s="86" t="s">
        <v>286</v>
      </c>
      <c r="Q24" s="86" t="s">
        <v>286</v>
      </c>
      <c r="R24" s="86" t="s">
        <v>69</v>
      </c>
      <c r="S24" s="86" t="s">
        <v>69</v>
      </c>
      <c r="T24" s="86" t="s">
        <v>69</v>
      </c>
      <c r="U24" s="86" t="s">
        <v>69</v>
      </c>
      <c r="V24" s="86" t="s">
        <v>69</v>
      </c>
      <c r="W24" s="86" t="s">
        <v>69</v>
      </c>
      <c r="X24" s="86" t="s">
        <v>286</v>
      </c>
      <c r="Y24" s="86" t="s">
        <v>286</v>
      </c>
      <c r="Z24" s="86" t="s">
        <v>286</v>
      </c>
      <c r="AA24" s="86" t="s">
        <v>286</v>
      </c>
      <c r="AB24" s="86" t="s">
        <v>286</v>
      </c>
      <c r="AC24" s="88" t="str">
        <f t="shared" si="0"/>
        <v>4 - Alta</v>
      </c>
      <c r="AD24" s="89">
        <f t="shared" si="1"/>
        <v>0.8</v>
      </c>
      <c r="AE24" s="90" t="str">
        <f t="shared" si="2"/>
        <v>4 - Mayor</v>
      </c>
      <c r="AF24" s="89">
        <f t="shared" si="3"/>
        <v>0.52631578947368418</v>
      </c>
      <c r="AG24" s="82" t="str">
        <f t="shared" si="4"/>
        <v>ALTO</v>
      </c>
      <c r="AH24" s="89">
        <f t="shared" si="5"/>
        <v>0.42105263157894735</v>
      </c>
      <c r="AI24" s="4" t="s">
        <v>359</v>
      </c>
      <c r="AJ24" s="47" t="s">
        <v>360</v>
      </c>
      <c r="AK24" s="84" t="s">
        <v>338</v>
      </c>
      <c r="AL24" s="84" t="s">
        <v>339</v>
      </c>
      <c r="AM24" s="47" t="s">
        <v>291</v>
      </c>
      <c r="AN24" s="91" t="s">
        <v>295</v>
      </c>
      <c r="AO24" s="86" t="s">
        <v>340</v>
      </c>
      <c r="AP24" s="47" t="s">
        <v>297</v>
      </c>
      <c r="AQ24" s="47" t="s">
        <v>291</v>
      </c>
      <c r="AR24" s="91" t="s">
        <v>295</v>
      </c>
      <c r="AS24" s="91" t="s">
        <v>340</v>
      </c>
      <c r="AT24" s="47" t="s">
        <v>297</v>
      </c>
      <c r="AU24" s="47" t="s">
        <v>291</v>
      </c>
      <c r="AV24" s="91" t="s">
        <v>295</v>
      </c>
      <c r="AW24" s="91" t="s">
        <v>340</v>
      </c>
      <c r="AX24" s="47" t="s">
        <v>297</v>
      </c>
      <c r="AY24" s="47" t="s">
        <v>291</v>
      </c>
      <c r="AZ24" s="91" t="s">
        <v>295</v>
      </c>
      <c r="BA24" s="91" t="s">
        <v>340</v>
      </c>
      <c r="BB24" s="47" t="s">
        <v>297</v>
      </c>
      <c r="BC24" s="47" t="s">
        <v>291</v>
      </c>
      <c r="BD24" s="91" t="s">
        <v>295</v>
      </c>
      <c r="BE24" s="91" t="s">
        <v>340</v>
      </c>
      <c r="BF24" s="47" t="s">
        <v>297</v>
      </c>
      <c r="BG24" s="47"/>
      <c r="BH24" s="91"/>
      <c r="BI24" s="91"/>
      <c r="BJ24" s="47"/>
      <c r="BK24" s="47"/>
      <c r="BL24" s="91"/>
      <c r="BM24" s="91"/>
      <c r="BN24" s="47"/>
      <c r="BO24" s="47"/>
      <c r="BP24" s="91"/>
      <c r="BQ24" s="91"/>
      <c r="BR24" s="47"/>
      <c r="BS24" s="47"/>
      <c r="BT24" s="91"/>
      <c r="BU24" s="91"/>
      <c r="BV24" s="47"/>
      <c r="BW24" s="47"/>
      <c r="BX24" s="91"/>
      <c r="BY24" s="91"/>
      <c r="BZ24" s="47"/>
      <c r="CA24" s="47"/>
      <c r="CB24" s="91"/>
      <c r="CC24" s="91"/>
      <c r="CD24" s="47"/>
      <c r="CE24" s="47"/>
      <c r="CF24" s="91"/>
      <c r="CG24" s="91"/>
      <c r="CH24" s="47"/>
      <c r="CI24" s="91"/>
      <c r="CJ24" s="91"/>
      <c r="CK24" s="47"/>
      <c r="CL24" s="92" t="s">
        <v>311</v>
      </c>
      <c r="CM24" s="93">
        <f t="shared" si="96"/>
        <v>0.25263157894736837</v>
      </c>
      <c r="CN24" s="92" t="s">
        <v>299</v>
      </c>
      <c r="CO24" s="93">
        <f t="shared" si="97"/>
        <v>0.25263157894736837</v>
      </c>
      <c r="CP24" s="94" t="str">
        <f t="shared" si="98"/>
        <v>BAJO</v>
      </c>
      <c r="CQ24" s="89">
        <f t="shared" si="6"/>
        <v>6.3822714681440421E-2</v>
      </c>
      <c r="CR24" s="95" t="s">
        <v>300</v>
      </c>
      <c r="CS24" s="94">
        <f t="shared" si="7"/>
        <v>0.1</v>
      </c>
      <c r="CT24" s="47"/>
      <c r="CU24" s="47" t="s">
        <v>301</v>
      </c>
      <c r="CV24" s="4" t="s">
        <v>302</v>
      </c>
      <c r="CW24" s="96"/>
      <c r="CX24" s="97">
        <f t="shared" si="8"/>
        <v>10</v>
      </c>
      <c r="CY24" s="98">
        <f t="shared" si="9"/>
        <v>4</v>
      </c>
      <c r="CZ24" s="97" t="str">
        <f t="shared" si="10"/>
        <v>Mayor</v>
      </c>
      <c r="DA24" s="99">
        <f t="shared" si="11"/>
        <v>0.8</v>
      </c>
      <c r="DB24" s="100">
        <f t="shared" si="12"/>
        <v>0.25</v>
      </c>
      <c r="DC24" s="100">
        <f t="shared" si="13"/>
        <v>0.15</v>
      </c>
      <c r="DD24" s="97">
        <f t="shared" si="14"/>
        <v>0.4</v>
      </c>
      <c r="DE24" s="5">
        <f t="shared" si="15"/>
        <v>4</v>
      </c>
      <c r="DF24" s="99">
        <f t="shared" si="16"/>
        <v>0.8</v>
      </c>
      <c r="DG24" s="5">
        <f t="shared" si="17"/>
        <v>3</v>
      </c>
      <c r="DH24" s="5"/>
      <c r="DI24" s="99">
        <f t="shared" si="18"/>
        <v>0.48</v>
      </c>
      <c r="DJ24" s="100">
        <f t="shared" si="19"/>
        <v>0.25</v>
      </c>
      <c r="DK24" s="100">
        <f t="shared" si="20"/>
        <v>0.15</v>
      </c>
      <c r="DL24" s="97">
        <f t="shared" si="21"/>
        <v>0.4</v>
      </c>
      <c r="DM24" s="5">
        <f t="shared" si="22"/>
        <v>4</v>
      </c>
      <c r="DN24" s="99">
        <f t="shared" si="23"/>
        <v>0.8</v>
      </c>
      <c r="DO24" s="5">
        <f t="shared" si="24"/>
        <v>3</v>
      </c>
      <c r="DP24" s="99">
        <f t="shared" si="25"/>
        <v>0.28799999999999998</v>
      </c>
      <c r="DQ24" s="100">
        <f t="shared" si="26"/>
        <v>0.25</v>
      </c>
      <c r="DR24" s="100">
        <f t="shared" si="27"/>
        <v>0.15</v>
      </c>
      <c r="DS24" s="97">
        <f t="shared" si="28"/>
        <v>0.4</v>
      </c>
      <c r="DT24" s="5">
        <f t="shared" si="29"/>
        <v>4</v>
      </c>
      <c r="DU24" s="99">
        <f t="shared" si="30"/>
        <v>0.8</v>
      </c>
      <c r="DV24" s="5">
        <f t="shared" si="31"/>
        <v>3</v>
      </c>
      <c r="DW24" s="99">
        <f t="shared" si="32"/>
        <v>0.17279999999999998</v>
      </c>
      <c r="DX24" s="100">
        <f t="shared" si="33"/>
        <v>0.25</v>
      </c>
      <c r="DY24" s="100">
        <f t="shared" si="99"/>
        <v>0.15</v>
      </c>
      <c r="DZ24" s="97">
        <f t="shared" si="34"/>
        <v>0.4</v>
      </c>
      <c r="EA24" s="5">
        <f t="shared" si="35"/>
        <v>4</v>
      </c>
      <c r="EB24" s="99">
        <f t="shared" si="36"/>
        <v>0.8</v>
      </c>
      <c r="EC24" s="5">
        <f t="shared" si="37"/>
        <v>3</v>
      </c>
      <c r="ED24" s="99">
        <f t="shared" si="38"/>
        <v>0.10367999999999998</v>
      </c>
      <c r="EE24" s="100">
        <f t="shared" si="39"/>
        <v>0.25</v>
      </c>
      <c r="EF24" s="100">
        <f t="shared" si="40"/>
        <v>0.15</v>
      </c>
      <c r="EG24" s="97">
        <f t="shared" si="41"/>
        <v>0.4</v>
      </c>
      <c r="EH24" s="5">
        <f t="shared" si="42"/>
        <v>4</v>
      </c>
      <c r="EI24" s="99">
        <f t="shared" si="43"/>
        <v>0.8</v>
      </c>
      <c r="EJ24" s="5">
        <f t="shared" si="44"/>
        <v>3</v>
      </c>
      <c r="EK24" s="99">
        <f t="shared" si="45"/>
        <v>6.2207999999999986E-2</v>
      </c>
      <c r="EL24" s="100">
        <f t="shared" si="46"/>
        <v>0</v>
      </c>
      <c r="EM24" s="100">
        <f t="shared" si="47"/>
        <v>0</v>
      </c>
      <c r="EN24" s="97">
        <f t="shared" si="48"/>
        <v>0</v>
      </c>
      <c r="EO24" s="5">
        <f t="shared" si="49"/>
        <v>4</v>
      </c>
      <c r="EP24" s="99">
        <f t="shared" si="50"/>
        <v>0.8</v>
      </c>
      <c r="EQ24" s="5">
        <f t="shared" si="51"/>
        <v>3</v>
      </c>
      <c r="ER24" s="99">
        <f t="shared" si="52"/>
        <v>6.2207999999999986E-2</v>
      </c>
      <c r="ES24" s="100">
        <f t="shared" si="53"/>
        <v>0</v>
      </c>
      <c r="ET24" s="100">
        <f t="shared" si="54"/>
        <v>0</v>
      </c>
      <c r="EU24" s="97">
        <f t="shared" si="55"/>
        <v>0</v>
      </c>
      <c r="EV24" s="5">
        <f t="shared" si="56"/>
        <v>4</v>
      </c>
      <c r="EW24" s="99">
        <f t="shared" si="57"/>
        <v>0.8</v>
      </c>
      <c r="EX24" s="5">
        <f t="shared" si="58"/>
        <v>3</v>
      </c>
      <c r="EY24" s="99">
        <f t="shared" si="59"/>
        <v>6.2207999999999986E-2</v>
      </c>
      <c r="EZ24" s="100">
        <f t="shared" si="60"/>
        <v>0</v>
      </c>
      <c r="FA24" s="100">
        <f t="shared" si="61"/>
        <v>0</v>
      </c>
      <c r="FB24" s="97">
        <f t="shared" si="62"/>
        <v>0</v>
      </c>
      <c r="FC24" s="5">
        <f t="shared" si="63"/>
        <v>4</v>
      </c>
      <c r="FD24" s="99">
        <f t="shared" si="64"/>
        <v>0.8</v>
      </c>
      <c r="FE24" s="5">
        <f t="shared" si="65"/>
        <v>3</v>
      </c>
      <c r="FF24" s="99">
        <f t="shared" si="66"/>
        <v>6.2207999999999986E-2</v>
      </c>
      <c r="FG24" s="100">
        <f t="shared" si="67"/>
        <v>0</v>
      </c>
      <c r="FH24" s="100">
        <f t="shared" si="68"/>
        <v>0</v>
      </c>
      <c r="FI24" s="97">
        <f t="shared" si="69"/>
        <v>0</v>
      </c>
      <c r="FJ24" s="5">
        <f t="shared" si="70"/>
        <v>4</v>
      </c>
      <c r="FK24" s="99">
        <f t="shared" si="71"/>
        <v>0.8</v>
      </c>
      <c r="FL24" s="5">
        <f t="shared" si="72"/>
        <v>3</v>
      </c>
      <c r="FM24" s="99">
        <f t="shared" si="73"/>
        <v>6.2207999999999986E-2</v>
      </c>
      <c r="FN24" s="100">
        <f t="shared" si="74"/>
        <v>0</v>
      </c>
      <c r="FO24" s="100">
        <f t="shared" si="75"/>
        <v>0</v>
      </c>
      <c r="FP24" s="97">
        <f t="shared" si="76"/>
        <v>0</v>
      </c>
      <c r="FQ24" s="5">
        <f t="shared" si="77"/>
        <v>4</v>
      </c>
      <c r="FR24" s="99">
        <f t="shared" si="78"/>
        <v>0.8</v>
      </c>
      <c r="FS24" s="5">
        <f t="shared" si="79"/>
        <v>3</v>
      </c>
      <c r="FT24" s="99">
        <f t="shared" si="80"/>
        <v>6.2207999999999986E-2</v>
      </c>
      <c r="FU24" s="100">
        <f t="shared" si="81"/>
        <v>0</v>
      </c>
      <c r="FV24" s="100">
        <f t="shared" si="82"/>
        <v>0</v>
      </c>
      <c r="FW24" s="97">
        <f t="shared" si="83"/>
        <v>0</v>
      </c>
      <c r="FX24" s="5">
        <f t="shared" si="84"/>
        <v>4</v>
      </c>
      <c r="FY24" s="99">
        <f t="shared" si="85"/>
        <v>0.8</v>
      </c>
      <c r="FZ24" s="5">
        <f t="shared" si="86"/>
        <v>3</v>
      </c>
      <c r="GA24" s="99">
        <f t="shared" si="87"/>
        <v>6.2207999999999986E-2</v>
      </c>
      <c r="GB24" s="100">
        <f t="shared" si="88"/>
        <v>0</v>
      </c>
      <c r="GC24" s="100">
        <f t="shared" si="89"/>
        <v>0</v>
      </c>
      <c r="GD24" s="97">
        <f t="shared" si="90"/>
        <v>0</v>
      </c>
      <c r="GE24" s="5">
        <f t="shared" si="91"/>
        <v>4</v>
      </c>
      <c r="GF24" s="99">
        <f t="shared" si="92"/>
        <v>0.8</v>
      </c>
      <c r="GG24" s="5">
        <f t="shared" si="93"/>
        <v>3</v>
      </c>
      <c r="GH24" s="99">
        <f t="shared" si="94"/>
        <v>6.2207999999999986E-2</v>
      </c>
      <c r="GI24" s="99">
        <f t="shared" si="95"/>
        <v>0.6</v>
      </c>
    </row>
    <row r="25" spans="1:191" ht="129.75" customHeight="1">
      <c r="A25" s="82">
        <v>17</v>
      </c>
      <c r="B25" s="82" t="s">
        <v>363</v>
      </c>
      <c r="C25" s="4" t="s">
        <v>364</v>
      </c>
      <c r="D25" s="83" t="s">
        <v>280</v>
      </c>
      <c r="E25" s="84" t="s">
        <v>281</v>
      </c>
      <c r="F25" s="47" t="s">
        <v>282</v>
      </c>
      <c r="G25" s="85" t="s">
        <v>283</v>
      </c>
      <c r="H25" s="85" t="s">
        <v>284</v>
      </c>
      <c r="I25" s="86" t="s">
        <v>311</v>
      </c>
      <c r="J25" s="87" t="s">
        <v>286</v>
      </c>
      <c r="K25" s="86" t="s">
        <v>69</v>
      </c>
      <c r="L25" s="86" t="s">
        <v>69</v>
      </c>
      <c r="M25" s="86" t="s">
        <v>286</v>
      </c>
      <c r="N25" s="86" t="s">
        <v>69</v>
      </c>
      <c r="O25" s="86" t="s">
        <v>69</v>
      </c>
      <c r="P25" s="86" t="s">
        <v>286</v>
      </c>
      <c r="Q25" s="86" t="s">
        <v>286</v>
      </c>
      <c r="R25" s="86" t="s">
        <v>69</v>
      </c>
      <c r="S25" s="86" t="s">
        <v>69</v>
      </c>
      <c r="T25" s="86" t="s">
        <v>69</v>
      </c>
      <c r="U25" s="86" t="s">
        <v>69</v>
      </c>
      <c r="V25" s="86" t="s">
        <v>69</v>
      </c>
      <c r="W25" s="86" t="s">
        <v>69</v>
      </c>
      <c r="X25" s="86" t="s">
        <v>69</v>
      </c>
      <c r="Y25" s="86" t="s">
        <v>286</v>
      </c>
      <c r="Z25" s="86" t="s">
        <v>286</v>
      </c>
      <c r="AA25" s="86" t="s">
        <v>286</v>
      </c>
      <c r="AB25" s="86" t="s">
        <v>286</v>
      </c>
      <c r="AC25" s="88" t="str">
        <f t="shared" si="0"/>
        <v>4 - Alta</v>
      </c>
      <c r="AD25" s="89">
        <f t="shared" si="1"/>
        <v>0.8</v>
      </c>
      <c r="AE25" s="90" t="str">
        <f t="shared" si="2"/>
        <v>4 - Mayor</v>
      </c>
      <c r="AF25" s="89">
        <f t="shared" si="3"/>
        <v>0.57894736842105265</v>
      </c>
      <c r="AG25" s="82" t="str">
        <f t="shared" si="4"/>
        <v>ALTO</v>
      </c>
      <c r="AH25" s="89">
        <f t="shared" si="5"/>
        <v>0.46315789473684216</v>
      </c>
      <c r="AI25" s="4" t="s">
        <v>365</v>
      </c>
      <c r="AJ25" s="47" t="s">
        <v>366</v>
      </c>
      <c r="AK25" s="84" t="s">
        <v>338</v>
      </c>
      <c r="AL25" s="84" t="s">
        <v>339</v>
      </c>
      <c r="AM25" s="47" t="s">
        <v>291</v>
      </c>
      <c r="AN25" s="91" t="s">
        <v>295</v>
      </c>
      <c r="AO25" s="86" t="s">
        <v>340</v>
      </c>
      <c r="AP25" s="47" t="s">
        <v>297</v>
      </c>
      <c r="AQ25" s="47" t="s">
        <v>291</v>
      </c>
      <c r="AR25" s="91" t="s">
        <v>295</v>
      </c>
      <c r="AS25" s="91" t="s">
        <v>340</v>
      </c>
      <c r="AT25" s="47" t="s">
        <v>297</v>
      </c>
      <c r="AU25" s="47" t="s">
        <v>291</v>
      </c>
      <c r="AV25" s="91" t="s">
        <v>295</v>
      </c>
      <c r="AW25" s="91" t="s">
        <v>340</v>
      </c>
      <c r="AX25" s="47" t="s">
        <v>297</v>
      </c>
      <c r="AY25" s="47" t="s">
        <v>291</v>
      </c>
      <c r="AZ25" s="91" t="s">
        <v>295</v>
      </c>
      <c r="BA25" s="91" t="s">
        <v>340</v>
      </c>
      <c r="BB25" s="47" t="s">
        <v>297</v>
      </c>
      <c r="BC25" s="47" t="s">
        <v>291</v>
      </c>
      <c r="BD25" s="91" t="s">
        <v>295</v>
      </c>
      <c r="BE25" s="91" t="s">
        <v>340</v>
      </c>
      <c r="BF25" s="47" t="s">
        <v>297</v>
      </c>
      <c r="BG25" s="47" t="s">
        <v>291</v>
      </c>
      <c r="BH25" s="47" t="s">
        <v>291</v>
      </c>
      <c r="BI25" s="91" t="s">
        <v>295</v>
      </c>
      <c r="BJ25" s="91" t="s">
        <v>340</v>
      </c>
      <c r="BK25" s="47"/>
      <c r="BL25" s="91"/>
      <c r="BM25" s="91"/>
      <c r="BN25" s="47"/>
      <c r="BO25" s="47"/>
      <c r="BP25" s="91"/>
      <c r="BQ25" s="91"/>
      <c r="BR25" s="47"/>
      <c r="BS25" s="47"/>
      <c r="BT25" s="91"/>
      <c r="BU25" s="91"/>
      <c r="BV25" s="47"/>
      <c r="BW25" s="47"/>
      <c r="BX25" s="91"/>
      <c r="BY25" s="91"/>
      <c r="BZ25" s="47"/>
      <c r="CA25" s="47"/>
      <c r="CB25" s="91"/>
      <c r="CC25" s="91"/>
      <c r="CD25" s="47"/>
      <c r="CE25" s="47"/>
      <c r="CF25" s="91"/>
      <c r="CG25" s="91"/>
      <c r="CH25" s="47"/>
      <c r="CI25" s="91"/>
      <c r="CJ25" s="91"/>
      <c r="CK25" s="47"/>
      <c r="CL25" s="92" t="s">
        <v>311</v>
      </c>
      <c r="CM25" s="93">
        <f t="shared" si="96"/>
        <v>0.27789473684210531</v>
      </c>
      <c r="CN25" s="92" t="s">
        <v>299</v>
      </c>
      <c r="CO25" s="93">
        <f t="shared" si="97"/>
        <v>0.27789473684210531</v>
      </c>
      <c r="CP25" s="94" t="str">
        <f t="shared" si="98"/>
        <v>BAJO</v>
      </c>
      <c r="CQ25" s="89">
        <f t="shared" si="6"/>
        <v>7.7225484764542954E-2</v>
      </c>
      <c r="CR25" s="95" t="s">
        <v>300</v>
      </c>
      <c r="CS25" s="94">
        <f t="shared" si="7"/>
        <v>0.1</v>
      </c>
      <c r="CT25" s="47"/>
      <c r="CU25" s="47" t="s">
        <v>301</v>
      </c>
      <c r="CV25" s="4" t="s">
        <v>302</v>
      </c>
      <c r="CW25" s="96"/>
      <c r="CX25" s="97">
        <f t="shared" si="8"/>
        <v>11</v>
      </c>
      <c r="CY25" s="98">
        <f t="shared" si="9"/>
        <v>4</v>
      </c>
      <c r="CZ25" s="97" t="str">
        <f t="shared" si="10"/>
        <v>Mayor</v>
      </c>
      <c r="DA25" s="99">
        <f t="shared" si="11"/>
        <v>0.8</v>
      </c>
      <c r="DB25" s="100">
        <f t="shared" si="12"/>
        <v>0.25</v>
      </c>
      <c r="DC25" s="100">
        <f t="shared" si="13"/>
        <v>0.15</v>
      </c>
      <c r="DD25" s="97">
        <f t="shared" si="14"/>
        <v>0.4</v>
      </c>
      <c r="DE25" s="5">
        <f t="shared" si="15"/>
        <v>4</v>
      </c>
      <c r="DF25" s="99">
        <f t="shared" si="16"/>
        <v>0.8</v>
      </c>
      <c r="DG25" s="5">
        <f t="shared" si="17"/>
        <v>3</v>
      </c>
      <c r="DH25" s="5"/>
      <c r="DI25" s="99">
        <f t="shared" si="18"/>
        <v>0.48</v>
      </c>
      <c r="DJ25" s="100">
        <f t="shared" si="19"/>
        <v>0.25</v>
      </c>
      <c r="DK25" s="100">
        <f t="shared" si="20"/>
        <v>0.15</v>
      </c>
      <c r="DL25" s="97">
        <f t="shared" si="21"/>
        <v>0.4</v>
      </c>
      <c r="DM25" s="5">
        <f t="shared" si="22"/>
        <v>4</v>
      </c>
      <c r="DN25" s="99">
        <f t="shared" si="23"/>
        <v>0.8</v>
      </c>
      <c r="DO25" s="5">
        <f t="shared" si="24"/>
        <v>3</v>
      </c>
      <c r="DP25" s="99">
        <f t="shared" si="25"/>
        <v>0.28799999999999998</v>
      </c>
      <c r="DQ25" s="100">
        <f t="shared" si="26"/>
        <v>0.25</v>
      </c>
      <c r="DR25" s="100">
        <f t="shared" si="27"/>
        <v>0.15</v>
      </c>
      <c r="DS25" s="97">
        <f t="shared" si="28"/>
        <v>0.4</v>
      </c>
      <c r="DT25" s="5">
        <f t="shared" si="29"/>
        <v>4</v>
      </c>
      <c r="DU25" s="99">
        <f t="shared" si="30"/>
        <v>0.8</v>
      </c>
      <c r="DV25" s="5">
        <f t="shared" si="31"/>
        <v>3</v>
      </c>
      <c r="DW25" s="99">
        <f t="shared" si="32"/>
        <v>0.17279999999999998</v>
      </c>
      <c r="DX25" s="100">
        <f t="shared" si="33"/>
        <v>0.25</v>
      </c>
      <c r="DY25" s="100">
        <f t="shared" si="99"/>
        <v>0.15</v>
      </c>
      <c r="DZ25" s="97">
        <f t="shared" si="34"/>
        <v>0.4</v>
      </c>
      <c r="EA25" s="5">
        <f t="shared" si="35"/>
        <v>4</v>
      </c>
      <c r="EB25" s="99">
        <f t="shared" si="36"/>
        <v>0.8</v>
      </c>
      <c r="EC25" s="5">
        <f t="shared" si="37"/>
        <v>3</v>
      </c>
      <c r="ED25" s="99">
        <f t="shared" si="38"/>
        <v>0.10367999999999998</v>
      </c>
      <c r="EE25" s="100">
        <f t="shared" si="39"/>
        <v>0.25</v>
      </c>
      <c r="EF25" s="100">
        <f t="shared" si="40"/>
        <v>0.15</v>
      </c>
      <c r="EG25" s="97">
        <f t="shared" si="41"/>
        <v>0.4</v>
      </c>
      <c r="EH25" s="5">
        <f t="shared" si="42"/>
        <v>4</v>
      </c>
      <c r="EI25" s="99">
        <f t="shared" si="43"/>
        <v>0.8</v>
      </c>
      <c r="EJ25" s="5">
        <f t="shared" si="44"/>
        <v>3</v>
      </c>
      <c r="EK25" s="99">
        <f t="shared" si="45"/>
        <v>6.2207999999999986E-2</v>
      </c>
      <c r="EL25" s="100">
        <f t="shared" si="46"/>
        <v>0</v>
      </c>
      <c r="EM25" s="100">
        <f t="shared" si="47"/>
        <v>0</v>
      </c>
      <c r="EN25" s="97">
        <f t="shared" si="48"/>
        <v>0</v>
      </c>
      <c r="EO25" s="5">
        <f t="shared" si="49"/>
        <v>4</v>
      </c>
      <c r="EP25" s="99">
        <f t="shared" si="50"/>
        <v>0.8</v>
      </c>
      <c r="EQ25" s="5">
        <f t="shared" si="51"/>
        <v>3</v>
      </c>
      <c r="ER25" s="99">
        <f t="shared" si="52"/>
        <v>6.2207999999999986E-2</v>
      </c>
      <c r="ES25" s="100">
        <f t="shared" si="53"/>
        <v>0</v>
      </c>
      <c r="ET25" s="100">
        <f t="shared" si="54"/>
        <v>0</v>
      </c>
      <c r="EU25" s="97">
        <f t="shared" si="55"/>
        <v>0</v>
      </c>
      <c r="EV25" s="5">
        <f t="shared" si="56"/>
        <v>4</v>
      </c>
      <c r="EW25" s="99">
        <f t="shared" si="57"/>
        <v>0.8</v>
      </c>
      <c r="EX25" s="5">
        <f t="shared" si="58"/>
        <v>3</v>
      </c>
      <c r="EY25" s="99">
        <f t="shared" si="59"/>
        <v>6.2207999999999986E-2</v>
      </c>
      <c r="EZ25" s="100">
        <f t="shared" si="60"/>
        <v>0</v>
      </c>
      <c r="FA25" s="100">
        <f t="shared" si="61"/>
        <v>0</v>
      </c>
      <c r="FB25" s="97">
        <f t="shared" si="62"/>
        <v>0</v>
      </c>
      <c r="FC25" s="5">
        <f t="shared" si="63"/>
        <v>4</v>
      </c>
      <c r="FD25" s="99">
        <f t="shared" si="64"/>
        <v>0.8</v>
      </c>
      <c r="FE25" s="5">
        <f t="shared" si="65"/>
        <v>3</v>
      </c>
      <c r="FF25" s="99">
        <f t="shared" si="66"/>
        <v>6.2207999999999986E-2</v>
      </c>
      <c r="FG25" s="100">
        <f t="shared" si="67"/>
        <v>0</v>
      </c>
      <c r="FH25" s="100">
        <f t="shared" si="68"/>
        <v>0</v>
      </c>
      <c r="FI25" s="97">
        <f t="shared" si="69"/>
        <v>0</v>
      </c>
      <c r="FJ25" s="5">
        <f t="shared" si="70"/>
        <v>4</v>
      </c>
      <c r="FK25" s="99">
        <f t="shared" si="71"/>
        <v>0.8</v>
      </c>
      <c r="FL25" s="5">
        <f t="shared" si="72"/>
        <v>3</v>
      </c>
      <c r="FM25" s="99">
        <f t="shared" si="73"/>
        <v>6.2207999999999986E-2</v>
      </c>
      <c r="FN25" s="100">
        <f t="shared" si="74"/>
        <v>0</v>
      </c>
      <c r="FO25" s="100">
        <f t="shared" si="75"/>
        <v>0</v>
      </c>
      <c r="FP25" s="97">
        <f t="shared" si="76"/>
        <v>0</v>
      </c>
      <c r="FQ25" s="5">
        <f t="shared" si="77"/>
        <v>4</v>
      </c>
      <c r="FR25" s="99">
        <f t="shared" si="78"/>
        <v>0.8</v>
      </c>
      <c r="FS25" s="5">
        <f t="shared" si="79"/>
        <v>3</v>
      </c>
      <c r="FT25" s="99">
        <f t="shared" si="80"/>
        <v>6.2207999999999986E-2</v>
      </c>
      <c r="FU25" s="100">
        <f t="shared" si="81"/>
        <v>0</v>
      </c>
      <c r="FV25" s="100">
        <f t="shared" si="82"/>
        <v>0</v>
      </c>
      <c r="FW25" s="97">
        <f t="shared" si="83"/>
        <v>0</v>
      </c>
      <c r="FX25" s="5">
        <f t="shared" si="84"/>
        <v>4</v>
      </c>
      <c r="FY25" s="99">
        <f t="shared" si="85"/>
        <v>0.8</v>
      </c>
      <c r="FZ25" s="5">
        <f t="shared" si="86"/>
        <v>3</v>
      </c>
      <c r="GA25" s="99">
        <f t="shared" si="87"/>
        <v>6.2207999999999986E-2</v>
      </c>
      <c r="GB25" s="100">
        <f t="shared" si="88"/>
        <v>0</v>
      </c>
      <c r="GC25" s="100">
        <f t="shared" si="89"/>
        <v>0</v>
      </c>
      <c r="GD25" s="97">
        <f t="shared" si="90"/>
        <v>0</v>
      </c>
      <c r="GE25" s="5">
        <f t="shared" si="91"/>
        <v>4</v>
      </c>
      <c r="GF25" s="99">
        <f t="shared" si="92"/>
        <v>0.8</v>
      </c>
      <c r="GG25" s="5">
        <f t="shared" si="93"/>
        <v>3</v>
      </c>
      <c r="GH25" s="99">
        <f t="shared" si="94"/>
        <v>6.2207999999999986E-2</v>
      </c>
      <c r="GI25" s="99">
        <f t="shared" si="95"/>
        <v>0.6</v>
      </c>
    </row>
    <row r="26" spans="1:191" ht="129.75" customHeight="1">
      <c r="A26" s="82">
        <v>18</v>
      </c>
      <c r="B26" s="82" t="s">
        <v>363</v>
      </c>
      <c r="C26" s="4" t="s">
        <v>367</v>
      </c>
      <c r="D26" s="83" t="s">
        <v>304</v>
      </c>
      <c r="E26" s="84" t="s">
        <v>281</v>
      </c>
      <c r="F26" s="124" t="s">
        <v>346</v>
      </c>
      <c r="G26" s="85" t="s">
        <v>283</v>
      </c>
      <c r="H26" s="85" t="s">
        <v>284</v>
      </c>
      <c r="I26" s="86" t="s">
        <v>311</v>
      </c>
      <c r="J26" s="87" t="s">
        <v>286</v>
      </c>
      <c r="K26" s="86" t="s">
        <v>69</v>
      </c>
      <c r="L26" s="86" t="s">
        <v>69</v>
      </c>
      <c r="M26" s="86" t="s">
        <v>286</v>
      </c>
      <c r="N26" s="86" t="s">
        <v>69</v>
      </c>
      <c r="O26" s="86" t="s">
        <v>69</v>
      </c>
      <c r="P26" s="86" t="s">
        <v>286</v>
      </c>
      <c r="Q26" s="86" t="s">
        <v>286</v>
      </c>
      <c r="R26" s="86" t="s">
        <v>69</v>
      </c>
      <c r="S26" s="86" t="s">
        <v>69</v>
      </c>
      <c r="T26" s="86" t="s">
        <v>69</v>
      </c>
      <c r="U26" s="86" t="s">
        <v>69</v>
      </c>
      <c r="V26" s="86" t="s">
        <v>69</v>
      </c>
      <c r="W26" s="86" t="s">
        <v>69</v>
      </c>
      <c r="X26" s="86" t="s">
        <v>286</v>
      </c>
      <c r="Y26" s="86" t="s">
        <v>286</v>
      </c>
      <c r="Z26" s="86" t="s">
        <v>286</v>
      </c>
      <c r="AA26" s="86" t="s">
        <v>286</v>
      </c>
      <c r="AB26" s="86" t="s">
        <v>286</v>
      </c>
      <c r="AC26" s="88" t="str">
        <f t="shared" si="0"/>
        <v>4 - Alta</v>
      </c>
      <c r="AD26" s="89">
        <f t="shared" si="1"/>
        <v>0.8</v>
      </c>
      <c r="AE26" s="90" t="str">
        <f t="shared" si="2"/>
        <v>4 - Mayor</v>
      </c>
      <c r="AF26" s="89">
        <f t="shared" si="3"/>
        <v>0.52631578947368418</v>
      </c>
      <c r="AG26" s="82" t="str">
        <f t="shared" si="4"/>
        <v>ALTO</v>
      </c>
      <c r="AH26" s="89">
        <f t="shared" si="5"/>
        <v>0.42105263157894735</v>
      </c>
      <c r="AI26" s="4" t="s">
        <v>368</v>
      </c>
      <c r="AJ26" s="47" t="s">
        <v>366</v>
      </c>
      <c r="AK26" s="84" t="s">
        <v>338</v>
      </c>
      <c r="AL26" s="84" t="s">
        <v>339</v>
      </c>
      <c r="AM26" s="47" t="s">
        <v>291</v>
      </c>
      <c r="AN26" s="91" t="s">
        <v>295</v>
      </c>
      <c r="AO26" s="86" t="s">
        <v>340</v>
      </c>
      <c r="AP26" s="47" t="s">
        <v>297</v>
      </c>
      <c r="AQ26" s="47" t="s">
        <v>291</v>
      </c>
      <c r="AR26" s="91" t="s">
        <v>295</v>
      </c>
      <c r="AS26" s="91" t="s">
        <v>340</v>
      </c>
      <c r="AT26" s="47" t="s">
        <v>297</v>
      </c>
      <c r="AU26" s="47" t="s">
        <v>291</v>
      </c>
      <c r="AV26" s="91" t="s">
        <v>295</v>
      </c>
      <c r="AW26" s="91" t="s">
        <v>340</v>
      </c>
      <c r="AX26" s="47" t="s">
        <v>297</v>
      </c>
      <c r="AY26" s="47" t="s">
        <v>291</v>
      </c>
      <c r="AZ26" s="91" t="s">
        <v>295</v>
      </c>
      <c r="BA26" s="91" t="s">
        <v>340</v>
      </c>
      <c r="BB26" s="47" t="s">
        <v>297</v>
      </c>
      <c r="BC26" s="47" t="s">
        <v>291</v>
      </c>
      <c r="BD26" s="91" t="s">
        <v>295</v>
      </c>
      <c r="BE26" s="91" t="s">
        <v>340</v>
      </c>
      <c r="BF26" s="47" t="s">
        <v>297</v>
      </c>
      <c r="BG26" s="47" t="s">
        <v>291</v>
      </c>
      <c r="BH26" s="47" t="s">
        <v>291</v>
      </c>
      <c r="BI26" s="91" t="s">
        <v>295</v>
      </c>
      <c r="BJ26" s="91" t="s">
        <v>340</v>
      </c>
      <c r="BK26" s="47"/>
      <c r="BL26" s="91"/>
      <c r="BM26" s="91"/>
      <c r="BN26" s="47"/>
      <c r="BO26" s="47"/>
      <c r="BP26" s="91"/>
      <c r="BQ26" s="91"/>
      <c r="BR26" s="47"/>
      <c r="BS26" s="47"/>
      <c r="BT26" s="91"/>
      <c r="BU26" s="91"/>
      <c r="BV26" s="47"/>
      <c r="BW26" s="47"/>
      <c r="BX26" s="91"/>
      <c r="BY26" s="91"/>
      <c r="BZ26" s="47"/>
      <c r="CA26" s="47"/>
      <c r="CB26" s="91"/>
      <c r="CC26" s="91"/>
      <c r="CD26" s="47"/>
      <c r="CE26" s="47"/>
      <c r="CF26" s="91"/>
      <c r="CG26" s="91"/>
      <c r="CH26" s="47"/>
      <c r="CI26" s="91"/>
      <c r="CJ26" s="91"/>
      <c r="CK26" s="47"/>
      <c r="CL26" s="92" t="s">
        <v>311</v>
      </c>
      <c r="CM26" s="93">
        <f t="shared" si="96"/>
        <v>0.25263157894736837</v>
      </c>
      <c r="CN26" s="92" t="s">
        <v>299</v>
      </c>
      <c r="CO26" s="93">
        <f t="shared" si="97"/>
        <v>0.25263157894736837</v>
      </c>
      <c r="CP26" s="94" t="str">
        <f t="shared" si="98"/>
        <v>BAJO</v>
      </c>
      <c r="CQ26" s="89">
        <f t="shared" si="6"/>
        <v>6.3822714681440421E-2</v>
      </c>
      <c r="CR26" s="95" t="s">
        <v>309</v>
      </c>
      <c r="CS26" s="94">
        <f t="shared" si="7"/>
        <v>0.1</v>
      </c>
      <c r="CT26" s="47"/>
      <c r="CU26" s="47" t="s">
        <v>301</v>
      </c>
      <c r="CV26" s="4" t="s">
        <v>302</v>
      </c>
      <c r="CW26" s="96"/>
      <c r="CX26" s="97">
        <f t="shared" si="8"/>
        <v>10</v>
      </c>
      <c r="CY26" s="98">
        <f t="shared" si="9"/>
        <v>4</v>
      </c>
      <c r="CZ26" s="97" t="str">
        <f t="shared" si="10"/>
        <v>Mayor</v>
      </c>
      <c r="DA26" s="99">
        <f t="shared" si="11"/>
        <v>0.8</v>
      </c>
      <c r="DB26" s="100">
        <f t="shared" si="12"/>
        <v>0.25</v>
      </c>
      <c r="DC26" s="100">
        <f t="shared" si="13"/>
        <v>0.15</v>
      </c>
      <c r="DD26" s="97">
        <f t="shared" si="14"/>
        <v>0.4</v>
      </c>
      <c r="DE26" s="5">
        <f t="shared" si="15"/>
        <v>4</v>
      </c>
      <c r="DF26" s="99">
        <f t="shared" si="16"/>
        <v>0.8</v>
      </c>
      <c r="DG26" s="5">
        <f t="shared" si="17"/>
        <v>3</v>
      </c>
      <c r="DH26" s="5"/>
      <c r="DI26" s="99">
        <f t="shared" si="18"/>
        <v>0.48</v>
      </c>
      <c r="DJ26" s="100">
        <f t="shared" si="19"/>
        <v>0.25</v>
      </c>
      <c r="DK26" s="100">
        <f t="shared" si="20"/>
        <v>0.15</v>
      </c>
      <c r="DL26" s="97">
        <f t="shared" si="21"/>
        <v>0.4</v>
      </c>
      <c r="DM26" s="5">
        <f t="shared" si="22"/>
        <v>4</v>
      </c>
      <c r="DN26" s="99">
        <f t="shared" si="23"/>
        <v>0.8</v>
      </c>
      <c r="DO26" s="5">
        <f t="shared" si="24"/>
        <v>3</v>
      </c>
      <c r="DP26" s="99">
        <f t="shared" si="25"/>
        <v>0.28799999999999998</v>
      </c>
      <c r="DQ26" s="100">
        <f t="shared" si="26"/>
        <v>0.25</v>
      </c>
      <c r="DR26" s="100">
        <f t="shared" si="27"/>
        <v>0.15</v>
      </c>
      <c r="DS26" s="97">
        <f t="shared" si="28"/>
        <v>0.4</v>
      </c>
      <c r="DT26" s="5">
        <f t="shared" si="29"/>
        <v>4</v>
      </c>
      <c r="DU26" s="99">
        <f t="shared" si="30"/>
        <v>0.8</v>
      </c>
      <c r="DV26" s="5">
        <f t="shared" si="31"/>
        <v>3</v>
      </c>
      <c r="DW26" s="99">
        <f t="shared" si="32"/>
        <v>0.17279999999999998</v>
      </c>
      <c r="DX26" s="100">
        <f t="shared" si="33"/>
        <v>0.25</v>
      </c>
      <c r="DY26" s="100">
        <f t="shared" si="99"/>
        <v>0.15</v>
      </c>
      <c r="DZ26" s="97">
        <f t="shared" si="34"/>
        <v>0.4</v>
      </c>
      <c r="EA26" s="5">
        <f t="shared" si="35"/>
        <v>4</v>
      </c>
      <c r="EB26" s="99">
        <f t="shared" si="36"/>
        <v>0.8</v>
      </c>
      <c r="EC26" s="5">
        <f t="shared" si="37"/>
        <v>3</v>
      </c>
      <c r="ED26" s="99">
        <f t="shared" si="38"/>
        <v>0.10367999999999998</v>
      </c>
      <c r="EE26" s="100">
        <f t="shared" si="39"/>
        <v>0.25</v>
      </c>
      <c r="EF26" s="100">
        <f t="shared" si="40"/>
        <v>0.15</v>
      </c>
      <c r="EG26" s="97">
        <f t="shared" si="41"/>
        <v>0.4</v>
      </c>
      <c r="EH26" s="5">
        <f t="shared" si="42"/>
        <v>4</v>
      </c>
      <c r="EI26" s="99">
        <f t="shared" si="43"/>
        <v>0.8</v>
      </c>
      <c r="EJ26" s="5">
        <f t="shared" si="44"/>
        <v>3</v>
      </c>
      <c r="EK26" s="99">
        <f t="shared" si="45"/>
        <v>6.2207999999999986E-2</v>
      </c>
      <c r="EL26" s="100">
        <f t="shared" si="46"/>
        <v>0</v>
      </c>
      <c r="EM26" s="100">
        <f t="shared" si="47"/>
        <v>0</v>
      </c>
      <c r="EN26" s="97">
        <f t="shared" si="48"/>
        <v>0</v>
      </c>
      <c r="EO26" s="5">
        <f t="shared" si="49"/>
        <v>4</v>
      </c>
      <c r="EP26" s="99">
        <f t="shared" si="50"/>
        <v>0.8</v>
      </c>
      <c r="EQ26" s="5">
        <f t="shared" si="51"/>
        <v>3</v>
      </c>
      <c r="ER26" s="99">
        <f t="shared" si="52"/>
        <v>6.2207999999999986E-2</v>
      </c>
      <c r="ES26" s="100">
        <f t="shared" si="53"/>
        <v>0</v>
      </c>
      <c r="ET26" s="100">
        <f t="shared" si="54"/>
        <v>0</v>
      </c>
      <c r="EU26" s="97">
        <f t="shared" si="55"/>
        <v>0</v>
      </c>
      <c r="EV26" s="5">
        <f t="shared" si="56"/>
        <v>4</v>
      </c>
      <c r="EW26" s="99">
        <f t="shared" si="57"/>
        <v>0.8</v>
      </c>
      <c r="EX26" s="5">
        <f t="shared" si="58"/>
        <v>3</v>
      </c>
      <c r="EY26" s="99">
        <f t="shared" si="59"/>
        <v>6.2207999999999986E-2</v>
      </c>
      <c r="EZ26" s="100">
        <f t="shared" si="60"/>
        <v>0</v>
      </c>
      <c r="FA26" s="100">
        <f t="shared" si="61"/>
        <v>0</v>
      </c>
      <c r="FB26" s="97">
        <f t="shared" si="62"/>
        <v>0</v>
      </c>
      <c r="FC26" s="5">
        <f t="shared" si="63"/>
        <v>4</v>
      </c>
      <c r="FD26" s="99">
        <f t="shared" si="64"/>
        <v>0.8</v>
      </c>
      <c r="FE26" s="5">
        <f t="shared" si="65"/>
        <v>3</v>
      </c>
      <c r="FF26" s="99">
        <f t="shared" si="66"/>
        <v>6.2207999999999986E-2</v>
      </c>
      <c r="FG26" s="100">
        <f t="shared" si="67"/>
        <v>0</v>
      </c>
      <c r="FH26" s="100">
        <f t="shared" si="68"/>
        <v>0</v>
      </c>
      <c r="FI26" s="97">
        <f t="shared" si="69"/>
        <v>0</v>
      </c>
      <c r="FJ26" s="5">
        <f t="shared" si="70"/>
        <v>4</v>
      </c>
      <c r="FK26" s="99">
        <f t="shared" si="71"/>
        <v>0.8</v>
      </c>
      <c r="FL26" s="5">
        <f t="shared" si="72"/>
        <v>3</v>
      </c>
      <c r="FM26" s="99">
        <f t="shared" si="73"/>
        <v>6.2207999999999986E-2</v>
      </c>
      <c r="FN26" s="100">
        <f t="shared" si="74"/>
        <v>0</v>
      </c>
      <c r="FO26" s="100">
        <f t="shared" si="75"/>
        <v>0</v>
      </c>
      <c r="FP26" s="97">
        <f t="shared" si="76"/>
        <v>0</v>
      </c>
      <c r="FQ26" s="5">
        <f t="shared" si="77"/>
        <v>4</v>
      </c>
      <c r="FR26" s="99">
        <f t="shared" si="78"/>
        <v>0.8</v>
      </c>
      <c r="FS26" s="5">
        <f t="shared" si="79"/>
        <v>3</v>
      </c>
      <c r="FT26" s="99">
        <f t="shared" si="80"/>
        <v>6.2207999999999986E-2</v>
      </c>
      <c r="FU26" s="100">
        <f t="shared" si="81"/>
        <v>0</v>
      </c>
      <c r="FV26" s="100">
        <f t="shared" si="82"/>
        <v>0</v>
      </c>
      <c r="FW26" s="97">
        <f t="shared" si="83"/>
        <v>0</v>
      </c>
      <c r="FX26" s="5">
        <f t="shared" si="84"/>
        <v>4</v>
      </c>
      <c r="FY26" s="99">
        <f t="shared" si="85"/>
        <v>0.8</v>
      </c>
      <c r="FZ26" s="5">
        <f t="shared" si="86"/>
        <v>3</v>
      </c>
      <c r="GA26" s="99">
        <f t="shared" si="87"/>
        <v>6.2207999999999986E-2</v>
      </c>
      <c r="GB26" s="100">
        <f t="shared" si="88"/>
        <v>0</v>
      </c>
      <c r="GC26" s="100">
        <f t="shared" si="89"/>
        <v>0</v>
      </c>
      <c r="GD26" s="97">
        <f t="shared" si="90"/>
        <v>0</v>
      </c>
      <c r="GE26" s="5">
        <f t="shared" si="91"/>
        <v>4</v>
      </c>
      <c r="GF26" s="99">
        <f t="shared" si="92"/>
        <v>0.8</v>
      </c>
      <c r="GG26" s="5">
        <f t="shared" si="93"/>
        <v>3</v>
      </c>
      <c r="GH26" s="99">
        <f t="shared" si="94"/>
        <v>6.2207999999999986E-2</v>
      </c>
      <c r="GI26" s="99">
        <f t="shared" si="95"/>
        <v>0.6</v>
      </c>
    </row>
    <row r="27" spans="1:191" ht="129.75" customHeight="1">
      <c r="A27" s="82">
        <v>19</v>
      </c>
      <c r="B27" s="82" t="s">
        <v>363</v>
      </c>
      <c r="C27" s="4" t="s">
        <v>369</v>
      </c>
      <c r="D27" s="83" t="s">
        <v>280</v>
      </c>
      <c r="E27" s="84" t="s">
        <v>281</v>
      </c>
      <c r="F27" s="47" t="s">
        <v>282</v>
      </c>
      <c r="G27" s="85" t="s">
        <v>283</v>
      </c>
      <c r="H27" s="85" t="s">
        <v>284</v>
      </c>
      <c r="I27" s="86" t="s">
        <v>311</v>
      </c>
      <c r="J27" s="87" t="s">
        <v>286</v>
      </c>
      <c r="K27" s="86" t="s">
        <v>69</v>
      </c>
      <c r="L27" s="86" t="s">
        <v>69</v>
      </c>
      <c r="M27" s="86" t="s">
        <v>286</v>
      </c>
      <c r="N27" s="86" t="s">
        <v>69</v>
      </c>
      <c r="O27" s="86" t="s">
        <v>69</v>
      </c>
      <c r="P27" s="86" t="s">
        <v>286</v>
      </c>
      <c r="Q27" s="86" t="s">
        <v>286</v>
      </c>
      <c r="R27" s="86" t="s">
        <v>69</v>
      </c>
      <c r="S27" s="86" t="s">
        <v>69</v>
      </c>
      <c r="T27" s="86" t="s">
        <v>69</v>
      </c>
      <c r="U27" s="86" t="s">
        <v>69</v>
      </c>
      <c r="V27" s="86" t="s">
        <v>69</v>
      </c>
      <c r="W27" s="86" t="s">
        <v>69</v>
      </c>
      <c r="X27" s="86" t="s">
        <v>286</v>
      </c>
      <c r="Y27" s="86" t="s">
        <v>286</v>
      </c>
      <c r="Z27" s="86" t="s">
        <v>286</v>
      </c>
      <c r="AA27" s="86" t="s">
        <v>286</v>
      </c>
      <c r="AB27" s="86" t="s">
        <v>286</v>
      </c>
      <c r="AC27" s="88" t="str">
        <f t="shared" si="0"/>
        <v>4 - Alta</v>
      </c>
      <c r="AD27" s="89">
        <f t="shared" si="1"/>
        <v>0.8</v>
      </c>
      <c r="AE27" s="90" t="str">
        <f t="shared" si="2"/>
        <v>4 - Mayor</v>
      </c>
      <c r="AF27" s="89">
        <f t="shared" si="3"/>
        <v>0.52631578947368418</v>
      </c>
      <c r="AG27" s="82" t="str">
        <f t="shared" si="4"/>
        <v>ALTO</v>
      </c>
      <c r="AH27" s="89">
        <f t="shared" si="5"/>
        <v>0.42105263157894735</v>
      </c>
      <c r="AI27" s="4" t="s">
        <v>370</v>
      </c>
      <c r="AJ27" s="47" t="s">
        <v>366</v>
      </c>
      <c r="AK27" s="84" t="s">
        <v>338</v>
      </c>
      <c r="AL27" s="84" t="s">
        <v>339</v>
      </c>
      <c r="AM27" s="47" t="s">
        <v>291</v>
      </c>
      <c r="AN27" s="91" t="s">
        <v>295</v>
      </c>
      <c r="AO27" s="86" t="s">
        <v>340</v>
      </c>
      <c r="AP27" s="47" t="s">
        <v>297</v>
      </c>
      <c r="AQ27" s="47" t="s">
        <v>291</v>
      </c>
      <c r="AR27" s="91" t="s">
        <v>295</v>
      </c>
      <c r="AS27" s="91" t="s">
        <v>340</v>
      </c>
      <c r="AT27" s="47" t="s">
        <v>297</v>
      </c>
      <c r="AU27" s="47" t="s">
        <v>291</v>
      </c>
      <c r="AV27" s="91" t="s">
        <v>295</v>
      </c>
      <c r="AW27" s="91" t="s">
        <v>340</v>
      </c>
      <c r="AX27" s="47" t="s">
        <v>297</v>
      </c>
      <c r="AY27" s="47" t="s">
        <v>291</v>
      </c>
      <c r="AZ27" s="91" t="s">
        <v>295</v>
      </c>
      <c r="BA27" s="91" t="s">
        <v>340</v>
      </c>
      <c r="BB27" s="47" t="s">
        <v>297</v>
      </c>
      <c r="BC27" s="47" t="s">
        <v>291</v>
      </c>
      <c r="BD27" s="91" t="s">
        <v>295</v>
      </c>
      <c r="BE27" s="91" t="s">
        <v>340</v>
      </c>
      <c r="BF27" s="47" t="s">
        <v>297</v>
      </c>
      <c r="BG27" s="47"/>
      <c r="BH27" s="91"/>
      <c r="BI27" s="91"/>
      <c r="BJ27" s="47"/>
      <c r="BK27" s="47"/>
      <c r="BL27" s="91"/>
      <c r="BM27" s="91"/>
      <c r="BN27" s="47"/>
      <c r="BO27" s="47"/>
      <c r="BP27" s="91"/>
      <c r="BQ27" s="91"/>
      <c r="BR27" s="47"/>
      <c r="BS27" s="47"/>
      <c r="BT27" s="91"/>
      <c r="BU27" s="91"/>
      <c r="BV27" s="47"/>
      <c r="BW27" s="47"/>
      <c r="BX27" s="91"/>
      <c r="BY27" s="91"/>
      <c r="BZ27" s="47"/>
      <c r="CA27" s="47"/>
      <c r="CB27" s="91"/>
      <c r="CC27" s="91"/>
      <c r="CD27" s="47"/>
      <c r="CE27" s="47"/>
      <c r="CF27" s="91"/>
      <c r="CG27" s="91"/>
      <c r="CH27" s="47"/>
      <c r="CI27" s="91"/>
      <c r="CJ27" s="91"/>
      <c r="CK27" s="47"/>
      <c r="CL27" s="92" t="s">
        <v>311</v>
      </c>
      <c r="CM27" s="93">
        <f t="shared" si="96"/>
        <v>0.25263157894736837</v>
      </c>
      <c r="CN27" s="92" t="s">
        <v>299</v>
      </c>
      <c r="CO27" s="93">
        <f t="shared" si="97"/>
        <v>0.25263157894736837</v>
      </c>
      <c r="CP27" s="94" t="str">
        <f t="shared" si="98"/>
        <v>BAJO</v>
      </c>
      <c r="CQ27" s="89">
        <f t="shared" si="6"/>
        <v>6.3822714681440421E-2</v>
      </c>
      <c r="CR27" s="95" t="s">
        <v>300</v>
      </c>
      <c r="CS27" s="94">
        <f t="shared" si="7"/>
        <v>0.1</v>
      </c>
      <c r="CT27" s="47"/>
      <c r="CU27" s="47" t="s">
        <v>301</v>
      </c>
      <c r="CV27" s="4" t="s">
        <v>302</v>
      </c>
      <c r="CW27" s="96"/>
      <c r="CX27" s="97">
        <f t="shared" si="8"/>
        <v>10</v>
      </c>
      <c r="CY27" s="98">
        <f t="shared" si="9"/>
        <v>4</v>
      </c>
      <c r="CZ27" s="97" t="str">
        <f t="shared" si="10"/>
        <v>Mayor</v>
      </c>
      <c r="DA27" s="99">
        <f t="shared" si="11"/>
        <v>0.8</v>
      </c>
      <c r="DB27" s="100">
        <f t="shared" si="12"/>
        <v>0.25</v>
      </c>
      <c r="DC27" s="100">
        <f t="shared" si="13"/>
        <v>0.15</v>
      </c>
      <c r="DD27" s="97">
        <f t="shared" si="14"/>
        <v>0.4</v>
      </c>
      <c r="DE27" s="5">
        <f t="shared" si="15"/>
        <v>4</v>
      </c>
      <c r="DF27" s="99">
        <f t="shared" si="16"/>
        <v>0.8</v>
      </c>
      <c r="DG27" s="5">
        <f t="shared" si="17"/>
        <v>3</v>
      </c>
      <c r="DH27" s="5"/>
      <c r="DI27" s="99">
        <f t="shared" si="18"/>
        <v>0.48</v>
      </c>
      <c r="DJ27" s="100">
        <f t="shared" si="19"/>
        <v>0.25</v>
      </c>
      <c r="DK27" s="100">
        <f t="shared" si="20"/>
        <v>0.15</v>
      </c>
      <c r="DL27" s="97">
        <f t="shared" si="21"/>
        <v>0.4</v>
      </c>
      <c r="DM27" s="5">
        <f t="shared" si="22"/>
        <v>4</v>
      </c>
      <c r="DN27" s="99">
        <f t="shared" si="23"/>
        <v>0.8</v>
      </c>
      <c r="DO27" s="5">
        <f t="shared" si="24"/>
        <v>3</v>
      </c>
      <c r="DP27" s="99">
        <f t="shared" si="25"/>
        <v>0.28799999999999998</v>
      </c>
      <c r="DQ27" s="100">
        <f t="shared" si="26"/>
        <v>0.25</v>
      </c>
      <c r="DR27" s="100">
        <f t="shared" si="27"/>
        <v>0.15</v>
      </c>
      <c r="DS27" s="97">
        <f t="shared" si="28"/>
        <v>0.4</v>
      </c>
      <c r="DT27" s="5">
        <f t="shared" si="29"/>
        <v>4</v>
      </c>
      <c r="DU27" s="99">
        <f t="shared" si="30"/>
        <v>0.8</v>
      </c>
      <c r="DV27" s="5">
        <f t="shared" si="31"/>
        <v>3</v>
      </c>
      <c r="DW27" s="99">
        <f t="shared" si="32"/>
        <v>0.17279999999999998</v>
      </c>
      <c r="DX27" s="100">
        <f t="shared" si="33"/>
        <v>0.25</v>
      </c>
      <c r="DY27" s="100">
        <f t="shared" si="99"/>
        <v>0.15</v>
      </c>
      <c r="DZ27" s="97">
        <f t="shared" si="34"/>
        <v>0.4</v>
      </c>
      <c r="EA27" s="5">
        <f t="shared" si="35"/>
        <v>4</v>
      </c>
      <c r="EB27" s="99">
        <f t="shared" si="36"/>
        <v>0.8</v>
      </c>
      <c r="EC27" s="5">
        <f t="shared" si="37"/>
        <v>3</v>
      </c>
      <c r="ED27" s="99">
        <f t="shared" si="38"/>
        <v>0.10367999999999998</v>
      </c>
      <c r="EE27" s="100">
        <f t="shared" si="39"/>
        <v>0.25</v>
      </c>
      <c r="EF27" s="100">
        <f t="shared" si="40"/>
        <v>0.15</v>
      </c>
      <c r="EG27" s="97">
        <f t="shared" si="41"/>
        <v>0.4</v>
      </c>
      <c r="EH27" s="5">
        <f t="shared" si="42"/>
        <v>4</v>
      </c>
      <c r="EI27" s="99">
        <f t="shared" si="43"/>
        <v>0.8</v>
      </c>
      <c r="EJ27" s="5">
        <f t="shared" si="44"/>
        <v>3</v>
      </c>
      <c r="EK27" s="99">
        <f t="shared" si="45"/>
        <v>6.2207999999999986E-2</v>
      </c>
      <c r="EL27" s="100">
        <f t="shared" si="46"/>
        <v>0</v>
      </c>
      <c r="EM27" s="100">
        <f t="shared" si="47"/>
        <v>0</v>
      </c>
      <c r="EN27" s="97">
        <f t="shared" si="48"/>
        <v>0</v>
      </c>
      <c r="EO27" s="5">
        <f t="shared" si="49"/>
        <v>4</v>
      </c>
      <c r="EP27" s="99">
        <f t="shared" si="50"/>
        <v>0.8</v>
      </c>
      <c r="EQ27" s="5">
        <f t="shared" si="51"/>
        <v>3</v>
      </c>
      <c r="ER27" s="99">
        <f t="shared" si="52"/>
        <v>6.2207999999999986E-2</v>
      </c>
      <c r="ES27" s="100">
        <f t="shared" si="53"/>
        <v>0</v>
      </c>
      <c r="ET27" s="100">
        <f t="shared" si="54"/>
        <v>0</v>
      </c>
      <c r="EU27" s="97">
        <f t="shared" si="55"/>
        <v>0</v>
      </c>
      <c r="EV27" s="5">
        <f t="shared" si="56"/>
        <v>4</v>
      </c>
      <c r="EW27" s="99">
        <f t="shared" si="57"/>
        <v>0.8</v>
      </c>
      <c r="EX27" s="5">
        <f t="shared" si="58"/>
        <v>3</v>
      </c>
      <c r="EY27" s="99">
        <f t="shared" si="59"/>
        <v>6.2207999999999986E-2</v>
      </c>
      <c r="EZ27" s="100">
        <f t="shared" si="60"/>
        <v>0</v>
      </c>
      <c r="FA27" s="100">
        <f t="shared" si="61"/>
        <v>0</v>
      </c>
      <c r="FB27" s="97">
        <f t="shared" si="62"/>
        <v>0</v>
      </c>
      <c r="FC27" s="5">
        <f t="shared" si="63"/>
        <v>4</v>
      </c>
      <c r="FD27" s="99">
        <f t="shared" si="64"/>
        <v>0.8</v>
      </c>
      <c r="FE27" s="5">
        <f t="shared" si="65"/>
        <v>3</v>
      </c>
      <c r="FF27" s="99">
        <f t="shared" si="66"/>
        <v>6.2207999999999986E-2</v>
      </c>
      <c r="FG27" s="100">
        <f t="shared" si="67"/>
        <v>0</v>
      </c>
      <c r="FH27" s="100">
        <f t="shared" si="68"/>
        <v>0</v>
      </c>
      <c r="FI27" s="97">
        <f t="shared" si="69"/>
        <v>0</v>
      </c>
      <c r="FJ27" s="5">
        <f t="shared" si="70"/>
        <v>4</v>
      </c>
      <c r="FK27" s="99">
        <f t="shared" si="71"/>
        <v>0.8</v>
      </c>
      <c r="FL27" s="5">
        <f t="shared" si="72"/>
        <v>3</v>
      </c>
      <c r="FM27" s="99">
        <f t="shared" si="73"/>
        <v>6.2207999999999986E-2</v>
      </c>
      <c r="FN27" s="100">
        <f t="shared" si="74"/>
        <v>0</v>
      </c>
      <c r="FO27" s="100">
        <f t="shared" si="75"/>
        <v>0</v>
      </c>
      <c r="FP27" s="97">
        <f t="shared" si="76"/>
        <v>0</v>
      </c>
      <c r="FQ27" s="5">
        <f t="shared" si="77"/>
        <v>4</v>
      </c>
      <c r="FR27" s="99">
        <f t="shared" si="78"/>
        <v>0.8</v>
      </c>
      <c r="FS27" s="5">
        <f t="shared" si="79"/>
        <v>3</v>
      </c>
      <c r="FT27" s="99">
        <f t="shared" si="80"/>
        <v>6.2207999999999986E-2</v>
      </c>
      <c r="FU27" s="100">
        <f t="shared" si="81"/>
        <v>0</v>
      </c>
      <c r="FV27" s="100">
        <f t="shared" si="82"/>
        <v>0</v>
      </c>
      <c r="FW27" s="97">
        <f t="shared" si="83"/>
        <v>0</v>
      </c>
      <c r="FX27" s="5">
        <f t="shared" si="84"/>
        <v>4</v>
      </c>
      <c r="FY27" s="99">
        <f t="shared" si="85"/>
        <v>0.8</v>
      </c>
      <c r="FZ27" s="5">
        <f t="shared" si="86"/>
        <v>3</v>
      </c>
      <c r="GA27" s="99">
        <f t="shared" si="87"/>
        <v>6.2207999999999986E-2</v>
      </c>
      <c r="GB27" s="100">
        <f t="shared" si="88"/>
        <v>0</v>
      </c>
      <c r="GC27" s="100">
        <f t="shared" si="89"/>
        <v>0</v>
      </c>
      <c r="GD27" s="97">
        <f t="shared" si="90"/>
        <v>0</v>
      </c>
      <c r="GE27" s="5">
        <f t="shared" si="91"/>
        <v>4</v>
      </c>
      <c r="GF27" s="99">
        <f t="shared" si="92"/>
        <v>0.8</v>
      </c>
      <c r="GG27" s="5">
        <f t="shared" si="93"/>
        <v>3</v>
      </c>
      <c r="GH27" s="99">
        <f t="shared" si="94"/>
        <v>6.2207999999999986E-2</v>
      </c>
      <c r="GI27" s="99">
        <f t="shared" si="95"/>
        <v>0.6</v>
      </c>
    </row>
    <row r="28" spans="1:191" ht="129.75" customHeight="1">
      <c r="A28" s="82">
        <v>20</v>
      </c>
      <c r="B28" s="82" t="s">
        <v>363</v>
      </c>
      <c r="C28" s="4" t="s">
        <v>371</v>
      </c>
      <c r="D28" s="83" t="s">
        <v>304</v>
      </c>
      <c r="E28" s="84" t="s">
        <v>281</v>
      </c>
      <c r="F28" s="124" t="s">
        <v>346</v>
      </c>
      <c r="G28" s="85" t="s">
        <v>283</v>
      </c>
      <c r="H28" s="85" t="s">
        <v>284</v>
      </c>
      <c r="I28" s="86" t="s">
        <v>311</v>
      </c>
      <c r="J28" s="87" t="s">
        <v>286</v>
      </c>
      <c r="K28" s="86" t="s">
        <v>69</v>
      </c>
      <c r="L28" s="86" t="s">
        <v>69</v>
      </c>
      <c r="M28" s="86" t="s">
        <v>286</v>
      </c>
      <c r="N28" s="86" t="s">
        <v>69</v>
      </c>
      <c r="O28" s="86" t="s">
        <v>69</v>
      </c>
      <c r="P28" s="86" t="s">
        <v>286</v>
      </c>
      <c r="Q28" s="86" t="s">
        <v>286</v>
      </c>
      <c r="R28" s="86" t="s">
        <v>69</v>
      </c>
      <c r="S28" s="86" t="s">
        <v>69</v>
      </c>
      <c r="T28" s="86" t="s">
        <v>69</v>
      </c>
      <c r="U28" s="86" t="s">
        <v>69</v>
      </c>
      <c r="V28" s="86" t="s">
        <v>69</v>
      </c>
      <c r="W28" s="86" t="s">
        <v>69</v>
      </c>
      <c r="X28" s="86" t="s">
        <v>286</v>
      </c>
      <c r="Y28" s="86" t="s">
        <v>286</v>
      </c>
      <c r="Z28" s="86" t="s">
        <v>286</v>
      </c>
      <c r="AA28" s="86" t="s">
        <v>286</v>
      </c>
      <c r="AB28" s="86" t="s">
        <v>286</v>
      </c>
      <c r="AC28" s="88" t="str">
        <f t="shared" si="0"/>
        <v>4 - Alta</v>
      </c>
      <c r="AD28" s="89">
        <f t="shared" si="1"/>
        <v>0.8</v>
      </c>
      <c r="AE28" s="90" t="str">
        <f t="shared" si="2"/>
        <v>4 - Mayor</v>
      </c>
      <c r="AF28" s="89">
        <f t="shared" si="3"/>
        <v>0.52631578947368418</v>
      </c>
      <c r="AG28" s="82" t="str">
        <f t="shared" si="4"/>
        <v>ALTO</v>
      </c>
      <c r="AH28" s="89">
        <f t="shared" si="5"/>
        <v>0.42105263157894735</v>
      </c>
      <c r="AI28" s="4" t="s">
        <v>372</v>
      </c>
      <c r="AJ28" s="47" t="s">
        <v>373</v>
      </c>
      <c r="AK28" s="84" t="s">
        <v>338</v>
      </c>
      <c r="AL28" s="84" t="s">
        <v>339</v>
      </c>
      <c r="AM28" s="47" t="s">
        <v>291</v>
      </c>
      <c r="AN28" s="91" t="s">
        <v>295</v>
      </c>
      <c r="AO28" s="86" t="s">
        <v>340</v>
      </c>
      <c r="AP28" s="47" t="s">
        <v>297</v>
      </c>
      <c r="AQ28" s="47" t="s">
        <v>291</v>
      </c>
      <c r="AR28" s="91" t="s">
        <v>295</v>
      </c>
      <c r="AS28" s="91" t="s">
        <v>340</v>
      </c>
      <c r="AT28" s="47" t="s">
        <v>297</v>
      </c>
      <c r="AU28" s="47" t="s">
        <v>291</v>
      </c>
      <c r="AV28" s="91" t="s">
        <v>295</v>
      </c>
      <c r="AW28" s="91" t="s">
        <v>340</v>
      </c>
      <c r="AX28" s="47" t="s">
        <v>297</v>
      </c>
      <c r="AY28" s="47" t="s">
        <v>291</v>
      </c>
      <c r="AZ28" s="91" t="s">
        <v>295</v>
      </c>
      <c r="BA28" s="91" t="s">
        <v>340</v>
      </c>
      <c r="BB28" s="47" t="s">
        <v>297</v>
      </c>
      <c r="BC28" s="47" t="s">
        <v>291</v>
      </c>
      <c r="BD28" s="91" t="s">
        <v>295</v>
      </c>
      <c r="BE28" s="91" t="s">
        <v>340</v>
      </c>
      <c r="BF28" s="47" t="s">
        <v>297</v>
      </c>
      <c r="BG28" s="47"/>
      <c r="BH28" s="91"/>
      <c r="BI28" s="91"/>
      <c r="BJ28" s="47"/>
      <c r="BK28" s="47"/>
      <c r="BL28" s="91"/>
      <c r="BM28" s="91"/>
      <c r="BN28" s="47"/>
      <c r="BO28" s="47"/>
      <c r="BP28" s="91"/>
      <c r="BQ28" s="91"/>
      <c r="BR28" s="47"/>
      <c r="BS28" s="47"/>
      <c r="BT28" s="91"/>
      <c r="BU28" s="91"/>
      <c r="BV28" s="47"/>
      <c r="BW28" s="47"/>
      <c r="BX28" s="91"/>
      <c r="BY28" s="91"/>
      <c r="BZ28" s="47"/>
      <c r="CA28" s="47"/>
      <c r="CB28" s="91"/>
      <c r="CC28" s="91"/>
      <c r="CD28" s="47"/>
      <c r="CE28" s="47"/>
      <c r="CF28" s="91"/>
      <c r="CG28" s="91"/>
      <c r="CH28" s="47"/>
      <c r="CI28" s="91"/>
      <c r="CJ28" s="91"/>
      <c r="CK28" s="47"/>
      <c r="CL28" s="92" t="s">
        <v>311</v>
      </c>
      <c r="CM28" s="93">
        <f t="shared" si="96"/>
        <v>0.25263157894736837</v>
      </c>
      <c r="CN28" s="92" t="s">
        <v>299</v>
      </c>
      <c r="CO28" s="93">
        <f t="shared" si="97"/>
        <v>0.25263157894736837</v>
      </c>
      <c r="CP28" s="94" t="str">
        <f t="shared" si="98"/>
        <v>BAJO</v>
      </c>
      <c r="CQ28" s="89">
        <f t="shared" si="6"/>
        <v>6.3822714681440421E-2</v>
      </c>
      <c r="CR28" s="95" t="s">
        <v>309</v>
      </c>
      <c r="CS28" s="94">
        <f t="shared" si="7"/>
        <v>0.1</v>
      </c>
      <c r="CT28" s="47"/>
      <c r="CU28" s="47" t="s">
        <v>301</v>
      </c>
      <c r="CV28" s="4" t="s">
        <v>302</v>
      </c>
      <c r="CW28" s="96"/>
      <c r="CX28" s="97">
        <f t="shared" si="8"/>
        <v>10</v>
      </c>
      <c r="CY28" s="98">
        <f t="shared" si="9"/>
        <v>4</v>
      </c>
      <c r="CZ28" s="97" t="str">
        <f t="shared" si="10"/>
        <v>Mayor</v>
      </c>
      <c r="DA28" s="99">
        <f t="shared" si="11"/>
        <v>0.8</v>
      </c>
      <c r="DB28" s="100">
        <f t="shared" si="12"/>
        <v>0.25</v>
      </c>
      <c r="DC28" s="100">
        <f t="shared" si="13"/>
        <v>0.15</v>
      </c>
      <c r="DD28" s="97">
        <f t="shared" si="14"/>
        <v>0.4</v>
      </c>
      <c r="DE28" s="5">
        <f t="shared" si="15"/>
        <v>4</v>
      </c>
      <c r="DF28" s="99">
        <f t="shared" si="16"/>
        <v>0.8</v>
      </c>
      <c r="DG28" s="5">
        <f t="shared" si="17"/>
        <v>3</v>
      </c>
      <c r="DH28" s="5"/>
      <c r="DI28" s="99">
        <f t="shared" si="18"/>
        <v>0.48</v>
      </c>
      <c r="DJ28" s="100">
        <f t="shared" si="19"/>
        <v>0.25</v>
      </c>
      <c r="DK28" s="100">
        <f t="shared" si="20"/>
        <v>0.15</v>
      </c>
      <c r="DL28" s="97">
        <f t="shared" si="21"/>
        <v>0.4</v>
      </c>
      <c r="DM28" s="5">
        <f t="shared" si="22"/>
        <v>4</v>
      </c>
      <c r="DN28" s="99">
        <f t="shared" si="23"/>
        <v>0.8</v>
      </c>
      <c r="DO28" s="5">
        <f t="shared" si="24"/>
        <v>3</v>
      </c>
      <c r="DP28" s="99">
        <f t="shared" si="25"/>
        <v>0.28799999999999998</v>
      </c>
      <c r="DQ28" s="100">
        <f t="shared" si="26"/>
        <v>0.25</v>
      </c>
      <c r="DR28" s="100">
        <f t="shared" si="27"/>
        <v>0.15</v>
      </c>
      <c r="DS28" s="97">
        <f t="shared" si="28"/>
        <v>0.4</v>
      </c>
      <c r="DT28" s="5">
        <f t="shared" si="29"/>
        <v>4</v>
      </c>
      <c r="DU28" s="99">
        <f t="shared" si="30"/>
        <v>0.8</v>
      </c>
      <c r="DV28" s="5">
        <f t="shared" si="31"/>
        <v>3</v>
      </c>
      <c r="DW28" s="99">
        <f t="shared" si="32"/>
        <v>0.17279999999999998</v>
      </c>
      <c r="DX28" s="100">
        <f t="shared" si="33"/>
        <v>0.25</v>
      </c>
      <c r="DY28" s="100">
        <f t="shared" si="99"/>
        <v>0.15</v>
      </c>
      <c r="DZ28" s="97">
        <f t="shared" si="34"/>
        <v>0.4</v>
      </c>
      <c r="EA28" s="5">
        <f t="shared" si="35"/>
        <v>4</v>
      </c>
      <c r="EB28" s="99">
        <f t="shared" si="36"/>
        <v>0.8</v>
      </c>
      <c r="EC28" s="5">
        <f t="shared" si="37"/>
        <v>3</v>
      </c>
      <c r="ED28" s="99">
        <f t="shared" si="38"/>
        <v>0.10367999999999998</v>
      </c>
      <c r="EE28" s="100">
        <f t="shared" si="39"/>
        <v>0.25</v>
      </c>
      <c r="EF28" s="100">
        <f t="shared" si="40"/>
        <v>0.15</v>
      </c>
      <c r="EG28" s="97">
        <f t="shared" si="41"/>
        <v>0.4</v>
      </c>
      <c r="EH28" s="5">
        <f t="shared" si="42"/>
        <v>4</v>
      </c>
      <c r="EI28" s="99">
        <f t="shared" si="43"/>
        <v>0.8</v>
      </c>
      <c r="EJ28" s="5">
        <f t="shared" si="44"/>
        <v>3</v>
      </c>
      <c r="EK28" s="99">
        <f t="shared" si="45"/>
        <v>6.2207999999999986E-2</v>
      </c>
      <c r="EL28" s="100">
        <f t="shared" si="46"/>
        <v>0</v>
      </c>
      <c r="EM28" s="100">
        <f t="shared" si="47"/>
        <v>0</v>
      </c>
      <c r="EN28" s="97">
        <f t="shared" si="48"/>
        <v>0</v>
      </c>
      <c r="EO28" s="5">
        <f t="shared" si="49"/>
        <v>4</v>
      </c>
      <c r="EP28" s="99">
        <f t="shared" si="50"/>
        <v>0.8</v>
      </c>
      <c r="EQ28" s="5">
        <f t="shared" si="51"/>
        <v>3</v>
      </c>
      <c r="ER28" s="99">
        <f t="shared" si="52"/>
        <v>6.2207999999999986E-2</v>
      </c>
      <c r="ES28" s="100">
        <f t="shared" si="53"/>
        <v>0</v>
      </c>
      <c r="ET28" s="100">
        <f t="shared" si="54"/>
        <v>0</v>
      </c>
      <c r="EU28" s="97">
        <f t="shared" si="55"/>
        <v>0</v>
      </c>
      <c r="EV28" s="5">
        <f t="shared" si="56"/>
        <v>4</v>
      </c>
      <c r="EW28" s="99">
        <f t="shared" si="57"/>
        <v>0.8</v>
      </c>
      <c r="EX28" s="5">
        <f t="shared" si="58"/>
        <v>3</v>
      </c>
      <c r="EY28" s="99">
        <f t="shared" si="59"/>
        <v>6.2207999999999986E-2</v>
      </c>
      <c r="EZ28" s="100">
        <f t="shared" si="60"/>
        <v>0</v>
      </c>
      <c r="FA28" s="100">
        <f t="shared" si="61"/>
        <v>0</v>
      </c>
      <c r="FB28" s="97">
        <f t="shared" si="62"/>
        <v>0</v>
      </c>
      <c r="FC28" s="5">
        <f t="shared" si="63"/>
        <v>4</v>
      </c>
      <c r="FD28" s="99">
        <f t="shared" si="64"/>
        <v>0.8</v>
      </c>
      <c r="FE28" s="5">
        <f t="shared" si="65"/>
        <v>3</v>
      </c>
      <c r="FF28" s="99">
        <f t="shared" si="66"/>
        <v>6.2207999999999986E-2</v>
      </c>
      <c r="FG28" s="100">
        <f t="shared" si="67"/>
        <v>0</v>
      </c>
      <c r="FH28" s="100">
        <f t="shared" si="68"/>
        <v>0</v>
      </c>
      <c r="FI28" s="97">
        <f t="shared" si="69"/>
        <v>0</v>
      </c>
      <c r="FJ28" s="5">
        <f t="shared" si="70"/>
        <v>4</v>
      </c>
      <c r="FK28" s="99">
        <f t="shared" si="71"/>
        <v>0.8</v>
      </c>
      <c r="FL28" s="5">
        <f t="shared" si="72"/>
        <v>3</v>
      </c>
      <c r="FM28" s="99">
        <f t="shared" si="73"/>
        <v>6.2207999999999986E-2</v>
      </c>
      <c r="FN28" s="100">
        <f t="shared" si="74"/>
        <v>0</v>
      </c>
      <c r="FO28" s="100">
        <f t="shared" si="75"/>
        <v>0</v>
      </c>
      <c r="FP28" s="97">
        <f t="shared" si="76"/>
        <v>0</v>
      </c>
      <c r="FQ28" s="5">
        <f t="shared" si="77"/>
        <v>4</v>
      </c>
      <c r="FR28" s="99">
        <f t="shared" si="78"/>
        <v>0.8</v>
      </c>
      <c r="FS28" s="5">
        <f t="shared" si="79"/>
        <v>3</v>
      </c>
      <c r="FT28" s="99">
        <f t="shared" si="80"/>
        <v>6.2207999999999986E-2</v>
      </c>
      <c r="FU28" s="100">
        <f t="shared" si="81"/>
        <v>0</v>
      </c>
      <c r="FV28" s="100">
        <f t="shared" si="82"/>
        <v>0</v>
      </c>
      <c r="FW28" s="97">
        <f t="shared" si="83"/>
        <v>0</v>
      </c>
      <c r="FX28" s="5">
        <f t="shared" si="84"/>
        <v>4</v>
      </c>
      <c r="FY28" s="99">
        <f t="shared" si="85"/>
        <v>0.8</v>
      </c>
      <c r="FZ28" s="5">
        <f t="shared" si="86"/>
        <v>3</v>
      </c>
      <c r="GA28" s="99">
        <f t="shared" si="87"/>
        <v>6.2207999999999986E-2</v>
      </c>
      <c r="GB28" s="100">
        <f t="shared" si="88"/>
        <v>0</v>
      </c>
      <c r="GC28" s="100">
        <f t="shared" si="89"/>
        <v>0</v>
      </c>
      <c r="GD28" s="97">
        <f t="shared" si="90"/>
        <v>0</v>
      </c>
      <c r="GE28" s="5">
        <f t="shared" si="91"/>
        <v>4</v>
      </c>
      <c r="GF28" s="99">
        <f t="shared" si="92"/>
        <v>0.8</v>
      </c>
      <c r="GG28" s="5">
        <f t="shared" si="93"/>
        <v>3</v>
      </c>
      <c r="GH28" s="99">
        <f t="shared" si="94"/>
        <v>6.2207999999999986E-2</v>
      </c>
      <c r="GI28" s="99">
        <f t="shared" si="95"/>
        <v>0.6</v>
      </c>
    </row>
    <row r="29" spans="1:191" ht="129.75" customHeight="1">
      <c r="A29" s="82">
        <v>21</v>
      </c>
      <c r="B29" s="82" t="s">
        <v>363</v>
      </c>
      <c r="C29" s="4" t="s">
        <v>374</v>
      </c>
      <c r="D29" s="83" t="s">
        <v>304</v>
      </c>
      <c r="E29" s="84" t="s">
        <v>281</v>
      </c>
      <c r="F29" s="124" t="s">
        <v>346</v>
      </c>
      <c r="G29" s="85" t="s">
        <v>336</v>
      </c>
      <c r="H29" s="85" t="s">
        <v>284</v>
      </c>
      <c r="I29" s="86" t="s">
        <v>285</v>
      </c>
      <c r="J29" s="87" t="s">
        <v>286</v>
      </c>
      <c r="K29" s="86" t="s">
        <v>69</v>
      </c>
      <c r="L29" s="86" t="s">
        <v>69</v>
      </c>
      <c r="M29" s="86" t="s">
        <v>286</v>
      </c>
      <c r="N29" s="86" t="s">
        <v>69</v>
      </c>
      <c r="O29" s="86" t="s">
        <v>69</v>
      </c>
      <c r="P29" s="86" t="s">
        <v>286</v>
      </c>
      <c r="Q29" s="86" t="s">
        <v>286</v>
      </c>
      <c r="R29" s="86" t="s">
        <v>69</v>
      </c>
      <c r="S29" s="86" t="s">
        <v>69</v>
      </c>
      <c r="T29" s="86" t="s">
        <v>69</v>
      </c>
      <c r="U29" s="86" t="s">
        <v>69</v>
      </c>
      <c r="V29" s="86" t="s">
        <v>69</v>
      </c>
      <c r="W29" s="86" t="s">
        <v>69</v>
      </c>
      <c r="X29" s="86" t="s">
        <v>286</v>
      </c>
      <c r="Y29" s="86" t="s">
        <v>286</v>
      </c>
      <c r="Z29" s="86" t="s">
        <v>286</v>
      </c>
      <c r="AA29" s="86" t="s">
        <v>286</v>
      </c>
      <c r="AB29" s="86" t="s">
        <v>286</v>
      </c>
      <c r="AC29" s="88" t="str">
        <f t="shared" si="0"/>
        <v>3 - Media</v>
      </c>
      <c r="AD29" s="89">
        <f t="shared" si="1"/>
        <v>0.6</v>
      </c>
      <c r="AE29" s="90" t="str">
        <f t="shared" si="2"/>
        <v>4 - Mayor</v>
      </c>
      <c r="AF29" s="89">
        <f t="shared" si="3"/>
        <v>0.52631578947368418</v>
      </c>
      <c r="AG29" s="82" t="str">
        <f t="shared" si="4"/>
        <v>MODERADO</v>
      </c>
      <c r="AH29" s="89">
        <f t="shared" si="5"/>
        <v>0.31578947368421051</v>
      </c>
      <c r="AI29" s="4" t="s">
        <v>375</v>
      </c>
      <c r="AJ29" s="47" t="s">
        <v>373</v>
      </c>
      <c r="AK29" s="84" t="s">
        <v>338</v>
      </c>
      <c r="AL29" s="84" t="s">
        <v>339</v>
      </c>
      <c r="AM29" s="47" t="s">
        <v>291</v>
      </c>
      <c r="AN29" s="91" t="s">
        <v>295</v>
      </c>
      <c r="AO29" s="86" t="s">
        <v>340</v>
      </c>
      <c r="AP29" s="47" t="s">
        <v>297</v>
      </c>
      <c r="AQ29" s="47" t="s">
        <v>291</v>
      </c>
      <c r="AR29" s="91" t="s">
        <v>295</v>
      </c>
      <c r="AS29" s="91" t="s">
        <v>340</v>
      </c>
      <c r="AT29" s="47" t="s">
        <v>297</v>
      </c>
      <c r="AU29" s="47" t="s">
        <v>291</v>
      </c>
      <c r="AV29" s="91" t="s">
        <v>295</v>
      </c>
      <c r="AW29" s="91" t="s">
        <v>340</v>
      </c>
      <c r="AX29" s="47" t="s">
        <v>297</v>
      </c>
      <c r="AY29" s="47" t="s">
        <v>291</v>
      </c>
      <c r="AZ29" s="91" t="s">
        <v>295</v>
      </c>
      <c r="BA29" s="91" t="s">
        <v>340</v>
      </c>
      <c r="BB29" s="47" t="s">
        <v>297</v>
      </c>
      <c r="BC29" s="47"/>
      <c r="BD29" s="91"/>
      <c r="BE29" s="91"/>
      <c r="BF29" s="47"/>
      <c r="BG29" s="47"/>
      <c r="BH29" s="91"/>
      <c r="BI29" s="91"/>
      <c r="BJ29" s="47"/>
      <c r="BK29" s="47"/>
      <c r="BL29" s="91"/>
      <c r="BM29" s="91"/>
      <c r="BN29" s="47"/>
      <c r="BO29" s="47"/>
      <c r="BP29" s="91"/>
      <c r="BQ29" s="91"/>
      <c r="BR29" s="47"/>
      <c r="BS29" s="47"/>
      <c r="BT29" s="91"/>
      <c r="BU29" s="91"/>
      <c r="BV29" s="47"/>
      <c r="BW29" s="47"/>
      <c r="BX29" s="91"/>
      <c r="BY29" s="91"/>
      <c r="BZ29" s="47"/>
      <c r="CA29" s="47"/>
      <c r="CB29" s="91"/>
      <c r="CC29" s="91"/>
      <c r="CD29" s="47"/>
      <c r="CE29" s="47"/>
      <c r="CF29" s="91"/>
      <c r="CG29" s="91"/>
      <c r="CH29" s="47"/>
      <c r="CI29" s="91"/>
      <c r="CJ29" s="91"/>
      <c r="CK29" s="47"/>
      <c r="CL29" s="92" t="s">
        <v>285</v>
      </c>
      <c r="CM29" s="93">
        <f t="shared" si="96"/>
        <v>0.18947368421052629</v>
      </c>
      <c r="CN29" s="92" t="s">
        <v>299</v>
      </c>
      <c r="CO29" s="93">
        <f t="shared" si="97"/>
        <v>0.18947368421052629</v>
      </c>
      <c r="CP29" s="94" t="str">
        <f t="shared" si="98"/>
        <v>BAJO</v>
      </c>
      <c r="CQ29" s="89">
        <f t="shared" si="6"/>
        <v>3.5900277008310243E-2</v>
      </c>
      <c r="CR29" s="95" t="s">
        <v>309</v>
      </c>
      <c r="CS29" s="94">
        <f t="shared" si="7"/>
        <v>0.1</v>
      </c>
      <c r="CT29" s="47"/>
      <c r="CU29" s="47" t="s">
        <v>301</v>
      </c>
      <c r="CV29" s="4" t="s">
        <v>302</v>
      </c>
      <c r="CW29" s="96"/>
      <c r="CX29" s="97">
        <f t="shared" si="8"/>
        <v>10</v>
      </c>
      <c r="CY29" s="98">
        <f t="shared" si="9"/>
        <v>4</v>
      </c>
      <c r="CZ29" s="97" t="str">
        <f t="shared" si="10"/>
        <v>Mayor</v>
      </c>
      <c r="DA29" s="99">
        <f t="shared" si="11"/>
        <v>0.8</v>
      </c>
      <c r="DB29" s="100">
        <f t="shared" si="12"/>
        <v>0.25</v>
      </c>
      <c r="DC29" s="100">
        <f t="shared" si="13"/>
        <v>0.15</v>
      </c>
      <c r="DD29" s="97">
        <f t="shared" si="14"/>
        <v>0.4</v>
      </c>
      <c r="DE29" s="5">
        <f t="shared" si="15"/>
        <v>3</v>
      </c>
      <c r="DF29" s="99">
        <f t="shared" si="16"/>
        <v>0.6</v>
      </c>
      <c r="DG29" s="5">
        <f t="shared" si="17"/>
        <v>3</v>
      </c>
      <c r="DH29" s="5"/>
      <c r="DI29" s="99">
        <f t="shared" si="18"/>
        <v>0.48</v>
      </c>
      <c r="DJ29" s="100">
        <f t="shared" si="19"/>
        <v>0.25</v>
      </c>
      <c r="DK29" s="100">
        <f t="shared" si="20"/>
        <v>0.15</v>
      </c>
      <c r="DL29" s="97">
        <f t="shared" si="21"/>
        <v>0.4</v>
      </c>
      <c r="DM29" s="5">
        <f t="shared" si="22"/>
        <v>3</v>
      </c>
      <c r="DN29" s="99">
        <f t="shared" si="23"/>
        <v>0.6</v>
      </c>
      <c r="DO29" s="5">
        <f t="shared" si="24"/>
        <v>3</v>
      </c>
      <c r="DP29" s="99">
        <f t="shared" si="25"/>
        <v>0.28799999999999998</v>
      </c>
      <c r="DQ29" s="100">
        <f t="shared" si="26"/>
        <v>0.25</v>
      </c>
      <c r="DR29" s="100">
        <f t="shared" si="27"/>
        <v>0.15</v>
      </c>
      <c r="DS29" s="97">
        <f t="shared" si="28"/>
        <v>0.4</v>
      </c>
      <c r="DT29" s="5">
        <f t="shared" si="29"/>
        <v>3</v>
      </c>
      <c r="DU29" s="99">
        <f t="shared" si="30"/>
        <v>0.6</v>
      </c>
      <c r="DV29" s="5">
        <f t="shared" si="31"/>
        <v>3</v>
      </c>
      <c r="DW29" s="99">
        <f t="shared" si="32"/>
        <v>0.17279999999999998</v>
      </c>
      <c r="DX29" s="100">
        <f t="shared" si="33"/>
        <v>0.25</v>
      </c>
      <c r="DY29" s="100">
        <f t="shared" si="99"/>
        <v>0.15</v>
      </c>
      <c r="DZ29" s="97">
        <f t="shared" si="34"/>
        <v>0.4</v>
      </c>
      <c r="EA29" s="5">
        <f t="shared" si="35"/>
        <v>3</v>
      </c>
      <c r="EB29" s="99">
        <f t="shared" si="36"/>
        <v>0.6</v>
      </c>
      <c r="EC29" s="5">
        <f t="shared" si="37"/>
        <v>3</v>
      </c>
      <c r="ED29" s="99">
        <f t="shared" si="38"/>
        <v>0.10367999999999998</v>
      </c>
      <c r="EE29" s="100">
        <f t="shared" si="39"/>
        <v>0</v>
      </c>
      <c r="EF29" s="100">
        <f t="shared" si="40"/>
        <v>0</v>
      </c>
      <c r="EG29" s="97">
        <f t="shared" si="41"/>
        <v>0</v>
      </c>
      <c r="EH29" s="5">
        <f t="shared" si="42"/>
        <v>3</v>
      </c>
      <c r="EI29" s="99">
        <f t="shared" si="43"/>
        <v>0.6</v>
      </c>
      <c r="EJ29" s="5">
        <f t="shared" si="44"/>
        <v>3</v>
      </c>
      <c r="EK29" s="99">
        <f t="shared" si="45"/>
        <v>0.10367999999999998</v>
      </c>
      <c r="EL29" s="100">
        <f t="shared" si="46"/>
        <v>0</v>
      </c>
      <c r="EM29" s="100">
        <f t="shared" si="47"/>
        <v>0</v>
      </c>
      <c r="EN29" s="97">
        <f t="shared" si="48"/>
        <v>0</v>
      </c>
      <c r="EO29" s="5">
        <f t="shared" si="49"/>
        <v>3</v>
      </c>
      <c r="EP29" s="99">
        <f t="shared" si="50"/>
        <v>0.6</v>
      </c>
      <c r="EQ29" s="5">
        <f t="shared" si="51"/>
        <v>3</v>
      </c>
      <c r="ER29" s="99">
        <f t="shared" si="52"/>
        <v>0.10367999999999998</v>
      </c>
      <c r="ES29" s="100">
        <f t="shared" si="53"/>
        <v>0</v>
      </c>
      <c r="ET29" s="100">
        <f t="shared" si="54"/>
        <v>0</v>
      </c>
      <c r="EU29" s="97">
        <f t="shared" si="55"/>
        <v>0</v>
      </c>
      <c r="EV29" s="5">
        <f t="shared" si="56"/>
        <v>3</v>
      </c>
      <c r="EW29" s="99">
        <f t="shared" si="57"/>
        <v>0.6</v>
      </c>
      <c r="EX29" s="5">
        <f t="shared" si="58"/>
        <v>3</v>
      </c>
      <c r="EY29" s="99">
        <f t="shared" si="59"/>
        <v>0.10367999999999998</v>
      </c>
      <c r="EZ29" s="100">
        <f t="shared" si="60"/>
        <v>0</v>
      </c>
      <c r="FA29" s="100">
        <f t="shared" si="61"/>
        <v>0</v>
      </c>
      <c r="FB29" s="97">
        <f t="shared" si="62"/>
        <v>0</v>
      </c>
      <c r="FC29" s="5">
        <f t="shared" si="63"/>
        <v>3</v>
      </c>
      <c r="FD29" s="99">
        <f t="shared" si="64"/>
        <v>0.6</v>
      </c>
      <c r="FE29" s="5">
        <f t="shared" si="65"/>
        <v>3</v>
      </c>
      <c r="FF29" s="99">
        <f t="shared" si="66"/>
        <v>0.10367999999999998</v>
      </c>
      <c r="FG29" s="100">
        <f t="shared" si="67"/>
        <v>0</v>
      </c>
      <c r="FH29" s="100">
        <f t="shared" si="68"/>
        <v>0</v>
      </c>
      <c r="FI29" s="97">
        <f t="shared" si="69"/>
        <v>0</v>
      </c>
      <c r="FJ29" s="5">
        <f t="shared" si="70"/>
        <v>3</v>
      </c>
      <c r="FK29" s="99">
        <f t="shared" si="71"/>
        <v>0.6</v>
      </c>
      <c r="FL29" s="5">
        <f t="shared" si="72"/>
        <v>3</v>
      </c>
      <c r="FM29" s="99">
        <f t="shared" si="73"/>
        <v>0.10367999999999998</v>
      </c>
      <c r="FN29" s="100">
        <f t="shared" si="74"/>
        <v>0</v>
      </c>
      <c r="FO29" s="100">
        <f t="shared" si="75"/>
        <v>0</v>
      </c>
      <c r="FP29" s="97">
        <f t="shared" si="76"/>
        <v>0</v>
      </c>
      <c r="FQ29" s="5">
        <f t="shared" si="77"/>
        <v>3</v>
      </c>
      <c r="FR29" s="99">
        <f t="shared" si="78"/>
        <v>0.6</v>
      </c>
      <c r="FS29" s="5">
        <f t="shared" si="79"/>
        <v>3</v>
      </c>
      <c r="FT29" s="99">
        <f t="shared" si="80"/>
        <v>0.10367999999999998</v>
      </c>
      <c r="FU29" s="100">
        <f t="shared" si="81"/>
        <v>0</v>
      </c>
      <c r="FV29" s="100">
        <f t="shared" si="82"/>
        <v>0</v>
      </c>
      <c r="FW29" s="97">
        <f t="shared" si="83"/>
        <v>0</v>
      </c>
      <c r="FX29" s="5">
        <f t="shared" si="84"/>
        <v>3</v>
      </c>
      <c r="FY29" s="99">
        <f t="shared" si="85"/>
        <v>0.6</v>
      </c>
      <c r="FZ29" s="5">
        <f t="shared" si="86"/>
        <v>3</v>
      </c>
      <c r="GA29" s="99">
        <f t="shared" si="87"/>
        <v>0.10367999999999998</v>
      </c>
      <c r="GB29" s="100">
        <f t="shared" si="88"/>
        <v>0</v>
      </c>
      <c r="GC29" s="100">
        <f t="shared" si="89"/>
        <v>0</v>
      </c>
      <c r="GD29" s="97">
        <f t="shared" si="90"/>
        <v>0</v>
      </c>
      <c r="GE29" s="5">
        <f t="shared" si="91"/>
        <v>3</v>
      </c>
      <c r="GF29" s="99">
        <f t="shared" si="92"/>
        <v>0.6</v>
      </c>
      <c r="GG29" s="5">
        <f t="shared" si="93"/>
        <v>3</v>
      </c>
      <c r="GH29" s="99">
        <f t="shared" si="94"/>
        <v>0.10367999999999998</v>
      </c>
      <c r="GI29" s="99">
        <f t="shared" si="95"/>
        <v>0.6</v>
      </c>
    </row>
    <row r="30" spans="1:191" ht="129.75" customHeight="1">
      <c r="A30" s="82">
        <v>22</v>
      </c>
      <c r="B30" s="82" t="s">
        <v>363</v>
      </c>
      <c r="C30" s="4" t="s">
        <v>376</v>
      </c>
      <c r="D30" s="83" t="s">
        <v>280</v>
      </c>
      <c r="E30" s="84" t="s">
        <v>281</v>
      </c>
      <c r="F30" s="47" t="s">
        <v>282</v>
      </c>
      <c r="G30" s="85" t="s">
        <v>336</v>
      </c>
      <c r="H30" s="85" t="s">
        <v>284</v>
      </c>
      <c r="I30" s="86" t="s">
        <v>285</v>
      </c>
      <c r="J30" s="87" t="s">
        <v>286</v>
      </c>
      <c r="K30" s="86" t="s">
        <v>69</v>
      </c>
      <c r="L30" s="86" t="s">
        <v>69</v>
      </c>
      <c r="M30" s="86" t="s">
        <v>286</v>
      </c>
      <c r="N30" s="86" t="s">
        <v>69</v>
      </c>
      <c r="O30" s="86" t="s">
        <v>69</v>
      </c>
      <c r="P30" s="86" t="s">
        <v>286</v>
      </c>
      <c r="Q30" s="86" t="s">
        <v>286</v>
      </c>
      <c r="R30" s="86" t="s">
        <v>69</v>
      </c>
      <c r="S30" s="86" t="s">
        <v>69</v>
      </c>
      <c r="T30" s="86" t="s">
        <v>69</v>
      </c>
      <c r="U30" s="86" t="s">
        <v>69</v>
      </c>
      <c r="V30" s="86" t="s">
        <v>69</v>
      </c>
      <c r="W30" s="86" t="s">
        <v>69</v>
      </c>
      <c r="X30" s="86" t="s">
        <v>286</v>
      </c>
      <c r="Y30" s="86" t="s">
        <v>286</v>
      </c>
      <c r="Z30" s="86" t="s">
        <v>286</v>
      </c>
      <c r="AA30" s="86" t="s">
        <v>286</v>
      </c>
      <c r="AB30" s="86" t="s">
        <v>286</v>
      </c>
      <c r="AC30" s="88" t="str">
        <f t="shared" si="0"/>
        <v>3 - Media</v>
      </c>
      <c r="AD30" s="89">
        <f t="shared" si="1"/>
        <v>0.6</v>
      </c>
      <c r="AE30" s="90" t="str">
        <f t="shared" si="2"/>
        <v>4 - Mayor</v>
      </c>
      <c r="AF30" s="89">
        <f t="shared" si="3"/>
        <v>0.52631578947368418</v>
      </c>
      <c r="AG30" s="82" t="str">
        <f t="shared" si="4"/>
        <v>MODERADO</v>
      </c>
      <c r="AH30" s="89">
        <f t="shared" si="5"/>
        <v>0.31578947368421051</v>
      </c>
      <c r="AI30" s="4" t="s">
        <v>377</v>
      </c>
      <c r="AJ30" s="47" t="s">
        <v>373</v>
      </c>
      <c r="AK30" s="84" t="s">
        <v>338</v>
      </c>
      <c r="AL30" s="84" t="s">
        <v>339</v>
      </c>
      <c r="AM30" s="47" t="s">
        <v>291</v>
      </c>
      <c r="AN30" s="91" t="s">
        <v>295</v>
      </c>
      <c r="AO30" s="86" t="s">
        <v>340</v>
      </c>
      <c r="AP30" s="47" t="s">
        <v>297</v>
      </c>
      <c r="AQ30" s="47" t="s">
        <v>291</v>
      </c>
      <c r="AR30" s="91" t="s">
        <v>295</v>
      </c>
      <c r="AS30" s="91" t="s">
        <v>340</v>
      </c>
      <c r="AT30" s="47" t="s">
        <v>297</v>
      </c>
      <c r="AU30" s="47" t="s">
        <v>291</v>
      </c>
      <c r="AV30" s="91" t="s">
        <v>295</v>
      </c>
      <c r="AW30" s="91" t="s">
        <v>340</v>
      </c>
      <c r="AX30" s="47" t="s">
        <v>297</v>
      </c>
      <c r="AY30" s="47" t="s">
        <v>291</v>
      </c>
      <c r="AZ30" s="91" t="s">
        <v>295</v>
      </c>
      <c r="BA30" s="91" t="s">
        <v>340</v>
      </c>
      <c r="BB30" s="47" t="s">
        <v>297</v>
      </c>
      <c r="BC30" s="47" t="s">
        <v>291</v>
      </c>
      <c r="BD30" s="91" t="s">
        <v>295</v>
      </c>
      <c r="BE30" s="91" t="s">
        <v>340</v>
      </c>
      <c r="BF30" s="47" t="s">
        <v>297</v>
      </c>
      <c r="BG30" s="47"/>
      <c r="BH30" s="91"/>
      <c r="BI30" s="91"/>
      <c r="BJ30" s="47"/>
      <c r="BK30" s="47"/>
      <c r="BL30" s="91"/>
      <c r="BM30" s="91"/>
      <c r="BN30" s="47"/>
      <c r="BO30" s="47"/>
      <c r="BP30" s="91"/>
      <c r="BQ30" s="91"/>
      <c r="BR30" s="47"/>
      <c r="BS30" s="47"/>
      <c r="BT30" s="91"/>
      <c r="BU30" s="91"/>
      <c r="BV30" s="47"/>
      <c r="BW30" s="47"/>
      <c r="BX30" s="91"/>
      <c r="BY30" s="91"/>
      <c r="BZ30" s="47"/>
      <c r="CA30" s="47"/>
      <c r="CB30" s="91"/>
      <c r="CC30" s="91"/>
      <c r="CD30" s="47"/>
      <c r="CE30" s="47"/>
      <c r="CF30" s="91"/>
      <c r="CG30" s="91"/>
      <c r="CH30" s="47"/>
      <c r="CI30" s="91"/>
      <c r="CJ30" s="91"/>
      <c r="CK30" s="47"/>
      <c r="CL30" s="92" t="s">
        <v>285</v>
      </c>
      <c r="CM30" s="93">
        <f t="shared" si="96"/>
        <v>0.18947368421052629</v>
      </c>
      <c r="CN30" s="92" t="s">
        <v>299</v>
      </c>
      <c r="CO30" s="93">
        <f t="shared" si="97"/>
        <v>0.18947368421052629</v>
      </c>
      <c r="CP30" s="94" t="str">
        <f t="shared" si="98"/>
        <v>BAJO</v>
      </c>
      <c r="CQ30" s="89">
        <f t="shared" si="6"/>
        <v>3.5900277008310243E-2</v>
      </c>
      <c r="CR30" s="95" t="s">
        <v>300</v>
      </c>
      <c r="CS30" s="94">
        <f t="shared" si="7"/>
        <v>0.1</v>
      </c>
      <c r="CT30" s="47"/>
      <c r="CU30" s="47" t="s">
        <v>301</v>
      </c>
      <c r="CV30" s="4" t="s">
        <v>302</v>
      </c>
      <c r="CW30" s="96"/>
      <c r="CX30" s="97">
        <f t="shared" si="8"/>
        <v>10</v>
      </c>
      <c r="CY30" s="98">
        <f t="shared" si="9"/>
        <v>4</v>
      </c>
      <c r="CZ30" s="97" t="str">
        <f t="shared" si="10"/>
        <v>Mayor</v>
      </c>
      <c r="DA30" s="99">
        <f t="shared" si="11"/>
        <v>0.8</v>
      </c>
      <c r="DB30" s="100">
        <f t="shared" si="12"/>
        <v>0.25</v>
      </c>
      <c r="DC30" s="100">
        <f t="shared" si="13"/>
        <v>0.15</v>
      </c>
      <c r="DD30" s="97">
        <f t="shared" si="14"/>
        <v>0.4</v>
      </c>
      <c r="DE30" s="5">
        <f t="shared" si="15"/>
        <v>3</v>
      </c>
      <c r="DF30" s="99">
        <f t="shared" si="16"/>
        <v>0.6</v>
      </c>
      <c r="DG30" s="5">
        <f t="shared" si="17"/>
        <v>3</v>
      </c>
      <c r="DH30" s="5"/>
      <c r="DI30" s="99">
        <f t="shared" si="18"/>
        <v>0.48</v>
      </c>
      <c r="DJ30" s="100">
        <f t="shared" si="19"/>
        <v>0.25</v>
      </c>
      <c r="DK30" s="100">
        <f t="shared" si="20"/>
        <v>0.15</v>
      </c>
      <c r="DL30" s="97">
        <f t="shared" si="21"/>
        <v>0.4</v>
      </c>
      <c r="DM30" s="5">
        <f t="shared" si="22"/>
        <v>3</v>
      </c>
      <c r="DN30" s="99">
        <f t="shared" si="23"/>
        <v>0.6</v>
      </c>
      <c r="DO30" s="5">
        <f t="shared" si="24"/>
        <v>3</v>
      </c>
      <c r="DP30" s="99">
        <f t="shared" si="25"/>
        <v>0.28799999999999998</v>
      </c>
      <c r="DQ30" s="100">
        <f t="shared" si="26"/>
        <v>0.25</v>
      </c>
      <c r="DR30" s="100">
        <f t="shared" si="27"/>
        <v>0.15</v>
      </c>
      <c r="DS30" s="97">
        <f t="shared" si="28"/>
        <v>0.4</v>
      </c>
      <c r="DT30" s="5">
        <f t="shared" si="29"/>
        <v>3</v>
      </c>
      <c r="DU30" s="99">
        <f t="shared" si="30"/>
        <v>0.6</v>
      </c>
      <c r="DV30" s="5">
        <f t="shared" si="31"/>
        <v>3</v>
      </c>
      <c r="DW30" s="99">
        <f t="shared" si="32"/>
        <v>0.17279999999999998</v>
      </c>
      <c r="DX30" s="100">
        <f t="shared" si="33"/>
        <v>0.25</v>
      </c>
      <c r="DY30" s="100">
        <f t="shared" si="99"/>
        <v>0.15</v>
      </c>
      <c r="DZ30" s="97">
        <f t="shared" si="34"/>
        <v>0.4</v>
      </c>
      <c r="EA30" s="5">
        <f t="shared" si="35"/>
        <v>3</v>
      </c>
      <c r="EB30" s="99">
        <f t="shared" si="36"/>
        <v>0.6</v>
      </c>
      <c r="EC30" s="5">
        <f t="shared" si="37"/>
        <v>3</v>
      </c>
      <c r="ED30" s="99">
        <f t="shared" si="38"/>
        <v>0.10367999999999998</v>
      </c>
      <c r="EE30" s="100">
        <f t="shared" si="39"/>
        <v>0.25</v>
      </c>
      <c r="EF30" s="100">
        <f t="shared" si="40"/>
        <v>0.15</v>
      </c>
      <c r="EG30" s="97">
        <f t="shared" si="41"/>
        <v>0.4</v>
      </c>
      <c r="EH30" s="5">
        <f t="shared" si="42"/>
        <v>3</v>
      </c>
      <c r="EI30" s="99">
        <f t="shared" si="43"/>
        <v>0.6</v>
      </c>
      <c r="EJ30" s="5">
        <f t="shared" si="44"/>
        <v>3</v>
      </c>
      <c r="EK30" s="99">
        <f t="shared" si="45"/>
        <v>6.2207999999999986E-2</v>
      </c>
      <c r="EL30" s="100">
        <f t="shared" si="46"/>
        <v>0</v>
      </c>
      <c r="EM30" s="100">
        <f t="shared" si="47"/>
        <v>0</v>
      </c>
      <c r="EN30" s="97">
        <f t="shared" si="48"/>
        <v>0</v>
      </c>
      <c r="EO30" s="5">
        <f t="shared" si="49"/>
        <v>3</v>
      </c>
      <c r="EP30" s="99">
        <f t="shared" si="50"/>
        <v>0.6</v>
      </c>
      <c r="EQ30" s="5">
        <f t="shared" si="51"/>
        <v>3</v>
      </c>
      <c r="ER30" s="99">
        <f t="shared" si="52"/>
        <v>6.2207999999999986E-2</v>
      </c>
      <c r="ES30" s="100">
        <f t="shared" si="53"/>
        <v>0</v>
      </c>
      <c r="ET30" s="100">
        <f t="shared" si="54"/>
        <v>0</v>
      </c>
      <c r="EU30" s="97">
        <f t="shared" si="55"/>
        <v>0</v>
      </c>
      <c r="EV30" s="5">
        <f t="shared" si="56"/>
        <v>3</v>
      </c>
      <c r="EW30" s="99">
        <f t="shared" si="57"/>
        <v>0.6</v>
      </c>
      <c r="EX30" s="5">
        <f t="shared" si="58"/>
        <v>3</v>
      </c>
      <c r="EY30" s="99">
        <f t="shared" si="59"/>
        <v>6.2207999999999986E-2</v>
      </c>
      <c r="EZ30" s="100">
        <f t="shared" si="60"/>
        <v>0</v>
      </c>
      <c r="FA30" s="100">
        <f t="shared" si="61"/>
        <v>0</v>
      </c>
      <c r="FB30" s="97">
        <f t="shared" si="62"/>
        <v>0</v>
      </c>
      <c r="FC30" s="5">
        <f t="shared" si="63"/>
        <v>3</v>
      </c>
      <c r="FD30" s="99">
        <f t="shared" si="64"/>
        <v>0.6</v>
      </c>
      <c r="FE30" s="5">
        <f t="shared" si="65"/>
        <v>3</v>
      </c>
      <c r="FF30" s="99">
        <f t="shared" si="66"/>
        <v>6.2207999999999986E-2</v>
      </c>
      <c r="FG30" s="100">
        <f t="shared" si="67"/>
        <v>0</v>
      </c>
      <c r="FH30" s="100">
        <f t="shared" si="68"/>
        <v>0</v>
      </c>
      <c r="FI30" s="97">
        <f t="shared" si="69"/>
        <v>0</v>
      </c>
      <c r="FJ30" s="5">
        <f t="shared" si="70"/>
        <v>3</v>
      </c>
      <c r="FK30" s="99">
        <f t="shared" si="71"/>
        <v>0.6</v>
      </c>
      <c r="FL30" s="5">
        <f t="shared" si="72"/>
        <v>3</v>
      </c>
      <c r="FM30" s="99">
        <f t="shared" si="73"/>
        <v>6.2207999999999986E-2</v>
      </c>
      <c r="FN30" s="100">
        <f t="shared" si="74"/>
        <v>0</v>
      </c>
      <c r="FO30" s="100">
        <f t="shared" si="75"/>
        <v>0</v>
      </c>
      <c r="FP30" s="97">
        <f t="shared" si="76"/>
        <v>0</v>
      </c>
      <c r="FQ30" s="5">
        <f t="shared" si="77"/>
        <v>3</v>
      </c>
      <c r="FR30" s="99">
        <f t="shared" si="78"/>
        <v>0.6</v>
      </c>
      <c r="FS30" s="5">
        <f t="shared" si="79"/>
        <v>3</v>
      </c>
      <c r="FT30" s="99">
        <f t="shared" si="80"/>
        <v>6.2207999999999986E-2</v>
      </c>
      <c r="FU30" s="100">
        <f t="shared" si="81"/>
        <v>0</v>
      </c>
      <c r="FV30" s="100">
        <f t="shared" si="82"/>
        <v>0</v>
      </c>
      <c r="FW30" s="97">
        <f t="shared" si="83"/>
        <v>0</v>
      </c>
      <c r="FX30" s="5">
        <f t="shared" si="84"/>
        <v>3</v>
      </c>
      <c r="FY30" s="99">
        <f t="shared" si="85"/>
        <v>0.6</v>
      </c>
      <c r="FZ30" s="5">
        <f t="shared" si="86"/>
        <v>3</v>
      </c>
      <c r="GA30" s="99">
        <f t="shared" si="87"/>
        <v>6.2207999999999986E-2</v>
      </c>
      <c r="GB30" s="100">
        <f t="shared" si="88"/>
        <v>0</v>
      </c>
      <c r="GC30" s="100">
        <f t="shared" si="89"/>
        <v>0</v>
      </c>
      <c r="GD30" s="97">
        <f t="shared" si="90"/>
        <v>0</v>
      </c>
      <c r="GE30" s="5">
        <f t="shared" si="91"/>
        <v>3</v>
      </c>
      <c r="GF30" s="99">
        <f t="shared" si="92"/>
        <v>0.6</v>
      </c>
      <c r="GG30" s="5">
        <f t="shared" si="93"/>
        <v>3</v>
      </c>
      <c r="GH30" s="99">
        <f t="shared" si="94"/>
        <v>6.2207999999999986E-2</v>
      </c>
      <c r="GI30" s="99">
        <f t="shared" si="95"/>
        <v>0.6</v>
      </c>
    </row>
    <row r="31" spans="1:191" ht="129.75" customHeight="1">
      <c r="A31" s="82">
        <v>23</v>
      </c>
      <c r="B31" s="82" t="s">
        <v>363</v>
      </c>
      <c r="C31" s="4" t="s">
        <v>378</v>
      </c>
      <c r="D31" s="83" t="s">
        <v>280</v>
      </c>
      <c r="E31" s="84" t="s">
        <v>281</v>
      </c>
      <c r="F31" s="47" t="s">
        <v>282</v>
      </c>
      <c r="G31" s="85" t="s">
        <v>336</v>
      </c>
      <c r="H31" s="85" t="s">
        <v>284</v>
      </c>
      <c r="I31" s="86" t="s">
        <v>285</v>
      </c>
      <c r="J31" s="87" t="s">
        <v>286</v>
      </c>
      <c r="K31" s="86" t="s">
        <v>69</v>
      </c>
      <c r="L31" s="86" t="s">
        <v>69</v>
      </c>
      <c r="M31" s="86" t="s">
        <v>286</v>
      </c>
      <c r="N31" s="86" t="s">
        <v>69</v>
      </c>
      <c r="O31" s="86" t="s">
        <v>69</v>
      </c>
      <c r="P31" s="86" t="s">
        <v>286</v>
      </c>
      <c r="Q31" s="86" t="s">
        <v>286</v>
      </c>
      <c r="R31" s="86" t="s">
        <v>69</v>
      </c>
      <c r="S31" s="86" t="s">
        <v>69</v>
      </c>
      <c r="T31" s="86" t="s">
        <v>69</v>
      </c>
      <c r="U31" s="86" t="s">
        <v>69</v>
      </c>
      <c r="V31" s="86" t="s">
        <v>69</v>
      </c>
      <c r="W31" s="86" t="s">
        <v>69</v>
      </c>
      <c r="X31" s="86" t="s">
        <v>286</v>
      </c>
      <c r="Y31" s="86" t="s">
        <v>286</v>
      </c>
      <c r="Z31" s="86" t="s">
        <v>286</v>
      </c>
      <c r="AA31" s="86" t="s">
        <v>286</v>
      </c>
      <c r="AB31" s="86" t="s">
        <v>286</v>
      </c>
      <c r="AC31" s="88" t="str">
        <f t="shared" si="0"/>
        <v>3 - Media</v>
      </c>
      <c r="AD31" s="89">
        <f t="shared" si="1"/>
        <v>0.6</v>
      </c>
      <c r="AE31" s="90" t="str">
        <f t="shared" si="2"/>
        <v>4 - Mayor</v>
      </c>
      <c r="AF31" s="89">
        <f t="shared" si="3"/>
        <v>0.52631578947368418</v>
      </c>
      <c r="AG31" s="82" t="str">
        <f t="shared" si="4"/>
        <v>MODERADO</v>
      </c>
      <c r="AH31" s="89">
        <f t="shared" si="5"/>
        <v>0.31578947368421051</v>
      </c>
      <c r="AI31" s="4" t="s">
        <v>379</v>
      </c>
      <c r="AJ31" s="47" t="s">
        <v>380</v>
      </c>
      <c r="AK31" s="84" t="s">
        <v>338</v>
      </c>
      <c r="AL31" s="84" t="s">
        <v>339</v>
      </c>
      <c r="AM31" s="47" t="s">
        <v>291</v>
      </c>
      <c r="AN31" s="91" t="s">
        <v>295</v>
      </c>
      <c r="AO31" s="86" t="s">
        <v>340</v>
      </c>
      <c r="AP31" s="47" t="s">
        <v>297</v>
      </c>
      <c r="AQ31" s="47" t="s">
        <v>291</v>
      </c>
      <c r="AR31" s="91" t="s">
        <v>295</v>
      </c>
      <c r="AS31" s="91" t="s">
        <v>340</v>
      </c>
      <c r="AT31" s="47" t="s">
        <v>297</v>
      </c>
      <c r="AU31" s="47" t="s">
        <v>291</v>
      </c>
      <c r="AV31" s="91" t="s">
        <v>295</v>
      </c>
      <c r="AW31" s="91" t="s">
        <v>340</v>
      </c>
      <c r="AX31" s="47" t="s">
        <v>297</v>
      </c>
      <c r="AY31" s="47" t="s">
        <v>291</v>
      </c>
      <c r="AZ31" s="91" t="s">
        <v>295</v>
      </c>
      <c r="BA31" s="91" t="s">
        <v>340</v>
      </c>
      <c r="BB31" s="47" t="s">
        <v>297</v>
      </c>
      <c r="BC31" s="47" t="s">
        <v>291</v>
      </c>
      <c r="BD31" s="91" t="s">
        <v>295</v>
      </c>
      <c r="BE31" s="91" t="s">
        <v>340</v>
      </c>
      <c r="BF31" s="47" t="s">
        <v>297</v>
      </c>
      <c r="BG31" s="47"/>
      <c r="BH31" s="91"/>
      <c r="BI31" s="91"/>
      <c r="BJ31" s="47"/>
      <c r="BK31" s="47"/>
      <c r="BL31" s="91"/>
      <c r="BM31" s="91"/>
      <c r="BN31" s="47"/>
      <c r="BO31" s="47"/>
      <c r="BP31" s="91"/>
      <c r="BQ31" s="91"/>
      <c r="BR31" s="47"/>
      <c r="BS31" s="47"/>
      <c r="BT31" s="91"/>
      <c r="BU31" s="91"/>
      <c r="BV31" s="47"/>
      <c r="BW31" s="47"/>
      <c r="BX31" s="91"/>
      <c r="BY31" s="91"/>
      <c r="BZ31" s="47"/>
      <c r="CA31" s="47"/>
      <c r="CB31" s="91"/>
      <c r="CC31" s="91"/>
      <c r="CD31" s="47"/>
      <c r="CE31" s="47"/>
      <c r="CF31" s="91"/>
      <c r="CG31" s="91"/>
      <c r="CH31" s="47"/>
      <c r="CI31" s="91"/>
      <c r="CJ31" s="91"/>
      <c r="CK31" s="47"/>
      <c r="CL31" s="92" t="s">
        <v>285</v>
      </c>
      <c r="CM31" s="93">
        <f t="shared" si="96"/>
        <v>0.18947368421052629</v>
      </c>
      <c r="CN31" s="92" t="s">
        <v>299</v>
      </c>
      <c r="CO31" s="93">
        <f t="shared" si="97"/>
        <v>0.18947368421052629</v>
      </c>
      <c r="CP31" s="94" t="str">
        <f t="shared" si="98"/>
        <v>BAJO</v>
      </c>
      <c r="CQ31" s="89">
        <f t="shared" si="6"/>
        <v>3.5900277008310243E-2</v>
      </c>
      <c r="CR31" s="95" t="s">
        <v>300</v>
      </c>
      <c r="CS31" s="94">
        <f t="shared" si="7"/>
        <v>0.1</v>
      </c>
      <c r="CT31" s="47"/>
      <c r="CU31" s="47" t="s">
        <v>301</v>
      </c>
      <c r="CV31" s="4" t="s">
        <v>302</v>
      </c>
      <c r="CW31" s="96"/>
      <c r="CX31" s="97">
        <f t="shared" si="8"/>
        <v>10</v>
      </c>
      <c r="CY31" s="98">
        <f t="shared" si="9"/>
        <v>4</v>
      </c>
      <c r="CZ31" s="97" t="str">
        <f t="shared" si="10"/>
        <v>Mayor</v>
      </c>
      <c r="DA31" s="99">
        <f t="shared" si="11"/>
        <v>0.8</v>
      </c>
      <c r="DB31" s="100">
        <f t="shared" si="12"/>
        <v>0.25</v>
      </c>
      <c r="DC31" s="100">
        <f t="shared" si="13"/>
        <v>0.15</v>
      </c>
      <c r="DD31" s="97">
        <f t="shared" si="14"/>
        <v>0.4</v>
      </c>
      <c r="DE31" s="5">
        <f t="shared" si="15"/>
        <v>3</v>
      </c>
      <c r="DF31" s="99">
        <f t="shared" si="16"/>
        <v>0.6</v>
      </c>
      <c r="DG31" s="5">
        <f t="shared" si="17"/>
        <v>3</v>
      </c>
      <c r="DH31" s="5"/>
      <c r="DI31" s="99">
        <f t="shared" si="18"/>
        <v>0.48</v>
      </c>
      <c r="DJ31" s="100">
        <f t="shared" si="19"/>
        <v>0.25</v>
      </c>
      <c r="DK31" s="100">
        <f t="shared" si="20"/>
        <v>0.15</v>
      </c>
      <c r="DL31" s="97">
        <f t="shared" si="21"/>
        <v>0.4</v>
      </c>
      <c r="DM31" s="5">
        <f t="shared" si="22"/>
        <v>3</v>
      </c>
      <c r="DN31" s="99">
        <f t="shared" si="23"/>
        <v>0.6</v>
      </c>
      <c r="DO31" s="5">
        <f t="shared" si="24"/>
        <v>3</v>
      </c>
      <c r="DP31" s="99">
        <f t="shared" si="25"/>
        <v>0.28799999999999998</v>
      </c>
      <c r="DQ31" s="100">
        <f t="shared" si="26"/>
        <v>0.25</v>
      </c>
      <c r="DR31" s="100">
        <f t="shared" si="27"/>
        <v>0.15</v>
      </c>
      <c r="DS31" s="97">
        <f t="shared" si="28"/>
        <v>0.4</v>
      </c>
      <c r="DT31" s="5">
        <f t="shared" si="29"/>
        <v>3</v>
      </c>
      <c r="DU31" s="99">
        <f t="shared" si="30"/>
        <v>0.6</v>
      </c>
      <c r="DV31" s="5">
        <f t="shared" si="31"/>
        <v>3</v>
      </c>
      <c r="DW31" s="99">
        <f t="shared" si="32"/>
        <v>0.17279999999999998</v>
      </c>
      <c r="DX31" s="100">
        <f t="shared" si="33"/>
        <v>0.25</v>
      </c>
      <c r="DY31" s="100">
        <f t="shared" si="99"/>
        <v>0.15</v>
      </c>
      <c r="DZ31" s="97">
        <f t="shared" si="34"/>
        <v>0.4</v>
      </c>
      <c r="EA31" s="5">
        <f t="shared" si="35"/>
        <v>3</v>
      </c>
      <c r="EB31" s="99">
        <f t="shared" si="36"/>
        <v>0.6</v>
      </c>
      <c r="EC31" s="5">
        <f t="shared" si="37"/>
        <v>3</v>
      </c>
      <c r="ED31" s="99">
        <f t="shared" si="38"/>
        <v>0.10367999999999998</v>
      </c>
      <c r="EE31" s="100">
        <f t="shared" si="39"/>
        <v>0.25</v>
      </c>
      <c r="EF31" s="100">
        <f t="shared" si="40"/>
        <v>0.15</v>
      </c>
      <c r="EG31" s="97">
        <f t="shared" si="41"/>
        <v>0.4</v>
      </c>
      <c r="EH31" s="5">
        <f t="shared" si="42"/>
        <v>3</v>
      </c>
      <c r="EI31" s="99">
        <f t="shared" si="43"/>
        <v>0.6</v>
      </c>
      <c r="EJ31" s="5">
        <f t="shared" si="44"/>
        <v>3</v>
      </c>
      <c r="EK31" s="99">
        <f t="shared" si="45"/>
        <v>6.2207999999999986E-2</v>
      </c>
      <c r="EL31" s="100">
        <f t="shared" si="46"/>
        <v>0</v>
      </c>
      <c r="EM31" s="100">
        <f t="shared" si="47"/>
        <v>0</v>
      </c>
      <c r="EN31" s="97">
        <f t="shared" si="48"/>
        <v>0</v>
      </c>
      <c r="EO31" s="5">
        <f t="shared" si="49"/>
        <v>3</v>
      </c>
      <c r="EP31" s="99">
        <f t="shared" si="50"/>
        <v>0.6</v>
      </c>
      <c r="EQ31" s="5">
        <f t="shared" si="51"/>
        <v>3</v>
      </c>
      <c r="ER31" s="99">
        <f t="shared" si="52"/>
        <v>6.2207999999999986E-2</v>
      </c>
      <c r="ES31" s="100">
        <f t="shared" si="53"/>
        <v>0</v>
      </c>
      <c r="ET31" s="100">
        <f t="shared" si="54"/>
        <v>0</v>
      </c>
      <c r="EU31" s="97">
        <f t="shared" si="55"/>
        <v>0</v>
      </c>
      <c r="EV31" s="5">
        <f t="shared" si="56"/>
        <v>3</v>
      </c>
      <c r="EW31" s="99">
        <f t="shared" si="57"/>
        <v>0.6</v>
      </c>
      <c r="EX31" s="5">
        <f t="shared" si="58"/>
        <v>3</v>
      </c>
      <c r="EY31" s="99">
        <f t="shared" si="59"/>
        <v>6.2207999999999986E-2</v>
      </c>
      <c r="EZ31" s="100">
        <f t="shared" si="60"/>
        <v>0</v>
      </c>
      <c r="FA31" s="100">
        <f t="shared" si="61"/>
        <v>0</v>
      </c>
      <c r="FB31" s="97">
        <f t="shared" si="62"/>
        <v>0</v>
      </c>
      <c r="FC31" s="5">
        <f t="shared" si="63"/>
        <v>3</v>
      </c>
      <c r="FD31" s="99">
        <f t="shared" si="64"/>
        <v>0.6</v>
      </c>
      <c r="FE31" s="5">
        <f t="shared" si="65"/>
        <v>3</v>
      </c>
      <c r="FF31" s="99">
        <f t="shared" si="66"/>
        <v>6.2207999999999986E-2</v>
      </c>
      <c r="FG31" s="100">
        <f t="shared" si="67"/>
        <v>0</v>
      </c>
      <c r="FH31" s="100">
        <f t="shared" si="68"/>
        <v>0</v>
      </c>
      <c r="FI31" s="97">
        <f t="shared" si="69"/>
        <v>0</v>
      </c>
      <c r="FJ31" s="5">
        <f t="shared" si="70"/>
        <v>3</v>
      </c>
      <c r="FK31" s="99">
        <f t="shared" si="71"/>
        <v>0.6</v>
      </c>
      <c r="FL31" s="5">
        <f t="shared" si="72"/>
        <v>3</v>
      </c>
      <c r="FM31" s="99">
        <f t="shared" si="73"/>
        <v>6.2207999999999986E-2</v>
      </c>
      <c r="FN31" s="100">
        <f t="shared" si="74"/>
        <v>0</v>
      </c>
      <c r="FO31" s="100">
        <f t="shared" si="75"/>
        <v>0</v>
      </c>
      <c r="FP31" s="97">
        <f t="shared" si="76"/>
        <v>0</v>
      </c>
      <c r="FQ31" s="5">
        <f t="shared" si="77"/>
        <v>3</v>
      </c>
      <c r="FR31" s="99">
        <f t="shared" si="78"/>
        <v>0.6</v>
      </c>
      <c r="FS31" s="5">
        <f t="shared" si="79"/>
        <v>3</v>
      </c>
      <c r="FT31" s="99">
        <f t="shared" si="80"/>
        <v>6.2207999999999986E-2</v>
      </c>
      <c r="FU31" s="100">
        <f t="shared" si="81"/>
        <v>0</v>
      </c>
      <c r="FV31" s="100">
        <f t="shared" si="82"/>
        <v>0</v>
      </c>
      <c r="FW31" s="97">
        <f t="shared" si="83"/>
        <v>0</v>
      </c>
      <c r="FX31" s="5">
        <f t="shared" si="84"/>
        <v>3</v>
      </c>
      <c r="FY31" s="99">
        <f t="shared" si="85"/>
        <v>0.6</v>
      </c>
      <c r="FZ31" s="5">
        <f t="shared" si="86"/>
        <v>3</v>
      </c>
      <c r="GA31" s="99">
        <f t="shared" si="87"/>
        <v>6.2207999999999986E-2</v>
      </c>
      <c r="GB31" s="100">
        <f t="shared" si="88"/>
        <v>0</v>
      </c>
      <c r="GC31" s="100">
        <f t="shared" si="89"/>
        <v>0</v>
      </c>
      <c r="GD31" s="97">
        <f t="shared" si="90"/>
        <v>0</v>
      </c>
      <c r="GE31" s="5">
        <f t="shared" si="91"/>
        <v>3</v>
      </c>
      <c r="GF31" s="99">
        <f t="shared" si="92"/>
        <v>0.6</v>
      </c>
      <c r="GG31" s="5">
        <f t="shared" si="93"/>
        <v>3</v>
      </c>
      <c r="GH31" s="99">
        <f t="shared" si="94"/>
        <v>6.2207999999999986E-2</v>
      </c>
      <c r="GI31" s="99">
        <f t="shared" si="95"/>
        <v>0.6</v>
      </c>
    </row>
    <row r="32" spans="1:191" ht="129.75" customHeight="1">
      <c r="A32" s="82">
        <v>24</v>
      </c>
      <c r="B32" s="82" t="s">
        <v>363</v>
      </c>
      <c r="C32" s="4" t="s">
        <v>381</v>
      </c>
      <c r="D32" s="83" t="s">
        <v>304</v>
      </c>
      <c r="E32" s="84" t="s">
        <v>281</v>
      </c>
      <c r="F32" s="124" t="s">
        <v>346</v>
      </c>
      <c r="G32" s="85" t="s">
        <v>336</v>
      </c>
      <c r="H32" s="85" t="s">
        <v>284</v>
      </c>
      <c r="I32" s="86" t="s">
        <v>285</v>
      </c>
      <c r="J32" s="87" t="s">
        <v>286</v>
      </c>
      <c r="K32" s="86" t="s">
        <v>69</v>
      </c>
      <c r="L32" s="86" t="s">
        <v>69</v>
      </c>
      <c r="M32" s="86" t="s">
        <v>286</v>
      </c>
      <c r="N32" s="86" t="s">
        <v>69</v>
      </c>
      <c r="O32" s="86" t="s">
        <v>69</v>
      </c>
      <c r="P32" s="86" t="s">
        <v>286</v>
      </c>
      <c r="Q32" s="86" t="s">
        <v>286</v>
      </c>
      <c r="R32" s="86" t="s">
        <v>69</v>
      </c>
      <c r="S32" s="86" t="s">
        <v>69</v>
      </c>
      <c r="T32" s="86" t="s">
        <v>69</v>
      </c>
      <c r="U32" s="86" t="s">
        <v>69</v>
      </c>
      <c r="V32" s="86" t="s">
        <v>69</v>
      </c>
      <c r="W32" s="86" t="s">
        <v>69</v>
      </c>
      <c r="X32" s="86" t="s">
        <v>286</v>
      </c>
      <c r="Y32" s="86" t="s">
        <v>286</v>
      </c>
      <c r="Z32" s="86" t="s">
        <v>286</v>
      </c>
      <c r="AA32" s="86" t="s">
        <v>286</v>
      </c>
      <c r="AB32" s="86" t="s">
        <v>286</v>
      </c>
      <c r="AC32" s="88" t="str">
        <f t="shared" si="0"/>
        <v>3 - Media</v>
      </c>
      <c r="AD32" s="89">
        <f t="shared" si="1"/>
        <v>0.6</v>
      </c>
      <c r="AE32" s="90" t="str">
        <f t="shared" si="2"/>
        <v>4 - Mayor</v>
      </c>
      <c r="AF32" s="89">
        <f t="shared" si="3"/>
        <v>0.52631578947368418</v>
      </c>
      <c r="AG32" s="82" t="str">
        <f t="shared" si="4"/>
        <v>MODERADO</v>
      </c>
      <c r="AH32" s="89">
        <f t="shared" si="5"/>
        <v>0.31578947368421051</v>
      </c>
      <c r="AI32" s="4" t="s">
        <v>382</v>
      </c>
      <c r="AJ32" s="47" t="s">
        <v>380</v>
      </c>
      <c r="AK32" s="84" t="s">
        <v>338</v>
      </c>
      <c r="AL32" s="84" t="s">
        <v>339</v>
      </c>
      <c r="AM32" s="47" t="s">
        <v>291</v>
      </c>
      <c r="AN32" s="91" t="s">
        <v>295</v>
      </c>
      <c r="AO32" s="86" t="s">
        <v>340</v>
      </c>
      <c r="AP32" s="47" t="s">
        <v>297</v>
      </c>
      <c r="AQ32" s="47" t="s">
        <v>291</v>
      </c>
      <c r="AR32" s="91" t="s">
        <v>295</v>
      </c>
      <c r="AS32" s="91" t="s">
        <v>340</v>
      </c>
      <c r="AT32" s="47" t="s">
        <v>297</v>
      </c>
      <c r="AU32" s="47" t="s">
        <v>291</v>
      </c>
      <c r="AV32" s="91" t="s">
        <v>295</v>
      </c>
      <c r="AW32" s="91" t="s">
        <v>340</v>
      </c>
      <c r="AX32" s="47" t="s">
        <v>297</v>
      </c>
      <c r="AY32" s="47" t="s">
        <v>291</v>
      </c>
      <c r="AZ32" s="91" t="s">
        <v>295</v>
      </c>
      <c r="BA32" s="91" t="s">
        <v>340</v>
      </c>
      <c r="BB32" s="47" t="s">
        <v>297</v>
      </c>
      <c r="BC32" s="47" t="s">
        <v>291</v>
      </c>
      <c r="BD32" s="91" t="s">
        <v>295</v>
      </c>
      <c r="BE32" s="91" t="s">
        <v>340</v>
      </c>
      <c r="BF32" s="47" t="s">
        <v>297</v>
      </c>
      <c r="BG32" s="47"/>
      <c r="BH32" s="91"/>
      <c r="BI32" s="91"/>
      <c r="BJ32" s="47"/>
      <c r="BK32" s="47"/>
      <c r="BL32" s="91"/>
      <c r="BM32" s="91"/>
      <c r="BN32" s="47"/>
      <c r="BO32" s="47"/>
      <c r="BP32" s="91"/>
      <c r="BQ32" s="91"/>
      <c r="BR32" s="47"/>
      <c r="BS32" s="47"/>
      <c r="BT32" s="91"/>
      <c r="BU32" s="91"/>
      <c r="BV32" s="47"/>
      <c r="BW32" s="47"/>
      <c r="BX32" s="91"/>
      <c r="BY32" s="91"/>
      <c r="BZ32" s="47"/>
      <c r="CA32" s="47"/>
      <c r="CB32" s="91"/>
      <c r="CC32" s="91"/>
      <c r="CD32" s="47"/>
      <c r="CE32" s="47"/>
      <c r="CF32" s="91"/>
      <c r="CG32" s="91"/>
      <c r="CH32" s="47"/>
      <c r="CI32" s="91"/>
      <c r="CJ32" s="91"/>
      <c r="CK32" s="47"/>
      <c r="CL32" s="92" t="s">
        <v>285</v>
      </c>
      <c r="CM32" s="93">
        <f t="shared" si="96"/>
        <v>0.18947368421052629</v>
      </c>
      <c r="CN32" s="92" t="s">
        <v>299</v>
      </c>
      <c r="CO32" s="93">
        <f t="shared" si="97"/>
        <v>0.18947368421052629</v>
      </c>
      <c r="CP32" s="94" t="str">
        <f t="shared" si="98"/>
        <v>BAJO</v>
      </c>
      <c r="CQ32" s="89">
        <f t="shared" si="6"/>
        <v>3.5900277008310243E-2</v>
      </c>
      <c r="CR32" s="95" t="s">
        <v>309</v>
      </c>
      <c r="CS32" s="94">
        <f t="shared" si="7"/>
        <v>0.1</v>
      </c>
      <c r="CT32" s="47"/>
      <c r="CU32" s="47" t="s">
        <v>301</v>
      </c>
      <c r="CV32" s="4" t="s">
        <v>302</v>
      </c>
      <c r="CW32" s="96"/>
      <c r="CX32" s="97">
        <f t="shared" si="8"/>
        <v>10</v>
      </c>
      <c r="CY32" s="98">
        <f t="shared" si="9"/>
        <v>4</v>
      </c>
      <c r="CZ32" s="97" t="str">
        <f t="shared" si="10"/>
        <v>Mayor</v>
      </c>
      <c r="DA32" s="99">
        <f t="shared" si="11"/>
        <v>0.8</v>
      </c>
      <c r="DB32" s="100">
        <f t="shared" si="12"/>
        <v>0.25</v>
      </c>
      <c r="DC32" s="100">
        <f t="shared" si="13"/>
        <v>0.15</v>
      </c>
      <c r="DD32" s="97">
        <f t="shared" si="14"/>
        <v>0.4</v>
      </c>
      <c r="DE32" s="5">
        <f t="shared" si="15"/>
        <v>3</v>
      </c>
      <c r="DF32" s="99">
        <f t="shared" si="16"/>
        <v>0.6</v>
      </c>
      <c r="DG32" s="5">
        <f t="shared" si="17"/>
        <v>3</v>
      </c>
      <c r="DH32" s="5"/>
      <c r="DI32" s="99">
        <f t="shared" si="18"/>
        <v>0.48</v>
      </c>
      <c r="DJ32" s="100">
        <f t="shared" si="19"/>
        <v>0.25</v>
      </c>
      <c r="DK32" s="100">
        <f t="shared" si="20"/>
        <v>0.15</v>
      </c>
      <c r="DL32" s="97">
        <f t="shared" si="21"/>
        <v>0.4</v>
      </c>
      <c r="DM32" s="5">
        <f t="shared" si="22"/>
        <v>3</v>
      </c>
      <c r="DN32" s="99">
        <f t="shared" si="23"/>
        <v>0.6</v>
      </c>
      <c r="DO32" s="5">
        <f t="shared" si="24"/>
        <v>3</v>
      </c>
      <c r="DP32" s="99">
        <f t="shared" si="25"/>
        <v>0.28799999999999998</v>
      </c>
      <c r="DQ32" s="100">
        <f t="shared" si="26"/>
        <v>0.25</v>
      </c>
      <c r="DR32" s="100">
        <f t="shared" si="27"/>
        <v>0.15</v>
      </c>
      <c r="DS32" s="97">
        <f t="shared" si="28"/>
        <v>0.4</v>
      </c>
      <c r="DT32" s="5">
        <f t="shared" si="29"/>
        <v>3</v>
      </c>
      <c r="DU32" s="99">
        <f t="shared" si="30"/>
        <v>0.6</v>
      </c>
      <c r="DV32" s="5">
        <f t="shared" si="31"/>
        <v>3</v>
      </c>
      <c r="DW32" s="99">
        <f t="shared" si="32"/>
        <v>0.17279999999999998</v>
      </c>
      <c r="DX32" s="100">
        <f t="shared" si="33"/>
        <v>0.25</v>
      </c>
      <c r="DY32" s="100">
        <f>IF(BA32="",0,IF(BA32="Preventivo",0.25,IF(BA32="Detectivo",0.15,IF(#REF!="Correctivo",0.1,0))))</f>
        <v>0.15</v>
      </c>
      <c r="DZ32" s="97">
        <f t="shared" si="34"/>
        <v>0.4</v>
      </c>
      <c r="EA32" s="5">
        <f t="shared" si="35"/>
        <v>3</v>
      </c>
      <c r="EB32" s="99">
        <f t="shared" si="36"/>
        <v>0.6</v>
      </c>
      <c r="EC32" s="5">
        <f t="shared" si="37"/>
        <v>3</v>
      </c>
      <c r="ED32" s="99">
        <f t="shared" si="38"/>
        <v>0.10367999999999998</v>
      </c>
      <c r="EE32" s="100">
        <f t="shared" si="39"/>
        <v>0.25</v>
      </c>
      <c r="EF32" s="100">
        <f t="shared" si="40"/>
        <v>0.15</v>
      </c>
      <c r="EG32" s="97">
        <f t="shared" si="41"/>
        <v>0.4</v>
      </c>
      <c r="EH32" s="5">
        <f t="shared" si="42"/>
        <v>3</v>
      </c>
      <c r="EI32" s="99">
        <f t="shared" si="43"/>
        <v>0.6</v>
      </c>
      <c r="EJ32" s="5">
        <f t="shared" si="44"/>
        <v>3</v>
      </c>
      <c r="EK32" s="99">
        <f t="shared" si="45"/>
        <v>6.2207999999999986E-2</v>
      </c>
      <c r="EL32" s="100">
        <f t="shared" si="46"/>
        <v>0</v>
      </c>
      <c r="EM32" s="100">
        <f t="shared" si="47"/>
        <v>0</v>
      </c>
      <c r="EN32" s="97">
        <f t="shared" si="48"/>
        <v>0</v>
      </c>
      <c r="EO32" s="5">
        <f t="shared" si="49"/>
        <v>3</v>
      </c>
      <c r="EP32" s="99">
        <f t="shared" si="50"/>
        <v>0.6</v>
      </c>
      <c r="EQ32" s="5">
        <f t="shared" si="51"/>
        <v>3</v>
      </c>
      <c r="ER32" s="99">
        <f t="shared" si="52"/>
        <v>6.2207999999999986E-2</v>
      </c>
      <c r="ES32" s="100">
        <f t="shared" si="53"/>
        <v>0</v>
      </c>
      <c r="ET32" s="100">
        <f t="shared" si="54"/>
        <v>0</v>
      </c>
      <c r="EU32" s="97">
        <f t="shared" si="55"/>
        <v>0</v>
      </c>
      <c r="EV32" s="5">
        <f t="shared" si="56"/>
        <v>3</v>
      </c>
      <c r="EW32" s="99">
        <f t="shared" si="57"/>
        <v>0.6</v>
      </c>
      <c r="EX32" s="5">
        <f t="shared" si="58"/>
        <v>3</v>
      </c>
      <c r="EY32" s="99">
        <f t="shared" si="59"/>
        <v>6.2207999999999986E-2</v>
      </c>
      <c r="EZ32" s="100">
        <f t="shared" si="60"/>
        <v>0</v>
      </c>
      <c r="FA32" s="100">
        <f t="shared" si="61"/>
        <v>0</v>
      </c>
      <c r="FB32" s="97">
        <f t="shared" si="62"/>
        <v>0</v>
      </c>
      <c r="FC32" s="5">
        <f t="shared" si="63"/>
        <v>3</v>
      </c>
      <c r="FD32" s="99">
        <f t="shared" si="64"/>
        <v>0.6</v>
      </c>
      <c r="FE32" s="5">
        <f t="shared" si="65"/>
        <v>3</v>
      </c>
      <c r="FF32" s="99">
        <f t="shared" si="66"/>
        <v>6.2207999999999986E-2</v>
      </c>
      <c r="FG32" s="100">
        <f t="shared" si="67"/>
        <v>0</v>
      </c>
      <c r="FH32" s="100">
        <f t="shared" si="68"/>
        <v>0</v>
      </c>
      <c r="FI32" s="97">
        <f t="shared" si="69"/>
        <v>0</v>
      </c>
      <c r="FJ32" s="5">
        <f t="shared" si="70"/>
        <v>3</v>
      </c>
      <c r="FK32" s="99">
        <f t="shared" si="71"/>
        <v>0.6</v>
      </c>
      <c r="FL32" s="5">
        <f t="shared" si="72"/>
        <v>3</v>
      </c>
      <c r="FM32" s="99">
        <f t="shared" si="73"/>
        <v>6.2207999999999986E-2</v>
      </c>
      <c r="FN32" s="100">
        <f t="shared" si="74"/>
        <v>0</v>
      </c>
      <c r="FO32" s="100">
        <f t="shared" si="75"/>
        <v>0</v>
      </c>
      <c r="FP32" s="97">
        <f t="shared" si="76"/>
        <v>0</v>
      </c>
      <c r="FQ32" s="5">
        <f t="shared" si="77"/>
        <v>3</v>
      </c>
      <c r="FR32" s="99">
        <f t="shared" si="78"/>
        <v>0.6</v>
      </c>
      <c r="FS32" s="5">
        <f t="shared" si="79"/>
        <v>3</v>
      </c>
      <c r="FT32" s="99">
        <f t="shared" si="80"/>
        <v>6.2207999999999986E-2</v>
      </c>
      <c r="FU32" s="100">
        <f t="shared" si="81"/>
        <v>0</v>
      </c>
      <c r="FV32" s="100">
        <f t="shared" si="82"/>
        <v>0</v>
      </c>
      <c r="FW32" s="97">
        <f t="shared" si="83"/>
        <v>0</v>
      </c>
      <c r="FX32" s="5">
        <f t="shared" si="84"/>
        <v>3</v>
      </c>
      <c r="FY32" s="99">
        <f t="shared" si="85"/>
        <v>0.6</v>
      </c>
      <c r="FZ32" s="5">
        <f t="shared" si="86"/>
        <v>3</v>
      </c>
      <c r="GA32" s="99">
        <f t="shared" si="87"/>
        <v>6.2207999999999986E-2</v>
      </c>
      <c r="GB32" s="100">
        <f t="shared" si="88"/>
        <v>0</v>
      </c>
      <c r="GC32" s="100">
        <f t="shared" si="89"/>
        <v>0</v>
      </c>
      <c r="GD32" s="97">
        <f t="shared" si="90"/>
        <v>0</v>
      </c>
      <c r="GE32" s="5">
        <f t="shared" si="91"/>
        <v>3</v>
      </c>
      <c r="GF32" s="99">
        <f t="shared" si="92"/>
        <v>0.6</v>
      </c>
      <c r="GG32" s="5">
        <f t="shared" si="93"/>
        <v>3</v>
      </c>
      <c r="GH32" s="99">
        <f t="shared" si="94"/>
        <v>6.2207999999999986E-2</v>
      </c>
      <c r="GI32" s="99">
        <f t="shared" si="95"/>
        <v>0.6</v>
      </c>
    </row>
    <row r="33" spans="30:30" ht="9.75" customHeight="1">
      <c r="AD33" s="89" t="str">
        <f t="shared" si="1"/>
        <v/>
      </c>
    </row>
    <row r="34" spans="30:30" ht="9.75" customHeight="1">
      <c r="AD34" s="89" t="str">
        <f t="shared" si="1"/>
        <v/>
      </c>
    </row>
    <row r="89" spans="96:99" ht="9.75" customHeight="1">
      <c r="CR89" s="125" t="s">
        <v>383</v>
      </c>
      <c r="CS89" s="38">
        <f>SUM(CS9:CS88)</f>
        <v>2.4000000000000008</v>
      </c>
      <c r="CU89" s="38">
        <f>COUNT(CS9:CS32)</f>
        <v>24</v>
      </c>
    </row>
    <row r="671" spans="1:1 1680:1689" ht="9.75" customHeight="1">
      <c r="A671" s="126" t="s">
        <v>2</v>
      </c>
      <c r="BLP671" s="126" t="s">
        <v>2</v>
      </c>
    </row>
    <row r="672" spans="1:1 1680:1689" ht="9.75" customHeight="1">
      <c r="BLW672" s="655" t="s">
        <v>124</v>
      </c>
      <c r="BLX672" s="605"/>
      <c r="BLY672" s="606"/>
    </row>
    <row r="673" spans="1681:1691" ht="9.75" customHeight="1">
      <c r="BLU673" s="128">
        <v>1</v>
      </c>
      <c r="BLV673" s="128">
        <v>2</v>
      </c>
      <c r="BLW673" s="128">
        <v>3</v>
      </c>
      <c r="BLX673" s="129">
        <v>4</v>
      </c>
      <c r="BLY673" s="129">
        <v>5</v>
      </c>
      <c r="BLZ673" s="16"/>
      <c r="BMA673" s="16"/>
    </row>
    <row r="674" spans="1681:1691" ht="9.75" customHeight="1">
      <c r="BLU674" s="130" t="s">
        <v>384</v>
      </c>
      <c r="BLV674" s="130" t="s">
        <v>385</v>
      </c>
      <c r="BLW674" s="130" t="s">
        <v>299</v>
      </c>
      <c r="BLX674" s="130" t="s">
        <v>316</v>
      </c>
      <c r="BLY674" s="130" t="s">
        <v>386</v>
      </c>
      <c r="BLZ674" s="130"/>
      <c r="BMA674" s="130"/>
    </row>
    <row r="675" spans="1681:1691" ht="9.75" customHeight="1">
      <c r="BLU675" s="128">
        <v>1</v>
      </c>
      <c r="BLV675" s="128">
        <v>2</v>
      </c>
      <c r="BLW675" s="128">
        <v>3</v>
      </c>
      <c r="BLX675" s="129">
        <v>4</v>
      </c>
      <c r="BLY675" s="129">
        <v>5</v>
      </c>
      <c r="BLZ675" s="16"/>
      <c r="BMA675" s="16"/>
    </row>
    <row r="676" spans="1681:1691" ht="9.75" customHeight="1">
      <c r="BLQ676" s="661" t="s">
        <v>122</v>
      </c>
      <c r="BLR676" s="16">
        <v>5</v>
      </c>
      <c r="BLS676" s="130" t="s">
        <v>387</v>
      </c>
      <c r="BLT676" s="16">
        <v>5</v>
      </c>
      <c r="BLU676" s="132" t="s">
        <v>388</v>
      </c>
      <c r="BLV676" s="133" t="s">
        <v>389</v>
      </c>
      <c r="BLW676" s="133" t="s">
        <v>389</v>
      </c>
      <c r="BLX676" s="134" t="s">
        <v>390</v>
      </c>
      <c r="BLY676" s="134" t="s">
        <v>390</v>
      </c>
      <c r="BLZ676" s="135"/>
      <c r="BMA676" s="135"/>
    </row>
    <row r="677" spans="1681:1691" ht="9.75" customHeight="1">
      <c r="BLQ677" s="653"/>
      <c r="BLR677" s="16">
        <v>4</v>
      </c>
      <c r="BLS677" s="130" t="s">
        <v>311</v>
      </c>
      <c r="BLT677" s="16">
        <v>4</v>
      </c>
      <c r="BLU677" s="132" t="s">
        <v>388</v>
      </c>
      <c r="BLV677" s="132" t="s">
        <v>388</v>
      </c>
      <c r="BLW677" s="133" t="s">
        <v>389</v>
      </c>
      <c r="BLX677" s="134" t="s">
        <v>390</v>
      </c>
      <c r="BLY677" s="134" t="s">
        <v>390</v>
      </c>
      <c r="BLZ677" s="135"/>
      <c r="BMA677" s="135"/>
    </row>
    <row r="678" spans="1681:1691" ht="9.75" customHeight="1">
      <c r="BLQ678" s="653"/>
      <c r="BLR678" s="16">
        <v>3</v>
      </c>
      <c r="BLS678" s="130" t="s">
        <v>285</v>
      </c>
      <c r="BLT678" s="16">
        <v>3</v>
      </c>
      <c r="BLU678" s="132" t="s">
        <v>388</v>
      </c>
      <c r="BLV678" s="132" t="s">
        <v>388</v>
      </c>
      <c r="BLW678" s="133" t="s">
        <v>389</v>
      </c>
      <c r="BLX678" s="133" t="s">
        <v>389</v>
      </c>
      <c r="BLY678" s="133" t="s">
        <v>389</v>
      </c>
      <c r="BLZ678" s="135"/>
      <c r="BMA678" s="135"/>
    </row>
    <row r="679" spans="1681:1691" ht="9.75" customHeight="1">
      <c r="BLQ679" s="653"/>
      <c r="BLR679" s="16">
        <v>2</v>
      </c>
      <c r="BLS679" s="130" t="s">
        <v>315</v>
      </c>
      <c r="BLT679" s="16">
        <v>2</v>
      </c>
      <c r="BLU679" s="136" t="s">
        <v>70</v>
      </c>
      <c r="BLV679" s="132" t="s">
        <v>388</v>
      </c>
      <c r="BLW679" s="132" t="s">
        <v>388</v>
      </c>
      <c r="BLX679" s="132" t="s">
        <v>388</v>
      </c>
      <c r="BLY679" s="133" t="s">
        <v>389</v>
      </c>
      <c r="BLZ679" s="135"/>
      <c r="BMA679" s="135"/>
    </row>
    <row r="680" spans="1681:1691" ht="9.75" customHeight="1">
      <c r="BLQ680" s="653"/>
      <c r="BLR680" s="16">
        <v>1</v>
      </c>
      <c r="BLS680" s="130" t="s">
        <v>298</v>
      </c>
      <c r="BLT680" s="16">
        <v>1</v>
      </c>
      <c r="BLU680" s="136" t="s">
        <v>70</v>
      </c>
      <c r="BLV680" s="136" t="s">
        <v>70</v>
      </c>
      <c r="BLW680" s="132" t="s">
        <v>388</v>
      </c>
      <c r="BLX680" s="132" t="s">
        <v>388</v>
      </c>
      <c r="BLY680" s="132" t="s">
        <v>388</v>
      </c>
      <c r="BLZ680" s="135"/>
      <c r="BMA680" s="135"/>
    </row>
    <row r="681" spans="1681:1691" ht="9.75" customHeight="1"/>
    <row r="682" spans="1681:1691" ht="9.75" customHeight="1"/>
    <row r="683" spans="1681:1691" ht="9.75" customHeight="1">
      <c r="BMA683" s="13" t="s">
        <v>391</v>
      </c>
    </row>
    <row r="684" spans="1681:1691" ht="19.5" customHeight="1">
      <c r="BMA684" s="137" t="s">
        <v>318</v>
      </c>
    </row>
    <row r="685" spans="1681:1691" ht="30" customHeight="1">
      <c r="BMA685" s="137" t="s">
        <v>282</v>
      </c>
    </row>
    <row r="686" spans="1681:1691" ht="9.75" customHeight="1">
      <c r="BMA686" s="137" t="s">
        <v>392</v>
      </c>
    </row>
    <row r="687" spans="1681:1691" ht="9.75" customHeight="1">
      <c r="BMA687" s="137" t="s">
        <v>305</v>
      </c>
    </row>
    <row r="689" spans="1693:1696" ht="9.75" customHeight="1">
      <c r="BMC689" s="13" t="s">
        <v>393</v>
      </c>
    </row>
    <row r="690" spans="1693:1696" ht="9.75" customHeight="1">
      <c r="BMC690" s="138" t="s">
        <v>329</v>
      </c>
    </row>
    <row r="691" spans="1693:1696" ht="9.75" customHeight="1">
      <c r="BMC691" s="138" t="s">
        <v>394</v>
      </c>
    </row>
    <row r="692" spans="1693:1696" ht="9.75" customHeight="1">
      <c r="BMC692" s="138" t="s">
        <v>395</v>
      </c>
    </row>
    <row r="693" spans="1693:1696" ht="9.75" customHeight="1">
      <c r="BMC693" s="138" t="s">
        <v>396</v>
      </c>
    </row>
    <row r="694" spans="1693:1696" ht="19.5" customHeight="1">
      <c r="BMC694" s="138" t="s">
        <v>397</v>
      </c>
    </row>
    <row r="695" spans="1693:1696" ht="19.5" customHeight="1">
      <c r="BMC695" s="138" t="s">
        <v>306</v>
      </c>
    </row>
    <row r="696" spans="1693:1696" ht="9.75" customHeight="1">
      <c r="BMC696" s="138" t="s">
        <v>398</v>
      </c>
    </row>
    <row r="697" spans="1693:1696" ht="9.75" customHeight="1">
      <c r="BMC697" s="138" t="s">
        <v>399</v>
      </c>
    </row>
    <row r="698" spans="1693:1696" ht="9.75" customHeight="1">
      <c r="BMC698" s="138" t="s">
        <v>400</v>
      </c>
    </row>
    <row r="699" spans="1693:1696" ht="9.75" customHeight="1">
      <c r="BMC699" s="138" t="s">
        <v>342</v>
      </c>
    </row>
    <row r="700" spans="1693:1696" ht="9.75" customHeight="1">
      <c r="BMC700" s="138" t="s">
        <v>401</v>
      </c>
    </row>
    <row r="701" spans="1693:1696" ht="19.5" customHeight="1">
      <c r="BMC701" s="138" t="s">
        <v>402</v>
      </c>
    </row>
    <row r="702" spans="1693:1696" ht="9.75" customHeight="1">
      <c r="BME702" s="138"/>
    </row>
    <row r="703" spans="1693:1696" ht="9.75" customHeight="1"/>
    <row r="704" spans="1693:1696" ht="9.75" customHeight="1">
      <c r="BMF704" s="15" t="s">
        <v>403</v>
      </c>
    </row>
    <row r="705" spans="1696:1701" ht="9.75" customHeight="1">
      <c r="BMF705" s="102" t="s">
        <v>304</v>
      </c>
    </row>
    <row r="706" spans="1696:1701" ht="19.5" customHeight="1">
      <c r="BMF706" s="102" t="s">
        <v>280</v>
      </c>
    </row>
    <row r="707" spans="1696:1701" ht="9.75" customHeight="1">
      <c r="BMF707" s="102"/>
    </row>
    <row r="708" spans="1696:1701" ht="9.75" customHeight="1"/>
    <row r="709" spans="1696:1701" ht="9.75" customHeight="1"/>
    <row r="710" spans="1696:1701" ht="9.75" customHeight="1">
      <c r="BMH710" s="16" t="s">
        <v>404</v>
      </c>
    </row>
    <row r="711" spans="1696:1701" ht="9.75" customHeight="1">
      <c r="BMH711" s="139" t="s">
        <v>328</v>
      </c>
    </row>
    <row r="712" spans="1696:1701" ht="9.75" customHeight="1">
      <c r="BMH712" s="139" t="s">
        <v>405</v>
      </c>
    </row>
    <row r="713" spans="1696:1701" ht="9.75" customHeight="1">
      <c r="BMH713" s="139" t="s">
        <v>406</v>
      </c>
    </row>
    <row r="714" spans="1696:1701" ht="9.75" customHeight="1">
      <c r="BMH714" s="139" t="s">
        <v>407</v>
      </c>
    </row>
    <row r="715" spans="1696:1701" ht="9.75" customHeight="1">
      <c r="BMH715" s="139" t="s">
        <v>408</v>
      </c>
    </row>
    <row r="716" spans="1696:1701" ht="9.75" customHeight="1">
      <c r="BMH716" s="139" t="s">
        <v>409</v>
      </c>
    </row>
    <row r="717" spans="1696:1701" ht="9.75" customHeight="1">
      <c r="BMH717" s="139" t="s">
        <v>410</v>
      </c>
    </row>
    <row r="718" spans="1696:1701" ht="9.75" customHeight="1">
      <c r="BMH718" s="139" t="s">
        <v>411</v>
      </c>
    </row>
    <row r="719" spans="1696:1701" ht="9.75" customHeight="1">
      <c r="BMH719" s="139" t="s">
        <v>281</v>
      </c>
    </row>
    <row r="720" spans="1696:1701" ht="9.75" customHeight="1">
      <c r="BMH720" s="15"/>
      <c r="BMK720" s="13" t="s">
        <v>412</v>
      </c>
    </row>
    <row r="721" spans="1701:1703" ht="9.75" customHeight="1">
      <c r="BMK721" s="13" t="s">
        <v>413</v>
      </c>
    </row>
    <row r="722" spans="1701:1703" ht="9.75" customHeight="1">
      <c r="BMK722" s="13" t="s">
        <v>414</v>
      </c>
    </row>
    <row r="723" spans="1701:1703" ht="9.75" customHeight="1">
      <c r="BMK723" s="13" t="s">
        <v>415</v>
      </c>
    </row>
    <row r="724" spans="1701:1703" ht="9.75" customHeight="1">
      <c r="BMK724" s="13" t="s">
        <v>416</v>
      </c>
    </row>
    <row r="725" spans="1701:1703" ht="9.75" customHeight="1">
      <c r="BMK725" s="13" t="s">
        <v>417</v>
      </c>
    </row>
    <row r="726" spans="1701:1703" ht="9.75" customHeight="1">
      <c r="BMK726" s="13" t="s">
        <v>418</v>
      </c>
    </row>
    <row r="727" spans="1701:1703" ht="9.75" customHeight="1">
      <c r="BMK727" s="13" t="s">
        <v>419</v>
      </c>
    </row>
    <row r="728" spans="1701:1703" ht="9.75" customHeight="1">
      <c r="BMK728" s="13" t="s">
        <v>420</v>
      </c>
    </row>
    <row r="729" spans="1701:1703" ht="9.75" customHeight="1"/>
    <row r="730" spans="1701:1703" ht="9.75" customHeight="1"/>
    <row r="731" spans="1701:1703" ht="9.75" customHeight="1">
      <c r="BMM731" s="13" t="s">
        <v>421</v>
      </c>
    </row>
    <row r="732" spans="1701:1703" ht="19.5" customHeight="1">
      <c r="BMM732" s="140" t="s">
        <v>422</v>
      </c>
    </row>
    <row r="733" spans="1701:1703" ht="9.75" customHeight="1">
      <c r="BMM733" s="140" t="s">
        <v>423</v>
      </c>
    </row>
    <row r="734" spans="1701:1703" ht="9.75" customHeight="1">
      <c r="BMM734" s="140" t="s">
        <v>424</v>
      </c>
    </row>
    <row r="735" spans="1701:1703" ht="19.5" customHeight="1">
      <c r="BMM735" s="140" t="s">
        <v>425</v>
      </c>
    </row>
    <row r="736" spans="1701:1703" ht="9.75" customHeight="1">
      <c r="BMM736" s="140" t="s">
        <v>426</v>
      </c>
    </row>
    <row r="737" spans="1703:1703" ht="19.5" customHeight="1">
      <c r="BMM737" s="141" t="s">
        <v>427</v>
      </c>
    </row>
    <row r="738" spans="1703:1703" ht="9.75" customHeight="1">
      <c r="BMM738" s="140" t="s">
        <v>428</v>
      </c>
    </row>
    <row r="739" spans="1703:1703" ht="19.5" customHeight="1">
      <c r="BMM739" s="140" t="s">
        <v>429</v>
      </c>
    </row>
    <row r="740" spans="1703:1703" ht="19.5" customHeight="1">
      <c r="BMM740" s="140" t="s">
        <v>430</v>
      </c>
    </row>
    <row r="741" spans="1703:1703" ht="19.5" customHeight="1">
      <c r="BMM741" s="140" t="s">
        <v>431</v>
      </c>
    </row>
    <row r="742" spans="1703:1703" ht="30" customHeight="1">
      <c r="BMM742" s="140" t="s">
        <v>432</v>
      </c>
    </row>
    <row r="743" spans="1703:1703" ht="19.5" customHeight="1">
      <c r="BMM743" s="140" t="s">
        <v>433</v>
      </c>
    </row>
    <row r="744" spans="1703:1703" ht="19.5" customHeight="1">
      <c r="BMM744" s="140" t="s">
        <v>284</v>
      </c>
    </row>
    <row r="745" spans="1703:1703" ht="9.75" customHeight="1">
      <c r="BMM745" s="140" t="s">
        <v>434</v>
      </c>
    </row>
    <row r="746" spans="1703:1703" ht="9.75" customHeight="1">
      <c r="BMM746" s="140" t="s">
        <v>330</v>
      </c>
    </row>
    <row r="747" spans="1703:1703" ht="9.75" customHeight="1">
      <c r="BMM747" s="140" t="s">
        <v>435</v>
      </c>
    </row>
    <row r="748" spans="1703:1703" ht="9.75" customHeight="1">
      <c r="BMM748" s="140" t="s">
        <v>436</v>
      </c>
    </row>
    <row r="749" spans="1703:1703" ht="9.75" customHeight="1">
      <c r="BMM749" s="140" t="s">
        <v>437</v>
      </c>
    </row>
    <row r="750" spans="1703:1703" ht="9.75" customHeight="1">
      <c r="BMM750" s="140" t="s">
        <v>438</v>
      </c>
    </row>
    <row r="758" spans="1706:1708" ht="9.75" customHeight="1">
      <c r="BMP758" s="13" t="s">
        <v>413</v>
      </c>
    </row>
    <row r="759" spans="1706:1708" ht="9.75" customHeight="1">
      <c r="BMP759" s="13" t="s">
        <v>439</v>
      </c>
    </row>
    <row r="760" spans="1706:1708" ht="9.75" customHeight="1">
      <c r="BMP760" s="13" t="s">
        <v>440</v>
      </c>
    </row>
    <row r="761" spans="1706:1708" ht="9.75" customHeight="1">
      <c r="BMP761" s="13" t="s">
        <v>441</v>
      </c>
    </row>
    <row r="762" spans="1706:1708" ht="9.75" customHeight="1">
      <c r="BMP762" s="13" t="s">
        <v>442</v>
      </c>
    </row>
    <row r="763" spans="1706:1708" ht="9.75" customHeight="1">
      <c r="BMP763" s="13" t="s">
        <v>443</v>
      </c>
    </row>
    <row r="764" spans="1706:1708" ht="9.75" customHeight="1"/>
    <row r="765" spans="1706:1708" ht="9.75" customHeight="1"/>
    <row r="766" spans="1706:1708" ht="9.75" customHeight="1"/>
    <row r="767" spans="1706:1708" ht="10.5" customHeight="1">
      <c r="BMR767" s="142" t="s">
        <v>294</v>
      </c>
    </row>
    <row r="768" spans="1706:1708" ht="9.75" customHeight="1">
      <c r="BMR768" s="130" t="s">
        <v>387</v>
      </c>
    </row>
    <row r="769" spans="1683:1710" ht="9.75" customHeight="1">
      <c r="BMR769" s="130" t="s">
        <v>311</v>
      </c>
    </row>
    <row r="770" spans="1683:1710" ht="9.75" customHeight="1">
      <c r="BMR770" s="130" t="s">
        <v>285</v>
      </c>
    </row>
    <row r="771" spans="1683:1710" ht="9.75" customHeight="1">
      <c r="BMR771" s="130" t="s">
        <v>315</v>
      </c>
      <c r="BMT771" s="130"/>
    </row>
    <row r="772" spans="1683:1710" ht="9.75" customHeight="1">
      <c r="BMR772" s="130" t="s">
        <v>298</v>
      </c>
    </row>
    <row r="773" spans="1683:1710" ht="9.75" customHeight="1">
      <c r="BMR773" s="130"/>
    </row>
    <row r="774" spans="1683:1710" ht="10.5" customHeight="1">
      <c r="BMR774" s="130"/>
      <c r="BMT774" s="142" t="s">
        <v>297</v>
      </c>
    </row>
    <row r="775" spans="1683:1710" ht="9.75" customHeight="1">
      <c r="BMR775" s="130"/>
      <c r="BMT775" s="130" t="s">
        <v>386</v>
      </c>
    </row>
    <row r="776" spans="1683:1710" ht="9.75" customHeight="1">
      <c r="BLT776" s="16"/>
      <c r="BMR776" s="130"/>
      <c r="BMT776" s="130" t="s">
        <v>316</v>
      </c>
    </row>
    <row r="777" spans="1683:1710" ht="9.75" customHeight="1">
      <c r="BMR777" s="130"/>
      <c r="BMT777" s="130" t="s">
        <v>299</v>
      </c>
    </row>
    <row r="778" spans="1683:1710" ht="9.75" customHeight="1">
      <c r="BMR778" s="130"/>
      <c r="BMT778" s="130" t="s">
        <v>385</v>
      </c>
    </row>
    <row r="779" spans="1683:1710" ht="9.75" customHeight="1">
      <c r="BMR779" s="130"/>
      <c r="BMT779" s="130" t="s">
        <v>384</v>
      </c>
    </row>
    <row r="780" spans="1683:1710" ht="9.75" customHeight="1">
      <c r="BMR780" s="130"/>
    </row>
    <row r="781" spans="1683:1710" ht="9.75" customHeight="1">
      <c r="BLS781" s="13" t="s">
        <v>444</v>
      </c>
      <c r="BLT781" s="16"/>
      <c r="BMP781" s="13" t="s">
        <v>445</v>
      </c>
      <c r="BMR781" s="130"/>
    </row>
    <row r="782" spans="1683:1710" ht="9.75" customHeight="1">
      <c r="BLS782" s="13" t="s">
        <v>446</v>
      </c>
      <c r="BLT782" s="16">
        <v>0</v>
      </c>
      <c r="BLU782" s="13" t="s">
        <v>447</v>
      </c>
      <c r="BMP782" s="13" t="s">
        <v>448</v>
      </c>
      <c r="BMR782" s="130"/>
    </row>
    <row r="783" spans="1683:1710" ht="9.75" customHeight="1">
      <c r="BLS783" s="13" t="s">
        <v>449</v>
      </c>
      <c r="BLT783" s="16">
        <v>1</v>
      </c>
      <c r="BLU783" s="13" t="s">
        <v>450</v>
      </c>
      <c r="BMP783" s="13" t="s">
        <v>451</v>
      </c>
      <c r="BMR783" s="130"/>
    </row>
    <row r="784" spans="1683:1710" ht="9.75" customHeight="1">
      <c r="BLS784" s="13" t="s">
        <v>452</v>
      </c>
      <c r="BLT784" s="16">
        <v>2</v>
      </c>
      <c r="BLU784" s="13" t="s">
        <v>453</v>
      </c>
      <c r="BMP784" s="13" t="s">
        <v>454</v>
      </c>
    </row>
    <row r="785" spans="1706:1719" ht="10.5" customHeight="1">
      <c r="BMP785" s="13" t="s">
        <v>455</v>
      </c>
      <c r="BMT785" s="142"/>
    </row>
    <row r="786" spans="1706:1719" ht="10.5" customHeight="1">
      <c r="BMP786" s="13" t="s">
        <v>456</v>
      </c>
      <c r="BMT786" s="130"/>
      <c r="BMW786" s="16" t="s">
        <v>457</v>
      </c>
      <c r="BMX786" s="666" t="s">
        <v>458</v>
      </c>
      <c r="BMY786" s="618"/>
      <c r="BMZ786" s="618"/>
      <c r="BNA786" s="16" t="s">
        <v>459</v>
      </c>
      <c r="BNC786" s="144" t="s">
        <v>6</v>
      </c>
    </row>
    <row r="787" spans="1706:1719" ht="10.5" customHeight="1">
      <c r="BMP787" s="13" t="s">
        <v>460</v>
      </c>
      <c r="BMT787" s="130"/>
      <c r="BMW787" s="144" t="s">
        <v>461</v>
      </c>
      <c r="BMX787" s="144" t="s">
        <v>462</v>
      </c>
      <c r="BMY787" s="144" t="s">
        <v>463</v>
      </c>
      <c r="BMZ787" s="144" t="s">
        <v>464</v>
      </c>
      <c r="BNA787" s="144" t="s">
        <v>465</v>
      </c>
      <c r="BNC787" s="145" t="s">
        <v>466</v>
      </c>
    </row>
    <row r="788" spans="1706:1719" ht="9.75" customHeight="1">
      <c r="BMP788" s="13" t="s">
        <v>467</v>
      </c>
      <c r="BMT788" s="130"/>
      <c r="BMW788" s="13" t="s">
        <v>468</v>
      </c>
      <c r="BMX788" s="13" t="s">
        <v>469</v>
      </c>
      <c r="BMY788" s="13" t="s">
        <v>470</v>
      </c>
      <c r="BMZ788" s="13" t="s">
        <v>294</v>
      </c>
      <c r="BNA788" s="13" t="s">
        <v>471</v>
      </c>
      <c r="BNC788" s="128" t="s">
        <v>472</v>
      </c>
    </row>
    <row r="789" spans="1706:1719" ht="9.75" customHeight="1">
      <c r="BMP789" s="13" t="s">
        <v>473</v>
      </c>
      <c r="BMW789" s="13" t="s">
        <v>474</v>
      </c>
      <c r="BMX789" s="13" t="s">
        <v>475</v>
      </c>
      <c r="BMY789" s="13" t="s">
        <v>476</v>
      </c>
      <c r="BMZ789" s="13" t="s">
        <v>297</v>
      </c>
      <c r="BNA789" s="13" t="s">
        <v>477</v>
      </c>
      <c r="BNC789" s="128" t="s">
        <v>478</v>
      </c>
    </row>
    <row r="790" spans="1706:1719" ht="9.75" customHeight="1">
      <c r="BMP790" s="13" t="s">
        <v>479</v>
      </c>
      <c r="BMW790" s="13" t="s">
        <v>414</v>
      </c>
      <c r="BMX790" s="13" t="s">
        <v>480</v>
      </c>
      <c r="BMY790" s="13" t="s">
        <v>481</v>
      </c>
      <c r="BNA790" s="13" t="s">
        <v>482</v>
      </c>
      <c r="BNC790" s="128" t="s">
        <v>483</v>
      </c>
    </row>
    <row r="791" spans="1706:1719" ht="9.75" customHeight="1">
      <c r="BMP791" s="13" t="s">
        <v>484</v>
      </c>
      <c r="BMW791" s="13" t="s">
        <v>451</v>
      </c>
      <c r="BNA791" s="13" t="s">
        <v>485</v>
      </c>
      <c r="BNC791" s="128" t="s">
        <v>486</v>
      </c>
    </row>
    <row r="792" spans="1706:1719" ht="9.75" customHeight="1">
      <c r="BMW792" s="13" t="s">
        <v>454</v>
      </c>
      <c r="BNC792" s="128" t="s">
        <v>487</v>
      </c>
    </row>
    <row r="793" spans="1706:1719" ht="9.75" customHeight="1">
      <c r="BMW793" s="13" t="s">
        <v>488</v>
      </c>
      <c r="BNC793" s="128" t="s">
        <v>489</v>
      </c>
    </row>
    <row r="794" spans="1706:1719" ht="9.75" customHeight="1">
      <c r="BMW794" s="13" t="s">
        <v>490</v>
      </c>
      <c r="BNC794" s="128" t="s">
        <v>491</v>
      </c>
    </row>
    <row r="795" spans="1706:1719" ht="9.75" customHeight="1">
      <c r="BMW795" s="13" t="s">
        <v>492</v>
      </c>
      <c r="BNC795" s="128" t="s">
        <v>493</v>
      </c>
    </row>
    <row r="796" spans="1706:1719" ht="9.75" customHeight="1">
      <c r="BMW796" s="13" t="s">
        <v>404</v>
      </c>
      <c r="BNC796" s="128" t="s">
        <v>494</v>
      </c>
    </row>
    <row r="797" spans="1706:1719" ht="9.75" customHeight="1">
      <c r="BMW797" s="13" t="s">
        <v>456</v>
      </c>
      <c r="BNA797" s="81"/>
      <c r="BNC797" s="128" t="s">
        <v>495</v>
      </c>
    </row>
    <row r="798" spans="1706:1719" ht="9.75" customHeight="1">
      <c r="BMW798" s="13" t="s">
        <v>460</v>
      </c>
      <c r="BNA798" s="81"/>
      <c r="BNC798" s="128" t="s">
        <v>496</v>
      </c>
    </row>
    <row r="799" spans="1706:1719" ht="9.75" customHeight="1">
      <c r="BMW799" s="13" t="s">
        <v>467</v>
      </c>
      <c r="BNA799" s="81"/>
      <c r="BNC799" s="128" t="s">
        <v>497</v>
      </c>
    </row>
    <row r="800" spans="1706:1719" ht="9.75" customHeight="1">
      <c r="BMW800" s="13" t="s">
        <v>473</v>
      </c>
      <c r="BNA800" s="81"/>
      <c r="BNC800" s="128" t="s">
        <v>498</v>
      </c>
    </row>
    <row r="801" spans="1713:1719" ht="9.75" customHeight="1">
      <c r="BMW801" s="13" t="s">
        <v>479</v>
      </c>
      <c r="BNA801" s="81"/>
      <c r="BNC801" s="128" t="s">
        <v>499</v>
      </c>
    </row>
    <row r="802" spans="1713:1719" ht="9.75" customHeight="1">
      <c r="BMW802" s="13" t="s">
        <v>484</v>
      </c>
      <c r="BNA802" s="81"/>
      <c r="BNC802" s="128" t="s">
        <v>500</v>
      </c>
    </row>
    <row r="803" spans="1713:1719" ht="9.75" customHeight="1">
      <c r="BNC803" s="128" t="s">
        <v>501</v>
      </c>
    </row>
    <row r="804" spans="1713:1719" ht="9.75" customHeight="1">
      <c r="BNC804" s="128" t="s">
        <v>502</v>
      </c>
    </row>
    <row r="805" spans="1713:1719" ht="9.75" customHeight="1">
      <c r="BNC805" s="128" t="s">
        <v>503</v>
      </c>
    </row>
    <row r="806" spans="1713:1719" ht="9.75" customHeight="1">
      <c r="BNC806" s="128" t="s">
        <v>504</v>
      </c>
    </row>
    <row r="807" spans="1713:1719" ht="9.75" customHeight="1">
      <c r="BNC807" s="128" t="s">
        <v>505</v>
      </c>
    </row>
    <row r="808" spans="1713:1719" ht="9.75" customHeight="1">
      <c r="BNC808" s="128" t="s">
        <v>506</v>
      </c>
    </row>
    <row r="809" spans="1713:1719" ht="9.75" customHeight="1">
      <c r="BNC809" s="128" t="s">
        <v>507</v>
      </c>
    </row>
    <row r="810" spans="1713:1719" ht="9.75" customHeight="1">
      <c r="BNC810" s="128" t="s">
        <v>508</v>
      </c>
    </row>
    <row r="811" spans="1713:1719" ht="9.75" customHeight="1">
      <c r="BNC811" s="128" t="s">
        <v>509</v>
      </c>
    </row>
    <row r="812" spans="1713:1719" ht="9.75" customHeight="1">
      <c r="BNC812" s="128" t="s">
        <v>5</v>
      </c>
    </row>
    <row r="813" spans="1713:1719" ht="9.75" customHeight="1">
      <c r="BNC813" s="128" t="s">
        <v>510</v>
      </c>
    </row>
    <row r="814" spans="1713:1719" ht="9.75" customHeight="1">
      <c r="BNC814" s="128" t="s">
        <v>511</v>
      </c>
    </row>
    <row r="815" spans="1713:1719" ht="9.75" customHeight="1">
      <c r="BNC815" s="128" t="s">
        <v>512</v>
      </c>
    </row>
    <row r="816" spans="1713:1719" ht="9.75" customHeight="1">
      <c r="BNC816" s="128" t="s">
        <v>513</v>
      </c>
    </row>
    <row r="817" spans="1719:1725" ht="9.75" customHeight="1">
      <c r="BNC817" s="67" t="s">
        <v>514</v>
      </c>
    </row>
    <row r="818" spans="1719:1725" ht="9.75" customHeight="1">
      <c r="BNC818" s="128" t="s">
        <v>515</v>
      </c>
    </row>
    <row r="819" spans="1719:1725" ht="9.75" customHeight="1">
      <c r="BNC819" s="128" t="s">
        <v>516</v>
      </c>
    </row>
    <row r="820" spans="1719:1725" ht="9.75" customHeight="1">
      <c r="BNC820" s="128" t="s">
        <v>517</v>
      </c>
    </row>
    <row r="821" spans="1719:1725" ht="9.75" customHeight="1">
      <c r="BNC821" s="128" t="s">
        <v>518</v>
      </c>
    </row>
    <row r="822" spans="1719:1725" ht="9.75" customHeight="1"/>
    <row r="823" spans="1719:1725" ht="9.75" customHeight="1"/>
    <row r="824" spans="1719:1725" ht="9.75" customHeight="1">
      <c r="BNE824" s="13" t="s">
        <v>69</v>
      </c>
    </row>
    <row r="825" spans="1719:1725" ht="9.75" customHeight="1">
      <c r="BNE825" s="13" t="s">
        <v>286</v>
      </c>
    </row>
    <row r="826" spans="1719:1725" ht="9.75" customHeight="1"/>
    <row r="827" spans="1719:1725" ht="9.75" customHeight="1">
      <c r="BNG827" s="13" t="s">
        <v>519</v>
      </c>
    </row>
    <row r="828" spans="1719:1725" ht="9.75" customHeight="1">
      <c r="BNG828" s="13" t="s">
        <v>520</v>
      </c>
    </row>
    <row r="829" spans="1719:1725" ht="9.75" customHeight="1">
      <c r="BNG829" s="13" t="s">
        <v>521</v>
      </c>
    </row>
    <row r="830" spans="1719:1725" ht="9.75" customHeight="1">
      <c r="BNG830" s="13" t="s">
        <v>522</v>
      </c>
    </row>
    <row r="831" spans="1719:1725" ht="9.75" customHeight="1"/>
    <row r="832" spans="1719:1725" ht="9.75" customHeight="1">
      <c r="BNI832" s="13" t="s">
        <v>523</v>
      </c>
    </row>
    <row r="833" spans="1725:1728" ht="9.75" customHeight="1">
      <c r="BNI833" s="13" t="s">
        <v>524</v>
      </c>
    </row>
    <row r="834" spans="1725:1728" ht="9.75" customHeight="1">
      <c r="BNI834" s="13" t="s">
        <v>525</v>
      </c>
    </row>
    <row r="835" spans="1725:1728" ht="9.75" customHeight="1"/>
    <row r="836" spans="1725:1728" ht="9.75" customHeight="1"/>
    <row r="837" spans="1725:1728" ht="9.75" customHeight="1">
      <c r="BNL837" s="146" t="s">
        <v>526</v>
      </c>
    </row>
    <row r="838" spans="1725:1728" ht="9.75" customHeight="1">
      <c r="BNL838" s="146" t="s">
        <v>527</v>
      </c>
    </row>
    <row r="839" spans="1725:1728" ht="9.75" customHeight="1">
      <c r="BNL839" s="146" t="s">
        <v>528</v>
      </c>
    </row>
    <row r="840" spans="1725:1728" ht="9.75" customHeight="1">
      <c r="BNL840" s="146" t="s">
        <v>529</v>
      </c>
    </row>
    <row r="841" spans="1725:1728" ht="9.75" customHeight="1">
      <c r="BNL841" s="146" t="s">
        <v>530</v>
      </c>
    </row>
    <row r="842" spans="1725:1728" ht="9.75" customHeight="1">
      <c r="BNL842" s="146" t="s">
        <v>531</v>
      </c>
    </row>
    <row r="843" spans="1725:1728" ht="9.75" customHeight="1">
      <c r="BNL843" s="146" t="s">
        <v>532</v>
      </c>
    </row>
    <row r="844" spans="1725:1728" ht="9.75" customHeight="1">
      <c r="BNL844" s="146" t="s">
        <v>533</v>
      </c>
    </row>
    <row r="845" spans="1725:1728" ht="9.75" customHeight="1">
      <c r="BNL845" s="146" t="s">
        <v>534</v>
      </c>
    </row>
    <row r="846" spans="1725:1728" ht="9.75" customHeight="1">
      <c r="BNL846" s="146" t="s">
        <v>535</v>
      </c>
    </row>
    <row r="847" spans="1725:1728" ht="9.75" customHeight="1">
      <c r="BNL847" s="146" t="s">
        <v>536</v>
      </c>
    </row>
    <row r="849" spans="1730:1732" ht="9.75" customHeight="1">
      <c r="BNN849" s="146" t="s">
        <v>537</v>
      </c>
      <c r="BNO849" s="146"/>
      <c r="BNP849" s="146"/>
    </row>
    <row r="850" spans="1730:1732" ht="9.75" customHeight="1">
      <c r="BNN850" s="146" t="s">
        <v>538</v>
      </c>
      <c r="BNO850" s="146"/>
      <c r="BNP850" s="146"/>
    </row>
    <row r="851" spans="1730:1732" ht="9.75" customHeight="1">
      <c r="BNN851" s="146" t="s">
        <v>539</v>
      </c>
      <c r="BNO851" s="146"/>
      <c r="BNP851" s="146"/>
    </row>
    <row r="852" spans="1730:1732" ht="9.75" customHeight="1">
      <c r="BNN852" s="146" t="s">
        <v>540</v>
      </c>
      <c r="BNO852" s="146"/>
      <c r="BNP852" s="146"/>
    </row>
    <row r="853" spans="1730:1732" ht="9.75" customHeight="1">
      <c r="BNN853" s="146"/>
      <c r="BNO853" s="146"/>
      <c r="BNP853" s="146"/>
    </row>
    <row r="854" spans="1730:1732" ht="9.75" customHeight="1">
      <c r="BNN854" s="146" t="s">
        <v>541</v>
      </c>
      <c r="BNO854" s="146"/>
      <c r="BNP854" s="146"/>
    </row>
    <row r="855" spans="1730:1732" ht="10.5" customHeight="1">
      <c r="BNN855" s="146"/>
      <c r="BNO855" s="146"/>
      <c r="BNP855" s="147" t="s">
        <v>542</v>
      </c>
    </row>
    <row r="856" spans="1730:1732" ht="9.75" customHeight="1">
      <c r="BNN856" s="146"/>
      <c r="BNO856" s="146"/>
      <c r="BNP856" s="146" t="s">
        <v>445</v>
      </c>
    </row>
    <row r="857" spans="1730:1732" ht="9.75" customHeight="1">
      <c r="BNN857" s="146"/>
      <c r="BNO857" s="146"/>
      <c r="BNP857" s="146" t="s">
        <v>448</v>
      </c>
    </row>
    <row r="858" spans="1730:1732" ht="9.75" customHeight="1">
      <c r="BNN858" s="146"/>
      <c r="BNO858" s="146"/>
      <c r="BNP858" s="146" t="s">
        <v>451</v>
      </c>
    </row>
    <row r="859" spans="1730:1732" ht="9.75" customHeight="1">
      <c r="BNN859" s="146"/>
      <c r="BNO859" s="146"/>
      <c r="BNP859" s="146" t="s">
        <v>454</v>
      </c>
    </row>
    <row r="860" spans="1730:1732" ht="9.75" customHeight="1">
      <c r="BNN860" s="146"/>
      <c r="BNO860" s="146"/>
      <c r="BNP860" s="146" t="s">
        <v>455</v>
      </c>
    </row>
    <row r="861" spans="1730:1732" ht="9.75" customHeight="1">
      <c r="BNN861" s="146"/>
      <c r="BNO861" s="146"/>
      <c r="BNP861" s="146" t="s">
        <v>456</v>
      </c>
    </row>
    <row r="862" spans="1730:1732" ht="9.75" customHeight="1">
      <c r="BNN862" s="146"/>
      <c r="BNO862" s="146"/>
      <c r="BNP862" s="146" t="s">
        <v>460</v>
      </c>
    </row>
    <row r="863" spans="1730:1732" ht="9.75" customHeight="1">
      <c r="BNN863" s="146"/>
      <c r="BNO863" s="146"/>
      <c r="BNP863" s="146" t="s">
        <v>467</v>
      </c>
    </row>
    <row r="864" spans="1730:1732" ht="9.75" customHeight="1">
      <c r="BNN864" s="146"/>
      <c r="BNO864" s="146"/>
      <c r="BNP864" s="146" t="s">
        <v>473</v>
      </c>
    </row>
    <row r="865" spans="1732:1736" ht="9.75" customHeight="1">
      <c r="BNP865" s="146" t="s">
        <v>479</v>
      </c>
      <c r="BNQ865" s="146"/>
      <c r="BNR865" s="146"/>
      <c r="BNS865" s="146"/>
      <c r="BNT865" s="146"/>
    </row>
    <row r="866" spans="1732:1736" ht="9.75" customHeight="1">
      <c r="BNP866" s="146" t="s">
        <v>484</v>
      </c>
      <c r="BNQ866" s="146"/>
      <c r="BNR866" s="146" t="s">
        <v>543</v>
      </c>
      <c r="BNS866" s="146"/>
      <c r="BNT866" s="146"/>
    </row>
    <row r="867" spans="1732:1736" ht="9.75" customHeight="1">
      <c r="BNP867" s="146"/>
      <c r="BNQ867" s="146"/>
      <c r="BNR867" s="146" t="s">
        <v>519</v>
      </c>
      <c r="BNS867" s="146"/>
      <c r="BNT867" s="146"/>
    </row>
    <row r="868" spans="1732:1736" ht="9.75" customHeight="1">
      <c r="BNP868" s="146"/>
      <c r="BNQ868" s="146"/>
      <c r="BNR868" s="146" t="s">
        <v>520</v>
      </c>
      <c r="BNS868" s="146"/>
      <c r="BNT868" s="146"/>
    </row>
    <row r="869" spans="1732:1736" ht="9.75" customHeight="1">
      <c r="BNP869" s="146"/>
      <c r="BNQ869" s="146"/>
      <c r="BNR869" s="146" t="s">
        <v>521</v>
      </c>
      <c r="BNS869" s="146"/>
      <c r="BNT869" s="146"/>
    </row>
    <row r="870" spans="1732:1736" ht="9.75" customHeight="1">
      <c r="BNP870" s="146"/>
      <c r="BNQ870" s="146"/>
      <c r="BNR870" s="146" t="s">
        <v>522</v>
      </c>
      <c r="BNS870" s="146"/>
      <c r="BNT870" s="146"/>
    </row>
    <row r="871" spans="1732:1736" ht="9.75" customHeight="1">
      <c r="BNP871" s="146"/>
      <c r="BNQ871" s="146"/>
      <c r="BNR871" s="146"/>
      <c r="BNS871" s="146"/>
      <c r="BNT871" s="146"/>
    </row>
    <row r="872" spans="1732:1736" ht="9.75" customHeight="1">
      <c r="BNP872" s="146"/>
      <c r="BNQ872" s="146"/>
      <c r="BNR872" s="146"/>
      <c r="BNS872" s="146"/>
      <c r="BNT872" s="146" t="s">
        <v>544</v>
      </c>
    </row>
    <row r="873" spans="1732:1736" ht="30" customHeight="1">
      <c r="BNP873" s="146"/>
      <c r="BNQ873" s="146"/>
      <c r="BNR873" s="146"/>
      <c r="BNS873" s="146"/>
      <c r="BNT873" s="148" t="s">
        <v>545</v>
      </c>
    </row>
    <row r="874" spans="1732:1736" ht="9.75" customHeight="1">
      <c r="BNP874" s="146"/>
      <c r="BNQ874" s="146"/>
      <c r="BNR874" s="146"/>
      <c r="BNS874" s="146"/>
      <c r="BNT874" s="149" t="s">
        <v>546</v>
      </c>
    </row>
    <row r="875" spans="1732:1736" ht="9.75" customHeight="1">
      <c r="BNP875" s="146"/>
      <c r="BNQ875" s="146"/>
      <c r="BNR875" s="146"/>
      <c r="BNS875" s="146"/>
      <c r="BNT875" s="149" t="s">
        <v>547</v>
      </c>
    </row>
    <row r="876" spans="1732:1736" ht="9.75" customHeight="1">
      <c r="BNP876" s="146"/>
      <c r="BNQ876" s="146"/>
      <c r="BNR876" s="146"/>
      <c r="BNS876" s="146"/>
      <c r="BNT876" s="149" t="s">
        <v>548</v>
      </c>
    </row>
    <row r="877" spans="1732:1736" ht="9.75" customHeight="1">
      <c r="BNP877" s="146"/>
      <c r="BNQ877" s="146"/>
      <c r="BNR877" s="146"/>
      <c r="BNS877" s="146"/>
      <c r="BNT877" s="149" t="s">
        <v>549</v>
      </c>
    </row>
    <row r="878" spans="1732:1736" ht="49.5" customHeight="1">
      <c r="BNP878" s="146"/>
      <c r="BNQ878" s="146"/>
      <c r="BNR878" s="146"/>
      <c r="BNS878" s="146"/>
      <c r="BNT878" s="148" t="s">
        <v>550</v>
      </c>
    </row>
    <row r="879" spans="1732:1736" ht="9.75" customHeight="1">
      <c r="BNP879" s="146"/>
      <c r="BNQ879" s="146"/>
      <c r="BNR879" s="146"/>
      <c r="BNS879" s="146"/>
      <c r="BNT879" s="149" t="s">
        <v>551</v>
      </c>
    </row>
    <row r="880" spans="1732:1736" ht="9.75" customHeight="1">
      <c r="BNP880" s="146"/>
      <c r="BNQ880" s="146"/>
      <c r="BNR880" s="146"/>
      <c r="BNS880" s="146"/>
      <c r="BNT880" s="148" t="s">
        <v>484</v>
      </c>
    </row>
    <row r="881" spans="1736:1741" ht="9.75" customHeight="1">
      <c r="BNT881" s="149" t="s">
        <v>541</v>
      </c>
      <c r="BNU881" s="146"/>
      <c r="BNV881" s="146"/>
      <c r="BNW881" s="146"/>
      <c r="BNX881" s="146"/>
      <c r="BNY881" s="146"/>
    </row>
    <row r="882" spans="1736:1741" ht="9.75" customHeight="1">
      <c r="BNT882" s="149"/>
      <c r="BNU882" s="146"/>
      <c r="BNV882" s="146"/>
      <c r="BNW882" s="146"/>
      <c r="BNX882" s="146"/>
      <c r="BNY882" s="146"/>
    </row>
    <row r="883" spans="1736:1741" ht="9.75" customHeight="1">
      <c r="BNT883" s="146"/>
      <c r="BNU883" s="146"/>
      <c r="BNV883" s="146" t="s">
        <v>69</v>
      </c>
      <c r="BNW883" s="146"/>
      <c r="BNX883" s="146"/>
      <c r="BNY883" s="146"/>
    </row>
    <row r="884" spans="1736:1741" ht="9.75" customHeight="1">
      <c r="BNT884" s="146"/>
      <c r="BNU884" s="146"/>
      <c r="BNV884" s="146" t="s">
        <v>286</v>
      </c>
      <c r="BNW884" s="146"/>
      <c r="BNX884" s="146"/>
      <c r="BNY884" s="146"/>
    </row>
    <row r="885" spans="1736:1741" ht="9.75" customHeight="1">
      <c r="BNT885" s="146"/>
      <c r="BNU885" s="146"/>
      <c r="BNV885" s="146"/>
      <c r="BNW885" s="146"/>
      <c r="BNX885" s="146"/>
      <c r="BNY885" s="146"/>
    </row>
    <row r="886" spans="1736:1741" ht="9.75" customHeight="1">
      <c r="BNT886" s="146"/>
      <c r="BNU886" s="146"/>
      <c r="BNV886" s="146"/>
      <c r="BNW886" s="146" t="s">
        <v>294</v>
      </c>
      <c r="BNX886" s="146"/>
      <c r="BNY886" s="146"/>
    </row>
    <row r="887" spans="1736:1741" ht="9.75" customHeight="1">
      <c r="BNT887" s="146"/>
      <c r="BNU887" s="146"/>
      <c r="BNV887" s="146"/>
      <c r="BNW887" s="146" t="s">
        <v>297</v>
      </c>
      <c r="BNX887" s="146"/>
      <c r="BNY887" s="146"/>
    </row>
    <row r="888" spans="1736:1741" ht="9.75" customHeight="1">
      <c r="BNT888" s="146"/>
      <c r="BNU888" s="146"/>
      <c r="BNV888" s="146"/>
      <c r="BNW888" s="146"/>
      <c r="BNX888" s="146"/>
      <c r="BNY888" s="146"/>
    </row>
    <row r="889" spans="1736:1741" ht="9.75" customHeight="1">
      <c r="BNT889" s="146"/>
      <c r="BNU889" s="146"/>
      <c r="BNV889" s="146"/>
      <c r="BNW889" s="146"/>
      <c r="BNX889" s="146"/>
      <c r="BNY889" s="146"/>
    </row>
    <row r="890" spans="1736:1741" ht="9.75" customHeight="1">
      <c r="BNT890" s="146"/>
      <c r="BNU890" s="146"/>
      <c r="BNV890" s="146"/>
      <c r="BNW890" s="146"/>
      <c r="BNX890" s="146"/>
      <c r="BNY890" s="146"/>
    </row>
    <row r="891" spans="1736:1741" ht="9.75" customHeight="1">
      <c r="BNT891" s="146"/>
      <c r="BNU891" s="146"/>
      <c r="BNV891" s="146"/>
      <c r="BNW891" s="146"/>
      <c r="BNX891" s="146"/>
      <c r="BNY891" s="146"/>
    </row>
    <row r="892" spans="1736:1741" ht="9.75" customHeight="1">
      <c r="BNT892" s="146"/>
      <c r="BNU892" s="146"/>
      <c r="BNV892" s="146"/>
      <c r="BNW892" s="146"/>
      <c r="BNX892" s="146"/>
      <c r="BNY892" s="146"/>
    </row>
    <row r="893" spans="1736:1741" ht="9.75" customHeight="1">
      <c r="BNT893" s="146"/>
      <c r="BNU893" s="146"/>
      <c r="BNV893" s="146"/>
      <c r="BNW893" s="146"/>
      <c r="BNX893" s="146"/>
      <c r="BNY893" s="146" t="s">
        <v>293</v>
      </c>
    </row>
    <row r="894" spans="1736:1741" ht="9.75" customHeight="1">
      <c r="BNT894" s="146"/>
      <c r="BNU894" s="146"/>
      <c r="BNV894" s="146"/>
      <c r="BNW894" s="146"/>
      <c r="BNX894" s="146"/>
      <c r="BNY894" s="146" t="s">
        <v>340</v>
      </c>
    </row>
    <row r="895" spans="1736:1741" ht="9.75" customHeight="1">
      <c r="BNT895" s="146"/>
      <c r="BNU895" s="146"/>
      <c r="BNV895" s="146"/>
      <c r="BNW895" s="146"/>
      <c r="BNX895" s="146"/>
      <c r="BNY895" s="146" t="s">
        <v>552</v>
      </c>
    </row>
    <row r="899" spans="1742:1745" ht="9.75" customHeight="1">
      <c r="BNZ899" s="146" t="s">
        <v>553</v>
      </c>
      <c r="BOA899" s="146"/>
      <c r="BOB899" s="146"/>
      <c r="BOC899" s="146"/>
    </row>
    <row r="900" spans="1742:1745" ht="9.75" customHeight="1">
      <c r="BNZ900" s="146" t="s">
        <v>295</v>
      </c>
      <c r="BOA900" s="146"/>
      <c r="BOB900" s="146"/>
      <c r="BOC900" s="146"/>
    </row>
    <row r="901" spans="1742:1745" ht="9.75" customHeight="1">
      <c r="BNZ901" s="146" t="s">
        <v>292</v>
      </c>
      <c r="BOA901" s="146"/>
      <c r="BOB901" s="146"/>
      <c r="BOC901" s="146"/>
    </row>
    <row r="902" spans="1742:1745" ht="9.75" customHeight="1">
      <c r="BNZ902" s="146"/>
      <c r="BOA902" s="146"/>
      <c r="BOB902" s="146"/>
      <c r="BOC902" s="146"/>
    </row>
    <row r="903" spans="1742:1745" ht="9.75" customHeight="1">
      <c r="BNZ903" s="146"/>
      <c r="BOA903" s="146"/>
      <c r="BOB903" s="146"/>
      <c r="BOC903" s="146"/>
    </row>
    <row r="904" spans="1742:1745" ht="9.75" customHeight="1">
      <c r="BNZ904" s="146"/>
      <c r="BOA904" s="146"/>
      <c r="BOB904" s="146"/>
      <c r="BOC904" s="146"/>
    </row>
    <row r="905" spans="1742:1745" ht="9.75" customHeight="1">
      <c r="BNZ905" s="146"/>
      <c r="BOA905" s="146"/>
      <c r="BOB905" s="146" t="s">
        <v>554</v>
      </c>
      <c r="BOC905" s="146"/>
    </row>
    <row r="906" spans="1742:1745" ht="9.75" customHeight="1">
      <c r="BNZ906" s="146"/>
      <c r="BOA906" s="146"/>
      <c r="BOB906" s="146" t="s">
        <v>555</v>
      </c>
      <c r="BOC906" s="146"/>
    </row>
    <row r="907" spans="1742:1745" ht="9.75" customHeight="1">
      <c r="BNZ907" s="146"/>
      <c r="BOA907" s="146"/>
      <c r="BOB907" s="146" t="s">
        <v>556</v>
      </c>
      <c r="BOC907" s="146"/>
    </row>
    <row r="908" spans="1742:1745" ht="9.75" customHeight="1">
      <c r="BNZ908" s="146"/>
      <c r="BOA908" s="146"/>
      <c r="BOB908" s="146"/>
      <c r="BOC908" s="146"/>
    </row>
    <row r="909" spans="1742:1745" ht="9.75" customHeight="1">
      <c r="BNZ909" s="146"/>
      <c r="BOA909" s="146"/>
      <c r="BOB909" s="146"/>
      <c r="BOC909" s="146" t="s">
        <v>481</v>
      </c>
    </row>
    <row r="910" spans="1742:1745" ht="9.75" customHeight="1">
      <c r="BNZ910" s="146"/>
      <c r="BOA910" s="146"/>
      <c r="BOB910" s="146"/>
      <c r="BOC910" s="146" t="s">
        <v>477</v>
      </c>
    </row>
    <row r="911" spans="1742:1745" ht="9.75" customHeight="1">
      <c r="BNZ911" s="146"/>
      <c r="BOA911" s="146"/>
      <c r="BOB911" s="146"/>
      <c r="BOC911" s="146" t="s">
        <v>557</v>
      </c>
    </row>
    <row r="913" spans="1746:1759" ht="9.75" customHeight="1">
      <c r="BOD913" s="146" t="s">
        <v>558</v>
      </c>
      <c r="BOE913" s="146"/>
      <c r="BOF913" s="146"/>
      <c r="BOG913" s="146"/>
      <c r="BOH913" s="146"/>
      <c r="BOI913" s="146"/>
      <c r="BOJ913" s="146"/>
      <c r="BOK913" s="146"/>
      <c r="BOL913" s="146"/>
      <c r="BOM913" s="146"/>
      <c r="BON913" s="146"/>
      <c r="BOO913" s="146"/>
      <c r="BOP913" s="146"/>
      <c r="BOQ913" s="146"/>
    </row>
    <row r="914" spans="1746:1759" ht="9.75" customHeight="1">
      <c r="BOD914" s="146" t="s">
        <v>559</v>
      </c>
      <c r="BOE914" s="146"/>
      <c r="BOF914" s="146"/>
      <c r="BOG914" s="146"/>
      <c r="BOH914" s="146"/>
      <c r="BOI914" s="146"/>
      <c r="BOJ914" s="146"/>
      <c r="BOK914" s="146"/>
      <c r="BOL914" s="146"/>
      <c r="BOM914" s="146"/>
      <c r="BON914" s="146"/>
      <c r="BOO914" s="146"/>
      <c r="BOP914" s="146"/>
      <c r="BOQ914" s="146"/>
    </row>
    <row r="915" spans="1746:1759" ht="9.75" customHeight="1">
      <c r="BOD915" s="146" t="s">
        <v>560</v>
      </c>
      <c r="BOE915" s="146"/>
      <c r="BOF915" s="146"/>
      <c r="BOG915" s="146"/>
      <c r="BOH915" s="146"/>
      <c r="BOI915" s="146"/>
      <c r="BOJ915" s="146"/>
      <c r="BOK915" s="146"/>
      <c r="BOL915" s="146"/>
      <c r="BOM915" s="146"/>
      <c r="BON915" s="146"/>
      <c r="BOO915" s="146"/>
      <c r="BOP915" s="146"/>
      <c r="BOQ915" s="146"/>
    </row>
    <row r="916" spans="1746:1759" ht="9.75" customHeight="1">
      <c r="BOD916" s="146"/>
      <c r="BOE916" s="146"/>
      <c r="BOF916" s="146"/>
      <c r="BOG916" s="146"/>
      <c r="BOH916" s="146"/>
      <c r="BOI916" s="146"/>
      <c r="BOJ916" s="146"/>
      <c r="BOK916" s="146"/>
      <c r="BOL916" s="146"/>
      <c r="BOM916" s="146"/>
      <c r="BON916" s="146"/>
      <c r="BOO916" s="146"/>
      <c r="BOP916" s="146"/>
      <c r="BOQ916" s="146"/>
    </row>
    <row r="917" spans="1746:1759" ht="9.75" customHeight="1">
      <c r="BOD917" s="146"/>
      <c r="BOE917" s="149" t="s">
        <v>291</v>
      </c>
      <c r="BOF917" s="146"/>
      <c r="BOG917" s="146"/>
      <c r="BOH917" s="146"/>
      <c r="BOI917" s="146"/>
      <c r="BOJ917" s="146"/>
      <c r="BOK917" s="146"/>
      <c r="BOL917" s="146"/>
      <c r="BOM917" s="146"/>
      <c r="BON917" s="146"/>
      <c r="BOO917" s="146"/>
      <c r="BOP917" s="146"/>
      <c r="BOQ917" s="146"/>
    </row>
    <row r="918" spans="1746:1759" ht="9.75" customHeight="1">
      <c r="BOD918" s="146"/>
      <c r="BOE918" s="149" t="s">
        <v>296</v>
      </c>
      <c r="BOF918" s="146"/>
      <c r="BOG918" s="146"/>
      <c r="BOH918" s="146"/>
      <c r="BOI918" s="146"/>
      <c r="BOJ918" s="146"/>
      <c r="BOK918" s="146"/>
      <c r="BOL918" s="146"/>
      <c r="BOM918" s="146"/>
      <c r="BON918" s="146"/>
      <c r="BOO918" s="146"/>
      <c r="BOP918" s="146"/>
      <c r="BOQ918" s="146"/>
    </row>
    <row r="919" spans="1746:1759" ht="9.75" customHeight="1">
      <c r="BOD919" s="146"/>
      <c r="BOE919" s="149"/>
      <c r="BOF919" s="146"/>
      <c r="BOG919" s="146"/>
      <c r="BOH919" s="146"/>
      <c r="BOI919" s="146"/>
      <c r="BOJ919" s="146"/>
      <c r="BOK919" s="146"/>
      <c r="BOL919" s="146"/>
      <c r="BOM919" s="146"/>
      <c r="BON919" s="146"/>
      <c r="BOO919" s="146"/>
      <c r="BOP919" s="146"/>
      <c r="BOQ919" s="146"/>
    </row>
    <row r="920" spans="1746:1759" ht="9.75" customHeight="1">
      <c r="BOD920" s="146"/>
      <c r="BOE920" s="146"/>
      <c r="BOF920" s="146"/>
      <c r="BOG920" s="146"/>
      <c r="BOH920" s="146"/>
      <c r="BOI920" s="146"/>
      <c r="BOJ920" s="146"/>
      <c r="BOK920" s="146"/>
      <c r="BOL920" s="146"/>
      <c r="BOM920" s="146"/>
      <c r="BON920" s="146"/>
      <c r="BOO920" s="146"/>
      <c r="BOP920" s="146"/>
      <c r="BOQ920" s="146"/>
    </row>
    <row r="921" spans="1746:1759" ht="9.75" customHeight="1">
      <c r="BOD921" s="146"/>
      <c r="BOE921" s="146"/>
      <c r="BOF921" s="146"/>
      <c r="BOG921" s="146"/>
      <c r="BOH921" s="146"/>
      <c r="BOI921" s="146"/>
      <c r="BOJ921" s="146"/>
      <c r="BOK921" s="146"/>
      <c r="BOL921" s="146"/>
      <c r="BOM921" s="146"/>
      <c r="BON921" s="146"/>
      <c r="BOO921" s="146"/>
      <c r="BOP921" s="146"/>
      <c r="BOQ921" s="146"/>
    </row>
    <row r="922" spans="1746:1759" ht="9.75" customHeight="1">
      <c r="BOD922" s="146"/>
      <c r="BOE922" s="146"/>
      <c r="BOF922" s="146"/>
      <c r="BOG922" s="146"/>
      <c r="BOH922" s="146"/>
      <c r="BOI922" s="146"/>
      <c r="BOJ922" s="146"/>
      <c r="BOK922" s="146"/>
      <c r="BOL922" s="146"/>
      <c r="BOM922" s="146"/>
      <c r="BON922" s="146"/>
      <c r="BOO922" s="639" t="s">
        <v>124</v>
      </c>
      <c r="BOP922" s="605"/>
      <c r="BOQ922" s="606"/>
    </row>
    <row r="923" spans="1746:1759" ht="9.75" customHeight="1">
      <c r="BOD923" s="146"/>
      <c r="BOE923" s="146"/>
      <c r="BOF923" s="146"/>
      <c r="BOG923" s="146"/>
      <c r="BOH923" s="146"/>
      <c r="BOI923" s="146"/>
      <c r="BOJ923" s="146"/>
      <c r="BOK923" s="146"/>
      <c r="BOL923" s="146"/>
      <c r="BOM923" s="151">
        <v>1</v>
      </c>
      <c r="BON923" s="151">
        <v>2</v>
      </c>
      <c r="BOO923" s="151">
        <v>3</v>
      </c>
      <c r="BOP923" s="150">
        <v>4</v>
      </c>
      <c r="BOQ923" s="150">
        <v>5</v>
      </c>
    </row>
    <row r="924" spans="1746:1759" ht="9.75" customHeight="1">
      <c r="BOD924" s="146"/>
      <c r="BOE924" s="146"/>
      <c r="BOF924" s="146"/>
      <c r="BOG924" s="146"/>
      <c r="BOH924" s="146"/>
      <c r="BOI924" s="146"/>
      <c r="BOJ924" s="146"/>
      <c r="BOK924" s="146"/>
      <c r="BOL924" s="146"/>
      <c r="BOM924" s="149" t="s">
        <v>384</v>
      </c>
      <c r="BON924" s="149" t="s">
        <v>385</v>
      </c>
      <c r="BOO924" s="149" t="s">
        <v>299</v>
      </c>
      <c r="BOP924" s="149" t="s">
        <v>316</v>
      </c>
      <c r="BOQ924" s="149" t="s">
        <v>386</v>
      </c>
    </row>
    <row r="925" spans="1746:1759" ht="9.75" customHeight="1">
      <c r="BOD925" s="146"/>
      <c r="BOE925" s="146"/>
      <c r="BOF925" s="146"/>
      <c r="BOG925" s="146"/>
      <c r="BOH925" s="146"/>
      <c r="BOI925" s="146"/>
      <c r="BOJ925" s="146"/>
      <c r="BOK925" s="146"/>
      <c r="BOL925" s="146"/>
      <c r="BOM925" s="152">
        <v>0.2</v>
      </c>
      <c r="BON925" s="152">
        <v>0.4</v>
      </c>
      <c r="BOO925" s="152">
        <v>0.6</v>
      </c>
      <c r="BOP925" s="152">
        <v>0.8</v>
      </c>
      <c r="BOQ925" s="152">
        <v>1</v>
      </c>
    </row>
    <row r="926" spans="1746:1759" ht="9.75" customHeight="1">
      <c r="BOD926" s="146"/>
      <c r="BOE926" s="146"/>
      <c r="BOF926" s="146"/>
      <c r="BOG926" s="146"/>
      <c r="BOH926" s="146"/>
      <c r="BOI926" s="146"/>
      <c r="BOJ926" s="146"/>
      <c r="BOK926" s="146"/>
      <c r="BOL926" s="146"/>
      <c r="BOM926" s="151"/>
      <c r="BON926" s="151"/>
      <c r="BOO926" s="151"/>
      <c r="BOP926" s="150"/>
      <c r="BOQ926" s="150"/>
    </row>
    <row r="927" spans="1746:1759" ht="9.75" customHeight="1">
      <c r="BOD927" s="146"/>
      <c r="BOE927" s="146"/>
      <c r="BOF927" s="146"/>
      <c r="BOG927" s="652" t="s">
        <v>122</v>
      </c>
      <c r="BOH927" s="154">
        <v>5</v>
      </c>
      <c r="BOI927" s="149" t="s">
        <v>387</v>
      </c>
      <c r="BOJ927" s="152">
        <v>1</v>
      </c>
      <c r="BOK927" s="146" t="s">
        <v>561</v>
      </c>
      <c r="BOL927" s="155">
        <v>1</v>
      </c>
      <c r="BOM927" s="151" t="s">
        <v>389</v>
      </c>
      <c r="BON927" s="151" t="s">
        <v>389</v>
      </c>
      <c r="BOO927" s="151" t="s">
        <v>389</v>
      </c>
      <c r="BOP927" s="151" t="s">
        <v>389</v>
      </c>
      <c r="BOQ927" s="151" t="s">
        <v>390</v>
      </c>
    </row>
    <row r="928" spans="1746:1759" ht="9.75" customHeight="1">
      <c r="BOD928" s="146"/>
      <c r="BOE928" s="146"/>
      <c r="BOF928" s="146"/>
      <c r="BOG928" s="653"/>
      <c r="BOH928" s="154">
        <v>4</v>
      </c>
      <c r="BOI928" s="149" t="s">
        <v>311</v>
      </c>
      <c r="BOJ928" s="152">
        <v>0.8</v>
      </c>
      <c r="BOK928" s="146" t="s">
        <v>562</v>
      </c>
      <c r="BOL928" s="155">
        <v>0.8</v>
      </c>
      <c r="BOM928" s="151" t="s">
        <v>388</v>
      </c>
      <c r="BON928" s="151" t="s">
        <v>388</v>
      </c>
      <c r="BOO928" s="151" t="s">
        <v>389</v>
      </c>
      <c r="BOP928" s="151" t="s">
        <v>389</v>
      </c>
      <c r="BOQ928" s="151" t="s">
        <v>390</v>
      </c>
    </row>
    <row r="929" spans="1749:1763" ht="9.75" customHeight="1">
      <c r="BOG929" s="653"/>
      <c r="BOH929" s="154">
        <v>3</v>
      </c>
      <c r="BOI929" s="149" t="s">
        <v>285</v>
      </c>
      <c r="BOJ929" s="152">
        <v>0.6</v>
      </c>
      <c r="BOK929" s="146" t="s">
        <v>563</v>
      </c>
      <c r="BOL929" s="155">
        <v>0.6</v>
      </c>
      <c r="BOM929" s="151" t="s">
        <v>388</v>
      </c>
      <c r="BON929" s="151" t="s">
        <v>388</v>
      </c>
      <c r="BOO929" s="151" t="s">
        <v>388</v>
      </c>
      <c r="BOP929" s="151" t="s">
        <v>389</v>
      </c>
      <c r="BOQ929" s="151" t="s">
        <v>390</v>
      </c>
      <c r="BOR929" s="146"/>
      <c r="BOS929" s="146"/>
    </row>
    <row r="930" spans="1749:1763" ht="9.75" customHeight="1">
      <c r="BOG930" s="653"/>
      <c r="BOH930" s="154">
        <v>2</v>
      </c>
      <c r="BOI930" s="149" t="s">
        <v>315</v>
      </c>
      <c r="BOJ930" s="152">
        <v>0.4</v>
      </c>
      <c r="BOK930" s="146" t="s">
        <v>564</v>
      </c>
      <c r="BOL930" s="155">
        <v>0.4</v>
      </c>
      <c r="BOM930" s="151" t="s">
        <v>70</v>
      </c>
      <c r="BON930" s="151" t="s">
        <v>388</v>
      </c>
      <c r="BOO930" s="151" t="s">
        <v>388</v>
      </c>
      <c r="BOP930" s="151" t="s">
        <v>389</v>
      </c>
      <c r="BOQ930" s="151" t="s">
        <v>390</v>
      </c>
      <c r="BOR930" s="146"/>
      <c r="BOS930" s="146"/>
    </row>
    <row r="931" spans="1749:1763" ht="9.75" customHeight="1">
      <c r="BOG931" s="653"/>
      <c r="BOH931" s="154">
        <v>1</v>
      </c>
      <c r="BOI931" s="149" t="s">
        <v>298</v>
      </c>
      <c r="BOJ931" s="152">
        <v>0.2</v>
      </c>
      <c r="BOK931" s="146" t="s">
        <v>565</v>
      </c>
      <c r="BOL931" s="155">
        <v>0.2</v>
      </c>
      <c r="BOM931" s="151" t="s">
        <v>70</v>
      </c>
      <c r="BON931" s="151" t="s">
        <v>70</v>
      </c>
      <c r="BOO931" s="151" t="s">
        <v>388</v>
      </c>
      <c r="BOP931" s="151" t="s">
        <v>389</v>
      </c>
      <c r="BOQ931" s="151" t="s">
        <v>390</v>
      </c>
      <c r="BOR931" s="146"/>
      <c r="BOS931" s="146"/>
    </row>
    <row r="932" spans="1749:1763" ht="9.75" customHeight="1">
      <c r="BOG932" s="146"/>
      <c r="BOH932" s="146"/>
      <c r="BOI932" s="146"/>
      <c r="BOJ932" s="146"/>
      <c r="BOK932" s="146"/>
      <c r="BOL932" s="146"/>
      <c r="BOM932" s="146"/>
      <c r="BON932" s="146"/>
      <c r="BOO932" s="146"/>
      <c r="BOP932" s="146"/>
      <c r="BOQ932" s="146"/>
      <c r="BOR932" s="146"/>
      <c r="BOS932" s="146"/>
    </row>
    <row r="933" spans="1749:1763" ht="9.75" customHeight="1">
      <c r="BOG933" s="146"/>
      <c r="BOH933" s="146"/>
      <c r="BOI933" s="146"/>
      <c r="BOJ933" s="146"/>
      <c r="BOK933" s="146"/>
      <c r="BOL933" s="146"/>
      <c r="BOM933" s="146"/>
      <c r="BON933" s="146"/>
      <c r="BOO933" s="146"/>
      <c r="BOP933" s="146"/>
      <c r="BOQ933" s="146"/>
      <c r="BOR933" s="146"/>
      <c r="BOS933" s="146"/>
    </row>
    <row r="934" spans="1749:1763" ht="9.75" customHeight="1">
      <c r="BOG934" s="146"/>
      <c r="BOH934" s="146"/>
      <c r="BOI934" s="146"/>
      <c r="BOJ934" s="146"/>
      <c r="BOK934" s="146"/>
      <c r="BOL934" s="146"/>
      <c r="BOM934" s="146"/>
      <c r="BON934" s="146"/>
      <c r="BOO934" s="146"/>
      <c r="BOP934" s="146"/>
      <c r="BOQ934" s="146"/>
      <c r="BOR934" s="146"/>
      <c r="BOS934" s="146" t="s">
        <v>566</v>
      </c>
    </row>
    <row r="935" spans="1749:1763" ht="9.75" customHeight="1">
      <c r="BOG935" s="146"/>
      <c r="BOH935" s="146"/>
      <c r="BOI935" s="146"/>
      <c r="BOJ935" s="146"/>
      <c r="BOK935" s="146"/>
      <c r="BOL935" s="146"/>
      <c r="BOM935" s="146"/>
      <c r="BON935" s="146"/>
      <c r="BOO935" s="146"/>
      <c r="BOP935" s="146"/>
      <c r="BOQ935" s="146"/>
      <c r="BOR935" s="146"/>
      <c r="BOS935" s="146" t="s">
        <v>567</v>
      </c>
    </row>
    <row r="936" spans="1749:1763" ht="9.75" customHeight="1">
      <c r="BOG936" s="146"/>
      <c r="BOH936" s="146"/>
      <c r="BOI936" s="146"/>
      <c r="BOJ936" s="146"/>
      <c r="BOK936" s="146"/>
      <c r="BOL936" s="146"/>
      <c r="BOM936" s="146"/>
      <c r="BON936" s="146"/>
      <c r="BOO936" s="146"/>
      <c r="BOP936" s="146"/>
      <c r="BOQ936" s="146"/>
      <c r="BOR936" s="146"/>
      <c r="BOS936" s="146" t="s">
        <v>568</v>
      </c>
    </row>
    <row r="937" spans="1749:1763" ht="9.75" customHeight="1">
      <c r="BOG937" s="146"/>
      <c r="BOH937" s="146"/>
      <c r="BOI937" s="146"/>
      <c r="BOJ937" s="146"/>
      <c r="BOK937" s="146"/>
      <c r="BOL937" s="146"/>
      <c r="BOM937" s="146"/>
      <c r="BON937" s="146"/>
      <c r="BOO937" s="146"/>
      <c r="BOP937" s="146"/>
      <c r="BOQ937" s="146"/>
      <c r="BOR937" s="146"/>
      <c r="BOS937" s="146" t="s">
        <v>569</v>
      </c>
    </row>
    <row r="938" spans="1749:1763" ht="9.75" customHeight="1">
      <c r="BOG938" s="146"/>
      <c r="BOH938" s="146"/>
      <c r="BOI938" s="146"/>
      <c r="BOJ938" s="146"/>
      <c r="BOK938" s="146"/>
      <c r="BOL938" s="146"/>
      <c r="BOM938" s="146"/>
      <c r="BON938" s="146"/>
      <c r="BOO938" s="146"/>
      <c r="BOP938" s="146"/>
      <c r="BOQ938" s="146"/>
      <c r="BOR938" s="146"/>
      <c r="BOS938" s="146" t="s">
        <v>570</v>
      </c>
    </row>
    <row r="939" spans="1749:1763" ht="9.75" customHeight="1">
      <c r="BOG939" s="146"/>
      <c r="BOH939" s="146"/>
      <c r="BOI939" s="146"/>
      <c r="BOJ939" s="146"/>
      <c r="BOK939" s="146"/>
      <c r="BOL939" s="146"/>
      <c r="BOM939" s="146"/>
      <c r="BON939" s="146"/>
      <c r="BOO939" s="146"/>
      <c r="BOP939" s="146"/>
      <c r="BOQ939" s="146"/>
      <c r="BOR939" s="146"/>
      <c r="BOS939" s="146" t="s">
        <v>541</v>
      </c>
    </row>
    <row r="942" spans="1749:1763" ht="10.5" customHeight="1">
      <c r="BOU942" s="156" t="s">
        <v>571</v>
      </c>
    </row>
    <row r="943" spans="1749:1763" ht="9.75" customHeight="1">
      <c r="BOU943" s="102" t="s">
        <v>572</v>
      </c>
    </row>
    <row r="944" spans="1749:1763" ht="19.5" customHeight="1">
      <c r="BOU944" s="102" t="s">
        <v>573</v>
      </c>
    </row>
    <row r="945" spans="1763:1763" ht="9.75" customHeight="1">
      <c r="BOU945" s="102" t="s">
        <v>574</v>
      </c>
    </row>
    <row r="946" spans="1763:1763" ht="9.75" customHeight="1">
      <c r="BOU946" s="102" t="s">
        <v>575</v>
      </c>
    </row>
    <row r="947" spans="1763:1763" ht="9.75" customHeight="1">
      <c r="BOU947" s="102" t="s">
        <v>576</v>
      </c>
    </row>
    <row r="948" spans="1763:1763" ht="9.75" customHeight="1">
      <c r="BOU948" s="13" t="s">
        <v>484</v>
      </c>
    </row>
  </sheetData>
  <mergeCells count="20">
    <mergeCell ref="B1:I1"/>
    <mergeCell ref="BOG927:BOG931"/>
    <mergeCell ref="C3:H3"/>
    <mergeCell ref="BLW672:BLY672"/>
    <mergeCell ref="AC7:AH7"/>
    <mergeCell ref="E5:G5"/>
    <mergeCell ref="J1:K4"/>
    <mergeCell ref="U5:V5"/>
    <mergeCell ref="BLQ676:BLQ680"/>
    <mergeCell ref="C4:H4"/>
    <mergeCell ref="AI7:AL7"/>
    <mergeCell ref="BMX786:BMZ786"/>
    <mergeCell ref="J7:AB7"/>
    <mergeCell ref="W5:X5"/>
    <mergeCell ref="BOO922:BOQ922"/>
    <mergeCell ref="I5:N5"/>
    <mergeCell ref="O5:P5"/>
    <mergeCell ref="Q5:R5"/>
    <mergeCell ref="B2:I2"/>
    <mergeCell ref="B7:H7"/>
  </mergeCells>
  <conditionalFormatting sqref="AG9:AG88">
    <cfRule type="containsText" dxfId="1539" priority="64" operator="containsText" text="EXTREMO">
      <formula>NOT(ISERROR(SEARCH("EXTREMO",AG9)))</formula>
    </cfRule>
    <cfRule type="containsText" dxfId="1538" priority="63" operator="containsText" text="ALTO">
      <formula>NOT(ISERROR(SEARCH("ALTO",AG9)))</formula>
    </cfRule>
    <cfRule type="containsText" dxfId="1537" priority="62" operator="containsText" text="MODERADO">
      <formula>NOT(ISERROR(SEARCH("MODERADO",AG9)))</formula>
    </cfRule>
    <cfRule type="containsText" dxfId="1536" priority="61" operator="containsText" text="BAJO">
      <formula>NOT(ISERROR(SEARCH("BAJO",AG9)))</formula>
    </cfRule>
  </conditionalFormatting>
  <conditionalFormatting sqref="CL9:CP88">
    <cfRule type="containsText" dxfId="1535" priority="57" operator="containsText" text="BAJO">
      <formula>NOT(ISERROR(SEARCH("BAJO",CL9)))</formula>
    </cfRule>
  </conditionalFormatting>
  <conditionalFormatting sqref="CP9:CP88">
    <cfRule type="containsText" dxfId="1534" priority="60" operator="containsText" text="EXTREMO">
      <formula>NOT(ISERROR(SEARCH("EXTREMO",CP9)))</formula>
    </cfRule>
    <cfRule type="containsText" dxfId="1533" priority="59" operator="containsText" text="ALTO">
      <formula>NOT(ISERROR(SEARCH("ALTO",CP9)))</formula>
    </cfRule>
    <cfRule type="containsText" dxfId="1532" priority="58" operator="containsText" text="MODERADO">
      <formula>NOT(ISERROR(SEARCH("MODERADO",CP9)))</formula>
    </cfRule>
  </conditionalFormatting>
  <conditionalFormatting sqref="DB9:DC10">
    <cfRule type="containsText" dxfId="1531" priority="54" operator="containsText" text="MODERADO">
      <formula>NOT(ISERROR(SEARCH("MODERADO",DB9)))</formula>
    </cfRule>
    <cfRule type="containsText" dxfId="1530" priority="56" operator="containsText" text="EXTREMO">
      <formula>NOT(ISERROR(SEARCH("EXTREMO",DB9)))</formula>
    </cfRule>
    <cfRule type="containsText" dxfId="1529" priority="55" operator="containsText" text="ALTO">
      <formula>NOT(ISERROR(SEARCH("ALTO",DB9)))</formula>
    </cfRule>
  </conditionalFormatting>
  <conditionalFormatting sqref="DB11:DC19 DJ11:DK19 DQ11:DR19 DX11:DY19 EE11:EF19 EL11:EM19 ES11:ET19 EZ11:FA19 FG11:FH19 FN11:FO19 FU11:FV19 GB11:GC19 DB33:DC88 DJ33:DK88 DQ33:DR88 DX33:DY88 EE33:EF88 EL33:EM88 ES33:ET88 EZ33:FA88 FG33:FH88 FN33:FO88 FU33:FV88 GB33:GC88">
    <cfRule type="containsText" dxfId="1528" priority="139" operator="containsText" text="MODERADO">
      <formula>NOT(ISERROR(SEARCH("MODERADO",DB11)))</formula>
    </cfRule>
    <cfRule type="containsText" dxfId="1527" priority="141" operator="containsText" text="EXTREMO">
      <formula>NOT(ISERROR(SEARCH("EXTREMO",DB11)))</formula>
    </cfRule>
    <cfRule type="containsText" dxfId="1526" priority="140" operator="containsText" text="ALTO">
      <formula>NOT(ISERROR(SEARCH("ALTO",DB11)))</formula>
    </cfRule>
  </conditionalFormatting>
  <conditionalFormatting sqref="DB20:DC32">
    <cfRule type="containsText" dxfId="1525" priority="101" operator="containsText" text="MODERADO">
      <formula>NOT(ISERROR(SEARCH("MODERADO",DB20)))</formula>
    </cfRule>
    <cfRule type="containsText" dxfId="1524" priority="103" operator="containsText" text="EXTREMO">
      <formula>NOT(ISERROR(SEARCH("EXTREMO",DB20)))</formula>
    </cfRule>
    <cfRule type="containsText" dxfId="1523" priority="102" operator="containsText" text="ALTO">
      <formula>NOT(ISERROR(SEARCH("ALTO",DB20)))</formula>
    </cfRule>
  </conditionalFormatting>
  <conditionalFormatting sqref="DI11:DL88 DP11:DS88 DW11:DZ88 ED11:EG88 EK11:EN88 DB11:DD88 ER11:EU88 EY11:FB88 FF11:FI88 FM11:FP88 FT11:FW88 GA11:GD88">
    <cfRule type="containsText" dxfId="1522" priority="119" operator="containsText" text="BAJO">
      <formula>NOT(ISERROR(SEARCH("BAJO",DB11)))</formula>
    </cfRule>
  </conditionalFormatting>
  <conditionalFormatting sqref="DJ9:DK10">
    <cfRule type="containsText" dxfId="1521" priority="16" operator="containsText" text="EXTREMO">
      <formula>NOT(ISERROR(SEARCH("EXTREMO",DJ9)))</formula>
    </cfRule>
    <cfRule type="containsText" dxfId="1520" priority="15" operator="containsText" text="ALTO">
      <formula>NOT(ISERROR(SEARCH("ALTO",DJ9)))</formula>
    </cfRule>
    <cfRule type="containsText" dxfId="1519" priority="14" operator="containsText" text="MODERADO">
      <formula>NOT(ISERROR(SEARCH("MODERADO",DJ9)))</formula>
    </cfRule>
  </conditionalFormatting>
  <conditionalFormatting sqref="DJ20:DK32">
    <cfRule type="containsText" dxfId="1518" priority="118" operator="containsText" text="EXTREMO">
      <formula>NOT(ISERROR(SEARCH("EXTREMO",DJ20)))</formula>
    </cfRule>
    <cfRule type="containsText" dxfId="1517" priority="117" operator="containsText" text="ALTO">
      <formula>NOT(ISERROR(SEARCH("ALTO",DJ20)))</formula>
    </cfRule>
    <cfRule type="containsText" dxfId="1516" priority="116" operator="containsText" text="MODERADO">
      <formula>NOT(ISERROR(SEARCH("MODERADO",DJ20)))</formula>
    </cfRule>
  </conditionalFormatting>
  <conditionalFormatting sqref="DQ9:DR10">
    <cfRule type="containsText" dxfId="1515" priority="11" operator="containsText" text="MODERADO">
      <formula>NOT(ISERROR(SEARCH("MODERADO",DQ9)))</formula>
    </cfRule>
    <cfRule type="containsText" dxfId="1514" priority="13" operator="containsText" text="EXTREMO">
      <formula>NOT(ISERROR(SEARCH("EXTREMO",DQ9)))</formula>
    </cfRule>
    <cfRule type="containsText" dxfId="1513" priority="12" operator="containsText" text="ALTO">
      <formula>NOT(ISERROR(SEARCH("ALTO",DQ9)))</formula>
    </cfRule>
  </conditionalFormatting>
  <conditionalFormatting sqref="DQ20:DR32">
    <cfRule type="containsText" dxfId="1512" priority="115" operator="containsText" text="EXTREMO">
      <formula>NOT(ISERROR(SEARCH("EXTREMO",DQ20)))</formula>
    </cfRule>
    <cfRule type="containsText" dxfId="1511" priority="114" operator="containsText" text="ALTO">
      <formula>NOT(ISERROR(SEARCH("ALTO",DQ20)))</formula>
    </cfRule>
    <cfRule type="containsText" dxfId="1510" priority="113" operator="containsText" text="MODERADO">
      <formula>NOT(ISERROR(SEARCH("MODERADO",DQ20)))</formula>
    </cfRule>
  </conditionalFormatting>
  <conditionalFormatting sqref="DX9:DY10">
    <cfRule type="containsText" dxfId="1509" priority="10" operator="containsText" text="EXTREMO">
      <formula>NOT(ISERROR(SEARCH("EXTREMO",DX9)))</formula>
    </cfRule>
    <cfRule type="containsText" dxfId="1508" priority="9" operator="containsText" text="ALTO">
      <formula>NOT(ISERROR(SEARCH("ALTO",DX9)))</formula>
    </cfRule>
    <cfRule type="containsText" dxfId="1507" priority="8" operator="containsText" text="MODERADO">
      <formula>NOT(ISERROR(SEARCH("MODERADO",DX9)))</formula>
    </cfRule>
  </conditionalFormatting>
  <conditionalFormatting sqref="DX20:DY32">
    <cfRule type="containsText" dxfId="1506" priority="111" operator="containsText" text="ALTO">
      <formula>NOT(ISERROR(SEARCH("ALTO",DX20)))</formula>
    </cfRule>
    <cfRule type="containsText" dxfId="1505" priority="110" operator="containsText" text="MODERADO">
      <formula>NOT(ISERROR(SEARCH("MODERADO",DX20)))</formula>
    </cfRule>
    <cfRule type="containsText" dxfId="1504" priority="112" operator="containsText" text="EXTREMO">
      <formula>NOT(ISERROR(SEARCH("EXTREMO",DX20)))</formula>
    </cfRule>
  </conditionalFormatting>
  <conditionalFormatting sqref="EE9:EF10">
    <cfRule type="containsText" dxfId="1503" priority="5" operator="containsText" text="MODERADO">
      <formula>NOT(ISERROR(SEARCH("MODERADO",EE9)))</formula>
    </cfRule>
    <cfRule type="containsText" dxfId="1502" priority="7" operator="containsText" text="EXTREMO">
      <formula>NOT(ISERROR(SEARCH("EXTREMO",EE9)))</formula>
    </cfRule>
    <cfRule type="containsText" dxfId="1501" priority="6" operator="containsText" text="ALTO">
      <formula>NOT(ISERROR(SEARCH("ALTO",EE9)))</formula>
    </cfRule>
  </conditionalFormatting>
  <conditionalFormatting sqref="EE20:EF32">
    <cfRule type="containsText" dxfId="1500" priority="107" operator="containsText" text="MODERADO">
      <formula>NOT(ISERROR(SEARCH("MODERADO",EE20)))</formula>
    </cfRule>
    <cfRule type="containsText" dxfId="1499" priority="109" operator="containsText" text="EXTREMO">
      <formula>NOT(ISERROR(SEARCH("EXTREMO",EE20)))</formula>
    </cfRule>
    <cfRule type="containsText" dxfId="1498" priority="108" operator="containsText" text="ALTO">
      <formula>NOT(ISERROR(SEARCH("ALTO",EE20)))</formula>
    </cfRule>
  </conditionalFormatting>
  <conditionalFormatting sqref="EL9:EM10">
    <cfRule type="containsText" dxfId="1497" priority="4" operator="containsText" text="EXTREMO">
      <formula>NOT(ISERROR(SEARCH("EXTREMO",EL9)))</formula>
    </cfRule>
    <cfRule type="containsText" dxfId="1496" priority="2" operator="containsText" text="MODERADO">
      <formula>NOT(ISERROR(SEARCH("MODERADO",EL9)))</formula>
    </cfRule>
    <cfRule type="containsText" dxfId="1495" priority="3" operator="containsText" text="ALTO">
      <formula>NOT(ISERROR(SEARCH("ALTO",EL9)))</formula>
    </cfRule>
  </conditionalFormatting>
  <conditionalFormatting sqref="EL20:EM32">
    <cfRule type="containsText" dxfId="1494" priority="106" operator="containsText" text="EXTREMO">
      <formula>NOT(ISERROR(SEARCH("EXTREMO",EL20)))</formula>
    </cfRule>
    <cfRule type="containsText" dxfId="1493" priority="105" operator="containsText" text="ALTO">
      <formula>NOT(ISERROR(SEARCH("ALTO",EL20)))</formula>
    </cfRule>
    <cfRule type="containsText" dxfId="1492" priority="104" operator="containsText" text="MODERADO">
      <formula>NOT(ISERROR(SEARCH("MODERADO",EL20)))</formula>
    </cfRule>
  </conditionalFormatting>
  <conditionalFormatting sqref="ER9:EU9 EY9:FB9 FF9:FI9 FM9:FP9 FT9:FW9 GA9:GD9">
    <cfRule type="containsText" dxfId="1491" priority="138" operator="containsText" text="BAJO">
      <formula>NOT(ISERROR(SEARCH("BAJO",ER9)))</formula>
    </cfRule>
  </conditionalFormatting>
  <conditionalFormatting sqref="ER10:EU10 EY10:FB10 FF10:FI10 FM10:FP10 FT10:FW10 GA10:GD10 DI9:DL10 DP9:DS10 DW9:DZ10 ED9:EG10 EK9:EN10 DB9:DD10 DF9:DF88 DN9:DN88 DU9:DU88 EB9:EB88 EI9:EI88 EP9:EP88 EW9:EW88 FD9:FD88 FK9:FK88 FR9:FR88 FY9:FY88 GF9:GF88 GH9:GI88">
    <cfRule type="containsText" dxfId="1490" priority="53" operator="containsText" text="BAJO">
      <formula>NOT(ISERROR(SEARCH("BAJO",DB9)))</formula>
    </cfRule>
  </conditionalFormatting>
  <conditionalFormatting sqref="ES9:ET9">
    <cfRule type="containsText" dxfId="1489" priority="135" operator="containsText" text="MODERADO">
      <formula>NOT(ISERROR(SEARCH("MODERADO",ES9)))</formula>
    </cfRule>
    <cfRule type="containsText" dxfId="1488" priority="136" operator="containsText" text="ALTO">
      <formula>NOT(ISERROR(SEARCH("ALTO",ES9)))</formula>
    </cfRule>
    <cfRule type="containsText" dxfId="1487" priority="137" operator="containsText" text="EXTREMO">
      <formula>NOT(ISERROR(SEARCH("EXTREMO",ES9)))</formula>
    </cfRule>
  </conditionalFormatting>
  <conditionalFormatting sqref="ES9:ET10">
    <cfRule type="containsText" dxfId="1486" priority="50" operator="containsText" text="MODERADO">
      <formula>NOT(ISERROR(SEARCH("MODERADO",ES9)))</formula>
    </cfRule>
    <cfRule type="containsText" dxfId="1485" priority="51" operator="containsText" text="ALTO">
      <formula>NOT(ISERROR(SEARCH("ALTO",ES9)))</formula>
    </cfRule>
    <cfRule type="containsText" dxfId="1484" priority="52" operator="containsText" text="EXTREMO">
      <formula>NOT(ISERROR(SEARCH("EXTREMO",ES9)))</formula>
    </cfRule>
  </conditionalFormatting>
  <conditionalFormatting sqref="ES10:ET10">
    <cfRule type="containsText" dxfId="1483" priority="34" operator="containsText" text="EXTREMO">
      <formula>NOT(ISERROR(SEARCH("EXTREMO",ES10)))</formula>
    </cfRule>
    <cfRule type="containsText" dxfId="1482" priority="33" operator="containsText" text="ALTO">
      <formula>NOT(ISERROR(SEARCH("ALTO",ES10)))</formula>
    </cfRule>
    <cfRule type="containsText" dxfId="1481" priority="32" operator="containsText" text="MODERADO">
      <formula>NOT(ISERROR(SEARCH("MODERADO",ES10)))</formula>
    </cfRule>
  </conditionalFormatting>
  <conditionalFormatting sqref="ES20:ET32">
    <cfRule type="containsText" dxfId="1480" priority="99" operator="containsText" text="ALTO">
      <formula>NOT(ISERROR(SEARCH("ALTO",ES20)))</formula>
    </cfRule>
    <cfRule type="containsText" dxfId="1479" priority="98" operator="containsText" text="MODERADO">
      <formula>NOT(ISERROR(SEARCH("MODERADO",ES20)))</formula>
    </cfRule>
    <cfRule type="containsText" dxfId="1478" priority="97" operator="containsText" text="EXTREMO">
      <formula>NOT(ISERROR(SEARCH("EXTREMO",ES20)))</formula>
    </cfRule>
    <cfRule type="containsText" dxfId="1477" priority="96" operator="containsText" text="ALTO">
      <formula>NOT(ISERROR(SEARCH("ALTO",ES20)))</formula>
    </cfRule>
    <cfRule type="containsText" dxfId="1476" priority="95" operator="containsText" text="MODERADO">
      <formula>NOT(ISERROR(SEARCH("MODERADO",ES20)))</formula>
    </cfRule>
    <cfRule type="containsText" dxfId="1475" priority="100" operator="containsText" text="EXTREMO">
      <formula>NOT(ISERROR(SEARCH("EXTREMO",ES20)))</formula>
    </cfRule>
  </conditionalFormatting>
  <conditionalFormatting sqref="EZ9:FA9">
    <cfRule type="containsText" dxfId="1474" priority="132" operator="containsText" text="MODERADO">
      <formula>NOT(ISERROR(SEARCH("MODERADO",EZ9)))</formula>
    </cfRule>
    <cfRule type="containsText" dxfId="1473" priority="133" operator="containsText" text="ALTO">
      <formula>NOT(ISERROR(SEARCH("ALTO",EZ9)))</formula>
    </cfRule>
    <cfRule type="containsText" dxfId="1472" priority="134" operator="containsText" text="EXTREMO">
      <formula>NOT(ISERROR(SEARCH("EXTREMO",EZ9)))</formula>
    </cfRule>
  </conditionalFormatting>
  <conditionalFormatting sqref="EZ9:FA10">
    <cfRule type="containsText" dxfId="1471" priority="47" operator="containsText" text="MODERADO">
      <formula>NOT(ISERROR(SEARCH("MODERADO",EZ9)))</formula>
    </cfRule>
    <cfRule type="containsText" dxfId="1470" priority="49" operator="containsText" text="EXTREMO">
      <formula>NOT(ISERROR(SEARCH("EXTREMO",EZ9)))</formula>
    </cfRule>
    <cfRule type="containsText" dxfId="1469" priority="48" operator="containsText" text="ALTO">
      <formula>NOT(ISERROR(SEARCH("ALTO",EZ9)))</formula>
    </cfRule>
  </conditionalFormatting>
  <conditionalFormatting sqref="EZ10:FA10">
    <cfRule type="containsText" dxfId="1468" priority="30" operator="containsText" text="ALTO">
      <formula>NOT(ISERROR(SEARCH("ALTO",EZ10)))</formula>
    </cfRule>
    <cfRule type="containsText" dxfId="1467" priority="29" operator="containsText" text="MODERADO">
      <formula>NOT(ISERROR(SEARCH("MODERADO",EZ10)))</formula>
    </cfRule>
    <cfRule type="containsText" dxfId="1466" priority="31" operator="containsText" text="EXTREMO">
      <formula>NOT(ISERROR(SEARCH("EXTREMO",EZ10)))</formula>
    </cfRule>
  </conditionalFormatting>
  <conditionalFormatting sqref="EZ20:FA32">
    <cfRule type="containsText" dxfId="1465" priority="93" operator="containsText" text="ALTO">
      <formula>NOT(ISERROR(SEARCH("ALTO",EZ20)))</formula>
    </cfRule>
    <cfRule type="containsText" dxfId="1464" priority="94" operator="containsText" text="EXTREMO">
      <formula>NOT(ISERROR(SEARCH("EXTREMO",EZ20)))</formula>
    </cfRule>
    <cfRule type="containsText" dxfId="1463" priority="89" operator="containsText" text="MODERADO">
      <formula>NOT(ISERROR(SEARCH("MODERADO",EZ20)))</formula>
    </cfRule>
    <cfRule type="containsText" dxfId="1462" priority="90" operator="containsText" text="ALTO">
      <formula>NOT(ISERROR(SEARCH("ALTO",EZ20)))</formula>
    </cfRule>
    <cfRule type="containsText" dxfId="1461" priority="91" operator="containsText" text="EXTREMO">
      <formula>NOT(ISERROR(SEARCH("EXTREMO",EZ20)))</formula>
    </cfRule>
    <cfRule type="containsText" dxfId="1460" priority="92" operator="containsText" text="MODERADO">
      <formula>NOT(ISERROR(SEARCH("MODERADO",EZ20)))</formula>
    </cfRule>
  </conditionalFormatting>
  <conditionalFormatting sqref="FG9:FH9">
    <cfRule type="containsText" dxfId="1459" priority="131" operator="containsText" text="EXTREMO">
      <formula>NOT(ISERROR(SEARCH("EXTREMO",FG9)))</formula>
    </cfRule>
    <cfRule type="containsText" dxfId="1458" priority="130" operator="containsText" text="ALTO">
      <formula>NOT(ISERROR(SEARCH("ALTO",FG9)))</formula>
    </cfRule>
    <cfRule type="containsText" dxfId="1457" priority="129" operator="containsText" text="MODERADO">
      <formula>NOT(ISERROR(SEARCH("MODERADO",FG9)))</formula>
    </cfRule>
  </conditionalFormatting>
  <conditionalFormatting sqref="FG9:FH10">
    <cfRule type="containsText" dxfId="1456" priority="46" operator="containsText" text="EXTREMO">
      <formula>NOT(ISERROR(SEARCH("EXTREMO",FG9)))</formula>
    </cfRule>
    <cfRule type="containsText" dxfId="1455" priority="45" operator="containsText" text="ALTO">
      <formula>NOT(ISERROR(SEARCH("ALTO",FG9)))</formula>
    </cfRule>
    <cfRule type="containsText" dxfId="1454" priority="44" operator="containsText" text="MODERADO">
      <formula>NOT(ISERROR(SEARCH("MODERADO",FG9)))</formula>
    </cfRule>
  </conditionalFormatting>
  <conditionalFormatting sqref="FG10:FH10">
    <cfRule type="containsText" dxfId="1453" priority="26" operator="containsText" text="MODERADO">
      <formula>NOT(ISERROR(SEARCH("MODERADO",FG10)))</formula>
    </cfRule>
    <cfRule type="containsText" dxfId="1452" priority="27" operator="containsText" text="ALTO">
      <formula>NOT(ISERROR(SEARCH("ALTO",FG10)))</formula>
    </cfRule>
    <cfRule type="containsText" dxfId="1451" priority="28" operator="containsText" text="EXTREMO">
      <formula>NOT(ISERROR(SEARCH("EXTREMO",FG10)))</formula>
    </cfRule>
  </conditionalFormatting>
  <conditionalFormatting sqref="FG20:FH32">
    <cfRule type="containsText" dxfId="1450" priority="83" operator="containsText" text="MODERADO">
      <formula>NOT(ISERROR(SEARCH("MODERADO",FG20)))</formula>
    </cfRule>
    <cfRule type="containsText" dxfId="1449" priority="84" operator="containsText" text="ALTO">
      <formula>NOT(ISERROR(SEARCH("ALTO",FG20)))</formula>
    </cfRule>
    <cfRule type="containsText" dxfId="1448" priority="85" operator="containsText" text="EXTREMO">
      <formula>NOT(ISERROR(SEARCH("EXTREMO",FG20)))</formula>
    </cfRule>
    <cfRule type="containsText" dxfId="1447" priority="86" operator="containsText" text="MODERADO">
      <formula>NOT(ISERROR(SEARCH("MODERADO",FG20)))</formula>
    </cfRule>
    <cfRule type="containsText" dxfId="1446" priority="87" operator="containsText" text="ALTO">
      <formula>NOT(ISERROR(SEARCH("ALTO",FG20)))</formula>
    </cfRule>
    <cfRule type="containsText" dxfId="1445" priority="88" operator="containsText" text="EXTREMO">
      <formula>NOT(ISERROR(SEARCH("EXTREMO",FG20)))</formula>
    </cfRule>
  </conditionalFormatting>
  <conditionalFormatting sqref="FN9:FO9">
    <cfRule type="containsText" dxfId="1444" priority="128" operator="containsText" text="EXTREMO">
      <formula>NOT(ISERROR(SEARCH("EXTREMO",FN9)))</formula>
    </cfRule>
    <cfRule type="containsText" dxfId="1443" priority="127" operator="containsText" text="ALTO">
      <formula>NOT(ISERROR(SEARCH("ALTO",FN9)))</formula>
    </cfRule>
    <cfRule type="containsText" dxfId="1442" priority="126" operator="containsText" text="MODERADO">
      <formula>NOT(ISERROR(SEARCH("MODERADO",FN9)))</formula>
    </cfRule>
  </conditionalFormatting>
  <conditionalFormatting sqref="FN9:FO10">
    <cfRule type="containsText" dxfId="1441" priority="43" operator="containsText" text="EXTREMO">
      <formula>NOT(ISERROR(SEARCH("EXTREMO",FN9)))</formula>
    </cfRule>
    <cfRule type="containsText" dxfId="1440" priority="42" operator="containsText" text="ALTO">
      <formula>NOT(ISERROR(SEARCH("ALTO",FN9)))</formula>
    </cfRule>
    <cfRule type="containsText" dxfId="1439" priority="41" operator="containsText" text="MODERADO">
      <formula>NOT(ISERROR(SEARCH("MODERADO",FN9)))</formula>
    </cfRule>
  </conditionalFormatting>
  <conditionalFormatting sqref="FN10:FO10">
    <cfRule type="containsText" dxfId="1438" priority="23" operator="containsText" text="MODERADO">
      <formula>NOT(ISERROR(SEARCH("MODERADO",FN10)))</formula>
    </cfRule>
    <cfRule type="containsText" dxfId="1437" priority="24" operator="containsText" text="ALTO">
      <formula>NOT(ISERROR(SEARCH("ALTO",FN10)))</formula>
    </cfRule>
    <cfRule type="containsText" dxfId="1436" priority="25" operator="containsText" text="EXTREMO">
      <formula>NOT(ISERROR(SEARCH("EXTREMO",FN10)))</formula>
    </cfRule>
  </conditionalFormatting>
  <conditionalFormatting sqref="FN20:FO32">
    <cfRule type="containsText" dxfId="1435" priority="82" operator="containsText" text="EXTREMO">
      <formula>NOT(ISERROR(SEARCH("EXTREMO",FN20)))</formula>
    </cfRule>
    <cfRule type="containsText" dxfId="1434" priority="81" operator="containsText" text="ALTO">
      <formula>NOT(ISERROR(SEARCH("ALTO",FN20)))</formula>
    </cfRule>
    <cfRule type="containsText" dxfId="1433" priority="80" operator="containsText" text="MODERADO">
      <formula>NOT(ISERROR(SEARCH("MODERADO",FN20)))</formula>
    </cfRule>
    <cfRule type="containsText" dxfId="1432" priority="79" operator="containsText" text="EXTREMO">
      <formula>NOT(ISERROR(SEARCH("EXTREMO",FN20)))</formula>
    </cfRule>
    <cfRule type="containsText" dxfId="1431" priority="78" operator="containsText" text="ALTO">
      <formula>NOT(ISERROR(SEARCH("ALTO",FN20)))</formula>
    </cfRule>
    <cfRule type="containsText" dxfId="1430" priority="77" operator="containsText" text="MODERADO">
      <formula>NOT(ISERROR(SEARCH("MODERADO",FN20)))</formula>
    </cfRule>
  </conditionalFormatting>
  <conditionalFormatting sqref="FU9:FV9">
    <cfRule type="containsText" dxfId="1429" priority="124" operator="containsText" text="ALTO">
      <formula>NOT(ISERROR(SEARCH("ALTO",FU9)))</formula>
    </cfRule>
    <cfRule type="containsText" dxfId="1428" priority="123" operator="containsText" text="MODERADO">
      <formula>NOT(ISERROR(SEARCH("MODERADO",FU9)))</formula>
    </cfRule>
    <cfRule type="containsText" dxfId="1427" priority="125" operator="containsText" text="EXTREMO">
      <formula>NOT(ISERROR(SEARCH("EXTREMO",FU9)))</formula>
    </cfRule>
  </conditionalFormatting>
  <conditionalFormatting sqref="FU9:FV10">
    <cfRule type="containsText" dxfId="1426" priority="38" operator="containsText" text="MODERADO">
      <formula>NOT(ISERROR(SEARCH("MODERADO",FU9)))</formula>
    </cfRule>
    <cfRule type="containsText" dxfId="1425" priority="39" operator="containsText" text="ALTO">
      <formula>NOT(ISERROR(SEARCH("ALTO",FU9)))</formula>
    </cfRule>
    <cfRule type="containsText" dxfId="1424" priority="40" operator="containsText" text="EXTREMO">
      <formula>NOT(ISERROR(SEARCH("EXTREMO",FU9)))</formula>
    </cfRule>
  </conditionalFormatting>
  <conditionalFormatting sqref="FU10:FV10">
    <cfRule type="containsText" dxfId="1423" priority="22" operator="containsText" text="EXTREMO">
      <formula>NOT(ISERROR(SEARCH("EXTREMO",FU10)))</formula>
    </cfRule>
    <cfRule type="containsText" dxfId="1422" priority="21" operator="containsText" text="ALTO">
      <formula>NOT(ISERROR(SEARCH("ALTO",FU10)))</formula>
    </cfRule>
    <cfRule type="containsText" dxfId="1421" priority="20" operator="containsText" text="MODERADO">
      <formula>NOT(ISERROR(SEARCH("MODERADO",FU10)))</formula>
    </cfRule>
  </conditionalFormatting>
  <conditionalFormatting sqref="FU20:FV32">
    <cfRule type="containsText" dxfId="1420" priority="71" operator="containsText" text="MODERADO">
      <formula>NOT(ISERROR(SEARCH("MODERADO",FU20)))</formula>
    </cfRule>
    <cfRule type="containsText" dxfId="1419" priority="72" operator="containsText" text="ALTO">
      <formula>NOT(ISERROR(SEARCH("ALTO",FU20)))</formula>
    </cfRule>
    <cfRule type="containsText" dxfId="1418" priority="76" operator="containsText" text="EXTREMO">
      <formula>NOT(ISERROR(SEARCH("EXTREMO",FU20)))</formula>
    </cfRule>
    <cfRule type="containsText" dxfId="1417" priority="75" operator="containsText" text="ALTO">
      <formula>NOT(ISERROR(SEARCH("ALTO",FU20)))</formula>
    </cfRule>
    <cfRule type="containsText" dxfId="1416" priority="74" operator="containsText" text="MODERADO">
      <formula>NOT(ISERROR(SEARCH("MODERADO",FU20)))</formula>
    </cfRule>
    <cfRule type="containsText" dxfId="1415" priority="73" operator="containsText" text="EXTREMO">
      <formula>NOT(ISERROR(SEARCH("EXTREMO",FU20)))</formula>
    </cfRule>
  </conditionalFormatting>
  <conditionalFormatting sqref="GB9:GC9">
    <cfRule type="containsText" dxfId="1414" priority="120" operator="containsText" text="MODERADO">
      <formula>NOT(ISERROR(SEARCH("MODERADO",GB9)))</formula>
    </cfRule>
    <cfRule type="containsText" dxfId="1413" priority="121" operator="containsText" text="ALTO">
      <formula>NOT(ISERROR(SEARCH("ALTO",GB9)))</formula>
    </cfRule>
    <cfRule type="containsText" dxfId="1412" priority="122" operator="containsText" text="EXTREMO">
      <formula>NOT(ISERROR(SEARCH("EXTREMO",GB9)))</formula>
    </cfRule>
  </conditionalFormatting>
  <conditionalFormatting sqref="GB9:GC10">
    <cfRule type="containsText" dxfId="1411" priority="35" operator="containsText" text="MODERADO">
      <formula>NOT(ISERROR(SEARCH("MODERADO",GB9)))</formula>
    </cfRule>
    <cfRule type="containsText" dxfId="1410" priority="36" operator="containsText" text="ALTO">
      <formula>NOT(ISERROR(SEARCH("ALTO",GB9)))</formula>
    </cfRule>
    <cfRule type="containsText" dxfId="1409" priority="37" operator="containsText" text="EXTREMO">
      <formula>NOT(ISERROR(SEARCH("EXTREMO",GB9)))</formula>
    </cfRule>
  </conditionalFormatting>
  <conditionalFormatting sqref="GB10:GC10">
    <cfRule type="containsText" dxfId="1408" priority="19" operator="containsText" text="EXTREMO">
      <formula>NOT(ISERROR(SEARCH("EXTREMO",GB10)))</formula>
    </cfRule>
    <cfRule type="containsText" dxfId="1407" priority="18" operator="containsText" text="ALTO">
      <formula>NOT(ISERROR(SEARCH("ALTO",GB10)))</formula>
    </cfRule>
    <cfRule type="containsText" dxfId="1406" priority="17" operator="containsText" text="MODERADO">
      <formula>NOT(ISERROR(SEARCH("MODERADO",GB10)))</formula>
    </cfRule>
  </conditionalFormatting>
  <conditionalFormatting sqref="GB20:GC32">
    <cfRule type="containsText" dxfId="1405" priority="65" operator="containsText" text="MODERADO">
      <formula>NOT(ISERROR(SEARCH("MODERADO",GB20)))</formula>
    </cfRule>
    <cfRule type="containsText" dxfId="1404" priority="66" operator="containsText" text="ALTO">
      <formula>NOT(ISERROR(SEARCH("ALTO",GB20)))</formula>
    </cfRule>
    <cfRule type="containsText" dxfId="1403" priority="67" operator="containsText" text="EXTREMO">
      <formula>NOT(ISERROR(SEARCH("EXTREMO",GB20)))</formula>
    </cfRule>
    <cfRule type="containsText" dxfId="1402" priority="68" operator="containsText" text="MODERADO">
      <formula>NOT(ISERROR(SEARCH("MODERADO",GB20)))</formula>
    </cfRule>
    <cfRule type="containsText" dxfId="1401" priority="69" operator="containsText" text="ALTO">
      <formula>NOT(ISERROR(SEARCH("ALTO",GB20)))</formula>
    </cfRule>
    <cfRule type="containsText" dxfId="1400" priority="70" operator="containsText" text="EXTREMO">
      <formula>NOT(ISERROR(SEARCH("EXTREMO",GB20)))</formula>
    </cfRule>
  </conditionalFormatting>
  <dataValidations count="19">
    <dataValidation type="list" sqref="CI9:CI88" xr:uid="{00000000-0002-0000-0300-000000000000}">
      <formula1>IMPLEMENT</formula1>
      <formula2>0</formula2>
    </dataValidation>
    <dataValidation type="list" allowBlank="1" showInputMessage="1" sqref="F9:F88" xr:uid="{00000000-0002-0000-0300-000001000000}">
      <formula1>TipoCau</formula1>
      <formula2>0</formula2>
    </dataValidation>
    <dataValidation type="list" allowBlank="1" showInputMessage="1" sqref="D11:D88" xr:uid="{00000000-0002-0000-0300-000002000000}">
      <formula1>InternoExp</formula1>
      <formula2>0</formula2>
    </dataValidation>
    <dataValidation type="list" allowBlank="1" showInputMessage="1" sqref="H9:H88" xr:uid="{00000000-0002-0000-0300-000003000000}">
      <formula1>TramitesSer</formula1>
      <formula2>0</formula2>
    </dataValidation>
    <dataValidation type="list" allowBlank="1" showInputMessage="1" showErrorMessage="1" sqref="G9:G88" xr:uid="{00000000-0002-0000-0300-000004000000}">
      <formula1>consecuencias</formula1>
      <formula2>0</formula2>
    </dataValidation>
    <dataValidation showInputMessage="1" showErrorMessage="1" errorTitle="Rechazado" error="Solo son validadas las opciones de la lista" sqref="AK9:AL88 CP9:CQ32 CP33:CS88 CS9:CS32 CU9:CV88" xr:uid="{00000000-0002-0000-0300-000005000000}">
      <formula1>0</formula1>
      <formula2>0</formula2>
    </dataValidation>
    <dataValidation type="list" allowBlank="1" showInputMessage="1" sqref="D9:D10" xr:uid="{00000000-0002-0000-0300-000006000000}">
      <formula1>$BMF$705:$BMF$707</formula1>
      <formula2>0</formula2>
    </dataValidation>
    <dataValidation type="list" allowBlank="1" showInputMessage="1" sqref="E9:E14 E17 E20 E22 E24:E32" xr:uid="{00000000-0002-0000-0300-000007000000}">
      <formula1>$BMH$695:$BMH$706</formula1>
      <formula2>0</formula2>
    </dataValidation>
    <dataValidation type="list" allowBlank="1" showInputMessage="1" showErrorMessage="1" sqref="J9:AB33 J34:AB88 BVL9:BVL10 CFH9:CFH10 CPD9:CPD10 CYZ9:CYZ10 DIV9:DIV10 DSR9:DSR10 ECN9:ECN10 EMJ9:EMJ10 EWF9:EWF10 FGB9:FGB10 FPX9:FPX10 FZT9:FZT10 GJP9:GJP10 GTL9:GTL10 HDH9:HDH10 HND9:HND10 HWZ9:HWZ10 IGV9:IGV10 IQR9:IQR10 JAN9:JAN10 JKJ9:JKJ10 JUF9:JUF10 KEB9:KEB10 KNX9:KNX10 KXT9:KXT10 LHP9:LHP10 LRL9:LRL10 MBH9:MBH10 MLD9:MLD10 MUZ9:MUZ10 NEV9:NEV10 NOR9:NOR10 NYN9:NYN10 OIJ9:OIJ10 OSF9:OSF10 PCB9:PCB10 PLX9:PLX10 PVT9:PVT10 QFP9:QFP10 QPL9:QPL10 QZH9:QZH10 RJD9:RJD10 RSZ9:RSZ10 SCV9:SCV10 SMR9:SMR10 SWN9:SWN10 TGJ9:TGJ10 TQF9:TQF10 UAB9:UAB10 UJX9:UJX10 UTT9:UTT10 VDP9:VDP10 VNL9:VNL10 VXH9:VXH10 WHD9:WHD10 WQZ9:WQZ10 XAV9:XAV10" xr:uid="{00000000-0002-0000-0300-000008000000}">
      <formula1>SINO</formula1>
      <formula2>0</formula2>
    </dataValidation>
    <dataValidation type="whole" allowBlank="1" showInputMessage="1" showErrorMessage="1" sqref="BUW9:BUW10 CES9:CES10 COO9:COO10 CYK9:CYK10 DIG9:DIG10 DSC9:DSC10 EBY9:EBY10 ELU9:ELU10 EVQ9:EVQ10 FFM9:FFM10 FPI9:FPI10 FZE9:FZE10 GJA9:GJA10 GSW9:GSW10 HCS9:HCS10 HMO9:HMO10 HWK9:HWK10 IGG9:IGG10 IQC9:IQC10 IZY9:IZY10 JJU9:JJU10 JTQ9:JTQ10 KDM9:KDM10 KNI9:KNI10 KXE9:KXE10 LHA9:LHA10 LQW9:LQW10 MAS9:MAS10 MKO9:MKO10 MUK9:MUK10 NEG9:NEG10 NOC9:NOC10 NXY9:NXY10 OHU9:OHU10 ORQ9:ORQ10 PBM9:PBM10 PLI9:PLI10 PVE9:PVE10 QFA9:QFA10 QOW9:QOW10 QYS9:QYS10 RIO9:RIO10 RSK9:RSK10 SCG9:SCG10 SMC9:SMC10 SVY9:SVY10 TFU9:TFU10 TPQ9:TPQ10 TZM9:TZM10 UJI9:UJI10 UTE9:UTE10 VDA9:VDA10 VMW9:VMW10 VWS9:VWS10 WGO9:WGO10 WQK9:WQK10 XAG9:XAG10" xr:uid="{00000000-0002-0000-0300-000009000000}">
      <formula1>0</formula1>
      <formula2>100</formula2>
    </dataValidation>
    <dataValidation showInputMessage="1" showErrorMessage="1" sqref="AO1:AO11 AO12:AO1948 BUZ9:BVD10 CEV9:CEZ10 COR9:COV10 CYN9:CYR10 DIJ9:DIN10 DSF9:DSJ10 ECB9:ECF10 ELX9:EMB10 EVT9:EVX10 FFP9:FFT10 FPL9:FPP10 FZH9:FZL10 GJD9:GJH10 GSZ9:GTD10 HCV9:HCZ10 HMR9:HMV10 HWN9:HWR10 IGJ9:IGN10 IQF9:IQJ10 JAB9:JAF10 JJX9:JKB10 JTT9:JTX10 KDP9:KDT10 KNL9:KNP10 KXH9:KXL10 LHD9:LHH10 LQZ9:LRD10 MAV9:MAZ10 MKR9:MKV10 MUN9:MUR10 NEJ9:NEN10 NOF9:NOJ10 NYB9:NYF10 OHX9:OIB10 ORT9:ORX10 PBP9:PBT10 PLL9:PLP10 PVH9:PVL10 QFD9:QFH10 QOZ9:QPD10 QYV9:QYZ10 RIR9:RIV10 RSN9:RSR10 SCJ9:SCN10 SMF9:SMJ10 SWB9:SWF10 TFX9:TGB10 TPT9:TPX10 TZP9:TZT10 UJL9:UJP10 UTH9:UTL10 VDD9:VDH10 VMZ9:VND10 VWV9:VWZ10 WGR9:WGV10 WQN9:WQR10 XAJ9:XAN10" xr:uid="{00000000-0002-0000-0300-00000A000000}">
      <formula1>0</formula1>
      <formula2>0</formula2>
    </dataValidation>
    <dataValidation type="list" showInputMessage="1" showErrorMessage="1" errorTitle="Rechazado" error="Solo son validadas las opciones de la lista" sqref="AP9:AP88 AT9:AT88 AX9:AX88 BB9:BB88 BF9:BF88 BJ9:BJ24 BJ27:BJ88 BN9:BN88 BR9:BR88 BV9:BV88 BZ9:BZ88 CD9:CD88 CH9:CH88 CK9:CO88 CT9:CT88 CW9:CW88 BUX9:BUX10 CET9:CET10 COP9:COP10 CYL9:CYL10 DIH9:DIH10 DSD9:DSD10 EBZ9:EBZ10 ELV9:ELV10 EVR9:EVR10 FFN9:FFN10 FPJ9:FPJ10 FZF9:FZF10 GJB9:GJB10 GSX9:GSX10 HCT9:HCT10 HMP9:HMP10 HWL9:HWL10 IGH9:IGH10 IQD9:IQD10 IZZ9:IZZ10 JJV9:JJV10 JTR9:JTR10 KDN9:KDN10 KNJ9:KNJ10 KXF9:KXF10 LHB9:LHB10 LQX9:LQX10 MAT9:MAT10 MKP9:MKP10 MUL9:MUL10 NEH9:NEH10 NOD9:NOD10 NXZ9:NXZ10 OHV9:OHV10 ORR9:ORR10 PBN9:PBN10 PLJ9:PLJ10 PVF9:PVF10 QFB9:QFB10 QOX9:QOX10 QYT9:QYT10 RIP9:RIP10 RSL9:RSL10 SCH9:SCH10 SMD9:SMD10 SVZ9:SVZ10 TFV9:TFV10 TPR9:TPR10 TZN9:TZN10 UJJ9:UJJ10 UTF9:UTF10 VDB9:VDB10 VMX9:VMX10 VWT9:VWT10 WGP9:WGP10 WQL9:WQL10 XAH9:XAH10" xr:uid="{00000000-0002-0000-0300-00000B000000}">
      <formula1>Efecto</formula1>
      <formula2>0</formula2>
    </dataValidation>
    <dataValidation type="list" allowBlank="1" showInputMessage="1" showErrorMessage="1" sqref="BUL9:BUL10 CEH9:CEH10 COD9:COD10 CXZ9:CXZ10 DHV9:DHV10 DRR9:DRR10 EBN9:EBN10 ELJ9:ELJ10 EVF9:EVF10 FFB9:FFB10 FOX9:FOX10 FYT9:FYT10 GIP9:GIP10 GSL9:GSL10 HCH9:HCH10 HMD9:HMD10 HVZ9:HVZ10 IFV9:IFV10 IPR9:IPR10 IZN9:IZN10 JJJ9:JJJ10 JTF9:JTF10 KDB9:KDB10 KMX9:KMX10 KWT9:KWT10 LGP9:LGP10 LQL9:LQL10 MAH9:MAH10 MKD9:MKD10 MTZ9:MTZ10 NDV9:NDV10 NNR9:NNR10 NXN9:NXN10 OHJ9:OHJ10 ORF9:ORF10 PBB9:PBB10 PKX9:PKX10 PUT9:PUT10 QEP9:QEP10 QOL9:QOL10 QYH9:QYH10 RID9:RID10 RRZ9:RRZ10 SBV9:SBV10 SLR9:SLR10 SVN9:SVN10 TFJ9:TFJ10 TPF9:TPF10 TZB9:TZB10 UIX9:UIX10 UST9:UST10 VCP9:VCP10 VML9:VML10 VWH9:VWH10 WGD9:WGD10 WPZ9:WPZ10 WZV9:WZV10" xr:uid="{00000000-0002-0000-0300-00000C000000}">
      <formula1>IMPACTO</formula1>
      <formula2>0</formula2>
    </dataValidation>
    <dataValidation type="list" allowBlank="1" showInputMessage="1" showErrorMessage="1" sqref="I9:I11 I12:I88 BUK9:BUK10 CEG9:CEG10 COC9:COC10 CXY9:CXY10 DHU9:DHU10 DRQ9:DRQ10 EBM9:EBM10 ELI9:ELI10 EVE9:EVE10 FFA9:FFA10 FOW9:FOW10 FYS9:FYS10 GIO9:GIO10 GSK9:GSK10 HCG9:HCG10 HMC9:HMC10 HVY9:HVY10 IFU9:IFU10 IPQ9:IPQ10 IZM9:IZM10 JJI9:JJI10 JTE9:JTE10 KDA9:KDA10 KMW9:KMW10 KWS9:KWS10 LGO9:LGO10 LQK9:LQK10 MAG9:MAG10 MKC9:MKC10 MTY9:MTY10 NDU9:NDU10 NNQ9:NNQ10 NXM9:NXM10 OHI9:OHI10 ORE9:ORE10 PBA9:PBA10 PKW9:PKW10 PUS9:PUS10 QEO9:QEO10 QOK9:QOK10 QYG9:QYG10 RIC9:RIC10 RRY9:RRY10 SBU9:SBU10 SLQ9:SLQ10 SVM9:SVM10 TFI9:TFI10 TPE9:TPE10 TZA9:TZA10 UIW9:UIW10 USS9:USS10 VCO9:VCO10 VMK9:VMK10 VWG9:VWG10 WGC9:WGC10 WPY9:WPY10 WZU9:WZU10" xr:uid="{00000000-0002-0000-0300-00000D000000}">
      <formula1>PROBAB</formula1>
      <formula2>0</formula2>
    </dataValidation>
    <dataValidation type="list" showInputMessage="1" showErrorMessage="1" sqref="AS9:AS88 AW9:AW88 BA9:BA88 BE9:BE88 BI9:BI24 BI27:BI88 BJ25:BJ26 BM9:BM88 BQ9:BQ88 BU9:BU88 BY9:BY88 CC9:CC88 CG9:CG88 CJ9:CJ88" xr:uid="{00000000-0002-0000-0300-00000E000000}">
      <formula1>TIP_CONTROL</formula1>
      <formula2>0</formula2>
    </dataValidation>
    <dataValidation type="list" allowBlank="1" showInputMessage="1" sqref="E15:E16 E18:E19 E21 E23 E33:E88" xr:uid="{00000000-0002-0000-0300-00000F000000}">
      <formula1>ExternoExp</formula1>
      <formula2>0</formula2>
    </dataValidation>
    <dataValidation type="list" allowBlank="1" showInputMessage="1" showErrorMessage="1" sqref="BMA684:BMA688" xr:uid="{00000000-0002-0000-0300-000010000000}">
      <formula1>GPREDIAL</formula1>
      <formula2>0</formula2>
    </dataValidation>
    <dataValidation type="list" showInputMessage="1" showErrorMessage="1" errorTitle="Rechazado" error="Solo son validadas las opciones de la lista" sqref="AM9:AM27 AM28:AM88 AQ9:AQ88 AU9:AU88 AY9:AY88 BC9:BC88 BG9:BG88 BH25:BH26 BK9:BK88 BO9:BO88 BS9:BS88 BW9:BW88 CA9:CA88 CE9:CE88" xr:uid="{00000000-0002-0000-0300-000011000000}">
      <formula1>FRECUENCY</formula1>
      <formula2>0</formula2>
    </dataValidation>
    <dataValidation type="list" showErrorMessage="1" sqref="AN9:AN88 AR9:AR88 AV9:AV88 AZ9:AZ88 BD9:BD88 BH9:BH24 BH27:BH88 BI25:BI26 BL9:BL88 BP9:BP88 BT9:BT88 BX9:BX88 CB9:CB88 CF9:CF88" xr:uid="{00000000-0002-0000-0300-000012000000}">
      <formula1>IMPLEMENT</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FF"/>
  </sheetPr>
  <dimension ref="A1:XAO961"/>
  <sheetViews>
    <sheetView zoomScaleNormal="100" workbookViewId="0">
      <selection activeCell="C11" sqref="C11"/>
    </sheetView>
  </sheetViews>
  <sheetFormatPr baseColWidth="10" defaultColWidth="10.88671875" defaultRowHeight="10.199999999999999"/>
  <cols>
    <col min="1" max="1" width="4.77734375" style="13" customWidth="1"/>
    <col min="2" max="2" width="23.21875" style="13" customWidth="1"/>
    <col min="3" max="3" width="31.44140625" style="13" customWidth="1"/>
    <col min="4" max="4" width="23.77734375" style="15" customWidth="1"/>
    <col min="5" max="5" width="13.44140625" style="13" customWidth="1"/>
    <col min="6" max="6" width="15.77734375" style="13" customWidth="1"/>
    <col min="7" max="8" width="23.77734375" style="13" customWidth="1"/>
    <col min="9" max="9" width="12" style="16" customWidth="1"/>
    <col min="10" max="28" width="9.77734375" style="16" customWidth="1"/>
    <col min="29" max="29" width="17.21875" style="16" customWidth="1"/>
    <col min="30" max="30" width="10.44140625" style="16" customWidth="1"/>
    <col min="31" max="31" width="9.77734375" style="16" customWidth="1"/>
    <col min="32" max="32" width="5.77734375" style="13" customWidth="1"/>
    <col min="33" max="33" width="12.21875" style="16" customWidth="1"/>
    <col min="34" max="34" width="6.44140625" style="7" customWidth="1"/>
    <col min="35" max="35" width="51.21875" style="157" customWidth="1"/>
    <col min="36" max="36" width="17.77734375" style="13" customWidth="1"/>
    <col min="37" max="37" width="23" style="38" customWidth="1"/>
    <col min="38" max="38" width="18" style="38" customWidth="1"/>
    <col min="39" max="39" width="8.77734375" style="38" customWidth="1"/>
    <col min="40" max="40" width="12.21875" style="13" customWidth="1"/>
    <col min="41" max="41" width="8.77734375" style="13" customWidth="1"/>
    <col min="42" max="42" width="12" style="38" customWidth="1"/>
    <col min="43" max="43" width="8.77734375" style="38" hidden="1" customWidth="1"/>
    <col min="44" max="44" width="12.21875" style="13" hidden="1" customWidth="1"/>
    <col min="45" max="45" width="8.77734375" style="13" hidden="1" customWidth="1"/>
    <col min="46" max="46" width="11" style="38" hidden="1" customWidth="1"/>
    <col min="47" max="47" width="8.77734375" style="38" hidden="1" customWidth="1"/>
    <col min="48" max="48" width="12.21875" style="13" hidden="1" customWidth="1"/>
    <col min="49" max="49" width="8.77734375" style="13" hidden="1" customWidth="1"/>
    <col min="50" max="50" width="11.21875" style="38" hidden="1" customWidth="1"/>
    <col min="51" max="51" width="8.77734375" style="38" hidden="1" customWidth="1"/>
    <col min="52" max="52" width="12.21875" style="13" hidden="1" customWidth="1"/>
    <col min="53" max="53" width="8.77734375" style="13" hidden="1" customWidth="1"/>
    <col min="54" max="54" width="10.21875" style="38" hidden="1" customWidth="1"/>
    <col min="55" max="55" width="13.21875" style="38" hidden="1" customWidth="1"/>
    <col min="56" max="56" width="12.21875" style="13" hidden="1" customWidth="1"/>
    <col min="57" max="57" width="8.77734375" style="13" hidden="1" customWidth="1"/>
    <col min="58" max="58" width="9.21875" style="38" hidden="1" customWidth="1"/>
    <col min="59" max="59" width="8.77734375" style="38" hidden="1" customWidth="1"/>
    <col min="60" max="60" width="12.21875" style="13" hidden="1" customWidth="1"/>
    <col min="61" max="61" width="8.77734375" style="13" hidden="1" customWidth="1"/>
    <col min="62" max="62" width="9.21875" style="38" hidden="1" customWidth="1"/>
    <col min="63" max="63" width="8.77734375" style="38" hidden="1" customWidth="1"/>
    <col min="64" max="64" width="12.21875" style="13" hidden="1" customWidth="1"/>
    <col min="65" max="65" width="8.77734375" style="13" hidden="1" customWidth="1"/>
    <col min="66" max="66" width="9.21875" style="38" hidden="1" customWidth="1"/>
    <col min="67" max="67" width="8.77734375" style="38" hidden="1" customWidth="1"/>
    <col min="68" max="68" width="12.21875" style="13" hidden="1" customWidth="1"/>
    <col min="69" max="69" width="8.77734375" style="13" hidden="1" customWidth="1"/>
    <col min="70" max="70" width="9.21875" style="38" hidden="1" customWidth="1"/>
    <col min="71" max="71" width="8.77734375" style="38" hidden="1" customWidth="1"/>
    <col min="72" max="72" width="12.21875" style="13" hidden="1" customWidth="1"/>
    <col min="73" max="73" width="8.77734375" style="13" hidden="1" customWidth="1"/>
    <col min="74" max="74" width="9.21875" style="38" hidden="1" customWidth="1"/>
    <col min="75" max="75" width="8.77734375" style="38" hidden="1" customWidth="1"/>
    <col min="76" max="76" width="12.21875" style="13" hidden="1" customWidth="1"/>
    <col min="77" max="77" width="8.77734375" style="13" hidden="1" customWidth="1"/>
    <col min="78" max="78" width="9.21875" style="38" hidden="1" customWidth="1"/>
    <col min="79" max="79" width="8.77734375" style="38" hidden="1" customWidth="1"/>
    <col min="80" max="80" width="12.21875" style="13" hidden="1" customWidth="1"/>
    <col min="81" max="81" width="8.77734375" style="13" hidden="1" customWidth="1"/>
    <col min="82" max="82" width="9.21875" style="38" hidden="1" customWidth="1"/>
    <col min="83" max="83" width="8.77734375" style="38" hidden="1" customWidth="1"/>
    <col min="84" max="84" width="12.21875" style="13" hidden="1" customWidth="1"/>
    <col min="85" max="85" width="8.77734375" style="13" hidden="1" customWidth="1"/>
    <col min="86" max="86" width="9.21875" style="38" hidden="1" customWidth="1"/>
    <col min="87" max="89" width="2.21875" style="38" hidden="1" customWidth="1"/>
    <col min="90" max="90" width="15.44140625" style="38" customWidth="1"/>
    <col min="91" max="91" width="6.77734375" style="38" customWidth="1"/>
    <col min="92" max="92" width="9.77734375" style="38" customWidth="1"/>
    <col min="93" max="93" width="6.77734375" style="38" customWidth="1"/>
    <col min="94" max="94" width="13.21875" style="38" customWidth="1"/>
    <col min="95" max="95" width="6.77734375" style="38" customWidth="1"/>
    <col min="96" max="96" width="49.44140625" style="38" customWidth="1"/>
    <col min="97" max="97" width="12.44140625" style="38" customWidth="1"/>
    <col min="98" max="98" width="1" style="38" customWidth="1"/>
    <col min="99" max="99" width="48.21875" style="38" customWidth="1"/>
    <col min="100" max="100" width="27.44140625" style="38" customWidth="1"/>
    <col min="101" max="101" width="1.44140625" style="38" hidden="1" customWidth="1"/>
    <col min="102" max="105" width="5.44140625" style="38" hidden="1" customWidth="1"/>
    <col min="106" max="106" width="5.77734375" style="13" hidden="1" customWidth="1"/>
    <col min="107" max="108" width="6.777343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21875" style="13" customWidth="1"/>
    <col min="1678" max="1680" width="10.88671875" style="13" customWidth="1"/>
    <col min="1681" max="1681" width="4.21875" style="13" customWidth="1"/>
    <col min="1682" max="1683" width="10.88671875" style="13" customWidth="1"/>
    <col min="1684" max="1684" width="4.77734375" style="13" customWidth="1"/>
    <col min="1685" max="1690" width="10.88671875" style="13" customWidth="1"/>
    <col min="1691" max="1691" width="36.2187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77734375" style="13" customWidth="1"/>
    <col min="1895" max="1896" width="6.44140625" style="13" customWidth="1"/>
    <col min="1897" max="1897" width="5.77734375" style="13" customWidth="1"/>
    <col min="1898" max="1898" width="6.44140625" style="13" customWidth="1"/>
    <col min="1899" max="1899" width="13.77734375" style="13" customWidth="1"/>
    <col min="1900" max="1901" width="9" style="13" customWidth="1"/>
    <col min="1902" max="1902" width="2.44140625" style="13" customWidth="1"/>
    <col min="1903" max="1903" width="8.77734375" style="13" customWidth="1"/>
    <col min="1904" max="1904" width="7.44140625" style="13" customWidth="1"/>
    <col min="1905" max="1907" width="3.77734375" style="13" customWidth="1"/>
    <col min="1908" max="1908" width="3.44140625" style="13" customWidth="1"/>
    <col min="1909" max="1909" width="2.77734375" style="13" customWidth="1"/>
    <col min="1910" max="1910" width="3" style="13" customWidth="1"/>
    <col min="1911" max="1913" width="13" style="13" hidden="1" customWidth="1"/>
    <col min="1914" max="1914" width="4.44140625" style="13" customWidth="1"/>
    <col min="1915" max="1915" width="13" style="13" hidden="1" customWidth="1"/>
    <col min="1916" max="1917" width="14.77734375" style="13" customWidth="1"/>
    <col min="1918" max="1918" width="15.21875" style="13" customWidth="1"/>
    <col min="1919" max="1919" width="6.44140625" style="13" customWidth="1"/>
    <col min="1920" max="1920" width="15.21875" style="13" customWidth="1"/>
    <col min="1921" max="1921" width="4.218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21875" style="13" customWidth="1"/>
    <col min="1932" max="1932" width="23.44140625" style="13" customWidth="1"/>
    <col min="1933" max="1933" width="9.21875" style="13" customWidth="1"/>
    <col min="1934" max="1934" width="19.44140625" style="13" customWidth="1"/>
    <col min="1935" max="1935" width="42.77734375" style="13" customWidth="1"/>
    <col min="1936" max="1936" width="5.77734375" style="13" customWidth="1"/>
    <col min="1937" max="1937" width="31.44140625" style="13" customWidth="1"/>
    <col min="1938" max="1938" width="16.21875" style="13" customWidth="1"/>
    <col min="1939" max="1940" width="9.21875" style="13" customWidth="1"/>
    <col min="1941" max="1941" width="11.21875" style="13" customWidth="1"/>
    <col min="1942" max="1942" width="2.21875" style="13" customWidth="1"/>
    <col min="1943" max="2148" width="10.88671875" style="13" customWidth="1"/>
    <col min="2149" max="2149" width="12" style="13" customWidth="1"/>
    <col min="2150" max="2150" width="2.77734375" style="13" customWidth="1"/>
    <col min="2151" max="2152" width="6.44140625" style="13" customWidth="1"/>
    <col min="2153" max="2153" width="5.77734375" style="13" customWidth="1"/>
    <col min="2154" max="2154" width="6.44140625" style="13" customWidth="1"/>
    <col min="2155" max="2155" width="13.77734375" style="13" customWidth="1"/>
    <col min="2156" max="2157" width="9" style="13" customWidth="1"/>
    <col min="2158" max="2158" width="2.44140625" style="13" customWidth="1"/>
    <col min="2159" max="2159" width="8.77734375" style="13" customWidth="1"/>
    <col min="2160" max="2160" width="7.44140625" style="13" customWidth="1"/>
    <col min="2161" max="2163" width="3.77734375" style="13" customWidth="1"/>
    <col min="2164" max="2164" width="3.44140625" style="13" customWidth="1"/>
    <col min="2165" max="2165" width="2.77734375" style="13" customWidth="1"/>
    <col min="2166" max="2166" width="3" style="13" customWidth="1"/>
    <col min="2167" max="2169" width="13" style="13" hidden="1" customWidth="1"/>
    <col min="2170" max="2170" width="4.44140625" style="13" customWidth="1"/>
    <col min="2171" max="2171" width="13" style="13" hidden="1" customWidth="1"/>
    <col min="2172" max="2173" width="14.77734375" style="13" customWidth="1"/>
    <col min="2174" max="2174" width="15.21875" style="13" customWidth="1"/>
    <col min="2175" max="2175" width="6.44140625" style="13" customWidth="1"/>
    <col min="2176" max="2176" width="15.21875" style="13" customWidth="1"/>
    <col min="2177" max="2177" width="4.218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21875" style="13" customWidth="1"/>
    <col min="2188" max="2188" width="23.44140625" style="13" customWidth="1"/>
    <col min="2189" max="2189" width="9.21875" style="13" customWidth="1"/>
    <col min="2190" max="2190" width="19.44140625" style="13" customWidth="1"/>
    <col min="2191" max="2191" width="42.77734375" style="13" customWidth="1"/>
    <col min="2192" max="2192" width="5.77734375" style="13" customWidth="1"/>
    <col min="2193" max="2193" width="31.44140625" style="13" customWidth="1"/>
    <col min="2194" max="2194" width="16.21875" style="13" customWidth="1"/>
    <col min="2195" max="2196" width="9.21875" style="13" customWidth="1"/>
    <col min="2197" max="2197" width="11.21875" style="13" customWidth="1"/>
    <col min="2198" max="2198" width="2.21875" style="13" customWidth="1"/>
    <col min="2199" max="2404" width="10.88671875" style="13" customWidth="1"/>
    <col min="2405" max="2405" width="12" style="13" customWidth="1"/>
    <col min="2406" max="2406" width="2.77734375" style="13" customWidth="1"/>
    <col min="2407" max="2408" width="6.44140625" style="13" customWidth="1"/>
    <col min="2409" max="2409" width="5.77734375" style="13" customWidth="1"/>
    <col min="2410" max="2410" width="6.44140625" style="13" customWidth="1"/>
    <col min="2411" max="2411" width="13.77734375" style="13" customWidth="1"/>
    <col min="2412" max="2413" width="9" style="13" customWidth="1"/>
    <col min="2414" max="2414" width="2.44140625" style="13" customWidth="1"/>
    <col min="2415" max="2415" width="8.77734375" style="13" customWidth="1"/>
    <col min="2416" max="2416" width="7.44140625" style="13" customWidth="1"/>
    <col min="2417" max="2419" width="3.77734375" style="13" customWidth="1"/>
    <col min="2420" max="2420" width="3.44140625" style="13" customWidth="1"/>
    <col min="2421" max="2421" width="2.77734375" style="13" customWidth="1"/>
    <col min="2422" max="2422" width="3" style="13" customWidth="1"/>
    <col min="2423" max="2425" width="13" style="13" hidden="1" customWidth="1"/>
    <col min="2426" max="2426" width="4.44140625" style="13" customWidth="1"/>
    <col min="2427" max="2427" width="13" style="13" hidden="1" customWidth="1"/>
    <col min="2428" max="2429" width="14.77734375" style="13" customWidth="1"/>
    <col min="2430" max="2430" width="15.21875" style="13" customWidth="1"/>
    <col min="2431" max="2431" width="6.44140625" style="13" customWidth="1"/>
    <col min="2432" max="2432" width="15.21875" style="13" customWidth="1"/>
    <col min="2433" max="2433" width="4.218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21875" style="13" customWidth="1"/>
    <col min="2444" max="2444" width="23.44140625" style="13" customWidth="1"/>
    <col min="2445" max="2445" width="9.21875" style="13" customWidth="1"/>
    <col min="2446" max="2446" width="19.44140625" style="13" customWidth="1"/>
    <col min="2447" max="2447" width="42.77734375" style="13" customWidth="1"/>
    <col min="2448" max="2448" width="5.77734375" style="13" customWidth="1"/>
    <col min="2449" max="2449" width="31.44140625" style="13" customWidth="1"/>
    <col min="2450" max="2450" width="16.21875" style="13" customWidth="1"/>
    <col min="2451" max="2452" width="9.21875" style="13" customWidth="1"/>
    <col min="2453" max="2453" width="11.21875" style="13" customWidth="1"/>
    <col min="2454" max="2454" width="2.21875" style="13" customWidth="1"/>
    <col min="2455" max="2660" width="10.88671875" style="13" customWidth="1"/>
    <col min="2661" max="2661" width="12" style="13" customWidth="1"/>
    <col min="2662" max="2662" width="2.77734375" style="13" customWidth="1"/>
    <col min="2663" max="2664" width="6.44140625" style="13" customWidth="1"/>
    <col min="2665" max="2665" width="5.77734375" style="13" customWidth="1"/>
    <col min="2666" max="2666" width="6.44140625" style="13" customWidth="1"/>
    <col min="2667" max="2667" width="13.77734375" style="13" customWidth="1"/>
    <col min="2668" max="2669" width="9" style="13" customWidth="1"/>
    <col min="2670" max="2670" width="2.44140625" style="13" customWidth="1"/>
    <col min="2671" max="2671" width="8.77734375" style="13" customWidth="1"/>
    <col min="2672" max="2672" width="7.44140625" style="13" customWidth="1"/>
    <col min="2673" max="2675" width="3.77734375" style="13" customWidth="1"/>
    <col min="2676" max="2676" width="3.44140625" style="13" customWidth="1"/>
    <col min="2677" max="2677" width="2.77734375" style="13" customWidth="1"/>
    <col min="2678" max="2678" width="3" style="13" customWidth="1"/>
    <col min="2679" max="2681" width="13" style="13" hidden="1" customWidth="1"/>
    <col min="2682" max="2682" width="4.44140625" style="13" customWidth="1"/>
    <col min="2683" max="2683" width="13" style="13" hidden="1" customWidth="1"/>
    <col min="2684" max="2685" width="14.77734375" style="13" customWidth="1"/>
    <col min="2686" max="2686" width="15.21875" style="13" customWidth="1"/>
    <col min="2687" max="2687" width="6.44140625" style="13" customWidth="1"/>
    <col min="2688" max="2688" width="15.21875" style="13" customWidth="1"/>
    <col min="2689" max="2689" width="4.218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21875" style="13" customWidth="1"/>
    <col min="2700" max="2700" width="23.44140625" style="13" customWidth="1"/>
    <col min="2701" max="2701" width="9.21875" style="13" customWidth="1"/>
    <col min="2702" max="2702" width="19.44140625" style="13" customWidth="1"/>
    <col min="2703" max="2703" width="42.77734375" style="13" customWidth="1"/>
    <col min="2704" max="2704" width="5.77734375" style="13" customWidth="1"/>
    <col min="2705" max="2705" width="31.44140625" style="13" customWidth="1"/>
    <col min="2706" max="2706" width="16.21875" style="13" customWidth="1"/>
    <col min="2707" max="2708" width="9.21875" style="13" customWidth="1"/>
    <col min="2709" max="2709" width="11.21875" style="13" customWidth="1"/>
    <col min="2710" max="2710" width="2.21875" style="13" customWidth="1"/>
    <col min="2711" max="2916" width="10.88671875" style="13" customWidth="1"/>
    <col min="2917" max="2917" width="12" style="13" customWidth="1"/>
    <col min="2918" max="2918" width="2.77734375" style="13" customWidth="1"/>
    <col min="2919" max="2920" width="6.44140625" style="13" customWidth="1"/>
    <col min="2921" max="2921" width="5.77734375" style="13" customWidth="1"/>
    <col min="2922" max="2922" width="6.44140625" style="13" customWidth="1"/>
    <col min="2923" max="2923" width="13.77734375" style="13" customWidth="1"/>
    <col min="2924" max="2925" width="9" style="13" customWidth="1"/>
    <col min="2926" max="2926" width="2.44140625" style="13" customWidth="1"/>
    <col min="2927" max="2927" width="8.77734375" style="13" customWidth="1"/>
    <col min="2928" max="2928" width="7.44140625" style="13" customWidth="1"/>
    <col min="2929" max="2931" width="3.77734375" style="13" customWidth="1"/>
    <col min="2932" max="2932" width="3.44140625" style="13" customWidth="1"/>
    <col min="2933" max="2933" width="2.77734375" style="13" customWidth="1"/>
    <col min="2934" max="2934" width="3" style="13" customWidth="1"/>
    <col min="2935" max="2937" width="13" style="13" hidden="1" customWidth="1"/>
    <col min="2938" max="2938" width="4.44140625" style="13" customWidth="1"/>
    <col min="2939" max="2939" width="13" style="13" hidden="1" customWidth="1"/>
    <col min="2940" max="2941" width="14.77734375" style="13" customWidth="1"/>
    <col min="2942" max="2942" width="15.21875" style="13" customWidth="1"/>
    <col min="2943" max="2943" width="6.44140625" style="13" customWidth="1"/>
    <col min="2944" max="2944" width="15.21875" style="13" customWidth="1"/>
    <col min="2945" max="2945" width="4.218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21875" style="13" customWidth="1"/>
    <col min="2956" max="2956" width="23.44140625" style="13" customWidth="1"/>
    <col min="2957" max="2957" width="9.21875" style="13" customWidth="1"/>
    <col min="2958" max="2958" width="19.44140625" style="13" customWidth="1"/>
    <col min="2959" max="2959" width="42.77734375" style="13" customWidth="1"/>
    <col min="2960" max="2960" width="5.77734375" style="13" customWidth="1"/>
    <col min="2961" max="2961" width="31.44140625" style="13" customWidth="1"/>
    <col min="2962" max="2962" width="16.21875" style="13" customWidth="1"/>
    <col min="2963" max="2964" width="9.21875" style="13" customWidth="1"/>
    <col min="2965" max="2965" width="11.21875" style="13" customWidth="1"/>
    <col min="2966" max="2966" width="2.21875" style="13" customWidth="1"/>
    <col min="2967" max="3172" width="10.88671875" style="13" customWidth="1"/>
    <col min="3173" max="3173" width="12" style="13" customWidth="1"/>
    <col min="3174" max="3174" width="2.77734375" style="13" customWidth="1"/>
    <col min="3175" max="3176" width="6.44140625" style="13" customWidth="1"/>
    <col min="3177" max="3177" width="5.77734375" style="13" customWidth="1"/>
    <col min="3178" max="3178" width="6.44140625" style="13" customWidth="1"/>
    <col min="3179" max="3179" width="13.77734375" style="13" customWidth="1"/>
    <col min="3180" max="3181" width="9" style="13" customWidth="1"/>
    <col min="3182" max="3182" width="2.44140625" style="13" customWidth="1"/>
    <col min="3183" max="3183" width="8.77734375" style="13" customWidth="1"/>
    <col min="3184" max="3184" width="7.44140625" style="13" customWidth="1"/>
    <col min="3185" max="3187" width="3.77734375" style="13" customWidth="1"/>
    <col min="3188" max="3188" width="3.44140625" style="13" customWidth="1"/>
    <col min="3189" max="3189" width="2.77734375" style="13" customWidth="1"/>
    <col min="3190" max="3190" width="3" style="13" customWidth="1"/>
    <col min="3191" max="3193" width="13" style="13" hidden="1" customWidth="1"/>
    <col min="3194" max="3194" width="4.44140625" style="13" customWidth="1"/>
    <col min="3195" max="3195" width="13" style="13" hidden="1" customWidth="1"/>
    <col min="3196" max="3197" width="14.77734375" style="13" customWidth="1"/>
    <col min="3198" max="3198" width="15.21875" style="13" customWidth="1"/>
    <col min="3199" max="3199" width="6.44140625" style="13" customWidth="1"/>
    <col min="3200" max="3200" width="15.21875" style="13" customWidth="1"/>
    <col min="3201" max="3201" width="4.218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21875" style="13" customWidth="1"/>
    <col min="3212" max="3212" width="23.44140625" style="13" customWidth="1"/>
    <col min="3213" max="3213" width="9.21875" style="13" customWidth="1"/>
    <col min="3214" max="3214" width="19.44140625" style="13" customWidth="1"/>
    <col min="3215" max="3215" width="42.77734375" style="13" customWidth="1"/>
    <col min="3216" max="3216" width="5.77734375" style="13" customWidth="1"/>
    <col min="3217" max="3217" width="31.44140625" style="13" customWidth="1"/>
    <col min="3218" max="3218" width="16.21875" style="13" customWidth="1"/>
    <col min="3219" max="3220" width="9.21875" style="13" customWidth="1"/>
    <col min="3221" max="3221" width="11.21875" style="13" customWidth="1"/>
    <col min="3222" max="3222" width="2.21875" style="13" customWidth="1"/>
    <col min="3223" max="3428" width="10.88671875" style="13" customWidth="1"/>
    <col min="3429" max="3429" width="12" style="13" customWidth="1"/>
    <col min="3430" max="3430" width="2.77734375" style="13" customWidth="1"/>
    <col min="3431" max="3432" width="6.44140625" style="13" customWidth="1"/>
    <col min="3433" max="3433" width="5.77734375" style="13" customWidth="1"/>
    <col min="3434" max="3434" width="6.44140625" style="13" customWidth="1"/>
    <col min="3435" max="3435" width="13.77734375" style="13" customWidth="1"/>
    <col min="3436" max="3437" width="9" style="13" customWidth="1"/>
    <col min="3438" max="3438" width="2.44140625" style="13" customWidth="1"/>
    <col min="3439" max="3439" width="8.77734375" style="13" customWidth="1"/>
    <col min="3440" max="3440" width="7.44140625" style="13" customWidth="1"/>
    <col min="3441" max="3443" width="3.77734375" style="13" customWidth="1"/>
    <col min="3444" max="3444" width="3.44140625" style="13" customWidth="1"/>
    <col min="3445" max="3445" width="2.77734375" style="13" customWidth="1"/>
    <col min="3446" max="3446" width="3" style="13" customWidth="1"/>
    <col min="3447" max="3449" width="13" style="13" hidden="1" customWidth="1"/>
    <col min="3450" max="3450" width="4.44140625" style="13" customWidth="1"/>
    <col min="3451" max="3451" width="13" style="13" hidden="1" customWidth="1"/>
    <col min="3452" max="3453" width="14.77734375" style="13" customWidth="1"/>
    <col min="3454" max="3454" width="15.21875" style="13" customWidth="1"/>
    <col min="3455" max="3455" width="6.44140625" style="13" customWidth="1"/>
    <col min="3456" max="3456" width="15.21875" style="13" customWidth="1"/>
    <col min="3457" max="3457" width="4.218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21875" style="13" customWidth="1"/>
    <col min="3468" max="3468" width="23.44140625" style="13" customWidth="1"/>
    <col min="3469" max="3469" width="9.21875" style="13" customWidth="1"/>
    <col min="3470" max="3470" width="19.44140625" style="13" customWidth="1"/>
    <col min="3471" max="3471" width="42.77734375" style="13" customWidth="1"/>
    <col min="3472" max="3472" width="5.77734375" style="13" customWidth="1"/>
    <col min="3473" max="3473" width="31.44140625" style="13" customWidth="1"/>
    <col min="3474" max="3474" width="16.21875" style="13" customWidth="1"/>
    <col min="3475" max="3476" width="9.21875" style="13" customWidth="1"/>
    <col min="3477" max="3477" width="11.21875" style="13" customWidth="1"/>
    <col min="3478" max="3478" width="2.21875" style="13" customWidth="1"/>
    <col min="3479" max="3684" width="10.88671875" style="13" customWidth="1"/>
    <col min="3685" max="3685" width="12" style="13" customWidth="1"/>
    <col min="3686" max="3686" width="2.77734375" style="13" customWidth="1"/>
    <col min="3687" max="3688" width="6.44140625" style="13" customWidth="1"/>
    <col min="3689" max="3689" width="5.77734375" style="13" customWidth="1"/>
    <col min="3690" max="3690" width="6.44140625" style="13" customWidth="1"/>
    <col min="3691" max="3691" width="13.77734375" style="13" customWidth="1"/>
    <col min="3692" max="3693" width="9" style="13" customWidth="1"/>
    <col min="3694" max="3694" width="2.44140625" style="13" customWidth="1"/>
    <col min="3695" max="3695" width="8.77734375" style="13" customWidth="1"/>
    <col min="3696" max="3696" width="7.44140625" style="13" customWidth="1"/>
    <col min="3697" max="3699" width="3.77734375" style="13" customWidth="1"/>
    <col min="3700" max="3700" width="3.44140625" style="13" customWidth="1"/>
    <col min="3701" max="3701" width="2.77734375" style="13" customWidth="1"/>
    <col min="3702" max="3702" width="3" style="13" customWidth="1"/>
    <col min="3703" max="3705" width="13" style="13" hidden="1" customWidth="1"/>
    <col min="3706" max="3706" width="4.44140625" style="13" customWidth="1"/>
    <col min="3707" max="3707" width="13" style="13" hidden="1" customWidth="1"/>
    <col min="3708" max="3709" width="14.77734375" style="13" customWidth="1"/>
    <col min="3710" max="3710" width="15.21875" style="13" customWidth="1"/>
    <col min="3711" max="3711" width="6.44140625" style="13" customWidth="1"/>
    <col min="3712" max="3712" width="15.21875" style="13" customWidth="1"/>
    <col min="3713" max="3713" width="4.218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21875" style="13" customWidth="1"/>
    <col min="3724" max="3724" width="23.44140625" style="13" customWidth="1"/>
    <col min="3725" max="3725" width="9.21875" style="13" customWidth="1"/>
    <col min="3726" max="3726" width="19.44140625" style="13" customWidth="1"/>
    <col min="3727" max="3727" width="42.77734375" style="13" customWidth="1"/>
    <col min="3728" max="3728" width="5.77734375" style="13" customWidth="1"/>
    <col min="3729" max="3729" width="31.44140625" style="13" customWidth="1"/>
    <col min="3730" max="3730" width="16.21875" style="13" customWidth="1"/>
    <col min="3731" max="3732" width="9.21875" style="13" customWidth="1"/>
    <col min="3733" max="3733" width="11.21875" style="13" customWidth="1"/>
    <col min="3734" max="3734" width="2.21875" style="13" customWidth="1"/>
    <col min="3735" max="3940" width="10.88671875" style="13" customWidth="1"/>
    <col min="3941" max="3941" width="12" style="13" customWidth="1"/>
    <col min="3942" max="3942" width="2.77734375" style="13" customWidth="1"/>
    <col min="3943" max="3944" width="6.44140625" style="13" customWidth="1"/>
    <col min="3945" max="3945" width="5.77734375" style="13" customWidth="1"/>
    <col min="3946" max="3946" width="6.44140625" style="13" customWidth="1"/>
    <col min="3947" max="3947" width="13.77734375" style="13" customWidth="1"/>
    <col min="3948" max="3949" width="9" style="13" customWidth="1"/>
    <col min="3950" max="3950" width="2.44140625" style="13" customWidth="1"/>
    <col min="3951" max="3951" width="8.77734375" style="13" customWidth="1"/>
    <col min="3952" max="3952" width="7.44140625" style="13" customWidth="1"/>
    <col min="3953" max="3955" width="3.77734375" style="13" customWidth="1"/>
    <col min="3956" max="3956" width="3.44140625" style="13" customWidth="1"/>
    <col min="3957" max="3957" width="2.77734375" style="13" customWidth="1"/>
    <col min="3958" max="3958" width="3" style="13" customWidth="1"/>
    <col min="3959" max="3961" width="13" style="13" hidden="1" customWidth="1"/>
    <col min="3962" max="3962" width="4.44140625" style="13" customWidth="1"/>
    <col min="3963" max="3963" width="13" style="13" hidden="1" customWidth="1"/>
    <col min="3964" max="3965" width="14.77734375" style="13" customWidth="1"/>
    <col min="3966" max="3966" width="15.21875" style="13" customWidth="1"/>
    <col min="3967" max="3967" width="6.44140625" style="13" customWidth="1"/>
    <col min="3968" max="3968" width="15.21875" style="13" customWidth="1"/>
    <col min="3969" max="3969" width="4.218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21875" style="13" customWidth="1"/>
    <col min="3980" max="3980" width="23.44140625" style="13" customWidth="1"/>
    <col min="3981" max="3981" width="9.21875" style="13" customWidth="1"/>
    <col min="3982" max="3982" width="19.44140625" style="13" customWidth="1"/>
    <col min="3983" max="3983" width="42.77734375" style="13" customWidth="1"/>
    <col min="3984" max="3984" width="5.77734375" style="13" customWidth="1"/>
    <col min="3985" max="3985" width="31.44140625" style="13" customWidth="1"/>
    <col min="3986" max="3986" width="16.21875" style="13" customWidth="1"/>
    <col min="3987" max="3988" width="9.21875" style="13" customWidth="1"/>
    <col min="3989" max="3989" width="11.21875" style="13" customWidth="1"/>
    <col min="3990" max="3990" width="2.21875" style="13" customWidth="1"/>
    <col min="3991" max="4196" width="10.88671875" style="13" customWidth="1"/>
    <col min="4197" max="4197" width="12" style="13" customWidth="1"/>
    <col min="4198" max="4198" width="2.77734375" style="13" customWidth="1"/>
    <col min="4199" max="4200" width="6.44140625" style="13" customWidth="1"/>
    <col min="4201" max="4201" width="5.77734375" style="13" customWidth="1"/>
    <col min="4202" max="4202" width="6.44140625" style="13" customWidth="1"/>
    <col min="4203" max="4203" width="13.77734375" style="13" customWidth="1"/>
    <col min="4204" max="4205" width="9" style="13" customWidth="1"/>
    <col min="4206" max="4206" width="2.44140625" style="13" customWidth="1"/>
    <col min="4207" max="4207" width="8.77734375" style="13" customWidth="1"/>
    <col min="4208" max="4208" width="7.44140625" style="13" customWidth="1"/>
    <col min="4209" max="4211" width="3.77734375" style="13" customWidth="1"/>
    <col min="4212" max="4212" width="3.44140625" style="13" customWidth="1"/>
    <col min="4213" max="4213" width="2.77734375" style="13" customWidth="1"/>
    <col min="4214" max="4214" width="3" style="13" customWidth="1"/>
    <col min="4215" max="4217" width="13" style="13" hidden="1" customWidth="1"/>
    <col min="4218" max="4218" width="4.44140625" style="13" customWidth="1"/>
    <col min="4219" max="4219" width="13" style="13" hidden="1" customWidth="1"/>
    <col min="4220" max="4221" width="14.77734375" style="13" customWidth="1"/>
    <col min="4222" max="4222" width="15.21875" style="13" customWidth="1"/>
    <col min="4223" max="4223" width="6.44140625" style="13" customWidth="1"/>
    <col min="4224" max="4224" width="15.21875" style="13" customWidth="1"/>
    <col min="4225" max="4225" width="4.218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21875" style="13" customWidth="1"/>
    <col min="4236" max="4236" width="23.44140625" style="13" customWidth="1"/>
    <col min="4237" max="4237" width="9.21875" style="13" customWidth="1"/>
    <col min="4238" max="4238" width="19.44140625" style="13" customWidth="1"/>
    <col min="4239" max="4239" width="42.77734375" style="13" customWidth="1"/>
    <col min="4240" max="4240" width="5.77734375" style="13" customWidth="1"/>
    <col min="4241" max="4241" width="31.44140625" style="13" customWidth="1"/>
    <col min="4242" max="4242" width="16.21875" style="13" customWidth="1"/>
    <col min="4243" max="4244" width="9.21875" style="13" customWidth="1"/>
    <col min="4245" max="4245" width="11.21875" style="13" customWidth="1"/>
    <col min="4246" max="4246" width="2.21875" style="13" customWidth="1"/>
    <col min="4247" max="4452" width="10.88671875" style="13" customWidth="1"/>
    <col min="4453" max="4453" width="12" style="13" customWidth="1"/>
    <col min="4454" max="4454" width="2.77734375" style="13" customWidth="1"/>
    <col min="4455" max="4456" width="6.44140625" style="13" customWidth="1"/>
    <col min="4457" max="4457" width="5.77734375" style="13" customWidth="1"/>
    <col min="4458" max="4458" width="6.44140625" style="13" customWidth="1"/>
    <col min="4459" max="4459" width="13.77734375" style="13" customWidth="1"/>
    <col min="4460" max="4461" width="9" style="13" customWidth="1"/>
    <col min="4462" max="4462" width="2.44140625" style="13" customWidth="1"/>
    <col min="4463" max="4463" width="8.77734375" style="13" customWidth="1"/>
    <col min="4464" max="4464" width="7.44140625" style="13" customWidth="1"/>
    <col min="4465" max="4467" width="3.77734375" style="13" customWidth="1"/>
    <col min="4468" max="4468" width="3.44140625" style="13" customWidth="1"/>
    <col min="4469" max="4469" width="2.77734375" style="13" customWidth="1"/>
    <col min="4470" max="4470" width="3" style="13" customWidth="1"/>
    <col min="4471" max="4473" width="13" style="13" hidden="1" customWidth="1"/>
    <col min="4474" max="4474" width="4.44140625" style="13" customWidth="1"/>
    <col min="4475" max="4475" width="13" style="13" hidden="1" customWidth="1"/>
    <col min="4476" max="4477" width="14.77734375" style="13" customWidth="1"/>
    <col min="4478" max="4478" width="15.21875" style="13" customWidth="1"/>
    <col min="4479" max="4479" width="6.44140625" style="13" customWidth="1"/>
    <col min="4480" max="4480" width="15.21875" style="13" customWidth="1"/>
    <col min="4481" max="4481" width="4.218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21875" style="13" customWidth="1"/>
    <col min="4492" max="4492" width="23.44140625" style="13" customWidth="1"/>
    <col min="4493" max="4493" width="9.21875" style="13" customWidth="1"/>
    <col min="4494" max="4494" width="19.44140625" style="13" customWidth="1"/>
    <col min="4495" max="4495" width="42.77734375" style="13" customWidth="1"/>
    <col min="4496" max="4496" width="5.77734375" style="13" customWidth="1"/>
    <col min="4497" max="4497" width="31.44140625" style="13" customWidth="1"/>
    <col min="4498" max="4498" width="16.21875" style="13" customWidth="1"/>
    <col min="4499" max="4500" width="9.21875" style="13" customWidth="1"/>
    <col min="4501" max="4501" width="11.21875" style="13" customWidth="1"/>
    <col min="4502" max="4502" width="2.21875" style="13" customWidth="1"/>
    <col min="4503" max="4708" width="10.88671875" style="13" customWidth="1"/>
    <col min="4709" max="4709" width="12" style="13" customWidth="1"/>
    <col min="4710" max="4710" width="2.77734375" style="13" customWidth="1"/>
    <col min="4711" max="4712" width="6.44140625" style="13" customWidth="1"/>
    <col min="4713" max="4713" width="5.77734375" style="13" customWidth="1"/>
    <col min="4714" max="4714" width="6.44140625" style="13" customWidth="1"/>
    <col min="4715" max="4715" width="13.77734375" style="13" customWidth="1"/>
    <col min="4716" max="4717" width="9" style="13" customWidth="1"/>
    <col min="4718" max="4718" width="2.44140625" style="13" customWidth="1"/>
    <col min="4719" max="4719" width="8.77734375" style="13" customWidth="1"/>
    <col min="4720" max="4720" width="7.44140625" style="13" customWidth="1"/>
    <col min="4721" max="4723" width="3.77734375" style="13" customWidth="1"/>
    <col min="4724" max="4724" width="3.44140625" style="13" customWidth="1"/>
    <col min="4725" max="4725" width="2.77734375" style="13" customWidth="1"/>
    <col min="4726" max="4726" width="3" style="13" customWidth="1"/>
    <col min="4727" max="4729" width="13" style="13" hidden="1" customWidth="1"/>
    <col min="4730" max="4730" width="4.44140625" style="13" customWidth="1"/>
    <col min="4731" max="4731" width="13" style="13" hidden="1" customWidth="1"/>
    <col min="4732" max="4733" width="14.77734375" style="13" customWidth="1"/>
    <col min="4734" max="4734" width="15.21875" style="13" customWidth="1"/>
    <col min="4735" max="4735" width="6.44140625" style="13" customWidth="1"/>
    <col min="4736" max="4736" width="15.21875" style="13" customWidth="1"/>
    <col min="4737" max="4737" width="4.218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21875" style="13" customWidth="1"/>
    <col min="4748" max="4748" width="23.44140625" style="13" customWidth="1"/>
    <col min="4749" max="4749" width="9.21875" style="13" customWidth="1"/>
    <col min="4750" max="4750" width="19.44140625" style="13" customWidth="1"/>
    <col min="4751" max="4751" width="42.77734375" style="13" customWidth="1"/>
    <col min="4752" max="4752" width="5.77734375" style="13" customWidth="1"/>
    <col min="4753" max="4753" width="31.44140625" style="13" customWidth="1"/>
    <col min="4754" max="4754" width="16.21875" style="13" customWidth="1"/>
    <col min="4755" max="4756" width="9.21875" style="13" customWidth="1"/>
    <col min="4757" max="4757" width="11.21875" style="13" customWidth="1"/>
    <col min="4758" max="4758" width="2.21875" style="13" customWidth="1"/>
    <col min="4759" max="4964" width="10.88671875" style="13" customWidth="1"/>
    <col min="4965" max="4965" width="12" style="13" customWidth="1"/>
    <col min="4966" max="4966" width="2.77734375" style="13" customWidth="1"/>
    <col min="4967" max="4968" width="6.44140625" style="13" customWidth="1"/>
    <col min="4969" max="4969" width="5.77734375" style="13" customWidth="1"/>
    <col min="4970" max="4970" width="6.44140625" style="13" customWidth="1"/>
    <col min="4971" max="4971" width="13.77734375" style="13" customWidth="1"/>
    <col min="4972" max="4973" width="9" style="13" customWidth="1"/>
    <col min="4974" max="4974" width="2.44140625" style="13" customWidth="1"/>
    <col min="4975" max="4975" width="8.77734375" style="13" customWidth="1"/>
    <col min="4976" max="4976" width="7.44140625" style="13" customWidth="1"/>
    <col min="4977" max="4979" width="3.77734375" style="13" customWidth="1"/>
    <col min="4980" max="4980" width="3.44140625" style="13" customWidth="1"/>
    <col min="4981" max="4981" width="2.77734375" style="13" customWidth="1"/>
    <col min="4982" max="4982" width="3" style="13" customWidth="1"/>
    <col min="4983" max="4985" width="13" style="13" hidden="1" customWidth="1"/>
    <col min="4986" max="4986" width="4.44140625" style="13" customWidth="1"/>
    <col min="4987" max="4987" width="13" style="13" hidden="1" customWidth="1"/>
    <col min="4988" max="4989" width="14.77734375" style="13" customWidth="1"/>
    <col min="4990" max="4990" width="15.21875" style="13" customWidth="1"/>
    <col min="4991" max="4991" width="6.44140625" style="13" customWidth="1"/>
    <col min="4992" max="4992" width="15.21875" style="13" customWidth="1"/>
    <col min="4993" max="4993" width="4.218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21875" style="13" customWidth="1"/>
    <col min="5004" max="5004" width="23.44140625" style="13" customWidth="1"/>
    <col min="5005" max="5005" width="9.21875" style="13" customWidth="1"/>
    <col min="5006" max="5006" width="19.44140625" style="13" customWidth="1"/>
    <col min="5007" max="5007" width="42.77734375" style="13" customWidth="1"/>
    <col min="5008" max="5008" width="5.77734375" style="13" customWidth="1"/>
    <col min="5009" max="5009" width="31.44140625" style="13" customWidth="1"/>
    <col min="5010" max="5010" width="16.21875" style="13" customWidth="1"/>
    <col min="5011" max="5012" width="9.21875" style="13" customWidth="1"/>
    <col min="5013" max="5013" width="11.21875" style="13" customWidth="1"/>
    <col min="5014" max="5014" width="2.21875" style="13" customWidth="1"/>
    <col min="5015" max="5220" width="10.88671875" style="13" customWidth="1"/>
    <col min="5221" max="5221" width="12" style="13" customWidth="1"/>
    <col min="5222" max="5222" width="2.77734375" style="13" customWidth="1"/>
    <col min="5223" max="5224" width="6.44140625" style="13" customWidth="1"/>
    <col min="5225" max="5225" width="5.77734375" style="13" customWidth="1"/>
    <col min="5226" max="5226" width="6.44140625" style="13" customWidth="1"/>
    <col min="5227" max="5227" width="13.77734375" style="13" customWidth="1"/>
    <col min="5228" max="5229" width="9" style="13" customWidth="1"/>
    <col min="5230" max="5230" width="2.44140625" style="13" customWidth="1"/>
    <col min="5231" max="5231" width="8.77734375" style="13" customWidth="1"/>
    <col min="5232" max="5232" width="7.44140625" style="13" customWidth="1"/>
    <col min="5233" max="5235" width="3.77734375" style="13" customWidth="1"/>
    <col min="5236" max="5236" width="3.44140625" style="13" customWidth="1"/>
    <col min="5237" max="5237" width="2.77734375" style="13" customWidth="1"/>
    <col min="5238" max="5238" width="3" style="13" customWidth="1"/>
    <col min="5239" max="5241" width="13" style="13" hidden="1" customWidth="1"/>
    <col min="5242" max="5242" width="4.44140625" style="13" customWidth="1"/>
    <col min="5243" max="5243" width="13" style="13" hidden="1" customWidth="1"/>
    <col min="5244" max="5245" width="14.77734375" style="13" customWidth="1"/>
    <col min="5246" max="5246" width="15.21875" style="13" customWidth="1"/>
    <col min="5247" max="5247" width="6.44140625" style="13" customWidth="1"/>
    <col min="5248" max="5248" width="15.21875" style="13" customWidth="1"/>
    <col min="5249" max="5249" width="4.218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21875" style="13" customWidth="1"/>
    <col min="5260" max="5260" width="23.44140625" style="13" customWidth="1"/>
    <col min="5261" max="5261" width="9.21875" style="13" customWidth="1"/>
    <col min="5262" max="5262" width="19.44140625" style="13" customWidth="1"/>
    <col min="5263" max="5263" width="42.77734375" style="13" customWidth="1"/>
    <col min="5264" max="5264" width="5.77734375" style="13" customWidth="1"/>
    <col min="5265" max="5265" width="31.44140625" style="13" customWidth="1"/>
    <col min="5266" max="5266" width="16.21875" style="13" customWidth="1"/>
    <col min="5267" max="5268" width="9.21875" style="13" customWidth="1"/>
    <col min="5269" max="5269" width="11.21875" style="13" customWidth="1"/>
    <col min="5270" max="5270" width="2.21875" style="13" customWidth="1"/>
    <col min="5271" max="5476" width="10.88671875" style="13" customWidth="1"/>
    <col min="5477" max="5477" width="12" style="13" customWidth="1"/>
    <col min="5478" max="5478" width="2.77734375" style="13" customWidth="1"/>
    <col min="5479" max="5480" width="6.44140625" style="13" customWidth="1"/>
    <col min="5481" max="5481" width="5.77734375" style="13" customWidth="1"/>
    <col min="5482" max="5482" width="6.44140625" style="13" customWidth="1"/>
    <col min="5483" max="5483" width="13.77734375" style="13" customWidth="1"/>
    <col min="5484" max="5485" width="9" style="13" customWidth="1"/>
    <col min="5486" max="5486" width="2.44140625" style="13" customWidth="1"/>
    <col min="5487" max="5487" width="8.77734375" style="13" customWidth="1"/>
    <col min="5488" max="5488" width="7.44140625" style="13" customWidth="1"/>
    <col min="5489" max="5491" width="3.77734375" style="13" customWidth="1"/>
    <col min="5492" max="5492" width="3.44140625" style="13" customWidth="1"/>
    <col min="5493" max="5493" width="2.77734375" style="13" customWidth="1"/>
    <col min="5494" max="5494" width="3" style="13" customWidth="1"/>
    <col min="5495" max="5497" width="13" style="13" hidden="1" customWidth="1"/>
    <col min="5498" max="5498" width="4.44140625" style="13" customWidth="1"/>
    <col min="5499" max="5499" width="13" style="13" hidden="1" customWidth="1"/>
    <col min="5500" max="5501" width="14.77734375" style="13" customWidth="1"/>
    <col min="5502" max="5502" width="15.21875" style="13" customWidth="1"/>
    <col min="5503" max="5503" width="6.44140625" style="13" customWidth="1"/>
    <col min="5504" max="5504" width="15.21875" style="13" customWidth="1"/>
    <col min="5505" max="5505" width="4.218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21875" style="13" customWidth="1"/>
    <col min="5516" max="5516" width="23.44140625" style="13" customWidth="1"/>
    <col min="5517" max="5517" width="9.21875" style="13" customWidth="1"/>
    <col min="5518" max="5518" width="19.44140625" style="13" customWidth="1"/>
    <col min="5519" max="5519" width="42.77734375" style="13" customWidth="1"/>
    <col min="5520" max="5520" width="5.77734375" style="13" customWidth="1"/>
    <col min="5521" max="5521" width="31.44140625" style="13" customWidth="1"/>
    <col min="5522" max="5522" width="16.21875" style="13" customWidth="1"/>
    <col min="5523" max="5524" width="9.21875" style="13" customWidth="1"/>
    <col min="5525" max="5525" width="11.21875" style="13" customWidth="1"/>
    <col min="5526" max="5526" width="2.21875" style="13" customWidth="1"/>
    <col min="5527" max="5732" width="10.88671875" style="13" customWidth="1"/>
    <col min="5733" max="5733" width="12" style="13" customWidth="1"/>
    <col min="5734" max="5734" width="2.77734375" style="13" customWidth="1"/>
    <col min="5735" max="5736" width="6.44140625" style="13" customWidth="1"/>
    <col min="5737" max="5737" width="5.77734375" style="13" customWidth="1"/>
    <col min="5738" max="5738" width="6.44140625" style="13" customWidth="1"/>
    <col min="5739" max="5739" width="13.77734375" style="13" customWidth="1"/>
    <col min="5740" max="5741" width="9" style="13" customWidth="1"/>
    <col min="5742" max="5742" width="2.44140625" style="13" customWidth="1"/>
    <col min="5743" max="5743" width="8.77734375" style="13" customWidth="1"/>
    <col min="5744" max="5744" width="7.44140625" style="13" customWidth="1"/>
    <col min="5745" max="5747" width="3.77734375" style="13" customWidth="1"/>
    <col min="5748" max="5748" width="3.44140625" style="13" customWidth="1"/>
    <col min="5749" max="5749" width="2.77734375" style="13" customWidth="1"/>
    <col min="5750" max="5750" width="3" style="13" customWidth="1"/>
    <col min="5751" max="5753" width="13" style="13" hidden="1" customWidth="1"/>
    <col min="5754" max="5754" width="4.44140625" style="13" customWidth="1"/>
    <col min="5755" max="5755" width="13" style="13" hidden="1" customWidth="1"/>
    <col min="5756" max="5757" width="14.77734375" style="13" customWidth="1"/>
    <col min="5758" max="5758" width="15.21875" style="13" customWidth="1"/>
    <col min="5759" max="5759" width="6.44140625" style="13" customWidth="1"/>
    <col min="5760" max="5760" width="15.21875" style="13" customWidth="1"/>
    <col min="5761" max="5761" width="4.218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21875" style="13" customWidth="1"/>
    <col min="5772" max="5772" width="23.44140625" style="13" customWidth="1"/>
    <col min="5773" max="5773" width="9.21875" style="13" customWidth="1"/>
    <col min="5774" max="5774" width="19.44140625" style="13" customWidth="1"/>
    <col min="5775" max="5775" width="42.77734375" style="13" customWidth="1"/>
    <col min="5776" max="5776" width="5.77734375" style="13" customWidth="1"/>
    <col min="5777" max="5777" width="31.44140625" style="13" customWidth="1"/>
    <col min="5778" max="5778" width="16.21875" style="13" customWidth="1"/>
    <col min="5779" max="5780" width="9.21875" style="13" customWidth="1"/>
    <col min="5781" max="5781" width="11.21875" style="13" customWidth="1"/>
    <col min="5782" max="5782" width="2.21875" style="13" customWidth="1"/>
    <col min="5783" max="5988" width="10.88671875" style="13" customWidth="1"/>
    <col min="5989" max="5989" width="12" style="13" customWidth="1"/>
    <col min="5990" max="5990" width="2.77734375" style="13" customWidth="1"/>
    <col min="5991" max="5992" width="6.44140625" style="13" customWidth="1"/>
    <col min="5993" max="5993" width="5.77734375" style="13" customWidth="1"/>
    <col min="5994" max="5994" width="6.44140625" style="13" customWidth="1"/>
    <col min="5995" max="5995" width="13.77734375" style="13" customWidth="1"/>
    <col min="5996" max="5997" width="9" style="13" customWidth="1"/>
    <col min="5998" max="5998" width="2.44140625" style="13" customWidth="1"/>
    <col min="5999" max="5999" width="8.77734375" style="13" customWidth="1"/>
    <col min="6000" max="6000" width="7.44140625" style="13" customWidth="1"/>
    <col min="6001" max="6003" width="3.77734375" style="13" customWidth="1"/>
    <col min="6004" max="6004" width="3.44140625" style="13" customWidth="1"/>
    <col min="6005" max="6005" width="2.77734375" style="13" customWidth="1"/>
    <col min="6006" max="6006" width="3" style="13" customWidth="1"/>
    <col min="6007" max="6009" width="13" style="13" hidden="1" customWidth="1"/>
    <col min="6010" max="6010" width="4.44140625" style="13" customWidth="1"/>
    <col min="6011" max="6011" width="13" style="13" hidden="1" customWidth="1"/>
    <col min="6012" max="6013" width="14.77734375" style="13" customWidth="1"/>
    <col min="6014" max="6014" width="15.21875" style="13" customWidth="1"/>
    <col min="6015" max="6015" width="6.44140625" style="13" customWidth="1"/>
    <col min="6016" max="6016" width="15.21875" style="13" customWidth="1"/>
    <col min="6017" max="6017" width="4.218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21875" style="13" customWidth="1"/>
    <col min="6028" max="6028" width="23.44140625" style="13" customWidth="1"/>
    <col min="6029" max="6029" width="9.21875" style="13" customWidth="1"/>
    <col min="6030" max="6030" width="19.44140625" style="13" customWidth="1"/>
    <col min="6031" max="6031" width="42.77734375" style="13" customWidth="1"/>
    <col min="6032" max="6032" width="5.77734375" style="13" customWidth="1"/>
    <col min="6033" max="6033" width="31.44140625" style="13" customWidth="1"/>
    <col min="6034" max="6034" width="16.21875" style="13" customWidth="1"/>
    <col min="6035" max="6036" width="9.21875" style="13" customWidth="1"/>
    <col min="6037" max="6037" width="11.21875" style="13" customWidth="1"/>
    <col min="6038" max="6038" width="2.21875" style="13" customWidth="1"/>
    <col min="6039" max="6244" width="10.88671875" style="13" customWidth="1"/>
    <col min="6245" max="6245" width="12" style="13" customWidth="1"/>
    <col min="6246" max="6246" width="2.77734375" style="13" customWidth="1"/>
    <col min="6247" max="6248" width="6.44140625" style="13" customWidth="1"/>
    <col min="6249" max="6249" width="5.77734375" style="13" customWidth="1"/>
    <col min="6250" max="6250" width="6.44140625" style="13" customWidth="1"/>
    <col min="6251" max="6251" width="13.77734375" style="13" customWidth="1"/>
    <col min="6252" max="6253" width="9" style="13" customWidth="1"/>
    <col min="6254" max="6254" width="2.44140625" style="13" customWidth="1"/>
    <col min="6255" max="6255" width="8.77734375" style="13" customWidth="1"/>
    <col min="6256" max="6256" width="7.44140625" style="13" customWidth="1"/>
    <col min="6257" max="6259" width="3.77734375" style="13" customWidth="1"/>
    <col min="6260" max="6260" width="3.44140625" style="13" customWidth="1"/>
    <col min="6261" max="6261" width="2.77734375" style="13" customWidth="1"/>
    <col min="6262" max="6262" width="3" style="13" customWidth="1"/>
    <col min="6263" max="6265" width="13" style="13" hidden="1" customWidth="1"/>
    <col min="6266" max="6266" width="4.44140625" style="13" customWidth="1"/>
    <col min="6267" max="6267" width="13" style="13" hidden="1" customWidth="1"/>
    <col min="6268" max="6269" width="14.77734375" style="13" customWidth="1"/>
    <col min="6270" max="6270" width="15.21875" style="13" customWidth="1"/>
    <col min="6271" max="6271" width="6.44140625" style="13" customWidth="1"/>
    <col min="6272" max="6272" width="15.21875" style="13" customWidth="1"/>
    <col min="6273" max="6273" width="4.218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21875" style="13" customWidth="1"/>
    <col min="6284" max="6284" width="23.44140625" style="13" customWidth="1"/>
    <col min="6285" max="6285" width="9.21875" style="13" customWidth="1"/>
    <col min="6286" max="6286" width="19.44140625" style="13" customWidth="1"/>
    <col min="6287" max="6287" width="42.77734375" style="13" customWidth="1"/>
    <col min="6288" max="6288" width="5.77734375" style="13" customWidth="1"/>
    <col min="6289" max="6289" width="31.44140625" style="13" customWidth="1"/>
    <col min="6290" max="6290" width="16.21875" style="13" customWidth="1"/>
    <col min="6291" max="6292" width="9.21875" style="13" customWidth="1"/>
    <col min="6293" max="6293" width="11.21875" style="13" customWidth="1"/>
    <col min="6294" max="6294" width="2.21875" style="13" customWidth="1"/>
    <col min="6295" max="6500" width="10.88671875" style="13" customWidth="1"/>
    <col min="6501" max="6501" width="12" style="13" customWidth="1"/>
    <col min="6502" max="6502" width="2.77734375" style="13" customWidth="1"/>
    <col min="6503" max="6504" width="6.44140625" style="13" customWidth="1"/>
    <col min="6505" max="6505" width="5.77734375" style="13" customWidth="1"/>
    <col min="6506" max="6506" width="6.44140625" style="13" customWidth="1"/>
    <col min="6507" max="6507" width="13.77734375" style="13" customWidth="1"/>
    <col min="6508" max="6509" width="9" style="13" customWidth="1"/>
    <col min="6510" max="6510" width="2.44140625" style="13" customWidth="1"/>
    <col min="6511" max="6511" width="8.77734375" style="13" customWidth="1"/>
    <col min="6512" max="6512" width="7.44140625" style="13" customWidth="1"/>
    <col min="6513" max="6515" width="3.77734375" style="13" customWidth="1"/>
    <col min="6516" max="6516" width="3.44140625" style="13" customWidth="1"/>
    <col min="6517" max="6517" width="2.77734375" style="13" customWidth="1"/>
    <col min="6518" max="6518" width="3" style="13" customWidth="1"/>
    <col min="6519" max="6521" width="13" style="13" hidden="1" customWidth="1"/>
    <col min="6522" max="6522" width="4.44140625" style="13" customWidth="1"/>
    <col min="6523" max="6523" width="13" style="13" hidden="1" customWidth="1"/>
    <col min="6524" max="6525" width="14.77734375" style="13" customWidth="1"/>
    <col min="6526" max="6526" width="15.21875" style="13" customWidth="1"/>
    <col min="6527" max="6527" width="6.44140625" style="13" customWidth="1"/>
    <col min="6528" max="6528" width="15.21875" style="13" customWidth="1"/>
    <col min="6529" max="6529" width="4.218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21875" style="13" customWidth="1"/>
    <col min="6540" max="6540" width="23.44140625" style="13" customWidth="1"/>
    <col min="6541" max="6541" width="9.21875" style="13" customWidth="1"/>
    <col min="6542" max="6542" width="19.44140625" style="13" customWidth="1"/>
    <col min="6543" max="6543" width="42.77734375" style="13" customWidth="1"/>
    <col min="6544" max="6544" width="5.77734375" style="13" customWidth="1"/>
    <col min="6545" max="6545" width="31.44140625" style="13" customWidth="1"/>
    <col min="6546" max="6546" width="16.21875" style="13" customWidth="1"/>
    <col min="6547" max="6548" width="9.21875" style="13" customWidth="1"/>
    <col min="6549" max="6549" width="11.21875" style="13" customWidth="1"/>
    <col min="6550" max="6550" width="2.21875" style="13" customWidth="1"/>
    <col min="6551" max="6756" width="10.88671875" style="13" customWidth="1"/>
    <col min="6757" max="6757" width="12" style="13" customWidth="1"/>
    <col min="6758" max="6758" width="2.77734375" style="13" customWidth="1"/>
    <col min="6759" max="6760" width="6.44140625" style="13" customWidth="1"/>
    <col min="6761" max="6761" width="5.77734375" style="13" customWidth="1"/>
    <col min="6762" max="6762" width="6.44140625" style="13" customWidth="1"/>
    <col min="6763" max="6763" width="13.77734375" style="13" customWidth="1"/>
    <col min="6764" max="6765" width="9" style="13" customWidth="1"/>
    <col min="6766" max="6766" width="2.44140625" style="13" customWidth="1"/>
    <col min="6767" max="6767" width="8.77734375" style="13" customWidth="1"/>
    <col min="6768" max="6768" width="7.44140625" style="13" customWidth="1"/>
    <col min="6769" max="6771" width="3.77734375" style="13" customWidth="1"/>
    <col min="6772" max="6772" width="3.44140625" style="13" customWidth="1"/>
    <col min="6773" max="6773" width="2.77734375" style="13" customWidth="1"/>
    <col min="6774" max="6774" width="3" style="13" customWidth="1"/>
    <col min="6775" max="6777" width="13" style="13" hidden="1" customWidth="1"/>
    <col min="6778" max="6778" width="4.44140625" style="13" customWidth="1"/>
    <col min="6779" max="6779" width="13" style="13" hidden="1" customWidth="1"/>
    <col min="6780" max="6781" width="14.77734375" style="13" customWidth="1"/>
    <col min="6782" max="6782" width="15.21875" style="13" customWidth="1"/>
    <col min="6783" max="6783" width="6.44140625" style="13" customWidth="1"/>
    <col min="6784" max="6784" width="15.21875" style="13" customWidth="1"/>
    <col min="6785" max="6785" width="4.218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21875" style="13" customWidth="1"/>
    <col min="6796" max="6796" width="23.44140625" style="13" customWidth="1"/>
    <col min="6797" max="6797" width="9.21875" style="13" customWidth="1"/>
    <col min="6798" max="6798" width="19.44140625" style="13" customWidth="1"/>
    <col min="6799" max="6799" width="42.77734375" style="13" customWidth="1"/>
    <col min="6800" max="6800" width="5.77734375" style="13" customWidth="1"/>
    <col min="6801" max="6801" width="31.44140625" style="13" customWidth="1"/>
    <col min="6802" max="6802" width="16.21875" style="13" customWidth="1"/>
    <col min="6803" max="6804" width="9.21875" style="13" customWidth="1"/>
    <col min="6805" max="6805" width="11.21875" style="13" customWidth="1"/>
    <col min="6806" max="6806" width="2.21875" style="13" customWidth="1"/>
    <col min="6807" max="7012" width="10.88671875" style="13" customWidth="1"/>
    <col min="7013" max="7013" width="12" style="13" customWidth="1"/>
    <col min="7014" max="7014" width="2.77734375" style="13" customWidth="1"/>
    <col min="7015" max="7016" width="6.44140625" style="13" customWidth="1"/>
    <col min="7017" max="7017" width="5.77734375" style="13" customWidth="1"/>
    <col min="7018" max="7018" width="6.44140625" style="13" customWidth="1"/>
    <col min="7019" max="7019" width="13.77734375" style="13" customWidth="1"/>
    <col min="7020" max="7021" width="9" style="13" customWidth="1"/>
    <col min="7022" max="7022" width="2.44140625" style="13" customWidth="1"/>
    <col min="7023" max="7023" width="8.77734375" style="13" customWidth="1"/>
    <col min="7024" max="7024" width="7.44140625" style="13" customWidth="1"/>
    <col min="7025" max="7027" width="3.77734375" style="13" customWidth="1"/>
    <col min="7028" max="7028" width="3.44140625" style="13" customWidth="1"/>
    <col min="7029" max="7029" width="2.77734375" style="13" customWidth="1"/>
    <col min="7030" max="7030" width="3" style="13" customWidth="1"/>
    <col min="7031" max="7033" width="13" style="13" hidden="1" customWidth="1"/>
    <col min="7034" max="7034" width="4.44140625" style="13" customWidth="1"/>
    <col min="7035" max="7035" width="13" style="13" hidden="1" customWidth="1"/>
    <col min="7036" max="7037" width="14.77734375" style="13" customWidth="1"/>
    <col min="7038" max="7038" width="15.21875" style="13" customWidth="1"/>
    <col min="7039" max="7039" width="6.44140625" style="13" customWidth="1"/>
    <col min="7040" max="7040" width="15.21875" style="13" customWidth="1"/>
    <col min="7041" max="7041" width="4.218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21875" style="13" customWidth="1"/>
    <col min="7052" max="7052" width="23.44140625" style="13" customWidth="1"/>
    <col min="7053" max="7053" width="9.21875" style="13" customWidth="1"/>
    <col min="7054" max="7054" width="19.44140625" style="13" customWidth="1"/>
    <col min="7055" max="7055" width="42.77734375" style="13" customWidth="1"/>
    <col min="7056" max="7056" width="5.77734375" style="13" customWidth="1"/>
    <col min="7057" max="7057" width="31.44140625" style="13" customWidth="1"/>
    <col min="7058" max="7058" width="16.21875" style="13" customWidth="1"/>
    <col min="7059" max="7060" width="9.21875" style="13" customWidth="1"/>
    <col min="7061" max="7061" width="11.21875" style="13" customWidth="1"/>
    <col min="7062" max="7062" width="2.21875" style="13" customWidth="1"/>
    <col min="7063" max="7268" width="10.88671875" style="13" customWidth="1"/>
    <col min="7269" max="7269" width="12" style="13" customWidth="1"/>
    <col min="7270" max="7270" width="2.77734375" style="13" customWidth="1"/>
    <col min="7271" max="7272" width="6.44140625" style="13" customWidth="1"/>
    <col min="7273" max="7273" width="5.77734375" style="13" customWidth="1"/>
    <col min="7274" max="7274" width="6.44140625" style="13" customWidth="1"/>
    <col min="7275" max="7275" width="13.77734375" style="13" customWidth="1"/>
    <col min="7276" max="7277" width="9" style="13" customWidth="1"/>
    <col min="7278" max="7278" width="2.44140625" style="13" customWidth="1"/>
    <col min="7279" max="7279" width="8.77734375" style="13" customWidth="1"/>
    <col min="7280" max="7280" width="7.44140625" style="13" customWidth="1"/>
    <col min="7281" max="7283" width="3.77734375" style="13" customWidth="1"/>
    <col min="7284" max="7284" width="3.44140625" style="13" customWidth="1"/>
    <col min="7285" max="7285" width="2.77734375" style="13" customWidth="1"/>
    <col min="7286" max="7286" width="3" style="13" customWidth="1"/>
    <col min="7287" max="7289" width="13" style="13" hidden="1" customWidth="1"/>
    <col min="7290" max="7290" width="4.44140625" style="13" customWidth="1"/>
    <col min="7291" max="7291" width="13" style="13" hidden="1" customWidth="1"/>
    <col min="7292" max="7293" width="14.77734375" style="13" customWidth="1"/>
    <col min="7294" max="7294" width="15.21875" style="13" customWidth="1"/>
    <col min="7295" max="7295" width="6.44140625" style="13" customWidth="1"/>
    <col min="7296" max="7296" width="15.21875" style="13" customWidth="1"/>
    <col min="7297" max="7297" width="4.218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21875" style="13" customWidth="1"/>
    <col min="7308" max="7308" width="23.44140625" style="13" customWidth="1"/>
    <col min="7309" max="7309" width="9.21875" style="13" customWidth="1"/>
    <col min="7310" max="7310" width="19.44140625" style="13" customWidth="1"/>
    <col min="7311" max="7311" width="42.77734375" style="13" customWidth="1"/>
    <col min="7312" max="7312" width="5.77734375" style="13" customWidth="1"/>
    <col min="7313" max="7313" width="31.44140625" style="13" customWidth="1"/>
    <col min="7314" max="7314" width="16.21875" style="13" customWidth="1"/>
    <col min="7315" max="7316" width="9.21875" style="13" customWidth="1"/>
    <col min="7317" max="7317" width="11.21875" style="13" customWidth="1"/>
    <col min="7318" max="7318" width="2.21875" style="13" customWidth="1"/>
    <col min="7319" max="7524" width="10.88671875" style="13" customWidth="1"/>
    <col min="7525" max="7525" width="12" style="13" customWidth="1"/>
    <col min="7526" max="7526" width="2.77734375" style="13" customWidth="1"/>
    <col min="7527" max="7528" width="6.44140625" style="13" customWidth="1"/>
    <col min="7529" max="7529" width="5.77734375" style="13" customWidth="1"/>
    <col min="7530" max="7530" width="6.44140625" style="13" customWidth="1"/>
    <col min="7531" max="7531" width="13.77734375" style="13" customWidth="1"/>
    <col min="7532" max="7533" width="9" style="13" customWidth="1"/>
    <col min="7534" max="7534" width="2.44140625" style="13" customWidth="1"/>
    <col min="7535" max="7535" width="8.77734375" style="13" customWidth="1"/>
    <col min="7536" max="7536" width="7.44140625" style="13" customWidth="1"/>
    <col min="7537" max="7539" width="3.77734375" style="13" customWidth="1"/>
    <col min="7540" max="7540" width="3.44140625" style="13" customWidth="1"/>
    <col min="7541" max="7541" width="2.77734375" style="13" customWidth="1"/>
    <col min="7542" max="7542" width="3" style="13" customWidth="1"/>
    <col min="7543" max="7545" width="13" style="13" hidden="1" customWidth="1"/>
    <col min="7546" max="7546" width="4.44140625" style="13" customWidth="1"/>
    <col min="7547" max="7547" width="13" style="13" hidden="1" customWidth="1"/>
    <col min="7548" max="7549" width="14.77734375" style="13" customWidth="1"/>
    <col min="7550" max="7550" width="15.21875" style="13" customWidth="1"/>
    <col min="7551" max="7551" width="6.44140625" style="13" customWidth="1"/>
    <col min="7552" max="7552" width="15.21875" style="13" customWidth="1"/>
    <col min="7553" max="7553" width="4.218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21875" style="13" customWidth="1"/>
    <col min="7564" max="7564" width="23.44140625" style="13" customWidth="1"/>
    <col min="7565" max="7565" width="9.21875" style="13" customWidth="1"/>
    <col min="7566" max="7566" width="19.44140625" style="13" customWidth="1"/>
    <col min="7567" max="7567" width="42.77734375" style="13" customWidth="1"/>
    <col min="7568" max="7568" width="5.77734375" style="13" customWidth="1"/>
    <col min="7569" max="7569" width="31.44140625" style="13" customWidth="1"/>
    <col min="7570" max="7570" width="16.21875" style="13" customWidth="1"/>
    <col min="7571" max="7572" width="9.21875" style="13" customWidth="1"/>
    <col min="7573" max="7573" width="11.21875" style="13" customWidth="1"/>
    <col min="7574" max="7574" width="2.21875" style="13" customWidth="1"/>
    <col min="7575" max="7780" width="10.88671875" style="13" customWidth="1"/>
    <col min="7781" max="7781" width="12" style="13" customWidth="1"/>
    <col min="7782" max="7782" width="2.77734375" style="13" customWidth="1"/>
    <col min="7783" max="7784" width="6.44140625" style="13" customWidth="1"/>
    <col min="7785" max="7785" width="5.77734375" style="13" customWidth="1"/>
    <col min="7786" max="7786" width="6.44140625" style="13" customWidth="1"/>
    <col min="7787" max="7787" width="13.77734375" style="13" customWidth="1"/>
    <col min="7788" max="7789" width="9" style="13" customWidth="1"/>
    <col min="7790" max="7790" width="2.44140625" style="13" customWidth="1"/>
    <col min="7791" max="7791" width="8.77734375" style="13" customWidth="1"/>
    <col min="7792" max="7792" width="7.44140625" style="13" customWidth="1"/>
    <col min="7793" max="7795" width="3.77734375" style="13" customWidth="1"/>
    <col min="7796" max="7796" width="3.44140625" style="13" customWidth="1"/>
    <col min="7797" max="7797" width="2.77734375" style="13" customWidth="1"/>
    <col min="7798" max="7798" width="3" style="13" customWidth="1"/>
    <col min="7799" max="7801" width="13" style="13" hidden="1" customWidth="1"/>
    <col min="7802" max="7802" width="4.44140625" style="13" customWidth="1"/>
    <col min="7803" max="7803" width="13" style="13" hidden="1" customWidth="1"/>
    <col min="7804" max="7805" width="14.77734375" style="13" customWidth="1"/>
    <col min="7806" max="7806" width="15.21875" style="13" customWidth="1"/>
    <col min="7807" max="7807" width="6.44140625" style="13" customWidth="1"/>
    <col min="7808" max="7808" width="15.21875" style="13" customWidth="1"/>
    <col min="7809" max="7809" width="4.218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21875" style="13" customWidth="1"/>
    <col min="7820" max="7820" width="23.44140625" style="13" customWidth="1"/>
    <col min="7821" max="7821" width="9.21875" style="13" customWidth="1"/>
    <col min="7822" max="7822" width="19.44140625" style="13" customWidth="1"/>
    <col min="7823" max="7823" width="42.77734375" style="13" customWidth="1"/>
    <col min="7824" max="7824" width="5.77734375" style="13" customWidth="1"/>
    <col min="7825" max="7825" width="31.44140625" style="13" customWidth="1"/>
    <col min="7826" max="7826" width="16.21875" style="13" customWidth="1"/>
    <col min="7827" max="7828" width="9.21875" style="13" customWidth="1"/>
    <col min="7829" max="7829" width="11.21875" style="13" customWidth="1"/>
    <col min="7830" max="7830" width="2.21875" style="13" customWidth="1"/>
    <col min="7831" max="8036" width="10.88671875" style="13" customWidth="1"/>
    <col min="8037" max="8037" width="12" style="13" customWidth="1"/>
    <col min="8038" max="8038" width="2.77734375" style="13" customWidth="1"/>
    <col min="8039" max="8040" width="6.44140625" style="13" customWidth="1"/>
    <col min="8041" max="8041" width="5.77734375" style="13" customWidth="1"/>
    <col min="8042" max="8042" width="6.44140625" style="13" customWidth="1"/>
    <col min="8043" max="8043" width="13.77734375" style="13" customWidth="1"/>
    <col min="8044" max="8045" width="9" style="13" customWidth="1"/>
    <col min="8046" max="8046" width="2.44140625" style="13" customWidth="1"/>
    <col min="8047" max="8047" width="8.77734375" style="13" customWidth="1"/>
    <col min="8048" max="8048" width="7.44140625" style="13" customWidth="1"/>
    <col min="8049" max="8051" width="3.77734375" style="13" customWidth="1"/>
    <col min="8052" max="8052" width="3.44140625" style="13" customWidth="1"/>
    <col min="8053" max="8053" width="2.77734375" style="13" customWidth="1"/>
    <col min="8054" max="8054" width="3" style="13" customWidth="1"/>
    <col min="8055" max="8057" width="13" style="13" hidden="1" customWidth="1"/>
    <col min="8058" max="8058" width="4.44140625" style="13" customWidth="1"/>
    <col min="8059" max="8059" width="13" style="13" hidden="1" customWidth="1"/>
    <col min="8060" max="8061" width="14.77734375" style="13" customWidth="1"/>
    <col min="8062" max="8062" width="15.21875" style="13" customWidth="1"/>
    <col min="8063" max="8063" width="6.44140625" style="13" customWidth="1"/>
    <col min="8064" max="8064" width="15.21875" style="13" customWidth="1"/>
    <col min="8065" max="8065" width="4.218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21875" style="13" customWidth="1"/>
    <col min="8076" max="8076" width="23.44140625" style="13" customWidth="1"/>
    <col min="8077" max="8077" width="9.21875" style="13" customWidth="1"/>
    <col min="8078" max="8078" width="19.44140625" style="13" customWidth="1"/>
    <col min="8079" max="8079" width="42.77734375" style="13" customWidth="1"/>
    <col min="8080" max="8080" width="5.77734375" style="13" customWidth="1"/>
    <col min="8081" max="8081" width="31.44140625" style="13" customWidth="1"/>
    <col min="8082" max="8082" width="16.21875" style="13" customWidth="1"/>
    <col min="8083" max="8084" width="9.21875" style="13" customWidth="1"/>
    <col min="8085" max="8085" width="11.21875" style="13" customWidth="1"/>
    <col min="8086" max="8086" width="2.21875" style="13" customWidth="1"/>
    <col min="8087" max="8292" width="10.88671875" style="13" customWidth="1"/>
    <col min="8293" max="8293" width="12" style="13" customWidth="1"/>
    <col min="8294" max="8294" width="2.77734375" style="13" customWidth="1"/>
    <col min="8295" max="8296" width="6.44140625" style="13" customWidth="1"/>
    <col min="8297" max="8297" width="5.77734375" style="13" customWidth="1"/>
    <col min="8298" max="8298" width="6.44140625" style="13" customWidth="1"/>
    <col min="8299" max="8299" width="13.77734375" style="13" customWidth="1"/>
    <col min="8300" max="8301" width="9" style="13" customWidth="1"/>
    <col min="8302" max="8302" width="2.44140625" style="13" customWidth="1"/>
    <col min="8303" max="8303" width="8.77734375" style="13" customWidth="1"/>
    <col min="8304" max="8304" width="7.44140625" style="13" customWidth="1"/>
    <col min="8305" max="8307" width="3.77734375" style="13" customWidth="1"/>
    <col min="8308" max="8308" width="3.44140625" style="13" customWidth="1"/>
    <col min="8309" max="8309" width="2.77734375" style="13" customWidth="1"/>
    <col min="8310" max="8310" width="3" style="13" customWidth="1"/>
    <col min="8311" max="8313" width="13" style="13" hidden="1" customWidth="1"/>
    <col min="8314" max="8314" width="4.44140625" style="13" customWidth="1"/>
    <col min="8315" max="8315" width="13" style="13" hidden="1" customWidth="1"/>
    <col min="8316" max="8317" width="14.77734375" style="13" customWidth="1"/>
    <col min="8318" max="8318" width="15.21875" style="13" customWidth="1"/>
    <col min="8319" max="8319" width="6.44140625" style="13" customWidth="1"/>
    <col min="8320" max="8320" width="15.21875" style="13" customWidth="1"/>
    <col min="8321" max="8321" width="4.218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21875" style="13" customWidth="1"/>
    <col min="8332" max="8332" width="23.44140625" style="13" customWidth="1"/>
    <col min="8333" max="8333" width="9.21875" style="13" customWidth="1"/>
    <col min="8334" max="8334" width="19.44140625" style="13" customWidth="1"/>
    <col min="8335" max="8335" width="42.77734375" style="13" customWidth="1"/>
    <col min="8336" max="8336" width="5.77734375" style="13" customWidth="1"/>
    <col min="8337" max="8337" width="31.44140625" style="13" customWidth="1"/>
    <col min="8338" max="8338" width="16.21875" style="13" customWidth="1"/>
    <col min="8339" max="8340" width="9.21875" style="13" customWidth="1"/>
    <col min="8341" max="8341" width="11.21875" style="13" customWidth="1"/>
    <col min="8342" max="8342" width="2.21875" style="13" customWidth="1"/>
    <col min="8343" max="8548" width="10.88671875" style="13" customWidth="1"/>
    <col min="8549" max="8549" width="12" style="13" customWidth="1"/>
    <col min="8550" max="8550" width="2.77734375" style="13" customWidth="1"/>
    <col min="8551" max="8552" width="6.44140625" style="13" customWidth="1"/>
    <col min="8553" max="8553" width="5.77734375" style="13" customWidth="1"/>
    <col min="8554" max="8554" width="6.44140625" style="13" customWidth="1"/>
    <col min="8555" max="8555" width="13.77734375" style="13" customWidth="1"/>
    <col min="8556" max="8557" width="9" style="13" customWidth="1"/>
    <col min="8558" max="8558" width="2.44140625" style="13" customWidth="1"/>
    <col min="8559" max="8559" width="8.77734375" style="13" customWidth="1"/>
    <col min="8560" max="8560" width="7.44140625" style="13" customWidth="1"/>
    <col min="8561" max="8563" width="3.77734375" style="13" customWidth="1"/>
    <col min="8564" max="8564" width="3.44140625" style="13" customWidth="1"/>
    <col min="8565" max="8565" width="2.77734375" style="13" customWidth="1"/>
    <col min="8566" max="8566" width="3" style="13" customWidth="1"/>
    <col min="8567" max="8569" width="13" style="13" hidden="1" customWidth="1"/>
    <col min="8570" max="8570" width="4.44140625" style="13" customWidth="1"/>
    <col min="8571" max="8571" width="13" style="13" hidden="1" customWidth="1"/>
    <col min="8572" max="8573" width="14.77734375" style="13" customWidth="1"/>
    <col min="8574" max="8574" width="15.21875" style="13" customWidth="1"/>
    <col min="8575" max="8575" width="6.44140625" style="13" customWidth="1"/>
    <col min="8576" max="8576" width="15.21875" style="13" customWidth="1"/>
    <col min="8577" max="8577" width="4.218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21875" style="13" customWidth="1"/>
    <col min="8588" max="8588" width="23.44140625" style="13" customWidth="1"/>
    <col min="8589" max="8589" width="9.21875" style="13" customWidth="1"/>
    <col min="8590" max="8590" width="19.44140625" style="13" customWidth="1"/>
    <col min="8591" max="8591" width="42.77734375" style="13" customWidth="1"/>
    <col min="8592" max="8592" width="5.77734375" style="13" customWidth="1"/>
    <col min="8593" max="8593" width="31.44140625" style="13" customWidth="1"/>
    <col min="8594" max="8594" width="16.21875" style="13" customWidth="1"/>
    <col min="8595" max="8596" width="9.21875" style="13" customWidth="1"/>
    <col min="8597" max="8597" width="11.21875" style="13" customWidth="1"/>
    <col min="8598" max="8598" width="2.21875" style="13" customWidth="1"/>
    <col min="8599" max="8804" width="10.88671875" style="13" customWidth="1"/>
    <col min="8805" max="8805" width="12" style="13" customWidth="1"/>
    <col min="8806" max="8806" width="2.77734375" style="13" customWidth="1"/>
    <col min="8807" max="8808" width="6.44140625" style="13" customWidth="1"/>
    <col min="8809" max="8809" width="5.77734375" style="13" customWidth="1"/>
    <col min="8810" max="8810" width="6.44140625" style="13" customWidth="1"/>
    <col min="8811" max="8811" width="13.77734375" style="13" customWidth="1"/>
    <col min="8812" max="8813" width="9" style="13" customWidth="1"/>
    <col min="8814" max="8814" width="2.44140625" style="13" customWidth="1"/>
    <col min="8815" max="8815" width="8.77734375" style="13" customWidth="1"/>
    <col min="8816" max="8816" width="7.44140625" style="13" customWidth="1"/>
    <col min="8817" max="8819" width="3.77734375" style="13" customWidth="1"/>
    <col min="8820" max="8820" width="3.44140625" style="13" customWidth="1"/>
    <col min="8821" max="8821" width="2.77734375" style="13" customWidth="1"/>
    <col min="8822" max="8822" width="3" style="13" customWidth="1"/>
    <col min="8823" max="8825" width="13" style="13" hidden="1" customWidth="1"/>
    <col min="8826" max="8826" width="4.44140625" style="13" customWidth="1"/>
    <col min="8827" max="8827" width="13" style="13" hidden="1" customWidth="1"/>
    <col min="8828" max="8829" width="14.77734375" style="13" customWidth="1"/>
    <col min="8830" max="8830" width="15.21875" style="13" customWidth="1"/>
    <col min="8831" max="8831" width="6.44140625" style="13" customWidth="1"/>
    <col min="8832" max="8832" width="15.21875" style="13" customWidth="1"/>
    <col min="8833" max="8833" width="4.218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21875" style="13" customWidth="1"/>
    <col min="8844" max="8844" width="23.44140625" style="13" customWidth="1"/>
    <col min="8845" max="8845" width="9.21875" style="13" customWidth="1"/>
    <col min="8846" max="8846" width="19.44140625" style="13" customWidth="1"/>
    <col min="8847" max="8847" width="42.77734375" style="13" customWidth="1"/>
    <col min="8848" max="8848" width="5.77734375" style="13" customWidth="1"/>
    <col min="8849" max="8849" width="31.44140625" style="13" customWidth="1"/>
    <col min="8850" max="8850" width="16.21875" style="13" customWidth="1"/>
    <col min="8851" max="8852" width="9.21875" style="13" customWidth="1"/>
    <col min="8853" max="8853" width="11.21875" style="13" customWidth="1"/>
    <col min="8854" max="8854" width="2.21875" style="13" customWidth="1"/>
    <col min="8855" max="9060" width="10.88671875" style="13" customWidth="1"/>
    <col min="9061" max="9061" width="12" style="13" customWidth="1"/>
    <col min="9062" max="9062" width="2.77734375" style="13" customWidth="1"/>
    <col min="9063" max="9064" width="6.44140625" style="13" customWidth="1"/>
    <col min="9065" max="9065" width="5.77734375" style="13" customWidth="1"/>
    <col min="9066" max="9066" width="6.44140625" style="13" customWidth="1"/>
    <col min="9067" max="9067" width="13.77734375" style="13" customWidth="1"/>
    <col min="9068" max="9069" width="9" style="13" customWidth="1"/>
    <col min="9070" max="9070" width="2.44140625" style="13" customWidth="1"/>
    <col min="9071" max="9071" width="8.77734375" style="13" customWidth="1"/>
    <col min="9072" max="9072" width="7.44140625" style="13" customWidth="1"/>
    <col min="9073" max="9075" width="3.77734375" style="13" customWidth="1"/>
    <col min="9076" max="9076" width="3.44140625" style="13" customWidth="1"/>
    <col min="9077" max="9077" width="2.77734375" style="13" customWidth="1"/>
    <col min="9078" max="9078" width="3" style="13" customWidth="1"/>
    <col min="9079" max="9081" width="13" style="13" hidden="1" customWidth="1"/>
    <col min="9082" max="9082" width="4.44140625" style="13" customWidth="1"/>
    <col min="9083" max="9083" width="13" style="13" hidden="1" customWidth="1"/>
    <col min="9084" max="9085" width="14.77734375" style="13" customWidth="1"/>
    <col min="9086" max="9086" width="15.21875" style="13" customWidth="1"/>
    <col min="9087" max="9087" width="6.44140625" style="13" customWidth="1"/>
    <col min="9088" max="9088" width="15.21875" style="13" customWidth="1"/>
    <col min="9089" max="9089" width="4.218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21875" style="13" customWidth="1"/>
    <col min="9100" max="9100" width="23.44140625" style="13" customWidth="1"/>
    <col min="9101" max="9101" width="9.21875" style="13" customWidth="1"/>
    <col min="9102" max="9102" width="19.44140625" style="13" customWidth="1"/>
    <col min="9103" max="9103" width="42.77734375" style="13" customWidth="1"/>
    <col min="9104" max="9104" width="5.77734375" style="13" customWidth="1"/>
    <col min="9105" max="9105" width="31.44140625" style="13" customWidth="1"/>
    <col min="9106" max="9106" width="16.21875" style="13" customWidth="1"/>
    <col min="9107" max="9108" width="9.21875" style="13" customWidth="1"/>
    <col min="9109" max="9109" width="11.21875" style="13" customWidth="1"/>
    <col min="9110" max="9110" width="2.21875" style="13" customWidth="1"/>
    <col min="9111" max="9316" width="10.88671875" style="13" customWidth="1"/>
    <col min="9317" max="9317" width="12" style="13" customWidth="1"/>
    <col min="9318" max="9318" width="2.77734375" style="13" customWidth="1"/>
    <col min="9319" max="9320" width="6.44140625" style="13" customWidth="1"/>
    <col min="9321" max="9321" width="5.77734375" style="13" customWidth="1"/>
    <col min="9322" max="9322" width="6.44140625" style="13" customWidth="1"/>
    <col min="9323" max="9323" width="13.77734375" style="13" customWidth="1"/>
    <col min="9324" max="9325" width="9" style="13" customWidth="1"/>
    <col min="9326" max="9326" width="2.44140625" style="13" customWidth="1"/>
    <col min="9327" max="9327" width="8.77734375" style="13" customWidth="1"/>
    <col min="9328" max="9328" width="7.44140625" style="13" customWidth="1"/>
    <col min="9329" max="9331" width="3.77734375" style="13" customWidth="1"/>
    <col min="9332" max="9332" width="3.44140625" style="13" customWidth="1"/>
    <col min="9333" max="9333" width="2.77734375" style="13" customWidth="1"/>
    <col min="9334" max="9334" width="3" style="13" customWidth="1"/>
    <col min="9335" max="9337" width="13" style="13" hidden="1" customWidth="1"/>
    <col min="9338" max="9338" width="4.44140625" style="13" customWidth="1"/>
    <col min="9339" max="9339" width="13" style="13" hidden="1" customWidth="1"/>
    <col min="9340" max="9341" width="14.77734375" style="13" customWidth="1"/>
    <col min="9342" max="9342" width="15.21875" style="13" customWidth="1"/>
    <col min="9343" max="9343" width="6.44140625" style="13" customWidth="1"/>
    <col min="9344" max="9344" width="15.21875" style="13" customWidth="1"/>
    <col min="9345" max="9345" width="4.218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21875" style="13" customWidth="1"/>
    <col min="9356" max="9356" width="23.44140625" style="13" customWidth="1"/>
    <col min="9357" max="9357" width="9.21875" style="13" customWidth="1"/>
    <col min="9358" max="9358" width="19.44140625" style="13" customWidth="1"/>
    <col min="9359" max="9359" width="42.77734375" style="13" customWidth="1"/>
    <col min="9360" max="9360" width="5.77734375" style="13" customWidth="1"/>
    <col min="9361" max="9361" width="31.44140625" style="13" customWidth="1"/>
    <col min="9362" max="9362" width="16.21875" style="13" customWidth="1"/>
    <col min="9363" max="9364" width="9.21875" style="13" customWidth="1"/>
    <col min="9365" max="9365" width="11.21875" style="13" customWidth="1"/>
    <col min="9366" max="9366" width="2.21875" style="13" customWidth="1"/>
    <col min="9367" max="9572" width="10.88671875" style="13" customWidth="1"/>
    <col min="9573" max="9573" width="12" style="13" customWidth="1"/>
    <col min="9574" max="9574" width="2.77734375" style="13" customWidth="1"/>
    <col min="9575" max="9576" width="6.44140625" style="13" customWidth="1"/>
    <col min="9577" max="9577" width="5.77734375" style="13" customWidth="1"/>
    <col min="9578" max="9578" width="6.44140625" style="13" customWidth="1"/>
    <col min="9579" max="9579" width="13.77734375" style="13" customWidth="1"/>
    <col min="9580" max="9581" width="9" style="13" customWidth="1"/>
    <col min="9582" max="9582" width="2.44140625" style="13" customWidth="1"/>
    <col min="9583" max="9583" width="8.77734375" style="13" customWidth="1"/>
    <col min="9584" max="9584" width="7.44140625" style="13" customWidth="1"/>
    <col min="9585" max="9587" width="3.77734375" style="13" customWidth="1"/>
    <col min="9588" max="9588" width="3.44140625" style="13" customWidth="1"/>
    <col min="9589" max="9589" width="2.77734375" style="13" customWidth="1"/>
    <col min="9590" max="9590" width="3" style="13" customWidth="1"/>
    <col min="9591" max="9593" width="13" style="13" hidden="1" customWidth="1"/>
    <col min="9594" max="9594" width="4.44140625" style="13" customWidth="1"/>
    <col min="9595" max="9595" width="13" style="13" hidden="1" customWidth="1"/>
    <col min="9596" max="9597" width="14.77734375" style="13" customWidth="1"/>
    <col min="9598" max="9598" width="15.21875" style="13" customWidth="1"/>
    <col min="9599" max="9599" width="6.44140625" style="13" customWidth="1"/>
    <col min="9600" max="9600" width="15.21875" style="13" customWidth="1"/>
    <col min="9601" max="9601" width="4.218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21875" style="13" customWidth="1"/>
    <col min="9612" max="9612" width="23.44140625" style="13" customWidth="1"/>
    <col min="9613" max="9613" width="9.21875" style="13" customWidth="1"/>
    <col min="9614" max="9614" width="19.44140625" style="13" customWidth="1"/>
    <col min="9615" max="9615" width="42.77734375" style="13" customWidth="1"/>
    <col min="9616" max="9616" width="5.77734375" style="13" customWidth="1"/>
    <col min="9617" max="9617" width="31.44140625" style="13" customWidth="1"/>
    <col min="9618" max="9618" width="16.21875" style="13" customWidth="1"/>
    <col min="9619" max="9620" width="9.21875" style="13" customWidth="1"/>
    <col min="9621" max="9621" width="11.21875" style="13" customWidth="1"/>
    <col min="9622" max="9622" width="2.21875" style="13" customWidth="1"/>
    <col min="9623" max="9828" width="10.88671875" style="13" customWidth="1"/>
    <col min="9829" max="9829" width="12" style="13" customWidth="1"/>
    <col min="9830" max="9830" width="2.77734375" style="13" customWidth="1"/>
    <col min="9831" max="9832" width="6.44140625" style="13" customWidth="1"/>
    <col min="9833" max="9833" width="5.77734375" style="13" customWidth="1"/>
    <col min="9834" max="9834" width="6.44140625" style="13" customWidth="1"/>
    <col min="9835" max="9835" width="13.77734375" style="13" customWidth="1"/>
    <col min="9836" max="9837" width="9" style="13" customWidth="1"/>
    <col min="9838" max="9838" width="2.44140625" style="13" customWidth="1"/>
    <col min="9839" max="9839" width="8.77734375" style="13" customWidth="1"/>
    <col min="9840" max="9840" width="7.44140625" style="13" customWidth="1"/>
    <col min="9841" max="9843" width="3.77734375" style="13" customWidth="1"/>
    <col min="9844" max="9844" width="3.44140625" style="13" customWidth="1"/>
    <col min="9845" max="9845" width="2.77734375" style="13" customWidth="1"/>
    <col min="9846" max="9846" width="3" style="13" customWidth="1"/>
    <col min="9847" max="9849" width="13" style="13" hidden="1" customWidth="1"/>
    <col min="9850" max="9850" width="4.44140625" style="13" customWidth="1"/>
    <col min="9851" max="9851" width="13" style="13" hidden="1" customWidth="1"/>
    <col min="9852" max="9853" width="14.77734375" style="13" customWidth="1"/>
    <col min="9854" max="9854" width="15.21875" style="13" customWidth="1"/>
    <col min="9855" max="9855" width="6.44140625" style="13" customWidth="1"/>
    <col min="9856" max="9856" width="15.21875" style="13" customWidth="1"/>
    <col min="9857" max="9857" width="4.218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21875" style="13" customWidth="1"/>
    <col min="9868" max="9868" width="23.44140625" style="13" customWidth="1"/>
    <col min="9869" max="9869" width="9.21875" style="13" customWidth="1"/>
    <col min="9870" max="9870" width="19.44140625" style="13" customWidth="1"/>
    <col min="9871" max="9871" width="42.77734375" style="13" customWidth="1"/>
    <col min="9872" max="9872" width="5.77734375" style="13" customWidth="1"/>
    <col min="9873" max="9873" width="31.44140625" style="13" customWidth="1"/>
    <col min="9874" max="9874" width="16.21875" style="13" customWidth="1"/>
    <col min="9875" max="9876" width="9.21875" style="13" customWidth="1"/>
    <col min="9877" max="9877" width="11.21875" style="13" customWidth="1"/>
    <col min="9878" max="9878" width="2.21875" style="13" customWidth="1"/>
    <col min="9879" max="10084" width="10.88671875" style="13" customWidth="1"/>
    <col min="10085" max="10085" width="12" style="13" customWidth="1"/>
    <col min="10086" max="10086" width="2.77734375" style="13" customWidth="1"/>
    <col min="10087" max="10088" width="6.44140625" style="13" customWidth="1"/>
    <col min="10089" max="10089" width="5.77734375" style="13" customWidth="1"/>
    <col min="10090" max="10090" width="6.44140625" style="13" customWidth="1"/>
    <col min="10091" max="10091" width="13.77734375" style="13" customWidth="1"/>
    <col min="10092" max="10093" width="9" style="13" customWidth="1"/>
    <col min="10094" max="10094" width="2.44140625" style="13" customWidth="1"/>
    <col min="10095" max="10095" width="8.77734375" style="13" customWidth="1"/>
    <col min="10096" max="10096" width="7.44140625" style="13" customWidth="1"/>
    <col min="10097" max="10099" width="3.77734375" style="13" customWidth="1"/>
    <col min="10100" max="10100" width="3.44140625" style="13" customWidth="1"/>
    <col min="10101" max="10101" width="2.77734375" style="13" customWidth="1"/>
    <col min="10102" max="10102" width="3" style="13" customWidth="1"/>
    <col min="10103" max="10105" width="13" style="13" hidden="1" customWidth="1"/>
    <col min="10106" max="10106" width="4.44140625" style="13" customWidth="1"/>
    <col min="10107" max="10107" width="13" style="13" hidden="1" customWidth="1"/>
    <col min="10108" max="10109" width="14.77734375" style="13" customWidth="1"/>
    <col min="10110" max="10110" width="15.21875" style="13" customWidth="1"/>
    <col min="10111" max="10111" width="6.44140625" style="13" customWidth="1"/>
    <col min="10112" max="10112" width="15.21875" style="13" customWidth="1"/>
    <col min="10113" max="10113" width="4.218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21875" style="13" customWidth="1"/>
    <col min="10124" max="10124" width="23.44140625" style="13" customWidth="1"/>
    <col min="10125" max="10125" width="9.21875" style="13" customWidth="1"/>
    <col min="10126" max="10126" width="19.44140625" style="13" customWidth="1"/>
    <col min="10127" max="10127" width="42.77734375" style="13" customWidth="1"/>
    <col min="10128" max="10128" width="5.77734375" style="13" customWidth="1"/>
    <col min="10129" max="10129" width="31.44140625" style="13" customWidth="1"/>
    <col min="10130" max="10130" width="16.21875" style="13" customWidth="1"/>
    <col min="10131" max="10132" width="9.21875" style="13" customWidth="1"/>
    <col min="10133" max="10133" width="11.21875" style="13" customWidth="1"/>
    <col min="10134" max="10134" width="2.21875" style="13" customWidth="1"/>
    <col min="10135" max="10340" width="10.88671875" style="13" customWidth="1"/>
    <col min="10341" max="10341" width="12" style="13" customWidth="1"/>
    <col min="10342" max="10342" width="2.77734375" style="13" customWidth="1"/>
    <col min="10343" max="10344" width="6.44140625" style="13" customWidth="1"/>
    <col min="10345" max="10345" width="5.77734375" style="13" customWidth="1"/>
    <col min="10346" max="10346" width="6.44140625" style="13" customWidth="1"/>
    <col min="10347" max="10347" width="13.77734375" style="13" customWidth="1"/>
    <col min="10348" max="10349" width="9" style="13" customWidth="1"/>
    <col min="10350" max="10350" width="2.44140625" style="13" customWidth="1"/>
    <col min="10351" max="10351" width="8.77734375" style="13" customWidth="1"/>
    <col min="10352" max="10352" width="7.44140625" style="13" customWidth="1"/>
    <col min="10353" max="10355" width="3.77734375" style="13" customWidth="1"/>
    <col min="10356" max="10356" width="3.44140625" style="13" customWidth="1"/>
    <col min="10357" max="10357" width="2.77734375" style="13" customWidth="1"/>
    <col min="10358" max="10358" width="3" style="13" customWidth="1"/>
    <col min="10359" max="10361" width="13" style="13" hidden="1" customWidth="1"/>
    <col min="10362" max="10362" width="4.44140625" style="13" customWidth="1"/>
    <col min="10363" max="10363" width="13" style="13" hidden="1" customWidth="1"/>
    <col min="10364" max="10365" width="14.77734375" style="13" customWidth="1"/>
    <col min="10366" max="10366" width="15.21875" style="13" customWidth="1"/>
    <col min="10367" max="10367" width="6.44140625" style="13" customWidth="1"/>
    <col min="10368" max="10368" width="15.21875" style="13" customWidth="1"/>
    <col min="10369" max="10369" width="4.218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21875" style="13" customWidth="1"/>
    <col min="10380" max="10380" width="23.44140625" style="13" customWidth="1"/>
    <col min="10381" max="10381" width="9.21875" style="13" customWidth="1"/>
    <col min="10382" max="10382" width="19.44140625" style="13" customWidth="1"/>
    <col min="10383" max="10383" width="42.77734375" style="13" customWidth="1"/>
    <col min="10384" max="10384" width="5.77734375" style="13" customWidth="1"/>
    <col min="10385" max="10385" width="31.44140625" style="13" customWidth="1"/>
    <col min="10386" max="10386" width="16.21875" style="13" customWidth="1"/>
    <col min="10387" max="10388" width="9.21875" style="13" customWidth="1"/>
    <col min="10389" max="10389" width="11.21875" style="13" customWidth="1"/>
    <col min="10390" max="10390" width="2.21875" style="13" customWidth="1"/>
    <col min="10391" max="10596" width="10.88671875" style="13" customWidth="1"/>
    <col min="10597" max="10597" width="12" style="13" customWidth="1"/>
    <col min="10598" max="10598" width="2.77734375" style="13" customWidth="1"/>
    <col min="10599" max="10600" width="6.44140625" style="13" customWidth="1"/>
    <col min="10601" max="10601" width="5.77734375" style="13" customWidth="1"/>
    <col min="10602" max="10602" width="6.44140625" style="13" customWidth="1"/>
    <col min="10603" max="10603" width="13.77734375" style="13" customWidth="1"/>
    <col min="10604" max="10605" width="9" style="13" customWidth="1"/>
    <col min="10606" max="10606" width="2.44140625" style="13" customWidth="1"/>
    <col min="10607" max="10607" width="8.77734375" style="13" customWidth="1"/>
    <col min="10608" max="10608" width="7.44140625" style="13" customWidth="1"/>
    <col min="10609" max="10611" width="3.77734375" style="13" customWidth="1"/>
    <col min="10612" max="10612" width="3.44140625" style="13" customWidth="1"/>
    <col min="10613" max="10613" width="2.77734375" style="13" customWidth="1"/>
    <col min="10614" max="10614" width="3" style="13" customWidth="1"/>
    <col min="10615" max="10617" width="13" style="13" hidden="1" customWidth="1"/>
    <col min="10618" max="10618" width="4.44140625" style="13" customWidth="1"/>
    <col min="10619" max="10619" width="13" style="13" hidden="1" customWidth="1"/>
    <col min="10620" max="10621" width="14.77734375" style="13" customWidth="1"/>
    <col min="10622" max="10622" width="15.21875" style="13" customWidth="1"/>
    <col min="10623" max="10623" width="6.44140625" style="13" customWidth="1"/>
    <col min="10624" max="10624" width="15.21875" style="13" customWidth="1"/>
    <col min="10625" max="10625" width="4.218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21875" style="13" customWidth="1"/>
    <col min="10636" max="10636" width="23.44140625" style="13" customWidth="1"/>
    <col min="10637" max="10637" width="9.21875" style="13" customWidth="1"/>
    <col min="10638" max="10638" width="19.44140625" style="13" customWidth="1"/>
    <col min="10639" max="10639" width="42.77734375" style="13" customWidth="1"/>
    <col min="10640" max="10640" width="5.77734375" style="13" customWidth="1"/>
    <col min="10641" max="10641" width="31.44140625" style="13" customWidth="1"/>
    <col min="10642" max="10642" width="16.21875" style="13" customWidth="1"/>
    <col min="10643" max="10644" width="9.21875" style="13" customWidth="1"/>
    <col min="10645" max="10645" width="11.21875" style="13" customWidth="1"/>
    <col min="10646" max="10646" width="2.21875" style="13" customWidth="1"/>
    <col min="10647" max="10852" width="10.88671875" style="13" customWidth="1"/>
    <col min="10853" max="10853" width="12" style="13" customWidth="1"/>
    <col min="10854" max="10854" width="2.77734375" style="13" customWidth="1"/>
    <col min="10855" max="10856" width="6.44140625" style="13" customWidth="1"/>
    <col min="10857" max="10857" width="5.77734375" style="13" customWidth="1"/>
    <col min="10858" max="10858" width="6.44140625" style="13" customWidth="1"/>
    <col min="10859" max="10859" width="13.77734375" style="13" customWidth="1"/>
    <col min="10860" max="10861" width="9" style="13" customWidth="1"/>
    <col min="10862" max="10862" width="2.44140625" style="13" customWidth="1"/>
    <col min="10863" max="10863" width="8.77734375" style="13" customWidth="1"/>
    <col min="10864" max="10864" width="7.44140625" style="13" customWidth="1"/>
    <col min="10865" max="10867" width="3.77734375" style="13" customWidth="1"/>
    <col min="10868" max="10868" width="3.44140625" style="13" customWidth="1"/>
    <col min="10869" max="10869" width="2.77734375" style="13" customWidth="1"/>
    <col min="10870" max="10870" width="3" style="13" customWidth="1"/>
    <col min="10871" max="10873" width="13" style="13" hidden="1" customWidth="1"/>
    <col min="10874" max="10874" width="4.44140625" style="13" customWidth="1"/>
    <col min="10875" max="10875" width="13" style="13" hidden="1" customWidth="1"/>
    <col min="10876" max="10877" width="14.77734375" style="13" customWidth="1"/>
    <col min="10878" max="10878" width="15.21875" style="13" customWidth="1"/>
    <col min="10879" max="10879" width="6.44140625" style="13" customWidth="1"/>
    <col min="10880" max="10880" width="15.21875" style="13" customWidth="1"/>
    <col min="10881" max="10881" width="4.218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21875" style="13" customWidth="1"/>
    <col min="10892" max="10892" width="23.44140625" style="13" customWidth="1"/>
    <col min="10893" max="10893" width="9.21875" style="13" customWidth="1"/>
    <col min="10894" max="10894" width="19.44140625" style="13" customWidth="1"/>
    <col min="10895" max="10895" width="42.77734375" style="13" customWidth="1"/>
    <col min="10896" max="10896" width="5.77734375" style="13" customWidth="1"/>
    <col min="10897" max="10897" width="31.44140625" style="13" customWidth="1"/>
    <col min="10898" max="10898" width="16.21875" style="13" customWidth="1"/>
    <col min="10899" max="10900" width="9.21875" style="13" customWidth="1"/>
    <col min="10901" max="10901" width="11.21875" style="13" customWidth="1"/>
    <col min="10902" max="10902" width="2.21875" style="13" customWidth="1"/>
    <col min="10903" max="11108" width="10.88671875" style="13" customWidth="1"/>
    <col min="11109" max="11109" width="12" style="13" customWidth="1"/>
    <col min="11110" max="11110" width="2.77734375" style="13" customWidth="1"/>
    <col min="11111" max="11112" width="6.44140625" style="13" customWidth="1"/>
    <col min="11113" max="11113" width="5.77734375" style="13" customWidth="1"/>
    <col min="11114" max="11114" width="6.44140625" style="13" customWidth="1"/>
    <col min="11115" max="11115" width="13.77734375" style="13" customWidth="1"/>
    <col min="11116" max="11117" width="9" style="13" customWidth="1"/>
    <col min="11118" max="11118" width="2.44140625" style="13" customWidth="1"/>
    <col min="11119" max="11119" width="8.77734375" style="13" customWidth="1"/>
    <col min="11120" max="11120" width="7.44140625" style="13" customWidth="1"/>
    <col min="11121" max="11123" width="3.77734375" style="13" customWidth="1"/>
    <col min="11124" max="11124" width="3.44140625" style="13" customWidth="1"/>
    <col min="11125" max="11125" width="2.77734375" style="13" customWidth="1"/>
    <col min="11126" max="11126" width="3" style="13" customWidth="1"/>
    <col min="11127" max="11129" width="13" style="13" hidden="1" customWidth="1"/>
    <col min="11130" max="11130" width="4.44140625" style="13" customWidth="1"/>
    <col min="11131" max="11131" width="13" style="13" hidden="1" customWidth="1"/>
    <col min="11132" max="11133" width="14.77734375" style="13" customWidth="1"/>
    <col min="11134" max="11134" width="15.21875" style="13" customWidth="1"/>
    <col min="11135" max="11135" width="6.44140625" style="13" customWidth="1"/>
    <col min="11136" max="11136" width="15.21875" style="13" customWidth="1"/>
    <col min="11137" max="11137" width="4.218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21875" style="13" customWidth="1"/>
    <col min="11148" max="11148" width="23.44140625" style="13" customWidth="1"/>
    <col min="11149" max="11149" width="9.21875" style="13" customWidth="1"/>
    <col min="11150" max="11150" width="19.44140625" style="13" customWidth="1"/>
    <col min="11151" max="11151" width="42.77734375" style="13" customWidth="1"/>
    <col min="11152" max="11152" width="5.77734375" style="13" customWidth="1"/>
    <col min="11153" max="11153" width="31.44140625" style="13" customWidth="1"/>
    <col min="11154" max="11154" width="16.21875" style="13" customWidth="1"/>
    <col min="11155" max="11156" width="9.21875" style="13" customWidth="1"/>
    <col min="11157" max="11157" width="11.21875" style="13" customWidth="1"/>
    <col min="11158" max="11158" width="2.21875" style="13" customWidth="1"/>
    <col min="11159" max="11364" width="10.88671875" style="13" customWidth="1"/>
    <col min="11365" max="11365" width="12" style="13" customWidth="1"/>
    <col min="11366" max="11366" width="2.77734375" style="13" customWidth="1"/>
    <col min="11367" max="11368" width="6.44140625" style="13" customWidth="1"/>
    <col min="11369" max="11369" width="5.77734375" style="13" customWidth="1"/>
    <col min="11370" max="11370" width="6.44140625" style="13" customWidth="1"/>
    <col min="11371" max="11371" width="13.77734375" style="13" customWidth="1"/>
    <col min="11372" max="11373" width="9" style="13" customWidth="1"/>
    <col min="11374" max="11374" width="2.44140625" style="13" customWidth="1"/>
    <col min="11375" max="11375" width="8.77734375" style="13" customWidth="1"/>
    <col min="11376" max="11376" width="7.44140625" style="13" customWidth="1"/>
    <col min="11377" max="11379" width="3.77734375" style="13" customWidth="1"/>
    <col min="11380" max="11380" width="3.44140625" style="13" customWidth="1"/>
    <col min="11381" max="11381" width="2.77734375" style="13" customWidth="1"/>
    <col min="11382" max="11382" width="3" style="13" customWidth="1"/>
    <col min="11383" max="11385" width="13" style="13" hidden="1" customWidth="1"/>
    <col min="11386" max="11386" width="4.44140625" style="13" customWidth="1"/>
    <col min="11387" max="11387" width="13" style="13" hidden="1" customWidth="1"/>
    <col min="11388" max="11389" width="14.77734375" style="13" customWidth="1"/>
    <col min="11390" max="11390" width="15.21875" style="13" customWidth="1"/>
    <col min="11391" max="11391" width="6.44140625" style="13" customWidth="1"/>
    <col min="11392" max="11392" width="15.21875" style="13" customWidth="1"/>
    <col min="11393" max="11393" width="4.218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21875" style="13" customWidth="1"/>
    <col min="11404" max="11404" width="23.44140625" style="13" customWidth="1"/>
    <col min="11405" max="11405" width="9.21875" style="13" customWidth="1"/>
    <col min="11406" max="11406" width="19.44140625" style="13" customWidth="1"/>
    <col min="11407" max="11407" width="42.77734375" style="13" customWidth="1"/>
    <col min="11408" max="11408" width="5.77734375" style="13" customWidth="1"/>
    <col min="11409" max="11409" width="31.44140625" style="13" customWidth="1"/>
    <col min="11410" max="11410" width="16.21875" style="13" customWidth="1"/>
    <col min="11411" max="11412" width="9.21875" style="13" customWidth="1"/>
    <col min="11413" max="11413" width="11.21875" style="13" customWidth="1"/>
    <col min="11414" max="11414" width="2.21875" style="13" customWidth="1"/>
    <col min="11415" max="11620" width="10.88671875" style="13" customWidth="1"/>
    <col min="11621" max="11621" width="12" style="13" customWidth="1"/>
    <col min="11622" max="11622" width="2.77734375" style="13" customWidth="1"/>
    <col min="11623" max="11624" width="6.44140625" style="13" customWidth="1"/>
    <col min="11625" max="11625" width="5.77734375" style="13" customWidth="1"/>
    <col min="11626" max="11626" width="6.44140625" style="13" customWidth="1"/>
    <col min="11627" max="11627" width="13.77734375" style="13" customWidth="1"/>
    <col min="11628" max="11629" width="9" style="13" customWidth="1"/>
    <col min="11630" max="11630" width="2.44140625" style="13" customWidth="1"/>
    <col min="11631" max="11631" width="8.77734375" style="13" customWidth="1"/>
    <col min="11632" max="11632" width="7.44140625" style="13" customWidth="1"/>
    <col min="11633" max="11635" width="3.77734375" style="13" customWidth="1"/>
    <col min="11636" max="11636" width="3.44140625" style="13" customWidth="1"/>
    <col min="11637" max="11637" width="2.77734375" style="13" customWidth="1"/>
    <col min="11638" max="11638" width="3" style="13" customWidth="1"/>
    <col min="11639" max="11641" width="13" style="13" hidden="1" customWidth="1"/>
    <col min="11642" max="11642" width="4.44140625" style="13" customWidth="1"/>
    <col min="11643" max="11643" width="13" style="13" hidden="1" customWidth="1"/>
    <col min="11644" max="11645" width="14.77734375" style="13" customWidth="1"/>
    <col min="11646" max="11646" width="15.21875" style="13" customWidth="1"/>
    <col min="11647" max="11647" width="6.44140625" style="13" customWidth="1"/>
    <col min="11648" max="11648" width="15.21875" style="13" customWidth="1"/>
    <col min="11649" max="11649" width="4.218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21875" style="13" customWidth="1"/>
    <col min="11660" max="11660" width="23.44140625" style="13" customWidth="1"/>
    <col min="11661" max="11661" width="9.21875" style="13" customWidth="1"/>
    <col min="11662" max="11662" width="19.44140625" style="13" customWidth="1"/>
    <col min="11663" max="11663" width="42.77734375" style="13" customWidth="1"/>
    <col min="11664" max="11664" width="5.77734375" style="13" customWidth="1"/>
    <col min="11665" max="11665" width="31.44140625" style="13" customWidth="1"/>
    <col min="11666" max="11666" width="16.21875" style="13" customWidth="1"/>
    <col min="11667" max="11668" width="9.21875" style="13" customWidth="1"/>
    <col min="11669" max="11669" width="11.21875" style="13" customWidth="1"/>
    <col min="11670" max="11670" width="2.21875" style="13" customWidth="1"/>
    <col min="11671" max="11876" width="10.88671875" style="13" customWidth="1"/>
    <col min="11877" max="11877" width="12" style="13" customWidth="1"/>
    <col min="11878" max="11878" width="2.77734375" style="13" customWidth="1"/>
    <col min="11879" max="11880" width="6.44140625" style="13" customWidth="1"/>
    <col min="11881" max="11881" width="5.77734375" style="13" customWidth="1"/>
    <col min="11882" max="11882" width="6.44140625" style="13" customWidth="1"/>
    <col min="11883" max="11883" width="13.77734375" style="13" customWidth="1"/>
    <col min="11884" max="11885" width="9" style="13" customWidth="1"/>
    <col min="11886" max="11886" width="2.44140625" style="13" customWidth="1"/>
    <col min="11887" max="11887" width="8.77734375" style="13" customWidth="1"/>
    <col min="11888" max="11888" width="7.44140625" style="13" customWidth="1"/>
    <col min="11889" max="11891" width="3.77734375" style="13" customWidth="1"/>
    <col min="11892" max="11892" width="3.44140625" style="13" customWidth="1"/>
    <col min="11893" max="11893" width="2.77734375" style="13" customWidth="1"/>
    <col min="11894" max="11894" width="3" style="13" customWidth="1"/>
    <col min="11895" max="11897" width="13" style="13" hidden="1" customWidth="1"/>
    <col min="11898" max="11898" width="4.44140625" style="13" customWidth="1"/>
    <col min="11899" max="11899" width="13" style="13" hidden="1" customWidth="1"/>
    <col min="11900" max="11901" width="14.77734375" style="13" customWidth="1"/>
    <col min="11902" max="11902" width="15.21875" style="13" customWidth="1"/>
    <col min="11903" max="11903" width="6.44140625" style="13" customWidth="1"/>
    <col min="11904" max="11904" width="15.21875" style="13" customWidth="1"/>
    <col min="11905" max="11905" width="4.218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21875" style="13" customWidth="1"/>
    <col min="11916" max="11916" width="23.44140625" style="13" customWidth="1"/>
    <col min="11917" max="11917" width="9.21875" style="13" customWidth="1"/>
    <col min="11918" max="11918" width="19.44140625" style="13" customWidth="1"/>
    <col min="11919" max="11919" width="42.77734375" style="13" customWidth="1"/>
    <col min="11920" max="11920" width="5.77734375" style="13" customWidth="1"/>
    <col min="11921" max="11921" width="31.44140625" style="13" customWidth="1"/>
    <col min="11922" max="11922" width="16.21875" style="13" customWidth="1"/>
    <col min="11923" max="11924" width="9.21875" style="13" customWidth="1"/>
    <col min="11925" max="11925" width="11.21875" style="13" customWidth="1"/>
    <col min="11926" max="11926" width="2.21875" style="13" customWidth="1"/>
    <col min="11927" max="12132" width="10.88671875" style="13" customWidth="1"/>
    <col min="12133" max="12133" width="12" style="13" customWidth="1"/>
    <col min="12134" max="12134" width="2.77734375" style="13" customWidth="1"/>
    <col min="12135" max="12136" width="6.44140625" style="13" customWidth="1"/>
    <col min="12137" max="12137" width="5.77734375" style="13" customWidth="1"/>
    <col min="12138" max="12138" width="6.44140625" style="13" customWidth="1"/>
    <col min="12139" max="12139" width="13.77734375" style="13" customWidth="1"/>
    <col min="12140" max="12141" width="9" style="13" customWidth="1"/>
    <col min="12142" max="12142" width="2.44140625" style="13" customWidth="1"/>
    <col min="12143" max="12143" width="8.77734375" style="13" customWidth="1"/>
    <col min="12144" max="12144" width="7.44140625" style="13" customWidth="1"/>
    <col min="12145" max="12147" width="3.77734375" style="13" customWidth="1"/>
    <col min="12148" max="12148" width="3.44140625" style="13" customWidth="1"/>
    <col min="12149" max="12149" width="2.77734375" style="13" customWidth="1"/>
    <col min="12150" max="12150" width="3" style="13" customWidth="1"/>
    <col min="12151" max="12153" width="13" style="13" hidden="1" customWidth="1"/>
    <col min="12154" max="12154" width="4.44140625" style="13" customWidth="1"/>
    <col min="12155" max="12155" width="13" style="13" hidden="1" customWidth="1"/>
    <col min="12156" max="12157" width="14.77734375" style="13" customWidth="1"/>
    <col min="12158" max="12158" width="15.21875" style="13" customWidth="1"/>
    <col min="12159" max="12159" width="6.44140625" style="13" customWidth="1"/>
    <col min="12160" max="12160" width="15.21875" style="13" customWidth="1"/>
    <col min="12161" max="12161" width="4.218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21875" style="13" customWidth="1"/>
    <col min="12172" max="12172" width="23.44140625" style="13" customWidth="1"/>
    <col min="12173" max="12173" width="9.21875" style="13" customWidth="1"/>
    <col min="12174" max="12174" width="19.44140625" style="13" customWidth="1"/>
    <col min="12175" max="12175" width="42.77734375" style="13" customWidth="1"/>
    <col min="12176" max="12176" width="5.77734375" style="13" customWidth="1"/>
    <col min="12177" max="12177" width="31.44140625" style="13" customWidth="1"/>
    <col min="12178" max="12178" width="16.21875" style="13" customWidth="1"/>
    <col min="12179" max="12180" width="9.21875" style="13" customWidth="1"/>
    <col min="12181" max="12181" width="11.21875" style="13" customWidth="1"/>
    <col min="12182" max="12182" width="2.21875" style="13" customWidth="1"/>
    <col min="12183" max="12388" width="10.88671875" style="13" customWidth="1"/>
    <col min="12389" max="12389" width="12" style="13" customWidth="1"/>
    <col min="12390" max="12390" width="2.77734375" style="13" customWidth="1"/>
    <col min="12391" max="12392" width="6.44140625" style="13" customWidth="1"/>
    <col min="12393" max="12393" width="5.77734375" style="13" customWidth="1"/>
    <col min="12394" max="12394" width="6.44140625" style="13" customWidth="1"/>
    <col min="12395" max="12395" width="13.77734375" style="13" customWidth="1"/>
    <col min="12396" max="12397" width="9" style="13" customWidth="1"/>
    <col min="12398" max="12398" width="2.44140625" style="13" customWidth="1"/>
    <col min="12399" max="12399" width="8.77734375" style="13" customWidth="1"/>
    <col min="12400" max="12400" width="7.44140625" style="13" customWidth="1"/>
    <col min="12401" max="12403" width="3.77734375" style="13" customWidth="1"/>
    <col min="12404" max="12404" width="3.44140625" style="13" customWidth="1"/>
    <col min="12405" max="12405" width="2.77734375" style="13" customWidth="1"/>
    <col min="12406" max="12406" width="3" style="13" customWidth="1"/>
    <col min="12407" max="12409" width="13" style="13" hidden="1" customWidth="1"/>
    <col min="12410" max="12410" width="4.44140625" style="13" customWidth="1"/>
    <col min="12411" max="12411" width="13" style="13" hidden="1" customWidth="1"/>
    <col min="12412" max="12413" width="14.77734375" style="13" customWidth="1"/>
    <col min="12414" max="12414" width="15.21875" style="13" customWidth="1"/>
    <col min="12415" max="12415" width="6.44140625" style="13" customWidth="1"/>
    <col min="12416" max="12416" width="15.21875" style="13" customWidth="1"/>
    <col min="12417" max="12417" width="4.218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21875" style="13" customWidth="1"/>
    <col min="12428" max="12428" width="23.44140625" style="13" customWidth="1"/>
    <col min="12429" max="12429" width="9.21875" style="13" customWidth="1"/>
    <col min="12430" max="12430" width="19.44140625" style="13" customWidth="1"/>
    <col min="12431" max="12431" width="42.77734375" style="13" customWidth="1"/>
    <col min="12432" max="12432" width="5.77734375" style="13" customWidth="1"/>
    <col min="12433" max="12433" width="31.44140625" style="13" customWidth="1"/>
    <col min="12434" max="12434" width="16.21875" style="13" customWidth="1"/>
    <col min="12435" max="12436" width="9.21875" style="13" customWidth="1"/>
    <col min="12437" max="12437" width="11.21875" style="13" customWidth="1"/>
    <col min="12438" max="12438" width="2.21875" style="13" customWidth="1"/>
    <col min="12439" max="12644" width="10.88671875" style="13" customWidth="1"/>
    <col min="12645" max="12645" width="12" style="13" customWidth="1"/>
    <col min="12646" max="12646" width="2.77734375" style="13" customWidth="1"/>
    <col min="12647" max="12648" width="6.44140625" style="13" customWidth="1"/>
    <col min="12649" max="12649" width="5.77734375" style="13" customWidth="1"/>
    <col min="12650" max="12650" width="6.44140625" style="13" customWidth="1"/>
    <col min="12651" max="12651" width="13.77734375" style="13" customWidth="1"/>
    <col min="12652" max="12653" width="9" style="13" customWidth="1"/>
    <col min="12654" max="12654" width="2.44140625" style="13" customWidth="1"/>
    <col min="12655" max="12655" width="8.77734375" style="13" customWidth="1"/>
    <col min="12656" max="12656" width="7.44140625" style="13" customWidth="1"/>
    <col min="12657" max="12659" width="3.77734375" style="13" customWidth="1"/>
    <col min="12660" max="12660" width="3.44140625" style="13" customWidth="1"/>
    <col min="12661" max="12661" width="2.77734375" style="13" customWidth="1"/>
    <col min="12662" max="12662" width="3" style="13" customWidth="1"/>
    <col min="12663" max="12665" width="13" style="13" hidden="1" customWidth="1"/>
    <col min="12666" max="12666" width="4.44140625" style="13" customWidth="1"/>
    <col min="12667" max="12667" width="13" style="13" hidden="1" customWidth="1"/>
    <col min="12668" max="12669" width="14.77734375" style="13" customWidth="1"/>
    <col min="12670" max="12670" width="15.21875" style="13" customWidth="1"/>
    <col min="12671" max="12671" width="6.44140625" style="13" customWidth="1"/>
    <col min="12672" max="12672" width="15.21875" style="13" customWidth="1"/>
    <col min="12673" max="12673" width="4.218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21875" style="13" customWidth="1"/>
    <col min="12684" max="12684" width="23.44140625" style="13" customWidth="1"/>
    <col min="12685" max="12685" width="9.21875" style="13" customWidth="1"/>
    <col min="12686" max="12686" width="19.44140625" style="13" customWidth="1"/>
    <col min="12687" max="12687" width="42.77734375" style="13" customWidth="1"/>
    <col min="12688" max="12688" width="5.77734375" style="13" customWidth="1"/>
    <col min="12689" max="12689" width="31.44140625" style="13" customWidth="1"/>
    <col min="12690" max="12690" width="16.21875" style="13" customWidth="1"/>
    <col min="12691" max="12692" width="9.21875" style="13" customWidth="1"/>
    <col min="12693" max="12693" width="11.21875" style="13" customWidth="1"/>
    <col min="12694" max="12694" width="2.21875" style="13" customWidth="1"/>
    <col min="12695" max="12900" width="10.88671875" style="13" customWidth="1"/>
    <col min="12901" max="12901" width="12" style="13" customWidth="1"/>
    <col min="12902" max="12902" width="2.77734375" style="13" customWidth="1"/>
    <col min="12903" max="12904" width="6.44140625" style="13" customWidth="1"/>
    <col min="12905" max="12905" width="5.77734375" style="13" customWidth="1"/>
    <col min="12906" max="12906" width="6.44140625" style="13" customWidth="1"/>
    <col min="12907" max="12907" width="13.77734375" style="13" customWidth="1"/>
    <col min="12908" max="12909" width="9" style="13" customWidth="1"/>
    <col min="12910" max="12910" width="2.44140625" style="13" customWidth="1"/>
    <col min="12911" max="12911" width="8.77734375" style="13" customWidth="1"/>
    <col min="12912" max="12912" width="7.44140625" style="13" customWidth="1"/>
    <col min="12913" max="12915" width="3.77734375" style="13" customWidth="1"/>
    <col min="12916" max="12916" width="3.44140625" style="13" customWidth="1"/>
    <col min="12917" max="12917" width="2.77734375" style="13" customWidth="1"/>
    <col min="12918" max="12918" width="3" style="13" customWidth="1"/>
    <col min="12919" max="12921" width="13" style="13" hidden="1" customWidth="1"/>
    <col min="12922" max="12922" width="4.44140625" style="13" customWidth="1"/>
    <col min="12923" max="12923" width="13" style="13" hidden="1" customWidth="1"/>
    <col min="12924" max="12925" width="14.77734375" style="13" customWidth="1"/>
    <col min="12926" max="12926" width="15.21875" style="13" customWidth="1"/>
    <col min="12927" max="12927" width="6.44140625" style="13" customWidth="1"/>
    <col min="12928" max="12928" width="15.21875" style="13" customWidth="1"/>
    <col min="12929" max="12929" width="4.218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21875" style="13" customWidth="1"/>
    <col min="12940" max="12940" width="23.44140625" style="13" customWidth="1"/>
    <col min="12941" max="12941" width="9.21875" style="13" customWidth="1"/>
    <col min="12942" max="12942" width="19.44140625" style="13" customWidth="1"/>
    <col min="12943" max="12943" width="42.77734375" style="13" customWidth="1"/>
    <col min="12944" max="12944" width="5.77734375" style="13" customWidth="1"/>
    <col min="12945" max="12945" width="31.44140625" style="13" customWidth="1"/>
    <col min="12946" max="12946" width="16.21875" style="13" customWidth="1"/>
    <col min="12947" max="12948" width="9.21875" style="13" customWidth="1"/>
    <col min="12949" max="12949" width="11.21875" style="13" customWidth="1"/>
    <col min="12950" max="12950" width="2.21875" style="13" customWidth="1"/>
    <col min="12951" max="13156" width="10.88671875" style="13" customWidth="1"/>
    <col min="13157" max="13157" width="12" style="13" customWidth="1"/>
    <col min="13158" max="13158" width="2.77734375" style="13" customWidth="1"/>
    <col min="13159" max="13160" width="6.44140625" style="13" customWidth="1"/>
    <col min="13161" max="13161" width="5.77734375" style="13" customWidth="1"/>
    <col min="13162" max="13162" width="6.44140625" style="13" customWidth="1"/>
    <col min="13163" max="13163" width="13.77734375" style="13" customWidth="1"/>
    <col min="13164" max="13165" width="9" style="13" customWidth="1"/>
    <col min="13166" max="13166" width="2.44140625" style="13" customWidth="1"/>
    <col min="13167" max="13167" width="8.77734375" style="13" customWidth="1"/>
    <col min="13168" max="13168" width="7.44140625" style="13" customWidth="1"/>
    <col min="13169" max="13171" width="3.77734375" style="13" customWidth="1"/>
    <col min="13172" max="13172" width="3.44140625" style="13" customWidth="1"/>
    <col min="13173" max="13173" width="2.77734375" style="13" customWidth="1"/>
    <col min="13174" max="13174" width="3" style="13" customWidth="1"/>
    <col min="13175" max="13177" width="13" style="13" hidden="1" customWidth="1"/>
    <col min="13178" max="13178" width="4.44140625" style="13" customWidth="1"/>
    <col min="13179" max="13179" width="13" style="13" hidden="1" customWidth="1"/>
    <col min="13180" max="13181" width="14.77734375" style="13" customWidth="1"/>
    <col min="13182" max="13182" width="15.21875" style="13" customWidth="1"/>
    <col min="13183" max="13183" width="6.44140625" style="13" customWidth="1"/>
    <col min="13184" max="13184" width="15.21875" style="13" customWidth="1"/>
    <col min="13185" max="13185" width="4.218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21875" style="13" customWidth="1"/>
    <col min="13196" max="13196" width="23.44140625" style="13" customWidth="1"/>
    <col min="13197" max="13197" width="9.21875" style="13" customWidth="1"/>
    <col min="13198" max="13198" width="19.44140625" style="13" customWidth="1"/>
    <col min="13199" max="13199" width="42.77734375" style="13" customWidth="1"/>
    <col min="13200" max="13200" width="5.77734375" style="13" customWidth="1"/>
    <col min="13201" max="13201" width="31.44140625" style="13" customWidth="1"/>
    <col min="13202" max="13202" width="16.21875" style="13" customWidth="1"/>
    <col min="13203" max="13204" width="9.21875" style="13" customWidth="1"/>
    <col min="13205" max="13205" width="11.21875" style="13" customWidth="1"/>
    <col min="13206" max="13206" width="2.21875" style="13" customWidth="1"/>
    <col min="13207" max="13412" width="10.88671875" style="13" customWidth="1"/>
    <col min="13413" max="13413" width="12" style="13" customWidth="1"/>
    <col min="13414" max="13414" width="2.77734375" style="13" customWidth="1"/>
    <col min="13415" max="13416" width="6.44140625" style="13" customWidth="1"/>
    <col min="13417" max="13417" width="5.77734375" style="13" customWidth="1"/>
    <col min="13418" max="13418" width="6.44140625" style="13" customWidth="1"/>
    <col min="13419" max="13419" width="13.77734375" style="13" customWidth="1"/>
    <col min="13420" max="13421" width="9" style="13" customWidth="1"/>
    <col min="13422" max="13422" width="2.44140625" style="13" customWidth="1"/>
    <col min="13423" max="13423" width="8.77734375" style="13" customWidth="1"/>
    <col min="13424" max="13424" width="7.44140625" style="13" customWidth="1"/>
    <col min="13425" max="13427" width="3.77734375" style="13" customWidth="1"/>
    <col min="13428" max="13428" width="3.44140625" style="13" customWidth="1"/>
    <col min="13429" max="13429" width="2.77734375" style="13" customWidth="1"/>
    <col min="13430" max="13430" width="3" style="13" customWidth="1"/>
    <col min="13431" max="13433" width="13" style="13" hidden="1" customWidth="1"/>
    <col min="13434" max="13434" width="4.44140625" style="13" customWidth="1"/>
    <col min="13435" max="13435" width="13" style="13" hidden="1" customWidth="1"/>
    <col min="13436" max="13437" width="14.77734375" style="13" customWidth="1"/>
    <col min="13438" max="13438" width="15.21875" style="13" customWidth="1"/>
    <col min="13439" max="13439" width="6.44140625" style="13" customWidth="1"/>
    <col min="13440" max="13440" width="15.21875" style="13" customWidth="1"/>
    <col min="13441" max="13441" width="4.218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21875" style="13" customWidth="1"/>
    <col min="13452" max="13452" width="23.44140625" style="13" customWidth="1"/>
    <col min="13453" max="13453" width="9.21875" style="13" customWidth="1"/>
    <col min="13454" max="13454" width="19.44140625" style="13" customWidth="1"/>
    <col min="13455" max="13455" width="42.77734375" style="13" customWidth="1"/>
    <col min="13456" max="13456" width="5.77734375" style="13" customWidth="1"/>
    <col min="13457" max="13457" width="31.44140625" style="13" customWidth="1"/>
    <col min="13458" max="13458" width="16.21875" style="13" customWidth="1"/>
    <col min="13459" max="13460" width="9.21875" style="13" customWidth="1"/>
    <col min="13461" max="13461" width="11.21875" style="13" customWidth="1"/>
    <col min="13462" max="13462" width="2.21875" style="13" customWidth="1"/>
    <col min="13463" max="13668" width="10.88671875" style="13" customWidth="1"/>
    <col min="13669" max="13669" width="12" style="13" customWidth="1"/>
    <col min="13670" max="13670" width="2.77734375" style="13" customWidth="1"/>
    <col min="13671" max="13672" width="6.44140625" style="13" customWidth="1"/>
    <col min="13673" max="13673" width="5.77734375" style="13" customWidth="1"/>
    <col min="13674" max="13674" width="6.44140625" style="13" customWidth="1"/>
    <col min="13675" max="13675" width="13.77734375" style="13" customWidth="1"/>
    <col min="13676" max="13677" width="9" style="13" customWidth="1"/>
    <col min="13678" max="13678" width="2.44140625" style="13" customWidth="1"/>
    <col min="13679" max="13679" width="8.77734375" style="13" customWidth="1"/>
    <col min="13680" max="13680" width="7.44140625" style="13" customWidth="1"/>
    <col min="13681" max="13683" width="3.77734375" style="13" customWidth="1"/>
    <col min="13684" max="13684" width="3.44140625" style="13" customWidth="1"/>
    <col min="13685" max="13685" width="2.77734375" style="13" customWidth="1"/>
    <col min="13686" max="13686" width="3" style="13" customWidth="1"/>
    <col min="13687" max="13689" width="13" style="13" hidden="1" customWidth="1"/>
    <col min="13690" max="13690" width="4.44140625" style="13" customWidth="1"/>
    <col min="13691" max="13691" width="13" style="13" hidden="1" customWidth="1"/>
    <col min="13692" max="13693" width="14.77734375" style="13" customWidth="1"/>
    <col min="13694" max="13694" width="15.21875" style="13" customWidth="1"/>
    <col min="13695" max="13695" width="6.44140625" style="13" customWidth="1"/>
    <col min="13696" max="13696" width="15.21875" style="13" customWidth="1"/>
    <col min="13697" max="13697" width="4.218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21875" style="13" customWidth="1"/>
    <col min="13708" max="13708" width="23.44140625" style="13" customWidth="1"/>
    <col min="13709" max="13709" width="9.21875" style="13" customWidth="1"/>
    <col min="13710" max="13710" width="19.44140625" style="13" customWidth="1"/>
    <col min="13711" max="13711" width="42.77734375" style="13" customWidth="1"/>
    <col min="13712" max="13712" width="5.77734375" style="13" customWidth="1"/>
    <col min="13713" max="13713" width="31.44140625" style="13" customWidth="1"/>
    <col min="13714" max="13714" width="16.21875" style="13" customWidth="1"/>
    <col min="13715" max="13716" width="9.21875" style="13" customWidth="1"/>
    <col min="13717" max="13717" width="11.21875" style="13" customWidth="1"/>
    <col min="13718" max="13718" width="2.21875" style="13" customWidth="1"/>
    <col min="13719" max="13924" width="10.88671875" style="13" customWidth="1"/>
    <col min="13925" max="13925" width="12" style="13" customWidth="1"/>
    <col min="13926" max="13926" width="2.77734375" style="13" customWidth="1"/>
    <col min="13927" max="13928" width="6.44140625" style="13" customWidth="1"/>
    <col min="13929" max="13929" width="5.77734375" style="13" customWidth="1"/>
    <col min="13930" max="13930" width="6.44140625" style="13" customWidth="1"/>
    <col min="13931" max="13931" width="13.77734375" style="13" customWidth="1"/>
    <col min="13932" max="13933" width="9" style="13" customWidth="1"/>
    <col min="13934" max="13934" width="2.44140625" style="13" customWidth="1"/>
    <col min="13935" max="13935" width="8.77734375" style="13" customWidth="1"/>
    <col min="13936" max="13936" width="7.44140625" style="13" customWidth="1"/>
    <col min="13937" max="13939" width="3.77734375" style="13" customWidth="1"/>
    <col min="13940" max="13940" width="3.44140625" style="13" customWidth="1"/>
    <col min="13941" max="13941" width="2.77734375" style="13" customWidth="1"/>
    <col min="13942" max="13942" width="3" style="13" customWidth="1"/>
    <col min="13943" max="13945" width="13" style="13" hidden="1" customWidth="1"/>
    <col min="13946" max="13946" width="4.44140625" style="13" customWidth="1"/>
    <col min="13947" max="13947" width="13" style="13" hidden="1" customWidth="1"/>
    <col min="13948" max="13949" width="14.77734375" style="13" customWidth="1"/>
    <col min="13950" max="13950" width="15.21875" style="13" customWidth="1"/>
    <col min="13951" max="13951" width="6.44140625" style="13" customWidth="1"/>
    <col min="13952" max="13952" width="15.21875" style="13" customWidth="1"/>
    <col min="13953" max="13953" width="4.218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21875" style="13" customWidth="1"/>
    <col min="13964" max="13964" width="23.44140625" style="13" customWidth="1"/>
    <col min="13965" max="13965" width="9.21875" style="13" customWidth="1"/>
    <col min="13966" max="13966" width="19.44140625" style="13" customWidth="1"/>
    <col min="13967" max="13967" width="42.77734375" style="13" customWidth="1"/>
    <col min="13968" max="13968" width="5.77734375" style="13" customWidth="1"/>
    <col min="13969" max="13969" width="31.44140625" style="13" customWidth="1"/>
    <col min="13970" max="13970" width="16.21875" style="13" customWidth="1"/>
    <col min="13971" max="13972" width="9.21875" style="13" customWidth="1"/>
    <col min="13973" max="13973" width="11.21875" style="13" customWidth="1"/>
    <col min="13974" max="13974" width="2.21875" style="13" customWidth="1"/>
    <col min="13975" max="14180" width="10.88671875" style="13" customWidth="1"/>
    <col min="14181" max="14181" width="12" style="13" customWidth="1"/>
    <col min="14182" max="14182" width="2.77734375" style="13" customWidth="1"/>
    <col min="14183" max="14184" width="6.44140625" style="13" customWidth="1"/>
    <col min="14185" max="14185" width="5.77734375" style="13" customWidth="1"/>
    <col min="14186" max="14186" width="6.44140625" style="13" customWidth="1"/>
    <col min="14187" max="14187" width="13.77734375" style="13" customWidth="1"/>
    <col min="14188" max="14189" width="9" style="13" customWidth="1"/>
    <col min="14190" max="14190" width="2.44140625" style="13" customWidth="1"/>
    <col min="14191" max="14191" width="8.77734375" style="13" customWidth="1"/>
    <col min="14192" max="14192" width="7.44140625" style="13" customWidth="1"/>
    <col min="14193" max="14195" width="3.77734375" style="13" customWidth="1"/>
    <col min="14196" max="14196" width="3.44140625" style="13" customWidth="1"/>
    <col min="14197" max="14197" width="2.77734375" style="13" customWidth="1"/>
    <col min="14198" max="14198" width="3" style="13" customWidth="1"/>
    <col min="14199" max="14201" width="13" style="13" hidden="1" customWidth="1"/>
    <col min="14202" max="14202" width="4.44140625" style="13" customWidth="1"/>
    <col min="14203" max="14203" width="13" style="13" hidden="1" customWidth="1"/>
    <col min="14204" max="14205" width="14.77734375" style="13" customWidth="1"/>
    <col min="14206" max="14206" width="15.21875" style="13" customWidth="1"/>
    <col min="14207" max="14207" width="6.44140625" style="13" customWidth="1"/>
    <col min="14208" max="14208" width="15.21875" style="13" customWidth="1"/>
    <col min="14209" max="14209" width="4.218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21875" style="13" customWidth="1"/>
    <col min="14220" max="14220" width="23.44140625" style="13" customWidth="1"/>
    <col min="14221" max="14221" width="9.21875" style="13" customWidth="1"/>
    <col min="14222" max="14222" width="19.44140625" style="13" customWidth="1"/>
    <col min="14223" max="14223" width="42.77734375" style="13" customWidth="1"/>
    <col min="14224" max="14224" width="5.77734375" style="13" customWidth="1"/>
    <col min="14225" max="14225" width="31.44140625" style="13" customWidth="1"/>
    <col min="14226" max="14226" width="16.21875" style="13" customWidth="1"/>
    <col min="14227" max="14228" width="9.21875" style="13" customWidth="1"/>
    <col min="14229" max="14229" width="11.21875" style="13" customWidth="1"/>
    <col min="14230" max="14230" width="2.21875" style="13" customWidth="1"/>
    <col min="14231" max="14436" width="10.88671875" style="13" customWidth="1"/>
    <col min="14437" max="14437" width="12" style="13" customWidth="1"/>
    <col min="14438" max="14438" width="2.77734375" style="13" customWidth="1"/>
    <col min="14439" max="14440" width="6.44140625" style="13" customWidth="1"/>
    <col min="14441" max="14441" width="5.77734375" style="13" customWidth="1"/>
    <col min="14442" max="14442" width="6.44140625" style="13" customWidth="1"/>
    <col min="14443" max="14443" width="13.77734375" style="13" customWidth="1"/>
    <col min="14444" max="14445" width="9" style="13" customWidth="1"/>
    <col min="14446" max="14446" width="2.44140625" style="13" customWidth="1"/>
    <col min="14447" max="14447" width="8.77734375" style="13" customWidth="1"/>
    <col min="14448" max="14448" width="7.44140625" style="13" customWidth="1"/>
    <col min="14449" max="14451" width="3.77734375" style="13" customWidth="1"/>
    <col min="14452" max="14452" width="3.44140625" style="13" customWidth="1"/>
    <col min="14453" max="14453" width="2.77734375" style="13" customWidth="1"/>
    <col min="14454" max="14454" width="3" style="13" customWidth="1"/>
    <col min="14455" max="14457" width="13" style="13" hidden="1" customWidth="1"/>
    <col min="14458" max="14458" width="4.44140625" style="13" customWidth="1"/>
    <col min="14459" max="14459" width="13" style="13" hidden="1" customWidth="1"/>
    <col min="14460" max="14461" width="14.77734375" style="13" customWidth="1"/>
    <col min="14462" max="14462" width="15.21875" style="13" customWidth="1"/>
    <col min="14463" max="14463" width="6.44140625" style="13" customWidth="1"/>
    <col min="14464" max="14464" width="15.21875" style="13" customWidth="1"/>
    <col min="14465" max="14465" width="4.218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21875" style="13" customWidth="1"/>
    <col min="14476" max="14476" width="23.44140625" style="13" customWidth="1"/>
    <col min="14477" max="14477" width="9.21875" style="13" customWidth="1"/>
    <col min="14478" max="14478" width="19.44140625" style="13" customWidth="1"/>
    <col min="14479" max="14479" width="42.77734375" style="13" customWidth="1"/>
    <col min="14480" max="14480" width="5.77734375" style="13" customWidth="1"/>
    <col min="14481" max="14481" width="31.44140625" style="13" customWidth="1"/>
    <col min="14482" max="14482" width="16.21875" style="13" customWidth="1"/>
    <col min="14483" max="14484" width="9.21875" style="13" customWidth="1"/>
    <col min="14485" max="14485" width="11.21875" style="13" customWidth="1"/>
    <col min="14486" max="14486" width="2.21875" style="13" customWidth="1"/>
    <col min="14487" max="14692" width="10.88671875" style="13" customWidth="1"/>
    <col min="14693" max="14693" width="12" style="13" customWidth="1"/>
    <col min="14694" max="14694" width="2.77734375" style="13" customWidth="1"/>
    <col min="14695" max="14696" width="6.44140625" style="13" customWidth="1"/>
    <col min="14697" max="14697" width="5.77734375" style="13" customWidth="1"/>
    <col min="14698" max="14698" width="6.44140625" style="13" customWidth="1"/>
    <col min="14699" max="14699" width="13.77734375" style="13" customWidth="1"/>
    <col min="14700" max="14701" width="9" style="13" customWidth="1"/>
    <col min="14702" max="14702" width="2.44140625" style="13" customWidth="1"/>
    <col min="14703" max="14703" width="8.77734375" style="13" customWidth="1"/>
    <col min="14704" max="14704" width="7.44140625" style="13" customWidth="1"/>
    <col min="14705" max="14707" width="3.77734375" style="13" customWidth="1"/>
    <col min="14708" max="14708" width="3.44140625" style="13" customWidth="1"/>
    <col min="14709" max="14709" width="2.77734375" style="13" customWidth="1"/>
    <col min="14710" max="14710" width="3" style="13" customWidth="1"/>
    <col min="14711" max="14713" width="13" style="13" hidden="1" customWidth="1"/>
    <col min="14714" max="14714" width="4.44140625" style="13" customWidth="1"/>
    <col min="14715" max="14715" width="13" style="13" hidden="1" customWidth="1"/>
    <col min="14716" max="14717" width="14.77734375" style="13" customWidth="1"/>
    <col min="14718" max="14718" width="15.21875" style="13" customWidth="1"/>
    <col min="14719" max="14719" width="6.44140625" style="13" customWidth="1"/>
    <col min="14720" max="14720" width="15.21875" style="13" customWidth="1"/>
    <col min="14721" max="14721" width="4.218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21875" style="13" customWidth="1"/>
    <col min="14732" max="14732" width="23.44140625" style="13" customWidth="1"/>
    <col min="14733" max="14733" width="9.21875" style="13" customWidth="1"/>
    <col min="14734" max="14734" width="19.44140625" style="13" customWidth="1"/>
    <col min="14735" max="14735" width="42.77734375" style="13" customWidth="1"/>
    <col min="14736" max="14736" width="5.77734375" style="13" customWidth="1"/>
    <col min="14737" max="14737" width="31.44140625" style="13" customWidth="1"/>
    <col min="14738" max="14738" width="16.21875" style="13" customWidth="1"/>
    <col min="14739" max="14740" width="9.21875" style="13" customWidth="1"/>
    <col min="14741" max="14741" width="11.21875" style="13" customWidth="1"/>
    <col min="14742" max="14742" width="2.21875" style="13" customWidth="1"/>
    <col min="14743" max="14948" width="10.88671875" style="13" customWidth="1"/>
    <col min="14949" max="14949" width="12" style="13" customWidth="1"/>
    <col min="14950" max="14950" width="2.77734375" style="13" customWidth="1"/>
    <col min="14951" max="14952" width="6.44140625" style="13" customWidth="1"/>
    <col min="14953" max="14953" width="5.77734375" style="13" customWidth="1"/>
    <col min="14954" max="14954" width="6.44140625" style="13" customWidth="1"/>
    <col min="14955" max="14955" width="13.77734375" style="13" customWidth="1"/>
    <col min="14956" max="14957" width="9" style="13" customWidth="1"/>
    <col min="14958" max="14958" width="2.44140625" style="13" customWidth="1"/>
    <col min="14959" max="14959" width="8.77734375" style="13" customWidth="1"/>
    <col min="14960" max="14960" width="7.44140625" style="13" customWidth="1"/>
    <col min="14961" max="14963" width="3.77734375" style="13" customWidth="1"/>
    <col min="14964" max="14964" width="3.44140625" style="13" customWidth="1"/>
    <col min="14965" max="14965" width="2.77734375" style="13" customWidth="1"/>
    <col min="14966" max="14966" width="3" style="13" customWidth="1"/>
    <col min="14967" max="14969" width="13" style="13" hidden="1" customWidth="1"/>
    <col min="14970" max="14970" width="4.44140625" style="13" customWidth="1"/>
    <col min="14971" max="14971" width="13" style="13" hidden="1" customWidth="1"/>
    <col min="14972" max="14973" width="14.77734375" style="13" customWidth="1"/>
    <col min="14974" max="14974" width="15.21875" style="13" customWidth="1"/>
    <col min="14975" max="14975" width="6.44140625" style="13" customWidth="1"/>
    <col min="14976" max="14976" width="15.21875" style="13" customWidth="1"/>
    <col min="14977" max="14977" width="4.218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21875" style="13" customWidth="1"/>
    <col min="14988" max="14988" width="23.44140625" style="13" customWidth="1"/>
    <col min="14989" max="14989" width="9.21875" style="13" customWidth="1"/>
    <col min="14990" max="14990" width="19.44140625" style="13" customWidth="1"/>
    <col min="14991" max="14991" width="42.77734375" style="13" customWidth="1"/>
    <col min="14992" max="14992" width="5.77734375" style="13" customWidth="1"/>
    <col min="14993" max="14993" width="31.44140625" style="13" customWidth="1"/>
    <col min="14994" max="14994" width="16.21875" style="13" customWidth="1"/>
    <col min="14995" max="14996" width="9.21875" style="13" customWidth="1"/>
    <col min="14997" max="14997" width="11.21875" style="13" customWidth="1"/>
    <col min="14998" max="14998" width="2.21875" style="13" customWidth="1"/>
    <col min="14999" max="15204" width="10.88671875" style="13" customWidth="1"/>
    <col min="15205" max="15205" width="12" style="13" customWidth="1"/>
    <col min="15206" max="15206" width="2.77734375" style="13" customWidth="1"/>
    <col min="15207" max="15208" width="6.44140625" style="13" customWidth="1"/>
    <col min="15209" max="15209" width="5.77734375" style="13" customWidth="1"/>
    <col min="15210" max="15210" width="6.44140625" style="13" customWidth="1"/>
    <col min="15211" max="15211" width="13.77734375" style="13" customWidth="1"/>
    <col min="15212" max="15213" width="9" style="13" customWidth="1"/>
    <col min="15214" max="15214" width="2.44140625" style="13" customWidth="1"/>
    <col min="15215" max="15215" width="8.77734375" style="13" customWidth="1"/>
    <col min="15216" max="15216" width="7.44140625" style="13" customWidth="1"/>
    <col min="15217" max="15219" width="3.77734375" style="13" customWidth="1"/>
    <col min="15220" max="15220" width="3.44140625" style="13" customWidth="1"/>
    <col min="15221" max="15221" width="2.77734375" style="13" customWidth="1"/>
    <col min="15222" max="15222" width="3" style="13" customWidth="1"/>
    <col min="15223" max="15225" width="13" style="13" hidden="1" customWidth="1"/>
    <col min="15226" max="15226" width="4.44140625" style="13" customWidth="1"/>
    <col min="15227" max="15227" width="13" style="13" hidden="1" customWidth="1"/>
    <col min="15228" max="15229" width="14.77734375" style="13" customWidth="1"/>
    <col min="15230" max="15230" width="15.21875" style="13" customWidth="1"/>
    <col min="15231" max="15231" width="6.44140625" style="13" customWidth="1"/>
    <col min="15232" max="15232" width="15.21875" style="13" customWidth="1"/>
    <col min="15233" max="15233" width="4.218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21875" style="13" customWidth="1"/>
    <col min="15244" max="15244" width="23.44140625" style="13" customWidth="1"/>
    <col min="15245" max="15245" width="9.21875" style="13" customWidth="1"/>
    <col min="15246" max="15246" width="19.44140625" style="13" customWidth="1"/>
    <col min="15247" max="15247" width="42.77734375" style="13" customWidth="1"/>
    <col min="15248" max="15248" width="5.77734375" style="13" customWidth="1"/>
    <col min="15249" max="15249" width="31.44140625" style="13" customWidth="1"/>
    <col min="15250" max="15250" width="16.21875" style="13" customWidth="1"/>
    <col min="15251" max="15252" width="9.21875" style="13" customWidth="1"/>
    <col min="15253" max="15253" width="11.21875" style="13" customWidth="1"/>
    <col min="15254" max="15254" width="2.21875" style="13" customWidth="1"/>
    <col min="15255" max="15460" width="10.88671875" style="13" customWidth="1"/>
    <col min="15461" max="15461" width="12" style="13" customWidth="1"/>
    <col min="15462" max="15462" width="2.77734375" style="13" customWidth="1"/>
    <col min="15463" max="15464" width="6.44140625" style="13" customWidth="1"/>
    <col min="15465" max="15465" width="5.77734375" style="13" customWidth="1"/>
    <col min="15466" max="15466" width="6.44140625" style="13" customWidth="1"/>
    <col min="15467" max="15467" width="13.77734375" style="13" customWidth="1"/>
    <col min="15468" max="15469" width="9" style="13" customWidth="1"/>
    <col min="15470" max="15470" width="2.44140625" style="13" customWidth="1"/>
    <col min="15471" max="15471" width="8.77734375" style="13" customWidth="1"/>
    <col min="15472" max="15472" width="7.44140625" style="13" customWidth="1"/>
    <col min="15473" max="15475" width="3.77734375" style="13" customWidth="1"/>
    <col min="15476" max="15476" width="3.44140625" style="13" customWidth="1"/>
    <col min="15477" max="15477" width="2.77734375" style="13" customWidth="1"/>
    <col min="15478" max="15478" width="3" style="13" customWidth="1"/>
    <col min="15479" max="15481" width="13" style="13" hidden="1" customWidth="1"/>
    <col min="15482" max="15482" width="4.44140625" style="13" customWidth="1"/>
    <col min="15483" max="15483" width="13" style="13" hidden="1" customWidth="1"/>
    <col min="15484" max="15485" width="14.77734375" style="13" customWidth="1"/>
    <col min="15486" max="15486" width="15.21875" style="13" customWidth="1"/>
    <col min="15487" max="15487" width="6.44140625" style="13" customWidth="1"/>
    <col min="15488" max="15488" width="15.21875" style="13" customWidth="1"/>
    <col min="15489" max="15489" width="4.218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21875" style="13" customWidth="1"/>
    <col min="15500" max="15500" width="23.44140625" style="13" customWidth="1"/>
    <col min="15501" max="15501" width="9.21875" style="13" customWidth="1"/>
    <col min="15502" max="15502" width="19.44140625" style="13" customWidth="1"/>
    <col min="15503" max="15503" width="42.77734375" style="13" customWidth="1"/>
    <col min="15504" max="15504" width="5.77734375" style="13" customWidth="1"/>
    <col min="15505" max="15505" width="31.44140625" style="13" customWidth="1"/>
    <col min="15506" max="15506" width="16.21875" style="13" customWidth="1"/>
    <col min="15507" max="15508" width="9.21875" style="13" customWidth="1"/>
    <col min="15509" max="15509" width="11.21875" style="13" customWidth="1"/>
    <col min="15510" max="15510" width="2.21875" style="13" customWidth="1"/>
    <col min="15511" max="15716" width="10.88671875" style="13" customWidth="1"/>
    <col min="15717" max="15717" width="12" style="13" customWidth="1"/>
    <col min="15718" max="15718" width="2.77734375" style="13" customWidth="1"/>
    <col min="15719" max="15720" width="6.44140625" style="13" customWidth="1"/>
    <col min="15721" max="15721" width="5.77734375" style="13" customWidth="1"/>
    <col min="15722" max="15722" width="6.44140625" style="13" customWidth="1"/>
    <col min="15723" max="15723" width="13.77734375" style="13" customWidth="1"/>
    <col min="15724" max="15725" width="9" style="13" customWidth="1"/>
    <col min="15726" max="15726" width="2.44140625" style="13" customWidth="1"/>
    <col min="15727" max="15727" width="8.77734375" style="13" customWidth="1"/>
    <col min="15728" max="15728" width="7.44140625" style="13" customWidth="1"/>
    <col min="15729" max="15731" width="3.77734375" style="13" customWidth="1"/>
    <col min="15732" max="15732" width="3.44140625" style="13" customWidth="1"/>
    <col min="15733" max="15733" width="2.77734375" style="13" customWidth="1"/>
    <col min="15734" max="15734" width="3" style="13" customWidth="1"/>
    <col min="15735" max="15737" width="13" style="13" hidden="1" customWidth="1"/>
    <col min="15738" max="15738" width="4.44140625" style="13" customWidth="1"/>
    <col min="15739" max="15739" width="13" style="13" hidden="1" customWidth="1"/>
    <col min="15740" max="15741" width="14.77734375" style="13" customWidth="1"/>
    <col min="15742" max="15742" width="15.21875" style="13" customWidth="1"/>
    <col min="15743" max="15743" width="6.44140625" style="13" customWidth="1"/>
    <col min="15744" max="15744" width="15.21875" style="13" customWidth="1"/>
    <col min="15745" max="15745" width="4.218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21875" style="13" customWidth="1"/>
    <col min="15756" max="15756" width="23.44140625" style="13" customWidth="1"/>
    <col min="15757" max="15757" width="9.21875" style="13" customWidth="1"/>
    <col min="15758" max="15758" width="19.44140625" style="13" customWidth="1"/>
    <col min="15759" max="15759" width="42.77734375" style="13" customWidth="1"/>
    <col min="15760" max="15760" width="5.77734375" style="13" customWidth="1"/>
    <col min="15761" max="15761" width="31.44140625" style="13" customWidth="1"/>
    <col min="15762" max="15762" width="16.21875" style="13" customWidth="1"/>
    <col min="15763" max="15764" width="9.21875" style="13" customWidth="1"/>
    <col min="15765" max="15765" width="11.21875" style="13" customWidth="1"/>
    <col min="15766" max="15766" width="2.21875" style="13" customWidth="1"/>
    <col min="15767" max="15972" width="10.88671875" style="13" customWidth="1"/>
    <col min="15973" max="15973" width="12" style="13" customWidth="1"/>
    <col min="15974" max="15974" width="2.77734375" style="13" customWidth="1"/>
    <col min="15975" max="15976" width="6.44140625" style="13" customWidth="1"/>
    <col min="15977" max="15977" width="5.77734375" style="13" customWidth="1"/>
    <col min="15978" max="15978" width="6.44140625" style="13" customWidth="1"/>
    <col min="15979" max="15979" width="13.77734375" style="13" customWidth="1"/>
    <col min="15980" max="15981" width="9" style="13" customWidth="1"/>
    <col min="15982" max="15982" width="2.44140625" style="13" customWidth="1"/>
    <col min="15983" max="15983" width="8.77734375" style="13" customWidth="1"/>
    <col min="15984" max="15984" width="7.44140625" style="13" customWidth="1"/>
    <col min="15985" max="15987" width="3.77734375" style="13" customWidth="1"/>
    <col min="15988" max="15988" width="3.44140625" style="13" customWidth="1"/>
    <col min="15989" max="15989" width="2.77734375" style="13" customWidth="1"/>
    <col min="15990" max="15990" width="3" style="13" customWidth="1"/>
    <col min="15991" max="15993" width="13" style="13" hidden="1" customWidth="1"/>
    <col min="15994" max="15994" width="4.44140625" style="13" customWidth="1"/>
    <col min="15995" max="15995" width="13" style="13" hidden="1" customWidth="1"/>
    <col min="15996" max="15997" width="14.77734375" style="13" customWidth="1"/>
    <col min="15998" max="15998" width="15.21875" style="13" customWidth="1"/>
    <col min="15999" max="15999" width="6.44140625" style="13" customWidth="1"/>
    <col min="16000" max="16000" width="15.21875" style="13" customWidth="1"/>
    <col min="16001" max="16001" width="4.218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21875" style="13" customWidth="1"/>
    <col min="16012" max="16012" width="23.44140625" style="13" customWidth="1"/>
    <col min="16013" max="16013" width="9.21875" style="13" customWidth="1"/>
    <col min="16014" max="16014" width="19.44140625" style="13" customWidth="1"/>
    <col min="16015" max="16015" width="42.77734375" style="13" customWidth="1"/>
    <col min="16016" max="16016" width="5.77734375" style="13" customWidth="1"/>
    <col min="16017" max="16017" width="31.44140625" style="13" customWidth="1"/>
    <col min="16018" max="16018" width="16.21875" style="13" customWidth="1"/>
    <col min="16019" max="16020" width="9.21875" style="13" customWidth="1"/>
    <col min="16021" max="16021" width="11.21875" style="13" customWidth="1"/>
    <col min="16022" max="16022" width="2.21875" style="13" customWidth="1"/>
    <col min="16023" max="16228" width="10.88671875" style="13" customWidth="1"/>
    <col min="16229" max="16229" width="12" style="13" customWidth="1"/>
    <col min="16230" max="16230" width="2.77734375" style="13" customWidth="1"/>
    <col min="16231" max="16232" width="6.44140625" style="13" customWidth="1"/>
    <col min="16233" max="16233" width="5.77734375" style="13" customWidth="1"/>
    <col min="16234" max="16234" width="6.44140625" style="13" customWidth="1"/>
    <col min="16235" max="16235" width="13.77734375" style="13" customWidth="1"/>
    <col min="16236" max="16237" width="9" style="13" customWidth="1"/>
    <col min="16238" max="16238" width="2.44140625" style="13" customWidth="1"/>
    <col min="16239" max="16239" width="8.77734375" style="13" customWidth="1"/>
    <col min="16240" max="16240" width="7.44140625" style="13" customWidth="1"/>
    <col min="16241" max="16243" width="3.77734375" style="13" customWidth="1"/>
    <col min="16244" max="16244" width="3.44140625" style="13" customWidth="1"/>
    <col min="16245" max="16245" width="2.77734375" style="13" customWidth="1"/>
    <col min="16246" max="16246" width="3" style="13" customWidth="1"/>
    <col min="16247" max="16249" width="13" style="13" hidden="1" customWidth="1"/>
    <col min="16250" max="16250" width="4.44140625" style="13" customWidth="1"/>
    <col min="16251" max="16251" width="13" style="13" hidden="1" customWidth="1"/>
    <col min="16252" max="16253" width="14.77734375" style="13" customWidth="1"/>
    <col min="16254" max="16254" width="15.21875" style="13" customWidth="1"/>
    <col min="16255" max="16255" width="6.44140625" style="13" customWidth="1"/>
    <col min="16256" max="16256" width="15.21875" style="13" customWidth="1"/>
    <col min="16257" max="16257" width="4.218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21875" style="13" customWidth="1"/>
    <col min="16268" max="16268" width="23.44140625" style="13" customWidth="1"/>
    <col min="16269" max="16269" width="9.21875" style="13" customWidth="1"/>
    <col min="16270" max="16270" width="19.44140625" style="13" customWidth="1"/>
    <col min="16271" max="16271" width="42.77734375" style="13" customWidth="1"/>
    <col min="16272" max="16272" width="5.77734375" style="13" customWidth="1"/>
    <col min="16273" max="16273" width="31.44140625" style="13" customWidth="1"/>
    <col min="16274" max="16274" width="16.21875" style="13" customWidth="1"/>
    <col min="16275" max="16276" width="9.21875" style="13" customWidth="1"/>
    <col min="16277" max="16277" width="11.21875" style="13" customWidth="1"/>
    <col min="16278" max="16278" width="2.21875" style="13" customWidth="1"/>
    <col min="16279" max="16383" width="10.88671875" style="13" customWidth="1"/>
    <col min="16384" max="16384" width="11.44140625" style="13" customWidth="1"/>
  </cols>
  <sheetData>
    <row r="1" spans="1:193 1680:1680" ht="10.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158"/>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9.7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158"/>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0.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158"/>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9.7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158"/>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90.75" customHeight="1">
      <c r="A5" s="7"/>
      <c r="B5" s="45" t="s">
        <v>52</v>
      </c>
      <c r="C5" s="46" t="s">
        <v>53</v>
      </c>
      <c r="D5" s="45" t="s">
        <v>85</v>
      </c>
      <c r="E5" s="640" t="s">
        <v>577</v>
      </c>
      <c r="F5" s="641"/>
      <c r="G5" s="642"/>
      <c r="H5" s="48" t="s">
        <v>87</v>
      </c>
      <c r="I5" s="640" t="s">
        <v>578</v>
      </c>
      <c r="J5" s="641"/>
      <c r="K5" s="641"/>
      <c r="L5" s="641"/>
      <c r="M5" s="641"/>
      <c r="N5" s="642"/>
      <c r="O5" s="643" t="s">
        <v>8</v>
      </c>
      <c r="P5" s="606"/>
      <c r="Q5" s="644">
        <v>46273</v>
      </c>
      <c r="R5" s="642"/>
      <c r="S5" s="49"/>
      <c r="T5" s="49"/>
      <c r="U5" s="660"/>
      <c r="V5" s="658"/>
      <c r="W5" s="668"/>
      <c r="X5" s="669"/>
      <c r="Y5" s="52"/>
      <c r="Z5" s="52"/>
      <c r="AA5" s="52"/>
      <c r="AB5" s="52"/>
      <c r="AC5" s="52"/>
      <c r="AD5" s="52"/>
      <c r="AE5" s="52"/>
      <c r="AF5" s="52"/>
      <c r="AG5" s="52"/>
      <c r="AH5" s="52"/>
      <c r="AI5" s="159"/>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159"/>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10.5" customHeight="1">
      <c r="A7" s="10">
        <f>COUNTA(C9:C100)</f>
        <v>4</v>
      </c>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160">
        <f>SUM(CS9:CS12)</f>
        <v>0.4</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s="81" customFormat="1" ht="69.75"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68" t="s">
        <v>122</v>
      </c>
      <c r="AD8" s="68" t="s">
        <v>123</v>
      </c>
      <c r="AE8" s="68" t="s">
        <v>124</v>
      </c>
      <c r="AF8" s="68" t="s">
        <v>125</v>
      </c>
      <c r="AG8" s="68" t="s">
        <v>126</v>
      </c>
      <c r="AH8" s="68" t="s">
        <v>127</v>
      </c>
      <c r="AI8" s="161" t="s">
        <v>128</v>
      </c>
      <c r="AJ8" s="68" t="s">
        <v>129</v>
      </c>
      <c r="AK8" s="68" t="s">
        <v>130</v>
      </c>
      <c r="AL8" s="68" t="s">
        <v>131</v>
      </c>
      <c r="AM8" s="70" t="s">
        <v>132</v>
      </c>
      <c r="AN8" s="70" t="s">
        <v>133</v>
      </c>
      <c r="AO8" s="70" t="s">
        <v>134</v>
      </c>
      <c r="AP8" s="70" t="s">
        <v>135</v>
      </c>
      <c r="AQ8" s="68" t="s">
        <v>136</v>
      </c>
      <c r="AR8" s="68" t="s">
        <v>137</v>
      </c>
      <c r="AS8" s="68" t="s">
        <v>138</v>
      </c>
      <c r="AT8" s="68" t="s">
        <v>139</v>
      </c>
      <c r="AU8" s="71" t="s">
        <v>140</v>
      </c>
      <c r="AV8" s="71" t="s">
        <v>141</v>
      </c>
      <c r="AW8" s="71" t="s">
        <v>142</v>
      </c>
      <c r="AX8" s="71" t="s">
        <v>143</v>
      </c>
      <c r="AY8" s="72" t="s">
        <v>144</v>
      </c>
      <c r="AZ8" s="72" t="s">
        <v>145</v>
      </c>
      <c r="BA8" s="72" t="s">
        <v>146</v>
      </c>
      <c r="BB8" s="72" t="s">
        <v>147</v>
      </c>
      <c r="BC8" s="73" t="s">
        <v>148</v>
      </c>
      <c r="BD8" s="73" t="s">
        <v>149</v>
      </c>
      <c r="BE8" s="73" t="s">
        <v>150</v>
      </c>
      <c r="BF8" s="73" t="s">
        <v>151</v>
      </c>
      <c r="BG8" s="74" t="s">
        <v>152</v>
      </c>
      <c r="BH8" s="74" t="s">
        <v>153</v>
      </c>
      <c r="BI8" s="74" t="s">
        <v>154</v>
      </c>
      <c r="BJ8" s="74" t="s">
        <v>155</v>
      </c>
      <c r="BK8" s="75" t="s">
        <v>156</v>
      </c>
      <c r="BL8" s="75" t="s">
        <v>157</v>
      </c>
      <c r="BM8" s="75" t="s">
        <v>158</v>
      </c>
      <c r="BN8" s="75" t="s">
        <v>159</v>
      </c>
      <c r="BO8" s="71" t="s">
        <v>160</v>
      </c>
      <c r="BP8" s="71" t="s">
        <v>161</v>
      </c>
      <c r="BQ8" s="71" t="s">
        <v>162</v>
      </c>
      <c r="BR8" s="71" t="s">
        <v>163</v>
      </c>
      <c r="BS8" s="72" t="s">
        <v>160</v>
      </c>
      <c r="BT8" s="72" t="s">
        <v>164</v>
      </c>
      <c r="BU8" s="72" t="s">
        <v>165</v>
      </c>
      <c r="BV8" s="72" t="s">
        <v>166</v>
      </c>
      <c r="BW8" s="73" t="s">
        <v>167</v>
      </c>
      <c r="BX8" s="73" t="s">
        <v>168</v>
      </c>
      <c r="BY8" s="73" t="s">
        <v>169</v>
      </c>
      <c r="BZ8" s="73" t="s">
        <v>170</v>
      </c>
      <c r="CA8" s="74" t="s">
        <v>171</v>
      </c>
      <c r="CB8" s="74" t="s">
        <v>172</v>
      </c>
      <c r="CC8" s="74" t="s">
        <v>173</v>
      </c>
      <c r="CD8" s="74" t="s">
        <v>174</v>
      </c>
      <c r="CE8" s="75" t="s">
        <v>175</v>
      </c>
      <c r="CF8" s="75" t="s">
        <v>176</v>
      </c>
      <c r="CG8" s="75" t="s">
        <v>177</v>
      </c>
      <c r="CH8" s="75" t="s">
        <v>178</v>
      </c>
      <c r="CI8" s="75"/>
      <c r="CJ8" s="75"/>
      <c r="CK8" s="75"/>
      <c r="CL8" s="68" t="s">
        <v>179</v>
      </c>
      <c r="CM8" s="68" t="s">
        <v>180</v>
      </c>
      <c r="CN8" s="68" t="s">
        <v>181</v>
      </c>
      <c r="CO8" s="68" t="s">
        <v>182</v>
      </c>
      <c r="CP8" s="68" t="s">
        <v>183</v>
      </c>
      <c r="CQ8" s="68" t="s">
        <v>184</v>
      </c>
      <c r="CR8" s="76" t="s">
        <v>185</v>
      </c>
      <c r="CS8" s="76" t="s">
        <v>186</v>
      </c>
      <c r="CT8" s="57"/>
      <c r="CU8" s="68" t="s">
        <v>187</v>
      </c>
      <c r="CV8" s="68"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79"/>
      <c r="GK8" s="80"/>
    </row>
    <row r="9" spans="1:193 1680:1680" ht="159.75" customHeight="1">
      <c r="A9" s="82">
        <v>1</v>
      </c>
      <c r="B9" s="162" t="s">
        <v>579</v>
      </c>
      <c r="C9" s="4" t="s">
        <v>580</v>
      </c>
      <c r="D9" s="83" t="s">
        <v>280</v>
      </c>
      <c r="E9" s="84" t="s">
        <v>328</v>
      </c>
      <c r="F9" s="47" t="s">
        <v>282</v>
      </c>
      <c r="G9" s="84" t="s">
        <v>329</v>
      </c>
      <c r="H9" s="84" t="s">
        <v>438</v>
      </c>
      <c r="I9" s="86" t="s">
        <v>315</v>
      </c>
      <c r="J9" s="86" t="s">
        <v>286</v>
      </c>
      <c r="K9" s="86" t="s">
        <v>286</v>
      </c>
      <c r="L9" s="86" t="s">
        <v>286</v>
      </c>
      <c r="M9" s="86" t="s">
        <v>286</v>
      </c>
      <c r="N9" s="86" t="s">
        <v>286</v>
      </c>
      <c r="O9" s="86" t="s">
        <v>286</v>
      </c>
      <c r="P9" s="86" t="s">
        <v>286</v>
      </c>
      <c r="Q9" s="86" t="s">
        <v>286</v>
      </c>
      <c r="R9" s="86" t="s">
        <v>286</v>
      </c>
      <c r="S9" s="86" t="s">
        <v>69</v>
      </c>
      <c r="T9" s="86" t="s">
        <v>69</v>
      </c>
      <c r="U9" s="86" t="s">
        <v>69</v>
      </c>
      <c r="V9" s="86" t="s">
        <v>69</v>
      </c>
      <c r="W9" s="86" t="s">
        <v>69</v>
      </c>
      <c r="X9" s="86" t="s">
        <v>286</v>
      </c>
      <c r="Y9" s="86" t="s">
        <v>286</v>
      </c>
      <c r="Z9" s="86" t="s">
        <v>286</v>
      </c>
      <c r="AA9" s="86" t="s">
        <v>286</v>
      </c>
      <c r="AB9" s="86" t="s">
        <v>286</v>
      </c>
      <c r="AC9" s="88" t="str">
        <f>I9</f>
        <v>2 - Baja</v>
      </c>
      <c r="AD9" s="89">
        <f>IF(AC9="1 - Muy Baja",0.2,IF(AC9="2 - Baja",0.4,IF(AC9="3 - Media",0.6,IF(AC9="4 - Alta",0.8,""))))</f>
        <v>0.4</v>
      </c>
      <c r="AE9" s="88" t="str">
        <f>CONCATENATE(CY9," - ",CZ9)</f>
        <v>3 - Moderado</v>
      </c>
      <c r="AF9" s="89">
        <f>COUNTIF(J9:AB9,"SI")/COUNTA(J9:AB9)</f>
        <v>0.26315789473684209</v>
      </c>
      <c r="AG9" s="82" t="str">
        <f>_xlfn.LET(_xlpm.P,IF(AD9&lt;=20%,1,IF(AD9&lt;=40%,2,IF(AD9&lt;=60%,3,IF(AD9&lt;=80%,4,5)))),_xlpm.I,IF(AF9&lt;=20%,1,IF(AF9&lt;=40%,2,IF(AF9&lt;=60%,3,IF(AF9&lt;=80%,4,5)))),_xlpm.S,_xlpm.P*_xlpm.I,CHOOSE(1+(_xlpm.S&gt;4)+(_xlpm.S&gt;9)+(_xlpm.S&gt;16), "BAJO", "MODERADO", "ALTO", "EXTREMO"))</f>
        <v>BAJO</v>
      </c>
      <c r="AH9" s="89">
        <f>AD9*AF9</f>
        <v>0.10526315789473684</v>
      </c>
      <c r="AI9" s="163" t="s">
        <v>581</v>
      </c>
      <c r="AJ9" s="91" t="s">
        <v>582</v>
      </c>
      <c r="AK9" s="91" t="s">
        <v>583</v>
      </c>
      <c r="AL9" s="91" t="s">
        <v>584</v>
      </c>
      <c r="AM9" s="47" t="s">
        <v>291</v>
      </c>
      <c r="AN9" s="47" t="s">
        <v>292</v>
      </c>
      <c r="AO9" s="91" t="s">
        <v>293</v>
      </c>
      <c r="AP9" s="47" t="s">
        <v>294</v>
      </c>
      <c r="AQ9" s="47" t="s">
        <v>291</v>
      </c>
      <c r="AR9" s="164" t="s">
        <v>292</v>
      </c>
      <c r="AS9" s="91" t="s">
        <v>293</v>
      </c>
      <c r="AT9" s="47" t="s">
        <v>294</v>
      </c>
      <c r="AU9" s="47" t="s">
        <v>291</v>
      </c>
      <c r="AV9" s="164" t="s">
        <v>292</v>
      </c>
      <c r="AW9" s="91" t="s">
        <v>293</v>
      </c>
      <c r="AX9" s="47" t="s">
        <v>294</v>
      </c>
      <c r="AY9" s="47" t="s">
        <v>291</v>
      </c>
      <c r="AZ9" s="164" t="s">
        <v>292</v>
      </c>
      <c r="BA9" s="91" t="s">
        <v>293</v>
      </c>
      <c r="BB9" s="47" t="s">
        <v>294</v>
      </c>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
        <v>298</v>
      </c>
      <c r="CM9" s="93">
        <f>AD9*(1-(IF(AN9="Automático",0.25,0.15)+IF(AO9="Preventivo",0.25,IF(AO9="Detectivo",0.15,0.1))))</f>
        <v>0.24</v>
      </c>
      <c r="CN9" s="92" t="s">
        <v>299</v>
      </c>
      <c r="CO9" s="93">
        <f>AF9*(1-(IF(AN9="Automático",0.25,0.15)+IF(AO9="Preventivo",0.25,IF(AO9="Detectivo",0.15,0.1))))</f>
        <v>0.15789473684210525</v>
      </c>
      <c r="CP9" s="94" t="str">
        <f>IF(CQ9&lt;=20%,"BAJO",
   IF(CQ9&lt;=40%,"MODERADO",
      IF(CQ9&lt;=60%,"ALTO",
         "EXTREMO"
      )
   )
)</f>
        <v>BAJO</v>
      </c>
      <c r="CQ9" s="89">
        <f>CM9*CO9</f>
        <v>3.7894736842105259E-2</v>
      </c>
      <c r="CR9" s="95" t="s">
        <v>300</v>
      </c>
      <c r="CS9" s="94">
        <f>IF(CP9="BAJO",0.1,IF(CP9="MODERADO",3,5))</f>
        <v>0.1</v>
      </c>
      <c r="CT9" s="47"/>
      <c r="CU9" s="47" t="s">
        <v>301</v>
      </c>
      <c r="CV9" s="4" t="s">
        <v>302</v>
      </c>
      <c r="CW9" s="96"/>
      <c r="CX9" s="97">
        <f>COUNTIF(J9:AB9,"SI")</f>
        <v>5</v>
      </c>
      <c r="CY9" s="98">
        <f>IF(CX9&lt;6,3,IF(CX9&gt;11,5,4))</f>
        <v>3</v>
      </c>
      <c r="CZ9" s="97" t="str">
        <f>IF(CX9&lt;6,"Moderado",IF(CX9&gt;11,"Catastrófico","Mayor"))</f>
        <v>Moderado</v>
      </c>
      <c r="DA9" s="99">
        <f>IF(CY9=3,0.6,IF(CY9=4,0.8,1))</f>
        <v>0.6</v>
      </c>
      <c r="DB9" s="100">
        <f>IF(AN9="",0,IF(AN9="Automático",0.25,IF(AN9="Manual",0.15,0)))</f>
        <v>0.15</v>
      </c>
      <c r="DC9" s="100">
        <f>IF(AI9="",0,IF(AO9="Preventivo",0.25,IF(AO9="Detectivo",0.15,IF(AO9="Correctivo",0.1,0))))</f>
        <v>0.25</v>
      </c>
      <c r="DD9" s="97">
        <f>IF(OR(AN9=0,AO9=0),0,DB9+DC9)</f>
        <v>0.4</v>
      </c>
      <c r="DE9" s="5">
        <f>IF(DF9&gt;0.8,5,IF(DF9&gt;0.6,4,IF(DF9&gt;0.4,3,IF(DF9&gt;0.2,2,1))))</f>
        <v>2</v>
      </c>
      <c r="DF9" s="99">
        <f>IF(OR(AP9="Ambos",AP9="Probabilidad"),$AD9-($AD9*$DD9),$AD9)</f>
        <v>0.24</v>
      </c>
      <c r="DG9" s="5">
        <f>IF(DI9&gt;0.8,5,IF(DI9&gt;0.6,4,3))</f>
        <v>3</v>
      </c>
      <c r="DH9" s="5"/>
      <c r="DI9" s="99">
        <f>IF(OR(AP9="Ambos",AP9="Impacto"),$DA9-($DA9*$DD9),$DA9)</f>
        <v>0.6</v>
      </c>
      <c r="DJ9" s="100">
        <f>IF(AR9="",0,IF(AR9="Automático",0.25,IF(AR9="Manual",0.15,0)))</f>
        <v>0.15</v>
      </c>
      <c r="DK9" s="100">
        <f>IF(AS9="",0,IF(AS9="Preventivo",0.25,IF(AS9="Detectivo",0.15,IF(AS9="Correctivo",0.1,0))))</f>
        <v>0.25</v>
      </c>
      <c r="DL9" s="97">
        <f>IF(OR(AR9=0,AS9=0),0,DJ9+DK9)</f>
        <v>0.4</v>
      </c>
      <c r="DM9" s="5">
        <f>IF(DN9&gt;0.8,5,IF(DN9&gt;0.6,4,IF(DN9&gt;0.4,3,IF(DN9&gt;0.2,2,1))))</f>
        <v>1</v>
      </c>
      <c r="DN9" s="99">
        <f>IF(OR(AT9="Ambos",AT9="Probabilidad"),DF9-(DF9*$DL9),DF9)</f>
        <v>0.14399999999999999</v>
      </c>
      <c r="DO9" s="5">
        <f>IF(DP9&gt;0.8,5,IF(DP9&gt;0.6,4,3))</f>
        <v>3</v>
      </c>
      <c r="DP9" s="99">
        <f>IF(OR(AT9="Ambos",AT9="Impacto"),$DI9-($DI9*$DL9),$DI9)</f>
        <v>0.6</v>
      </c>
      <c r="DQ9" s="100">
        <f>IF(AV9="",0,IF(AV9="Automático",0.25,IF(AV9="Manual",0.15,0)))</f>
        <v>0.15</v>
      </c>
      <c r="DR9" s="100">
        <f>IF(AW9="",0,IF(AW9="Preventivo",0.25,IF(AW9="Detectivo",0.15,IF(AW9="Correctivo",0.1,0))))</f>
        <v>0.25</v>
      </c>
      <c r="DS9" s="97">
        <f>IF(OR(AV9=0,AW9=0),0,DQ9+DR9)</f>
        <v>0.4</v>
      </c>
      <c r="DT9" s="5">
        <f>IF(DU9&gt;0.8,5,IF(DU9&gt;0.6,4,IF(DU9&gt;0.4,3,IF(DU9&gt;0.2,2,1))))</f>
        <v>1</v>
      </c>
      <c r="DU9" s="99">
        <f>IF(OR(AX9="Ambos",AX9="Probabilidad"),DN9-(DN9*$DS9),DN9)</f>
        <v>8.6399999999999991E-2</v>
      </c>
      <c r="DV9" s="5">
        <f>IF(DW9&gt;0.8,5,IF(DW9&gt;0.6,4,3))</f>
        <v>3</v>
      </c>
      <c r="DW9" s="99">
        <f>IF(OR(AX9="Ambos",AX9="Impacto"),$DP9-($DP9*$DS9),$DP9)</f>
        <v>0.6</v>
      </c>
      <c r="DX9" s="100">
        <f>IF(AZ9="",0,IF(AZ9="Automático",0.25,IF(AZ9="Manual",0.15,0)))</f>
        <v>0.15</v>
      </c>
      <c r="DY9" s="100">
        <f>IF(BA9="",0,IF(BA9="Preventivo",0.25,IF(BA9="Detectivo",0.15,IF(BA10="Correctivo",0.1,0))))</f>
        <v>0.25</v>
      </c>
      <c r="DZ9" s="97">
        <f>IF(OR(AZ9=0,BA9=0),0,DX9+DY9)</f>
        <v>0.4</v>
      </c>
      <c r="EA9" s="5">
        <f>IF(EB9&gt;0.8,5,IF(EB9&gt;0.6,4,IF(EB9&gt;0.4,3,IF(EB9&gt;0.2,2,1))))</f>
        <v>1</v>
      </c>
      <c r="EB9" s="99">
        <f>IF(OR(BB9="Ambos",BB9="Probabilidad"),DU9-(DU9*$DZ9),DU9)</f>
        <v>5.183999999999999E-2</v>
      </c>
      <c r="EC9" s="5">
        <f>IF(ED9&gt;0.8,5,IF(ED9&gt;0.6,4,3))</f>
        <v>3</v>
      </c>
      <c r="ED9" s="99">
        <f>IF(OR(BB9="Ambos",BB9="Impacto"),$DW9-($DW9*$DZ9),$DW9)</f>
        <v>0.6</v>
      </c>
      <c r="EE9" s="100">
        <f>IF(BD9="",0,IF(BD9="Automático",0.25,IF(BD9="Manual",0.15,0)))</f>
        <v>0</v>
      </c>
      <c r="EF9" s="100">
        <f>IF(BE9="",0,IF(BE9="Preventivo",0.25,IF(BE9="Detectivo",0.15,IF(BE9="Correctivo",0.1,0))))</f>
        <v>0</v>
      </c>
      <c r="EG9" s="97">
        <f>IF(OR(BD9=0,BE9=0),0,EE9+EF9)</f>
        <v>0</v>
      </c>
      <c r="EH9" s="5">
        <f>IF(EI9&gt;0.8,5,IF(EI9&gt;0.6,4,IF(EI9&gt;0.4,3,IF(EI9&gt;0.2,2,1))))</f>
        <v>1</v>
      </c>
      <c r="EI9" s="99">
        <f>IF(OR(BF9="Ambos",BF9="Probabilidad"),EB9-(EB9*$EG9),EB9)</f>
        <v>5.183999999999999E-2</v>
      </c>
      <c r="EJ9" s="5">
        <f>IF(EK9&gt;0.8,5,IF(EK9&gt;0.6,4,3))</f>
        <v>3</v>
      </c>
      <c r="EK9" s="99">
        <f>IF(OR(BF9="Ambos",BF9="Impacto"),$ED9-($ED9*$EG9),$ED9)</f>
        <v>0.6</v>
      </c>
      <c r="EL9" s="100">
        <f>IF(BH9="",0,IF(BH9="Automático",0.25,IF(BH9="Manual",0.15,0)))</f>
        <v>0</v>
      </c>
      <c r="EM9" s="100">
        <f>IF(BI9="",0,IF(BI9="Preventivo",0.25,IF(BI9="Detectivo",0.15,IF(BI9="Correctivo",0.1,0))))</f>
        <v>0</v>
      </c>
      <c r="EN9" s="97">
        <f>IF(OR(BH9=0,BI9=0),0,EL9+EM9)</f>
        <v>0</v>
      </c>
      <c r="EO9" s="5">
        <f>IF(EP9&gt;0.8,5,IF(EP9&gt;0.6,4,IF(EP9&gt;0.4,3,IF(EP9&gt;0.2,2,1))))</f>
        <v>1</v>
      </c>
      <c r="EP9" s="99">
        <f>IF(OR(BF9="Ambos",BF9="Probabilidad"),EI9-(EI9*$EN9),EI9)</f>
        <v>5.183999999999999E-2</v>
      </c>
      <c r="EQ9" s="5">
        <f>IF(ER9&gt;0.8,5,IF(ER9&gt;0.6,4,3))</f>
        <v>3</v>
      </c>
      <c r="ER9" s="99">
        <f>IF(OR(BJ9="Ambos",BJ9="Impacto"),$EK9-($EK9*$EN9),$EK9)</f>
        <v>0.6</v>
      </c>
      <c r="ES9" s="100">
        <f>IF(BL9="",0,IF(BL9="Automático",0.25,IF(BL9="Manual",0.15,0)))</f>
        <v>0</v>
      </c>
      <c r="ET9" s="100">
        <f>IF(BM9="",0,IF(BM9="Preventivo",0.25,IF(BM9="Detectivo",0.15,IF(BM9="Correctivo",0.1,0))))</f>
        <v>0</v>
      </c>
      <c r="EU9" s="97">
        <f>IF(OR(BL9=0,BM9=0),0,ES9+ET9)</f>
        <v>0</v>
      </c>
      <c r="EV9" s="5">
        <f>IF(EW9&gt;0.8,5,IF(EW9&gt;0.6,4,IF(EW9&gt;0.4,3,IF(EW9&gt;0.2,2,1))))</f>
        <v>1</v>
      </c>
      <c r="EW9" s="99">
        <f>IF(OR(BP9="Ambos",BP9="Probabilidad"),EP9-(EP9*$EU9),EP9)</f>
        <v>5.183999999999999E-2</v>
      </c>
      <c r="EX9" s="5">
        <f>IF(EY9&gt;0.8,5,IF(EY9&gt;0.6,4,3))</f>
        <v>3</v>
      </c>
      <c r="EY9" s="99">
        <f>IF(OR(BN9="Ambos",BN9="Impacto"),$ER9-($ER9*$EU9),$ER9)</f>
        <v>0.6</v>
      </c>
      <c r="EZ9" s="100">
        <f>IF(BP9="",0,IF(BP9="Automático",0.25,IF(BP9="Manual",0.15,0)))</f>
        <v>0</v>
      </c>
      <c r="FA9" s="100">
        <f>IF(BQ9="",0,IF(BQ9="Preventivo",0.25,IF(BQ9="Detectivo",0.15,IF(BQ9="Correctivo",0.1,0))))</f>
        <v>0</v>
      </c>
      <c r="FB9" s="97">
        <f>IF(OR(BP9=0,BQ9=0),0,EZ9+FA9)</f>
        <v>0</v>
      </c>
      <c r="FC9" s="5">
        <f>IF(FD9&gt;0.8,5,IF(FD9&gt;0.6,4,IF(FD9&gt;0.4,3,IF(FD9&gt;0.2,2,1))))</f>
        <v>1</v>
      </c>
      <c r="FD9" s="99">
        <f>IF(OR(BR9="Ambos",BR9="Probabilidad"),EW9-(EW9*$FB9),EW9)</f>
        <v>5.183999999999999E-2</v>
      </c>
      <c r="FE9" s="5">
        <f>IF(FF9&gt;0.8,5,IF(FF9&gt;0.6,4,3))</f>
        <v>3</v>
      </c>
      <c r="FF9" s="99">
        <f>IF(OR(BR9="Ambos",BR9="Impacto"),$EY9-($EY9*$FB9),$EY9)</f>
        <v>0.6</v>
      </c>
      <c r="FG9" s="100">
        <f>IF(BT9="",0,IF(BT9="Automático",0.25,IF(BT9="Manual",0.15,0)))</f>
        <v>0</v>
      </c>
      <c r="FH9" s="100">
        <f>IF(BU9="",0,IF(BU9="Preventivo",0.25,IF(BU9="Detectivo",0.15,IF(BU9="Correctivo",0.1,0))))</f>
        <v>0</v>
      </c>
      <c r="FI9" s="97">
        <f>IF(OR(BT9=0,BU9=0),0,FG9+FH9)</f>
        <v>0</v>
      </c>
      <c r="FJ9" s="5">
        <f>IF(FK9&gt;0.8,5,IF(FK9&gt;0.6,4,IF(FK9&gt;0.4,3,IF(FK9&gt;0.2,2,1))))</f>
        <v>1</v>
      </c>
      <c r="FK9" s="99">
        <f>IF(OR(BV9="Ambos",BV9="Probabilidad"),FD9-(FD9*$FI9),FD9)</f>
        <v>5.183999999999999E-2</v>
      </c>
      <c r="FL9" s="5">
        <f>IF(FM9&gt;0.8,5,IF(FM9&gt;0.6,4,3))</f>
        <v>3</v>
      </c>
      <c r="FM9" s="99">
        <f>IF(OR(BV9="Ambos",BV9="Impacto"),$FF9-($FF9*$FI9),$FF9)</f>
        <v>0.6</v>
      </c>
      <c r="FN9" s="100">
        <f>IF(BX9="",0,IF(BX9="Automático",0.25,IF(BX9="Manual",0.15,0)))</f>
        <v>0</v>
      </c>
      <c r="FO9" s="100">
        <f>IF(BY9="",0,IF(BY9="Preventivo",0.25,IF(BY9="Detectivo",0.15,IF(BY9="Correctivo",0.1,0))))</f>
        <v>0</v>
      </c>
      <c r="FP9" s="97">
        <f>IF(OR(BX9=0,BY9=0),0,FN9+FO9)</f>
        <v>0</v>
      </c>
      <c r="FQ9" s="5">
        <f>IF(FR9&gt;0.8,5,IF(FR9&gt;0.6,4,IF(FR9&gt;0.4,3,IF(FR9&gt;0.2,2,1))))</f>
        <v>1</v>
      </c>
      <c r="FR9" s="99">
        <f>IF(OR(BZ9="Ambos",BZ9="Probabilidad"),FK9-(FK9*$FP9),FK9)</f>
        <v>5.183999999999999E-2</v>
      </c>
      <c r="FS9" s="5">
        <f>IF(FT9&gt;0.8,5,IF(FT9&gt;0.6,4,3))</f>
        <v>3</v>
      </c>
      <c r="FT9" s="99">
        <f>IF(OR(BZ9="Ambos",BZ9="Impacto"),$FM9-($FM9*$FP9),$FM9)</f>
        <v>0.6</v>
      </c>
      <c r="FU9" s="100">
        <f>IF(CB9="",0,IF(CB9="Automático",0.25,IF(CB9="Manual",0.15,0)))</f>
        <v>0</v>
      </c>
      <c r="FV9" s="100">
        <f>IF(CC9="",0,IF(CC9="Preventivo",0.25,IF(CC9="Detectivo",0.15,IF(CC9="Correctivo",0.1,0))))</f>
        <v>0</v>
      </c>
      <c r="FW9" s="97">
        <f>IF(OR(CB9=0,CC9=0),0,FU9+FV9)</f>
        <v>0</v>
      </c>
      <c r="FX9" s="5">
        <f>IF(FY9&gt;0.8,5,IF(FY9&gt;0.6,4,IF(FY9&gt;0.4,3,IF(FY9&gt;0.2,2,1))))</f>
        <v>1</v>
      </c>
      <c r="FY9" s="99">
        <f>IF(OR(CD9="Ambos",CD9="Probabilidad"),FR9-(FR9*$FW9),FR9)</f>
        <v>5.183999999999999E-2</v>
      </c>
      <c r="FZ9" s="5">
        <f>IF(GA9&gt;0.8,5,IF(GA9&gt;0.6,4,3))</f>
        <v>3</v>
      </c>
      <c r="GA9" s="99">
        <f>IF(OR(CD9="Ambos",CD9="Impacto"),$FT9-($FT9*$FW9),$FT9)</f>
        <v>0.6</v>
      </c>
      <c r="GB9" s="100">
        <f>IF(CF9="",0,IF(CF9="Automático",0.25,IF(CF9="Manual",0.15,0)))</f>
        <v>0</v>
      </c>
      <c r="GC9" s="100">
        <f>IF(CG9="",0,IF(CG9="Preventivo",0.25,IF(CG9="Detectivo",0.15,IF(CG9="Correctivo",0.1,0))))</f>
        <v>0</v>
      </c>
      <c r="GD9" s="97">
        <f>IF(OR(CF9=0,CG9=0),0,GB9+GC9)</f>
        <v>0</v>
      </c>
      <c r="GE9" s="5">
        <f>IF(GF9&gt;0.8,5,IF(GF9&gt;0.6,4,IF(GF9&gt;0.4,3,IF(GF9&gt;0.2,2,1))))</f>
        <v>1</v>
      </c>
      <c r="GF9" s="99">
        <f>IF(OR(CH9="Ambos",CH9="Probabilidad"),FY9-(FY9*$GD9),FY9)</f>
        <v>5.183999999999999E-2</v>
      </c>
      <c r="GG9" s="5">
        <f>IF(GH9&gt;0.8,5,IF(GH9&gt;0.6,4,3))</f>
        <v>3</v>
      </c>
      <c r="GH9" s="99">
        <f>IF(OR(CH9="Ambos",CH9="Impacto"),$GA9-($GA9*$GD9),$GA9)</f>
        <v>0.6</v>
      </c>
      <c r="GI9" s="99">
        <f>IF(GH9&lt;0.6,0.6,GH9)</f>
        <v>0.6</v>
      </c>
      <c r="GJ9" s="101"/>
      <c r="GK9" s="7"/>
    </row>
    <row r="10" spans="1:193 1680:1680" ht="159.75" customHeight="1">
      <c r="A10" s="82">
        <v>2</v>
      </c>
      <c r="B10" s="4" t="s">
        <v>579</v>
      </c>
      <c r="C10" s="4" t="s">
        <v>585</v>
      </c>
      <c r="D10" s="83" t="s">
        <v>304</v>
      </c>
      <c r="E10" s="85" t="s">
        <v>328</v>
      </c>
      <c r="F10" s="47" t="s">
        <v>305</v>
      </c>
      <c r="G10" s="84" t="s">
        <v>329</v>
      </c>
      <c r="H10" s="84" t="s">
        <v>438</v>
      </c>
      <c r="I10" s="86" t="s">
        <v>315</v>
      </c>
      <c r="J10" s="86" t="s">
        <v>286</v>
      </c>
      <c r="K10" s="86" t="s">
        <v>286</v>
      </c>
      <c r="L10" s="86" t="s">
        <v>286</v>
      </c>
      <c r="M10" s="86" t="s">
        <v>286</v>
      </c>
      <c r="N10" s="86" t="s">
        <v>286</v>
      </c>
      <c r="O10" s="86" t="s">
        <v>286</v>
      </c>
      <c r="P10" s="86" t="s">
        <v>286</v>
      </c>
      <c r="Q10" s="86" t="s">
        <v>286</v>
      </c>
      <c r="R10" s="86" t="s">
        <v>286</v>
      </c>
      <c r="S10" s="86" t="s">
        <v>69</v>
      </c>
      <c r="T10" s="86" t="s">
        <v>69</v>
      </c>
      <c r="U10" s="86" t="s">
        <v>69</v>
      </c>
      <c r="V10" s="86" t="s">
        <v>69</v>
      </c>
      <c r="W10" s="86" t="s">
        <v>69</v>
      </c>
      <c r="X10" s="86" t="s">
        <v>286</v>
      </c>
      <c r="Y10" s="86" t="s">
        <v>286</v>
      </c>
      <c r="Z10" s="86" t="s">
        <v>286</v>
      </c>
      <c r="AA10" s="86" t="s">
        <v>286</v>
      </c>
      <c r="AB10" s="86" t="s">
        <v>286</v>
      </c>
      <c r="AC10" s="88" t="str">
        <f>I10</f>
        <v>2 - Baja</v>
      </c>
      <c r="AD10" s="89">
        <f>IFERROR(IF(I10="1 - Muy Baja",0.2,IF(I10="2 - Baja",0.4,IF(I10="3 - Media",0.6,IF(I10="4 - Alta",0.8,1)))),"")</f>
        <v>0.4</v>
      </c>
      <c r="AE10" s="88" t="str">
        <f>CONCATENATE(CY10," - ",CZ10)</f>
        <v>3 - Moderado</v>
      </c>
      <c r="AF10" s="89">
        <f>IFERROR(IF(CY10=1,0.2,IF(CY10=2,0.4,IF(CY10=3,0.6,IF(CY10=4,0.8,1)))),"")</f>
        <v>0.6</v>
      </c>
      <c r="AG10" s="82" t="s">
        <v>388</v>
      </c>
      <c r="AH10" s="89">
        <f>AD10*AF10</f>
        <v>0.24</v>
      </c>
      <c r="AI10" s="95" t="s">
        <v>581</v>
      </c>
      <c r="AJ10" s="91" t="s">
        <v>582</v>
      </c>
      <c r="AK10" s="85" t="s">
        <v>583</v>
      </c>
      <c r="AL10" s="91" t="s">
        <v>584</v>
      </c>
      <c r="AM10" s="47" t="s">
        <v>291</v>
      </c>
      <c r="AN10" s="47" t="s">
        <v>292</v>
      </c>
      <c r="AO10" s="91" t="s">
        <v>293</v>
      </c>
      <c r="AP10" s="47" t="s">
        <v>294</v>
      </c>
      <c r="AQ10" s="47" t="s">
        <v>291</v>
      </c>
      <c r="AR10" s="164" t="s">
        <v>292</v>
      </c>
      <c r="AS10" s="91" t="s">
        <v>293</v>
      </c>
      <c r="AT10" s="47" t="s">
        <v>294</v>
      </c>
      <c r="AU10" s="47" t="s">
        <v>291</v>
      </c>
      <c r="AV10" s="164" t="s">
        <v>292</v>
      </c>
      <c r="AW10" s="91" t="s">
        <v>293</v>
      </c>
      <c r="AX10" s="47" t="s">
        <v>294</v>
      </c>
      <c r="AY10" s="47" t="s">
        <v>291</v>
      </c>
      <c r="AZ10" s="164" t="s">
        <v>292</v>
      </c>
      <c r="BA10" s="91" t="s">
        <v>293</v>
      </c>
      <c r="BB10" s="47" t="s">
        <v>294</v>
      </c>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
        <v>298</v>
      </c>
      <c r="CM10" s="93">
        <f>GF10</f>
        <v>5.183999999999999E-2</v>
      </c>
      <c r="CN10" s="92" t="s">
        <v>299</v>
      </c>
      <c r="CO10" s="93">
        <f>GI10</f>
        <v>0.6</v>
      </c>
      <c r="CP10" s="94" t="str">
        <f>IF(CQ10&lt;=20%,"BAJO",
   IF(CQ10&lt;=40%,"MODERADO",
      IF(CQ10&lt;=60%,"ALTO",
         "EXTREMO"
      )
   )
)</f>
        <v>BAJO</v>
      </c>
      <c r="CQ10" s="89">
        <f>CM10*CO10</f>
        <v>3.1103999999999993E-2</v>
      </c>
      <c r="CR10" s="95" t="s">
        <v>309</v>
      </c>
      <c r="CS10" s="94">
        <f>IF(CP10="BAJO",0.1,IF(CP10="MODERADO",3,5))</f>
        <v>0.1</v>
      </c>
      <c r="CT10" s="47"/>
      <c r="CU10" s="47" t="s">
        <v>301</v>
      </c>
      <c r="CV10" s="4" t="s">
        <v>302</v>
      </c>
      <c r="CW10" s="96"/>
      <c r="CX10" s="97">
        <f>COUNTIF(J10:AB10,"SI")</f>
        <v>5</v>
      </c>
      <c r="CY10" s="98">
        <f>IF(CX10&lt;6,3,IF(CX10&gt;11,5,4))</f>
        <v>3</v>
      </c>
      <c r="CZ10" s="97" t="str">
        <f>IF(CX10&lt;6,"Moderado",IF(CX10&gt;11,"Catastrófico","Mayor"))</f>
        <v>Moderado</v>
      </c>
      <c r="DA10" s="99">
        <f>IF(CY10=3,0.6,IF(CY10=4,0.8,1))</f>
        <v>0.6</v>
      </c>
      <c r="DB10" s="100">
        <f>IF(AN10="",0,IF(AN10="Automático",0.25,IF(AN10="Manual",0.15,0)))</f>
        <v>0.15</v>
      </c>
      <c r="DC10" s="100">
        <f>IF(AI10="",0,IF(AO10="Preventivo",0.25,IF(AO10="Detectivo",0.15,IF(AO10="Correctivo",0.1,0))))</f>
        <v>0.25</v>
      </c>
      <c r="DD10" s="97">
        <f>IF(OR(AN10=0,AO10=0),0,DB10+DC10)</f>
        <v>0.4</v>
      </c>
      <c r="DE10" s="5">
        <f>IF(DF10&gt;0.8,5,IF(DF10&gt;0.6,4,IF(DF10&gt;0.4,3,IF(DF10&gt;0.2,2,1))))</f>
        <v>2</v>
      </c>
      <c r="DF10" s="99">
        <f>IF(OR(AP10="Ambos",AP10="Probabilidad"),$AD10-($AD10*$DD10),$AD10)</f>
        <v>0.24</v>
      </c>
      <c r="DG10" s="5">
        <f>IF(DI10&gt;0.8,5,IF(DI10&gt;0.6,4,3))</f>
        <v>3</v>
      </c>
      <c r="DH10" s="5"/>
      <c r="DI10" s="99">
        <f>IF(OR(AP10="Ambos",AP10="Impacto"),$DA10-($DA10*$DD10),$DA10)</f>
        <v>0.6</v>
      </c>
      <c r="DJ10" s="100">
        <f>IF(AR10="",0,IF(AR10="Automático",0.25,IF(AR10="Manual",0.15,0)))</f>
        <v>0.15</v>
      </c>
      <c r="DK10" s="100">
        <f>IF(AS10="",0,IF(AS10="Preventivo",0.25,IF(AS10="Detectivo",0.15,IF(AS10="Correctivo",0.1,0))))</f>
        <v>0.25</v>
      </c>
      <c r="DL10" s="97">
        <f>IF(OR(AR10=0,AS10=0),0,DJ10+DK10)</f>
        <v>0.4</v>
      </c>
      <c r="DM10" s="5">
        <f>IF(DN10&gt;0.8,5,IF(DN10&gt;0.6,4,IF(DN10&gt;0.4,3,IF(DN10&gt;0.2,2,1))))</f>
        <v>1</v>
      </c>
      <c r="DN10" s="99">
        <f>IF(OR(AT10="Ambos",AT10="Probabilidad"),DF10-(DF10*$DL10),DF10)</f>
        <v>0.14399999999999999</v>
      </c>
      <c r="DO10" s="5">
        <f>IF(DP10&gt;0.8,5,IF(DP10&gt;0.6,4,3))</f>
        <v>3</v>
      </c>
      <c r="DP10" s="99">
        <f>IF(OR(AT10="Ambos",AT10="Impacto"),$DI10-($DI10*$DL10),$DI10)</f>
        <v>0.6</v>
      </c>
      <c r="DQ10" s="100">
        <f>IF(AV10="",0,IF(AV10="Automático",0.25,IF(AV10="Manual",0.15,0)))</f>
        <v>0.15</v>
      </c>
      <c r="DR10" s="100">
        <f>IF(AW10="",0,IF(AW10="Preventivo",0.25,IF(AW10="Detectivo",0.15,IF(AW10="Correctivo",0.1,0))))</f>
        <v>0.25</v>
      </c>
      <c r="DS10" s="97">
        <f>IF(OR(AV10=0,AW10=0),0,DQ10+DR10)</f>
        <v>0.4</v>
      </c>
      <c r="DT10" s="5">
        <f>IF(DU10&gt;0.8,5,IF(DU10&gt;0.6,4,IF(DU10&gt;0.4,3,IF(DU10&gt;0.2,2,1))))</f>
        <v>1</v>
      </c>
      <c r="DU10" s="99">
        <f>IF(OR(AX10="Ambos",AX10="Probabilidad"),DN10-(DN10*$DS10),DN10)</f>
        <v>8.6399999999999991E-2</v>
      </c>
      <c r="DV10" s="5">
        <f>IF(DW10&gt;0.8,5,IF(DW10&gt;0.6,4,3))</f>
        <v>3</v>
      </c>
      <c r="DW10" s="99">
        <f>IF(OR(AX10="Ambos",AX10="Impacto"),$DP10-($DP10*$DS10),$DP10)</f>
        <v>0.6</v>
      </c>
      <c r="DX10" s="100">
        <f>IF(AZ10="",0,IF(AZ10="Automático",0.25,IF(AZ10="Manual",0.15,0)))</f>
        <v>0.15</v>
      </c>
      <c r="DY10" s="100">
        <f>IF(BA10="",0,IF(BA10="Preventivo",0.25,IF(BA10="Detectivo",0.15,IF(BA11="Correctivo",0.1,0))))</f>
        <v>0.25</v>
      </c>
      <c r="DZ10" s="97">
        <f>IF(OR(AZ10=0,BA10=0),0,DX10+DY10)</f>
        <v>0.4</v>
      </c>
      <c r="EA10" s="5">
        <f>IF(EB10&gt;0.8,5,IF(EB10&gt;0.6,4,IF(EB10&gt;0.4,3,IF(EB10&gt;0.2,2,1))))</f>
        <v>1</v>
      </c>
      <c r="EB10" s="99">
        <f>IF(OR(BB10="Ambos",BB10="Probabilidad"),DU10-(DU10*$DZ10),DU10)</f>
        <v>5.183999999999999E-2</v>
      </c>
      <c r="EC10" s="5">
        <f>IF(ED10&gt;0.8,5,IF(ED10&gt;0.6,4,3))</f>
        <v>3</v>
      </c>
      <c r="ED10" s="99">
        <f>IF(OR(BB10="Ambos",BB10="Impacto"),$DW10-($DW10*$DZ10),$DW10)</f>
        <v>0.6</v>
      </c>
      <c r="EE10" s="100">
        <f>IF(BD10="",0,IF(BD10="Automático",0.25,IF(BD10="Manual",0.15,0)))</f>
        <v>0</v>
      </c>
      <c r="EF10" s="100">
        <f>IF(BE10="",0,IF(BE10="Preventivo",0.25,IF(BE10="Detectivo",0.15,IF(BE10="Correctivo",0.1,0))))</f>
        <v>0</v>
      </c>
      <c r="EG10" s="97">
        <f>IF(OR(BD10=0,BE10=0),0,EE10+EF10)</f>
        <v>0</v>
      </c>
      <c r="EH10" s="5">
        <f>IF(EI10&gt;0.8,5,IF(EI10&gt;0.6,4,IF(EI10&gt;0.4,3,IF(EI10&gt;0.2,2,1))))</f>
        <v>1</v>
      </c>
      <c r="EI10" s="99">
        <f>IF(OR(BF10="Ambos",BF10="Probabilidad"),EB10-(EB10*$EG10),EB10)</f>
        <v>5.183999999999999E-2</v>
      </c>
      <c r="EJ10" s="5">
        <f>IF(EK10&gt;0.8,5,IF(EK10&gt;0.6,4,3))</f>
        <v>3</v>
      </c>
      <c r="EK10" s="99">
        <f>IF(OR(BF10="Ambos",BF10="Impacto"),$ED10-($ED10*$EG10),$ED10)</f>
        <v>0.6</v>
      </c>
      <c r="EL10" s="100">
        <f>IF(BH10="",0,IF(BH10="Automático",0.25,IF(BH10="Manual",0.15,0)))</f>
        <v>0</v>
      </c>
      <c r="EM10" s="100">
        <f>IF(BI10="",0,IF(BI10="Preventivo",0.25,IF(BI10="Detectivo",0.15,IF(BI10="Correctivo",0.1,0))))</f>
        <v>0</v>
      </c>
      <c r="EN10" s="97">
        <f>IF(OR(BH10=0,BI10=0),0,EL10+EM10)</f>
        <v>0</v>
      </c>
      <c r="EO10" s="5">
        <f>IF(EP10&gt;0.8,5,IF(EP10&gt;0.6,4,IF(EP10&gt;0.4,3,IF(EP10&gt;0.2,2,1))))</f>
        <v>1</v>
      </c>
      <c r="EP10" s="99">
        <f>IF(OR(BF10="Ambos",BF10="Probabilidad"),EI10-(EI10*$EN10),EI10)</f>
        <v>5.183999999999999E-2</v>
      </c>
      <c r="EQ10" s="5">
        <f>IF(ER10&gt;0.8,5,IF(ER10&gt;0.6,4,3))</f>
        <v>3</v>
      </c>
      <c r="ER10" s="99">
        <f>IF(OR(BJ10="Ambos",BJ10="Impacto"),$EK10-($EK10*$EN10),$EK10)</f>
        <v>0.6</v>
      </c>
      <c r="ES10" s="100">
        <f>IF(BL10="",0,IF(BL10="Automático",0.25,IF(BL10="Manual",0.15,0)))</f>
        <v>0</v>
      </c>
      <c r="ET10" s="100">
        <f>IF(BM10="",0,IF(BM10="Preventivo",0.25,IF(BM10="Detectivo",0.15,IF(BM10="Correctivo",0.1,0))))</f>
        <v>0</v>
      </c>
      <c r="EU10" s="97">
        <f>IF(OR(BL10=0,BM10=0),0,ES10+ET10)</f>
        <v>0</v>
      </c>
      <c r="EV10" s="5">
        <f>IF(EW10&gt;0.8,5,IF(EW10&gt;0.6,4,IF(EW10&gt;0.4,3,IF(EW10&gt;0.2,2,1))))</f>
        <v>1</v>
      </c>
      <c r="EW10" s="99">
        <f>IF(OR(BP10="Ambos",BP10="Probabilidad"),EP10-(EP10*$EU10),EP10)</f>
        <v>5.183999999999999E-2</v>
      </c>
      <c r="EX10" s="5">
        <f>IF(EY10&gt;0.8,5,IF(EY10&gt;0.6,4,3))</f>
        <v>3</v>
      </c>
      <c r="EY10" s="99">
        <f>IF(OR(BN10="Ambos",BN10="Impacto"),$ER10-($ER10*$EU10),$ER10)</f>
        <v>0.6</v>
      </c>
      <c r="EZ10" s="100">
        <f>IF(BP10="",0,IF(BP10="Automático",0.25,IF(BP10="Manual",0.15,0)))</f>
        <v>0</v>
      </c>
      <c r="FA10" s="100">
        <f>IF(BQ10="",0,IF(BQ10="Preventivo",0.25,IF(BQ10="Detectivo",0.15,IF(BQ10="Correctivo",0.1,0))))</f>
        <v>0</v>
      </c>
      <c r="FB10" s="97">
        <f>IF(OR(BP10=0,BQ10=0),0,EZ10+FA10)</f>
        <v>0</v>
      </c>
      <c r="FC10" s="5">
        <f>IF(FD10&gt;0.8,5,IF(FD10&gt;0.6,4,IF(FD10&gt;0.4,3,IF(FD10&gt;0.2,2,1))))</f>
        <v>1</v>
      </c>
      <c r="FD10" s="99">
        <f>IF(OR(BR10="Ambos",BR10="Probabilidad"),EW10-(EW10*$FB10),EW10)</f>
        <v>5.183999999999999E-2</v>
      </c>
      <c r="FE10" s="5">
        <f>IF(FF10&gt;0.8,5,IF(FF10&gt;0.6,4,3))</f>
        <v>3</v>
      </c>
      <c r="FF10" s="99">
        <f>IF(OR(BR10="Ambos",BR10="Impacto"),$EY10-($EY10*$FB10),$EY10)</f>
        <v>0.6</v>
      </c>
      <c r="FG10" s="100">
        <f>IF(BT10="",0,IF(BT10="Automático",0.25,IF(BT10="Manual",0.15,0)))</f>
        <v>0</v>
      </c>
      <c r="FH10" s="100">
        <f>IF(BU10="",0,IF(BU10="Preventivo",0.25,IF(BU10="Detectivo",0.15,IF(BU10="Correctivo",0.1,0))))</f>
        <v>0</v>
      </c>
      <c r="FI10" s="97">
        <f>IF(OR(BT10=0,BU10=0),0,FG10+FH10)</f>
        <v>0</v>
      </c>
      <c r="FJ10" s="5">
        <f>IF(FK10&gt;0.8,5,IF(FK10&gt;0.6,4,IF(FK10&gt;0.4,3,IF(FK10&gt;0.2,2,1))))</f>
        <v>1</v>
      </c>
      <c r="FK10" s="99">
        <f>IF(OR(BV10="Ambos",BV10="Probabilidad"),FD10-(FD10*$FI10),FD10)</f>
        <v>5.183999999999999E-2</v>
      </c>
      <c r="FL10" s="5">
        <f>IF(FM10&gt;0.8,5,IF(FM10&gt;0.6,4,3))</f>
        <v>3</v>
      </c>
      <c r="FM10" s="99">
        <f>IF(OR(BV10="Ambos",BV10="Impacto"),$FF10-($FF10*$FI10),$FF10)</f>
        <v>0.6</v>
      </c>
      <c r="FN10" s="100">
        <f>IF(BX10="",0,IF(BX10="Automático",0.25,IF(BX10="Manual",0.15,0)))</f>
        <v>0</v>
      </c>
      <c r="FO10" s="100">
        <f>IF(BY10="",0,IF(BY10="Preventivo",0.25,IF(BY10="Detectivo",0.15,IF(BY10="Correctivo",0.1,0))))</f>
        <v>0</v>
      </c>
      <c r="FP10" s="97">
        <f>IF(OR(BX10=0,BY10=0),0,FN10+FO10)</f>
        <v>0</v>
      </c>
      <c r="FQ10" s="5">
        <f>IF(FR10&gt;0.8,5,IF(FR10&gt;0.6,4,IF(FR10&gt;0.4,3,IF(FR10&gt;0.2,2,1))))</f>
        <v>1</v>
      </c>
      <c r="FR10" s="99">
        <f>IF(OR(BZ10="Ambos",BZ10="Probabilidad"),FK10-(FK10*$FP10),FK10)</f>
        <v>5.183999999999999E-2</v>
      </c>
      <c r="FS10" s="5">
        <f>IF(FT10&gt;0.8,5,IF(FT10&gt;0.6,4,3))</f>
        <v>3</v>
      </c>
      <c r="FT10" s="99">
        <f>IF(OR(BZ10="Ambos",BZ10="Impacto"),$FM10-($FM10*$FP10),$FM10)</f>
        <v>0.6</v>
      </c>
      <c r="FU10" s="100">
        <f>IF(CB10="",0,IF(CB10="Automático",0.25,IF(CB10="Manual",0.15,0)))</f>
        <v>0</v>
      </c>
      <c r="FV10" s="100">
        <f>IF(CC10="",0,IF(CC10="Preventivo",0.25,IF(CC10="Detectivo",0.15,IF(CC10="Correctivo",0.1,0))))</f>
        <v>0</v>
      </c>
      <c r="FW10" s="97">
        <f>IF(OR(CB10=0,CC10=0),0,FU10+FV10)</f>
        <v>0</v>
      </c>
      <c r="FX10" s="5">
        <f>IF(FY10&gt;0.8,5,IF(FY10&gt;0.6,4,IF(FY10&gt;0.4,3,IF(FY10&gt;0.2,2,1))))</f>
        <v>1</v>
      </c>
      <c r="FY10" s="99">
        <f>IF(OR(CD10="Ambos",CD10="Probabilidad"),FR10-(FR10*$FW10),FR10)</f>
        <v>5.183999999999999E-2</v>
      </c>
      <c r="FZ10" s="5">
        <f>IF(GA10&gt;0.8,5,IF(GA10&gt;0.6,4,3))</f>
        <v>3</v>
      </c>
      <c r="GA10" s="99">
        <f>IF(OR(CD10="Ambos",CD10="Impacto"),$FT10-($FT10*$FW10),$FT10)</f>
        <v>0.6</v>
      </c>
      <c r="GB10" s="100">
        <f>IF(CF10="",0,IF(CF10="Automático",0.25,IF(CF10="Manual",0.15,0)))</f>
        <v>0</v>
      </c>
      <c r="GC10" s="100">
        <f>IF(CG10="",0,IF(CG10="Preventivo",0.25,IF(CG10="Detectivo",0.15,IF(CG10="Correctivo",0.1,0))))</f>
        <v>0</v>
      </c>
      <c r="GD10" s="97">
        <f>IF(OR(CF10=0,CG10=0),0,GB10+GC10)</f>
        <v>0</v>
      </c>
      <c r="GE10" s="5">
        <f>IF(GF10&gt;0.8,5,IF(GF10&gt;0.6,4,IF(GF10&gt;0.4,3,IF(GF10&gt;0.2,2,1))))</f>
        <v>1</v>
      </c>
      <c r="GF10" s="99">
        <f>IF(OR(CH10="Ambos",CH10="Probabilidad"),FY10-(FY10*$GD10),FY10)</f>
        <v>5.183999999999999E-2</v>
      </c>
      <c r="GG10" s="5">
        <f>IF(GH10&gt;0.8,5,IF(GH10&gt;0.6,4,3))</f>
        <v>3</v>
      </c>
      <c r="GH10" s="99">
        <f>IF(OR(CH10="Ambos",CH10="Impacto"),$GA10-($GA10*$GD10),$GA10)</f>
        <v>0.6</v>
      </c>
      <c r="GI10" s="99">
        <f>IF(GH10&lt;0.6,0.6,GH10)</f>
        <v>0.6</v>
      </c>
      <c r="GJ10" s="101"/>
    </row>
    <row r="11" spans="1:193 1680:1680" ht="159.75" customHeight="1">
      <c r="A11" s="82">
        <v>3</v>
      </c>
      <c r="B11" s="165" t="s">
        <v>586</v>
      </c>
      <c r="C11" s="4" t="s">
        <v>587</v>
      </c>
      <c r="D11" s="83" t="s">
        <v>280</v>
      </c>
      <c r="E11" s="84" t="s">
        <v>328</v>
      </c>
      <c r="F11" s="47" t="s">
        <v>282</v>
      </c>
      <c r="G11" s="85" t="s">
        <v>588</v>
      </c>
      <c r="H11" s="84" t="s">
        <v>438</v>
      </c>
      <c r="I11" s="86" t="s">
        <v>315</v>
      </c>
      <c r="J11" s="86" t="s">
        <v>286</v>
      </c>
      <c r="K11" s="86" t="s">
        <v>286</v>
      </c>
      <c r="L11" s="86" t="s">
        <v>286</v>
      </c>
      <c r="M11" s="86" t="s">
        <v>286</v>
      </c>
      <c r="N11" s="86" t="s">
        <v>286</v>
      </c>
      <c r="O11" s="86" t="s">
        <v>286</v>
      </c>
      <c r="P11" s="86" t="s">
        <v>286</v>
      </c>
      <c r="Q11" s="86" t="s">
        <v>286</v>
      </c>
      <c r="R11" s="86" t="s">
        <v>286</v>
      </c>
      <c r="S11" s="86" t="s">
        <v>69</v>
      </c>
      <c r="T11" s="86" t="s">
        <v>69</v>
      </c>
      <c r="U11" s="86" t="s">
        <v>69</v>
      </c>
      <c r="V11" s="86" t="s">
        <v>69</v>
      </c>
      <c r="W11" s="86" t="s">
        <v>69</v>
      </c>
      <c r="X11" s="86" t="s">
        <v>286</v>
      </c>
      <c r="Y11" s="86" t="s">
        <v>286</v>
      </c>
      <c r="Z11" s="86" t="s">
        <v>286</v>
      </c>
      <c r="AA11" s="86" t="s">
        <v>286</v>
      </c>
      <c r="AB11" s="86" t="s">
        <v>286</v>
      </c>
      <c r="AC11" s="88" t="str">
        <f>I11</f>
        <v>2 - Baja</v>
      </c>
      <c r="AD11" s="89">
        <f>IFERROR(IF(I11="1 - Muy Baja",0.2,IF(I11="2 - Baja",0.4,IF(I11="3 - Media",0.6,IF(I11="4 - Alta",0.8,1)))),"")</f>
        <v>0.4</v>
      </c>
      <c r="AE11" s="88" t="str">
        <f>CONCATENATE(CY11," - ",CZ11)</f>
        <v>3 - Moderado</v>
      </c>
      <c r="AF11" s="89">
        <f>IFERROR(IF(CY11=1,0.2,IF(CY11=2,0.4,IF(CY11=3,0.6,IF(CY11=4,0.8,1)))),"")</f>
        <v>0.6</v>
      </c>
      <c r="AG11" s="82" t="s">
        <v>388</v>
      </c>
      <c r="AH11" s="89">
        <f>AD11*AF11</f>
        <v>0.24</v>
      </c>
      <c r="AI11" s="166" t="s">
        <v>589</v>
      </c>
      <c r="AJ11" s="91" t="s">
        <v>582</v>
      </c>
      <c r="AK11" s="84" t="s">
        <v>590</v>
      </c>
      <c r="AL11" s="91" t="s">
        <v>591</v>
      </c>
      <c r="AM11" s="47" t="s">
        <v>291</v>
      </c>
      <c r="AN11" s="47" t="s">
        <v>292</v>
      </c>
      <c r="AO11" s="91" t="s">
        <v>293</v>
      </c>
      <c r="AP11" s="47" t="s">
        <v>294</v>
      </c>
      <c r="AQ11" s="47" t="s">
        <v>291</v>
      </c>
      <c r="AR11" s="164" t="s">
        <v>292</v>
      </c>
      <c r="AS11" s="91" t="s">
        <v>293</v>
      </c>
      <c r="AT11" s="47" t="s">
        <v>294</v>
      </c>
      <c r="AU11" s="47" t="s">
        <v>291</v>
      </c>
      <c r="AV11" s="164" t="s">
        <v>292</v>
      </c>
      <c r="AW11" s="91" t="s">
        <v>293</v>
      </c>
      <c r="AX11" s="47" t="s">
        <v>294</v>
      </c>
      <c r="AY11" s="47" t="s">
        <v>291</v>
      </c>
      <c r="AZ11" s="164" t="s">
        <v>292</v>
      </c>
      <c r="BA11" s="91" t="s">
        <v>293</v>
      </c>
      <c r="BB11" s="47" t="s">
        <v>294</v>
      </c>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
        <v>298</v>
      </c>
      <c r="CM11" s="93">
        <f>GF11</f>
        <v>5.183999999999999E-2</v>
      </c>
      <c r="CN11" s="92" t="s">
        <v>299</v>
      </c>
      <c r="CO11" s="93">
        <f>GI11</f>
        <v>0.6</v>
      </c>
      <c r="CP11" s="94" t="str">
        <f>IF(CQ11&lt;=20%,"BAJO",
IF(CQ11&lt;=40%,"MODERADO",
IF(CQ11&lt;=60%,"ALTO",
"EXTREMO"
)
)
)</f>
        <v>BAJO</v>
      </c>
      <c r="CQ11" s="89">
        <f>CM11*CO11</f>
        <v>3.1103999999999993E-2</v>
      </c>
      <c r="CR11" s="95" t="s">
        <v>300</v>
      </c>
      <c r="CS11" s="94">
        <f>IF(CP11="BAJO",0.1,IF(CP11="MODERADO",3,5))</f>
        <v>0.1</v>
      </c>
      <c r="CT11" s="47"/>
      <c r="CU11" s="47" t="s">
        <v>301</v>
      </c>
      <c r="CV11" s="4" t="s">
        <v>302</v>
      </c>
      <c r="CW11" s="96"/>
      <c r="CX11" s="97">
        <f>COUNTIF(J11:AB11,"SI")</f>
        <v>5</v>
      </c>
      <c r="CY11" s="98">
        <f>IF(CX11&lt;6,3,IF(CX11&gt;11,5,4))</f>
        <v>3</v>
      </c>
      <c r="CZ11" s="97" t="str">
        <f>IF(CX11&lt;6,"Moderado",IF(CX11&gt;11,"Catastrófico","Mayor"))</f>
        <v>Moderado</v>
      </c>
      <c r="DA11" s="99">
        <f>IF(CY11=3,0.6,IF(CY11=4,0.8,1))</f>
        <v>0.6</v>
      </c>
      <c r="DB11" s="100">
        <f>IF(AN11="",0,IF(AN11="Automático",0.25,IF(AN11="Manual",0.15,0)))</f>
        <v>0.15</v>
      </c>
      <c r="DC11" s="100">
        <f>IF(AI11="",0,IF(AO11="Preventivo",0.25,IF(AO11="Detectivo",0.15,IF(AO11="Correctivo",0.1,0))))</f>
        <v>0.25</v>
      </c>
      <c r="DD11" s="97">
        <f>IF(OR(AN11=0,AO11=0),0,DB11+DC11)</f>
        <v>0.4</v>
      </c>
      <c r="DE11" s="5">
        <f>IF(DF11&gt;0.8,5,IF(DF11&gt;0.6,4,IF(DF11&gt;0.4,3,IF(DF11&gt;0.2,2,1))))</f>
        <v>2</v>
      </c>
      <c r="DF11" s="99">
        <f>IF(OR(AP11="Ambos",AP11="Probabilidad"),$AD11-($AD11*$DD11),$AD11)</f>
        <v>0.24</v>
      </c>
      <c r="DG11" s="5">
        <f>IF(DI11&gt;0.8,5,IF(DI11&gt;0.6,4,3))</f>
        <v>3</v>
      </c>
      <c r="DH11" s="5"/>
      <c r="DI11" s="99">
        <f>IF(OR(AP11="Ambos",AP11="Impacto"),$DA11-($DA11*$DD11),$DA11)</f>
        <v>0.6</v>
      </c>
      <c r="DJ11" s="100">
        <f>IF(AR11="",0,IF(AR11="Automático",0.25,IF(AR11="Manual",0.15,0)))</f>
        <v>0.15</v>
      </c>
      <c r="DK11" s="100">
        <f>IF(AS11="",0,IF(AS11="Preventivo",0.25,IF(AS11="Detectivo",0.15,IF(AS11="Correctivo",0.1,0))))</f>
        <v>0.25</v>
      </c>
      <c r="DL11" s="97">
        <f>IF(OR(AR11=0,AS11=0),0,DJ11+DK11)</f>
        <v>0.4</v>
      </c>
      <c r="DM11" s="5">
        <f>IF(DN11&gt;0.8,5,IF(DN11&gt;0.6,4,IF(DN11&gt;0.4,3,IF(DN11&gt;0.2,2,1))))</f>
        <v>1</v>
      </c>
      <c r="DN11" s="99">
        <f>IF(OR(AT11="Ambos",AT11="Probabilidad"),DF11-(DF11*$DL11),DF11)</f>
        <v>0.14399999999999999</v>
      </c>
      <c r="DO11" s="5">
        <f>IF(DP11&gt;0.8,5,IF(DP11&gt;0.6,4,3))</f>
        <v>3</v>
      </c>
      <c r="DP11" s="99">
        <f>IF(OR(AT11="Ambos",AT11="Impacto"),$DI11-($DI11*$DL11),$DI11)</f>
        <v>0.6</v>
      </c>
      <c r="DQ11" s="100">
        <f>IF(AV11="",0,IF(AV11="Automático",0.25,IF(AV11="Manual",0.15,0)))</f>
        <v>0.15</v>
      </c>
      <c r="DR11" s="100">
        <f>IF(AW11="",0,IF(AW11="Preventivo",0.25,IF(AW11="Detectivo",0.15,IF(AW11="Correctivo",0.1,0))))</f>
        <v>0.25</v>
      </c>
      <c r="DS11" s="97">
        <f>IF(OR(AV11=0,AW11=0),0,DQ11+DR11)</f>
        <v>0.4</v>
      </c>
      <c r="DT11" s="5">
        <f>IF(DU11&gt;0.8,5,IF(DU11&gt;0.6,4,IF(DU11&gt;0.4,3,IF(DU11&gt;0.2,2,1))))</f>
        <v>1</v>
      </c>
      <c r="DU11" s="99">
        <f>IF(OR(AX11="Ambos",AX11="Probabilidad"),DN11-(DN11*$DS11),DN11)</f>
        <v>8.6399999999999991E-2</v>
      </c>
      <c r="DV11" s="5">
        <f>IF(DW11&gt;0.8,5,IF(DW11&gt;0.6,4,3))</f>
        <v>3</v>
      </c>
      <c r="DW11" s="99">
        <f>IF(OR(AX11="Ambos",AX11="Impacto"),$DP11-($DP11*$DS11),$DP11)</f>
        <v>0.6</v>
      </c>
      <c r="DX11" s="100">
        <f>IF(AZ11="",0,IF(AZ11="Automático",0.25,IF(AZ11="Manual",0.15,0)))</f>
        <v>0.15</v>
      </c>
      <c r="DY11" s="100">
        <f>IF(BA11="",0,IF(BA11="Preventivo",0.25,IF(BA11="Detectivo",0.15,IF(BA12="Correctivo",0.1,0))))</f>
        <v>0.25</v>
      </c>
      <c r="DZ11" s="97">
        <f>IF(OR(AZ11=0,BA11=0),0,DX11+DY11)</f>
        <v>0.4</v>
      </c>
      <c r="EA11" s="5">
        <f>IF(EB11&gt;0.8,5,IF(EB11&gt;0.6,4,IF(EB11&gt;0.4,3,IF(EB11&gt;0.2,2,1))))</f>
        <v>1</v>
      </c>
      <c r="EB11" s="99">
        <f>IF(OR(BB11="Ambos",BB11="Probabilidad"),DU11-(DU11*$DZ11),DU11)</f>
        <v>5.183999999999999E-2</v>
      </c>
      <c r="EC11" s="5">
        <f>IF(ED11&gt;0.8,5,IF(ED11&gt;0.6,4,3))</f>
        <v>3</v>
      </c>
      <c r="ED11" s="99">
        <f>IF(OR(BB11="Ambos",BB11="Impacto"),$DW11-($DW11*$DZ11),$DW11)</f>
        <v>0.6</v>
      </c>
      <c r="EE11" s="100">
        <f>IF(BD11="",0,IF(BD11="Automático",0.25,IF(BD11="Manual",0.15,0)))</f>
        <v>0</v>
      </c>
      <c r="EF11" s="100">
        <f>IF(BE11="",0,IF(BE11="Preventivo",0.25,IF(BE11="Detectivo",0.15,IF(BE11="Correctivo",0.1,0))))</f>
        <v>0</v>
      </c>
      <c r="EG11" s="97">
        <f>IF(OR(BD11=0,BE11=0),0,EE11+EF11)</f>
        <v>0</v>
      </c>
      <c r="EH11" s="5">
        <f>IF(EI11&gt;0.8,5,IF(EI11&gt;0.6,4,IF(EI11&gt;0.4,3,IF(EI11&gt;0.2,2,1))))</f>
        <v>1</v>
      </c>
      <c r="EI11" s="99">
        <f>IF(OR(BF11="Ambos",BF11="Probabilidad"),EB11-(EB11*$EG11),EB11)</f>
        <v>5.183999999999999E-2</v>
      </c>
      <c r="EJ11" s="5">
        <f>IF(EK11&gt;0.8,5,IF(EK11&gt;0.6,4,3))</f>
        <v>3</v>
      </c>
      <c r="EK11" s="99">
        <f>IF(OR(BF11="Ambos",BF11="Impacto"),$ED11-($ED11*$EG11),$ED11)</f>
        <v>0.6</v>
      </c>
      <c r="EL11" s="100">
        <f>IF(BH11="",0,IF(BH11="Automático",0.25,IF(BH11="Manual",0.15,0)))</f>
        <v>0</v>
      </c>
      <c r="EM11" s="100">
        <f>IF(BI11="",0,IF(BI11="Preventivo",0.25,IF(BI11="Detectivo",0.15,IF(BI11="Correctivo",0.1,0))))</f>
        <v>0</v>
      </c>
      <c r="EN11" s="97">
        <f>IF(OR(BH11=0,BI11=0),0,EL11+EM11)</f>
        <v>0</v>
      </c>
      <c r="EO11" s="5">
        <f>IF(EP11&gt;0.8,5,IF(EP11&gt;0.6,4,IF(EP11&gt;0.4,3,IF(EP11&gt;0.2,2,1))))</f>
        <v>1</v>
      </c>
      <c r="EP11" s="99">
        <f>IF(OR(BF11="Ambos",BF11="Probabilidad"),EI11-(EI11*$EN11),EI11)</f>
        <v>5.183999999999999E-2</v>
      </c>
      <c r="EQ11" s="5">
        <f>IF(ER11&gt;0.8,5,IF(ER11&gt;0.6,4,3))</f>
        <v>3</v>
      </c>
      <c r="ER11" s="99">
        <f>IF(OR(BJ11="Ambos",BJ11="Impacto"),$EK11-($EK11*$EN11),$EK11)</f>
        <v>0.6</v>
      </c>
      <c r="ES11" s="100">
        <f>IF(BL11="",0,IF(BL11="Automático",0.25,IF(BL11="Manual",0.15,0)))</f>
        <v>0</v>
      </c>
      <c r="ET11" s="100">
        <f>IF(BM11="",0,IF(BM11="Preventivo",0.25,IF(BM11="Detectivo",0.15,IF(BM11="Correctivo",0.1,0))))</f>
        <v>0</v>
      </c>
      <c r="EU11" s="97">
        <f>IF(OR(BL11=0,BM11=0),0,ES11+ET11)</f>
        <v>0</v>
      </c>
      <c r="EV11" s="5">
        <f>IF(EW11&gt;0.8,5,IF(EW11&gt;0.6,4,IF(EW11&gt;0.4,3,IF(EW11&gt;0.2,2,1))))</f>
        <v>1</v>
      </c>
      <c r="EW11" s="99">
        <f>IF(OR(BP11="Ambos",BP11="Probabilidad"),EP11-(EP11*$EU11),EP11)</f>
        <v>5.183999999999999E-2</v>
      </c>
      <c r="EX11" s="5">
        <f>IF(EY11&gt;0.8,5,IF(EY11&gt;0.6,4,3))</f>
        <v>3</v>
      </c>
      <c r="EY11" s="99">
        <f>IF(OR(BN11="Ambos",BN11="Impacto"),$ER11-($ER11*$EU11),$ER11)</f>
        <v>0.6</v>
      </c>
      <c r="EZ11" s="100">
        <f>IF(BP11="",0,IF(BP11="Automático",0.25,IF(BP11="Manual",0.15,0)))</f>
        <v>0</v>
      </c>
      <c r="FA11" s="100">
        <f>IF(BQ11="",0,IF(BQ11="Preventivo",0.25,IF(BQ11="Detectivo",0.15,IF(BQ11="Correctivo",0.1,0))))</f>
        <v>0</v>
      </c>
      <c r="FB11" s="97">
        <f>IF(OR(BP11=0,BQ11=0),0,EZ11+FA11)</f>
        <v>0</v>
      </c>
      <c r="FC11" s="5">
        <f>IF(FD11&gt;0.8,5,IF(FD11&gt;0.6,4,IF(FD11&gt;0.4,3,IF(FD11&gt;0.2,2,1))))</f>
        <v>1</v>
      </c>
      <c r="FD11" s="99">
        <f>IF(OR(BR11="Ambos",BR11="Probabilidad"),EW11-(EW11*$FB11),EW11)</f>
        <v>5.183999999999999E-2</v>
      </c>
      <c r="FE11" s="5">
        <f>IF(FF11&gt;0.8,5,IF(FF11&gt;0.6,4,3))</f>
        <v>3</v>
      </c>
      <c r="FF11" s="99">
        <f>IF(OR(BR11="Ambos",BR11="Impacto"),$EY11-($EY11*$FB11),$EY11)</f>
        <v>0.6</v>
      </c>
      <c r="FG11" s="100">
        <f>IF(BT11="",0,IF(BT11="Automático",0.25,IF(BT11="Manual",0.15,0)))</f>
        <v>0</v>
      </c>
      <c r="FH11" s="100">
        <f>IF(BU11="",0,IF(BU11="Preventivo",0.25,IF(BU11="Detectivo",0.15,IF(BU11="Correctivo",0.1,0))))</f>
        <v>0</v>
      </c>
      <c r="FI11" s="97">
        <f>IF(OR(BT11=0,BU11=0),0,FG11+FH11)</f>
        <v>0</v>
      </c>
      <c r="FJ11" s="5">
        <f>IF(FK11&gt;0.8,5,IF(FK11&gt;0.6,4,IF(FK11&gt;0.4,3,IF(FK11&gt;0.2,2,1))))</f>
        <v>1</v>
      </c>
      <c r="FK11" s="99">
        <f>IF(OR(BV11="Ambos",BV11="Probabilidad"),FD11-(FD11*$FI11),FD11)</f>
        <v>5.183999999999999E-2</v>
      </c>
      <c r="FL11" s="5">
        <f>IF(FM11&gt;0.8,5,IF(FM11&gt;0.6,4,3))</f>
        <v>3</v>
      </c>
      <c r="FM11" s="99">
        <f>IF(OR(BV11="Ambos",BV11="Impacto"),$FF11-($FF11*$FI11),$FF11)</f>
        <v>0.6</v>
      </c>
      <c r="FN11" s="100">
        <f>IF(BX11="",0,IF(BX11="Automático",0.25,IF(BX11="Manual",0.15,0)))</f>
        <v>0</v>
      </c>
      <c r="FO11" s="100">
        <f>IF(BY11="",0,IF(BY11="Preventivo",0.25,IF(BY11="Detectivo",0.15,IF(BY11="Correctivo",0.1,0))))</f>
        <v>0</v>
      </c>
      <c r="FP11" s="97">
        <f>IF(OR(BX11=0,BY11=0),0,FN11+FO11)</f>
        <v>0</v>
      </c>
      <c r="FQ11" s="5">
        <f>IF(FR11&gt;0.8,5,IF(FR11&gt;0.6,4,IF(FR11&gt;0.4,3,IF(FR11&gt;0.2,2,1))))</f>
        <v>1</v>
      </c>
      <c r="FR11" s="99">
        <f>IF(OR(BZ11="Ambos",BZ11="Probabilidad"),FK11-(FK11*$FP11),FK11)</f>
        <v>5.183999999999999E-2</v>
      </c>
      <c r="FS11" s="5">
        <f>IF(FT11&gt;0.8,5,IF(FT11&gt;0.6,4,3))</f>
        <v>3</v>
      </c>
      <c r="FT11" s="99">
        <f>IF(OR(BZ11="Ambos",BZ11="Impacto"),$FM11-($FM11*$FP11),$FM11)</f>
        <v>0.6</v>
      </c>
      <c r="FU11" s="100">
        <f>IF(CB11="",0,IF(CB11="Automático",0.25,IF(CB11="Manual",0.15,0)))</f>
        <v>0</v>
      </c>
      <c r="FV11" s="100">
        <f>IF(CC11="",0,IF(CC11="Preventivo",0.25,IF(CC11="Detectivo",0.15,IF(CC11="Correctivo",0.1,0))))</f>
        <v>0</v>
      </c>
      <c r="FW11" s="97">
        <f>IF(OR(CB11=0,CC11=0),0,FU11+FV11)</f>
        <v>0</v>
      </c>
      <c r="FX11" s="5">
        <f>IF(FY11&gt;0.8,5,IF(FY11&gt;0.6,4,IF(FY11&gt;0.4,3,IF(FY11&gt;0.2,2,1))))</f>
        <v>1</v>
      </c>
      <c r="FY11" s="99">
        <f>IF(OR(CD11="Ambos",CD11="Probabilidad"),FR11-(FR11*$FW11),FR11)</f>
        <v>5.183999999999999E-2</v>
      </c>
      <c r="FZ11" s="5">
        <f>IF(GA11&gt;0.8,5,IF(GA11&gt;0.6,4,3))</f>
        <v>3</v>
      </c>
      <c r="GA11" s="99">
        <f>IF(OR(CD11="Ambos",CD11="Impacto"),$FT11-($FT11*$FW11),$FT11)</f>
        <v>0.6</v>
      </c>
      <c r="GB11" s="100">
        <f>IF(CF11="",0,IF(CF11="Automático",0.25,IF(CF11="Manual",0.15,0)))</f>
        <v>0</v>
      </c>
      <c r="GC11" s="100">
        <f>IF(CG11="",0,IF(CG11="Preventivo",0.25,IF(CG11="Detectivo",0.15,IF(CG11="Correctivo",0.1,0))))</f>
        <v>0</v>
      </c>
      <c r="GD11" s="97">
        <f>IF(OR(CF11=0,CG11=0),0,GB11+GC11)</f>
        <v>0</v>
      </c>
      <c r="GE11" s="5">
        <f>IF(GF11&gt;0.8,5,IF(GF11&gt;0.6,4,IF(GF11&gt;0.4,3,IF(GF11&gt;0.2,2,1))))</f>
        <v>1</v>
      </c>
      <c r="GF11" s="99">
        <f>IF(OR(CH11="Ambos",CH11="Probabilidad"),FY11-(FY11*$GD11),FY11)</f>
        <v>5.183999999999999E-2</v>
      </c>
      <c r="GG11" s="5">
        <f>IF(GH11&gt;0.8,5,IF(GH11&gt;0.6,4,3))</f>
        <v>3</v>
      </c>
      <c r="GH11" s="99">
        <f>IF(OR(CH11="Ambos",CH11="Impacto"),$GA11-($GA11*$GD11),$GA11)</f>
        <v>0.6</v>
      </c>
      <c r="GI11" s="99">
        <f>IF(GH11&lt;0.6,0.6,GH11)</f>
        <v>0.6</v>
      </c>
      <c r="GJ11" s="101"/>
    </row>
    <row r="12" spans="1:193 1680:1680" ht="159.75" customHeight="1">
      <c r="A12" s="82">
        <v>4</v>
      </c>
      <c r="B12" s="4" t="s">
        <v>586</v>
      </c>
      <c r="C12" s="4" t="s">
        <v>592</v>
      </c>
      <c r="D12" s="83" t="s">
        <v>304</v>
      </c>
      <c r="E12" s="85" t="s">
        <v>328</v>
      </c>
      <c r="F12" s="47" t="s">
        <v>305</v>
      </c>
      <c r="G12" s="85" t="s">
        <v>588</v>
      </c>
      <c r="H12" s="84" t="s">
        <v>438</v>
      </c>
      <c r="I12" s="86" t="s">
        <v>315</v>
      </c>
      <c r="J12" s="86" t="s">
        <v>286</v>
      </c>
      <c r="K12" s="86" t="s">
        <v>286</v>
      </c>
      <c r="L12" s="86" t="s">
        <v>286</v>
      </c>
      <c r="M12" s="86" t="s">
        <v>286</v>
      </c>
      <c r="N12" s="86" t="s">
        <v>286</v>
      </c>
      <c r="O12" s="86" t="s">
        <v>286</v>
      </c>
      <c r="P12" s="86" t="s">
        <v>286</v>
      </c>
      <c r="Q12" s="86" t="s">
        <v>286</v>
      </c>
      <c r="R12" s="86" t="s">
        <v>286</v>
      </c>
      <c r="S12" s="86" t="s">
        <v>69</v>
      </c>
      <c r="T12" s="86" t="s">
        <v>69</v>
      </c>
      <c r="U12" s="86" t="s">
        <v>69</v>
      </c>
      <c r="V12" s="86" t="s">
        <v>69</v>
      </c>
      <c r="W12" s="86" t="s">
        <v>69</v>
      </c>
      <c r="X12" s="86" t="s">
        <v>286</v>
      </c>
      <c r="Y12" s="86" t="s">
        <v>286</v>
      </c>
      <c r="Z12" s="86" t="s">
        <v>286</v>
      </c>
      <c r="AA12" s="86" t="s">
        <v>286</v>
      </c>
      <c r="AB12" s="86" t="s">
        <v>286</v>
      </c>
      <c r="AC12" s="88" t="str">
        <f>I12</f>
        <v>2 - Baja</v>
      </c>
      <c r="AD12" s="89">
        <f>IFERROR(IF(I12="1 - Muy Baja",0.2,IF(I12="2 - Baja",0.4,IF(I12="3 - Media",0.6,IF(I12="4 - Alta",0.8,1)))),"")</f>
        <v>0.4</v>
      </c>
      <c r="AE12" s="88" t="str">
        <f>CONCATENATE(CY12," - ",CZ12)</f>
        <v>3 - Moderado</v>
      </c>
      <c r="AF12" s="89">
        <f>IFERROR(IF(CY12=1,0.2,IF(CY12=2,0.4,IF(CY12=3,0.6,IF(CY12=4,0.8,1)))),"")</f>
        <v>0.6</v>
      </c>
      <c r="AG12" s="82" t="s">
        <v>388</v>
      </c>
      <c r="AH12" s="89">
        <f>AD12*AF12</f>
        <v>0.24</v>
      </c>
      <c r="AI12" s="95" t="s">
        <v>589</v>
      </c>
      <c r="AJ12" s="91" t="s">
        <v>582</v>
      </c>
      <c r="AK12" s="84" t="s">
        <v>590</v>
      </c>
      <c r="AL12" s="91" t="s">
        <v>591</v>
      </c>
      <c r="AM12" s="47" t="s">
        <v>291</v>
      </c>
      <c r="AN12" s="47" t="s">
        <v>292</v>
      </c>
      <c r="AO12" s="91" t="s">
        <v>293</v>
      </c>
      <c r="AP12" s="47" t="s">
        <v>294</v>
      </c>
      <c r="AQ12" s="47" t="s">
        <v>291</v>
      </c>
      <c r="AR12" s="164" t="s">
        <v>292</v>
      </c>
      <c r="AS12" s="91" t="s">
        <v>293</v>
      </c>
      <c r="AT12" s="47" t="s">
        <v>294</v>
      </c>
      <c r="AU12" s="47" t="s">
        <v>291</v>
      </c>
      <c r="AV12" s="164" t="s">
        <v>292</v>
      </c>
      <c r="AW12" s="91" t="s">
        <v>293</v>
      </c>
      <c r="AX12" s="47" t="s">
        <v>294</v>
      </c>
      <c r="AY12" s="47" t="s">
        <v>291</v>
      </c>
      <c r="AZ12" s="164" t="s">
        <v>292</v>
      </c>
      <c r="BA12" s="91" t="s">
        <v>293</v>
      </c>
      <c r="BB12" s="47" t="s">
        <v>294</v>
      </c>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
        <v>298</v>
      </c>
      <c r="CM12" s="93">
        <f>GF12</f>
        <v>5.183999999999999E-2</v>
      </c>
      <c r="CN12" s="92" t="s">
        <v>299</v>
      </c>
      <c r="CO12" s="93">
        <f>GI12</f>
        <v>0.6</v>
      </c>
      <c r="CP12" s="94" t="str">
        <f>IF(CQ12&lt;=20%,"BAJO",
IF(CQ12&lt;=40%,"MODERADO",
IF(CQ12&lt;=60%,"ALTO",
"EXTREMO"
)
)
)</f>
        <v>BAJO</v>
      </c>
      <c r="CQ12" s="89">
        <f>CM12*CO12</f>
        <v>3.1103999999999993E-2</v>
      </c>
      <c r="CR12" s="95" t="s">
        <v>309</v>
      </c>
      <c r="CS12" s="94">
        <f>IF(CP12="BAJO",0.1,IF(CP12="MODERADO",3,5))</f>
        <v>0.1</v>
      </c>
      <c r="CT12" s="47"/>
      <c r="CU12" s="47" t="s">
        <v>301</v>
      </c>
      <c r="CV12" s="4" t="s">
        <v>302</v>
      </c>
      <c r="CW12" s="96"/>
      <c r="CX12" s="97">
        <f>COUNTIF(J12:AB12,"SI")</f>
        <v>5</v>
      </c>
      <c r="CY12" s="98">
        <f>IF(CX12&lt;6,3,IF(CX12&gt;11,5,4))</f>
        <v>3</v>
      </c>
      <c r="CZ12" s="97" t="str">
        <f>IF(CX12&lt;6,"Moderado",IF(CX12&gt;11,"Catastrófico","Mayor"))</f>
        <v>Moderado</v>
      </c>
      <c r="DA12" s="99">
        <f>IF(CY12=3,0.6,IF(CY12=4,0.8,1))</f>
        <v>0.6</v>
      </c>
      <c r="DB12" s="100">
        <f>IF(AN12="",0,IF(AN12="Automático",0.25,IF(AN12="Manual",0.15,0)))</f>
        <v>0.15</v>
      </c>
      <c r="DC12" s="100">
        <f>IF(AI12="",0,IF(AO12="Preventivo",0.25,IF(AO12="Detectivo",0.15,IF(AO12="Correctivo",0.1,0))))</f>
        <v>0.25</v>
      </c>
      <c r="DD12" s="97">
        <f>IF(OR(AN12=0,AO12=0),0,DB12+DC12)</f>
        <v>0.4</v>
      </c>
      <c r="DE12" s="5">
        <f>IF(DF12&gt;0.8,5,IF(DF12&gt;0.6,4,IF(DF12&gt;0.4,3,IF(DF12&gt;0.2,2,1))))</f>
        <v>2</v>
      </c>
      <c r="DF12" s="99">
        <f>IF(OR(AP12="Ambos",AP12="Probabilidad"),$AD12-($AD12*$DD12),$AD12)</f>
        <v>0.24</v>
      </c>
      <c r="DG12" s="5">
        <f>IF(DI12&gt;0.8,5,IF(DI12&gt;0.6,4,3))</f>
        <v>3</v>
      </c>
      <c r="DH12" s="5"/>
      <c r="DI12" s="99">
        <f>IF(OR(AP12="Ambos",AP12="Impacto"),$DA12-($DA12*$DD12),$DA12)</f>
        <v>0.6</v>
      </c>
      <c r="DJ12" s="100">
        <f>IF(AR12="",0,IF(AR12="Automático",0.25,IF(AR12="Manual",0.15,0)))</f>
        <v>0.15</v>
      </c>
      <c r="DK12" s="100">
        <f>IF(AS12="",0,IF(AS12="Preventivo",0.25,IF(AS12="Detectivo",0.15,IF(AS12="Correctivo",0.1,0))))</f>
        <v>0.25</v>
      </c>
      <c r="DL12" s="97">
        <f>IF(OR(AR12=0,AS12=0),0,DJ12+DK12)</f>
        <v>0.4</v>
      </c>
      <c r="DM12" s="5">
        <f>IF(DN12&gt;0.8,5,IF(DN12&gt;0.6,4,IF(DN12&gt;0.4,3,IF(DN12&gt;0.2,2,1))))</f>
        <v>1</v>
      </c>
      <c r="DN12" s="99">
        <f>IF(OR(AT12="Ambos",AT12="Probabilidad"),DF12-(DF12*$DL12),DF12)</f>
        <v>0.14399999999999999</v>
      </c>
      <c r="DO12" s="5">
        <f>IF(DP12&gt;0.8,5,IF(DP12&gt;0.6,4,3))</f>
        <v>3</v>
      </c>
      <c r="DP12" s="99">
        <f>IF(OR(AT12="Ambos",AT12="Impacto"),$DI12-($DI12*$DL12),$DI12)</f>
        <v>0.6</v>
      </c>
      <c r="DQ12" s="100">
        <f>IF(AV12="",0,IF(AV12="Automático",0.25,IF(AV12="Manual",0.15,0)))</f>
        <v>0.15</v>
      </c>
      <c r="DR12" s="100">
        <f>IF(AW12="",0,IF(AW12="Preventivo",0.25,IF(AW12="Detectivo",0.15,IF(AW12="Correctivo",0.1,0))))</f>
        <v>0.25</v>
      </c>
      <c r="DS12" s="97">
        <f>IF(OR(AV12=0,AW12=0),0,DQ12+DR12)</f>
        <v>0.4</v>
      </c>
      <c r="DT12" s="5">
        <f>IF(DU12&gt;0.8,5,IF(DU12&gt;0.6,4,IF(DU12&gt;0.4,3,IF(DU12&gt;0.2,2,1))))</f>
        <v>1</v>
      </c>
      <c r="DU12" s="99">
        <f>IF(OR(AX12="Ambos",AX12="Probabilidad"),DN12-(DN12*$DS12),DN12)</f>
        <v>8.6399999999999991E-2</v>
      </c>
      <c r="DV12" s="5">
        <f>IF(DW12&gt;0.8,5,IF(DW12&gt;0.6,4,3))</f>
        <v>3</v>
      </c>
      <c r="DW12" s="99">
        <f>IF(OR(AX12="Ambos",AX12="Impacto"),$DP12-($DP12*$DS12),$DP12)</f>
        <v>0.6</v>
      </c>
      <c r="DX12" s="100">
        <f>IF(AZ12="",0,IF(AZ12="Automático",0.25,IF(AZ12="Manual",0.15,0)))</f>
        <v>0.15</v>
      </c>
      <c r="DY12" s="100">
        <f>IF(BA12="",0,IF(BA12="Preventivo",0.25,IF(BA12="Detectivo",0.15,IF(BA13="Correctivo",0.1,0))))</f>
        <v>0.25</v>
      </c>
      <c r="DZ12" s="97">
        <f>IF(OR(AZ12=0,BA12=0),0,DX12+DY12)</f>
        <v>0.4</v>
      </c>
      <c r="EA12" s="5">
        <f>IF(EB12&gt;0.8,5,IF(EB12&gt;0.6,4,IF(EB12&gt;0.4,3,IF(EB12&gt;0.2,2,1))))</f>
        <v>1</v>
      </c>
      <c r="EB12" s="99">
        <f>IF(OR(BB12="Ambos",BB12="Probabilidad"),DU12-(DU12*$DZ12),DU12)</f>
        <v>5.183999999999999E-2</v>
      </c>
      <c r="EC12" s="5">
        <f>IF(ED12&gt;0.8,5,IF(ED12&gt;0.6,4,3))</f>
        <v>3</v>
      </c>
      <c r="ED12" s="99">
        <f>IF(OR(BB12="Ambos",BB12="Impacto"),$DW12-($DW12*$DZ12),$DW12)</f>
        <v>0.6</v>
      </c>
      <c r="EE12" s="100">
        <f>IF(BD12="",0,IF(BD12="Automático",0.25,IF(BD12="Manual",0.15,0)))</f>
        <v>0</v>
      </c>
      <c r="EF12" s="100">
        <f>IF(BE12="",0,IF(BE12="Preventivo",0.25,IF(BE12="Detectivo",0.15,IF(BE12="Correctivo",0.1,0))))</f>
        <v>0</v>
      </c>
      <c r="EG12" s="97">
        <f>IF(OR(BD12=0,BE12=0),0,EE12+EF12)</f>
        <v>0</v>
      </c>
      <c r="EH12" s="5">
        <f>IF(EI12&gt;0.8,5,IF(EI12&gt;0.6,4,IF(EI12&gt;0.4,3,IF(EI12&gt;0.2,2,1))))</f>
        <v>1</v>
      </c>
      <c r="EI12" s="99">
        <f>IF(OR(BF12="Ambos",BF12="Probabilidad"),EB12-(EB12*$EG12),EB12)</f>
        <v>5.183999999999999E-2</v>
      </c>
      <c r="EJ12" s="5">
        <f>IF(EK12&gt;0.8,5,IF(EK12&gt;0.6,4,3))</f>
        <v>3</v>
      </c>
      <c r="EK12" s="99">
        <f>IF(OR(BF12="Ambos",BF12="Impacto"),$ED12-($ED12*$EG12),$ED12)</f>
        <v>0.6</v>
      </c>
      <c r="EL12" s="100">
        <f>IF(BH12="",0,IF(BH12="Automático",0.25,IF(BH12="Manual",0.15,0)))</f>
        <v>0</v>
      </c>
      <c r="EM12" s="100">
        <f>IF(BI12="",0,IF(BI12="Preventivo",0.25,IF(BI12="Detectivo",0.15,IF(BI12="Correctivo",0.1,0))))</f>
        <v>0</v>
      </c>
      <c r="EN12" s="97">
        <f>IF(OR(BH12=0,BI12=0),0,EL12+EM12)</f>
        <v>0</v>
      </c>
      <c r="EO12" s="5">
        <f>IF(EP12&gt;0.8,5,IF(EP12&gt;0.6,4,IF(EP12&gt;0.4,3,IF(EP12&gt;0.2,2,1))))</f>
        <v>1</v>
      </c>
      <c r="EP12" s="99">
        <f>IF(OR(BF12="Ambos",BF12="Probabilidad"),EI12-(EI12*$EN12),EI12)</f>
        <v>5.183999999999999E-2</v>
      </c>
      <c r="EQ12" s="5">
        <f>IF(ER12&gt;0.8,5,IF(ER12&gt;0.6,4,3))</f>
        <v>3</v>
      </c>
      <c r="ER12" s="99">
        <f>IF(OR(BJ12="Ambos",BJ12="Impacto"),$EK12-($EK12*$EN12),$EK12)</f>
        <v>0.6</v>
      </c>
      <c r="ES12" s="100">
        <f>IF(BL12="",0,IF(BL12="Automático",0.25,IF(BL12="Manual",0.15,0)))</f>
        <v>0</v>
      </c>
      <c r="ET12" s="100">
        <f>IF(BM12="",0,IF(BM12="Preventivo",0.25,IF(BM12="Detectivo",0.15,IF(BM12="Correctivo",0.1,0))))</f>
        <v>0</v>
      </c>
      <c r="EU12" s="97">
        <f>IF(OR(BL12=0,BM12=0),0,ES12+ET12)</f>
        <v>0</v>
      </c>
      <c r="EV12" s="5">
        <f>IF(EW12&gt;0.8,5,IF(EW12&gt;0.6,4,IF(EW12&gt;0.4,3,IF(EW12&gt;0.2,2,1))))</f>
        <v>1</v>
      </c>
      <c r="EW12" s="99">
        <f>IF(OR(BP12="Ambos",BP12="Probabilidad"),EP12-(EP12*$EU12),EP12)</f>
        <v>5.183999999999999E-2</v>
      </c>
      <c r="EX12" s="5">
        <f>IF(EY12&gt;0.8,5,IF(EY12&gt;0.6,4,3))</f>
        <v>3</v>
      </c>
      <c r="EY12" s="99">
        <f>IF(OR(BN12="Ambos",BN12="Impacto"),$ER12-($ER12*$EU12),$ER12)</f>
        <v>0.6</v>
      </c>
      <c r="EZ12" s="100">
        <f>IF(BP12="",0,IF(BP12="Automático",0.25,IF(BP12="Manual",0.15,0)))</f>
        <v>0</v>
      </c>
      <c r="FA12" s="100">
        <f>IF(BQ12="",0,IF(BQ12="Preventivo",0.25,IF(BQ12="Detectivo",0.15,IF(BQ12="Correctivo",0.1,0))))</f>
        <v>0</v>
      </c>
      <c r="FB12" s="97">
        <f>IF(OR(BP12=0,BQ12=0),0,EZ12+FA12)</f>
        <v>0</v>
      </c>
      <c r="FC12" s="5">
        <f>IF(FD12&gt;0.8,5,IF(FD12&gt;0.6,4,IF(FD12&gt;0.4,3,IF(FD12&gt;0.2,2,1))))</f>
        <v>1</v>
      </c>
      <c r="FD12" s="99">
        <f>IF(OR(BR12="Ambos",BR12="Probabilidad"),EW12-(EW12*$FB12),EW12)</f>
        <v>5.183999999999999E-2</v>
      </c>
      <c r="FE12" s="5">
        <f>IF(FF12&gt;0.8,5,IF(FF12&gt;0.6,4,3))</f>
        <v>3</v>
      </c>
      <c r="FF12" s="99">
        <f>IF(OR(BR12="Ambos",BR12="Impacto"),$EY12-($EY12*$FB12),$EY12)</f>
        <v>0.6</v>
      </c>
      <c r="FG12" s="100">
        <f>IF(BT12="",0,IF(BT12="Automático",0.25,IF(BT12="Manual",0.15,0)))</f>
        <v>0</v>
      </c>
      <c r="FH12" s="100">
        <f>IF(BU12="",0,IF(BU12="Preventivo",0.25,IF(BU12="Detectivo",0.15,IF(BU12="Correctivo",0.1,0))))</f>
        <v>0</v>
      </c>
      <c r="FI12" s="97">
        <f>IF(OR(BT12=0,BU12=0),0,FG12+FH12)</f>
        <v>0</v>
      </c>
      <c r="FJ12" s="5">
        <f>IF(FK12&gt;0.8,5,IF(FK12&gt;0.6,4,IF(FK12&gt;0.4,3,IF(FK12&gt;0.2,2,1))))</f>
        <v>1</v>
      </c>
      <c r="FK12" s="99">
        <f>IF(OR(BV12="Ambos",BV12="Probabilidad"),FD12-(FD12*$FI12),FD12)</f>
        <v>5.183999999999999E-2</v>
      </c>
      <c r="FL12" s="5">
        <f>IF(FM12&gt;0.8,5,IF(FM12&gt;0.6,4,3))</f>
        <v>3</v>
      </c>
      <c r="FM12" s="99">
        <f>IF(OR(BV12="Ambos",BV12="Impacto"),$FF12-($FF12*$FI12),$FF12)</f>
        <v>0.6</v>
      </c>
      <c r="FN12" s="100">
        <f>IF(BX12="",0,IF(BX12="Automático",0.25,IF(BX12="Manual",0.15,0)))</f>
        <v>0</v>
      </c>
      <c r="FO12" s="100">
        <f>IF(BY12="",0,IF(BY12="Preventivo",0.25,IF(BY12="Detectivo",0.15,IF(BY12="Correctivo",0.1,0))))</f>
        <v>0</v>
      </c>
      <c r="FP12" s="97">
        <f>IF(OR(BX12=0,BY12=0),0,FN12+FO12)</f>
        <v>0</v>
      </c>
      <c r="FQ12" s="5">
        <f>IF(FR12&gt;0.8,5,IF(FR12&gt;0.6,4,IF(FR12&gt;0.4,3,IF(FR12&gt;0.2,2,1))))</f>
        <v>1</v>
      </c>
      <c r="FR12" s="99">
        <f>IF(OR(BZ12="Ambos",BZ12="Probabilidad"),FK12-(FK12*$FP12),FK12)</f>
        <v>5.183999999999999E-2</v>
      </c>
      <c r="FS12" s="5">
        <f>IF(FT12&gt;0.8,5,IF(FT12&gt;0.6,4,3))</f>
        <v>3</v>
      </c>
      <c r="FT12" s="99">
        <f>IF(OR(BZ12="Ambos",BZ12="Impacto"),$FM12-($FM12*$FP12),$FM12)</f>
        <v>0.6</v>
      </c>
      <c r="FU12" s="100">
        <f>IF(CB12="",0,IF(CB12="Automático",0.25,IF(CB12="Manual",0.15,0)))</f>
        <v>0</v>
      </c>
      <c r="FV12" s="100">
        <f>IF(CC12="",0,IF(CC12="Preventivo",0.25,IF(CC12="Detectivo",0.15,IF(CC12="Correctivo",0.1,0))))</f>
        <v>0</v>
      </c>
      <c r="FW12" s="97">
        <f>IF(OR(CB12=0,CC12=0),0,FU12+FV12)</f>
        <v>0</v>
      </c>
      <c r="FX12" s="5">
        <f>IF(FY12&gt;0.8,5,IF(FY12&gt;0.6,4,IF(FY12&gt;0.4,3,IF(FY12&gt;0.2,2,1))))</f>
        <v>1</v>
      </c>
      <c r="FY12" s="99">
        <f>IF(OR(CD12="Ambos",CD12="Probabilidad"),FR12-(FR12*$FW12),FR12)</f>
        <v>5.183999999999999E-2</v>
      </c>
      <c r="FZ12" s="5">
        <f>IF(GA12&gt;0.8,5,IF(GA12&gt;0.6,4,3))</f>
        <v>3</v>
      </c>
      <c r="GA12" s="99">
        <f>IF(OR(CD12="Ambos",CD12="Impacto"),$FT12-($FT12*$FW12),$FT12)</f>
        <v>0.6</v>
      </c>
      <c r="GB12" s="100">
        <f>IF(CF12="",0,IF(CF12="Automático",0.25,IF(CF12="Manual",0.15,0)))</f>
        <v>0</v>
      </c>
      <c r="GC12" s="100">
        <f>IF(CG12="",0,IF(CG12="Preventivo",0.25,IF(CG12="Detectivo",0.15,IF(CG12="Correctivo",0.1,0))))</f>
        <v>0</v>
      </c>
      <c r="GD12" s="97">
        <f>IF(OR(CF12=0,CG12=0),0,GB12+GC12)</f>
        <v>0</v>
      </c>
      <c r="GE12" s="5">
        <f>IF(GF12&gt;0.8,5,IF(GF12&gt;0.6,4,IF(GF12&gt;0.4,3,IF(GF12&gt;0.2,2,1))))</f>
        <v>1</v>
      </c>
      <c r="GF12" s="99">
        <f>IF(OR(CH12="Ambos",CH12="Probabilidad"),FY12-(FY12*$GD12),FY12)</f>
        <v>5.183999999999999E-2</v>
      </c>
      <c r="GG12" s="5">
        <f>IF(GH12&gt;0.8,5,IF(GH12&gt;0.6,4,3))</f>
        <v>3</v>
      </c>
      <c r="GH12" s="99">
        <f>IF(OR(CH12="Ambos",CH12="Impacto"),$GA12-($GA12*$GD12),$GA12)</f>
        <v>0.6</v>
      </c>
      <c r="GI12" s="99">
        <f>IF(GH12&lt;0.6,0.6,GH12)</f>
        <v>0.6</v>
      </c>
      <c r="GJ12" s="101"/>
    </row>
    <row r="101" spans="96:99" ht="9.75" customHeight="1">
      <c r="CR101" s="125" t="s">
        <v>383</v>
      </c>
      <c r="CS101" s="38">
        <f>SUM(CS9:CS100)</f>
        <v>0.4</v>
      </c>
      <c r="CU101" s="38">
        <f>COUNT(CS9:CS12)</f>
        <v>4</v>
      </c>
    </row>
    <row r="684" spans="1:1 1680:1689" ht="9.75" customHeight="1">
      <c r="A684" s="126" t="s">
        <v>2</v>
      </c>
      <c r="BLP684" s="126" t="s">
        <v>2</v>
      </c>
    </row>
    <row r="685" spans="1:1 1680:1689" ht="9.75" customHeight="1">
      <c r="BLW685" s="655" t="s">
        <v>124</v>
      </c>
      <c r="BLX685" s="605"/>
      <c r="BLY685" s="606"/>
    </row>
    <row r="686" spans="1:1 1680:1689" ht="9.75" customHeight="1">
      <c r="BLU686" s="128">
        <v>1</v>
      </c>
      <c r="BLV686" s="128">
        <v>2</v>
      </c>
      <c r="BLW686" s="128">
        <v>3</v>
      </c>
      <c r="BLX686" s="129">
        <v>4</v>
      </c>
      <c r="BLY686" s="129">
        <v>5</v>
      </c>
    </row>
    <row r="687" spans="1:1 1680:1689" ht="9.75" customHeight="1">
      <c r="BLU687" s="130" t="s">
        <v>384</v>
      </c>
      <c r="BLV687" s="130" t="s">
        <v>385</v>
      </c>
      <c r="BLW687" s="130" t="s">
        <v>299</v>
      </c>
      <c r="BLX687" s="130" t="s">
        <v>316</v>
      </c>
      <c r="BLY687" s="130" t="s">
        <v>386</v>
      </c>
    </row>
    <row r="688" spans="1:1 1680:1689" ht="9.75" customHeight="1">
      <c r="BLU688" s="128">
        <v>1</v>
      </c>
      <c r="BLV688" s="128">
        <v>2</v>
      </c>
      <c r="BLW688" s="128">
        <v>3</v>
      </c>
      <c r="BLX688" s="129">
        <v>4</v>
      </c>
      <c r="BLY688" s="129">
        <v>5</v>
      </c>
    </row>
    <row r="689" spans="1681:1693" ht="9.75" customHeight="1">
      <c r="BLQ689" s="661" t="s">
        <v>122</v>
      </c>
      <c r="BLR689" s="16">
        <v>5</v>
      </c>
      <c r="BLS689" s="130" t="s">
        <v>387</v>
      </c>
      <c r="BLT689" s="16">
        <v>5</v>
      </c>
      <c r="BLU689" s="132" t="s">
        <v>388</v>
      </c>
      <c r="BLV689" s="133" t="s">
        <v>389</v>
      </c>
      <c r="BLW689" s="133" t="s">
        <v>389</v>
      </c>
      <c r="BLX689" s="134" t="s">
        <v>390</v>
      </c>
      <c r="BLY689" s="134" t="s">
        <v>390</v>
      </c>
      <c r="BLZ689" s="135"/>
      <c r="BMA689" s="135"/>
      <c r="BMB689" s="135"/>
      <c r="BMC689" s="135"/>
    </row>
    <row r="690" spans="1681:1693" ht="9.75" customHeight="1">
      <c r="BLQ690" s="653"/>
      <c r="BLR690" s="16">
        <v>4</v>
      </c>
      <c r="BLS690" s="130" t="s">
        <v>311</v>
      </c>
      <c r="BLT690" s="16">
        <v>4</v>
      </c>
      <c r="BLU690" s="132" t="s">
        <v>388</v>
      </c>
      <c r="BLV690" s="132" t="s">
        <v>388</v>
      </c>
      <c r="BLW690" s="133" t="s">
        <v>389</v>
      </c>
      <c r="BLX690" s="134" t="s">
        <v>390</v>
      </c>
      <c r="BLY690" s="134" t="s">
        <v>390</v>
      </c>
      <c r="BLZ690" s="135"/>
      <c r="BMA690" s="135"/>
      <c r="BMB690" s="135"/>
      <c r="BMC690" s="135"/>
    </row>
    <row r="691" spans="1681:1693" ht="9.75" customHeight="1">
      <c r="BLQ691" s="653"/>
      <c r="BLR691" s="16">
        <v>3</v>
      </c>
      <c r="BLS691" s="130" t="s">
        <v>285</v>
      </c>
      <c r="BLT691" s="16">
        <v>3</v>
      </c>
      <c r="BLU691" s="132" t="s">
        <v>388</v>
      </c>
      <c r="BLV691" s="132" t="s">
        <v>388</v>
      </c>
      <c r="BLW691" s="133" t="s">
        <v>389</v>
      </c>
      <c r="BLX691" s="133" t="s">
        <v>389</v>
      </c>
      <c r="BLY691" s="133" t="s">
        <v>389</v>
      </c>
      <c r="BLZ691" s="135"/>
      <c r="BMA691" s="135"/>
      <c r="BMB691" s="135"/>
      <c r="BMC691" s="135"/>
    </row>
    <row r="692" spans="1681:1693" ht="9.75" customHeight="1">
      <c r="BLQ692" s="653"/>
      <c r="BLR692" s="16">
        <v>2</v>
      </c>
      <c r="BLS692" s="130" t="s">
        <v>315</v>
      </c>
      <c r="BLT692" s="16">
        <v>2</v>
      </c>
      <c r="BLU692" s="136" t="s">
        <v>70</v>
      </c>
      <c r="BLV692" s="132" t="s">
        <v>388</v>
      </c>
      <c r="BLW692" s="132" t="s">
        <v>388</v>
      </c>
      <c r="BLX692" s="132" t="s">
        <v>388</v>
      </c>
      <c r="BLY692" s="133" t="s">
        <v>389</v>
      </c>
      <c r="BLZ692" s="135"/>
      <c r="BMA692" s="135"/>
      <c r="BMB692" s="135"/>
      <c r="BMC692" s="135"/>
    </row>
    <row r="693" spans="1681:1693" ht="9.75" customHeight="1">
      <c r="BLQ693" s="653"/>
      <c r="BLR693" s="16">
        <v>1</v>
      </c>
      <c r="BLS693" s="130" t="s">
        <v>298</v>
      </c>
      <c r="BLT693" s="16">
        <v>1</v>
      </c>
      <c r="BLU693" s="136" t="s">
        <v>70</v>
      </c>
      <c r="BLV693" s="136" t="s">
        <v>70</v>
      </c>
      <c r="BLW693" s="132" t="s">
        <v>388</v>
      </c>
      <c r="BLX693" s="132" t="s">
        <v>388</v>
      </c>
      <c r="BLY693" s="132" t="s">
        <v>388</v>
      </c>
      <c r="BLZ693" s="135"/>
      <c r="BMA693" s="135"/>
      <c r="BMB693" s="135"/>
      <c r="BMC693" s="135"/>
    </row>
    <row r="694" spans="1681:1693" ht="9.75" customHeight="1"/>
    <row r="695" spans="1681:1693" ht="9.75" customHeight="1"/>
    <row r="696" spans="1681:1693" ht="9.75" customHeight="1">
      <c r="BMA696" s="13" t="s">
        <v>391</v>
      </c>
    </row>
    <row r="697" spans="1681:1693" ht="19.5" customHeight="1">
      <c r="BMA697" s="137" t="s">
        <v>318</v>
      </c>
    </row>
    <row r="698" spans="1681:1693" ht="30" customHeight="1">
      <c r="BMA698" s="137" t="s">
        <v>282</v>
      </c>
    </row>
    <row r="699" spans="1681:1693" ht="9.75" customHeight="1">
      <c r="BMA699" s="137" t="s">
        <v>392</v>
      </c>
    </row>
    <row r="700" spans="1681:1693" ht="9.75" customHeight="1">
      <c r="BMA700" s="137" t="s">
        <v>305</v>
      </c>
    </row>
    <row r="701" spans="1681:1693" ht="9.75" customHeight="1">
      <c r="BMA701" s="81"/>
    </row>
    <row r="702" spans="1681:1693" ht="9.75" customHeight="1">
      <c r="BMC702" s="13" t="s">
        <v>393</v>
      </c>
    </row>
    <row r="703" spans="1681:1693" ht="9.75" customHeight="1">
      <c r="BMC703" s="138" t="s">
        <v>329</v>
      </c>
    </row>
    <row r="704" spans="1681:1693" ht="9.75" customHeight="1">
      <c r="BMC704" s="138" t="s">
        <v>394</v>
      </c>
    </row>
    <row r="705" spans="1693:1696" ht="9.75" customHeight="1">
      <c r="BMC705" s="138" t="s">
        <v>395</v>
      </c>
    </row>
    <row r="706" spans="1693:1696" ht="9.75" customHeight="1">
      <c r="BMC706" s="138" t="s">
        <v>396</v>
      </c>
    </row>
    <row r="707" spans="1693:1696" ht="19.5" customHeight="1">
      <c r="BMC707" s="138" t="s">
        <v>397</v>
      </c>
    </row>
    <row r="708" spans="1693:1696" ht="19.5" customHeight="1">
      <c r="BMC708" s="138" t="s">
        <v>306</v>
      </c>
    </row>
    <row r="709" spans="1693:1696" ht="9.75" customHeight="1">
      <c r="BMC709" s="138" t="s">
        <v>398</v>
      </c>
    </row>
    <row r="710" spans="1693:1696" ht="9.75" customHeight="1">
      <c r="BMC710" s="138" t="s">
        <v>399</v>
      </c>
    </row>
    <row r="711" spans="1693:1696" ht="9.75" customHeight="1">
      <c r="BMC711" s="138" t="s">
        <v>400</v>
      </c>
    </row>
    <row r="712" spans="1693:1696" ht="9.75" customHeight="1">
      <c r="BMC712" s="138" t="s">
        <v>342</v>
      </c>
    </row>
    <row r="713" spans="1693:1696" ht="9.75" customHeight="1">
      <c r="BMC713" s="138" t="s">
        <v>401</v>
      </c>
    </row>
    <row r="714" spans="1693:1696" ht="19.5" customHeight="1">
      <c r="BMC714" s="138" t="s">
        <v>402</v>
      </c>
    </row>
    <row r="715" spans="1693:1696" ht="9.75" customHeight="1">
      <c r="BME715" s="138"/>
    </row>
    <row r="716" spans="1693:1696" ht="9.75" customHeight="1"/>
    <row r="717" spans="1693:1696" ht="9.75" customHeight="1">
      <c r="BMF717" s="15" t="s">
        <v>403</v>
      </c>
    </row>
    <row r="718" spans="1693:1696" ht="9.75" customHeight="1">
      <c r="BMF718" s="102" t="s">
        <v>304</v>
      </c>
    </row>
    <row r="719" spans="1693:1696" ht="19.5" customHeight="1">
      <c r="BMF719" s="102" t="s">
        <v>280</v>
      </c>
    </row>
    <row r="723" spans="1698:1701" ht="9.75" customHeight="1">
      <c r="BMH723" s="16" t="s">
        <v>404</v>
      </c>
    </row>
    <row r="724" spans="1698:1701" ht="9.75" customHeight="1">
      <c r="BMH724" s="139" t="s">
        <v>328</v>
      </c>
    </row>
    <row r="725" spans="1698:1701" ht="9.75" customHeight="1">
      <c r="BMH725" s="139" t="s">
        <v>405</v>
      </c>
    </row>
    <row r="726" spans="1698:1701" ht="9.75" customHeight="1">
      <c r="BMH726" s="139" t="s">
        <v>406</v>
      </c>
    </row>
    <row r="727" spans="1698:1701" ht="9.75" customHeight="1">
      <c r="BMH727" s="139" t="s">
        <v>407</v>
      </c>
    </row>
    <row r="728" spans="1698:1701" ht="9.75" customHeight="1">
      <c r="BMH728" s="139" t="s">
        <v>408</v>
      </c>
    </row>
    <row r="729" spans="1698:1701" ht="9.75" customHeight="1">
      <c r="BMH729" s="139" t="s">
        <v>409</v>
      </c>
    </row>
    <row r="730" spans="1698:1701" ht="9.75" customHeight="1">
      <c r="BMH730" s="139" t="s">
        <v>410</v>
      </c>
    </row>
    <row r="731" spans="1698:1701" ht="9.75" customHeight="1">
      <c r="BMH731" s="139" t="s">
        <v>411</v>
      </c>
    </row>
    <row r="732" spans="1698:1701" ht="9.75" customHeight="1">
      <c r="BMH732" s="139" t="s">
        <v>281</v>
      </c>
    </row>
    <row r="733" spans="1698:1701" ht="9.75" customHeight="1">
      <c r="BMH733" s="15"/>
      <c r="BMK733" s="13" t="s">
        <v>412</v>
      </c>
    </row>
    <row r="734" spans="1698:1701" ht="9.75" customHeight="1">
      <c r="BMK734" s="13" t="s">
        <v>413</v>
      </c>
    </row>
    <row r="735" spans="1698:1701" ht="9.75" customHeight="1">
      <c r="BMK735" s="13" t="s">
        <v>414</v>
      </c>
    </row>
    <row r="736" spans="1698:1701" ht="9.75" customHeight="1">
      <c r="BMK736" s="13" t="s">
        <v>415</v>
      </c>
    </row>
    <row r="737" spans="1701:1703" ht="9.75" customHeight="1">
      <c r="BMK737" s="13" t="s">
        <v>416</v>
      </c>
    </row>
    <row r="738" spans="1701:1703" ht="9.75" customHeight="1">
      <c r="BMK738" s="13" t="s">
        <v>417</v>
      </c>
    </row>
    <row r="739" spans="1701:1703" ht="9.75" customHeight="1">
      <c r="BMK739" s="13" t="s">
        <v>418</v>
      </c>
    </row>
    <row r="740" spans="1701:1703" ht="9.75" customHeight="1">
      <c r="BMK740" s="13" t="s">
        <v>419</v>
      </c>
    </row>
    <row r="741" spans="1701:1703" ht="9.75" customHeight="1">
      <c r="BMK741" s="13" t="s">
        <v>420</v>
      </c>
    </row>
    <row r="742" spans="1701:1703" ht="9.75" customHeight="1"/>
    <row r="743" spans="1701:1703" ht="9.75" customHeight="1"/>
    <row r="744" spans="1701:1703" ht="9.75" customHeight="1">
      <c r="BMM744" s="13" t="s">
        <v>421</v>
      </c>
    </row>
    <row r="745" spans="1701:1703" ht="19.5" customHeight="1">
      <c r="BMM745" s="140" t="s">
        <v>422</v>
      </c>
    </row>
    <row r="746" spans="1701:1703" ht="9.75" customHeight="1">
      <c r="BMM746" s="140" t="s">
        <v>423</v>
      </c>
    </row>
    <row r="747" spans="1701:1703" ht="9.75" customHeight="1">
      <c r="BMM747" s="140" t="s">
        <v>424</v>
      </c>
    </row>
    <row r="748" spans="1701:1703" ht="19.5" customHeight="1">
      <c r="BMM748" s="140" t="s">
        <v>425</v>
      </c>
    </row>
    <row r="749" spans="1701:1703" ht="9.75" customHeight="1">
      <c r="BMM749" s="140" t="s">
        <v>426</v>
      </c>
    </row>
    <row r="750" spans="1701:1703" ht="19.5" customHeight="1">
      <c r="BMM750" s="141" t="s">
        <v>427</v>
      </c>
    </row>
    <row r="751" spans="1701:1703" ht="9.75" customHeight="1">
      <c r="BMM751" s="140" t="s">
        <v>428</v>
      </c>
    </row>
    <row r="752" spans="1701:1703" ht="19.5" customHeight="1">
      <c r="BMM752" s="140" t="s">
        <v>429</v>
      </c>
    </row>
    <row r="753" spans="1703:1703" ht="19.5" customHeight="1">
      <c r="BMM753" s="140" t="s">
        <v>430</v>
      </c>
    </row>
    <row r="754" spans="1703:1703" ht="19.5" customHeight="1">
      <c r="BMM754" s="140" t="s">
        <v>431</v>
      </c>
    </row>
    <row r="755" spans="1703:1703" ht="30" customHeight="1">
      <c r="BMM755" s="140" t="s">
        <v>432</v>
      </c>
    </row>
    <row r="756" spans="1703:1703" ht="19.5" customHeight="1">
      <c r="BMM756" s="140" t="s">
        <v>433</v>
      </c>
    </row>
    <row r="757" spans="1703:1703" ht="19.5" customHeight="1">
      <c r="BMM757" s="140" t="s">
        <v>284</v>
      </c>
    </row>
    <row r="758" spans="1703:1703" ht="9.75" customHeight="1">
      <c r="BMM758" s="140" t="s">
        <v>434</v>
      </c>
    </row>
    <row r="759" spans="1703:1703" ht="9.75" customHeight="1">
      <c r="BMM759" s="140" t="s">
        <v>330</v>
      </c>
    </row>
    <row r="760" spans="1703:1703" ht="9.75" customHeight="1">
      <c r="BMM760" s="140" t="s">
        <v>435</v>
      </c>
    </row>
    <row r="761" spans="1703:1703" ht="9.75" customHeight="1">
      <c r="BMM761" s="140" t="s">
        <v>436</v>
      </c>
    </row>
    <row r="762" spans="1703:1703" ht="9.75" customHeight="1">
      <c r="BMM762" s="140" t="s">
        <v>437</v>
      </c>
    </row>
    <row r="763" spans="1703:1703" ht="9.75" customHeight="1">
      <c r="BMM763" s="140" t="s">
        <v>438</v>
      </c>
    </row>
    <row r="771" spans="1706:1708" ht="9.75" customHeight="1">
      <c r="BMP771" s="13" t="s">
        <v>413</v>
      </c>
    </row>
    <row r="772" spans="1706:1708" ht="9.75" customHeight="1">
      <c r="BMP772" s="13" t="s">
        <v>439</v>
      </c>
    </row>
    <row r="773" spans="1706:1708" ht="9.75" customHeight="1">
      <c r="BMP773" s="13" t="s">
        <v>440</v>
      </c>
    </row>
    <row r="774" spans="1706:1708" ht="9.75" customHeight="1">
      <c r="BMP774" s="13" t="s">
        <v>441</v>
      </c>
    </row>
    <row r="775" spans="1706:1708" ht="9.75" customHeight="1">
      <c r="BMP775" s="13" t="s">
        <v>442</v>
      </c>
    </row>
    <row r="776" spans="1706:1708" ht="9.75" customHeight="1">
      <c r="BMP776" s="13" t="s">
        <v>443</v>
      </c>
    </row>
    <row r="777" spans="1706:1708" ht="9.75" customHeight="1"/>
    <row r="778" spans="1706:1708" ht="9.75" customHeight="1"/>
    <row r="779" spans="1706:1708" ht="9.75" customHeight="1"/>
    <row r="780" spans="1706:1708" ht="10.5" customHeight="1">
      <c r="BMR780" s="142" t="s">
        <v>294</v>
      </c>
    </row>
    <row r="781" spans="1706:1708" ht="9.75" customHeight="1">
      <c r="BMR781" s="130" t="s">
        <v>387</v>
      </c>
    </row>
    <row r="782" spans="1706:1708" ht="9.75" customHeight="1">
      <c r="BMR782" s="130" t="s">
        <v>311</v>
      </c>
    </row>
    <row r="783" spans="1706:1708" ht="9.75" customHeight="1">
      <c r="BMR783" s="130" t="s">
        <v>285</v>
      </c>
    </row>
    <row r="784" spans="1706:1708" ht="9.75" customHeight="1">
      <c r="BMR784" s="130" t="s">
        <v>315</v>
      </c>
    </row>
    <row r="785" spans="1683:1719" ht="9.75" customHeight="1">
      <c r="BMR785" s="130" t="s">
        <v>298</v>
      </c>
    </row>
    <row r="786" spans="1683:1719" ht="9.75" customHeight="1">
      <c r="BMR786" s="130"/>
    </row>
    <row r="787" spans="1683:1719" ht="10.5" customHeight="1">
      <c r="BMR787" s="130"/>
      <c r="BMT787" s="142" t="s">
        <v>297</v>
      </c>
    </row>
    <row r="788" spans="1683:1719" ht="9.75" customHeight="1">
      <c r="BMR788" s="130"/>
      <c r="BMT788" s="130" t="s">
        <v>386</v>
      </c>
    </row>
    <row r="789" spans="1683:1719" ht="9.75" customHeight="1">
      <c r="BLT789" s="16"/>
      <c r="BMR789" s="130"/>
      <c r="BMT789" s="130" t="s">
        <v>316</v>
      </c>
    </row>
    <row r="790" spans="1683:1719" ht="9.75" customHeight="1">
      <c r="BMR790" s="130"/>
      <c r="BMT790" s="130" t="s">
        <v>299</v>
      </c>
    </row>
    <row r="791" spans="1683:1719" ht="9.75" customHeight="1">
      <c r="BMR791" s="130"/>
      <c r="BMT791" s="130" t="s">
        <v>385</v>
      </c>
    </row>
    <row r="792" spans="1683:1719" ht="9.75" customHeight="1">
      <c r="BMR792" s="130"/>
      <c r="BMT792" s="130" t="s">
        <v>384</v>
      </c>
    </row>
    <row r="793" spans="1683:1719" ht="9.75" customHeight="1">
      <c r="BMR793" s="130"/>
    </row>
    <row r="794" spans="1683:1719" ht="9.75" customHeight="1">
      <c r="BLS794" s="13" t="s">
        <v>444</v>
      </c>
      <c r="BLT794" s="16"/>
      <c r="BMP794" s="13" t="s">
        <v>445</v>
      </c>
      <c r="BMR794" s="130"/>
    </row>
    <row r="795" spans="1683:1719" ht="9.75" customHeight="1">
      <c r="BLS795" s="13" t="s">
        <v>446</v>
      </c>
      <c r="BLT795" s="16">
        <v>0</v>
      </c>
      <c r="BLU795" s="13" t="s">
        <v>447</v>
      </c>
      <c r="BMP795" s="13" t="s">
        <v>448</v>
      </c>
      <c r="BMR795" s="130"/>
    </row>
    <row r="796" spans="1683:1719" ht="9.75" customHeight="1">
      <c r="BLS796" s="13" t="s">
        <v>449</v>
      </c>
      <c r="BLT796" s="16">
        <v>1</v>
      </c>
      <c r="BLU796" s="13" t="s">
        <v>450</v>
      </c>
      <c r="BMP796" s="13" t="s">
        <v>451</v>
      </c>
      <c r="BMR796" s="130"/>
    </row>
    <row r="797" spans="1683:1719" ht="9.75" customHeight="1">
      <c r="BLS797" s="13" t="s">
        <v>452</v>
      </c>
      <c r="BLT797" s="16">
        <v>2</v>
      </c>
      <c r="BLU797" s="13" t="s">
        <v>453</v>
      </c>
      <c r="BMP797" s="13" t="s">
        <v>454</v>
      </c>
    </row>
    <row r="798" spans="1683:1719" ht="10.5" customHeight="1">
      <c r="BMP798" s="13" t="s">
        <v>455</v>
      </c>
      <c r="BMT798" s="142"/>
    </row>
    <row r="799" spans="1683:1719" ht="10.5" customHeight="1">
      <c r="BMP799" s="13" t="s">
        <v>456</v>
      </c>
      <c r="BMT799" s="130"/>
      <c r="BMW799" s="16" t="s">
        <v>457</v>
      </c>
      <c r="BMX799" s="666" t="s">
        <v>458</v>
      </c>
      <c r="BMY799" s="618"/>
      <c r="BMZ799" s="618"/>
      <c r="BNA799" s="16" t="s">
        <v>459</v>
      </c>
      <c r="BNC799" s="144" t="s">
        <v>6</v>
      </c>
    </row>
    <row r="800" spans="1683:1719" ht="10.5" customHeight="1">
      <c r="BMP800" s="13" t="s">
        <v>460</v>
      </c>
      <c r="BMT800" s="130"/>
      <c r="BMW800" s="144" t="s">
        <v>461</v>
      </c>
      <c r="BMX800" s="144" t="s">
        <v>462</v>
      </c>
      <c r="BMY800" s="144" t="s">
        <v>463</v>
      </c>
      <c r="BMZ800" s="144" t="s">
        <v>464</v>
      </c>
      <c r="BNA800" s="144" t="s">
        <v>465</v>
      </c>
      <c r="BNC800" s="145" t="s">
        <v>466</v>
      </c>
    </row>
    <row r="801" spans="1706:1719" ht="9.75" customHeight="1">
      <c r="BMP801" s="13" t="s">
        <v>467</v>
      </c>
      <c r="BMT801" s="130"/>
      <c r="BMW801" s="13" t="s">
        <v>468</v>
      </c>
      <c r="BMX801" s="13" t="s">
        <v>469</v>
      </c>
      <c r="BMY801" s="13" t="s">
        <v>470</v>
      </c>
      <c r="BMZ801" s="13" t="s">
        <v>294</v>
      </c>
      <c r="BNA801" s="13" t="s">
        <v>471</v>
      </c>
      <c r="BNC801" s="128" t="s">
        <v>472</v>
      </c>
    </row>
    <row r="802" spans="1706:1719" ht="9.75" customHeight="1">
      <c r="BMP802" s="13" t="s">
        <v>473</v>
      </c>
      <c r="BMW802" s="13" t="s">
        <v>474</v>
      </c>
      <c r="BMX802" s="13" t="s">
        <v>475</v>
      </c>
      <c r="BMY802" s="13" t="s">
        <v>476</v>
      </c>
      <c r="BMZ802" s="13" t="s">
        <v>297</v>
      </c>
      <c r="BNA802" s="13" t="s">
        <v>477</v>
      </c>
      <c r="BNC802" s="128" t="s">
        <v>478</v>
      </c>
    </row>
    <row r="803" spans="1706:1719" ht="9.75" customHeight="1">
      <c r="BMP803" s="13" t="s">
        <v>479</v>
      </c>
      <c r="BMW803" s="13" t="s">
        <v>414</v>
      </c>
      <c r="BMX803" s="13" t="s">
        <v>480</v>
      </c>
      <c r="BMY803" s="13" t="s">
        <v>481</v>
      </c>
      <c r="BNA803" s="13" t="s">
        <v>482</v>
      </c>
      <c r="BNC803" s="128" t="s">
        <v>483</v>
      </c>
    </row>
    <row r="804" spans="1706:1719" ht="9.75" customHeight="1">
      <c r="BMP804" s="13" t="s">
        <v>484</v>
      </c>
      <c r="BMW804" s="13" t="s">
        <v>451</v>
      </c>
      <c r="BNA804" s="13" t="s">
        <v>485</v>
      </c>
      <c r="BNC804" s="128" t="s">
        <v>486</v>
      </c>
    </row>
    <row r="805" spans="1706:1719" ht="9.75" customHeight="1">
      <c r="BMW805" s="13" t="s">
        <v>454</v>
      </c>
      <c r="BNC805" s="128" t="s">
        <v>487</v>
      </c>
    </row>
    <row r="806" spans="1706:1719" ht="9.75" customHeight="1">
      <c r="BMW806" s="13" t="s">
        <v>488</v>
      </c>
      <c r="BNC806" s="128" t="s">
        <v>489</v>
      </c>
    </row>
    <row r="807" spans="1706:1719" ht="9.75" customHeight="1">
      <c r="BMW807" s="13" t="s">
        <v>490</v>
      </c>
      <c r="BNC807" s="128" t="s">
        <v>491</v>
      </c>
    </row>
    <row r="808" spans="1706:1719" ht="9.75" customHeight="1">
      <c r="BMW808" s="13" t="s">
        <v>492</v>
      </c>
      <c r="BNC808" s="128" t="s">
        <v>493</v>
      </c>
    </row>
    <row r="809" spans="1706:1719" ht="9.75" customHeight="1">
      <c r="BMW809" s="13" t="s">
        <v>404</v>
      </c>
      <c r="BNC809" s="128" t="s">
        <v>494</v>
      </c>
    </row>
    <row r="810" spans="1706:1719" ht="9.75" customHeight="1">
      <c r="BMW810" s="13" t="s">
        <v>456</v>
      </c>
      <c r="BNA810" s="81"/>
      <c r="BNC810" s="128" t="s">
        <v>495</v>
      </c>
    </row>
    <row r="811" spans="1706:1719" ht="9.75" customHeight="1">
      <c r="BMW811" s="13" t="s">
        <v>460</v>
      </c>
      <c r="BNA811" s="81"/>
      <c r="BNC811" s="128" t="s">
        <v>496</v>
      </c>
    </row>
    <row r="812" spans="1706:1719" ht="9.75" customHeight="1">
      <c r="BMW812" s="13" t="s">
        <v>467</v>
      </c>
      <c r="BNA812" s="81"/>
      <c r="BNC812" s="128" t="s">
        <v>497</v>
      </c>
    </row>
    <row r="813" spans="1706:1719" ht="9.75" customHeight="1">
      <c r="BMW813" s="13" t="s">
        <v>473</v>
      </c>
      <c r="BNA813" s="81"/>
      <c r="BNC813" s="128" t="s">
        <v>498</v>
      </c>
    </row>
    <row r="814" spans="1706:1719" ht="9.75" customHeight="1">
      <c r="BMW814" s="13" t="s">
        <v>479</v>
      </c>
      <c r="BNA814" s="81"/>
      <c r="BNC814" s="128" t="s">
        <v>499</v>
      </c>
    </row>
    <row r="815" spans="1706:1719" ht="9.75" customHeight="1">
      <c r="BMW815" s="13" t="s">
        <v>484</v>
      </c>
      <c r="BNA815" s="81"/>
      <c r="BNC815" s="128" t="s">
        <v>500</v>
      </c>
    </row>
    <row r="816" spans="1706:1719" ht="9.75" customHeight="1">
      <c r="BNC816" s="128" t="s">
        <v>501</v>
      </c>
    </row>
    <row r="817" spans="1719:1719" ht="9.75" customHeight="1">
      <c r="BNC817" s="128" t="s">
        <v>502</v>
      </c>
    </row>
    <row r="818" spans="1719:1719" ht="9.75" customHeight="1">
      <c r="BNC818" s="128" t="s">
        <v>503</v>
      </c>
    </row>
    <row r="819" spans="1719:1719" ht="9.75" customHeight="1">
      <c r="BNC819" s="128" t="s">
        <v>504</v>
      </c>
    </row>
    <row r="820" spans="1719:1719" ht="9.75" customHeight="1">
      <c r="BNC820" s="128" t="s">
        <v>505</v>
      </c>
    </row>
    <row r="821" spans="1719:1719" ht="9.75" customHeight="1">
      <c r="BNC821" s="128" t="s">
        <v>506</v>
      </c>
    </row>
    <row r="822" spans="1719:1719" ht="9.75" customHeight="1">
      <c r="BNC822" s="128" t="s">
        <v>507</v>
      </c>
    </row>
    <row r="823" spans="1719:1719" ht="9.75" customHeight="1">
      <c r="BNC823" s="128" t="s">
        <v>508</v>
      </c>
    </row>
    <row r="824" spans="1719:1719" ht="9.75" customHeight="1">
      <c r="BNC824" s="128" t="s">
        <v>509</v>
      </c>
    </row>
    <row r="825" spans="1719:1719" ht="9.75" customHeight="1">
      <c r="BNC825" s="128" t="s">
        <v>5</v>
      </c>
    </row>
    <row r="826" spans="1719:1719" ht="9.75" customHeight="1">
      <c r="BNC826" s="128" t="s">
        <v>510</v>
      </c>
    </row>
    <row r="827" spans="1719:1719" ht="9.75" customHeight="1">
      <c r="BNC827" s="128" t="s">
        <v>511</v>
      </c>
    </row>
    <row r="828" spans="1719:1719" ht="9.75" customHeight="1">
      <c r="BNC828" s="128" t="s">
        <v>512</v>
      </c>
    </row>
    <row r="829" spans="1719:1719" ht="9.75" customHeight="1">
      <c r="BNC829" s="128" t="s">
        <v>513</v>
      </c>
    </row>
    <row r="830" spans="1719:1719" ht="9.75" customHeight="1">
      <c r="BNC830" s="67" t="s">
        <v>514</v>
      </c>
    </row>
    <row r="831" spans="1719:1719" ht="9.75" customHeight="1">
      <c r="BNC831" s="128" t="s">
        <v>515</v>
      </c>
    </row>
    <row r="832" spans="1719:1719" ht="9.75" customHeight="1">
      <c r="BNC832" s="128" t="s">
        <v>516</v>
      </c>
    </row>
    <row r="833" spans="1719:1725" ht="9.75" customHeight="1">
      <c r="BNC833" s="128" t="s">
        <v>517</v>
      </c>
    </row>
    <row r="834" spans="1719:1725" ht="9.75" customHeight="1">
      <c r="BNC834" s="128" t="s">
        <v>518</v>
      </c>
    </row>
    <row r="835" spans="1719:1725" ht="9.75" customHeight="1"/>
    <row r="836" spans="1719:1725" ht="9.75" customHeight="1"/>
    <row r="837" spans="1719:1725" ht="9.75" customHeight="1">
      <c r="BNE837" s="13" t="s">
        <v>69</v>
      </c>
    </row>
    <row r="838" spans="1719:1725" ht="9.75" customHeight="1">
      <c r="BNE838" s="13" t="s">
        <v>286</v>
      </c>
    </row>
    <row r="839" spans="1719:1725" ht="9.75" customHeight="1"/>
    <row r="840" spans="1719:1725" ht="9.75" customHeight="1">
      <c r="BNG840" s="13" t="s">
        <v>519</v>
      </c>
    </row>
    <row r="841" spans="1719:1725" ht="9.75" customHeight="1">
      <c r="BNG841" s="13" t="s">
        <v>520</v>
      </c>
    </row>
    <row r="842" spans="1719:1725" ht="9.75" customHeight="1">
      <c r="BNG842" s="13" t="s">
        <v>521</v>
      </c>
    </row>
    <row r="843" spans="1719:1725" ht="9.75" customHeight="1">
      <c r="BNG843" s="13" t="s">
        <v>522</v>
      </c>
    </row>
    <row r="844" spans="1719:1725" ht="9.75" customHeight="1"/>
    <row r="845" spans="1719:1725" ht="9.75" customHeight="1">
      <c r="BNI845" s="13" t="s">
        <v>523</v>
      </c>
    </row>
    <row r="846" spans="1719:1725" ht="9.75" customHeight="1">
      <c r="BNI846" s="13" t="s">
        <v>524</v>
      </c>
    </row>
    <row r="847" spans="1719:1725" ht="9.75" customHeight="1">
      <c r="BNI847" s="13" t="s">
        <v>525</v>
      </c>
    </row>
    <row r="850" spans="1728:1730" ht="9.75" customHeight="1">
      <c r="BNL850" s="146" t="s">
        <v>526</v>
      </c>
      <c r="BNM850" s="146"/>
      <c r="BNN850" s="146"/>
    </row>
    <row r="851" spans="1728:1730" ht="9.75" customHeight="1">
      <c r="BNL851" s="146" t="s">
        <v>527</v>
      </c>
      <c r="BNM851" s="146"/>
      <c r="BNN851" s="146"/>
    </row>
    <row r="852" spans="1728:1730" ht="9.75" customHeight="1">
      <c r="BNL852" s="146" t="s">
        <v>528</v>
      </c>
      <c r="BNM852" s="146"/>
      <c r="BNN852" s="146"/>
    </row>
    <row r="853" spans="1728:1730" ht="9.75" customHeight="1">
      <c r="BNL853" s="146" t="s">
        <v>529</v>
      </c>
      <c r="BNM853" s="146"/>
      <c r="BNN853" s="146"/>
    </row>
    <row r="854" spans="1728:1730" ht="9.75" customHeight="1">
      <c r="BNL854" s="146" t="s">
        <v>530</v>
      </c>
      <c r="BNM854" s="146"/>
      <c r="BNN854" s="146"/>
    </row>
    <row r="855" spans="1728:1730" ht="9.75" customHeight="1">
      <c r="BNL855" s="146" t="s">
        <v>531</v>
      </c>
      <c r="BNM855" s="146"/>
      <c r="BNN855" s="146"/>
    </row>
    <row r="856" spans="1728:1730" ht="9.75" customHeight="1">
      <c r="BNL856" s="146" t="s">
        <v>532</v>
      </c>
      <c r="BNM856" s="146"/>
      <c r="BNN856" s="146"/>
    </row>
    <row r="857" spans="1728:1730" ht="9.75" customHeight="1">
      <c r="BNL857" s="146" t="s">
        <v>533</v>
      </c>
      <c r="BNM857" s="146"/>
      <c r="BNN857" s="146"/>
    </row>
    <row r="858" spans="1728:1730" ht="9.75" customHeight="1">
      <c r="BNL858" s="146" t="s">
        <v>534</v>
      </c>
      <c r="BNM858" s="146"/>
      <c r="BNN858" s="146"/>
    </row>
    <row r="859" spans="1728:1730" ht="9.75" customHeight="1">
      <c r="BNL859" s="146" t="s">
        <v>535</v>
      </c>
      <c r="BNM859" s="146"/>
      <c r="BNN859" s="146"/>
    </row>
    <row r="860" spans="1728:1730" ht="9.75" customHeight="1">
      <c r="BNL860" s="146" t="s">
        <v>536</v>
      </c>
      <c r="BNM860" s="146"/>
      <c r="BNN860" s="146"/>
    </row>
    <row r="861" spans="1728:1730" ht="9.75" customHeight="1">
      <c r="BNL861" s="146"/>
      <c r="BNM861" s="146"/>
      <c r="BNN861" s="146"/>
    </row>
    <row r="862" spans="1728:1730" ht="9.75" customHeight="1">
      <c r="BNL862" s="146"/>
      <c r="BNM862" s="146"/>
      <c r="BNN862" s="146" t="s">
        <v>537</v>
      </c>
    </row>
    <row r="863" spans="1728:1730" ht="9.75" customHeight="1">
      <c r="BNL863" s="146"/>
      <c r="BNM863" s="146"/>
      <c r="BNN863" s="146" t="s">
        <v>538</v>
      </c>
    </row>
    <row r="864" spans="1728:1730" ht="9.75" customHeight="1">
      <c r="BNL864" s="146"/>
      <c r="BNM864" s="146"/>
      <c r="BNN864" s="146" t="s">
        <v>539</v>
      </c>
    </row>
    <row r="865" spans="1730:1734" ht="9.75" customHeight="1">
      <c r="BNN865" s="146" t="s">
        <v>540</v>
      </c>
      <c r="BNO865" s="146"/>
      <c r="BNP865" s="146"/>
      <c r="BNQ865" s="146"/>
      <c r="BNR865" s="146"/>
    </row>
    <row r="866" spans="1730:1734" ht="9.75" customHeight="1">
      <c r="BNN866" s="146"/>
      <c r="BNO866" s="146"/>
      <c r="BNP866" s="146"/>
      <c r="BNQ866" s="146"/>
      <c r="BNR866" s="146"/>
    </row>
    <row r="867" spans="1730:1734" ht="9.75" customHeight="1">
      <c r="BNN867" s="146" t="s">
        <v>541</v>
      </c>
      <c r="BNO867" s="146"/>
      <c r="BNP867" s="146"/>
      <c r="BNQ867" s="146"/>
      <c r="BNR867" s="146"/>
    </row>
    <row r="868" spans="1730:1734" ht="10.5" customHeight="1">
      <c r="BNN868" s="146"/>
      <c r="BNO868" s="146"/>
      <c r="BNP868" s="147" t="s">
        <v>542</v>
      </c>
      <c r="BNQ868" s="146"/>
      <c r="BNR868" s="146"/>
    </row>
    <row r="869" spans="1730:1734" ht="9.75" customHeight="1">
      <c r="BNN869" s="146"/>
      <c r="BNO869" s="146"/>
      <c r="BNP869" s="146" t="s">
        <v>445</v>
      </c>
      <c r="BNQ869" s="146"/>
      <c r="BNR869" s="146"/>
    </row>
    <row r="870" spans="1730:1734" ht="9.75" customHeight="1">
      <c r="BNN870" s="146"/>
      <c r="BNO870" s="146"/>
      <c r="BNP870" s="146" t="s">
        <v>448</v>
      </c>
      <c r="BNQ870" s="146"/>
      <c r="BNR870" s="146"/>
    </row>
    <row r="871" spans="1730:1734" ht="9.75" customHeight="1">
      <c r="BNN871" s="146"/>
      <c r="BNO871" s="146"/>
      <c r="BNP871" s="146" t="s">
        <v>451</v>
      </c>
      <c r="BNQ871" s="146"/>
      <c r="BNR871" s="146"/>
    </row>
    <row r="872" spans="1730:1734" ht="9.75" customHeight="1">
      <c r="BNN872" s="146"/>
      <c r="BNO872" s="146"/>
      <c r="BNP872" s="146" t="s">
        <v>454</v>
      </c>
      <c r="BNQ872" s="146"/>
      <c r="BNR872" s="146"/>
    </row>
    <row r="873" spans="1730:1734" ht="9.75" customHeight="1">
      <c r="BNN873" s="146"/>
      <c r="BNO873" s="146"/>
      <c r="BNP873" s="146" t="s">
        <v>455</v>
      </c>
      <c r="BNQ873" s="146"/>
      <c r="BNR873" s="146"/>
    </row>
    <row r="874" spans="1730:1734" ht="9.75" customHeight="1">
      <c r="BNN874" s="146"/>
      <c r="BNO874" s="146"/>
      <c r="BNP874" s="146" t="s">
        <v>456</v>
      </c>
      <c r="BNQ874" s="146"/>
      <c r="BNR874" s="146"/>
    </row>
    <row r="875" spans="1730:1734" ht="9.75" customHeight="1">
      <c r="BNN875" s="146"/>
      <c r="BNO875" s="146"/>
      <c r="BNP875" s="146" t="s">
        <v>460</v>
      </c>
      <c r="BNQ875" s="146"/>
      <c r="BNR875" s="146"/>
    </row>
    <row r="876" spans="1730:1734" ht="9.75" customHeight="1">
      <c r="BNN876" s="146"/>
      <c r="BNO876" s="146"/>
      <c r="BNP876" s="146" t="s">
        <v>467</v>
      </c>
      <c r="BNQ876" s="146"/>
      <c r="BNR876" s="146"/>
    </row>
    <row r="877" spans="1730:1734" ht="9.75" customHeight="1">
      <c r="BNN877" s="146"/>
      <c r="BNO877" s="146"/>
      <c r="BNP877" s="146" t="s">
        <v>473</v>
      </c>
      <c r="BNQ877" s="146"/>
      <c r="BNR877" s="146"/>
    </row>
    <row r="878" spans="1730:1734" ht="9.75" customHeight="1">
      <c r="BNN878" s="146"/>
      <c r="BNO878" s="146"/>
      <c r="BNP878" s="146" t="s">
        <v>479</v>
      </c>
      <c r="BNQ878" s="146"/>
      <c r="BNR878" s="146"/>
    </row>
    <row r="879" spans="1730:1734" ht="9.75" customHeight="1">
      <c r="BNN879" s="146"/>
      <c r="BNO879" s="146"/>
      <c r="BNP879" s="146" t="s">
        <v>484</v>
      </c>
      <c r="BNQ879" s="146"/>
      <c r="BNR879" s="146" t="s">
        <v>543</v>
      </c>
    </row>
    <row r="880" spans="1730:1734" ht="9.75" customHeight="1">
      <c r="BNN880" s="146"/>
      <c r="BNO880" s="146"/>
      <c r="BNP880" s="146"/>
      <c r="BNQ880" s="146"/>
      <c r="BNR880" s="146" t="s">
        <v>519</v>
      </c>
    </row>
    <row r="881" spans="1734:1738" ht="9.75" customHeight="1">
      <c r="BNR881" s="146" t="s">
        <v>520</v>
      </c>
      <c r="BNS881" s="146"/>
      <c r="BNT881" s="146"/>
      <c r="BNU881" s="146"/>
      <c r="BNV881" s="146"/>
    </row>
    <row r="882" spans="1734:1738" ht="9.75" customHeight="1">
      <c r="BNR882" s="146" t="s">
        <v>521</v>
      </c>
      <c r="BNS882" s="146"/>
      <c r="BNT882" s="146"/>
      <c r="BNU882" s="146"/>
      <c r="BNV882" s="146"/>
    </row>
    <row r="883" spans="1734:1738" ht="9.75" customHeight="1">
      <c r="BNR883" s="146" t="s">
        <v>522</v>
      </c>
      <c r="BNS883" s="146"/>
      <c r="BNT883" s="146"/>
      <c r="BNU883" s="146"/>
      <c r="BNV883" s="146"/>
    </row>
    <row r="884" spans="1734:1738" ht="9.75" customHeight="1">
      <c r="BNR884" s="146"/>
      <c r="BNS884" s="146"/>
      <c r="BNT884" s="146"/>
      <c r="BNU884" s="146"/>
      <c r="BNV884" s="146"/>
    </row>
    <row r="885" spans="1734:1738" ht="9.75" customHeight="1">
      <c r="BNR885" s="146"/>
      <c r="BNS885" s="146"/>
      <c r="BNT885" s="146" t="s">
        <v>544</v>
      </c>
      <c r="BNU885" s="146"/>
      <c r="BNV885" s="146"/>
    </row>
    <row r="886" spans="1734:1738" ht="30" customHeight="1">
      <c r="BNR886" s="146"/>
      <c r="BNS886" s="146"/>
      <c r="BNT886" s="148" t="s">
        <v>545</v>
      </c>
      <c r="BNU886" s="146"/>
      <c r="BNV886" s="146"/>
    </row>
    <row r="887" spans="1734:1738" ht="9.75" customHeight="1">
      <c r="BNR887" s="146"/>
      <c r="BNS887" s="146"/>
      <c r="BNT887" s="149" t="s">
        <v>546</v>
      </c>
      <c r="BNU887" s="146"/>
      <c r="BNV887" s="146"/>
    </row>
    <row r="888" spans="1734:1738" ht="9.75" customHeight="1">
      <c r="BNR888" s="146"/>
      <c r="BNS888" s="146"/>
      <c r="BNT888" s="149" t="s">
        <v>547</v>
      </c>
      <c r="BNU888" s="146"/>
      <c r="BNV888" s="146"/>
    </row>
    <row r="889" spans="1734:1738" ht="9.75" customHeight="1">
      <c r="BNR889" s="146"/>
      <c r="BNS889" s="146"/>
      <c r="BNT889" s="149" t="s">
        <v>548</v>
      </c>
      <c r="BNU889" s="146"/>
      <c r="BNV889" s="146"/>
    </row>
    <row r="890" spans="1734:1738" ht="9.75" customHeight="1">
      <c r="BNR890" s="146"/>
      <c r="BNS890" s="146"/>
      <c r="BNT890" s="149" t="s">
        <v>549</v>
      </c>
      <c r="BNU890" s="146"/>
      <c r="BNV890" s="146"/>
    </row>
    <row r="891" spans="1734:1738" ht="49.5" customHeight="1">
      <c r="BNR891" s="146"/>
      <c r="BNS891" s="146"/>
      <c r="BNT891" s="148" t="s">
        <v>550</v>
      </c>
      <c r="BNU891" s="146"/>
      <c r="BNV891" s="146"/>
    </row>
    <row r="892" spans="1734:1738" ht="9.75" customHeight="1">
      <c r="BNR892" s="146"/>
      <c r="BNS892" s="146"/>
      <c r="BNT892" s="149" t="s">
        <v>551</v>
      </c>
      <c r="BNU892" s="146"/>
      <c r="BNV892" s="146"/>
    </row>
    <row r="893" spans="1734:1738" ht="9.75" customHeight="1">
      <c r="BNR893" s="146"/>
      <c r="BNS893" s="146"/>
      <c r="BNT893" s="148" t="s">
        <v>484</v>
      </c>
      <c r="BNU893" s="146"/>
      <c r="BNV893" s="146"/>
    </row>
    <row r="894" spans="1734:1738" ht="9.75" customHeight="1">
      <c r="BNR894" s="146"/>
      <c r="BNS894" s="146"/>
      <c r="BNT894" s="149" t="s">
        <v>541</v>
      </c>
      <c r="BNU894" s="146"/>
      <c r="BNV894" s="146"/>
    </row>
    <row r="895" spans="1734:1738" ht="9.75" customHeight="1">
      <c r="BNR895" s="146"/>
      <c r="BNS895" s="146"/>
      <c r="BNT895" s="149"/>
      <c r="BNU895" s="146"/>
      <c r="BNV895" s="146"/>
    </row>
    <row r="896" spans="1734:1738" ht="9.75" customHeight="1">
      <c r="BNR896" s="146"/>
      <c r="BNS896" s="146"/>
      <c r="BNT896" s="146"/>
      <c r="BNU896" s="146"/>
      <c r="BNV896" s="146" t="s">
        <v>69</v>
      </c>
    </row>
    <row r="897" spans="1738:1742" ht="9.75" customHeight="1">
      <c r="BNV897" s="146" t="s">
        <v>286</v>
      </c>
      <c r="BNW897" s="146"/>
      <c r="BNX897" s="146"/>
      <c r="BNY897" s="146"/>
      <c r="BNZ897" s="146"/>
    </row>
    <row r="898" spans="1738:1742" ht="9.75" customHeight="1">
      <c r="BNV898" s="146"/>
      <c r="BNW898" s="146"/>
      <c r="BNX898" s="146"/>
      <c r="BNY898" s="146"/>
      <c r="BNZ898" s="146"/>
    </row>
    <row r="899" spans="1738:1742" ht="9.75" customHeight="1">
      <c r="BNV899" s="146"/>
      <c r="BNW899" s="146" t="s">
        <v>294</v>
      </c>
      <c r="BNX899" s="146"/>
      <c r="BNY899" s="146"/>
      <c r="BNZ899" s="146"/>
    </row>
    <row r="900" spans="1738:1742" ht="9.75" customHeight="1">
      <c r="BNV900" s="146"/>
      <c r="BNW900" s="146" t="s">
        <v>297</v>
      </c>
      <c r="BNX900" s="146"/>
      <c r="BNY900" s="146"/>
      <c r="BNZ900" s="146"/>
    </row>
    <row r="901" spans="1738:1742" ht="9.75" customHeight="1">
      <c r="BNV901" s="146"/>
      <c r="BNW901" s="146"/>
      <c r="BNX901" s="146"/>
      <c r="BNY901" s="146"/>
      <c r="BNZ901" s="146"/>
    </row>
    <row r="902" spans="1738:1742" ht="9.75" customHeight="1">
      <c r="BNV902" s="146"/>
      <c r="BNW902" s="146"/>
      <c r="BNX902" s="146"/>
      <c r="BNY902" s="146"/>
      <c r="BNZ902" s="146"/>
    </row>
    <row r="903" spans="1738:1742" ht="9.75" customHeight="1">
      <c r="BNV903" s="146"/>
      <c r="BNW903" s="146"/>
      <c r="BNX903" s="146"/>
      <c r="BNY903" s="146"/>
      <c r="BNZ903" s="146"/>
    </row>
    <row r="904" spans="1738:1742" ht="9.75" customHeight="1">
      <c r="BNV904" s="146"/>
      <c r="BNW904" s="146"/>
      <c r="BNX904" s="146"/>
      <c r="BNY904" s="146"/>
      <c r="BNZ904" s="146"/>
    </row>
    <row r="905" spans="1738:1742" ht="9.75" customHeight="1">
      <c r="BNV905" s="146"/>
      <c r="BNW905" s="146"/>
      <c r="BNX905" s="146"/>
      <c r="BNY905" s="146"/>
      <c r="BNZ905" s="146"/>
    </row>
    <row r="906" spans="1738:1742" ht="9.75" customHeight="1">
      <c r="BNV906" s="146"/>
      <c r="BNW906" s="146"/>
      <c r="BNX906" s="146"/>
      <c r="BNY906" s="146" t="s">
        <v>293</v>
      </c>
      <c r="BNZ906" s="146"/>
    </row>
    <row r="907" spans="1738:1742" ht="9.75" customHeight="1">
      <c r="BNV907" s="146"/>
      <c r="BNW907" s="146"/>
      <c r="BNX907" s="146"/>
      <c r="BNY907" s="146" t="s">
        <v>340</v>
      </c>
      <c r="BNZ907" s="146"/>
    </row>
    <row r="908" spans="1738:1742" ht="9.75" customHeight="1">
      <c r="BNV908" s="146"/>
      <c r="BNW908" s="146"/>
      <c r="BNX908" s="146"/>
      <c r="BNY908" s="146" t="s">
        <v>552</v>
      </c>
      <c r="BNZ908" s="146"/>
    </row>
    <row r="909" spans="1738:1742" ht="9.75" customHeight="1">
      <c r="BNV909" s="146"/>
      <c r="BNW909" s="146"/>
      <c r="BNX909" s="146"/>
      <c r="BNY909" s="146"/>
      <c r="BNZ909" s="146"/>
    </row>
    <row r="910" spans="1738:1742" ht="9.75" customHeight="1">
      <c r="BNV910" s="146"/>
      <c r="BNW910" s="146"/>
      <c r="BNX910" s="146"/>
      <c r="BNY910" s="146"/>
      <c r="BNZ910" s="146"/>
    </row>
    <row r="911" spans="1738:1742" ht="9.75" customHeight="1">
      <c r="BNV911" s="146"/>
      <c r="BNW911" s="146"/>
      <c r="BNX911" s="146"/>
      <c r="BNY911" s="146"/>
      <c r="BNZ911" s="146"/>
    </row>
    <row r="912" spans="1738:1742" ht="9.75" customHeight="1">
      <c r="BNV912" s="146"/>
      <c r="BNW912" s="146"/>
      <c r="BNX912" s="146"/>
      <c r="BNY912" s="146"/>
      <c r="BNZ912" s="146" t="s">
        <v>553</v>
      </c>
    </row>
    <row r="913" spans="1742:1746" ht="9.75" customHeight="1">
      <c r="BNZ913" s="146" t="s">
        <v>295</v>
      </c>
      <c r="BOA913" s="146"/>
      <c r="BOB913" s="146"/>
      <c r="BOC913" s="146"/>
      <c r="BOD913" s="146"/>
    </row>
    <row r="914" spans="1742:1746" ht="9.75" customHeight="1">
      <c r="BNZ914" s="146" t="s">
        <v>292</v>
      </c>
      <c r="BOA914" s="146"/>
      <c r="BOB914" s="146"/>
      <c r="BOC914" s="146"/>
      <c r="BOD914" s="146"/>
    </row>
    <row r="915" spans="1742:1746" ht="9.75" customHeight="1">
      <c r="BNZ915" s="146"/>
      <c r="BOA915" s="146"/>
      <c r="BOB915" s="146"/>
      <c r="BOC915" s="146"/>
      <c r="BOD915" s="146"/>
    </row>
    <row r="916" spans="1742:1746" ht="9.75" customHeight="1">
      <c r="BNZ916" s="146"/>
      <c r="BOA916" s="146"/>
      <c r="BOB916" s="146"/>
      <c r="BOC916" s="146"/>
      <c r="BOD916" s="146"/>
    </row>
    <row r="917" spans="1742:1746" ht="9.75" customHeight="1">
      <c r="BNZ917" s="146"/>
      <c r="BOA917" s="146"/>
      <c r="BOB917" s="146"/>
      <c r="BOC917" s="146"/>
      <c r="BOD917" s="146"/>
    </row>
    <row r="918" spans="1742:1746" ht="9.75" customHeight="1">
      <c r="BNZ918" s="146"/>
      <c r="BOA918" s="146"/>
      <c r="BOB918" s="146" t="s">
        <v>554</v>
      </c>
      <c r="BOC918" s="146"/>
      <c r="BOD918" s="146"/>
    </row>
    <row r="919" spans="1742:1746" ht="9.75" customHeight="1">
      <c r="BNZ919" s="146"/>
      <c r="BOA919" s="146"/>
      <c r="BOB919" s="146" t="s">
        <v>555</v>
      </c>
      <c r="BOC919" s="146"/>
      <c r="BOD919" s="146"/>
    </row>
    <row r="920" spans="1742:1746" ht="9.75" customHeight="1">
      <c r="BNZ920" s="146"/>
      <c r="BOA920" s="146"/>
      <c r="BOB920" s="146" t="s">
        <v>556</v>
      </c>
      <c r="BOC920" s="146"/>
      <c r="BOD920" s="146"/>
    </row>
    <row r="921" spans="1742:1746" ht="9.75" customHeight="1">
      <c r="BNZ921" s="146"/>
      <c r="BOA921" s="146"/>
      <c r="BOB921" s="146"/>
      <c r="BOC921" s="146"/>
      <c r="BOD921" s="146"/>
    </row>
    <row r="922" spans="1742:1746" ht="9.75" customHeight="1">
      <c r="BNZ922" s="146"/>
      <c r="BOA922" s="146"/>
      <c r="BOB922" s="146"/>
      <c r="BOC922" s="146" t="s">
        <v>481</v>
      </c>
      <c r="BOD922" s="146"/>
    </row>
    <row r="923" spans="1742:1746" ht="9.75" customHeight="1">
      <c r="BNZ923" s="146"/>
      <c r="BOA923" s="146"/>
      <c r="BOB923" s="146"/>
      <c r="BOC923" s="146" t="s">
        <v>477</v>
      </c>
      <c r="BOD923" s="146"/>
    </row>
    <row r="924" spans="1742:1746" ht="9.75" customHeight="1">
      <c r="BNZ924" s="146"/>
      <c r="BOA924" s="146"/>
      <c r="BOB924" s="146"/>
      <c r="BOC924" s="146" t="s">
        <v>557</v>
      </c>
      <c r="BOD924" s="146"/>
    </row>
    <row r="925" spans="1742:1746" ht="9.75" customHeight="1">
      <c r="BNZ925" s="146"/>
      <c r="BOA925" s="146"/>
      <c r="BOB925" s="146"/>
      <c r="BOC925" s="146"/>
      <c r="BOD925" s="146"/>
    </row>
    <row r="926" spans="1742:1746" ht="9.75" customHeight="1">
      <c r="BNZ926" s="146"/>
      <c r="BOA926" s="146"/>
      <c r="BOB926" s="146"/>
      <c r="BOC926" s="146"/>
      <c r="BOD926" s="146" t="s">
        <v>558</v>
      </c>
    </row>
    <row r="927" spans="1742:1746" ht="9.75" customHeight="1">
      <c r="BNZ927" s="146"/>
      <c r="BOA927" s="146"/>
      <c r="BOB927" s="146"/>
      <c r="BOC927" s="146"/>
      <c r="BOD927" s="146" t="s">
        <v>559</v>
      </c>
    </row>
    <row r="928" spans="1742:1746" ht="9.75" customHeight="1">
      <c r="BNZ928" s="146"/>
      <c r="BOA928" s="146"/>
      <c r="BOB928" s="146"/>
      <c r="BOC928" s="146"/>
      <c r="BOD928" s="146" t="s">
        <v>560</v>
      </c>
    </row>
    <row r="930" spans="1747:1759" ht="9.75" customHeight="1">
      <c r="BOE930" s="149" t="s">
        <v>291</v>
      </c>
      <c r="BOF930" s="146"/>
      <c r="BOG930" s="146"/>
      <c r="BOH930" s="146"/>
      <c r="BOI930" s="146"/>
      <c r="BOJ930" s="146"/>
      <c r="BOK930" s="146"/>
      <c r="BOL930" s="146"/>
      <c r="BOM930" s="146"/>
      <c r="BON930" s="146"/>
      <c r="BOO930" s="146"/>
      <c r="BOP930" s="146"/>
      <c r="BOQ930" s="146"/>
    </row>
    <row r="931" spans="1747:1759" ht="9.75" customHeight="1">
      <c r="BOE931" s="149" t="s">
        <v>296</v>
      </c>
      <c r="BOF931" s="146"/>
      <c r="BOG931" s="146"/>
      <c r="BOH931" s="146"/>
      <c r="BOI931" s="146"/>
      <c r="BOJ931" s="146"/>
      <c r="BOK931" s="146"/>
      <c r="BOL931" s="146"/>
      <c r="BOM931" s="146"/>
      <c r="BON931" s="146"/>
      <c r="BOO931" s="146"/>
      <c r="BOP931" s="146"/>
      <c r="BOQ931" s="146"/>
    </row>
    <row r="932" spans="1747:1759" ht="9.75" customHeight="1">
      <c r="BOE932" s="149"/>
      <c r="BOF932" s="146"/>
      <c r="BOG932" s="146"/>
      <c r="BOH932" s="146"/>
      <c r="BOI932" s="146"/>
      <c r="BOJ932" s="146"/>
      <c r="BOK932" s="146"/>
      <c r="BOL932" s="146"/>
      <c r="BOM932" s="146"/>
      <c r="BON932" s="146"/>
      <c r="BOO932" s="146"/>
      <c r="BOP932" s="146"/>
      <c r="BOQ932" s="146"/>
    </row>
    <row r="933" spans="1747:1759" ht="9.75" customHeight="1">
      <c r="BOE933" s="146"/>
      <c r="BOF933" s="146"/>
      <c r="BOG933" s="146"/>
      <c r="BOH933" s="146"/>
      <c r="BOI933" s="146"/>
      <c r="BOJ933" s="146"/>
      <c r="BOK933" s="146"/>
      <c r="BOL933" s="146"/>
      <c r="BOM933" s="146"/>
      <c r="BON933" s="146"/>
      <c r="BOO933" s="146"/>
      <c r="BOP933" s="146"/>
      <c r="BOQ933" s="146"/>
    </row>
    <row r="934" spans="1747:1759" ht="9.75" customHeight="1">
      <c r="BOE934" s="146"/>
      <c r="BOF934" s="146"/>
      <c r="BOG934" s="146"/>
      <c r="BOH934" s="146"/>
      <c r="BOI934" s="146"/>
      <c r="BOJ934" s="146"/>
      <c r="BOK934" s="146"/>
      <c r="BOL934" s="146"/>
      <c r="BOM934" s="146"/>
      <c r="BON934" s="146"/>
      <c r="BOO934" s="146"/>
      <c r="BOP934" s="146"/>
      <c r="BOQ934" s="146"/>
    </row>
    <row r="935" spans="1747:1759" ht="9.75" customHeight="1">
      <c r="BOE935" s="146"/>
      <c r="BOF935" s="146"/>
      <c r="BOG935" s="146"/>
      <c r="BOH935" s="146"/>
      <c r="BOI935" s="146"/>
      <c r="BOJ935" s="146"/>
      <c r="BOK935" s="146"/>
      <c r="BOL935" s="146"/>
      <c r="BOM935" s="146"/>
      <c r="BON935" s="146"/>
      <c r="BOO935" s="639" t="s">
        <v>124</v>
      </c>
      <c r="BOP935" s="605"/>
      <c r="BOQ935" s="606"/>
    </row>
    <row r="936" spans="1747:1759" ht="9.75" customHeight="1">
      <c r="BOE936" s="146"/>
      <c r="BOF936" s="146"/>
      <c r="BOG936" s="146"/>
      <c r="BOH936" s="146"/>
      <c r="BOI936" s="146"/>
      <c r="BOJ936" s="146"/>
      <c r="BOK936" s="146"/>
      <c r="BOL936" s="146"/>
      <c r="BOM936" s="151">
        <v>1</v>
      </c>
      <c r="BON936" s="151">
        <v>2</v>
      </c>
      <c r="BOO936" s="151">
        <v>3</v>
      </c>
      <c r="BOP936" s="150">
        <v>4</v>
      </c>
      <c r="BOQ936" s="150">
        <v>5</v>
      </c>
    </row>
    <row r="937" spans="1747:1759" ht="9.75" customHeight="1">
      <c r="BOE937" s="146"/>
      <c r="BOF937" s="146"/>
      <c r="BOG937" s="146"/>
      <c r="BOH937" s="146"/>
      <c r="BOI937" s="146"/>
      <c r="BOJ937" s="146"/>
      <c r="BOK937" s="146"/>
      <c r="BOL937" s="146"/>
      <c r="BOM937" s="149" t="s">
        <v>384</v>
      </c>
      <c r="BON937" s="149" t="s">
        <v>385</v>
      </c>
      <c r="BOO937" s="149" t="s">
        <v>299</v>
      </c>
      <c r="BOP937" s="149" t="s">
        <v>316</v>
      </c>
      <c r="BOQ937" s="149" t="s">
        <v>386</v>
      </c>
    </row>
    <row r="938" spans="1747:1759" ht="9.75" customHeight="1">
      <c r="BOE938" s="146"/>
      <c r="BOF938" s="146"/>
      <c r="BOG938" s="146"/>
      <c r="BOH938" s="146"/>
      <c r="BOI938" s="146"/>
      <c r="BOJ938" s="146"/>
      <c r="BOK938" s="146"/>
      <c r="BOL938" s="146"/>
      <c r="BOM938" s="152">
        <v>0.2</v>
      </c>
      <c r="BON938" s="152">
        <v>0.4</v>
      </c>
      <c r="BOO938" s="152">
        <v>0.6</v>
      </c>
      <c r="BOP938" s="152">
        <v>0.8</v>
      </c>
      <c r="BOQ938" s="152">
        <v>1</v>
      </c>
    </row>
    <row r="939" spans="1747:1759" ht="9.75" customHeight="1">
      <c r="BOE939" s="146"/>
      <c r="BOF939" s="146"/>
      <c r="BOG939" s="146"/>
      <c r="BOH939" s="146"/>
      <c r="BOI939" s="146"/>
      <c r="BOJ939" s="146"/>
      <c r="BOK939" s="146"/>
      <c r="BOL939" s="146"/>
      <c r="BOM939" s="151"/>
      <c r="BON939" s="151"/>
      <c r="BOO939" s="151"/>
      <c r="BOP939" s="150"/>
      <c r="BOQ939" s="150"/>
    </row>
    <row r="940" spans="1747:1759" ht="9.75" customHeight="1">
      <c r="BOE940" s="146"/>
      <c r="BOF940" s="146"/>
      <c r="BOG940" s="652" t="s">
        <v>122</v>
      </c>
      <c r="BOH940" s="154">
        <v>5</v>
      </c>
      <c r="BOI940" s="149" t="s">
        <v>387</v>
      </c>
      <c r="BOJ940" s="152">
        <v>1</v>
      </c>
      <c r="BOK940" s="146" t="s">
        <v>561</v>
      </c>
      <c r="BOL940" s="155">
        <v>1</v>
      </c>
      <c r="BOM940" s="151" t="s">
        <v>389</v>
      </c>
      <c r="BON940" s="151" t="s">
        <v>389</v>
      </c>
      <c r="BOO940" s="151" t="s">
        <v>389</v>
      </c>
      <c r="BOP940" s="151" t="s">
        <v>389</v>
      </c>
      <c r="BOQ940" s="151" t="s">
        <v>390</v>
      </c>
    </row>
    <row r="941" spans="1747:1759" ht="9.75" customHeight="1">
      <c r="BOE941" s="146"/>
      <c r="BOF941" s="146"/>
      <c r="BOG941" s="653"/>
      <c r="BOH941" s="154">
        <v>4</v>
      </c>
      <c r="BOI941" s="149" t="s">
        <v>311</v>
      </c>
      <c r="BOJ941" s="152">
        <v>0.8</v>
      </c>
      <c r="BOK941" s="146" t="s">
        <v>562</v>
      </c>
      <c r="BOL941" s="155">
        <v>0.8</v>
      </c>
      <c r="BOM941" s="151" t="s">
        <v>388</v>
      </c>
      <c r="BON941" s="151" t="s">
        <v>388</v>
      </c>
      <c r="BOO941" s="151" t="s">
        <v>389</v>
      </c>
      <c r="BOP941" s="151" t="s">
        <v>389</v>
      </c>
      <c r="BOQ941" s="151" t="s">
        <v>390</v>
      </c>
    </row>
    <row r="942" spans="1747:1759" ht="9.75" customHeight="1">
      <c r="BOE942" s="146"/>
      <c r="BOF942" s="146"/>
      <c r="BOG942" s="653"/>
      <c r="BOH942" s="154">
        <v>3</v>
      </c>
      <c r="BOI942" s="149" t="s">
        <v>285</v>
      </c>
      <c r="BOJ942" s="152">
        <v>0.6</v>
      </c>
      <c r="BOK942" s="146" t="s">
        <v>563</v>
      </c>
      <c r="BOL942" s="155">
        <v>0.6</v>
      </c>
      <c r="BOM942" s="151" t="s">
        <v>388</v>
      </c>
      <c r="BON942" s="151" t="s">
        <v>388</v>
      </c>
      <c r="BOO942" s="151" t="s">
        <v>388</v>
      </c>
      <c r="BOP942" s="151" t="s">
        <v>389</v>
      </c>
      <c r="BOQ942" s="151" t="s">
        <v>390</v>
      </c>
    </row>
    <row r="943" spans="1747:1759" ht="9.75" customHeight="1">
      <c r="BOE943" s="146"/>
      <c r="BOF943" s="146"/>
      <c r="BOG943" s="653"/>
      <c r="BOH943" s="154">
        <v>2</v>
      </c>
      <c r="BOI943" s="149" t="s">
        <v>315</v>
      </c>
      <c r="BOJ943" s="152">
        <v>0.4</v>
      </c>
      <c r="BOK943" s="146" t="s">
        <v>564</v>
      </c>
      <c r="BOL943" s="155">
        <v>0.4</v>
      </c>
      <c r="BOM943" s="151" t="s">
        <v>70</v>
      </c>
      <c r="BON943" s="151" t="s">
        <v>388</v>
      </c>
      <c r="BOO943" s="151" t="s">
        <v>388</v>
      </c>
      <c r="BOP943" s="151" t="s">
        <v>389</v>
      </c>
      <c r="BOQ943" s="151" t="s">
        <v>390</v>
      </c>
    </row>
    <row r="944" spans="1747:1759" ht="9.75" customHeight="1">
      <c r="BOE944" s="146"/>
      <c r="BOF944" s="146"/>
      <c r="BOG944" s="653"/>
      <c r="BOH944" s="154">
        <v>1</v>
      </c>
      <c r="BOI944" s="149" t="s">
        <v>298</v>
      </c>
      <c r="BOJ944" s="152">
        <v>0.2</v>
      </c>
      <c r="BOK944" s="146" t="s">
        <v>565</v>
      </c>
      <c r="BOL944" s="155">
        <v>0.2</v>
      </c>
      <c r="BOM944" s="151" t="s">
        <v>70</v>
      </c>
      <c r="BON944" s="151" t="s">
        <v>70</v>
      </c>
      <c r="BOO944" s="151" t="s">
        <v>388</v>
      </c>
      <c r="BOP944" s="151" t="s">
        <v>389</v>
      </c>
      <c r="BOQ944" s="151" t="s">
        <v>390</v>
      </c>
    </row>
    <row r="947" spans="1761:1763" ht="9.75" customHeight="1">
      <c r="BOS947" s="146" t="s">
        <v>566</v>
      </c>
    </row>
    <row r="948" spans="1761:1763" ht="9.75" customHeight="1">
      <c r="BOS948" s="146" t="s">
        <v>567</v>
      </c>
    </row>
    <row r="949" spans="1761:1763" ht="9.75" customHeight="1">
      <c r="BOS949" s="146" t="s">
        <v>568</v>
      </c>
    </row>
    <row r="950" spans="1761:1763" ht="9.75" customHeight="1">
      <c r="BOS950" s="146" t="s">
        <v>569</v>
      </c>
    </row>
    <row r="951" spans="1761:1763" ht="9.75" customHeight="1">
      <c r="BOS951" s="146" t="s">
        <v>570</v>
      </c>
    </row>
    <row r="952" spans="1761:1763" ht="9.75" customHeight="1">
      <c r="BOS952" s="146" t="s">
        <v>541</v>
      </c>
    </row>
    <row r="955" spans="1761:1763" ht="10.5" customHeight="1">
      <c r="BOU955" s="156" t="s">
        <v>571</v>
      </c>
    </row>
    <row r="956" spans="1761:1763" ht="9.75" customHeight="1">
      <c r="BOU956" s="102" t="s">
        <v>572</v>
      </c>
    </row>
    <row r="957" spans="1761:1763" ht="19.5" customHeight="1">
      <c r="BOU957" s="102" t="s">
        <v>573</v>
      </c>
    </row>
    <row r="958" spans="1761:1763" ht="9.75" customHeight="1">
      <c r="BOU958" s="102" t="s">
        <v>574</v>
      </c>
    </row>
    <row r="959" spans="1761:1763" ht="9.75" customHeight="1">
      <c r="BOU959" s="102" t="s">
        <v>575</v>
      </c>
    </row>
    <row r="960" spans="1761:1763" ht="9.75" customHeight="1">
      <c r="BOU960" s="102" t="s">
        <v>576</v>
      </c>
    </row>
    <row r="961" spans="1763:1763" ht="9.75" customHeight="1">
      <c r="BOU961" s="13" t="s">
        <v>484</v>
      </c>
    </row>
  </sheetData>
  <mergeCells count="20">
    <mergeCell ref="BOG940:BOG944"/>
    <mergeCell ref="C3:H3"/>
    <mergeCell ref="BLQ689:BLQ693"/>
    <mergeCell ref="AC7:AH7"/>
    <mergeCell ref="E5:G5"/>
    <mergeCell ref="J1:K4"/>
    <mergeCell ref="U5:V5"/>
    <mergeCell ref="C4:H4"/>
    <mergeCell ref="AI7:AL7"/>
    <mergeCell ref="J7:AB7"/>
    <mergeCell ref="B2:I2"/>
    <mergeCell ref="BLW685:BLY685"/>
    <mergeCell ref="B7:H7"/>
    <mergeCell ref="B1:I1"/>
    <mergeCell ref="BMX799:BMZ799"/>
    <mergeCell ref="BOO935:BOQ935"/>
    <mergeCell ref="W5:X5"/>
    <mergeCell ref="I5:N5"/>
    <mergeCell ref="O5:P5"/>
    <mergeCell ref="Q5:R5"/>
  </mergeCells>
  <conditionalFormatting sqref="AG9:AG100">
    <cfRule type="containsText" dxfId="1399" priority="84" operator="containsText" text="EXTREMO">
      <formula>NOT(ISERROR(SEARCH("EXTREMO",AG9)))</formula>
    </cfRule>
    <cfRule type="containsText" dxfId="1398" priority="83" operator="containsText" text="ALTO">
      <formula>NOT(ISERROR(SEARCH("ALTO",AG9)))</formula>
    </cfRule>
    <cfRule type="containsText" dxfId="1397" priority="82" operator="containsText" text="MODERADO">
      <formula>NOT(ISERROR(SEARCH("MODERADO",AG9)))</formula>
    </cfRule>
    <cfRule type="containsText" dxfId="1396" priority="81" operator="containsText" text="BAJO">
      <formula>NOT(ISERROR(SEARCH("BAJO",AG9)))</formula>
    </cfRule>
  </conditionalFormatting>
  <conditionalFormatting sqref="CP9:CP100">
    <cfRule type="containsText" dxfId="1395" priority="80" operator="containsText" text="EXTREMO">
      <formula>NOT(ISERROR(SEARCH("EXTREMO",CP9)))</formula>
    </cfRule>
    <cfRule type="containsText" dxfId="1394" priority="79" operator="containsText" text="ALTO">
      <formula>NOT(ISERROR(SEARCH("ALTO",CP9)))</formula>
    </cfRule>
    <cfRule type="containsText" dxfId="1393" priority="78" operator="containsText" text="MODERADO">
      <formula>NOT(ISERROR(SEARCH("MODERADO",CP9)))</formula>
    </cfRule>
  </conditionalFormatting>
  <conditionalFormatting sqref="DB9:DC9">
    <cfRule type="containsText" dxfId="1392" priority="75" operator="containsText" text="MODERADO">
      <formula>NOT(ISERROR(SEARCH("MODERADO",DB9)))</formula>
    </cfRule>
    <cfRule type="containsText" dxfId="1391" priority="77" operator="containsText" text="EXTREMO">
      <formula>NOT(ISERROR(SEARCH("EXTREMO",DB9)))</formula>
    </cfRule>
    <cfRule type="containsText" dxfId="1390" priority="76" operator="containsText" text="ALTO">
      <formula>NOT(ISERROR(SEARCH("ALTO",DB9)))</formula>
    </cfRule>
  </conditionalFormatting>
  <conditionalFormatting sqref="DB10:DC100">
    <cfRule type="containsText" dxfId="1389" priority="22" operator="containsText" text="EXTREMO">
      <formula>NOT(ISERROR(SEARCH("EXTREMO",DB10)))</formula>
    </cfRule>
    <cfRule type="containsText" dxfId="1388" priority="20" operator="containsText" text="MODERADO">
      <formula>NOT(ISERROR(SEARCH("MODERADO",DB10)))</formula>
    </cfRule>
    <cfRule type="containsText" dxfId="1387" priority="21" operator="containsText" text="ALTO">
      <formula>NOT(ISERROR(SEARCH("ALTO",DB10)))</formula>
    </cfRule>
  </conditionalFormatting>
  <conditionalFormatting sqref="DJ9:DK100">
    <cfRule type="containsText" dxfId="1386" priority="35" operator="containsText" text="MODERADO">
      <formula>NOT(ISERROR(SEARCH("MODERADO",DJ9)))</formula>
    </cfRule>
    <cfRule type="containsText" dxfId="1385" priority="36" operator="containsText" text="ALTO">
      <formula>NOT(ISERROR(SEARCH("ALTO",DJ9)))</formula>
    </cfRule>
    <cfRule type="containsText" dxfId="1384" priority="37" operator="containsText" text="EXTREMO">
      <formula>NOT(ISERROR(SEARCH("EXTREMO",DJ9)))</formula>
    </cfRule>
  </conditionalFormatting>
  <conditionalFormatting sqref="DQ9:DR100">
    <cfRule type="containsText" dxfId="1383" priority="34" operator="containsText" text="EXTREMO">
      <formula>NOT(ISERROR(SEARCH("EXTREMO",DQ9)))</formula>
    </cfRule>
    <cfRule type="containsText" dxfId="1382" priority="32" operator="containsText" text="MODERADO">
      <formula>NOT(ISERROR(SEARCH("MODERADO",DQ9)))</formula>
    </cfRule>
    <cfRule type="containsText" dxfId="1381" priority="33" operator="containsText" text="ALTO">
      <formula>NOT(ISERROR(SEARCH("ALTO",DQ9)))</formula>
    </cfRule>
  </conditionalFormatting>
  <conditionalFormatting sqref="DX9:DY100">
    <cfRule type="containsText" dxfId="1380" priority="29" operator="containsText" text="MODERADO">
      <formula>NOT(ISERROR(SEARCH("MODERADO",DX9)))</formula>
    </cfRule>
    <cfRule type="containsText" dxfId="1379" priority="30" operator="containsText" text="ALTO">
      <formula>NOT(ISERROR(SEARCH("ALTO",DX9)))</formula>
    </cfRule>
    <cfRule type="containsText" dxfId="1378" priority="31" operator="containsText" text="EXTREMO">
      <formula>NOT(ISERROR(SEARCH("EXTREMO",DX9)))</formula>
    </cfRule>
  </conditionalFormatting>
  <conditionalFormatting sqref="EE9:EF100">
    <cfRule type="containsText" dxfId="1377" priority="26" operator="containsText" text="MODERADO">
      <formula>NOT(ISERROR(SEARCH("MODERADO",EE9)))</formula>
    </cfRule>
    <cfRule type="containsText" dxfId="1376" priority="27" operator="containsText" text="ALTO">
      <formula>NOT(ISERROR(SEARCH("ALTO",EE9)))</formula>
    </cfRule>
    <cfRule type="containsText" dxfId="1375" priority="28" operator="containsText" text="EXTREMO">
      <formula>NOT(ISERROR(SEARCH("EXTREMO",EE9)))</formula>
    </cfRule>
  </conditionalFormatting>
  <conditionalFormatting sqref="EL9:EM100">
    <cfRule type="containsText" dxfId="1374" priority="23" operator="containsText" text="MODERADO">
      <formula>NOT(ISERROR(SEARCH("MODERADO",EL9)))</formula>
    </cfRule>
    <cfRule type="containsText" dxfId="1373" priority="24" operator="containsText" text="ALTO">
      <formula>NOT(ISERROR(SEARCH("ALTO",EL9)))</formula>
    </cfRule>
    <cfRule type="containsText" dxfId="1372" priority="25" operator="containsText" text="EXTREMO">
      <formula>NOT(ISERROR(SEARCH("EXTREMO",EL9)))</formula>
    </cfRule>
  </conditionalFormatting>
  <conditionalFormatting sqref="ER9:EU100 EY9:FB100 FF9:FI100 FM9:FP100 FT9:FW100 GA9:GD100 DI9:DL100 DP9:DS100 DW9:DZ100 ED9:EG100 EK9:EN100 DB9:DD100 CL9:CP100 DF9:DF100 DN9:DN100 DU9:DU100 EB9:EB100 EI9:EI100 EP9:EP100 EW9:EW100 FD9:FD100 FK9:FK100 FR9:FR100 FY9:FY100 GF9:GF100 GH9:GI100">
    <cfRule type="containsText" dxfId="1371" priority="74" operator="containsText" text="BAJO">
      <formula>NOT(ISERROR(SEARCH("BAJO",CL9)))</formula>
    </cfRule>
  </conditionalFormatting>
  <conditionalFormatting sqref="ES9:ET9">
    <cfRule type="containsText" dxfId="1370" priority="73" operator="containsText" text="EXTREMO">
      <formula>NOT(ISERROR(SEARCH("EXTREMO",ES9)))</formula>
    </cfRule>
    <cfRule type="containsText" dxfId="1369" priority="72" operator="containsText" text="ALTO">
      <formula>NOT(ISERROR(SEARCH("ALTO",ES9)))</formula>
    </cfRule>
    <cfRule type="containsText" dxfId="1368" priority="71" operator="containsText" text="MODERADO">
      <formula>NOT(ISERROR(SEARCH("MODERADO",ES9)))</formula>
    </cfRule>
  </conditionalFormatting>
  <conditionalFormatting sqref="ES9:ET100">
    <cfRule type="containsText" dxfId="1367" priority="53" operator="containsText" text="MODERADO">
      <formula>NOT(ISERROR(SEARCH("MODERADO",ES9)))</formula>
    </cfRule>
    <cfRule type="containsText" dxfId="1366" priority="54" operator="containsText" text="ALTO">
      <formula>NOT(ISERROR(SEARCH("ALTO",ES9)))</formula>
    </cfRule>
    <cfRule type="containsText" dxfId="1365" priority="55" operator="containsText" text="EXTREMO">
      <formula>NOT(ISERROR(SEARCH("EXTREMO",ES9)))</formula>
    </cfRule>
  </conditionalFormatting>
  <conditionalFormatting sqref="ES10:ET100">
    <cfRule type="containsText" dxfId="1364" priority="17" operator="containsText" text="MODERADO">
      <formula>NOT(ISERROR(SEARCH("MODERADO",ES10)))</formula>
    </cfRule>
    <cfRule type="containsText" dxfId="1363" priority="19" operator="containsText" text="EXTREMO">
      <formula>NOT(ISERROR(SEARCH("EXTREMO",ES10)))</formula>
    </cfRule>
    <cfRule type="containsText" dxfId="1362" priority="18" operator="containsText" text="ALTO">
      <formula>NOT(ISERROR(SEARCH("ALTO",ES10)))</formula>
    </cfRule>
  </conditionalFormatting>
  <conditionalFormatting sqref="EZ9:FA9">
    <cfRule type="containsText" dxfId="1361" priority="70" operator="containsText" text="EXTREMO">
      <formula>NOT(ISERROR(SEARCH("EXTREMO",EZ9)))</formula>
    </cfRule>
    <cfRule type="containsText" dxfId="1360" priority="69" operator="containsText" text="ALTO">
      <formula>NOT(ISERROR(SEARCH("ALTO",EZ9)))</formula>
    </cfRule>
    <cfRule type="containsText" dxfId="1359" priority="68" operator="containsText" text="MODERADO">
      <formula>NOT(ISERROR(SEARCH("MODERADO",EZ9)))</formula>
    </cfRule>
  </conditionalFormatting>
  <conditionalFormatting sqref="EZ9:FA100">
    <cfRule type="containsText" dxfId="1358" priority="50" operator="containsText" text="MODERADO">
      <formula>NOT(ISERROR(SEARCH("MODERADO",EZ9)))</formula>
    </cfRule>
    <cfRule type="containsText" dxfId="1357" priority="51" operator="containsText" text="ALTO">
      <formula>NOT(ISERROR(SEARCH("ALTO",EZ9)))</formula>
    </cfRule>
    <cfRule type="containsText" dxfId="1356" priority="52" operator="containsText" text="EXTREMO">
      <formula>NOT(ISERROR(SEARCH("EXTREMO",EZ9)))</formula>
    </cfRule>
  </conditionalFormatting>
  <conditionalFormatting sqref="EZ10:FA100">
    <cfRule type="containsText" dxfId="1355" priority="15" operator="containsText" text="ALTO">
      <formula>NOT(ISERROR(SEARCH("ALTO",EZ10)))</formula>
    </cfRule>
    <cfRule type="containsText" dxfId="1354" priority="16" operator="containsText" text="EXTREMO">
      <formula>NOT(ISERROR(SEARCH("EXTREMO",EZ10)))</formula>
    </cfRule>
    <cfRule type="containsText" dxfId="1353" priority="14" operator="containsText" text="MODERADO">
      <formula>NOT(ISERROR(SEARCH("MODERADO",EZ10)))</formula>
    </cfRule>
  </conditionalFormatting>
  <conditionalFormatting sqref="FG9:FH9">
    <cfRule type="containsText" dxfId="1352" priority="67" operator="containsText" text="EXTREMO">
      <formula>NOT(ISERROR(SEARCH("EXTREMO",FG9)))</formula>
    </cfRule>
    <cfRule type="containsText" dxfId="1351" priority="66" operator="containsText" text="ALTO">
      <formula>NOT(ISERROR(SEARCH("ALTO",FG9)))</formula>
    </cfRule>
    <cfRule type="containsText" dxfId="1350" priority="65" operator="containsText" text="MODERADO">
      <formula>NOT(ISERROR(SEARCH("MODERADO",FG9)))</formula>
    </cfRule>
  </conditionalFormatting>
  <conditionalFormatting sqref="FG9:FH100">
    <cfRule type="containsText" dxfId="1349" priority="49" operator="containsText" text="EXTREMO">
      <formula>NOT(ISERROR(SEARCH("EXTREMO",FG9)))</formula>
    </cfRule>
    <cfRule type="containsText" dxfId="1348" priority="47" operator="containsText" text="MODERADO">
      <formula>NOT(ISERROR(SEARCH("MODERADO",FG9)))</formula>
    </cfRule>
    <cfRule type="containsText" dxfId="1347" priority="48" operator="containsText" text="ALTO">
      <formula>NOT(ISERROR(SEARCH("ALTO",FG9)))</formula>
    </cfRule>
  </conditionalFormatting>
  <conditionalFormatting sqref="FG10:FH100">
    <cfRule type="containsText" dxfId="1346" priority="12" operator="containsText" text="ALTO">
      <formula>NOT(ISERROR(SEARCH("ALTO",FG10)))</formula>
    </cfRule>
    <cfRule type="containsText" dxfId="1345" priority="11" operator="containsText" text="MODERADO">
      <formula>NOT(ISERROR(SEARCH("MODERADO",FG10)))</formula>
    </cfRule>
    <cfRule type="containsText" dxfId="1344" priority="13" operator="containsText" text="EXTREMO">
      <formula>NOT(ISERROR(SEARCH("EXTREMO",FG10)))</formula>
    </cfRule>
  </conditionalFormatting>
  <conditionalFormatting sqref="FN9:FO9">
    <cfRule type="containsText" dxfId="1343" priority="64" operator="containsText" text="EXTREMO">
      <formula>NOT(ISERROR(SEARCH("EXTREMO",FN9)))</formula>
    </cfRule>
    <cfRule type="containsText" dxfId="1342" priority="63" operator="containsText" text="ALTO">
      <formula>NOT(ISERROR(SEARCH("ALTO",FN9)))</formula>
    </cfRule>
    <cfRule type="containsText" dxfId="1341" priority="62" operator="containsText" text="MODERADO">
      <formula>NOT(ISERROR(SEARCH("MODERADO",FN9)))</formula>
    </cfRule>
  </conditionalFormatting>
  <conditionalFormatting sqref="FN9:FO100">
    <cfRule type="containsText" dxfId="1340" priority="45" operator="containsText" text="ALTO">
      <formula>NOT(ISERROR(SEARCH("ALTO",FN9)))</formula>
    </cfRule>
    <cfRule type="containsText" dxfId="1339" priority="46" operator="containsText" text="EXTREMO">
      <formula>NOT(ISERROR(SEARCH("EXTREMO",FN9)))</formula>
    </cfRule>
    <cfRule type="containsText" dxfId="1338" priority="44" operator="containsText" text="MODERADO">
      <formula>NOT(ISERROR(SEARCH("MODERADO",FN9)))</formula>
    </cfRule>
  </conditionalFormatting>
  <conditionalFormatting sqref="FN10:FO100">
    <cfRule type="containsText" dxfId="1337" priority="10" operator="containsText" text="EXTREMO">
      <formula>NOT(ISERROR(SEARCH("EXTREMO",FN10)))</formula>
    </cfRule>
    <cfRule type="containsText" dxfId="1336" priority="8" operator="containsText" text="MODERADO">
      <formula>NOT(ISERROR(SEARCH("MODERADO",FN10)))</formula>
    </cfRule>
    <cfRule type="containsText" dxfId="1335" priority="9" operator="containsText" text="ALTO">
      <formula>NOT(ISERROR(SEARCH("ALTO",FN10)))</formula>
    </cfRule>
  </conditionalFormatting>
  <conditionalFormatting sqref="FU9:FV9">
    <cfRule type="containsText" dxfId="1334" priority="61" operator="containsText" text="EXTREMO">
      <formula>NOT(ISERROR(SEARCH("EXTREMO",FU9)))</formula>
    </cfRule>
    <cfRule type="containsText" dxfId="1333" priority="60" operator="containsText" text="ALTO">
      <formula>NOT(ISERROR(SEARCH("ALTO",FU9)))</formula>
    </cfRule>
    <cfRule type="containsText" dxfId="1332" priority="59" operator="containsText" text="MODERADO">
      <formula>NOT(ISERROR(SEARCH("MODERADO",FU9)))</formula>
    </cfRule>
  </conditionalFormatting>
  <conditionalFormatting sqref="FU9:FV100">
    <cfRule type="containsText" dxfId="1331" priority="42" operator="containsText" text="ALTO">
      <formula>NOT(ISERROR(SEARCH("ALTO",FU9)))</formula>
    </cfRule>
    <cfRule type="containsText" dxfId="1330" priority="43" operator="containsText" text="EXTREMO">
      <formula>NOT(ISERROR(SEARCH("EXTREMO",FU9)))</formula>
    </cfRule>
    <cfRule type="containsText" dxfId="1329" priority="41" operator="containsText" text="MODERADO">
      <formula>NOT(ISERROR(SEARCH("MODERADO",FU9)))</formula>
    </cfRule>
  </conditionalFormatting>
  <conditionalFormatting sqref="FU10:FV100">
    <cfRule type="containsText" dxfId="1328" priority="7" operator="containsText" text="EXTREMO">
      <formula>NOT(ISERROR(SEARCH("EXTREMO",FU10)))</formula>
    </cfRule>
    <cfRule type="containsText" dxfId="1327" priority="6" operator="containsText" text="ALTO">
      <formula>NOT(ISERROR(SEARCH("ALTO",FU10)))</formula>
    </cfRule>
    <cfRule type="containsText" dxfId="1326" priority="5" operator="containsText" text="MODERADO">
      <formula>NOT(ISERROR(SEARCH("MODERADO",FU10)))</formula>
    </cfRule>
  </conditionalFormatting>
  <conditionalFormatting sqref="GB9:GC9">
    <cfRule type="containsText" dxfId="1325" priority="58" operator="containsText" text="EXTREMO">
      <formula>NOT(ISERROR(SEARCH("EXTREMO",GB9)))</formula>
    </cfRule>
    <cfRule type="containsText" dxfId="1324" priority="57" operator="containsText" text="ALTO">
      <formula>NOT(ISERROR(SEARCH("ALTO",GB9)))</formula>
    </cfRule>
    <cfRule type="containsText" dxfId="1323" priority="56" operator="containsText" text="MODERADO">
      <formula>NOT(ISERROR(SEARCH("MODERADO",GB9)))</formula>
    </cfRule>
  </conditionalFormatting>
  <conditionalFormatting sqref="GB9:GC100">
    <cfRule type="containsText" dxfId="1322" priority="39" operator="containsText" text="ALTO">
      <formula>NOT(ISERROR(SEARCH("ALTO",GB9)))</formula>
    </cfRule>
    <cfRule type="containsText" dxfId="1321" priority="38" operator="containsText" text="MODERADO">
      <formula>NOT(ISERROR(SEARCH("MODERADO",GB9)))</formula>
    </cfRule>
    <cfRule type="containsText" dxfId="1320" priority="40" operator="containsText" text="EXTREMO">
      <formula>NOT(ISERROR(SEARCH("EXTREMO",GB9)))</formula>
    </cfRule>
  </conditionalFormatting>
  <conditionalFormatting sqref="GB10:GC100">
    <cfRule type="containsText" dxfId="1319" priority="3" operator="containsText" text="ALTO">
      <formula>NOT(ISERROR(SEARCH("ALTO",GB10)))</formula>
    </cfRule>
    <cfRule type="containsText" dxfId="1318" priority="2" operator="containsText" text="MODERADO">
      <formula>NOT(ISERROR(SEARCH("MODERADO",GB10)))</formula>
    </cfRule>
    <cfRule type="containsText" dxfId="1317" priority="4" operator="containsText" text="EXTREMO">
      <formula>NOT(ISERROR(SEARCH("EXTREMO",GB10)))</formula>
    </cfRule>
  </conditionalFormatting>
  <dataValidations count="17">
    <dataValidation type="list" showErrorMessage="1" sqref="AR9:AR100 AV9:AV100 AZ9:AZ100 BD9:BD100 BH9:BH100 BL9:BL100 BP9:BP100 BT9:BT100 BX9:BX100 CB9:CB100 CF9:CF100" xr:uid="{00000000-0002-0000-0400-000000000000}">
      <formula1>IMPLEMENT</formula1>
      <formula2>0</formula2>
    </dataValidation>
    <dataValidation type="list" showInputMessage="1" showErrorMessage="1" errorTitle="Rechazado" error="Solo son validadas las opciones de la lista" sqref="AM9:AM100 AQ9:AQ100 AU9:AU100 AY9:AY100 BC9:BC100 BG9:BG100 BK9:BK100 BO9:BO100 BS9:BS100 BW9:BW100 CA9:CA100 CE9:CE100" xr:uid="{00000000-0002-0000-0400-000001000000}">
      <formula1>FRECUENCY</formula1>
      <formula2>0</formula2>
    </dataValidation>
    <dataValidation type="list" allowBlank="1" showInputMessage="1" showErrorMessage="1" sqref="BMA697:BMA701" xr:uid="{00000000-0002-0000-0400-000002000000}">
      <formula1>TipoCausa</formula1>
      <formula2>0</formula2>
    </dataValidation>
    <dataValidation type="list" allowBlank="1" showInputMessage="1" showErrorMessage="1" sqref="G9:G100" xr:uid="{00000000-0002-0000-0400-000003000000}">
      <formula1>consecuencias</formula1>
      <formula2>0</formula2>
    </dataValidation>
    <dataValidation type="list" allowBlank="1" showInputMessage="1" sqref="H9:H100" xr:uid="{00000000-0002-0000-0400-000004000000}">
      <formula1>TramitesSer</formula1>
      <formula2>0</formula2>
    </dataValidation>
    <dataValidation type="list" allowBlank="1" showInputMessage="1" sqref="E9:E100" xr:uid="{00000000-0002-0000-0400-000005000000}">
      <formula1>ExternoExp</formula1>
      <formula2>0</formula2>
    </dataValidation>
    <dataValidation type="list" allowBlank="1" showInputMessage="1" sqref="D9:D100" xr:uid="{00000000-0002-0000-0400-000006000000}">
      <formula1>InternoExp</formula1>
      <formula2>0</formula2>
    </dataValidation>
    <dataValidation type="list" allowBlank="1" showInputMessage="1" sqref="F9:F100" xr:uid="{00000000-0002-0000-0400-000007000000}">
      <formula1>TipoCau</formula1>
      <formula2>0</formula2>
    </dataValidation>
    <dataValidation showInputMessage="1" showErrorMessage="1" errorTitle="Rechazado" error="Solo son validadas las opciones de la lista" sqref="AK9:AK12 AK13:AL100 CP9:CQ12 CP13:CS100 CS9:CS12 CU9:CV100" xr:uid="{00000000-0002-0000-0400-000008000000}">
      <formula1>0</formula1>
      <formula2>0</formula2>
    </dataValidation>
    <dataValidation type="list" sqref="CI9:CI100" xr:uid="{00000000-0002-0000-0400-000009000000}">
      <formula1>IMPLEMENT</formula1>
      <formula2>0</formula2>
    </dataValidation>
    <dataValidation type="list" showInputMessage="1" showErrorMessage="1" sqref="AS9:AS100 AW9:AW100 BA9:BA100 BE9:BE100 BI9:BI100 BM9:BM100 BQ9:BQ100 BU9:BU100 BY9:BY100 CC9:CC100 CG9:CG100 CJ9:CJ100" xr:uid="{00000000-0002-0000-0400-00000A000000}">
      <formula1>TIP_CONTROL</formula1>
      <formula2>0</formula2>
    </dataValidation>
    <dataValidation type="list" allowBlank="1" showInputMessage="1" showErrorMessage="1" sqref="I9:I10 I11:I10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400-00000B000000}">
      <formula1>PROBAB</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400-00000C000000}">
      <formula1>IMPACTO</formula1>
      <formula2>0</formula2>
    </dataValidation>
    <dataValidation type="list" showInputMessage="1" showErrorMessage="1" errorTitle="Rechazado" error="Solo son validadas las opciones de la lista" sqref="AP9:AP10 AP11:AP100 AT9:AT100 AX9:AX100 BB9:BB100 BF9:BF100 BJ9:BJ100 BN9:BN100 BR9:BR100 BV9:BV100 BZ9:BZ100 CD9:CD100 CH9:CH100 CK9:CK100 CT9:CT100 CW9:CW10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400-00000D000000}">
      <formula1>Efecto</formula1>
      <formula2>0</formula2>
    </dataValidation>
    <dataValidation showInputMessage="1" showErrorMessage="1" sqref="CL9:CL10 CL11:CL100 CN9:CN100 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400-00000E000000}">
      <formula1>0</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400-00000F000000}">
      <formula1>0</formula1>
      <formula2>100</formula2>
    </dataValidation>
    <dataValidation type="list" allowBlank="1" showInputMessage="1" showErrorMessage="1" sqref="J9:AB13 J14:AB10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400-000010000000}">
      <formula1>SINO</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FF"/>
  </sheetPr>
  <dimension ref="A1:XAO914"/>
  <sheetViews>
    <sheetView topLeftCell="A8" zoomScale="110" zoomScaleNormal="110" workbookViewId="0">
      <selection activeCell="CV9" sqref="CV9"/>
    </sheetView>
  </sheetViews>
  <sheetFormatPr baseColWidth="10" defaultColWidth="10.88671875" defaultRowHeight="10.199999999999999"/>
  <cols>
    <col min="1" max="1" width="4.77734375" style="13" customWidth="1"/>
    <col min="2" max="2" width="23.21875" style="13" customWidth="1"/>
    <col min="3" max="3" width="36.77734375" style="13" customWidth="1"/>
    <col min="4" max="4" width="23.77734375" style="13" customWidth="1"/>
    <col min="5" max="6" width="13.44140625" style="13" customWidth="1"/>
    <col min="7" max="8" width="23.77734375" style="13" customWidth="1"/>
    <col min="9" max="9" width="12" style="16" customWidth="1"/>
    <col min="10" max="28" width="9.77734375" style="16" customWidth="1"/>
    <col min="29" max="29" width="11.44140625" style="16" customWidth="1"/>
    <col min="30" max="30" width="5.77734375" style="16" customWidth="1"/>
    <col min="31" max="31" width="9.77734375" style="16" customWidth="1"/>
    <col min="32" max="32" width="5.77734375" style="13" customWidth="1"/>
    <col min="33" max="33" width="10.21875" style="16" customWidth="1"/>
    <col min="34" max="34" width="6.44140625" style="7" customWidth="1"/>
    <col min="35" max="35" width="39.44140625" style="167" customWidth="1"/>
    <col min="36" max="36" width="17.77734375" style="13" customWidth="1"/>
    <col min="37" max="37" width="23" style="38" customWidth="1"/>
    <col min="38" max="38" width="18" style="38" customWidth="1"/>
    <col min="39" max="39" width="8.77734375" style="38" customWidth="1"/>
    <col min="40" max="40" width="12.21875" style="13" customWidth="1"/>
    <col min="41" max="41" width="8.77734375" style="13" customWidth="1"/>
    <col min="42" max="42" width="9.21875" style="38" customWidth="1"/>
    <col min="43" max="43" width="8.77734375" style="38" hidden="1" customWidth="1"/>
    <col min="44" max="44" width="12.21875" style="13" hidden="1" customWidth="1"/>
    <col min="45" max="45" width="8.77734375" style="13" hidden="1" customWidth="1"/>
    <col min="46" max="46" width="11" style="38" hidden="1" customWidth="1"/>
    <col min="47" max="47" width="8.77734375" style="38" hidden="1" customWidth="1"/>
    <col min="48" max="48" width="12.21875" style="13" hidden="1" customWidth="1"/>
    <col min="49" max="49" width="8.77734375" style="13" hidden="1" customWidth="1"/>
    <col min="50" max="50" width="11" style="38" hidden="1" customWidth="1"/>
    <col min="51" max="51" width="8.77734375" style="38" hidden="1" customWidth="1"/>
    <col min="52" max="52" width="12.21875" style="13" hidden="1" customWidth="1"/>
    <col min="53" max="53" width="8.77734375" style="13" hidden="1" customWidth="1"/>
    <col min="54" max="54" width="10.44140625" style="38" hidden="1" customWidth="1"/>
    <col min="55" max="55" width="8.77734375" style="38" hidden="1" customWidth="1"/>
    <col min="56" max="56" width="12.21875" style="13" hidden="1" customWidth="1"/>
    <col min="57" max="57" width="8.77734375" style="13" hidden="1" customWidth="1"/>
    <col min="58" max="58" width="12.21875" style="38" hidden="1" customWidth="1"/>
    <col min="59" max="59" width="8.77734375" style="38" hidden="1" customWidth="1"/>
    <col min="60" max="60" width="12.21875" style="13" hidden="1" customWidth="1"/>
    <col min="61" max="61" width="8.77734375" style="13" hidden="1" customWidth="1"/>
    <col min="62" max="62" width="10.44140625" style="38" hidden="1" customWidth="1"/>
    <col min="63" max="63" width="8.77734375" style="38" hidden="1" customWidth="1"/>
    <col min="64" max="64" width="12.21875" style="13" hidden="1" customWidth="1"/>
    <col min="65" max="65" width="8.77734375" style="13" hidden="1" customWidth="1"/>
    <col min="66" max="66" width="9.21875" style="38" hidden="1" customWidth="1"/>
    <col min="67" max="67" width="8.77734375" style="38" hidden="1" customWidth="1"/>
    <col min="68" max="68" width="12.21875" style="13" hidden="1" customWidth="1"/>
    <col min="69" max="69" width="8.77734375" style="13" hidden="1" customWidth="1"/>
    <col min="70" max="70" width="9.77734375" style="38" hidden="1" customWidth="1"/>
    <col min="71" max="71" width="8.77734375" style="38" hidden="1" customWidth="1"/>
    <col min="72" max="72" width="12.21875" style="13" hidden="1" customWidth="1"/>
    <col min="73" max="73" width="8.77734375" style="13" hidden="1" customWidth="1"/>
    <col min="74" max="74" width="10.21875" style="38" hidden="1" customWidth="1"/>
    <col min="75" max="75" width="8.77734375" style="38" hidden="1" customWidth="1"/>
    <col min="76" max="76" width="12.21875" style="13" hidden="1" customWidth="1"/>
    <col min="77" max="77" width="8.77734375" style="13" hidden="1" customWidth="1"/>
    <col min="78" max="78" width="10.88671875" style="38" hidden="1" customWidth="1"/>
    <col min="79" max="79" width="8.77734375" style="38" hidden="1" customWidth="1"/>
    <col min="80" max="80" width="12.21875" style="13" hidden="1" customWidth="1"/>
    <col min="81" max="81" width="8.77734375" style="13" hidden="1" customWidth="1"/>
    <col min="82" max="82" width="11.21875" style="38" hidden="1" customWidth="1"/>
    <col min="83" max="83" width="8.77734375" style="38" hidden="1" customWidth="1"/>
    <col min="84" max="84" width="12.21875" style="13" hidden="1" customWidth="1"/>
    <col min="85" max="85" width="8.77734375" style="13" hidden="1" customWidth="1"/>
    <col min="86" max="86" width="9.21875" style="38" hidden="1" customWidth="1"/>
    <col min="87" max="89" width="2.21875" style="38" hidden="1" customWidth="1"/>
    <col min="90" max="90" width="14.21875" style="38" customWidth="1"/>
    <col min="91" max="91" width="6.77734375" style="38" customWidth="1"/>
    <col min="92" max="92" width="9.77734375" style="38" customWidth="1"/>
    <col min="93" max="93" width="6.77734375" style="38" customWidth="1"/>
    <col min="94" max="94" width="9.77734375" style="38" customWidth="1"/>
    <col min="95" max="95" width="6.77734375" style="38" customWidth="1"/>
    <col min="96" max="96" width="45.21875" style="38" customWidth="1"/>
    <col min="97" max="97" width="7" style="38" customWidth="1"/>
    <col min="98" max="98" width="1" style="38" customWidth="1"/>
    <col min="99" max="99" width="37.21875" style="168" customWidth="1"/>
    <col min="100" max="100" width="32.21875" style="16" customWidth="1"/>
    <col min="101" max="101" width="1.44140625" style="38" hidden="1" customWidth="1"/>
    <col min="102" max="105" width="5.44140625" style="38" hidden="1" customWidth="1"/>
    <col min="106" max="106" width="5.77734375" style="13" hidden="1" customWidth="1"/>
    <col min="107" max="108" width="6.777343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21875" style="13" customWidth="1"/>
    <col min="1678" max="1680" width="10.88671875" style="13" customWidth="1"/>
    <col min="1681" max="1681" width="4.21875" style="13" customWidth="1"/>
    <col min="1682" max="1683" width="10.88671875" style="13" customWidth="1"/>
    <col min="1684" max="1684" width="4.77734375" style="13" customWidth="1"/>
    <col min="1685" max="1690" width="10.88671875" style="13" customWidth="1"/>
    <col min="1691" max="1691" width="36.2187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77734375" style="13" customWidth="1"/>
    <col min="1895" max="1896" width="6.44140625" style="13" customWidth="1"/>
    <col min="1897" max="1897" width="5.77734375" style="13" customWidth="1"/>
    <col min="1898" max="1898" width="6.44140625" style="13" customWidth="1"/>
    <col min="1899" max="1899" width="13.77734375" style="13" customWidth="1"/>
    <col min="1900" max="1901" width="9" style="13" customWidth="1"/>
    <col min="1902" max="1902" width="2.44140625" style="13" customWidth="1"/>
    <col min="1903" max="1903" width="8.77734375" style="13" customWidth="1"/>
    <col min="1904" max="1904" width="7.44140625" style="13" customWidth="1"/>
    <col min="1905" max="1907" width="3.77734375" style="13" customWidth="1"/>
    <col min="1908" max="1908" width="3.44140625" style="13" customWidth="1"/>
    <col min="1909" max="1909" width="2.77734375" style="13" customWidth="1"/>
    <col min="1910" max="1910" width="3" style="13" customWidth="1"/>
    <col min="1911" max="1913" width="13" style="13" hidden="1" customWidth="1"/>
    <col min="1914" max="1914" width="4.44140625" style="13" customWidth="1"/>
    <col min="1915" max="1915" width="13" style="13" hidden="1" customWidth="1"/>
    <col min="1916" max="1917" width="14.77734375" style="13" customWidth="1"/>
    <col min="1918" max="1918" width="15.21875" style="13" customWidth="1"/>
    <col min="1919" max="1919" width="6.44140625" style="13" customWidth="1"/>
    <col min="1920" max="1920" width="15.21875" style="13" customWidth="1"/>
    <col min="1921" max="1921" width="4.218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21875" style="13" customWidth="1"/>
    <col min="1932" max="1932" width="23.44140625" style="13" customWidth="1"/>
    <col min="1933" max="1933" width="9.21875" style="13" customWidth="1"/>
    <col min="1934" max="1934" width="19.44140625" style="13" customWidth="1"/>
    <col min="1935" max="1935" width="42.77734375" style="13" customWidth="1"/>
    <col min="1936" max="1936" width="5.77734375" style="13" customWidth="1"/>
    <col min="1937" max="1937" width="31.44140625" style="13" customWidth="1"/>
    <col min="1938" max="1938" width="16.21875" style="13" customWidth="1"/>
    <col min="1939" max="1940" width="9.21875" style="13" customWidth="1"/>
    <col min="1941" max="1941" width="11.21875" style="13" customWidth="1"/>
    <col min="1942" max="1942" width="2.21875" style="13" customWidth="1"/>
    <col min="1943" max="2148" width="10.88671875" style="13" customWidth="1"/>
    <col min="2149" max="2149" width="12" style="13" customWidth="1"/>
    <col min="2150" max="2150" width="2.77734375" style="13" customWidth="1"/>
    <col min="2151" max="2152" width="6.44140625" style="13" customWidth="1"/>
    <col min="2153" max="2153" width="5.77734375" style="13" customWidth="1"/>
    <col min="2154" max="2154" width="6.44140625" style="13" customWidth="1"/>
    <col min="2155" max="2155" width="13.77734375" style="13" customWidth="1"/>
    <col min="2156" max="2157" width="9" style="13" customWidth="1"/>
    <col min="2158" max="2158" width="2.44140625" style="13" customWidth="1"/>
    <col min="2159" max="2159" width="8.77734375" style="13" customWidth="1"/>
    <col min="2160" max="2160" width="7.44140625" style="13" customWidth="1"/>
    <col min="2161" max="2163" width="3.77734375" style="13" customWidth="1"/>
    <col min="2164" max="2164" width="3.44140625" style="13" customWidth="1"/>
    <col min="2165" max="2165" width="2.77734375" style="13" customWidth="1"/>
    <col min="2166" max="2166" width="3" style="13" customWidth="1"/>
    <col min="2167" max="2169" width="13" style="13" hidden="1" customWidth="1"/>
    <col min="2170" max="2170" width="4.44140625" style="13" customWidth="1"/>
    <col min="2171" max="2171" width="13" style="13" hidden="1" customWidth="1"/>
    <col min="2172" max="2173" width="14.77734375" style="13" customWidth="1"/>
    <col min="2174" max="2174" width="15.21875" style="13" customWidth="1"/>
    <col min="2175" max="2175" width="6.44140625" style="13" customWidth="1"/>
    <col min="2176" max="2176" width="15.21875" style="13" customWidth="1"/>
    <col min="2177" max="2177" width="4.218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21875" style="13" customWidth="1"/>
    <col min="2188" max="2188" width="23.44140625" style="13" customWidth="1"/>
    <col min="2189" max="2189" width="9.21875" style="13" customWidth="1"/>
    <col min="2190" max="2190" width="19.44140625" style="13" customWidth="1"/>
    <col min="2191" max="2191" width="42.77734375" style="13" customWidth="1"/>
    <col min="2192" max="2192" width="5.77734375" style="13" customWidth="1"/>
    <col min="2193" max="2193" width="31.44140625" style="13" customWidth="1"/>
    <col min="2194" max="2194" width="16.21875" style="13" customWidth="1"/>
    <col min="2195" max="2196" width="9.21875" style="13" customWidth="1"/>
    <col min="2197" max="2197" width="11.21875" style="13" customWidth="1"/>
    <col min="2198" max="2198" width="2.21875" style="13" customWidth="1"/>
    <col min="2199" max="2404" width="10.88671875" style="13" customWidth="1"/>
    <col min="2405" max="2405" width="12" style="13" customWidth="1"/>
    <col min="2406" max="2406" width="2.77734375" style="13" customWidth="1"/>
    <col min="2407" max="2408" width="6.44140625" style="13" customWidth="1"/>
    <col min="2409" max="2409" width="5.77734375" style="13" customWidth="1"/>
    <col min="2410" max="2410" width="6.44140625" style="13" customWidth="1"/>
    <col min="2411" max="2411" width="13.77734375" style="13" customWidth="1"/>
    <col min="2412" max="2413" width="9" style="13" customWidth="1"/>
    <col min="2414" max="2414" width="2.44140625" style="13" customWidth="1"/>
    <col min="2415" max="2415" width="8.77734375" style="13" customWidth="1"/>
    <col min="2416" max="2416" width="7.44140625" style="13" customWidth="1"/>
    <col min="2417" max="2419" width="3.77734375" style="13" customWidth="1"/>
    <col min="2420" max="2420" width="3.44140625" style="13" customWidth="1"/>
    <col min="2421" max="2421" width="2.77734375" style="13" customWidth="1"/>
    <col min="2422" max="2422" width="3" style="13" customWidth="1"/>
    <col min="2423" max="2425" width="13" style="13" hidden="1" customWidth="1"/>
    <col min="2426" max="2426" width="4.44140625" style="13" customWidth="1"/>
    <col min="2427" max="2427" width="13" style="13" hidden="1" customWidth="1"/>
    <col min="2428" max="2429" width="14.77734375" style="13" customWidth="1"/>
    <col min="2430" max="2430" width="15.21875" style="13" customWidth="1"/>
    <col min="2431" max="2431" width="6.44140625" style="13" customWidth="1"/>
    <col min="2432" max="2432" width="15.21875" style="13" customWidth="1"/>
    <col min="2433" max="2433" width="4.218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21875" style="13" customWidth="1"/>
    <col min="2444" max="2444" width="23.44140625" style="13" customWidth="1"/>
    <col min="2445" max="2445" width="9.21875" style="13" customWidth="1"/>
    <col min="2446" max="2446" width="19.44140625" style="13" customWidth="1"/>
    <col min="2447" max="2447" width="42.77734375" style="13" customWidth="1"/>
    <col min="2448" max="2448" width="5.77734375" style="13" customWidth="1"/>
    <col min="2449" max="2449" width="31.44140625" style="13" customWidth="1"/>
    <col min="2450" max="2450" width="16.21875" style="13" customWidth="1"/>
    <col min="2451" max="2452" width="9.21875" style="13" customWidth="1"/>
    <col min="2453" max="2453" width="11.21875" style="13" customWidth="1"/>
    <col min="2454" max="2454" width="2.21875" style="13" customWidth="1"/>
    <col min="2455" max="2660" width="10.88671875" style="13" customWidth="1"/>
    <col min="2661" max="2661" width="12" style="13" customWidth="1"/>
    <col min="2662" max="2662" width="2.77734375" style="13" customWidth="1"/>
    <col min="2663" max="2664" width="6.44140625" style="13" customWidth="1"/>
    <col min="2665" max="2665" width="5.77734375" style="13" customWidth="1"/>
    <col min="2666" max="2666" width="6.44140625" style="13" customWidth="1"/>
    <col min="2667" max="2667" width="13.77734375" style="13" customWidth="1"/>
    <col min="2668" max="2669" width="9" style="13" customWidth="1"/>
    <col min="2670" max="2670" width="2.44140625" style="13" customWidth="1"/>
    <col min="2671" max="2671" width="8.77734375" style="13" customWidth="1"/>
    <col min="2672" max="2672" width="7.44140625" style="13" customWidth="1"/>
    <col min="2673" max="2675" width="3.77734375" style="13" customWidth="1"/>
    <col min="2676" max="2676" width="3.44140625" style="13" customWidth="1"/>
    <col min="2677" max="2677" width="2.77734375" style="13" customWidth="1"/>
    <col min="2678" max="2678" width="3" style="13" customWidth="1"/>
    <col min="2679" max="2681" width="13" style="13" hidden="1" customWidth="1"/>
    <col min="2682" max="2682" width="4.44140625" style="13" customWidth="1"/>
    <col min="2683" max="2683" width="13" style="13" hidden="1" customWidth="1"/>
    <col min="2684" max="2685" width="14.77734375" style="13" customWidth="1"/>
    <col min="2686" max="2686" width="15.21875" style="13" customWidth="1"/>
    <col min="2687" max="2687" width="6.44140625" style="13" customWidth="1"/>
    <col min="2688" max="2688" width="15.21875" style="13" customWidth="1"/>
    <col min="2689" max="2689" width="4.218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21875" style="13" customWidth="1"/>
    <col min="2700" max="2700" width="23.44140625" style="13" customWidth="1"/>
    <col min="2701" max="2701" width="9.21875" style="13" customWidth="1"/>
    <col min="2702" max="2702" width="19.44140625" style="13" customWidth="1"/>
    <col min="2703" max="2703" width="42.77734375" style="13" customWidth="1"/>
    <col min="2704" max="2704" width="5.77734375" style="13" customWidth="1"/>
    <col min="2705" max="2705" width="31.44140625" style="13" customWidth="1"/>
    <col min="2706" max="2706" width="16.21875" style="13" customWidth="1"/>
    <col min="2707" max="2708" width="9.21875" style="13" customWidth="1"/>
    <col min="2709" max="2709" width="11.21875" style="13" customWidth="1"/>
    <col min="2710" max="2710" width="2.21875" style="13" customWidth="1"/>
    <col min="2711" max="2916" width="10.88671875" style="13" customWidth="1"/>
    <col min="2917" max="2917" width="12" style="13" customWidth="1"/>
    <col min="2918" max="2918" width="2.77734375" style="13" customWidth="1"/>
    <col min="2919" max="2920" width="6.44140625" style="13" customWidth="1"/>
    <col min="2921" max="2921" width="5.77734375" style="13" customWidth="1"/>
    <col min="2922" max="2922" width="6.44140625" style="13" customWidth="1"/>
    <col min="2923" max="2923" width="13.77734375" style="13" customWidth="1"/>
    <col min="2924" max="2925" width="9" style="13" customWidth="1"/>
    <col min="2926" max="2926" width="2.44140625" style="13" customWidth="1"/>
    <col min="2927" max="2927" width="8.77734375" style="13" customWidth="1"/>
    <col min="2928" max="2928" width="7.44140625" style="13" customWidth="1"/>
    <col min="2929" max="2931" width="3.77734375" style="13" customWidth="1"/>
    <col min="2932" max="2932" width="3.44140625" style="13" customWidth="1"/>
    <col min="2933" max="2933" width="2.77734375" style="13" customWidth="1"/>
    <col min="2934" max="2934" width="3" style="13" customWidth="1"/>
    <col min="2935" max="2937" width="13" style="13" hidden="1" customWidth="1"/>
    <col min="2938" max="2938" width="4.44140625" style="13" customWidth="1"/>
    <col min="2939" max="2939" width="13" style="13" hidden="1" customWidth="1"/>
    <col min="2940" max="2941" width="14.77734375" style="13" customWidth="1"/>
    <col min="2942" max="2942" width="15.21875" style="13" customWidth="1"/>
    <col min="2943" max="2943" width="6.44140625" style="13" customWidth="1"/>
    <col min="2944" max="2944" width="15.21875" style="13" customWidth="1"/>
    <col min="2945" max="2945" width="4.218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21875" style="13" customWidth="1"/>
    <col min="2956" max="2956" width="23.44140625" style="13" customWidth="1"/>
    <col min="2957" max="2957" width="9.21875" style="13" customWidth="1"/>
    <col min="2958" max="2958" width="19.44140625" style="13" customWidth="1"/>
    <col min="2959" max="2959" width="42.77734375" style="13" customWidth="1"/>
    <col min="2960" max="2960" width="5.77734375" style="13" customWidth="1"/>
    <col min="2961" max="2961" width="31.44140625" style="13" customWidth="1"/>
    <col min="2962" max="2962" width="16.21875" style="13" customWidth="1"/>
    <col min="2963" max="2964" width="9.21875" style="13" customWidth="1"/>
    <col min="2965" max="2965" width="11.21875" style="13" customWidth="1"/>
    <col min="2966" max="2966" width="2.21875" style="13" customWidth="1"/>
    <col min="2967" max="3172" width="10.88671875" style="13" customWidth="1"/>
    <col min="3173" max="3173" width="12" style="13" customWidth="1"/>
    <col min="3174" max="3174" width="2.77734375" style="13" customWidth="1"/>
    <col min="3175" max="3176" width="6.44140625" style="13" customWidth="1"/>
    <col min="3177" max="3177" width="5.77734375" style="13" customWidth="1"/>
    <col min="3178" max="3178" width="6.44140625" style="13" customWidth="1"/>
    <col min="3179" max="3179" width="13.77734375" style="13" customWidth="1"/>
    <col min="3180" max="3181" width="9" style="13" customWidth="1"/>
    <col min="3182" max="3182" width="2.44140625" style="13" customWidth="1"/>
    <col min="3183" max="3183" width="8.77734375" style="13" customWidth="1"/>
    <col min="3184" max="3184" width="7.44140625" style="13" customWidth="1"/>
    <col min="3185" max="3187" width="3.77734375" style="13" customWidth="1"/>
    <col min="3188" max="3188" width="3.44140625" style="13" customWidth="1"/>
    <col min="3189" max="3189" width="2.77734375" style="13" customWidth="1"/>
    <col min="3190" max="3190" width="3" style="13" customWidth="1"/>
    <col min="3191" max="3193" width="13" style="13" hidden="1" customWidth="1"/>
    <col min="3194" max="3194" width="4.44140625" style="13" customWidth="1"/>
    <col min="3195" max="3195" width="13" style="13" hidden="1" customWidth="1"/>
    <col min="3196" max="3197" width="14.77734375" style="13" customWidth="1"/>
    <col min="3198" max="3198" width="15.21875" style="13" customWidth="1"/>
    <col min="3199" max="3199" width="6.44140625" style="13" customWidth="1"/>
    <col min="3200" max="3200" width="15.21875" style="13" customWidth="1"/>
    <col min="3201" max="3201" width="4.218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21875" style="13" customWidth="1"/>
    <col min="3212" max="3212" width="23.44140625" style="13" customWidth="1"/>
    <col min="3213" max="3213" width="9.21875" style="13" customWidth="1"/>
    <col min="3214" max="3214" width="19.44140625" style="13" customWidth="1"/>
    <col min="3215" max="3215" width="42.77734375" style="13" customWidth="1"/>
    <col min="3216" max="3216" width="5.77734375" style="13" customWidth="1"/>
    <col min="3217" max="3217" width="31.44140625" style="13" customWidth="1"/>
    <col min="3218" max="3218" width="16.21875" style="13" customWidth="1"/>
    <col min="3219" max="3220" width="9.21875" style="13" customWidth="1"/>
    <col min="3221" max="3221" width="11.21875" style="13" customWidth="1"/>
    <col min="3222" max="3222" width="2.21875" style="13" customWidth="1"/>
    <col min="3223" max="3428" width="10.88671875" style="13" customWidth="1"/>
    <col min="3429" max="3429" width="12" style="13" customWidth="1"/>
    <col min="3430" max="3430" width="2.77734375" style="13" customWidth="1"/>
    <col min="3431" max="3432" width="6.44140625" style="13" customWidth="1"/>
    <col min="3433" max="3433" width="5.77734375" style="13" customWidth="1"/>
    <col min="3434" max="3434" width="6.44140625" style="13" customWidth="1"/>
    <col min="3435" max="3435" width="13.77734375" style="13" customWidth="1"/>
    <col min="3436" max="3437" width="9" style="13" customWidth="1"/>
    <col min="3438" max="3438" width="2.44140625" style="13" customWidth="1"/>
    <col min="3439" max="3439" width="8.77734375" style="13" customWidth="1"/>
    <col min="3440" max="3440" width="7.44140625" style="13" customWidth="1"/>
    <col min="3441" max="3443" width="3.77734375" style="13" customWidth="1"/>
    <col min="3444" max="3444" width="3.44140625" style="13" customWidth="1"/>
    <col min="3445" max="3445" width="2.77734375" style="13" customWidth="1"/>
    <col min="3446" max="3446" width="3" style="13" customWidth="1"/>
    <col min="3447" max="3449" width="13" style="13" hidden="1" customWidth="1"/>
    <col min="3450" max="3450" width="4.44140625" style="13" customWidth="1"/>
    <col min="3451" max="3451" width="13" style="13" hidden="1" customWidth="1"/>
    <col min="3452" max="3453" width="14.77734375" style="13" customWidth="1"/>
    <col min="3454" max="3454" width="15.21875" style="13" customWidth="1"/>
    <col min="3455" max="3455" width="6.44140625" style="13" customWidth="1"/>
    <col min="3456" max="3456" width="15.21875" style="13" customWidth="1"/>
    <col min="3457" max="3457" width="4.218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21875" style="13" customWidth="1"/>
    <col min="3468" max="3468" width="23.44140625" style="13" customWidth="1"/>
    <col min="3469" max="3469" width="9.21875" style="13" customWidth="1"/>
    <col min="3470" max="3470" width="19.44140625" style="13" customWidth="1"/>
    <col min="3471" max="3471" width="42.77734375" style="13" customWidth="1"/>
    <col min="3472" max="3472" width="5.77734375" style="13" customWidth="1"/>
    <col min="3473" max="3473" width="31.44140625" style="13" customWidth="1"/>
    <col min="3474" max="3474" width="16.21875" style="13" customWidth="1"/>
    <col min="3475" max="3476" width="9.21875" style="13" customWidth="1"/>
    <col min="3477" max="3477" width="11.21875" style="13" customWidth="1"/>
    <col min="3478" max="3478" width="2.21875" style="13" customWidth="1"/>
    <col min="3479" max="3684" width="10.88671875" style="13" customWidth="1"/>
    <col min="3685" max="3685" width="12" style="13" customWidth="1"/>
    <col min="3686" max="3686" width="2.77734375" style="13" customWidth="1"/>
    <col min="3687" max="3688" width="6.44140625" style="13" customWidth="1"/>
    <col min="3689" max="3689" width="5.77734375" style="13" customWidth="1"/>
    <col min="3690" max="3690" width="6.44140625" style="13" customWidth="1"/>
    <col min="3691" max="3691" width="13.77734375" style="13" customWidth="1"/>
    <col min="3692" max="3693" width="9" style="13" customWidth="1"/>
    <col min="3694" max="3694" width="2.44140625" style="13" customWidth="1"/>
    <col min="3695" max="3695" width="8.77734375" style="13" customWidth="1"/>
    <col min="3696" max="3696" width="7.44140625" style="13" customWidth="1"/>
    <col min="3697" max="3699" width="3.77734375" style="13" customWidth="1"/>
    <col min="3700" max="3700" width="3.44140625" style="13" customWidth="1"/>
    <col min="3701" max="3701" width="2.77734375" style="13" customWidth="1"/>
    <col min="3702" max="3702" width="3" style="13" customWidth="1"/>
    <col min="3703" max="3705" width="13" style="13" hidden="1" customWidth="1"/>
    <col min="3706" max="3706" width="4.44140625" style="13" customWidth="1"/>
    <col min="3707" max="3707" width="13" style="13" hidden="1" customWidth="1"/>
    <col min="3708" max="3709" width="14.77734375" style="13" customWidth="1"/>
    <col min="3710" max="3710" width="15.21875" style="13" customWidth="1"/>
    <col min="3711" max="3711" width="6.44140625" style="13" customWidth="1"/>
    <col min="3712" max="3712" width="15.21875" style="13" customWidth="1"/>
    <col min="3713" max="3713" width="4.218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21875" style="13" customWidth="1"/>
    <col min="3724" max="3724" width="23.44140625" style="13" customWidth="1"/>
    <col min="3725" max="3725" width="9.21875" style="13" customWidth="1"/>
    <col min="3726" max="3726" width="19.44140625" style="13" customWidth="1"/>
    <col min="3727" max="3727" width="42.77734375" style="13" customWidth="1"/>
    <col min="3728" max="3728" width="5.77734375" style="13" customWidth="1"/>
    <col min="3729" max="3729" width="31.44140625" style="13" customWidth="1"/>
    <col min="3730" max="3730" width="16.21875" style="13" customWidth="1"/>
    <col min="3731" max="3732" width="9.21875" style="13" customWidth="1"/>
    <col min="3733" max="3733" width="11.21875" style="13" customWidth="1"/>
    <col min="3734" max="3734" width="2.21875" style="13" customWidth="1"/>
    <col min="3735" max="3940" width="10.88671875" style="13" customWidth="1"/>
    <col min="3941" max="3941" width="12" style="13" customWidth="1"/>
    <col min="3942" max="3942" width="2.77734375" style="13" customWidth="1"/>
    <col min="3943" max="3944" width="6.44140625" style="13" customWidth="1"/>
    <col min="3945" max="3945" width="5.77734375" style="13" customWidth="1"/>
    <col min="3946" max="3946" width="6.44140625" style="13" customWidth="1"/>
    <col min="3947" max="3947" width="13.77734375" style="13" customWidth="1"/>
    <col min="3948" max="3949" width="9" style="13" customWidth="1"/>
    <col min="3950" max="3950" width="2.44140625" style="13" customWidth="1"/>
    <col min="3951" max="3951" width="8.77734375" style="13" customWidth="1"/>
    <col min="3952" max="3952" width="7.44140625" style="13" customWidth="1"/>
    <col min="3953" max="3955" width="3.77734375" style="13" customWidth="1"/>
    <col min="3956" max="3956" width="3.44140625" style="13" customWidth="1"/>
    <col min="3957" max="3957" width="2.77734375" style="13" customWidth="1"/>
    <col min="3958" max="3958" width="3" style="13" customWidth="1"/>
    <col min="3959" max="3961" width="13" style="13" hidden="1" customWidth="1"/>
    <col min="3962" max="3962" width="4.44140625" style="13" customWidth="1"/>
    <col min="3963" max="3963" width="13" style="13" hidden="1" customWidth="1"/>
    <col min="3964" max="3965" width="14.77734375" style="13" customWidth="1"/>
    <col min="3966" max="3966" width="15.21875" style="13" customWidth="1"/>
    <col min="3967" max="3967" width="6.44140625" style="13" customWidth="1"/>
    <col min="3968" max="3968" width="15.21875" style="13" customWidth="1"/>
    <col min="3969" max="3969" width="4.218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21875" style="13" customWidth="1"/>
    <col min="3980" max="3980" width="23.44140625" style="13" customWidth="1"/>
    <col min="3981" max="3981" width="9.21875" style="13" customWidth="1"/>
    <col min="3982" max="3982" width="19.44140625" style="13" customWidth="1"/>
    <col min="3983" max="3983" width="42.77734375" style="13" customWidth="1"/>
    <col min="3984" max="3984" width="5.77734375" style="13" customWidth="1"/>
    <col min="3985" max="3985" width="31.44140625" style="13" customWidth="1"/>
    <col min="3986" max="3986" width="16.21875" style="13" customWidth="1"/>
    <col min="3987" max="3988" width="9.21875" style="13" customWidth="1"/>
    <col min="3989" max="3989" width="11.21875" style="13" customWidth="1"/>
    <col min="3990" max="3990" width="2.21875" style="13" customWidth="1"/>
    <col min="3991" max="4196" width="10.88671875" style="13" customWidth="1"/>
    <col min="4197" max="4197" width="12" style="13" customWidth="1"/>
    <col min="4198" max="4198" width="2.77734375" style="13" customWidth="1"/>
    <col min="4199" max="4200" width="6.44140625" style="13" customWidth="1"/>
    <col min="4201" max="4201" width="5.77734375" style="13" customWidth="1"/>
    <col min="4202" max="4202" width="6.44140625" style="13" customWidth="1"/>
    <col min="4203" max="4203" width="13.77734375" style="13" customWidth="1"/>
    <col min="4204" max="4205" width="9" style="13" customWidth="1"/>
    <col min="4206" max="4206" width="2.44140625" style="13" customWidth="1"/>
    <col min="4207" max="4207" width="8.77734375" style="13" customWidth="1"/>
    <col min="4208" max="4208" width="7.44140625" style="13" customWidth="1"/>
    <col min="4209" max="4211" width="3.77734375" style="13" customWidth="1"/>
    <col min="4212" max="4212" width="3.44140625" style="13" customWidth="1"/>
    <col min="4213" max="4213" width="2.77734375" style="13" customWidth="1"/>
    <col min="4214" max="4214" width="3" style="13" customWidth="1"/>
    <col min="4215" max="4217" width="13" style="13" hidden="1" customWidth="1"/>
    <col min="4218" max="4218" width="4.44140625" style="13" customWidth="1"/>
    <col min="4219" max="4219" width="13" style="13" hidden="1" customWidth="1"/>
    <col min="4220" max="4221" width="14.77734375" style="13" customWidth="1"/>
    <col min="4222" max="4222" width="15.21875" style="13" customWidth="1"/>
    <col min="4223" max="4223" width="6.44140625" style="13" customWidth="1"/>
    <col min="4224" max="4224" width="15.21875" style="13" customWidth="1"/>
    <col min="4225" max="4225" width="4.218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21875" style="13" customWidth="1"/>
    <col min="4236" max="4236" width="23.44140625" style="13" customWidth="1"/>
    <col min="4237" max="4237" width="9.21875" style="13" customWidth="1"/>
    <col min="4238" max="4238" width="19.44140625" style="13" customWidth="1"/>
    <col min="4239" max="4239" width="42.77734375" style="13" customWidth="1"/>
    <col min="4240" max="4240" width="5.77734375" style="13" customWidth="1"/>
    <col min="4241" max="4241" width="31.44140625" style="13" customWidth="1"/>
    <col min="4242" max="4242" width="16.21875" style="13" customWidth="1"/>
    <col min="4243" max="4244" width="9.21875" style="13" customWidth="1"/>
    <col min="4245" max="4245" width="11.21875" style="13" customWidth="1"/>
    <col min="4246" max="4246" width="2.21875" style="13" customWidth="1"/>
    <col min="4247" max="4452" width="10.88671875" style="13" customWidth="1"/>
    <col min="4453" max="4453" width="12" style="13" customWidth="1"/>
    <col min="4454" max="4454" width="2.77734375" style="13" customWidth="1"/>
    <col min="4455" max="4456" width="6.44140625" style="13" customWidth="1"/>
    <col min="4457" max="4457" width="5.77734375" style="13" customWidth="1"/>
    <col min="4458" max="4458" width="6.44140625" style="13" customWidth="1"/>
    <col min="4459" max="4459" width="13.77734375" style="13" customWidth="1"/>
    <col min="4460" max="4461" width="9" style="13" customWidth="1"/>
    <col min="4462" max="4462" width="2.44140625" style="13" customWidth="1"/>
    <col min="4463" max="4463" width="8.77734375" style="13" customWidth="1"/>
    <col min="4464" max="4464" width="7.44140625" style="13" customWidth="1"/>
    <col min="4465" max="4467" width="3.77734375" style="13" customWidth="1"/>
    <col min="4468" max="4468" width="3.44140625" style="13" customWidth="1"/>
    <col min="4469" max="4469" width="2.77734375" style="13" customWidth="1"/>
    <col min="4470" max="4470" width="3" style="13" customWidth="1"/>
    <col min="4471" max="4473" width="13" style="13" hidden="1" customWidth="1"/>
    <col min="4474" max="4474" width="4.44140625" style="13" customWidth="1"/>
    <col min="4475" max="4475" width="13" style="13" hidden="1" customWidth="1"/>
    <col min="4476" max="4477" width="14.77734375" style="13" customWidth="1"/>
    <col min="4478" max="4478" width="15.21875" style="13" customWidth="1"/>
    <col min="4479" max="4479" width="6.44140625" style="13" customWidth="1"/>
    <col min="4480" max="4480" width="15.21875" style="13" customWidth="1"/>
    <col min="4481" max="4481" width="4.218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21875" style="13" customWidth="1"/>
    <col min="4492" max="4492" width="23.44140625" style="13" customWidth="1"/>
    <col min="4493" max="4493" width="9.21875" style="13" customWidth="1"/>
    <col min="4494" max="4494" width="19.44140625" style="13" customWidth="1"/>
    <col min="4495" max="4495" width="42.77734375" style="13" customWidth="1"/>
    <col min="4496" max="4496" width="5.77734375" style="13" customWidth="1"/>
    <col min="4497" max="4497" width="31.44140625" style="13" customWidth="1"/>
    <col min="4498" max="4498" width="16.21875" style="13" customWidth="1"/>
    <col min="4499" max="4500" width="9.21875" style="13" customWidth="1"/>
    <col min="4501" max="4501" width="11.21875" style="13" customWidth="1"/>
    <col min="4502" max="4502" width="2.21875" style="13" customWidth="1"/>
    <col min="4503" max="4708" width="10.88671875" style="13" customWidth="1"/>
    <col min="4709" max="4709" width="12" style="13" customWidth="1"/>
    <col min="4710" max="4710" width="2.77734375" style="13" customWidth="1"/>
    <col min="4711" max="4712" width="6.44140625" style="13" customWidth="1"/>
    <col min="4713" max="4713" width="5.77734375" style="13" customWidth="1"/>
    <col min="4714" max="4714" width="6.44140625" style="13" customWidth="1"/>
    <col min="4715" max="4715" width="13.77734375" style="13" customWidth="1"/>
    <col min="4716" max="4717" width="9" style="13" customWidth="1"/>
    <col min="4718" max="4718" width="2.44140625" style="13" customWidth="1"/>
    <col min="4719" max="4719" width="8.77734375" style="13" customWidth="1"/>
    <col min="4720" max="4720" width="7.44140625" style="13" customWidth="1"/>
    <col min="4721" max="4723" width="3.77734375" style="13" customWidth="1"/>
    <col min="4724" max="4724" width="3.44140625" style="13" customWidth="1"/>
    <col min="4725" max="4725" width="2.77734375" style="13" customWidth="1"/>
    <col min="4726" max="4726" width="3" style="13" customWidth="1"/>
    <col min="4727" max="4729" width="13" style="13" hidden="1" customWidth="1"/>
    <col min="4730" max="4730" width="4.44140625" style="13" customWidth="1"/>
    <col min="4731" max="4731" width="13" style="13" hidden="1" customWidth="1"/>
    <col min="4732" max="4733" width="14.77734375" style="13" customWidth="1"/>
    <col min="4734" max="4734" width="15.21875" style="13" customWidth="1"/>
    <col min="4735" max="4735" width="6.44140625" style="13" customWidth="1"/>
    <col min="4736" max="4736" width="15.21875" style="13" customWidth="1"/>
    <col min="4737" max="4737" width="4.218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21875" style="13" customWidth="1"/>
    <col min="4748" max="4748" width="23.44140625" style="13" customWidth="1"/>
    <col min="4749" max="4749" width="9.21875" style="13" customWidth="1"/>
    <col min="4750" max="4750" width="19.44140625" style="13" customWidth="1"/>
    <col min="4751" max="4751" width="42.77734375" style="13" customWidth="1"/>
    <col min="4752" max="4752" width="5.77734375" style="13" customWidth="1"/>
    <col min="4753" max="4753" width="31.44140625" style="13" customWidth="1"/>
    <col min="4754" max="4754" width="16.21875" style="13" customWidth="1"/>
    <col min="4755" max="4756" width="9.21875" style="13" customWidth="1"/>
    <col min="4757" max="4757" width="11.21875" style="13" customWidth="1"/>
    <col min="4758" max="4758" width="2.21875" style="13" customWidth="1"/>
    <col min="4759" max="4964" width="10.88671875" style="13" customWidth="1"/>
    <col min="4965" max="4965" width="12" style="13" customWidth="1"/>
    <col min="4966" max="4966" width="2.77734375" style="13" customWidth="1"/>
    <col min="4967" max="4968" width="6.44140625" style="13" customWidth="1"/>
    <col min="4969" max="4969" width="5.77734375" style="13" customWidth="1"/>
    <col min="4970" max="4970" width="6.44140625" style="13" customWidth="1"/>
    <col min="4971" max="4971" width="13.77734375" style="13" customWidth="1"/>
    <col min="4972" max="4973" width="9" style="13" customWidth="1"/>
    <col min="4974" max="4974" width="2.44140625" style="13" customWidth="1"/>
    <col min="4975" max="4975" width="8.77734375" style="13" customWidth="1"/>
    <col min="4976" max="4976" width="7.44140625" style="13" customWidth="1"/>
    <col min="4977" max="4979" width="3.77734375" style="13" customWidth="1"/>
    <col min="4980" max="4980" width="3.44140625" style="13" customWidth="1"/>
    <col min="4981" max="4981" width="2.77734375" style="13" customWidth="1"/>
    <col min="4982" max="4982" width="3" style="13" customWidth="1"/>
    <col min="4983" max="4985" width="13" style="13" hidden="1" customWidth="1"/>
    <col min="4986" max="4986" width="4.44140625" style="13" customWidth="1"/>
    <col min="4987" max="4987" width="13" style="13" hidden="1" customWidth="1"/>
    <col min="4988" max="4989" width="14.77734375" style="13" customWidth="1"/>
    <col min="4990" max="4990" width="15.21875" style="13" customWidth="1"/>
    <col min="4991" max="4991" width="6.44140625" style="13" customWidth="1"/>
    <col min="4992" max="4992" width="15.21875" style="13" customWidth="1"/>
    <col min="4993" max="4993" width="4.218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21875" style="13" customWidth="1"/>
    <col min="5004" max="5004" width="23.44140625" style="13" customWidth="1"/>
    <col min="5005" max="5005" width="9.21875" style="13" customWidth="1"/>
    <col min="5006" max="5006" width="19.44140625" style="13" customWidth="1"/>
    <col min="5007" max="5007" width="42.77734375" style="13" customWidth="1"/>
    <col min="5008" max="5008" width="5.77734375" style="13" customWidth="1"/>
    <col min="5009" max="5009" width="31.44140625" style="13" customWidth="1"/>
    <col min="5010" max="5010" width="16.21875" style="13" customWidth="1"/>
    <col min="5011" max="5012" width="9.21875" style="13" customWidth="1"/>
    <col min="5013" max="5013" width="11.21875" style="13" customWidth="1"/>
    <col min="5014" max="5014" width="2.21875" style="13" customWidth="1"/>
    <col min="5015" max="5220" width="10.88671875" style="13" customWidth="1"/>
    <col min="5221" max="5221" width="12" style="13" customWidth="1"/>
    <col min="5222" max="5222" width="2.77734375" style="13" customWidth="1"/>
    <col min="5223" max="5224" width="6.44140625" style="13" customWidth="1"/>
    <col min="5225" max="5225" width="5.77734375" style="13" customWidth="1"/>
    <col min="5226" max="5226" width="6.44140625" style="13" customWidth="1"/>
    <col min="5227" max="5227" width="13.77734375" style="13" customWidth="1"/>
    <col min="5228" max="5229" width="9" style="13" customWidth="1"/>
    <col min="5230" max="5230" width="2.44140625" style="13" customWidth="1"/>
    <col min="5231" max="5231" width="8.77734375" style="13" customWidth="1"/>
    <col min="5232" max="5232" width="7.44140625" style="13" customWidth="1"/>
    <col min="5233" max="5235" width="3.77734375" style="13" customWidth="1"/>
    <col min="5236" max="5236" width="3.44140625" style="13" customWidth="1"/>
    <col min="5237" max="5237" width="2.77734375" style="13" customWidth="1"/>
    <col min="5238" max="5238" width="3" style="13" customWidth="1"/>
    <col min="5239" max="5241" width="13" style="13" hidden="1" customWidth="1"/>
    <col min="5242" max="5242" width="4.44140625" style="13" customWidth="1"/>
    <col min="5243" max="5243" width="13" style="13" hidden="1" customWidth="1"/>
    <col min="5244" max="5245" width="14.77734375" style="13" customWidth="1"/>
    <col min="5246" max="5246" width="15.21875" style="13" customWidth="1"/>
    <col min="5247" max="5247" width="6.44140625" style="13" customWidth="1"/>
    <col min="5248" max="5248" width="15.21875" style="13" customWidth="1"/>
    <col min="5249" max="5249" width="4.218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21875" style="13" customWidth="1"/>
    <col min="5260" max="5260" width="23.44140625" style="13" customWidth="1"/>
    <col min="5261" max="5261" width="9.21875" style="13" customWidth="1"/>
    <col min="5262" max="5262" width="19.44140625" style="13" customWidth="1"/>
    <col min="5263" max="5263" width="42.77734375" style="13" customWidth="1"/>
    <col min="5264" max="5264" width="5.77734375" style="13" customWidth="1"/>
    <col min="5265" max="5265" width="31.44140625" style="13" customWidth="1"/>
    <col min="5266" max="5266" width="16.21875" style="13" customWidth="1"/>
    <col min="5267" max="5268" width="9.21875" style="13" customWidth="1"/>
    <col min="5269" max="5269" width="11.21875" style="13" customWidth="1"/>
    <col min="5270" max="5270" width="2.21875" style="13" customWidth="1"/>
    <col min="5271" max="5476" width="10.88671875" style="13" customWidth="1"/>
    <col min="5477" max="5477" width="12" style="13" customWidth="1"/>
    <col min="5478" max="5478" width="2.77734375" style="13" customWidth="1"/>
    <col min="5479" max="5480" width="6.44140625" style="13" customWidth="1"/>
    <col min="5481" max="5481" width="5.77734375" style="13" customWidth="1"/>
    <col min="5482" max="5482" width="6.44140625" style="13" customWidth="1"/>
    <col min="5483" max="5483" width="13.77734375" style="13" customWidth="1"/>
    <col min="5484" max="5485" width="9" style="13" customWidth="1"/>
    <col min="5486" max="5486" width="2.44140625" style="13" customWidth="1"/>
    <col min="5487" max="5487" width="8.77734375" style="13" customWidth="1"/>
    <col min="5488" max="5488" width="7.44140625" style="13" customWidth="1"/>
    <col min="5489" max="5491" width="3.77734375" style="13" customWidth="1"/>
    <col min="5492" max="5492" width="3.44140625" style="13" customWidth="1"/>
    <col min="5493" max="5493" width="2.77734375" style="13" customWidth="1"/>
    <col min="5494" max="5494" width="3" style="13" customWidth="1"/>
    <col min="5495" max="5497" width="13" style="13" hidden="1" customWidth="1"/>
    <col min="5498" max="5498" width="4.44140625" style="13" customWidth="1"/>
    <col min="5499" max="5499" width="13" style="13" hidden="1" customWidth="1"/>
    <col min="5500" max="5501" width="14.77734375" style="13" customWidth="1"/>
    <col min="5502" max="5502" width="15.21875" style="13" customWidth="1"/>
    <col min="5503" max="5503" width="6.44140625" style="13" customWidth="1"/>
    <col min="5504" max="5504" width="15.21875" style="13" customWidth="1"/>
    <col min="5505" max="5505" width="4.218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21875" style="13" customWidth="1"/>
    <col min="5516" max="5516" width="23.44140625" style="13" customWidth="1"/>
    <col min="5517" max="5517" width="9.21875" style="13" customWidth="1"/>
    <col min="5518" max="5518" width="19.44140625" style="13" customWidth="1"/>
    <col min="5519" max="5519" width="42.77734375" style="13" customWidth="1"/>
    <col min="5520" max="5520" width="5.77734375" style="13" customWidth="1"/>
    <col min="5521" max="5521" width="31.44140625" style="13" customWidth="1"/>
    <col min="5522" max="5522" width="16.21875" style="13" customWidth="1"/>
    <col min="5523" max="5524" width="9.21875" style="13" customWidth="1"/>
    <col min="5525" max="5525" width="11.21875" style="13" customWidth="1"/>
    <col min="5526" max="5526" width="2.21875" style="13" customWidth="1"/>
    <col min="5527" max="5732" width="10.88671875" style="13" customWidth="1"/>
    <col min="5733" max="5733" width="12" style="13" customWidth="1"/>
    <col min="5734" max="5734" width="2.77734375" style="13" customWidth="1"/>
    <col min="5735" max="5736" width="6.44140625" style="13" customWidth="1"/>
    <col min="5737" max="5737" width="5.77734375" style="13" customWidth="1"/>
    <col min="5738" max="5738" width="6.44140625" style="13" customWidth="1"/>
    <col min="5739" max="5739" width="13.77734375" style="13" customWidth="1"/>
    <col min="5740" max="5741" width="9" style="13" customWidth="1"/>
    <col min="5742" max="5742" width="2.44140625" style="13" customWidth="1"/>
    <col min="5743" max="5743" width="8.77734375" style="13" customWidth="1"/>
    <col min="5744" max="5744" width="7.44140625" style="13" customWidth="1"/>
    <col min="5745" max="5747" width="3.77734375" style="13" customWidth="1"/>
    <col min="5748" max="5748" width="3.44140625" style="13" customWidth="1"/>
    <col min="5749" max="5749" width="2.77734375" style="13" customWidth="1"/>
    <col min="5750" max="5750" width="3" style="13" customWidth="1"/>
    <col min="5751" max="5753" width="13" style="13" hidden="1" customWidth="1"/>
    <col min="5754" max="5754" width="4.44140625" style="13" customWidth="1"/>
    <col min="5755" max="5755" width="13" style="13" hidden="1" customWidth="1"/>
    <col min="5756" max="5757" width="14.77734375" style="13" customWidth="1"/>
    <col min="5758" max="5758" width="15.21875" style="13" customWidth="1"/>
    <col min="5759" max="5759" width="6.44140625" style="13" customWidth="1"/>
    <col min="5760" max="5760" width="15.21875" style="13" customWidth="1"/>
    <col min="5761" max="5761" width="4.218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21875" style="13" customWidth="1"/>
    <col min="5772" max="5772" width="23.44140625" style="13" customWidth="1"/>
    <col min="5773" max="5773" width="9.21875" style="13" customWidth="1"/>
    <col min="5774" max="5774" width="19.44140625" style="13" customWidth="1"/>
    <col min="5775" max="5775" width="42.77734375" style="13" customWidth="1"/>
    <col min="5776" max="5776" width="5.77734375" style="13" customWidth="1"/>
    <col min="5777" max="5777" width="31.44140625" style="13" customWidth="1"/>
    <col min="5778" max="5778" width="16.21875" style="13" customWidth="1"/>
    <col min="5779" max="5780" width="9.21875" style="13" customWidth="1"/>
    <col min="5781" max="5781" width="11.21875" style="13" customWidth="1"/>
    <col min="5782" max="5782" width="2.21875" style="13" customWidth="1"/>
    <col min="5783" max="5988" width="10.88671875" style="13" customWidth="1"/>
    <col min="5989" max="5989" width="12" style="13" customWidth="1"/>
    <col min="5990" max="5990" width="2.77734375" style="13" customWidth="1"/>
    <col min="5991" max="5992" width="6.44140625" style="13" customWidth="1"/>
    <col min="5993" max="5993" width="5.77734375" style="13" customWidth="1"/>
    <col min="5994" max="5994" width="6.44140625" style="13" customWidth="1"/>
    <col min="5995" max="5995" width="13.77734375" style="13" customWidth="1"/>
    <col min="5996" max="5997" width="9" style="13" customWidth="1"/>
    <col min="5998" max="5998" width="2.44140625" style="13" customWidth="1"/>
    <col min="5999" max="5999" width="8.77734375" style="13" customWidth="1"/>
    <col min="6000" max="6000" width="7.44140625" style="13" customWidth="1"/>
    <col min="6001" max="6003" width="3.77734375" style="13" customWidth="1"/>
    <col min="6004" max="6004" width="3.44140625" style="13" customWidth="1"/>
    <col min="6005" max="6005" width="2.77734375" style="13" customWidth="1"/>
    <col min="6006" max="6006" width="3" style="13" customWidth="1"/>
    <col min="6007" max="6009" width="13" style="13" hidden="1" customWidth="1"/>
    <col min="6010" max="6010" width="4.44140625" style="13" customWidth="1"/>
    <col min="6011" max="6011" width="13" style="13" hidden="1" customWidth="1"/>
    <col min="6012" max="6013" width="14.77734375" style="13" customWidth="1"/>
    <col min="6014" max="6014" width="15.21875" style="13" customWidth="1"/>
    <col min="6015" max="6015" width="6.44140625" style="13" customWidth="1"/>
    <col min="6016" max="6016" width="15.21875" style="13" customWidth="1"/>
    <col min="6017" max="6017" width="4.218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21875" style="13" customWidth="1"/>
    <col min="6028" max="6028" width="23.44140625" style="13" customWidth="1"/>
    <col min="6029" max="6029" width="9.21875" style="13" customWidth="1"/>
    <col min="6030" max="6030" width="19.44140625" style="13" customWidth="1"/>
    <col min="6031" max="6031" width="42.77734375" style="13" customWidth="1"/>
    <col min="6032" max="6032" width="5.77734375" style="13" customWidth="1"/>
    <col min="6033" max="6033" width="31.44140625" style="13" customWidth="1"/>
    <col min="6034" max="6034" width="16.21875" style="13" customWidth="1"/>
    <col min="6035" max="6036" width="9.21875" style="13" customWidth="1"/>
    <col min="6037" max="6037" width="11.21875" style="13" customWidth="1"/>
    <col min="6038" max="6038" width="2.21875" style="13" customWidth="1"/>
    <col min="6039" max="6244" width="10.88671875" style="13" customWidth="1"/>
    <col min="6245" max="6245" width="12" style="13" customWidth="1"/>
    <col min="6246" max="6246" width="2.77734375" style="13" customWidth="1"/>
    <col min="6247" max="6248" width="6.44140625" style="13" customWidth="1"/>
    <col min="6249" max="6249" width="5.77734375" style="13" customWidth="1"/>
    <col min="6250" max="6250" width="6.44140625" style="13" customWidth="1"/>
    <col min="6251" max="6251" width="13.77734375" style="13" customWidth="1"/>
    <col min="6252" max="6253" width="9" style="13" customWidth="1"/>
    <col min="6254" max="6254" width="2.44140625" style="13" customWidth="1"/>
    <col min="6255" max="6255" width="8.77734375" style="13" customWidth="1"/>
    <col min="6256" max="6256" width="7.44140625" style="13" customWidth="1"/>
    <col min="6257" max="6259" width="3.77734375" style="13" customWidth="1"/>
    <col min="6260" max="6260" width="3.44140625" style="13" customWidth="1"/>
    <col min="6261" max="6261" width="2.77734375" style="13" customWidth="1"/>
    <col min="6262" max="6262" width="3" style="13" customWidth="1"/>
    <col min="6263" max="6265" width="13" style="13" hidden="1" customWidth="1"/>
    <col min="6266" max="6266" width="4.44140625" style="13" customWidth="1"/>
    <col min="6267" max="6267" width="13" style="13" hidden="1" customWidth="1"/>
    <col min="6268" max="6269" width="14.77734375" style="13" customWidth="1"/>
    <col min="6270" max="6270" width="15.21875" style="13" customWidth="1"/>
    <col min="6271" max="6271" width="6.44140625" style="13" customWidth="1"/>
    <col min="6272" max="6272" width="15.21875" style="13" customWidth="1"/>
    <col min="6273" max="6273" width="4.218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21875" style="13" customWidth="1"/>
    <col min="6284" max="6284" width="23.44140625" style="13" customWidth="1"/>
    <col min="6285" max="6285" width="9.21875" style="13" customWidth="1"/>
    <col min="6286" max="6286" width="19.44140625" style="13" customWidth="1"/>
    <col min="6287" max="6287" width="42.77734375" style="13" customWidth="1"/>
    <col min="6288" max="6288" width="5.77734375" style="13" customWidth="1"/>
    <col min="6289" max="6289" width="31.44140625" style="13" customWidth="1"/>
    <col min="6290" max="6290" width="16.21875" style="13" customWidth="1"/>
    <col min="6291" max="6292" width="9.21875" style="13" customWidth="1"/>
    <col min="6293" max="6293" width="11.21875" style="13" customWidth="1"/>
    <col min="6294" max="6294" width="2.21875" style="13" customWidth="1"/>
    <col min="6295" max="6500" width="10.88671875" style="13" customWidth="1"/>
    <col min="6501" max="6501" width="12" style="13" customWidth="1"/>
    <col min="6502" max="6502" width="2.77734375" style="13" customWidth="1"/>
    <col min="6503" max="6504" width="6.44140625" style="13" customWidth="1"/>
    <col min="6505" max="6505" width="5.77734375" style="13" customWidth="1"/>
    <col min="6506" max="6506" width="6.44140625" style="13" customWidth="1"/>
    <col min="6507" max="6507" width="13.77734375" style="13" customWidth="1"/>
    <col min="6508" max="6509" width="9" style="13" customWidth="1"/>
    <col min="6510" max="6510" width="2.44140625" style="13" customWidth="1"/>
    <col min="6511" max="6511" width="8.77734375" style="13" customWidth="1"/>
    <col min="6512" max="6512" width="7.44140625" style="13" customWidth="1"/>
    <col min="6513" max="6515" width="3.77734375" style="13" customWidth="1"/>
    <col min="6516" max="6516" width="3.44140625" style="13" customWidth="1"/>
    <col min="6517" max="6517" width="2.77734375" style="13" customWidth="1"/>
    <col min="6518" max="6518" width="3" style="13" customWidth="1"/>
    <col min="6519" max="6521" width="13" style="13" hidden="1" customWidth="1"/>
    <col min="6522" max="6522" width="4.44140625" style="13" customWidth="1"/>
    <col min="6523" max="6523" width="13" style="13" hidden="1" customWidth="1"/>
    <col min="6524" max="6525" width="14.77734375" style="13" customWidth="1"/>
    <col min="6526" max="6526" width="15.21875" style="13" customWidth="1"/>
    <col min="6527" max="6527" width="6.44140625" style="13" customWidth="1"/>
    <col min="6528" max="6528" width="15.21875" style="13" customWidth="1"/>
    <col min="6529" max="6529" width="4.218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21875" style="13" customWidth="1"/>
    <col min="6540" max="6540" width="23.44140625" style="13" customWidth="1"/>
    <col min="6541" max="6541" width="9.21875" style="13" customWidth="1"/>
    <col min="6542" max="6542" width="19.44140625" style="13" customWidth="1"/>
    <col min="6543" max="6543" width="42.77734375" style="13" customWidth="1"/>
    <col min="6544" max="6544" width="5.77734375" style="13" customWidth="1"/>
    <col min="6545" max="6545" width="31.44140625" style="13" customWidth="1"/>
    <col min="6546" max="6546" width="16.21875" style="13" customWidth="1"/>
    <col min="6547" max="6548" width="9.21875" style="13" customWidth="1"/>
    <col min="6549" max="6549" width="11.21875" style="13" customWidth="1"/>
    <col min="6550" max="6550" width="2.21875" style="13" customWidth="1"/>
    <col min="6551" max="6756" width="10.88671875" style="13" customWidth="1"/>
    <col min="6757" max="6757" width="12" style="13" customWidth="1"/>
    <col min="6758" max="6758" width="2.77734375" style="13" customWidth="1"/>
    <col min="6759" max="6760" width="6.44140625" style="13" customWidth="1"/>
    <col min="6761" max="6761" width="5.77734375" style="13" customWidth="1"/>
    <col min="6762" max="6762" width="6.44140625" style="13" customWidth="1"/>
    <col min="6763" max="6763" width="13.77734375" style="13" customWidth="1"/>
    <col min="6764" max="6765" width="9" style="13" customWidth="1"/>
    <col min="6766" max="6766" width="2.44140625" style="13" customWidth="1"/>
    <col min="6767" max="6767" width="8.77734375" style="13" customWidth="1"/>
    <col min="6768" max="6768" width="7.44140625" style="13" customWidth="1"/>
    <col min="6769" max="6771" width="3.77734375" style="13" customWidth="1"/>
    <col min="6772" max="6772" width="3.44140625" style="13" customWidth="1"/>
    <col min="6773" max="6773" width="2.77734375" style="13" customWidth="1"/>
    <col min="6774" max="6774" width="3" style="13" customWidth="1"/>
    <col min="6775" max="6777" width="13" style="13" hidden="1" customWidth="1"/>
    <col min="6778" max="6778" width="4.44140625" style="13" customWidth="1"/>
    <col min="6779" max="6779" width="13" style="13" hidden="1" customWidth="1"/>
    <col min="6780" max="6781" width="14.77734375" style="13" customWidth="1"/>
    <col min="6782" max="6782" width="15.21875" style="13" customWidth="1"/>
    <col min="6783" max="6783" width="6.44140625" style="13" customWidth="1"/>
    <col min="6784" max="6784" width="15.21875" style="13" customWidth="1"/>
    <col min="6785" max="6785" width="4.218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21875" style="13" customWidth="1"/>
    <col min="6796" max="6796" width="23.44140625" style="13" customWidth="1"/>
    <col min="6797" max="6797" width="9.21875" style="13" customWidth="1"/>
    <col min="6798" max="6798" width="19.44140625" style="13" customWidth="1"/>
    <col min="6799" max="6799" width="42.77734375" style="13" customWidth="1"/>
    <col min="6800" max="6800" width="5.77734375" style="13" customWidth="1"/>
    <col min="6801" max="6801" width="31.44140625" style="13" customWidth="1"/>
    <col min="6802" max="6802" width="16.21875" style="13" customWidth="1"/>
    <col min="6803" max="6804" width="9.21875" style="13" customWidth="1"/>
    <col min="6805" max="6805" width="11.21875" style="13" customWidth="1"/>
    <col min="6806" max="6806" width="2.21875" style="13" customWidth="1"/>
    <col min="6807" max="7012" width="10.88671875" style="13" customWidth="1"/>
    <col min="7013" max="7013" width="12" style="13" customWidth="1"/>
    <col min="7014" max="7014" width="2.77734375" style="13" customWidth="1"/>
    <col min="7015" max="7016" width="6.44140625" style="13" customWidth="1"/>
    <col min="7017" max="7017" width="5.77734375" style="13" customWidth="1"/>
    <col min="7018" max="7018" width="6.44140625" style="13" customWidth="1"/>
    <col min="7019" max="7019" width="13.77734375" style="13" customWidth="1"/>
    <col min="7020" max="7021" width="9" style="13" customWidth="1"/>
    <col min="7022" max="7022" width="2.44140625" style="13" customWidth="1"/>
    <col min="7023" max="7023" width="8.77734375" style="13" customWidth="1"/>
    <col min="7024" max="7024" width="7.44140625" style="13" customWidth="1"/>
    <col min="7025" max="7027" width="3.77734375" style="13" customWidth="1"/>
    <col min="7028" max="7028" width="3.44140625" style="13" customWidth="1"/>
    <col min="7029" max="7029" width="2.77734375" style="13" customWidth="1"/>
    <col min="7030" max="7030" width="3" style="13" customWidth="1"/>
    <col min="7031" max="7033" width="13" style="13" hidden="1" customWidth="1"/>
    <col min="7034" max="7034" width="4.44140625" style="13" customWidth="1"/>
    <col min="7035" max="7035" width="13" style="13" hidden="1" customWidth="1"/>
    <col min="7036" max="7037" width="14.77734375" style="13" customWidth="1"/>
    <col min="7038" max="7038" width="15.21875" style="13" customWidth="1"/>
    <col min="7039" max="7039" width="6.44140625" style="13" customWidth="1"/>
    <col min="7040" max="7040" width="15.21875" style="13" customWidth="1"/>
    <col min="7041" max="7041" width="4.218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21875" style="13" customWidth="1"/>
    <col min="7052" max="7052" width="23.44140625" style="13" customWidth="1"/>
    <col min="7053" max="7053" width="9.21875" style="13" customWidth="1"/>
    <col min="7054" max="7054" width="19.44140625" style="13" customWidth="1"/>
    <col min="7055" max="7055" width="42.77734375" style="13" customWidth="1"/>
    <col min="7056" max="7056" width="5.77734375" style="13" customWidth="1"/>
    <col min="7057" max="7057" width="31.44140625" style="13" customWidth="1"/>
    <col min="7058" max="7058" width="16.21875" style="13" customWidth="1"/>
    <col min="7059" max="7060" width="9.21875" style="13" customWidth="1"/>
    <col min="7061" max="7061" width="11.21875" style="13" customWidth="1"/>
    <col min="7062" max="7062" width="2.21875" style="13" customWidth="1"/>
    <col min="7063" max="7268" width="10.88671875" style="13" customWidth="1"/>
    <col min="7269" max="7269" width="12" style="13" customWidth="1"/>
    <col min="7270" max="7270" width="2.77734375" style="13" customWidth="1"/>
    <col min="7271" max="7272" width="6.44140625" style="13" customWidth="1"/>
    <col min="7273" max="7273" width="5.77734375" style="13" customWidth="1"/>
    <col min="7274" max="7274" width="6.44140625" style="13" customWidth="1"/>
    <col min="7275" max="7275" width="13.77734375" style="13" customWidth="1"/>
    <col min="7276" max="7277" width="9" style="13" customWidth="1"/>
    <col min="7278" max="7278" width="2.44140625" style="13" customWidth="1"/>
    <col min="7279" max="7279" width="8.77734375" style="13" customWidth="1"/>
    <col min="7280" max="7280" width="7.44140625" style="13" customWidth="1"/>
    <col min="7281" max="7283" width="3.77734375" style="13" customWidth="1"/>
    <col min="7284" max="7284" width="3.44140625" style="13" customWidth="1"/>
    <col min="7285" max="7285" width="2.77734375" style="13" customWidth="1"/>
    <col min="7286" max="7286" width="3" style="13" customWidth="1"/>
    <col min="7287" max="7289" width="13" style="13" hidden="1" customWidth="1"/>
    <col min="7290" max="7290" width="4.44140625" style="13" customWidth="1"/>
    <col min="7291" max="7291" width="13" style="13" hidden="1" customWidth="1"/>
    <col min="7292" max="7293" width="14.77734375" style="13" customWidth="1"/>
    <col min="7294" max="7294" width="15.21875" style="13" customWidth="1"/>
    <col min="7295" max="7295" width="6.44140625" style="13" customWidth="1"/>
    <col min="7296" max="7296" width="15.21875" style="13" customWidth="1"/>
    <col min="7297" max="7297" width="4.218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21875" style="13" customWidth="1"/>
    <col min="7308" max="7308" width="23.44140625" style="13" customWidth="1"/>
    <col min="7309" max="7309" width="9.21875" style="13" customWidth="1"/>
    <col min="7310" max="7310" width="19.44140625" style="13" customWidth="1"/>
    <col min="7311" max="7311" width="42.77734375" style="13" customWidth="1"/>
    <col min="7312" max="7312" width="5.77734375" style="13" customWidth="1"/>
    <col min="7313" max="7313" width="31.44140625" style="13" customWidth="1"/>
    <col min="7314" max="7314" width="16.21875" style="13" customWidth="1"/>
    <col min="7315" max="7316" width="9.21875" style="13" customWidth="1"/>
    <col min="7317" max="7317" width="11.21875" style="13" customWidth="1"/>
    <col min="7318" max="7318" width="2.21875" style="13" customWidth="1"/>
    <col min="7319" max="7524" width="10.88671875" style="13" customWidth="1"/>
    <col min="7525" max="7525" width="12" style="13" customWidth="1"/>
    <col min="7526" max="7526" width="2.77734375" style="13" customWidth="1"/>
    <col min="7527" max="7528" width="6.44140625" style="13" customWidth="1"/>
    <col min="7529" max="7529" width="5.77734375" style="13" customWidth="1"/>
    <col min="7530" max="7530" width="6.44140625" style="13" customWidth="1"/>
    <col min="7531" max="7531" width="13.77734375" style="13" customWidth="1"/>
    <col min="7532" max="7533" width="9" style="13" customWidth="1"/>
    <col min="7534" max="7534" width="2.44140625" style="13" customWidth="1"/>
    <col min="7535" max="7535" width="8.77734375" style="13" customWidth="1"/>
    <col min="7536" max="7536" width="7.44140625" style="13" customWidth="1"/>
    <col min="7537" max="7539" width="3.77734375" style="13" customWidth="1"/>
    <col min="7540" max="7540" width="3.44140625" style="13" customWidth="1"/>
    <col min="7541" max="7541" width="2.77734375" style="13" customWidth="1"/>
    <col min="7542" max="7542" width="3" style="13" customWidth="1"/>
    <col min="7543" max="7545" width="13" style="13" hidden="1" customWidth="1"/>
    <col min="7546" max="7546" width="4.44140625" style="13" customWidth="1"/>
    <col min="7547" max="7547" width="13" style="13" hidden="1" customWidth="1"/>
    <col min="7548" max="7549" width="14.77734375" style="13" customWidth="1"/>
    <col min="7550" max="7550" width="15.21875" style="13" customWidth="1"/>
    <col min="7551" max="7551" width="6.44140625" style="13" customWidth="1"/>
    <col min="7552" max="7552" width="15.21875" style="13" customWidth="1"/>
    <col min="7553" max="7553" width="4.218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21875" style="13" customWidth="1"/>
    <col min="7564" max="7564" width="23.44140625" style="13" customWidth="1"/>
    <col min="7565" max="7565" width="9.21875" style="13" customWidth="1"/>
    <col min="7566" max="7566" width="19.44140625" style="13" customWidth="1"/>
    <col min="7567" max="7567" width="42.77734375" style="13" customWidth="1"/>
    <col min="7568" max="7568" width="5.77734375" style="13" customWidth="1"/>
    <col min="7569" max="7569" width="31.44140625" style="13" customWidth="1"/>
    <col min="7570" max="7570" width="16.21875" style="13" customWidth="1"/>
    <col min="7571" max="7572" width="9.21875" style="13" customWidth="1"/>
    <col min="7573" max="7573" width="11.21875" style="13" customWidth="1"/>
    <col min="7574" max="7574" width="2.21875" style="13" customWidth="1"/>
    <col min="7575" max="7780" width="10.88671875" style="13" customWidth="1"/>
    <col min="7781" max="7781" width="12" style="13" customWidth="1"/>
    <col min="7782" max="7782" width="2.77734375" style="13" customWidth="1"/>
    <col min="7783" max="7784" width="6.44140625" style="13" customWidth="1"/>
    <col min="7785" max="7785" width="5.77734375" style="13" customWidth="1"/>
    <col min="7786" max="7786" width="6.44140625" style="13" customWidth="1"/>
    <col min="7787" max="7787" width="13.77734375" style="13" customWidth="1"/>
    <col min="7788" max="7789" width="9" style="13" customWidth="1"/>
    <col min="7790" max="7790" width="2.44140625" style="13" customWidth="1"/>
    <col min="7791" max="7791" width="8.77734375" style="13" customWidth="1"/>
    <col min="7792" max="7792" width="7.44140625" style="13" customWidth="1"/>
    <col min="7793" max="7795" width="3.77734375" style="13" customWidth="1"/>
    <col min="7796" max="7796" width="3.44140625" style="13" customWidth="1"/>
    <col min="7797" max="7797" width="2.77734375" style="13" customWidth="1"/>
    <col min="7798" max="7798" width="3" style="13" customWidth="1"/>
    <col min="7799" max="7801" width="13" style="13" hidden="1" customWidth="1"/>
    <col min="7802" max="7802" width="4.44140625" style="13" customWidth="1"/>
    <col min="7803" max="7803" width="13" style="13" hidden="1" customWidth="1"/>
    <col min="7804" max="7805" width="14.77734375" style="13" customWidth="1"/>
    <col min="7806" max="7806" width="15.21875" style="13" customWidth="1"/>
    <col min="7807" max="7807" width="6.44140625" style="13" customWidth="1"/>
    <col min="7808" max="7808" width="15.21875" style="13" customWidth="1"/>
    <col min="7809" max="7809" width="4.218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21875" style="13" customWidth="1"/>
    <col min="7820" max="7820" width="23.44140625" style="13" customWidth="1"/>
    <col min="7821" max="7821" width="9.21875" style="13" customWidth="1"/>
    <col min="7822" max="7822" width="19.44140625" style="13" customWidth="1"/>
    <col min="7823" max="7823" width="42.77734375" style="13" customWidth="1"/>
    <col min="7824" max="7824" width="5.77734375" style="13" customWidth="1"/>
    <col min="7825" max="7825" width="31.44140625" style="13" customWidth="1"/>
    <col min="7826" max="7826" width="16.21875" style="13" customWidth="1"/>
    <col min="7827" max="7828" width="9.21875" style="13" customWidth="1"/>
    <col min="7829" max="7829" width="11.21875" style="13" customWidth="1"/>
    <col min="7830" max="7830" width="2.21875" style="13" customWidth="1"/>
    <col min="7831" max="8036" width="10.88671875" style="13" customWidth="1"/>
    <col min="8037" max="8037" width="12" style="13" customWidth="1"/>
    <col min="8038" max="8038" width="2.77734375" style="13" customWidth="1"/>
    <col min="8039" max="8040" width="6.44140625" style="13" customWidth="1"/>
    <col min="8041" max="8041" width="5.77734375" style="13" customWidth="1"/>
    <col min="8042" max="8042" width="6.44140625" style="13" customWidth="1"/>
    <col min="8043" max="8043" width="13.77734375" style="13" customWidth="1"/>
    <col min="8044" max="8045" width="9" style="13" customWidth="1"/>
    <col min="8046" max="8046" width="2.44140625" style="13" customWidth="1"/>
    <col min="8047" max="8047" width="8.77734375" style="13" customWidth="1"/>
    <col min="8048" max="8048" width="7.44140625" style="13" customWidth="1"/>
    <col min="8049" max="8051" width="3.77734375" style="13" customWidth="1"/>
    <col min="8052" max="8052" width="3.44140625" style="13" customWidth="1"/>
    <col min="8053" max="8053" width="2.77734375" style="13" customWidth="1"/>
    <col min="8054" max="8054" width="3" style="13" customWidth="1"/>
    <col min="8055" max="8057" width="13" style="13" hidden="1" customWidth="1"/>
    <col min="8058" max="8058" width="4.44140625" style="13" customWidth="1"/>
    <col min="8059" max="8059" width="13" style="13" hidden="1" customWidth="1"/>
    <col min="8060" max="8061" width="14.77734375" style="13" customWidth="1"/>
    <col min="8062" max="8062" width="15.21875" style="13" customWidth="1"/>
    <col min="8063" max="8063" width="6.44140625" style="13" customWidth="1"/>
    <col min="8064" max="8064" width="15.21875" style="13" customWidth="1"/>
    <col min="8065" max="8065" width="4.218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21875" style="13" customWidth="1"/>
    <col min="8076" max="8076" width="23.44140625" style="13" customWidth="1"/>
    <col min="8077" max="8077" width="9.21875" style="13" customWidth="1"/>
    <col min="8078" max="8078" width="19.44140625" style="13" customWidth="1"/>
    <col min="8079" max="8079" width="42.77734375" style="13" customWidth="1"/>
    <col min="8080" max="8080" width="5.77734375" style="13" customWidth="1"/>
    <col min="8081" max="8081" width="31.44140625" style="13" customWidth="1"/>
    <col min="8082" max="8082" width="16.21875" style="13" customWidth="1"/>
    <col min="8083" max="8084" width="9.21875" style="13" customWidth="1"/>
    <col min="8085" max="8085" width="11.21875" style="13" customWidth="1"/>
    <col min="8086" max="8086" width="2.21875" style="13" customWidth="1"/>
    <col min="8087" max="8292" width="10.88671875" style="13" customWidth="1"/>
    <col min="8293" max="8293" width="12" style="13" customWidth="1"/>
    <col min="8294" max="8294" width="2.77734375" style="13" customWidth="1"/>
    <col min="8295" max="8296" width="6.44140625" style="13" customWidth="1"/>
    <col min="8297" max="8297" width="5.77734375" style="13" customWidth="1"/>
    <col min="8298" max="8298" width="6.44140625" style="13" customWidth="1"/>
    <col min="8299" max="8299" width="13.77734375" style="13" customWidth="1"/>
    <col min="8300" max="8301" width="9" style="13" customWidth="1"/>
    <col min="8302" max="8302" width="2.44140625" style="13" customWidth="1"/>
    <col min="8303" max="8303" width="8.77734375" style="13" customWidth="1"/>
    <col min="8304" max="8304" width="7.44140625" style="13" customWidth="1"/>
    <col min="8305" max="8307" width="3.77734375" style="13" customWidth="1"/>
    <col min="8308" max="8308" width="3.44140625" style="13" customWidth="1"/>
    <col min="8309" max="8309" width="2.77734375" style="13" customWidth="1"/>
    <col min="8310" max="8310" width="3" style="13" customWidth="1"/>
    <col min="8311" max="8313" width="13" style="13" hidden="1" customWidth="1"/>
    <col min="8314" max="8314" width="4.44140625" style="13" customWidth="1"/>
    <col min="8315" max="8315" width="13" style="13" hidden="1" customWidth="1"/>
    <col min="8316" max="8317" width="14.77734375" style="13" customWidth="1"/>
    <col min="8318" max="8318" width="15.21875" style="13" customWidth="1"/>
    <col min="8319" max="8319" width="6.44140625" style="13" customWidth="1"/>
    <col min="8320" max="8320" width="15.21875" style="13" customWidth="1"/>
    <col min="8321" max="8321" width="4.218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21875" style="13" customWidth="1"/>
    <col min="8332" max="8332" width="23.44140625" style="13" customWidth="1"/>
    <col min="8333" max="8333" width="9.21875" style="13" customWidth="1"/>
    <col min="8334" max="8334" width="19.44140625" style="13" customWidth="1"/>
    <col min="8335" max="8335" width="42.77734375" style="13" customWidth="1"/>
    <col min="8336" max="8336" width="5.77734375" style="13" customWidth="1"/>
    <col min="8337" max="8337" width="31.44140625" style="13" customWidth="1"/>
    <col min="8338" max="8338" width="16.21875" style="13" customWidth="1"/>
    <col min="8339" max="8340" width="9.21875" style="13" customWidth="1"/>
    <col min="8341" max="8341" width="11.21875" style="13" customWidth="1"/>
    <col min="8342" max="8342" width="2.21875" style="13" customWidth="1"/>
    <col min="8343" max="8548" width="10.88671875" style="13" customWidth="1"/>
    <col min="8549" max="8549" width="12" style="13" customWidth="1"/>
    <col min="8550" max="8550" width="2.77734375" style="13" customWidth="1"/>
    <col min="8551" max="8552" width="6.44140625" style="13" customWidth="1"/>
    <col min="8553" max="8553" width="5.77734375" style="13" customWidth="1"/>
    <col min="8554" max="8554" width="6.44140625" style="13" customWidth="1"/>
    <col min="8555" max="8555" width="13.77734375" style="13" customWidth="1"/>
    <col min="8556" max="8557" width="9" style="13" customWidth="1"/>
    <col min="8558" max="8558" width="2.44140625" style="13" customWidth="1"/>
    <col min="8559" max="8559" width="8.77734375" style="13" customWidth="1"/>
    <col min="8560" max="8560" width="7.44140625" style="13" customWidth="1"/>
    <col min="8561" max="8563" width="3.77734375" style="13" customWidth="1"/>
    <col min="8564" max="8564" width="3.44140625" style="13" customWidth="1"/>
    <col min="8565" max="8565" width="2.77734375" style="13" customWidth="1"/>
    <col min="8566" max="8566" width="3" style="13" customWidth="1"/>
    <col min="8567" max="8569" width="13" style="13" hidden="1" customWidth="1"/>
    <col min="8570" max="8570" width="4.44140625" style="13" customWidth="1"/>
    <col min="8571" max="8571" width="13" style="13" hidden="1" customWidth="1"/>
    <col min="8572" max="8573" width="14.77734375" style="13" customWidth="1"/>
    <col min="8574" max="8574" width="15.21875" style="13" customWidth="1"/>
    <col min="8575" max="8575" width="6.44140625" style="13" customWidth="1"/>
    <col min="8576" max="8576" width="15.21875" style="13" customWidth="1"/>
    <col min="8577" max="8577" width="4.218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21875" style="13" customWidth="1"/>
    <col min="8588" max="8588" width="23.44140625" style="13" customWidth="1"/>
    <col min="8589" max="8589" width="9.21875" style="13" customWidth="1"/>
    <col min="8590" max="8590" width="19.44140625" style="13" customWidth="1"/>
    <col min="8591" max="8591" width="42.77734375" style="13" customWidth="1"/>
    <col min="8592" max="8592" width="5.77734375" style="13" customWidth="1"/>
    <col min="8593" max="8593" width="31.44140625" style="13" customWidth="1"/>
    <col min="8594" max="8594" width="16.21875" style="13" customWidth="1"/>
    <col min="8595" max="8596" width="9.21875" style="13" customWidth="1"/>
    <col min="8597" max="8597" width="11.21875" style="13" customWidth="1"/>
    <col min="8598" max="8598" width="2.21875" style="13" customWidth="1"/>
    <col min="8599" max="8804" width="10.88671875" style="13" customWidth="1"/>
    <col min="8805" max="8805" width="12" style="13" customWidth="1"/>
    <col min="8806" max="8806" width="2.77734375" style="13" customWidth="1"/>
    <col min="8807" max="8808" width="6.44140625" style="13" customWidth="1"/>
    <col min="8809" max="8809" width="5.77734375" style="13" customWidth="1"/>
    <col min="8810" max="8810" width="6.44140625" style="13" customWidth="1"/>
    <col min="8811" max="8811" width="13.77734375" style="13" customWidth="1"/>
    <col min="8812" max="8813" width="9" style="13" customWidth="1"/>
    <col min="8814" max="8814" width="2.44140625" style="13" customWidth="1"/>
    <col min="8815" max="8815" width="8.77734375" style="13" customWidth="1"/>
    <col min="8816" max="8816" width="7.44140625" style="13" customWidth="1"/>
    <col min="8817" max="8819" width="3.77734375" style="13" customWidth="1"/>
    <col min="8820" max="8820" width="3.44140625" style="13" customWidth="1"/>
    <col min="8821" max="8821" width="2.77734375" style="13" customWidth="1"/>
    <col min="8822" max="8822" width="3" style="13" customWidth="1"/>
    <col min="8823" max="8825" width="13" style="13" hidden="1" customWidth="1"/>
    <col min="8826" max="8826" width="4.44140625" style="13" customWidth="1"/>
    <col min="8827" max="8827" width="13" style="13" hidden="1" customWidth="1"/>
    <col min="8828" max="8829" width="14.77734375" style="13" customWidth="1"/>
    <col min="8830" max="8830" width="15.21875" style="13" customWidth="1"/>
    <col min="8831" max="8831" width="6.44140625" style="13" customWidth="1"/>
    <col min="8832" max="8832" width="15.21875" style="13" customWidth="1"/>
    <col min="8833" max="8833" width="4.218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21875" style="13" customWidth="1"/>
    <col min="8844" max="8844" width="23.44140625" style="13" customWidth="1"/>
    <col min="8845" max="8845" width="9.21875" style="13" customWidth="1"/>
    <col min="8846" max="8846" width="19.44140625" style="13" customWidth="1"/>
    <col min="8847" max="8847" width="42.77734375" style="13" customWidth="1"/>
    <col min="8848" max="8848" width="5.77734375" style="13" customWidth="1"/>
    <col min="8849" max="8849" width="31.44140625" style="13" customWidth="1"/>
    <col min="8850" max="8850" width="16.21875" style="13" customWidth="1"/>
    <col min="8851" max="8852" width="9.21875" style="13" customWidth="1"/>
    <col min="8853" max="8853" width="11.21875" style="13" customWidth="1"/>
    <col min="8854" max="8854" width="2.21875" style="13" customWidth="1"/>
    <col min="8855" max="9060" width="10.88671875" style="13" customWidth="1"/>
    <col min="9061" max="9061" width="12" style="13" customWidth="1"/>
    <col min="9062" max="9062" width="2.77734375" style="13" customWidth="1"/>
    <col min="9063" max="9064" width="6.44140625" style="13" customWidth="1"/>
    <col min="9065" max="9065" width="5.77734375" style="13" customWidth="1"/>
    <col min="9066" max="9066" width="6.44140625" style="13" customWidth="1"/>
    <col min="9067" max="9067" width="13.77734375" style="13" customWidth="1"/>
    <col min="9068" max="9069" width="9" style="13" customWidth="1"/>
    <col min="9070" max="9070" width="2.44140625" style="13" customWidth="1"/>
    <col min="9071" max="9071" width="8.77734375" style="13" customWidth="1"/>
    <col min="9072" max="9072" width="7.44140625" style="13" customWidth="1"/>
    <col min="9073" max="9075" width="3.77734375" style="13" customWidth="1"/>
    <col min="9076" max="9076" width="3.44140625" style="13" customWidth="1"/>
    <col min="9077" max="9077" width="2.77734375" style="13" customWidth="1"/>
    <col min="9078" max="9078" width="3" style="13" customWidth="1"/>
    <col min="9079" max="9081" width="13" style="13" hidden="1" customWidth="1"/>
    <col min="9082" max="9082" width="4.44140625" style="13" customWidth="1"/>
    <col min="9083" max="9083" width="13" style="13" hidden="1" customWidth="1"/>
    <col min="9084" max="9085" width="14.77734375" style="13" customWidth="1"/>
    <col min="9086" max="9086" width="15.21875" style="13" customWidth="1"/>
    <col min="9087" max="9087" width="6.44140625" style="13" customWidth="1"/>
    <col min="9088" max="9088" width="15.21875" style="13" customWidth="1"/>
    <col min="9089" max="9089" width="4.218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21875" style="13" customWidth="1"/>
    <col min="9100" max="9100" width="23.44140625" style="13" customWidth="1"/>
    <col min="9101" max="9101" width="9.21875" style="13" customWidth="1"/>
    <col min="9102" max="9102" width="19.44140625" style="13" customWidth="1"/>
    <col min="9103" max="9103" width="42.77734375" style="13" customWidth="1"/>
    <col min="9104" max="9104" width="5.77734375" style="13" customWidth="1"/>
    <col min="9105" max="9105" width="31.44140625" style="13" customWidth="1"/>
    <col min="9106" max="9106" width="16.21875" style="13" customWidth="1"/>
    <col min="9107" max="9108" width="9.21875" style="13" customWidth="1"/>
    <col min="9109" max="9109" width="11.21875" style="13" customWidth="1"/>
    <col min="9110" max="9110" width="2.21875" style="13" customWidth="1"/>
    <col min="9111" max="9316" width="10.88671875" style="13" customWidth="1"/>
    <col min="9317" max="9317" width="12" style="13" customWidth="1"/>
    <col min="9318" max="9318" width="2.77734375" style="13" customWidth="1"/>
    <col min="9319" max="9320" width="6.44140625" style="13" customWidth="1"/>
    <col min="9321" max="9321" width="5.77734375" style="13" customWidth="1"/>
    <col min="9322" max="9322" width="6.44140625" style="13" customWidth="1"/>
    <col min="9323" max="9323" width="13.77734375" style="13" customWidth="1"/>
    <col min="9324" max="9325" width="9" style="13" customWidth="1"/>
    <col min="9326" max="9326" width="2.44140625" style="13" customWidth="1"/>
    <col min="9327" max="9327" width="8.77734375" style="13" customWidth="1"/>
    <col min="9328" max="9328" width="7.44140625" style="13" customWidth="1"/>
    <col min="9329" max="9331" width="3.77734375" style="13" customWidth="1"/>
    <col min="9332" max="9332" width="3.44140625" style="13" customWidth="1"/>
    <col min="9333" max="9333" width="2.77734375" style="13" customWidth="1"/>
    <col min="9334" max="9334" width="3" style="13" customWidth="1"/>
    <col min="9335" max="9337" width="13" style="13" hidden="1" customWidth="1"/>
    <col min="9338" max="9338" width="4.44140625" style="13" customWidth="1"/>
    <col min="9339" max="9339" width="13" style="13" hidden="1" customWidth="1"/>
    <col min="9340" max="9341" width="14.77734375" style="13" customWidth="1"/>
    <col min="9342" max="9342" width="15.21875" style="13" customWidth="1"/>
    <col min="9343" max="9343" width="6.44140625" style="13" customWidth="1"/>
    <col min="9344" max="9344" width="15.21875" style="13" customWidth="1"/>
    <col min="9345" max="9345" width="4.218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21875" style="13" customWidth="1"/>
    <col min="9356" max="9356" width="23.44140625" style="13" customWidth="1"/>
    <col min="9357" max="9357" width="9.21875" style="13" customWidth="1"/>
    <col min="9358" max="9358" width="19.44140625" style="13" customWidth="1"/>
    <col min="9359" max="9359" width="42.77734375" style="13" customWidth="1"/>
    <col min="9360" max="9360" width="5.77734375" style="13" customWidth="1"/>
    <col min="9361" max="9361" width="31.44140625" style="13" customWidth="1"/>
    <col min="9362" max="9362" width="16.21875" style="13" customWidth="1"/>
    <col min="9363" max="9364" width="9.21875" style="13" customWidth="1"/>
    <col min="9365" max="9365" width="11.21875" style="13" customWidth="1"/>
    <col min="9366" max="9366" width="2.21875" style="13" customWidth="1"/>
    <col min="9367" max="9572" width="10.88671875" style="13" customWidth="1"/>
    <col min="9573" max="9573" width="12" style="13" customWidth="1"/>
    <col min="9574" max="9574" width="2.77734375" style="13" customWidth="1"/>
    <col min="9575" max="9576" width="6.44140625" style="13" customWidth="1"/>
    <col min="9577" max="9577" width="5.77734375" style="13" customWidth="1"/>
    <col min="9578" max="9578" width="6.44140625" style="13" customWidth="1"/>
    <col min="9579" max="9579" width="13.77734375" style="13" customWidth="1"/>
    <col min="9580" max="9581" width="9" style="13" customWidth="1"/>
    <col min="9582" max="9582" width="2.44140625" style="13" customWidth="1"/>
    <col min="9583" max="9583" width="8.77734375" style="13" customWidth="1"/>
    <col min="9584" max="9584" width="7.44140625" style="13" customWidth="1"/>
    <col min="9585" max="9587" width="3.77734375" style="13" customWidth="1"/>
    <col min="9588" max="9588" width="3.44140625" style="13" customWidth="1"/>
    <col min="9589" max="9589" width="2.77734375" style="13" customWidth="1"/>
    <col min="9590" max="9590" width="3" style="13" customWidth="1"/>
    <col min="9591" max="9593" width="13" style="13" hidden="1" customWidth="1"/>
    <col min="9594" max="9594" width="4.44140625" style="13" customWidth="1"/>
    <col min="9595" max="9595" width="13" style="13" hidden="1" customWidth="1"/>
    <col min="9596" max="9597" width="14.77734375" style="13" customWidth="1"/>
    <col min="9598" max="9598" width="15.21875" style="13" customWidth="1"/>
    <col min="9599" max="9599" width="6.44140625" style="13" customWidth="1"/>
    <col min="9600" max="9600" width="15.21875" style="13" customWidth="1"/>
    <col min="9601" max="9601" width="4.218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21875" style="13" customWidth="1"/>
    <col min="9612" max="9612" width="23.44140625" style="13" customWidth="1"/>
    <col min="9613" max="9613" width="9.21875" style="13" customWidth="1"/>
    <col min="9614" max="9614" width="19.44140625" style="13" customWidth="1"/>
    <col min="9615" max="9615" width="42.77734375" style="13" customWidth="1"/>
    <col min="9616" max="9616" width="5.77734375" style="13" customWidth="1"/>
    <col min="9617" max="9617" width="31.44140625" style="13" customWidth="1"/>
    <col min="9618" max="9618" width="16.21875" style="13" customWidth="1"/>
    <col min="9619" max="9620" width="9.21875" style="13" customWidth="1"/>
    <col min="9621" max="9621" width="11.21875" style="13" customWidth="1"/>
    <col min="9622" max="9622" width="2.21875" style="13" customWidth="1"/>
    <col min="9623" max="9828" width="10.88671875" style="13" customWidth="1"/>
    <col min="9829" max="9829" width="12" style="13" customWidth="1"/>
    <col min="9830" max="9830" width="2.77734375" style="13" customWidth="1"/>
    <col min="9831" max="9832" width="6.44140625" style="13" customWidth="1"/>
    <col min="9833" max="9833" width="5.77734375" style="13" customWidth="1"/>
    <col min="9834" max="9834" width="6.44140625" style="13" customWidth="1"/>
    <col min="9835" max="9835" width="13.77734375" style="13" customWidth="1"/>
    <col min="9836" max="9837" width="9" style="13" customWidth="1"/>
    <col min="9838" max="9838" width="2.44140625" style="13" customWidth="1"/>
    <col min="9839" max="9839" width="8.77734375" style="13" customWidth="1"/>
    <col min="9840" max="9840" width="7.44140625" style="13" customWidth="1"/>
    <col min="9841" max="9843" width="3.77734375" style="13" customWidth="1"/>
    <col min="9844" max="9844" width="3.44140625" style="13" customWidth="1"/>
    <col min="9845" max="9845" width="2.77734375" style="13" customWidth="1"/>
    <col min="9846" max="9846" width="3" style="13" customWidth="1"/>
    <col min="9847" max="9849" width="13" style="13" hidden="1" customWidth="1"/>
    <col min="9850" max="9850" width="4.44140625" style="13" customWidth="1"/>
    <col min="9851" max="9851" width="13" style="13" hidden="1" customWidth="1"/>
    <col min="9852" max="9853" width="14.77734375" style="13" customWidth="1"/>
    <col min="9854" max="9854" width="15.21875" style="13" customWidth="1"/>
    <col min="9855" max="9855" width="6.44140625" style="13" customWidth="1"/>
    <col min="9856" max="9856" width="15.21875" style="13" customWidth="1"/>
    <col min="9857" max="9857" width="4.218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21875" style="13" customWidth="1"/>
    <col min="9868" max="9868" width="23.44140625" style="13" customWidth="1"/>
    <col min="9869" max="9869" width="9.21875" style="13" customWidth="1"/>
    <col min="9870" max="9870" width="19.44140625" style="13" customWidth="1"/>
    <col min="9871" max="9871" width="42.77734375" style="13" customWidth="1"/>
    <col min="9872" max="9872" width="5.77734375" style="13" customWidth="1"/>
    <col min="9873" max="9873" width="31.44140625" style="13" customWidth="1"/>
    <col min="9874" max="9874" width="16.21875" style="13" customWidth="1"/>
    <col min="9875" max="9876" width="9.21875" style="13" customWidth="1"/>
    <col min="9877" max="9877" width="11.21875" style="13" customWidth="1"/>
    <col min="9878" max="9878" width="2.21875" style="13" customWidth="1"/>
    <col min="9879" max="10084" width="10.88671875" style="13" customWidth="1"/>
    <col min="10085" max="10085" width="12" style="13" customWidth="1"/>
    <col min="10086" max="10086" width="2.77734375" style="13" customWidth="1"/>
    <col min="10087" max="10088" width="6.44140625" style="13" customWidth="1"/>
    <col min="10089" max="10089" width="5.77734375" style="13" customWidth="1"/>
    <col min="10090" max="10090" width="6.44140625" style="13" customWidth="1"/>
    <col min="10091" max="10091" width="13.77734375" style="13" customWidth="1"/>
    <col min="10092" max="10093" width="9" style="13" customWidth="1"/>
    <col min="10094" max="10094" width="2.44140625" style="13" customWidth="1"/>
    <col min="10095" max="10095" width="8.77734375" style="13" customWidth="1"/>
    <col min="10096" max="10096" width="7.44140625" style="13" customWidth="1"/>
    <col min="10097" max="10099" width="3.77734375" style="13" customWidth="1"/>
    <col min="10100" max="10100" width="3.44140625" style="13" customWidth="1"/>
    <col min="10101" max="10101" width="2.77734375" style="13" customWidth="1"/>
    <col min="10102" max="10102" width="3" style="13" customWidth="1"/>
    <col min="10103" max="10105" width="13" style="13" hidden="1" customWidth="1"/>
    <col min="10106" max="10106" width="4.44140625" style="13" customWidth="1"/>
    <col min="10107" max="10107" width="13" style="13" hidden="1" customWidth="1"/>
    <col min="10108" max="10109" width="14.77734375" style="13" customWidth="1"/>
    <col min="10110" max="10110" width="15.21875" style="13" customWidth="1"/>
    <col min="10111" max="10111" width="6.44140625" style="13" customWidth="1"/>
    <col min="10112" max="10112" width="15.21875" style="13" customWidth="1"/>
    <col min="10113" max="10113" width="4.218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21875" style="13" customWidth="1"/>
    <col min="10124" max="10124" width="23.44140625" style="13" customWidth="1"/>
    <col min="10125" max="10125" width="9.21875" style="13" customWidth="1"/>
    <col min="10126" max="10126" width="19.44140625" style="13" customWidth="1"/>
    <col min="10127" max="10127" width="42.77734375" style="13" customWidth="1"/>
    <col min="10128" max="10128" width="5.77734375" style="13" customWidth="1"/>
    <col min="10129" max="10129" width="31.44140625" style="13" customWidth="1"/>
    <col min="10130" max="10130" width="16.21875" style="13" customWidth="1"/>
    <col min="10131" max="10132" width="9.21875" style="13" customWidth="1"/>
    <col min="10133" max="10133" width="11.21875" style="13" customWidth="1"/>
    <col min="10134" max="10134" width="2.21875" style="13" customWidth="1"/>
    <col min="10135" max="10340" width="10.88671875" style="13" customWidth="1"/>
    <col min="10341" max="10341" width="12" style="13" customWidth="1"/>
    <col min="10342" max="10342" width="2.77734375" style="13" customWidth="1"/>
    <col min="10343" max="10344" width="6.44140625" style="13" customWidth="1"/>
    <col min="10345" max="10345" width="5.77734375" style="13" customWidth="1"/>
    <col min="10346" max="10346" width="6.44140625" style="13" customWidth="1"/>
    <col min="10347" max="10347" width="13.77734375" style="13" customWidth="1"/>
    <col min="10348" max="10349" width="9" style="13" customWidth="1"/>
    <col min="10350" max="10350" width="2.44140625" style="13" customWidth="1"/>
    <col min="10351" max="10351" width="8.77734375" style="13" customWidth="1"/>
    <col min="10352" max="10352" width="7.44140625" style="13" customWidth="1"/>
    <col min="10353" max="10355" width="3.77734375" style="13" customWidth="1"/>
    <col min="10356" max="10356" width="3.44140625" style="13" customWidth="1"/>
    <col min="10357" max="10357" width="2.77734375" style="13" customWidth="1"/>
    <col min="10358" max="10358" width="3" style="13" customWidth="1"/>
    <col min="10359" max="10361" width="13" style="13" hidden="1" customWidth="1"/>
    <col min="10362" max="10362" width="4.44140625" style="13" customWidth="1"/>
    <col min="10363" max="10363" width="13" style="13" hidden="1" customWidth="1"/>
    <col min="10364" max="10365" width="14.77734375" style="13" customWidth="1"/>
    <col min="10366" max="10366" width="15.21875" style="13" customWidth="1"/>
    <col min="10367" max="10367" width="6.44140625" style="13" customWidth="1"/>
    <col min="10368" max="10368" width="15.21875" style="13" customWidth="1"/>
    <col min="10369" max="10369" width="4.218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21875" style="13" customWidth="1"/>
    <col min="10380" max="10380" width="23.44140625" style="13" customWidth="1"/>
    <col min="10381" max="10381" width="9.21875" style="13" customWidth="1"/>
    <col min="10382" max="10382" width="19.44140625" style="13" customWidth="1"/>
    <col min="10383" max="10383" width="42.77734375" style="13" customWidth="1"/>
    <col min="10384" max="10384" width="5.77734375" style="13" customWidth="1"/>
    <col min="10385" max="10385" width="31.44140625" style="13" customWidth="1"/>
    <col min="10386" max="10386" width="16.21875" style="13" customWidth="1"/>
    <col min="10387" max="10388" width="9.21875" style="13" customWidth="1"/>
    <col min="10389" max="10389" width="11.21875" style="13" customWidth="1"/>
    <col min="10390" max="10390" width="2.21875" style="13" customWidth="1"/>
    <col min="10391" max="10596" width="10.88671875" style="13" customWidth="1"/>
    <col min="10597" max="10597" width="12" style="13" customWidth="1"/>
    <col min="10598" max="10598" width="2.77734375" style="13" customWidth="1"/>
    <col min="10599" max="10600" width="6.44140625" style="13" customWidth="1"/>
    <col min="10601" max="10601" width="5.77734375" style="13" customWidth="1"/>
    <col min="10602" max="10602" width="6.44140625" style="13" customWidth="1"/>
    <col min="10603" max="10603" width="13.77734375" style="13" customWidth="1"/>
    <col min="10604" max="10605" width="9" style="13" customWidth="1"/>
    <col min="10606" max="10606" width="2.44140625" style="13" customWidth="1"/>
    <col min="10607" max="10607" width="8.77734375" style="13" customWidth="1"/>
    <col min="10608" max="10608" width="7.44140625" style="13" customWidth="1"/>
    <col min="10609" max="10611" width="3.77734375" style="13" customWidth="1"/>
    <col min="10612" max="10612" width="3.44140625" style="13" customWidth="1"/>
    <col min="10613" max="10613" width="2.77734375" style="13" customWidth="1"/>
    <col min="10614" max="10614" width="3" style="13" customWidth="1"/>
    <col min="10615" max="10617" width="13" style="13" hidden="1" customWidth="1"/>
    <col min="10618" max="10618" width="4.44140625" style="13" customWidth="1"/>
    <col min="10619" max="10619" width="13" style="13" hidden="1" customWidth="1"/>
    <col min="10620" max="10621" width="14.77734375" style="13" customWidth="1"/>
    <col min="10622" max="10622" width="15.21875" style="13" customWidth="1"/>
    <col min="10623" max="10623" width="6.44140625" style="13" customWidth="1"/>
    <col min="10624" max="10624" width="15.21875" style="13" customWidth="1"/>
    <col min="10625" max="10625" width="4.218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21875" style="13" customWidth="1"/>
    <col min="10636" max="10636" width="23.44140625" style="13" customWidth="1"/>
    <col min="10637" max="10637" width="9.21875" style="13" customWidth="1"/>
    <col min="10638" max="10638" width="19.44140625" style="13" customWidth="1"/>
    <col min="10639" max="10639" width="42.77734375" style="13" customWidth="1"/>
    <col min="10640" max="10640" width="5.77734375" style="13" customWidth="1"/>
    <col min="10641" max="10641" width="31.44140625" style="13" customWidth="1"/>
    <col min="10642" max="10642" width="16.21875" style="13" customWidth="1"/>
    <col min="10643" max="10644" width="9.21875" style="13" customWidth="1"/>
    <col min="10645" max="10645" width="11.21875" style="13" customWidth="1"/>
    <col min="10646" max="10646" width="2.21875" style="13" customWidth="1"/>
    <col min="10647" max="10852" width="10.88671875" style="13" customWidth="1"/>
    <col min="10853" max="10853" width="12" style="13" customWidth="1"/>
    <col min="10854" max="10854" width="2.77734375" style="13" customWidth="1"/>
    <col min="10855" max="10856" width="6.44140625" style="13" customWidth="1"/>
    <col min="10857" max="10857" width="5.77734375" style="13" customWidth="1"/>
    <col min="10858" max="10858" width="6.44140625" style="13" customWidth="1"/>
    <col min="10859" max="10859" width="13.77734375" style="13" customWidth="1"/>
    <col min="10860" max="10861" width="9" style="13" customWidth="1"/>
    <col min="10862" max="10862" width="2.44140625" style="13" customWidth="1"/>
    <col min="10863" max="10863" width="8.77734375" style="13" customWidth="1"/>
    <col min="10864" max="10864" width="7.44140625" style="13" customWidth="1"/>
    <col min="10865" max="10867" width="3.77734375" style="13" customWidth="1"/>
    <col min="10868" max="10868" width="3.44140625" style="13" customWidth="1"/>
    <col min="10869" max="10869" width="2.77734375" style="13" customWidth="1"/>
    <col min="10870" max="10870" width="3" style="13" customWidth="1"/>
    <col min="10871" max="10873" width="13" style="13" hidden="1" customWidth="1"/>
    <col min="10874" max="10874" width="4.44140625" style="13" customWidth="1"/>
    <col min="10875" max="10875" width="13" style="13" hidden="1" customWidth="1"/>
    <col min="10876" max="10877" width="14.77734375" style="13" customWidth="1"/>
    <col min="10878" max="10878" width="15.21875" style="13" customWidth="1"/>
    <col min="10879" max="10879" width="6.44140625" style="13" customWidth="1"/>
    <col min="10880" max="10880" width="15.21875" style="13" customWidth="1"/>
    <col min="10881" max="10881" width="4.218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21875" style="13" customWidth="1"/>
    <col min="10892" max="10892" width="23.44140625" style="13" customWidth="1"/>
    <col min="10893" max="10893" width="9.21875" style="13" customWidth="1"/>
    <col min="10894" max="10894" width="19.44140625" style="13" customWidth="1"/>
    <col min="10895" max="10895" width="42.77734375" style="13" customWidth="1"/>
    <col min="10896" max="10896" width="5.77734375" style="13" customWidth="1"/>
    <col min="10897" max="10897" width="31.44140625" style="13" customWidth="1"/>
    <col min="10898" max="10898" width="16.21875" style="13" customWidth="1"/>
    <col min="10899" max="10900" width="9.21875" style="13" customWidth="1"/>
    <col min="10901" max="10901" width="11.21875" style="13" customWidth="1"/>
    <col min="10902" max="10902" width="2.21875" style="13" customWidth="1"/>
    <col min="10903" max="11108" width="10.88671875" style="13" customWidth="1"/>
    <col min="11109" max="11109" width="12" style="13" customWidth="1"/>
    <col min="11110" max="11110" width="2.77734375" style="13" customWidth="1"/>
    <col min="11111" max="11112" width="6.44140625" style="13" customWidth="1"/>
    <col min="11113" max="11113" width="5.77734375" style="13" customWidth="1"/>
    <col min="11114" max="11114" width="6.44140625" style="13" customWidth="1"/>
    <col min="11115" max="11115" width="13.77734375" style="13" customWidth="1"/>
    <col min="11116" max="11117" width="9" style="13" customWidth="1"/>
    <col min="11118" max="11118" width="2.44140625" style="13" customWidth="1"/>
    <col min="11119" max="11119" width="8.77734375" style="13" customWidth="1"/>
    <col min="11120" max="11120" width="7.44140625" style="13" customWidth="1"/>
    <col min="11121" max="11123" width="3.77734375" style="13" customWidth="1"/>
    <col min="11124" max="11124" width="3.44140625" style="13" customWidth="1"/>
    <col min="11125" max="11125" width="2.77734375" style="13" customWidth="1"/>
    <col min="11126" max="11126" width="3" style="13" customWidth="1"/>
    <col min="11127" max="11129" width="13" style="13" hidden="1" customWidth="1"/>
    <col min="11130" max="11130" width="4.44140625" style="13" customWidth="1"/>
    <col min="11131" max="11131" width="13" style="13" hidden="1" customWidth="1"/>
    <col min="11132" max="11133" width="14.77734375" style="13" customWidth="1"/>
    <col min="11134" max="11134" width="15.21875" style="13" customWidth="1"/>
    <col min="11135" max="11135" width="6.44140625" style="13" customWidth="1"/>
    <col min="11136" max="11136" width="15.21875" style="13" customWidth="1"/>
    <col min="11137" max="11137" width="4.218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21875" style="13" customWidth="1"/>
    <col min="11148" max="11148" width="23.44140625" style="13" customWidth="1"/>
    <col min="11149" max="11149" width="9.21875" style="13" customWidth="1"/>
    <col min="11150" max="11150" width="19.44140625" style="13" customWidth="1"/>
    <col min="11151" max="11151" width="42.77734375" style="13" customWidth="1"/>
    <col min="11152" max="11152" width="5.77734375" style="13" customWidth="1"/>
    <col min="11153" max="11153" width="31.44140625" style="13" customWidth="1"/>
    <col min="11154" max="11154" width="16.21875" style="13" customWidth="1"/>
    <col min="11155" max="11156" width="9.21875" style="13" customWidth="1"/>
    <col min="11157" max="11157" width="11.21875" style="13" customWidth="1"/>
    <col min="11158" max="11158" width="2.21875" style="13" customWidth="1"/>
    <col min="11159" max="11364" width="10.88671875" style="13" customWidth="1"/>
    <col min="11365" max="11365" width="12" style="13" customWidth="1"/>
    <col min="11366" max="11366" width="2.77734375" style="13" customWidth="1"/>
    <col min="11367" max="11368" width="6.44140625" style="13" customWidth="1"/>
    <col min="11369" max="11369" width="5.77734375" style="13" customWidth="1"/>
    <col min="11370" max="11370" width="6.44140625" style="13" customWidth="1"/>
    <col min="11371" max="11371" width="13.77734375" style="13" customWidth="1"/>
    <col min="11372" max="11373" width="9" style="13" customWidth="1"/>
    <col min="11374" max="11374" width="2.44140625" style="13" customWidth="1"/>
    <col min="11375" max="11375" width="8.77734375" style="13" customWidth="1"/>
    <col min="11376" max="11376" width="7.44140625" style="13" customWidth="1"/>
    <col min="11377" max="11379" width="3.77734375" style="13" customWidth="1"/>
    <col min="11380" max="11380" width="3.44140625" style="13" customWidth="1"/>
    <col min="11381" max="11381" width="2.77734375" style="13" customWidth="1"/>
    <col min="11382" max="11382" width="3" style="13" customWidth="1"/>
    <col min="11383" max="11385" width="13" style="13" hidden="1" customWidth="1"/>
    <col min="11386" max="11386" width="4.44140625" style="13" customWidth="1"/>
    <col min="11387" max="11387" width="13" style="13" hidden="1" customWidth="1"/>
    <col min="11388" max="11389" width="14.77734375" style="13" customWidth="1"/>
    <col min="11390" max="11390" width="15.21875" style="13" customWidth="1"/>
    <col min="11391" max="11391" width="6.44140625" style="13" customWidth="1"/>
    <col min="11392" max="11392" width="15.21875" style="13" customWidth="1"/>
    <col min="11393" max="11393" width="4.218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21875" style="13" customWidth="1"/>
    <col min="11404" max="11404" width="23.44140625" style="13" customWidth="1"/>
    <col min="11405" max="11405" width="9.21875" style="13" customWidth="1"/>
    <col min="11406" max="11406" width="19.44140625" style="13" customWidth="1"/>
    <col min="11407" max="11407" width="42.77734375" style="13" customWidth="1"/>
    <col min="11408" max="11408" width="5.77734375" style="13" customWidth="1"/>
    <col min="11409" max="11409" width="31.44140625" style="13" customWidth="1"/>
    <col min="11410" max="11410" width="16.21875" style="13" customWidth="1"/>
    <col min="11411" max="11412" width="9.21875" style="13" customWidth="1"/>
    <col min="11413" max="11413" width="11.21875" style="13" customWidth="1"/>
    <col min="11414" max="11414" width="2.21875" style="13" customWidth="1"/>
    <col min="11415" max="11620" width="10.88671875" style="13" customWidth="1"/>
    <col min="11621" max="11621" width="12" style="13" customWidth="1"/>
    <col min="11622" max="11622" width="2.77734375" style="13" customWidth="1"/>
    <col min="11623" max="11624" width="6.44140625" style="13" customWidth="1"/>
    <col min="11625" max="11625" width="5.77734375" style="13" customWidth="1"/>
    <col min="11626" max="11626" width="6.44140625" style="13" customWidth="1"/>
    <col min="11627" max="11627" width="13.77734375" style="13" customWidth="1"/>
    <col min="11628" max="11629" width="9" style="13" customWidth="1"/>
    <col min="11630" max="11630" width="2.44140625" style="13" customWidth="1"/>
    <col min="11631" max="11631" width="8.77734375" style="13" customWidth="1"/>
    <col min="11632" max="11632" width="7.44140625" style="13" customWidth="1"/>
    <col min="11633" max="11635" width="3.77734375" style="13" customWidth="1"/>
    <col min="11636" max="11636" width="3.44140625" style="13" customWidth="1"/>
    <col min="11637" max="11637" width="2.77734375" style="13" customWidth="1"/>
    <col min="11638" max="11638" width="3" style="13" customWidth="1"/>
    <col min="11639" max="11641" width="13" style="13" hidden="1" customWidth="1"/>
    <col min="11642" max="11642" width="4.44140625" style="13" customWidth="1"/>
    <col min="11643" max="11643" width="13" style="13" hidden="1" customWidth="1"/>
    <col min="11644" max="11645" width="14.77734375" style="13" customWidth="1"/>
    <col min="11646" max="11646" width="15.21875" style="13" customWidth="1"/>
    <col min="11647" max="11647" width="6.44140625" style="13" customWidth="1"/>
    <col min="11648" max="11648" width="15.21875" style="13" customWidth="1"/>
    <col min="11649" max="11649" width="4.218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21875" style="13" customWidth="1"/>
    <col min="11660" max="11660" width="23.44140625" style="13" customWidth="1"/>
    <col min="11661" max="11661" width="9.21875" style="13" customWidth="1"/>
    <col min="11662" max="11662" width="19.44140625" style="13" customWidth="1"/>
    <col min="11663" max="11663" width="42.77734375" style="13" customWidth="1"/>
    <col min="11664" max="11664" width="5.77734375" style="13" customWidth="1"/>
    <col min="11665" max="11665" width="31.44140625" style="13" customWidth="1"/>
    <col min="11666" max="11666" width="16.21875" style="13" customWidth="1"/>
    <col min="11667" max="11668" width="9.21875" style="13" customWidth="1"/>
    <col min="11669" max="11669" width="11.21875" style="13" customWidth="1"/>
    <col min="11670" max="11670" width="2.21875" style="13" customWidth="1"/>
    <col min="11671" max="11876" width="10.88671875" style="13" customWidth="1"/>
    <col min="11877" max="11877" width="12" style="13" customWidth="1"/>
    <col min="11878" max="11878" width="2.77734375" style="13" customWidth="1"/>
    <col min="11879" max="11880" width="6.44140625" style="13" customWidth="1"/>
    <col min="11881" max="11881" width="5.77734375" style="13" customWidth="1"/>
    <col min="11882" max="11882" width="6.44140625" style="13" customWidth="1"/>
    <col min="11883" max="11883" width="13.77734375" style="13" customWidth="1"/>
    <col min="11884" max="11885" width="9" style="13" customWidth="1"/>
    <col min="11886" max="11886" width="2.44140625" style="13" customWidth="1"/>
    <col min="11887" max="11887" width="8.77734375" style="13" customWidth="1"/>
    <col min="11888" max="11888" width="7.44140625" style="13" customWidth="1"/>
    <col min="11889" max="11891" width="3.77734375" style="13" customWidth="1"/>
    <col min="11892" max="11892" width="3.44140625" style="13" customWidth="1"/>
    <col min="11893" max="11893" width="2.77734375" style="13" customWidth="1"/>
    <col min="11894" max="11894" width="3" style="13" customWidth="1"/>
    <col min="11895" max="11897" width="13" style="13" hidden="1" customWidth="1"/>
    <col min="11898" max="11898" width="4.44140625" style="13" customWidth="1"/>
    <col min="11899" max="11899" width="13" style="13" hidden="1" customWidth="1"/>
    <col min="11900" max="11901" width="14.77734375" style="13" customWidth="1"/>
    <col min="11902" max="11902" width="15.21875" style="13" customWidth="1"/>
    <col min="11903" max="11903" width="6.44140625" style="13" customWidth="1"/>
    <col min="11904" max="11904" width="15.21875" style="13" customWidth="1"/>
    <col min="11905" max="11905" width="4.218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21875" style="13" customWidth="1"/>
    <col min="11916" max="11916" width="23.44140625" style="13" customWidth="1"/>
    <col min="11917" max="11917" width="9.21875" style="13" customWidth="1"/>
    <col min="11918" max="11918" width="19.44140625" style="13" customWidth="1"/>
    <col min="11919" max="11919" width="42.77734375" style="13" customWidth="1"/>
    <col min="11920" max="11920" width="5.77734375" style="13" customWidth="1"/>
    <col min="11921" max="11921" width="31.44140625" style="13" customWidth="1"/>
    <col min="11922" max="11922" width="16.21875" style="13" customWidth="1"/>
    <col min="11923" max="11924" width="9.21875" style="13" customWidth="1"/>
    <col min="11925" max="11925" width="11.21875" style="13" customWidth="1"/>
    <col min="11926" max="11926" width="2.21875" style="13" customWidth="1"/>
    <col min="11927" max="12132" width="10.88671875" style="13" customWidth="1"/>
    <col min="12133" max="12133" width="12" style="13" customWidth="1"/>
    <col min="12134" max="12134" width="2.77734375" style="13" customWidth="1"/>
    <col min="12135" max="12136" width="6.44140625" style="13" customWidth="1"/>
    <col min="12137" max="12137" width="5.77734375" style="13" customWidth="1"/>
    <col min="12138" max="12138" width="6.44140625" style="13" customWidth="1"/>
    <col min="12139" max="12139" width="13.77734375" style="13" customWidth="1"/>
    <col min="12140" max="12141" width="9" style="13" customWidth="1"/>
    <col min="12142" max="12142" width="2.44140625" style="13" customWidth="1"/>
    <col min="12143" max="12143" width="8.77734375" style="13" customWidth="1"/>
    <col min="12144" max="12144" width="7.44140625" style="13" customWidth="1"/>
    <col min="12145" max="12147" width="3.77734375" style="13" customWidth="1"/>
    <col min="12148" max="12148" width="3.44140625" style="13" customWidth="1"/>
    <col min="12149" max="12149" width="2.77734375" style="13" customWidth="1"/>
    <col min="12150" max="12150" width="3" style="13" customWidth="1"/>
    <col min="12151" max="12153" width="13" style="13" hidden="1" customWidth="1"/>
    <col min="12154" max="12154" width="4.44140625" style="13" customWidth="1"/>
    <col min="12155" max="12155" width="13" style="13" hidden="1" customWidth="1"/>
    <col min="12156" max="12157" width="14.77734375" style="13" customWidth="1"/>
    <col min="12158" max="12158" width="15.21875" style="13" customWidth="1"/>
    <col min="12159" max="12159" width="6.44140625" style="13" customWidth="1"/>
    <col min="12160" max="12160" width="15.21875" style="13" customWidth="1"/>
    <col min="12161" max="12161" width="4.218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21875" style="13" customWidth="1"/>
    <col min="12172" max="12172" width="23.44140625" style="13" customWidth="1"/>
    <col min="12173" max="12173" width="9.21875" style="13" customWidth="1"/>
    <col min="12174" max="12174" width="19.44140625" style="13" customWidth="1"/>
    <col min="12175" max="12175" width="42.77734375" style="13" customWidth="1"/>
    <col min="12176" max="12176" width="5.77734375" style="13" customWidth="1"/>
    <col min="12177" max="12177" width="31.44140625" style="13" customWidth="1"/>
    <col min="12178" max="12178" width="16.21875" style="13" customWidth="1"/>
    <col min="12179" max="12180" width="9.21875" style="13" customWidth="1"/>
    <col min="12181" max="12181" width="11.21875" style="13" customWidth="1"/>
    <col min="12182" max="12182" width="2.21875" style="13" customWidth="1"/>
    <col min="12183" max="12388" width="10.88671875" style="13" customWidth="1"/>
    <col min="12389" max="12389" width="12" style="13" customWidth="1"/>
    <col min="12390" max="12390" width="2.77734375" style="13" customWidth="1"/>
    <col min="12391" max="12392" width="6.44140625" style="13" customWidth="1"/>
    <col min="12393" max="12393" width="5.77734375" style="13" customWidth="1"/>
    <col min="12394" max="12394" width="6.44140625" style="13" customWidth="1"/>
    <col min="12395" max="12395" width="13.77734375" style="13" customWidth="1"/>
    <col min="12396" max="12397" width="9" style="13" customWidth="1"/>
    <col min="12398" max="12398" width="2.44140625" style="13" customWidth="1"/>
    <col min="12399" max="12399" width="8.77734375" style="13" customWidth="1"/>
    <col min="12400" max="12400" width="7.44140625" style="13" customWidth="1"/>
    <col min="12401" max="12403" width="3.77734375" style="13" customWidth="1"/>
    <col min="12404" max="12404" width="3.44140625" style="13" customWidth="1"/>
    <col min="12405" max="12405" width="2.77734375" style="13" customWidth="1"/>
    <col min="12406" max="12406" width="3" style="13" customWidth="1"/>
    <col min="12407" max="12409" width="13" style="13" hidden="1" customWidth="1"/>
    <col min="12410" max="12410" width="4.44140625" style="13" customWidth="1"/>
    <col min="12411" max="12411" width="13" style="13" hidden="1" customWidth="1"/>
    <col min="12412" max="12413" width="14.77734375" style="13" customWidth="1"/>
    <col min="12414" max="12414" width="15.21875" style="13" customWidth="1"/>
    <col min="12415" max="12415" width="6.44140625" style="13" customWidth="1"/>
    <col min="12416" max="12416" width="15.21875" style="13" customWidth="1"/>
    <col min="12417" max="12417" width="4.218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21875" style="13" customWidth="1"/>
    <col min="12428" max="12428" width="23.44140625" style="13" customWidth="1"/>
    <col min="12429" max="12429" width="9.21875" style="13" customWidth="1"/>
    <col min="12430" max="12430" width="19.44140625" style="13" customWidth="1"/>
    <col min="12431" max="12431" width="42.77734375" style="13" customWidth="1"/>
    <col min="12432" max="12432" width="5.77734375" style="13" customWidth="1"/>
    <col min="12433" max="12433" width="31.44140625" style="13" customWidth="1"/>
    <col min="12434" max="12434" width="16.21875" style="13" customWidth="1"/>
    <col min="12435" max="12436" width="9.21875" style="13" customWidth="1"/>
    <col min="12437" max="12437" width="11.21875" style="13" customWidth="1"/>
    <col min="12438" max="12438" width="2.21875" style="13" customWidth="1"/>
    <col min="12439" max="12644" width="10.88671875" style="13" customWidth="1"/>
    <col min="12645" max="12645" width="12" style="13" customWidth="1"/>
    <col min="12646" max="12646" width="2.77734375" style="13" customWidth="1"/>
    <col min="12647" max="12648" width="6.44140625" style="13" customWidth="1"/>
    <col min="12649" max="12649" width="5.77734375" style="13" customWidth="1"/>
    <col min="12650" max="12650" width="6.44140625" style="13" customWidth="1"/>
    <col min="12651" max="12651" width="13.77734375" style="13" customWidth="1"/>
    <col min="12652" max="12653" width="9" style="13" customWidth="1"/>
    <col min="12654" max="12654" width="2.44140625" style="13" customWidth="1"/>
    <col min="12655" max="12655" width="8.77734375" style="13" customWidth="1"/>
    <col min="12656" max="12656" width="7.44140625" style="13" customWidth="1"/>
    <col min="12657" max="12659" width="3.77734375" style="13" customWidth="1"/>
    <col min="12660" max="12660" width="3.44140625" style="13" customWidth="1"/>
    <col min="12661" max="12661" width="2.77734375" style="13" customWidth="1"/>
    <col min="12662" max="12662" width="3" style="13" customWidth="1"/>
    <col min="12663" max="12665" width="13" style="13" hidden="1" customWidth="1"/>
    <col min="12666" max="12666" width="4.44140625" style="13" customWidth="1"/>
    <col min="12667" max="12667" width="13" style="13" hidden="1" customWidth="1"/>
    <col min="12668" max="12669" width="14.77734375" style="13" customWidth="1"/>
    <col min="12670" max="12670" width="15.21875" style="13" customWidth="1"/>
    <col min="12671" max="12671" width="6.44140625" style="13" customWidth="1"/>
    <col min="12672" max="12672" width="15.21875" style="13" customWidth="1"/>
    <col min="12673" max="12673" width="4.218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21875" style="13" customWidth="1"/>
    <col min="12684" max="12684" width="23.44140625" style="13" customWidth="1"/>
    <col min="12685" max="12685" width="9.21875" style="13" customWidth="1"/>
    <col min="12686" max="12686" width="19.44140625" style="13" customWidth="1"/>
    <col min="12687" max="12687" width="42.77734375" style="13" customWidth="1"/>
    <col min="12688" max="12688" width="5.77734375" style="13" customWidth="1"/>
    <col min="12689" max="12689" width="31.44140625" style="13" customWidth="1"/>
    <col min="12690" max="12690" width="16.21875" style="13" customWidth="1"/>
    <col min="12691" max="12692" width="9.21875" style="13" customWidth="1"/>
    <col min="12693" max="12693" width="11.21875" style="13" customWidth="1"/>
    <col min="12694" max="12694" width="2.21875" style="13" customWidth="1"/>
    <col min="12695" max="12900" width="10.88671875" style="13" customWidth="1"/>
    <col min="12901" max="12901" width="12" style="13" customWidth="1"/>
    <col min="12902" max="12902" width="2.77734375" style="13" customWidth="1"/>
    <col min="12903" max="12904" width="6.44140625" style="13" customWidth="1"/>
    <col min="12905" max="12905" width="5.77734375" style="13" customWidth="1"/>
    <col min="12906" max="12906" width="6.44140625" style="13" customWidth="1"/>
    <col min="12907" max="12907" width="13.77734375" style="13" customWidth="1"/>
    <col min="12908" max="12909" width="9" style="13" customWidth="1"/>
    <col min="12910" max="12910" width="2.44140625" style="13" customWidth="1"/>
    <col min="12911" max="12911" width="8.77734375" style="13" customWidth="1"/>
    <col min="12912" max="12912" width="7.44140625" style="13" customWidth="1"/>
    <col min="12913" max="12915" width="3.77734375" style="13" customWidth="1"/>
    <col min="12916" max="12916" width="3.44140625" style="13" customWidth="1"/>
    <col min="12917" max="12917" width="2.77734375" style="13" customWidth="1"/>
    <col min="12918" max="12918" width="3" style="13" customWidth="1"/>
    <col min="12919" max="12921" width="13" style="13" hidden="1" customWidth="1"/>
    <col min="12922" max="12922" width="4.44140625" style="13" customWidth="1"/>
    <col min="12923" max="12923" width="13" style="13" hidden="1" customWidth="1"/>
    <col min="12924" max="12925" width="14.77734375" style="13" customWidth="1"/>
    <col min="12926" max="12926" width="15.21875" style="13" customWidth="1"/>
    <col min="12927" max="12927" width="6.44140625" style="13" customWidth="1"/>
    <col min="12928" max="12928" width="15.21875" style="13" customWidth="1"/>
    <col min="12929" max="12929" width="4.218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21875" style="13" customWidth="1"/>
    <col min="12940" max="12940" width="23.44140625" style="13" customWidth="1"/>
    <col min="12941" max="12941" width="9.21875" style="13" customWidth="1"/>
    <col min="12942" max="12942" width="19.44140625" style="13" customWidth="1"/>
    <col min="12943" max="12943" width="42.77734375" style="13" customWidth="1"/>
    <col min="12944" max="12944" width="5.77734375" style="13" customWidth="1"/>
    <col min="12945" max="12945" width="31.44140625" style="13" customWidth="1"/>
    <col min="12946" max="12946" width="16.21875" style="13" customWidth="1"/>
    <col min="12947" max="12948" width="9.21875" style="13" customWidth="1"/>
    <col min="12949" max="12949" width="11.21875" style="13" customWidth="1"/>
    <col min="12950" max="12950" width="2.21875" style="13" customWidth="1"/>
    <col min="12951" max="13156" width="10.88671875" style="13" customWidth="1"/>
    <col min="13157" max="13157" width="12" style="13" customWidth="1"/>
    <col min="13158" max="13158" width="2.77734375" style="13" customWidth="1"/>
    <col min="13159" max="13160" width="6.44140625" style="13" customWidth="1"/>
    <col min="13161" max="13161" width="5.77734375" style="13" customWidth="1"/>
    <col min="13162" max="13162" width="6.44140625" style="13" customWidth="1"/>
    <col min="13163" max="13163" width="13.77734375" style="13" customWidth="1"/>
    <col min="13164" max="13165" width="9" style="13" customWidth="1"/>
    <col min="13166" max="13166" width="2.44140625" style="13" customWidth="1"/>
    <col min="13167" max="13167" width="8.77734375" style="13" customWidth="1"/>
    <col min="13168" max="13168" width="7.44140625" style="13" customWidth="1"/>
    <col min="13169" max="13171" width="3.77734375" style="13" customWidth="1"/>
    <col min="13172" max="13172" width="3.44140625" style="13" customWidth="1"/>
    <col min="13173" max="13173" width="2.77734375" style="13" customWidth="1"/>
    <col min="13174" max="13174" width="3" style="13" customWidth="1"/>
    <col min="13175" max="13177" width="13" style="13" hidden="1" customWidth="1"/>
    <col min="13178" max="13178" width="4.44140625" style="13" customWidth="1"/>
    <col min="13179" max="13179" width="13" style="13" hidden="1" customWidth="1"/>
    <col min="13180" max="13181" width="14.77734375" style="13" customWidth="1"/>
    <col min="13182" max="13182" width="15.21875" style="13" customWidth="1"/>
    <col min="13183" max="13183" width="6.44140625" style="13" customWidth="1"/>
    <col min="13184" max="13184" width="15.21875" style="13" customWidth="1"/>
    <col min="13185" max="13185" width="4.218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21875" style="13" customWidth="1"/>
    <col min="13196" max="13196" width="23.44140625" style="13" customWidth="1"/>
    <col min="13197" max="13197" width="9.21875" style="13" customWidth="1"/>
    <col min="13198" max="13198" width="19.44140625" style="13" customWidth="1"/>
    <col min="13199" max="13199" width="42.77734375" style="13" customWidth="1"/>
    <col min="13200" max="13200" width="5.77734375" style="13" customWidth="1"/>
    <col min="13201" max="13201" width="31.44140625" style="13" customWidth="1"/>
    <col min="13202" max="13202" width="16.21875" style="13" customWidth="1"/>
    <col min="13203" max="13204" width="9.21875" style="13" customWidth="1"/>
    <col min="13205" max="13205" width="11.21875" style="13" customWidth="1"/>
    <col min="13206" max="13206" width="2.21875" style="13" customWidth="1"/>
    <col min="13207" max="13412" width="10.88671875" style="13" customWidth="1"/>
    <col min="13413" max="13413" width="12" style="13" customWidth="1"/>
    <col min="13414" max="13414" width="2.77734375" style="13" customWidth="1"/>
    <col min="13415" max="13416" width="6.44140625" style="13" customWidth="1"/>
    <col min="13417" max="13417" width="5.77734375" style="13" customWidth="1"/>
    <col min="13418" max="13418" width="6.44140625" style="13" customWidth="1"/>
    <col min="13419" max="13419" width="13.77734375" style="13" customWidth="1"/>
    <col min="13420" max="13421" width="9" style="13" customWidth="1"/>
    <col min="13422" max="13422" width="2.44140625" style="13" customWidth="1"/>
    <col min="13423" max="13423" width="8.77734375" style="13" customWidth="1"/>
    <col min="13424" max="13424" width="7.44140625" style="13" customWidth="1"/>
    <col min="13425" max="13427" width="3.77734375" style="13" customWidth="1"/>
    <col min="13428" max="13428" width="3.44140625" style="13" customWidth="1"/>
    <col min="13429" max="13429" width="2.77734375" style="13" customWidth="1"/>
    <col min="13430" max="13430" width="3" style="13" customWidth="1"/>
    <col min="13431" max="13433" width="13" style="13" hidden="1" customWidth="1"/>
    <col min="13434" max="13434" width="4.44140625" style="13" customWidth="1"/>
    <col min="13435" max="13435" width="13" style="13" hidden="1" customWidth="1"/>
    <col min="13436" max="13437" width="14.77734375" style="13" customWidth="1"/>
    <col min="13438" max="13438" width="15.21875" style="13" customWidth="1"/>
    <col min="13439" max="13439" width="6.44140625" style="13" customWidth="1"/>
    <col min="13440" max="13440" width="15.21875" style="13" customWidth="1"/>
    <col min="13441" max="13441" width="4.218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21875" style="13" customWidth="1"/>
    <col min="13452" max="13452" width="23.44140625" style="13" customWidth="1"/>
    <col min="13453" max="13453" width="9.21875" style="13" customWidth="1"/>
    <col min="13454" max="13454" width="19.44140625" style="13" customWidth="1"/>
    <col min="13455" max="13455" width="42.77734375" style="13" customWidth="1"/>
    <col min="13456" max="13456" width="5.77734375" style="13" customWidth="1"/>
    <col min="13457" max="13457" width="31.44140625" style="13" customWidth="1"/>
    <col min="13458" max="13458" width="16.21875" style="13" customWidth="1"/>
    <col min="13459" max="13460" width="9.21875" style="13" customWidth="1"/>
    <col min="13461" max="13461" width="11.21875" style="13" customWidth="1"/>
    <col min="13462" max="13462" width="2.21875" style="13" customWidth="1"/>
    <col min="13463" max="13668" width="10.88671875" style="13" customWidth="1"/>
    <col min="13669" max="13669" width="12" style="13" customWidth="1"/>
    <col min="13670" max="13670" width="2.77734375" style="13" customWidth="1"/>
    <col min="13671" max="13672" width="6.44140625" style="13" customWidth="1"/>
    <col min="13673" max="13673" width="5.77734375" style="13" customWidth="1"/>
    <col min="13674" max="13674" width="6.44140625" style="13" customWidth="1"/>
    <col min="13675" max="13675" width="13.77734375" style="13" customWidth="1"/>
    <col min="13676" max="13677" width="9" style="13" customWidth="1"/>
    <col min="13678" max="13678" width="2.44140625" style="13" customWidth="1"/>
    <col min="13679" max="13679" width="8.77734375" style="13" customWidth="1"/>
    <col min="13680" max="13680" width="7.44140625" style="13" customWidth="1"/>
    <col min="13681" max="13683" width="3.77734375" style="13" customWidth="1"/>
    <col min="13684" max="13684" width="3.44140625" style="13" customWidth="1"/>
    <col min="13685" max="13685" width="2.77734375" style="13" customWidth="1"/>
    <col min="13686" max="13686" width="3" style="13" customWidth="1"/>
    <col min="13687" max="13689" width="13" style="13" hidden="1" customWidth="1"/>
    <col min="13690" max="13690" width="4.44140625" style="13" customWidth="1"/>
    <col min="13691" max="13691" width="13" style="13" hidden="1" customWidth="1"/>
    <col min="13692" max="13693" width="14.77734375" style="13" customWidth="1"/>
    <col min="13694" max="13694" width="15.21875" style="13" customWidth="1"/>
    <col min="13695" max="13695" width="6.44140625" style="13" customWidth="1"/>
    <col min="13696" max="13696" width="15.21875" style="13" customWidth="1"/>
    <col min="13697" max="13697" width="4.218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21875" style="13" customWidth="1"/>
    <col min="13708" max="13708" width="23.44140625" style="13" customWidth="1"/>
    <col min="13709" max="13709" width="9.21875" style="13" customWidth="1"/>
    <col min="13710" max="13710" width="19.44140625" style="13" customWidth="1"/>
    <col min="13711" max="13711" width="42.77734375" style="13" customWidth="1"/>
    <col min="13712" max="13712" width="5.77734375" style="13" customWidth="1"/>
    <col min="13713" max="13713" width="31.44140625" style="13" customWidth="1"/>
    <col min="13714" max="13714" width="16.21875" style="13" customWidth="1"/>
    <col min="13715" max="13716" width="9.21875" style="13" customWidth="1"/>
    <col min="13717" max="13717" width="11.21875" style="13" customWidth="1"/>
    <col min="13718" max="13718" width="2.21875" style="13" customWidth="1"/>
    <col min="13719" max="13924" width="10.88671875" style="13" customWidth="1"/>
    <col min="13925" max="13925" width="12" style="13" customWidth="1"/>
    <col min="13926" max="13926" width="2.77734375" style="13" customWidth="1"/>
    <col min="13927" max="13928" width="6.44140625" style="13" customWidth="1"/>
    <col min="13929" max="13929" width="5.77734375" style="13" customWidth="1"/>
    <col min="13930" max="13930" width="6.44140625" style="13" customWidth="1"/>
    <col min="13931" max="13931" width="13.77734375" style="13" customWidth="1"/>
    <col min="13932" max="13933" width="9" style="13" customWidth="1"/>
    <col min="13934" max="13934" width="2.44140625" style="13" customWidth="1"/>
    <col min="13935" max="13935" width="8.77734375" style="13" customWidth="1"/>
    <col min="13936" max="13936" width="7.44140625" style="13" customWidth="1"/>
    <col min="13937" max="13939" width="3.77734375" style="13" customWidth="1"/>
    <col min="13940" max="13940" width="3.44140625" style="13" customWidth="1"/>
    <col min="13941" max="13941" width="2.77734375" style="13" customWidth="1"/>
    <col min="13942" max="13942" width="3" style="13" customWidth="1"/>
    <col min="13943" max="13945" width="13" style="13" hidden="1" customWidth="1"/>
    <col min="13946" max="13946" width="4.44140625" style="13" customWidth="1"/>
    <col min="13947" max="13947" width="13" style="13" hidden="1" customWidth="1"/>
    <col min="13948" max="13949" width="14.77734375" style="13" customWidth="1"/>
    <col min="13950" max="13950" width="15.21875" style="13" customWidth="1"/>
    <col min="13951" max="13951" width="6.44140625" style="13" customWidth="1"/>
    <col min="13952" max="13952" width="15.21875" style="13" customWidth="1"/>
    <col min="13953" max="13953" width="4.218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21875" style="13" customWidth="1"/>
    <col min="13964" max="13964" width="23.44140625" style="13" customWidth="1"/>
    <col min="13965" max="13965" width="9.21875" style="13" customWidth="1"/>
    <col min="13966" max="13966" width="19.44140625" style="13" customWidth="1"/>
    <col min="13967" max="13967" width="42.77734375" style="13" customWidth="1"/>
    <col min="13968" max="13968" width="5.77734375" style="13" customWidth="1"/>
    <col min="13969" max="13969" width="31.44140625" style="13" customWidth="1"/>
    <col min="13970" max="13970" width="16.21875" style="13" customWidth="1"/>
    <col min="13971" max="13972" width="9.21875" style="13" customWidth="1"/>
    <col min="13973" max="13973" width="11.21875" style="13" customWidth="1"/>
    <col min="13974" max="13974" width="2.21875" style="13" customWidth="1"/>
    <col min="13975" max="14180" width="10.88671875" style="13" customWidth="1"/>
    <col min="14181" max="14181" width="12" style="13" customWidth="1"/>
    <col min="14182" max="14182" width="2.77734375" style="13" customWidth="1"/>
    <col min="14183" max="14184" width="6.44140625" style="13" customWidth="1"/>
    <col min="14185" max="14185" width="5.77734375" style="13" customWidth="1"/>
    <col min="14186" max="14186" width="6.44140625" style="13" customWidth="1"/>
    <col min="14187" max="14187" width="13.77734375" style="13" customWidth="1"/>
    <col min="14188" max="14189" width="9" style="13" customWidth="1"/>
    <col min="14190" max="14190" width="2.44140625" style="13" customWidth="1"/>
    <col min="14191" max="14191" width="8.77734375" style="13" customWidth="1"/>
    <col min="14192" max="14192" width="7.44140625" style="13" customWidth="1"/>
    <col min="14193" max="14195" width="3.77734375" style="13" customWidth="1"/>
    <col min="14196" max="14196" width="3.44140625" style="13" customWidth="1"/>
    <col min="14197" max="14197" width="2.77734375" style="13" customWidth="1"/>
    <col min="14198" max="14198" width="3" style="13" customWidth="1"/>
    <col min="14199" max="14201" width="13" style="13" hidden="1" customWidth="1"/>
    <col min="14202" max="14202" width="4.44140625" style="13" customWidth="1"/>
    <col min="14203" max="14203" width="13" style="13" hidden="1" customWidth="1"/>
    <col min="14204" max="14205" width="14.77734375" style="13" customWidth="1"/>
    <col min="14206" max="14206" width="15.21875" style="13" customWidth="1"/>
    <col min="14207" max="14207" width="6.44140625" style="13" customWidth="1"/>
    <col min="14208" max="14208" width="15.21875" style="13" customWidth="1"/>
    <col min="14209" max="14209" width="4.218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21875" style="13" customWidth="1"/>
    <col min="14220" max="14220" width="23.44140625" style="13" customWidth="1"/>
    <col min="14221" max="14221" width="9.21875" style="13" customWidth="1"/>
    <col min="14222" max="14222" width="19.44140625" style="13" customWidth="1"/>
    <col min="14223" max="14223" width="42.77734375" style="13" customWidth="1"/>
    <col min="14224" max="14224" width="5.77734375" style="13" customWidth="1"/>
    <col min="14225" max="14225" width="31.44140625" style="13" customWidth="1"/>
    <col min="14226" max="14226" width="16.21875" style="13" customWidth="1"/>
    <col min="14227" max="14228" width="9.21875" style="13" customWidth="1"/>
    <col min="14229" max="14229" width="11.21875" style="13" customWidth="1"/>
    <col min="14230" max="14230" width="2.21875" style="13" customWidth="1"/>
    <col min="14231" max="14436" width="10.88671875" style="13" customWidth="1"/>
    <col min="14437" max="14437" width="12" style="13" customWidth="1"/>
    <col min="14438" max="14438" width="2.77734375" style="13" customWidth="1"/>
    <col min="14439" max="14440" width="6.44140625" style="13" customWidth="1"/>
    <col min="14441" max="14441" width="5.77734375" style="13" customWidth="1"/>
    <col min="14442" max="14442" width="6.44140625" style="13" customWidth="1"/>
    <col min="14443" max="14443" width="13.77734375" style="13" customWidth="1"/>
    <col min="14444" max="14445" width="9" style="13" customWidth="1"/>
    <col min="14446" max="14446" width="2.44140625" style="13" customWidth="1"/>
    <col min="14447" max="14447" width="8.77734375" style="13" customWidth="1"/>
    <col min="14448" max="14448" width="7.44140625" style="13" customWidth="1"/>
    <col min="14449" max="14451" width="3.77734375" style="13" customWidth="1"/>
    <col min="14452" max="14452" width="3.44140625" style="13" customWidth="1"/>
    <col min="14453" max="14453" width="2.77734375" style="13" customWidth="1"/>
    <col min="14454" max="14454" width="3" style="13" customWidth="1"/>
    <col min="14455" max="14457" width="13" style="13" hidden="1" customWidth="1"/>
    <col min="14458" max="14458" width="4.44140625" style="13" customWidth="1"/>
    <col min="14459" max="14459" width="13" style="13" hidden="1" customWidth="1"/>
    <col min="14460" max="14461" width="14.77734375" style="13" customWidth="1"/>
    <col min="14462" max="14462" width="15.21875" style="13" customWidth="1"/>
    <col min="14463" max="14463" width="6.44140625" style="13" customWidth="1"/>
    <col min="14464" max="14464" width="15.21875" style="13" customWidth="1"/>
    <col min="14465" max="14465" width="4.218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21875" style="13" customWidth="1"/>
    <col min="14476" max="14476" width="23.44140625" style="13" customWidth="1"/>
    <col min="14477" max="14477" width="9.21875" style="13" customWidth="1"/>
    <col min="14478" max="14478" width="19.44140625" style="13" customWidth="1"/>
    <col min="14479" max="14479" width="42.77734375" style="13" customWidth="1"/>
    <col min="14480" max="14480" width="5.77734375" style="13" customWidth="1"/>
    <col min="14481" max="14481" width="31.44140625" style="13" customWidth="1"/>
    <col min="14482" max="14482" width="16.21875" style="13" customWidth="1"/>
    <col min="14483" max="14484" width="9.21875" style="13" customWidth="1"/>
    <col min="14485" max="14485" width="11.21875" style="13" customWidth="1"/>
    <col min="14486" max="14486" width="2.21875" style="13" customWidth="1"/>
    <col min="14487" max="14692" width="10.88671875" style="13" customWidth="1"/>
    <col min="14693" max="14693" width="12" style="13" customWidth="1"/>
    <col min="14694" max="14694" width="2.77734375" style="13" customWidth="1"/>
    <col min="14695" max="14696" width="6.44140625" style="13" customWidth="1"/>
    <col min="14697" max="14697" width="5.77734375" style="13" customWidth="1"/>
    <col min="14698" max="14698" width="6.44140625" style="13" customWidth="1"/>
    <col min="14699" max="14699" width="13.77734375" style="13" customWidth="1"/>
    <col min="14700" max="14701" width="9" style="13" customWidth="1"/>
    <col min="14702" max="14702" width="2.44140625" style="13" customWidth="1"/>
    <col min="14703" max="14703" width="8.77734375" style="13" customWidth="1"/>
    <col min="14704" max="14704" width="7.44140625" style="13" customWidth="1"/>
    <col min="14705" max="14707" width="3.77734375" style="13" customWidth="1"/>
    <col min="14708" max="14708" width="3.44140625" style="13" customWidth="1"/>
    <col min="14709" max="14709" width="2.77734375" style="13" customWidth="1"/>
    <col min="14710" max="14710" width="3" style="13" customWidth="1"/>
    <col min="14711" max="14713" width="13" style="13" hidden="1" customWidth="1"/>
    <col min="14714" max="14714" width="4.44140625" style="13" customWidth="1"/>
    <col min="14715" max="14715" width="13" style="13" hidden="1" customWidth="1"/>
    <col min="14716" max="14717" width="14.77734375" style="13" customWidth="1"/>
    <col min="14718" max="14718" width="15.21875" style="13" customWidth="1"/>
    <col min="14719" max="14719" width="6.44140625" style="13" customWidth="1"/>
    <col min="14720" max="14720" width="15.21875" style="13" customWidth="1"/>
    <col min="14721" max="14721" width="4.218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21875" style="13" customWidth="1"/>
    <col min="14732" max="14732" width="23.44140625" style="13" customWidth="1"/>
    <col min="14733" max="14733" width="9.21875" style="13" customWidth="1"/>
    <col min="14734" max="14734" width="19.44140625" style="13" customWidth="1"/>
    <col min="14735" max="14735" width="42.77734375" style="13" customWidth="1"/>
    <col min="14736" max="14736" width="5.77734375" style="13" customWidth="1"/>
    <col min="14737" max="14737" width="31.44140625" style="13" customWidth="1"/>
    <col min="14738" max="14738" width="16.21875" style="13" customWidth="1"/>
    <col min="14739" max="14740" width="9.21875" style="13" customWidth="1"/>
    <col min="14741" max="14741" width="11.21875" style="13" customWidth="1"/>
    <col min="14742" max="14742" width="2.21875" style="13" customWidth="1"/>
    <col min="14743" max="14948" width="10.88671875" style="13" customWidth="1"/>
    <col min="14949" max="14949" width="12" style="13" customWidth="1"/>
    <col min="14950" max="14950" width="2.77734375" style="13" customWidth="1"/>
    <col min="14951" max="14952" width="6.44140625" style="13" customWidth="1"/>
    <col min="14953" max="14953" width="5.77734375" style="13" customWidth="1"/>
    <col min="14954" max="14954" width="6.44140625" style="13" customWidth="1"/>
    <col min="14955" max="14955" width="13.77734375" style="13" customWidth="1"/>
    <col min="14956" max="14957" width="9" style="13" customWidth="1"/>
    <col min="14958" max="14958" width="2.44140625" style="13" customWidth="1"/>
    <col min="14959" max="14959" width="8.77734375" style="13" customWidth="1"/>
    <col min="14960" max="14960" width="7.44140625" style="13" customWidth="1"/>
    <col min="14961" max="14963" width="3.77734375" style="13" customWidth="1"/>
    <col min="14964" max="14964" width="3.44140625" style="13" customWidth="1"/>
    <col min="14965" max="14965" width="2.77734375" style="13" customWidth="1"/>
    <col min="14966" max="14966" width="3" style="13" customWidth="1"/>
    <col min="14967" max="14969" width="13" style="13" hidden="1" customWidth="1"/>
    <col min="14970" max="14970" width="4.44140625" style="13" customWidth="1"/>
    <col min="14971" max="14971" width="13" style="13" hidden="1" customWidth="1"/>
    <col min="14972" max="14973" width="14.77734375" style="13" customWidth="1"/>
    <col min="14974" max="14974" width="15.21875" style="13" customWidth="1"/>
    <col min="14975" max="14975" width="6.44140625" style="13" customWidth="1"/>
    <col min="14976" max="14976" width="15.21875" style="13" customWidth="1"/>
    <col min="14977" max="14977" width="4.218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21875" style="13" customWidth="1"/>
    <col min="14988" max="14988" width="23.44140625" style="13" customWidth="1"/>
    <col min="14989" max="14989" width="9.21875" style="13" customWidth="1"/>
    <col min="14990" max="14990" width="19.44140625" style="13" customWidth="1"/>
    <col min="14991" max="14991" width="42.77734375" style="13" customWidth="1"/>
    <col min="14992" max="14992" width="5.77734375" style="13" customWidth="1"/>
    <col min="14993" max="14993" width="31.44140625" style="13" customWidth="1"/>
    <col min="14994" max="14994" width="16.21875" style="13" customWidth="1"/>
    <col min="14995" max="14996" width="9.21875" style="13" customWidth="1"/>
    <col min="14997" max="14997" width="11.21875" style="13" customWidth="1"/>
    <col min="14998" max="14998" width="2.21875" style="13" customWidth="1"/>
    <col min="14999" max="15204" width="10.88671875" style="13" customWidth="1"/>
    <col min="15205" max="15205" width="12" style="13" customWidth="1"/>
    <col min="15206" max="15206" width="2.77734375" style="13" customWidth="1"/>
    <col min="15207" max="15208" width="6.44140625" style="13" customWidth="1"/>
    <col min="15209" max="15209" width="5.77734375" style="13" customWidth="1"/>
    <col min="15210" max="15210" width="6.44140625" style="13" customWidth="1"/>
    <col min="15211" max="15211" width="13.77734375" style="13" customWidth="1"/>
    <col min="15212" max="15213" width="9" style="13" customWidth="1"/>
    <col min="15214" max="15214" width="2.44140625" style="13" customWidth="1"/>
    <col min="15215" max="15215" width="8.77734375" style="13" customWidth="1"/>
    <col min="15216" max="15216" width="7.44140625" style="13" customWidth="1"/>
    <col min="15217" max="15219" width="3.77734375" style="13" customWidth="1"/>
    <col min="15220" max="15220" width="3.44140625" style="13" customWidth="1"/>
    <col min="15221" max="15221" width="2.77734375" style="13" customWidth="1"/>
    <col min="15222" max="15222" width="3" style="13" customWidth="1"/>
    <col min="15223" max="15225" width="13" style="13" hidden="1" customWidth="1"/>
    <col min="15226" max="15226" width="4.44140625" style="13" customWidth="1"/>
    <col min="15227" max="15227" width="13" style="13" hidden="1" customWidth="1"/>
    <col min="15228" max="15229" width="14.77734375" style="13" customWidth="1"/>
    <col min="15230" max="15230" width="15.21875" style="13" customWidth="1"/>
    <col min="15231" max="15231" width="6.44140625" style="13" customWidth="1"/>
    <col min="15232" max="15232" width="15.21875" style="13" customWidth="1"/>
    <col min="15233" max="15233" width="4.218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21875" style="13" customWidth="1"/>
    <col min="15244" max="15244" width="23.44140625" style="13" customWidth="1"/>
    <col min="15245" max="15245" width="9.21875" style="13" customWidth="1"/>
    <col min="15246" max="15246" width="19.44140625" style="13" customWidth="1"/>
    <col min="15247" max="15247" width="42.77734375" style="13" customWidth="1"/>
    <col min="15248" max="15248" width="5.77734375" style="13" customWidth="1"/>
    <col min="15249" max="15249" width="31.44140625" style="13" customWidth="1"/>
    <col min="15250" max="15250" width="16.21875" style="13" customWidth="1"/>
    <col min="15251" max="15252" width="9.21875" style="13" customWidth="1"/>
    <col min="15253" max="15253" width="11.21875" style="13" customWidth="1"/>
    <col min="15254" max="15254" width="2.21875" style="13" customWidth="1"/>
    <col min="15255" max="15460" width="10.88671875" style="13" customWidth="1"/>
    <col min="15461" max="15461" width="12" style="13" customWidth="1"/>
    <col min="15462" max="15462" width="2.77734375" style="13" customWidth="1"/>
    <col min="15463" max="15464" width="6.44140625" style="13" customWidth="1"/>
    <col min="15465" max="15465" width="5.77734375" style="13" customWidth="1"/>
    <col min="15466" max="15466" width="6.44140625" style="13" customWidth="1"/>
    <col min="15467" max="15467" width="13.77734375" style="13" customWidth="1"/>
    <col min="15468" max="15469" width="9" style="13" customWidth="1"/>
    <col min="15470" max="15470" width="2.44140625" style="13" customWidth="1"/>
    <col min="15471" max="15471" width="8.77734375" style="13" customWidth="1"/>
    <col min="15472" max="15472" width="7.44140625" style="13" customWidth="1"/>
    <col min="15473" max="15475" width="3.77734375" style="13" customWidth="1"/>
    <col min="15476" max="15476" width="3.44140625" style="13" customWidth="1"/>
    <col min="15477" max="15477" width="2.77734375" style="13" customWidth="1"/>
    <col min="15478" max="15478" width="3" style="13" customWidth="1"/>
    <col min="15479" max="15481" width="13" style="13" hidden="1" customWidth="1"/>
    <col min="15482" max="15482" width="4.44140625" style="13" customWidth="1"/>
    <col min="15483" max="15483" width="13" style="13" hidden="1" customWidth="1"/>
    <col min="15484" max="15485" width="14.77734375" style="13" customWidth="1"/>
    <col min="15486" max="15486" width="15.21875" style="13" customWidth="1"/>
    <col min="15487" max="15487" width="6.44140625" style="13" customWidth="1"/>
    <col min="15488" max="15488" width="15.21875" style="13" customWidth="1"/>
    <col min="15489" max="15489" width="4.218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21875" style="13" customWidth="1"/>
    <col min="15500" max="15500" width="23.44140625" style="13" customWidth="1"/>
    <col min="15501" max="15501" width="9.21875" style="13" customWidth="1"/>
    <col min="15502" max="15502" width="19.44140625" style="13" customWidth="1"/>
    <col min="15503" max="15503" width="42.77734375" style="13" customWidth="1"/>
    <col min="15504" max="15504" width="5.77734375" style="13" customWidth="1"/>
    <col min="15505" max="15505" width="31.44140625" style="13" customWidth="1"/>
    <col min="15506" max="15506" width="16.21875" style="13" customWidth="1"/>
    <col min="15507" max="15508" width="9.21875" style="13" customWidth="1"/>
    <col min="15509" max="15509" width="11.21875" style="13" customWidth="1"/>
    <col min="15510" max="15510" width="2.21875" style="13" customWidth="1"/>
    <col min="15511" max="15716" width="10.88671875" style="13" customWidth="1"/>
    <col min="15717" max="15717" width="12" style="13" customWidth="1"/>
    <col min="15718" max="15718" width="2.77734375" style="13" customWidth="1"/>
    <col min="15719" max="15720" width="6.44140625" style="13" customWidth="1"/>
    <col min="15721" max="15721" width="5.77734375" style="13" customWidth="1"/>
    <col min="15722" max="15722" width="6.44140625" style="13" customWidth="1"/>
    <col min="15723" max="15723" width="13.77734375" style="13" customWidth="1"/>
    <col min="15724" max="15725" width="9" style="13" customWidth="1"/>
    <col min="15726" max="15726" width="2.44140625" style="13" customWidth="1"/>
    <col min="15727" max="15727" width="8.77734375" style="13" customWidth="1"/>
    <col min="15728" max="15728" width="7.44140625" style="13" customWidth="1"/>
    <col min="15729" max="15731" width="3.77734375" style="13" customWidth="1"/>
    <col min="15732" max="15732" width="3.44140625" style="13" customWidth="1"/>
    <col min="15733" max="15733" width="2.77734375" style="13" customWidth="1"/>
    <col min="15734" max="15734" width="3" style="13" customWidth="1"/>
    <col min="15735" max="15737" width="13" style="13" hidden="1" customWidth="1"/>
    <col min="15738" max="15738" width="4.44140625" style="13" customWidth="1"/>
    <col min="15739" max="15739" width="13" style="13" hidden="1" customWidth="1"/>
    <col min="15740" max="15741" width="14.77734375" style="13" customWidth="1"/>
    <col min="15742" max="15742" width="15.21875" style="13" customWidth="1"/>
    <col min="15743" max="15743" width="6.44140625" style="13" customWidth="1"/>
    <col min="15744" max="15744" width="15.21875" style="13" customWidth="1"/>
    <col min="15745" max="15745" width="4.218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21875" style="13" customWidth="1"/>
    <col min="15756" max="15756" width="23.44140625" style="13" customWidth="1"/>
    <col min="15757" max="15757" width="9.21875" style="13" customWidth="1"/>
    <col min="15758" max="15758" width="19.44140625" style="13" customWidth="1"/>
    <col min="15759" max="15759" width="42.77734375" style="13" customWidth="1"/>
    <col min="15760" max="15760" width="5.77734375" style="13" customWidth="1"/>
    <col min="15761" max="15761" width="31.44140625" style="13" customWidth="1"/>
    <col min="15762" max="15762" width="16.21875" style="13" customWidth="1"/>
    <col min="15763" max="15764" width="9.21875" style="13" customWidth="1"/>
    <col min="15765" max="15765" width="11.21875" style="13" customWidth="1"/>
    <col min="15766" max="15766" width="2.21875" style="13" customWidth="1"/>
    <col min="15767" max="15972" width="10.88671875" style="13" customWidth="1"/>
    <col min="15973" max="15973" width="12" style="13" customWidth="1"/>
    <col min="15974" max="15974" width="2.77734375" style="13" customWidth="1"/>
    <col min="15975" max="15976" width="6.44140625" style="13" customWidth="1"/>
    <col min="15977" max="15977" width="5.77734375" style="13" customWidth="1"/>
    <col min="15978" max="15978" width="6.44140625" style="13" customWidth="1"/>
    <col min="15979" max="15979" width="13.77734375" style="13" customWidth="1"/>
    <col min="15980" max="15981" width="9" style="13" customWidth="1"/>
    <col min="15982" max="15982" width="2.44140625" style="13" customWidth="1"/>
    <col min="15983" max="15983" width="8.77734375" style="13" customWidth="1"/>
    <col min="15984" max="15984" width="7.44140625" style="13" customWidth="1"/>
    <col min="15985" max="15987" width="3.77734375" style="13" customWidth="1"/>
    <col min="15988" max="15988" width="3.44140625" style="13" customWidth="1"/>
    <col min="15989" max="15989" width="2.77734375" style="13" customWidth="1"/>
    <col min="15990" max="15990" width="3" style="13" customWidth="1"/>
    <col min="15991" max="15993" width="13" style="13" hidden="1" customWidth="1"/>
    <col min="15994" max="15994" width="4.44140625" style="13" customWidth="1"/>
    <col min="15995" max="15995" width="13" style="13" hidden="1" customWidth="1"/>
    <col min="15996" max="15997" width="14.77734375" style="13" customWidth="1"/>
    <col min="15998" max="15998" width="15.21875" style="13" customWidth="1"/>
    <col min="15999" max="15999" width="6.44140625" style="13" customWidth="1"/>
    <col min="16000" max="16000" width="15.21875" style="13" customWidth="1"/>
    <col min="16001" max="16001" width="4.218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21875" style="13" customWidth="1"/>
    <col min="16012" max="16012" width="23.44140625" style="13" customWidth="1"/>
    <col min="16013" max="16013" width="9.21875" style="13" customWidth="1"/>
    <col min="16014" max="16014" width="19.44140625" style="13" customWidth="1"/>
    <col min="16015" max="16015" width="42.77734375" style="13" customWidth="1"/>
    <col min="16016" max="16016" width="5.77734375" style="13" customWidth="1"/>
    <col min="16017" max="16017" width="31.44140625" style="13" customWidth="1"/>
    <col min="16018" max="16018" width="16.21875" style="13" customWidth="1"/>
    <col min="16019" max="16020" width="9.21875" style="13" customWidth="1"/>
    <col min="16021" max="16021" width="11.21875" style="13" customWidth="1"/>
    <col min="16022" max="16022" width="2.21875" style="13" customWidth="1"/>
    <col min="16023" max="16228" width="10.88671875" style="13" customWidth="1"/>
    <col min="16229" max="16229" width="12" style="13" customWidth="1"/>
    <col min="16230" max="16230" width="2.77734375" style="13" customWidth="1"/>
    <col min="16231" max="16232" width="6.44140625" style="13" customWidth="1"/>
    <col min="16233" max="16233" width="5.77734375" style="13" customWidth="1"/>
    <col min="16234" max="16234" width="6.44140625" style="13" customWidth="1"/>
    <col min="16235" max="16235" width="13.77734375" style="13" customWidth="1"/>
    <col min="16236" max="16237" width="9" style="13" customWidth="1"/>
    <col min="16238" max="16238" width="2.44140625" style="13" customWidth="1"/>
    <col min="16239" max="16239" width="8.77734375" style="13" customWidth="1"/>
    <col min="16240" max="16240" width="7.44140625" style="13" customWidth="1"/>
    <col min="16241" max="16243" width="3.77734375" style="13" customWidth="1"/>
    <col min="16244" max="16244" width="3.44140625" style="13" customWidth="1"/>
    <col min="16245" max="16245" width="2.77734375" style="13" customWidth="1"/>
    <col min="16246" max="16246" width="3" style="13" customWidth="1"/>
    <col min="16247" max="16249" width="13" style="13" hidden="1" customWidth="1"/>
    <col min="16250" max="16250" width="4.44140625" style="13" customWidth="1"/>
    <col min="16251" max="16251" width="13" style="13" hidden="1" customWidth="1"/>
    <col min="16252" max="16253" width="14.77734375" style="13" customWidth="1"/>
    <col min="16254" max="16254" width="15.21875" style="13" customWidth="1"/>
    <col min="16255" max="16255" width="6.44140625" style="13" customWidth="1"/>
    <col min="16256" max="16256" width="15.21875" style="13" customWidth="1"/>
    <col min="16257" max="16257" width="4.218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21875" style="13" customWidth="1"/>
    <col min="16268" max="16268" width="23.44140625" style="13" customWidth="1"/>
    <col min="16269" max="16269" width="9.21875" style="13" customWidth="1"/>
    <col min="16270" max="16270" width="19.44140625" style="13" customWidth="1"/>
    <col min="16271" max="16271" width="42.77734375" style="13" customWidth="1"/>
    <col min="16272" max="16272" width="5.77734375" style="13" customWidth="1"/>
    <col min="16273" max="16273" width="31.44140625" style="13" customWidth="1"/>
    <col min="16274" max="16274" width="16.21875" style="13" customWidth="1"/>
    <col min="16275" max="16276" width="9.21875" style="13" customWidth="1"/>
    <col min="16277" max="16277" width="11.21875" style="13" customWidth="1"/>
    <col min="16278" max="16278" width="2.21875" style="13" customWidth="1"/>
    <col min="16279" max="16384" width="10.88671875" style="13" customWidth="1"/>
  </cols>
  <sheetData>
    <row r="1" spans="1:193 1680:1680" ht="10.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168"/>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9.7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168"/>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0.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168"/>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9.7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168"/>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77.25" customHeight="1">
      <c r="A5" s="7"/>
      <c r="B5" s="45" t="s">
        <v>52</v>
      </c>
      <c r="C5" s="46" t="s">
        <v>53</v>
      </c>
      <c r="D5" s="45" t="s">
        <v>85</v>
      </c>
      <c r="E5" s="640" t="s">
        <v>593</v>
      </c>
      <c r="F5" s="641"/>
      <c r="G5" s="642"/>
      <c r="H5" s="48" t="s">
        <v>87</v>
      </c>
      <c r="I5" s="670" t="s">
        <v>594</v>
      </c>
      <c r="J5" s="641"/>
      <c r="K5" s="641"/>
      <c r="L5" s="641"/>
      <c r="M5" s="641"/>
      <c r="N5" s="642"/>
      <c r="O5" s="643" t="s">
        <v>8</v>
      </c>
      <c r="P5" s="606"/>
      <c r="Q5" s="644">
        <v>46273</v>
      </c>
      <c r="R5" s="642"/>
      <c r="S5" s="49"/>
      <c r="T5" s="49"/>
      <c r="U5" s="660"/>
      <c r="V5" s="658"/>
      <c r="W5" s="668"/>
      <c r="X5" s="669"/>
      <c r="Y5" s="52"/>
      <c r="Z5" s="52"/>
      <c r="AA5" s="52"/>
      <c r="AB5" s="52"/>
      <c r="AC5" s="52"/>
      <c r="AD5" s="52"/>
      <c r="AE5" s="52"/>
      <c r="AF5" s="52"/>
      <c r="AG5" s="52"/>
      <c r="AH5" s="52"/>
      <c r="AI5" s="170"/>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170"/>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170"/>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170"/>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10.5" customHeight="1">
      <c r="A7" s="10"/>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 t="shared" ref="CS7:CS24" si="0">SUM(CS25:CS38)</f>
        <v>1.4000000000000001</v>
      </c>
      <c r="CT7" s="63"/>
      <c r="CU7" s="171"/>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s="81" customFormat="1" ht="69.75"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68" t="s">
        <v>122</v>
      </c>
      <c r="AD8" s="68" t="s">
        <v>123</v>
      </c>
      <c r="AE8" s="68" t="s">
        <v>124</v>
      </c>
      <c r="AF8" s="68" t="s">
        <v>125</v>
      </c>
      <c r="AG8" s="68" t="s">
        <v>126</v>
      </c>
      <c r="AH8" s="68" t="s">
        <v>127</v>
      </c>
      <c r="AI8" s="68" t="s">
        <v>128</v>
      </c>
      <c r="AJ8" s="68" t="s">
        <v>129</v>
      </c>
      <c r="AK8" s="68" t="s">
        <v>130</v>
      </c>
      <c r="AL8" s="68" t="s">
        <v>131</v>
      </c>
      <c r="AM8" s="70" t="s">
        <v>132</v>
      </c>
      <c r="AN8" s="70" t="s">
        <v>133</v>
      </c>
      <c r="AO8" s="70" t="s">
        <v>134</v>
      </c>
      <c r="AP8" s="70" t="s">
        <v>135</v>
      </c>
      <c r="AQ8" s="68" t="s">
        <v>136</v>
      </c>
      <c r="AR8" s="68" t="s">
        <v>137</v>
      </c>
      <c r="AS8" s="68" t="s">
        <v>138</v>
      </c>
      <c r="AT8" s="68" t="s">
        <v>139</v>
      </c>
      <c r="AU8" s="71" t="s">
        <v>140</v>
      </c>
      <c r="AV8" s="71" t="s">
        <v>141</v>
      </c>
      <c r="AW8" s="71" t="s">
        <v>142</v>
      </c>
      <c r="AX8" s="71" t="s">
        <v>143</v>
      </c>
      <c r="AY8" s="72" t="s">
        <v>144</v>
      </c>
      <c r="AZ8" s="72" t="s">
        <v>145</v>
      </c>
      <c r="BA8" s="72" t="s">
        <v>146</v>
      </c>
      <c r="BB8" s="72" t="s">
        <v>147</v>
      </c>
      <c r="BC8" s="73" t="s">
        <v>148</v>
      </c>
      <c r="BD8" s="73" t="s">
        <v>149</v>
      </c>
      <c r="BE8" s="73" t="s">
        <v>150</v>
      </c>
      <c r="BF8" s="73" t="s">
        <v>151</v>
      </c>
      <c r="BG8" s="74" t="s">
        <v>152</v>
      </c>
      <c r="BH8" s="74" t="s">
        <v>153</v>
      </c>
      <c r="BI8" s="74" t="s">
        <v>154</v>
      </c>
      <c r="BJ8" s="74" t="s">
        <v>155</v>
      </c>
      <c r="BK8" s="75" t="s">
        <v>156</v>
      </c>
      <c r="BL8" s="75" t="s">
        <v>157</v>
      </c>
      <c r="BM8" s="75" t="s">
        <v>158</v>
      </c>
      <c r="BN8" s="75" t="s">
        <v>159</v>
      </c>
      <c r="BO8" s="71" t="s">
        <v>595</v>
      </c>
      <c r="BP8" s="71" t="s">
        <v>161</v>
      </c>
      <c r="BQ8" s="71" t="s">
        <v>162</v>
      </c>
      <c r="BR8" s="71" t="s">
        <v>163</v>
      </c>
      <c r="BS8" s="72" t="s">
        <v>160</v>
      </c>
      <c r="BT8" s="72" t="s">
        <v>164</v>
      </c>
      <c r="BU8" s="72" t="s">
        <v>165</v>
      </c>
      <c r="BV8" s="72" t="s">
        <v>166</v>
      </c>
      <c r="BW8" s="73" t="s">
        <v>167</v>
      </c>
      <c r="BX8" s="73" t="s">
        <v>168</v>
      </c>
      <c r="BY8" s="73" t="s">
        <v>169</v>
      </c>
      <c r="BZ8" s="73" t="s">
        <v>170</v>
      </c>
      <c r="CA8" s="74" t="s">
        <v>171</v>
      </c>
      <c r="CB8" s="74" t="s">
        <v>172</v>
      </c>
      <c r="CC8" s="74" t="s">
        <v>173</v>
      </c>
      <c r="CD8" s="74" t="s">
        <v>174</v>
      </c>
      <c r="CE8" s="75" t="s">
        <v>175</v>
      </c>
      <c r="CF8" s="75" t="s">
        <v>176</v>
      </c>
      <c r="CG8" s="75" t="s">
        <v>177</v>
      </c>
      <c r="CH8" s="75" t="s">
        <v>178</v>
      </c>
      <c r="CI8" s="75"/>
      <c r="CJ8" s="75"/>
      <c r="CK8" s="75"/>
      <c r="CL8" s="68" t="s">
        <v>179</v>
      </c>
      <c r="CM8" s="68" t="s">
        <v>180</v>
      </c>
      <c r="CN8" s="68" t="s">
        <v>181</v>
      </c>
      <c r="CO8" s="68" t="s">
        <v>182</v>
      </c>
      <c r="CP8" s="68" t="s">
        <v>183</v>
      </c>
      <c r="CQ8" s="68" t="s">
        <v>184</v>
      </c>
      <c r="CR8" s="76" t="s">
        <v>185</v>
      </c>
      <c r="CS8" s="63">
        <f t="shared" si="0"/>
        <v>1.4000000000000001</v>
      </c>
      <c r="CT8" s="76"/>
      <c r="CU8" s="76" t="s">
        <v>187</v>
      </c>
      <c r="CV8" s="68"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79"/>
      <c r="GK8" s="80"/>
    </row>
    <row r="9" spans="1:193 1680:1680" ht="219.75" customHeight="1">
      <c r="A9" s="82">
        <v>1</v>
      </c>
      <c r="B9" s="128" t="s">
        <v>596</v>
      </c>
      <c r="C9" s="172" t="s">
        <v>597</v>
      </c>
      <c r="D9" s="83" t="s">
        <v>280</v>
      </c>
      <c r="E9" s="84" t="s">
        <v>281</v>
      </c>
      <c r="F9" s="47" t="s">
        <v>318</v>
      </c>
      <c r="G9" s="84" t="s">
        <v>598</v>
      </c>
      <c r="H9" s="84" t="s">
        <v>432</v>
      </c>
      <c r="I9" s="86" t="s">
        <v>298</v>
      </c>
      <c r="J9" s="86" t="s">
        <v>286</v>
      </c>
      <c r="K9" s="86" t="s">
        <v>286</v>
      </c>
      <c r="L9" s="86" t="s">
        <v>286</v>
      </c>
      <c r="M9" s="86" t="s">
        <v>286</v>
      </c>
      <c r="N9" s="86" t="s">
        <v>286</v>
      </c>
      <c r="O9" s="86" t="s">
        <v>286</v>
      </c>
      <c r="P9" s="86" t="s">
        <v>286</v>
      </c>
      <c r="Q9" s="86" t="s">
        <v>286</v>
      </c>
      <c r="R9" s="86" t="s">
        <v>286</v>
      </c>
      <c r="S9" s="86" t="s">
        <v>286</v>
      </c>
      <c r="T9" s="86" t="s">
        <v>286</v>
      </c>
      <c r="U9" s="86" t="s">
        <v>69</v>
      </c>
      <c r="V9" s="86" t="s">
        <v>286</v>
      </c>
      <c r="W9" s="86" t="s">
        <v>286</v>
      </c>
      <c r="X9" s="86" t="s">
        <v>286</v>
      </c>
      <c r="Y9" s="86" t="s">
        <v>286</v>
      </c>
      <c r="Z9" s="86" t="s">
        <v>286</v>
      </c>
      <c r="AA9" s="86" t="s">
        <v>286</v>
      </c>
      <c r="AB9" s="86" t="s">
        <v>286</v>
      </c>
      <c r="AC9" s="88" t="str">
        <f t="shared" ref="AC9:AC54" si="1">I9</f>
        <v>1 - Muy Baja</v>
      </c>
      <c r="AD9" s="89">
        <f t="shared" ref="AD9:AD54" si="2">IF(AC9="1 - Muy Baja",0.2,IF(AC9="2 - Baja",0.4,IF(AC9="3 - Media",0.6,IF(AC9="4 - Alta",0.8,""))))</f>
        <v>0.2</v>
      </c>
      <c r="AE9" s="88" t="str">
        <f t="shared" ref="AE9:AE38" si="3">CONCATENATE(CY9," - ",CZ9)</f>
        <v>3 - Moderado</v>
      </c>
      <c r="AF9" s="89">
        <f t="shared" ref="AF9:AF54" si="4">COUNTIF(J9:AB9,"SI")/COUNTA(J9:AB9)</f>
        <v>5.2631578947368418E-2</v>
      </c>
      <c r="AG9" s="82" t="str">
        <f t="shared" ref="AG9:AG54" si="5">_xlfn.LET(_xlpm.P,IF(AD9&lt;=20%,1,IF(AD9&lt;=40%,2,IF(AD9&lt;=60%,3,IF(AD9&lt;=80%,4,5)))),_xlpm.I,IF(AF9&lt;=20%,1,IF(AF9&lt;=40%,2,IF(AF9&lt;=60%,3,IF(AF9&lt;=80%,4,5)))),_xlpm.S,_xlpm.P*_xlpm.I,CHOOSE(1+(_xlpm.S&gt;4)+(_xlpm.S&gt;9)+(_xlpm.S&gt;16), "BAJO", "MODERADO", "ALTO", "EXTREMO"))</f>
        <v>BAJO</v>
      </c>
      <c r="AH9" s="89">
        <f t="shared" ref="AH9:AH38" si="6">AD9*AF9</f>
        <v>1.0526315789473684E-2</v>
      </c>
      <c r="AI9" s="173" t="s">
        <v>599</v>
      </c>
      <c r="AJ9" s="84" t="s">
        <v>600</v>
      </c>
      <c r="AK9" s="84" t="s">
        <v>601</v>
      </c>
      <c r="AL9" s="84" t="s">
        <v>602</v>
      </c>
      <c r="AM9" s="47" t="s">
        <v>291</v>
      </c>
      <c r="AN9" s="91" t="s">
        <v>295</v>
      </c>
      <c r="AO9" s="91" t="s">
        <v>293</v>
      </c>
      <c r="AP9" s="47" t="s">
        <v>294</v>
      </c>
      <c r="AQ9" s="47" t="s">
        <v>291</v>
      </c>
      <c r="AR9" s="91" t="s">
        <v>292</v>
      </c>
      <c r="AS9" s="91" t="s">
        <v>293</v>
      </c>
      <c r="AT9" s="47" t="s">
        <v>294</v>
      </c>
      <c r="AU9" s="47" t="s">
        <v>291</v>
      </c>
      <c r="AV9" s="91" t="s">
        <v>292</v>
      </c>
      <c r="AW9" s="91" t="s">
        <v>293</v>
      </c>
      <c r="AX9" s="47" t="s">
        <v>294</v>
      </c>
      <c r="AY9" s="47" t="s">
        <v>291</v>
      </c>
      <c r="AZ9" s="91" t="s">
        <v>292</v>
      </c>
      <c r="BA9" s="91" t="s">
        <v>293</v>
      </c>
      <c r="BB9" s="47" t="s">
        <v>294</v>
      </c>
      <c r="BC9" s="47"/>
      <c r="BD9" s="47"/>
      <c r="BE9" s="47"/>
      <c r="BF9" s="47"/>
      <c r="BG9" s="47"/>
      <c r="BH9" s="47"/>
      <c r="BI9" s="47"/>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
        <v>298</v>
      </c>
      <c r="CM9" s="93">
        <f>AD9*(1-(IF(AN9="Automático",0.25,0.15)+IF(AO9="Preventivo",0.25,IF(AO9="Detectivo",0.15,0.1))))</f>
        <v>0.1</v>
      </c>
      <c r="CN9" s="92" t="s">
        <v>299</v>
      </c>
      <c r="CO9" s="93">
        <f>AF9*(1-(IF(AN9="Automático",0.25,0.15)+IF(AO9="Preventivo",0.25,IF(AO9="Detectivo",0.15,0.1))))</f>
        <v>2.6315789473684209E-2</v>
      </c>
      <c r="CP9" s="94" t="str">
        <f>IF(CQ9&lt;=20%,"BAJO",
   IF(CQ9&lt;=40%,"MODERADO",
      IF(CQ9&lt;=60%,"ALTO",
         "EXTREMO"
      )
   )
)</f>
        <v>BAJO</v>
      </c>
      <c r="CQ9" s="89">
        <f t="shared" ref="CQ9:CQ38" si="7">CM9*CO9</f>
        <v>2.631578947368421E-3</v>
      </c>
      <c r="CR9" s="95" t="s">
        <v>603</v>
      </c>
      <c r="CS9" s="63">
        <f t="shared" si="0"/>
        <v>1.4000000000000001</v>
      </c>
      <c r="CT9" s="47"/>
      <c r="CU9" s="47" t="s">
        <v>604</v>
      </c>
      <c r="CV9" s="4" t="s">
        <v>605</v>
      </c>
      <c r="CW9" s="96"/>
      <c r="CX9" s="97">
        <f t="shared" ref="CX9:CX38" si="8">COUNTIF(J9:AB9,"SI")</f>
        <v>1</v>
      </c>
      <c r="CY9" s="98">
        <f t="shared" ref="CY9:CY38" si="9">IF(CX9&lt;6,3,IF(CX9&gt;11,5,4))</f>
        <v>3</v>
      </c>
      <c r="CZ9" s="97" t="str">
        <f t="shared" ref="CZ9:CZ38" si="10">IF(CX9&lt;6,"Moderado",IF(CX9&gt;11,"Catastrófico","Mayor"))</f>
        <v>Moderado</v>
      </c>
      <c r="DA9" s="99">
        <f t="shared" ref="DA9:DA38" si="11">IF(CY9=3,0.6,IF(CY9=4,0.8,1))</f>
        <v>0.6</v>
      </c>
      <c r="DB9" s="100">
        <f t="shared" ref="DB9:DB38" si="12">IF(AN9="",0,IF(AN9="Automático",0.25,IF(AN9="Manual",0.15,0)))</f>
        <v>0.25</v>
      </c>
      <c r="DC9" s="100">
        <f t="shared" ref="DC9:DC38" si="13">IF(AI9="",0,IF(AO9="Preventivo",0.25,IF(AO9="Detectivo",0.15,IF(AO9="Correctivo",0.1,0))))</f>
        <v>0.25</v>
      </c>
      <c r="DD9" s="97">
        <f t="shared" ref="DD9:DD38" si="14">IF(OR(AN9=0,AO9=0),0,DB9+DC9)</f>
        <v>0.5</v>
      </c>
      <c r="DE9" s="5">
        <f t="shared" ref="DE9:DE38" si="15">IF(DF9&gt;0.8,5,IF(DF9&gt;0.6,4,IF(DF9&gt;0.4,3,IF(DF9&gt;0.2,2,1))))</f>
        <v>1</v>
      </c>
      <c r="DF9" s="99">
        <f t="shared" ref="DF9:DF38" si="16">IF(OR(AP9="Ambos",AP9="Probabilidad"),$AD9-($AD9*$DD9),$AD9)</f>
        <v>0.1</v>
      </c>
      <c r="DG9" s="5">
        <f t="shared" ref="DG9:DG38" si="17">IF(DI9&gt;0.8,5,IF(DI9&gt;0.6,4,3))</f>
        <v>3</v>
      </c>
      <c r="DH9" s="5"/>
      <c r="DI9" s="99">
        <f t="shared" ref="DI9:DI38" si="18">IF(OR(AP9="Ambos",AP9="Impacto"),$DA9-($DA9*$DD9),$DA9)</f>
        <v>0.6</v>
      </c>
      <c r="DJ9" s="100">
        <f t="shared" ref="DJ9:DJ38" si="19">IF(AR9="",0,IF(AR9="Automático",0.25,IF(AR9="Manual",0.15,0)))</f>
        <v>0.15</v>
      </c>
      <c r="DK9" s="100">
        <f t="shared" ref="DK9:DK38" si="20">IF(AS9="",0,IF(AS9="Preventivo",0.25,IF(AS9="Detectivo",0.15,IF(AS9="Correctivo",0.1,0))))</f>
        <v>0.25</v>
      </c>
      <c r="DL9" s="97">
        <f t="shared" ref="DL9:DL38" si="21">IF(OR(AR9=0,AS9=0),0,DJ9+DK9)</f>
        <v>0.4</v>
      </c>
      <c r="DM9" s="5">
        <f t="shared" ref="DM9:DM38" si="22">IF(DN9&gt;0.8,5,IF(DN9&gt;0.6,4,IF(DN9&gt;0.4,3,IF(DN9&gt;0.2,2,1))))</f>
        <v>1</v>
      </c>
      <c r="DN9" s="99">
        <f t="shared" ref="DN9:DN38" si="23">IF(OR(AT9="Ambos",AT9="Probabilidad"),DF9-(DF9*$DL9),DF9)</f>
        <v>0.06</v>
      </c>
      <c r="DO9" s="5">
        <f t="shared" ref="DO9:DO38" si="24">IF(DP9&gt;0.8,5,IF(DP9&gt;0.6,4,3))</f>
        <v>3</v>
      </c>
      <c r="DP9" s="99">
        <f t="shared" ref="DP9:DP38" si="25">IF(OR(AT9="Ambos",AT9="Impacto"),$DI9-($DI9*$DL9),$DI9)</f>
        <v>0.6</v>
      </c>
      <c r="DQ9" s="100">
        <f t="shared" ref="DQ9:DQ38" si="26">IF(AV9="",0,IF(AV9="Automático",0.25,IF(AV9="Manual",0.15,0)))</f>
        <v>0.15</v>
      </c>
      <c r="DR9" s="100">
        <f t="shared" ref="DR9:DR38" si="27">IF(AW9="",0,IF(AW9="Preventivo",0.25,IF(AW9="Detectivo",0.15,IF(AW9="Correctivo",0.1,0))))</f>
        <v>0.25</v>
      </c>
      <c r="DS9" s="97">
        <f t="shared" ref="DS9:DS38" si="28">IF(OR(AV9=0,AW9=0),0,DQ9+DR9)</f>
        <v>0.4</v>
      </c>
      <c r="DT9" s="5">
        <f t="shared" ref="DT9:DT38" si="29">IF(DU9&gt;0.8,5,IF(DU9&gt;0.6,4,IF(DU9&gt;0.4,3,IF(DU9&gt;0.2,2,1))))</f>
        <v>1</v>
      </c>
      <c r="DU9" s="99">
        <f t="shared" ref="DU9:DU38" si="30">IF(OR(AX9="Ambos",AX9="Probabilidad"),DN9-(DN9*$DS9),DN9)</f>
        <v>3.5999999999999997E-2</v>
      </c>
      <c r="DV9" s="5">
        <f t="shared" ref="DV9:DV38" si="31">IF(DW9&gt;0.8,5,IF(DW9&gt;0.6,4,3))</f>
        <v>3</v>
      </c>
      <c r="DW9" s="99">
        <f t="shared" ref="DW9:DW38" si="32">IF(OR(AX9="Ambos",AX9="Impacto"),$DP9-($DP9*$DS9),$DP9)</f>
        <v>0.6</v>
      </c>
      <c r="DX9" s="100">
        <f t="shared" ref="DX9:DX38" si="33">IF(AZ9="",0,IF(AZ9="Automático",0.25,IF(AZ9="Manual",0.15,0)))</f>
        <v>0.15</v>
      </c>
      <c r="DY9" s="100">
        <f t="shared" ref="DY9:DY37" si="34">IF(BA9="",0,IF(BA9="Preventivo",0.25,IF(BA9="Detectivo",0.15,IF(BA10="Correctivo",0.1,0))))</f>
        <v>0.25</v>
      </c>
      <c r="DZ9" s="97">
        <f t="shared" ref="DZ9:DZ38" si="35">IF(OR(AZ9=0,BA9=0),0,DX9+DY9)</f>
        <v>0.4</v>
      </c>
      <c r="EA9" s="5">
        <f t="shared" ref="EA9:EA38" si="36">IF(EB9&gt;0.8,5,IF(EB9&gt;0.6,4,IF(EB9&gt;0.4,3,IF(EB9&gt;0.2,2,1))))</f>
        <v>1</v>
      </c>
      <c r="EB9" s="99">
        <f t="shared" ref="EB9:EB38" si="37">IF(OR(BB9="Ambos",BB9="Probabilidad"),DU9-(DU9*$DZ9),DU9)</f>
        <v>2.1599999999999998E-2</v>
      </c>
      <c r="EC9" s="5">
        <f t="shared" ref="EC9:EC38" si="38">IF(ED9&gt;0.8,5,IF(ED9&gt;0.6,4,3))</f>
        <v>3</v>
      </c>
      <c r="ED9" s="99">
        <f t="shared" ref="ED9:ED38" si="39">IF(OR(BB9="Ambos",BB9="Impacto"),$DW9-($DW9*$DZ9),$DW9)</f>
        <v>0.6</v>
      </c>
      <c r="EE9" s="100">
        <f t="shared" ref="EE9:EE38" si="40">IF(BD9="",0,IF(BD9="Automático",0.25,IF(BD9="Manual",0.15,0)))</f>
        <v>0</v>
      </c>
      <c r="EF9" s="100">
        <f t="shared" ref="EF9:EF38" si="41">IF(BE9="",0,IF(BE9="Preventivo",0.25,IF(BE9="Detectivo",0.15,IF(BE9="Correctivo",0.1,0))))</f>
        <v>0</v>
      </c>
      <c r="EG9" s="97">
        <f t="shared" ref="EG9:EG38" si="42">IF(OR(BD9=0,BE9=0),0,EE9+EF9)</f>
        <v>0</v>
      </c>
      <c r="EH9" s="5">
        <f t="shared" ref="EH9:EH38" si="43">IF(EI9&gt;0.8,5,IF(EI9&gt;0.6,4,IF(EI9&gt;0.4,3,IF(EI9&gt;0.2,2,1))))</f>
        <v>1</v>
      </c>
      <c r="EI9" s="99">
        <f t="shared" ref="EI9:EI38" si="44">IF(OR(BF9="Ambos",BF9="Probabilidad"),EB9-(EB9*$EG9),EB9)</f>
        <v>2.1599999999999998E-2</v>
      </c>
      <c r="EJ9" s="5">
        <f t="shared" ref="EJ9:EJ38" si="45">IF(EK9&gt;0.8,5,IF(EK9&gt;0.6,4,3))</f>
        <v>3</v>
      </c>
      <c r="EK9" s="99">
        <f t="shared" ref="EK9:EK38" si="46">IF(OR(BF9="Ambos",BF9="Impacto"),$ED9-($ED9*$EG9),$ED9)</f>
        <v>0.6</v>
      </c>
      <c r="EL9" s="100">
        <f t="shared" ref="EL9:EL38" si="47">IF(BH9="",0,IF(BH9="Automático",0.25,IF(BH9="Manual",0.15,0)))</f>
        <v>0</v>
      </c>
      <c r="EM9" s="100">
        <f t="shared" ref="EM9:EM38" si="48">IF(BI9="",0,IF(BI9="Preventivo",0.25,IF(BI9="Detectivo",0.15,IF(BI9="Correctivo",0.1,0))))</f>
        <v>0</v>
      </c>
      <c r="EN9" s="97">
        <f t="shared" ref="EN9:EN38" si="49">IF(OR(BH9=0,BI9=0),0,EL9+EM9)</f>
        <v>0</v>
      </c>
      <c r="EO9" s="5">
        <f t="shared" ref="EO9:EO38" si="50">IF(EP9&gt;0.8,5,IF(EP9&gt;0.6,4,IF(EP9&gt;0.4,3,IF(EP9&gt;0.2,2,1))))</f>
        <v>1</v>
      </c>
      <c r="EP9" s="99">
        <f t="shared" ref="EP9:EP38" si="51">IF(OR(BF9="Ambos",BF9="Probabilidad"),EI9-(EI9*$EN9),EI9)</f>
        <v>2.1599999999999998E-2</v>
      </c>
      <c r="EQ9" s="5">
        <f t="shared" ref="EQ9:EQ38" si="52">IF(ER9&gt;0.8,5,IF(ER9&gt;0.6,4,3))</f>
        <v>3</v>
      </c>
      <c r="ER9" s="99">
        <f t="shared" ref="ER9:ER38" si="53">IF(OR(BJ9="Ambos",BJ9="Impacto"),$EK9-($EK9*$EN9),$EK9)</f>
        <v>0.6</v>
      </c>
      <c r="ES9" s="100">
        <f t="shared" ref="ES9:ES38" si="54">IF(BL9="",0,IF(BL9="Automático",0.25,IF(BL9="Manual",0.15,0)))</f>
        <v>0</v>
      </c>
      <c r="ET9" s="100">
        <f t="shared" ref="ET9:ET38" si="55">IF(BM9="",0,IF(BM9="Preventivo",0.25,IF(BM9="Detectivo",0.15,IF(BM9="Correctivo",0.1,0))))</f>
        <v>0</v>
      </c>
      <c r="EU9" s="97">
        <f t="shared" ref="EU9:EU38" si="56">IF(OR(BL9=0,BM9=0),0,ES9+ET9)</f>
        <v>0</v>
      </c>
      <c r="EV9" s="5">
        <f t="shared" ref="EV9:EV38" si="57">IF(EW9&gt;0.8,5,IF(EW9&gt;0.6,4,IF(EW9&gt;0.4,3,IF(EW9&gt;0.2,2,1))))</f>
        <v>1</v>
      </c>
      <c r="EW9" s="99">
        <f t="shared" ref="EW9:EW38" si="58">IF(OR(BP9="Ambos",BP9="Probabilidad"),EP9-(EP9*$EU9),EP9)</f>
        <v>2.1599999999999998E-2</v>
      </c>
      <c r="EX9" s="5">
        <f t="shared" ref="EX9:EX38" si="59">IF(EY9&gt;0.8,5,IF(EY9&gt;0.6,4,3))</f>
        <v>3</v>
      </c>
      <c r="EY9" s="99">
        <f t="shared" ref="EY9:EY38" si="60">IF(OR(BN9="Ambos",BN9="Impacto"),$ER9-($ER9*$EU9),$ER9)</f>
        <v>0.6</v>
      </c>
      <c r="EZ9" s="100">
        <f t="shared" ref="EZ9:EZ38" si="61">IF(BP9="",0,IF(BP9="Automático",0.25,IF(BP9="Manual",0.15,0)))</f>
        <v>0</v>
      </c>
      <c r="FA9" s="100">
        <f t="shared" ref="FA9:FA38" si="62">IF(BQ9="",0,IF(BQ9="Preventivo",0.25,IF(BQ9="Detectivo",0.15,IF(BQ9="Correctivo",0.1,0))))</f>
        <v>0</v>
      </c>
      <c r="FB9" s="97">
        <f t="shared" ref="FB9:FB38" si="63">IF(OR(BP9=0,BQ9=0),0,EZ9+FA9)</f>
        <v>0</v>
      </c>
      <c r="FC9" s="5">
        <f t="shared" ref="FC9:FC38" si="64">IF(FD9&gt;0.8,5,IF(FD9&gt;0.6,4,IF(FD9&gt;0.4,3,IF(FD9&gt;0.2,2,1))))</f>
        <v>1</v>
      </c>
      <c r="FD9" s="99">
        <f t="shared" ref="FD9:FD38" si="65">IF(OR(BR9="Ambos",BR9="Probabilidad"),EW9-(EW9*$FB9),EW9)</f>
        <v>2.1599999999999998E-2</v>
      </c>
      <c r="FE9" s="5">
        <f t="shared" ref="FE9:FE38" si="66">IF(FF9&gt;0.8,5,IF(FF9&gt;0.6,4,3))</f>
        <v>3</v>
      </c>
      <c r="FF9" s="99">
        <f t="shared" ref="FF9:FF38" si="67">IF(OR(BR9="Ambos",BR9="Impacto"),$EY9-($EY9*$FB9),$EY9)</f>
        <v>0.6</v>
      </c>
      <c r="FG9" s="100">
        <f t="shared" ref="FG9:FG38" si="68">IF(BT9="",0,IF(BT9="Automático",0.25,IF(BT9="Manual",0.15,0)))</f>
        <v>0</v>
      </c>
      <c r="FH9" s="100">
        <f t="shared" ref="FH9:FH38" si="69">IF(BU9="",0,IF(BU9="Preventivo",0.25,IF(BU9="Detectivo",0.15,IF(BU9="Correctivo",0.1,0))))</f>
        <v>0</v>
      </c>
      <c r="FI9" s="97">
        <f t="shared" ref="FI9:FI38" si="70">IF(OR(BT9=0,BU9=0),0,FG9+FH9)</f>
        <v>0</v>
      </c>
      <c r="FJ9" s="5">
        <f t="shared" ref="FJ9:FJ38" si="71">IF(FK9&gt;0.8,5,IF(FK9&gt;0.6,4,IF(FK9&gt;0.4,3,IF(FK9&gt;0.2,2,1))))</f>
        <v>1</v>
      </c>
      <c r="FK9" s="99">
        <f t="shared" ref="FK9:FK38" si="72">IF(OR(BV9="Ambos",BV9="Probabilidad"),FD9-(FD9*$FI9),FD9)</f>
        <v>2.1599999999999998E-2</v>
      </c>
      <c r="FL9" s="5">
        <f t="shared" ref="FL9:FL38" si="73">IF(FM9&gt;0.8,5,IF(FM9&gt;0.6,4,3))</f>
        <v>3</v>
      </c>
      <c r="FM9" s="99">
        <f t="shared" ref="FM9:FM38" si="74">IF(OR(BV9="Ambos",BV9="Impacto"),$FF9-($FF9*$FI9),$FF9)</f>
        <v>0.6</v>
      </c>
      <c r="FN9" s="100">
        <f t="shared" ref="FN9:FN38" si="75">IF(BX9="",0,IF(BX9="Automático",0.25,IF(BX9="Manual",0.15,0)))</f>
        <v>0</v>
      </c>
      <c r="FO9" s="100">
        <f t="shared" ref="FO9:FO38" si="76">IF(BY9="",0,IF(BY9="Preventivo",0.25,IF(BY9="Detectivo",0.15,IF(BY9="Correctivo",0.1,0))))</f>
        <v>0</v>
      </c>
      <c r="FP9" s="97">
        <f t="shared" ref="FP9:FP38" si="77">IF(OR(BX9=0,BY9=0),0,FN9+FO9)</f>
        <v>0</v>
      </c>
      <c r="FQ9" s="5">
        <f t="shared" ref="FQ9:FQ38" si="78">IF(FR9&gt;0.8,5,IF(FR9&gt;0.6,4,IF(FR9&gt;0.4,3,IF(FR9&gt;0.2,2,1))))</f>
        <v>1</v>
      </c>
      <c r="FR9" s="99">
        <f t="shared" ref="FR9:FR38" si="79">IF(OR(BZ9="Ambos",BZ9="Probabilidad"),FK9-(FK9*$FP9),FK9)</f>
        <v>2.1599999999999998E-2</v>
      </c>
      <c r="FS9" s="5">
        <f t="shared" ref="FS9:FS38" si="80">IF(FT9&gt;0.8,5,IF(FT9&gt;0.6,4,3))</f>
        <v>3</v>
      </c>
      <c r="FT9" s="99">
        <f t="shared" ref="FT9:FT38" si="81">IF(OR(BZ9="Ambos",BZ9="Impacto"),$FM9-($FM9*$FP9),$FM9)</f>
        <v>0.6</v>
      </c>
      <c r="FU9" s="100">
        <f t="shared" ref="FU9:FU38" si="82">IF(CB9="",0,IF(CB9="Automático",0.25,IF(CB9="Manual",0.15,0)))</f>
        <v>0</v>
      </c>
      <c r="FV9" s="100">
        <f t="shared" ref="FV9:FV38" si="83">IF(CC9="",0,IF(CC9="Preventivo",0.25,IF(CC9="Detectivo",0.15,IF(CC9="Correctivo",0.1,0))))</f>
        <v>0</v>
      </c>
      <c r="FW9" s="97">
        <f t="shared" ref="FW9:FW38" si="84">IF(OR(CB9=0,CC9=0),0,FU9+FV9)</f>
        <v>0</v>
      </c>
      <c r="FX9" s="5">
        <f t="shared" ref="FX9:FX38" si="85">IF(FY9&gt;0.8,5,IF(FY9&gt;0.6,4,IF(FY9&gt;0.4,3,IF(FY9&gt;0.2,2,1))))</f>
        <v>1</v>
      </c>
      <c r="FY9" s="99">
        <f t="shared" ref="FY9:FY38" si="86">IF(OR(CD9="Ambos",CD9="Probabilidad"),FR9-(FR9*$FW9),FR9)</f>
        <v>2.1599999999999998E-2</v>
      </c>
      <c r="FZ9" s="5">
        <f t="shared" ref="FZ9:FZ38" si="87">IF(GA9&gt;0.8,5,IF(GA9&gt;0.6,4,3))</f>
        <v>3</v>
      </c>
      <c r="GA9" s="99">
        <f t="shared" ref="GA9:GA38" si="88">IF(OR(CD9="Ambos",CD9="Impacto"),$FT9-($FT9*$FW9),$FT9)</f>
        <v>0.6</v>
      </c>
      <c r="GB9" s="100">
        <f t="shared" ref="GB9:GB38" si="89">IF(CF9="",0,IF(CF9="Automático",0.25,IF(CF9="Manual",0.15,0)))</f>
        <v>0</v>
      </c>
      <c r="GC9" s="100">
        <f t="shared" ref="GC9:GC38" si="90">IF(CG9="",0,IF(CG9="Preventivo",0.25,IF(CG9="Detectivo",0.15,IF(CG9="Correctivo",0.1,0))))</f>
        <v>0</v>
      </c>
      <c r="GD9" s="97">
        <f t="shared" ref="GD9:GD38" si="91">IF(OR(CF9=0,CG9=0),0,GB9+GC9)</f>
        <v>0</v>
      </c>
      <c r="GE9" s="5">
        <f t="shared" ref="GE9:GE38" si="92">IF(GF9&gt;0.8,5,IF(GF9&gt;0.6,4,IF(GF9&gt;0.4,3,IF(GF9&gt;0.2,2,1))))</f>
        <v>1</v>
      </c>
      <c r="GF9" s="99">
        <f t="shared" ref="GF9:GF38" si="93">IF(OR(CH9="Ambos",CH9="Probabilidad"),FY9-(FY9*$GD9),FY9)</f>
        <v>2.1599999999999998E-2</v>
      </c>
      <c r="GG9" s="5">
        <f t="shared" ref="GG9:GG38" si="94">IF(GH9&gt;0.8,5,IF(GH9&gt;0.6,4,3))</f>
        <v>3</v>
      </c>
      <c r="GH9" s="99">
        <f t="shared" ref="GH9:GH38" si="95">IF(OR(CH9="Ambos",CH9="Impacto"),$GA9-($GA9*$GD9),$GA9)</f>
        <v>0.6</v>
      </c>
      <c r="GI9" s="99">
        <f t="shared" ref="GI9:GI38" si="96">IF(GH9&lt;0.6,0.6,GH9)</f>
        <v>0.6</v>
      </c>
      <c r="GJ9" s="101"/>
      <c r="GK9" s="7"/>
    </row>
    <row r="10" spans="1:193 1680:1680" ht="219.75" customHeight="1">
      <c r="A10" s="82">
        <v>2</v>
      </c>
      <c r="B10" s="128" t="s">
        <v>596</v>
      </c>
      <c r="C10" s="172" t="s">
        <v>606</v>
      </c>
      <c r="D10" s="83" t="s">
        <v>304</v>
      </c>
      <c r="E10" s="84" t="s">
        <v>328</v>
      </c>
      <c r="F10" s="47" t="s">
        <v>318</v>
      </c>
      <c r="G10" s="84" t="s">
        <v>598</v>
      </c>
      <c r="H10" s="84" t="s">
        <v>432</v>
      </c>
      <c r="I10" s="86" t="s">
        <v>298</v>
      </c>
      <c r="J10" s="86" t="s">
        <v>286</v>
      </c>
      <c r="K10" s="86" t="s">
        <v>286</v>
      </c>
      <c r="L10" s="86" t="s">
        <v>286</v>
      </c>
      <c r="M10" s="86" t="s">
        <v>286</v>
      </c>
      <c r="N10" s="86" t="s">
        <v>286</v>
      </c>
      <c r="O10" s="86" t="s">
        <v>286</v>
      </c>
      <c r="P10" s="86" t="s">
        <v>286</v>
      </c>
      <c r="Q10" s="86" t="s">
        <v>286</v>
      </c>
      <c r="R10" s="86" t="s">
        <v>286</v>
      </c>
      <c r="S10" s="86" t="s">
        <v>286</v>
      </c>
      <c r="T10" s="86" t="s">
        <v>286</v>
      </c>
      <c r="U10" s="86" t="s">
        <v>69</v>
      </c>
      <c r="V10" s="86" t="s">
        <v>286</v>
      </c>
      <c r="W10" s="86" t="s">
        <v>286</v>
      </c>
      <c r="X10" s="86" t="s">
        <v>286</v>
      </c>
      <c r="Y10" s="86" t="s">
        <v>286</v>
      </c>
      <c r="Z10" s="86" t="s">
        <v>286</v>
      </c>
      <c r="AA10" s="86" t="s">
        <v>286</v>
      </c>
      <c r="AB10" s="86" t="s">
        <v>286</v>
      </c>
      <c r="AC10" s="88" t="str">
        <f t="shared" si="1"/>
        <v>1 - Muy Baja</v>
      </c>
      <c r="AD10" s="89">
        <f t="shared" si="2"/>
        <v>0.2</v>
      </c>
      <c r="AE10" s="88" t="str">
        <f t="shared" si="3"/>
        <v>3 - Moderado</v>
      </c>
      <c r="AF10" s="89">
        <f t="shared" si="4"/>
        <v>5.2631578947368418E-2</v>
      </c>
      <c r="AG10" s="82" t="str">
        <f t="shared" si="5"/>
        <v>BAJO</v>
      </c>
      <c r="AH10" s="89">
        <f t="shared" si="6"/>
        <v>1.0526315789473684E-2</v>
      </c>
      <c r="AI10" s="173" t="s">
        <v>599</v>
      </c>
      <c r="AJ10" s="84" t="s">
        <v>600</v>
      </c>
      <c r="AK10" s="84" t="s">
        <v>601</v>
      </c>
      <c r="AL10" s="84" t="s">
        <v>602</v>
      </c>
      <c r="AM10" s="47" t="s">
        <v>291</v>
      </c>
      <c r="AN10" s="91" t="s">
        <v>295</v>
      </c>
      <c r="AO10" s="91" t="s">
        <v>293</v>
      </c>
      <c r="AP10" s="47" t="s">
        <v>294</v>
      </c>
      <c r="AQ10" s="47" t="s">
        <v>291</v>
      </c>
      <c r="AR10" s="91" t="s">
        <v>292</v>
      </c>
      <c r="AS10" s="91" t="s">
        <v>293</v>
      </c>
      <c r="AT10" s="47" t="s">
        <v>294</v>
      </c>
      <c r="AU10" s="47" t="s">
        <v>291</v>
      </c>
      <c r="AV10" s="91" t="s">
        <v>292</v>
      </c>
      <c r="AW10" s="91" t="s">
        <v>293</v>
      </c>
      <c r="AX10" s="47" t="s">
        <v>294</v>
      </c>
      <c r="AY10" s="47" t="s">
        <v>291</v>
      </c>
      <c r="AZ10" s="91" t="s">
        <v>292</v>
      </c>
      <c r="BA10" s="91" t="s">
        <v>293</v>
      </c>
      <c r="BB10" s="47" t="s">
        <v>294</v>
      </c>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
        <v>298</v>
      </c>
      <c r="CM10" s="93">
        <f t="shared" ref="CM10:CM38" si="97">GF10</f>
        <v>2.1599999999999998E-2</v>
      </c>
      <c r="CN10" s="92" t="s">
        <v>299</v>
      </c>
      <c r="CO10" s="93">
        <f t="shared" ref="CO10:CO38" si="98">GI10</f>
        <v>0.6</v>
      </c>
      <c r="CP10" s="94" t="str">
        <f>IF(CQ10&lt;=20%,"BAJO",
   IF(CQ10&lt;=40%,"MODERADO",
      IF(CQ10&lt;=60%,"ALTO",
         "EXTREMO"
      )
   )
)</f>
        <v>BAJO</v>
      </c>
      <c r="CQ10" s="89">
        <f t="shared" si="7"/>
        <v>1.2959999999999998E-2</v>
      </c>
      <c r="CR10" s="95" t="s">
        <v>607</v>
      </c>
      <c r="CS10" s="63">
        <f t="shared" si="0"/>
        <v>1.4000000000000001</v>
      </c>
      <c r="CT10" s="47"/>
      <c r="CU10" s="47" t="s">
        <v>604</v>
      </c>
      <c r="CV10" s="4" t="s">
        <v>605</v>
      </c>
      <c r="CW10" s="96"/>
      <c r="CX10" s="97">
        <f t="shared" si="8"/>
        <v>1</v>
      </c>
      <c r="CY10" s="98">
        <f t="shared" si="9"/>
        <v>3</v>
      </c>
      <c r="CZ10" s="97" t="str">
        <f t="shared" si="10"/>
        <v>Moderado</v>
      </c>
      <c r="DA10" s="99">
        <f t="shared" si="11"/>
        <v>0.6</v>
      </c>
      <c r="DB10" s="100">
        <f t="shared" si="12"/>
        <v>0.25</v>
      </c>
      <c r="DC10" s="100">
        <f t="shared" si="13"/>
        <v>0.25</v>
      </c>
      <c r="DD10" s="97">
        <f t="shared" si="14"/>
        <v>0.5</v>
      </c>
      <c r="DE10" s="5">
        <f t="shared" si="15"/>
        <v>1</v>
      </c>
      <c r="DF10" s="99">
        <f t="shared" si="16"/>
        <v>0.1</v>
      </c>
      <c r="DG10" s="5">
        <f t="shared" si="17"/>
        <v>3</v>
      </c>
      <c r="DH10" s="5"/>
      <c r="DI10" s="99">
        <f t="shared" si="18"/>
        <v>0.6</v>
      </c>
      <c r="DJ10" s="100">
        <f t="shared" si="19"/>
        <v>0.15</v>
      </c>
      <c r="DK10" s="100">
        <f t="shared" si="20"/>
        <v>0.25</v>
      </c>
      <c r="DL10" s="97">
        <f t="shared" si="21"/>
        <v>0.4</v>
      </c>
      <c r="DM10" s="5">
        <f t="shared" si="22"/>
        <v>1</v>
      </c>
      <c r="DN10" s="99">
        <f t="shared" si="23"/>
        <v>0.06</v>
      </c>
      <c r="DO10" s="5">
        <f t="shared" si="24"/>
        <v>3</v>
      </c>
      <c r="DP10" s="99">
        <f t="shared" si="25"/>
        <v>0.6</v>
      </c>
      <c r="DQ10" s="100">
        <f t="shared" si="26"/>
        <v>0.15</v>
      </c>
      <c r="DR10" s="100">
        <f t="shared" si="27"/>
        <v>0.25</v>
      </c>
      <c r="DS10" s="97">
        <f t="shared" si="28"/>
        <v>0.4</v>
      </c>
      <c r="DT10" s="5">
        <f t="shared" si="29"/>
        <v>1</v>
      </c>
      <c r="DU10" s="99">
        <f t="shared" si="30"/>
        <v>3.5999999999999997E-2</v>
      </c>
      <c r="DV10" s="5">
        <f t="shared" si="31"/>
        <v>3</v>
      </c>
      <c r="DW10" s="99">
        <f t="shared" si="32"/>
        <v>0.6</v>
      </c>
      <c r="DX10" s="100">
        <f t="shared" si="33"/>
        <v>0.15</v>
      </c>
      <c r="DY10" s="100">
        <f t="shared" si="34"/>
        <v>0.25</v>
      </c>
      <c r="DZ10" s="97">
        <f t="shared" si="35"/>
        <v>0.4</v>
      </c>
      <c r="EA10" s="5">
        <f t="shared" si="36"/>
        <v>1</v>
      </c>
      <c r="EB10" s="99">
        <f t="shared" si="37"/>
        <v>2.1599999999999998E-2</v>
      </c>
      <c r="EC10" s="5">
        <f t="shared" si="38"/>
        <v>3</v>
      </c>
      <c r="ED10" s="99">
        <f t="shared" si="39"/>
        <v>0.6</v>
      </c>
      <c r="EE10" s="100">
        <f t="shared" si="40"/>
        <v>0</v>
      </c>
      <c r="EF10" s="100">
        <f t="shared" si="41"/>
        <v>0</v>
      </c>
      <c r="EG10" s="97">
        <f t="shared" si="42"/>
        <v>0</v>
      </c>
      <c r="EH10" s="5">
        <f t="shared" si="43"/>
        <v>1</v>
      </c>
      <c r="EI10" s="99">
        <f t="shared" si="44"/>
        <v>2.1599999999999998E-2</v>
      </c>
      <c r="EJ10" s="5">
        <f t="shared" si="45"/>
        <v>3</v>
      </c>
      <c r="EK10" s="99">
        <f t="shared" si="46"/>
        <v>0.6</v>
      </c>
      <c r="EL10" s="100">
        <f t="shared" si="47"/>
        <v>0</v>
      </c>
      <c r="EM10" s="100">
        <f t="shared" si="48"/>
        <v>0</v>
      </c>
      <c r="EN10" s="97">
        <f t="shared" si="49"/>
        <v>0</v>
      </c>
      <c r="EO10" s="5">
        <f t="shared" si="50"/>
        <v>1</v>
      </c>
      <c r="EP10" s="99">
        <f t="shared" si="51"/>
        <v>2.1599999999999998E-2</v>
      </c>
      <c r="EQ10" s="5">
        <f t="shared" si="52"/>
        <v>3</v>
      </c>
      <c r="ER10" s="99">
        <f t="shared" si="53"/>
        <v>0.6</v>
      </c>
      <c r="ES10" s="100">
        <f t="shared" si="54"/>
        <v>0</v>
      </c>
      <c r="ET10" s="100">
        <f t="shared" si="55"/>
        <v>0</v>
      </c>
      <c r="EU10" s="97">
        <f t="shared" si="56"/>
        <v>0</v>
      </c>
      <c r="EV10" s="5">
        <f t="shared" si="57"/>
        <v>1</v>
      </c>
      <c r="EW10" s="99">
        <f t="shared" si="58"/>
        <v>2.1599999999999998E-2</v>
      </c>
      <c r="EX10" s="5">
        <f t="shared" si="59"/>
        <v>3</v>
      </c>
      <c r="EY10" s="99">
        <f t="shared" si="60"/>
        <v>0.6</v>
      </c>
      <c r="EZ10" s="100">
        <f t="shared" si="61"/>
        <v>0</v>
      </c>
      <c r="FA10" s="100">
        <f t="shared" si="62"/>
        <v>0</v>
      </c>
      <c r="FB10" s="97">
        <f t="shared" si="63"/>
        <v>0</v>
      </c>
      <c r="FC10" s="5">
        <f t="shared" si="64"/>
        <v>1</v>
      </c>
      <c r="FD10" s="99">
        <f t="shared" si="65"/>
        <v>2.1599999999999998E-2</v>
      </c>
      <c r="FE10" s="5">
        <f t="shared" si="66"/>
        <v>3</v>
      </c>
      <c r="FF10" s="99">
        <f t="shared" si="67"/>
        <v>0.6</v>
      </c>
      <c r="FG10" s="100">
        <f t="shared" si="68"/>
        <v>0</v>
      </c>
      <c r="FH10" s="100">
        <f t="shared" si="69"/>
        <v>0</v>
      </c>
      <c r="FI10" s="97">
        <f t="shared" si="70"/>
        <v>0</v>
      </c>
      <c r="FJ10" s="5">
        <f t="shared" si="71"/>
        <v>1</v>
      </c>
      <c r="FK10" s="99">
        <f t="shared" si="72"/>
        <v>2.1599999999999998E-2</v>
      </c>
      <c r="FL10" s="5">
        <f t="shared" si="73"/>
        <v>3</v>
      </c>
      <c r="FM10" s="99">
        <f t="shared" si="74"/>
        <v>0.6</v>
      </c>
      <c r="FN10" s="100">
        <f t="shared" si="75"/>
        <v>0</v>
      </c>
      <c r="FO10" s="100">
        <f t="shared" si="76"/>
        <v>0</v>
      </c>
      <c r="FP10" s="97">
        <f t="shared" si="77"/>
        <v>0</v>
      </c>
      <c r="FQ10" s="5">
        <f t="shared" si="78"/>
        <v>1</v>
      </c>
      <c r="FR10" s="99">
        <f t="shared" si="79"/>
        <v>2.1599999999999998E-2</v>
      </c>
      <c r="FS10" s="5">
        <f t="shared" si="80"/>
        <v>3</v>
      </c>
      <c r="FT10" s="99">
        <f t="shared" si="81"/>
        <v>0.6</v>
      </c>
      <c r="FU10" s="100">
        <f t="shared" si="82"/>
        <v>0</v>
      </c>
      <c r="FV10" s="100">
        <f t="shared" si="83"/>
        <v>0</v>
      </c>
      <c r="FW10" s="97">
        <f t="shared" si="84"/>
        <v>0</v>
      </c>
      <c r="FX10" s="5">
        <f t="shared" si="85"/>
        <v>1</v>
      </c>
      <c r="FY10" s="99">
        <f t="shared" si="86"/>
        <v>2.1599999999999998E-2</v>
      </c>
      <c r="FZ10" s="5">
        <f t="shared" si="87"/>
        <v>3</v>
      </c>
      <c r="GA10" s="99">
        <f t="shared" si="88"/>
        <v>0.6</v>
      </c>
      <c r="GB10" s="100">
        <f t="shared" si="89"/>
        <v>0</v>
      </c>
      <c r="GC10" s="100">
        <f t="shared" si="90"/>
        <v>0</v>
      </c>
      <c r="GD10" s="97">
        <f t="shared" si="91"/>
        <v>0</v>
      </c>
      <c r="GE10" s="5">
        <f t="shared" si="92"/>
        <v>1</v>
      </c>
      <c r="GF10" s="99">
        <f t="shared" si="93"/>
        <v>2.1599999999999998E-2</v>
      </c>
      <c r="GG10" s="5">
        <f t="shared" si="94"/>
        <v>3</v>
      </c>
      <c r="GH10" s="99">
        <f t="shared" si="95"/>
        <v>0.6</v>
      </c>
      <c r="GI10" s="99">
        <f t="shared" si="96"/>
        <v>0.6</v>
      </c>
      <c r="GJ10" s="101"/>
    </row>
    <row r="11" spans="1:193 1680:1680" ht="219.75" customHeight="1">
      <c r="A11" s="82">
        <v>3</v>
      </c>
      <c r="B11" s="128" t="s">
        <v>596</v>
      </c>
      <c r="C11" s="172" t="s">
        <v>608</v>
      </c>
      <c r="D11" s="83" t="s">
        <v>280</v>
      </c>
      <c r="E11" s="84" t="s">
        <v>281</v>
      </c>
      <c r="F11" s="47" t="s">
        <v>318</v>
      </c>
      <c r="G11" s="84" t="s">
        <v>598</v>
      </c>
      <c r="H11" s="84" t="s">
        <v>432</v>
      </c>
      <c r="I11" s="86" t="s">
        <v>298</v>
      </c>
      <c r="J11" s="86" t="s">
        <v>286</v>
      </c>
      <c r="K11" s="86" t="s">
        <v>286</v>
      </c>
      <c r="L11" s="86" t="s">
        <v>286</v>
      </c>
      <c r="M11" s="86" t="s">
        <v>286</v>
      </c>
      <c r="N11" s="86" t="s">
        <v>286</v>
      </c>
      <c r="O11" s="86" t="s">
        <v>286</v>
      </c>
      <c r="P11" s="86" t="s">
        <v>286</v>
      </c>
      <c r="Q11" s="86" t="s">
        <v>286</v>
      </c>
      <c r="R11" s="86" t="s">
        <v>286</v>
      </c>
      <c r="S11" s="86" t="s">
        <v>69</v>
      </c>
      <c r="T11" s="86" t="s">
        <v>69</v>
      </c>
      <c r="U11" s="86" t="s">
        <v>69</v>
      </c>
      <c r="V11" s="86" t="s">
        <v>286</v>
      </c>
      <c r="W11" s="86" t="s">
        <v>286</v>
      </c>
      <c r="X11" s="86" t="s">
        <v>286</v>
      </c>
      <c r="Y11" s="86" t="s">
        <v>286</v>
      </c>
      <c r="Z11" s="86" t="s">
        <v>286</v>
      </c>
      <c r="AA11" s="86" t="s">
        <v>286</v>
      </c>
      <c r="AB11" s="86" t="s">
        <v>286</v>
      </c>
      <c r="AC11" s="88" t="str">
        <f t="shared" si="1"/>
        <v>1 - Muy Baja</v>
      </c>
      <c r="AD11" s="89">
        <f t="shared" si="2"/>
        <v>0.2</v>
      </c>
      <c r="AE11" s="88" t="str">
        <f t="shared" si="3"/>
        <v>3 - Moderado</v>
      </c>
      <c r="AF11" s="89">
        <f t="shared" si="4"/>
        <v>0.15789473684210525</v>
      </c>
      <c r="AG11" s="82" t="str">
        <f t="shared" si="5"/>
        <v>BAJO</v>
      </c>
      <c r="AH11" s="89">
        <f t="shared" si="6"/>
        <v>3.1578947368421054E-2</v>
      </c>
      <c r="AI11" s="173" t="s">
        <v>609</v>
      </c>
      <c r="AJ11" s="84" t="s">
        <v>600</v>
      </c>
      <c r="AK11" s="84" t="s">
        <v>601</v>
      </c>
      <c r="AL11" s="84" t="s">
        <v>602</v>
      </c>
      <c r="AM11" s="47" t="s">
        <v>291</v>
      </c>
      <c r="AN11" s="91" t="s">
        <v>292</v>
      </c>
      <c r="AO11" s="91" t="s">
        <v>293</v>
      </c>
      <c r="AP11" s="47" t="s">
        <v>294</v>
      </c>
      <c r="AQ11" s="47" t="s">
        <v>291</v>
      </c>
      <c r="AR11" s="91" t="s">
        <v>292</v>
      </c>
      <c r="AS11" s="91" t="s">
        <v>293</v>
      </c>
      <c r="AT11" s="47" t="s">
        <v>294</v>
      </c>
      <c r="AU11" s="47" t="s">
        <v>291</v>
      </c>
      <c r="AV11" s="91" t="s">
        <v>292</v>
      </c>
      <c r="AW11" s="91" t="s">
        <v>293</v>
      </c>
      <c r="AX11" s="47" t="s">
        <v>294</v>
      </c>
      <c r="AY11" s="47" t="s">
        <v>291</v>
      </c>
      <c r="AZ11" s="91" t="s">
        <v>292</v>
      </c>
      <c r="BA11" s="91" t="s">
        <v>293</v>
      </c>
      <c r="BB11" s="47" t="s">
        <v>294</v>
      </c>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
        <v>298</v>
      </c>
      <c r="CM11" s="93">
        <f t="shared" si="97"/>
        <v>2.5919999999999995E-2</v>
      </c>
      <c r="CN11" s="92" t="s">
        <v>299</v>
      </c>
      <c r="CO11" s="93">
        <f t="shared" si="98"/>
        <v>0.6</v>
      </c>
      <c r="CP11" s="94" t="str">
        <f t="shared" ref="CP11:CP54" si="99">IF(CQ11&lt;=20%,"BAJO",
IF(CQ11&lt;=40%,"MODERADO",
IF(CQ11&lt;=60%,"ALTO",
"EXTREMO"
)
)
)</f>
        <v>BAJO</v>
      </c>
      <c r="CQ11" s="89">
        <f t="shared" si="7"/>
        <v>1.5551999999999996E-2</v>
      </c>
      <c r="CR11" s="95" t="s">
        <v>610</v>
      </c>
      <c r="CS11" s="63">
        <f t="shared" si="0"/>
        <v>1.4000000000000001</v>
      </c>
      <c r="CT11" s="47"/>
      <c r="CU11" s="47" t="s">
        <v>604</v>
      </c>
      <c r="CV11" s="4" t="s">
        <v>605</v>
      </c>
      <c r="CW11" s="96"/>
      <c r="CX11" s="97">
        <f t="shared" si="8"/>
        <v>3</v>
      </c>
      <c r="CY11" s="98">
        <f t="shared" si="9"/>
        <v>3</v>
      </c>
      <c r="CZ11" s="97" t="str">
        <f t="shared" si="10"/>
        <v>Moderado</v>
      </c>
      <c r="DA11" s="99">
        <f t="shared" si="11"/>
        <v>0.6</v>
      </c>
      <c r="DB11" s="100">
        <f t="shared" si="12"/>
        <v>0.15</v>
      </c>
      <c r="DC11" s="100">
        <f t="shared" si="13"/>
        <v>0.25</v>
      </c>
      <c r="DD11" s="97">
        <f t="shared" si="14"/>
        <v>0.4</v>
      </c>
      <c r="DE11" s="5">
        <f t="shared" si="15"/>
        <v>1</v>
      </c>
      <c r="DF11" s="99">
        <f t="shared" si="16"/>
        <v>0.12</v>
      </c>
      <c r="DG11" s="5">
        <f t="shared" si="17"/>
        <v>3</v>
      </c>
      <c r="DH11" s="5"/>
      <c r="DI11" s="99">
        <f t="shared" si="18"/>
        <v>0.6</v>
      </c>
      <c r="DJ11" s="100">
        <f t="shared" si="19"/>
        <v>0.15</v>
      </c>
      <c r="DK11" s="100">
        <f t="shared" si="20"/>
        <v>0.25</v>
      </c>
      <c r="DL11" s="97">
        <f t="shared" si="21"/>
        <v>0.4</v>
      </c>
      <c r="DM11" s="5">
        <f t="shared" si="22"/>
        <v>1</v>
      </c>
      <c r="DN11" s="99">
        <f t="shared" si="23"/>
        <v>7.1999999999999995E-2</v>
      </c>
      <c r="DO11" s="5">
        <f t="shared" si="24"/>
        <v>3</v>
      </c>
      <c r="DP11" s="99">
        <f t="shared" si="25"/>
        <v>0.6</v>
      </c>
      <c r="DQ11" s="100">
        <f t="shared" si="26"/>
        <v>0.15</v>
      </c>
      <c r="DR11" s="100">
        <f t="shared" si="27"/>
        <v>0.25</v>
      </c>
      <c r="DS11" s="97">
        <f t="shared" si="28"/>
        <v>0.4</v>
      </c>
      <c r="DT11" s="5">
        <f t="shared" si="29"/>
        <v>1</v>
      </c>
      <c r="DU11" s="99">
        <f t="shared" si="30"/>
        <v>4.3199999999999995E-2</v>
      </c>
      <c r="DV11" s="5">
        <f t="shared" si="31"/>
        <v>3</v>
      </c>
      <c r="DW11" s="99">
        <f t="shared" si="32"/>
        <v>0.6</v>
      </c>
      <c r="DX11" s="100">
        <f t="shared" si="33"/>
        <v>0.15</v>
      </c>
      <c r="DY11" s="100">
        <f t="shared" si="34"/>
        <v>0.25</v>
      </c>
      <c r="DZ11" s="97">
        <f t="shared" si="35"/>
        <v>0.4</v>
      </c>
      <c r="EA11" s="5">
        <f t="shared" si="36"/>
        <v>1</v>
      </c>
      <c r="EB11" s="99">
        <f t="shared" si="37"/>
        <v>2.5919999999999995E-2</v>
      </c>
      <c r="EC11" s="5">
        <f t="shared" si="38"/>
        <v>3</v>
      </c>
      <c r="ED11" s="99">
        <f t="shared" si="39"/>
        <v>0.6</v>
      </c>
      <c r="EE11" s="100">
        <f t="shared" si="40"/>
        <v>0</v>
      </c>
      <c r="EF11" s="100">
        <f t="shared" si="41"/>
        <v>0</v>
      </c>
      <c r="EG11" s="97">
        <f t="shared" si="42"/>
        <v>0</v>
      </c>
      <c r="EH11" s="5">
        <f t="shared" si="43"/>
        <v>1</v>
      </c>
      <c r="EI11" s="99">
        <f t="shared" si="44"/>
        <v>2.5919999999999995E-2</v>
      </c>
      <c r="EJ11" s="5">
        <f t="shared" si="45"/>
        <v>3</v>
      </c>
      <c r="EK11" s="99">
        <f t="shared" si="46"/>
        <v>0.6</v>
      </c>
      <c r="EL11" s="100">
        <f t="shared" si="47"/>
        <v>0</v>
      </c>
      <c r="EM11" s="100">
        <f t="shared" si="48"/>
        <v>0</v>
      </c>
      <c r="EN11" s="97">
        <f t="shared" si="49"/>
        <v>0</v>
      </c>
      <c r="EO11" s="5">
        <f t="shared" si="50"/>
        <v>1</v>
      </c>
      <c r="EP11" s="99">
        <f t="shared" si="51"/>
        <v>2.5919999999999995E-2</v>
      </c>
      <c r="EQ11" s="5">
        <f t="shared" si="52"/>
        <v>3</v>
      </c>
      <c r="ER11" s="99">
        <f t="shared" si="53"/>
        <v>0.6</v>
      </c>
      <c r="ES11" s="100">
        <f t="shared" si="54"/>
        <v>0</v>
      </c>
      <c r="ET11" s="100">
        <f t="shared" si="55"/>
        <v>0</v>
      </c>
      <c r="EU11" s="97">
        <f t="shared" si="56"/>
        <v>0</v>
      </c>
      <c r="EV11" s="5">
        <f t="shared" si="57"/>
        <v>1</v>
      </c>
      <c r="EW11" s="99">
        <f t="shared" si="58"/>
        <v>2.5919999999999995E-2</v>
      </c>
      <c r="EX11" s="5">
        <f t="shared" si="59"/>
        <v>3</v>
      </c>
      <c r="EY11" s="99">
        <f t="shared" si="60"/>
        <v>0.6</v>
      </c>
      <c r="EZ11" s="100">
        <f t="shared" si="61"/>
        <v>0</v>
      </c>
      <c r="FA11" s="100">
        <f t="shared" si="62"/>
        <v>0</v>
      </c>
      <c r="FB11" s="97">
        <f t="shared" si="63"/>
        <v>0</v>
      </c>
      <c r="FC11" s="5">
        <f t="shared" si="64"/>
        <v>1</v>
      </c>
      <c r="FD11" s="99">
        <f t="shared" si="65"/>
        <v>2.5919999999999995E-2</v>
      </c>
      <c r="FE11" s="5">
        <f t="shared" si="66"/>
        <v>3</v>
      </c>
      <c r="FF11" s="99">
        <f t="shared" si="67"/>
        <v>0.6</v>
      </c>
      <c r="FG11" s="100">
        <f t="shared" si="68"/>
        <v>0</v>
      </c>
      <c r="FH11" s="100">
        <f t="shared" si="69"/>
        <v>0</v>
      </c>
      <c r="FI11" s="97">
        <f t="shared" si="70"/>
        <v>0</v>
      </c>
      <c r="FJ11" s="5">
        <f t="shared" si="71"/>
        <v>1</v>
      </c>
      <c r="FK11" s="99">
        <f t="shared" si="72"/>
        <v>2.5919999999999995E-2</v>
      </c>
      <c r="FL11" s="5">
        <f t="shared" si="73"/>
        <v>3</v>
      </c>
      <c r="FM11" s="99">
        <f t="shared" si="74"/>
        <v>0.6</v>
      </c>
      <c r="FN11" s="100">
        <f t="shared" si="75"/>
        <v>0</v>
      </c>
      <c r="FO11" s="100">
        <f t="shared" si="76"/>
        <v>0</v>
      </c>
      <c r="FP11" s="97">
        <f t="shared" si="77"/>
        <v>0</v>
      </c>
      <c r="FQ11" s="5">
        <f t="shared" si="78"/>
        <v>1</v>
      </c>
      <c r="FR11" s="99">
        <f t="shared" si="79"/>
        <v>2.5919999999999995E-2</v>
      </c>
      <c r="FS11" s="5">
        <f t="shared" si="80"/>
        <v>3</v>
      </c>
      <c r="FT11" s="99">
        <f t="shared" si="81"/>
        <v>0.6</v>
      </c>
      <c r="FU11" s="100">
        <f t="shared" si="82"/>
        <v>0</v>
      </c>
      <c r="FV11" s="100">
        <f t="shared" si="83"/>
        <v>0</v>
      </c>
      <c r="FW11" s="97">
        <f t="shared" si="84"/>
        <v>0</v>
      </c>
      <c r="FX11" s="5">
        <f t="shared" si="85"/>
        <v>1</v>
      </c>
      <c r="FY11" s="99">
        <f t="shared" si="86"/>
        <v>2.5919999999999995E-2</v>
      </c>
      <c r="FZ11" s="5">
        <f t="shared" si="87"/>
        <v>3</v>
      </c>
      <c r="GA11" s="99">
        <f t="shared" si="88"/>
        <v>0.6</v>
      </c>
      <c r="GB11" s="100">
        <f t="shared" si="89"/>
        <v>0</v>
      </c>
      <c r="GC11" s="100">
        <f t="shared" si="90"/>
        <v>0</v>
      </c>
      <c r="GD11" s="97">
        <f t="shared" si="91"/>
        <v>0</v>
      </c>
      <c r="GE11" s="5">
        <f t="shared" si="92"/>
        <v>1</v>
      </c>
      <c r="GF11" s="99">
        <f t="shared" si="93"/>
        <v>2.5919999999999995E-2</v>
      </c>
      <c r="GG11" s="5">
        <f t="shared" si="94"/>
        <v>3</v>
      </c>
      <c r="GH11" s="99">
        <f t="shared" si="95"/>
        <v>0.6</v>
      </c>
      <c r="GI11" s="99">
        <f t="shared" si="96"/>
        <v>0.6</v>
      </c>
      <c r="GJ11" s="101"/>
    </row>
    <row r="12" spans="1:193 1680:1680" ht="219.75" customHeight="1">
      <c r="A12" s="82">
        <v>4</v>
      </c>
      <c r="B12" s="128" t="s">
        <v>596</v>
      </c>
      <c r="C12" s="172" t="s">
        <v>611</v>
      </c>
      <c r="D12" s="83" t="s">
        <v>304</v>
      </c>
      <c r="E12" s="84" t="s">
        <v>328</v>
      </c>
      <c r="F12" s="47" t="s">
        <v>318</v>
      </c>
      <c r="G12" s="84" t="s">
        <v>598</v>
      </c>
      <c r="H12" s="84" t="s">
        <v>432</v>
      </c>
      <c r="I12" s="86" t="s">
        <v>298</v>
      </c>
      <c r="J12" s="86" t="s">
        <v>286</v>
      </c>
      <c r="K12" s="86" t="s">
        <v>286</v>
      </c>
      <c r="L12" s="86" t="s">
        <v>286</v>
      </c>
      <c r="M12" s="86" t="s">
        <v>286</v>
      </c>
      <c r="N12" s="86" t="s">
        <v>286</v>
      </c>
      <c r="O12" s="86" t="s">
        <v>286</v>
      </c>
      <c r="P12" s="86" t="s">
        <v>286</v>
      </c>
      <c r="Q12" s="86" t="s">
        <v>286</v>
      </c>
      <c r="R12" s="86" t="s">
        <v>286</v>
      </c>
      <c r="S12" s="86" t="s">
        <v>69</v>
      </c>
      <c r="T12" s="86" t="s">
        <v>69</v>
      </c>
      <c r="U12" s="86" t="s">
        <v>69</v>
      </c>
      <c r="V12" s="86" t="s">
        <v>286</v>
      </c>
      <c r="W12" s="86" t="s">
        <v>286</v>
      </c>
      <c r="X12" s="86" t="s">
        <v>286</v>
      </c>
      <c r="Y12" s="86" t="s">
        <v>286</v>
      </c>
      <c r="Z12" s="86" t="s">
        <v>286</v>
      </c>
      <c r="AA12" s="86" t="s">
        <v>286</v>
      </c>
      <c r="AB12" s="86" t="s">
        <v>286</v>
      </c>
      <c r="AC12" s="88" t="str">
        <f t="shared" si="1"/>
        <v>1 - Muy Baja</v>
      </c>
      <c r="AD12" s="89">
        <f t="shared" si="2"/>
        <v>0.2</v>
      </c>
      <c r="AE12" s="88" t="str">
        <f t="shared" si="3"/>
        <v>3 - Moderado</v>
      </c>
      <c r="AF12" s="89">
        <f t="shared" si="4"/>
        <v>0.15789473684210525</v>
      </c>
      <c r="AG12" s="82" t="str">
        <f t="shared" si="5"/>
        <v>BAJO</v>
      </c>
      <c r="AH12" s="89">
        <f t="shared" si="6"/>
        <v>3.1578947368421054E-2</v>
      </c>
      <c r="AI12" s="123" t="s">
        <v>609</v>
      </c>
      <c r="AJ12" s="84" t="s">
        <v>612</v>
      </c>
      <c r="AK12" s="84" t="s">
        <v>601</v>
      </c>
      <c r="AL12" s="84" t="s">
        <v>602</v>
      </c>
      <c r="AM12" s="47" t="s">
        <v>291</v>
      </c>
      <c r="AN12" s="91" t="s">
        <v>292</v>
      </c>
      <c r="AO12" s="91" t="s">
        <v>293</v>
      </c>
      <c r="AP12" s="47" t="s">
        <v>294</v>
      </c>
      <c r="AQ12" s="47" t="s">
        <v>291</v>
      </c>
      <c r="AR12" s="91" t="s">
        <v>292</v>
      </c>
      <c r="AS12" s="91" t="s">
        <v>293</v>
      </c>
      <c r="AT12" s="47" t="s">
        <v>294</v>
      </c>
      <c r="AU12" s="47" t="s">
        <v>291</v>
      </c>
      <c r="AV12" s="91" t="s">
        <v>292</v>
      </c>
      <c r="AW12" s="91" t="s">
        <v>293</v>
      </c>
      <c r="AX12" s="47" t="s">
        <v>294</v>
      </c>
      <c r="AY12" s="47" t="s">
        <v>291</v>
      </c>
      <c r="AZ12" s="91" t="s">
        <v>292</v>
      </c>
      <c r="BA12" s="91" t="s">
        <v>293</v>
      </c>
      <c r="BB12" s="47" t="s">
        <v>294</v>
      </c>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
        <v>298</v>
      </c>
      <c r="CM12" s="93">
        <f t="shared" si="97"/>
        <v>2.5919999999999995E-2</v>
      </c>
      <c r="CN12" s="92" t="s">
        <v>299</v>
      </c>
      <c r="CO12" s="93">
        <f t="shared" si="98"/>
        <v>0.6</v>
      </c>
      <c r="CP12" s="94" t="str">
        <f t="shared" si="99"/>
        <v>BAJO</v>
      </c>
      <c r="CQ12" s="89">
        <f t="shared" si="7"/>
        <v>1.5551999999999996E-2</v>
      </c>
      <c r="CR12" s="95" t="s">
        <v>607</v>
      </c>
      <c r="CS12" s="63">
        <f t="shared" si="0"/>
        <v>1.4000000000000001</v>
      </c>
      <c r="CT12" s="47"/>
      <c r="CU12" s="47" t="s">
        <v>604</v>
      </c>
      <c r="CV12" s="4" t="s">
        <v>605</v>
      </c>
      <c r="CW12" s="96"/>
      <c r="CX12" s="97">
        <f t="shared" si="8"/>
        <v>3</v>
      </c>
      <c r="CY12" s="98">
        <f t="shared" si="9"/>
        <v>3</v>
      </c>
      <c r="CZ12" s="97" t="str">
        <f t="shared" si="10"/>
        <v>Moderado</v>
      </c>
      <c r="DA12" s="99">
        <f t="shared" si="11"/>
        <v>0.6</v>
      </c>
      <c r="DB12" s="100">
        <f t="shared" si="12"/>
        <v>0.15</v>
      </c>
      <c r="DC12" s="100">
        <f t="shared" si="13"/>
        <v>0.25</v>
      </c>
      <c r="DD12" s="97">
        <f t="shared" si="14"/>
        <v>0.4</v>
      </c>
      <c r="DE12" s="5">
        <f t="shared" si="15"/>
        <v>1</v>
      </c>
      <c r="DF12" s="99">
        <f t="shared" si="16"/>
        <v>0.12</v>
      </c>
      <c r="DG12" s="5">
        <f t="shared" si="17"/>
        <v>3</v>
      </c>
      <c r="DH12" s="5"/>
      <c r="DI12" s="99">
        <f t="shared" si="18"/>
        <v>0.6</v>
      </c>
      <c r="DJ12" s="100">
        <f t="shared" si="19"/>
        <v>0.15</v>
      </c>
      <c r="DK12" s="100">
        <f t="shared" si="20"/>
        <v>0.25</v>
      </c>
      <c r="DL12" s="97">
        <f t="shared" si="21"/>
        <v>0.4</v>
      </c>
      <c r="DM12" s="5">
        <f t="shared" si="22"/>
        <v>1</v>
      </c>
      <c r="DN12" s="99">
        <f t="shared" si="23"/>
        <v>7.1999999999999995E-2</v>
      </c>
      <c r="DO12" s="5">
        <f t="shared" si="24"/>
        <v>3</v>
      </c>
      <c r="DP12" s="99">
        <f t="shared" si="25"/>
        <v>0.6</v>
      </c>
      <c r="DQ12" s="100">
        <f t="shared" si="26"/>
        <v>0.15</v>
      </c>
      <c r="DR12" s="100">
        <f t="shared" si="27"/>
        <v>0.25</v>
      </c>
      <c r="DS12" s="97">
        <f t="shared" si="28"/>
        <v>0.4</v>
      </c>
      <c r="DT12" s="5">
        <f t="shared" si="29"/>
        <v>1</v>
      </c>
      <c r="DU12" s="99">
        <f t="shared" si="30"/>
        <v>4.3199999999999995E-2</v>
      </c>
      <c r="DV12" s="5">
        <f t="shared" si="31"/>
        <v>3</v>
      </c>
      <c r="DW12" s="99">
        <f t="shared" si="32"/>
        <v>0.6</v>
      </c>
      <c r="DX12" s="100">
        <f t="shared" si="33"/>
        <v>0.15</v>
      </c>
      <c r="DY12" s="100">
        <f t="shared" si="34"/>
        <v>0.25</v>
      </c>
      <c r="DZ12" s="97">
        <f t="shared" si="35"/>
        <v>0.4</v>
      </c>
      <c r="EA12" s="5">
        <f t="shared" si="36"/>
        <v>1</v>
      </c>
      <c r="EB12" s="99">
        <f t="shared" si="37"/>
        <v>2.5919999999999995E-2</v>
      </c>
      <c r="EC12" s="5">
        <f t="shared" si="38"/>
        <v>3</v>
      </c>
      <c r="ED12" s="99">
        <f t="shared" si="39"/>
        <v>0.6</v>
      </c>
      <c r="EE12" s="100">
        <f t="shared" si="40"/>
        <v>0</v>
      </c>
      <c r="EF12" s="100">
        <f t="shared" si="41"/>
        <v>0</v>
      </c>
      <c r="EG12" s="97">
        <f t="shared" si="42"/>
        <v>0</v>
      </c>
      <c r="EH12" s="5">
        <f t="shared" si="43"/>
        <v>1</v>
      </c>
      <c r="EI12" s="99">
        <f t="shared" si="44"/>
        <v>2.5919999999999995E-2</v>
      </c>
      <c r="EJ12" s="5">
        <f t="shared" si="45"/>
        <v>3</v>
      </c>
      <c r="EK12" s="99">
        <f t="shared" si="46"/>
        <v>0.6</v>
      </c>
      <c r="EL12" s="100">
        <f t="shared" si="47"/>
        <v>0</v>
      </c>
      <c r="EM12" s="100">
        <f t="shared" si="48"/>
        <v>0</v>
      </c>
      <c r="EN12" s="97">
        <f t="shared" si="49"/>
        <v>0</v>
      </c>
      <c r="EO12" s="5">
        <f t="shared" si="50"/>
        <v>1</v>
      </c>
      <c r="EP12" s="99">
        <f t="shared" si="51"/>
        <v>2.5919999999999995E-2</v>
      </c>
      <c r="EQ12" s="5">
        <f t="shared" si="52"/>
        <v>3</v>
      </c>
      <c r="ER12" s="99">
        <f t="shared" si="53"/>
        <v>0.6</v>
      </c>
      <c r="ES12" s="100">
        <f t="shared" si="54"/>
        <v>0</v>
      </c>
      <c r="ET12" s="100">
        <f t="shared" si="55"/>
        <v>0</v>
      </c>
      <c r="EU12" s="97">
        <f t="shared" si="56"/>
        <v>0</v>
      </c>
      <c r="EV12" s="5">
        <f t="shared" si="57"/>
        <v>1</v>
      </c>
      <c r="EW12" s="99">
        <f t="shared" si="58"/>
        <v>2.5919999999999995E-2</v>
      </c>
      <c r="EX12" s="5">
        <f t="shared" si="59"/>
        <v>3</v>
      </c>
      <c r="EY12" s="99">
        <f t="shared" si="60"/>
        <v>0.6</v>
      </c>
      <c r="EZ12" s="100">
        <f t="shared" si="61"/>
        <v>0</v>
      </c>
      <c r="FA12" s="100">
        <f t="shared" si="62"/>
        <v>0</v>
      </c>
      <c r="FB12" s="97">
        <f t="shared" si="63"/>
        <v>0</v>
      </c>
      <c r="FC12" s="5">
        <f t="shared" si="64"/>
        <v>1</v>
      </c>
      <c r="FD12" s="99">
        <f t="shared" si="65"/>
        <v>2.5919999999999995E-2</v>
      </c>
      <c r="FE12" s="5">
        <f t="shared" si="66"/>
        <v>3</v>
      </c>
      <c r="FF12" s="99">
        <f t="shared" si="67"/>
        <v>0.6</v>
      </c>
      <c r="FG12" s="100">
        <f t="shared" si="68"/>
        <v>0</v>
      </c>
      <c r="FH12" s="100">
        <f t="shared" si="69"/>
        <v>0</v>
      </c>
      <c r="FI12" s="97">
        <f t="shared" si="70"/>
        <v>0</v>
      </c>
      <c r="FJ12" s="5">
        <f t="shared" si="71"/>
        <v>1</v>
      </c>
      <c r="FK12" s="99">
        <f t="shared" si="72"/>
        <v>2.5919999999999995E-2</v>
      </c>
      <c r="FL12" s="5">
        <f t="shared" si="73"/>
        <v>3</v>
      </c>
      <c r="FM12" s="99">
        <f t="shared" si="74"/>
        <v>0.6</v>
      </c>
      <c r="FN12" s="100">
        <f t="shared" si="75"/>
        <v>0</v>
      </c>
      <c r="FO12" s="100">
        <f t="shared" si="76"/>
        <v>0</v>
      </c>
      <c r="FP12" s="97">
        <f t="shared" si="77"/>
        <v>0</v>
      </c>
      <c r="FQ12" s="5">
        <f t="shared" si="78"/>
        <v>1</v>
      </c>
      <c r="FR12" s="99">
        <f t="shared" si="79"/>
        <v>2.5919999999999995E-2</v>
      </c>
      <c r="FS12" s="5">
        <f t="shared" si="80"/>
        <v>3</v>
      </c>
      <c r="FT12" s="99">
        <f t="shared" si="81"/>
        <v>0.6</v>
      </c>
      <c r="FU12" s="100">
        <f t="shared" si="82"/>
        <v>0</v>
      </c>
      <c r="FV12" s="100">
        <f t="shared" si="83"/>
        <v>0</v>
      </c>
      <c r="FW12" s="97">
        <f t="shared" si="84"/>
        <v>0</v>
      </c>
      <c r="FX12" s="5">
        <f t="shared" si="85"/>
        <v>1</v>
      </c>
      <c r="FY12" s="99">
        <f t="shared" si="86"/>
        <v>2.5919999999999995E-2</v>
      </c>
      <c r="FZ12" s="5">
        <f t="shared" si="87"/>
        <v>3</v>
      </c>
      <c r="GA12" s="99">
        <f t="shared" si="88"/>
        <v>0.6</v>
      </c>
      <c r="GB12" s="100">
        <f t="shared" si="89"/>
        <v>0</v>
      </c>
      <c r="GC12" s="100">
        <f t="shared" si="90"/>
        <v>0</v>
      </c>
      <c r="GD12" s="97">
        <f t="shared" si="91"/>
        <v>0</v>
      </c>
      <c r="GE12" s="5">
        <f t="shared" si="92"/>
        <v>1</v>
      </c>
      <c r="GF12" s="99">
        <f t="shared" si="93"/>
        <v>2.5919999999999995E-2</v>
      </c>
      <c r="GG12" s="5">
        <f t="shared" si="94"/>
        <v>3</v>
      </c>
      <c r="GH12" s="99">
        <f t="shared" si="95"/>
        <v>0.6</v>
      </c>
      <c r="GI12" s="99">
        <f t="shared" si="96"/>
        <v>0.6</v>
      </c>
      <c r="GJ12" s="101"/>
    </row>
    <row r="13" spans="1:193 1680:1680" ht="219.75" customHeight="1">
      <c r="A13" s="82">
        <v>5</v>
      </c>
      <c r="B13" s="174" t="s">
        <v>613</v>
      </c>
      <c r="C13" s="172" t="s">
        <v>614</v>
      </c>
      <c r="D13" s="83" t="s">
        <v>280</v>
      </c>
      <c r="E13" s="84" t="s">
        <v>281</v>
      </c>
      <c r="F13" s="47" t="s">
        <v>318</v>
      </c>
      <c r="G13" s="84" t="s">
        <v>598</v>
      </c>
      <c r="H13" s="84" t="s">
        <v>429</v>
      </c>
      <c r="I13" s="86" t="s">
        <v>298</v>
      </c>
      <c r="J13" s="86" t="s">
        <v>286</v>
      </c>
      <c r="K13" s="86" t="s">
        <v>286</v>
      </c>
      <c r="L13" s="86" t="s">
        <v>286</v>
      </c>
      <c r="M13" s="86" t="s">
        <v>286</v>
      </c>
      <c r="N13" s="86" t="s">
        <v>69</v>
      </c>
      <c r="O13" s="86" t="s">
        <v>286</v>
      </c>
      <c r="P13" s="86" t="s">
        <v>286</v>
      </c>
      <c r="Q13" s="86" t="s">
        <v>286</v>
      </c>
      <c r="R13" s="86" t="s">
        <v>286</v>
      </c>
      <c r="S13" s="86" t="s">
        <v>286</v>
      </c>
      <c r="T13" s="86" t="s">
        <v>286</v>
      </c>
      <c r="U13" s="86" t="s">
        <v>69</v>
      </c>
      <c r="V13" s="86" t="s">
        <v>286</v>
      </c>
      <c r="W13" s="86" t="s">
        <v>286</v>
      </c>
      <c r="X13" s="86" t="s">
        <v>286</v>
      </c>
      <c r="Y13" s="86" t="s">
        <v>286</v>
      </c>
      <c r="Z13" s="86" t="s">
        <v>286</v>
      </c>
      <c r="AA13" s="86" t="s">
        <v>286</v>
      </c>
      <c r="AB13" s="86" t="s">
        <v>286</v>
      </c>
      <c r="AC13" s="88" t="str">
        <f t="shared" si="1"/>
        <v>1 - Muy Baja</v>
      </c>
      <c r="AD13" s="89">
        <f t="shared" si="2"/>
        <v>0.2</v>
      </c>
      <c r="AE13" s="88" t="str">
        <f t="shared" si="3"/>
        <v>3 - Moderado</v>
      </c>
      <c r="AF13" s="89">
        <f t="shared" si="4"/>
        <v>0.10526315789473684</v>
      </c>
      <c r="AG13" s="82" t="str">
        <f t="shared" si="5"/>
        <v>BAJO</v>
      </c>
      <c r="AH13" s="89">
        <f t="shared" si="6"/>
        <v>2.1052631578947368E-2</v>
      </c>
      <c r="AI13" s="123" t="s">
        <v>615</v>
      </c>
      <c r="AJ13" s="84" t="s">
        <v>616</v>
      </c>
      <c r="AK13" s="84" t="s">
        <v>617</v>
      </c>
      <c r="AL13" s="84" t="s">
        <v>618</v>
      </c>
      <c r="AM13" s="47" t="s">
        <v>291</v>
      </c>
      <c r="AN13" s="91" t="s">
        <v>295</v>
      </c>
      <c r="AO13" s="91" t="s">
        <v>293</v>
      </c>
      <c r="AP13" s="47" t="s">
        <v>294</v>
      </c>
      <c r="AQ13" s="47" t="s">
        <v>296</v>
      </c>
      <c r="AR13" s="91" t="s">
        <v>295</v>
      </c>
      <c r="AS13" s="91" t="s">
        <v>293</v>
      </c>
      <c r="AT13" s="47" t="s">
        <v>294</v>
      </c>
      <c r="AU13" s="47" t="s">
        <v>291</v>
      </c>
      <c r="AV13" s="91" t="s">
        <v>295</v>
      </c>
      <c r="AW13" s="91" t="s">
        <v>293</v>
      </c>
      <c r="AX13" s="47" t="s">
        <v>294</v>
      </c>
      <c r="AY13" s="47"/>
      <c r="AZ13" s="91"/>
      <c r="BA13" s="91"/>
      <c r="BB13" s="47"/>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
        <v>298</v>
      </c>
      <c r="CM13" s="93">
        <f t="shared" si="97"/>
        <v>2.5000000000000001E-2</v>
      </c>
      <c r="CN13" s="92" t="s">
        <v>299</v>
      </c>
      <c r="CO13" s="93">
        <f t="shared" si="98"/>
        <v>0.6</v>
      </c>
      <c r="CP13" s="94" t="str">
        <f t="shared" si="99"/>
        <v>BAJO</v>
      </c>
      <c r="CQ13" s="89">
        <f t="shared" si="7"/>
        <v>1.4999999999999999E-2</v>
      </c>
      <c r="CR13" s="95" t="s">
        <v>610</v>
      </c>
      <c r="CS13" s="63">
        <f t="shared" si="0"/>
        <v>1.4000000000000001</v>
      </c>
      <c r="CT13" s="47"/>
      <c r="CU13" s="47" t="s">
        <v>619</v>
      </c>
      <c r="CV13" s="4" t="s">
        <v>605</v>
      </c>
      <c r="CW13" s="96"/>
      <c r="CX13" s="97">
        <f t="shared" si="8"/>
        <v>2</v>
      </c>
      <c r="CY13" s="98">
        <f t="shared" si="9"/>
        <v>3</v>
      </c>
      <c r="CZ13" s="97" t="str">
        <f t="shared" si="10"/>
        <v>Moderado</v>
      </c>
      <c r="DA13" s="99">
        <f t="shared" si="11"/>
        <v>0.6</v>
      </c>
      <c r="DB13" s="100">
        <f t="shared" si="12"/>
        <v>0.25</v>
      </c>
      <c r="DC13" s="100">
        <f t="shared" si="13"/>
        <v>0.25</v>
      </c>
      <c r="DD13" s="97">
        <f t="shared" si="14"/>
        <v>0.5</v>
      </c>
      <c r="DE13" s="5">
        <f t="shared" si="15"/>
        <v>1</v>
      </c>
      <c r="DF13" s="99">
        <f t="shared" si="16"/>
        <v>0.1</v>
      </c>
      <c r="DG13" s="5">
        <f t="shared" si="17"/>
        <v>3</v>
      </c>
      <c r="DH13" s="5"/>
      <c r="DI13" s="99">
        <f t="shared" si="18"/>
        <v>0.6</v>
      </c>
      <c r="DJ13" s="100">
        <f t="shared" si="19"/>
        <v>0.25</v>
      </c>
      <c r="DK13" s="100">
        <f t="shared" si="20"/>
        <v>0.25</v>
      </c>
      <c r="DL13" s="97">
        <f t="shared" si="21"/>
        <v>0.5</v>
      </c>
      <c r="DM13" s="5">
        <f t="shared" si="22"/>
        <v>1</v>
      </c>
      <c r="DN13" s="99">
        <f t="shared" si="23"/>
        <v>0.05</v>
      </c>
      <c r="DO13" s="5">
        <f t="shared" si="24"/>
        <v>3</v>
      </c>
      <c r="DP13" s="99">
        <f t="shared" si="25"/>
        <v>0.6</v>
      </c>
      <c r="DQ13" s="100">
        <f t="shared" si="26"/>
        <v>0.25</v>
      </c>
      <c r="DR13" s="100">
        <f t="shared" si="27"/>
        <v>0.25</v>
      </c>
      <c r="DS13" s="97">
        <f t="shared" si="28"/>
        <v>0.5</v>
      </c>
      <c r="DT13" s="5">
        <f t="shared" si="29"/>
        <v>1</v>
      </c>
      <c r="DU13" s="99">
        <f t="shared" si="30"/>
        <v>2.5000000000000001E-2</v>
      </c>
      <c r="DV13" s="5">
        <f t="shared" si="31"/>
        <v>3</v>
      </c>
      <c r="DW13" s="99">
        <f t="shared" si="32"/>
        <v>0.6</v>
      </c>
      <c r="DX13" s="100">
        <f t="shared" si="33"/>
        <v>0</v>
      </c>
      <c r="DY13" s="100">
        <f t="shared" si="34"/>
        <v>0</v>
      </c>
      <c r="DZ13" s="97">
        <f t="shared" si="35"/>
        <v>0</v>
      </c>
      <c r="EA13" s="5">
        <f t="shared" si="36"/>
        <v>1</v>
      </c>
      <c r="EB13" s="99">
        <f t="shared" si="37"/>
        <v>2.5000000000000001E-2</v>
      </c>
      <c r="EC13" s="5">
        <f t="shared" si="38"/>
        <v>3</v>
      </c>
      <c r="ED13" s="99">
        <f t="shared" si="39"/>
        <v>0.6</v>
      </c>
      <c r="EE13" s="100">
        <f t="shared" si="40"/>
        <v>0</v>
      </c>
      <c r="EF13" s="100">
        <f t="shared" si="41"/>
        <v>0</v>
      </c>
      <c r="EG13" s="97">
        <f t="shared" si="42"/>
        <v>0</v>
      </c>
      <c r="EH13" s="5">
        <f t="shared" si="43"/>
        <v>1</v>
      </c>
      <c r="EI13" s="99">
        <f t="shared" si="44"/>
        <v>2.5000000000000001E-2</v>
      </c>
      <c r="EJ13" s="5">
        <f t="shared" si="45"/>
        <v>3</v>
      </c>
      <c r="EK13" s="99">
        <f t="shared" si="46"/>
        <v>0.6</v>
      </c>
      <c r="EL13" s="100">
        <f t="shared" si="47"/>
        <v>0</v>
      </c>
      <c r="EM13" s="100">
        <f t="shared" si="48"/>
        <v>0</v>
      </c>
      <c r="EN13" s="97">
        <f t="shared" si="49"/>
        <v>0</v>
      </c>
      <c r="EO13" s="5">
        <f t="shared" si="50"/>
        <v>1</v>
      </c>
      <c r="EP13" s="99">
        <f t="shared" si="51"/>
        <v>2.5000000000000001E-2</v>
      </c>
      <c r="EQ13" s="5">
        <f t="shared" si="52"/>
        <v>3</v>
      </c>
      <c r="ER13" s="99">
        <f t="shared" si="53"/>
        <v>0.6</v>
      </c>
      <c r="ES13" s="100">
        <f t="shared" si="54"/>
        <v>0</v>
      </c>
      <c r="ET13" s="100">
        <f t="shared" si="55"/>
        <v>0</v>
      </c>
      <c r="EU13" s="97">
        <f t="shared" si="56"/>
        <v>0</v>
      </c>
      <c r="EV13" s="5">
        <f t="shared" si="57"/>
        <v>1</v>
      </c>
      <c r="EW13" s="99">
        <f t="shared" si="58"/>
        <v>2.5000000000000001E-2</v>
      </c>
      <c r="EX13" s="5">
        <f t="shared" si="59"/>
        <v>3</v>
      </c>
      <c r="EY13" s="99">
        <f t="shared" si="60"/>
        <v>0.6</v>
      </c>
      <c r="EZ13" s="100">
        <f t="shared" si="61"/>
        <v>0</v>
      </c>
      <c r="FA13" s="100">
        <f t="shared" si="62"/>
        <v>0</v>
      </c>
      <c r="FB13" s="97">
        <f t="shared" si="63"/>
        <v>0</v>
      </c>
      <c r="FC13" s="5">
        <f t="shared" si="64"/>
        <v>1</v>
      </c>
      <c r="FD13" s="99">
        <f t="shared" si="65"/>
        <v>2.5000000000000001E-2</v>
      </c>
      <c r="FE13" s="5">
        <f t="shared" si="66"/>
        <v>3</v>
      </c>
      <c r="FF13" s="99">
        <f t="shared" si="67"/>
        <v>0.6</v>
      </c>
      <c r="FG13" s="100">
        <f t="shared" si="68"/>
        <v>0</v>
      </c>
      <c r="FH13" s="100">
        <f t="shared" si="69"/>
        <v>0</v>
      </c>
      <c r="FI13" s="97">
        <f t="shared" si="70"/>
        <v>0</v>
      </c>
      <c r="FJ13" s="5">
        <f t="shared" si="71"/>
        <v>1</v>
      </c>
      <c r="FK13" s="99">
        <f t="shared" si="72"/>
        <v>2.5000000000000001E-2</v>
      </c>
      <c r="FL13" s="5">
        <f t="shared" si="73"/>
        <v>3</v>
      </c>
      <c r="FM13" s="99">
        <f t="shared" si="74"/>
        <v>0.6</v>
      </c>
      <c r="FN13" s="100">
        <f t="shared" si="75"/>
        <v>0</v>
      </c>
      <c r="FO13" s="100">
        <f t="shared" si="76"/>
        <v>0</v>
      </c>
      <c r="FP13" s="97">
        <f t="shared" si="77"/>
        <v>0</v>
      </c>
      <c r="FQ13" s="5">
        <f t="shared" si="78"/>
        <v>1</v>
      </c>
      <c r="FR13" s="99">
        <f t="shared" si="79"/>
        <v>2.5000000000000001E-2</v>
      </c>
      <c r="FS13" s="5">
        <f t="shared" si="80"/>
        <v>3</v>
      </c>
      <c r="FT13" s="99">
        <f t="shared" si="81"/>
        <v>0.6</v>
      </c>
      <c r="FU13" s="100">
        <f t="shared" si="82"/>
        <v>0</v>
      </c>
      <c r="FV13" s="100">
        <f t="shared" si="83"/>
        <v>0</v>
      </c>
      <c r="FW13" s="97">
        <f t="shared" si="84"/>
        <v>0</v>
      </c>
      <c r="FX13" s="5">
        <f t="shared" si="85"/>
        <v>1</v>
      </c>
      <c r="FY13" s="99">
        <f t="shared" si="86"/>
        <v>2.5000000000000001E-2</v>
      </c>
      <c r="FZ13" s="5">
        <f t="shared" si="87"/>
        <v>3</v>
      </c>
      <c r="GA13" s="99">
        <f t="shared" si="88"/>
        <v>0.6</v>
      </c>
      <c r="GB13" s="100">
        <f t="shared" si="89"/>
        <v>0</v>
      </c>
      <c r="GC13" s="100">
        <f t="shared" si="90"/>
        <v>0</v>
      </c>
      <c r="GD13" s="97">
        <f t="shared" si="91"/>
        <v>0</v>
      </c>
      <c r="GE13" s="5">
        <f t="shared" si="92"/>
        <v>1</v>
      </c>
      <c r="GF13" s="99">
        <f t="shared" si="93"/>
        <v>2.5000000000000001E-2</v>
      </c>
      <c r="GG13" s="5">
        <f t="shared" si="94"/>
        <v>3</v>
      </c>
      <c r="GH13" s="99">
        <f t="shared" si="95"/>
        <v>0.6</v>
      </c>
      <c r="GI13" s="99">
        <f t="shared" si="96"/>
        <v>0.6</v>
      </c>
      <c r="GJ13" s="101"/>
    </row>
    <row r="14" spans="1:193 1680:1680" ht="219.75" customHeight="1">
      <c r="A14" s="82">
        <v>6</v>
      </c>
      <c r="B14" s="175" t="s">
        <v>613</v>
      </c>
      <c r="C14" s="95" t="s">
        <v>620</v>
      </c>
      <c r="D14" s="83" t="s">
        <v>304</v>
      </c>
      <c r="E14" s="84" t="s">
        <v>328</v>
      </c>
      <c r="F14" s="47" t="s">
        <v>318</v>
      </c>
      <c r="G14" s="84" t="s">
        <v>598</v>
      </c>
      <c r="H14" s="84" t="s">
        <v>429</v>
      </c>
      <c r="I14" s="86" t="s">
        <v>298</v>
      </c>
      <c r="J14" s="86" t="s">
        <v>286</v>
      </c>
      <c r="K14" s="86" t="s">
        <v>286</v>
      </c>
      <c r="L14" s="86" t="s">
        <v>286</v>
      </c>
      <c r="M14" s="86" t="s">
        <v>286</v>
      </c>
      <c r="N14" s="86" t="s">
        <v>69</v>
      </c>
      <c r="O14" s="86" t="s">
        <v>286</v>
      </c>
      <c r="P14" s="86" t="s">
        <v>286</v>
      </c>
      <c r="Q14" s="86" t="s">
        <v>286</v>
      </c>
      <c r="R14" s="86" t="s">
        <v>286</v>
      </c>
      <c r="S14" s="86" t="s">
        <v>286</v>
      </c>
      <c r="T14" s="86" t="s">
        <v>286</v>
      </c>
      <c r="U14" s="86" t="s">
        <v>69</v>
      </c>
      <c r="V14" s="86" t="s">
        <v>286</v>
      </c>
      <c r="W14" s="86" t="s">
        <v>286</v>
      </c>
      <c r="X14" s="86" t="s">
        <v>286</v>
      </c>
      <c r="Y14" s="86" t="s">
        <v>286</v>
      </c>
      <c r="Z14" s="86" t="s">
        <v>286</v>
      </c>
      <c r="AA14" s="86" t="s">
        <v>286</v>
      </c>
      <c r="AB14" s="86" t="s">
        <v>286</v>
      </c>
      <c r="AC14" s="88" t="str">
        <f t="shared" si="1"/>
        <v>1 - Muy Baja</v>
      </c>
      <c r="AD14" s="89">
        <f t="shared" si="2"/>
        <v>0.2</v>
      </c>
      <c r="AE14" s="88" t="str">
        <f t="shared" si="3"/>
        <v>3 - Moderado</v>
      </c>
      <c r="AF14" s="89">
        <f t="shared" si="4"/>
        <v>0.10526315789473684</v>
      </c>
      <c r="AG14" s="82" t="str">
        <f t="shared" si="5"/>
        <v>BAJO</v>
      </c>
      <c r="AH14" s="89">
        <f t="shared" si="6"/>
        <v>2.1052631578947368E-2</v>
      </c>
      <c r="AI14" s="123" t="s">
        <v>615</v>
      </c>
      <c r="AJ14" s="84" t="s">
        <v>616</v>
      </c>
      <c r="AK14" s="84" t="s">
        <v>617</v>
      </c>
      <c r="AL14" s="84" t="s">
        <v>618</v>
      </c>
      <c r="AM14" s="47" t="s">
        <v>291</v>
      </c>
      <c r="AN14" s="91" t="s">
        <v>295</v>
      </c>
      <c r="AO14" s="91" t="s">
        <v>293</v>
      </c>
      <c r="AP14" s="47" t="s">
        <v>294</v>
      </c>
      <c r="AQ14" s="47" t="s">
        <v>296</v>
      </c>
      <c r="AR14" s="91" t="s">
        <v>295</v>
      </c>
      <c r="AS14" s="91" t="s">
        <v>293</v>
      </c>
      <c r="AT14" s="47" t="s">
        <v>294</v>
      </c>
      <c r="AU14" s="47" t="s">
        <v>291</v>
      </c>
      <c r="AV14" s="91" t="s">
        <v>295</v>
      </c>
      <c r="AW14" s="91" t="s">
        <v>293</v>
      </c>
      <c r="AX14" s="47" t="s">
        <v>294</v>
      </c>
      <c r="AY14" s="47"/>
      <c r="AZ14" s="91"/>
      <c r="BA14" s="91"/>
      <c r="BB14" s="47"/>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
        <v>298</v>
      </c>
      <c r="CM14" s="93">
        <f t="shared" si="97"/>
        <v>2.5000000000000001E-2</v>
      </c>
      <c r="CN14" s="92" t="s">
        <v>299</v>
      </c>
      <c r="CO14" s="93">
        <f t="shared" si="98"/>
        <v>0.6</v>
      </c>
      <c r="CP14" s="94" t="str">
        <f t="shared" si="99"/>
        <v>BAJO</v>
      </c>
      <c r="CQ14" s="89">
        <f t="shared" si="7"/>
        <v>1.4999999999999999E-2</v>
      </c>
      <c r="CR14" s="95" t="s">
        <v>607</v>
      </c>
      <c r="CS14" s="63">
        <f t="shared" si="0"/>
        <v>1.4000000000000001</v>
      </c>
      <c r="CT14" s="47"/>
      <c r="CU14" s="47" t="s">
        <v>619</v>
      </c>
      <c r="CV14" s="4" t="s">
        <v>605</v>
      </c>
      <c r="CW14" s="96"/>
      <c r="CX14" s="97">
        <f t="shared" si="8"/>
        <v>2</v>
      </c>
      <c r="CY14" s="98">
        <f t="shared" si="9"/>
        <v>3</v>
      </c>
      <c r="CZ14" s="97" t="str">
        <f t="shared" si="10"/>
        <v>Moderado</v>
      </c>
      <c r="DA14" s="99">
        <f t="shared" si="11"/>
        <v>0.6</v>
      </c>
      <c r="DB14" s="100">
        <f t="shared" si="12"/>
        <v>0.25</v>
      </c>
      <c r="DC14" s="100">
        <f t="shared" si="13"/>
        <v>0.25</v>
      </c>
      <c r="DD14" s="97">
        <f t="shared" si="14"/>
        <v>0.5</v>
      </c>
      <c r="DE14" s="5">
        <f t="shared" si="15"/>
        <v>1</v>
      </c>
      <c r="DF14" s="99">
        <f t="shared" si="16"/>
        <v>0.1</v>
      </c>
      <c r="DG14" s="5">
        <f t="shared" si="17"/>
        <v>3</v>
      </c>
      <c r="DH14" s="5"/>
      <c r="DI14" s="99">
        <f t="shared" si="18"/>
        <v>0.6</v>
      </c>
      <c r="DJ14" s="100">
        <f t="shared" si="19"/>
        <v>0.25</v>
      </c>
      <c r="DK14" s="100">
        <f t="shared" si="20"/>
        <v>0.25</v>
      </c>
      <c r="DL14" s="97">
        <f t="shared" si="21"/>
        <v>0.5</v>
      </c>
      <c r="DM14" s="5">
        <f t="shared" si="22"/>
        <v>1</v>
      </c>
      <c r="DN14" s="99">
        <f t="shared" si="23"/>
        <v>0.05</v>
      </c>
      <c r="DO14" s="5">
        <f t="shared" si="24"/>
        <v>3</v>
      </c>
      <c r="DP14" s="99">
        <f t="shared" si="25"/>
        <v>0.6</v>
      </c>
      <c r="DQ14" s="100">
        <f t="shared" si="26"/>
        <v>0.25</v>
      </c>
      <c r="DR14" s="100">
        <f t="shared" si="27"/>
        <v>0.25</v>
      </c>
      <c r="DS14" s="97">
        <f t="shared" si="28"/>
        <v>0.5</v>
      </c>
      <c r="DT14" s="5">
        <f t="shared" si="29"/>
        <v>1</v>
      </c>
      <c r="DU14" s="99">
        <f t="shared" si="30"/>
        <v>2.5000000000000001E-2</v>
      </c>
      <c r="DV14" s="5">
        <f t="shared" si="31"/>
        <v>3</v>
      </c>
      <c r="DW14" s="99">
        <f t="shared" si="32"/>
        <v>0.6</v>
      </c>
      <c r="DX14" s="100">
        <f t="shared" si="33"/>
        <v>0</v>
      </c>
      <c r="DY14" s="100">
        <f t="shared" si="34"/>
        <v>0</v>
      </c>
      <c r="DZ14" s="97">
        <f t="shared" si="35"/>
        <v>0</v>
      </c>
      <c r="EA14" s="5">
        <f t="shared" si="36"/>
        <v>1</v>
      </c>
      <c r="EB14" s="99">
        <f t="shared" si="37"/>
        <v>2.5000000000000001E-2</v>
      </c>
      <c r="EC14" s="5">
        <f t="shared" si="38"/>
        <v>3</v>
      </c>
      <c r="ED14" s="99">
        <f t="shared" si="39"/>
        <v>0.6</v>
      </c>
      <c r="EE14" s="100">
        <f t="shared" si="40"/>
        <v>0</v>
      </c>
      <c r="EF14" s="100">
        <f t="shared" si="41"/>
        <v>0</v>
      </c>
      <c r="EG14" s="97">
        <f t="shared" si="42"/>
        <v>0</v>
      </c>
      <c r="EH14" s="5">
        <f t="shared" si="43"/>
        <v>1</v>
      </c>
      <c r="EI14" s="99">
        <f t="shared" si="44"/>
        <v>2.5000000000000001E-2</v>
      </c>
      <c r="EJ14" s="5">
        <f t="shared" si="45"/>
        <v>3</v>
      </c>
      <c r="EK14" s="99">
        <f t="shared" si="46"/>
        <v>0.6</v>
      </c>
      <c r="EL14" s="100">
        <f t="shared" si="47"/>
        <v>0</v>
      </c>
      <c r="EM14" s="100">
        <f t="shared" si="48"/>
        <v>0</v>
      </c>
      <c r="EN14" s="97">
        <f t="shared" si="49"/>
        <v>0</v>
      </c>
      <c r="EO14" s="5">
        <f t="shared" si="50"/>
        <v>1</v>
      </c>
      <c r="EP14" s="99">
        <f t="shared" si="51"/>
        <v>2.5000000000000001E-2</v>
      </c>
      <c r="EQ14" s="5">
        <f t="shared" si="52"/>
        <v>3</v>
      </c>
      <c r="ER14" s="99">
        <f t="shared" si="53"/>
        <v>0.6</v>
      </c>
      <c r="ES14" s="100">
        <f t="shared" si="54"/>
        <v>0</v>
      </c>
      <c r="ET14" s="100">
        <f t="shared" si="55"/>
        <v>0</v>
      </c>
      <c r="EU14" s="97">
        <f t="shared" si="56"/>
        <v>0</v>
      </c>
      <c r="EV14" s="5">
        <f t="shared" si="57"/>
        <v>1</v>
      </c>
      <c r="EW14" s="99">
        <f t="shared" si="58"/>
        <v>2.5000000000000001E-2</v>
      </c>
      <c r="EX14" s="5">
        <f t="shared" si="59"/>
        <v>3</v>
      </c>
      <c r="EY14" s="99">
        <f t="shared" si="60"/>
        <v>0.6</v>
      </c>
      <c r="EZ14" s="100">
        <f t="shared" si="61"/>
        <v>0</v>
      </c>
      <c r="FA14" s="100">
        <f t="shared" si="62"/>
        <v>0</v>
      </c>
      <c r="FB14" s="97">
        <f t="shared" si="63"/>
        <v>0</v>
      </c>
      <c r="FC14" s="5">
        <f t="shared" si="64"/>
        <v>1</v>
      </c>
      <c r="FD14" s="99">
        <f t="shared" si="65"/>
        <v>2.5000000000000001E-2</v>
      </c>
      <c r="FE14" s="5">
        <f t="shared" si="66"/>
        <v>3</v>
      </c>
      <c r="FF14" s="99">
        <f t="shared" si="67"/>
        <v>0.6</v>
      </c>
      <c r="FG14" s="100">
        <f t="shared" si="68"/>
        <v>0</v>
      </c>
      <c r="FH14" s="100">
        <f t="shared" si="69"/>
        <v>0</v>
      </c>
      <c r="FI14" s="97">
        <f t="shared" si="70"/>
        <v>0</v>
      </c>
      <c r="FJ14" s="5">
        <f t="shared" si="71"/>
        <v>1</v>
      </c>
      <c r="FK14" s="99">
        <f t="shared" si="72"/>
        <v>2.5000000000000001E-2</v>
      </c>
      <c r="FL14" s="5">
        <f t="shared" si="73"/>
        <v>3</v>
      </c>
      <c r="FM14" s="99">
        <f t="shared" si="74"/>
        <v>0.6</v>
      </c>
      <c r="FN14" s="100">
        <f t="shared" si="75"/>
        <v>0</v>
      </c>
      <c r="FO14" s="100">
        <f t="shared" si="76"/>
        <v>0</v>
      </c>
      <c r="FP14" s="97">
        <f t="shared" si="77"/>
        <v>0</v>
      </c>
      <c r="FQ14" s="5">
        <f t="shared" si="78"/>
        <v>1</v>
      </c>
      <c r="FR14" s="99">
        <f t="shared" si="79"/>
        <v>2.5000000000000001E-2</v>
      </c>
      <c r="FS14" s="5">
        <f t="shared" si="80"/>
        <v>3</v>
      </c>
      <c r="FT14" s="99">
        <f t="shared" si="81"/>
        <v>0.6</v>
      </c>
      <c r="FU14" s="100">
        <f t="shared" si="82"/>
        <v>0</v>
      </c>
      <c r="FV14" s="100">
        <f t="shared" si="83"/>
        <v>0</v>
      </c>
      <c r="FW14" s="97">
        <f t="shared" si="84"/>
        <v>0</v>
      </c>
      <c r="FX14" s="5">
        <f t="shared" si="85"/>
        <v>1</v>
      </c>
      <c r="FY14" s="99">
        <f t="shared" si="86"/>
        <v>2.5000000000000001E-2</v>
      </c>
      <c r="FZ14" s="5">
        <f t="shared" si="87"/>
        <v>3</v>
      </c>
      <c r="GA14" s="99">
        <f t="shared" si="88"/>
        <v>0.6</v>
      </c>
      <c r="GB14" s="100">
        <f t="shared" si="89"/>
        <v>0</v>
      </c>
      <c r="GC14" s="100">
        <f t="shared" si="90"/>
        <v>0</v>
      </c>
      <c r="GD14" s="97">
        <f t="shared" si="91"/>
        <v>0</v>
      </c>
      <c r="GE14" s="5">
        <f t="shared" si="92"/>
        <v>1</v>
      </c>
      <c r="GF14" s="99">
        <f t="shared" si="93"/>
        <v>2.5000000000000001E-2</v>
      </c>
      <c r="GG14" s="5">
        <f t="shared" si="94"/>
        <v>3</v>
      </c>
      <c r="GH14" s="99">
        <f t="shared" si="95"/>
        <v>0.6</v>
      </c>
      <c r="GI14" s="99">
        <f t="shared" si="96"/>
        <v>0.6</v>
      </c>
      <c r="GJ14" s="101"/>
    </row>
    <row r="15" spans="1:193 1680:1680" ht="219.75" customHeight="1">
      <c r="A15" s="82">
        <v>7</v>
      </c>
      <c r="B15" s="174" t="s">
        <v>613</v>
      </c>
      <c r="C15" s="95" t="s">
        <v>621</v>
      </c>
      <c r="D15" s="83" t="s">
        <v>280</v>
      </c>
      <c r="E15" s="84" t="s">
        <v>281</v>
      </c>
      <c r="F15" s="47" t="s">
        <v>318</v>
      </c>
      <c r="G15" s="84" t="s">
        <v>598</v>
      </c>
      <c r="H15" s="84" t="s">
        <v>429</v>
      </c>
      <c r="I15" s="86" t="s">
        <v>298</v>
      </c>
      <c r="J15" s="86" t="s">
        <v>286</v>
      </c>
      <c r="K15" s="86" t="s">
        <v>69</v>
      </c>
      <c r="L15" s="86" t="s">
        <v>286</v>
      </c>
      <c r="M15" s="86" t="s">
        <v>286</v>
      </c>
      <c r="N15" s="86" t="s">
        <v>69</v>
      </c>
      <c r="O15" s="86" t="s">
        <v>286</v>
      </c>
      <c r="P15" s="86" t="s">
        <v>286</v>
      </c>
      <c r="Q15" s="86" t="s">
        <v>69</v>
      </c>
      <c r="R15" s="86" t="s">
        <v>286</v>
      </c>
      <c r="S15" s="86" t="s">
        <v>69</v>
      </c>
      <c r="T15" s="86" t="s">
        <v>286</v>
      </c>
      <c r="U15" s="86" t="s">
        <v>69</v>
      </c>
      <c r="V15" s="86" t="s">
        <v>286</v>
      </c>
      <c r="W15" s="86" t="s">
        <v>286</v>
      </c>
      <c r="X15" s="86" t="s">
        <v>286</v>
      </c>
      <c r="Y15" s="86" t="s">
        <v>286</v>
      </c>
      <c r="Z15" s="86" t="s">
        <v>286</v>
      </c>
      <c r="AA15" s="86" t="s">
        <v>286</v>
      </c>
      <c r="AB15" s="86" t="s">
        <v>286</v>
      </c>
      <c r="AC15" s="88" t="str">
        <f t="shared" si="1"/>
        <v>1 - Muy Baja</v>
      </c>
      <c r="AD15" s="89">
        <f t="shared" si="2"/>
        <v>0.2</v>
      </c>
      <c r="AE15" s="88" t="str">
        <f t="shared" si="3"/>
        <v>3 - Moderado</v>
      </c>
      <c r="AF15" s="89">
        <f t="shared" si="4"/>
        <v>0.26315789473684209</v>
      </c>
      <c r="AG15" s="82" t="str">
        <f t="shared" si="5"/>
        <v>BAJO</v>
      </c>
      <c r="AH15" s="89">
        <f t="shared" si="6"/>
        <v>5.2631578947368418E-2</v>
      </c>
      <c r="AI15" s="123" t="s">
        <v>622</v>
      </c>
      <c r="AJ15" s="84" t="s">
        <v>616</v>
      </c>
      <c r="AK15" s="84" t="s">
        <v>617</v>
      </c>
      <c r="AL15" s="84" t="s">
        <v>618</v>
      </c>
      <c r="AM15" s="47" t="s">
        <v>296</v>
      </c>
      <c r="AN15" s="91" t="s">
        <v>292</v>
      </c>
      <c r="AO15" s="91" t="s">
        <v>293</v>
      </c>
      <c r="AP15" s="47" t="s">
        <v>294</v>
      </c>
      <c r="AQ15" s="47" t="s">
        <v>291</v>
      </c>
      <c r="AR15" s="91" t="s">
        <v>295</v>
      </c>
      <c r="AS15" s="91" t="s">
        <v>293</v>
      </c>
      <c r="AT15" s="47" t="s">
        <v>294</v>
      </c>
      <c r="AU15" s="47" t="s">
        <v>291</v>
      </c>
      <c r="AV15" s="91" t="s">
        <v>295</v>
      </c>
      <c r="AW15" s="91" t="s">
        <v>293</v>
      </c>
      <c r="AX15" s="47" t="s">
        <v>294</v>
      </c>
      <c r="AY15" s="47"/>
      <c r="AZ15" s="91"/>
      <c r="BA15" s="91"/>
      <c r="BB15" s="47"/>
      <c r="BC15" s="47"/>
      <c r="BD15" s="91"/>
      <c r="BE15" s="91"/>
      <c r="BF15" s="47"/>
      <c r="BG15" s="47"/>
      <c r="BH15" s="91"/>
      <c r="BI15" s="91"/>
      <c r="BJ15" s="47"/>
      <c r="BK15" s="47"/>
      <c r="BL15" s="91"/>
      <c r="BM15" s="91"/>
      <c r="BN15" s="47"/>
      <c r="BO15" s="47"/>
      <c r="BP15" s="91"/>
      <c r="BQ15" s="91"/>
      <c r="BR15" s="47"/>
      <c r="BS15" s="47"/>
      <c r="BT15" s="91"/>
      <c r="BU15" s="91"/>
      <c r="BV15" s="47"/>
      <c r="BW15" s="47"/>
      <c r="BX15" s="91"/>
      <c r="BY15" s="91"/>
      <c r="BZ15" s="47"/>
      <c r="CA15" s="47"/>
      <c r="CB15" s="91"/>
      <c r="CC15" s="91"/>
      <c r="CD15" s="47"/>
      <c r="CE15" s="47"/>
      <c r="CF15" s="91"/>
      <c r="CG15" s="91"/>
      <c r="CH15" s="47"/>
      <c r="CI15" s="91"/>
      <c r="CJ15" s="91"/>
      <c r="CK15" s="47"/>
      <c r="CL15" s="92" t="s">
        <v>298</v>
      </c>
      <c r="CM15" s="93">
        <f t="shared" si="97"/>
        <v>0.03</v>
      </c>
      <c r="CN15" s="92" t="s">
        <v>299</v>
      </c>
      <c r="CO15" s="93">
        <f t="shared" si="98"/>
        <v>0.6</v>
      </c>
      <c r="CP15" s="94" t="str">
        <f t="shared" si="99"/>
        <v>BAJO</v>
      </c>
      <c r="CQ15" s="89">
        <f t="shared" si="7"/>
        <v>1.7999999999999999E-2</v>
      </c>
      <c r="CR15" s="95" t="s">
        <v>610</v>
      </c>
      <c r="CS15" s="63">
        <f t="shared" si="0"/>
        <v>1.4000000000000001</v>
      </c>
      <c r="CT15" s="47"/>
      <c r="CU15" s="47" t="s">
        <v>623</v>
      </c>
      <c r="CV15" s="4" t="s">
        <v>605</v>
      </c>
      <c r="CW15" s="96"/>
      <c r="CX15" s="97">
        <f t="shared" si="8"/>
        <v>5</v>
      </c>
      <c r="CY15" s="98">
        <f t="shared" si="9"/>
        <v>3</v>
      </c>
      <c r="CZ15" s="97" t="str">
        <f t="shared" si="10"/>
        <v>Moderado</v>
      </c>
      <c r="DA15" s="99">
        <f t="shared" si="11"/>
        <v>0.6</v>
      </c>
      <c r="DB15" s="100">
        <f t="shared" si="12"/>
        <v>0.15</v>
      </c>
      <c r="DC15" s="100">
        <f t="shared" si="13"/>
        <v>0.25</v>
      </c>
      <c r="DD15" s="97">
        <f t="shared" si="14"/>
        <v>0.4</v>
      </c>
      <c r="DE15" s="5">
        <f t="shared" si="15"/>
        <v>1</v>
      </c>
      <c r="DF15" s="99">
        <f t="shared" si="16"/>
        <v>0.12</v>
      </c>
      <c r="DG15" s="5">
        <f t="shared" si="17"/>
        <v>3</v>
      </c>
      <c r="DH15" s="5"/>
      <c r="DI15" s="99">
        <f t="shared" si="18"/>
        <v>0.6</v>
      </c>
      <c r="DJ15" s="100">
        <f t="shared" si="19"/>
        <v>0.25</v>
      </c>
      <c r="DK15" s="100">
        <f t="shared" si="20"/>
        <v>0.25</v>
      </c>
      <c r="DL15" s="97">
        <f t="shared" si="21"/>
        <v>0.5</v>
      </c>
      <c r="DM15" s="5">
        <f t="shared" si="22"/>
        <v>1</v>
      </c>
      <c r="DN15" s="99">
        <f t="shared" si="23"/>
        <v>0.06</v>
      </c>
      <c r="DO15" s="5">
        <f t="shared" si="24"/>
        <v>3</v>
      </c>
      <c r="DP15" s="99">
        <f t="shared" si="25"/>
        <v>0.6</v>
      </c>
      <c r="DQ15" s="100">
        <f t="shared" si="26"/>
        <v>0.25</v>
      </c>
      <c r="DR15" s="100">
        <f t="shared" si="27"/>
        <v>0.25</v>
      </c>
      <c r="DS15" s="97">
        <f t="shared" si="28"/>
        <v>0.5</v>
      </c>
      <c r="DT15" s="5">
        <f t="shared" si="29"/>
        <v>1</v>
      </c>
      <c r="DU15" s="99">
        <f t="shared" si="30"/>
        <v>0.03</v>
      </c>
      <c r="DV15" s="5">
        <f t="shared" si="31"/>
        <v>3</v>
      </c>
      <c r="DW15" s="99">
        <f t="shared" si="32"/>
        <v>0.6</v>
      </c>
      <c r="DX15" s="100">
        <f t="shared" si="33"/>
        <v>0</v>
      </c>
      <c r="DY15" s="100">
        <f t="shared" si="34"/>
        <v>0</v>
      </c>
      <c r="DZ15" s="97">
        <f t="shared" si="35"/>
        <v>0</v>
      </c>
      <c r="EA15" s="5">
        <f t="shared" si="36"/>
        <v>1</v>
      </c>
      <c r="EB15" s="99">
        <f t="shared" si="37"/>
        <v>0.03</v>
      </c>
      <c r="EC15" s="5">
        <f t="shared" si="38"/>
        <v>3</v>
      </c>
      <c r="ED15" s="99">
        <f t="shared" si="39"/>
        <v>0.6</v>
      </c>
      <c r="EE15" s="100">
        <f t="shared" si="40"/>
        <v>0</v>
      </c>
      <c r="EF15" s="100">
        <f t="shared" si="41"/>
        <v>0</v>
      </c>
      <c r="EG15" s="97">
        <f t="shared" si="42"/>
        <v>0</v>
      </c>
      <c r="EH15" s="5">
        <f t="shared" si="43"/>
        <v>1</v>
      </c>
      <c r="EI15" s="99">
        <f t="shared" si="44"/>
        <v>0.03</v>
      </c>
      <c r="EJ15" s="5">
        <f t="shared" si="45"/>
        <v>3</v>
      </c>
      <c r="EK15" s="99">
        <f t="shared" si="46"/>
        <v>0.6</v>
      </c>
      <c r="EL15" s="100">
        <f t="shared" si="47"/>
        <v>0</v>
      </c>
      <c r="EM15" s="100">
        <f t="shared" si="48"/>
        <v>0</v>
      </c>
      <c r="EN15" s="97">
        <f t="shared" si="49"/>
        <v>0</v>
      </c>
      <c r="EO15" s="5">
        <f t="shared" si="50"/>
        <v>1</v>
      </c>
      <c r="EP15" s="99">
        <f t="shared" si="51"/>
        <v>0.03</v>
      </c>
      <c r="EQ15" s="5">
        <f t="shared" si="52"/>
        <v>3</v>
      </c>
      <c r="ER15" s="99">
        <f t="shared" si="53"/>
        <v>0.6</v>
      </c>
      <c r="ES15" s="100">
        <f t="shared" si="54"/>
        <v>0</v>
      </c>
      <c r="ET15" s="100">
        <f t="shared" si="55"/>
        <v>0</v>
      </c>
      <c r="EU15" s="97">
        <f t="shared" si="56"/>
        <v>0</v>
      </c>
      <c r="EV15" s="5">
        <f t="shared" si="57"/>
        <v>1</v>
      </c>
      <c r="EW15" s="99">
        <f t="shared" si="58"/>
        <v>0.03</v>
      </c>
      <c r="EX15" s="5">
        <f t="shared" si="59"/>
        <v>3</v>
      </c>
      <c r="EY15" s="99">
        <f t="shared" si="60"/>
        <v>0.6</v>
      </c>
      <c r="EZ15" s="100">
        <f t="shared" si="61"/>
        <v>0</v>
      </c>
      <c r="FA15" s="100">
        <f t="shared" si="62"/>
        <v>0</v>
      </c>
      <c r="FB15" s="97">
        <f t="shared" si="63"/>
        <v>0</v>
      </c>
      <c r="FC15" s="5">
        <f t="shared" si="64"/>
        <v>1</v>
      </c>
      <c r="FD15" s="99">
        <f t="shared" si="65"/>
        <v>0.03</v>
      </c>
      <c r="FE15" s="5">
        <f t="shared" si="66"/>
        <v>3</v>
      </c>
      <c r="FF15" s="99">
        <f t="shared" si="67"/>
        <v>0.6</v>
      </c>
      <c r="FG15" s="100">
        <f t="shared" si="68"/>
        <v>0</v>
      </c>
      <c r="FH15" s="100">
        <f t="shared" si="69"/>
        <v>0</v>
      </c>
      <c r="FI15" s="97">
        <f t="shared" si="70"/>
        <v>0</v>
      </c>
      <c r="FJ15" s="5">
        <f t="shared" si="71"/>
        <v>1</v>
      </c>
      <c r="FK15" s="99">
        <f t="shared" si="72"/>
        <v>0.03</v>
      </c>
      <c r="FL15" s="5">
        <f t="shared" si="73"/>
        <v>3</v>
      </c>
      <c r="FM15" s="99">
        <f t="shared" si="74"/>
        <v>0.6</v>
      </c>
      <c r="FN15" s="100">
        <f t="shared" si="75"/>
        <v>0</v>
      </c>
      <c r="FO15" s="100">
        <f t="shared" si="76"/>
        <v>0</v>
      </c>
      <c r="FP15" s="97">
        <f t="shared" si="77"/>
        <v>0</v>
      </c>
      <c r="FQ15" s="5">
        <f t="shared" si="78"/>
        <v>1</v>
      </c>
      <c r="FR15" s="99">
        <f t="shared" si="79"/>
        <v>0.03</v>
      </c>
      <c r="FS15" s="5">
        <f t="shared" si="80"/>
        <v>3</v>
      </c>
      <c r="FT15" s="99">
        <f t="shared" si="81"/>
        <v>0.6</v>
      </c>
      <c r="FU15" s="100">
        <f t="shared" si="82"/>
        <v>0</v>
      </c>
      <c r="FV15" s="100">
        <f t="shared" si="83"/>
        <v>0</v>
      </c>
      <c r="FW15" s="97">
        <f t="shared" si="84"/>
        <v>0</v>
      </c>
      <c r="FX15" s="5">
        <f t="shared" si="85"/>
        <v>1</v>
      </c>
      <c r="FY15" s="99">
        <f t="shared" si="86"/>
        <v>0.03</v>
      </c>
      <c r="FZ15" s="5">
        <f t="shared" si="87"/>
        <v>3</v>
      </c>
      <c r="GA15" s="99">
        <f t="shared" si="88"/>
        <v>0.6</v>
      </c>
      <c r="GB15" s="100">
        <f t="shared" si="89"/>
        <v>0</v>
      </c>
      <c r="GC15" s="100">
        <f t="shared" si="90"/>
        <v>0</v>
      </c>
      <c r="GD15" s="97">
        <f t="shared" si="91"/>
        <v>0</v>
      </c>
      <c r="GE15" s="5">
        <f t="shared" si="92"/>
        <v>1</v>
      </c>
      <c r="GF15" s="99">
        <f t="shared" si="93"/>
        <v>0.03</v>
      </c>
      <c r="GG15" s="5">
        <f t="shared" si="94"/>
        <v>3</v>
      </c>
      <c r="GH15" s="99">
        <f t="shared" si="95"/>
        <v>0.6</v>
      </c>
      <c r="GI15" s="99">
        <f t="shared" si="96"/>
        <v>0.6</v>
      </c>
      <c r="GJ15" s="101"/>
    </row>
    <row r="16" spans="1:193 1680:1680" ht="219.75" customHeight="1">
      <c r="A16" s="82">
        <v>8</v>
      </c>
      <c r="B16" s="174" t="s">
        <v>613</v>
      </c>
      <c r="C16" s="95" t="s">
        <v>624</v>
      </c>
      <c r="D16" s="83" t="s">
        <v>304</v>
      </c>
      <c r="E16" s="84" t="s">
        <v>328</v>
      </c>
      <c r="F16" s="47" t="s">
        <v>318</v>
      </c>
      <c r="G16" s="84" t="s">
        <v>329</v>
      </c>
      <c r="H16" s="84" t="s">
        <v>429</v>
      </c>
      <c r="I16" s="86" t="s">
        <v>298</v>
      </c>
      <c r="J16" s="86" t="s">
        <v>286</v>
      </c>
      <c r="K16" s="86" t="s">
        <v>69</v>
      </c>
      <c r="L16" s="86" t="s">
        <v>286</v>
      </c>
      <c r="M16" s="86" t="s">
        <v>286</v>
      </c>
      <c r="N16" s="86" t="s">
        <v>69</v>
      </c>
      <c r="O16" s="86" t="s">
        <v>286</v>
      </c>
      <c r="P16" s="86" t="s">
        <v>286</v>
      </c>
      <c r="Q16" s="86" t="s">
        <v>69</v>
      </c>
      <c r="R16" s="86" t="s">
        <v>286</v>
      </c>
      <c r="S16" s="86" t="s">
        <v>69</v>
      </c>
      <c r="T16" s="86" t="s">
        <v>286</v>
      </c>
      <c r="U16" s="86" t="s">
        <v>69</v>
      </c>
      <c r="V16" s="86" t="s">
        <v>286</v>
      </c>
      <c r="W16" s="86" t="s">
        <v>286</v>
      </c>
      <c r="X16" s="86" t="s">
        <v>286</v>
      </c>
      <c r="Y16" s="86" t="s">
        <v>286</v>
      </c>
      <c r="Z16" s="86" t="s">
        <v>286</v>
      </c>
      <c r="AA16" s="86" t="s">
        <v>286</v>
      </c>
      <c r="AB16" s="86" t="s">
        <v>286</v>
      </c>
      <c r="AC16" s="88" t="str">
        <f t="shared" si="1"/>
        <v>1 - Muy Baja</v>
      </c>
      <c r="AD16" s="89">
        <f t="shared" si="2"/>
        <v>0.2</v>
      </c>
      <c r="AE16" s="88" t="str">
        <f t="shared" si="3"/>
        <v>3 - Moderado</v>
      </c>
      <c r="AF16" s="89">
        <f t="shared" si="4"/>
        <v>0.26315789473684209</v>
      </c>
      <c r="AG16" s="82" t="str">
        <f t="shared" si="5"/>
        <v>BAJO</v>
      </c>
      <c r="AH16" s="89">
        <f t="shared" si="6"/>
        <v>5.2631578947368418E-2</v>
      </c>
      <c r="AI16" s="123" t="s">
        <v>622</v>
      </c>
      <c r="AJ16" s="84" t="s">
        <v>616</v>
      </c>
      <c r="AK16" s="84" t="s">
        <v>617</v>
      </c>
      <c r="AL16" s="84" t="s">
        <v>618</v>
      </c>
      <c r="AM16" s="47" t="s">
        <v>296</v>
      </c>
      <c r="AN16" s="91" t="s">
        <v>292</v>
      </c>
      <c r="AO16" s="91" t="s">
        <v>293</v>
      </c>
      <c r="AP16" s="47" t="s">
        <v>294</v>
      </c>
      <c r="AQ16" s="47" t="s">
        <v>291</v>
      </c>
      <c r="AR16" s="91" t="s">
        <v>295</v>
      </c>
      <c r="AS16" s="91" t="s">
        <v>293</v>
      </c>
      <c r="AT16" s="47" t="s">
        <v>294</v>
      </c>
      <c r="AU16" s="47" t="s">
        <v>291</v>
      </c>
      <c r="AV16" s="91" t="s">
        <v>295</v>
      </c>
      <c r="AW16" s="91" t="s">
        <v>293</v>
      </c>
      <c r="AX16" s="47" t="s">
        <v>294</v>
      </c>
      <c r="AY16" s="47"/>
      <c r="AZ16" s="91"/>
      <c r="BA16" s="91"/>
      <c r="BB16" s="47"/>
      <c r="BC16" s="47"/>
      <c r="BD16" s="91"/>
      <c r="BE16" s="91"/>
      <c r="BF16" s="47"/>
      <c r="BG16" s="47"/>
      <c r="BH16" s="91"/>
      <c r="BI16" s="91"/>
      <c r="BJ16" s="47"/>
      <c r="BK16" s="47"/>
      <c r="BL16" s="91"/>
      <c r="BM16" s="91"/>
      <c r="BN16" s="47"/>
      <c r="BO16" s="47"/>
      <c r="BP16" s="91"/>
      <c r="BQ16" s="91"/>
      <c r="BR16" s="47"/>
      <c r="BS16" s="47"/>
      <c r="BT16" s="91"/>
      <c r="BU16" s="91"/>
      <c r="BV16" s="47"/>
      <c r="BW16" s="47"/>
      <c r="BX16" s="91"/>
      <c r="BY16" s="91"/>
      <c r="BZ16" s="47"/>
      <c r="CA16" s="47"/>
      <c r="CB16" s="91"/>
      <c r="CC16" s="91"/>
      <c r="CD16" s="47"/>
      <c r="CE16" s="47"/>
      <c r="CF16" s="91"/>
      <c r="CG16" s="91"/>
      <c r="CH16" s="47"/>
      <c r="CI16" s="91"/>
      <c r="CJ16" s="91"/>
      <c r="CK16" s="47"/>
      <c r="CL16" s="92" t="s">
        <v>298</v>
      </c>
      <c r="CM16" s="93">
        <f t="shared" si="97"/>
        <v>0.03</v>
      </c>
      <c r="CN16" s="92" t="s">
        <v>299</v>
      </c>
      <c r="CO16" s="93">
        <f t="shared" si="98"/>
        <v>0.6</v>
      </c>
      <c r="CP16" s="94" t="str">
        <f t="shared" si="99"/>
        <v>BAJO</v>
      </c>
      <c r="CQ16" s="89">
        <f t="shared" si="7"/>
        <v>1.7999999999999999E-2</v>
      </c>
      <c r="CR16" s="95" t="s">
        <v>607</v>
      </c>
      <c r="CS16" s="63">
        <f t="shared" si="0"/>
        <v>1.4000000000000001</v>
      </c>
      <c r="CT16" s="47"/>
      <c r="CU16" s="47" t="s">
        <v>623</v>
      </c>
      <c r="CV16" s="4" t="s">
        <v>605</v>
      </c>
      <c r="CW16" s="96"/>
      <c r="CX16" s="97">
        <f t="shared" si="8"/>
        <v>5</v>
      </c>
      <c r="CY16" s="98">
        <f t="shared" si="9"/>
        <v>3</v>
      </c>
      <c r="CZ16" s="97" t="str">
        <f t="shared" si="10"/>
        <v>Moderado</v>
      </c>
      <c r="DA16" s="99">
        <f t="shared" si="11"/>
        <v>0.6</v>
      </c>
      <c r="DB16" s="100">
        <f t="shared" si="12"/>
        <v>0.15</v>
      </c>
      <c r="DC16" s="100">
        <f t="shared" si="13"/>
        <v>0.25</v>
      </c>
      <c r="DD16" s="97">
        <f t="shared" si="14"/>
        <v>0.4</v>
      </c>
      <c r="DE16" s="5">
        <f t="shared" si="15"/>
        <v>1</v>
      </c>
      <c r="DF16" s="99">
        <f t="shared" si="16"/>
        <v>0.12</v>
      </c>
      <c r="DG16" s="5">
        <f t="shared" si="17"/>
        <v>3</v>
      </c>
      <c r="DH16" s="5"/>
      <c r="DI16" s="99">
        <f t="shared" si="18"/>
        <v>0.6</v>
      </c>
      <c r="DJ16" s="100">
        <f t="shared" si="19"/>
        <v>0.25</v>
      </c>
      <c r="DK16" s="100">
        <f t="shared" si="20"/>
        <v>0.25</v>
      </c>
      <c r="DL16" s="97">
        <f t="shared" si="21"/>
        <v>0.5</v>
      </c>
      <c r="DM16" s="5">
        <f t="shared" si="22"/>
        <v>1</v>
      </c>
      <c r="DN16" s="99">
        <f t="shared" si="23"/>
        <v>0.06</v>
      </c>
      <c r="DO16" s="5">
        <f t="shared" si="24"/>
        <v>3</v>
      </c>
      <c r="DP16" s="99">
        <f t="shared" si="25"/>
        <v>0.6</v>
      </c>
      <c r="DQ16" s="100">
        <f t="shared" si="26"/>
        <v>0.25</v>
      </c>
      <c r="DR16" s="100">
        <f t="shared" si="27"/>
        <v>0.25</v>
      </c>
      <c r="DS16" s="97">
        <f t="shared" si="28"/>
        <v>0.5</v>
      </c>
      <c r="DT16" s="5">
        <f t="shared" si="29"/>
        <v>1</v>
      </c>
      <c r="DU16" s="99">
        <f t="shared" si="30"/>
        <v>0.03</v>
      </c>
      <c r="DV16" s="5">
        <f t="shared" si="31"/>
        <v>3</v>
      </c>
      <c r="DW16" s="99">
        <f t="shared" si="32"/>
        <v>0.6</v>
      </c>
      <c r="DX16" s="100">
        <f t="shared" si="33"/>
        <v>0</v>
      </c>
      <c r="DY16" s="100">
        <f t="shared" si="34"/>
        <v>0</v>
      </c>
      <c r="DZ16" s="97">
        <f t="shared" si="35"/>
        <v>0</v>
      </c>
      <c r="EA16" s="5">
        <f t="shared" si="36"/>
        <v>1</v>
      </c>
      <c r="EB16" s="99">
        <f t="shared" si="37"/>
        <v>0.03</v>
      </c>
      <c r="EC16" s="5">
        <f t="shared" si="38"/>
        <v>3</v>
      </c>
      <c r="ED16" s="99">
        <f t="shared" si="39"/>
        <v>0.6</v>
      </c>
      <c r="EE16" s="100">
        <f t="shared" si="40"/>
        <v>0</v>
      </c>
      <c r="EF16" s="100">
        <f t="shared" si="41"/>
        <v>0</v>
      </c>
      <c r="EG16" s="97">
        <f t="shared" si="42"/>
        <v>0</v>
      </c>
      <c r="EH16" s="5">
        <f t="shared" si="43"/>
        <v>1</v>
      </c>
      <c r="EI16" s="99">
        <f t="shared" si="44"/>
        <v>0.03</v>
      </c>
      <c r="EJ16" s="5">
        <f t="shared" si="45"/>
        <v>3</v>
      </c>
      <c r="EK16" s="99">
        <f t="shared" si="46"/>
        <v>0.6</v>
      </c>
      <c r="EL16" s="100">
        <f t="shared" si="47"/>
        <v>0</v>
      </c>
      <c r="EM16" s="100">
        <f t="shared" si="48"/>
        <v>0</v>
      </c>
      <c r="EN16" s="97">
        <f t="shared" si="49"/>
        <v>0</v>
      </c>
      <c r="EO16" s="5">
        <f t="shared" si="50"/>
        <v>1</v>
      </c>
      <c r="EP16" s="99">
        <f t="shared" si="51"/>
        <v>0.03</v>
      </c>
      <c r="EQ16" s="5">
        <f t="shared" si="52"/>
        <v>3</v>
      </c>
      <c r="ER16" s="99">
        <f t="shared" si="53"/>
        <v>0.6</v>
      </c>
      <c r="ES16" s="100">
        <f t="shared" si="54"/>
        <v>0</v>
      </c>
      <c r="ET16" s="100">
        <f t="shared" si="55"/>
        <v>0</v>
      </c>
      <c r="EU16" s="97">
        <f t="shared" si="56"/>
        <v>0</v>
      </c>
      <c r="EV16" s="5">
        <f t="shared" si="57"/>
        <v>1</v>
      </c>
      <c r="EW16" s="99">
        <f t="shared" si="58"/>
        <v>0.03</v>
      </c>
      <c r="EX16" s="5">
        <f t="shared" si="59"/>
        <v>3</v>
      </c>
      <c r="EY16" s="99">
        <f t="shared" si="60"/>
        <v>0.6</v>
      </c>
      <c r="EZ16" s="100">
        <f t="shared" si="61"/>
        <v>0</v>
      </c>
      <c r="FA16" s="100">
        <f t="shared" si="62"/>
        <v>0</v>
      </c>
      <c r="FB16" s="97">
        <f t="shared" si="63"/>
        <v>0</v>
      </c>
      <c r="FC16" s="5">
        <f t="shared" si="64"/>
        <v>1</v>
      </c>
      <c r="FD16" s="99">
        <f t="shared" si="65"/>
        <v>0.03</v>
      </c>
      <c r="FE16" s="5">
        <f t="shared" si="66"/>
        <v>3</v>
      </c>
      <c r="FF16" s="99">
        <f t="shared" si="67"/>
        <v>0.6</v>
      </c>
      <c r="FG16" s="100">
        <f t="shared" si="68"/>
        <v>0</v>
      </c>
      <c r="FH16" s="100">
        <f t="shared" si="69"/>
        <v>0</v>
      </c>
      <c r="FI16" s="97">
        <f t="shared" si="70"/>
        <v>0</v>
      </c>
      <c r="FJ16" s="5">
        <f t="shared" si="71"/>
        <v>1</v>
      </c>
      <c r="FK16" s="99">
        <f t="shared" si="72"/>
        <v>0.03</v>
      </c>
      <c r="FL16" s="5">
        <f t="shared" si="73"/>
        <v>3</v>
      </c>
      <c r="FM16" s="99">
        <f t="shared" si="74"/>
        <v>0.6</v>
      </c>
      <c r="FN16" s="100">
        <f t="shared" si="75"/>
        <v>0</v>
      </c>
      <c r="FO16" s="100">
        <f t="shared" si="76"/>
        <v>0</v>
      </c>
      <c r="FP16" s="97">
        <f t="shared" si="77"/>
        <v>0</v>
      </c>
      <c r="FQ16" s="5">
        <f t="shared" si="78"/>
        <v>1</v>
      </c>
      <c r="FR16" s="99">
        <f t="shared" si="79"/>
        <v>0.03</v>
      </c>
      <c r="FS16" s="5">
        <f t="shared" si="80"/>
        <v>3</v>
      </c>
      <c r="FT16" s="99">
        <f t="shared" si="81"/>
        <v>0.6</v>
      </c>
      <c r="FU16" s="100">
        <f t="shared" si="82"/>
        <v>0</v>
      </c>
      <c r="FV16" s="100">
        <f t="shared" si="83"/>
        <v>0</v>
      </c>
      <c r="FW16" s="97">
        <f t="shared" si="84"/>
        <v>0</v>
      </c>
      <c r="FX16" s="5">
        <f t="shared" si="85"/>
        <v>1</v>
      </c>
      <c r="FY16" s="99">
        <f t="shared" si="86"/>
        <v>0.03</v>
      </c>
      <c r="FZ16" s="5">
        <f t="shared" si="87"/>
        <v>3</v>
      </c>
      <c r="GA16" s="99">
        <f t="shared" si="88"/>
        <v>0.6</v>
      </c>
      <c r="GB16" s="100">
        <f t="shared" si="89"/>
        <v>0</v>
      </c>
      <c r="GC16" s="100">
        <f t="shared" si="90"/>
        <v>0</v>
      </c>
      <c r="GD16" s="97">
        <f t="shared" si="91"/>
        <v>0</v>
      </c>
      <c r="GE16" s="5">
        <f t="shared" si="92"/>
        <v>1</v>
      </c>
      <c r="GF16" s="99">
        <f t="shared" si="93"/>
        <v>0.03</v>
      </c>
      <c r="GG16" s="5">
        <f t="shared" si="94"/>
        <v>3</v>
      </c>
      <c r="GH16" s="99">
        <f t="shared" si="95"/>
        <v>0.6</v>
      </c>
      <c r="GI16" s="99">
        <f t="shared" si="96"/>
        <v>0.6</v>
      </c>
      <c r="GJ16" s="101"/>
    </row>
    <row r="17" spans="1:191" ht="219.75" customHeight="1">
      <c r="A17" s="82">
        <v>9</v>
      </c>
      <c r="B17" s="174" t="s">
        <v>613</v>
      </c>
      <c r="C17" s="95" t="s">
        <v>625</v>
      </c>
      <c r="D17" s="83" t="s">
        <v>280</v>
      </c>
      <c r="E17" s="84" t="s">
        <v>281</v>
      </c>
      <c r="F17" s="47" t="s">
        <v>318</v>
      </c>
      <c r="G17" s="84" t="s">
        <v>329</v>
      </c>
      <c r="H17" s="84" t="s">
        <v>429</v>
      </c>
      <c r="I17" s="86" t="s">
        <v>298</v>
      </c>
      <c r="J17" s="86" t="s">
        <v>286</v>
      </c>
      <c r="K17" s="86" t="s">
        <v>69</v>
      </c>
      <c r="L17" s="86" t="s">
        <v>286</v>
      </c>
      <c r="M17" s="86" t="s">
        <v>286</v>
      </c>
      <c r="N17" s="86" t="s">
        <v>69</v>
      </c>
      <c r="O17" s="86" t="s">
        <v>286</v>
      </c>
      <c r="P17" s="86" t="s">
        <v>286</v>
      </c>
      <c r="Q17" s="86" t="s">
        <v>69</v>
      </c>
      <c r="R17" s="86" t="s">
        <v>286</v>
      </c>
      <c r="S17" s="86" t="s">
        <v>69</v>
      </c>
      <c r="T17" s="86" t="s">
        <v>286</v>
      </c>
      <c r="U17" s="86" t="s">
        <v>69</v>
      </c>
      <c r="V17" s="86" t="s">
        <v>286</v>
      </c>
      <c r="W17" s="86" t="s">
        <v>286</v>
      </c>
      <c r="X17" s="86" t="s">
        <v>286</v>
      </c>
      <c r="Y17" s="86" t="s">
        <v>286</v>
      </c>
      <c r="Z17" s="86" t="s">
        <v>286</v>
      </c>
      <c r="AA17" s="86" t="s">
        <v>286</v>
      </c>
      <c r="AB17" s="86" t="s">
        <v>286</v>
      </c>
      <c r="AC17" s="88" t="str">
        <f t="shared" si="1"/>
        <v>1 - Muy Baja</v>
      </c>
      <c r="AD17" s="89">
        <f t="shared" si="2"/>
        <v>0.2</v>
      </c>
      <c r="AE17" s="88" t="str">
        <f t="shared" si="3"/>
        <v>3 - Moderado</v>
      </c>
      <c r="AF17" s="89">
        <f t="shared" si="4"/>
        <v>0.26315789473684209</v>
      </c>
      <c r="AG17" s="82" t="str">
        <f t="shared" si="5"/>
        <v>BAJO</v>
      </c>
      <c r="AH17" s="89">
        <f t="shared" si="6"/>
        <v>5.2631578947368418E-2</v>
      </c>
      <c r="AI17" s="123" t="s">
        <v>626</v>
      </c>
      <c r="AJ17" s="84" t="s">
        <v>616</v>
      </c>
      <c r="AK17" s="84" t="s">
        <v>601</v>
      </c>
      <c r="AL17" s="84" t="s">
        <v>602</v>
      </c>
      <c r="AM17" s="47" t="s">
        <v>296</v>
      </c>
      <c r="AN17" s="91" t="s">
        <v>295</v>
      </c>
      <c r="AO17" s="91" t="s">
        <v>293</v>
      </c>
      <c r="AP17" s="47" t="s">
        <v>294</v>
      </c>
      <c r="AQ17" s="47" t="s">
        <v>291</v>
      </c>
      <c r="AR17" s="91" t="s">
        <v>292</v>
      </c>
      <c r="AS17" s="91" t="s">
        <v>293</v>
      </c>
      <c r="AT17" s="47" t="s">
        <v>294</v>
      </c>
      <c r="AU17" s="47" t="s">
        <v>291</v>
      </c>
      <c r="AV17" s="91" t="s">
        <v>295</v>
      </c>
      <c r="AW17" s="91" t="s">
        <v>293</v>
      </c>
      <c r="AX17" s="47" t="s">
        <v>294</v>
      </c>
      <c r="AY17" s="47" t="s">
        <v>291</v>
      </c>
      <c r="AZ17" s="91" t="s">
        <v>295</v>
      </c>
      <c r="BA17" s="91" t="s">
        <v>293</v>
      </c>
      <c r="BB17" s="47" t="s">
        <v>294</v>
      </c>
      <c r="BC17" s="47"/>
      <c r="BD17" s="91"/>
      <c r="BE17" s="91"/>
      <c r="BF17" s="47"/>
      <c r="BG17" s="47"/>
      <c r="BH17" s="91"/>
      <c r="BI17" s="91"/>
      <c r="BJ17" s="47"/>
      <c r="BK17" s="47"/>
      <c r="BL17" s="91"/>
      <c r="BM17" s="91"/>
      <c r="BN17" s="47"/>
      <c r="BO17" s="47"/>
      <c r="BP17" s="91"/>
      <c r="BQ17" s="91"/>
      <c r="BR17" s="47"/>
      <c r="BS17" s="47"/>
      <c r="BT17" s="91"/>
      <c r="BU17" s="91"/>
      <c r="BV17" s="47"/>
      <c r="BW17" s="47"/>
      <c r="BX17" s="91"/>
      <c r="BY17" s="91"/>
      <c r="BZ17" s="47"/>
      <c r="CA17" s="47"/>
      <c r="CB17" s="91"/>
      <c r="CC17" s="91"/>
      <c r="CD17" s="47"/>
      <c r="CE17" s="47"/>
      <c r="CF17" s="91"/>
      <c r="CG17" s="91"/>
      <c r="CH17" s="47"/>
      <c r="CI17" s="91"/>
      <c r="CJ17" s="91"/>
      <c r="CK17" s="47"/>
      <c r="CL17" s="92" t="s">
        <v>298</v>
      </c>
      <c r="CM17" s="93">
        <f t="shared" si="97"/>
        <v>1.4999999999999999E-2</v>
      </c>
      <c r="CN17" s="92" t="s">
        <v>299</v>
      </c>
      <c r="CO17" s="93">
        <f t="shared" si="98"/>
        <v>0.6</v>
      </c>
      <c r="CP17" s="94" t="str">
        <f t="shared" si="99"/>
        <v>BAJO</v>
      </c>
      <c r="CQ17" s="89">
        <f t="shared" si="7"/>
        <v>8.9999999999999993E-3</v>
      </c>
      <c r="CR17" s="95" t="s">
        <v>610</v>
      </c>
      <c r="CS17" s="63">
        <f t="shared" si="0"/>
        <v>1.4000000000000001</v>
      </c>
      <c r="CT17" s="47"/>
      <c r="CU17" s="47" t="s">
        <v>627</v>
      </c>
      <c r="CV17" s="4" t="s">
        <v>605</v>
      </c>
      <c r="CW17" s="96"/>
      <c r="CX17" s="97">
        <f t="shared" si="8"/>
        <v>5</v>
      </c>
      <c r="CY17" s="98">
        <f t="shared" si="9"/>
        <v>3</v>
      </c>
      <c r="CZ17" s="97" t="str">
        <f t="shared" si="10"/>
        <v>Moderado</v>
      </c>
      <c r="DA17" s="99">
        <f t="shared" si="11"/>
        <v>0.6</v>
      </c>
      <c r="DB17" s="100">
        <f t="shared" si="12"/>
        <v>0.25</v>
      </c>
      <c r="DC17" s="100">
        <f t="shared" si="13"/>
        <v>0.25</v>
      </c>
      <c r="DD17" s="97">
        <f t="shared" si="14"/>
        <v>0.5</v>
      </c>
      <c r="DE17" s="5">
        <f t="shared" si="15"/>
        <v>1</v>
      </c>
      <c r="DF17" s="99">
        <f t="shared" si="16"/>
        <v>0.1</v>
      </c>
      <c r="DG17" s="5">
        <f t="shared" si="17"/>
        <v>3</v>
      </c>
      <c r="DH17" s="5"/>
      <c r="DI17" s="99">
        <f t="shared" si="18"/>
        <v>0.6</v>
      </c>
      <c r="DJ17" s="100">
        <f t="shared" si="19"/>
        <v>0.15</v>
      </c>
      <c r="DK17" s="100">
        <f t="shared" si="20"/>
        <v>0.25</v>
      </c>
      <c r="DL17" s="97">
        <f t="shared" si="21"/>
        <v>0.4</v>
      </c>
      <c r="DM17" s="5">
        <f t="shared" si="22"/>
        <v>1</v>
      </c>
      <c r="DN17" s="99">
        <f t="shared" si="23"/>
        <v>0.06</v>
      </c>
      <c r="DO17" s="5">
        <f t="shared" si="24"/>
        <v>3</v>
      </c>
      <c r="DP17" s="99">
        <f t="shared" si="25"/>
        <v>0.6</v>
      </c>
      <c r="DQ17" s="100">
        <f t="shared" si="26"/>
        <v>0.25</v>
      </c>
      <c r="DR17" s="100">
        <f t="shared" si="27"/>
        <v>0.25</v>
      </c>
      <c r="DS17" s="97">
        <f t="shared" si="28"/>
        <v>0.5</v>
      </c>
      <c r="DT17" s="5">
        <f t="shared" si="29"/>
        <v>1</v>
      </c>
      <c r="DU17" s="99">
        <f t="shared" si="30"/>
        <v>0.03</v>
      </c>
      <c r="DV17" s="5">
        <f t="shared" si="31"/>
        <v>3</v>
      </c>
      <c r="DW17" s="99">
        <f t="shared" si="32"/>
        <v>0.6</v>
      </c>
      <c r="DX17" s="100">
        <f t="shared" si="33"/>
        <v>0.25</v>
      </c>
      <c r="DY17" s="100">
        <f t="shared" si="34"/>
        <v>0.25</v>
      </c>
      <c r="DZ17" s="97">
        <f t="shared" si="35"/>
        <v>0.5</v>
      </c>
      <c r="EA17" s="5">
        <f t="shared" si="36"/>
        <v>1</v>
      </c>
      <c r="EB17" s="99">
        <f t="shared" si="37"/>
        <v>1.4999999999999999E-2</v>
      </c>
      <c r="EC17" s="5">
        <f t="shared" si="38"/>
        <v>3</v>
      </c>
      <c r="ED17" s="99">
        <f t="shared" si="39"/>
        <v>0.6</v>
      </c>
      <c r="EE17" s="100">
        <f t="shared" si="40"/>
        <v>0</v>
      </c>
      <c r="EF17" s="100">
        <f t="shared" si="41"/>
        <v>0</v>
      </c>
      <c r="EG17" s="97">
        <f t="shared" si="42"/>
        <v>0</v>
      </c>
      <c r="EH17" s="5">
        <f t="shared" si="43"/>
        <v>1</v>
      </c>
      <c r="EI17" s="99">
        <f t="shared" si="44"/>
        <v>1.4999999999999999E-2</v>
      </c>
      <c r="EJ17" s="5">
        <f t="shared" si="45"/>
        <v>3</v>
      </c>
      <c r="EK17" s="99">
        <f t="shared" si="46"/>
        <v>0.6</v>
      </c>
      <c r="EL17" s="100">
        <f t="shared" si="47"/>
        <v>0</v>
      </c>
      <c r="EM17" s="100">
        <f t="shared" si="48"/>
        <v>0</v>
      </c>
      <c r="EN17" s="97">
        <f t="shared" si="49"/>
        <v>0</v>
      </c>
      <c r="EO17" s="5">
        <f t="shared" si="50"/>
        <v>1</v>
      </c>
      <c r="EP17" s="99">
        <f t="shared" si="51"/>
        <v>1.4999999999999999E-2</v>
      </c>
      <c r="EQ17" s="5">
        <f t="shared" si="52"/>
        <v>3</v>
      </c>
      <c r="ER17" s="99">
        <f t="shared" si="53"/>
        <v>0.6</v>
      </c>
      <c r="ES17" s="100">
        <f t="shared" si="54"/>
        <v>0</v>
      </c>
      <c r="ET17" s="100">
        <f t="shared" si="55"/>
        <v>0</v>
      </c>
      <c r="EU17" s="97">
        <f t="shared" si="56"/>
        <v>0</v>
      </c>
      <c r="EV17" s="5">
        <f t="shared" si="57"/>
        <v>1</v>
      </c>
      <c r="EW17" s="99">
        <f t="shared" si="58"/>
        <v>1.4999999999999999E-2</v>
      </c>
      <c r="EX17" s="5">
        <f t="shared" si="59"/>
        <v>3</v>
      </c>
      <c r="EY17" s="99">
        <f t="shared" si="60"/>
        <v>0.6</v>
      </c>
      <c r="EZ17" s="100">
        <f t="shared" si="61"/>
        <v>0</v>
      </c>
      <c r="FA17" s="100">
        <f t="shared" si="62"/>
        <v>0</v>
      </c>
      <c r="FB17" s="97">
        <f t="shared" si="63"/>
        <v>0</v>
      </c>
      <c r="FC17" s="5">
        <f t="shared" si="64"/>
        <v>1</v>
      </c>
      <c r="FD17" s="99">
        <f t="shared" si="65"/>
        <v>1.4999999999999999E-2</v>
      </c>
      <c r="FE17" s="5">
        <f t="shared" si="66"/>
        <v>3</v>
      </c>
      <c r="FF17" s="99">
        <f t="shared" si="67"/>
        <v>0.6</v>
      </c>
      <c r="FG17" s="100">
        <f t="shared" si="68"/>
        <v>0</v>
      </c>
      <c r="FH17" s="100">
        <f t="shared" si="69"/>
        <v>0</v>
      </c>
      <c r="FI17" s="97">
        <f t="shared" si="70"/>
        <v>0</v>
      </c>
      <c r="FJ17" s="5">
        <f t="shared" si="71"/>
        <v>1</v>
      </c>
      <c r="FK17" s="99">
        <f t="shared" si="72"/>
        <v>1.4999999999999999E-2</v>
      </c>
      <c r="FL17" s="5">
        <f t="shared" si="73"/>
        <v>3</v>
      </c>
      <c r="FM17" s="99">
        <f t="shared" si="74"/>
        <v>0.6</v>
      </c>
      <c r="FN17" s="100">
        <f t="shared" si="75"/>
        <v>0</v>
      </c>
      <c r="FO17" s="100">
        <f t="shared" si="76"/>
        <v>0</v>
      </c>
      <c r="FP17" s="97">
        <f t="shared" si="77"/>
        <v>0</v>
      </c>
      <c r="FQ17" s="5">
        <f t="shared" si="78"/>
        <v>1</v>
      </c>
      <c r="FR17" s="99">
        <f t="shared" si="79"/>
        <v>1.4999999999999999E-2</v>
      </c>
      <c r="FS17" s="5">
        <f t="shared" si="80"/>
        <v>3</v>
      </c>
      <c r="FT17" s="99">
        <f t="shared" si="81"/>
        <v>0.6</v>
      </c>
      <c r="FU17" s="100">
        <f t="shared" si="82"/>
        <v>0</v>
      </c>
      <c r="FV17" s="100">
        <f t="shared" si="83"/>
        <v>0</v>
      </c>
      <c r="FW17" s="97">
        <f t="shared" si="84"/>
        <v>0</v>
      </c>
      <c r="FX17" s="5">
        <f t="shared" si="85"/>
        <v>1</v>
      </c>
      <c r="FY17" s="99">
        <f t="shared" si="86"/>
        <v>1.4999999999999999E-2</v>
      </c>
      <c r="FZ17" s="5">
        <f t="shared" si="87"/>
        <v>3</v>
      </c>
      <c r="GA17" s="99">
        <f t="shared" si="88"/>
        <v>0.6</v>
      </c>
      <c r="GB17" s="100">
        <f t="shared" si="89"/>
        <v>0</v>
      </c>
      <c r="GC17" s="100">
        <f t="shared" si="90"/>
        <v>0</v>
      </c>
      <c r="GD17" s="97">
        <f t="shared" si="91"/>
        <v>0</v>
      </c>
      <c r="GE17" s="5">
        <f t="shared" si="92"/>
        <v>1</v>
      </c>
      <c r="GF17" s="99">
        <f t="shared" si="93"/>
        <v>1.4999999999999999E-2</v>
      </c>
      <c r="GG17" s="5">
        <f t="shared" si="94"/>
        <v>3</v>
      </c>
      <c r="GH17" s="99">
        <f t="shared" si="95"/>
        <v>0.6</v>
      </c>
      <c r="GI17" s="99">
        <f t="shared" si="96"/>
        <v>0.6</v>
      </c>
    </row>
    <row r="18" spans="1:191" ht="219.75" customHeight="1">
      <c r="A18" s="82">
        <v>10</v>
      </c>
      <c r="B18" s="174" t="s">
        <v>613</v>
      </c>
      <c r="C18" s="95" t="s">
        <v>628</v>
      </c>
      <c r="D18" s="83" t="s">
        <v>304</v>
      </c>
      <c r="E18" s="84" t="s">
        <v>328</v>
      </c>
      <c r="F18" s="47" t="s">
        <v>318</v>
      </c>
      <c r="G18" s="84" t="s">
        <v>329</v>
      </c>
      <c r="H18" s="84" t="s">
        <v>429</v>
      </c>
      <c r="I18" s="86" t="s">
        <v>298</v>
      </c>
      <c r="J18" s="86" t="s">
        <v>286</v>
      </c>
      <c r="K18" s="86" t="s">
        <v>69</v>
      </c>
      <c r="L18" s="86" t="s">
        <v>286</v>
      </c>
      <c r="M18" s="86" t="s">
        <v>286</v>
      </c>
      <c r="N18" s="86" t="s">
        <v>69</v>
      </c>
      <c r="O18" s="86" t="s">
        <v>286</v>
      </c>
      <c r="P18" s="86" t="s">
        <v>286</v>
      </c>
      <c r="Q18" s="86" t="s">
        <v>69</v>
      </c>
      <c r="R18" s="86" t="s">
        <v>286</v>
      </c>
      <c r="S18" s="86" t="s">
        <v>69</v>
      </c>
      <c r="T18" s="86" t="s">
        <v>286</v>
      </c>
      <c r="U18" s="86" t="s">
        <v>69</v>
      </c>
      <c r="V18" s="86" t="s">
        <v>286</v>
      </c>
      <c r="W18" s="86" t="s">
        <v>286</v>
      </c>
      <c r="X18" s="86" t="s">
        <v>286</v>
      </c>
      <c r="Y18" s="86" t="s">
        <v>286</v>
      </c>
      <c r="Z18" s="86" t="s">
        <v>286</v>
      </c>
      <c r="AA18" s="86" t="s">
        <v>286</v>
      </c>
      <c r="AB18" s="86" t="s">
        <v>286</v>
      </c>
      <c r="AC18" s="88" t="str">
        <f t="shared" si="1"/>
        <v>1 - Muy Baja</v>
      </c>
      <c r="AD18" s="89">
        <f t="shared" si="2"/>
        <v>0.2</v>
      </c>
      <c r="AE18" s="88" t="str">
        <f t="shared" si="3"/>
        <v>3 - Moderado</v>
      </c>
      <c r="AF18" s="89">
        <f t="shared" si="4"/>
        <v>0.26315789473684209</v>
      </c>
      <c r="AG18" s="82" t="str">
        <f t="shared" si="5"/>
        <v>BAJO</v>
      </c>
      <c r="AH18" s="89">
        <f t="shared" si="6"/>
        <v>5.2631578947368418E-2</v>
      </c>
      <c r="AI18" s="123" t="s">
        <v>626</v>
      </c>
      <c r="AJ18" s="84" t="s">
        <v>616</v>
      </c>
      <c r="AK18" s="84" t="s">
        <v>601</v>
      </c>
      <c r="AL18" s="84" t="s">
        <v>602</v>
      </c>
      <c r="AM18" s="47" t="s">
        <v>296</v>
      </c>
      <c r="AN18" s="91" t="s">
        <v>295</v>
      </c>
      <c r="AO18" s="91" t="s">
        <v>293</v>
      </c>
      <c r="AP18" s="47" t="s">
        <v>294</v>
      </c>
      <c r="AQ18" s="47" t="s">
        <v>291</v>
      </c>
      <c r="AR18" s="91" t="s">
        <v>292</v>
      </c>
      <c r="AS18" s="91" t="s">
        <v>293</v>
      </c>
      <c r="AT18" s="47" t="s">
        <v>294</v>
      </c>
      <c r="AU18" s="47" t="s">
        <v>291</v>
      </c>
      <c r="AV18" s="91" t="s">
        <v>295</v>
      </c>
      <c r="AW18" s="91" t="s">
        <v>293</v>
      </c>
      <c r="AX18" s="47" t="s">
        <v>294</v>
      </c>
      <c r="AY18" s="47" t="s">
        <v>291</v>
      </c>
      <c r="AZ18" s="91" t="s">
        <v>295</v>
      </c>
      <c r="BA18" s="91" t="s">
        <v>293</v>
      </c>
      <c r="BB18" s="47" t="s">
        <v>294</v>
      </c>
      <c r="BC18" s="47"/>
      <c r="BD18" s="91"/>
      <c r="BE18" s="91"/>
      <c r="BF18" s="47"/>
      <c r="BG18" s="47"/>
      <c r="BH18" s="91"/>
      <c r="BI18" s="91"/>
      <c r="BJ18" s="47"/>
      <c r="BK18" s="47"/>
      <c r="BL18" s="91"/>
      <c r="BM18" s="91"/>
      <c r="BN18" s="47"/>
      <c r="BO18" s="47"/>
      <c r="BP18" s="91"/>
      <c r="BQ18" s="91"/>
      <c r="BR18" s="47"/>
      <c r="BS18" s="47"/>
      <c r="BT18" s="91"/>
      <c r="BU18" s="91"/>
      <c r="BV18" s="47"/>
      <c r="BW18" s="47"/>
      <c r="BX18" s="91"/>
      <c r="BY18" s="91"/>
      <c r="BZ18" s="47"/>
      <c r="CA18" s="47"/>
      <c r="CB18" s="91"/>
      <c r="CC18" s="91"/>
      <c r="CD18" s="47"/>
      <c r="CE18" s="47"/>
      <c r="CF18" s="91"/>
      <c r="CG18" s="91"/>
      <c r="CH18" s="47"/>
      <c r="CI18" s="91"/>
      <c r="CJ18" s="91"/>
      <c r="CK18" s="47"/>
      <c r="CL18" s="92" t="s">
        <v>298</v>
      </c>
      <c r="CM18" s="93">
        <f t="shared" si="97"/>
        <v>1.4999999999999999E-2</v>
      </c>
      <c r="CN18" s="92" t="s">
        <v>299</v>
      </c>
      <c r="CO18" s="93">
        <f t="shared" si="98"/>
        <v>0.6</v>
      </c>
      <c r="CP18" s="94" t="str">
        <f t="shared" si="99"/>
        <v>BAJO</v>
      </c>
      <c r="CQ18" s="89">
        <f t="shared" si="7"/>
        <v>8.9999999999999993E-3</v>
      </c>
      <c r="CR18" s="95" t="s">
        <v>607</v>
      </c>
      <c r="CS18" s="63">
        <f t="shared" si="0"/>
        <v>1.4000000000000001</v>
      </c>
      <c r="CT18" s="47"/>
      <c r="CU18" s="47" t="s">
        <v>627</v>
      </c>
      <c r="CV18" s="4" t="s">
        <v>605</v>
      </c>
      <c r="CW18" s="96"/>
      <c r="CX18" s="97">
        <f t="shared" si="8"/>
        <v>5</v>
      </c>
      <c r="CY18" s="98">
        <f t="shared" si="9"/>
        <v>3</v>
      </c>
      <c r="CZ18" s="97" t="str">
        <f t="shared" si="10"/>
        <v>Moderado</v>
      </c>
      <c r="DA18" s="99">
        <f t="shared" si="11"/>
        <v>0.6</v>
      </c>
      <c r="DB18" s="100">
        <f t="shared" si="12"/>
        <v>0.25</v>
      </c>
      <c r="DC18" s="100">
        <f t="shared" si="13"/>
        <v>0.25</v>
      </c>
      <c r="DD18" s="97">
        <f t="shared" si="14"/>
        <v>0.5</v>
      </c>
      <c r="DE18" s="5">
        <f t="shared" si="15"/>
        <v>1</v>
      </c>
      <c r="DF18" s="99">
        <f t="shared" si="16"/>
        <v>0.1</v>
      </c>
      <c r="DG18" s="5">
        <f t="shared" si="17"/>
        <v>3</v>
      </c>
      <c r="DH18" s="5"/>
      <c r="DI18" s="99">
        <f t="shared" si="18"/>
        <v>0.6</v>
      </c>
      <c r="DJ18" s="100">
        <f t="shared" si="19"/>
        <v>0.15</v>
      </c>
      <c r="DK18" s="100">
        <f t="shared" si="20"/>
        <v>0.25</v>
      </c>
      <c r="DL18" s="97">
        <f t="shared" si="21"/>
        <v>0.4</v>
      </c>
      <c r="DM18" s="5">
        <f t="shared" si="22"/>
        <v>1</v>
      </c>
      <c r="DN18" s="99">
        <f t="shared" si="23"/>
        <v>0.06</v>
      </c>
      <c r="DO18" s="5">
        <f t="shared" si="24"/>
        <v>3</v>
      </c>
      <c r="DP18" s="99">
        <f t="shared" si="25"/>
        <v>0.6</v>
      </c>
      <c r="DQ18" s="100">
        <f t="shared" si="26"/>
        <v>0.25</v>
      </c>
      <c r="DR18" s="100">
        <f t="shared" si="27"/>
        <v>0.25</v>
      </c>
      <c r="DS18" s="97">
        <f t="shared" si="28"/>
        <v>0.5</v>
      </c>
      <c r="DT18" s="5">
        <f t="shared" si="29"/>
        <v>1</v>
      </c>
      <c r="DU18" s="99">
        <f t="shared" si="30"/>
        <v>0.03</v>
      </c>
      <c r="DV18" s="5">
        <f t="shared" si="31"/>
        <v>3</v>
      </c>
      <c r="DW18" s="99">
        <f t="shared" si="32"/>
        <v>0.6</v>
      </c>
      <c r="DX18" s="100">
        <f t="shared" si="33"/>
        <v>0.25</v>
      </c>
      <c r="DY18" s="100">
        <f t="shared" si="34"/>
        <v>0.25</v>
      </c>
      <c r="DZ18" s="97">
        <f t="shared" si="35"/>
        <v>0.5</v>
      </c>
      <c r="EA18" s="5">
        <f t="shared" si="36"/>
        <v>1</v>
      </c>
      <c r="EB18" s="99">
        <f t="shared" si="37"/>
        <v>1.4999999999999999E-2</v>
      </c>
      <c r="EC18" s="5">
        <f t="shared" si="38"/>
        <v>3</v>
      </c>
      <c r="ED18" s="99">
        <f t="shared" si="39"/>
        <v>0.6</v>
      </c>
      <c r="EE18" s="100">
        <f t="shared" si="40"/>
        <v>0</v>
      </c>
      <c r="EF18" s="100">
        <f t="shared" si="41"/>
        <v>0</v>
      </c>
      <c r="EG18" s="97">
        <f t="shared" si="42"/>
        <v>0</v>
      </c>
      <c r="EH18" s="5">
        <f t="shared" si="43"/>
        <v>1</v>
      </c>
      <c r="EI18" s="99">
        <f t="shared" si="44"/>
        <v>1.4999999999999999E-2</v>
      </c>
      <c r="EJ18" s="5">
        <f t="shared" si="45"/>
        <v>3</v>
      </c>
      <c r="EK18" s="99">
        <f t="shared" si="46"/>
        <v>0.6</v>
      </c>
      <c r="EL18" s="100">
        <f t="shared" si="47"/>
        <v>0</v>
      </c>
      <c r="EM18" s="100">
        <f t="shared" si="48"/>
        <v>0</v>
      </c>
      <c r="EN18" s="97">
        <f t="shared" si="49"/>
        <v>0</v>
      </c>
      <c r="EO18" s="5">
        <f t="shared" si="50"/>
        <v>1</v>
      </c>
      <c r="EP18" s="99">
        <f t="shared" si="51"/>
        <v>1.4999999999999999E-2</v>
      </c>
      <c r="EQ18" s="5">
        <f t="shared" si="52"/>
        <v>3</v>
      </c>
      <c r="ER18" s="99">
        <f t="shared" si="53"/>
        <v>0.6</v>
      </c>
      <c r="ES18" s="100">
        <f t="shared" si="54"/>
        <v>0</v>
      </c>
      <c r="ET18" s="100">
        <f t="shared" si="55"/>
        <v>0</v>
      </c>
      <c r="EU18" s="97">
        <f t="shared" si="56"/>
        <v>0</v>
      </c>
      <c r="EV18" s="5">
        <f t="shared" si="57"/>
        <v>1</v>
      </c>
      <c r="EW18" s="99">
        <f t="shared" si="58"/>
        <v>1.4999999999999999E-2</v>
      </c>
      <c r="EX18" s="5">
        <f t="shared" si="59"/>
        <v>3</v>
      </c>
      <c r="EY18" s="99">
        <f t="shared" si="60"/>
        <v>0.6</v>
      </c>
      <c r="EZ18" s="100">
        <f t="shared" si="61"/>
        <v>0</v>
      </c>
      <c r="FA18" s="100">
        <f t="shared" si="62"/>
        <v>0</v>
      </c>
      <c r="FB18" s="97">
        <f t="shared" si="63"/>
        <v>0</v>
      </c>
      <c r="FC18" s="5">
        <f t="shared" si="64"/>
        <v>1</v>
      </c>
      <c r="FD18" s="99">
        <f t="shared" si="65"/>
        <v>1.4999999999999999E-2</v>
      </c>
      <c r="FE18" s="5">
        <f t="shared" si="66"/>
        <v>3</v>
      </c>
      <c r="FF18" s="99">
        <f t="shared" si="67"/>
        <v>0.6</v>
      </c>
      <c r="FG18" s="100">
        <f t="shared" si="68"/>
        <v>0</v>
      </c>
      <c r="FH18" s="100">
        <f t="shared" si="69"/>
        <v>0</v>
      </c>
      <c r="FI18" s="97">
        <f t="shared" si="70"/>
        <v>0</v>
      </c>
      <c r="FJ18" s="5">
        <f t="shared" si="71"/>
        <v>1</v>
      </c>
      <c r="FK18" s="99">
        <f t="shared" si="72"/>
        <v>1.4999999999999999E-2</v>
      </c>
      <c r="FL18" s="5">
        <f t="shared" si="73"/>
        <v>3</v>
      </c>
      <c r="FM18" s="99">
        <f t="shared" si="74"/>
        <v>0.6</v>
      </c>
      <c r="FN18" s="100">
        <f t="shared" si="75"/>
        <v>0</v>
      </c>
      <c r="FO18" s="100">
        <f t="shared" si="76"/>
        <v>0</v>
      </c>
      <c r="FP18" s="97">
        <f t="shared" si="77"/>
        <v>0</v>
      </c>
      <c r="FQ18" s="5">
        <f t="shared" si="78"/>
        <v>1</v>
      </c>
      <c r="FR18" s="99">
        <f t="shared" si="79"/>
        <v>1.4999999999999999E-2</v>
      </c>
      <c r="FS18" s="5">
        <f t="shared" si="80"/>
        <v>3</v>
      </c>
      <c r="FT18" s="99">
        <f t="shared" si="81"/>
        <v>0.6</v>
      </c>
      <c r="FU18" s="100">
        <f t="shared" si="82"/>
        <v>0</v>
      </c>
      <c r="FV18" s="100">
        <f t="shared" si="83"/>
        <v>0</v>
      </c>
      <c r="FW18" s="97">
        <f t="shared" si="84"/>
        <v>0</v>
      </c>
      <c r="FX18" s="5">
        <f t="shared" si="85"/>
        <v>1</v>
      </c>
      <c r="FY18" s="99">
        <f t="shared" si="86"/>
        <v>1.4999999999999999E-2</v>
      </c>
      <c r="FZ18" s="5">
        <f t="shared" si="87"/>
        <v>3</v>
      </c>
      <c r="GA18" s="99">
        <f t="shared" si="88"/>
        <v>0.6</v>
      </c>
      <c r="GB18" s="100">
        <f t="shared" si="89"/>
        <v>0</v>
      </c>
      <c r="GC18" s="100">
        <f t="shared" si="90"/>
        <v>0</v>
      </c>
      <c r="GD18" s="97">
        <f t="shared" si="91"/>
        <v>0</v>
      </c>
      <c r="GE18" s="5">
        <f t="shared" si="92"/>
        <v>1</v>
      </c>
      <c r="GF18" s="99">
        <f t="shared" si="93"/>
        <v>1.4999999999999999E-2</v>
      </c>
      <c r="GG18" s="5">
        <f t="shared" si="94"/>
        <v>3</v>
      </c>
      <c r="GH18" s="99">
        <f t="shared" si="95"/>
        <v>0.6</v>
      </c>
      <c r="GI18" s="99">
        <f t="shared" si="96"/>
        <v>0.6</v>
      </c>
    </row>
    <row r="19" spans="1:191" ht="219.75" customHeight="1">
      <c r="A19" s="82">
        <v>11</v>
      </c>
      <c r="B19" s="128" t="s">
        <v>629</v>
      </c>
      <c r="C19" s="95" t="s">
        <v>630</v>
      </c>
      <c r="D19" s="83" t="s">
        <v>280</v>
      </c>
      <c r="E19" s="84" t="s">
        <v>631</v>
      </c>
      <c r="F19" s="47" t="s">
        <v>318</v>
      </c>
      <c r="G19" s="84" t="s">
        <v>283</v>
      </c>
      <c r="H19" s="84" t="s">
        <v>330</v>
      </c>
      <c r="I19" s="86" t="s">
        <v>298</v>
      </c>
      <c r="J19" s="86" t="s">
        <v>286</v>
      </c>
      <c r="K19" s="86" t="s">
        <v>286</v>
      </c>
      <c r="L19" s="86" t="s">
        <v>286</v>
      </c>
      <c r="M19" s="86" t="s">
        <v>286</v>
      </c>
      <c r="N19" s="86" t="s">
        <v>286</v>
      </c>
      <c r="O19" s="86" t="s">
        <v>69</v>
      </c>
      <c r="P19" s="86" t="s">
        <v>286</v>
      </c>
      <c r="Q19" s="86" t="s">
        <v>286</v>
      </c>
      <c r="R19" s="86" t="s">
        <v>286</v>
      </c>
      <c r="S19" s="86" t="s">
        <v>69</v>
      </c>
      <c r="T19" s="86" t="s">
        <v>286</v>
      </c>
      <c r="U19" s="86" t="s">
        <v>69</v>
      </c>
      <c r="V19" s="86" t="s">
        <v>286</v>
      </c>
      <c r="W19" s="86" t="s">
        <v>286</v>
      </c>
      <c r="X19" s="86" t="s">
        <v>286</v>
      </c>
      <c r="Y19" s="86" t="s">
        <v>286</v>
      </c>
      <c r="Z19" s="86" t="s">
        <v>286</v>
      </c>
      <c r="AA19" s="86" t="s">
        <v>286</v>
      </c>
      <c r="AB19" s="86" t="s">
        <v>286</v>
      </c>
      <c r="AC19" s="88" t="str">
        <f t="shared" si="1"/>
        <v>1 - Muy Baja</v>
      </c>
      <c r="AD19" s="89">
        <f t="shared" si="2"/>
        <v>0.2</v>
      </c>
      <c r="AE19" s="88" t="str">
        <f t="shared" si="3"/>
        <v>3 - Moderado</v>
      </c>
      <c r="AF19" s="89">
        <f t="shared" si="4"/>
        <v>0.15789473684210525</v>
      </c>
      <c r="AG19" s="82" t="str">
        <f t="shared" si="5"/>
        <v>BAJO</v>
      </c>
      <c r="AH19" s="89">
        <f t="shared" si="6"/>
        <v>3.1578947368421054E-2</v>
      </c>
      <c r="AI19" s="123" t="s">
        <v>632</v>
      </c>
      <c r="AJ19" s="84" t="s">
        <v>633</v>
      </c>
      <c r="AK19" s="84" t="s">
        <v>601</v>
      </c>
      <c r="AL19" s="84" t="s">
        <v>602</v>
      </c>
      <c r="AM19" s="47" t="s">
        <v>291</v>
      </c>
      <c r="AN19" s="91" t="s">
        <v>292</v>
      </c>
      <c r="AO19" s="91" t="s">
        <v>293</v>
      </c>
      <c r="AP19" s="47" t="s">
        <v>294</v>
      </c>
      <c r="AQ19" s="47" t="s">
        <v>296</v>
      </c>
      <c r="AR19" s="91" t="s">
        <v>292</v>
      </c>
      <c r="AS19" s="91" t="s">
        <v>293</v>
      </c>
      <c r="AT19" s="47" t="s">
        <v>294</v>
      </c>
      <c r="AU19" s="47" t="s">
        <v>291</v>
      </c>
      <c r="AV19" s="91" t="s">
        <v>295</v>
      </c>
      <c r="AW19" s="91" t="s">
        <v>293</v>
      </c>
      <c r="AX19" s="47" t="s">
        <v>294</v>
      </c>
      <c r="AY19" s="47" t="s">
        <v>296</v>
      </c>
      <c r="AZ19" s="91" t="s">
        <v>295</v>
      </c>
      <c r="BA19" s="91" t="s">
        <v>293</v>
      </c>
      <c r="BB19" s="47" t="s">
        <v>294</v>
      </c>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
        <v>298</v>
      </c>
      <c r="CM19" s="93">
        <f t="shared" si="97"/>
        <v>1.7999999999999999E-2</v>
      </c>
      <c r="CN19" s="92" t="s">
        <v>299</v>
      </c>
      <c r="CO19" s="93">
        <f t="shared" si="98"/>
        <v>0.6</v>
      </c>
      <c r="CP19" s="94" t="str">
        <f t="shared" si="99"/>
        <v>BAJO</v>
      </c>
      <c r="CQ19" s="89">
        <f t="shared" si="7"/>
        <v>1.0799999999999999E-2</v>
      </c>
      <c r="CR19" s="95" t="s">
        <v>610</v>
      </c>
      <c r="CS19" s="63">
        <f t="shared" si="0"/>
        <v>1.4000000000000001</v>
      </c>
      <c r="CT19" s="47"/>
      <c r="CU19" s="47" t="s">
        <v>634</v>
      </c>
      <c r="CV19" s="4" t="s">
        <v>605</v>
      </c>
      <c r="CW19" s="96"/>
      <c r="CX19" s="97">
        <f t="shared" si="8"/>
        <v>3</v>
      </c>
      <c r="CY19" s="98">
        <f t="shared" si="9"/>
        <v>3</v>
      </c>
      <c r="CZ19" s="97" t="str">
        <f t="shared" si="10"/>
        <v>Moderado</v>
      </c>
      <c r="DA19" s="99">
        <f t="shared" si="11"/>
        <v>0.6</v>
      </c>
      <c r="DB19" s="100">
        <f t="shared" si="12"/>
        <v>0.15</v>
      </c>
      <c r="DC19" s="100">
        <f t="shared" si="13"/>
        <v>0.25</v>
      </c>
      <c r="DD19" s="97">
        <f t="shared" si="14"/>
        <v>0.4</v>
      </c>
      <c r="DE19" s="5">
        <f t="shared" si="15"/>
        <v>1</v>
      </c>
      <c r="DF19" s="99">
        <f t="shared" si="16"/>
        <v>0.12</v>
      </c>
      <c r="DG19" s="5">
        <f t="shared" si="17"/>
        <v>3</v>
      </c>
      <c r="DH19" s="5"/>
      <c r="DI19" s="99">
        <f t="shared" si="18"/>
        <v>0.6</v>
      </c>
      <c r="DJ19" s="100">
        <f t="shared" si="19"/>
        <v>0.15</v>
      </c>
      <c r="DK19" s="100">
        <f t="shared" si="20"/>
        <v>0.25</v>
      </c>
      <c r="DL19" s="97">
        <f t="shared" si="21"/>
        <v>0.4</v>
      </c>
      <c r="DM19" s="5">
        <f t="shared" si="22"/>
        <v>1</v>
      </c>
      <c r="DN19" s="99">
        <f t="shared" si="23"/>
        <v>7.1999999999999995E-2</v>
      </c>
      <c r="DO19" s="5">
        <f t="shared" si="24"/>
        <v>3</v>
      </c>
      <c r="DP19" s="99">
        <f t="shared" si="25"/>
        <v>0.6</v>
      </c>
      <c r="DQ19" s="100">
        <f t="shared" si="26"/>
        <v>0.25</v>
      </c>
      <c r="DR19" s="100">
        <f t="shared" si="27"/>
        <v>0.25</v>
      </c>
      <c r="DS19" s="97">
        <f t="shared" si="28"/>
        <v>0.5</v>
      </c>
      <c r="DT19" s="5">
        <f t="shared" si="29"/>
        <v>1</v>
      </c>
      <c r="DU19" s="99">
        <f t="shared" si="30"/>
        <v>3.5999999999999997E-2</v>
      </c>
      <c r="DV19" s="5">
        <f t="shared" si="31"/>
        <v>3</v>
      </c>
      <c r="DW19" s="99">
        <f t="shared" si="32"/>
        <v>0.6</v>
      </c>
      <c r="DX19" s="100">
        <f t="shared" si="33"/>
        <v>0.25</v>
      </c>
      <c r="DY19" s="100">
        <f t="shared" si="34"/>
        <v>0.25</v>
      </c>
      <c r="DZ19" s="97">
        <f t="shared" si="35"/>
        <v>0.5</v>
      </c>
      <c r="EA19" s="5">
        <f t="shared" si="36"/>
        <v>1</v>
      </c>
      <c r="EB19" s="99">
        <f t="shared" si="37"/>
        <v>1.7999999999999999E-2</v>
      </c>
      <c r="EC19" s="5">
        <f t="shared" si="38"/>
        <v>3</v>
      </c>
      <c r="ED19" s="99">
        <f t="shared" si="39"/>
        <v>0.6</v>
      </c>
      <c r="EE19" s="100">
        <f t="shared" si="40"/>
        <v>0</v>
      </c>
      <c r="EF19" s="100">
        <f t="shared" si="41"/>
        <v>0</v>
      </c>
      <c r="EG19" s="97">
        <f t="shared" si="42"/>
        <v>0</v>
      </c>
      <c r="EH19" s="5">
        <f t="shared" si="43"/>
        <v>1</v>
      </c>
      <c r="EI19" s="99">
        <f t="shared" si="44"/>
        <v>1.7999999999999999E-2</v>
      </c>
      <c r="EJ19" s="5">
        <f t="shared" si="45"/>
        <v>3</v>
      </c>
      <c r="EK19" s="99">
        <f t="shared" si="46"/>
        <v>0.6</v>
      </c>
      <c r="EL19" s="100">
        <f t="shared" si="47"/>
        <v>0</v>
      </c>
      <c r="EM19" s="100">
        <f t="shared" si="48"/>
        <v>0</v>
      </c>
      <c r="EN19" s="97">
        <f t="shared" si="49"/>
        <v>0</v>
      </c>
      <c r="EO19" s="5">
        <f t="shared" si="50"/>
        <v>1</v>
      </c>
      <c r="EP19" s="99">
        <f t="shared" si="51"/>
        <v>1.7999999999999999E-2</v>
      </c>
      <c r="EQ19" s="5">
        <f t="shared" si="52"/>
        <v>3</v>
      </c>
      <c r="ER19" s="99">
        <f t="shared" si="53"/>
        <v>0.6</v>
      </c>
      <c r="ES19" s="100">
        <f t="shared" si="54"/>
        <v>0</v>
      </c>
      <c r="ET19" s="100">
        <f t="shared" si="55"/>
        <v>0</v>
      </c>
      <c r="EU19" s="97">
        <f t="shared" si="56"/>
        <v>0</v>
      </c>
      <c r="EV19" s="5">
        <f t="shared" si="57"/>
        <v>1</v>
      </c>
      <c r="EW19" s="99">
        <f t="shared" si="58"/>
        <v>1.7999999999999999E-2</v>
      </c>
      <c r="EX19" s="5">
        <f t="shared" si="59"/>
        <v>3</v>
      </c>
      <c r="EY19" s="99">
        <f t="shared" si="60"/>
        <v>0.6</v>
      </c>
      <c r="EZ19" s="100">
        <f t="shared" si="61"/>
        <v>0</v>
      </c>
      <c r="FA19" s="100">
        <f t="shared" si="62"/>
        <v>0</v>
      </c>
      <c r="FB19" s="97">
        <f t="shared" si="63"/>
        <v>0</v>
      </c>
      <c r="FC19" s="5">
        <f t="shared" si="64"/>
        <v>1</v>
      </c>
      <c r="FD19" s="99">
        <f t="shared" si="65"/>
        <v>1.7999999999999999E-2</v>
      </c>
      <c r="FE19" s="5">
        <f t="shared" si="66"/>
        <v>3</v>
      </c>
      <c r="FF19" s="99">
        <f t="shared" si="67"/>
        <v>0.6</v>
      </c>
      <c r="FG19" s="100">
        <f t="shared" si="68"/>
        <v>0</v>
      </c>
      <c r="FH19" s="100">
        <f t="shared" si="69"/>
        <v>0</v>
      </c>
      <c r="FI19" s="97">
        <f t="shared" si="70"/>
        <v>0</v>
      </c>
      <c r="FJ19" s="5">
        <f t="shared" si="71"/>
        <v>1</v>
      </c>
      <c r="FK19" s="99">
        <f t="shared" si="72"/>
        <v>1.7999999999999999E-2</v>
      </c>
      <c r="FL19" s="5">
        <f t="shared" si="73"/>
        <v>3</v>
      </c>
      <c r="FM19" s="99">
        <f t="shared" si="74"/>
        <v>0.6</v>
      </c>
      <c r="FN19" s="100">
        <f t="shared" si="75"/>
        <v>0</v>
      </c>
      <c r="FO19" s="100">
        <f t="shared" si="76"/>
        <v>0</v>
      </c>
      <c r="FP19" s="97">
        <f t="shared" si="77"/>
        <v>0</v>
      </c>
      <c r="FQ19" s="5">
        <f t="shared" si="78"/>
        <v>1</v>
      </c>
      <c r="FR19" s="99">
        <f t="shared" si="79"/>
        <v>1.7999999999999999E-2</v>
      </c>
      <c r="FS19" s="5">
        <f t="shared" si="80"/>
        <v>3</v>
      </c>
      <c r="FT19" s="99">
        <f t="shared" si="81"/>
        <v>0.6</v>
      </c>
      <c r="FU19" s="100">
        <f t="shared" si="82"/>
        <v>0</v>
      </c>
      <c r="FV19" s="100">
        <f t="shared" si="83"/>
        <v>0</v>
      </c>
      <c r="FW19" s="97">
        <f t="shared" si="84"/>
        <v>0</v>
      </c>
      <c r="FX19" s="5">
        <f t="shared" si="85"/>
        <v>1</v>
      </c>
      <c r="FY19" s="99">
        <f t="shared" si="86"/>
        <v>1.7999999999999999E-2</v>
      </c>
      <c r="FZ19" s="5">
        <f t="shared" si="87"/>
        <v>3</v>
      </c>
      <c r="GA19" s="99">
        <f t="shared" si="88"/>
        <v>0.6</v>
      </c>
      <c r="GB19" s="100">
        <f t="shared" si="89"/>
        <v>0</v>
      </c>
      <c r="GC19" s="100">
        <f t="shared" si="90"/>
        <v>0</v>
      </c>
      <c r="GD19" s="97">
        <f t="shared" si="91"/>
        <v>0</v>
      </c>
      <c r="GE19" s="5">
        <f t="shared" si="92"/>
        <v>1</v>
      </c>
      <c r="GF19" s="99">
        <f t="shared" si="93"/>
        <v>1.7999999999999999E-2</v>
      </c>
      <c r="GG19" s="5">
        <f t="shared" si="94"/>
        <v>3</v>
      </c>
      <c r="GH19" s="99">
        <f t="shared" si="95"/>
        <v>0.6</v>
      </c>
      <c r="GI19" s="99">
        <f t="shared" si="96"/>
        <v>0.6</v>
      </c>
    </row>
    <row r="20" spans="1:191" ht="219.75" customHeight="1">
      <c r="A20" s="82">
        <v>12</v>
      </c>
      <c r="B20" s="128" t="s">
        <v>629</v>
      </c>
      <c r="C20" s="95" t="s">
        <v>635</v>
      </c>
      <c r="D20" s="83" t="s">
        <v>304</v>
      </c>
      <c r="E20" s="84" t="s">
        <v>328</v>
      </c>
      <c r="F20" s="47" t="s">
        <v>318</v>
      </c>
      <c r="G20" s="84" t="s">
        <v>283</v>
      </c>
      <c r="H20" s="84" t="s">
        <v>330</v>
      </c>
      <c r="I20" s="86" t="s">
        <v>298</v>
      </c>
      <c r="J20" s="86" t="s">
        <v>286</v>
      </c>
      <c r="K20" s="86" t="s">
        <v>286</v>
      </c>
      <c r="L20" s="86" t="s">
        <v>286</v>
      </c>
      <c r="M20" s="86" t="s">
        <v>286</v>
      </c>
      <c r="N20" s="86" t="s">
        <v>286</v>
      </c>
      <c r="O20" s="86" t="s">
        <v>69</v>
      </c>
      <c r="P20" s="86" t="s">
        <v>286</v>
      </c>
      <c r="Q20" s="86" t="s">
        <v>286</v>
      </c>
      <c r="R20" s="86" t="s">
        <v>286</v>
      </c>
      <c r="S20" s="86" t="s">
        <v>69</v>
      </c>
      <c r="T20" s="86" t="s">
        <v>286</v>
      </c>
      <c r="U20" s="86" t="s">
        <v>69</v>
      </c>
      <c r="V20" s="86" t="s">
        <v>286</v>
      </c>
      <c r="W20" s="86" t="s">
        <v>286</v>
      </c>
      <c r="X20" s="86" t="s">
        <v>286</v>
      </c>
      <c r="Y20" s="86" t="s">
        <v>286</v>
      </c>
      <c r="Z20" s="86" t="s">
        <v>286</v>
      </c>
      <c r="AA20" s="86" t="s">
        <v>286</v>
      </c>
      <c r="AB20" s="86" t="s">
        <v>286</v>
      </c>
      <c r="AC20" s="88" t="str">
        <f t="shared" si="1"/>
        <v>1 - Muy Baja</v>
      </c>
      <c r="AD20" s="89">
        <f t="shared" si="2"/>
        <v>0.2</v>
      </c>
      <c r="AE20" s="88" t="str">
        <f t="shared" si="3"/>
        <v>3 - Moderado</v>
      </c>
      <c r="AF20" s="89">
        <f t="shared" si="4"/>
        <v>0.15789473684210525</v>
      </c>
      <c r="AG20" s="82" t="str">
        <f t="shared" si="5"/>
        <v>BAJO</v>
      </c>
      <c r="AH20" s="89">
        <f t="shared" si="6"/>
        <v>3.1578947368421054E-2</v>
      </c>
      <c r="AI20" s="123" t="s">
        <v>636</v>
      </c>
      <c r="AJ20" s="84" t="s">
        <v>633</v>
      </c>
      <c r="AK20" s="84" t="s">
        <v>601</v>
      </c>
      <c r="AL20" s="84" t="s">
        <v>602</v>
      </c>
      <c r="AM20" s="47" t="s">
        <v>291</v>
      </c>
      <c r="AN20" s="91" t="s">
        <v>292</v>
      </c>
      <c r="AO20" s="91" t="s">
        <v>293</v>
      </c>
      <c r="AP20" s="47" t="s">
        <v>294</v>
      </c>
      <c r="AQ20" s="47" t="s">
        <v>296</v>
      </c>
      <c r="AR20" s="91" t="s">
        <v>292</v>
      </c>
      <c r="AS20" s="91" t="s">
        <v>293</v>
      </c>
      <c r="AT20" s="47" t="s">
        <v>294</v>
      </c>
      <c r="AU20" s="47" t="s">
        <v>291</v>
      </c>
      <c r="AV20" s="91" t="s">
        <v>295</v>
      </c>
      <c r="AW20" s="91" t="s">
        <v>293</v>
      </c>
      <c r="AX20" s="47" t="s">
        <v>294</v>
      </c>
      <c r="AY20" s="47" t="s">
        <v>296</v>
      </c>
      <c r="AZ20" s="91" t="s">
        <v>295</v>
      </c>
      <c r="BA20" s="91" t="s">
        <v>293</v>
      </c>
      <c r="BB20" s="47" t="s">
        <v>294</v>
      </c>
      <c r="BC20" s="47"/>
      <c r="BD20" s="91"/>
      <c r="BE20" s="91"/>
      <c r="BF20" s="47"/>
      <c r="BG20" s="47"/>
      <c r="BH20" s="91"/>
      <c r="BI20" s="91"/>
      <c r="BJ20" s="47"/>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
        <v>298</v>
      </c>
      <c r="CM20" s="93">
        <f t="shared" si="97"/>
        <v>1.7999999999999999E-2</v>
      </c>
      <c r="CN20" s="92" t="s">
        <v>299</v>
      </c>
      <c r="CO20" s="93">
        <f t="shared" si="98"/>
        <v>0.6</v>
      </c>
      <c r="CP20" s="94" t="str">
        <f t="shared" si="99"/>
        <v>BAJO</v>
      </c>
      <c r="CQ20" s="89">
        <f t="shared" si="7"/>
        <v>1.0799999999999999E-2</v>
      </c>
      <c r="CR20" s="95" t="s">
        <v>607</v>
      </c>
      <c r="CS20" s="63">
        <f t="shared" si="0"/>
        <v>1.4000000000000001</v>
      </c>
      <c r="CT20" s="47"/>
      <c r="CU20" s="47" t="s">
        <v>634</v>
      </c>
      <c r="CV20" s="4" t="s">
        <v>605</v>
      </c>
      <c r="CW20" s="96"/>
      <c r="CX20" s="97">
        <f t="shared" si="8"/>
        <v>3</v>
      </c>
      <c r="CY20" s="98">
        <f t="shared" si="9"/>
        <v>3</v>
      </c>
      <c r="CZ20" s="97" t="str">
        <f t="shared" si="10"/>
        <v>Moderado</v>
      </c>
      <c r="DA20" s="99">
        <f t="shared" si="11"/>
        <v>0.6</v>
      </c>
      <c r="DB20" s="100">
        <f t="shared" si="12"/>
        <v>0.15</v>
      </c>
      <c r="DC20" s="100">
        <f t="shared" si="13"/>
        <v>0.25</v>
      </c>
      <c r="DD20" s="97">
        <f t="shared" si="14"/>
        <v>0.4</v>
      </c>
      <c r="DE20" s="5">
        <f t="shared" si="15"/>
        <v>1</v>
      </c>
      <c r="DF20" s="99">
        <f t="shared" si="16"/>
        <v>0.12</v>
      </c>
      <c r="DG20" s="5">
        <f t="shared" si="17"/>
        <v>3</v>
      </c>
      <c r="DH20" s="5"/>
      <c r="DI20" s="99">
        <f t="shared" si="18"/>
        <v>0.6</v>
      </c>
      <c r="DJ20" s="100">
        <f t="shared" si="19"/>
        <v>0.15</v>
      </c>
      <c r="DK20" s="100">
        <f t="shared" si="20"/>
        <v>0.25</v>
      </c>
      <c r="DL20" s="97">
        <f t="shared" si="21"/>
        <v>0.4</v>
      </c>
      <c r="DM20" s="5">
        <f t="shared" si="22"/>
        <v>1</v>
      </c>
      <c r="DN20" s="99">
        <f t="shared" si="23"/>
        <v>7.1999999999999995E-2</v>
      </c>
      <c r="DO20" s="5">
        <f t="shared" si="24"/>
        <v>3</v>
      </c>
      <c r="DP20" s="99">
        <f t="shared" si="25"/>
        <v>0.6</v>
      </c>
      <c r="DQ20" s="100">
        <f t="shared" si="26"/>
        <v>0.25</v>
      </c>
      <c r="DR20" s="100">
        <f t="shared" si="27"/>
        <v>0.25</v>
      </c>
      <c r="DS20" s="97">
        <f t="shared" si="28"/>
        <v>0.5</v>
      </c>
      <c r="DT20" s="5">
        <f t="shared" si="29"/>
        <v>1</v>
      </c>
      <c r="DU20" s="99">
        <f t="shared" si="30"/>
        <v>3.5999999999999997E-2</v>
      </c>
      <c r="DV20" s="5">
        <f t="shared" si="31"/>
        <v>3</v>
      </c>
      <c r="DW20" s="99">
        <f t="shared" si="32"/>
        <v>0.6</v>
      </c>
      <c r="DX20" s="100">
        <f t="shared" si="33"/>
        <v>0.25</v>
      </c>
      <c r="DY20" s="100">
        <f t="shared" si="34"/>
        <v>0.25</v>
      </c>
      <c r="DZ20" s="97">
        <f t="shared" si="35"/>
        <v>0.5</v>
      </c>
      <c r="EA20" s="5">
        <f t="shared" si="36"/>
        <v>1</v>
      </c>
      <c r="EB20" s="99">
        <f t="shared" si="37"/>
        <v>1.7999999999999999E-2</v>
      </c>
      <c r="EC20" s="5">
        <f t="shared" si="38"/>
        <v>3</v>
      </c>
      <c r="ED20" s="99">
        <f t="shared" si="39"/>
        <v>0.6</v>
      </c>
      <c r="EE20" s="100">
        <f t="shared" si="40"/>
        <v>0</v>
      </c>
      <c r="EF20" s="100">
        <f t="shared" si="41"/>
        <v>0</v>
      </c>
      <c r="EG20" s="97">
        <f t="shared" si="42"/>
        <v>0</v>
      </c>
      <c r="EH20" s="5">
        <f t="shared" si="43"/>
        <v>1</v>
      </c>
      <c r="EI20" s="99">
        <f t="shared" si="44"/>
        <v>1.7999999999999999E-2</v>
      </c>
      <c r="EJ20" s="5">
        <f t="shared" si="45"/>
        <v>3</v>
      </c>
      <c r="EK20" s="99">
        <f t="shared" si="46"/>
        <v>0.6</v>
      </c>
      <c r="EL20" s="100">
        <f t="shared" si="47"/>
        <v>0</v>
      </c>
      <c r="EM20" s="100">
        <f t="shared" si="48"/>
        <v>0</v>
      </c>
      <c r="EN20" s="97">
        <f t="shared" si="49"/>
        <v>0</v>
      </c>
      <c r="EO20" s="5">
        <f t="shared" si="50"/>
        <v>1</v>
      </c>
      <c r="EP20" s="99">
        <f t="shared" si="51"/>
        <v>1.7999999999999999E-2</v>
      </c>
      <c r="EQ20" s="5">
        <f t="shared" si="52"/>
        <v>3</v>
      </c>
      <c r="ER20" s="99">
        <f t="shared" si="53"/>
        <v>0.6</v>
      </c>
      <c r="ES20" s="100">
        <f t="shared" si="54"/>
        <v>0</v>
      </c>
      <c r="ET20" s="100">
        <f t="shared" si="55"/>
        <v>0</v>
      </c>
      <c r="EU20" s="97">
        <f t="shared" si="56"/>
        <v>0</v>
      </c>
      <c r="EV20" s="5">
        <f t="shared" si="57"/>
        <v>1</v>
      </c>
      <c r="EW20" s="99">
        <f t="shared" si="58"/>
        <v>1.7999999999999999E-2</v>
      </c>
      <c r="EX20" s="5">
        <f t="shared" si="59"/>
        <v>3</v>
      </c>
      <c r="EY20" s="99">
        <f t="shared" si="60"/>
        <v>0.6</v>
      </c>
      <c r="EZ20" s="100">
        <f t="shared" si="61"/>
        <v>0</v>
      </c>
      <c r="FA20" s="100">
        <f t="shared" si="62"/>
        <v>0</v>
      </c>
      <c r="FB20" s="97">
        <f t="shared" si="63"/>
        <v>0</v>
      </c>
      <c r="FC20" s="5">
        <f t="shared" si="64"/>
        <v>1</v>
      </c>
      <c r="FD20" s="99">
        <f t="shared" si="65"/>
        <v>1.7999999999999999E-2</v>
      </c>
      <c r="FE20" s="5">
        <f t="shared" si="66"/>
        <v>3</v>
      </c>
      <c r="FF20" s="99">
        <f t="shared" si="67"/>
        <v>0.6</v>
      </c>
      <c r="FG20" s="100">
        <f t="shared" si="68"/>
        <v>0</v>
      </c>
      <c r="FH20" s="100">
        <f t="shared" si="69"/>
        <v>0</v>
      </c>
      <c r="FI20" s="97">
        <f t="shared" si="70"/>
        <v>0</v>
      </c>
      <c r="FJ20" s="5">
        <f t="shared" si="71"/>
        <v>1</v>
      </c>
      <c r="FK20" s="99">
        <f t="shared" si="72"/>
        <v>1.7999999999999999E-2</v>
      </c>
      <c r="FL20" s="5">
        <f t="shared" si="73"/>
        <v>3</v>
      </c>
      <c r="FM20" s="99">
        <f t="shared" si="74"/>
        <v>0.6</v>
      </c>
      <c r="FN20" s="100">
        <f t="shared" si="75"/>
        <v>0</v>
      </c>
      <c r="FO20" s="100">
        <f t="shared" si="76"/>
        <v>0</v>
      </c>
      <c r="FP20" s="97">
        <f t="shared" si="77"/>
        <v>0</v>
      </c>
      <c r="FQ20" s="5">
        <f t="shared" si="78"/>
        <v>1</v>
      </c>
      <c r="FR20" s="99">
        <f t="shared" si="79"/>
        <v>1.7999999999999999E-2</v>
      </c>
      <c r="FS20" s="5">
        <f t="shared" si="80"/>
        <v>3</v>
      </c>
      <c r="FT20" s="99">
        <f t="shared" si="81"/>
        <v>0.6</v>
      </c>
      <c r="FU20" s="100">
        <f t="shared" si="82"/>
        <v>0</v>
      </c>
      <c r="FV20" s="100">
        <f t="shared" si="83"/>
        <v>0</v>
      </c>
      <c r="FW20" s="97">
        <f t="shared" si="84"/>
        <v>0</v>
      </c>
      <c r="FX20" s="5">
        <f t="shared" si="85"/>
        <v>1</v>
      </c>
      <c r="FY20" s="99">
        <f t="shared" si="86"/>
        <v>1.7999999999999999E-2</v>
      </c>
      <c r="FZ20" s="5">
        <f t="shared" si="87"/>
        <v>3</v>
      </c>
      <c r="GA20" s="99">
        <f t="shared" si="88"/>
        <v>0.6</v>
      </c>
      <c r="GB20" s="100">
        <f t="shared" si="89"/>
        <v>0</v>
      </c>
      <c r="GC20" s="100">
        <f t="shared" si="90"/>
        <v>0</v>
      </c>
      <c r="GD20" s="97">
        <f t="shared" si="91"/>
        <v>0</v>
      </c>
      <c r="GE20" s="5">
        <f t="shared" si="92"/>
        <v>1</v>
      </c>
      <c r="GF20" s="99">
        <f t="shared" si="93"/>
        <v>1.7999999999999999E-2</v>
      </c>
      <c r="GG20" s="5">
        <f t="shared" si="94"/>
        <v>3</v>
      </c>
      <c r="GH20" s="99">
        <f t="shared" si="95"/>
        <v>0.6</v>
      </c>
      <c r="GI20" s="99">
        <f t="shared" si="96"/>
        <v>0.6</v>
      </c>
    </row>
    <row r="21" spans="1:191" ht="219.75" customHeight="1">
      <c r="A21" s="82">
        <v>13</v>
      </c>
      <c r="B21" s="128" t="s">
        <v>629</v>
      </c>
      <c r="C21" s="95" t="s">
        <v>637</v>
      </c>
      <c r="D21" s="83" t="s">
        <v>280</v>
      </c>
      <c r="E21" s="84" t="s">
        <v>631</v>
      </c>
      <c r="F21" s="47" t="s">
        <v>318</v>
      </c>
      <c r="G21" s="84" t="s">
        <v>283</v>
      </c>
      <c r="H21" s="84" t="s">
        <v>330</v>
      </c>
      <c r="I21" s="86" t="s">
        <v>298</v>
      </c>
      <c r="J21" s="86" t="s">
        <v>286</v>
      </c>
      <c r="K21" s="86" t="s">
        <v>286</v>
      </c>
      <c r="L21" s="86" t="s">
        <v>286</v>
      </c>
      <c r="M21" s="86" t="s">
        <v>286</v>
      </c>
      <c r="N21" s="86" t="s">
        <v>286</v>
      </c>
      <c r="O21" s="86" t="s">
        <v>69</v>
      </c>
      <c r="P21" s="86" t="s">
        <v>286</v>
      </c>
      <c r="Q21" s="86" t="s">
        <v>286</v>
      </c>
      <c r="R21" s="86" t="s">
        <v>286</v>
      </c>
      <c r="S21" s="86" t="s">
        <v>69</v>
      </c>
      <c r="T21" s="86" t="s">
        <v>286</v>
      </c>
      <c r="U21" s="86" t="s">
        <v>69</v>
      </c>
      <c r="V21" s="86" t="s">
        <v>286</v>
      </c>
      <c r="W21" s="86" t="s">
        <v>286</v>
      </c>
      <c r="X21" s="86" t="s">
        <v>286</v>
      </c>
      <c r="Y21" s="86" t="s">
        <v>286</v>
      </c>
      <c r="Z21" s="86" t="s">
        <v>286</v>
      </c>
      <c r="AA21" s="86" t="s">
        <v>286</v>
      </c>
      <c r="AB21" s="86" t="s">
        <v>286</v>
      </c>
      <c r="AC21" s="88" t="str">
        <f t="shared" si="1"/>
        <v>1 - Muy Baja</v>
      </c>
      <c r="AD21" s="89">
        <f t="shared" si="2"/>
        <v>0.2</v>
      </c>
      <c r="AE21" s="88" t="str">
        <f t="shared" si="3"/>
        <v>3 - Moderado</v>
      </c>
      <c r="AF21" s="89">
        <f t="shared" si="4"/>
        <v>0.15789473684210525</v>
      </c>
      <c r="AG21" s="82" t="str">
        <f t="shared" si="5"/>
        <v>BAJO</v>
      </c>
      <c r="AH21" s="89">
        <f t="shared" si="6"/>
        <v>3.1578947368421054E-2</v>
      </c>
      <c r="AI21" s="123" t="s">
        <v>638</v>
      </c>
      <c r="AJ21" s="84" t="s">
        <v>633</v>
      </c>
      <c r="AK21" s="84" t="s">
        <v>601</v>
      </c>
      <c r="AL21" s="84" t="s">
        <v>602</v>
      </c>
      <c r="AM21" s="47" t="s">
        <v>296</v>
      </c>
      <c r="AN21" s="91" t="s">
        <v>295</v>
      </c>
      <c r="AO21" s="91" t="s">
        <v>293</v>
      </c>
      <c r="AP21" s="47" t="s">
        <v>294</v>
      </c>
      <c r="AQ21" s="47" t="s">
        <v>296</v>
      </c>
      <c r="AR21" s="91" t="s">
        <v>292</v>
      </c>
      <c r="AS21" s="91" t="s">
        <v>293</v>
      </c>
      <c r="AT21" s="47" t="s">
        <v>294</v>
      </c>
      <c r="AU21" s="47" t="s">
        <v>296</v>
      </c>
      <c r="AV21" s="91" t="s">
        <v>292</v>
      </c>
      <c r="AW21" s="91" t="s">
        <v>293</v>
      </c>
      <c r="AX21" s="47" t="s">
        <v>294</v>
      </c>
      <c r="AY21" s="47" t="s">
        <v>296</v>
      </c>
      <c r="AZ21" s="91" t="s">
        <v>295</v>
      </c>
      <c r="BA21" s="91" t="s">
        <v>293</v>
      </c>
      <c r="BB21" s="47" t="s">
        <v>294</v>
      </c>
      <c r="BC21" s="47"/>
      <c r="BD21" s="91"/>
      <c r="BE21" s="91"/>
      <c r="BF21" s="47"/>
      <c r="BG21" s="47"/>
      <c r="BH21" s="91"/>
      <c r="BI21" s="91"/>
      <c r="BJ21" s="47"/>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
        <v>298</v>
      </c>
      <c r="CM21" s="93">
        <f t="shared" si="97"/>
        <v>1.7999999999999999E-2</v>
      </c>
      <c r="CN21" s="92" t="s">
        <v>299</v>
      </c>
      <c r="CO21" s="93">
        <f t="shared" si="98"/>
        <v>0.6</v>
      </c>
      <c r="CP21" s="94" t="str">
        <f t="shared" si="99"/>
        <v>BAJO</v>
      </c>
      <c r="CQ21" s="89">
        <f t="shared" si="7"/>
        <v>1.0799999999999999E-2</v>
      </c>
      <c r="CR21" s="95" t="s">
        <v>610</v>
      </c>
      <c r="CS21" s="63">
        <f t="shared" si="0"/>
        <v>1.4000000000000001</v>
      </c>
      <c r="CT21" s="47"/>
      <c r="CU21" s="47" t="s">
        <v>634</v>
      </c>
      <c r="CV21" s="4" t="s">
        <v>605</v>
      </c>
      <c r="CW21" s="96"/>
      <c r="CX21" s="97">
        <f t="shared" si="8"/>
        <v>3</v>
      </c>
      <c r="CY21" s="98">
        <f t="shared" si="9"/>
        <v>3</v>
      </c>
      <c r="CZ21" s="97" t="str">
        <f t="shared" si="10"/>
        <v>Moderado</v>
      </c>
      <c r="DA21" s="99">
        <f t="shared" si="11"/>
        <v>0.6</v>
      </c>
      <c r="DB21" s="100">
        <f t="shared" si="12"/>
        <v>0.25</v>
      </c>
      <c r="DC21" s="100">
        <f t="shared" si="13"/>
        <v>0.25</v>
      </c>
      <c r="DD21" s="97">
        <f t="shared" si="14"/>
        <v>0.5</v>
      </c>
      <c r="DE21" s="5">
        <f t="shared" si="15"/>
        <v>1</v>
      </c>
      <c r="DF21" s="99">
        <f t="shared" si="16"/>
        <v>0.1</v>
      </c>
      <c r="DG21" s="5">
        <f t="shared" si="17"/>
        <v>3</v>
      </c>
      <c r="DH21" s="5"/>
      <c r="DI21" s="99">
        <f t="shared" si="18"/>
        <v>0.6</v>
      </c>
      <c r="DJ21" s="100">
        <f t="shared" si="19"/>
        <v>0.15</v>
      </c>
      <c r="DK21" s="100">
        <f t="shared" si="20"/>
        <v>0.25</v>
      </c>
      <c r="DL21" s="97">
        <f t="shared" si="21"/>
        <v>0.4</v>
      </c>
      <c r="DM21" s="5">
        <f t="shared" si="22"/>
        <v>1</v>
      </c>
      <c r="DN21" s="99">
        <f t="shared" si="23"/>
        <v>0.06</v>
      </c>
      <c r="DO21" s="5">
        <f t="shared" si="24"/>
        <v>3</v>
      </c>
      <c r="DP21" s="99">
        <f t="shared" si="25"/>
        <v>0.6</v>
      </c>
      <c r="DQ21" s="100">
        <f t="shared" si="26"/>
        <v>0.15</v>
      </c>
      <c r="DR21" s="100">
        <f t="shared" si="27"/>
        <v>0.25</v>
      </c>
      <c r="DS21" s="97">
        <f t="shared" si="28"/>
        <v>0.4</v>
      </c>
      <c r="DT21" s="5">
        <f t="shared" si="29"/>
        <v>1</v>
      </c>
      <c r="DU21" s="99">
        <f t="shared" si="30"/>
        <v>3.5999999999999997E-2</v>
      </c>
      <c r="DV21" s="5">
        <f t="shared" si="31"/>
        <v>3</v>
      </c>
      <c r="DW21" s="99">
        <f t="shared" si="32"/>
        <v>0.6</v>
      </c>
      <c r="DX21" s="100">
        <f t="shared" si="33"/>
        <v>0.25</v>
      </c>
      <c r="DY21" s="100">
        <f t="shared" si="34"/>
        <v>0.25</v>
      </c>
      <c r="DZ21" s="97">
        <f t="shared" si="35"/>
        <v>0.5</v>
      </c>
      <c r="EA21" s="5">
        <f t="shared" si="36"/>
        <v>1</v>
      </c>
      <c r="EB21" s="99">
        <f t="shared" si="37"/>
        <v>1.7999999999999999E-2</v>
      </c>
      <c r="EC21" s="5">
        <f t="shared" si="38"/>
        <v>3</v>
      </c>
      <c r="ED21" s="99">
        <f t="shared" si="39"/>
        <v>0.6</v>
      </c>
      <c r="EE21" s="100">
        <f t="shared" si="40"/>
        <v>0</v>
      </c>
      <c r="EF21" s="100">
        <f t="shared" si="41"/>
        <v>0</v>
      </c>
      <c r="EG21" s="97">
        <f t="shared" si="42"/>
        <v>0</v>
      </c>
      <c r="EH21" s="5">
        <f t="shared" si="43"/>
        <v>1</v>
      </c>
      <c r="EI21" s="99">
        <f t="shared" si="44"/>
        <v>1.7999999999999999E-2</v>
      </c>
      <c r="EJ21" s="5">
        <f t="shared" si="45"/>
        <v>3</v>
      </c>
      <c r="EK21" s="99">
        <f t="shared" si="46"/>
        <v>0.6</v>
      </c>
      <c r="EL21" s="100">
        <f t="shared" si="47"/>
        <v>0</v>
      </c>
      <c r="EM21" s="100">
        <f t="shared" si="48"/>
        <v>0</v>
      </c>
      <c r="EN21" s="97">
        <f t="shared" si="49"/>
        <v>0</v>
      </c>
      <c r="EO21" s="5">
        <f t="shared" si="50"/>
        <v>1</v>
      </c>
      <c r="EP21" s="99">
        <f t="shared" si="51"/>
        <v>1.7999999999999999E-2</v>
      </c>
      <c r="EQ21" s="5">
        <f t="shared" si="52"/>
        <v>3</v>
      </c>
      <c r="ER21" s="99">
        <f t="shared" si="53"/>
        <v>0.6</v>
      </c>
      <c r="ES21" s="100">
        <f t="shared" si="54"/>
        <v>0</v>
      </c>
      <c r="ET21" s="100">
        <f t="shared" si="55"/>
        <v>0</v>
      </c>
      <c r="EU21" s="97">
        <f t="shared" si="56"/>
        <v>0</v>
      </c>
      <c r="EV21" s="5">
        <f t="shared" si="57"/>
        <v>1</v>
      </c>
      <c r="EW21" s="99">
        <f t="shared" si="58"/>
        <v>1.7999999999999999E-2</v>
      </c>
      <c r="EX21" s="5">
        <f t="shared" si="59"/>
        <v>3</v>
      </c>
      <c r="EY21" s="99">
        <f t="shared" si="60"/>
        <v>0.6</v>
      </c>
      <c r="EZ21" s="100">
        <f t="shared" si="61"/>
        <v>0</v>
      </c>
      <c r="FA21" s="100">
        <f t="shared" si="62"/>
        <v>0</v>
      </c>
      <c r="FB21" s="97">
        <f t="shared" si="63"/>
        <v>0</v>
      </c>
      <c r="FC21" s="5">
        <f t="shared" si="64"/>
        <v>1</v>
      </c>
      <c r="FD21" s="99">
        <f t="shared" si="65"/>
        <v>1.7999999999999999E-2</v>
      </c>
      <c r="FE21" s="5">
        <f t="shared" si="66"/>
        <v>3</v>
      </c>
      <c r="FF21" s="99">
        <f t="shared" si="67"/>
        <v>0.6</v>
      </c>
      <c r="FG21" s="100">
        <f t="shared" si="68"/>
        <v>0</v>
      </c>
      <c r="FH21" s="100">
        <f t="shared" si="69"/>
        <v>0</v>
      </c>
      <c r="FI21" s="97">
        <f t="shared" si="70"/>
        <v>0</v>
      </c>
      <c r="FJ21" s="5">
        <f t="shared" si="71"/>
        <v>1</v>
      </c>
      <c r="FK21" s="99">
        <f t="shared" si="72"/>
        <v>1.7999999999999999E-2</v>
      </c>
      <c r="FL21" s="5">
        <f t="shared" si="73"/>
        <v>3</v>
      </c>
      <c r="FM21" s="99">
        <f t="shared" si="74"/>
        <v>0.6</v>
      </c>
      <c r="FN21" s="100">
        <f t="shared" si="75"/>
        <v>0</v>
      </c>
      <c r="FO21" s="100">
        <f t="shared" si="76"/>
        <v>0</v>
      </c>
      <c r="FP21" s="97">
        <f t="shared" si="77"/>
        <v>0</v>
      </c>
      <c r="FQ21" s="5">
        <f t="shared" si="78"/>
        <v>1</v>
      </c>
      <c r="FR21" s="99">
        <f t="shared" si="79"/>
        <v>1.7999999999999999E-2</v>
      </c>
      <c r="FS21" s="5">
        <f t="shared" si="80"/>
        <v>3</v>
      </c>
      <c r="FT21" s="99">
        <f t="shared" si="81"/>
        <v>0.6</v>
      </c>
      <c r="FU21" s="100">
        <f t="shared" si="82"/>
        <v>0</v>
      </c>
      <c r="FV21" s="100">
        <f t="shared" si="83"/>
        <v>0</v>
      </c>
      <c r="FW21" s="97">
        <f t="shared" si="84"/>
        <v>0</v>
      </c>
      <c r="FX21" s="5">
        <f t="shared" si="85"/>
        <v>1</v>
      </c>
      <c r="FY21" s="99">
        <f t="shared" si="86"/>
        <v>1.7999999999999999E-2</v>
      </c>
      <c r="FZ21" s="5">
        <f t="shared" si="87"/>
        <v>3</v>
      </c>
      <c r="GA21" s="99">
        <f t="shared" si="88"/>
        <v>0.6</v>
      </c>
      <c r="GB21" s="100">
        <f t="shared" si="89"/>
        <v>0</v>
      </c>
      <c r="GC21" s="100">
        <f t="shared" si="90"/>
        <v>0</v>
      </c>
      <c r="GD21" s="97">
        <f t="shared" si="91"/>
        <v>0</v>
      </c>
      <c r="GE21" s="5">
        <f t="shared" si="92"/>
        <v>1</v>
      </c>
      <c r="GF21" s="99">
        <f t="shared" si="93"/>
        <v>1.7999999999999999E-2</v>
      </c>
      <c r="GG21" s="5">
        <f t="shared" si="94"/>
        <v>3</v>
      </c>
      <c r="GH21" s="99">
        <f t="shared" si="95"/>
        <v>0.6</v>
      </c>
      <c r="GI21" s="99">
        <f t="shared" si="96"/>
        <v>0.6</v>
      </c>
    </row>
    <row r="22" spans="1:191" ht="219.75" customHeight="1">
      <c r="A22" s="82">
        <v>14</v>
      </c>
      <c r="B22" s="128" t="s">
        <v>629</v>
      </c>
      <c r="C22" s="95" t="s">
        <v>639</v>
      </c>
      <c r="D22" s="83" t="s">
        <v>304</v>
      </c>
      <c r="E22" s="84" t="s">
        <v>328</v>
      </c>
      <c r="F22" s="47" t="s">
        <v>318</v>
      </c>
      <c r="G22" s="84" t="s">
        <v>283</v>
      </c>
      <c r="H22" s="84" t="s">
        <v>330</v>
      </c>
      <c r="I22" s="86" t="s">
        <v>298</v>
      </c>
      <c r="J22" s="86" t="s">
        <v>286</v>
      </c>
      <c r="K22" s="86" t="s">
        <v>286</v>
      </c>
      <c r="L22" s="86" t="s">
        <v>286</v>
      </c>
      <c r="M22" s="86" t="s">
        <v>286</v>
      </c>
      <c r="N22" s="86" t="s">
        <v>286</v>
      </c>
      <c r="O22" s="86" t="s">
        <v>69</v>
      </c>
      <c r="P22" s="86" t="s">
        <v>286</v>
      </c>
      <c r="Q22" s="86" t="s">
        <v>286</v>
      </c>
      <c r="R22" s="86" t="s">
        <v>286</v>
      </c>
      <c r="S22" s="86" t="s">
        <v>69</v>
      </c>
      <c r="T22" s="86" t="s">
        <v>286</v>
      </c>
      <c r="U22" s="86" t="s">
        <v>69</v>
      </c>
      <c r="V22" s="86" t="s">
        <v>286</v>
      </c>
      <c r="W22" s="86" t="s">
        <v>286</v>
      </c>
      <c r="X22" s="86" t="s">
        <v>286</v>
      </c>
      <c r="Y22" s="86" t="s">
        <v>286</v>
      </c>
      <c r="Z22" s="86" t="s">
        <v>286</v>
      </c>
      <c r="AA22" s="86" t="s">
        <v>286</v>
      </c>
      <c r="AB22" s="86" t="s">
        <v>286</v>
      </c>
      <c r="AC22" s="88" t="str">
        <f t="shared" si="1"/>
        <v>1 - Muy Baja</v>
      </c>
      <c r="AD22" s="89">
        <f t="shared" si="2"/>
        <v>0.2</v>
      </c>
      <c r="AE22" s="88" t="str">
        <f t="shared" si="3"/>
        <v>3 - Moderado</v>
      </c>
      <c r="AF22" s="89">
        <f t="shared" si="4"/>
        <v>0.15789473684210525</v>
      </c>
      <c r="AG22" s="82" t="str">
        <f t="shared" si="5"/>
        <v>BAJO</v>
      </c>
      <c r="AH22" s="89">
        <f t="shared" si="6"/>
        <v>3.1578947368421054E-2</v>
      </c>
      <c r="AI22" s="123" t="s">
        <v>638</v>
      </c>
      <c r="AJ22" s="84" t="s">
        <v>633</v>
      </c>
      <c r="AK22" s="84" t="s">
        <v>601</v>
      </c>
      <c r="AL22" s="84" t="s">
        <v>602</v>
      </c>
      <c r="AM22" s="47" t="s">
        <v>296</v>
      </c>
      <c r="AN22" s="91" t="s">
        <v>295</v>
      </c>
      <c r="AO22" s="91" t="s">
        <v>293</v>
      </c>
      <c r="AP22" s="47" t="s">
        <v>294</v>
      </c>
      <c r="AQ22" s="47" t="s">
        <v>296</v>
      </c>
      <c r="AR22" s="91" t="s">
        <v>292</v>
      </c>
      <c r="AS22" s="91" t="s">
        <v>293</v>
      </c>
      <c r="AT22" s="47" t="s">
        <v>294</v>
      </c>
      <c r="AU22" s="47" t="s">
        <v>296</v>
      </c>
      <c r="AV22" s="91" t="s">
        <v>292</v>
      </c>
      <c r="AW22" s="91" t="s">
        <v>293</v>
      </c>
      <c r="AX22" s="47" t="s">
        <v>294</v>
      </c>
      <c r="AY22" s="47" t="s">
        <v>296</v>
      </c>
      <c r="AZ22" s="91" t="s">
        <v>295</v>
      </c>
      <c r="BA22" s="91" t="s">
        <v>293</v>
      </c>
      <c r="BB22" s="47" t="s">
        <v>294</v>
      </c>
      <c r="BC22" s="47"/>
      <c r="BD22" s="91"/>
      <c r="BE22" s="91"/>
      <c r="BF22" s="47"/>
      <c r="BG22" s="47"/>
      <c r="BH22" s="91"/>
      <c r="BI22" s="91"/>
      <c r="BJ22" s="47"/>
      <c r="BK22" s="47"/>
      <c r="BL22" s="91"/>
      <c r="BM22" s="91"/>
      <c r="BN22" s="47"/>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
        <v>298</v>
      </c>
      <c r="CM22" s="93">
        <f t="shared" si="97"/>
        <v>1.7999999999999999E-2</v>
      </c>
      <c r="CN22" s="92" t="s">
        <v>299</v>
      </c>
      <c r="CO22" s="93">
        <f t="shared" si="98"/>
        <v>0.6</v>
      </c>
      <c r="CP22" s="94" t="str">
        <f t="shared" si="99"/>
        <v>BAJO</v>
      </c>
      <c r="CQ22" s="89">
        <f t="shared" si="7"/>
        <v>1.0799999999999999E-2</v>
      </c>
      <c r="CR22" s="95" t="s">
        <v>607</v>
      </c>
      <c r="CS22" s="63">
        <f t="shared" si="0"/>
        <v>1.4000000000000001</v>
      </c>
      <c r="CT22" s="47"/>
      <c r="CU22" s="47" t="s">
        <v>634</v>
      </c>
      <c r="CV22" s="4" t="s">
        <v>605</v>
      </c>
      <c r="CW22" s="96"/>
      <c r="CX22" s="97">
        <f t="shared" si="8"/>
        <v>3</v>
      </c>
      <c r="CY22" s="98">
        <f t="shared" si="9"/>
        <v>3</v>
      </c>
      <c r="CZ22" s="97" t="str">
        <f t="shared" si="10"/>
        <v>Moderado</v>
      </c>
      <c r="DA22" s="99">
        <f t="shared" si="11"/>
        <v>0.6</v>
      </c>
      <c r="DB22" s="100">
        <f t="shared" si="12"/>
        <v>0.25</v>
      </c>
      <c r="DC22" s="100">
        <f t="shared" si="13"/>
        <v>0.25</v>
      </c>
      <c r="DD22" s="97">
        <f t="shared" si="14"/>
        <v>0.5</v>
      </c>
      <c r="DE22" s="5">
        <f t="shared" si="15"/>
        <v>1</v>
      </c>
      <c r="DF22" s="99">
        <f t="shared" si="16"/>
        <v>0.1</v>
      </c>
      <c r="DG22" s="5">
        <f t="shared" si="17"/>
        <v>3</v>
      </c>
      <c r="DH22" s="5"/>
      <c r="DI22" s="99">
        <f t="shared" si="18"/>
        <v>0.6</v>
      </c>
      <c r="DJ22" s="100">
        <f t="shared" si="19"/>
        <v>0.15</v>
      </c>
      <c r="DK22" s="100">
        <f t="shared" si="20"/>
        <v>0.25</v>
      </c>
      <c r="DL22" s="97">
        <f t="shared" si="21"/>
        <v>0.4</v>
      </c>
      <c r="DM22" s="5">
        <f t="shared" si="22"/>
        <v>1</v>
      </c>
      <c r="DN22" s="99">
        <f t="shared" si="23"/>
        <v>0.06</v>
      </c>
      <c r="DO22" s="5">
        <f t="shared" si="24"/>
        <v>3</v>
      </c>
      <c r="DP22" s="99">
        <f t="shared" si="25"/>
        <v>0.6</v>
      </c>
      <c r="DQ22" s="100">
        <f t="shared" si="26"/>
        <v>0.15</v>
      </c>
      <c r="DR22" s="100">
        <f t="shared" si="27"/>
        <v>0.25</v>
      </c>
      <c r="DS22" s="97">
        <f t="shared" si="28"/>
        <v>0.4</v>
      </c>
      <c r="DT22" s="5">
        <f t="shared" si="29"/>
        <v>1</v>
      </c>
      <c r="DU22" s="99">
        <f t="shared" si="30"/>
        <v>3.5999999999999997E-2</v>
      </c>
      <c r="DV22" s="5">
        <f t="shared" si="31"/>
        <v>3</v>
      </c>
      <c r="DW22" s="99">
        <f t="shared" si="32"/>
        <v>0.6</v>
      </c>
      <c r="DX22" s="100">
        <f t="shared" si="33"/>
        <v>0.25</v>
      </c>
      <c r="DY22" s="100">
        <f t="shared" si="34"/>
        <v>0.25</v>
      </c>
      <c r="DZ22" s="97">
        <f t="shared" si="35"/>
        <v>0.5</v>
      </c>
      <c r="EA22" s="5">
        <f t="shared" si="36"/>
        <v>1</v>
      </c>
      <c r="EB22" s="99">
        <f t="shared" si="37"/>
        <v>1.7999999999999999E-2</v>
      </c>
      <c r="EC22" s="5">
        <f t="shared" si="38"/>
        <v>3</v>
      </c>
      <c r="ED22" s="99">
        <f t="shared" si="39"/>
        <v>0.6</v>
      </c>
      <c r="EE22" s="100">
        <f t="shared" si="40"/>
        <v>0</v>
      </c>
      <c r="EF22" s="100">
        <f t="shared" si="41"/>
        <v>0</v>
      </c>
      <c r="EG22" s="97">
        <f t="shared" si="42"/>
        <v>0</v>
      </c>
      <c r="EH22" s="5">
        <f t="shared" si="43"/>
        <v>1</v>
      </c>
      <c r="EI22" s="99">
        <f t="shared" si="44"/>
        <v>1.7999999999999999E-2</v>
      </c>
      <c r="EJ22" s="5">
        <f t="shared" si="45"/>
        <v>3</v>
      </c>
      <c r="EK22" s="99">
        <f t="shared" si="46"/>
        <v>0.6</v>
      </c>
      <c r="EL22" s="100">
        <f t="shared" si="47"/>
        <v>0</v>
      </c>
      <c r="EM22" s="100">
        <f t="shared" si="48"/>
        <v>0</v>
      </c>
      <c r="EN22" s="97">
        <f t="shared" si="49"/>
        <v>0</v>
      </c>
      <c r="EO22" s="5">
        <f t="shared" si="50"/>
        <v>1</v>
      </c>
      <c r="EP22" s="99">
        <f t="shared" si="51"/>
        <v>1.7999999999999999E-2</v>
      </c>
      <c r="EQ22" s="5">
        <f t="shared" si="52"/>
        <v>3</v>
      </c>
      <c r="ER22" s="99">
        <f t="shared" si="53"/>
        <v>0.6</v>
      </c>
      <c r="ES22" s="100">
        <f t="shared" si="54"/>
        <v>0</v>
      </c>
      <c r="ET22" s="100">
        <f t="shared" si="55"/>
        <v>0</v>
      </c>
      <c r="EU22" s="97">
        <f t="shared" si="56"/>
        <v>0</v>
      </c>
      <c r="EV22" s="5">
        <f t="shared" si="57"/>
        <v>1</v>
      </c>
      <c r="EW22" s="99">
        <f t="shared" si="58"/>
        <v>1.7999999999999999E-2</v>
      </c>
      <c r="EX22" s="5">
        <f t="shared" si="59"/>
        <v>3</v>
      </c>
      <c r="EY22" s="99">
        <f t="shared" si="60"/>
        <v>0.6</v>
      </c>
      <c r="EZ22" s="100">
        <f t="shared" si="61"/>
        <v>0</v>
      </c>
      <c r="FA22" s="100">
        <f t="shared" si="62"/>
        <v>0</v>
      </c>
      <c r="FB22" s="97">
        <f t="shared" si="63"/>
        <v>0</v>
      </c>
      <c r="FC22" s="5">
        <f t="shared" si="64"/>
        <v>1</v>
      </c>
      <c r="FD22" s="99">
        <f t="shared" si="65"/>
        <v>1.7999999999999999E-2</v>
      </c>
      <c r="FE22" s="5">
        <f t="shared" si="66"/>
        <v>3</v>
      </c>
      <c r="FF22" s="99">
        <f t="shared" si="67"/>
        <v>0.6</v>
      </c>
      <c r="FG22" s="100">
        <f t="shared" si="68"/>
        <v>0</v>
      </c>
      <c r="FH22" s="100">
        <f t="shared" si="69"/>
        <v>0</v>
      </c>
      <c r="FI22" s="97">
        <f t="shared" si="70"/>
        <v>0</v>
      </c>
      <c r="FJ22" s="5">
        <f t="shared" si="71"/>
        <v>1</v>
      </c>
      <c r="FK22" s="99">
        <f t="shared" si="72"/>
        <v>1.7999999999999999E-2</v>
      </c>
      <c r="FL22" s="5">
        <f t="shared" si="73"/>
        <v>3</v>
      </c>
      <c r="FM22" s="99">
        <f t="shared" si="74"/>
        <v>0.6</v>
      </c>
      <c r="FN22" s="100">
        <f t="shared" si="75"/>
        <v>0</v>
      </c>
      <c r="FO22" s="100">
        <f t="shared" si="76"/>
        <v>0</v>
      </c>
      <c r="FP22" s="97">
        <f t="shared" si="77"/>
        <v>0</v>
      </c>
      <c r="FQ22" s="5">
        <f t="shared" si="78"/>
        <v>1</v>
      </c>
      <c r="FR22" s="99">
        <f t="shared" si="79"/>
        <v>1.7999999999999999E-2</v>
      </c>
      <c r="FS22" s="5">
        <f t="shared" si="80"/>
        <v>3</v>
      </c>
      <c r="FT22" s="99">
        <f t="shared" si="81"/>
        <v>0.6</v>
      </c>
      <c r="FU22" s="100">
        <f t="shared" si="82"/>
        <v>0</v>
      </c>
      <c r="FV22" s="100">
        <f t="shared" si="83"/>
        <v>0</v>
      </c>
      <c r="FW22" s="97">
        <f t="shared" si="84"/>
        <v>0</v>
      </c>
      <c r="FX22" s="5">
        <f t="shared" si="85"/>
        <v>1</v>
      </c>
      <c r="FY22" s="99">
        <f t="shared" si="86"/>
        <v>1.7999999999999999E-2</v>
      </c>
      <c r="FZ22" s="5">
        <f t="shared" si="87"/>
        <v>3</v>
      </c>
      <c r="GA22" s="99">
        <f t="shared" si="88"/>
        <v>0.6</v>
      </c>
      <c r="GB22" s="100">
        <f t="shared" si="89"/>
        <v>0</v>
      </c>
      <c r="GC22" s="100">
        <f t="shared" si="90"/>
        <v>0</v>
      </c>
      <c r="GD22" s="97">
        <f t="shared" si="91"/>
        <v>0</v>
      </c>
      <c r="GE22" s="5">
        <f t="shared" si="92"/>
        <v>1</v>
      </c>
      <c r="GF22" s="99">
        <f t="shared" si="93"/>
        <v>1.7999999999999999E-2</v>
      </c>
      <c r="GG22" s="5">
        <f t="shared" si="94"/>
        <v>3</v>
      </c>
      <c r="GH22" s="99">
        <f t="shared" si="95"/>
        <v>0.6</v>
      </c>
      <c r="GI22" s="99">
        <f t="shared" si="96"/>
        <v>0.6</v>
      </c>
    </row>
    <row r="23" spans="1:191" ht="219.75" customHeight="1">
      <c r="A23" s="82">
        <v>15</v>
      </c>
      <c r="B23" s="174" t="s">
        <v>640</v>
      </c>
      <c r="C23" s="95" t="s">
        <v>641</v>
      </c>
      <c r="D23" s="83" t="s">
        <v>280</v>
      </c>
      <c r="E23" s="84" t="s">
        <v>631</v>
      </c>
      <c r="F23" s="47" t="s">
        <v>318</v>
      </c>
      <c r="G23" s="84" t="s">
        <v>283</v>
      </c>
      <c r="H23" s="84" t="s">
        <v>330</v>
      </c>
      <c r="I23" s="86" t="s">
        <v>298</v>
      </c>
      <c r="J23" s="86" t="s">
        <v>286</v>
      </c>
      <c r="K23" s="86" t="s">
        <v>286</v>
      </c>
      <c r="L23" s="86" t="s">
        <v>286</v>
      </c>
      <c r="M23" s="86" t="s">
        <v>286</v>
      </c>
      <c r="N23" s="86" t="s">
        <v>286</v>
      </c>
      <c r="O23" s="86" t="s">
        <v>69</v>
      </c>
      <c r="P23" s="86" t="s">
        <v>286</v>
      </c>
      <c r="Q23" s="86" t="s">
        <v>286</v>
      </c>
      <c r="R23" s="86" t="s">
        <v>286</v>
      </c>
      <c r="S23" s="86" t="s">
        <v>69</v>
      </c>
      <c r="T23" s="86" t="s">
        <v>286</v>
      </c>
      <c r="U23" s="86" t="s">
        <v>69</v>
      </c>
      <c r="V23" s="86" t="s">
        <v>286</v>
      </c>
      <c r="W23" s="86" t="s">
        <v>286</v>
      </c>
      <c r="X23" s="86" t="s">
        <v>286</v>
      </c>
      <c r="Y23" s="86" t="s">
        <v>286</v>
      </c>
      <c r="Z23" s="86" t="s">
        <v>286</v>
      </c>
      <c r="AA23" s="86" t="s">
        <v>286</v>
      </c>
      <c r="AB23" s="86" t="s">
        <v>286</v>
      </c>
      <c r="AC23" s="88" t="str">
        <f t="shared" si="1"/>
        <v>1 - Muy Baja</v>
      </c>
      <c r="AD23" s="89">
        <f t="shared" si="2"/>
        <v>0.2</v>
      </c>
      <c r="AE23" s="88" t="str">
        <f t="shared" si="3"/>
        <v>3 - Moderado</v>
      </c>
      <c r="AF23" s="89">
        <f t="shared" si="4"/>
        <v>0.15789473684210525</v>
      </c>
      <c r="AG23" s="82" t="str">
        <f t="shared" si="5"/>
        <v>BAJO</v>
      </c>
      <c r="AH23" s="89">
        <f t="shared" si="6"/>
        <v>3.1578947368421054E-2</v>
      </c>
      <c r="AI23" s="123" t="s">
        <v>642</v>
      </c>
      <c r="AJ23" s="84" t="s">
        <v>633</v>
      </c>
      <c r="AK23" s="84" t="s">
        <v>643</v>
      </c>
      <c r="AL23" s="84" t="s">
        <v>644</v>
      </c>
      <c r="AM23" s="47" t="s">
        <v>296</v>
      </c>
      <c r="AN23" s="91" t="s">
        <v>292</v>
      </c>
      <c r="AO23" s="91" t="s">
        <v>293</v>
      </c>
      <c r="AP23" s="47" t="s">
        <v>294</v>
      </c>
      <c r="AQ23" s="47" t="s">
        <v>296</v>
      </c>
      <c r="AR23" s="91" t="s">
        <v>295</v>
      </c>
      <c r="AS23" s="91" t="s">
        <v>293</v>
      </c>
      <c r="AT23" s="47" t="s">
        <v>294</v>
      </c>
      <c r="AU23" s="47" t="s">
        <v>296</v>
      </c>
      <c r="AV23" s="91" t="s">
        <v>292</v>
      </c>
      <c r="AW23" s="91" t="s">
        <v>293</v>
      </c>
      <c r="AX23" s="47" t="s">
        <v>294</v>
      </c>
      <c r="AY23" s="47" t="s">
        <v>296</v>
      </c>
      <c r="AZ23" s="91" t="s">
        <v>295</v>
      </c>
      <c r="BA23" s="91" t="s">
        <v>293</v>
      </c>
      <c r="BB23" s="47" t="s">
        <v>294</v>
      </c>
      <c r="BC23" s="47" t="s">
        <v>296</v>
      </c>
      <c r="BD23" s="91" t="s">
        <v>295</v>
      </c>
      <c r="BE23" s="91" t="s">
        <v>293</v>
      </c>
      <c r="BF23" s="47" t="s">
        <v>294</v>
      </c>
      <c r="BG23" s="47" t="s">
        <v>296</v>
      </c>
      <c r="BH23" s="91" t="s">
        <v>292</v>
      </c>
      <c r="BI23" s="91" t="s">
        <v>293</v>
      </c>
      <c r="BJ23" s="47" t="s">
        <v>294</v>
      </c>
      <c r="BK23" s="47"/>
      <c r="BL23" s="91"/>
      <c r="BM23" s="91"/>
      <c r="BN23" s="47"/>
      <c r="BO23" s="47"/>
      <c r="BP23" s="91"/>
      <c r="BQ23" s="91"/>
      <c r="BR23" s="47"/>
      <c r="BS23" s="47"/>
      <c r="BT23" s="91"/>
      <c r="BU23" s="91"/>
      <c r="BV23" s="47"/>
      <c r="BW23" s="47"/>
      <c r="BX23" s="91"/>
      <c r="BY23" s="91"/>
      <c r="BZ23" s="47"/>
      <c r="CA23" s="47"/>
      <c r="CB23" s="91"/>
      <c r="CC23" s="91"/>
      <c r="CD23" s="47"/>
      <c r="CE23" s="47"/>
      <c r="CF23" s="91"/>
      <c r="CG23" s="91"/>
      <c r="CH23" s="47"/>
      <c r="CI23" s="91"/>
      <c r="CJ23" s="91"/>
      <c r="CK23" s="47"/>
      <c r="CL23" s="92" t="s">
        <v>298</v>
      </c>
      <c r="CM23" s="93">
        <f t="shared" si="97"/>
        <v>5.3999999999999994E-3</v>
      </c>
      <c r="CN23" s="92" t="s">
        <v>299</v>
      </c>
      <c r="CO23" s="93">
        <f t="shared" si="98"/>
        <v>0.6</v>
      </c>
      <c r="CP23" s="94" t="str">
        <f t="shared" si="99"/>
        <v>BAJO</v>
      </c>
      <c r="CQ23" s="89">
        <f t="shared" si="7"/>
        <v>3.2399999999999994E-3</v>
      </c>
      <c r="CR23" s="95" t="s">
        <v>610</v>
      </c>
      <c r="CS23" s="63">
        <f t="shared" si="0"/>
        <v>1.4000000000000001</v>
      </c>
      <c r="CT23" s="47"/>
      <c r="CU23" s="47" t="s">
        <v>645</v>
      </c>
      <c r="CV23" s="4" t="s">
        <v>605</v>
      </c>
      <c r="CW23" s="96"/>
      <c r="CX23" s="97">
        <f t="shared" si="8"/>
        <v>3</v>
      </c>
      <c r="CY23" s="98">
        <f t="shared" si="9"/>
        <v>3</v>
      </c>
      <c r="CZ23" s="97" t="str">
        <f t="shared" si="10"/>
        <v>Moderado</v>
      </c>
      <c r="DA23" s="99">
        <f t="shared" si="11"/>
        <v>0.6</v>
      </c>
      <c r="DB23" s="100">
        <f t="shared" si="12"/>
        <v>0.15</v>
      </c>
      <c r="DC23" s="100">
        <f t="shared" si="13"/>
        <v>0.25</v>
      </c>
      <c r="DD23" s="97">
        <f t="shared" si="14"/>
        <v>0.4</v>
      </c>
      <c r="DE23" s="5">
        <f t="shared" si="15"/>
        <v>1</v>
      </c>
      <c r="DF23" s="99">
        <f t="shared" si="16"/>
        <v>0.12</v>
      </c>
      <c r="DG23" s="5">
        <f t="shared" si="17"/>
        <v>3</v>
      </c>
      <c r="DH23" s="5"/>
      <c r="DI23" s="99">
        <f t="shared" si="18"/>
        <v>0.6</v>
      </c>
      <c r="DJ23" s="100">
        <f t="shared" si="19"/>
        <v>0.25</v>
      </c>
      <c r="DK23" s="100">
        <f t="shared" si="20"/>
        <v>0.25</v>
      </c>
      <c r="DL23" s="97">
        <f t="shared" si="21"/>
        <v>0.5</v>
      </c>
      <c r="DM23" s="5">
        <f t="shared" si="22"/>
        <v>1</v>
      </c>
      <c r="DN23" s="99">
        <f t="shared" si="23"/>
        <v>0.06</v>
      </c>
      <c r="DO23" s="5">
        <f t="shared" si="24"/>
        <v>3</v>
      </c>
      <c r="DP23" s="99">
        <f t="shared" si="25"/>
        <v>0.6</v>
      </c>
      <c r="DQ23" s="100">
        <f t="shared" si="26"/>
        <v>0.15</v>
      </c>
      <c r="DR23" s="100">
        <f t="shared" si="27"/>
        <v>0.25</v>
      </c>
      <c r="DS23" s="97">
        <f t="shared" si="28"/>
        <v>0.4</v>
      </c>
      <c r="DT23" s="5">
        <f t="shared" si="29"/>
        <v>1</v>
      </c>
      <c r="DU23" s="99">
        <f t="shared" si="30"/>
        <v>3.5999999999999997E-2</v>
      </c>
      <c r="DV23" s="5">
        <f t="shared" si="31"/>
        <v>3</v>
      </c>
      <c r="DW23" s="99">
        <f t="shared" si="32"/>
        <v>0.6</v>
      </c>
      <c r="DX23" s="100">
        <f t="shared" si="33"/>
        <v>0.25</v>
      </c>
      <c r="DY23" s="100">
        <f t="shared" si="34"/>
        <v>0.25</v>
      </c>
      <c r="DZ23" s="97">
        <f t="shared" si="35"/>
        <v>0.5</v>
      </c>
      <c r="EA23" s="5">
        <f t="shared" si="36"/>
        <v>1</v>
      </c>
      <c r="EB23" s="99">
        <f t="shared" si="37"/>
        <v>1.7999999999999999E-2</v>
      </c>
      <c r="EC23" s="5">
        <f t="shared" si="38"/>
        <v>3</v>
      </c>
      <c r="ED23" s="99">
        <f t="shared" si="39"/>
        <v>0.6</v>
      </c>
      <c r="EE23" s="100">
        <f t="shared" si="40"/>
        <v>0.25</v>
      </c>
      <c r="EF23" s="100">
        <f t="shared" si="41"/>
        <v>0.25</v>
      </c>
      <c r="EG23" s="97">
        <f t="shared" si="42"/>
        <v>0.5</v>
      </c>
      <c r="EH23" s="5">
        <f t="shared" si="43"/>
        <v>1</v>
      </c>
      <c r="EI23" s="99">
        <f t="shared" si="44"/>
        <v>8.9999999999999993E-3</v>
      </c>
      <c r="EJ23" s="5">
        <f t="shared" si="45"/>
        <v>3</v>
      </c>
      <c r="EK23" s="99">
        <f t="shared" si="46"/>
        <v>0.6</v>
      </c>
      <c r="EL23" s="100">
        <f t="shared" si="47"/>
        <v>0.15</v>
      </c>
      <c r="EM23" s="100">
        <f t="shared" si="48"/>
        <v>0.25</v>
      </c>
      <c r="EN23" s="97">
        <f t="shared" si="49"/>
        <v>0.4</v>
      </c>
      <c r="EO23" s="5">
        <f t="shared" si="50"/>
        <v>1</v>
      </c>
      <c r="EP23" s="99">
        <f t="shared" si="51"/>
        <v>5.3999999999999994E-3</v>
      </c>
      <c r="EQ23" s="5">
        <f t="shared" si="52"/>
        <v>3</v>
      </c>
      <c r="ER23" s="99">
        <f t="shared" si="53"/>
        <v>0.6</v>
      </c>
      <c r="ES23" s="100">
        <f t="shared" si="54"/>
        <v>0</v>
      </c>
      <c r="ET23" s="100">
        <f t="shared" si="55"/>
        <v>0</v>
      </c>
      <c r="EU23" s="97">
        <f t="shared" si="56"/>
        <v>0</v>
      </c>
      <c r="EV23" s="5">
        <f t="shared" si="57"/>
        <v>1</v>
      </c>
      <c r="EW23" s="99">
        <f t="shared" si="58"/>
        <v>5.3999999999999994E-3</v>
      </c>
      <c r="EX23" s="5">
        <f t="shared" si="59"/>
        <v>3</v>
      </c>
      <c r="EY23" s="99">
        <f t="shared" si="60"/>
        <v>0.6</v>
      </c>
      <c r="EZ23" s="100">
        <f t="shared" si="61"/>
        <v>0</v>
      </c>
      <c r="FA23" s="100">
        <f t="shared" si="62"/>
        <v>0</v>
      </c>
      <c r="FB23" s="97">
        <f t="shared" si="63"/>
        <v>0</v>
      </c>
      <c r="FC23" s="5">
        <f t="shared" si="64"/>
        <v>1</v>
      </c>
      <c r="FD23" s="99">
        <f t="shared" si="65"/>
        <v>5.3999999999999994E-3</v>
      </c>
      <c r="FE23" s="5">
        <f t="shared" si="66"/>
        <v>3</v>
      </c>
      <c r="FF23" s="99">
        <f t="shared" si="67"/>
        <v>0.6</v>
      </c>
      <c r="FG23" s="100">
        <f t="shared" si="68"/>
        <v>0</v>
      </c>
      <c r="FH23" s="100">
        <f t="shared" si="69"/>
        <v>0</v>
      </c>
      <c r="FI23" s="97">
        <f t="shared" si="70"/>
        <v>0</v>
      </c>
      <c r="FJ23" s="5">
        <f t="shared" si="71"/>
        <v>1</v>
      </c>
      <c r="FK23" s="99">
        <f t="shared" si="72"/>
        <v>5.3999999999999994E-3</v>
      </c>
      <c r="FL23" s="5">
        <f t="shared" si="73"/>
        <v>3</v>
      </c>
      <c r="FM23" s="99">
        <f t="shared" si="74"/>
        <v>0.6</v>
      </c>
      <c r="FN23" s="100">
        <f t="shared" si="75"/>
        <v>0</v>
      </c>
      <c r="FO23" s="100">
        <f t="shared" si="76"/>
        <v>0</v>
      </c>
      <c r="FP23" s="97">
        <f t="shared" si="77"/>
        <v>0</v>
      </c>
      <c r="FQ23" s="5">
        <f t="shared" si="78"/>
        <v>1</v>
      </c>
      <c r="FR23" s="99">
        <f t="shared" si="79"/>
        <v>5.3999999999999994E-3</v>
      </c>
      <c r="FS23" s="5">
        <f t="shared" si="80"/>
        <v>3</v>
      </c>
      <c r="FT23" s="99">
        <f t="shared" si="81"/>
        <v>0.6</v>
      </c>
      <c r="FU23" s="100">
        <f t="shared" si="82"/>
        <v>0</v>
      </c>
      <c r="FV23" s="100">
        <f t="shared" si="83"/>
        <v>0</v>
      </c>
      <c r="FW23" s="97">
        <f t="shared" si="84"/>
        <v>0</v>
      </c>
      <c r="FX23" s="5">
        <f t="shared" si="85"/>
        <v>1</v>
      </c>
      <c r="FY23" s="99">
        <f t="shared" si="86"/>
        <v>5.3999999999999994E-3</v>
      </c>
      <c r="FZ23" s="5">
        <f t="shared" si="87"/>
        <v>3</v>
      </c>
      <c r="GA23" s="99">
        <f t="shared" si="88"/>
        <v>0.6</v>
      </c>
      <c r="GB23" s="100">
        <f t="shared" si="89"/>
        <v>0</v>
      </c>
      <c r="GC23" s="100">
        <f t="shared" si="90"/>
        <v>0</v>
      </c>
      <c r="GD23" s="97">
        <f t="shared" si="91"/>
        <v>0</v>
      </c>
      <c r="GE23" s="5">
        <f t="shared" si="92"/>
        <v>1</v>
      </c>
      <c r="GF23" s="99">
        <f t="shared" si="93"/>
        <v>5.3999999999999994E-3</v>
      </c>
      <c r="GG23" s="5">
        <f t="shared" si="94"/>
        <v>3</v>
      </c>
      <c r="GH23" s="99">
        <f t="shared" si="95"/>
        <v>0.6</v>
      </c>
      <c r="GI23" s="99">
        <f t="shared" si="96"/>
        <v>0.6</v>
      </c>
    </row>
    <row r="24" spans="1:191" ht="219.75" customHeight="1">
      <c r="A24" s="82">
        <v>16</v>
      </c>
      <c r="B24" s="175" t="s">
        <v>640</v>
      </c>
      <c r="C24" s="95" t="s">
        <v>641</v>
      </c>
      <c r="D24" s="83" t="s">
        <v>304</v>
      </c>
      <c r="E24" s="84" t="s">
        <v>328</v>
      </c>
      <c r="F24" s="47" t="s">
        <v>318</v>
      </c>
      <c r="G24" s="84" t="s">
        <v>283</v>
      </c>
      <c r="H24" s="84" t="s">
        <v>330</v>
      </c>
      <c r="I24" s="86" t="s">
        <v>298</v>
      </c>
      <c r="J24" s="86" t="s">
        <v>286</v>
      </c>
      <c r="K24" s="86" t="s">
        <v>286</v>
      </c>
      <c r="L24" s="86" t="s">
        <v>286</v>
      </c>
      <c r="M24" s="86" t="s">
        <v>286</v>
      </c>
      <c r="N24" s="86" t="s">
        <v>286</v>
      </c>
      <c r="O24" s="86" t="s">
        <v>69</v>
      </c>
      <c r="P24" s="86" t="s">
        <v>286</v>
      </c>
      <c r="Q24" s="86" t="s">
        <v>286</v>
      </c>
      <c r="R24" s="86" t="s">
        <v>286</v>
      </c>
      <c r="S24" s="86" t="s">
        <v>69</v>
      </c>
      <c r="T24" s="86" t="s">
        <v>286</v>
      </c>
      <c r="U24" s="86" t="s">
        <v>69</v>
      </c>
      <c r="V24" s="86" t="s">
        <v>286</v>
      </c>
      <c r="W24" s="86" t="s">
        <v>286</v>
      </c>
      <c r="X24" s="86" t="s">
        <v>286</v>
      </c>
      <c r="Y24" s="86" t="s">
        <v>286</v>
      </c>
      <c r="Z24" s="86" t="s">
        <v>286</v>
      </c>
      <c r="AA24" s="86" t="s">
        <v>286</v>
      </c>
      <c r="AB24" s="86" t="s">
        <v>286</v>
      </c>
      <c r="AC24" s="88" t="str">
        <f t="shared" si="1"/>
        <v>1 - Muy Baja</v>
      </c>
      <c r="AD24" s="89">
        <f t="shared" si="2"/>
        <v>0.2</v>
      </c>
      <c r="AE24" s="88" t="str">
        <f t="shared" si="3"/>
        <v>3 - Moderado</v>
      </c>
      <c r="AF24" s="89">
        <f t="shared" si="4"/>
        <v>0.15789473684210525</v>
      </c>
      <c r="AG24" s="82" t="str">
        <f t="shared" si="5"/>
        <v>BAJO</v>
      </c>
      <c r="AH24" s="89">
        <f t="shared" si="6"/>
        <v>3.1578947368421054E-2</v>
      </c>
      <c r="AI24" s="123" t="s">
        <v>642</v>
      </c>
      <c r="AJ24" s="84" t="s">
        <v>646</v>
      </c>
      <c r="AK24" s="84" t="s">
        <v>643</v>
      </c>
      <c r="AL24" s="84" t="s">
        <v>644</v>
      </c>
      <c r="AM24" s="47" t="s">
        <v>296</v>
      </c>
      <c r="AN24" s="91" t="s">
        <v>292</v>
      </c>
      <c r="AO24" s="91" t="s">
        <v>293</v>
      </c>
      <c r="AP24" s="47" t="s">
        <v>294</v>
      </c>
      <c r="AQ24" s="47" t="s">
        <v>296</v>
      </c>
      <c r="AR24" s="91" t="s">
        <v>295</v>
      </c>
      <c r="AS24" s="91" t="s">
        <v>293</v>
      </c>
      <c r="AT24" s="47" t="s">
        <v>294</v>
      </c>
      <c r="AU24" s="47" t="s">
        <v>296</v>
      </c>
      <c r="AV24" s="91" t="s">
        <v>292</v>
      </c>
      <c r="AW24" s="91" t="s">
        <v>293</v>
      </c>
      <c r="AX24" s="47" t="s">
        <v>294</v>
      </c>
      <c r="AY24" s="47" t="s">
        <v>296</v>
      </c>
      <c r="AZ24" s="91" t="s">
        <v>295</v>
      </c>
      <c r="BA24" s="91" t="s">
        <v>293</v>
      </c>
      <c r="BB24" s="47" t="s">
        <v>294</v>
      </c>
      <c r="BC24" s="47" t="s">
        <v>296</v>
      </c>
      <c r="BD24" s="91" t="s">
        <v>295</v>
      </c>
      <c r="BE24" s="91" t="s">
        <v>293</v>
      </c>
      <c r="BF24" s="47" t="s">
        <v>294</v>
      </c>
      <c r="BG24" s="47" t="s">
        <v>296</v>
      </c>
      <c r="BH24" s="91" t="s">
        <v>292</v>
      </c>
      <c r="BI24" s="91" t="s">
        <v>293</v>
      </c>
      <c r="BJ24" s="47" t="s">
        <v>294</v>
      </c>
      <c r="BK24" s="47"/>
      <c r="BL24" s="91"/>
      <c r="BM24" s="91"/>
      <c r="BN24" s="47"/>
      <c r="BO24" s="47"/>
      <c r="BP24" s="91"/>
      <c r="BQ24" s="91"/>
      <c r="BR24" s="47"/>
      <c r="BS24" s="47"/>
      <c r="BT24" s="91"/>
      <c r="BU24" s="91"/>
      <c r="BV24" s="47"/>
      <c r="BW24" s="47"/>
      <c r="BX24" s="91"/>
      <c r="BY24" s="91"/>
      <c r="BZ24" s="47"/>
      <c r="CA24" s="47"/>
      <c r="CB24" s="91"/>
      <c r="CC24" s="91"/>
      <c r="CD24" s="47"/>
      <c r="CE24" s="47"/>
      <c r="CF24" s="91"/>
      <c r="CG24" s="91"/>
      <c r="CH24" s="47"/>
      <c r="CI24" s="91"/>
      <c r="CJ24" s="91"/>
      <c r="CK24" s="47"/>
      <c r="CL24" s="92" t="s">
        <v>298</v>
      </c>
      <c r="CM24" s="93">
        <f t="shared" si="97"/>
        <v>5.3999999999999994E-3</v>
      </c>
      <c r="CN24" s="92" t="s">
        <v>299</v>
      </c>
      <c r="CO24" s="93">
        <f t="shared" si="98"/>
        <v>0.6</v>
      </c>
      <c r="CP24" s="94" t="str">
        <f t="shared" si="99"/>
        <v>BAJO</v>
      </c>
      <c r="CQ24" s="89">
        <f t="shared" si="7"/>
        <v>3.2399999999999994E-3</v>
      </c>
      <c r="CR24" s="95" t="s">
        <v>607</v>
      </c>
      <c r="CS24" s="63">
        <f t="shared" si="0"/>
        <v>1.3</v>
      </c>
      <c r="CT24" s="47"/>
      <c r="CU24" s="47" t="s">
        <v>645</v>
      </c>
      <c r="CV24" s="4" t="s">
        <v>605</v>
      </c>
      <c r="CW24" s="96"/>
      <c r="CX24" s="97">
        <f t="shared" si="8"/>
        <v>3</v>
      </c>
      <c r="CY24" s="98">
        <f t="shared" si="9"/>
        <v>3</v>
      </c>
      <c r="CZ24" s="97" t="str">
        <f t="shared" si="10"/>
        <v>Moderado</v>
      </c>
      <c r="DA24" s="99">
        <f t="shared" si="11"/>
        <v>0.6</v>
      </c>
      <c r="DB24" s="100">
        <f t="shared" si="12"/>
        <v>0.15</v>
      </c>
      <c r="DC24" s="100">
        <f t="shared" si="13"/>
        <v>0.25</v>
      </c>
      <c r="DD24" s="97">
        <f t="shared" si="14"/>
        <v>0.4</v>
      </c>
      <c r="DE24" s="5">
        <f t="shared" si="15"/>
        <v>1</v>
      </c>
      <c r="DF24" s="99">
        <f t="shared" si="16"/>
        <v>0.12</v>
      </c>
      <c r="DG24" s="5">
        <f t="shared" si="17"/>
        <v>3</v>
      </c>
      <c r="DH24" s="5"/>
      <c r="DI24" s="99">
        <f t="shared" si="18"/>
        <v>0.6</v>
      </c>
      <c r="DJ24" s="100">
        <f t="shared" si="19"/>
        <v>0.25</v>
      </c>
      <c r="DK24" s="100">
        <f t="shared" si="20"/>
        <v>0.25</v>
      </c>
      <c r="DL24" s="97">
        <f t="shared" si="21"/>
        <v>0.5</v>
      </c>
      <c r="DM24" s="5">
        <f t="shared" si="22"/>
        <v>1</v>
      </c>
      <c r="DN24" s="99">
        <f t="shared" si="23"/>
        <v>0.06</v>
      </c>
      <c r="DO24" s="5">
        <f t="shared" si="24"/>
        <v>3</v>
      </c>
      <c r="DP24" s="99">
        <f t="shared" si="25"/>
        <v>0.6</v>
      </c>
      <c r="DQ24" s="100">
        <f t="shared" si="26"/>
        <v>0.15</v>
      </c>
      <c r="DR24" s="100">
        <f t="shared" si="27"/>
        <v>0.25</v>
      </c>
      <c r="DS24" s="97">
        <f t="shared" si="28"/>
        <v>0.4</v>
      </c>
      <c r="DT24" s="5">
        <f t="shared" si="29"/>
        <v>1</v>
      </c>
      <c r="DU24" s="99">
        <f t="shared" si="30"/>
        <v>3.5999999999999997E-2</v>
      </c>
      <c r="DV24" s="5">
        <f t="shared" si="31"/>
        <v>3</v>
      </c>
      <c r="DW24" s="99">
        <f t="shared" si="32"/>
        <v>0.6</v>
      </c>
      <c r="DX24" s="100">
        <f t="shared" si="33"/>
        <v>0.25</v>
      </c>
      <c r="DY24" s="100">
        <f t="shared" si="34"/>
        <v>0.25</v>
      </c>
      <c r="DZ24" s="97">
        <f t="shared" si="35"/>
        <v>0.5</v>
      </c>
      <c r="EA24" s="5">
        <f t="shared" si="36"/>
        <v>1</v>
      </c>
      <c r="EB24" s="99">
        <f t="shared" si="37"/>
        <v>1.7999999999999999E-2</v>
      </c>
      <c r="EC24" s="5">
        <f t="shared" si="38"/>
        <v>3</v>
      </c>
      <c r="ED24" s="99">
        <f t="shared" si="39"/>
        <v>0.6</v>
      </c>
      <c r="EE24" s="100">
        <f t="shared" si="40"/>
        <v>0.25</v>
      </c>
      <c r="EF24" s="100">
        <f t="shared" si="41"/>
        <v>0.25</v>
      </c>
      <c r="EG24" s="97">
        <f t="shared" si="42"/>
        <v>0.5</v>
      </c>
      <c r="EH24" s="5">
        <f t="shared" si="43"/>
        <v>1</v>
      </c>
      <c r="EI24" s="99">
        <f t="shared" si="44"/>
        <v>8.9999999999999993E-3</v>
      </c>
      <c r="EJ24" s="5">
        <f t="shared" si="45"/>
        <v>3</v>
      </c>
      <c r="EK24" s="99">
        <f t="shared" si="46"/>
        <v>0.6</v>
      </c>
      <c r="EL24" s="100">
        <f t="shared" si="47"/>
        <v>0.15</v>
      </c>
      <c r="EM24" s="100">
        <f t="shared" si="48"/>
        <v>0.25</v>
      </c>
      <c r="EN24" s="97">
        <f t="shared" si="49"/>
        <v>0.4</v>
      </c>
      <c r="EO24" s="5">
        <f t="shared" si="50"/>
        <v>1</v>
      </c>
      <c r="EP24" s="99">
        <f t="shared" si="51"/>
        <v>5.3999999999999994E-3</v>
      </c>
      <c r="EQ24" s="5">
        <f t="shared" si="52"/>
        <v>3</v>
      </c>
      <c r="ER24" s="99">
        <f t="shared" si="53"/>
        <v>0.6</v>
      </c>
      <c r="ES24" s="100">
        <f t="shared" si="54"/>
        <v>0</v>
      </c>
      <c r="ET24" s="100">
        <f t="shared" si="55"/>
        <v>0</v>
      </c>
      <c r="EU24" s="97">
        <f t="shared" si="56"/>
        <v>0</v>
      </c>
      <c r="EV24" s="5">
        <f t="shared" si="57"/>
        <v>1</v>
      </c>
      <c r="EW24" s="99">
        <f t="shared" si="58"/>
        <v>5.3999999999999994E-3</v>
      </c>
      <c r="EX24" s="5">
        <f t="shared" si="59"/>
        <v>3</v>
      </c>
      <c r="EY24" s="99">
        <f t="shared" si="60"/>
        <v>0.6</v>
      </c>
      <c r="EZ24" s="100">
        <f t="shared" si="61"/>
        <v>0</v>
      </c>
      <c r="FA24" s="100">
        <f t="shared" si="62"/>
        <v>0</v>
      </c>
      <c r="FB24" s="97">
        <f t="shared" si="63"/>
        <v>0</v>
      </c>
      <c r="FC24" s="5">
        <f t="shared" si="64"/>
        <v>1</v>
      </c>
      <c r="FD24" s="99">
        <f t="shared" si="65"/>
        <v>5.3999999999999994E-3</v>
      </c>
      <c r="FE24" s="5">
        <f t="shared" si="66"/>
        <v>3</v>
      </c>
      <c r="FF24" s="99">
        <f t="shared" si="67"/>
        <v>0.6</v>
      </c>
      <c r="FG24" s="100">
        <f t="shared" si="68"/>
        <v>0</v>
      </c>
      <c r="FH24" s="100">
        <f t="shared" si="69"/>
        <v>0</v>
      </c>
      <c r="FI24" s="97">
        <f t="shared" si="70"/>
        <v>0</v>
      </c>
      <c r="FJ24" s="5">
        <f t="shared" si="71"/>
        <v>1</v>
      </c>
      <c r="FK24" s="99">
        <f t="shared" si="72"/>
        <v>5.3999999999999994E-3</v>
      </c>
      <c r="FL24" s="5">
        <f t="shared" si="73"/>
        <v>3</v>
      </c>
      <c r="FM24" s="99">
        <f t="shared" si="74"/>
        <v>0.6</v>
      </c>
      <c r="FN24" s="100">
        <f t="shared" si="75"/>
        <v>0</v>
      </c>
      <c r="FO24" s="100">
        <f t="shared" si="76"/>
        <v>0</v>
      </c>
      <c r="FP24" s="97">
        <f t="shared" si="77"/>
        <v>0</v>
      </c>
      <c r="FQ24" s="5">
        <f t="shared" si="78"/>
        <v>1</v>
      </c>
      <c r="FR24" s="99">
        <f t="shared" si="79"/>
        <v>5.3999999999999994E-3</v>
      </c>
      <c r="FS24" s="5">
        <f t="shared" si="80"/>
        <v>3</v>
      </c>
      <c r="FT24" s="99">
        <f t="shared" si="81"/>
        <v>0.6</v>
      </c>
      <c r="FU24" s="100">
        <f t="shared" si="82"/>
        <v>0</v>
      </c>
      <c r="FV24" s="100">
        <f t="shared" si="83"/>
        <v>0</v>
      </c>
      <c r="FW24" s="97">
        <f t="shared" si="84"/>
        <v>0</v>
      </c>
      <c r="FX24" s="5">
        <f t="shared" si="85"/>
        <v>1</v>
      </c>
      <c r="FY24" s="99">
        <f t="shared" si="86"/>
        <v>5.3999999999999994E-3</v>
      </c>
      <c r="FZ24" s="5">
        <f t="shared" si="87"/>
        <v>3</v>
      </c>
      <c r="GA24" s="99">
        <f t="shared" si="88"/>
        <v>0.6</v>
      </c>
      <c r="GB24" s="100">
        <f t="shared" si="89"/>
        <v>0</v>
      </c>
      <c r="GC24" s="100">
        <f t="shared" si="90"/>
        <v>0</v>
      </c>
      <c r="GD24" s="97">
        <f t="shared" si="91"/>
        <v>0</v>
      </c>
      <c r="GE24" s="5">
        <f t="shared" si="92"/>
        <v>1</v>
      </c>
      <c r="GF24" s="99">
        <f t="shared" si="93"/>
        <v>5.3999999999999994E-3</v>
      </c>
      <c r="GG24" s="5">
        <f t="shared" si="94"/>
        <v>3</v>
      </c>
      <c r="GH24" s="99">
        <f t="shared" si="95"/>
        <v>0.6</v>
      </c>
      <c r="GI24" s="99">
        <f t="shared" si="96"/>
        <v>0.6</v>
      </c>
    </row>
    <row r="25" spans="1:191" ht="268.5" customHeight="1">
      <c r="A25" s="128">
        <v>17</v>
      </c>
      <c r="B25" s="128" t="s">
        <v>647</v>
      </c>
      <c r="C25" s="172" t="s">
        <v>648</v>
      </c>
      <c r="D25" s="83" t="s">
        <v>280</v>
      </c>
      <c r="E25" s="84" t="s">
        <v>631</v>
      </c>
      <c r="F25" s="47" t="s">
        <v>282</v>
      </c>
      <c r="G25" s="84" t="s">
        <v>283</v>
      </c>
      <c r="H25" s="84" t="s">
        <v>330</v>
      </c>
      <c r="I25" s="86" t="s">
        <v>298</v>
      </c>
      <c r="J25" s="86" t="s">
        <v>69</v>
      </c>
      <c r="K25" s="86" t="s">
        <v>69</v>
      </c>
      <c r="L25" s="86" t="s">
        <v>69</v>
      </c>
      <c r="M25" s="86" t="s">
        <v>286</v>
      </c>
      <c r="N25" s="86" t="s">
        <v>69</v>
      </c>
      <c r="O25" s="86" t="s">
        <v>69</v>
      </c>
      <c r="P25" s="86" t="s">
        <v>69</v>
      </c>
      <c r="Q25" s="86" t="s">
        <v>286</v>
      </c>
      <c r="R25" s="86" t="s">
        <v>286</v>
      </c>
      <c r="S25" s="86" t="s">
        <v>69</v>
      </c>
      <c r="T25" s="86" t="s">
        <v>286</v>
      </c>
      <c r="U25" s="86" t="s">
        <v>69</v>
      </c>
      <c r="V25" s="86" t="s">
        <v>69</v>
      </c>
      <c r="W25" s="86" t="s">
        <v>69</v>
      </c>
      <c r="X25" s="86" t="s">
        <v>286</v>
      </c>
      <c r="Y25" s="86" t="s">
        <v>69</v>
      </c>
      <c r="Z25" s="86" t="s">
        <v>286</v>
      </c>
      <c r="AA25" s="86" t="s">
        <v>286</v>
      </c>
      <c r="AB25" s="86" t="s">
        <v>286</v>
      </c>
      <c r="AC25" s="88" t="str">
        <f t="shared" si="1"/>
        <v>1 - Muy Baja</v>
      </c>
      <c r="AD25" s="89">
        <f t="shared" si="2"/>
        <v>0.2</v>
      </c>
      <c r="AE25" s="88" t="str">
        <f t="shared" si="3"/>
        <v>4 - Mayor</v>
      </c>
      <c r="AF25" s="89">
        <f t="shared" si="4"/>
        <v>0.57894736842105265</v>
      </c>
      <c r="AG25" s="82" t="str">
        <f t="shared" si="5"/>
        <v>BAJO</v>
      </c>
      <c r="AH25" s="89">
        <f t="shared" si="6"/>
        <v>0.11578947368421054</v>
      </c>
      <c r="AI25" s="123" t="s">
        <v>649</v>
      </c>
      <c r="AJ25" s="84" t="s">
        <v>502</v>
      </c>
      <c r="AK25" s="84" t="s">
        <v>650</v>
      </c>
      <c r="AL25" s="84" t="s">
        <v>651</v>
      </c>
      <c r="AM25" s="47" t="s">
        <v>296</v>
      </c>
      <c r="AN25" s="91" t="s">
        <v>292</v>
      </c>
      <c r="AO25" s="91" t="s">
        <v>293</v>
      </c>
      <c r="AP25" s="47" t="s">
        <v>294</v>
      </c>
      <c r="AQ25" s="47" t="s">
        <v>296</v>
      </c>
      <c r="AR25" s="91" t="s">
        <v>292</v>
      </c>
      <c r="AS25" s="91" t="s">
        <v>293</v>
      </c>
      <c r="AT25" s="47" t="s">
        <v>294</v>
      </c>
      <c r="AU25" s="47" t="s">
        <v>296</v>
      </c>
      <c r="AV25" s="91" t="s">
        <v>292</v>
      </c>
      <c r="AW25" s="91" t="s">
        <v>293</v>
      </c>
      <c r="AX25" s="47" t="s">
        <v>294</v>
      </c>
      <c r="AY25" s="47"/>
      <c r="AZ25" s="91"/>
      <c r="BA25" s="91"/>
      <c r="BB25" s="47"/>
      <c r="BC25" s="47"/>
      <c r="BD25" s="91"/>
      <c r="BE25" s="91"/>
      <c r="BF25" s="47"/>
      <c r="BG25" s="47"/>
      <c r="BH25" s="91"/>
      <c r="BI25" s="91"/>
      <c r="BJ25" s="47"/>
      <c r="BK25" s="47"/>
      <c r="BL25" s="91"/>
      <c r="BM25" s="91"/>
      <c r="BN25" s="47"/>
      <c r="BO25" s="47"/>
      <c r="BP25" s="91"/>
      <c r="BQ25" s="91"/>
      <c r="BR25" s="47"/>
      <c r="BS25" s="47"/>
      <c r="BT25" s="91"/>
      <c r="BU25" s="91"/>
      <c r="BV25" s="47"/>
      <c r="BW25" s="47"/>
      <c r="BX25" s="91"/>
      <c r="BY25" s="91"/>
      <c r="BZ25" s="47"/>
      <c r="CA25" s="47"/>
      <c r="CB25" s="91"/>
      <c r="CC25" s="91"/>
      <c r="CD25" s="47"/>
      <c r="CE25" s="47"/>
      <c r="CF25" s="91"/>
      <c r="CG25" s="91"/>
      <c r="CH25" s="47"/>
      <c r="CI25" s="91"/>
      <c r="CJ25" s="91"/>
      <c r="CK25" s="47"/>
      <c r="CL25" s="92" t="s">
        <v>298</v>
      </c>
      <c r="CM25" s="93">
        <f t="shared" si="97"/>
        <v>4.3199999999999995E-2</v>
      </c>
      <c r="CN25" s="92" t="s">
        <v>316</v>
      </c>
      <c r="CO25" s="93">
        <f t="shared" si="98"/>
        <v>0.8</v>
      </c>
      <c r="CP25" s="94" t="str">
        <f t="shared" si="99"/>
        <v>BAJO</v>
      </c>
      <c r="CQ25" s="89">
        <f t="shared" si="7"/>
        <v>3.456E-2</v>
      </c>
      <c r="CR25" s="95" t="s">
        <v>300</v>
      </c>
      <c r="CS25" s="63">
        <f t="shared" ref="CS25:CS54" si="100">IF(CP25="BAJO",0.1,IF(CP25="MODERADO",3,5))</f>
        <v>0.1</v>
      </c>
      <c r="CT25" s="47"/>
      <c r="CU25" s="47" t="s">
        <v>652</v>
      </c>
      <c r="CV25" s="4" t="s">
        <v>605</v>
      </c>
      <c r="CW25" s="96"/>
      <c r="CX25" s="97">
        <f t="shared" si="8"/>
        <v>11</v>
      </c>
      <c r="CY25" s="98">
        <f t="shared" si="9"/>
        <v>4</v>
      </c>
      <c r="CZ25" s="97" t="str">
        <f t="shared" si="10"/>
        <v>Mayor</v>
      </c>
      <c r="DA25" s="99">
        <f t="shared" si="11"/>
        <v>0.8</v>
      </c>
      <c r="DB25" s="100">
        <f t="shared" si="12"/>
        <v>0.15</v>
      </c>
      <c r="DC25" s="100">
        <f t="shared" si="13"/>
        <v>0.25</v>
      </c>
      <c r="DD25" s="97">
        <f t="shared" si="14"/>
        <v>0.4</v>
      </c>
      <c r="DE25" s="5">
        <f t="shared" si="15"/>
        <v>1</v>
      </c>
      <c r="DF25" s="99">
        <f t="shared" si="16"/>
        <v>0.12</v>
      </c>
      <c r="DG25" s="5">
        <f t="shared" si="17"/>
        <v>4</v>
      </c>
      <c r="DH25" s="5"/>
      <c r="DI25" s="99">
        <f t="shared" si="18"/>
        <v>0.8</v>
      </c>
      <c r="DJ25" s="100">
        <f t="shared" si="19"/>
        <v>0.15</v>
      </c>
      <c r="DK25" s="100">
        <f t="shared" si="20"/>
        <v>0.25</v>
      </c>
      <c r="DL25" s="97">
        <f t="shared" si="21"/>
        <v>0.4</v>
      </c>
      <c r="DM25" s="5">
        <f t="shared" si="22"/>
        <v>1</v>
      </c>
      <c r="DN25" s="99">
        <f t="shared" si="23"/>
        <v>7.1999999999999995E-2</v>
      </c>
      <c r="DO25" s="5">
        <f t="shared" si="24"/>
        <v>4</v>
      </c>
      <c r="DP25" s="99">
        <f t="shared" si="25"/>
        <v>0.8</v>
      </c>
      <c r="DQ25" s="100">
        <f t="shared" si="26"/>
        <v>0.15</v>
      </c>
      <c r="DR25" s="100">
        <f t="shared" si="27"/>
        <v>0.25</v>
      </c>
      <c r="DS25" s="97">
        <f t="shared" si="28"/>
        <v>0.4</v>
      </c>
      <c r="DT25" s="5">
        <f t="shared" si="29"/>
        <v>1</v>
      </c>
      <c r="DU25" s="99">
        <f t="shared" si="30"/>
        <v>4.3199999999999995E-2</v>
      </c>
      <c r="DV25" s="5">
        <f t="shared" si="31"/>
        <v>4</v>
      </c>
      <c r="DW25" s="99">
        <f t="shared" si="32"/>
        <v>0.8</v>
      </c>
      <c r="DX25" s="100">
        <f t="shared" si="33"/>
        <v>0</v>
      </c>
      <c r="DY25" s="100">
        <f t="shared" si="34"/>
        <v>0</v>
      </c>
      <c r="DZ25" s="97">
        <f t="shared" si="35"/>
        <v>0</v>
      </c>
      <c r="EA25" s="5">
        <f t="shared" si="36"/>
        <v>1</v>
      </c>
      <c r="EB25" s="99">
        <f t="shared" si="37"/>
        <v>4.3199999999999995E-2</v>
      </c>
      <c r="EC25" s="5">
        <f t="shared" si="38"/>
        <v>4</v>
      </c>
      <c r="ED25" s="99">
        <f t="shared" si="39"/>
        <v>0.8</v>
      </c>
      <c r="EE25" s="100">
        <f t="shared" si="40"/>
        <v>0</v>
      </c>
      <c r="EF25" s="100">
        <f t="shared" si="41"/>
        <v>0</v>
      </c>
      <c r="EG25" s="97">
        <f t="shared" si="42"/>
        <v>0</v>
      </c>
      <c r="EH25" s="5">
        <f t="shared" si="43"/>
        <v>1</v>
      </c>
      <c r="EI25" s="99">
        <f t="shared" si="44"/>
        <v>4.3199999999999995E-2</v>
      </c>
      <c r="EJ25" s="5">
        <f t="shared" si="45"/>
        <v>4</v>
      </c>
      <c r="EK25" s="99">
        <f t="shared" si="46"/>
        <v>0.8</v>
      </c>
      <c r="EL25" s="100">
        <f t="shared" si="47"/>
        <v>0</v>
      </c>
      <c r="EM25" s="100">
        <f t="shared" si="48"/>
        <v>0</v>
      </c>
      <c r="EN25" s="97">
        <f t="shared" si="49"/>
        <v>0</v>
      </c>
      <c r="EO25" s="5">
        <f t="shared" si="50"/>
        <v>1</v>
      </c>
      <c r="EP25" s="99">
        <f t="shared" si="51"/>
        <v>4.3199999999999995E-2</v>
      </c>
      <c r="EQ25" s="5">
        <f t="shared" si="52"/>
        <v>4</v>
      </c>
      <c r="ER25" s="99">
        <f t="shared" si="53"/>
        <v>0.8</v>
      </c>
      <c r="ES25" s="100">
        <f t="shared" si="54"/>
        <v>0</v>
      </c>
      <c r="ET25" s="100">
        <f t="shared" si="55"/>
        <v>0</v>
      </c>
      <c r="EU25" s="97">
        <f t="shared" si="56"/>
        <v>0</v>
      </c>
      <c r="EV25" s="5">
        <f t="shared" si="57"/>
        <v>1</v>
      </c>
      <c r="EW25" s="99">
        <f t="shared" si="58"/>
        <v>4.3199999999999995E-2</v>
      </c>
      <c r="EX25" s="5">
        <f t="shared" si="59"/>
        <v>4</v>
      </c>
      <c r="EY25" s="99">
        <f t="shared" si="60"/>
        <v>0.8</v>
      </c>
      <c r="EZ25" s="100">
        <f t="shared" si="61"/>
        <v>0</v>
      </c>
      <c r="FA25" s="100">
        <f t="shared" si="62"/>
        <v>0</v>
      </c>
      <c r="FB25" s="97">
        <f t="shared" si="63"/>
        <v>0</v>
      </c>
      <c r="FC25" s="5">
        <f t="shared" si="64"/>
        <v>1</v>
      </c>
      <c r="FD25" s="99">
        <f t="shared" si="65"/>
        <v>4.3199999999999995E-2</v>
      </c>
      <c r="FE25" s="5">
        <f t="shared" si="66"/>
        <v>4</v>
      </c>
      <c r="FF25" s="99">
        <f t="shared" si="67"/>
        <v>0.8</v>
      </c>
      <c r="FG25" s="100">
        <f t="shared" si="68"/>
        <v>0</v>
      </c>
      <c r="FH25" s="100">
        <f t="shared" si="69"/>
        <v>0</v>
      </c>
      <c r="FI25" s="97">
        <f t="shared" si="70"/>
        <v>0</v>
      </c>
      <c r="FJ25" s="5">
        <f t="shared" si="71"/>
        <v>1</v>
      </c>
      <c r="FK25" s="99">
        <f t="shared" si="72"/>
        <v>4.3199999999999995E-2</v>
      </c>
      <c r="FL25" s="5">
        <f t="shared" si="73"/>
        <v>4</v>
      </c>
      <c r="FM25" s="99">
        <f t="shared" si="74"/>
        <v>0.8</v>
      </c>
      <c r="FN25" s="100">
        <f t="shared" si="75"/>
        <v>0</v>
      </c>
      <c r="FO25" s="100">
        <f t="shared" si="76"/>
        <v>0</v>
      </c>
      <c r="FP25" s="97">
        <f t="shared" si="77"/>
        <v>0</v>
      </c>
      <c r="FQ25" s="5">
        <f t="shared" si="78"/>
        <v>1</v>
      </c>
      <c r="FR25" s="99">
        <f t="shared" si="79"/>
        <v>4.3199999999999995E-2</v>
      </c>
      <c r="FS25" s="5">
        <f t="shared" si="80"/>
        <v>4</v>
      </c>
      <c r="FT25" s="99">
        <f t="shared" si="81"/>
        <v>0.8</v>
      </c>
      <c r="FU25" s="100">
        <f t="shared" si="82"/>
        <v>0</v>
      </c>
      <c r="FV25" s="100">
        <f t="shared" si="83"/>
        <v>0</v>
      </c>
      <c r="FW25" s="97">
        <f t="shared" si="84"/>
        <v>0</v>
      </c>
      <c r="FX25" s="5">
        <f t="shared" si="85"/>
        <v>1</v>
      </c>
      <c r="FY25" s="99">
        <f t="shared" si="86"/>
        <v>4.3199999999999995E-2</v>
      </c>
      <c r="FZ25" s="5">
        <f t="shared" si="87"/>
        <v>4</v>
      </c>
      <c r="GA25" s="99">
        <f t="shared" si="88"/>
        <v>0.8</v>
      </c>
      <c r="GB25" s="100">
        <f t="shared" si="89"/>
        <v>0</v>
      </c>
      <c r="GC25" s="100">
        <f t="shared" si="90"/>
        <v>0</v>
      </c>
      <c r="GD25" s="97">
        <f t="shared" si="91"/>
        <v>0</v>
      </c>
      <c r="GE25" s="5">
        <f t="shared" si="92"/>
        <v>1</v>
      </c>
      <c r="GF25" s="99">
        <f t="shared" si="93"/>
        <v>4.3199999999999995E-2</v>
      </c>
      <c r="GG25" s="5">
        <f t="shared" si="94"/>
        <v>4</v>
      </c>
      <c r="GH25" s="99">
        <f t="shared" si="95"/>
        <v>0.8</v>
      </c>
      <c r="GI25" s="99">
        <f t="shared" si="96"/>
        <v>0.8</v>
      </c>
    </row>
    <row r="26" spans="1:191" ht="219.75" customHeight="1">
      <c r="A26" s="82">
        <v>18</v>
      </c>
      <c r="B26" s="128" t="s">
        <v>647</v>
      </c>
      <c r="C26" s="172" t="s">
        <v>653</v>
      </c>
      <c r="D26" s="83" t="s">
        <v>304</v>
      </c>
      <c r="E26" s="84" t="s">
        <v>328</v>
      </c>
      <c r="F26" s="47" t="s">
        <v>318</v>
      </c>
      <c r="G26" s="84" t="s">
        <v>283</v>
      </c>
      <c r="H26" s="84" t="s">
        <v>330</v>
      </c>
      <c r="I26" s="86" t="s">
        <v>298</v>
      </c>
      <c r="J26" s="86" t="s">
        <v>69</v>
      </c>
      <c r="K26" s="86" t="s">
        <v>69</v>
      </c>
      <c r="L26" s="86" t="s">
        <v>69</v>
      </c>
      <c r="M26" s="86" t="s">
        <v>286</v>
      </c>
      <c r="N26" s="86" t="s">
        <v>69</v>
      </c>
      <c r="O26" s="86" t="s">
        <v>69</v>
      </c>
      <c r="P26" s="86" t="s">
        <v>69</v>
      </c>
      <c r="Q26" s="86" t="s">
        <v>286</v>
      </c>
      <c r="R26" s="86" t="s">
        <v>286</v>
      </c>
      <c r="S26" s="86" t="s">
        <v>69</v>
      </c>
      <c r="T26" s="86" t="s">
        <v>286</v>
      </c>
      <c r="U26" s="86" t="s">
        <v>69</v>
      </c>
      <c r="V26" s="86" t="s">
        <v>69</v>
      </c>
      <c r="W26" s="86" t="s">
        <v>69</v>
      </c>
      <c r="X26" s="86" t="s">
        <v>286</v>
      </c>
      <c r="Y26" s="86" t="s">
        <v>69</v>
      </c>
      <c r="Z26" s="86" t="s">
        <v>286</v>
      </c>
      <c r="AA26" s="86" t="s">
        <v>286</v>
      </c>
      <c r="AB26" s="86" t="s">
        <v>286</v>
      </c>
      <c r="AC26" s="88" t="str">
        <f t="shared" si="1"/>
        <v>1 - Muy Baja</v>
      </c>
      <c r="AD26" s="89">
        <f t="shared" si="2"/>
        <v>0.2</v>
      </c>
      <c r="AE26" s="88" t="str">
        <f t="shared" si="3"/>
        <v>4 - Mayor</v>
      </c>
      <c r="AF26" s="89">
        <f t="shared" si="4"/>
        <v>0.57894736842105265</v>
      </c>
      <c r="AG26" s="82" t="str">
        <f t="shared" si="5"/>
        <v>BAJO</v>
      </c>
      <c r="AH26" s="89">
        <f t="shared" si="6"/>
        <v>0.11578947368421054</v>
      </c>
      <c r="AI26" s="123" t="s">
        <v>649</v>
      </c>
      <c r="AJ26" s="84" t="s">
        <v>502</v>
      </c>
      <c r="AK26" s="84" t="s">
        <v>650</v>
      </c>
      <c r="AL26" s="84" t="s">
        <v>651</v>
      </c>
      <c r="AM26" s="47" t="s">
        <v>296</v>
      </c>
      <c r="AN26" s="91" t="s">
        <v>292</v>
      </c>
      <c r="AO26" s="91" t="s">
        <v>293</v>
      </c>
      <c r="AP26" s="47" t="s">
        <v>294</v>
      </c>
      <c r="AQ26" s="47" t="s">
        <v>296</v>
      </c>
      <c r="AR26" s="91" t="s">
        <v>292</v>
      </c>
      <c r="AS26" s="91" t="s">
        <v>293</v>
      </c>
      <c r="AT26" s="47" t="s">
        <v>294</v>
      </c>
      <c r="AU26" s="47" t="s">
        <v>296</v>
      </c>
      <c r="AV26" s="91" t="s">
        <v>292</v>
      </c>
      <c r="AW26" s="91" t="s">
        <v>293</v>
      </c>
      <c r="AX26" s="47" t="s">
        <v>294</v>
      </c>
      <c r="AY26" s="47"/>
      <c r="AZ26" s="91"/>
      <c r="BA26" s="91"/>
      <c r="BB26" s="47"/>
      <c r="BC26" s="47"/>
      <c r="BD26" s="91"/>
      <c r="BE26" s="91"/>
      <c r="BF26" s="47"/>
      <c r="BG26" s="47"/>
      <c r="BH26" s="91"/>
      <c r="BI26" s="91"/>
      <c r="BJ26" s="47"/>
      <c r="BK26" s="47"/>
      <c r="BL26" s="91"/>
      <c r="BM26" s="91"/>
      <c r="BN26" s="47"/>
      <c r="BO26" s="47"/>
      <c r="BP26" s="91"/>
      <c r="BQ26" s="91"/>
      <c r="BR26" s="47"/>
      <c r="BS26" s="47"/>
      <c r="BT26" s="91"/>
      <c r="BU26" s="91"/>
      <c r="BV26" s="47"/>
      <c r="BW26" s="47"/>
      <c r="BX26" s="91"/>
      <c r="BY26" s="91"/>
      <c r="BZ26" s="47"/>
      <c r="CA26" s="47"/>
      <c r="CB26" s="91"/>
      <c r="CC26" s="91"/>
      <c r="CD26" s="47"/>
      <c r="CE26" s="47"/>
      <c r="CF26" s="91"/>
      <c r="CG26" s="91"/>
      <c r="CH26" s="47"/>
      <c r="CI26" s="91"/>
      <c r="CJ26" s="91"/>
      <c r="CK26" s="47"/>
      <c r="CL26" s="92" t="s">
        <v>298</v>
      </c>
      <c r="CM26" s="93">
        <f t="shared" si="97"/>
        <v>4.3199999999999995E-2</v>
      </c>
      <c r="CN26" s="92" t="s">
        <v>316</v>
      </c>
      <c r="CO26" s="93">
        <f t="shared" si="98"/>
        <v>0.8</v>
      </c>
      <c r="CP26" s="94" t="str">
        <f t="shared" si="99"/>
        <v>BAJO</v>
      </c>
      <c r="CQ26" s="89">
        <f t="shared" si="7"/>
        <v>3.456E-2</v>
      </c>
      <c r="CR26" s="95" t="s">
        <v>309</v>
      </c>
      <c r="CS26" s="63">
        <f t="shared" si="100"/>
        <v>0.1</v>
      </c>
      <c r="CT26" s="47"/>
      <c r="CU26" s="47" t="s">
        <v>654</v>
      </c>
      <c r="CV26" s="4" t="s">
        <v>605</v>
      </c>
      <c r="CW26" s="96"/>
      <c r="CX26" s="97">
        <f t="shared" si="8"/>
        <v>11</v>
      </c>
      <c r="CY26" s="98">
        <f t="shared" si="9"/>
        <v>4</v>
      </c>
      <c r="CZ26" s="97" t="str">
        <f t="shared" si="10"/>
        <v>Mayor</v>
      </c>
      <c r="DA26" s="99">
        <f t="shared" si="11"/>
        <v>0.8</v>
      </c>
      <c r="DB26" s="100">
        <f t="shared" si="12"/>
        <v>0.15</v>
      </c>
      <c r="DC26" s="100">
        <f t="shared" si="13"/>
        <v>0.25</v>
      </c>
      <c r="DD26" s="97">
        <f t="shared" si="14"/>
        <v>0.4</v>
      </c>
      <c r="DE26" s="5">
        <f t="shared" si="15"/>
        <v>1</v>
      </c>
      <c r="DF26" s="99">
        <f t="shared" si="16"/>
        <v>0.12</v>
      </c>
      <c r="DG26" s="5">
        <f t="shared" si="17"/>
        <v>4</v>
      </c>
      <c r="DH26" s="5"/>
      <c r="DI26" s="99">
        <f t="shared" si="18"/>
        <v>0.8</v>
      </c>
      <c r="DJ26" s="100">
        <f t="shared" si="19"/>
        <v>0.15</v>
      </c>
      <c r="DK26" s="100">
        <f t="shared" si="20"/>
        <v>0.25</v>
      </c>
      <c r="DL26" s="97">
        <f t="shared" si="21"/>
        <v>0.4</v>
      </c>
      <c r="DM26" s="5">
        <f t="shared" si="22"/>
        <v>1</v>
      </c>
      <c r="DN26" s="99">
        <f t="shared" si="23"/>
        <v>7.1999999999999995E-2</v>
      </c>
      <c r="DO26" s="5">
        <f t="shared" si="24"/>
        <v>4</v>
      </c>
      <c r="DP26" s="99">
        <f t="shared" si="25"/>
        <v>0.8</v>
      </c>
      <c r="DQ26" s="100">
        <f t="shared" si="26"/>
        <v>0.15</v>
      </c>
      <c r="DR26" s="100">
        <f t="shared" si="27"/>
        <v>0.25</v>
      </c>
      <c r="DS26" s="97">
        <f t="shared" si="28"/>
        <v>0.4</v>
      </c>
      <c r="DT26" s="5">
        <f t="shared" si="29"/>
        <v>1</v>
      </c>
      <c r="DU26" s="99">
        <f t="shared" si="30"/>
        <v>4.3199999999999995E-2</v>
      </c>
      <c r="DV26" s="5">
        <f t="shared" si="31"/>
        <v>4</v>
      </c>
      <c r="DW26" s="99">
        <f t="shared" si="32"/>
        <v>0.8</v>
      </c>
      <c r="DX26" s="100">
        <f t="shared" si="33"/>
        <v>0</v>
      </c>
      <c r="DY26" s="100">
        <f t="shared" si="34"/>
        <v>0</v>
      </c>
      <c r="DZ26" s="97">
        <f t="shared" si="35"/>
        <v>0</v>
      </c>
      <c r="EA26" s="5">
        <f t="shared" si="36"/>
        <v>1</v>
      </c>
      <c r="EB26" s="99">
        <f t="shared" si="37"/>
        <v>4.3199999999999995E-2</v>
      </c>
      <c r="EC26" s="5">
        <f t="shared" si="38"/>
        <v>4</v>
      </c>
      <c r="ED26" s="99">
        <f t="shared" si="39"/>
        <v>0.8</v>
      </c>
      <c r="EE26" s="100">
        <f t="shared" si="40"/>
        <v>0</v>
      </c>
      <c r="EF26" s="100">
        <f t="shared" si="41"/>
        <v>0</v>
      </c>
      <c r="EG26" s="97">
        <f t="shared" si="42"/>
        <v>0</v>
      </c>
      <c r="EH26" s="5">
        <f t="shared" si="43"/>
        <v>1</v>
      </c>
      <c r="EI26" s="99">
        <f t="shared" si="44"/>
        <v>4.3199999999999995E-2</v>
      </c>
      <c r="EJ26" s="5">
        <f t="shared" si="45"/>
        <v>4</v>
      </c>
      <c r="EK26" s="99">
        <f t="shared" si="46"/>
        <v>0.8</v>
      </c>
      <c r="EL26" s="100">
        <f t="shared" si="47"/>
        <v>0</v>
      </c>
      <c r="EM26" s="100">
        <f t="shared" si="48"/>
        <v>0</v>
      </c>
      <c r="EN26" s="97">
        <f t="shared" si="49"/>
        <v>0</v>
      </c>
      <c r="EO26" s="5">
        <f t="shared" si="50"/>
        <v>1</v>
      </c>
      <c r="EP26" s="99">
        <f t="shared" si="51"/>
        <v>4.3199999999999995E-2</v>
      </c>
      <c r="EQ26" s="5">
        <f t="shared" si="52"/>
        <v>4</v>
      </c>
      <c r="ER26" s="99">
        <f t="shared" si="53"/>
        <v>0.8</v>
      </c>
      <c r="ES26" s="100">
        <f t="shared" si="54"/>
        <v>0</v>
      </c>
      <c r="ET26" s="100">
        <f t="shared" si="55"/>
        <v>0</v>
      </c>
      <c r="EU26" s="97">
        <f t="shared" si="56"/>
        <v>0</v>
      </c>
      <c r="EV26" s="5">
        <f t="shared" si="57"/>
        <v>1</v>
      </c>
      <c r="EW26" s="99">
        <f t="shared" si="58"/>
        <v>4.3199999999999995E-2</v>
      </c>
      <c r="EX26" s="5">
        <f t="shared" si="59"/>
        <v>4</v>
      </c>
      <c r="EY26" s="99">
        <f t="shared" si="60"/>
        <v>0.8</v>
      </c>
      <c r="EZ26" s="100">
        <f t="shared" si="61"/>
        <v>0</v>
      </c>
      <c r="FA26" s="100">
        <f t="shared" si="62"/>
        <v>0</v>
      </c>
      <c r="FB26" s="97">
        <f t="shared" si="63"/>
        <v>0</v>
      </c>
      <c r="FC26" s="5">
        <f t="shared" si="64"/>
        <v>1</v>
      </c>
      <c r="FD26" s="99">
        <f t="shared" si="65"/>
        <v>4.3199999999999995E-2</v>
      </c>
      <c r="FE26" s="5">
        <f t="shared" si="66"/>
        <v>4</v>
      </c>
      <c r="FF26" s="99">
        <f t="shared" si="67"/>
        <v>0.8</v>
      </c>
      <c r="FG26" s="100">
        <f t="shared" si="68"/>
        <v>0</v>
      </c>
      <c r="FH26" s="100">
        <f t="shared" si="69"/>
        <v>0</v>
      </c>
      <c r="FI26" s="97">
        <f t="shared" si="70"/>
        <v>0</v>
      </c>
      <c r="FJ26" s="5">
        <f t="shared" si="71"/>
        <v>1</v>
      </c>
      <c r="FK26" s="99">
        <f t="shared" si="72"/>
        <v>4.3199999999999995E-2</v>
      </c>
      <c r="FL26" s="5">
        <f t="shared" si="73"/>
        <v>4</v>
      </c>
      <c r="FM26" s="99">
        <f t="shared" si="74"/>
        <v>0.8</v>
      </c>
      <c r="FN26" s="100">
        <f t="shared" si="75"/>
        <v>0</v>
      </c>
      <c r="FO26" s="100">
        <f t="shared" si="76"/>
        <v>0</v>
      </c>
      <c r="FP26" s="97">
        <f t="shared" si="77"/>
        <v>0</v>
      </c>
      <c r="FQ26" s="5">
        <f t="shared" si="78"/>
        <v>1</v>
      </c>
      <c r="FR26" s="99">
        <f t="shared" si="79"/>
        <v>4.3199999999999995E-2</v>
      </c>
      <c r="FS26" s="5">
        <f t="shared" si="80"/>
        <v>4</v>
      </c>
      <c r="FT26" s="99">
        <f t="shared" si="81"/>
        <v>0.8</v>
      </c>
      <c r="FU26" s="100">
        <f t="shared" si="82"/>
        <v>0</v>
      </c>
      <c r="FV26" s="100">
        <f t="shared" si="83"/>
        <v>0</v>
      </c>
      <c r="FW26" s="97">
        <f t="shared" si="84"/>
        <v>0</v>
      </c>
      <c r="FX26" s="5">
        <f t="shared" si="85"/>
        <v>1</v>
      </c>
      <c r="FY26" s="99">
        <f t="shared" si="86"/>
        <v>4.3199999999999995E-2</v>
      </c>
      <c r="FZ26" s="5">
        <f t="shared" si="87"/>
        <v>4</v>
      </c>
      <c r="GA26" s="99">
        <f t="shared" si="88"/>
        <v>0.8</v>
      </c>
      <c r="GB26" s="100">
        <f t="shared" si="89"/>
        <v>0</v>
      </c>
      <c r="GC26" s="100">
        <f t="shared" si="90"/>
        <v>0</v>
      </c>
      <c r="GD26" s="97">
        <f t="shared" si="91"/>
        <v>0</v>
      </c>
      <c r="GE26" s="5">
        <f t="shared" si="92"/>
        <v>1</v>
      </c>
      <c r="GF26" s="99">
        <f t="shared" si="93"/>
        <v>4.3199999999999995E-2</v>
      </c>
      <c r="GG26" s="5">
        <f t="shared" si="94"/>
        <v>4</v>
      </c>
      <c r="GH26" s="99">
        <f t="shared" si="95"/>
        <v>0.8</v>
      </c>
      <c r="GI26" s="99">
        <f t="shared" si="96"/>
        <v>0.8</v>
      </c>
    </row>
    <row r="27" spans="1:191" ht="163.5" customHeight="1">
      <c r="A27" s="82">
        <v>19</v>
      </c>
      <c r="B27" s="128" t="s">
        <v>647</v>
      </c>
      <c r="C27" s="176" t="s">
        <v>655</v>
      </c>
      <c r="D27" s="83" t="s">
        <v>280</v>
      </c>
      <c r="E27" s="84" t="s">
        <v>631</v>
      </c>
      <c r="F27" s="124" t="s">
        <v>282</v>
      </c>
      <c r="G27" s="84" t="s">
        <v>656</v>
      </c>
      <c r="H27" s="84" t="s">
        <v>330</v>
      </c>
      <c r="I27" s="86" t="s">
        <v>298</v>
      </c>
      <c r="J27" s="86" t="s">
        <v>69</v>
      </c>
      <c r="K27" s="86" t="s">
        <v>69</v>
      </c>
      <c r="L27" s="86" t="s">
        <v>69</v>
      </c>
      <c r="M27" s="86" t="s">
        <v>286</v>
      </c>
      <c r="N27" s="86" t="s">
        <v>69</v>
      </c>
      <c r="O27" s="86" t="s">
        <v>69</v>
      </c>
      <c r="P27" s="86" t="s">
        <v>69</v>
      </c>
      <c r="Q27" s="86" t="s">
        <v>286</v>
      </c>
      <c r="R27" s="86" t="s">
        <v>286</v>
      </c>
      <c r="S27" s="86" t="s">
        <v>69</v>
      </c>
      <c r="T27" s="86" t="s">
        <v>286</v>
      </c>
      <c r="U27" s="86" t="s">
        <v>69</v>
      </c>
      <c r="V27" s="86" t="s">
        <v>69</v>
      </c>
      <c r="W27" s="86" t="s">
        <v>69</v>
      </c>
      <c r="X27" s="86" t="s">
        <v>286</v>
      </c>
      <c r="Y27" s="86" t="s">
        <v>69</v>
      </c>
      <c r="Z27" s="86" t="s">
        <v>286</v>
      </c>
      <c r="AA27" s="86" t="s">
        <v>286</v>
      </c>
      <c r="AB27" s="86" t="s">
        <v>286</v>
      </c>
      <c r="AC27" s="88" t="str">
        <f t="shared" si="1"/>
        <v>1 - Muy Baja</v>
      </c>
      <c r="AD27" s="89">
        <f t="shared" si="2"/>
        <v>0.2</v>
      </c>
      <c r="AE27" s="88" t="str">
        <f t="shared" si="3"/>
        <v>4 - Mayor</v>
      </c>
      <c r="AF27" s="89">
        <f t="shared" si="4"/>
        <v>0.57894736842105265</v>
      </c>
      <c r="AG27" s="82" t="str">
        <f t="shared" si="5"/>
        <v>BAJO</v>
      </c>
      <c r="AH27" s="89">
        <f t="shared" si="6"/>
        <v>0.11578947368421054</v>
      </c>
      <c r="AI27" s="123" t="s">
        <v>657</v>
      </c>
      <c r="AJ27" s="84" t="s">
        <v>502</v>
      </c>
      <c r="AK27" s="84" t="s">
        <v>658</v>
      </c>
      <c r="AL27" s="84" t="s">
        <v>659</v>
      </c>
      <c r="AM27" s="47" t="s">
        <v>296</v>
      </c>
      <c r="AN27" s="91" t="s">
        <v>292</v>
      </c>
      <c r="AO27" s="91" t="s">
        <v>293</v>
      </c>
      <c r="AP27" s="47" t="s">
        <v>294</v>
      </c>
      <c r="AQ27" s="47" t="s">
        <v>296</v>
      </c>
      <c r="AR27" s="91" t="s">
        <v>292</v>
      </c>
      <c r="AS27" s="91" t="s">
        <v>293</v>
      </c>
      <c r="AT27" s="47" t="s">
        <v>294</v>
      </c>
      <c r="AU27" s="47"/>
      <c r="AV27" s="91"/>
      <c r="AW27" s="91"/>
      <c r="AX27" s="47"/>
      <c r="AY27" s="47"/>
      <c r="AZ27" s="91"/>
      <c r="BA27" s="91"/>
      <c r="BB27" s="47"/>
      <c r="BC27" s="47"/>
      <c r="BD27" s="91"/>
      <c r="BE27" s="91"/>
      <c r="BF27" s="47"/>
      <c r="BG27" s="47"/>
      <c r="BH27" s="91"/>
      <c r="BI27" s="91"/>
      <c r="BJ27" s="47"/>
      <c r="BK27" s="47"/>
      <c r="BL27" s="91"/>
      <c r="BM27" s="91"/>
      <c r="BN27" s="47"/>
      <c r="BO27" s="47"/>
      <c r="BP27" s="91"/>
      <c r="BQ27" s="91"/>
      <c r="BR27" s="47"/>
      <c r="BS27" s="47"/>
      <c r="BT27" s="91"/>
      <c r="BU27" s="91"/>
      <c r="BV27" s="47"/>
      <c r="BW27" s="47"/>
      <c r="BX27" s="91"/>
      <c r="BY27" s="91"/>
      <c r="BZ27" s="47"/>
      <c r="CA27" s="47"/>
      <c r="CB27" s="91"/>
      <c r="CC27" s="91"/>
      <c r="CD27" s="47"/>
      <c r="CE27" s="47"/>
      <c r="CF27" s="91"/>
      <c r="CG27" s="91"/>
      <c r="CH27" s="47"/>
      <c r="CI27" s="91"/>
      <c r="CJ27" s="91"/>
      <c r="CK27" s="47"/>
      <c r="CL27" s="92" t="s">
        <v>298</v>
      </c>
      <c r="CM27" s="93">
        <f t="shared" si="97"/>
        <v>7.1999999999999995E-2</v>
      </c>
      <c r="CN27" s="92" t="s">
        <v>316</v>
      </c>
      <c r="CO27" s="93">
        <f t="shared" si="98"/>
        <v>0.8</v>
      </c>
      <c r="CP27" s="94" t="str">
        <f t="shared" si="99"/>
        <v>BAJO</v>
      </c>
      <c r="CQ27" s="89">
        <f t="shared" si="7"/>
        <v>5.7599999999999998E-2</v>
      </c>
      <c r="CR27" s="95" t="s">
        <v>300</v>
      </c>
      <c r="CS27" s="63">
        <f t="shared" si="100"/>
        <v>0.1</v>
      </c>
      <c r="CT27" s="47"/>
      <c r="CU27" s="47" t="s">
        <v>652</v>
      </c>
      <c r="CV27" s="4" t="s">
        <v>605</v>
      </c>
      <c r="CW27" s="96"/>
      <c r="CX27" s="97">
        <f t="shared" si="8"/>
        <v>11</v>
      </c>
      <c r="CY27" s="98">
        <f t="shared" si="9"/>
        <v>4</v>
      </c>
      <c r="CZ27" s="97" t="str">
        <f t="shared" si="10"/>
        <v>Mayor</v>
      </c>
      <c r="DA27" s="99">
        <f t="shared" si="11"/>
        <v>0.8</v>
      </c>
      <c r="DB27" s="100">
        <f t="shared" si="12"/>
        <v>0.15</v>
      </c>
      <c r="DC27" s="100">
        <f t="shared" si="13"/>
        <v>0.25</v>
      </c>
      <c r="DD27" s="97">
        <f t="shared" si="14"/>
        <v>0.4</v>
      </c>
      <c r="DE27" s="5">
        <f t="shared" si="15"/>
        <v>1</v>
      </c>
      <c r="DF27" s="99">
        <f t="shared" si="16"/>
        <v>0.12</v>
      </c>
      <c r="DG27" s="5">
        <f t="shared" si="17"/>
        <v>4</v>
      </c>
      <c r="DH27" s="5"/>
      <c r="DI27" s="99">
        <f t="shared" si="18"/>
        <v>0.8</v>
      </c>
      <c r="DJ27" s="100">
        <f t="shared" si="19"/>
        <v>0.15</v>
      </c>
      <c r="DK27" s="100">
        <f t="shared" si="20"/>
        <v>0.25</v>
      </c>
      <c r="DL27" s="97">
        <f t="shared" si="21"/>
        <v>0.4</v>
      </c>
      <c r="DM27" s="5">
        <f t="shared" si="22"/>
        <v>1</v>
      </c>
      <c r="DN27" s="99">
        <f t="shared" si="23"/>
        <v>7.1999999999999995E-2</v>
      </c>
      <c r="DO27" s="5">
        <f t="shared" si="24"/>
        <v>4</v>
      </c>
      <c r="DP27" s="99">
        <f t="shared" si="25"/>
        <v>0.8</v>
      </c>
      <c r="DQ27" s="100">
        <f t="shared" si="26"/>
        <v>0</v>
      </c>
      <c r="DR27" s="100">
        <f t="shared" si="27"/>
        <v>0</v>
      </c>
      <c r="DS27" s="97">
        <f t="shared" si="28"/>
        <v>0</v>
      </c>
      <c r="DT27" s="5">
        <f t="shared" si="29"/>
        <v>1</v>
      </c>
      <c r="DU27" s="99">
        <f t="shared" si="30"/>
        <v>7.1999999999999995E-2</v>
      </c>
      <c r="DV27" s="5">
        <f t="shared" si="31"/>
        <v>4</v>
      </c>
      <c r="DW27" s="99">
        <f t="shared" si="32"/>
        <v>0.8</v>
      </c>
      <c r="DX27" s="100">
        <f t="shared" si="33"/>
        <v>0</v>
      </c>
      <c r="DY27" s="100">
        <f t="shared" si="34"/>
        <v>0</v>
      </c>
      <c r="DZ27" s="97">
        <f t="shared" si="35"/>
        <v>0</v>
      </c>
      <c r="EA27" s="5">
        <f t="shared" si="36"/>
        <v>1</v>
      </c>
      <c r="EB27" s="99">
        <f t="shared" si="37"/>
        <v>7.1999999999999995E-2</v>
      </c>
      <c r="EC27" s="5">
        <f t="shared" si="38"/>
        <v>4</v>
      </c>
      <c r="ED27" s="99">
        <f t="shared" si="39"/>
        <v>0.8</v>
      </c>
      <c r="EE27" s="100">
        <f t="shared" si="40"/>
        <v>0</v>
      </c>
      <c r="EF27" s="100">
        <f t="shared" si="41"/>
        <v>0</v>
      </c>
      <c r="EG27" s="97">
        <f t="shared" si="42"/>
        <v>0</v>
      </c>
      <c r="EH27" s="5">
        <f t="shared" si="43"/>
        <v>1</v>
      </c>
      <c r="EI27" s="99">
        <f t="shared" si="44"/>
        <v>7.1999999999999995E-2</v>
      </c>
      <c r="EJ27" s="5">
        <f t="shared" si="45"/>
        <v>4</v>
      </c>
      <c r="EK27" s="99">
        <f t="shared" si="46"/>
        <v>0.8</v>
      </c>
      <c r="EL27" s="100">
        <f t="shared" si="47"/>
        <v>0</v>
      </c>
      <c r="EM27" s="100">
        <f t="shared" si="48"/>
        <v>0</v>
      </c>
      <c r="EN27" s="97">
        <f t="shared" si="49"/>
        <v>0</v>
      </c>
      <c r="EO27" s="5">
        <f t="shared" si="50"/>
        <v>1</v>
      </c>
      <c r="EP27" s="99">
        <f t="shared" si="51"/>
        <v>7.1999999999999995E-2</v>
      </c>
      <c r="EQ27" s="5">
        <f t="shared" si="52"/>
        <v>4</v>
      </c>
      <c r="ER27" s="99">
        <f t="shared" si="53"/>
        <v>0.8</v>
      </c>
      <c r="ES27" s="100">
        <f t="shared" si="54"/>
        <v>0</v>
      </c>
      <c r="ET27" s="100">
        <f t="shared" si="55"/>
        <v>0</v>
      </c>
      <c r="EU27" s="97">
        <f t="shared" si="56"/>
        <v>0</v>
      </c>
      <c r="EV27" s="5">
        <f t="shared" si="57"/>
        <v>1</v>
      </c>
      <c r="EW27" s="99">
        <f t="shared" si="58"/>
        <v>7.1999999999999995E-2</v>
      </c>
      <c r="EX27" s="5">
        <f t="shared" si="59"/>
        <v>4</v>
      </c>
      <c r="EY27" s="99">
        <f t="shared" si="60"/>
        <v>0.8</v>
      </c>
      <c r="EZ27" s="100">
        <f t="shared" si="61"/>
        <v>0</v>
      </c>
      <c r="FA27" s="100">
        <f t="shared" si="62"/>
        <v>0</v>
      </c>
      <c r="FB27" s="97">
        <f t="shared" si="63"/>
        <v>0</v>
      </c>
      <c r="FC27" s="5">
        <f t="shared" si="64"/>
        <v>1</v>
      </c>
      <c r="FD27" s="99">
        <f t="shared" si="65"/>
        <v>7.1999999999999995E-2</v>
      </c>
      <c r="FE27" s="5">
        <f t="shared" si="66"/>
        <v>4</v>
      </c>
      <c r="FF27" s="99">
        <f t="shared" si="67"/>
        <v>0.8</v>
      </c>
      <c r="FG27" s="100">
        <f t="shared" si="68"/>
        <v>0</v>
      </c>
      <c r="FH27" s="100">
        <f t="shared" si="69"/>
        <v>0</v>
      </c>
      <c r="FI27" s="97">
        <f t="shared" si="70"/>
        <v>0</v>
      </c>
      <c r="FJ27" s="5">
        <f t="shared" si="71"/>
        <v>1</v>
      </c>
      <c r="FK27" s="99">
        <f t="shared" si="72"/>
        <v>7.1999999999999995E-2</v>
      </c>
      <c r="FL27" s="5">
        <f t="shared" si="73"/>
        <v>4</v>
      </c>
      <c r="FM27" s="99">
        <f t="shared" si="74"/>
        <v>0.8</v>
      </c>
      <c r="FN27" s="100">
        <f t="shared" si="75"/>
        <v>0</v>
      </c>
      <c r="FO27" s="100">
        <f t="shared" si="76"/>
        <v>0</v>
      </c>
      <c r="FP27" s="97">
        <f t="shared" si="77"/>
        <v>0</v>
      </c>
      <c r="FQ27" s="5">
        <f t="shared" si="78"/>
        <v>1</v>
      </c>
      <c r="FR27" s="99">
        <f t="shared" si="79"/>
        <v>7.1999999999999995E-2</v>
      </c>
      <c r="FS27" s="5">
        <f t="shared" si="80"/>
        <v>4</v>
      </c>
      <c r="FT27" s="99">
        <f t="shared" si="81"/>
        <v>0.8</v>
      </c>
      <c r="FU27" s="100">
        <f t="shared" si="82"/>
        <v>0</v>
      </c>
      <c r="FV27" s="100">
        <f t="shared" si="83"/>
        <v>0</v>
      </c>
      <c r="FW27" s="97">
        <f t="shared" si="84"/>
        <v>0</v>
      </c>
      <c r="FX27" s="5">
        <f t="shared" si="85"/>
        <v>1</v>
      </c>
      <c r="FY27" s="99">
        <f t="shared" si="86"/>
        <v>7.1999999999999995E-2</v>
      </c>
      <c r="FZ27" s="5">
        <f t="shared" si="87"/>
        <v>4</v>
      </c>
      <c r="GA27" s="99">
        <f t="shared" si="88"/>
        <v>0.8</v>
      </c>
      <c r="GB27" s="100">
        <f t="shared" si="89"/>
        <v>0</v>
      </c>
      <c r="GC27" s="100">
        <f t="shared" si="90"/>
        <v>0</v>
      </c>
      <c r="GD27" s="97">
        <f t="shared" si="91"/>
        <v>0</v>
      </c>
      <c r="GE27" s="5">
        <f t="shared" si="92"/>
        <v>1</v>
      </c>
      <c r="GF27" s="99">
        <f t="shared" si="93"/>
        <v>7.1999999999999995E-2</v>
      </c>
      <c r="GG27" s="5">
        <f t="shared" si="94"/>
        <v>4</v>
      </c>
      <c r="GH27" s="99">
        <f t="shared" si="95"/>
        <v>0.8</v>
      </c>
      <c r="GI27" s="99">
        <f t="shared" si="96"/>
        <v>0.8</v>
      </c>
    </row>
    <row r="28" spans="1:191" ht="88.5" customHeight="1">
      <c r="A28" s="82">
        <v>20</v>
      </c>
      <c r="B28" s="128" t="s">
        <v>647</v>
      </c>
      <c r="C28" s="176" t="s">
        <v>660</v>
      </c>
      <c r="D28" s="83" t="s">
        <v>304</v>
      </c>
      <c r="E28" s="84" t="s">
        <v>328</v>
      </c>
      <c r="F28" s="47" t="s">
        <v>318</v>
      </c>
      <c r="G28" s="84" t="s">
        <v>656</v>
      </c>
      <c r="H28" s="84" t="s">
        <v>330</v>
      </c>
      <c r="I28" s="86" t="s">
        <v>298</v>
      </c>
      <c r="J28" s="86" t="s">
        <v>69</v>
      </c>
      <c r="K28" s="86" t="s">
        <v>69</v>
      </c>
      <c r="L28" s="86" t="s">
        <v>69</v>
      </c>
      <c r="M28" s="86" t="s">
        <v>286</v>
      </c>
      <c r="N28" s="86" t="s">
        <v>69</v>
      </c>
      <c r="O28" s="86" t="s">
        <v>69</v>
      </c>
      <c r="P28" s="86" t="s">
        <v>69</v>
      </c>
      <c r="Q28" s="86" t="s">
        <v>286</v>
      </c>
      <c r="R28" s="86" t="s">
        <v>286</v>
      </c>
      <c r="S28" s="86" t="s">
        <v>69</v>
      </c>
      <c r="T28" s="86" t="s">
        <v>286</v>
      </c>
      <c r="U28" s="86" t="s">
        <v>69</v>
      </c>
      <c r="V28" s="86" t="s">
        <v>69</v>
      </c>
      <c r="W28" s="86" t="s">
        <v>69</v>
      </c>
      <c r="X28" s="86" t="s">
        <v>286</v>
      </c>
      <c r="Y28" s="86" t="s">
        <v>69</v>
      </c>
      <c r="Z28" s="86" t="s">
        <v>286</v>
      </c>
      <c r="AA28" s="86" t="s">
        <v>286</v>
      </c>
      <c r="AB28" s="86" t="s">
        <v>286</v>
      </c>
      <c r="AC28" s="88" t="str">
        <f t="shared" si="1"/>
        <v>1 - Muy Baja</v>
      </c>
      <c r="AD28" s="89">
        <f t="shared" si="2"/>
        <v>0.2</v>
      </c>
      <c r="AE28" s="88" t="str">
        <f t="shared" si="3"/>
        <v>4 - Mayor</v>
      </c>
      <c r="AF28" s="89">
        <f t="shared" si="4"/>
        <v>0.57894736842105265</v>
      </c>
      <c r="AG28" s="82" t="str">
        <f t="shared" si="5"/>
        <v>BAJO</v>
      </c>
      <c r="AH28" s="89">
        <f t="shared" si="6"/>
        <v>0.11578947368421054</v>
      </c>
      <c r="AI28" s="123" t="s">
        <v>657</v>
      </c>
      <c r="AJ28" s="84" t="s">
        <v>502</v>
      </c>
      <c r="AK28" s="84" t="s">
        <v>658</v>
      </c>
      <c r="AL28" s="84" t="s">
        <v>659</v>
      </c>
      <c r="AM28" s="47" t="s">
        <v>296</v>
      </c>
      <c r="AN28" s="91" t="s">
        <v>292</v>
      </c>
      <c r="AO28" s="91" t="s">
        <v>293</v>
      </c>
      <c r="AP28" s="47" t="s">
        <v>294</v>
      </c>
      <c r="AQ28" s="47" t="s">
        <v>296</v>
      </c>
      <c r="AR28" s="91" t="s">
        <v>292</v>
      </c>
      <c r="AS28" s="91" t="s">
        <v>293</v>
      </c>
      <c r="AT28" s="47" t="s">
        <v>294</v>
      </c>
      <c r="AU28" s="47"/>
      <c r="AV28" s="91"/>
      <c r="AW28" s="91"/>
      <c r="AX28" s="47"/>
      <c r="AY28" s="47"/>
      <c r="AZ28" s="91"/>
      <c r="BA28" s="91"/>
      <c r="BB28" s="47"/>
      <c r="BC28" s="47"/>
      <c r="BD28" s="91"/>
      <c r="BE28" s="91"/>
      <c r="BF28" s="47"/>
      <c r="BG28" s="47"/>
      <c r="BH28" s="91"/>
      <c r="BI28" s="91"/>
      <c r="BJ28" s="47"/>
      <c r="BK28" s="47"/>
      <c r="BL28" s="91"/>
      <c r="BM28" s="91"/>
      <c r="BN28" s="47"/>
      <c r="BO28" s="47"/>
      <c r="BP28" s="91"/>
      <c r="BQ28" s="91"/>
      <c r="BR28" s="47"/>
      <c r="BS28" s="47"/>
      <c r="BT28" s="91"/>
      <c r="BU28" s="91"/>
      <c r="BV28" s="47"/>
      <c r="BW28" s="47"/>
      <c r="BX28" s="91"/>
      <c r="BY28" s="91"/>
      <c r="BZ28" s="47"/>
      <c r="CA28" s="47"/>
      <c r="CB28" s="91"/>
      <c r="CC28" s="91"/>
      <c r="CD28" s="47"/>
      <c r="CE28" s="47"/>
      <c r="CF28" s="91"/>
      <c r="CG28" s="91"/>
      <c r="CH28" s="47"/>
      <c r="CI28" s="91"/>
      <c r="CJ28" s="91"/>
      <c r="CK28" s="47"/>
      <c r="CL28" s="92" t="s">
        <v>298</v>
      </c>
      <c r="CM28" s="93">
        <f t="shared" si="97"/>
        <v>7.1999999999999995E-2</v>
      </c>
      <c r="CN28" s="92" t="s">
        <v>316</v>
      </c>
      <c r="CO28" s="93">
        <f t="shared" si="98"/>
        <v>0.8</v>
      </c>
      <c r="CP28" s="94" t="str">
        <f t="shared" si="99"/>
        <v>BAJO</v>
      </c>
      <c r="CQ28" s="89">
        <f t="shared" si="7"/>
        <v>5.7599999999999998E-2</v>
      </c>
      <c r="CR28" s="95" t="s">
        <v>309</v>
      </c>
      <c r="CS28" s="63">
        <f t="shared" si="100"/>
        <v>0.1</v>
      </c>
      <c r="CT28" s="47"/>
      <c r="CU28" s="47" t="s">
        <v>654</v>
      </c>
      <c r="CV28" s="4" t="s">
        <v>605</v>
      </c>
      <c r="CW28" s="96"/>
      <c r="CX28" s="97">
        <f t="shared" si="8"/>
        <v>11</v>
      </c>
      <c r="CY28" s="98">
        <f t="shared" si="9"/>
        <v>4</v>
      </c>
      <c r="CZ28" s="97" t="str">
        <f t="shared" si="10"/>
        <v>Mayor</v>
      </c>
      <c r="DA28" s="99">
        <f t="shared" si="11"/>
        <v>0.8</v>
      </c>
      <c r="DB28" s="100">
        <f t="shared" si="12"/>
        <v>0.15</v>
      </c>
      <c r="DC28" s="100">
        <f t="shared" si="13"/>
        <v>0.25</v>
      </c>
      <c r="DD28" s="97">
        <f t="shared" si="14"/>
        <v>0.4</v>
      </c>
      <c r="DE28" s="5">
        <f t="shared" si="15"/>
        <v>1</v>
      </c>
      <c r="DF28" s="99">
        <f t="shared" si="16"/>
        <v>0.12</v>
      </c>
      <c r="DG28" s="5">
        <f t="shared" si="17"/>
        <v>4</v>
      </c>
      <c r="DH28" s="5"/>
      <c r="DI28" s="99">
        <f t="shared" si="18"/>
        <v>0.8</v>
      </c>
      <c r="DJ28" s="100">
        <f t="shared" si="19"/>
        <v>0.15</v>
      </c>
      <c r="DK28" s="100">
        <f t="shared" si="20"/>
        <v>0.25</v>
      </c>
      <c r="DL28" s="97">
        <f t="shared" si="21"/>
        <v>0.4</v>
      </c>
      <c r="DM28" s="5">
        <f t="shared" si="22"/>
        <v>1</v>
      </c>
      <c r="DN28" s="99">
        <f t="shared" si="23"/>
        <v>7.1999999999999995E-2</v>
      </c>
      <c r="DO28" s="5">
        <f t="shared" si="24"/>
        <v>4</v>
      </c>
      <c r="DP28" s="99">
        <f t="shared" si="25"/>
        <v>0.8</v>
      </c>
      <c r="DQ28" s="100">
        <f t="shared" si="26"/>
        <v>0</v>
      </c>
      <c r="DR28" s="100">
        <f t="shared" si="27"/>
        <v>0</v>
      </c>
      <c r="DS28" s="97">
        <f t="shared" si="28"/>
        <v>0</v>
      </c>
      <c r="DT28" s="5">
        <f t="shared" si="29"/>
        <v>1</v>
      </c>
      <c r="DU28" s="99">
        <f t="shared" si="30"/>
        <v>7.1999999999999995E-2</v>
      </c>
      <c r="DV28" s="5">
        <f t="shared" si="31"/>
        <v>4</v>
      </c>
      <c r="DW28" s="99">
        <f t="shared" si="32"/>
        <v>0.8</v>
      </c>
      <c r="DX28" s="100">
        <f t="shared" si="33"/>
        <v>0</v>
      </c>
      <c r="DY28" s="100">
        <f t="shared" si="34"/>
        <v>0</v>
      </c>
      <c r="DZ28" s="97">
        <f t="shared" si="35"/>
        <v>0</v>
      </c>
      <c r="EA28" s="5">
        <f t="shared" si="36"/>
        <v>1</v>
      </c>
      <c r="EB28" s="99">
        <f t="shared" si="37"/>
        <v>7.1999999999999995E-2</v>
      </c>
      <c r="EC28" s="5">
        <f t="shared" si="38"/>
        <v>4</v>
      </c>
      <c r="ED28" s="99">
        <f t="shared" si="39"/>
        <v>0.8</v>
      </c>
      <c r="EE28" s="100">
        <f t="shared" si="40"/>
        <v>0</v>
      </c>
      <c r="EF28" s="100">
        <f t="shared" si="41"/>
        <v>0</v>
      </c>
      <c r="EG28" s="97">
        <f t="shared" si="42"/>
        <v>0</v>
      </c>
      <c r="EH28" s="5">
        <f t="shared" si="43"/>
        <v>1</v>
      </c>
      <c r="EI28" s="99">
        <f t="shared" si="44"/>
        <v>7.1999999999999995E-2</v>
      </c>
      <c r="EJ28" s="5">
        <f t="shared" si="45"/>
        <v>4</v>
      </c>
      <c r="EK28" s="99">
        <f t="shared" si="46"/>
        <v>0.8</v>
      </c>
      <c r="EL28" s="100">
        <f t="shared" si="47"/>
        <v>0</v>
      </c>
      <c r="EM28" s="100">
        <f t="shared" si="48"/>
        <v>0</v>
      </c>
      <c r="EN28" s="97">
        <f t="shared" si="49"/>
        <v>0</v>
      </c>
      <c r="EO28" s="5">
        <f t="shared" si="50"/>
        <v>1</v>
      </c>
      <c r="EP28" s="99">
        <f t="shared" si="51"/>
        <v>7.1999999999999995E-2</v>
      </c>
      <c r="EQ28" s="5">
        <f t="shared" si="52"/>
        <v>4</v>
      </c>
      <c r="ER28" s="99">
        <f t="shared" si="53"/>
        <v>0.8</v>
      </c>
      <c r="ES28" s="100">
        <f t="shared" si="54"/>
        <v>0</v>
      </c>
      <c r="ET28" s="100">
        <f t="shared" si="55"/>
        <v>0</v>
      </c>
      <c r="EU28" s="97">
        <f t="shared" si="56"/>
        <v>0</v>
      </c>
      <c r="EV28" s="5">
        <f t="shared" si="57"/>
        <v>1</v>
      </c>
      <c r="EW28" s="99">
        <f t="shared" si="58"/>
        <v>7.1999999999999995E-2</v>
      </c>
      <c r="EX28" s="5">
        <f t="shared" si="59"/>
        <v>4</v>
      </c>
      <c r="EY28" s="99">
        <f t="shared" si="60"/>
        <v>0.8</v>
      </c>
      <c r="EZ28" s="100">
        <f t="shared" si="61"/>
        <v>0</v>
      </c>
      <c r="FA28" s="100">
        <f t="shared" si="62"/>
        <v>0</v>
      </c>
      <c r="FB28" s="97">
        <f t="shared" si="63"/>
        <v>0</v>
      </c>
      <c r="FC28" s="5">
        <f t="shared" si="64"/>
        <v>1</v>
      </c>
      <c r="FD28" s="99">
        <f t="shared" si="65"/>
        <v>7.1999999999999995E-2</v>
      </c>
      <c r="FE28" s="5">
        <f t="shared" si="66"/>
        <v>4</v>
      </c>
      <c r="FF28" s="99">
        <f t="shared" si="67"/>
        <v>0.8</v>
      </c>
      <c r="FG28" s="100">
        <f t="shared" si="68"/>
        <v>0</v>
      </c>
      <c r="FH28" s="100">
        <f t="shared" si="69"/>
        <v>0</v>
      </c>
      <c r="FI28" s="97">
        <f t="shared" si="70"/>
        <v>0</v>
      </c>
      <c r="FJ28" s="5">
        <f t="shared" si="71"/>
        <v>1</v>
      </c>
      <c r="FK28" s="99">
        <f t="shared" si="72"/>
        <v>7.1999999999999995E-2</v>
      </c>
      <c r="FL28" s="5">
        <f t="shared" si="73"/>
        <v>4</v>
      </c>
      <c r="FM28" s="99">
        <f t="shared" si="74"/>
        <v>0.8</v>
      </c>
      <c r="FN28" s="100">
        <f t="shared" si="75"/>
        <v>0</v>
      </c>
      <c r="FO28" s="100">
        <f t="shared" si="76"/>
        <v>0</v>
      </c>
      <c r="FP28" s="97">
        <f t="shared" si="77"/>
        <v>0</v>
      </c>
      <c r="FQ28" s="5">
        <f t="shared" si="78"/>
        <v>1</v>
      </c>
      <c r="FR28" s="99">
        <f t="shared" si="79"/>
        <v>7.1999999999999995E-2</v>
      </c>
      <c r="FS28" s="5">
        <f t="shared" si="80"/>
        <v>4</v>
      </c>
      <c r="FT28" s="99">
        <f t="shared" si="81"/>
        <v>0.8</v>
      </c>
      <c r="FU28" s="100">
        <f t="shared" si="82"/>
        <v>0</v>
      </c>
      <c r="FV28" s="100">
        <f t="shared" si="83"/>
        <v>0</v>
      </c>
      <c r="FW28" s="97">
        <f t="shared" si="84"/>
        <v>0</v>
      </c>
      <c r="FX28" s="5">
        <f t="shared" si="85"/>
        <v>1</v>
      </c>
      <c r="FY28" s="99">
        <f t="shared" si="86"/>
        <v>7.1999999999999995E-2</v>
      </c>
      <c r="FZ28" s="5">
        <f t="shared" si="87"/>
        <v>4</v>
      </c>
      <c r="GA28" s="99">
        <f t="shared" si="88"/>
        <v>0.8</v>
      </c>
      <c r="GB28" s="100">
        <f t="shared" si="89"/>
        <v>0</v>
      </c>
      <c r="GC28" s="100">
        <f t="shared" si="90"/>
        <v>0</v>
      </c>
      <c r="GD28" s="97">
        <f t="shared" si="91"/>
        <v>0</v>
      </c>
      <c r="GE28" s="5">
        <f t="shared" si="92"/>
        <v>1</v>
      </c>
      <c r="GF28" s="99">
        <f t="shared" si="93"/>
        <v>7.1999999999999995E-2</v>
      </c>
      <c r="GG28" s="5">
        <f t="shared" si="94"/>
        <v>4</v>
      </c>
      <c r="GH28" s="99">
        <f t="shared" si="95"/>
        <v>0.8</v>
      </c>
      <c r="GI28" s="99">
        <f t="shared" si="96"/>
        <v>0.8</v>
      </c>
    </row>
    <row r="29" spans="1:191" ht="219.75" customHeight="1">
      <c r="A29" s="82">
        <v>21</v>
      </c>
      <c r="B29" s="128" t="s">
        <v>647</v>
      </c>
      <c r="C29" s="176" t="s">
        <v>661</v>
      </c>
      <c r="D29" s="83" t="s">
        <v>280</v>
      </c>
      <c r="E29" s="84" t="s">
        <v>631</v>
      </c>
      <c r="F29" s="47" t="s">
        <v>282</v>
      </c>
      <c r="G29" s="84" t="s">
        <v>283</v>
      </c>
      <c r="H29" s="84" t="s">
        <v>330</v>
      </c>
      <c r="I29" s="86" t="s">
        <v>315</v>
      </c>
      <c r="J29" s="86" t="s">
        <v>69</v>
      </c>
      <c r="K29" s="86" t="s">
        <v>69</v>
      </c>
      <c r="L29" s="86" t="s">
        <v>69</v>
      </c>
      <c r="M29" s="86" t="s">
        <v>286</v>
      </c>
      <c r="N29" s="86" t="s">
        <v>69</v>
      </c>
      <c r="O29" s="86" t="s">
        <v>69</v>
      </c>
      <c r="P29" s="86" t="s">
        <v>69</v>
      </c>
      <c r="Q29" s="86" t="s">
        <v>286</v>
      </c>
      <c r="R29" s="86" t="s">
        <v>69</v>
      </c>
      <c r="S29" s="86" t="s">
        <v>69</v>
      </c>
      <c r="T29" s="86" t="s">
        <v>286</v>
      </c>
      <c r="U29" s="86" t="s">
        <v>69</v>
      </c>
      <c r="V29" s="86" t="s">
        <v>69</v>
      </c>
      <c r="W29" s="86" t="s">
        <v>69</v>
      </c>
      <c r="X29" s="86" t="s">
        <v>286</v>
      </c>
      <c r="Y29" s="86" t="s">
        <v>69</v>
      </c>
      <c r="Z29" s="86" t="s">
        <v>286</v>
      </c>
      <c r="AA29" s="86" t="s">
        <v>286</v>
      </c>
      <c r="AB29" s="86" t="s">
        <v>286</v>
      </c>
      <c r="AC29" s="88" t="str">
        <f t="shared" si="1"/>
        <v>2 - Baja</v>
      </c>
      <c r="AD29" s="89">
        <f t="shared" si="2"/>
        <v>0.4</v>
      </c>
      <c r="AE29" s="88" t="str">
        <f t="shared" si="3"/>
        <v>5 - Catastrófico</v>
      </c>
      <c r="AF29" s="89">
        <f t="shared" si="4"/>
        <v>0.63157894736842102</v>
      </c>
      <c r="AG29" s="82" t="str">
        <f t="shared" si="5"/>
        <v>MODERADO</v>
      </c>
      <c r="AH29" s="89">
        <f t="shared" si="6"/>
        <v>0.25263157894736843</v>
      </c>
      <c r="AI29" s="123" t="s">
        <v>662</v>
      </c>
      <c r="AJ29" s="84" t="s">
        <v>502</v>
      </c>
      <c r="AK29" s="84" t="s">
        <v>663</v>
      </c>
      <c r="AL29" s="84" t="s">
        <v>664</v>
      </c>
      <c r="AM29" s="47" t="s">
        <v>296</v>
      </c>
      <c r="AN29" s="91" t="s">
        <v>292</v>
      </c>
      <c r="AO29" s="91" t="s">
        <v>293</v>
      </c>
      <c r="AP29" s="47" t="s">
        <v>294</v>
      </c>
      <c r="AQ29" s="47" t="s">
        <v>296</v>
      </c>
      <c r="AR29" s="91" t="s">
        <v>292</v>
      </c>
      <c r="AS29" s="91" t="s">
        <v>293</v>
      </c>
      <c r="AT29" s="47" t="s">
        <v>294</v>
      </c>
      <c r="AU29" s="47" t="s">
        <v>296</v>
      </c>
      <c r="AV29" s="91" t="s">
        <v>292</v>
      </c>
      <c r="AW29" s="91" t="s">
        <v>293</v>
      </c>
      <c r="AX29" s="47" t="s">
        <v>294</v>
      </c>
      <c r="AY29" s="47" t="s">
        <v>296</v>
      </c>
      <c r="AZ29" s="91" t="s">
        <v>292</v>
      </c>
      <c r="BA29" s="91" t="s">
        <v>293</v>
      </c>
      <c r="BB29" s="47" t="s">
        <v>294</v>
      </c>
      <c r="BC29" s="47" t="s">
        <v>296</v>
      </c>
      <c r="BD29" s="91" t="s">
        <v>292</v>
      </c>
      <c r="BE29" s="91" t="s">
        <v>293</v>
      </c>
      <c r="BF29" s="47" t="s">
        <v>294</v>
      </c>
      <c r="BG29" s="47" t="s">
        <v>296</v>
      </c>
      <c r="BH29" s="91" t="s">
        <v>292</v>
      </c>
      <c r="BI29" s="91" t="s">
        <v>293</v>
      </c>
      <c r="BJ29" s="47" t="s">
        <v>294</v>
      </c>
      <c r="BK29" s="47" t="s">
        <v>296</v>
      </c>
      <c r="BL29" s="91" t="s">
        <v>296</v>
      </c>
      <c r="BM29" s="91" t="s">
        <v>292</v>
      </c>
      <c r="BN29" s="47" t="s">
        <v>293</v>
      </c>
      <c r="BO29" s="47" t="s">
        <v>296</v>
      </c>
      <c r="BP29" s="91" t="s">
        <v>292</v>
      </c>
      <c r="BQ29" s="91" t="s">
        <v>293</v>
      </c>
      <c r="BR29" s="47" t="s">
        <v>294</v>
      </c>
      <c r="BS29" s="47" t="s">
        <v>296</v>
      </c>
      <c r="BT29" s="91" t="s">
        <v>292</v>
      </c>
      <c r="BU29" s="91" t="s">
        <v>293</v>
      </c>
      <c r="BV29" s="47" t="s">
        <v>294</v>
      </c>
      <c r="BW29" s="47"/>
      <c r="BX29" s="91"/>
      <c r="BY29" s="91"/>
      <c r="BZ29" s="47"/>
      <c r="CA29" s="47"/>
      <c r="CB29" s="91"/>
      <c r="CC29" s="91"/>
      <c r="CD29" s="47"/>
      <c r="CE29" s="47"/>
      <c r="CF29" s="91"/>
      <c r="CG29" s="91"/>
      <c r="CH29" s="47"/>
      <c r="CI29" s="91"/>
      <c r="CJ29" s="91"/>
      <c r="CK29" s="47"/>
      <c r="CL29" s="92" t="s">
        <v>298</v>
      </c>
      <c r="CM29" s="93">
        <f t="shared" si="97"/>
        <v>6.7184639999999978E-3</v>
      </c>
      <c r="CN29" s="92" t="s">
        <v>386</v>
      </c>
      <c r="CO29" s="93">
        <f t="shared" si="98"/>
        <v>1</v>
      </c>
      <c r="CP29" s="94" t="str">
        <f t="shared" si="99"/>
        <v>BAJO</v>
      </c>
      <c r="CQ29" s="89">
        <f t="shared" si="7"/>
        <v>6.7184639999999978E-3</v>
      </c>
      <c r="CR29" s="95" t="s">
        <v>300</v>
      </c>
      <c r="CS29" s="63">
        <f t="shared" si="100"/>
        <v>0.1</v>
      </c>
      <c r="CT29" s="47"/>
      <c r="CU29" s="47" t="s">
        <v>652</v>
      </c>
      <c r="CV29" s="4" t="s">
        <v>605</v>
      </c>
      <c r="CW29" s="96"/>
      <c r="CX29" s="97">
        <f t="shared" si="8"/>
        <v>12</v>
      </c>
      <c r="CY29" s="98">
        <f t="shared" si="9"/>
        <v>5</v>
      </c>
      <c r="CZ29" s="97" t="str">
        <f t="shared" si="10"/>
        <v>Catastrófico</v>
      </c>
      <c r="DA29" s="99">
        <f t="shared" si="11"/>
        <v>1</v>
      </c>
      <c r="DB29" s="100">
        <f t="shared" si="12"/>
        <v>0.15</v>
      </c>
      <c r="DC29" s="100">
        <f t="shared" si="13"/>
        <v>0.25</v>
      </c>
      <c r="DD29" s="97">
        <f t="shared" si="14"/>
        <v>0.4</v>
      </c>
      <c r="DE29" s="5">
        <f t="shared" si="15"/>
        <v>2</v>
      </c>
      <c r="DF29" s="99">
        <f t="shared" si="16"/>
        <v>0.24</v>
      </c>
      <c r="DG29" s="5">
        <f t="shared" si="17"/>
        <v>5</v>
      </c>
      <c r="DH29" s="5"/>
      <c r="DI29" s="99">
        <f t="shared" si="18"/>
        <v>1</v>
      </c>
      <c r="DJ29" s="100">
        <f t="shared" si="19"/>
        <v>0.15</v>
      </c>
      <c r="DK29" s="100">
        <f t="shared" si="20"/>
        <v>0.25</v>
      </c>
      <c r="DL29" s="97">
        <f t="shared" si="21"/>
        <v>0.4</v>
      </c>
      <c r="DM29" s="5">
        <f t="shared" si="22"/>
        <v>1</v>
      </c>
      <c r="DN29" s="99">
        <f t="shared" si="23"/>
        <v>0.14399999999999999</v>
      </c>
      <c r="DO29" s="5">
        <f t="shared" si="24"/>
        <v>5</v>
      </c>
      <c r="DP29" s="99">
        <f t="shared" si="25"/>
        <v>1</v>
      </c>
      <c r="DQ29" s="100">
        <f t="shared" si="26"/>
        <v>0.15</v>
      </c>
      <c r="DR29" s="100">
        <f t="shared" si="27"/>
        <v>0.25</v>
      </c>
      <c r="DS29" s="97">
        <f t="shared" si="28"/>
        <v>0.4</v>
      </c>
      <c r="DT29" s="5">
        <f t="shared" si="29"/>
        <v>1</v>
      </c>
      <c r="DU29" s="99">
        <f t="shared" si="30"/>
        <v>8.6399999999999991E-2</v>
      </c>
      <c r="DV29" s="5">
        <f t="shared" si="31"/>
        <v>5</v>
      </c>
      <c r="DW29" s="99">
        <f t="shared" si="32"/>
        <v>1</v>
      </c>
      <c r="DX29" s="100">
        <f t="shared" si="33"/>
        <v>0.15</v>
      </c>
      <c r="DY29" s="100">
        <f t="shared" si="34"/>
        <v>0.25</v>
      </c>
      <c r="DZ29" s="97">
        <f t="shared" si="35"/>
        <v>0.4</v>
      </c>
      <c r="EA29" s="5">
        <f t="shared" si="36"/>
        <v>1</v>
      </c>
      <c r="EB29" s="99">
        <f t="shared" si="37"/>
        <v>5.183999999999999E-2</v>
      </c>
      <c r="EC29" s="5">
        <f t="shared" si="38"/>
        <v>5</v>
      </c>
      <c r="ED29" s="99">
        <f t="shared" si="39"/>
        <v>1</v>
      </c>
      <c r="EE29" s="100">
        <f t="shared" si="40"/>
        <v>0.15</v>
      </c>
      <c r="EF29" s="100">
        <f t="shared" si="41"/>
        <v>0.25</v>
      </c>
      <c r="EG29" s="97">
        <f t="shared" si="42"/>
        <v>0.4</v>
      </c>
      <c r="EH29" s="5">
        <f t="shared" si="43"/>
        <v>1</v>
      </c>
      <c r="EI29" s="99">
        <f t="shared" si="44"/>
        <v>3.1103999999999993E-2</v>
      </c>
      <c r="EJ29" s="5">
        <f t="shared" si="45"/>
        <v>5</v>
      </c>
      <c r="EK29" s="99">
        <f t="shared" si="46"/>
        <v>1</v>
      </c>
      <c r="EL29" s="100">
        <f t="shared" si="47"/>
        <v>0.15</v>
      </c>
      <c r="EM29" s="100">
        <f t="shared" si="48"/>
        <v>0.25</v>
      </c>
      <c r="EN29" s="97">
        <f t="shared" si="49"/>
        <v>0.4</v>
      </c>
      <c r="EO29" s="5">
        <f t="shared" si="50"/>
        <v>1</v>
      </c>
      <c r="EP29" s="99">
        <f t="shared" si="51"/>
        <v>1.8662399999999996E-2</v>
      </c>
      <c r="EQ29" s="5">
        <f t="shared" si="52"/>
        <v>5</v>
      </c>
      <c r="ER29" s="99">
        <f t="shared" si="53"/>
        <v>1</v>
      </c>
      <c r="ES29" s="100">
        <f t="shared" si="54"/>
        <v>0</v>
      </c>
      <c r="ET29" s="100">
        <f t="shared" si="55"/>
        <v>0</v>
      </c>
      <c r="EU29" s="97">
        <f t="shared" si="56"/>
        <v>0</v>
      </c>
      <c r="EV29" s="5">
        <f t="shared" si="57"/>
        <v>1</v>
      </c>
      <c r="EW29" s="99">
        <f t="shared" si="58"/>
        <v>1.8662399999999996E-2</v>
      </c>
      <c r="EX29" s="5">
        <f t="shared" si="59"/>
        <v>5</v>
      </c>
      <c r="EY29" s="99">
        <f t="shared" si="60"/>
        <v>1</v>
      </c>
      <c r="EZ29" s="100">
        <f t="shared" si="61"/>
        <v>0.15</v>
      </c>
      <c r="FA29" s="100">
        <f t="shared" si="62"/>
        <v>0.25</v>
      </c>
      <c r="FB29" s="97">
        <f t="shared" si="63"/>
        <v>0.4</v>
      </c>
      <c r="FC29" s="5">
        <f t="shared" si="64"/>
        <v>1</v>
      </c>
      <c r="FD29" s="99">
        <f t="shared" si="65"/>
        <v>1.1197439999999996E-2</v>
      </c>
      <c r="FE29" s="5">
        <f t="shared" si="66"/>
        <v>5</v>
      </c>
      <c r="FF29" s="99">
        <f t="shared" si="67"/>
        <v>1</v>
      </c>
      <c r="FG29" s="100">
        <f t="shared" si="68"/>
        <v>0.15</v>
      </c>
      <c r="FH29" s="100">
        <f t="shared" si="69"/>
        <v>0.25</v>
      </c>
      <c r="FI29" s="97">
        <f t="shared" si="70"/>
        <v>0.4</v>
      </c>
      <c r="FJ29" s="5">
        <f t="shared" si="71"/>
        <v>1</v>
      </c>
      <c r="FK29" s="99">
        <f t="shared" si="72"/>
        <v>6.7184639999999978E-3</v>
      </c>
      <c r="FL29" s="5">
        <f t="shared" si="73"/>
        <v>5</v>
      </c>
      <c r="FM29" s="99">
        <f t="shared" si="74"/>
        <v>1</v>
      </c>
      <c r="FN29" s="100">
        <f t="shared" si="75"/>
        <v>0</v>
      </c>
      <c r="FO29" s="100">
        <f t="shared" si="76"/>
        <v>0</v>
      </c>
      <c r="FP29" s="97">
        <f t="shared" si="77"/>
        <v>0</v>
      </c>
      <c r="FQ29" s="5">
        <f t="shared" si="78"/>
        <v>1</v>
      </c>
      <c r="FR29" s="99">
        <f t="shared" si="79"/>
        <v>6.7184639999999978E-3</v>
      </c>
      <c r="FS29" s="5">
        <f t="shared" si="80"/>
        <v>5</v>
      </c>
      <c r="FT29" s="99">
        <f t="shared" si="81"/>
        <v>1</v>
      </c>
      <c r="FU29" s="100">
        <f t="shared" si="82"/>
        <v>0</v>
      </c>
      <c r="FV29" s="100">
        <f t="shared" si="83"/>
        <v>0</v>
      </c>
      <c r="FW29" s="97">
        <f t="shared" si="84"/>
        <v>0</v>
      </c>
      <c r="FX29" s="5">
        <f t="shared" si="85"/>
        <v>1</v>
      </c>
      <c r="FY29" s="99">
        <f t="shared" si="86"/>
        <v>6.7184639999999978E-3</v>
      </c>
      <c r="FZ29" s="5">
        <f t="shared" si="87"/>
        <v>5</v>
      </c>
      <c r="GA29" s="99">
        <f t="shared" si="88"/>
        <v>1</v>
      </c>
      <c r="GB29" s="100">
        <f t="shared" si="89"/>
        <v>0</v>
      </c>
      <c r="GC29" s="100">
        <f t="shared" si="90"/>
        <v>0</v>
      </c>
      <c r="GD29" s="97">
        <f t="shared" si="91"/>
        <v>0</v>
      </c>
      <c r="GE29" s="5">
        <f t="shared" si="92"/>
        <v>1</v>
      </c>
      <c r="GF29" s="99">
        <f t="shared" si="93"/>
        <v>6.7184639999999978E-3</v>
      </c>
      <c r="GG29" s="5">
        <f t="shared" si="94"/>
        <v>5</v>
      </c>
      <c r="GH29" s="99">
        <f t="shared" si="95"/>
        <v>1</v>
      </c>
      <c r="GI29" s="99">
        <f t="shared" si="96"/>
        <v>1</v>
      </c>
    </row>
    <row r="30" spans="1:191" ht="219.75" customHeight="1">
      <c r="A30" s="82">
        <v>22</v>
      </c>
      <c r="B30" s="128" t="s">
        <v>647</v>
      </c>
      <c r="C30" s="176" t="s">
        <v>665</v>
      </c>
      <c r="D30" s="83" t="s">
        <v>304</v>
      </c>
      <c r="E30" s="84" t="s">
        <v>328</v>
      </c>
      <c r="F30" s="47" t="s">
        <v>318</v>
      </c>
      <c r="G30" s="84" t="s">
        <v>283</v>
      </c>
      <c r="H30" s="84" t="s">
        <v>330</v>
      </c>
      <c r="I30" s="86" t="s">
        <v>298</v>
      </c>
      <c r="J30" s="86" t="s">
        <v>69</v>
      </c>
      <c r="K30" s="86" t="s">
        <v>69</v>
      </c>
      <c r="L30" s="86" t="s">
        <v>69</v>
      </c>
      <c r="M30" s="86" t="s">
        <v>286</v>
      </c>
      <c r="N30" s="86" t="s">
        <v>69</v>
      </c>
      <c r="O30" s="86" t="s">
        <v>69</v>
      </c>
      <c r="P30" s="86" t="s">
        <v>69</v>
      </c>
      <c r="Q30" s="86" t="s">
        <v>286</v>
      </c>
      <c r="R30" s="86" t="s">
        <v>69</v>
      </c>
      <c r="S30" s="86" t="s">
        <v>69</v>
      </c>
      <c r="T30" s="86" t="s">
        <v>286</v>
      </c>
      <c r="U30" s="86" t="s">
        <v>69</v>
      </c>
      <c r="V30" s="86" t="s">
        <v>69</v>
      </c>
      <c r="W30" s="86" t="s">
        <v>69</v>
      </c>
      <c r="X30" s="86" t="s">
        <v>286</v>
      </c>
      <c r="Y30" s="86" t="s">
        <v>69</v>
      </c>
      <c r="Z30" s="86" t="s">
        <v>286</v>
      </c>
      <c r="AA30" s="86" t="s">
        <v>286</v>
      </c>
      <c r="AB30" s="86" t="s">
        <v>286</v>
      </c>
      <c r="AC30" s="88" t="str">
        <f t="shared" si="1"/>
        <v>1 - Muy Baja</v>
      </c>
      <c r="AD30" s="89">
        <f t="shared" si="2"/>
        <v>0.2</v>
      </c>
      <c r="AE30" s="88" t="str">
        <f t="shared" si="3"/>
        <v>5 - Catastrófico</v>
      </c>
      <c r="AF30" s="89">
        <f t="shared" si="4"/>
        <v>0.63157894736842102</v>
      </c>
      <c r="AG30" s="82" t="str">
        <f t="shared" si="5"/>
        <v>BAJO</v>
      </c>
      <c r="AH30" s="89">
        <f t="shared" si="6"/>
        <v>0.12631578947368421</v>
      </c>
      <c r="AI30" s="123" t="s">
        <v>666</v>
      </c>
      <c r="AJ30" s="84" t="s">
        <v>502</v>
      </c>
      <c r="AK30" s="84" t="s">
        <v>667</v>
      </c>
      <c r="AL30" s="84" t="s">
        <v>664</v>
      </c>
      <c r="AM30" s="47" t="s">
        <v>296</v>
      </c>
      <c r="AN30" s="91" t="s">
        <v>292</v>
      </c>
      <c r="AO30" s="91" t="s">
        <v>293</v>
      </c>
      <c r="AP30" s="47" t="s">
        <v>294</v>
      </c>
      <c r="AQ30" s="47" t="s">
        <v>296</v>
      </c>
      <c r="AR30" s="91" t="s">
        <v>292</v>
      </c>
      <c r="AS30" s="91" t="s">
        <v>293</v>
      </c>
      <c r="AT30" s="47" t="s">
        <v>294</v>
      </c>
      <c r="AU30" s="47" t="s">
        <v>296</v>
      </c>
      <c r="AV30" s="91" t="s">
        <v>292</v>
      </c>
      <c r="AW30" s="91" t="s">
        <v>293</v>
      </c>
      <c r="AX30" s="47" t="s">
        <v>294</v>
      </c>
      <c r="AY30" s="47" t="s">
        <v>296</v>
      </c>
      <c r="AZ30" s="91" t="s">
        <v>292</v>
      </c>
      <c r="BA30" s="91" t="s">
        <v>293</v>
      </c>
      <c r="BB30" s="47" t="s">
        <v>294</v>
      </c>
      <c r="BC30" s="47" t="s">
        <v>296</v>
      </c>
      <c r="BD30" s="91" t="s">
        <v>292</v>
      </c>
      <c r="BE30" s="91" t="s">
        <v>293</v>
      </c>
      <c r="BF30" s="47" t="s">
        <v>294</v>
      </c>
      <c r="BG30" s="47" t="s">
        <v>296</v>
      </c>
      <c r="BH30" s="91" t="s">
        <v>292</v>
      </c>
      <c r="BI30" s="91" t="s">
        <v>293</v>
      </c>
      <c r="BJ30" s="47" t="s">
        <v>294</v>
      </c>
      <c r="BK30" s="47" t="s">
        <v>296</v>
      </c>
      <c r="BL30" s="91" t="s">
        <v>296</v>
      </c>
      <c r="BM30" s="91" t="s">
        <v>292</v>
      </c>
      <c r="BN30" s="47" t="s">
        <v>293</v>
      </c>
      <c r="BO30" s="47" t="s">
        <v>296</v>
      </c>
      <c r="BP30" s="91" t="s">
        <v>292</v>
      </c>
      <c r="BQ30" s="91" t="s">
        <v>293</v>
      </c>
      <c r="BR30" s="47" t="s">
        <v>294</v>
      </c>
      <c r="BS30" s="47" t="s">
        <v>296</v>
      </c>
      <c r="BT30" s="91" t="s">
        <v>292</v>
      </c>
      <c r="BU30" s="91" t="s">
        <v>293</v>
      </c>
      <c r="BV30" s="47" t="s">
        <v>294</v>
      </c>
      <c r="BW30" s="47"/>
      <c r="BX30" s="91"/>
      <c r="BY30" s="91"/>
      <c r="BZ30" s="47"/>
      <c r="CA30" s="47"/>
      <c r="CB30" s="91"/>
      <c r="CC30" s="91"/>
      <c r="CD30" s="47"/>
      <c r="CE30" s="47"/>
      <c r="CF30" s="91"/>
      <c r="CG30" s="91"/>
      <c r="CH30" s="47"/>
      <c r="CI30" s="91"/>
      <c r="CJ30" s="91"/>
      <c r="CK30" s="47"/>
      <c r="CL30" s="92" t="s">
        <v>298</v>
      </c>
      <c r="CM30" s="93">
        <f t="shared" si="97"/>
        <v>3.3592319999999989E-3</v>
      </c>
      <c r="CN30" s="92" t="s">
        <v>386</v>
      </c>
      <c r="CO30" s="93">
        <f t="shared" si="98"/>
        <v>1</v>
      </c>
      <c r="CP30" s="94" t="str">
        <f t="shared" si="99"/>
        <v>BAJO</v>
      </c>
      <c r="CQ30" s="89">
        <f t="shared" si="7"/>
        <v>3.3592319999999989E-3</v>
      </c>
      <c r="CR30" s="95" t="s">
        <v>309</v>
      </c>
      <c r="CS30" s="63">
        <f t="shared" si="100"/>
        <v>0.1</v>
      </c>
      <c r="CT30" s="47"/>
      <c r="CU30" s="47" t="s">
        <v>654</v>
      </c>
      <c r="CV30" s="4" t="s">
        <v>605</v>
      </c>
      <c r="CW30" s="96"/>
      <c r="CX30" s="97">
        <f t="shared" si="8"/>
        <v>12</v>
      </c>
      <c r="CY30" s="98">
        <f t="shared" si="9"/>
        <v>5</v>
      </c>
      <c r="CZ30" s="97" t="str">
        <f t="shared" si="10"/>
        <v>Catastrófico</v>
      </c>
      <c r="DA30" s="99">
        <f t="shared" si="11"/>
        <v>1</v>
      </c>
      <c r="DB30" s="100">
        <f t="shared" si="12"/>
        <v>0.15</v>
      </c>
      <c r="DC30" s="100">
        <f t="shared" si="13"/>
        <v>0.25</v>
      </c>
      <c r="DD30" s="97">
        <f t="shared" si="14"/>
        <v>0.4</v>
      </c>
      <c r="DE30" s="5">
        <f t="shared" si="15"/>
        <v>1</v>
      </c>
      <c r="DF30" s="99">
        <f t="shared" si="16"/>
        <v>0.12</v>
      </c>
      <c r="DG30" s="5">
        <f t="shared" si="17"/>
        <v>5</v>
      </c>
      <c r="DH30" s="5"/>
      <c r="DI30" s="99">
        <f t="shared" si="18"/>
        <v>1</v>
      </c>
      <c r="DJ30" s="100">
        <f t="shared" si="19"/>
        <v>0.15</v>
      </c>
      <c r="DK30" s="100">
        <f t="shared" si="20"/>
        <v>0.25</v>
      </c>
      <c r="DL30" s="97">
        <f t="shared" si="21"/>
        <v>0.4</v>
      </c>
      <c r="DM30" s="5">
        <f t="shared" si="22"/>
        <v>1</v>
      </c>
      <c r="DN30" s="99">
        <f t="shared" si="23"/>
        <v>7.1999999999999995E-2</v>
      </c>
      <c r="DO30" s="5">
        <f t="shared" si="24"/>
        <v>5</v>
      </c>
      <c r="DP30" s="99">
        <f t="shared" si="25"/>
        <v>1</v>
      </c>
      <c r="DQ30" s="100">
        <f t="shared" si="26"/>
        <v>0.15</v>
      </c>
      <c r="DR30" s="100">
        <f t="shared" si="27"/>
        <v>0.25</v>
      </c>
      <c r="DS30" s="97">
        <f t="shared" si="28"/>
        <v>0.4</v>
      </c>
      <c r="DT30" s="5">
        <f t="shared" si="29"/>
        <v>1</v>
      </c>
      <c r="DU30" s="99">
        <f t="shared" si="30"/>
        <v>4.3199999999999995E-2</v>
      </c>
      <c r="DV30" s="5">
        <f t="shared" si="31"/>
        <v>5</v>
      </c>
      <c r="DW30" s="99">
        <f t="shared" si="32"/>
        <v>1</v>
      </c>
      <c r="DX30" s="100">
        <f t="shared" si="33"/>
        <v>0.15</v>
      </c>
      <c r="DY30" s="100">
        <f t="shared" si="34"/>
        <v>0.25</v>
      </c>
      <c r="DZ30" s="97">
        <f t="shared" si="35"/>
        <v>0.4</v>
      </c>
      <c r="EA30" s="5">
        <f t="shared" si="36"/>
        <v>1</v>
      </c>
      <c r="EB30" s="99">
        <f t="shared" si="37"/>
        <v>2.5919999999999995E-2</v>
      </c>
      <c r="EC30" s="5">
        <f t="shared" si="38"/>
        <v>5</v>
      </c>
      <c r="ED30" s="99">
        <f t="shared" si="39"/>
        <v>1</v>
      </c>
      <c r="EE30" s="100">
        <f t="shared" si="40"/>
        <v>0.15</v>
      </c>
      <c r="EF30" s="100">
        <f t="shared" si="41"/>
        <v>0.25</v>
      </c>
      <c r="EG30" s="97">
        <f t="shared" si="42"/>
        <v>0.4</v>
      </c>
      <c r="EH30" s="5">
        <f t="shared" si="43"/>
        <v>1</v>
      </c>
      <c r="EI30" s="99">
        <f t="shared" si="44"/>
        <v>1.5551999999999996E-2</v>
      </c>
      <c r="EJ30" s="5">
        <f t="shared" si="45"/>
        <v>5</v>
      </c>
      <c r="EK30" s="99">
        <f t="shared" si="46"/>
        <v>1</v>
      </c>
      <c r="EL30" s="100">
        <f t="shared" si="47"/>
        <v>0.15</v>
      </c>
      <c r="EM30" s="100">
        <f t="shared" si="48"/>
        <v>0.25</v>
      </c>
      <c r="EN30" s="97">
        <f t="shared" si="49"/>
        <v>0.4</v>
      </c>
      <c r="EO30" s="5">
        <f t="shared" si="50"/>
        <v>1</v>
      </c>
      <c r="EP30" s="99">
        <f t="shared" si="51"/>
        <v>9.3311999999999978E-3</v>
      </c>
      <c r="EQ30" s="5">
        <f t="shared" si="52"/>
        <v>5</v>
      </c>
      <c r="ER30" s="99">
        <f t="shared" si="53"/>
        <v>1</v>
      </c>
      <c r="ES30" s="100">
        <f t="shared" si="54"/>
        <v>0</v>
      </c>
      <c r="ET30" s="100">
        <f t="shared" si="55"/>
        <v>0</v>
      </c>
      <c r="EU30" s="97">
        <f t="shared" si="56"/>
        <v>0</v>
      </c>
      <c r="EV30" s="5">
        <f t="shared" si="57"/>
        <v>1</v>
      </c>
      <c r="EW30" s="99">
        <f t="shared" si="58"/>
        <v>9.3311999999999978E-3</v>
      </c>
      <c r="EX30" s="5">
        <f t="shared" si="59"/>
        <v>5</v>
      </c>
      <c r="EY30" s="99">
        <f t="shared" si="60"/>
        <v>1</v>
      </c>
      <c r="EZ30" s="100">
        <f t="shared" si="61"/>
        <v>0.15</v>
      </c>
      <c r="FA30" s="100">
        <f t="shared" si="62"/>
        <v>0.25</v>
      </c>
      <c r="FB30" s="97">
        <f t="shared" si="63"/>
        <v>0.4</v>
      </c>
      <c r="FC30" s="5">
        <f t="shared" si="64"/>
        <v>1</v>
      </c>
      <c r="FD30" s="99">
        <f t="shared" si="65"/>
        <v>5.598719999999998E-3</v>
      </c>
      <c r="FE30" s="5">
        <f t="shared" si="66"/>
        <v>5</v>
      </c>
      <c r="FF30" s="99">
        <f t="shared" si="67"/>
        <v>1</v>
      </c>
      <c r="FG30" s="100">
        <f t="shared" si="68"/>
        <v>0.15</v>
      </c>
      <c r="FH30" s="100">
        <f t="shared" si="69"/>
        <v>0.25</v>
      </c>
      <c r="FI30" s="97">
        <f t="shared" si="70"/>
        <v>0.4</v>
      </c>
      <c r="FJ30" s="5">
        <f t="shared" si="71"/>
        <v>1</v>
      </c>
      <c r="FK30" s="99">
        <f t="shared" si="72"/>
        <v>3.3592319999999989E-3</v>
      </c>
      <c r="FL30" s="5">
        <f t="shared" si="73"/>
        <v>5</v>
      </c>
      <c r="FM30" s="99">
        <f t="shared" si="74"/>
        <v>1</v>
      </c>
      <c r="FN30" s="100">
        <f t="shared" si="75"/>
        <v>0</v>
      </c>
      <c r="FO30" s="100">
        <f t="shared" si="76"/>
        <v>0</v>
      </c>
      <c r="FP30" s="97">
        <f t="shared" si="77"/>
        <v>0</v>
      </c>
      <c r="FQ30" s="5">
        <f t="shared" si="78"/>
        <v>1</v>
      </c>
      <c r="FR30" s="99">
        <f t="shared" si="79"/>
        <v>3.3592319999999989E-3</v>
      </c>
      <c r="FS30" s="5">
        <f t="shared" si="80"/>
        <v>5</v>
      </c>
      <c r="FT30" s="99">
        <f t="shared" si="81"/>
        <v>1</v>
      </c>
      <c r="FU30" s="100">
        <f t="shared" si="82"/>
        <v>0</v>
      </c>
      <c r="FV30" s="100">
        <f t="shared" si="83"/>
        <v>0</v>
      </c>
      <c r="FW30" s="97">
        <f t="shared" si="84"/>
        <v>0</v>
      </c>
      <c r="FX30" s="5">
        <f t="shared" si="85"/>
        <v>1</v>
      </c>
      <c r="FY30" s="99">
        <f t="shared" si="86"/>
        <v>3.3592319999999989E-3</v>
      </c>
      <c r="FZ30" s="5">
        <f t="shared" si="87"/>
        <v>5</v>
      </c>
      <c r="GA30" s="99">
        <f t="shared" si="88"/>
        <v>1</v>
      </c>
      <c r="GB30" s="100">
        <f t="shared" si="89"/>
        <v>0</v>
      </c>
      <c r="GC30" s="100">
        <f t="shared" si="90"/>
        <v>0</v>
      </c>
      <c r="GD30" s="97">
        <f t="shared" si="91"/>
        <v>0</v>
      </c>
      <c r="GE30" s="5">
        <f t="shared" si="92"/>
        <v>1</v>
      </c>
      <c r="GF30" s="99">
        <f t="shared" si="93"/>
        <v>3.3592319999999989E-3</v>
      </c>
      <c r="GG30" s="5">
        <f t="shared" si="94"/>
        <v>5</v>
      </c>
      <c r="GH30" s="99">
        <f t="shared" si="95"/>
        <v>1</v>
      </c>
      <c r="GI30" s="99">
        <f t="shared" si="96"/>
        <v>1</v>
      </c>
    </row>
    <row r="31" spans="1:191" ht="270" customHeight="1">
      <c r="A31" s="82">
        <v>23</v>
      </c>
      <c r="B31" s="128" t="s">
        <v>647</v>
      </c>
      <c r="C31" s="176" t="s">
        <v>668</v>
      </c>
      <c r="D31" s="83" t="s">
        <v>280</v>
      </c>
      <c r="E31" s="84" t="s">
        <v>631</v>
      </c>
      <c r="F31" s="47" t="s">
        <v>282</v>
      </c>
      <c r="G31" s="84" t="s">
        <v>283</v>
      </c>
      <c r="H31" s="84" t="s">
        <v>330</v>
      </c>
      <c r="I31" s="86" t="s">
        <v>315</v>
      </c>
      <c r="J31" s="86" t="s">
        <v>69</v>
      </c>
      <c r="K31" s="86" t="s">
        <v>69</v>
      </c>
      <c r="L31" s="86" t="s">
        <v>69</v>
      </c>
      <c r="M31" s="86" t="s">
        <v>286</v>
      </c>
      <c r="N31" s="86" t="s">
        <v>69</v>
      </c>
      <c r="O31" s="86" t="s">
        <v>69</v>
      </c>
      <c r="P31" s="86" t="s">
        <v>69</v>
      </c>
      <c r="Q31" s="86" t="s">
        <v>286</v>
      </c>
      <c r="R31" s="86" t="s">
        <v>69</v>
      </c>
      <c r="S31" s="86" t="s">
        <v>69</v>
      </c>
      <c r="T31" s="86" t="s">
        <v>286</v>
      </c>
      <c r="U31" s="86" t="s">
        <v>69</v>
      </c>
      <c r="V31" s="86" t="s">
        <v>69</v>
      </c>
      <c r="W31" s="86" t="s">
        <v>69</v>
      </c>
      <c r="X31" s="86" t="s">
        <v>286</v>
      </c>
      <c r="Y31" s="86" t="s">
        <v>286</v>
      </c>
      <c r="Z31" s="86" t="s">
        <v>286</v>
      </c>
      <c r="AA31" s="86" t="s">
        <v>286</v>
      </c>
      <c r="AB31" s="86" t="s">
        <v>286</v>
      </c>
      <c r="AC31" s="88" t="str">
        <f t="shared" si="1"/>
        <v>2 - Baja</v>
      </c>
      <c r="AD31" s="89">
        <f t="shared" si="2"/>
        <v>0.4</v>
      </c>
      <c r="AE31" s="88" t="str">
        <f t="shared" si="3"/>
        <v>4 - Mayor</v>
      </c>
      <c r="AF31" s="89">
        <f t="shared" si="4"/>
        <v>0.57894736842105265</v>
      </c>
      <c r="AG31" s="82" t="str">
        <f t="shared" si="5"/>
        <v>MODERADO</v>
      </c>
      <c r="AH31" s="89">
        <f t="shared" si="6"/>
        <v>0.23157894736842108</v>
      </c>
      <c r="AI31" s="123" t="s">
        <v>669</v>
      </c>
      <c r="AJ31" s="84" t="s">
        <v>502</v>
      </c>
      <c r="AK31" s="84" t="s">
        <v>670</v>
      </c>
      <c r="AL31" s="84" t="s">
        <v>671</v>
      </c>
      <c r="AM31" s="47" t="s">
        <v>296</v>
      </c>
      <c r="AN31" s="91" t="s">
        <v>292</v>
      </c>
      <c r="AO31" s="91" t="s">
        <v>293</v>
      </c>
      <c r="AP31" s="47" t="s">
        <v>294</v>
      </c>
      <c r="AQ31" s="47" t="s">
        <v>296</v>
      </c>
      <c r="AR31" s="91" t="s">
        <v>292</v>
      </c>
      <c r="AS31" s="91" t="s">
        <v>293</v>
      </c>
      <c r="AT31" s="47" t="s">
        <v>294</v>
      </c>
      <c r="AU31" s="47" t="s">
        <v>296</v>
      </c>
      <c r="AV31" s="91" t="s">
        <v>292</v>
      </c>
      <c r="AW31" s="91" t="s">
        <v>293</v>
      </c>
      <c r="AX31" s="47" t="s">
        <v>294</v>
      </c>
      <c r="AY31" s="47" t="s">
        <v>296</v>
      </c>
      <c r="AZ31" s="91" t="s">
        <v>292</v>
      </c>
      <c r="BA31" s="91" t="s">
        <v>293</v>
      </c>
      <c r="BB31" s="47" t="s">
        <v>294</v>
      </c>
      <c r="BC31" s="47" t="s">
        <v>296</v>
      </c>
      <c r="BD31" s="91" t="s">
        <v>292</v>
      </c>
      <c r="BE31" s="91" t="s">
        <v>293</v>
      </c>
      <c r="BF31" s="47" t="s">
        <v>294</v>
      </c>
      <c r="BG31" s="47" t="s">
        <v>296</v>
      </c>
      <c r="BH31" s="91" t="s">
        <v>292</v>
      </c>
      <c r="BI31" s="91" t="s">
        <v>293</v>
      </c>
      <c r="BJ31" s="47" t="s">
        <v>294</v>
      </c>
      <c r="BK31" s="47" t="s">
        <v>296</v>
      </c>
      <c r="BL31" s="91" t="s">
        <v>292</v>
      </c>
      <c r="BM31" s="91" t="s">
        <v>293</v>
      </c>
      <c r="BN31" s="47" t="s">
        <v>294</v>
      </c>
      <c r="BO31" s="47" t="s">
        <v>296</v>
      </c>
      <c r="BP31" s="91" t="s">
        <v>292</v>
      </c>
      <c r="BQ31" s="91" t="s">
        <v>293</v>
      </c>
      <c r="BR31" s="47" t="s">
        <v>294</v>
      </c>
      <c r="BS31" s="47" t="s">
        <v>296</v>
      </c>
      <c r="BT31" s="91" t="s">
        <v>292</v>
      </c>
      <c r="BU31" s="91" t="s">
        <v>293</v>
      </c>
      <c r="BV31" s="47" t="s">
        <v>294</v>
      </c>
      <c r="BW31" s="47"/>
      <c r="BX31" s="91"/>
      <c r="BY31" s="91"/>
      <c r="BZ31" s="47"/>
      <c r="CA31" s="47"/>
      <c r="CB31" s="91"/>
      <c r="CC31" s="91"/>
      <c r="CD31" s="47"/>
      <c r="CE31" s="47"/>
      <c r="CF31" s="91"/>
      <c r="CG31" s="91"/>
      <c r="CH31" s="47"/>
      <c r="CI31" s="91"/>
      <c r="CJ31" s="91"/>
      <c r="CK31" s="47"/>
      <c r="CL31" s="92" t="s">
        <v>298</v>
      </c>
      <c r="CM31" s="93">
        <f t="shared" si="97"/>
        <v>6.7184639999999978E-3</v>
      </c>
      <c r="CN31" s="92" t="s">
        <v>316</v>
      </c>
      <c r="CO31" s="93">
        <f t="shared" si="98"/>
        <v>0.8</v>
      </c>
      <c r="CP31" s="94" t="str">
        <f t="shared" si="99"/>
        <v>BAJO</v>
      </c>
      <c r="CQ31" s="89">
        <f t="shared" si="7"/>
        <v>5.3747711999999987E-3</v>
      </c>
      <c r="CR31" s="95" t="s">
        <v>300</v>
      </c>
      <c r="CS31" s="63">
        <f t="shared" si="100"/>
        <v>0.1</v>
      </c>
      <c r="CT31" s="47"/>
      <c r="CU31" s="47" t="s">
        <v>652</v>
      </c>
      <c r="CV31" s="4" t="s">
        <v>605</v>
      </c>
      <c r="CW31" s="96"/>
      <c r="CX31" s="97">
        <f t="shared" si="8"/>
        <v>11</v>
      </c>
      <c r="CY31" s="98">
        <f t="shared" si="9"/>
        <v>4</v>
      </c>
      <c r="CZ31" s="97" t="str">
        <f t="shared" si="10"/>
        <v>Mayor</v>
      </c>
      <c r="DA31" s="99">
        <f t="shared" si="11"/>
        <v>0.8</v>
      </c>
      <c r="DB31" s="100">
        <f t="shared" si="12"/>
        <v>0.15</v>
      </c>
      <c r="DC31" s="100">
        <f t="shared" si="13"/>
        <v>0.25</v>
      </c>
      <c r="DD31" s="97">
        <f t="shared" si="14"/>
        <v>0.4</v>
      </c>
      <c r="DE31" s="5">
        <f t="shared" si="15"/>
        <v>2</v>
      </c>
      <c r="DF31" s="99">
        <f t="shared" si="16"/>
        <v>0.24</v>
      </c>
      <c r="DG31" s="5">
        <f t="shared" si="17"/>
        <v>4</v>
      </c>
      <c r="DH31" s="5"/>
      <c r="DI31" s="99">
        <f t="shared" si="18"/>
        <v>0.8</v>
      </c>
      <c r="DJ31" s="100">
        <f t="shared" si="19"/>
        <v>0.15</v>
      </c>
      <c r="DK31" s="100">
        <f t="shared" si="20"/>
        <v>0.25</v>
      </c>
      <c r="DL31" s="97">
        <f t="shared" si="21"/>
        <v>0.4</v>
      </c>
      <c r="DM31" s="5">
        <f t="shared" si="22"/>
        <v>1</v>
      </c>
      <c r="DN31" s="99">
        <f t="shared" si="23"/>
        <v>0.14399999999999999</v>
      </c>
      <c r="DO31" s="5">
        <f t="shared" si="24"/>
        <v>4</v>
      </c>
      <c r="DP31" s="99">
        <f t="shared" si="25"/>
        <v>0.8</v>
      </c>
      <c r="DQ31" s="100">
        <f t="shared" si="26"/>
        <v>0.15</v>
      </c>
      <c r="DR31" s="100">
        <f t="shared" si="27"/>
        <v>0.25</v>
      </c>
      <c r="DS31" s="97">
        <f t="shared" si="28"/>
        <v>0.4</v>
      </c>
      <c r="DT31" s="5">
        <f t="shared" si="29"/>
        <v>1</v>
      </c>
      <c r="DU31" s="99">
        <f t="shared" si="30"/>
        <v>8.6399999999999991E-2</v>
      </c>
      <c r="DV31" s="5">
        <f t="shared" si="31"/>
        <v>4</v>
      </c>
      <c r="DW31" s="99">
        <f t="shared" si="32"/>
        <v>0.8</v>
      </c>
      <c r="DX31" s="100">
        <f t="shared" si="33"/>
        <v>0.15</v>
      </c>
      <c r="DY31" s="100">
        <f t="shared" si="34"/>
        <v>0.25</v>
      </c>
      <c r="DZ31" s="97">
        <f t="shared" si="35"/>
        <v>0.4</v>
      </c>
      <c r="EA31" s="5">
        <f t="shared" si="36"/>
        <v>1</v>
      </c>
      <c r="EB31" s="99">
        <f t="shared" si="37"/>
        <v>5.183999999999999E-2</v>
      </c>
      <c r="EC31" s="5">
        <f t="shared" si="38"/>
        <v>4</v>
      </c>
      <c r="ED31" s="99">
        <f t="shared" si="39"/>
        <v>0.8</v>
      </c>
      <c r="EE31" s="100">
        <f t="shared" si="40"/>
        <v>0.15</v>
      </c>
      <c r="EF31" s="100">
        <f t="shared" si="41"/>
        <v>0.25</v>
      </c>
      <c r="EG31" s="97">
        <f t="shared" si="42"/>
        <v>0.4</v>
      </c>
      <c r="EH31" s="5">
        <f t="shared" si="43"/>
        <v>1</v>
      </c>
      <c r="EI31" s="99">
        <f t="shared" si="44"/>
        <v>3.1103999999999993E-2</v>
      </c>
      <c r="EJ31" s="5">
        <f t="shared" si="45"/>
        <v>4</v>
      </c>
      <c r="EK31" s="99">
        <f t="shared" si="46"/>
        <v>0.8</v>
      </c>
      <c r="EL31" s="100">
        <f t="shared" si="47"/>
        <v>0.15</v>
      </c>
      <c r="EM31" s="100">
        <f t="shared" si="48"/>
        <v>0.25</v>
      </c>
      <c r="EN31" s="97">
        <f t="shared" si="49"/>
        <v>0.4</v>
      </c>
      <c r="EO31" s="5">
        <f t="shared" si="50"/>
        <v>1</v>
      </c>
      <c r="EP31" s="99">
        <f t="shared" si="51"/>
        <v>1.8662399999999996E-2</v>
      </c>
      <c r="EQ31" s="5">
        <f t="shared" si="52"/>
        <v>4</v>
      </c>
      <c r="ER31" s="99">
        <f t="shared" si="53"/>
        <v>0.8</v>
      </c>
      <c r="ES31" s="100">
        <f t="shared" si="54"/>
        <v>0.15</v>
      </c>
      <c r="ET31" s="100">
        <f t="shared" si="55"/>
        <v>0.25</v>
      </c>
      <c r="EU31" s="97">
        <f t="shared" si="56"/>
        <v>0.4</v>
      </c>
      <c r="EV31" s="5">
        <f t="shared" si="57"/>
        <v>1</v>
      </c>
      <c r="EW31" s="99">
        <f t="shared" si="58"/>
        <v>1.8662399999999996E-2</v>
      </c>
      <c r="EX31" s="5">
        <f t="shared" si="59"/>
        <v>4</v>
      </c>
      <c r="EY31" s="99">
        <f t="shared" si="60"/>
        <v>0.8</v>
      </c>
      <c r="EZ31" s="100">
        <f t="shared" si="61"/>
        <v>0.15</v>
      </c>
      <c r="FA31" s="100">
        <f t="shared" si="62"/>
        <v>0.25</v>
      </c>
      <c r="FB31" s="97">
        <f t="shared" si="63"/>
        <v>0.4</v>
      </c>
      <c r="FC31" s="5">
        <f t="shared" si="64"/>
        <v>1</v>
      </c>
      <c r="FD31" s="99">
        <f t="shared" si="65"/>
        <v>1.1197439999999996E-2</v>
      </c>
      <c r="FE31" s="5">
        <f t="shared" si="66"/>
        <v>4</v>
      </c>
      <c r="FF31" s="99">
        <f t="shared" si="67"/>
        <v>0.8</v>
      </c>
      <c r="FG31" s="100">
        <f t="shared" si="68"/>
        <v>0.15</v>
      </c>
      <c r="FH31" s="100">
        <f t="shared" si="69"/>
        <v>0.25</v>
      </c>
      <c r="FI31" s="97">
        <f t="shared" si="70"/>
        <v>0.4</v>
      </c>
      <c r="FJ31" s="5">
        <f t="shared" si="71"/>
        <v>1</v>
      </c>
      <c r="FK31" s="99">
        <f t="shared" si="72"/>
        <v>6.7184639999999978E-3</v>
      </c>
      <c r="FL31" s="5">
        <f t="shared" si="73"/>
        <v>4</v>
      </c>
      <c r="FM31" s="99">
        <f t="shared" si="74"/>
        <v>0.8</v>
      </c>
      <c r="FN31" s="100">
        <f t="shared" si="75"/>
        <v>0</v>
      </c>
      <c r="FO31" s="100">
        <f t="shared" si="76"/>
        <v>0</v>
      </c>
      <c r="FP31" s="97">
        <f t="shared" si="77"/>
        <v>0</v>
      </c>
      <c r="FQ31" s="5">
        <f t="shared" si="78"/>
        <v>1</v>
      </c>
      <c r="FR31" s="99">
        <f t="shared" si="79"/>
        <v>6.7184639999999978E-3</v>
      </c>
      <c r="FS31" s="5">
        <f t="shared" si="80"/>
        <v>4</v>
      </c>
      <c r="FT31" s="99">
        <f t="shared" si="81"/>
        <v>0.8</v>
      </c>
      <c r="FU31" s="100">
        <f t="shared" si="82"/>
        <v>0</v>
      </c>
      <c r="FV31" s="100">
        <f t="shared" si="83"/>
        <v>0</v>
      </c>
      <c r="FW31" s="97">
        <f t="shared" si="84"/>
        <v>0</v>
      </c>
      <c r="FX31" s="5">
        <f t="shared" si="85"/>
        <v>1</v>
      </c>
      <c r="FY31" s="99">
        <f t="shared" si="86"/>
        <v>6.7184639999999978E-3</v>
      </c>
      <c r="FZ31" s="5">
        <f t="shared" si="87"/>
        <v>4</v>
      </c>
      <c r="GA31" s="99">
        <f t="shared" si="88"/>
        <v>0.8</v>
      </c>
      <c r="GB31" s="100">
        <f t="shared" si="89"/>
        <v>0</v>
      </c>
      <c r="GC31" s="100">
        <f t="shared" si="90"/>
        <v>0</v>
      </c>
      <c r="GD31" s="97">
        <f t="shared" si="91"/>
        <v>0</v>
      </c>
      <c r="GE31" s="5">
        <f t="shared" si="92"/>
        <v>1</v>
      </c>
      <c r="GF31" s="99">
        <f t="shared" si="93"/>
        <v>6.7184639999999978E-3</v>
      </c>
      <c r="GG31" s="5">
        <f t="shared" si="94"/>
        <v>4</v>
      </c>
      <c r="GH31" s="99">
        <f t="shared" si="95"/>
        <v>0.8</v>
      </c>
      <c r="GI31" s="99">
        <f t="shared" si="96"/>
        <v>0.8</v>
      </c>
    </row>
    <row r="32" spans="1:191" ht="219.75" customHeight="1">
      <c r="A32" s="82">
        <v>24</v>
      </c>
      <c r="B32" s="128" t="s">
        <v>647</v>
      </c>
      <c r="C32" s="176" t="s">
        <v>672</v>
      </c>
      <c r="D32" s="83" t="s">
        <v>304</v>
      </c>
      <c r="E32" s="84" t="s">
        <v>328</v>
      </c>
      <c r="F32" s="47" t="s">
        <v>318</v>
      </c>
      <c r="G32" s="84" t="s">
        <v>283</v>
      </c>
      <c r="H32" s="84" t="s">
        <v>330</v>
      </c>
      <c r="I32" s="86" t="s">
        <v>298</v>
      </c>
      <c r="J32" s="86" t="s">
        <v>69</v>
      </c>
      <c r="K32" s="86" t="s">
        <v>69</v>
      </c>
      <c r="L32" s="86" t="s">
        <v>69</v>
      </c>
      <c r="M32" s="86" t="s">
        <v>286</v>
      </c>
      <c r="N32" s="86" t="s">
        <v>69</v>
      </c>
      <c r="O32" s="86" t="s">
        <v>69</v>
      </c>
      <c r="P32" s="86" t="s">
        <v>69</v>
      </c>
      <c r="Q32" s="86" t="s">
        <v>286</v>
      </c>
      <c r="R32" s="86" t="s">
        <v>69</v>
      </c>
      <c r="S32" s="86" t="s">
        <v>69</v>
      </c>
      <c r="T32" s="86" t="s">
        <v>286</v>
      </c>
      <c r="U32" s="86" t="s">
        <v>69</v>
      </c>
      <c r="V32" s="86" t="s">
        <v>69</v>
      </c>
      <c r="W32" s="86" t="s">
        <v>69</v>
      </c>
      <c r="X32" s="86" t="s">
        <v>286</v>
      </c>
      <c r="Y32" s="86" t="s">
        <v>286</v>
      </c>
      <c r="Z32" s="86" t="s">
        <v>286</v>
      </c>
      <c r="AA32" s="86" t="s">
        <v>286</v>
      </c>
      <c r="AB32" s="86" t="s">
        <v>286</v>
      </c>
      <c r="AC32" s="88" t="str">
        <f t="shared" si="1"/>
        <v>1 - Muy Baja</v>
      </c>
      <c r="AD32" s="89">
        <f t="shared" si="2"/>
        <v>0.2</v>
      </c>
      <c r="AE32" s="88" t="str">
        <f t="shared" si="3"/>
        <v>4 - Mayor</v>
      </c>
      <c r="AF32" s="89">
        <f t="shared" si="4"/>
        <v>0.57894736842105265</v>
      </c>
      <c r="AG32" s="82" t="str">
        <f t="shared" si="5"/>
        <v>BAJO</v>
      </c>
      <c r="AH32" s="89">
        <f t="shared" si="6"/>
        <v>0.11578947368421054</v>
      </c>
      <c r="AI32" s="123" t="s">
        <v>673</v>
      </c>
      <c r="AJ32" s="84" t="s">
        <v>502</v>
      </c>
      <c r="AK32" s="84" t="s">
        <v>674</v>
      </c>
      <c r="AL32" s="84" t="s">
        <v>671</v>
      </c>
      <c r="AM32" s="47" t="s">
        <v>296</v>
      </c>
      <c r="AN32" s="91" t="s">
        <v>292</v>
      </c>
      <c r="AO32" s="91" t="s">
        <v>293</v>
      </c>
      <c r="AP32" s="47" t="s">
        <v>294</v>
      </c>
      <c r="AQ32" s="47" t="s">
        <v>296</v>
      </c>
      <c r="AR32" s="91" t="s">
        <v>292</v>
      </c>
      <c r="AS32" s="91" t="s">
        <v>293</v>
      </c>
      <c r="AT32" s="47" t="s">
        <v>294</v>
      </c>
      <c r="AU32" s="47" t="s">
        <v>296</v>
      </c>
      <c r="AV32" s="91" t="s">
        <v>292</v>
      </c>
      <c r="AW32" s="91" t="s">
        <v>293</v>
      </c>
      <c r="AX32" s="47" t="s">
        <v>294</v>
      </c>
      <c r="AY32" s="47" t="s">
        <v>296</v>
      </c>
      <c r="AZ32" s="91" t="s">
        <v>292</v>
      </c>
      <c r="BA32" s="91" t="s">
        <v>293</v>
      </c>
      <c r="BB32" s="47" t="s">
        <v>294</v>
      </c>
      <c r="BC32" s="47" t="s">
        <v>296</v>
      </c>
      <c r="BD32" s="91" t="s">
        <v>292</v>
      </c>
      <c r="BE32" s="91" t="s">
        <v>293</v>
      </c>
      <c r="BF32" s="47" t="s">
        <v>294</v>
      </c>
      <c r="BG32" s="47" t="s">
        <v>296</v>
      </c>
      <c r="BH32" s="91" t="s">
        <v>292</v>
      </c>
      <c r="BI32" s="91" t="s">
        <v>293</v>
      </c>
      <c r="BJ32" s="47" t="s">
        <v>294</v>
      </c>
      <c r="BK32" s="47" t="s">
        <v>296</v>
      </c>
      <c r="BL32" s="91" t="s">
        <v>292</v>
      </c>
      <c r="BM32" s="91" t="s">
        <v>293</v>
      </c>
      <c r="BN32" s="47" t="s">
        <v>294</v>
      </c>
      <c r="BO32" s="47" t="s">
        <v>296</v>
      </c>
      <c r="BP32" s="91" t="s">
        <v>292</v>
      </c>
      <c r="BQ32" s="91" t="s">
        <v>293</v>
      </c>
      <c r="BR32" s="47" t="s">
        <v>294</v>
      </c>
      <c r="BS32" s="47" t="s">
        <v>296</v>
      </c>
      <c r="BT32" s="91" t="s">
        <v>292</v>
      </c>
      <c r="BU32" s="91" t="s">
        <v>293</v>
      </c>
      <c r="BV32" s="47" t="s">
        <v>294</v>
      </c>
      <c r="BW32" s="47"/>
      <c r="BX32" s="91"/>
      <c r="BY32" s="91"/>
      <c r="BZ32" s="47"/>
      <c r="CA32" s="47"/>
      <c r="CB32" s="91"/>
      <c r="CC32" s="91"/>
      <c r="CD32" s="47"/>
      <c r="CE32" s="47"/>
      <c r="CF32" s="91"/>
      <c r="CG32" s="91"/>
      <c r="CH32" s="47"/>
      <c r="CI32" s="91"/>
      <c r="CJ32" s="91"/>
      <c r="CK32" s="47"/>
      <c r="CL32" s="92" t="s">
        <v>298</v>
      </c>
      <c r="CM32" s="93">
        <f t="shared" si="97"/>
        <v>3.3592319999999989E-3</v>
      </c>
      <c r="CN32" s="92" t="s">
        <v>316</v>
      </c>
      <c r="CO32" s="93">
        <f t="shared" si="98"/>
        <v>0.8</v>
      </c>
      <c r="CP32" s="94" t="str">
        <f t="shared" si="99"/>
        <v>BAJO</v>
      </c>
      <c r="CQ32" s="89">
        <f t="shared" si="7"/>
        <v>2.6873855999999994E-3</v>
      </c>
      <c r="CR32" s="95" t="s">
        <v>309</v>
      </c>
      <c r="CS32" s="63">
        <f t="shared" si="100"/>
        <v>0.1</v>
      </c>
      <c r="CT32" s="47"/>
      <c r="CU32" s="47" t="s">
        <v>654</v>
      </c>
      <c r="CV32" s="4" t="s">
        <v>605</v>
      </c>
      <c r="CW32" s="96"/>
      <c r="CX32" s="97">
        <f t="shared" si="8"/>
        <v>11</v>
      </c>
      <c r="CY32" s="98">
        <f t="shared" si="9"/>
        <v>4</v>
      </c>
      <c r="CZ32" s="97" t="str">
        <f t="shared" si="10"/>
        <v>Mayor</v>
      </c>
      <c r="DA32" s="99">
        <f t="shared" si="11"/>
        <v>0.8</v>
      </c>
      <c r="DB32" s="100">
        <f t="shared" si="12"/>
        <v>0.15</v>
      </c>
      <c r="DC32" s="100">
        <f t="shared" si="13"/>
        <v>0.25</v>
      </c>
      <c r="DD32" s="97">
        <f t="shared" si="14"/>
        <v>0.4</v>
      </c>
      <c r="DE32" s="5">
        <f t="shared" si="15"/>
        <v>1</v>
      </c>
      <c r="DF32" s="99">
        <f t="shared" si="16"/>
        <v>0.12</v>
      </c>
      <c r="DG32" s="5">
        <f t="shared" si="17"/>
        <v>4</v>
      </c>
      <c r="DH32" s="5"/>
      <c r="DI32" s="99">
        <f t="shared" si="18"/>
        <v>0.8</v>
      </c>
      <c r="DJ32" s="100">
        <f t="shared" si="19"/>
        <v>0.15</v>
      </c>
      <c r="DK32" s="100">
        <f t="shared" si="20"/>
        <v>0.25</v>
      </c>
      <c r="DL32" s="97">
        <f t="shared" si="21"/>
        <v>0.4</v>
      </c>
      <c r="DM32" s="5">
        <f t="shared" si="22"/>
        <v>1</v>
      </c>
      <c r="DN32" s="99">
        <f t="shared" si="23"/>
        <v>7.1999999999999995E-2</v>
      </c>
      <c r="DO32" s="5">
        <f t="shared" si="24"/>
        <v>4</v>
      </c>
      <c r="DP32" s="99">
        <f t="shared" si="25"/>
        <v>0.8</v>
      </c>
      <c r="DQ32" s="100">
        <f t="shared" si="26"/>
        <v>0.15</v>
      </c>
      <c r="DR32" s="100">
        <f t="shared" si="27"/>
        <v>0.25</v>
      </c>
      <c r="DS32" s="97">
        <f t="shared" si="28"/>
        <v>0.4</v>
      </c>
      <c r="DT32" s="5">
        <f t="shared" si="29"/>
        <v>1</v>
      </c>
      <c r="DU32" s="99">
        <f t="shared" si="30"/>
        <v>4.3199999999999995E-2</v>
      </c>
      <c r="DV32" s="5">
        <f t="shared" si="31"/>
        <v>4</v>
      </c>
      <c r="DW32" s="99">
        <f t="shared" si="32"/>
        <v>0.8</v>
      </c>
      <c r="DX32" s="100">
        <f t="shared" si="33"/>
        <v>0.15</v>
      </c>
      <c r="DY32" s="100">
        <f t="shared" si="34"/>
        <v>0.25</v>
      </c>
      <c r="DZ32" s="97">
        <f t="shared" si="35"/>
        <v>0.4</v>
      </c>
      <c r="EA32" s="5">
        <f t="shared" si="36"/>
        <v>1</v>
      </c>
      <c r="EB32" s="99">
        <f t="shared" si="37"/>
        <v>2.5919999999999995E-2</v>
      </c>
      <c r="EC32" s="5">
        <f t="shared" si="38"/>
        <v>4</v>
      </c>
      <c r="ED32" s="99">
        <f t="shared" si="39"/>
        <v>0.8</v>
      </c>
      <c r="EE32" s="100">
        <f t="shared" si="40"/>
        <v>0.15</v>
      </c>
      <c r="EF32" s="100">
        <f t="shared" si="41"/>
        <v>0.25</v>
      </c>
      <c r="EG32" s="97">
        <f t="shared" si="42"/>
        <v>0.4</v>
      </c>
      <c r="EH32" s="5">
        <f t="shared" si="43"/>
        <v>1</v>
      </c>
      <c r="EI32" s="99">
        <f t="shared" si="44"/>
        <v>1.5551999999999996E-2</v>
      </c>
      <c r="EJ32" s="5">
        <f t="shared" si="45"/>
        <v>4</v>
      </c>
      <c r="EK32" s="99">
        <f t="shared" si="46"/>
        <v>0.8</v>
      </c>
      <c r="EL32" s="100">
        <f t="shared" si="47"/>
        <v>0.15</v>
      </c>
      <c r="EM32" s="100">
        <f t="shared" si="48"/>
        <v>0.25</v>
      </c>
      <c r="EN32" s="97">
        <f t="shared" si="49"/>
        <v>0.4</v>
      </c>
      <c r="EO32" s="5">
        <f t="shared" si="50"/>
        <v>1</v>
      </c>
      <c r="EP32" s="99">
        <f t="shared" si="51"/>
        <v>9.3311999999999978E-3</v>
      </c>
      <c r="EQ32" s="5">
        <f t="shared" si="52"/>
        <v>4</v>
      </c>
      <c r="ER32" s="99">
        <f t="shared" si="53"/>
        <v>0.8</v>
      </c>
      <c r="ES32" s="100">
        <f t="shared" si="54"/>
        <v>0.15</v>
      </c>
      <c r="ET32" s="100">
        <f t="shared" si="55"/>
        <v>0.25</v>
      </c>
      <c r="EU32" s="97">
        <f t="shared" si="56"/>
        <v>0.4</v>
      </c>
      <c r="EV32" s="5">
        <f t="shared" si="57"/>
        <v>1</v>
      </c>
      <c r="EW32" s="99">
        <f t="shared" si="58"/>
        <v>9.3311999999999978E-3</v>
      </c>
      <c r="EX32" s="5">
        <f t="shared" si="59"/>
        <v>4</v>
      </c>
      <c r="EY32" s="99">
        <f t="shared" si="60"/>
        <v>0.8</v>
      </c>
      <c r="EZ32" s="100">
        <f t="shared" si="61"/>
        <v>0.15</v>
      </c>
      <c r="FA32" s="100">
        <f t="shared" si="62"/>
        <v>0.25</v>
      </c>
      <c r="FB32" s="97">
        <f t="shared" si="63"/>
        <v>0.4</v>
      </c>
      <c r="FC32" s="5">
        <f t="shared" si="64"/>
        <v>1</v>
      </c>
      <c r="FD32" s="99">
        <f t="shared" si="65"/>
        <v>5.598719999999998E-3</v>
      </c>
      <c r="FE32" s="5">
        <f t="shared" si="66"/>
        <v>4</v>
      </c>
      <c r="FF32" s="99">
        <f t="shared" si="67"/>
        <v>0.8</v>
      </c>
      <c r="FG32" s="100">
        <f t="shared" si="68"/>
        <v>0.15</v>
      </c>
      <c r="FH32" s="100">
        <f t="shared" si="69"/>
        <v>0.25</v>
      </c>
      <c r="FI32" s="97">
        <f t="shared" si="70"/>
        <v>0.4</v>
      </c>
      <c r="FJ32" s="5">
        <f t="shared" si="71"/>
        <v>1</v>
      </c>
      <c r="FK32" s="99">
        <f t="shared" si="72"/>
        <v>3.3592319999999989E-3</v>
      </c>
      <c r="FL32" s="5">
        <f t="shared" si="73"/>
        <v>4</v>
      </c>
      <c r="FM32" s="99">
        <f t="shared" si="74"/>
        <v>0.8</v>
      </c>
      <c r="FN32" s="100">
        <f t="shared" si="75"/>
        <v>0</v>
      </c>
      <c r="FO32" s="100">
        <f t="shared" si="76"/>
        <v>0</v>
      </c>
      <c r="FP32" s="97">
        <f t="shared" si="77"/>
        <v>0</v>
      </c>
      <c r="FQ32" s="5">
        <f t="shared" si="78"/>
        <v>1</v>
      </c>
      <c r="FR32" s="99">
        <f t="shared" si="79"/>
        <v>3.3592319999999989E-3</v>
      </c>
      <c r="FS32" s="5">
        <f t="shared" si="80"/>
        <v>4</v>
      </c>
      <c r="FT32" s="99">
        <f t="shared" si="81"/>
        <v>0.8</v>
      </c>
      <c r="FU32" s="100">
        <f t="shared" si="82"/>
        <v>0</v>
      </c>
      <c r="FV32" s="100">
        <f t="shared" si="83"/>
        <v>0</v>
      </c>
      <c r="FW32" s="97">
        <f t="shared" si="84"/>
        <v>0</v>
      </c>
      <c r="FX32" s="5">
        <f t="shared" si="85"/>
        <v>1</v>
      </c>
      <c r="FY32" s="99">
        <f t="shared" si="86"/>
        <v>3.3592319999999989E-3</v>
      </c>
      <c r="FZ32" s="5">
        <f t="shared" si="87"/>
        <v>4</v>
      </c>
      <c r="GA32" s="99">
        <f t="shared" si="88"/>
        <v>0.8</v>
      </c>
      <c r="GB32" s="100">
        <f t="shared" si="89"/>
        <v>0</v>
      </c>
      <c r="GC32" s="100">
        <f t="shared" si="90"/>
        <v>0</v>
      </c>
      <c r="GD32" s="97">
        <f t="shared" si="91"/>
        <v>0</v>
      </c>
      <c r="GE32" s="5">
        <f t="shared" si="92"/>
        <v>1</v>
      </c>
      <c r="GF32" s="99">
        <f t="shared" si="93"/>
        <v>3.3592319999999989E-3</v>
      </c>
      <c r="GG32" s="5">
        <f t="shared" si="94"/>
        <v>4</v>
      </c>
      <c r="GH32" s="99">
        <f t="shared" si="95"/>
        <v>0.8</v>
      </c>
      <c r="GI32" s="99">
        <f t="shared" si="96"/>
        <v>0.8</v>
      </c>
    </row>
    <row r="33" spans="1:191" ht="219.75" customHeight="1">
      <c r="A33" s="82">
        <v>25</v>
      </c>
      <c r="B33" s="128" t="s">
        <v>647</v>
      </c>
      <c r="C33" s="176" t="s">
        <v>675</v>
      </c>
      <c r="D33" s="83" t="s">
        <v>280</v>
      </c>
      <c r="E33" s="84" t="s">
        <v>631</v>
      </c>
      <c r="F33" s="124" t="s">
        <v>282</v>
      </c>
      <c r="G33" s="84" t="s">
        <v>283</v>
      </c>
      <c r="H33" s="84" t="s">
        <v>330</v>
      </c>
      <c r="I33" s="86" t="s">
        <v>315</v>
      </c>
      <c r="J33" s="86" t="s">
        <v>69</v>
      </c>
      <c r="K33" s="86" t="s">
        <v>69</v>
      </c>
      <c r="L33" s="86" t="s">
        <v>69</v>
      </c>
      <c r="M33" s="86" t="s">
        <v>286</v>
      </c>
      <c r="N33" s="86" t="s">
        <v>69</v>
      </c>
      <c r="O33" s="86" t="s">
        <v>69</v>
      </c>
      <c r="P33" s="86" t="s">
        <v>69</v>
      </c>
      <c r="Q33" s="86" t="s">
        <v>286</v>
      </c>
      <c r="R33" s="86" t="s">
        <v>69</v>
      </c>
      <c r="S33" s="86" t="s">
        <v>69</v>
      </c>
      <c r="T33" s="86" t="s">
        <v>286</v>
      </c>
      <c r="U33" s="86" t="s">
        <v>69</v>
      </c>
      <c r="V33" s="86" t="s">
        <v>69</v>
      </c>
      <c r="W33" s="86" t="s">
        <v>69</v>
      </c>
      <c r="X33" s="86" t="s">
        <v>286</v>
      </c>
      <c r="Y33" s="86" t="s">
        <v>286</v>
      </c>
      <c r="Z33" s="86" t="s">
        <v>286</v>
      </c>
      <c r="AA33" s="86" t="s">
        <v>286</v>
      </c>
      <c r="AB33" s="86" t="s">
        <v>286</v>
      </c>
      <c r="AC33" s="88" t="str">
        <f t="shared" si="1"/>
        <v>2 - Baja</v>
      </c>
      <c r="AD33" s="89">
        <f t="shared" si="2"/>
        <v>0.4</v>
      </c>
      <c r="AE33" s="88" t="str">
        <f t="shared" si="3"/>
        <v>4 - Mayor</v>
      </c>
      <c r="AF33" s="89">
        <f t="shared" si="4"/>
        <v>0.57894736842105265</v>
      </c>
      <c r="AG33" s="82" t="str">
        <f t="shared" si="5"/>
        <v>MODERADO</v>
      </c>
      <c r="AH33" s="89">
        <f t="shared" si="6"/>
        <v>0.23157894736842108</v>
      </c>
      <c r="AI33" s="123" t="s">
        <v>676</v>
      </c>
      <c r="AJ33" s="84" t="s">
        <v>502</v>
      </c>
      <c r="AK33" s="84" t="s">
        <v>677</v>
      </c>
      <c r="AL33" s="84" t="s">
        <v>678</v>
      </c>
      <c r="AM33" s="47" t="s">
        <v>296</v>
      </c>
      <c r="AN33" s="91" t="s">
        <v>292</v>
      </c>
      <c r="AO33" s="91" t="s">
        <v>293</v>
      </c>
      <c r="AP33" s="47" t="s">
        <v>294</v>
      </c>
      <c r="AQ33" s="47" t="s">
        <v>296</v>
      </c>
      <c r="AR33" s="91" t="s">
        <v>292</v>
      </c>
      <c r="AS33" s="91" t="s">
        <v>293</v>
      </c>
      <c r="AT33" s="47" t="s">
        <v>294</v>
      </c>
      <c r="AU33" s="47" t="s">
        <v>296</v>
      </c>
      <c r="AV33" s="91" t="s">
        <v>292</v>
      </c>
      <c r="AW33" s="91" t="s">
        <v>293</v>
      </c>
      <c r="AX33" s="47" t="s">
        <v>294</v>
      </c>
      <c r="AY33" s="47" t="s">
        <v>296</v>
      </c>
      <c r="AZ33" s="91" t="s">
        <v>292</v>
      </c>
      <c r="BA33" s="91" t="s">
        <v>293</v>
      </c>
      <c r="BB33" s="47" t="s">
        <v>294</v>
      </c>
      <c r="BC33" s="47" t="s">
        <v>296</v>
      </c>
      <c r="BD33" s="91" t="s">
        <v>292</v>
      </c>
      <c r="BE33" s="91" t="s">
        <v>293</v>
      </c>
      <c r="BF33" s="47" t="s">
        <v>294</v>
      </c>
      <c r="BG33" s="47" t="s">
        <v>296</v>
      </c>
      <c r="BH33" s="91" t="s">
        <v>292</v>
      </c>
      <c r="BI33" s="91" t="s">
        <v>293</v>
      </c>
      <c r="BJ33" s="47" t="s">
        <v>294</v>
      </c>
      <c r="BK33" s="47" t="s">
        <v>296</v>
      </c>
      <c r="BL33" s="91" t="s">
        <v>292</v>
      </c>
      <c r="BM33" s="91" t="s">
        <v>293</v>
      </c>
      <c r="BN33" s="47" t="s">
        <v>294</v>
      </c>
      <c r="BO33" s="47" t="s">
        <v>296</v>
      </c>
      <c r="BP33" s="91" t="s">
        <v>292</v>
      </c>
      <c r="BQ33" s="91" t="s">
        <v>293</v>
      </c>
      <c r="BR33" s="47" t="s">
        <v>294</v>
      </c>
      <c r="BS33" s="47" t="s">
        <v>296</v>
      </c>
      <c r="BT33" s="91" t="s">
        <v>292</v>
      </c>
      <c r="BU33" s="91" t="s">
        <v>293</v>
      </c>
      <c r="BV33" s="47" t="s">
        <v>294</v>
      </c>
      <c r="BW33" s="47" t="s">
        <v>296</v>
      </c>
      <c r="BX33" s="91" t="s">
        <v>292</v>
      </c>
      <c r="BY33" s="91" t="s">
        <v>293</v>
      </c>
      <c r="BZ33" s="47" t="s">
        <v>294</v>
      </c>
      <c r="CA33" s="47" t="s">
        <v>296</v>
      </c>
      <c r="CB33" s="91" t="s">
        <v>292</v>
      </c>
      <c r="CC33" s="91" t="s">
        <v>293</v>
      </c>
      <c r="CD33" s="47" t="s">
        <v>294</v>
      </c>
      <c r="CE33" s="47"/>
      <c r="CF33" s="91"/>
      <c r="CG33" s="91"/>
      <c r="CH33" s="47"/>
      <c r="CI33" s="91"/>
      <c r="CJ33" s="91"/>
      <c r="CK33" s="47"/>
      <c r="CL33" s="92" t="s">
        <v>298</v>
      </c>
      <c r="CM33" s="93">
        <f t="shared" si="97"/>
        <v>2.4186470399999993E-3</v>
      </c>
      <c r="CN33" s="92" t="s">
        <v>316</v>
      </c>
      <c r="CO33" s="93">
        <f t="shared" si="98"/>
        <v>0.8</v>
      </c>
      <c r="CP33" s="94" t="str">
        <f t="shared" si="99"/>
        <v>BAJO</v>
      </c>
      <c r="CQ33" s="89">
        <f t="shared" si="7"/>
        <v>1.9349176319999996E-3</v>
      </c>
      <c r="CR33" s="95" t="s">
        <v>300</v>
      </c>
      <c r="CS33" s="63">
        <f t="shared" si="100"/>
        <v>0.1</v>
      </c>
      <c r="CT33" s="47"/>
      <c r="CU33" s="47" t="s">
        <v>652</v>
      </c>
      <c r="CV33" s="4" t="s">
        <v>605</v>
      </c>
      <c r="CW33" s="96"/>
      <c r="CX33" s="97">
        <f t="shared" si="8"/>
        <v>11</v>
      </c>
      <c r="CY33" s="98">
        <f t="shared" si="9"/>
        <v>4</v>
      </c>
      <c r="CZ33" s="97" t="str">
        <f t="shared" si="10"/>
        <v>Mayor</v>
      </c>
      <c r="DA33" s="99">
        <f t="shared" si="11"/>
        <v>0.8</v>
      </c>
      <c r="DB33" s="100">
        <f t="shared" si="12"/>
        <v>0.15</v>
      </c>
      <c r="DC33" s="100">
        <f t="shared" si="13"/>
        <v>0.25</v>
      </c>
      <c r="DD33" s="97">
        <f t="shared" si="14"/>
        <v>0.4</v>
      </c>
      <c r="DE33" s="5">
        <f t="shared" si="15"/>
        <v>2</v>
      </c>
      <c r="DF33" s="99">
        <f t="shared" si="16"/>
        <v>0.24</v>
      </c>
      <c r="DG33" s="5">
        <f t="shared" si="17"/>
        <v>4</v>
      </c>
      <c r="DH33" s="5"/>
      <c r="DI33" s="99">
        <f t="shared" si="18"/>
        <v>0.8</v>
      </c>
      <c r="DJ33" s="100">
        <f t="shared" si="19"/>
        <v>0.15</v>
      </c>
      <c r="DK33" s="100">
        <f t="shared" si="20"/>
        <v>0.25</v>
      </c>
      <c r="DL33" s="97">
        <f t="shared" si="21"/>
        <v>0.4</v>
      </c>
      <c r="DM33" s="5">
        <f t="shared" si="22"/>
        <v>1</v>
      </c>
      <c r="DN33" s="99">
        <f t="shared" si="23"/>
        <v>0.14399999999999999</v>
      </c>
      <c r="DO33" s="5">
        <f t="shared" si="24"/>
        <v>4</v>
      </c>
      <c r="DP33" s="99">
        <f t="shared" si="25"/>
        <v>0.8</v>
      </c>
      <c r="DQ33" s="100">
        <f t="shared" si="26"/>
        <v>0.15</v>
      </c>
      <c r="DR33" s="100">
        <f t="shared" si="27"/>
        <v>0.25</v>
      </c>
      <c r="DS33" s="97">
        <f t="shared" si="28"/>
        <v>0.4</v>
      </c>
      <c r="DT33" s="5">
        <f t="shared" si="29"/>
        <v>1</v>
      </c>
      <c r="DU33" s="99">
        <f t="shared" si="30"/>
        <v>8.6399999999999991E-2</v>
      </c>
      <c r="DV33" s="5">
        <f t="shared" si="31"/>
        <v>4</v>
      </c>
      <c r="DW33" s="99">
        <f t="shared" si="32"/>
        <v>0.8</v>
      </c>
      <c r="DX33" s="100">
        <f t="shared" si="33"/>
        <v>0.15</v>
      </c>
      <c r="DY33" s="100">
        <f t="shared" si="34"/>
        <v>0.25</v>
      </c>
      <c r="DZ33" s="97">
        <f t="shared" si="35"/>
        <v>0.4</v>
      </c>
      <c r="EA33" s="5">
        <f t="shared" si="36"/>
        <v>1</v>
      </c>
      <c r="EB33" s="99">
        <f t="shared" si="37"/>
        <v>5.183999999999999E-2</v>
      </c>
      <c r="EC33" s="5">
        <f t="shared" si="38"/>
        <v>4</v>
      </c>
      <c r="ED33" s="99">
        <f t="shared" si="39"/>
        <v>0.8</v>
      </c>
      <c r="EE33" s="100">
        <f t="shared" si="40"/>
        <v>0.15</v>
      </c>
      <c r="EF33" s="100">
        <f t="shared" si="41"/>
        <v>0.25</v>
      </c>
      <c r="EG33" s="97">
        <f t="shared" si="42"/>
        <v>0.4</v>
      </c>
      <c r="EH33" s="5">
        <f t="shared" si="43"/>
        <v>1</v>
      </c>
      <c r="EI33" s="99">
        <f t="shared" si="44"/>
        <v>3.1103999999999993E-2</v>
      </c>
      <c r="EJ33" s="5">
        <f t="shared" si="45"/>
        <v>4</v>
      </c>
      <c r="EK33" s="99">
        <f t="shared" si="46"/>
        <v>0.8</v>
      </c>
      <c r="EL33" s="100">
        <f t="shared" si="47"/>
        <v>0.15</v>
      </c>
      <c r="EM33" s="100">
        <f t="shared" si="48"/>
        <v>0.25</v>
      </c>
      <c r="EN33" s="97">
        <f t="shared" si="49"/>
        <v>0.4</v>
      </c>
      <c r="EO33" s="5">
        <f t="shared" si="50"/>
        <v>1</v>
      </c>
      <c r="EP33" s="99">
        <f t="shared" si="51"/>
        <v>1.8662399999999996E-2</v>
      </c>
      <c r="EQ33" s="5">
        <f t="shared" si="52"/>
        <v>4</v>
      </c>
      <c r="ER33" s="99">
        <f t="shared" si="53"/>
        <v>0.8</v>
      </c>
      <c r="ES33" s="100">
        <f t="shared" si="54"/>
        <v>0.15</v>
      </c>
      <c r="ET33" s="100">
        <f t="shared" si="55"/>
        <v>0.25</v>
      </c>
      <c r="EU33" s="97">
        <f t="shared" si="56"/>
        <v>0.4</v>
      </c>
      <c r="EV33" s="5">
        <f t="shared" si="57"/>
        <v>1</v>
      </c>
      <c r="EW33" s="99">
        <f t="shared" si="58"/>
        <v>1.8662399999999996E-2</v>
      </c>
      <c r="EX33" s="5">
        <f t="shared" si="59"/>
        <v>4</v>
      </c>
      <c r="EY33" s="99">
        <f t="shared" si="60"/>
        <v>0.8</v>
      </c>
      <c r="EZ33" s="100">
        <f t="shared" si="61"/>
        <v>0.15</v>
      </c>
      <c r="FA33" s="100">
        <f t="shared" si="62"/>
        <v>0.25</v>
      </c>
      <c r="FB33" s="97">
        <f t="shared" si="63"/>
        <v>0.4</v>
      </c>
      <c r="FC33" s="5">
        <f t="shared" si="64"/>
        <v>1</v>
      </c>
      <c r="FD33" s="99">
        <f t="shared" si="65"/>
        <v>1.1197439999999996E-2</v>
      </c>
      <c r="FE33" s="5">
        <f t="shared" si="66"/>
        <v>4</v>
      </c>
      <c r="FF33" s="99">
        <f t="shared" si="67"/>
        <v>0.8</v>
      </c>
      <c r="FG33" s="100">
        <f t="shared" si="68"/>
        <v>0.15</v>
      </c>
      <c r="FH33" s="100">
        <f t="shared" si="69"/>
        <v>0.25</v>
      </c>
      <c r="FI33" s="97">
        <f t="shared" si="70"/>
        <v>0.4</v>
      </c>
      <c r="FJ33" s="5">
        <f t="shared" si="71"/>
        <v>1</v>
      </c>
      <c r="FK33" s="99">
        <f t="shared" si="72"/>
        <v>6.7184639999999978E-3</v>
      </c>
      <c r="FL33" s="5">
        <f t="shared" si="73"/>
        <v>4</v>
      </c>
      <c r="FM33" s="99">
        <f t="shared" si="74"/>
        <v>0.8</v>
      </c>
      <c r="FN33" s="100">
        <f t="shared" si="75"/>
        <v>0.15</v>
      </c>
      <c r="FO33" s="100">
        <f t="shared" si="76"/>
        <v>0.25</v>
      </c>
      <c r="FP33" s="97">
        <f t="shared" si="77"/>
        <v>0.4</v>
      </c>
      <c r="FQ33" s="5">
        <f t="shared" si="78"/>
        <v>1</v>
      </c>
      <c r="FR33" s="99">
        <f t="shared" si="79"/>
        <v>4.0310783999999988E-3</v>
      </c>
      <c r="FS33" s="5">
        <f t="shared" si="80"/>
        <v>4</v>
      </c>
      <c r="FT33" s="99">
        <f t="shared" si="81"/>
        <v>0.8</v>
      </c>
      <c r="FU33" s="100">
        <f t="shared" si="82"/>
        <v>0.15</v>
      </c>
      <c r="FV33" s="100">
        <f t="shared" si="83"/>
        <v>0.25</v>
      </c>
      <c r="FW33" s="97">
        <f t="shared" si="84"/>
        <v>0.4</v>
      </c>
      <c r="FX33" s="5">
        <f t="shared" si="85"/>
        <v>1</v>
      </c>
      <c r="FY33" s="99">
        <f t="shared" si="86"/>
        <v>2.4186470399999993E-3</v>
      </c>
      <c r="FZ33" s="5">
        <f t="shared" si="87"/>
        <v>4</v>
      </c>
      <c r="GA33" s="99">
        <f t="shared" si="88"/>
        <v>0.8</v>
      </c>
      <c r="GB33" s="100">
        <f t="shared" si="89"/>
        <v>0</v>
      </c>
      <c r="GC33" s="100">
        <f t="shared" si="90"/>
        <v>0</v>
      </c>
      <c r="GD33" s="97">
        <f t="shared" si="91"/>
        <v>0</v>
      </c>
      <c r="GE33" s="5">
        <f t="shared" si="92"/>
        <v>1</v>
      </c>
      <c r="GF33" s="99">
        <f t="shared" si="93"/>
        <v>2.4186470399999993E-3</v>
      </c>
      <c r="GG33" s="5">
        <f t="shared" si="94"/>
        <v>4</v>
      </c>
      <c r="GH33" s="99">
        <f t="shared" si="95"/>
        <v>0.8</v>
      </c>
      <c r="GI33" s="99">
        <f t="shared" si="96"/>
        <v>0.8</v>
      </c>
    </row>
    <row r="34" spans="1:191" ht="219.75" customHeight="1">
      <c r="A34" s="82">
        <v>26</v>
      </c>
      <c r="B34" s="128" t="s">
        <v>647</v>
      </c>
      <c r="C34" s="176" t="s">
        <v>679</v>
      </c>
      <c r="D34" s="83" t="s">
        <v>304</v>
      </c>
      <c r="E34" s="84" t="s">
        <v>328</v>
      </c>
      <c r="F34" s="47" t="s">
        <v>318</v>
      </c>
      <c r="G34" s="84" t="s">
        <v>283</v>
      </c>
      <c r="H34" s="84" t="s">
        <v>330</v>
      </c>
      <c r="I34" s="86" t="s">
        <v>298</v>
      </c>
      <c r="J34" s="86" t="s">
        <v>69</v>
      </c>
      <c r="K34" s="86" t="s">
        <v>69</v>
      </c>
      <c r="L34" s="86" t="s">
        <v>69</v>
      </c>
      <c r="M34" s="86" t="s">
        <v>286</v>
      </c>
      <c r="N34" s="86" t="s">
        <v>69</v>
      </c>
      <c r="O34" s="86" t="s">
        <v>69</v>
      </c>
      <c r="P34" s="86" t="s">
        <v>69</v>
      </c>
      <c r="Q34" s="86" t="s">
        <v>286</v>
      </c>
      <c r="R34" s="86" t="s">
        <v>69</v>
      </c>
      <c r="S34" s="86" t="s">
        <v>69</v>
      </c>
      <c r="T34" s="86" t="s">
        <v>286</v>
      </c>
      <c r="U34" s="86" t="s">
        <v>69</v>
      </c>
      <c r="V34" s="86" t="s">
        <v>69</v>
      </c>
      <c r="W34" s="86" t="s">
        <v>69</v>
      </c>
      <c r="X34" s="86" t="s">
        <v>286</v>
      </c>
      <c r="Y34" s="86" t="s">
        <v>286</v>
      </c>
      <c r="Z34" s="86" t="s">
        <v>286</v>
      </c>
      <c r="AA34" s="86" t="s">
        <v>286</v>
      </c>
      <c r="AB34" s="86" t="s">
        <v>286</v>
      </c>
      <c r="AC34" s="88" t="str">
        <f t="shared" si="1"/>
        <v>1 - Muy Baja</v>
      </c>
      <c r="AD34" s="89">
        <f t="shared" si="2"/>
        <v>0.2</v>
      </c>
      <c r="AE34" s="88" t="str">
        <f t="shared" si="3"/>
        <v>4 - Mayor</v>
      </c>
      <c r="AF34" s="89">
        <f t="shared" si="4"/>
        <v>0.57894736842105265</v>
      </c>
      <c r="AG34" s="82" t="str">
        <f t="shared" si="5"/>
        <v>BAJO</v>
      </c>
      <c r="AH34" s="89">
        <f t="shared" si="6"/>
        <v>0.11578947368421054</v>
      </c>
      <c r="AI34" s="123" t="s">
        <v>680</v>
      </c>
      <c r="AJ34" s="84" t="s">
        <v>502</v>
      </c>
      <c r="AK34" s="84" t="s">
        <v>681</v>
      </c>
      <c r="AL34" s="84" t="s">
        <v>682</v>
      </c>
      <c r="AM34" s="47" t="s">
        <v>296</v>
      </c>
      <c r="AN34" s="91" t="s">
        <v>292</v>
      </c>
      <c r="AO34" s="91" t="s">
        <v>293</v>
      </c>
      <c r="AP34" s="47" t="s">
        <v>294</v>
      </c>
      <c r="AQ34" s="47" t="s">
        <v>296</v>
      </c>
      <c r="AR34" s="91" t="s">
        <v>292</v>
      </c>
      <c r="AS34" s="91" t="s">
        <v>293</v>
      </c>
      <c r="AT34" s="47" t="s">
        <v>294</v>
      </c>
      <c r="AU34" s="47" t="s">
        <v>296</v>
      </c>
      <c r="AV34" s="91" t="s">
        <v>292</v>
      </c>
      <c r="AW34" s="91" t="s">
        <v>293</v>
      </c>
      <c r="AX34" s="47" t="s">
        <v>294</v>
      </c>
      <c r="AY34" s="91" t="s">
        <v>296</v>
      </c>
      <c r="AZ34" s="91" t="s">
        <v>292</v>
      </c>
      <c r="BA34" s="47" t="s">
        <v>293</v>
      </c>
      <c r="BB34" s="47" t="s">
        <v>294</v>
      </c>
      <c r="BC34" s="47" t="s">
        <v>296</v>
      </c>
      <c r="BD34" s="91" t="s">
        <v>292</v>
      </c>
      <c r="BE34" s="91" t="s">
        <v>293</v>
      </c>
      <c r="BF34" s="47" t="s">
        <v>294</v>
      </c>
      <c r="BG34" s="47" t="s">
        <v>296</v>
      </c>
      <c r="BH34" s="91" t="s">
        <v>292</v>
      </c>
      <c r="BI34" s="91" t="s">
        <v>293</v>
      </c>
      <c r="BJ34" s="47" t="s">
        <v>294</v>
      </c>
      <c r="BK34" s="91" t="s">
        <v>296</v>
      </c>
      <c r="BL34" s="91" t="s">
        <v>292</v>
      </c>
      <c r="BM34" s="47" t="s">
        <v>293</v>
      </c>
      <c r="BN34" s="47" t="s">
        <v>294</v>
      </c>
      <c r="BO34" s="91" t="s">
        <v>296</v>
      </c>
      <c r="BP34" s="91" t="s">
        <v>292</v>
      </c>
      <c r="BQ34" s="47" t="s">
        <v>293</v>
      </c>
      <c r="BR34" s="47" t="s">
        <v>294</v>
      </c>
      <c r="BS34" s="91" t="s">
        <v>296</v>
      </c>
      <c r="BT34" s="91" t="s">
        <v>292</v>
      </c>
      <c r="BU34" s="47" t="s">
        <v>293</v>
      </c>
      <c r="BV34" s="47" t="s">
        <v>294</v>
      </c>
      <c r="BW34" s="91" t="s">
        <v>296</v>
      </c>
      <c r="BX34" s="91" t="s">
        <v>292</v>
      </c>
      <c r="BY34" s="47" t="s">
        <v>293</v>
      </c>
      <c r="BZ34" s="47" t="s">
        <v>294</v>
      </c>
      <c r="CA34" s="47"/>
      <c r="CB34" s="91"/>
      <c r="CC34" s="91"/>
      <c r="CD34" s="47"/>
      <c r="CE34" s="47"/>
      <c r="CF34" s="91"/>
      <c r="CG34" s="91"/>
      <c r="CH34" s="47"/>
      <c r="CI34" s="91"/>
      <c r="CJ34" s="91"/>
      <c r="CK34" s="47"/>
      <c r="CL34" s="92" t="s">
        <v>298</v>
      </c>
      <c r="CM34" s="93">
        <f t="shared" si="97"/>
        <v>2.0155391999999994E-3</v>
      </c>
      <c r="CN34" s="92" t="s">
        <v>316</v>
      </c>
      <c r="CO34" s="93">
        <f t="shared" si="98"/>
        <v>0.8</v>
      </c>
      <c r="CP34" s="94" t="str">
        <f t="shared" si="99"/>
        <v>BAJO</v>
      </c>
      <c r="CQ34" s="89">
        <f t="shared" si="7"/>
        <v>1.6124313599999995E-3</v>
      </c>
      <c r="CR34" s="95" t="s">
        <v>309</v>
      </c>
      <c r="CS34" s="63">
        <f t="shared" si="100"/>
        <v>0.1</v>
      </c>
      <c r="CT34" s="47"/>
      <c r="CU34" s="47" t="s">
        <v>654</v>
      </c>
      <c r="CV34" s="4" t="s">
        <v>605</v>
      </c>
      <c r="CW34" s="96"/>
      <c r="CX34" s="97">
        <f t="shared" si="8"/>
        <v>11</v>
      </c>
      <c r="CY34" s="98">
        <f t="shared" si="9"/>
        <v>4</v>
      </c>
      <c r="CZ34" s="97" t="str">
        <f t="shared" si="10"/>
        <v>Mayor</v>
      </c>
      <c r="DA34" s="99">
        <f t="shared" si="11"/>
        <v>0.8</v>
      </c>
      <c r="DB34" s="100">
        <f t="shared" si="12"/>
        <v>0.15</v>
      </c>
      <c r="DC34" s="100">
        <f t="shared" si="13"/>
        <v>0.25</v>
      </c>
      <c r="DD34" s="97">
        <f t="shared" si="14"/>
        <v>0.4</v>
      </c>
      <c r="DE34" s="5">
        <f t="shared" si="15"/>
        <v>1</v>
      </c>
      <c r="DF34" s="99">
        <f t="shared" si="16"/>
        <v>0.12</v>
      </c>
      <c r="DG34" s="5">
        <f t="shared" si="17"/>
        <v>4</v>
      </c>
      <c r="DH34" s="5"/>
      <c r="DI34" s="99">
        <f t="shared" si="18"/>
        <v>0.8</v>
      </c>
      <c r="DJ34" s="100">
        <f t="shared" si="19"/>
        <v>0.15</v>
      </c>
      <c r="DK34" s="100">
        <f t="shared" si="20"/>
        <v>0.25</v>
      </c>
      <c r="DL34" s="97">
        <f t="shared" si="21"/>
        <v>0.4</v>
      </c>
      <c r="DM34" s="5">
        <f t="shared" si="22"/>
        <v>1</v>
      </c>
      <c r="DN34" s="99">
        <f t="shared" si="23"/>
        <v>7.1999999999999995E-2</v>
      </c>
      <c r="DO34" s="5">
        <f t="shared" si="24"/>
        <v>4</v>
      </c>
      <c r="DP34" s="99">
        <f t="shared" si="25"/>
        <v>0.8</v>
      </c>
      <c r="DQ34" s="100">
        <f t="shared" si="26"/>
        <v>0.15</v>
      </c>
      <c r="DR34" s="100">
        <f t="shared" si="27"/>
        <v>0.25</v>
      </c>
      <c r="DS34" s="97">
        <f t="shared" si="28"/>
        <v>0.4</v>
      </c>
      <c r="DT34" s="5">
        <f t="shared" si="29"/>
        <v>1</v>
      </c>
      <c r="DU34" s="99">
        <f t="shared" si="30"/>
        <v>4.3199999999999995E-2</v>
      </c>
      <c r="DV34" s="5">
        <f t="shared" si="31"/>
        <v>4</v>
      </c>
      <c r="DW34" s="99">
        <f t="shared" si="32"/>
        <v>0.8</v>
      </c>
      <c r="DX34" s="100">
        <f t="shared" si="33"/>
        <v>0.15</v>
      </c>
      <c r="DY34" s="100">
        <f t="shared" si="34"/>
        <v>0.25</v>
      </c>
      <c r="DZ34" s="97">
        <f t="shared" si="35"/>
        <v>0.4</v>
      </c>
      <c r="EA34" s="5">
        <f t="shared" si="36"/>
        <v>1</v>
      </c>
      <c r="EB34" s="99">
        <f t="shared" si="37"/>
        <v>2.5919999999999995E-2</v>
      </c>
      <c r="EC34" s="5">
        <f t="shared" si="38"/>
        <v>4</v>
      </c>
      <c r="ED34" s="99">
        <f t="shared" si="39"/>
        <v>0.8</v>
      </c>
      <c r="EE34" s="100">
        <f t="shared" si="40"/>
        <v>0.15</v>
      </c>
      <c r="EF34" s="100">
        <f t="shared" si="41"/>
        <v>0.25</v>
      </c>
      <c r="EG34" s="97">
        <f t="shared" si="42"/>
        <v>0.4</v>
      </c>
      <c r="EH34" s="5">
        <f t="shared" si="43"/>
        <v>1</v>
      </c>
      <c r="EI34" s="99">
        <f t="shared" si="44"/>
        <v>1.5551999999999996E-2</v>
      </c>
      <c r="EJ34" s="5">
        <f t="shared" si="45"/>
        <v>4</v>
      </c>
      <c r="EK34" s="99">
        <f t="shared" si="46"/>
        <v>0.8</v>
      </c>
      <c r="EL34" s="100">
        <f t="shared" si="47"/>
        <v>0.15</v>
      </c>
      <c r="EM34" s="100">
        <f t="shared" si="48"/>
        <v>0.25</v>
      </c>
      <c r="EN34" s="97">
        <f t="shared" si="49"/>
        <v>0.4</v>
      </c>
      <c r="EO34" s="5">
        <f t="shared" si="50"/>
        <v>1</v>
      </c>
      <c r="EP34" s="99">
        <f t="shared" si="51"/>
        <v>9.3311999999999978E-3</v>
      </c>
      <c r="EQ34" s="5">
        <f t="shared" si="52"/>
        <v>4</v>
      </c>
      <c r="ER34" s="99">
        <f t="shared" si="53"/>
        <v>0.8</v>
      </c>
      <c r="ES34" s="100">
        <f t="shared" si="54"/>
        <v>0.15</v>
      </c>
      <c r="ET34" s="100">
        <f t="shared" si="55"/>
        <v>0.25</v>
      </c>
      <c r="EU34" s="97">
        <f t="shared" si="56"/>
        <v>0.4</v>
      </c>
      <c r="EV34" s="5">
        <f t="shared" si="57"/>
        <v>1</v>
      </c>
      <c r="EW34" s="99">
        <f t="shared" si="58"/>
        <v>9.3311999999999978E-3</v>
      </c>
      <c r="EX34" s="5">
        <f t="shared" si="59"/>
        <v>4</v>
      </c>
      <c r="EY34" s="99">
        <f t="shared" si="60"/>
        <v>0.8</v>
      </c>
      <c r="EZ34" s="100">
        <f t="shared" si="61"/>
        <v>0.15</v>
      </c>
      <c r="FA34" s="100">
        <f t="shared" si="62"/>
        <v>0.25</v>
      </c>
      <c r="FB34" s="97">
        <f t="shared" si="63"/>
        <v>0.4</v>
      </c>
      <c r="FC34" s="5">
        <f t="shared" si="64"/>
        <v>1</v>
      </c>
      <c r="FD34" s="99">
        <f t="shared" si="65"/>
        <v>5.598719999999998E-3</v>
      </c>
      <c r="FE34" s="5">
        <f t="shared" si="66"/>
        <v>4</v>
      </c>
      <c r="FF34" s="99">
        <f t="shared" si="67"/>
        <v>0.8</v>
      </c>
      <c r="FG34" s="100">
        <f t="shared" si="68"/>
        <v>0.15</v>
      </c>
      <c r="FH34" s="100">
        <f t="shared" si="69"/>
        <v>0.25</v>
      </c>
      <c r="FI34" s="97">
        <f t="shared" si="70"/>
        <v>0.4</v>
      </c>
      <c r="FJ34" s="5">
        <f t="shared" si="71"/>
        <v>1</v>
      </c>
      <c r="FK34" s="99">
        <f t="shared" si="72"/>
        <v>3.3592319999999989E-3</v>
      </c>
      <c r="FL34" s="5">
        <f t="shared" si="73"/>
        <v>4</v>
      </c>
      <c r="FM34" s="99">
        <f t="shared" si="74"/>
        <v>0.8</v>
      </c>
      <c r="FN34" s="100">
        <f t="shared" si="75"/>
        <v>0.15</v>
      </c>
      <c r="FO34" s="100">
        <f t="shared" si="76"/>
        <v>0.25</v>
      </c>
      <c r="FP34" s="97">
        <f t="shared" si="77"/>
        <v>0.4</v>
      </c>
      <c r="FQ34" s="5">
        <f t="shared" si="78"/>
        <v>1</v>
      </c>
      <c r="FR34" s="99">
        <f t="shared" si="79"/>
        <v>2.0155391999999994E-3</v>
      </c>
      <c r="FS34" s="5">
        <f t="shared" si="80"/>
        <v>4</v>
      </c>
      <c r="FT34" s="99">
        <f t="shared" si="81"/>
        <v>0.8</v>
      </c>
      <c r="FU34" s="100">
        <f t="shared" si="82"/>
        <v>0</v>
      </c>
      <c r="FV34" s="100">
        <f t="shared" si="83"/>
        <v>0</v>
      </c>
      <c r="FW34" s="97">
        <f t="shared" si="84"/>
        <v>0</v>
      </c>
      <c r="FX34" s="5">
        <f t="shared" si="85"/>
        <v>1</v>
      </c>
      <c r="FY34" s="99">
        <f t="shared" si="86"/>
        <v>2.0155391999999994E-3</v>
      </c>
      <c r="FZ34" s="5">
        <f t="shared" si="87"/>
        <v>4</v>
      </c>
      <c r="GA34" s="99">
        <f t="shared" si="88"/>
        <v>0.8</v>
      </c>
      <c r="GB34" s="100">
        <f t="shared" si="89"/>
        <v>0</v>
      </c>
      <c r="GC34" s="100">
        <f t="shared" si="90"/>
        <v>0</v>
      </c>
      <c r="GD34" s="97">
        <f t="shared" si="91"/>
        <v>0</v>
      </c>
      <c r="GE34" s="5">
        <f t="shared" si="92"/>
        <v>1</v>
      </c>
      <c r="GF34" s="99">
        <f t="shared" si="93"/>
        <v>2.0155391999999994E-3</v>
      </c>
      <c r="GG34" s="5">
        <f t="shared" si="94"/>
        <v>4</v>
      </c>
      <c r="GH34" s="99">
        <f t="shared" si="95"/>
        <v>0.8</v>
      </c>
      <c r="GI34" s="99">
        <f t="shared" si="96"/>
        <v>0.8</v>
      </c>
    </row>
    <row r="35" spans="1:191" ht="229.5" customHeight="1">
      <c r="A35" s="82">
        <v>27</v>
      </c>
      <c r="B35" s="128" t="s">
        <v>647</v>
      </c>
      <c r="C35" s="176" t="s">
        <v>683</v>
      </c>
      <c r="D35" s="83" t="s">
        <v>280</v>
      </c>
      <c r="E35" s="84" t="s">
        <v>631</v>
      </c>
      <c r="F35" s="47" t="s">
        <v>282</v>
      </c>
      <c r="G35" s="84" t="s">
        <v>283</v>
      </c>
      <c r="H35" s="84" t="s">
        <v>330</v>
      </c>
      <c r="I35" s="86" t="s">
        <v>315</v>
      </c>
      <c r="J35" s="86" t="s">
        <v>69</v>
      </c>
      <c r="K35" s="86" t="s">
        <v>69</v>
      </c>
      <c r="L35" s="86" t="s">
        <v>69</v>
      </c>
      <c r="M35" s="86" t="s">
        <v>286</v>
      </c>
      <c r="N35" s="86" t="s">
        <v>69</v>
      </c>
      <c r="O35" s="86" t="s">
        <v>69</v>
      </c>
      <c r="P35" s="86" t="s">
        <v>69</v>
      </c>
      <c r="Q35" s="86" t="s">
        <v>286</v>
      </c>
      <c r="R35" s="86" t="s">
        <v>69</v>
      </c>
      <c r="S35" s="86" t="s">
        <v>69</v>
      </c>
      <c r="T35" s="86" t="s">
        <v>286</v>
      </c>
      <c r="U35" s="86" t="s">
        <v>69</v>
      </c>
      <c r="V35" s="86" t="s">
        <v>69</v>
      </c>
      <c r="W35" s="86" t="s">
        <v>69</v>
      </c>
      <c r="X35" s="86" t="s">
        <v>286</v>
      </c>
      <c r="Y35" s="86" t="s">
        <v>286</v>
      </c>
      <c r="Z35" s="86" t="s">
        <v>286</v>
      </c>
      <c r="AA35" s="86" t="s">
        <v>286</v>
      </c>
      <c r="AB35" s="86" t="s">
        <v>286</v>
      </c>
      <c r="AC35" s="88" t="str">
        <f t="shared" si="1"/>
        <v>2 - Baja</v>
      </c>
      <c r="AD35" s="89">
        <f t="shared" si="2"/>
        <v>0.4</v>
      </c>
      <c r="AE35" s="88" t="str">
        <f t="shared" si="3"/>
        <v>4 - Mayor</v>
      </c>
      <c r="AF35" s="89">
        <f t="shared" si="4"/>
        <v>0.57894736842105265</v>
      </c>
      <c r="AG35" s="82" t="str">
        <f t="shared" si="5"/>
        <v>MODERADO</v>
      </c>
      <c r="AH35" s="89">
        <f t="shared" si="6"/>
        <v>0.23157894736842108</v>
      </c>
      <c r="AI35" s="123" t="s">
        <v>684</v>
      </c>
      <c r="AJ35" s="84" t="s">
        <v>502</v>
      </c>
      <c r="AK35" s="84" t="s">
        <v>685</v>
      </c>
      <c r="AL35" s="84" t="s">
        <v>686</v>
      </c>
      <c r="AM35" s="47" t="s">
        <v>296</v>
      </c>
      <c r="AN35" s="91" t="s">
        <v>292</v>
      </c>
      <c r="AO35" s="91" t="s">
        <v>293</v>
      </c>
      <c r="AP35" s="47" t="s">
        <v>294</v>
      </c>
      <c r="AQ35" s="47" t="s">
        <v>296</v>
      </c>
      <c r="AR35" s="91" t="s">
        <v>292</v>
      </c>
      <c r="AS35" s="91" t="s">
        <v>293</v>
      </c>
      <c r="AT35" s="47" t="s">
        <v>294</v>
      </c>
      <c r="AU35" s="47" t="s">
        <v>296</v>
      </c>
      <c r="AV35" s="91" t="s">
        <v>292</v>
      </c>
      <c r="AW35" s="91" t="s">
        <v>293</v>
      </c>
      <c r="AX35" s="47" t="s">
        <v>294</v>
      </c>
      <c r="AY35" s="47" t="s">
        <v>296</v>
      </c>
      <c r="AZ35" s="91" t="s">
        <v>292</v>
      </c>
      <c r="BA35" s="91" t="s">
        <v>293</v>
      </c>
      <c r="BB35" s="47" t="s">
        <v>294</v>
      </c>
      <c r="BC35" s="47" t="s">
        <v>296</v>
      </c>
      <c r="BD35" s="91" t="s">
        <v>292</v>
      </c>
      <c r="BE35" s="91" t="s">
        <v>293</v>
      </c>
      <c r="BF35" s="47" t="s">
        <v>294</v>
      </c>
      <c r="BG35" s="47"/>
      <c r="BH35" s="91"/>
      <c r="BI35" s="91"/>
      <c r="BJ35" s="47"/>
      <c r="BK35" s="47"/>
      <c r="BL35" s="91"/>
      <c r="BM35" s="91"/>
      <c r="BN35" s="47"/>
      <c r="BO35" s="47"/>
      <c r="BP35" s="91"/>
      <c r="BQ35" s="91"/>
      <c r="BR35" s="47"/>
      <c r="BS35" s="47"/>
      <c r="BT35" s="91"/>
      <c r="BU35" s="91"/>
      <c r="BV35" s="47"/>
      <c r="BW35" s="47"/>
      <c r="BX35" s="91"/>
      <c r="BY35" s="91"/>
      <c r="BZ35" s="47"/>
      <c r="CA35" s="47"/>
      <c r="CB35" s="91"/>
      <c r="CC35" s="91"/>
      <c r="CD35" s="47"/>
      <c r="CE35" s="47"/>
      <c r="CF35" s="91"/>
      <c r="CG35" s="91"/>
      <c r="CH35" s="47"/>
      <c r="CI35" s="91"/>
      <c r="CJ35" s="91"/>
      <c r="CK35" s="47"/>
      <c r="CL35" s="92" t="s">
        <v>298</v>
      </c>
      <c r="CM35" s="93">
        <f t="shared" si="97"/>
        <v>3.1103999999999993E-2</v>
      </c>
      <c r="CN35" s="92" t="s">
        <v>316</v>
      </c>
      <c r="CO35" s="93">
        <f t="shared" si="98"/>
        <v>0.8</v>
      </c>
      <c r="CP35" s="94" t="str">
        <f t="shared" si="99"/>
        <v>BAJO</v>
      </c>
      <c r="CQ35" s="89">
        <f t="shared" si="7"/>
        <v>2.4883199999999994E-2</v>
      </c>
      <c r="CR35" s="95" t="s">
        <v>300</v>
      </c>
      <c r="CS35" s="63">
        <f t="shared" si="100"/>
        <v>0.1</v>
      </c>
      <c r="CT35" s="47"/>
      <c r="CU35" s="47" t="s">
        <v>652</v>
      </c>
      <c r="CV35" s="4" t="s">
        <v>605</v>
      </c>
      <c r="CW35" s="96"/>
      <c r="CX35" s="97">
        <f t="shared" si="8"/>
        <v>11</v>
      </c>
      <c r="CY35" s="98">
        <f t="shared" si="9"/>
        <v>4</v>
      </c>
      <c r="CZ35" s="97" t="str">
        <f t="shared" si="10"/>
        <v>Mayor</v>
      </c>
      <c r="DA35" s="99">
        <f t="shared" si="11"/>
        <v>0.8</v>
      </c>
      <c r="DB35" s="100">
        <f t="shared" si="12"/>
        <v>0.15</v>
      </c>
      <c r="DC35" s="100">
        <f t="shared" si="13"/>
        <v>0.25</v>
      </c>
      <c r="DD35" s="97">
        <f t="shared" si="14"/>
        <v>0.4</v>
      </c>
      <c r="DE35" s="5">
        <f t="shared" si="15"/>
        <v>2</v>
      </c>
      <c r="DF35" s="99">
        <f t="shared" si="16"/>
        <v>0.24</v>
      </c>
      <c r="DG35" s="5">
        <f t="shared" si="17"/>
        <v>4</v>
      </c>
      <c r="DH35" s="5"/>
      <c r="DI35" s="99">
        <f t="shared" si="18"/>
        <v>0.8</v>
      </c>
      <c r="DJ35" s="100">
        <f t="shared" si="19"/>
        <v>0.15</v>
      </c>
      <c r="DK35" s="100">
        <f t="shared" si="20"/>
        <v>0.25</v>
      </c>
      <c r="DL35" s="97">
        <f t="shared" si="21"/>
        <v>0.4</v>
      </c>
      <c r="DM35" s="5">
        <f t="shared" si="22"/>
        <v>1</v>
      </c>
      <c r="DN35" s="99">
        <f t="shared" si="23"/>
        <v>0.14399999999999999</v>
      </c>
      <c r="DO35" s="5">
        <f t="shared" si="24"/>
        <v>4</v>
      </c>
      <c r="DP35" s="99">
        <f t="shared" si="25"/>
        <v>0.8</v>
      </c>
      <c r="DQ35" s="100">
        <f t="shared" si="26"/>
        <v>0.15</v>
      </c>
      <c r="DR35" s="100">
        <f t="shared" si="27"/>
        <v>0.25</v>
      </c>
      <c r="DS35" s="97">
        <f t="shared" si="28"/>
        <v>0.4</v>
      </c>
      <c r="DT35" s="5">
        <f t="shared" si="29"/>
        <v>1</v>
      </c>
      <c r="DU35" s="99">
        <f t="shared" si="30"/>
        <v>8.6399999999999991E-2</v>
      </c>
      <c r="DV35" s="5">
        <f t="shared" si="31"/>
        <v>4</v>
      </c>
      <c r="DW35" s="99">
        <f t="shared" si="32"/>
        <v>0.8</v>
      </c>
      <c r="DX35" s="100">
        <f t="shared" si="33"/>
        <v>0.15</v>
      </c>
      <c r="DY35" s="100">
        <f t="shared" si="34"/>
        <v>0.25</v>
      </c>
      <c r="DZ35" s="97">
        <f t="shared" si="35"/>
        <v>0.4</v>
      </c>
      <c r="EA35" s="5">
        <f t="shared" si="36"/>
        <v>1</v>
      </c>
      <c r="EB35" s="99">
        <f t="shared" si="37"/>
        <v>5.183999999999999E-2</v>
      </c>
      <c r="EC35" s="5">
        <f t="shared" si="38"/>
        <v>4</v>
      </c>
      <c r="ED35" s="99">
        <f t="shared" si="39"/>
        <v>0.8</v>
      </c>
      <c r="EE35" s="100">
        <f t="shared" si="40"/>
        <v>0.15</v>
      </c>
      <c r="EF35" s="100">
        <f t="shared" si="41"/>
        <v>0.25</v>
      </c>
      <c r="EG35" s="97">
        <f t="shared" si="42"/>
        <v>0.4</v>
      </c>
      <c r="EH35" s="5">
        <f t="shared" si="43"/>
        <v>1</v>
      </c>
      <c r="EI35" s="99">
        <f t="shared" si="44"/>
        <v>3.1103999999999993E-2</v>
      </c>
      <c r="EJ35" s="5">
        <f t="shared" si="45"/>
        <v>4</v>
      </c>
      <c r="EK35" s="99">
        <f t="shared" si="46"/>
        <v>0.8</v>
      </c>
      <c r="EL35" s="100">
        <f t="shared" si="47"/>
        <v>0</v>
      </c>
      <c r="EM35" s="100">
        <f t="shared" si="48"/>
        <v>0</v>
      </c>
      <c r="EN35" s="97">
        <f t="shared" si="49"/>
        <v>0</v>
      </c>
      <c r="EO35" s="5">
        <f t="shared" si="50"/>
        <v>1</v>
      </c>
      <c r="EP35" s="99">
        <f t="shared" si="51"/>
        <v>3.1103999999999993E-2</v>
      </c>
      <c r="EQ35" s="5">
        <f t="shared" si="52"/>
        <v>4</v>
      </c>
      <c r="ER35" s="99">
        <f t="shared" si="53"/>
        <v>0.8</v>
      </c>
      <c r="ES35" s="100">
        <f t="shared" si="54"/>
        <v>0</v>
      </c>
      <c r="ET35" s="100">
        <f t="shared" si="55"/>
        <v>0</v>
      </c>
      <c r="EU35" s="97">
        <f t="shared" si="56"/>
        <v>0</v>
      </c>
      <c r="EV35" s="5">
        <f t="shared" si="57"/>
        <v>1</v>
      </c>
      <c r="EW35" s="99">
        <f t="shared" si="58"/>
        <v>3.1103999999999993E-2</v>
      </c>
      <c r="EX35" s="5">
        <f t="shared" si="59"/>
        <v>4</v>
      </c>
      <c r="EY35" s="99">
        <f t="shared" si="60"/>
        <v>0.8</v>
      </c>
      <c r="EZ35" s="100">
        <f t="shared" si="61"/>
        <v>0</v>
      </c>
      <c r="FA35" s="100">
        <f t="shared" si="62"/>
        <v>0</v>
      </c>
      <c r="FB35" s="97">
        <f t="shared" si="63"/>
        <v>0</v>
      </c>
      <c r="FC35" s="5">
        <f t="shared" si="64"/>
        <v>1</v>
      </c>
      <c r="FD35" s="99">
        <f t="shared" si="65"/>
        <v>3.1103999999999993E-2</v>
      </c>
      <c r="FE35" s="5">
        <f t="shared" si="66"/>
        <v>4</v>
      </c>
      <c r="FF35" s="99">
        <f t="shared" si="67"/>
        <v>0.8</v>
      </c>
      <c r="FG35" s="100">
        <f t="shared" si="68"/>
        <v>0</v>
      </c>
      <c r="FH35" s="100">
        <f t="shared" si="69"/>
        <v>0</v>
      </c>
      <c r="FI35" s="97">
        <f t="shared" si="70"/>
        <v>0</v>
      </c>
      <c r="FJ35" s="5">
        <f t="shared" si="71"/>
        <v>1</v>
      </c>
      <c r="FK35" s="99">
        <f t="shared" si="72"/>
        <v>3.1103999999999993E-2</v>
      </c>
      <c r="FL35" s="5">
        <f t="shared" si="73"/>
        <v>4</v>
      </c>
      <c r="FM35" s="99">
        <f t="shared" si="74"/>
        <v>0.8</v>
      </c>
      <c r="FN35" s="100">
        <f t="shared" si="75"/>
        <v>0</v>
      </c>
      <c r="FO35" s="100">
        <f t="shared" si="76"/>
        <v>0</v>
      </c>
      <c r="FP35" s="97">
        <f t="shared" si="77"/>
        <v>0</v>
      </c>
      <c r="FQ35" s="5">
        <f t="shared" si="78"/>
        <v>1</v>
      </c>
      <c r="FR35" s="99">
        <f t="shared" si="79"/>
        <v>3.1103999999999993E-2</v>
      </c>
      <c r="FS35" s="5">
        <f t="shared" si="80"/>
        <v>4</v>
      </c>
      <c r="FT35" s="99">
        <f t="shared" si="81"/>
        <v>0.8</v>
      </c>
      <c r="FU35" s="100">
        <f t="shared" si="82"/>
        <v>0</v>
      </c>
      <c r="FV35" s="100">
        <f t="shared" si="83"/>
        <v>0</v>
      </c>
      <c r="FW35" s="97">
        <f t="shared" si="84"/>
        <v>0</v>
      </c>
      <c r="FX35" s="5">
        <f t="shared" si="85"/>
        <v>1</v>
      </c>
      <c r="FY35" s="99">
        <f t="shared" si="86"/>
        <v>3.1103999999999993E-2</v>
      </c>
      <c r="FZ35" s="5">
        <f t="shared" si="87"/>
        <v>4</v>
      </c>
      <c r="GA35" s="99">
        <f t="shared" si="88"/>
        <v>0.8</v>
      </c>
      <c r="GB35" s="100">
        <f t="shared" si="89"/>
        <v>0</v>
      </c>
      <c r="GC35" s="100">
        <f t="shared" si="90"/>
        <v>0</v>
      </c>
      <c r="GD35" s="97">
        <f t="shared" si="91"/>
        <v>0</v>
      </c>
      <c r="GE35" s="5">
        <f t="shared" si="92"/>
        <v>1</v>
      </c>
      <c r="GF35" s="99">
        <f t="shared" si="93"/>
        <v>3.1103999999999993E-2</v>
      </c>
      <c r="GG35" s="5">
        <f t="shared" si="94"/>
        <v>4</v>
      </c>
      <c r="GH35" s="99">
        <f t="shared" si="95"/>
        <v>0.8</v>
      </c>
      <c r="GI35" s="99">
        <f t="shared" si="96"/>
        <v>0.8</v>
      </c>
    </row>
    <row r="36" spans="1:191" ht="85.5" customHeight="1">
      <c r="A36" s="82">
        <v>28</v>
      </c>
      <c r="B36" s="128" t="s">
        <v>647</v>
      </c>
      <c r="C36" s="176" t="s">
        <v>687</v>
      </c>
      <c r="D36" s="83" t="s">
        <v>304</v>
      </c>
      <c r="E36" s="84" t="s">
        <v>328</v>
      </c>
      <c r="F36" s="47" t="s">
        <v>318</v>
      </c>
      <c r="G36" s="84" t="s">
        <v>283</v>
      </c>
      <c r="H36" s="84" t="s">
        <v>330</v>
      </c>
      <c r="I36" s="86" t="s">
        <v>298</v>
      </c>
      <c r="J36" s="86" t="s">
        <v>69</v>
      </c>
      <c r="K36" s="86" t="s">
        <v>69</v>
      </c>
      <c r="L36" s="86" t="s">
        <v>69</v>
      </c>
      <c r="M36" s="86" t="s">
        <v>286</v>
      </c>
      <c r="N36" s="86" t="s">
        <v>69</v>
      </c>
      <c r="O36" s="86" t="s">
        <v>69</v>
      </c>
      <c r="P36" s="86" t="s">
        <v>69</v>
      </c>
      <c r="Q36" s="86" t="s">
        <v>286</v>
      </c>
      <c r="R36" s="86" t="s">
        <v>69</v>
      </c>
      <c r="S36" s="86" t="s">
        <v>69</v>
      </c>
      <c r="T36" s="86" t="s">
        <v>286</v>
      </c>
      <c r="U36" s="86" t="s">
        <v>69</v>
      </c>
      <c r="V36" s="86" t="s">
        <v>69</v>
      </c>
      <c r="W36" s="86" t="s">
        <v>69</v>
      </c>
      <c r="X36" s="86" t="s">
        <v>286</v>
      </c>
      <c r="Y36" s="86" t="s">
        <v>286</v>
      </c>
      <c r="Z36" s="86" t="s">
        <v>286</v>
      </c>
      <c r="AA36" s="86" t="s">
        <v>286</v>
      </c>
      <c r="AB36" s="86" t="s">
        <v>286</v>
      </c>
      <c r="AC36" s="88" t="str">
        <f t="shared" si="1"/>
        <v>1 - Muy Baja</v>
      </c>
      <c r="AD36" s="89">
        <f t="shared" si="2"/>
        <v>0.2</v>
      </c>
      <c r="AE36" s="88" t="str">
        <f t="shared" si="3"/>
        <v>4 - Mayor</v>
      </c>
      <c r="AF36" s="89">
        <f t="shared" si="4"/>
        <v>0.57894736842105265</v>
      </c>
      <c r="AG36" s="82" t="str">
        <f t="shared" si="5"/>
        <v>BAJO</v>
      </c>
      <c r="AH36" s="89">
        <f t="shared" si="6"/>
        <v>0.11578947368421054</v>
      </c>
      <c r="AI36" s="123" t="s">
        <v>688</v>
      </c>
      <c r="AJ36" s="84" t="s">
        <v>502</v>
      </c>
      <c r="AK36" s="84" t="s">
        <v>689</v>
      </c>
      <c r="AL36" s="84" t="s">
        <v>690</v>
      </c>
      <c r="AM36" s="47" t="s">
        <v>296</v>
      </c>
      <c r="AN36" s="91" t="s">
        <v>292</v>
      </c>
      <c r="AO36" s="91" t="s">
        <v>293</v>
      </c>
      <c r="AP36" s="47" t="s">
        <v>294</v>
      </c>
      <c r="AQ36" s="47" t="s">
        <v>296</v>
      </c>
      <c r="AR36" s="91" t="s">
        <v>292</v>
      </c>
      <c r="AS36" s="91" t="s">
        <v>293</v>
      </c>
      <c r="AT36" s="47" t="s">
        <v>294</v>
      </c>
      <c r="AU36" s="47" t="s">
        <v>296</v>
      </c>
      <c r="AV36" s="91" t="s">
        <v>292</v>
      </c>
      <c r="AW36" s="91" t="s">
        <v>293</v>
      </c>
      <c r="AX36" s="47" t="s">
        <v>294</v>
      </c>
      <c r="AY36" s="47" t="s">
        <v>296</v>
      </c>
      <c r="AZ36" s="91" t="s">
        <v>292</v>
      </c>
      <c r="BA36" s="91" t="s">
        <v>293</v>
      </c>
      <c r="BB36" s="47" t="s">
        <v>294</v>
      </c>
      <c r="BC36" s="47"/>
      <c r="BD36" s="91"/>
      <c r="BE36" s="91"/>
      <c r="BF36" s="47"/>
      <c r="BG36" s="47"/>
      <c r="BH36" s="91"/>
      <c r="BI36" s="91"/>
      <c r="BJ36" s="47"/>
      <c r="BK36" s="47"/>
      <c r="BL36" s="91"/>
      <c r="BM36" s="91"/>
      <c r="BN36" s="47"/>
      <c r="BO36" s="47"/>
      <c r="BP36" s="91"/>
      <c r="BQ36" s="91"/>
      <c r="BR36" s="47"/>
      <c r="BS36" s="47"/>
      <c r="BT36" s="91"/>
      <c r="BU36" s="91"/>
      <c r="BV36" s="47"/>
      <c r="BW36" s="47"/>
      <c r="BX36" s="91"/>
      <c r="BY36" s="91"/>
      <c r="BZ36" s="47"/>
      <c r="CA36" s="47"/>
      <c r="CB36" s="91"/>
      <c r="CC36" s="91"/>
      <c r="CD36" s="47"/>
      <c r="CE36" s="47"/>
      <c r="CF36" s="91"/>
      <c r="CG36" s="91"/>
      <c r="CH36" s="47"/>
      <c r="CI36" s="91"/>
      <c r="CJ36" s="91"/>
      <c r="CK36" s="47"/>
      <c r="CL36" s="92" t="s">
        <v>298</v>
      </c>
      <c r="CM36" s="93">
        <f t="shared" si="97"/>
        <v>2.5919999999999995E-2</v>
      </c>
      <c r="CN36" s="92" t="s">
        <v>316</v>
      </c>
      <c r="CO36" s="93">
        <f t="shared" si="98"/>
        <v>0.8</v>
      </c>
      <c r="CP36" s="94" t="str">
        <f t="shared" si="99"/>
        <v>BAJO</v>
      </c>
      <c r="CQ36" s="89">
        <f t="shared" si="7"/>
        <v>2.0735999999999997E-2</v>
      </c>
      <c r="CR36" s="95" t="s">
        <v>309</v>
      </c>
      <c r="CS36" s="63">
        <f t="shared" si="100"/>
        <v>0.1</v>
      </c>
      <c r="CT36" s="47"/>
      <c r="CU36" s="47" t="s">
        <v>654</v>
      </c>
      <c r="CV36" s="4" t="s">
        <v>605</v>
      </c>
      <c r="CW36" s="96"/>
      <c r="CX36" s="97">
        <f t="shared" si="8"/>
        <v>11</v>
      </c>
      <c r="CY36" s="98">
        <f t="shared" si="9"/>
        <v>4</v>
      </c>
      <c r="CZ36" s="97" t="str">
        <f t="shared" si="10"/>
        <v>Mayor</v>
      </c>
      <c r="DA36" s="99">
        <f t="shared" si="11"/>
        <v>0.8</v>
      </c>
      <c r="DB36" s="100">
        <f t="shared" si="12"/>
        <v>0.15</v>
      </c>
      <c r="DC36" s="100">
        <f t="shared" si="13"/>
        <v>0.25</v>
      </c>
      <c r="DD36" s="97">
        <f t="shared" si="14"/>
        <v>0.4</v>
      </c>
      <c r="DE36" s="5">
        <f t="shared" si="15"/>
        <v>1</v>
      </c>
      <c r="DF36" s="99">
        <f t="shared" si="16"/>
        <v>0.12</v>
      </c>
      <c r="DG36" s="5">
        <f t="shared" si="17"/>
        <v>4</v>
      </c>
      <c r="DH36" s="5"/>
      <c r="DI36" s="99">
        <f t="shared" si="18"/>
        <v>0.8</v>
      </c>
      <c r="DJ36" s="100">
        <f t="shared" si="19"/>
        <v>0.15</v>
      </c>
      <c r="DK36" s="100">
        <f t="shared" si="20"/>
        <v>0.25</v>
      </c>
      <c r="DL36" s="97">
        <f t="shared" si="21"/>
        <v>0.4</v>
      </c>
      <c r="DM36" s="5">
        <f t="shared" si="22"/>
        <v>1</v>
      </c>
      <c r="DN36" s="99">
        <f t="shared" si="23"/>
        <v>7.1999999999999995E-2</v>
      </c>
      <c r="DO36" s="5">
        <f t="shared" si="24"/>
        <v>4</v>
      </c>
      <c r="DP36" s="99">
        <f t="shared" si="25"/>
        <v>0.8</v>
      </c>
      <c r="DQ36" s="100">
        <f t="shared" si="26"/>
        <v>0.15</v>
      </c>
      <c r="DR36" s="100">
        <f t="shared" si="27"/>
        <v>0.25</v>
      </c>
      <c r="DS36" s="97">
        <f t="shared" si="28"/>
        <v>0.4</v>
      </c>
      <c r="DT36" s="5">
        <f t="shared" si="29"/>
        <v>1</v>
      </c>
      <c r="DU36" s="99">
        <f t="shared" si="30"/>
        <v>4.3199999999999995E-2</v>
      </c>
      <c r="DV36" s="5">
        <f t="shared" si="31"/>
        <v>4</v>
      </c>
      <c r="DW36" s="99">
        <f t="shared" si="32"/>
        <v>0.8</v>
      </c>
      <c r="DX36" s="100">
        <f t="shared" si="33"/>
        <v>0.15</v>
      </c>
      <c r="DY36" s="100">
        <f t="shared" si="34"/>
        <v>0.25</v>
      </c>
      <c r="DZ36" s="97">
        <f t="shared" si="35"/>
        <v>0.4</v>
      </c>
      <c r="EA36" s="5">
        <f t="shared" si="36"/>
        <v>1</v>
      </c>
      <c r="EB36" s="99">
        <f t="shared" si="37"/>
        <v>2.5919999999999995E-2</v>
      </c>
      <c r="EC36" s="5">
        <f t="shared" si="38"/>
        <v>4</v>
      </c>
      <c r="ED36" s="99">
        <f t="shared" si="39"/>
        <v>0.8</v>
      </c>
      <c r="EE36" s="100">
        <f t="shared" si="40"/>
        <v>0</v>
      </c>
      <c r="EF36" s="100">
        <f t="shared" si="41"/>
        <v>0</v>
      </c>
      <c r="EG36" s="97">
        <f t="shared" si="42"/>
        <v>0</v>
      </c>
      <c r="EH36" s="5">
        <f t="shared" si="43"/>
        <v>1</v>
      </c>
      <c r="EI36" s="99">
        <f t="shared" si="44"/>
        <v>2.5919999999999995E-2</v>
      </c>
      <c r="EJ36" s="5">
        <f t="shared" si="45"/>
        <v>4</v>
      </c>
      <c r="EK36" s="99">
        <f t="shared" si="46"/>
        <v>0.8</v>
      </c>
      <c r="EL36" s="100">
        <f t="shared" si="47"/>
        <v>0</v>
      </c>
      <c r="EM36" s="100">
        <f t="shared" si="48"/>
        <v>0</v>
      </c>
      <c r="EN36" s="97">
        <f t="shared" si="49"/>
        <v>0</v>
      </c>
      <c r="EO36" s="5">
        <f t="shared" si="50"/>
        <v>1</v>
      </c>
      <c r="EP36" s="99">
        <f t="shared" si="51"/>
        <v>2.5919999999999995E-2</v>
      </c>
      <c r="EQ36" s="5">
        <f t="shared" si="52"/>
        <v>4</v>
      </c>
      <c r="ER36" s="99">
        <f t="shared" si="53"/>
        <v>0.8</v>
      </c>
      <c r="ES36" s="100">
        <f t="shared" si="54"/>
        <v>0</v>
      </c>
      <c r="ET36" s="100">
        <f t="shared" si="55"/>
        <v>0</v>
      </c>
      <c r="EU36" s="97">
        <f t="shared" si="56"/>
        <v>0</v>
      </c>
      <c r="EV36" s="5">
        <f t="shared" si="57"/>
        <v>1</v>
      </c>
      <c r="EW36" s="99">
        <f t="shared" si="58"/>
        <v>2.5919999999999995E-2</v>
      </c>
      <c r="EX36" s="5">
        <f t="shared" si="59"/>
        <v>4</v>
      </c>
      <c r="EY36" s="99">
        <f t="shared" si="60"/>
        <v>0.8</v>
      </c>
      <c r="EZ36" s="100">
        <f t="shared" si="61"/>
        <v>0</v>
      </c>
      <c r="FA36" s="100">
        <f t="shared" si="62"/>
        <v>0</v>
      </c>
      <c r="FB36" s="97">
        <f t="shared" si="63"/>
        <v>0</v>
      </c>
      <c r="FC36" s="5">
        <f t="shared" si="64"/>
        <v>1</v>
      </c>
      <c r="FD36" s="99">
        <f t="shared" si="65"/>
        <v>2.5919999999999995E-2</v>
      </c>
      <c r="FE36" s="5">
        <f t="shared" si="66"/>
        <v>4</v>
      </c>
      <c r="FF36" s="99">
        <f t="shared" si="67"/>
        <v>0.8</v>
      </c>
      <c r="FG36" s="100">
        <f t="shared" si="68"/>
        <v>0</v>
      </c>
      <c r="FH36" s="100">
        <f t="shared" si="69"/>
        <v>0</v>
      </c>
      <c r="FI36" s="97">
        <f t="shared" si="70"/>
        <v>0</v>
      </c>
      <c r="FJ36" s="5">
        <f t="shared" si="71"/>
        <v>1</v>
      </c>
      <c r="FK36" s="99">
        <f t="shared" si="72"/>
        <v>2.5919999999999995E-2</v>
      </c>
      <c r="FL36" s="5">
        <f t="shared" si="73"/>
        <v>4</v>
      </c>
      <c r="FM36" s="99">
        <f t="shared" si="74"/>
        <v>0.8</v>
      </c>
      <c r="FN36" s="100">
        <f t="shared" si="75"/>
        <v>0</v>
      </c>
      <c r="FO36" s="100">
        <f t="shared" si="76"/>
        <v>0</v>
      </c>
      <c r="FP36" s="97">
        <f t="shared" si="77"/>
        <v>0</v>
      </c>
      <c r="FQ36" s="5">
        <f t="shared" si="78"/>
        <v>1</v>
      </c>
      <c r="FR36" s="99">
        <f t="shared" si="79"/>
        <v>2.5919999999999995E-2</v>
      </c>
      <c r="FS36" s="5">
        <f t="shared" si="80"/>
        <v>4</v>
      </c>
      <c r="FT36" s="99">
        <f t="shared" si="81"/>
        <v>0.8</v>
      </c>
      <c r="FU36" s="100">
        <f t="shared" si="82"/>
        <v>0</v>
      </c>
      <c r="FV36" s="100">
        <f t="shared" si="83"/>
        <v>0</v>
      </c>
      <c r="FW36" s="97">
        <f t="shared" si="84"/>
        <v>0</v>
      </c>
      <c r="FX36" s="5">
        <f t="shared" si="85"/>
        <v>1</v>
      </c>
      <c r="FY36" s="99">
        <f t="shared" si="86"/>
        <v>2.5919999999999995E-2</v>
      </c>
      <c r="FZ36" s="5">
        <f t="shared" si="87"/>
        <v>4</v>
      </c>
      <c r="GA36" s="99">
        <f t="shared" si="88"/>
        <v>0.8</v>
      </c>
      <c r="GB36" s="100">
        <f t="shared" si="89"/>
        <v>0</v>
      </c>
      <c r="GC36" s="100">
        <f t="shared" si="90"/>
        <v>0</v>
      </c>
      <c r="GD36" s="97">
        <f t="shared" si="91"/>
        <v>0</v>
      </c>
      <c r="GE36" s="5">
        <f t="shared" si="92"/>
        <v>1</v>
      </c>
      <c r="GF36" s="99">
        <f t="shared" si="93"/>
        <v>2.5919999999999995E-2</v>
      </c>
      <c r="GG36" s="5">
        <f t="shared" si="94"/>
        <v>4</v>
      </c>
      <c r="GH36" s="99">
        <f t="shared" si="95"/>
        <v>0.8</v>
      </c>
      <c r="GI36" s="99">
        <f t="shared" si="96"/>
        <v>0.8</v>
      </c>
    </row>
    <row r="37" spans="1:191" ht="299.25" customHeight="1">
      <c r="A37" s="82">
        <v>29</v>
      </c>
      <c r="B37" s="128" t="s">
        <v>647</v>
      </c>
      <c r="C37" s="176" t="s">
        <v>691</v>
      </c>
      <c r="D37" s="83" t="s">
        <v>280</v>
      </c>
      <c r="E37" s="84" t="s">
        <v>631</v>
      </c>
      <c r="F37" s="47" t="s">
        <v>282</v>
      </c>
      <c r="G37" s="84" t="s">
        <v>283</v>
      </c>
      <c r="H37" s="84" t="s">
        <v>330</v>
      </c>
      <c r="I37" s="86" t="s">
        <v>315</v>
      </c>
      <c r="J37" s="86" t="s">
        <v>69</v>
      </c>
      <c r="K37" s="86" t="s">
        <v>69</v>
      </c>
      <c r="L37" s="86" t="s">
        <v>69</v>
      </c>
      <c r="M37" s="86" t="s">
        <v>286</v>
      </c>
      <c r="N37" s="86" t="s">
        <v>69</v>
      </c>
      <c r="O37" s="86" t="s">
        <v>69</v>
      </c>
      <c r="P37" s="86" t="s">
        <v>69</v>
      </c>
      <c r="Q37" s="86" t="s">
        <v>286</v>
      </c>
      <c r="R37" s="86" t="s">
        <v>69</v>
      </c>
      <c r="S37" s="86" t="s">
        <v>69</v>
      </c>
      <c r="T37" s="86" t="s">
        <v>286</v>
      </c>
      <c r="U37" s="86" t="s">
        <v>69</v>
      </c>
      <c r="V37" s="86" t="s">
        <v>69</v>
      </c>
      <c r="W37" s="86" t="s">
        <v>69</v>
      </c>
      <c r="X37" s="86" t="s">
        <v>286</v>
      </c>
      <c r="Y37" s="86" t="s">
        <v>286</v>
      </c>
      <c r="Z37" s="86" t="s">
        <v>286</v>
      </c>
      <c r="AA37" s="86" t="s">
        <v>286</v>
      </c>
      <c r="AB37" s="86" t="s">
        <v>286</v>
      </c>
      <c r="AC37" s="88" t="str">
        <f t="shared" si="1"/>
        <v>2 - Baja</v>
      </c>
      <c r="AD37" s="89">
        <f t="shared" si="2"/>
        <v>0.4</v>
      </c>
      <c r="AE37" s="88" t="str">
        <f t="shared" si="3"/>
        <v>4 - Mayor</v>
      </c>
      <c r="AF37" s="89">
        <f t="shared" si="4"/>
        <v>0.57894736842105265</v>
      </c>
      <c r="AG37" s="82" t="str">
        <f t="shared" si="5"/>
        <v>MODERADO</v>
      </c>
      <c r="AH37" s="89">
        <f t="shared" si="6"/>
        <v>0.23157894736842108</v>
      </c>
      <c r="AI37" s="123" t="s">
        <v>692</v>
      </c>
      <c r="AJ37" s="84" t="s">
        <v>502</v>
      </c>
      <c r="AK37" s="84" t="s">
        <v>693</v>
      </c>
      <c r="AL37" s="84" t="s">
        <v>694</v>
      </c>
      <c r="AM37" s="47" t="s">
        <v>296</v>
      </c>
      <c r="AN37" s="91" t="s">
        <v>292</v>
      </c>
      <c r="AO37" s="91" t="s">
        <v>293</v>
      </c>
      <c r="AP37" s="47" t="s">
        <v>294</v>
      </c>
      <c r="AQ37" s="47" t="s">
        <v>296</v>
      </c>
      <c r="AR37" s="91" t="s">
        <v>292</v>
      </c>
      <c r="AS37" s="91" t="s">
        <v>293</v>
      </c>
      <c r="AT37" s="47" t="s">
        <v>294</v>
      </c>
      <c r="AU37" s="47" t="s">
        <v>296</v>
      </c>
      <c r="AV37" s="91" t="s">
        <v>292</v>
      </c>
      <c r="AW37" s="91" t="s">
        <v>293</v>
      </c>
      <c r="AX37" s="47" t="s">
        <v>294</v>
      </c>
      <c r="AY37" s="47" t="s">
        <v>296</v>
      </c>
      <c r="AZ37" s="91" t="s">
        <v>292</v>
      </c>
      <c r="BA37" s="91" t="s">
        <v>293</v>
      </c>
      <c r="BB37" s="47" t="s">
        <v>294</v>
      </c>
      <c r="BC37" s="47" t="s">
        <v>296</v>
      </c>
      <c r="BD37" s="91" t="s">
        <v>292</v>
      </c>
      <c r="BE37" s="91" t="s">
        <v>293</v>
      </c>
      <c r="BF37" s="47" t="s">
        <v>294</v>
      </c>
      <c r="BG37" s="47"/>
      <c r="BH37" s="91"/>
      <c r="BI37" s="91"/>
      <c r="BJ37" s="47"/>
      <c r="BK37" s="47"/>
      <c r="BL37" s="91"/>
      <c r="BM37" s="91"/>
      <c r="BN37" s="47"/>
      <c r="BO37" s="47"/>
      <c r="BP37" s="91"/>
      <c r="BQ37" s="91"/>
      <c r="BR37" s="47"/>
      <c r="BS37" s="47"/>
      <c r="BT37" s="91"/>
      <c r="BU37" s="91"/>
      <c r="BV37" s="47"/>
      <c r="BW37" s="47"/>
      <c r="BX37" s="91"/>
      <c r="BY37" s="91"/>
      <c r="BZ37" s="47"/>
      <c r="CA37" s="47"/>
      <c r="CB37" s="91"/>
      <c r="CC37" s="91"/>
      <c r="CD37" s="47"/>
      <c r="CE37" s="47"/>
      <c r="CF37" s="91"/>
      <c r="CG37" s="91"/>
      <c r="CH37" s="47"/>
      <c r="CI37" s="91"/>
      <c r="CJ37" s="91"/>
      <c r="CK37" s="47"/>
      <c r="CL37" s="92" t="s">
        <v>298</v>
      </c>
      <c r="CM37" s="93">
        <f t="shared" si="97"/>
        <v>3.1103999999999993E-2</v>
      </c>
      <c r="CN37" s="92" t="s">
        <v>316</v>
      </c>
      <c r="CO37" s="93">
        <f t="shared" si="98"/>
        <v>0.8</v>
      </c>
      <c r="CP37" s="94" t="str">
        <f t="shared" si="99"/>
        <v>BAJO</v>
      </c>
      <c r="CQ37" s="89">
        <f t="shared" si="7"/>
        <v>2.4883199999999994E-2</v>
      </c>
      <c r="CR37" s="95" t="s">
        <v>300</v>
      </c>
      <c r="CS37" s="63">
        <f t="shared" si="100"/>
        <v>0.1</v>
      </c>
      <c r="CT37" s="47"/>
      <c r="CU37" s="47" t="s">
        <v>652</v>
      </c>
      <c r="CV37" s="4" t="s">
        <v>605</v>
      </c>
      <c r="CW37" s="96"/>
      <c r="CX37" s="97">
        <f t="shared" si="8"/>
        <v>11</v>
      </c>
      <c r="CY37" s="98">
        <f t="shared" si="9"/>
        <v>4</v>
      </c>
      <c r="CZ37" s="97" t="str">
        <f t="shared" si="10"/>
        <v>Mayor</v>
      </c>
      <c r="DA37" s="99">
        <f t="shared" si="11"/>
        <v>0.8</v>
      </c>
      <c r="DB37" s="100">
        <f t="shared" si="12"/>
        <v>0.15</v>
      </c>
      <c r="DC37" s="100">
        <f t="shared" si="13"/>
        <v>0.25</v>
      </c>
      <c r="DD37" s="97">
        <f t="shared" si="14"/>
        <v>0.4</v>
      </c>
      <c r="DE37" s="5">
        <f t="shared" si="15"/>
        <v>2</v>
      </c>
      <c r="DF37" s="99">
        <f t="shared" si="16"/>
        <v>0.24</v>
      </c>
      <c r="DG37" s="5">
        <f t="shared" si="17"/>
        <v>4</v>
      </c>
      <c r="DH37" s="5"/>
      <c r="DI37" s="99">
        <f t="shared" si="18"/>
        <v>0.8</v>
      </c>
      <c r="DJ37" s="100">
        <f t="shared" si="19"/>
        <v>0.15</v>
      </c>
      <c r="DK37" s="100">
        <f t="shared" si="20"/>
        <v>0.25</v>
      </c>
      <c r="DL37" s="97">
        <f t="shared" si="21"/>
        <v>0.4</v>
      </c>
      <c r="DM37" s="5">
        <f t="shared" si="22"/>
        <v>1</v>
      </c>
      <c r="DN37" s="99">
        <f t="shared" si="23"/>
        <v>0.14399999999999999</v>
      </c>
      <c r="DO37" s="5">
        <f t="shared" si="24"/>
        <v>4</v>
      </c>
      <c r="DP37" s="99">
        <f t="shared" si="25"/>
        <v>0.8</v>
      </c>
      <c r="DQ37" s="100">
        <f t="shared" si="26"/>
        <v>0.15</v>
      </c>
      <c r="DR37" s="100">
        <f t="shared" si="27"/>
        <v>0.25</v>
      </c>
      <c r="DS37" s="97">
        <f t="shared" si="28"/>
        <v>0.4</v>
      </c>
      <c r="DT37" s="5">
        <f t="shared" si="29"/>
        <v>1</v>
      </c>
      <c r="DU37" s="99">
        <f t="shared" si="30"/>
        <v>8.6399999999999991E-2</v>
      </c>
      <c r="DV37" s="5">
        <f t="shared" si="31"/>
        <v>4</v>
      </c>
      <c r="DW37" s="99">
        <f t="shared" si="32"/>
        <v>0.8</v>
      </c>
      <c r="DX37" s="100">
        <f t="shared" si="33"/>
        <v>0.15</v>
      </c>
      <c r="DY37" s="100">
        <f t="shared" si="34"/>
        <v>0.25</v>
      </c>
      <c r="DZ37" s="97">
        <f t="shared" si="35"/>
        <v>0.4</v>
      </c>
      <c r="EA37" s="5">
        <f t="shared" si="36"/>
        <v>1</v>
      </c>
      <c r="EB37" s="99">
        <f t="shared" si="37"/>
        <v>5.183999999999999E-2</v>
      </c>
      <c r="EC37" s="5">
        <f t="shared" si="38"/>
        <v>4</v>
      </c>
      <c r="ED37" s="99">
        <f t="shared" si="39"/>
        <v>0.8</v>
      </c>
      <c r="EE37" s="100">
        <f t="shared" si="40"/>
        <v>0.15</v>
      </c>
      <c r="EF37" s="100">
        <f t="shared" si="41"/>
        <v>0.25</v>
      </c>
      <c r="EG37" s="97">
        <f t="shared" si="42"/>
        <v>0.4</v>
      </c>
      <c r="EH37" s="5">
        <f t="shared" si="43"/>
        <v>1</v>
      </c>
      <c r="EI37" s="99">
        <f t="shared" si="44"/>
        <v>3.1103999999999993E-2</v>
      </c>
      <c r="EJ37" s="5">
        <f t="shared" si="45"/>
        <v>4</v>
      </c>
      <c r="EK37" s="99">
        <f t="shared" si="46"/>
        <v>0.8</v>
      </c>
      <c r="EL37" s="100">
        <f t="shared" si="47"/>
        <v>0</v>
      </c>
      <c r="EM37" s="100">
        <f t="shared" si="48"/>
        <v>0</v>
      </c>
      <c r="EN37" s="97">
        <f t="shared" si="49"/>
        <v>0</v>
      </c>
      <c r="EO37" s="5">
        <f t="shared" si="50"/>
        <v>1</v>
      </c>
      <c r="EP37" s="99">
        <f t="shared" si="51"/>
        <v>3.1103999999999993E-2</v>
      </c>
      <c r="EQ37" s="5">
        <f t="shared" si="52"/>
        <v>4</v>
      </c>
      <c r="ER37" s="99">
        <f t="shared" si="53"/>
        <v>0.8</v>
      </c>
      <c r="ES37" s="100">
        <f t="shared" si="54"/>
        <v>0</v>
      </c>
      <c r="ET37" s="100">
        <f t="shared" si="55"/>
        <v>0</v>
      </c>
      <c r="EU37" s="97">
        <f t="shared" si="56"/>
        <v>0</v>
      </c>
      <c r="EV37" s="5">
        <f t="shared" si="57"/>
        <v>1</v>
      </c>
      <c r="EW37" s="99">
        <f t="shared" si="58"/>
        <v>3.1103999999999993E-2</v>
      </c>
      <c r="EX37" s="5">
        <f t="shared" si="59"/>
        <v>4</v>
      </c>
      <c r="EY37" s="99">
        <f t="shared" si="60"/>
        <v>0.8</v>
      </c>
      <c r="EZ37" s="100">
        <f t="shared" si="61"/>
        <v>0</v>
      </c>
      <c r="FA37" s="100">
        <f t="shared" si="62"/>
        <v>0</v>
      </c>
      <c r="FB37" s="97">
        <f t="shared" si="63"/>
        <v>0</v>
      </c>
      <c r="FC37" s="5">
        <f t="shared" si="64"/>
        <v>1</v>
      </c>
      <c r="FD37" s="99">
        <f t="shared" si="65"/>
        <v>3.1103999999999993E-2</v>
      </c>
      <c r="FE37" s="5">
        <f t="shared" si="66"/>
        <v>4</v>
      </c>
      <c r="FF37" s="99">
        <f t="shared" si="67"/>
        <v>0.8</v>
      </c>
      <c r="FG37" s="100">
        <f t="shared" si="68"/>
        <v>0</v>
      </c>
      <c r="FH37" s="100">
        <f t="shared" si="69"/>
        <v>0</v>
      </c>
      <c r="FI37" s="97">
        <f t="shared" si="70"/>
        <v>0</v>
      </c>
      <c r="FJ37" s="5">
        <f t="shared" si="71"/>
        <v>1</v>
      </c>
      <c r="FK37" s="99">
        <f t="shared" si="72"/>
        <v>3.1103999999999993E-2</v>
      </c>
      <c r="FL37" s="5">
        <f t="shared" si="73"/>
        <v>4</v>
      </c>
      <c r="FM37" s="99">
        <f t="shared" si="74"/>
        <v>0.8</v>
      </c>
      <c r="FN37" s="100">
        <f t="shared" si="75"/>
        <v>0</v>
      </c>
      <c r="FO37" s="100">
        <f t="shared" si="76"/>
        <v>0</v>
      </c>
      <c r="FP37" s="97">
        <f t="shared" si="77"/>
        <v>0</v>
      </c>
      <c r="FQ37" s="5">
        <f t="shared" si="78"/>
        <v>1</v>
      </c>
      <c r="FR37" s="99">
        <f t="shared" si="79"/>
        <v>3.1103999999999993E-2</v>
      </c>
      <c r="FS37" s="5">
        <f t="shared" si="80"/>
        <v>4</v>
      </c>
      <c r="FT37" s="99">
        <f t="shared" si="81"/>
        <v>0.8</v>
      </c>
      <c r="FU37" s="100">
        <f t="shared" si="82"/>
        <v>0</v>
      </c>
      <c r="FV37" s="100">
        <f t="shared" si="83"/>
        <v>0</v>
      </c>
      <c r="FW37" s="97">
        <f t="shared" si="84"/>
        <v>0</v>
      </c>
      <c r="FX37" s="5">
        <f t="shared" si="85"/>
        <v>1</v>
      </c>
      <c r="FY37" s="99">
        <f t="shared" si="86"/>
        <v>3.1103999999999993E-2</v>
      </c>
      <c r="FZ37" s="5">
        <f t="shared" si="87"/>
        <v>4</v>
      </c>
      <c r="GA37" s="99">
        <f t="shared" si="88"/>
        <v>0.8</v>
      </c>
      <c r="GB37" s="100">
        <f t="shared" si="89"/>
        <v>0</v>
      </c>
      <c r="GC37" s="100">
        <f t="shared" si="90"/>
        <v>0</v>
      </c>
      <c r="GD37" s="97">
        <f t="shared" si="91"/>
        <v>0</v>
      </c>
      <c r="GE37" s="5">
        <f t="shared" si="92"/>
        <v>1</v>
      </c>
      <c r="GF37" s="99">
        <f t="shared" si="93"/>
        <v>3.1103999999999993E-2</v>
      </c>
      <c r="GG37" s="5">
        <f t="shared" si="94"/>
        <v>4</v>
      </c>
      <c r="GH37" s="99">
        <f t="shared" si="95"/>
        <v>0.8</v>
      </c>
      <c r="GI37" s="99">
        <f t="shared" si="96"/>
        <v>0.8</v>
      </c>
    </row>
    <row r="38" spans="1:191" ht="123" customHeight="1">
      <c r="A38" s="82">
        <v>30</v>
      </c>
      <c r="B38" s="128" t="s">
        <v>647</v>
      </c>
      <c r="C38" s="176" t="s">
        <v>695</v>
      </c>
      <c r="D38" s="83" t="s">
        <v>304</v>
      </c>
      <c r="E38" s="84" t="s">
        <v>328</v>
      </c>
      <c r="F38" s="47" t="s">
        <v>318</v>
      </c>
      <c r="G38" s="84" t="s">
        <v>283</v>
      </c>
      <c r="H38" s="84" t="s">
        <v>330</v>
      </c>
      <c r="I38" s="86" t="s">
        <v>298</v>
      </c>
      <c r="J38" s="86" t="s">
        <v>69</v>
      </c>
      <c r="K38" s="86" t="s">
        <v>69</v>
      </c>
      <c r="L38" s="86" t="s">
        <v>69</v>
      </c>
      <c r="M38" s="86" t="s">
        <v>286</v>
      </c>
      <c r="N38" s="86" t="s">
        <v>69</v>
      </c>
      <c r="O38" s="86" t="s">
        <v>69</v>
      </c>
      <c r="P38" s="86" t="s">
        <v>69</v>
      </c>
      <c r="Q38" s="86" t="s">
        <v>286</v>
      </c>
      <c r="R38" s="86" t="s">
        <v>69</v>
      </c>
      <c r="S38" s="86" t="s">
        <v>69</v>
      </c>
      <c r="T38" s="86" t="s">
        <v>286</v>
      </c>
      <c r="U38" s="86" t="s">
        <v>69</v>
      </c>
      <c r="V38" s="86" t="s">
        <v>69</v>
      </c>
      <c r="W38" s="86" t="s">
        <v>69</v>
      </c>
      <c r="X38" s="86" t="s">
        <v>286</v>
      </c>
      <c r="Y38" s="86" t="s">
        <v>286</v>
      </c>
      <c r="Z38" s="86" t="s">
        <v>286</v>
      </c>
      <c r="AA38" s="86" t="s">
        <v>286</v>
      </c>
      <c r="AB38" s="86" t="s">
        <v>286</v>
      </c>
      <c r="AC38" s="88" t="str">
        <f t="shared" si="1"/>
        <v>1 - Muy Baja</v>
      </c>
      <c r="AD38" s="89">
        <f t="shared" si="2"/>
        <v>0.2</v>
      </c>
      <c r="AE38" s="88" t="str">
        <f t="shared" si="3"/>
        <v>4 - Mayor</v>
      </c>
      <c r="AF38" s="89">
        <f t="shared" si="4"/>
        <v>0.57894736842105265</v>
      </c>
      <c r="AG38" s="82" t="str">
        <f t="shared" si="5"/>
        <v>BAJO</v>
      </c>
      <c r="AH38" s="89">
        <f t="shared" si="6"/>
        <v>0.11578947368421054</v>
      </c>
      <c r="AI38" s="123" t="s">
        <v>696</v>
      </c>
      <c r="AJ38" s="84" t="s">
        <v>502</v>
      </c>
      <c r="AK38" s="84" t="s">
        <v>697</v>
      </c>
      <c r="AL38" s="84" t="s">
        <v>694</v>
      </c>
      <c r="AM38" s="47" t="s">
        <v>296</v>
      </c>
      <c r="AN38" s="91" t="s">
        <v>292</v>
      </c>
      <c r="AO38" s="91" t="s">
        <v>293</v>
      </c>
      <c r="AP38" s="47" t="s">
        <v>294</v>
      </c>
      <c r="AQ38" s="47" t="s">
        <v>296</v>
      </c>
      <c r="AR38" s="91" t="s">
        <v>292</v>
      </c>
      <c r="AS38" s="91" t="s">
        <v>293</v>
      </c>
      <c r="AT38" s="47" t="s">
        <v>294</v>
      </c>
      <c r="AU38" s="47" t="s">
        <v>296</v>
      </c>
      <c r="AV38" s="91" t="s">
        <v>292</v>
      </c>
      <c r="AW38" s="91" t="s">
        <v>293</v>
      </c>
      <c r="AX38" s="47" t="s">
        <v>294</v>
      </c>
      <c r="AY38" s="47" t="s">
        <v>296</v>
      </c>
      <c r="AZ38" s="91" t="s">
        <v>292</v>
      </c>
      <c r="BA38" s="91" t="s">
        <v>293</v>
      </c>
      <c r="BB38" s="47" t="s">
        <v>294</v>
      </c>
      <c r="BC38" s="47" t="s">
        <v>296</v>
      </c>
      <c r="BD38" s="91" t="s">
        <v>292</v>
      </c>
      <c r="BE38" s="91" t="s">
        <v>293</v>
      </c>
      <c r="BF38" s="47" t="s">
        <v>294</v>
      </c>
      <c r="BG38" s="47"/>
      <c r="BH38" s="91"/>
      <c r="BI38" s="91"/>
      <c r="BJ38" s="47"/>
      <c r="BK38" s="47"/>
      <c r="BL38" s="91"/>
      <c r="BM38" s="91"/>
      <c r="BN38" s="47"/>
      <c r="BO38" s="47"/>
      <c r="BP38" s="91"/>
      <c r="BQ38" s="91"/>
      <c r="BR38" s="47"/>
      <c r="BS38" s="47"/>
      <c r="BT38" s="91"/>
      <c r="BU38" s="91"/>
      <c r="BV38" s="47"/>
      <c r="BW38" s="47"/>
      <c r="BX38" s="91"/>
      <c r="BY38" s="91"/>
      <c r="BZ38" s="47"/>
      <c r="CA38" s="47"/>
      <c r="CB38" s="91"/>
      <c r="CC38" s="91"/>
      <c r="CD38" s="47"/>
      <c r="CE38" s="47"/>
      <c r="CF38" s="91"/>
      <c r="CG38" s="91"/>
      <c r="CH38" s="47"/>
      <c r="CI38" s="91"/>
      <c r="CJ38" s="91"/>
      <c r="CK38" s="47"/>
      <c r="CL38" s="92" t="s">
        <v>298</v>
      </c>
      <c r="CM38" s="93">
        <f t="shared" si="97"/>
        <v>1.5551999999999996E-2</v>
      </c>
      <c r="CN38" s="92" t="s">
        <v>316</v>
      </c>
      <c r="CO38" s="93">
        <f t="shared" si="98"/>
        <v>0.8</v>
      </c>
      <c r="CP38" s="94" t="str">
        <f t="shared" si="99"/>
        <v>BAJO</v>
      </c>
      <c r="CQ38" s="89">
        <f t="shared" si="7"/>
        <v>1.2441599999999997E-2</v>
      </c>
      <c r="CR38" s="95" t="s">
        <v>309</v>
      </c>
      <c r="CS38" s="63">
        <f t="shared" si="100"/>
        <v>0.1</v>
      </c>
      <c r="CT38" s="47"/>
      <c r="CU38" s="47" t="s">
        <v>654</v>
      </c>
      <c r="CV38" s="4" t="s">
        <v>605</v>
      </c>
      <c r="CW38" s="96"/>
      <c r="CX38" s="97">
        <f t="shared" si="8"/>
        <v>11</v>
      </c>
      <c r="CY38" s="98">
        <f t="shared" si="9"/>
        <v>4</v>
      </c>
      <c r="CZ38" s="97" t="str">
        <f t="shared" si="10"/>
        <v>Mayor</v>
      </c>
      <c r="DA38" s="99">
        <f t="shared" si="11"/>
        <v>0.8</v>
      </c>
      <c r="DB38" s="100">
        <f t="shared" si="12"/>
        <v>0.15</v>
      </c>
      <c r="DC38" s="100">
        <f t="shared" si="13"/>
        <v>0.25</v>
      </c>
      <c r="DD38" s="97">
        <f t="shared" si="14"/>
        <v>0.4</v>
      </c>
      <c r="DE38" s="5">
        <f t="shared" si="15"/>
        <v>1</v>
      </c>
      <c r="DF38" s="99">
        <f t="shared" si="16"/>
        <v>0.12</v>
      </c>
      <c r="DG38" s="5">
        <f t="shared" si="17"/>
        <v>4</v>
      </c>
      <c r="DH38" s="5"/>
      <c r="DI38" s="99">
        <f t="shared" si="18"/>
        <v>0.8</v>
      </c>
      <c r="DJ38" s="100">
        <f t="shared" si="19"/>
        <v>0.15</v>
      </c>
      <c r="DK38" s="100">
        <f t="shared" si="20"/>
        <v>0.25</v>
      </c>
      <c r="DL38" s="97">
        <f t="shared" si="21"/>
        <v>0.4</v>
      </c>
      <c r="DM38" s="5">
        <f t="shared" si="22"/>
        <v>1</v>
      </c>
      <c r="DN38" s="99">
        <f t="shared" si="23"/>
        <v>7.1999999999999995E-2</v>
      </c>
      <c r="DO38" s="5">
        <f t="shared" si="24"/>
        <v>4</v>
      </c>
      <c r="DP38" s="99">
        <f t="shared" si="25"/>
        <v>0.8</v>
      </c>
      <c r="DQ38" s="100">
        <f t="shared" si="26"/>
        <v>0.15</v>
      </c>
      <c r="DR38" s="100">
        <f t="shared" si="27"/>
        <v>0.25</v>
      </c>
      <c r="DS38" s="97">
        <f t="shared" si="28"/>
        <v>0.4</v>
      </c>
      <c r="DT38" s="5">
        <f t="shared" si="29"/>
        <v>1</v>
      </c>
      <c r="DU38" s="99">
        <f t="shared" si="30"/>
        <v>4.3199999999999995E-2</v>
      </c>
      <c r="DV38" s="5">
        <f t="shared" si="31"/>
        <v>4</v>
      </c>
      <c r="DW38" s="99">
        <f t="shared" si="32"/>
        <v>0.8</v>
      </c>
      <c r="DX38" s="100">
        <f t="shared" si="33"/>
        <v>0.15</v>
      </c>
      <c r="DY38" s="100">
        <f>IF(BA38="",0,IF(BA38="Preventivo",0.25,IF(BA38="Detectivo",0.15,IF(#REF!="Correctivo",0.1,0))))</f>
        <v>0.25</v>
      </c>
      <c r="DZ38" s="97">
        <f t="shared" si="35"/>
        <v>0.4</v>
      </c>
      <c r="EA38" s="5">
        <f t="shared" si="36"/>
        <v>1</v>
      </c>
      <c r="EB38" s="99">
        <f t="shared" si="37"/>
        <v>2.5919999999999995E-2</v>
      </c>
      <c r="EC38" s="5">
        <f t="shared" si="38"/>
        <v>4</v>
      </c>
      <c r="ED38" s="99">
        <f t="shared" si="39"/>
        <v>0.8</v>
      </c>
      <c r="EE38" s="100">
        <f t="shared" si="40"/>
        <v>0.15</v>
      </c>
      <c r="EF38" s="100">
        <f t="shared" si="41"/>
        <v>0.25</v>
      </c>
      <c r="EG38" s="97">
        <f t="shared" si="42"/>
        <v>0.4</v>
      </c>
      <c r="EH38" s="5">
        <f t="shared" si="43"/>
        <v>1</v>
      </c>
      <c r="EI38" s="99">
        <f t="shared" si="44"/>
        <v>1.5551999999999996E-2</v>
      </c>
      <c r="EJ38" s="5">
        <f t="shared" si="45"/>
        <v>4</v>
      </c>
      <c r="EK38" s="99">
        <f t="shared" si="46"/>
        <v>0.8</v>
      </c>
      <c r="EL38" s="100">
        <f t="shared" si="47"/>
        <v>0</v>
      </c>
      <c r="EM38" s="100">
        <f t="shared" si="48"/>
        <v>0</v>
      </c>
      <c r="EN38" s="97">
        <f t="shared" si="49"/>
        <v>0</v>
      </c>
      <c r="EO38" s="5">
        <f t="shared" si="50"/>
        <v>1</v>
      </c>
      <c r="EP38" s="99">
        <f t="shared" si="51"/>
        <v>1.5551999999999996E-2</v>
      </c>
      <c r="EQ38" s="5">
        <f t="shared" si="52"/>
        <v>4</v>
      </c>
      <c r="ER38" s="99">
        <f t="shared" si="53"/>
        <v>0.8</v>
      </c>
      <c r="ES38" s="100">
        <f t="shared" si="54"/>
        <v>0</v>
      </c>
      <c r="ET38" s="100">
        <f t="shared" si="55"/>
        <v>0</v>
      </c>
      <c r="EU38" s="97">
        <f t="shared" si="56"/>
        <v>0</v>
      </c>
      <c r="EV38" s="5">
        <f t="shared" si="57"/>
        <v>1</v>
      </c>
      <c r="EW38" s="99">
        <f t="shared" si="58"/>
        <v>1.5551999999999996E-2</v>
      </c>
      <c r="EX38" s="5">
        <f t="shared" si="59"/>
        <v>4</v>
      </c>
      <c r="EY38" s="99">
        <f t="shared" si="60"/>
        <v>0.8</v>
      </c>
      <c r="EZ38" s="100">
        <f t="shared" si="61"/>
        <v>0</v>
      </c>
      <c r="FA38" s="100">
        <f t="shared" si="62"/>
        <v>0</v>
      </c>
      <c r="FB38" s="97">
        <f t="shared" si="63"/>
        <v>0</v>
      </c>
      <c r="FC38" s="5">
        <f t="shared" si="64"/>
        <v>1</v>
      </c>
      <c r="FD38" s="99">
        <f t="shared" si="65"/>
        <v>1.5551999999999996E-2</v>
      </c>
      <c r="FE38" s="5">
        <f t="shared" si="66"/>
        <v>4</v>
      </c>
      <c r="FF38" s="99">
        <f t="shared" si="67"/>
        <v>0.8</v>
      </c>
      <c r="FG38" s="100">
        <f t="shared" si="68"/>
        <v>0</v>
      </c>
      <c r="FH38" s="100">
        <f t="shared" si="69"/>
        <v>0</v>
      </c>
      <c r="FI38" s="97">
        <f t="shared" si="70"/>
        <v>0</v>
      </c>
      <c r="FJ38" s="5">
        <f t="shared" si="71"/>
        <v>1</v>
      </c>
      <c r="FK38" s="99">
        <f t="shared" si="72"/>
        <v>1.5551999999999996E-2</v>
      </c>
      <c r="FL38" s="5">
        <f t="shared" si="73"/>
        <v>4</v>
      </c>
      <c r="FM38" s="99">
        <f t="shared" si="74"/>
        <v>0.8</v>
      </c>
      <c r="FN38" s="100">
        <f t="shared" si="75"/>
        <v>0</v>
      </c>
      <c r="FO38" s="100">
        <f t="shared" si="76"/>
        <v>0</v>
      </c>
      <c r="FP38" s="97">
        <f t="shared" si="77"/>
        <v>0</v>
      </c>
      <c r="FQ38" s="5">
        <f t="shared" si="78"/>
        <v>1</v>
      </c>
      <c r="FR38" s="99">
        <f t="shared" si="79"/>
        <v>1.5551999999999996E-2</v>
      </c>
      <c r="FS38" s="5">
        <f t="shared" si="80"/>
        <v>4</v>
      </c>
      <c r="FT38" s="99">
        <f t="shared" si="81"/>
        <v>0.8</v>
      </c>
      <c r="FU38" s="100">
        <f t="shared" si="82"/>
        <v>0</v>
      </c>
      <c r="FV38" s="100">
        <f t="shared" si="83"/>
        <v>0</v>
      </c>
      <c r="FW38" s="97">
        <f t="shared" si="84"/>
        <v>0</v>
      </c>
      <c r="FX38" s="5">
        <f t="shared" si="85"/>
        <v>1</v>
      </c>
      <c r="FY38" s="99">
        <f t="shared" si="86"/>
        <v>1.5551999999999996E-2</v>
      </c>
      <c r="FZ38" s="5">
        <f t="shared" si="87"/>
        <v>4</v>
      </c>
      <c r="GA38" s="99">
        <f t="shared" si="88"/>
        <v>0.8</v>
      </c>
      <c r="GB38" s="100">
        <f t="shared" si="89"/>
        <v>0</v>
      </c>
      <c r="GC38" s="100">
        <f t="shared" si="90"/>
        <v>0</v>
      </c>
      <c r="GD38" s="97">
        <f t="shared" si="91"/>
        <v>0</v>
      </c>
      <c r="GE38" s="5">
        <f t="shared" si="92"/>
        <v>1</v>
      </c>
      <c r="GF38" s="99">
        <f t="shared" si="93"/>
        <v>1.5551999999999996E-2</v>
      </c>
      <c r="GG38" s="5">
        <f t="shared" si="94"/>
        <v>4</v>
      </c>
      <c r="GH38" s="99">
        <f t="shared" si="95"/>
        <v>0.8</v>
      </c>
      <c r="GI38" s="99">
        <f t="shared" si="96"/>
        <v>0.8</v>
      </c>
    </row>
    <row r="39" spans="1:191" s="157" customFormat="1" ht="219.75" customHeight="1">
      <c r="A39" s="82">
        <v>31</v>
      </c>
      <c r="B39" s="128" t="s">
        <v>596</v>
      </c>
      <c r="C39" s="172" t="s">
        <v>698</v>
      </c>
      <c r="D39" s="83" t="s">
        <v>280</v>
      </c>
      <c r="E39" s="84" t="s">
        <v>281</v>
      </c>
      <c r="F39" s="47" t="s">
        <v>318</v>
      </c>
      <c r="G39" s="84" t="s">
        <v>598</v>
      </c>
      <c r="H39" s="84" t="s">
        <v>432</v>
      </c>
      <c r="I39" s="86" t="s">
        <v>298</v>
      </c>
      <c r="J39" s="86" t="s">
        <v>286</v>
      </c>
      <c r="K39" s="86" t="s">
        <v>286</v>
      </c>
      <c r="L39" s="86" t="s">
        <v>286</v>
      </c>
      <c r="M39" s="86" t="s">
        <v>286</v>
      </c>
      <c r="N39" s="86" t="s">
        <v>286</v>
      </c>
      <c r="O39" s="86" t="s">
        <v>286</v>
      </c>
      <c r="P39" s="86" t="s">
        <v>286</v>
      </c>
      <c r="Q39" s="86" t="s">
        <v>286</v>
      </c>
      <c r="R39" s="86" t="s">
        <v>286</v>
      </c>
      <c r="S39" s="86" t="s">
        <v>286</v>
      </c>
      <c r="T39" s="86" t="s">
        <v>286</v>
      </c>
      <c r="U39" s="86" t="s">
        <v>69</v>
      </c>
      <c r="V39" s="86" t="s">
        <v>286</v>
      </c>
      <c r="W39" s="86" t="s">
        <v>286</v>
      </c>
      <c r="X39" s="86" t="s">
        <v>286</v>
      </c>
      <c r="Y39" s="86" t="s">
        <v>286</v>
      </c>
      <c r="Z39" s="86" t="s">
        <v>286</v>
      </c>
      <c r="AA39" s="86" t="s">
        <v>286</v>
      </c>
      <c r="AB39" s="86" t="s">
        <v>286</v>
      </c>
      <c r="AC39" s="88" t="str">
        <f t="shared" si="1"/>
        <v>1 - Muy Baja</v>
      </c>
      <c r="AD39" s="89">
        <f t="shared" si="2"/>
        <v>0.2</v>
      </c>
      <c r="AE39" s="88" t="s">
        <v>299</v>
      </c>
      <c r="AF39" s="89">
        <f t="shared" si="4"/>
        <v>5.2631578947368418E-2</v>
      </c>
      <c r="AG39" s="82" t="str">
        <f t="shared" si="5"/>
        <v>BAJO</v>
      </c>
      <c r="AH39" s="89">
        <v>0.12</v>
      </c>
      <c r="AI39" s="84" t="s">
        <v>599</v>
      </c>
      <c r="AJ39" s="84" t="s">
        <v>699</v>
      </c>
      <c r="AK39" s="84" t="s">
        <v>601</v>
      </c>
      <c r="AL39" s="84" t="s">
        <v>602</v>
      </c>
      <c r="AM39" s="47" t="s">
        <v>291</v>
      </c>
      <c r="AN39" s="91" t="s">
        <v>295</v>
      </c>
      <c r="AO39" s="91" t="s">
        <v>293</v>
      </c>
      <c r="AP39" s="47" t="s">
        <v>294</v>
      </c>
      <c r="AQ39" s="47" t="s">
        <v>291</v>
      </c>
      <c r="AR39" s="91" t="s">
        <v>292</v>
      </c>
      <c r="AS39" s="91" t="s">
        <v>293</v>
      </c>
      <c r="AT39" s="47" t="s">
        <v>294</v>
      </c>
      <c r="AU39" s="47" t="s">
        <v>291</v>
      </c>
      <c r="AV39" s="91" t="s">
        <v>292</v>
      </c>
      <c r="AW39" s="91" t="s">
        <v>293</v>
      </c>
      <c r="AX39" s="47" t="s">
        <v>294</v>
      </c>
      <c r="AY39" s="47" t="s">
        <v>291</v>
      </c>
      <c r="AZ39" s="91" t="s">
        <v>292</v>
      </c>
      <c r="BA39" s="91" t="s">
        <v>293</v>
      </c>
      <c r="BB39" s="47" t="s">
        <v>294</v>
      </c>
      <c r="BC39" s="47"/>
      <c r="BD39" s="47"/>
      <c r="BE39" s="47"/>
      <c r="BF39" s="47"/>
      <c r="BG39" s="47"/>
      <c r="BH39" s="47"/>
      <c r="BI39" s="47"/>
      <c r="BJ39" s="47"/>
      <c r="BK39" s="177"/>
      <c r="BL39" s="178"/>
      <c r="BM39" s="178"/>
      <c r="BN39" s="177"/>
      <c r="BO39" s="177"/>
      <c r="BP39" s="178"/>
      <c r="BQ39" s="178"/>
      <c r="BR39" s="177"/>
      <c r="BS39" s="177"/>
      <c r="BT39" s="178"/>
      <c r="BU39" s="178"/>
      <c r="BV39" s="179"/>
      <c r="BW39" s="179"/>
      <c r="BX39" s="179"/>
      <c r="BY39" s="179"/>
      <c r="BZ39" s="179"/>
      <c r="CA39" s="179"/>
      <c r="CB39" s="179"/>
      <c r="CC39" s="179"/>
      <c r="CD39" s="179"/>
      <c r="CE39" s="179"/>
      <c r="CF39" s="179"/>
      <c r="CG39" s="179"/>
      <c r="CH39" s="7"/>
      <c r="CI39" s="7"/>
      <c r="CJ39" s="7"/>
      <c r="CK39" s="7"/>
      <c r="CL39" s="92" t="s">
        <v>298</v>
      </c>
      <c r="CM39" s="93">
        <v>2.1600000000000001E-2</v>
      </c>
      <c r="CN39" s="92" t="s">
        <v>299</v>
      </c>
      <c r="CO39" s="93">
        <v>0.6</v>
      </c>
      <c r="CP39" s="94" t="str">
        <f t="shared" si="99"/>
        <v>BAJO</v>
      </c>
      <c r="CQ39" s="89">
        <v>1.2959999999999999E-2</v>
      </c>
      <c r="CR39" s="95" t="s">
        <v>300</v>
      </c>
      <c r="CS39" s="63">
        <f t="shared" si="100"/>
        <v>0.1</v>
      </c>
      <c r="CT39" s="47"/>
      <c r="CU39" s="47" t="s">
        <v>700</v>
      </c>
      <c r="CV39" s="4" t="s">
        <v>605</v>
      </c>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row>
    <row r="40" spans="1:191" s="157" customFormat="1" ht="219.75" customHeight="1">
      <c r="A40" s="82">
        <v>32</v>
      </c>
      <c r="B40" s="128" t="s">
        <v>596</v>
      </c>
      <c r="C40" s="172" t="s">
        <v>701</v>
      </c>
      <c r="D40" s="83" t="s">
        <v>304</v>
      </c>
      <c r="E40" s="84" t="s">
        <v>328</v>
      </c>
      <c r="F40" s="47" t="s">
        <v>318</v>
      </c>
      <c r="G40" s="84" t="s">
        <v>598</v>
      </c>
      <c r="H40" s="84" t="s">
        <v>432</v>
      </c>
      <c r="I40" s="86" t="s">
        <v>298</v>
      </c>
      <c r="J40" s="86" t="s">
        <v>286</v>
      </c>
      <c r="K40" s="86" t="s">
        <v>286</v>
      </c>
      <c r="L40" s="86" t="s">
        <v>286</v>
      </c>
      <c r="M40" s="86" t="s">
        <v>286</v>
      </c>
      <c r="N40" s="86" t="s">
        <v>286</v>
      </c>
      <c r="O40" s="86" t="s">
        <v>286</v>
      </c>
      <c r="P40" s="86" t="s">
        <v>286</v>
      </c>
      <c r="Q40" s="86" t="s">
        <v>286</v>
      </c>
      <c r="R40" s="86" t="s">
        <v>286</v>
      </c>
      <c r="S40" s="86" t="s">
        <v>286</v>
      </c>
      <c r="T40" s="86" t="s">
        <v>286</v>
      </c>
      <c r="U40" s="86" t="s">
        <v>69</v>
      </c>
      <c r="V40" s="86" t="s">
        <v>286</v>
      </c>
      <c r="W40" s="86" t="s">
        <v>286</v>
      </c>
      <c r="X40" s="86" t="s">
        <v>286</v>
      </c>
      <c r="Y40" s="86" t="s">
        <v>286</v>
      </c>
      <c r="Z40" s="86" t="s">
        <v>286</v>
      </c>
      <c r="AA40" s="86" t="s">
        <v>286</v>
      </c>
      <c r="AB40" s="86" t="s">
        <v>286</v>
      </c>
      <c r="AC40" s="88" t="str">
        <f t="shared" si="1"/>
        <v>1 - Muy Baja</v>
      </c>
      <c r="AD40" s="89">
        <f t="shared" si="2"/>
        <v>0.2</v>
      </c>
      <c r="AE40" s="88" t="s">
        <v>299</v>
      </c>
      <c r="AF40" s="89">
        <f t="shared" si="4"/>
        <v>5.2631578947368418E-2</v>
      </c>
      <c r="AG40" s="82" t="str">
        <f t="shared" si="5"/>
        <v>BAJO</v>
      </c>
      <c r="AH40" s="89">
        <v>0.12</v>
      </c>
      <c r="AI40" s="84" t="s">
        <v>599</v>
      </c>
      <c r="AJ40" s="84" t="s">
        <v>699</v>
      </c>
      <c r="AK40" s="84" t="s">
        <v>601</v>
      </c>
      <c r="AL40" s="84" t="s">
        <v>602</v>
      </c>
      <c r="AM40" s="47" t="s">
        <v>291</v>
      </c>
      <c r="AN40" s="91" t="s">
        <v>295</v>
      </c>
      <c r="AO40" s="91" t="s">
        <v>293</v>
      </c>
      <c r="AP40" s="47" t="s">
        <v>294</v>
      </c>
      <c r="AQ40" s="47" t="s">
        <v>291</v>
      </c>
      <c r="AR40" s="91" t="s">
        <v>292</v>
      </c>
      <c r="AS40" s="91" t="s">
        <v>293</v>
      </c>
      <c r="AT40" s="47" t="s">
        <v>294</v>
      </c>
      <c r="AU40" s="47" t="s">
        <v>291</v>
      </c>
      <c r="AV40" s="91" t="s">
        <v>292</v>
      </c>
      <c r="AW40" s="91" t="s">
        <v>293</v>
      </c>
      <c r="AX40" s="47" t="s">
        <v>294</v>
      </c>
      <c r="AY40" s="47" t="s">
        <v>291</v>
      </c>
      <c r="AZ40" s="91" t="s">
        <v>292</v>
      </c>
      <c r="BA40" s="91" t="s">
        <v>293</v>
      </c>
      <c r="BB40" s="47" t="s">
        <v>294</v>
      </c>
      <c r="BC40" s="47"/>
      <c r="BD40" s="91"/>
      <c r="BE40" s="91"/>
      <c r="BF40" s="47"/>
      <c r="BG40" s="47"/>
      <c r="BH40" s="91"/>
      <c r="BI40" s="91"/>
      <c r="BJ40" s="47"/>
      <c r="BK40" s="177"/>
      <c r="BL40" s="178"/>
      <c r="BM40" s="178"/>
      <c r="BN40" s="177"/>
      <c r="BO40" s="177"/>
      <c r="BP40" s="178"/>
      <c r="BQ40" s="178"/>
      <c r="BR40" s="177"/>
      <c r="BS40" s="177"/>
      <c r="BT40" s="178"/>
      <c r="BU40" s="178"/>
      <c r="BV40" s="178"/>
      <c r="BW40" s="178"/>
      <c r="BX40" s="178"/>
      <c r="BY40" s="178"/>
      <c r="BZ40" s="178"/>
      <c r="CA40" s="178"/>
      <c r="CB40" s="178"/>
      <c r="CC40" s="178"/>
      <c r="CD40" s="178"/>
      <c r="CE40" s="178"/>
      <c r="CF40" s="178"/>
      <c r="CG40" s="178"/>
      <c r="CH40" s="13"/>
      <c r="CI40" s="13"/>
      <c r="CJ40" s="13"/>
      <c r="CK40" s="13"/>
      <c r="CL40" s="92" t="s">
        <v>298</v>
      </c>
      <c r="CM40" s="93">
        <v>2.1600000000000001E-2</v>
      </c>
      <c r="CN40" s="92" t="s">
        <v>299</v>
      </c>
      <c r="CO40" s="93">
        <v>0.6</v>
      </c>
      <c r="CP40" s="94" t="str">
        <f t="shared" si="99"/>
        <v>BAJO</v>
      </c>
      <c r="CQ40" s="89">
        <v>1.2959999999999999E-2</v>
      </c>
      <c r="CR40" s="95" t="s">
        <v>309</v>
      </c>
      <c r="CS40" s="63">
        <f t="shared" si="100"/>
        <v>0.1</v>
      </c>
      <c r="CT40" s="47"/>
      <c r="CU40" s="47" t="s">
        <v>700</v>
      </c>
      <c r="CV40" s="4" t="s">
        <v>605</v>
      </c>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row>
    <row r="41" spans="1:191" s="157" customFormat="1" ht="219.75" customHeight="1">
      <c r="A41" s="82">
        <v>33</v>
      </c>
      <c r="B41" s="128" t="s">
        <v>596</v>
      </c>
      <c r="C41" s="172" t="s">
        <v>608</v>
      </c>
      <c r="D41" s="83" t="s">
        <v>280</v>
      </c>
      <c r="E41" s="84" t="s">
        <v>281</v>
      </c>
      <c r="F41" s="47" t="s">
        <v>318</v>
      </c>
      <c r="G41" s="84" t="s">
        <v>598</v>
      </c>
      <c r="H41" s="84" t="s">
        <v>432</v>
      </c>
      <c r="I41" s="86" t="s">
        <v>298</v>
      </c>
      <c r="J41" s="86" t="s">
        <v>286</v>
      </c>
      <c r="K41" s="86" t="s">
        <v>286</v>
      </c>
      <c r="L41" s="86" t="s">
        <v>286</v>
      </c>
      <c r="M41" s="86" t="s">
        <v>286</v>
      </c>
      <c r="N41" s="86" t="s">
        <v>286</v>
      </c>
      <c r="O41" s="86" t="s">
        <v>286</v>
      </c>
      <c r="P41" s="86" t="s">
        <v>286</v>
      </c>
      <c r="Q41" s="86" t="s">
        <v>286</v>
      </c>
      <c r="R41" s="86" t="s">
        <v>286</v>
      </c>
      <c r="S41" s="86" t="s">
        <v>69</v>
      </c>
      <c r="T41" s="86" t="s">
        <v>69</v>
      </c>
      <c r="U41" s="86" t="s">
        <v>69</v>
      </c>
      <c r="V41" s="86" t="s">
        <v>286</v>
      </c>
      <c r="W41" s="86" t="s">
        <v>286</v>
      </c>
      <c r="X41" s="86" t="s">
        <v>286</v>
      </c>
      <c r="Y41" s="86" t="s">
        <v>286</v>
      </c>
      <c r="Z41" s="86" t="s">
        <v>286</v>
      </c>
      <c r="AA41" s="86" t="s">
        <v>286</v>
      </c>
      <c r="AB41" s="86" t="s">
        <v>286</v>
      </c>
      <c r="AC41" s="88" t="str">
        <f t="shared" si="1"/>
        <v>1 - Muy Baja</v>
      </c>
      <c r="AD41" s="89">
        <f t="shared" si="2"/>
        <v>0.2</v>
      </c>
      <c r="AE41" s="88" t="s">
        <v>299</v>
      </c>
      <c r="AF41" s="89">
        <f t="shared" si="4"/>
        <v>0.15789473684210525</v>
      </c>
      <c r="AG41" s="82" t="str">
        <f t="shared" si="5"/>
        <v>BAJO</v>
      </c>
      <c r="AH41" s="89">
        <v>0.12</v>
      </c>
      <c r="AI41" s="84" t="s">
        <v>609</v>
      </c>
      <c r="AJ41" s="84" t="s">
        <v>699</v>
      </c>
      <c r="AK41" s="84" t="s">
        <v>601</v>
      </c>
      <c r="AL41" s="84" t="s">
        <v>602</v>
      </c>
      <c r="AM41" s="47" t="s">
        <v>291</v>
      </c>
      <c r="AN41" s="91" t="s">
        <v>292</v>
      </c>
      <c r="AO41" s="91" t="s">
        <v>293</v>
      </c>
      <c r="AP41" s="47" t="s">
        <v>294</v>
      </c>
      <c r="AQ41" s="47" t="s">
        <v>291</v>
      </c>
      <c r="AR41" s="91" t="s">
        <v>292</v>
      </c>
      <c r="AS41" s="91" t="s">
        <v>293</v>
      </c>
      <c r="AT41" s="47" t="s">
        <v>294</v>
      </c>
      <c r="AU41" s="47" t="s">
        <v>291</v>
      </c>
      <c r="AV41" s="91" t="s">
        <v>292</v>
      </c>
      <c r="AW41" s="91" t="s">
        <v>293</v>
      </c>
      <c r="AX41" s="47" t="s">
        <v>294</v>
      </c>
      <c r="AY41" s="47" t="s">
        <v>291</v>
      </c>
      <c r="AZ41" s="91" t="s">
        <v>292</v>
      </c>
      <c r="BA41" s="91" t="s">
        <v>293</v>
      </c>
      <c r="BB41" s="47" t="s">
        <v>294</v>
      </c>
      <c r="BC41" s="47"/>
      <c r="BD41" s="91"/>
      <c r="BE41" s="91"/>
      <c r="BF41" s="47"/>
      <c r="BG41" s="47"/>
      <c r="BH41" s="91"/>
      <c r="BI41" s="91"/>
      <c r="BJ41" s="47"/>
      <c r="BK41" s="177"/>
      <c r="BL41" s="178"/>
      <c r="BM41" s="178"/>
      <c r="BN41" s="177"/>
      <c r="BO41" s="177"/>
      <c r="BP41" s="178"/>
      <c r="BQ41" s="178"/>
      <c r="BR41" s="177"/>
      <c r="BS41" s="177"/>
      <c r="BT41" s="178"/>
      <c r="BU41" s="178"/>
      <c r="BV41" s="178"/>
      <c r="BW41" s="178"/>
      <c r="BX41" s="178"/>
      <c r="BY41" s="178"/>
      <c r="BZ41" s="178"/>
      <c r="CA41" s="178"/>
      <c r="CB41" s="178"/>
      <c r="CC41" s="178"/>
      <c r="CD41" s="178"/>
      <c r="CE41" s="178"/>
      <c r="CF41" s="178"/>
      <c r="CG41" s="178"/>
      <c r="CH41" s="13"/>
      <c r="CI41" s="13"/>
      <c r="CJ41" s="13"/>
      <c r="CK41" s="13"/>
      <c r="CL41" s="92" t="s">
        <v>298</v>
      </c>
      <c r="CM41" s="93">
        <v>2.5919999999999999E-2</v>
      </c>
      <c r="CN41" s="92" t="s">
        <v>299</v>
      </c>
      <c r="CO41" s="93">
        <v>0.6</v>
      </c>
      <c r="CP41" s="94" t="str">
        <f t="shared" si="99"/>
        <v>BAJO</v>
      </c>
      <c r="CQ41" s="89">
        <v>1.5552E-2</v>
      </c>
      <c r="CR41" s="95" t="s">
        <v>300</v>
      </c>
      <c r="CS41" s="63">
        <f t="shared" si="100"/>
        <v>0.1</v>
      </c>
      <c r="CT41" s="47"/>
      <c r="CU41" s="47" t="s">
        <v>700</v>
      </c>
      <c r="CV41" s="4" t="s">
        <v>605</v>
      </c>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row>
    <row r="42" spans="1:191" s="157" customFormat="1" ht="219.75" customHeight="1">
      <c r="A42" s="82">
        <v>34</v>
      </c>
      <c r="B42" s="128" t="s">
        <v>596</v>
      </c>
      <c r="C42" s="172" t="s">
        <v>611</v>
      </c>
      <c r="D42" s="83" t="s">
        <v>304</v>
      </c>
      <c r="E42" s="84" t="s">
        <v>328</v>
      </c>
      <c r="F42" s="47" t="s">
        <v>318</v>
      </c>
      <c r="G42" s="84" t="s">
        <v>598</v>
      </c>
      <c r="H42" s="84" t="s">
        <v>432</v>
      </c>
      <c r="I42" s="86" t="s">
        <v>298</v>
      </c>
      <c r="J42" s="86" t="s">
        <v>286</v>
      </c>
      <c r="K42" s="86" t="s">
        <v>286</v>
      </c>
      <c r="L42" s="86" t="s">
        <v>286</v>
      </c>
      <c r="M42" s="86" t="s">
        <v>286</v>
      </c>
      <c r="N42" s="86" t="s">
        <v>286</v>
      </c>
      <c r="O42" s="86" t="s">
        <v>286</v>
      </c>
      <c r="P42" s="86" t="s">
        <v>286</v>
      </c>
      <c r="Q42" s="86" t="s">
        <v>286</v>
      </c>
      <c r="R42" s="86" t="s">
        <v>286</v>
      </c>
      <c r="S42" s="86" t="s">
        <v>69</v>
      </c>
      <c r="T42" s="86" t="s">
        <v>69</v>
      </c>
      <c r="U42" s="86" t="s">
        <v>69</v>
      </c>
      <c r="V42" s="86" t="s">
        <v>286</v>
      </c>
      <c r="W42" s="86" t="s">
        <v>286</v>
      </c>
      <c r="X42" s="86" t="s">
        <v>286</v>
      </c>
      <c r="Y42" s="86" t="s">
        <v>286</v>
      </c>
      <c r="Z42" s="86" t="s">
        <v>286</v>
      </c>
      <c r="AA42" s="86" t="s">
        <v>286</v>
      </c>
      <c r="AB42" s="86" t="s">
        <v>286</v>
      </c>
      <c r="AC42" s="88" t="str">
        <f t="shared" si="1"/>
        <v>1 - Muy Baja</v>
      </c>
      <c r="AD42" s="89">
        <f t="shared" si="2"/>
        <v>0.2</v>
      </c>
      <c r="AE42" s="88" t="s">
        <v>299</v>
      </c>
      <c r="AF42" s="89">
        <f t="shared" si="4"/>
        <v>0.15789473684210525</v>
      </c>
      <c r="AG42" s="82" t="str">
        <f t="shared" si="5"/>
        <v>BAJO</v>
      </c>
      <c r="AH42" s="89">
        <v>0.12</v>
      </c>
      <c r="AI42" s="180" t="s">
        <v>609</v>
      </c>
      <c r="AJ42" s="84" t="s">
        <v>699</v>
      </c>
      <c r="AK42" s="84" t="s">
        <v>601</v>
      </c>
      <c r="AL42" s="84" t="s">
        <v>602</v>
      </c>
      <c r="AM42" s="47" t="s">
        <v>291</v>
      </c>
      <c r="AN42" s="91" t="s">
        <v>292</v>
      </c>
      <c r="AO42" s="91" t="s">
        <v>293</v>
      </c>
      <c r="AP42" s="47" t="s">
        <v>294</v>
      </c>
      <c r="AQ42" s="47" t="s">
        <v>291</v>
      </c>
      <c r="AR42" s="91" t="s">
        <v>292</v>
      </c>
      <c r="AS42" s="91" t="s">
        <v>293</v>
      </c>
      <c r="AT42" s="47" t="s">
        <v>294</v>
      </c>
      <c r="AU42" s="47" t="s">
        <v>291</v>
      </c>
      <c r="AV42" s="91" t="s">
        <v>292</v>
      </c>
      <c r="AW42" s="91" t="s">
        <v>293</v>
      </c>
      <c r="AX42" s="47" t="s">
        <v>294</v>
      </c>
      <c r="AY42" s="47" t="s">
        <v>291</v>
      </c>
      <c r="AZ42" s="91" t="s">
        <v>292</v>
      </c>
      <c r="BA42" s="91" t="s">
        <v>293</v>
      </c>
      <c r="BB42" s="47" t="s">
        <v>294</v>
      </c>
      <c r="BC42" s="47"/>
      <c r="BD42" s="91"/>
      <c r="BE42" s="91"/>
      <c r="BF42" s="47"/>
      <c r="BG42" s="47"/>
      <c r="BH42" s="91"/>
      <c r="BI42" s="91"/>
      <c r="BJ42" s="47"/>
      <c r="BK42" s="177"/>
      <c r="BL42" s="178"/>
      <c r="BM42" s="178"/>
      <c r="BN42" s="177"/>
      <c r="BO42" s="177"/>
      <c r="BP42" s="178"/>
      <c r="BQ42" s="178"/>
      <c r="BR42" s="177"/>
      <c r="BS42" s="177"/>
      <c r="BT42" s="178"/>
      <c r="BU42" s="178"/>
      <c r="BV42" s="178"/>
      <c r="BW42" s="178"/>
      <c r="BX42" s="178"/>
      <c r="BY42" s="178"/>
      <c r="BZ42" s="178"/>
      <c r="CA42" s="178"/>
      <c r="CB42" s="178"/>
      <c r="CC42" s="178"/>
      <c r="CD42" s="178"/>
      <c r="CE42" s="178"/>
      <c r="CF42" s="178"/>
      <c r="CG42" s="178"/>
      <c r="CH42" s="13"/>
      <c r="CI42" s="13"/>
      <c r="CJ42" s="13"/>
      <c r="CK42" s="13"/>
      <c r="CL42" s="92" t="s">
        <v>298</v>
      </c>
      <c r="CM42" s="93">
        <v>2.5919999999999999E-2</v>
      </c>
      <c r="CN42" s="92" t="s">
        <v>299</v>
      </c>
      <c r="CO42" s="93">
        <v>0.6</v>
      </c>
      <c r="CP42" s="94" t="str">
        <f t="shared" si="99"/>
        <v>BAJO</v>
      </c>
      <c r="CQ42" s="89">
        <v>1.5552E-2</v>
      </c>
      <c r="CR42" s="95" t="s">
        <v>309</v>
      </c>
      <c r="CS42" s="63">
        <f t="shared" si="100"/>
        <v>0.1</v>
      </c>
      <c r="CT42" s="47"/>
      <c r="CU42" s="47" t="s">
        <v>700</v>
      </c>
      <c r="CV42" s="4" t="s">
        <v>605</v>
      </c>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row>
    <row r="43" spans="1:191" s="157" customFormat="1" ht="219.75" customHeight="1">
      <c r="A43" s="82">
        <v>35</v>
      </c>
      <c r="B43" s="174" t="s">
        <v>613</v>
      </c>
      <c r="C43" s="172" t="s">
        <v>614</v>
      </c>
      <c r="D43" s="83" t="s">
        <v>280</v>
      </c>
      <c r="E43" s="84" t="s">
        <v>281</v>
      </c>
      <c r="F43" s="47" t="s">
        <v>318</v>
      </c>
      <c r="G43" s="84" t="s">
        <v>598</v>
      </c>
      <c r="H43" s="84" t="s">
        <v>429</v>
      </c>
      <c r="I43" s="86" t="s">
        <v>298</v>
      </c>
      <c r="J43" s="86" t="s">
        <v>286</v>
      </c>
      <c r="K43" s="86" t="s">
        <v>286</v>
      </c>
      <c r="L43" s="86" t="s">
        <v>286</v>
      </c>
      <c r="M43" s="86" t="s">
        <v>286</v>
      </c>
      <c r="N43" s="86" t="s">
        <v>69</v>
      </c>
      <c r="O43" s="86" t="s">
        <v>286</v>
      </c>
      <c r="P43" s="86" t="s">
        <v>286</v>
      </c>
      <c r="Q43" s="86" t="s">
        <v>286</v>
      </c>
      <c r="R43" s="86" t="s">
        <v>286</v>
      </c>
      <c r="S43" s="86" t="s">
        <v>286</v>
      </c>
      <c r="T43" s="86" t="s">
        <v>286</v>
      </c>
      <c r="U43" s="86" t="s">
        <v>69</v>
      </c>
      <c r="V43" s="86" t="s">
        <v>286</v>
      </c>
      <c r="W43" s="86" t="s">
        <v>286</v>
      </c>
      <c r="X43" s="86" t="s">
        <v>286</v>
      </c>
      <c r="Y43" s="86" t="s">
        <v>286</v>
      </c>
      <c r="Z43" s="86" t="s">
        <v>286</v>
      </c>
      <c r="AA43" s="86" t="s">
        <v>286</v>
      </c>
      <c r="AB43" s="86" t="s">
        <v>286</v>
      </c>
      <c r="AC43" s="88" t="str">
        <f t="shared" si="1"/>
        <v>1 - Muy Baja</v>
      </c>
      <c r="AD43" s="89">
        <f t="shared" si="2"/>
        <v>0.2</v>
      </c>
      <c r="AE43" s="88" t="s">
        <v>299</v>
      </c>
      <c r="AF43" s="89">
        <f t="shared" si="4"/>
        <v>0.10526315789473684</v>
      </c>
      <c r="AG43" s="82" t="str">
        <f t="shared" si="5"/>
        <v>BAJO</v>
      </c>
      <c r="AH43" s="89">
        <v>0.12</v>
      </c>
      <c r="AI43" s="180" t="s">
        <v>615</v>
      </c>
      <c r="AJ43" s="84" t="s">
        <v>702</v>
      </c>
      <c r="AK43" s="84" t="s">
        <v>617</v>
      </c>
      <c r="AL43" s="84" t="s">
        <v>618</v>
      </c>
      <c r="AM43" s="47" t="s">
        <v>291</v>
      </c>
      <c r="AN43" s="91" t="s">
        <v>295</v>
      </c>
      <c r="AO43" s="91" t="s">
        <v>293</v>
      </c>
      <c r="AP43" s="47" t="s">
        <v>294</v>
      </c>
      <c r="AQ43" s="47" t="s">
        <v>296</v>
      </c>
      <c r="AR43" s="91" t="s">
        <v>295</v>
      </c>
      <c r="AS43" s="91" t="s">
        <v>293</v>
      </c>
      <c r="AT43" s="47" t="s">
        <v>294</v>
      </c>
      <c r="AU43" s="47" t="s">
        <v>291</v>
      </c>
      <c r="AV43" s="91" t="s">
        <v>295</v>
      </c>
      <c r="AW43" s="91" t="s">
        <v>293</v>
      </c>
      <c r="AX43" s="47" t="s">
        <v>294</v>
      </c>
      <c r="AY43" s="47"/>
      <c r="AZ43" s="91"/>
      <c r="BA43" s="91"/>
      <c r="BB43" s="47"/>
      <c r="BC43" s="47"/>
      <c r="BD43" s="91"/>
      <c r="BE43" s="91"/>
      <c r="BF43" s="47"/>
      <c r="BG43" s="47"/>
      <c r="BH43" s="91"/>
      <c r="BI43" s="91"/>
      <c r="BJ43" s="47"/>
      <c r="BK43" s="177"/>
      <c r="BL43" s="178"/>
      <c r="BM43" s="178"/>
      <c r="BN43" s="177"/>
      <c r="BO43" s="177"/>
      <c r="BP43" s="178"/>
      <c r="BQ43" s="178"/>
      <c r="BR43" s="177"/>
      <c r="BS43" s="177"/>
      <c r="BT43" s="178"/>
      <c r="BU43" s="178"/>
      <c r="BV43" s="178"/>
      <c r="BW43" s="178"/>
      <c r="BX43" s="178"/>
      <c r="BY43" s="178"/>
      <c r="BZ43" s="178"/>
      <c r="CA43" s="178"/>
      <c r="CB43" s="178"/>
      <c r="CC43" s="178"/>
      <c r="CD43" s="178"/>
      <c r="CE43" s="178"/>
      <c r="CF43" s="178"/>
      <c r="CG43" s="178"/>
      <c r="CH43" s="13"/>
      <c r="CI43" s="13"/>
      <c r="CJ43" s="13"/>
      <c r="CK43" s="13"/>
      <c r="CL43" s="92" t="s">
        <v>298</v>
      </c>
      <c r="CM43" s="93">
        <v>2.5000000000000001E-2</v>
      </c>
      <c r="CN43" s="92" t="s">
        <v>299</v>
      </c>
      <c r="CO43" s="93">
        <v>0.6</v>
      </c>
      <c r="CP43" s="94" t="str">
        <f t="shared" si="99"/>
        <v>BAJO</v>
      </c>
      <c r="CQ43" s="89">
        <v>1.4999999999999999E-2</v>
      </c>
      <c r="CR43" s="95" t="s">
        <v>300</v>
      </c>
      <c r="CS43" s="63">
        <f t="shared" si="100"/>
        <v>0.1</v>
      </c>
      <c r="CT43" s="47"/>
      <c r="CU43" s="47" t="s">
        <v>700</v>
      </c>
      <c r="CV43" s="4" t="s">
        <v>605</v>
      </c>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row>
    <row r="44" spans="1:191" s="157" customFormat="1" ht="219.75" customHeight="1">
      <c r="A44" s="82">
        <v>36</v>
      </c>
      <c r="B44" s="175" t="s">
        <v>613</v>
      </c>
      <c r="C44" s="95" t="s">
        <v>620</v>
      </c>
      <c r="D44" s="83" t="s">
        <v>304</v>
      </c>
      <c r="E44" s="84" t="s">
        <v>328</v>
      </c>
      <c r="F44" s="47" t="s">
        <v>318</v>
      </c>
      <c r="G44" s="84" t="s">
        <v>598</v>
      </c>
      <c r="H44" s="84" t="s">
        <v>429</v>
      </c>
      <c r="I44" s="86" t="s">
        <v>298</v>
      </c>
      <c r="J44" s="86" t="s">
        <v>286</v>
      </c>
      <c r="K44" s="86" t="s">
        <v>286</v>
      </c>
      <c r="L44" s="86" t="s">
        <v>286</v>
      </c>
      <c r="M44" s="86" t="s">
        <v>286</v>
      </c>
      <c r="N44" s="86" t="s">
        <v>69</v>
      </c>
      <c r="O44" s="86" t="s">
        <v>286</v>
      </c>
      <c r="P44" s="86" t="s">
        <v>286</v>
      </c>
      <c r="Q44" s="86" t="s">
        <v>286</v>
      </c>
      <c r="R44" s="86" t="s">
        <v>286</v>
      </c>
      <c r="S44" s="86" t="s">
        <v>286</v>
      </c>
      <c r="T44" s="86" t="s">
        <v>286</v>
      </c>
      <c r="U44" s="86" t="s">
        <v>69</v>
      </c>
      <c r="V44" s="86" t="s">
        <v>286</v>
      </c>
      <c r="W44" s="86" t="s">
        <v>286</v>
      </c>
      <c r="X44" s="86" t="s">
        <v>286</v>
      </c>
      <c r="Y44" s="86" t="s">
        <v>286</v>
      </c>
      <c r="Z44" s="86" t="s">
        <v>286</v>
      </c>
      <c r="AA44" s="86" t="s">
        <v>286</v>
      </c>
      <c r="AB44" s="86" t="s">
        <v>286</v>
      </c>
      <c r="AC44" s="88" t="str">
        <f t="shared" si="1"/>
        <v>1 - Muy Baja</v>
      </c>
      <c r="AD44" s="89">
        <f t="shared" si="2"/>
        <v>0.2</v>
      </c>
      <c r="AE44" s="88" t="s">
        <v>299</v>
      </c>
      <c r="AF44" s="89">
        <f t="shared" si="4"/>
        <v>0.10526315789473684</v>
      </c>
      <c r="AG44" s="82" t="str">
        <f t="shared" si="5"/>
        <v>BAJO</v>
      </c>
      <c r="AH44" s="89">
        <v>0.12</v>
      </c>
      <c r="AI44" s="180" t="s">
        <v>615</v>
      </c>
      <c r="AJ44" s="84" t="s">
        <v>702</v>
      </c>
      <c r="AK44" s="84" t="s">
        <v>617</v>
      </c>
      <c r="AL44" s="84" t="s">
        <v>618</v>
      </c>
      <c r="AM44" s="47" t="s">
        <v>291</v>
      </c>
      <c r="AN44" s="91" t="s">
        <v>295</v>
      </c>
      <c r="AO44" s="91" t="s">
        <v>293</v>
      </c>
      <c r="AP44" s="47" t="s">
        <v>294</v>
      </c>
      <c r="AQ44" s="47" t="s">
        <v>296</v>
      </c>
      <c r="AR44" s="91" t="s">
        <v>295</v>
      </c>
      <c r="AS44" s="91" t="s">
        <v>293</v>
      </c>
      <c r="AT44" s="47" t="s">
        <v>294</v>
      </c>
      <c r="AU44" s="47" t="s">
        <v>291</v>
      </c>
      <c r="AV44" s="91" t="s">
        <v>295</v>
      </c>
      <c r="AW44" s="91" t="s">
        <v>293</v>
      </c>
      <c r="AX44" s="47" t="s">
        <v>294</v>
      </c>
      <c r="AY44" s="47"/>
      <c r="AZ44" s="91"/>
      <c r="BA44" s="91"/>
      <c r="BB44" s="47"/>
      <c r="BC44" s="47"/>
      <c r="BD44" s="91"/>
      <c r="BE44" s="91"/>
      <c r="BF44" s="47"/>
      <c r="BG44" s="47"/>
      <c r="BH44" s="91"/>
      <c r="BI44" s="91"/>
      <c r="BJ44" s="47"/>
      <c r="BK44" s="177"/>
      <c r="BL44" s="178"/>
      <c r="BM44" s="178"/>
      <c r="BN44" s="177"/>
      <c r="BO44" s="177"/>
      <c r="BP44" s="178"/>
      <c r="BQ44" s="178"/>
      <c r="BR44" s="177"/>
      <c r="BS44" s="177"/>
      <c r="BT44" s="178"/>
      <c r="BU44" s="178"/>
      <c r="BV44" s="178"/>
      <c r="BW44" s="178"/>
      <c r="BX44" s="178"/>
      <c r="BY44" s="178"/>
      <c r="BZ44" s="178"/>
      <c r="CA44" s="178"/>
      <c r="CB44" s="178"/>
      <c r="CC44" s="178"/>
      <c r="CD44" s="178"/>
      <c r="CE44" s="178"/>
      <c r="CF44" s="178"/>
      <c r="CG44" s="178"/>
      <c r="CH44" s="13"/>
      <c r="CI44" s="13"/>
      <c r="CJ44" s="13"/>
      <c r="CK44" s="13"/>
      <c r="CL44" s="92" t="s">
        <v>298</v>
      </c>
      <c r="CM44" s="93">
        <v>2.5000000000000001E-2</v>
      </c>
      <c r="CN44" s="92" t="s">
        <v>299</v>
      </c>
      <c r="CO44" s="93">
        <v>0.6</v>
      </c>
      <c r="CP44" s="94" t="str">
        <f t="shared" si="99"/>
        <v>BAJO</v>
      </c>
      <c r="CQ44" s="89">
        <v>1.4999999999999999E-2</v>
      </c>
      <c r="CR44" s="95" t="s">
        <v>309</v>
      </c>
      <c r="CS44" s="63">
        <f t="shared" si="100"/>
        <v>0.1</v>
      </c>
      <c r="CT44" s="47"/>
      <c r="CU44" s="47" t="s">
        <v>700</v>
      </c>
      <c r="CV44" s="4" t="s">
        <v>605</v>
      </c>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row>
    <row r="45" spans="1:191" s="157" customFormat="1" ht="219.75" customHeight="1">
      <c r="A45" s="82">
        <v>37</v>
      </c>
      <c r="B45" s="174" t="s">
        <v>613</v>
      </c>
      <c r="C45" s="95" t="s">
        <v>703</v>
      </c>
      <c r="D45" s="83" t="s">
        <v>280</v>
      </c>
      <c r="E45" s="84" t="s">
        <v>281</v>
      </c>
      <c r="F45" s="47" t="s">
        <v>318</v>
      </c>
      <c r="G45" s="84" t="s">
        <v>598</v>
      </c>
      <c r="H45" s="84" t="s">
        <v>429</v>
      </c>
      <c r="I45" s="86" t="s">
        <v>298</v>
      </c>
      <c r="J45" s="86" t="s">
        <v>286</v>
      </c>
      <c r="K45" s="86" t="s">
        <v>69</v>
      </c>
      <c r="L45" s="86" t="s">
        <v>286</v>
      </c>
      <c r="M45" s="86" t="s">
        <v>286</v>
      </c>
      <c r="N45" s="86" t="s">
        <v>69</v>
      </c>
      <c r="O45" s="86" t="s">
        <v>286</v>
      </c>
      <c r="P45" s="86" t="s">
        <v>286</v>
      </c>
      <c r="Q45" s="86" t="s">
        <v>69</v>
      </c>
      <c r="R45" s="86" t="s">
        <v>286</v>
      </c>
      <c r="S45" s="86" t="s">
        <v>69</v>
      </c>
      <c r="T45" s="86" t="s">
        <v>286</v>
      </c>
      <c r="U45" s="86" t="s">
        <v>69</v>
      </c>
      <c r="V45" s="86" t="s">
        <v>286</v>
      </c>
      <c r="W45" s="86" t="s">
        <v>286</v>
      </c>
      <c r="X45" s="86" t="s">
        <v>286</v>
      </c>
      <c r="Y45" s="86" t="s">
        <v>286</v>
      </c>
      <c r="Z45" s="86" t="s">
        <v>286</v>
      </c>
      <c r="AA45" s="86" t="s">
        <v>286</v>
      </c>
      <c r="AB45" s="86" t="s">
        <v>286</v>
      </c>
      <c r="AC45" s="88" t="str">
        <f t="shared" si="1"/>
        <v>1 - Muy Baja</v>
      </c>
      <c r="AD45" s="89">
        <f t="shared" si="2"/>
        <v>0.2</v>
      </c>
      <c r="AE45" s="88" t="s">
        <v>299</v>
      </c>
      <c r="AF45" s="89">
        <f t="shared" si="4"/>
        <v>0.26315789473684209</v>
      </c>
      <c r="AG45" s="82" t="str">
        <f t="shared" si="5"/>
        <v>BAJO</v>
      </c>
      <c r="AH45" s="89">
        <v>0.12</v>
      </c>
      <c r="AI45" s="180" t="s">
        <v>622</v>
      </c>
      <c r="AJ45" s="84" t="s">
        <v>702</v>
      </c>
      <c r="AK45" s="84" t="s">
        <v>617</v>
      </c>
      <c r="AL45" s="84" t="s">
        <v>618</v>
      </c>
      <c r="AM45" s="47" t="s">
        <v>296</v>
      </c>
      <c r="AN45" s="91" t="s">
        <v>292</v>
      </c>
      <c r="AO45" s="91" t="s">
        <v>293</v>
      </c>
      <c r="AP45" s="47" t="s">
        <v>294</v>
      </c>
      <c r="AQ45" s="47" t="s">
        <v>291</v>
      </c>
      <c r="AR45" s="91" t="s">
        <v>295</v>
      </c>
      <c r="AS45" s="91" t="s">
        <v>293</v>
      </c>
      <c r="AT45" s="47" t="s">
        <v>294</v>
      </c>
      <c r="AU45" s="47" t="s">
        <v>291</v>
      </c>
      <c r="AV45" s="91" t="s">
        <v>295</v>
      </c>
      <c r="AW45" s="91" t="s">
        <v>293</v>
      </c>
      <c r="AX45" s="47" t="s">
        <v>294</v>
      </c>
      <c r="AY45" s="47"/>
      <c r="AZ45" s="91"/>
      <c r="BA45" s="91"/>
      <c r="BB45" s="47"/>
      <c r="BC45" s="47"/>
      <c r="BD45" s="91"/>
      <c r="BE45" s="91"/>
      <c r="BF45" s="47"/>
      <c r="BG45" s="47"/>
      <c r="BH45" s="91"/>
      <c r="BI45" s="91"/>
      <c r="BJ45" s="47"/>
      <c r="BK45" s="177"/>
      <c r="BL45" s="178"/>
      <c r="BM45" s="178"/>
      <c r="BN45" s="177"/>
      <c r="BO45" s="177"/>
      <c r="BP45" s="178"/>
      <c r="BQ45" s="178"/>
      <c r="BR45" s="177"/>
      <c r="BS45" s="177"/>
      <c r="BT45" s="178"/>
      <c r="BU45" s="178"/>
      <c r="BV45" s="178"/>
      <c r="BW45" s="178"/>
      <c r="BX45" s="178"/>
      <c r="BY45" s="178"/>
      <c r="BZ45" s="178"/>
      <c r="CA45" s="178"/>
      <c r="CB45" s="178"/>
      <c r="CC45" s="178"/>
      <c r="CD45" s="178"/>
      <c r="CE45" s="178"/>
      <c r="CF45" s="178"/>
      <c r="CG45" s="178"/>
      <c r="CH45" s="13"/>
      <c r="CI45" s="13"/>
      <c r="CJ45" s="13"/>
      <c r="CK45" s="13"/>
      <c r="CL45" s="92" t="s">
        <v>298</v>
      </c>
      <c r="CM45" s="93">
        <v>0.03</v>
      </c>
      <c r="CN45" s="92" t="s">
        <v>299</v>
      </c>
      <c r="CO45" s="93">
        <v>0.6</v>
      </c>
      <c r="CP45" s="94" t="str">
        <f t="shared" si="99"/>
        <v>BAJO</v>
      </c>
      <c r="CQ45" s="89">
        <v>1.7999999999999999E-2</v>
      </c>
      <c r="CR45" s="95" t="s">
        <v>300</v>
      </c>
      <c r="CS45" s="63">
        <f t="shared" si="100"/>
        <v>0.1</v>
      </c>
      <c r="CT45" s="47"/>
      <c r="CU45" s="47" t="s">
        <v>700</v>
      </c>
      <c r="CV45" s="4" t="s">
        <v>605</v>
      </c>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row>
    <row r="46" spans="1:191" s="157" customFormat="1" ht="219.75" customHeight="1">
      <c r="A46" s="82">
        <v>38</v>
      </c>
      <c r="B46" s="174" t="s">
        <v>613</v>
      </c>
      <c r="C46" s="95" t="s">
        <v>704</v>
      </c>
      <c r="D46" s="83" t="s">
        <v>304</v>
      </c>
      <c r="E46" s="84" t="s">
        <v>328</v>
      </c>
      <c r="F46" s="47" t="s">
        <v>318</v>
      </c>
      <c r="G46" s="84" t="s">
        <v>329</v>
      </c>
      <c r="H46" s="84" t="s">
        <v>429</v>
      </c>
      <c r="I46" s="86" t="s">
        <v>298</v>
      </c>
      <c r="J46" s="86" t="s">
        <v>286</v>
      </c>
      <c r="K46" s="86" t="s">
        <v>69</v>
      </c>
      <c r="L46" s="86" t="s">
        <v>286</v>
      </c>
      <c r="M46" s="86" t="s">
        <v>286</v>
      </c>
      <c r="N46" s="86" t="s">
        <v>69</v>
      </c>
      <c r="O46" s="86" t="s">
        <v>286</v>
      </c>
      <c r="P46" s="86" t="s">
        <v>286</v>
      </c>
      <c r="Q46" s="86" t="s">
        <v>69</v>
      </c>
      <c r="R46" s="86" t="s">
        <v>286</v>
      </c>
      <c r="S46" s="86" t="s">
        <v>69</v>
      </c>
      <c r="T46" s="86" t="s">
        <v>286</v>
      </c>
      <c r="U46" s="86" t="s">
        <v>69</v>
      </c>
      <c r="V46" s="86" t="s">
        <v>286</v>
      </c>
      <c r="W46" s="86" t="s">
        <v>286</v>
      </c>
      <c r="X46" s="86" t="s">
        <v>286</v>
      </c>
      <c r="Y46" s="86" t="s">
        <v>286</v>
      </c>
      <c r="Z46" s="86" t="s">
        <v>286</v>
      </c>
      <c r="AA46" s="86" t="s">
        <v>286</v>
      </c>
      <c r="AB46" s="86" t="s">
        <v>286</v>
      </c>
      <c r="AC46" s="88" t="str">
        <f t="shared" si="1"/>
        <v>1 - Muy Baja</v>
      </c>
      <c r="AD46" s="89">
        <f t="shared" si="2"/>
        <v>0.2</v>
      </c>
      <c r="AE46" s="88" t="s">
        <v>299</v>
      </c>
      <c r="AF46" s="89">
        <f t="shared" si="4"/>
        <v>0.26315789473684209</v>
      </c>
      <c r="AG46" s="82" t="str">
        <f t="shared" si="5"/>
        <v>BAJO</v>
      </c>
      <c r="AH46" s="89">
        <v>0.12</v>
      </c>
      <c r="AI46" s="180" t="s">
        <v>622</v>
      </c>
      <c r="AJ46" s="84" t="s">
        <v>702</v>
      </c>
      <c r="AK46" s="84" t="s">
        <v>617</v>
      </c>
      <c r="AL46" s="84" t="s">
        <v>618</v>
      </c>
      <c r="AM46" s="47" t="s">
        <v>296</v>
      </c>
      <c r="AN46" s="91" t="s">
        <v>292</v>
      </c>
      <c r="AO46" s="91" t="s">
        <v>293</v>
      </c>
      <c r="AP46" s="47" t="s">
        <v>294</v>
      </c>
      <c r="AQ46" s="47" t="s">
        <v>291</v>
      </c>
      <c r="AR46" s="91" t="s">
        <v>295</v>
      </c>
      <c r="AS46" s="91" t="s">
        <v>293</v>
      </c>
      <c r="AT46" s="47" t="s">
        <v>294</v>
      </c>
      <c r="AU46" s="47" t="s">
        <v>291</v>
      </c>
      <c r="AV46" s="91" t="s">
        <v>295</v>
      </c>
      <c r="AW46" s="91" t="s">
        <v>293</v>
      </c>
      <c r="AX46" s="47" t="s">
        <v>294</v>
      </c>
      <c r="AY46" s="47"/>
      <c r="AZ46" s="91"/>
      <c r="BA46" s="91"/>
      <c r="BB46" s="47"/>
      <c r="BC46" s="47"/>
      <c r="BD46" s="91"/>
      <c r="BE46" s="91"/>
      <c r="BF46" s="47"/>
      <c r="BG46" s="47"/>
      <c r="BH46" s="91"/>
      <c r="BI46" s="91"/>
      <c r="BJ46" s="47"/>
      <c r="BK46" s="177"/>
      <c r="BL46" s="178"/>
      <c r="BM46" s="178"/>
      <c r="BN46" s="177"/>
      <c r="BO46" s="177"/>
      <c r="BP46" s="178"/>
      <c r="BQ46" s="178"/>
      <c r="BR46" s="177"/>
      <c r="BS46" s="177"/>
      <c r="BT46" s="178"/>
      <c r="BU46" s="178"/>
      <c r="BV46" s="178"/>
      <c r="BW46" s="178"/>
      <c r="BX46" s="178"/>
      <c r="BY46" s="178"/>
      <c r="BZ46" s="178"/>
      <c r="CA46" s="178"/>
      <c r="CB46" s="178"/>
      <c r="CC46" s="178"/>
      <c r="CD46" s="178"/>
      <c r="CE46" s="178"/>
      <c r="CF46" s="178"/>
      <c r="CG46" s="178"/>
      <c r="CH46" s="13"/>
      <c r="CI46" s="13"/>
      <c r="CJ46" s="13"/>
      <c r="CK46" s="13"/>
      <c r="CL46" s="92" t="s">
        <v>298</v>
      </c>
      <c r="CM46" s="93">
        <v>0.03</v>
      </c>
      <c r="CN46" s="92" t="s">
        <v>299</v>
      </c>
      <c r="CO46" s="93">
        <v>0.6</v>
      </c>
      <c r="CP46" s="94" t="str">
        <f t="shared" si="99"/>
        <v>BAJO</v>
      </c>
      <c r="CQ46" s="89">
        <v>1.7999999999999999E-2</v>
      </c>
      <c r="CR46" s="95" t="s">
        <v>309</v>
      </c>
      <c r="CS46" s="63">
        <f t="shared" si="100"/>
        <v>0.1</v>
      </c>
      <c r="CT46" s="47"/>
      <c r="CU46" s="47" t="s">
        <v>700</v>
      </c>
      <c r="CV46" s="4" t="s">
        <v>605</v>
      </c>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row>
    <row r="47" spans="1:191" s="157" customFormat="1" ht="219.75" customHeight="1">
      <c r="A47" s="82">
        <v>39</v>
      </c>
      <c r="B47" s="174" t="s">
        <v>613</v>
      </c>
      <c r="C47" s="95" t="s">
        <v>625</v>
      </c>
      <c r="D47" s="83" t="s">
        <v>280</v>
      </c>
      <c r="E47" s="84" t="s">
        <v>281</v>
      </c>
      <c r="F47" s="47" t="s">
        <v>318</v>
      </c>
      <c r="G47" s="84" t="s">
        <v>329</v>
      </c>
      <c r="H47" s="84" t="s">
        <v>429</v>
      </c>
      <c r="I47" s="86" t="s">
        <v>298</v>
      </c>
      <c r="J47" s="86" t="s">
        <v>286</v>
      </c>
      <c r="K47" s="86" t="s">
        <v>69</v>
      </c>
      <c r="L47" s="86" t="s">
        <v>286</v>
      </c>
      <c r="M47" s="86" t="s">
        <v>286</v>
      </c>
      <c r="N47" s="86" t="s">
        <v>69</v>
      </c>
      <c r="O47" s="86" t="s">
        <v>286</v>
      </c>
      <c r="P47" s="86" t="s">
        <v>286</v>
      </c>
      <c r="Q47" s="86" t="s">
        <v>69</v>
      </c>
      <c r="R47" s="86" t="s">
        <v>286</v>
      </c>
      <c r="S47" s="86" t="s">
        <v>69</v>
      </c>
      <c r="T47" s="86" t="s">
        <v>286</v>
      </c>
      <c r="U47" s="86" t="s">
        <v>69</v>
      </c>
      <c r="V47" s="86" t="s">
        <v>286</v>
      </c>
      <c r="W47" s="86" t="s">
        <v>286</v>
      </c>
      <c r="X47" s="86" t="s">
        <v>286</v>
      </c>
      <c r="Y47" s="86" t="s">
        <v>286</v>
      </c>
      <c r="Z47" s="86" t="s">
        <v>286</v>
      </c>
      <c r="AA47" s="86" t="s">
        <v>286</v>
      </c>
      <c r="AB47" s="86" t="s">
        <v>286</v>
      </c>
      <c r="AC47" s="88" t="str">
        <f t="shared" si="1"/>
        <v>1 - Muy Baja</v>
      </c>
      <c r="AD47" s="89">
        <f t="shared" si="2"/>
        <v>0.2</v>
      </c>
      <c r="AE47" s="88" t="s">
        <v>299</v>
      </c>
      <c r="AF47" s="89">
        <f t="shared" si="4"/>
        <v>0.26315789473684209</v>
      </c>
      <c r="AG47" s="82" t="str">
        <f t="shared" si="5"/>
        <v>BAJO</v>
      </c>
      <c r="AH47" s="89">
        <v>0.12</v>
      </c>
      <c r="AI47" s="180" t="s">
        <v>626</v>
      </c>
      <c r="AJ47" s="84" t="s">
        <v>702</v>
      </c>
      <c r="AK47" s="84" t="s">
        <v>601</v>
      </c>
      <c r="AL47" s="84" t="s">
        <v>602</v>
      </c>
      <c r="AM47" s="47" t="s">
        <v>296</v>
      </c>
      <c r="AN47" s="91" t="s">
        <v>295</v>
      </c>
      <c r="AO47" s="91" t="s">
        <v>293</v>
      </c>
      <c r="AP47" s="47" t="s">
        <v>294</v>
      </c>
      <c r="AQ47" s="47" t="s">
        <v>291</v>
      </c>
      <c r="AR47" s="91" t="s">
        <v>292</v>
      </c>
      <c r="AS47" s="91" t="s">
        <v>293</v>
      </c>
      <c r="AT47" s="47" t="s">
        <v>294</v>
      </c>
      <c r="AU47" s="47" t="s">
        <v>291</v>
      </c>
      <c r="AV47" s="91" t="s">
        <v>295</v>
      </c>
      <c r="AW47" s="91" t="s">
        <v>293</v>
      </c>
      <c r="AX47" s="47" t="s">
        <v>294</v>
      </c>
      <c r="AY47" s="47" t="s">
        <v>291</v>
      </c>
      <c r="AZ47" s="91" t="s">
        <v>295</v>
      </c>
      <c r="BA47" s="91" t="s">
        <v>293</v>
      </c>
      <c r="BB47" s="47" t="s">
        <v>294</v>
      </c>
      <c r="BC47" s="47"/>
      <c r="BD47" s="91"/>
      <c r="BE47" s="91"/>
      <c r="BF47" s="47"/>
      <c r="BG47" s="47"/>
      <c r="BH47" s="91"/>
      <c r="BI47" s="91"/>
      <c r="BJ47" s="47"/>
      <c r="BK47" s="177"/>
      <c r="BL47" s="178"/>
      <c r="BM47" s="178"/>
      <c r="BN47" s="177"/>
      <c r="BO47" s="177"/>
      <c r="BP47" s="178"/>
      <c r="BQ47" s="178"/>
      <c r="BR47" s="177"/>
      <c r="BS47" s="177"/>
      <c r="BT47" s="178"/>
      <c r="BU47" s="178"/>
      <c r="BV47" s="178"/>
      <c r="BW47" s="178"/>
      <c r="BX47" s="178"/>
      <c r="BY47" s="178"/>
      <c r="BZ47" s="178"/>
      <c r="CA47" s="178"/>
      <c r="CB47" s="178"/>
      <c r="CC47" s="178"/>
      <c r="CD47" s="178"/>
      <c r="CE47" s="178"/>
      <c r="CF47" s="178"/>
      <c r="CG47" s="178"/>
      <c r="CH47" s="13"/>
      <c r="CI47" s="13"/>
      <c r="CJ47" s="13"/>
      <c r="CK47" s="13"/>
      <c r="CL47" s="92" t="s">
        <v>298</v>
      </c>
      <c r="CM47" s="93">
        <v>1.4999999999999999E-2</v>
      </c>
      <c r="CN47" s="92" t="s">
        <v>299</v>
      </c>
      <c r="CO47" s="93">
        <v>0.6</v>
      </c>
      <c r="CP47" s="94" t="str">
        <f t="shared" si="99"/>
        <v>BAJO</v>
      </c>
      <c r="CQ47" s="89">
        <v>8.9999999999999993E-3</v>
      </c>
      <c r="CR47" s="95" t="s">
        <v>300</v>
      </c>
      <c r="CS47" s="63">
        <f t="shared" si="100"/>
        <v>0.1</v>
      </c>
      <c r="CT47" s="47"/>
      <c r="CU47" s="47" t="s">
        <v>700</v>
      </c>
      <c r="CV47" s="4" t="s">
        <v>605</v>
      </c>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row>
    <row r="48" spans="1:191" s="157" customFormat="1" ht="219.75" customHeight="1">
      <c r="A48" s="82">
        <v>40</v>
      </c>
      <c r="B48" s="174" t="s">
        <v>613</v>
      </c>
      <c r="C48" s="95" t="s">
        <v>628</v>
      </c>
      <c r="D48" s="83" t="s">
        <v>304</v>
      </c>
      <c r="E48" s="84" t="s">
        <v>328</v>
      </c>
      <c r="F48" s="47" t="s">
        <v>318</v>
      </c>
      <c r="G48" s="84" t="s">
        <v>329</v>
      </c>
      <c r="H48" s="84" t="s">
        <v>429</v>
      </c>
      <c r="I48" s="86" t="s">
        <v>298</v>
      </c>
      <c r="J48" s="86" t="s">
        <v>286</v>
      </c>
      <c r="K48" s="86" t="s">
        <v>69</v>
      </c>
      <c r="L48" s="86" t="s">
        <v>286</v>
      </c>
      <c r="M48" s="86" t="s">
        <v>286</v>
      </c>
      <c r="N48" s="86" t="s">
        <v>69</v>
      </c>
      <c r="O48" s="86" t="s">
        <v>286</v>
      </c>
      <c r="P48" s="86" t="s">
        <v>286</v>
      </c>
      <c r="Q48" s="86" t="s">
        <v>69</v>
      </c>
      <c r="R48" s="86" t="s">
        <v>286</v>
      </c>
      <c r="S48" s="86" t="s">
        <v>69</v>
      </c>
      <c r="T48" s="86" t="s">
        <v>286</v>
      </c>
      <c r="U48" s="86" t="s">
        <v>69</v>
      </c>
      <c r="V48" s="86" t="s">
        <v>286</v>
      </c>
      <c r="W48" s="86" t="s">
        <v>286</v>
      </c>
      <c r="X48" s="86" t="s">
        <v>286</v>
      </c>
      <c r="Y48" s="86" t="s">
        <v>286</v>
      </c>
      <c r="Z48" s="86" t="s">
        <v>286</v>
      </c>
      <c r="AA48" s="86" t="s">
        <v>286</v>
      </c>
      <c r="AB48" s="86" t="s">
        <v>286</v>
      </c>
      <c r="AC48" s="88" t="str">
        <f t="shared" si="1"/>
        <v>1 - Muy Baja</v>
      </c>
      <c r="AD48" s="89">
        <f t="shared" si="2"/>
        <v>0.2</v>
      </c>
      <c r="AE48" s="88" t="s">
        <v>299</v>
      </c>
      <c r="AF48" s="89">
        <f t="shared" si="4"/>
        <v>0.26315789473684209</v>
      </c>
      <c r="AG48" s="82" t="str">
        <f t="shared" si="5"/>
        <v>BAJO</v>
      </c>
      <c r="AH48" s="89">
        <v>0.12</v>
      </c>
      <c r="AI48" s="180" t="s">
        <v>626</v>
      </c>
      <c r="AJ48" s="84" t="s">
        <v>702</v>
      </c>
      <c r="AK48" s="84" t="s">
        <v>601</v>
      </c>
      <c r="AL48" s="84" t="s">
        <v>602</v>
      </c>
      <c r="AM48" s="47" t="s">
        <v>296</v>
      </c>
      <c r="AN48" s="91" t="s">
        <v>295</v>
      </c>
      <c r="AO48" s="91" t="s">
        <v>293</v>
      </c>
      <c r="AP48" s="47" t="s">
        <v>294</v>
      </c>
      <c r="AQ48" s="47" t="s">
        <v>291</v>
      </c>
      <c r="AR48" s="91" t="s">
        <v>292</v>
      </c>
      <c r="AS48" s="91" t="s">
        <v>293</v>
      </c>
      <c r="AT48" s="47" t="s">
        <v>294</v>
      </c>
      <c r="AU48" s="47" t="s">
        <v>291</v>
      </c>
      <c r="AV48" s="91" t="s">
        <v>295</v>
      </c>
      <c r="AW48" s="91" t="s">
        <v>293</v>
      </c>
      <c r="AX48" s="47" t="s">
        <v>294</v>
      </c>
      <c r="AY48" s="47" t="s">
        <v>291</v>
      </c>
      <c r="AZ48" s="91" t="s">
        <v>295</v>
      </c>
      <c r="BA48" s="91" t="s">
        <v>293</v>
      </c>
      <c r="BB48" s="47" t="s">
        <v>294</v>
      </c>
      <c r="BC48" s="47"/>
      <c r="BD48" s="91"/>
      <c r="BE48" s="91"/>
      <c r="BF48" s="47"/>
      <c r="BG48" s="47"/>
      <c r="BH48" s="91"/>
      <c r="BI48" s="91"/>
      <c r="BJ48" s="47"/>
      <c r="BK48" s="177"/>
      <c r="BL48" s="178"/>
      <c r="BM48" s="178"/>
      <c r="BN48" s="177"/>
      <c r="BO48" s="177"/>
      <c r="BP48" s="178"/>
      <c r="BQ48" s="178"/>
      <c r="BR48" s="177"/>
      <c r="BS48" s="177"/>
      <c r="BT48" s="178"/>
      <c r="BU48" s="178"/>
      <c r="BV48" s="178"/>
      <c r="BW48" s="178"/>
      <c r="BX48" s="178"/>
      <c r="BY48" s="178"/>
      <c r="BZ48" s="178"/>
      <c r="CA48" s="178"/>
      <c r="CB48" s="178"/>
      <c r="CC48" s="178"/>
      <c r="CD48" s="178"/>
      <c r="CE48" s="178"/>
      <c r="CF48" s="178"/>
      <c r="CG48" s="178"/>
      <c r="CH48" s="13"/>
      <c r="CI48" s="13"/>
      <c r="CJ48" s="13"/>
      <c r="CK48" s="13"/>
      <c r="CL48" s="92" t="s">
        <v>298</v>
      </c>
      <c r="CM48" s="93">
        <v>1.4999999999999999E-2</v>
      </c>
      <c r="CN48" s="92" t="s">
        <v>299</v>
      </c>
      <c r="CO48" s="93">
        <v>0.6</v>
      </c>
      <c r="CP48" s="94" t="str">
        <f t="shared" si="99"/>
        <v>BAJO</v>
      </c>
      <c r="CQ48" s="89">
        <v>8.9999999999999993E-3</v>
      </c>
      <c r="CR48" s="95" t="s">
        <v>309</v>
      </c>
      <c r="CS48" s="63">
        <f t="shared" si="100"/>
        <v>0.1</v>
      </c>
      <c r="CT48" s="47"/>
      <c r="CU48" s="47" t="s">
        <v>700</v>
      </c>
      <c r="CV48" s="4" t="s">
        <v>605</v>
      </c>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row>
    <row r="49" spans="1:100" s="157" customFormat="1" ht="219.75" customHeight="1">
      <c r="A49" s="82">
        <v>41</v>
      </c>
      <c r="B49" s="128" t="s">
        <v>629</v>
      </c>
      <c r="C49" s="95" t="s">
        <v>630</v>
      </c>
      <c r="D49" s="83" t="s">
        <v>280</v>
      </c>
      <c r="E49" s="84" t="s">
        <v>631</v>
      </c>
      <c r="F49" s="47" t="s">
        <v>318</v>
      </c>
      <c r="G49" s="84" t="s">
        <v>283</v>
      </c>
      <c r="H49" s="84" t="s">
        <v>330</v>
      </c>
      <c r="I49" s="86" t="s">
        <v>298</v>
      </c>
      <c r="J49" s="86" t="s">
        <v>286</v>
      </c>
      <c r="K49" s="86" t="s">
        <v>286</v>
      </c>
      <c r="L49" s="86" t="s">
        <v>286</v>
      </c>
      <c r="M49" s="86" t="s">
        <v>286</v>
      </c>
      <c r="N49" s="86" t="s">
        <v>286</v>
      </c>
      <c r="O49" s="86" t="s">
        <v>69</v>
      </c>
      <c r="P49" s="86" t="s">
        <v>286</v>
      </c>
      <c r="Q49" s="86" t="s">
        <v>286</v>
      </c>
      <c r="R49" s="86" t="s">
        <v>286</v>
      </c>
      <c r="S49" s="86" t="s">
        <v>69</v>
      </c>
      <c r="T49" s="86" t="s">
        <v>286</v>
      </c>
      <c r="U49" s="86" t="s">
        <v>69</v>
      </c>
      <c r="V49" s="86" t="s">
        <v>286</v>
      </c>
      <c r="W49" s="86" t="s">
        <v>286</v>
      </c>
      <c r="X49" s="86" t="s">
        <v>286</v>
      </c>
      <c r="Y49" s="86" t="s">
        <v>286</v>
      </c>
      <c r="Z49" s="86" t="s">
        <v>286</v>
      </c>
      <c r="AA49" s="86" t="s">
        <v>286</v>
      </c>
      <c r="AB49" s="86" t="s">
        <v>286</v>
      </c>
      <c r="AC49" s="88" t="str">
        <f t="shared" si="1"/>
        <v>1 - Muy Baja</v>
      </c>
      <c r="AD49" s="89">
        <f t="shared" si="2"/>
        <v>0.2</v>
      </c>
      <c r="AE49" s="88" t="s">
        <v>299</v>
      </c>
      <c r="AF49" s="89">
        <f t="shared" si="4"/>
        <v>0.15789473684210525</v>
      </c>
      <c r="AG49" s="82" t="str">
        <f t="shared" si="5"/>
        <v>BAJO</v>
      </c>
      <c r="AH49" s="89">
        <v>0.12</v>
      </c>
      <c r="AI49" s="180" t="s">
        <v>632</v>
      </c>
      <c r="AJ49" s="84" t="s">
        <v>705</v>
      </c>
      <c r="AK49" s="84" t="s">
        <v>601</v>
      </c>
      <c r="AL49" s="84" t="s">
        <v>602</v>
      </c>
      <c r="AM49" s="47" t="s">
        <v>291</v>
      </c>
      <c r="AN49" s="91" t="s">
        <v>292</v>
      </c>
      <c r="AO49" s="91" t="s">
        <v>293</v>
      </c>
      <c r="AP49" s="47" t="s">
        <v>294</v>
      </c>
      <c r="AQ49" s="47" t="s">
        <v>296</v>
      </c>
      <c r="AR49" s="91" t="s">
        <v>292</v>
      </c>
      <c r="AS49" s="91" t="s">
        <v>293</v>
      </c>
      <c r="AT49" s="47" t="s">
        <v>294</v>
      </c>
      <c r="AU49" s="47" t="s">
        <v>291</v>
      </c>
      <c r="AV49" s="91" t="s">
        <v>295</v>
      </c>
      <c r="AW49" s="91" t="s">
        <v>293</v>
      </c>
      <c r="AX49" s="47" t="s">
        <v>294</v>
      </c>
      <c r="AY49" s="47" t="s">
        <v>296</v>
      </c>
      <c r="AZ49" s="91" t="s">
        <v>295</v>
      </c>
      <c r="BA49" s="91" t="s">
        <v>293</v>
      </c>
      <c r="BB49" s="47" t="s">
        <v>294</v>
      </c>
      <c r="BC49" s="47"/>
      <c r="BD49" s="91"/>
      <c r="BE49" s="91"/>
      <c r="BF49" s="47"/>
      <c r="BG49" s="47"/>
      <c r="BH49" s="91"/>
      <c r="BI49" s="91"/>
      <c r="BJ49" s="47"/>
      <c r="BK49" s="177"/>
      <c r="BL49" s="178"/>
      <c r="BM49" s="178"/>
      <c r="BN49" s="177"/>
      <c r="BO49" s="177"/>
      <c r="BP49" s="178"/>
      <c r="BQ49" s="178"/>
      <c r="BR49" s="177"/>
      <c r="BS49" s="177"/>
      <c r="BT49" s="178"/>
      <c r="BU49" s="178"/>
      <c r="BV49" s="178"/>
      <c r="BW49" s="178"/>
      <c r="BX49" s="178"/>
      <c r="BY49" s="178"/>
      <c r="BZ49" s="178"/>
      <c r="CA49" s="178"/>
      <c r="CB49" s="178"/>
      <c r="CC49" s="178"/>
      <c r="CD49" s="178"/>
      <c r="CE49" s="178"/>
      <c r="CF49" s="178"/>
      <c r="CG49" s="178"/>
      <c r="CH49" s="13"/>
      <c r="CI49" s="13"/>
      <c r="CJ49" s="13"/>
      <c r="CK49" s="13"/>
      <c r="CL49" s="92" t="s">
        <v>298</v>
      </c>
      <c r="CM49" s="93">
        <v>1.7999999999999999E-2</v>
      </c>
      <c r="CN49" s="92" t="s">
        <v>299</v>
      </c>
      <c r="CO49" s="93">
        <v>0.6</v>
      </c>
      <c r="CP49" s="94" t="str">
        <f t="shared" si="99"/>
        <v>BAJO</v>
      </c>
      <c r="CQ49" s="89">
        <v>1.0800000000000001E-2</v>
      </c>
      <c r="CR49" s="95" t="s">
        <v>300</v>
      </c>
      <c r="CS49" s="63">
        <f t="shared" si="100"/>
        <v>0.1</v>
      </c>
      <c r="CT49" s="47"/>
      <c r="CU49" s="47" t="s">
        <v>700</v>
      </c>
      <c r="CV49" s="4" t="s">
        <v>605</v>
      </c>
    </row>
    <row r="50" spans="1:100" s="157" customFormat="1" ht="219.75" customHeight="1">
      <c r="A50" s="82">
        <v>42</v>
      </c>
      <c r="B50" s="128" t="s">
        <v>629</v>
      </c>
      <c r="C50" s="95" t="s">
        <v>635</v>
      </c>
      <c r="D50" s="83" t="s">
        <v>304</v>
      </c>
      <c r="E50" s="84" t="s">
        <v>328</v>
      </c>
      <c r="F50" s="47" t="s">
        <v>318</v>
      </c>
      <c r="G50" s="84" t="s">
        <v>283</v>
      </c>
      <c r="H50" s="84" t="s">
        <v>330</v>
      </c>
      <c r="I50" s="86" t="s">
        <v>298</v>
      </c>
      <c r="J50" s="86" t="s">
        <v>286</v>
      </c>
      <c r="K50" s="86" t="s">
        <v>286</v>
      </c>
      <c r="L50" s="86" t="s">
        <v>286</v>
      </c>
      <c r="M50" s="86" t="s">
        <v>286</v>
      </c>
      <c r="N50" s="86" t="s">
        <v>286</v>
      </c>
      <c r="O50" s="86" t="s">
        <v>69</v>
      </c>
      <c r="P50" s="86" t="s">
        <v>286</v>
      </c>
      <c r="Q50" s="86" t="s">
        <v>286</v>
      </c>
      <c r="R50" s="86" t="s">
        <v>286</v>
      </c>
      <c r="S50" s="86" t="s">
        <v>69</v>
      </c>
      <c r="T50" s="86" t="s">
        <v>286</v>
      </c>
      <c r="U50" s="86" t="s">
        <v>69</v>
      </c>
      <c r="V50" s="86" t="s">
        <v>286</v>
      </c>
      <c r="W50" s="86" t="s">
        <v>286</v>
      </c>
      <c r="X50" s="86" t="s">
        <v>286</v>
      </c>
      <c r="Y50" s="86" t="s">
        <v>286</v>
      </c>
      <c r="Z50" s="86" t="s">
        <v>286</v>
      </c>
      <c r="AA50" s="86" t="s">
        <v>286</v>
      </c>
      <c r="AB50" s="86" t="s">
        <v>286</v>
      </c>
      <c r="AC50" s="88" t="str">
        <f t="shared" si="1"/>
        <v>1 - Muy Baja</v>
      </c>
      <c r="AD50" s="89">
        <f t="shared" si="2"/>
        <v>0.2</v>
      </c>
      <c r="AE50" s="88" t="s">
        <v>299</v>
      </c>
      <c r="AF50" s="89">
        <f t="shared" si="4"/>
        <v>0.15789473684210525</v>
      </c>
      <c r="AG50" s="82" t="str">
        <f t="shared" si="5"/>
        <v>BAJO</v>
      </c>
      <c r="AH50" s="89">
        <v>0.12</v>
      </c>
      <c r="AI50" s="180" t="s">
        <v>636</v>
      </c>
      <c r="AJ50" s="84" t="s">
        <v>705</v>
      </c>
      <c r="AK50" s="84" t="s">
        <v>601</v>
      </c>
      <c r="AL50" s="84" t="s">
        <v>602</v>
      </c>
      <c r="AM50" s="47" t="s">
        <v>291</v>
      </c>
      <c r="AN50" s="91" t="s">
        <v>292</v>
      </c>
      <c r="AO50" s="91" t="s">
        <v>293</v>
      </c>
      <c r="AP50" s="47" t="s">
        <v>294</v>
      </c>
      <c r="AQ50" s="47" t="s">
        <v>296</v>
      </c>
      <c r="AR50" s="91" t="s">
        <v>292</v>
      </c>
      <c r="AS50" s="91" t="s">
        <v>293</v>
      </c>
      <c r="AT50" s="47" t="s">
        <v>294</v>
      </c>
      <c r="AU50" s="47" t="s">
        <v>291</v>
      </c>
      <c r="AV50" s="91" t="s">
        <v>295</v>
      </c>
      <c r="AW50" s="91" t="s">
        <v>293</v>
      </c>
      <c r="AX50" s="47" t="s">
        <v>294</v>
      </c>
      <c r="AY50" s="47" t="s">
        <v>296</v>
      </c>
      <c r="AZ50" s="91" t="s">
        <v>295</v>
      </c>
      <c r="BA50" s="91" t="s">
        <v>293</v>
      </c>
      <c r="BB50" s="47" t="s">
        <v>294</v>
      </c>
      <c r="BC50" s="47"/>
      <c r="BD50" s="91"/>
      <c r="BE50" s="91"/>
      <c r="BF50" s="47"/>
      <c r="BG50" s="47"/>
      <c r="BH50" s="91"/>
      <c r="BI50" s="91"/>
      <c r="BJ50" s="47"/>
      <c r="BK50" s="177"/>
      <c r="BL50" s="178"/>
      <c r="BM50" s="178"/>
      <c r="BN50" s="177"/>
      <c r="BO50" s="177"/>
      <c r="BP50" s="178"/>
      <c r="BQ50" s="178"/>
      <c r="BR50" s="177"/>
      <c r="BS50" s="177"/>
      <c r="BT50" s="178"/>
      <c r="BU50" s="178"/>
      <c r="BV50" s="178"/>
      <c r="BW50" s="178"/>
      <c r="BX50" s="178"/>
      <c r="BY50" s="178"/>
      <c r="BZ50" s="178"/>
      <c r="CA50" s="178"/>
      <c r="CB50" s="178"/>
      <c r="CC50" s="178"/>
      <c r="CD50" s="178"/>
      <c r="CE50" s="178"/>
      <c r="CF50" s="178"/>
      <c r="CG50" s="178"/>
      <c r="CH50" s="13"/>
      <c r="CI50" s="13"/>
      <c r="CJ50" s="13"/>
      <c r="CK50" s="13"/>
      <c r="CL50" s="92" t="s">
        <v>298</v>
      </c>
      <c r="CM50" s="93">
        <v>1.7999999999999999E-2</v>
      </c>
      <c r="CN50" s="92" t="s">
        <v>299</v>
      </c>
      <c r="CO50" s="93">
        <v>0.6</v>
      </c>
      <c r="CP50" s="94" t="str">
        <f t="shared" si="99"/>
        <v>BAJO</v>
      </c>
      <c r="CQ50" s="89">
        <v>1.0800000000000001E-2</v>
      </c>
      <c r="CR50" s="95" t="s">
        <v>309</v>
      </c>
      <c r="CS50" s="63">
        <f t="shared" si="100"/>
        <v>0.1</v>
      </c>
      <c r="CT50" s="47"/>
      <c r="CU50" s="47" t="s">
        <v>700</v>
      </c>
      <c r="CV50" s="4" t="s">
        <v>605</v>
      </c>
    </row>
    <row r="51" spans="1:100" s="157" customFormat="1" ht="219.75" customHeight="1">
      <c r="A51" s="82">
        <v>43</v>
      </c>
      <c r="B51" s="128" t="s">
        <v>629</v>
      </c>
      <c r="C51" s="95" t="s">
        <v>637</v>
      </c>
      <c r="D51" s="83" t="s">
        <v>280</v>
      </c>
      <c r="E51" s="84" t="s">
        <v>631</v>
      </c>
      <c r="F51" s="47" t="s">
        <v>318</v>
      </c>
      <c r="G51" s="84" t="s">
        <v>283</v>
      </c>
      <c r="H51" s="84" t="s">
        <v>330</v>
      </c>
      <c r="I51" s="86" t="s">
        <v>298</v>
      </c>
      <c r="J51" s="86" t="s">
        <v>286</v>
      </c>
      <c r="K51" s="86" t="s">
        <v>286</v>
      </c>
      <c r="L51" s="86" t="s">
        <v>286</v>
      </c>
      <c r="M51" s="86" t="s">
        <v>286</v>
      </c>
      <c r="N51" s="86" t="s">
        <v>286</v>
      </c>
      <c r="O51" s="86" t="s">
        <v>69</v>
      </c>
      <c r="P51" s="86" t="s">
        <v>286</v>
      </c>
      <c r="Q51" s="86" t="s">
        <v>286</v>
      </c>
      <c r="R51" s="86" t="s">
        <v>286</v>
      </c>
      <c r="S51" s="86" t="s">
        <v>69</v>
      </c>
      <c r="T51" s="86" t="s">
        <v>286</v>
      </c>
      <c r="U51" s="86" t="s">
        <v>69</v>
      </c>
      <c r="V51" s="86" t="s">
        <v>286</v>
      </c>
      <c r="W51" s="86" t="s">
        <v>286</v>
      </c>
      <c r="X51" s="86" t="s">
        <v>286</v>
      </c>
      <c r="Y51" s="86" t="s">
        <v>286</v>
      </c>
      <c r="Z51" s="86" t="s">
        <v>286</v>
      </c>
      <c r="AA51" s="86" t="s">
        <v>286</v>
      </c>
      <c r="AB51" s="86" t="s">
        <v>286</v>
      </c>
      <c r="AC51" s="88" t="str">
        <f t="shared" si="1"/>
        <v>1 - Muy Baja</v>
      </c>
      <c r="AD51" s="89">
        <f t="shared" si="2"/>
        <v>0.2</v>
      </c>
      <c r="AE51" s="88" t="s">
        <v>299</v>
      </c>
      <c r="AF51" s="89">
        <f t="shared" si="4"/>
        <v>0.15789473684210525</v>
      </c>
      <c r="AG51" s="82" t="str">
        <f t="shared" si="5"/>
        <v>BAJO</v>
      </c>
      <c r="AH51" s="89">
        <v>0.12</v>
      </c>
      <c r="AI51" s="180" t="s">
        <v>638</v>
      </c>
      <c r="AJ51" s="84" t="s">
        <v>705</v>
      </c>
      <c r="AK51" s="84" t="s">
        <v>601</v>
      </c>
      <c r="AL51" s="84" t="s">
        <v>602</v>
      </c>
      <c r="AM51" s="47" t="s">
        <v>296</v>
      </c>
      <c r="AN51" s="91" t="s">
        <v>295</v>
      </c>
      <c r="AO51" s="91" t="s">
        <v>293</v>
      </c>
      <c r="AP51" s="47" t="s">
        <v>294</v>
      </c>
      <c r="AQ51" s="47" t="s">
        <v>296</v>
      </c>
      <c r="AR51" s="91" t="s">
        <v>292</v>
      </c>
      <c r="AS51" s="91" t="s">
        <v>293</v>
      </c>
      <c r="AT51" s="47" t="s">
        <v>294</v>
      </c>
      <c r="AU51" s="47" t="s">
        <v>296</v>
      </c>
      <c r="AV51" s="91" t="s">
        <v>292</v>
      </c>
      <c r="AW51" s="91" t="s">
        <v>293</v>
      </c>
      <c r="AX51" s="47" t="s">
        <v>294</v>
      </c>
      <c r="AY51" s="47" t="s">
        <v>296</v>
      </c>
      <c r="AZ51" s="91" t="s">
        <v>295</v>
      </c>
      <c r="BA51" s="91" t="s">
        <v>293</v>
      </c>
      <c r="BB51" s="47" t="s">
        <v>294</v>
      </c>
      <c r="BC51" s="47"/>
      <c r="BD51" s="91"/>
      <c r="BE51" s="91"/>
      <c r="BF51" s="47"/>
      <c r="BG51" s="47"/>
      <c r="BH51" s="91"/>
      <c r="BI51" s="91"/>
      <c r="BJ51" s="47"/>
      <c r="BK51" s="177"/>
      <c r="BL51" s="178"/>
      <c r="BM51" s="178"/>
      <c r="BN51" s="177"/>
      <c r="BO51" s="177"/>
      <c r="BP51" s="178"/>
      <c r="BQ51" s="178"/>
      <c r="BR51" s="177"/>
      <c r="BS51" s="177"/>
      <c r="BT51" s="178"/>
      <c r="BU51" s="178"/>
      <c r="BV51" s="178"/>
      <c r="BW51" s="178"/>
      <c r="BX51" s="178"/>
      <c r="BY51" s="178"/>
      <c r="BZ51" s="178"/>
      <c r="CA51" s="178"/>
      <c r="CB51" s="178"/>
      <c r="CC51" s="178"/>
      <c r="CD51" s="178"/>
      <c r="CE51" s="178"/>
      <c r="CF51" s="178"/>
      <c r="CG51" s="178"/>
      <c r="CH51" s="13"/>
      <c r="CI51" s="13"/>
      <c r="CJ51" s="13"/>
      <c r="CK51" s="13"/>
      <c r="CL51" s="92" t="s">
        <v>298</v>
      </c>
      <c r="CM51" s="93">
        <v>1.7999999999999999E-2</v>
      </c>
      <c r="CN51" s="92" t="s">
        <v>299</v>
      </c>
      <c r="CO51" s="93">
        <v>0.6</v>
      </c>
      <c r="CP51" s="94" t="str">
        <f t="shared" si="99"/>
        <v>BAJO</v>
      </c>
      <c r="CQ51" s="89">
        <v>1.0800000000000001E-2</v>
      </c>
      <c r="CR51" s="95" t="s">
        <v>300</v>
      </c>
      <c r="CS51" s="63">
        <f t="shared" si="100"/>
        <v>0.1</v>
      </c>
      <c r="CT51" s="47"/>
      <c r="CU51" s="47" t="s">
        <v>700</v>
      </c>
      <c r="CV51" s="4" t="s">
        <v>605</v>
      </c>
    </row>
    <row r="52" spans="1:100" s="157" customFormat="1" ht="219.75" customHeight="1">
      <c r="A52" s="82">
        <v>44</v>
      </c>
      <c r="B52" s="128" t="s">
        <v>629</v>
      </c>
      <c r="C52" s="95" t="s">
        <v>639</v>
      </c>
      <c r="D52" s="83" t="s">
        <v>304</v>
      </c>
      <c r="E52" s="84" t="s">
        <v>328</v>
      </c>
      <c r="F52" s="47" t="s">
        <v>318</v>
      </c>
      <c r="G52" s="84" t="s">
        <v>283</v>
      </c>
      <c r="H52" s="84" t="s">
        <v>330</v>
      </c>
      <c r="I52" s="86" t="s">
        <v>298</v>
      </c>
      <c r="J52" s="86" t="s">
        <v>286</v>
      </c>
      <c r="K52" s="86" t="s">
        <v>286</v>
      </c>
      <c r="L52" s="86" t="s">
        <v>286</v>
      </c>
      <c r="M52" s="86" t="s">
        <v>286</v>
      </c>
      <c r="N52" s="86" t="s">
        <v>286</v>
      </c>
      <c r="O52" s="86" t="s">
        <v>69</v>
      </c>
      <c r="P52" s="86" t="s">
        <v>286</v>
      </c>
      <c r="Q52" s="86" t="s">
        <v>286</v>
      </c>
      <c r="R52" s="86" t="s">
        <v>286</v>
      </c>
      <c r="S52" s="86" t="s">
        <v>69</v>
      </c>
      <c r="T52" s="86" t="s">
        <v>286</v>
      </c>
      <c r="U52" s="86" t="s">
        <v>69</v>
      </c>
      <c r="V52" s="86" t="s">
        <v>286</v>
      </c>
      <c r="W52" s="86" t="s">
        <v>286</v>
      </c>
      <c r="X52" s="86" t="s">
        <v>286</v>
      </c>
      <c r="Y52" s="86" t="s">
        <v>286</v>
      </c>
      <c r="Z52" s="86" t="s">
        <v>286</v>
      </c>
      <c r="AA52" s="86" t="s">
        <v>286</v>
      </c>
      <c r="AB52" s="86" t="s">
        <v>286</v>
      </c>
      <c r="AC52" s="88" t="str">
        <f t="shared" si="1"/>
        <v>1 - Muy Baja</v>
      </c>
      <c r="AD52" s="89">
        <f t="shared" si="2"/>
        <v>0.2</v>
      </c>
      <c r="AE52" s="88" t="s">
        <v>299</v>
      </c>
      <c r="AF52" s="89">
        <f t="shared" si="4"/>
        <v>0.15789473684210525</v>
      </c>
      <c r="AG52" s="82" t="str">
        <f t="shared" si="5"/>
        <v>BAJO</v>
      </c>
      <c r="AH52" s="89">
        <v>0.12</v>
      </c>
      <c r="AI52" s="180" t="s">
        <v>638</v>
      </c>
      <c r="AJ52" s="84" t="s">
        <v>705</v>
      </c>
      <c r="AK52" s="84" t="s">
        <v>601</v>
      </c>
      <c r="AL52" s="84" t="s">
        <v>602</v>
      </c>
      <c r="AM52" s="47" t="s">
        <v>296</v>
      </c>
      <c r="AN52" s="91" t="s">
        <v>295</v>
      </c>
      <c r="AO52" s="91" t="s">
        <v>293</v>
      </c>
      <c r="AP52" s="47" t="s">
        <v>294</v>
      </c>
      <c r="AQ52" s="47" t="s">
        <v>296</v>
      </c>
      <c r="AR52" s="91" t="s">
        <v>292</v>
      </c>
      <c r="AS52" s="91" t="s">
        <v>293</v>
      </c>
      <c r="AT52" s="47" t="s">
        <v>294</v>
      </c>
      <c r="AU52" s="47" t="s">
        <v>296</v>
      </c>
      <c r="AV52" s="91" t="s">
        <v>292</v>
      </c>
      <c r="AW52" s="91" t="s">
        <v>293</v>
      </c>
      <c r="AX52" s="47" t="s">
        <v>294</v>
      </c>
      <c r="AY52" s="47" t="s">
        <v>296</v>
      </c>
      <c r="AZ52" s="91" t="s">
        <v>295</v>
      </c>
      <c r="BA52" s="91" t="s">
        <v>293</v>
      </c>
      <c r="BB52" s="47" t="s">
        <v>294</v>
      </c>
      <c r="BC52" s="47"/>
      <c r="BD52" s="91"/>
      <c r="BE52" s="91"/>
      <c r="BF52" s="47"/>
      <c r="BG52" s="47"/>
      <c r="BH52" s="91"/>
      <c r="BI52" s="91"/>
      <c r="BJ52" s="47"/>
      <c r="BK52" s="177"/>
      <c r="BL52" s="178"/>
      <c r="BM52" s="178"/>
      <c r="BN52" s="177"/>
      <c r="BO52" s="177"/>
      <c r="BP52" s="178"/>
      <c r="BQ52" s="178"/>
      <c r="BR52" s="177"/>
      <c r="BS52" s="177"/>
      <c r="BT52" s="178"/>
      <c r="BU52" s="178"/>
      <c r="BV52" s="178"/>
      <c r="BW52" s="178"/>
      <c r="BX52" s="178"/>
      <c r="BY52" s="178"/>
      <c r="BZ52" s="178"/>
      <c r="CA52" s="178"/>
      <c r="CB52" s="178"/>
      <c r="CC52" s="178"/>
      <c r="CD52" s="178"/>
      <c r="CE52" s="178"/>
      <c r="CF52" s="178"/>
      <c r="CG52" s="178"/>
      <c r="CH52" s="13"/>
      <c r="CI52" s="13"/>
      <c r="CJ52" s="13"/>
      <c r="CK52" s="13"/>
      <c r="CL52" s="92" t="s">
        <v>298</v>
      </c>
      <c r="CM52" s="93">
        <v>1.7999999999999999E-2</v>
      </c>
      <c r="CN52" s="92" t="s">
        <v>299</v>
      </c>
      <c r="CO52" s="93">
        <v>0.6</v>
      </c>
      <c r="CP52" s="94" t="str">
        <f t="shared" si="99"/>
        <v>BAJO</v>
      </c>
      <c r="CQ52" s="89">
        <v>1.0800000000000001E-2</v>
      </c>
      <c r="CR52" s="95" t="s">
        <v>309</v>
      </c>
      <c r="CS52" s="63">
        <f t="shared" si="100"/>
        <v>0.1</v>
      </c>
      <c r="CT52" s="47"/>
      <c r="CU52" s="47" t="s">
        <v>700</v>
      </c>
      <c r="CV52" s="4" t="s">
        <v>605</v>
      </c>
    </row>
    <row r="53" spans="1:100" s="157" customFormat="1" ht="219.75" customHeight="1">
      <c r="A53" s="82">
        <v>45</v>
      </c>
      <c r="B53" s="174" t="s">
        <v>640</v>
      </c>
      <c r="C53" s="95" t="s">
        <v>641</v>
      </c>
      <c r="D53" s="83" t="s">
        <v>280</v>
      </c>
      <c r="E53" s="84" t="s">
        <v>631</v>
      </c>
      <c r="F53" s="47" t="s">
        <v>318</v>
      </c>
      <c r="G53" s="84" t="s">
        <v>283</v>
      </c>
      <c r="H53" s="84" t="s">
        <v>330</v>
      </c>
      <c r="I53" s="86" t="s">
        <v>298</v>
      </c>
      <c r="J53" s="86" t="s">
        <v>286</v>
      </c>
      <c r="K53" s="86" t="s">
        <v>286</v>
      </c>
      <c r="L53" s="86" t="s">
        <v>286</v>
      </c>
      <c r="M53" s="86" t="s">
        <v>286</v>
      </c>
      <c r="N53" s="86" t="s">
        <v>286</v>
      </c>
      <c r="O53" s="86" t="s">
        <v>69</v>
      </c>
      <c r="P53" s="86" t="s">
        <v>286</v>
      </c>
      <c r="Q53" s="86" t="s">
        <v>286</v>
      </c>
      <c r="R53" s="86" t="s">
        <v>286</v>
      </c>
      <c r="S53" s="86" t="s">
        <v>69</v>
      </c>
      <c r="T53" s="86" t="s">
        <v>286</v>
      </c>
      <c r="U53" s="86" t="s">
        <v>69</v>
      </c>
      <c r="V53" s="86" t="s">
        <v>286</v>
      </c>
      <c r="W53" s="86" t="s">
        <v>286</v>
      </c>
      <c r="X53" s="86" t="s">
        <v>286</v>
      </c>
      <c r="Y53" s="86" t="s">
        <v>286</v>
      </c>
      <c r="Z53" s="86" t="s">
        <v>286</v>
      </c>
      <c r="AA53" s="86" t="s">
        <v>286</v>
      </c>
      <c r="AB53" s="86" t="s">
        <v>286</v>
      </c>
      <c r="AC53" s="88" t="str">
        <f t="shared" si="1"/>
        <v>1 - Muy Baja</v>
      </c>
      <c r="AD53" s="89">
        <f t="shared" si="2"/>
        <v>0.2</v>
      </c>
      <c r="AE53" s="88" t="s">
        <v>299</v>
      </c>
      <c r="AF53" s="89">
        <f t="shared" si="4"/>
        <v>0.15789473684210525</v>
      </c>
      <c r="AG53" s="82" t="str">
        <f t="shared" si="5"/>
        <v>BAJO</v>
      </c>
      <c r="AH53" s="89">
        <v>0.12</v>
      </c>
      <c r="AI53" s="180" t="s">
        <v>642</v>
      </c>
      <c r="AJ53" s="84" t="s">
        <v>705</v>
      </c>
      <c r="AK53" s="84" t="s">
        <v>643</v>
      </c>
      <c r="AL53" s="84" t="s">
        <v>644</v>
      </c>
      <c r="AM53" s="47" t="s">
        <v>296</v>
      </c>
      <c r="AN53" s="91" t="s">
        <v>292</v>
      </c>
      <c r="AO53" s="91" t="s">
        <v>293</v>
      </c>
      <c r="AP53" s="47" t="s">
        <v>294</v>
      </c>
      <c r="AQ53" s="47" t="s">
        <v>296</v>
      </c>
      <c r="AR53" s="91" t="s">
        <v>295</v>
      </c>
      <c r="AS53" s="91" t="s">
        <v>293</v>
      </c>
      <c r="AT53" s="47" t="s">
        <v>294</v>
      </c>
      <c r="AU53" s="47" t="s">
        <v>296</v>
      </c>
      <c r="AV53" s="91" t="s">
        <v>292</v>
      </c>
      <c r="AW53" s="91" t="s">
        <v>293</v>
      </c>
      <c r="AX53" s="47" t="s">
        <v>294</v>
      </c>
      <c r="AY53" s="47" t="s">
        <v>296</v>
      </c>
      <c r="AZ53" s="91" t="s">
        <v>295</v>
      </c>
      <c r="BA53" s="91" t="s">
        <v>293</v>
      </c>
      <c r="BB53" s="47" t="s">
        <v>294</v>
      </c>
      <c r="BC53" s="47" t="s">
        <v>296</v>
      </c>
      <c r="BD53" s="91" t="s">
        <v>295</v>
      </c>
      <c r="BE53" s="91" t="s">
        <v>293</v>
      </c>
      <c r="BF53" s="47" t="s">
        <v>294</v>
      </c>
      <c r="BG53" s="47" t="s">
        <v>296</v>
      </c>
      <c r="BH53" s="91" t="s">
        <v>292</v>
      </c>
      <c r="BI53" s="91" t="s">
        <v>293</v>
      </c>
      <c r="BJ53" s="47" t="s">
        <v>294</v>
      </c>
      <c r="BK53" s="177"/>
      <c r="BL53" s="178"/>
      <c r="BM53" s="178"/>
      <c r="BN53" s="177"/>
      <c r="BO53" s="177"/>
      <c r="BP53" s="178"/>
      <c r="BQ53" s="178"/>
      <c r="BR53" s="177"/>
      <c r="BS53" s="177"/>
      <c r="BT53" s="178"/>
      <c r="BU53" s="178"/>
      <c r="BV53" s="178"/>
      <c r="BW53" s="178"/>
      <c r="BX53" s="178"/>
      <c r="BY53" s="178"/>
      <c r="BZ53" s="178"/>
      <c r="CA53" s="178"/>
      <c r="CB53" s="178"/>
      <c r="CC53" s="178"/>
      <c r="CD53" s="178"/>
      <c r="CE53" s="178"/>
      <c r="CF53" s="178"/>
      <c r="CG53" s="178"/>
      <c r="CH53" s="13"/>
      <c r="CI53" s="13"/>
      <c r="CJ53" s="13"/>
      <c r="CK53" s="13"/>
      <c r="CL53" s="92" t="s">
        <v>298</v>
      </c>
      <c r="CM53" s="93">
        <v>5.4000000000000003E-3</v>
      </c>
      <c r="CN53" s="92" t="s">
        <v>299</v>
      </c>
      <c r="CO53" s="93">
        <v>0.6</v>
      </c>
      <c r="CP53" s="94" t="str">
        <f t="shared" si="99"/>
        <v>BAJO</v>
      </c>
      <c r="CQ53" s="89">
        <v>3.2399999999999998E-3</v>
      </c>
      <c r="CR53" s="95" t="s">
        <v>300</v>
      </c>
      <c r="CS53" s="63">
        <f t="shared" si="100"/>
        <v>0.1</v>
      </c>
      <c r="CT53" s="47"/>
      <c r="CU53" s="47" t="s">
        <v>700</v>
      </c>
      <c r="CV53" s="4" t="s">
        <v>605</v>
      </c>
    </row>
    <row r="54" spans="1:100" s="157" customFormat="1" ht="219.75" customHeight="1">
      <c r="A54" s="82">
        <v>46</v>
      </c>
      <c r="B54" s="175" t="s">
        <v>640</v>
      </c>
      <c r="C54" s="95" t="s">
        <v>641</v>
      </c>
      <c r="D54" s="83" t="s">
        <v>304</v>
      </c>
      <c r="E54" s="84" t="s">
        <v>328</v>
      </c>
      <c r="F54" s="47" t="s">
        <v>318</v>
      </c>
      <c r="G54" s="84" t="s">
        <v>283</v>
      </c>
      <c r="H54" s="84" t="s">
        <v>330</v>
      </c>
      <c r="I54" s="86" t="s">
        <v>298</v>
      </c>
      <c r="J54" s="86" t="s">
        <v>286</v>
      </c>
      <c r="K54" s="86" t="s">
        <v>286</v>
      </c>
      <c r="L54" s="86" t="s">
        <v>286</v>
      </c>
      <c r="M54" s="86" t="s">
        <v>286</v>
      </c>
      <c r="N54" s="86" t="s">
        <v>286</v>
      </c>
      <c r="O54" s="86" t="s">
        <v>69</v>
      </c>
      <c r="P54" s="86" t="s">
        <v>286</v>
      </c>
      <c r="Q54" s="86" t="s">
        <v>286</v>
      </c>
      <c r="R54" s="86" t="s">
        <v>286</v>
      </c>
      <c r="S54" s="86" t="s">
        <v>69</v>
      </c>
      <c r="T54" s="86" t="s">
        <v>286</v>
      </c>
      <c r="U54" s="86" t="s">
        <v>69</v>
      </c>
      <c r="V54" s="86" t="s">
        <v>286</v>
      </c>
      <c r="W54" s="86" t="s">
        <v>286</v>
      </c>
      <c r="X54" s="86" t="s">
        <v>286</v>
      </c>
      <c r="Y54" s="86" t="s">
        <v>286</v>
      </c>
      <c r="Z54" s="86" t="s">
        <v>286</v>
      </c>
      <c r="AA54" s="86" t="s">
        <v>286</v>
      </c>
      <c r="AB54" s="86" t="s">
        <v>286</v>
      </c>
      <c r="AC54" s="88" t="str">
        <f t="shared" si="1"/>
        <v>1 - Muy Baja</v>
      </c>
      <c r="AD54" s="89">
        <f t="shared" si="2"/>
        <v>0.2</v>
      </c>
      <c r="AE54" s="88" t="s">
        <v>299</v>
      </c>
      <c r="AF54" s="89">
        <f t="shared" si="4"/>
        <v>0.15789473684210525</v>
      </c>
      <c r="AG54" s="82" t="str">
        <f t="shared" si="5"/>
        <v>BAJO</v>
      </c>
      <c r="AH54" s="89">
        <v>0.12</v>
      </c>
      <c r="AI54" s="180" t="s">
        <v>642</v>
      </c>
      <c r="AJ54" s="84" t="s">
        <v>706</v>
      </c>
      <c r="AK54" s="84" t="s">
        <v>643</v>
      </c>
      <c r="AL54" s="84" t="s">
        <v>644</v>
      </c>
      <c r="AM54" s="47" t="s">
        <v>296</v>
      </c>
      <c r="AN54" s="91" t="s">
        <v>292</v>
      </c>
      <c r="AO54" s="91" t="s">
        <v>293</v>
      </c>
      <c r="AP54" s="47" t="s">
        <v>294</v>
      </c>
      <c r="AQ54" s="47" t="s">
        <v>296</v>
      </c>
      <c r="AR54" s="91" t="s">
        <v>295</v>
      </c>
      <c r="AS54" s="91" t="s">
        <v>293</v>
      </c>
      <c r="AT54" s="47" t="s">
        <v>294</v>
      </c>
      <c r="AU54" s="47" t="s">
        <v>296</v>
      </c>
      <c r="AV54" s="91" t="s">
        <v>292</v>
      </c>
      <c r="AW54" s="91" t="s">
        <v>293</v>
      </c>
      <c r="AX54" s="47" t="s">
        <v>294</v>
      </c>
      <c r="AY54" s="47" t="s">
        <v>296</v>
      </c>
      <c r="AZ54" s="91" t="s">
        <v>295</v>
      </c>
      <c r="BA54" s="91" t="s">
        <v>293</v>
      </c>
      <c r="BB54" s="47" t="s">
        <v>294</v>
      </c>
      <c r="BC54" s="47" t="s">
        <v>296</v>
      </c>
      <c r="BD54" s="91" t="s">
        <v>295</v>
      </c>
      <c r="BE54" s="91" t="s">
        <v>293</v>
      </c>
      <c r="BF54" s="47" t="s">
        <v>294</v>
      </c>
      <c r="BG54" s="47" t="s">
        <v>296</v>
      </c>
      <c r="BH54" s="91" t="s">
        <v>292</v>
      </c>
      <c r="BI54" s="91" t="s">
        <v>293</v>
      </c>
      <c r="BJ54" s="47" t="s">
        <v>294</v>
      </c>
      <c r="BK54" s="177"/>
      <c r="BL54" s="178"/>
      <c r="BM54" s="178"/>
      <c r="BN54" s="177"/>
      <c r="BO54" s="177"/>
      <c r="BP54" s="178"/>
      <c r="BQ54" s="178"/>
      <c r="BR54" s="177"/>
      <c r="BS54" s="177"/>
      <c r="BT54" s="178"/>
      <c r="BU54" s="178"/>
      <c r="BV54" s="178"/>
      <c r="BW54" s="178"/>
      <c r="BX54" s="178"/>
      <c r="BY54" s="178"/>
      <c r="BZ54" s="178"/>
      <c r="CA54" s="178"/>
      <c r="CB54" s="178"/>
      <c r="CC54" s="178"/>
      <c r="CD54" s="178"/>
      <c r="CE54" s="178"/>
      <c r="CF54" s="178"/>
      <c r="CG54" s="178"/>
      <c r="CH54" s="13"/>
      <c r="CI54" s="13"/>
      <c r="CJ54" s="13"/>
      <c r="CK54" s="13"/>
      <c r="CL54" s="92" t="s">
        <v>298</v>
      </c>
      <c r="CM54" s="93">
        <v>5.4000000000000003E-3</v>
      </c>
      <c r="CN54" s="92" t="s">
        <v>299</v>
      </c>
      <c r="CO54" s="93">
        <v>0.6</v>
      </c>
      <c r="CP54" s="94" t="str">
        <f t="shared" si="99"/>
        <v>BAJO</v>
      </c>
      <c r="CQ54" s="89">
        <v>3.2399999999999998E-3</v>
      </c>
      <c r="CR54" s="95" t="s">
        <v>309</v>
      </c>
      <c r="CS54" s="63">
        <f t="shared" si="100"/>
        <v>0.1</v>
      </c>
      <c r="CT54" s="47"/>
      <c r="CU54" s="47" t="s">
        <v>700</v>
      </c>
      <c r="CV54" s="4" t="s">
        <v>605</v>
      </c>
    </row>
    <row r="637" spans="1:1 1680:1689" ht="9.75" customHeight="1">
      <c r="A637" s="126" t="s">
        <v>2</v>
      </c>
      <c r="BLP637" s="126" t="s">
        <v>2</v>
      </c>
    </row>
    <row r="638" spans="1:1 1680:1689" ht="9.75" customHeight="1">
      <c r="BLW638" s="655" t="s">
        <v>124</v>
      </c>
      <c r="BLX638" s="605"/>
      <c r="BLY638" s="606"/>
    </row>
    <row r="639" spans="1:1 1680:1689" ht="9.75" customHeight="1">
      <c r="BLU639" s="128">
        <v>1</v>
      </c>
      <c r="BLV639" s="128">
        <v>2</v>
      </c>
      <c r="BLW639" s="128">
        <v>3</v>
      </c>
      <c r="BLX639" s="129">
        <v>4</v>
      </c>
      <c r="BLY639" s="129">
        <v>5</v>
      </c>
    </row>
    <row r="640" spans="1:1 1680:1689" ht="9.75" customHeight="1">
      <c r="BLU640" s="130" t="s">
        <v>384</v>
      </c>
      <c r="BLV640" s="130" t="s">
        <v>385</v>
      </c>
      <c r="BLW640" s="130" t="s">
        <v>299</v>
      </c>
      <c r="BLX640" s="130" t="s">
        <v>316</v>
      </c>
      <c r="BLY640" s="130" t="s">
        <v>386</v>
      </c>
    </row>
    <row r="641" spans="1681:1693" ht="9.75" customHeight="1">
      <c r="BLU641" s="128">
        <v>1</v>
      </c>
      <c r="BLV641" s="128">
        <v>2</v>
      </c>
      <c r="BLW641" s="128">
        <v>3</v>
      </c>
      <c r="BLX641" s="129">
        <v>4</v>
      </c>
      <c r="BLY641" s="129">
        <v>5</v>
      </c>
      <c r="BLZ641" s="16"/>
      <c r="BMA641" s="16"/>
      <c r="BMB641" s="16"/>
      <c r="BMC641" s="16"/>
    </row>
    <row r="642" spans="1681:1693" ht="9.75" customHeight="1">
      <c r="BLQ642" s="661" t="s">
        <v>122</v>
      </c>
      <c r="BLR642" s="16">
        <v>5</v>
      </c>
      <c r="BLS642" s="130" t="s">
        <v>387</v>
      </c>
      <c r="BLT642" s="16">
        <v>5</v>
      </c>
      <c r="BLU642" s="132" t="s">
        <v>388</v>
      </c>
      <c r="BLV642" s="133" t="s">
        <v>389</v>
      </c>
      <c r="BLW642" s="133" t="s">
        <v>389</v>
      </c>
      <c r="BLX642" s="134" t="s">
        <v>390</v>
      </c>
      <c r="BLY642" s="134" t="s">
        <v>390</v>
      </c>
      <c r="BLZ642" s="135"/>
      <c r="BMA642" s="135"/>
      <c r="BMB642" s="135"/>
      <c r="BMC642" s="135"/>
    </row>
    <row r="643" spans="1681:1693" ht="9.75" customHeight="1">
      <c r="BLQ643" s="653"/>
      <c r="BLR643" s="16">
        <v>4</v>
      </c>
      <c r="BLS643" s="130" t="s">
        <v>311</v>
      </c>
      <c r="BLT643" s="16">
        <v>4</v>
      </c>
      <c r="BLU643" s="132" t="s">
        <v>388</v>
      </c>
      <c r="BLV643" s="132" t="s">
        <v>388</v>
      </c>
      <c r="BLW643" s="133" t="s">
        <v>389</v>
      </c>
      <c r="BLX643" s="134" t="s">
        <v>390</v>
      </c>
      <c r="BLY643" s="134" t="s">
        <v>390</v>
      </c>
      <c r="BLZ643" s="135"/>
      <c r="BMA643" s="135"/>
      <c r="BMB643" s="135"/>
      <c r="BMC643" s="135"/>
    </row>
    <row r="644" spans="1681:1693" ht="9.75" customHeight="1">
      <c r="BLQ644" s="653"/>
      <c r="BLR644" s="16">
        <v>3</v>
      </c>
      <c r="BLS644" s="130" t="s">
        <v>285</v>
      </c>
      <c r="BLT644" s="16">
        <v>3</v>
      </c>
      <c r="BLU644" s="132" t="s">
        <v>388</v>
      </c>
      <c r="BLV644" s="132" t="s">
        <v>388</v>
      </c>
      <c r="BLW644" s="133" t="s">
        <v>389</v>
      </c>
      <c r="BLX644" s="133" t="s">
        <v>389</v>
      </c>
      <c r="BLY644" s="133" t="s">
        <v>389</v>
      </c>
      <c r="BLZ644" s="135"/>
      <c r="BMA644" s="135"/>
      <c r="BMB644" s="135"/>
      <c r="BMC644" s="135"/>
    </row>
    <row r="645" spans="1681:1693" ht="9.75" customHeight="1">
      <c r="BLQ645" s="653"/>
      <c r="BLR645" s="16">
        <v>2</v>
      </c>
      <c r="BLS645" s="130" t="s">
        <v>315</v>
      </c>
      <c r="BLT645" s="16">
        <v>2</v>
      </c>
      <c r="BLU645" s="136" t="s">
        <v>70</v>
      </c>
      <c r="BLV645" s="132" t="s">
        <v>388</v>
      </c>
      <c r="BLW645" s="132" t="s">
        <v>388</v>
      </c>
      <c r="BLX645" s="132" t="s">
        <v>388</v>
      </c>
      <c r="BLY645" s="133" t="s">
        <v>389</v>
      </c>
      <c r="BLZ645" s="135"/>
      <c r="BMA645" s="135"/>
      <c r="BMB645" s="135"/>
      <c r="BMC645" s="135"/>
    </row>
    <row r="646" spans="1681:1693" ht="9.75" customHeight="1">
      <c r="BLQ646" s="653"/>
      <c r="BLR646" s="16">
        <v>1</v>
      </c>
      <c r="BLS646" s="130" t="s">
        <v>298</v>
      </c>
      <c r="BLT646" s="16">
        <v>1</v>
      </c>
      <c r="BLU646" s="136" t="s">
        <v>70</v>
      </c>
      <c r="BLV646" s="136" t="s">
        <v>70</v>
      </c>
      <c r="BLW646" s="132" t="s">
        <v>388</v>
      </c>
      <c r="BLX646" s="132" t="s">
        <v>388</v>
      </c>
      <c r="BLY646" s="132" t="s">
        <v>388</v>
      </c>
      <c r="BLZ646" s="135"/>
      <c r="BMA646" s="135"/>
      <c r="BMB646" s="135"/>
      <c r="BMC646" s="135"/>
    </row>
    <row r="647" spans="1681:1693" ht="9.75" customHeight="1"/>
    <row r="648" spans="1681:1693" ht="9.75" customHeight="1"/>
    <row r="649" spans="1681:1693" ht="9.75" customHeight="1">
      <c r="BMA649" s="13" t="s">
        <v>391</v>
      </c>
    </row>
    <row r="650" spans="1681:1693" ht="19.5" customHeight="1">
      <c r="BMA650" s="137" t="s">
        <v>318</v>
      </c>
    </row>
    <row r="651" spans="1681:1693" ht="30" customHeight="1">
      <c r="BMA651" s="137" t="s">
        <v>282</v>
      </c>
    </row>
    <row r="652" spans="1681:1693" ht="9.75" customHeight="1">
      <c r="BMA652" s="137" t="s">
        <v>392</v>
      </c>
    </row>
    <row r="653" spans="1681:1693" ht="9.75" customHeight="1">
      <c r="BMA653" s="137" t="s">
        <v>305</v>
      </c>
    </row>
    <row r="654" spans="1681:1693" ht="9.75" customHeight="1">
      <c r="BMA654" s="81"/>
    </row>
    <row r="655" spans="1681:1693" ht="9.75" customHeight="1">
      <c r="BMC655" s="13" t="s">
        <v>393</v>
      </c>
    </row>
    <row r="656" spans="1681:1693" ht="9.75" customHeight="1">
      <c r="BMC656" s="138" t="s">
        <v>329</v>
      </c>
    </row>
    <row r="657" spans="1693:1696" ht="9.75" customHeight="1">
      <c r="BMC657" s="138" t="s">
        <v>394</v>
      </c>
    </row>
    <row r="658" spans="1693:1696" ht="9.75" customHeight="1">
      <c r="BMC658" s="138" t="s">
        <v>395</v>
      </c>
    </row>
    <row r="659" spans="1693:1696" ht="9.75" customHeight="1">
      <c r="BMC659" s="138" t="s">
        <v>396</v>
      </c>
    </row>
    <row r="660" spans="1693:1696" ht="19.5" customHeight="1">
      <c r="BMC660" s="138" t="s">
        <v>397</v>
      </c>
    </row>
    <row r="661" spans="1693:1696" ht="19.5" customHeight="1">
      <c r="BMC661" s="138" t="s">
        <v>306</v>
      </c>
    </row>
    <row r="662" spans="1693:1696" ht="9.75" customHeight="1">
      <c r="BMC662" s="138" t="s">
        <v>398</v>
      </c>
    </row>
    <row r="663" spans="1693:1696" ht="9.75" customHeight="1">
      <c r="BMC663" s="138" t="s">
        <v>399</v>
      </c>
    </row>
    <row r="664" spans="1693:1696" ht="9.75" customHeight="1">
      <c r="BMC664" s="138" t="s">
        <v>400</v>
      </c>
    </row>
    <row r="665" spans="1693:1696" ht="9.75" customHeight="1">
      <c r="BMC665" s="138" t="s">
        <v>342</v>
      </c>
    </row>
    <row r="666" spans="1693:1696" ht="9.75" customHeight="1">
      <c r="BMC666" s="138" t="s">
        <v>401</v>
      </c>
    </row>
    <row r="667" spans="1693:1696" ht="19.5" customHeight="1">
      <c r="BMC667" s="138" t="s">
        <v>402</v>
      </c>
    </row>
    <row r="668" spans="1693:1696" ht="9.75" customHeight="1">
      <c r="BME668" s="138"/>
    </row>
    <row r="669" spans="1693:1696" ht="9.75" customHeight="1"/>
    <row r="670" spans="1693:1696" ht="9.75" customHeight="1">
      <c r="BMF670" s="15" t="s">
        <v>403</v>
      </c>
    </row>
    <row r="671" spans="1693:1696" ht="9.75" customHeight="1">
      <c r="BMF671" s="102" t="s">
        <v>304</v>
      </c>
    </row>
    <row r="672" spans="1693:1696" ht="19.5" customHeight="1">
      <c r="BMF672" s="102" t="s">
        <v>280</v>
      </c>
    </row>
    <row r="676" spans="1698:1701" ht="9.75" customHeight="1">
      <c r="BMH676" s="16" t="s">
        <v>404</v>
      </c>
    </row>
    <row r="677" spans="1698:1701" ht="9.75" customHeight="1">
      <c r="BMH677" s="139" t="s">
        <v>328</v>
      </c>
    </row>
    <row r="678" spans="1698:1701" ht="9.75" customHeight="1">
      <c r="BMH678" s="139" t="s">
        <v>405</v>
      </c>
    </row>
    <row r="679" spans="1698:1701" ht="9.75" customHeight="1">
      <c r="BMH679" s="139" t="s">
        <v>406</v>
      </c>
    </row>
    <row r="680" spans="1698:1701" ht="9.75" customHeight="1">
      <c r="BMH680" s="139" t="s">
        <v>407</v>
      </c>
    </row>
    <row r="681" spans="1698:1701" ht="9.75" customHeight="1">
      <c r="BMH681" s="139" t="s">
        <v>408</v>
      </c>
    </row>
    <row r="682" spans="1698:1701" ht="9.75" customHeight="1">
      <c r="BMH682" s="139" t="s">
        <v>409</v>
      </c>
    </row>
    <row r="683" spans="1698:1701" ht="9.75" customHeight="1">
      <c r="BMH683" s="139" t="s">
        <v>410</v>
      </c>
    </row>
    <row r="684" spans="1698:1701" ht="9.75" customHeight="1">
      <c r="BMH684" s="139" t="s">
        <v>411</v>
      </c>
    </row>
    <row r="685" spans="1698:1701" ht="9.75" customHeight="1">
      <c r="BMH685" s="139" t="s">
        <v>281</v>
      </c>
    </row>
    <row r="686" spans="1698:1701" ht="9.75" customHeight="1">
      <c r="BMH686" s="15"/>
      <c r="BMK686" s="13" t="s">
        <v>412</v>
      </c>
    </row>
    <row r="687" spans="1698:1701" ht="9.75" customHeight="1">
      <c r="BMK687" s="13" t="s">
        <v>413</v>
      </c>
    </row>
    <row r="688" spans="1698:1701" ht="9.75" customHeight="1">
      <c r="BMK688" s="13" t="s">
        <v>414</v>
      </c>
    </row>
    <row r="689" spans="1701:1703" ht="9.75" customHeight="1">
      <c r="BMK689" s="13" t="s">
        <v>415</v>
      </c>
    </row>
    <row r="690" spans="1701:1703" ht="9.75" customHeight="1">
      <c r="BMK690" s="13" t="s">
        <v>416</v>
      </c>
    </row>
    <row r="691" spans="1701:1703" ht="9.75" customHeight="1">
      <c r="BMK691" s="13" t="s">
        <v>417</v>
      </c>
    </row>
    <row r="692" spans="1701:1703" ht="9.75" customHeight="1">
      <c r="BMK692" s="13" t="s">
        <v>418</v>
      </c>
    </row>
    <row r="693" spans="1701:1703" ht="9.75" customHeight="1">
      <c r="BMK693" s="13" t="s">
        <v>419</v>
      </c>
    </row>
    <row r="694" spans="1701:1703" ht="9.75" customHeight="1">
      <c r="BMK694" s="13" t="s">
        <v>420</v>
      </c>
    </row>
    <row r="695" spans="1701:1703" ht="9.75" customHeight="1"/>
    <row r="696" spans="1701:1703" ht="9.75" customHeight="1"/>
    <row r="697" spans="1701:1703" ht="9.75" customHeight="1">
      <c r="BMM697" s="13" t="s">
        <v>421</v>
      </c>
    </row>
    <row r="698" spans="1701:1703" ht="19.5" customHeight="1">
      <c r="BMM698" s="140" t="s">
        <v>422</v>
      </c>
    </row>
    <row r="699" spans="1701:1703" ht="9.75" customHeight="1">
      <c r="BMM699" s="140" t="s">
        <v>423</v>
      </c>
    </row>
    <row r="700" spans="1701:1703" ht="9.75" customHeight="1">
      <c r="BMM700" s="140" t="s">
        <v>424</v>
      </c>
    </row>
    <row r="701" spans="1701:1703" ht="19.5" customHeight="1">
      <c r="BMM701" s="140" t="s">
        <v>425</v>
      </c>
    </row>
    <row r="702" spans="1701:1703" ht="9.75" customHeight="1">
      <c r="BMM702" s="140" t="s">
        <v>426</v>
      </c>
    </row>
    <row r="703" spans="1701:1703" ht="19.5" customHeight="1">
      <c r="BMM703" s="141" t="s">
        <v>427</v>
      </c>
    </row>
    <row r="704" spans="1701:1703" ht="9.75" customHeight="1">
      <c r="BMM704" s="140" t="s">
        <v>428</v>
      </c>
    </row>
    <row r="705" spans="1703:1703" ht="19.5" customHeight="1">
      <c r="BMM705" s="140" t="s">
        <v>429</v>
      </c>
    </row>
    <row r="706" spans="1703:1703" ht="19.5" customHeight="1">
      <c r="BMM706" s="140" t="s">
        <v>430</v>
      </c>
    </row>
    <row r="707" spans="1703:1703" ht="19.5" customHeight="1">
      <c r="BMM707" s="140" t="s">
        <v>431</v>
      </c>
    </row>
    <row r="708" spans="1703:1703" ht="30" customHeight="1">
      <c r="BMM708" s="140" t="s">
        <v>432</v>
      </c>
    </row>
    <row r="709" spans="1703:1703" ht="19.5" customHeight="1">
      <c r="BMM709" s="140" t="s">
        <v>433</v>
      </c>
    </row>
    <row r="710" spans="1703:1703" ht="19.5" customHeight="1">
      <c r="BMM710" s="140" t="s">
        <v>284</v>
      </c>
    </row>
    <row r="711" spans="1703:1703" ht="9.75" customHeight="1">
      <c r="BMM711" s="140" t="s">
        <v>434</v>
      </c>
    </row>
    <row r="712" spans="1703:1703" ht="9.75" customHeight="1">
      <c r="BMM712" s="140" t="s">
        <v>330</v>
      </c>
    </row>
    <row r="713" spans="1703:1703" ht="9.75" customHeight="1">
      <c r="BMM713" s="140" t="s">
        <v>435</v>
      </c>
    </row>
    <row r="714" spans="1703:1703" ht="9.75" customHeight="1">
      <c r="BMM714" s="140" t="s">
        <v>436</v>
      </c>
    </row>
    <row r="715" spans="1703:1703" ht="9.75" customHeight="1">
      <c r="BMM715" s="140" t="s">
        <v>437</v>
      </c>
    </row>
    <row r="716" spans="1703:1703" ht="9.75" customHeight="1">
      <c r="BMM716" s="140" t="s">
        <v>438</v>
      </c>
    </row>
    <row r="724" spans="1706:1708" ht="9.75" customHeight="1">
      <c r="BMP724" s="13" t="s">
        <v>413</v>
      </c>
    </row>
    <row r="725" spans="1706:1708" ht="9.75" customHeight="1">
      <c r="BMP725" s="13" t="s">
        <v>439</v>
      </c>
    </row>
    <row r="726" spans="1706:1708" ht="9.75" customHeight="1">
      <c r="BMP726" s="13" t="s">
        <v>440</v>
      </c>
    </row>
    <row r="727" spans="1706:1708" ht="9.75" customHeight="1">
      <c r="BMP727" s="13" t="s">
        <v>441</v>
      </c>
    </row>
    <row r="728" spans="1706:1708" ht="9.75" customHeight="1">
      <c r="BMP728" s="13" t="s">
        <v>442</v>
      </c>
    </row>
    <row r="729" spans="1706:1708" ht="9.75" customHeight="1">
      <c r="BMP729" s="13" t="s">
        <v>443</v>
      </c>
    </row>
    <row r="730" spans="1706:1708" ht="9.75" customHeight="1"/>
    <row r="731" spans="1706:1708" ht="9.75" customHeight="1"/>
    <row r="732" spans="1706:1708" ht="9.75" customHeight="1"/>
    <row r="733" spans="1706:1708" ht="10.5" customHeight="1">
      <c r="BMR733" s="142" t="s">
        <v>294</v>
      </c>
    </row>
    <row r="734" spans="1706:1708" ht="9.75" customHeight="1">
      <c r="BMR734" s="130" t="s">
        <v>387</v>
      </c>
    </row>
    <row r="735" spans="1706:1708" ht="9.75" customHeight="1">
      <c r="BMR735" s="130" t="s">
        <v>311</v>
      </c>
    </row>
    <row r="736" spans="1706:1708" ht="9.75" customHeight="1">
      <c r="BMR736" s="130" t="s">
        <v>285</v>
      </c>
    </row>
    <row r="737" spans="1683:1719" ht="9.75" customHeight="1">
      <c r="BMR737" s="130" t="s">
        <v>315</v>
      </c>
      <c r="BMT737" s="130"/>
    </row>
    <row r="738" spans="1683:1719" ht="9.75" customHeight="1">
      <c r="BMR738" s="130" t="s">
        <v>298</v>
      </c>
    </row>
    <row r="739" spans="1683:1719" ht="9.75" customHeight="1">
      <c r="BMR739" s="130"/>
    </row>
    <row r="740" spans="1683:1719" ht="10.5" customHeight="1">
      <c r="BMR740" s="130"/>
      <c r="BMT740" s="142" t="s">
        <v>297</v>
      </c>
    </row>
    <row r="741" spans="1683:1719" ht="9.75" customHeight="1">
      <c r="BMR741" s="130"/>
      <c r="BMT741" s="130" t="s">
        <v>386</v>
      </c>
    </row>
    <row r="742" spans="1683:1719" ht="9.75" customHeight="1">
      <c r="BLT742" s="16"/>
      <c r="BMR742" s="130"/>
      <c r="BMT742" s="130" t="s">
        <v>316</v>
      </c>
    </row>
    <row r="743" spans="1683:1719" ht="9.75" customHeight="1">
      <c r="BMR743" s="130"/>
      <c r="BMT743" s="130" t="s">
        <v>299</v>
      </c>
    </row>
    <row r="744" spans="1683:1719" ht="9.75" customHeight="1">
      <c r="BMR744" s="130"/>
      <c r="BMT744" s="130" t="s">
        <v>385</v>
      </c>
    </row>
    <row r="745" spans="1683:1719" ht="9.75" customHeight="1">
      <c r="BMR745" s="130"/>
      <c r="BMT745" s="130" t="s">
        <v>384</v>
      </c>
    </row>
    <row r="746" spans="1683:1719" ht="9.75" customHeight="1">
      <c r="BMR746" s="130"/>
    </row>
    <row r="747" spans="1683:1719" ht="9.75" customHeight="1">
      <c r="BLS747" s="13" t="s">
        <v>444</v>
      </c>
      <c r="BLT747" s="16"/>
      <c r="BMP747" s="13" t="s">
        <v>445</v>
      </c>
      <c r="BMR747" s="130"/>
    </row>
    <row r="748" spans="1683:1719" ht="9.75" customHeight="1">
      <c r="BLS748" s="13" t="s">
        <v>446</v>
      </c>
      <c r="BLT748" s="16">
        <v>0</v>
      </c>
      <c r="BLU748" s="13" t="s">
        <v>447</v>
      </c>
      <c r="BMP748" s="13" t="s">
        <v>448</v>
      </c>
      <c r="BMR748" s="130"/>
    </row>
    <row r="749" spans="1683:1719" ht="9.75" customHeight="1">
      <c r="BLS749" s="13" t="s">
        <v>449</v>
      </c>
      <c r="BLT749" s="16">
        <v>1</v>
      </c>
      <c r="BLU749" s="13" t="s">
        <v>450</v>
      </c>
      <c r="BMP749" s="13" t="s">
        <v>451</v>
      </c>
      <c r="BMR749" s="130"/>
    </row>
    <row r="750" spans="1683:1719" ht="9.75" customHeight="1">
      <c r="BLS750" s="13" t="s">
        <v>452</v>
      </c>
      <c r="BLT750" s="16">
        <v>2</v>
      </c>
      <c r="BLU750" s="13" t="s">
        <v>453</v>
      </c>
      <c r="BMP750" s="13" t="s">
        <v>454</v>
      </c>
    </row>
    <row r="751" spans="1683:1719" ht="10.5" customHeight="1">
      <c r="BMP751" s="13" t="s">
        <v>455</v>
      </c>
      <c r="BMT751" s="142"/>
    </row>
    <row r="752" spans="1683:1719" ht="10.5" customHeight="1">
      <c r="BMP752" s="13" t="s">
        <v>456</v>
      </c>
      <c r="BMT752" s="130"/>
      <c r="BMW752" s="16" t="s">
        <v>457</v>
      </c>
      <c r="BMX752" s="666" t="s">
        <v>458</v>
      </c>
      <c r="BMY752" s="618"/>
      <c r="BMZ752" s="618"/>
      <c r="BNA752" s="16" t="s">
        <v>459</v>
      </c>
      <c r="BNC752" s="144" t="s">
        <v>6</v>
      </c>
    </row>
    <row r="753" spans="1706:1719" ht="10.5" customHeight="1">
      <c r="BMP753" s="13" t="s">
        <v>460</v>
      </c>
      <c r="BMT753" s="130"/>
      <c r="BMW753" s="144" t="s">
        <v>461</v>
      </c>
      <c r="BMX753" s="144" t="s">
        <v>462</v>
      </c>
      <c r="BMY753" s="144" t="s">
        <v>463</v>
      </c>
      <c r="BMZ753" s="144" t="s">
        <v>464</v>
      </c>
      <c r="BNA753" s="144" t="s">
        <v>465</v>
      </c>
      <c r="BNC753" s="145" t="s">
        <v>466</v>
      </c>
    </row>
    <row r="754" spans="1706:1719" ht="9.75" customHeight="1">
      <c r="BMP754" s="13" t="s">
        <v>467</v>
      </c>
      <c r="BMT754" s="130"/>
      <c r="BMW754" s="13" t="s">
        <v>468</v>
      </c>
      <c r="BMX754" s="13" t="s">
        <v>469</v>
      </c>
      <c r="BMY754" s="13" t="s">
        <v>470</v>
      </c>
      <c r="BMZ754" s="13" t="s">
        <v>294</v>
      </c>
      <c r="BNA754" s="13" t="s">
        <v>471</v>
      </c>
      <c r="BNC754" s="128" t="s">
        <v>472</v>
      </c>
    </row>
    <row r="755" spans="1706:1719" ht="9.75" customHeight="1">
      <c r="BMP755" s="13" t="s">
        <v>473</v>
      </c>
      <c r="BMW755" s="13" t="s">
        <v>474</v>
      </c>
      <c r="BMX755" s="13" t="s">
        <v>475</v>
      </c>
      <c r="BMY755" s="13" t="s">
        <v>476</v>
      </c>
      <c r="BMZ755" s="13" t="s">
        <v>297</v>
      </c>
      <c r="BNA755" s="13" t="s">
        <v>477</v>
      </c>
      <c r="BNC755" s="128" t="s">
        <v>478</v>
      </c>
    </row>
    <row r="756" spans="1706:1719" ht="9.75" customHeight="1">
      <c r="BMP756" s="13" t="s">
        <v>479</v>
      </c>
      <c r="BMW756" s="13" t="s">
        <v>414</v>
      </c>
      <c r="BMX756" s="13" t="s">
        <v>480</v>
      </c>
      <c r="BMY756" s="13" t="s">
        <v>481</v>
      </c>
      <c r="BNA756" s="13" t="s">
        <v>482</v>
      </c>
      <c r="BNC756" s="128" t="s">
        <v>483</v>
      </c>
    </row>
    <row r="757" spans="1706:1719" ht="9.75" customHeight="1">
      <c r="BMP757" s="13" t="s">
        <v>484</v>
      </c>
      <c r="BMW757" s="13" t="s">
        <v>451</v>
      </c>
      <c r="BNA757" s="13" t="s">
        <v>485</v>
      </c>
      <c r="BNC757" s="128" t="s">
        <v>486</v>
      </c>
    </row>
    <row r="758" spans="1706:1719" ht="9.75" customHeight="1">
      <c r="BMW758" s="13" t="s">
        <v>454</v>
      </c>
      <c r="BNC758" s="128" t="s">
        <v>487</v>
      </c>
    </row>
    <row r="759" spans="1706:1719" ht="9.75" customHeight="1">
      <c r="BMW759" s="13" t="s">
        <v>488</v>
      </c>
      <c r="BNC759" s="128" t="s">
        <v>489</v>
      </c>
    </row>
    <row r="760" spans="1706:1719" ht="9.75" customHeight="1">
      <c r="BMW760" s="13" t="s">
        <v>490</v>
      </c>
      <c r="BNC760" s="128" t="s">
        <v>491</v>
      </c>
    </row>
    <row r="761" spans="1706:1719" ht="9.75" customHeight="1">
      <c r="BMW761" s="13" t="s">
        <v>492</v>
      </c>
      <c r="BNC761" s="128" t="s">
        <v>493</v>
      </c>
    </row>
    <row r="762" spans="1706:1719" ht="9.75" customHeight="1">
      <c r="BMW762" s="13" t="s">
        <v>404</v>
      </c>
      <c r="BNC762" s="128" t="s">
        <v>494</v>
      </c>
    </row>
    <row r="763" spans="1706:1719" ht="9.75" customHeight="1">
      <c r="BMW763" s="13" t="s">
        <v>456</v>
      </c>
      <c r="BNA763" s="81"/>
      <c r="BNC763" s="128" t="s">
        <v>495</v>
      </c>
    </row>
    <row r="764" spans="1706:1719" ht="9.75" customHeight="1">
      <c r="BMW764" s="13" t="s">
        <v>460</v>
      </c>
      <c r="BNA764" s="81"/>
      <c r="BNC764" s="128" t="s">
        <v>496</v>
      </c>
    </row>
    <row r="765" spans="1706:1719" ht="9.75" customHeight="1">
      <c r="BMW765" s="13" t="s">
        <v>467</v>
      </c>
      <c r="BNA765" s="81"/>
      <c r="BNC765" s="128" t="s">
        <v>497</v>
      </c>
    </row>
    <row r="766" spans="1706:1719" ht="9.75" customHeight="1">
      <c r="BMW766" s="13" t="s">
        <v>473</v>
      </c>
      <c r="BNA766" s="81"/>
      <c r="BNC766" s="128" t="s">
        <v>498</v>
      </c>
    </row>
    <row r="767" spans="1706:1719" ht="9.75" customHeight="1">
      <c r="BMW767" s="13" t="s">
        <v>479</v>
      </c>
      <c r="BNA767" s="81"/>
      <c r="BNC767" s="128" t="s">
        <v>499</v>
      </c>
    </row>
    <row r="768" spans="1706:1719" ht="9.75" customHeight="1">
      <c r="BMW768" s="13" t="s">
        <v>484</v>
      </c>
      <c r="BNA768" s="81"/>
      <c r="BNC768" s="128" t="s">
        <v>500</v>
      </c>
    </row>
    <row r="769" spans="1719:1719" ht="9.75" customHeight="1">
      <c r="BNC769" s="128" t="s">
        <v>501</v>
      </c>
    </row>
    <row r="770" spans="1719:1719" ht="9.75" customHeight="1">
      <c r="BNC770" s="128" t="s">
        <v>502</v>
      </c>
    </row>
    <row r="771" spans="1719:1719" ht="9.75" customHeight="1">
      <c r="BNC771" s="128" t="s">
        <v>503</v>
      </c>
    </row>
    <row r="772" spans="1719:1719" ht="9.75" customHeight="1">
      <c r="BNC772" s="128" t="s">
        <v>504</v>
      </c>
    </row>
    <row r="773" spans="1719:1719" ht="9.75" customHeight="1">
      <c r="BNC773" s="128" t="s">
        <v>505</v>
      </c>
    </row>
    <row r="774" spans="1719:1719" ht="9.75" customHeight="1">
      <c r="BNC774" s="128" t="s">
        <v>506</v>
      </c>
    </row>
    <row r="775" spans="1719:1719" ht="9.75" customHeight="1">
      <c r="BNC775" s="128" t="s">
        <v>507</v>
      </c>
    </row>
    <row r="776" spans="1719:1719" ht="9.75" customHeight="1">
      <c r="BNC776" s="128" t="s">
        <v>508</v>
      </c>
    </row>
    <row r="777" spans="1719:1719" ht="9.75" customHeight="1">
      <c r="BNC777" s="128" t="s">
        <v>509</v>
      </c>
    </row>
    <row r="778" spans="1719:1719" ht="9.75" customHeight="1">
      <c r="BNC778" s="128" t="s">
        <v>5</v>
      </c>
    </row>
    <row r="779" spans="1719:1719" ht="9.75" customHeight="1">
      <c r="BNC779" s="128" t="s">
        <v>510</v>
      </c>
    </row>
    <row r="780" spans="1719:1719" ht="9.75" customHeight="1">
      <c r="BNC780" s="128" t="s">
        <v>511</v>
      </c>
    </row>
    <row r="781" spans="1719:1719" ht="9.75" customHeight="1">
      <c r="BNC781" s="128" t="s">
        <v>512</v>
      </c>
    </row>
    <row r="782" spans="1719:1719" ht="9.75" customHeight="1">
      <c r="BNC782" s="128" t="s">
        <v>513</v>
      </c>
    </row>
    <row r="783" spans="1719:1719" ht="9.75" customHeight="1">
      <c r="BNC783" s="67" t="s">
        <v>514</v>
      </c>
    </row>
    <row r="784" spans="1719:1719" ht="9.75" customHeight="1">
      <c r="BNC784" s="128" t="s">
        <v>515</v>
      </c>
    </row>
    <row r="785" spans="1719:1725" ht="9.75" customHeight="1">
      <c r="BNC785" s="128" t="s">
        <v>516</v>
      </c>
    </row>
    <row r="786" spans="1719:1725" ht="9.75" customHeight="1">
      <c r="BNC786" s="128" t="s">
        <v>517</v>
      </c>
    </row>
    <row r="787" spans="1719:1725" ht="9.75" customHeight="1">
      <c r="BNC787" s="128" t="s">
        <v>518</v>
      </c>
    </row>
    <row r="788" spans="1719:1725" ht="9.75" customHeight="1"/>
    <row r="789" spans="1719:1725" ht="9.75" customHeight="1"/>
    <row r="790" spans="1719:1725" ht="9.75" customHeight="1">
      <c r="BNE790" s="13" t="s">
        <v>69</v>
      </c>
    </row>
    <row r="791" spans="1719:1725" ht="9.75" customHeight="1">
      <c r="BNE791" s="13" t="s">
        <v>286</v>
      </c>
    </row>
    <row r="792" spans="1719:1725" ht="9.75" customHeight="1"/>
    <row r="793" spans="1719:1725" ht="9.75" customHeight="1">
      <c r="BNG793" s="13" t="s">
        <v>519</v>
      </c>
    </row>
    <row r="794" spans="1719:1725" ht="9.75" customHeight="1">
      <c r="BNG794" s="13" t="s">
        <v>520</v>
      </c>
    </row>
    <row r="795" spans="1719:1725" ht="9.75" customHeight="1">
      <c r="BNG795" s="13" t="s">
        <v>521</v>
      </c>
    </row>
    <row r="796" spans="1719:1725" ht="9.75" customHeight="1">
      <c r="BNG796" s="13" t="s">
        <v>522</v>
      </c>
    </row>
    <row r="797" spans="1719:1725" ht="9.75" customHeight="1"/>
    <row r="798" spans="1719:1725" ht="9.75" customHeight="1">
      <c r="BNI798" s="13" t="s">
        <v>523</v>
      </c>
    </row>
    <row r="799" spans="1719:1725" ht="9.75" customHeight="1">
      <c r="BNI799" s="13" t="s">
        <v>524</v>
      </c>
    </row>
    <row r="800" spans="1719:1725" ht="9.75" customHeight="1">
      <c r="BNI800" s="13" t="s">
        <v>525</v>
      </c>
    </row>
    <row r="803" spans="1728:1730" ht="9.75" customHeight="1">
      <c r="BNL803" s="146" t="s">
        <v>526</v>
      </c>
      <c r="BNM803" s="146"/>
      <c r="BNN803" s="146"/>
    </row>
    <row r="804" spans="1728:1730" ht="9.75" customHeight="1">
      <c r="BNL804" s="146" t="s">
        <v>527</v>
      </c>
      <c r="BNM804" s="146"/>
      <c r="BNN804" s="146"/>
    </row>
    <row r="805" spans="1728:1730" ht="9.75" customHeight="1">
      <c r="BNL805" s="146" t="s">
        <v>528</v>
      </c>
      <c r="BNM805" s="146"/>
      <c r="BNN805" s="146"/>
    </row>
    <row r="806" spans="1728:1730" ht="9.75" customHeight="1">
      <c r="BNL806" s="146" t="s">
        <v>529</v>
      </c>
      <c r="BNM806" s="146"/>
      <c r="BNN806" s="146"/>
    </row>
    <row r="807" spans="1728:1730" ht="9.75" customHeight="1">
      <c r="BNL807" s="146" t="s">
        <v>530</v>
      </c>
      <c r="BNM807" s="146"/>
      <c r="BNN807" s="146"/>
    </row>
    <row r="808" spans="1728:1730" ht="9.75" customHeight="1">
      <c r="BNL808" s="146" t="s">
        <v>531</v>
      </c>
      <c r="BNM808" s="146"/>
      <c r="BNN808" s="146"/>
    </row>
    <row r="809" spans="1728:1730" ht="9.75" customHeight="1">
      <c r="BNL809" s="146" t="s">
        <v>532</v>
      </c>
      <c r="BNM809" s="146"/>
      <c r="BNN809" s="146"/>
    </row>
    <row r="810" spans="1728:1730" ht="9.75" customHeight="1">
      <c r="BNL810" s="146" t="s">
        <v>533</v>
      </c>
      <c r="BNM810" s="146"/>
      <c r="BNN810" s="146"/>
    </row>
    <row r="811" spans="1728:1730" ht="9.75" customHeight="1">
      <c r="BNL811" s="146" t="s">
        <v>534</v>
      </c>
      <c r="BNM811" s="146"/>
      <c r="BNN811" s="146"/>
    </row>
    <row r="812" spans="1728:1730" ht="9.75" customHeight="1">
      <c r="BNL812" s="146" t="s">
        <v>535</v>
      </c>
      <c r="BNM812" s="146"/>
      <c r="BNN812" s="146"/>
    </row>
    <row r="813" spans="1728:1730" ht="9.75" customHeight="1">
      <c r="BNL813" s="146" t="s">
        <v>536</v>
      </c>
      <c r="BNM813" s="146"/>
      <c r="BNN813" s="146"/>
    </row>
    <row r="814" spans="1728:1730" ht="9.75" customHeight="1">
      <c r="BNL814" s="146"/>
      <c r="BNM814" s="146"/>
      <c r="BNN814" s="146"/>
    </row>
    <row r="815" spans="1728:1730" ht="9.75" customHeight="1">
      <c r="BNL815" s="146"/>
      <c r="BNM815" s="146"/>
      <c r="BNN815" s="146" t="s">
        <v>537</v>
      </c>
    </row>
    <row r="816" spans="1728:1730" ht="9.75" customHeight="1">
      <c r="BNL816" s="146"/>
      <c r="BNM816" s="146"/>
      <c r="BNN816" s="146" t="s">
        <v>538</v>
      </c>
    </row>
    <row r="817" spans="1730:1734" ht="9.75" customHeight="1">
      <c r="BNN817" s="146" t="s">
        <v>539</v>
      </c>
      <c r="BNO817" s="146"/>
      <c r="BNP817" s="146"/>
      <c r="BNQ817" s="146"/>
      <c r="BNR817" s="146"/>
    </row>
    <row r="818" spans="1730:1734" ht="9.75" customHeight="1">
      <c r="BNN818" s="146" t="s">
        <v>540</v>
      </c>
      <c r="BNO818" s="146"/>
      <c r="BNP818" s="146"/>
      <c r="BNQ818" s="146"/>
      <c r="BNR818" s="146"/>
    </row>
    <row r="819" spans="1730:1734" ht="9.75" customHeight="1">
      <c r="BNN819" s="146"/>
      <c r="BNO819" s="146"/>
      <c r="BNP819" s="146"/>
      <c r="BNQ819" s="146"/>
      <c r="BNR819" s="146"/>
    </row>
    <row r="820" spans="1730:1734" ht="9.75" customHeight="1">
      <c r="BNN820" s="146" t="s">
        <v>541</v>
      </c>
      <c r="BNO820" s="146"/>
      <c r="BNP820" s="146"/>
      <c r="BNQ820" s="146"/>
      <c r="BNR820" s="146"/>
    </row>
    <row r="821" spans="1730:1734" ht="10.5" customHeight="1">
      <c r="BNN821" s="146"/>
      <c r="BNO821" s="146"/>
      <c r="BNP821" s="147" t="s">
        <v>542</v>
      </c>
      <c r="BNQ821" s="146"/>
      <c r="BNR821" s="146"/>
    </row>
    <row r="822" spans="1730:1734" ht="9.75" customHeight="1">
      <c r="BNN822" s="146"/>
      <c r="BNO822" s="146"/>
      <c r="BNP822" s="146" t="s">
        <v>445</v>
      </c>
      <c r="BNQ822" s="146"/>
      <c r="BNR822" s="146"/>
    </row>
    <row r="823" spans="1730:1734" ht="9.75" customHeight="1">
      <c r="BNN823" s="146"/>
      <c r="BNO823" s="146"/>
      <c r="BNP823" s="146" t="s">
        <v>448</v>
      </c>
      <c r="BNQ823" s="146"/>
      <c r="BNR823" s="146"/>
    </row>
    <row r="824" spans="1730:1734" ht="9.75" customHeight="1">
      <c r="BNN824" s="146"/>
      <c r="BNO824" s="146"/>
      <c r="BNP824" s="146" t="s">
        <v>451</v>
      </c>
      <c r="BNQ824" s="146"/>
      <c r="BNR824" s="146"/>
    </row>
    <row r="825" spans="1730:1734" ht="9.75" customHeight="1">
      <c r="BNN825" s="146"/>
      <c r="BNO825" s="146"/>
      <c r="BNP825" s="146" t="s">
        <v>454</v>
      </c>
      <c r="BNQ825" s="146"/>
      <c r="BNR825" s="146"/>
    </row>
    <row r="826" spans="1730:1734" ht="9.75" customHeight="1">
      <c r="BNN826" s="146"/>
      <c r="BNO826" s="146"/>
      <c r="BNP826" s="146" t="s">
        <v>455</v>
      </c>
      <c r="BNQ826" s="146"/>
      <c r="BNR826" s="146"/>
    </row>
    <row r="827" spans="1730:1734" ht="9.75" customHeight="1">
      <c r="BNN827" s="146"/>
      <c r="BNO827" s="146"/>
      <c r="BNP827" s="146" t="s">
        <v>456</v>
      </c>
      <c r="BNQ827" s="146"/>
      <c r="BNR827" s="146"/>
    </row>
    <row r="828" spans="1730:1734" ht="9.75" customHeight="1">
      <c r="BNN828" s="146"/>
      <c r="BNO828" s="146"/>
      <c r="BNP828" s="146" t="s">
        <v>460</v>
      </c>
      <c r="BNQ828" s="146"/>
      <c r="BNR828" s="146"/>
    </row>
    <row r="829" spans="1730:1734" ht="9.75" customHeight="1">
      <c r="BNN829" s="146"/>
      <c r="BNO829" s="146"/>
      <c r="BNP829" s="146" t="s">
        <v>467</v>
      </c>
      <c r="BNQ829" s="146"/>
      <c r="BNR829" s="146"/>
    </row>
    <row r="830" spans="1730:1734" ht="9.75" customHeight="1">
      <c r="BNN830" s="146"/>
      <c r="BNO830" s="146"/>
      <c r="BNP830" s="146" t="s">
        <v>473</v>
      </c>
      <c r="BNQ830" s="146"/>
      <c r="BNR830" s="146"/>
    </row>
    <row r="831" spans="1730:1734" ht="9.75" customHeight="1">
      <c r="BNN831" s="146"/>
      <c r="BNO831" s="146"/>
      <c r="BNP831" s="146" t="s">
        <v>479</v>
      </c>
      <c r="BNQ831" s="146"/>
      <c r="BNR831" s="146"/>
    </row>
    <row r="832" spans="1730:1734" ht="9.75" customHeight="1">
      <c r="BNN832" s="146"/>
      <c r="BNO832" s="146"/>
      <c r="BNP832" s="146" t="s">
        <v>484</v>
      </c>
      <c r="BNQ832" s="146"/>
      <c r="BNR832" s="146" t="s">
        <v>543</v>
      </c>
    </row>
    <row r="833" spans="1734:1736" ht="9.75" customHeight="1">
      <c r="BNR833" s="146" t="s">
        <v>519</v>
      </c>
      <c r="BNS833" s="146"/>
      <c r="BNT833" s="146"/>
    </row>
    <row r="834" spans="1734:1736" ht="9.75" customHeight="1">
      <c r="BNR834" s="146" t="s">
        <v>520</v>
      </c>
      <c r="BNS834" s="146"/>
      <c r="BNT834" s="146"/>
    </row>
    <row r="835" spans="1734:1736" ht="9.75" customHeight="1">
      <c r="BNR835" s="146" t="s">
        <v>521</v>
      </c>
      <c r="BNS835" s="146"/>
      <c r="BNT835" s="146"/>
    </row>
    <row r="836" spans="1734:1736" ht="9.75" customHeight="1">
      <c r="BNR836" s="146" t="s">
        <v>522</v>
      </c>
      <c r="BNS836" s="146"/>
      <c r="BNT836" s="146"/>
    </row>
    <row r="837" spans="1734:1736" ht="9.75" customHeight="1">
      <c r="BNR837" s="146"/>
      <c r="BNS837" s="146"/>
      <c r="BNT837" s="146"/>
    </row>
    <row r="838" spans="1734:1736" ht="9.75" customHeight="1">
      <c r="BNR838" s="146"/>
      <c r="BNS838" s="146"/>
      <c r="BNT838" s="146" t="s">
        <v>544</v>
      </c>
    </row>
    <row r="839" spans="1734:1736" ht="30" customHeight="1">
      <c r="BNR839" s="146"/>
      <c r="BNS839" s="146"/>
      <c r="BNT839" s="148" t="s">
        <v>545</v>
      </c>
    </row>
    <row r="840" spans="1734:1736" ht="9.75" customHeight="1">
      <c r="BNR840" s="146"/>
      <c r="BNS840" s="146"/>
      <c r="BNT840" s="149" t="s">
        <v>546</v>
      </c>
    </row>
    <row r="841" spans="1734:1736" ht="9.75" customHeight="1">
      <c r="BNR841" s="146"/>
      <c r="BNS841" s="146"/>
      <c r="BNT841" s="149" t="s">
        <v>547</v>
      </c>
    </row>
    <row r="842" spans="1734:1736" ht="9.75" customHeight="1">
      <c r="BNR842" s="146"/>
      <c r="BNS842" s="146"/>
      <c r="BNT842" s="149" t="s">
        <v>548</v>
      </c>
    </row>
    <row r="843" spans="1734:1736" ht="9.75" customHeight="1">
      <c r="BNR843" s="146"/>
      <c r="BNS843" s="146"/>
      <c r="BNT843" s="149" t="s">
        <v>549</v>
      </c>
    </row>
    <row r="844" spans="1734:1736" ht="49.5" customHeight="1">
      <c r="BNR844" s="146"/>
      <c r="BNS844" s="146"/>
      <c r="BNT844" s="148" t="s">
        <v>550</v>
      </c>
    </row>
    <row r="845" spans="1734:1736" ht="9.75" customHeight="1">
      <c r="BNR845" s="146"/>
      <c r="BNS845" s="146"/>
      <c r="BNT845" s="149" t="s">
        <v>551</v>
      </c>
    </row>
    <row r="846" spans="1734:1736" ht="9.75" customHeight="1">
      <c r="BNR846" s="146"/>
      <c r="BNS846" s="146"/>
      <c r="BNT846" s="148" t="s">
        <v>484</v>
      </c>
    </row>
    <row r="847" spans="1734:1736" ht="9.75" customHeight="1">
      <c r="BNR847" s="146"/>
      <c r="BNS847" s="146"/>
      <c r="BNT847" s="149" t="s">
        <v>541</v>
      </c>
    </row>
    <row r="849" spans="1738:1741" ht="9.75" customHeight="1">
      <c r="BNV849" s="146" t="s">
        <v>69</v>
      </c>
      <c r="BNW849" s="146"/>
      <c r="BNX849" s="146"/>
      <c r="BNY849" s="146"/>
    </row>
    <row r="850" spans="1738:1741" ht="9.75" customHeight="1">
      <c r="BNV850" s="146" t="s">
        <v>286</v>
      </c>
      <c r="BNW850" s="146"/>
      <c r="BNX850" s="146"/>
      <c r="BNY850" s="146"/>
    </row>
    <row r="851" spans="1738:1741" ht="9.75" customHeight="1">
      <c r="BNV851" s="146"/>
      <c r="BNW851" s="146"/>
      <c r="BNX851" s="146"/>
      <c r="BNY851" s="146"/>
    </row>
    <row r="852" spans="1738:1741" ht="9.75" customHeight="1">
      <c r="BNV852" s="146"/>
      <c r="BNW852" s="146" t="s">
        <v>294</v>
      </c>
      <c r="BNX852" s="146"/>
      <c r="BNY852" s="146"/>
    </row>
    <row r="853" spans="1738:1741" ht="9.75" customHeight="1">
      <c r="BNV853" s="146"/>
      <c r="BNW853" s="146" t="s">
        <v>297</v>
      </c>
      <c r="BNX853" s="146"/>
      <c r="BNY853" s="146"/>
    </row>
    <row r="854" spans="1738:1741" ht="9.75" customHeight="1">
      <c r="BNV854" s="146"/>
      <c r="BNW854" s="146"/>
      <c r="BNX854" s="146"/>
      <c r="BNY854" s="146"/>
    </row>
    <row r="855" spans="1738:1741" ht="9.75" customHeight="1">
      <c r="BNV855" s="146"/>
      <c r="BNW855" s="146"/>
      <c r="BNX855" s="146"/>
      <c r="BNY855" s="146"/>
    </row>
    <row r="856" spans="1738:1741" ht="9.75" customHeight="1">
      <c r="BNV856" s="146"/>
      <c r="BNW856" s="146"/>
      <c r="BNX856" s="146"/>
      <c r="BNY856" s="146"/>
    </row>
    <row r="857" spans="1738:1741" ht="9.75" customHeight="1">
      <c r="BNV857" s="146"/>
      <c r="BNW857" s="146"/>
      <c r="BNX857" s="146"/>
      <c r="BNY857" s="146"/>
    </row>
    <row r="858" spans="1738:1741" ht="9.75" customHeight="1">
      <c r="BNV858" s="146"/>
      <c r="BNW858" s="146"/>
      <c r="BNX858" s="146"/>
      <c r="BNY858" s="146"/>
    </row>
    <row r="859" spans="1738:1741" ht="9.75" customHeight="1">
      <c r="BNV859" s="146"/>
      <c r="BNW859" s="146"/>
      <c r="BNX859" s="146"/>
      <c r="BNY859" s="146" t="s">
        <v>293</v>
      </c>
    </row>
    <row r="860" spans="1738:1741" ht="9.75" customHeight="1">
      <c r="BNV860" s="146"/>
      <c r="BNW860" s="146"/>
      <c r="BNX860" s="146"/>
      <c r="BNY860" s="146" t="s">
        <v>340</v>
      </c>
    </row>
    <row r="861" spans="1738:1741" ht="9.75" customHeight="1">
      <c r="BNV861" s="146"/>
      <c r="BNW861" s="146"/>
      <c r="BNX861" s="146"/>
      <c r="BNY861" s="146" t="s">
        <v>552</v>
      </c>
    </row>
    <row r="865" spans="1742:1746" ht="9.75" customHeight="1">
      <c r="BNZ865" s="146" t="s">
        <v>553</v>
      </c>
      <c r="BOA865" s="146"/>
      <c r="BOB865" s="146"/>
      <c r="BOC865" s="146"/>
      <c r="BOD865" s="146"/>
    </row>
    <row r="866" spans="1742:1746" ht="9.75" customHeight="1">
      <c r="BNZ866" s="146" t="s">
        <v>295</v>
      </c>
      <c r="BOA866" s="146"/>
      <c r="BOB866" s="146"/>
      <c r="BOC866" s="146"/>
      <c r="BOD866" s="146"/>
    </row>
    <row r="867" spans="1742:1746" ht="9.75" customHeight="1">
      <c r="BNZ867" s="146" t="s">
        <v>292</v>
      </c>
      <c r="BOA867" s="146"/>
      <c r="BOB867" s="146"/>
      <c r="BOC867" s="146"/>
      <c r="BOD867" s="146"/>
    </row>
    <row r="868" spans="1742:1746" ht="9.75" customHeight="1">
      <c r="BNZ868" s="146"/>
      <c r="BOA868" s="146"/>
      <c r="BOB868" s="146"/>
      <c r="BOC868" s="146"/>
      <c r="BOD868" s="146"/>
    </row>
    <row r="869" spans="1742:1746" ht="9.75" customHeight="1">
      <c r="BNZ869" s="146"/>
      <c r="BOA869" s="146"/>
      <c r="BOB869" s="146"/>
      <c r="BOC869" s="146"/>
      <c r="BOD869" s="146"/>
    </row>
    <row r="870" spans="1742:1746" ht="9.75" customHeight="1">
      <c r="BNZ870" s="146"/>
      <c r="BOA870" s="146"/>
      <c r="BOB870" s="146"/>
      <c r="BOC870" s="146"/>
      <c r="BOD870" s="146"/>
    </row>
    <row r="871" spans="1742:1746" ht="9.75" customHeight="1">
      <c r="BNZ871" s="146"/>
      <c r="BOA871" s="146"/>
      <c r="BOB871" s="146" t="s">
        <v>554</v>
      </c>
      <c r="BOC871" s="146"/>
      <c r="BOD871" s="146"/>
    </row>
    <row r="872" spans="1742:1746" ht="9.75" customHeight="1">
      <c r="BNZ872" s="146"/>
      <c r="BOA872" s="146"/>
      <c r="BOB872" s="146" t="s">
        <v>555</v>
      </c>
      <c r="BOC872" s="146"/>
      <c r="BOD872" s="146"/>
    </row>
    <row r="873" spans="1742:1746" ht="9.75" customHeight="1">
      <c r="BNZ873" s="146"/>
      <c r="BOA873" s="146"/>
      <c r="BOB873" s="146" t="s">
        <v>556</v>
      </c>
      <c r="BOC873" s="146"/>
      <c r="BOD873" s="146"/>
    </row>
    <row r="874" spans="1742:1746" ht="9.75" customHeight="1">
      <c r="BNZ874" s="146"/>
      <c r="BOA874" s="146"/>
      <c r="BOB874" s="146"/>
      <c r="BOC874" s="146"/>
      <c r="BOD874" s="146"/>
    </row>
    <row r="875" spans="1742:1746" ht="9.75" customHeight="1">
      <c r="BNZ875" s="146"/>
      <c r="BOA875" s="146"/>
      <c r="BOB875" s="146"/>
      <c r="BOC875" s="146" t="s">
        <v>481</v>
      </c>
      <c r="BOD875" s="146"/>
    </row>
    <row r="876" spans="1742:1746" ht="9.75" customHeight="1">
      <c r="BNZ876" s="146"/>
      <c r="BOA876" s="146"/>
      <c r="BOB876" s="146"/>
      <c r="BOC876" s="146" t="s">
        <v>477</v>
      </c>
      <c r="BOD876" s="146"/>
    </row>
    <row r="877" spans="1742:1746" ht="9.75" customHeight="1">
      <c r="BNZ877" s="146"/>
      <c r="BOA877" s="146"/>
      <c r="BOB877" s="146"/>
      <c r="BOC877" s="146" t="s">
        <v>557</v>
      </c>
      <c r="BOD877" s="146"/>
    </row>
    <row r="878" spans="1742:1746" ht="9.75" customHeight="1">
      <c r="BNZ878" s="146"/>
      <c r="BOA878" s="146"/>
      <c r="BOB878" s="146"/>
      <c r="BOC878" s="146"/>
      <c r="BOD878" s="146"/>
    </row>
    <row r="879" spans="1742:1746" ht="9.75" customHeight="1">
      <c r="BNZ879" s="146"/>
      <c r="BOA879" s="146"/>
      <c r="BOB879" s="146"/>
      <c r="BOC879" s="146"/>
      <c r="BOD879" s="146" t="s">
        <v>558</v>
      </c>
    </row>
    <row r="880" spans="1742:1746" ht="9.75" customHeight="1">
      <c r="BNZ880" s="146"/>
      <c r="BOA880" s="146"/>
      <c r="BOB880" s="146"/>
      <c r="BOC880" s="146"/>
      <c r="BOD880" s="146" t="s">
        <v>559</v>
      </c>
    </row>
    <row r="881" spans="1746:1759" ht="9.75" customHeight="1">
      <c r="BOD881" s="146" t="s">
        <v>560</v>
      </c>
      <c r="BOE881" s="146"/>
      <c r="BOF881" s="146"/>
      <c r="BOG881" s="146"/>
      <c r="BOH881" s="146"/>
      <c r="BOI881" s="146"/>
      <c r="BOJ881" s="146"/>
      <c r="BOK881" s="146"/>
      <c r="BOL881" s="146"/>
      <c r="BOM881" s="146"/>
      <c r="BON881" s="146"/>
      <c r="BOO881" s="146"/>
      <c r="BOP881" s="146"/>
      <c r="BOQ881" s="146"/>
    </row>
    <row r="882" spans="1746:1759" ht="9.75" customHeight="1">
      <c r="BOD882" s="146"/>
      <c r="BOE882" s="146"/>
      <c r="BOF882" s="146"/>
      <c r="BOG882" s="146"/>
      <c r="BOH882" s="146"/>
      <c r="BOI882" s="146"/>
      <c r="BOJ882" s="146"/>
      <c r="BOK882" s="146"/>
      <c r="BOL882" s="146"/>
      <c r="BOM882" s="146"/>
      <c r="BON882" s="146"/>
      <c r="BOO882" s="146"/>
      <c r="BOP882" s="146"/>
      <c r="BOQ882" s="146"/>
    </row>
    <row r="883" spans="1746:1759" ht="9.75" customHeight="1">
      <c r="BOD883" s="146"/>
      <c r="BOE883" s="149" t="s">
        <v>291</v>
      </c>
      <c r="BOF883" s="146"/>
      <c r="BOG883" s="146"/>
      <c r="BOH883" s="146"/>
      <c r="BOI883" s="146"/>
      <c r="BOJ883" s="146"/>
      <c r="BOK883" s="146"/>
      <c r="BOL883" s="146"/>
      <c r="BOM883" s="146"/>
      <c r="BON883" s="146"/>
      <c r="BOO883" s="146"/>
      <c r="BOP883" s="146"/>
      <c r="BOQ883" s="146"/>
    </row>
    <row r="884" spans="1746:1759" ht="9.75" customHeight="1">
      <c r="BOD884" s="146"/>
      <c r="BOE884" s="149" t="s">
        <v>296</v>
      </c>
      <c r="BOF884" s="146"/>
      <c r="BOG884" s="146"/>
      <c r="BOH884" s="146"/>
      <c r="BOI884" s="146"/>
      <c r="BOJ884" s="146"/>
      <c r="BOK884" s="146"/>
      <c r="BOL884" s="146"/>
      <c r="BOM884" s="146"/>
      <c r="BON884" s="146"/>
      <c r="BOO884" s="146"/>
      <c r="BOP884" s="146"/>
      <c r="BOQ884" s="146"/>
    </row>
    <row r="885" spans="1746:1759" ht="9.75" customHeight="1">
      <c r="BOD885" s="146"/>
      <c r="BOE885" s="149"/>
      <c r="BOF885" s="146"/>
      <c r="BOG885" s="146"/>
      <c r="BOH885" s="146"/>
      <c r="BOI885" s="146"/>
      <c r="BOJ885" s="146"/>
      <c r="BOK885" s="146"/>
      <c r="BOL885" s="146"/>
      <c r="BOM885" s="146"/>
      <c r="BON885" s="146"/>
      <c r="BOO885" s="146"/>
      <c r="BOP885" s="146"/>
      <c r="BOQ885" s="146"/>
    </row>
    <row r="886" spans="1746:1759" ht="9.75" customHeight="1">
      <c r="BOD886" s="146"/>
      <c r="BOE886" s="146"/>
      <c r="BOF886" s="146"/>
      <c r="BOG886" s="146"/>
      <c r="BOH886" s="146"/>
      <c r="BOI886" s="146"/>
      <c r="BOJ886" s="146"/>
      <c r="BOK886" s="146"/>
      <c r="BOL886" s="146"/>
      <c r="BOM886" s="146"/>
      <c r="BON886" s="146"/>
      <c r="BOO886" s="146"/>
      <c r="BOP886" s="146"/>
      <c r="BOQ886" s="146"/>
    </row>
    <row r="887" spans="1746:1759" ht="9.75" customHeight="1">
      <c r="BOD887" s="146"/>
      <c r="BOE887" s="146"/>
      <c r="BOF887" s="146"/>
      <c r="BOG887" s="146"/>
      <c r="BOH887" s="146"/>
      <c r="BOI887" s="146"/>
      <c r="BOJ887" s="146"/>
      <c r="BOK887" s="146"/>
      <c r="BOL887" s="146"/>
      <c r="BOM887" s="146"/>
      <c r="BON887" s="146"/>
      <c r="BOO887" s="146"/>
      <c r="BOP887" s="146"/>
      <c r="BOQ887" s="146"/>
    </row>
    <row r="888" spans="1746:1759" ht="9.75" customHeight="1">
      <c r="BOD888" s="146"/>
      <c r="BOE888" s="146"/>
      <c r="BOF888" s="146"/>
      <c r="BOG888" s="146"/>
      <c r="BOH888" s="146"/>
      <c r="BOI888" s="146"/>
      <c r="BOJ888" s="146"/>
      <c r="BOK888" s="146"/>
      <c r="BOL888" s="146"/>
      <c r="BOM888" s="146"/>
      <c r="BON888" s="146"/>
      <c r="BOO888" s="639" t="s">
        <v>124</v>
      </c>
      <c r="BOP888" s="605"/>
      <c r="BOQ888" s="606"/>
    </row>
    <row r="889" spans="1746:1759" ht="9.75" customHeight="1">
      <c r="BOD889" s="146"/>
      <c r="BOE889" s="146"/>
      <c r="BOF889" s="146"/>
      <c r="BOG889" s="146"/>
      <c r="BOH889" s="146"/>
      <c r="BOI889" s="146"/>
      <c r="BOJ889" s="146"/>
      <c r="BOK889" s="146"/>
      <c r="BOL889" s="146"/>
      <c r="BOM889" s="151">
        <v>1</v>
      </c>
      <c r="BON889" s="151">
        <v>2</v>
      </c>
      <c r="BOO889" s="151">
        <v>3</v>
      </c>
      <c r="BOP889" s="150">
        <v>4</v>
      </c>
      <c r="BOQ889" s="150">
        <v>5</v>
      </c>
    </row>
    <row r="890" spans="1746:1759" ht="9.75" customHeight="1">
      <c r="BOD890" s="146"/>
      <c r="BOE890" s="146"/>
      <c r="BOF890" s="146"/>
      <c r="BOG890" s="146"/>
      <c r="BOH890" s="146"/>
      <c r="BOI890" s="146"/>
      <c r="BOJ890" s="146"/>
      <c r="BOK890" s="146"/>
      <c r="BOL890" s="146"/>
      <c r="BOM890" s="149" t="s">
        <v>384</v>
      </c>
      <c r="BON890" s="149" t="s">
        <v>385</v>
      </c>
      <c r="BOO890" s="149" t="s">
        <v>299</v>
      </c>
      <c r="BOP890" s="149" t="s">
        <v>316</v>
      </c>
      <c r="BOQ890" s="149" t="s">
        <v>386</v>
      </c>
    </row>
    <row r="891" spans="1746:1759" ht="9.75" customHeight="1">
      <c r="BOD891" s="146"/>
      <c r="BOE891" s="146"/>
      <c r="BOF891" s="146"/>
      <c r="BOG891" s="146"/>
      <c r="BOH891" s="146"/>
      <c r="BOI891" s="146"/>
      <c r="BOJ891" s="146"/>
      <c r="BOK891" s="146"/>
      <c r="BOL891" s="146"/>
      <c r="BOM891" s="152">
        <v>0.2</v>
      </c>
      <c r="BON891" s="152">
        <v>0.4</v>
      </c>
      <c r="BOO891" s="152">
        <v>0.6</v>
      </c>
      <c r="BOP891" s="152">
        <v>0.8</v>
      </c>
      <c r="BOQ891" s="152">
        <v>1</v>
      </c>
    </row>
    <row r="892" spans="1746:1759" ht="9.75" customHeight="1">
      <c r="BOD892" s="146"/>
      <c r="BOE892" s="146"/>
      <c r="BOF892" s="146"/>
      <c r="BOG892" s="146"/>
      <c r="BOH892" s="146"/>
      <c r="BOI892" s="146"/>
      <c r="BOJ892" s="146"/>
      <c r="BOK892" s="146"/>
      <c r="BOL892" s="146"/>
      <c r="BOM892" s="151"/>
      <c r="BON892" s="151"/>
      <c r="BOO892" s="151"/>
      <c r="BOP892" s="150"/>
      <c r="BOQ892" s="150"/>
    </row>
    <row r="893" spans="1746:1759" ht="9.75" customHeight="1">
      <c r="BOD893" s="146"/>
      <c r="BOE893" s="146"/>
      <c r="BOF893" s="146"/>
      <c r="BOG893" s="652" t="s">
        <v>122</v>
      </c>
      <c r="BOH893" s="154">
        <v>5</v>
      </c>
      <c r="BOI893" s="149" t="s">
        <v>387</v>
      </c>
      <c r="BOJ893" s="152">
        <v>1</v>
      </c>
      <c r="BOK893" s="146" t="s">
        <v>561</v>
      </c>
      <c r="BOL893" s="155">
        <v>1</v>
      </c>
      <c r="BOM893" s="151" t="s">
        <v>389</v>
      </c>
      <c r="BON893" s="151" t="s">
        <v>389</v>
      </c>
      <c r="BOO893" s="151" t="s">
        <v>389</v>
      </c>
      <c r="BOP893" s="151" t="s">
        <v>389</v>
      </c>
      <c r="BOQ893" s="151" t="s">
        <v>390</v>
      </c>
    </row>
    <row r="894" spans="1746:1759" ht="9.75" customHeight="1">
      <c r="BOD894" s="146"/>
      <c r="BOE894" s="146"/>
      <c r="BOF894" s="146"/>
      <c r="BOG894" s="653"/>
      <c r="BOH894" s="154">
        <v>4</v>
      </c>
      <c r="BOI894" s="149" t="s">
        <v>311</v>
      </c>
      <c r="BOJ894" s="152">
        <v>0.8</v>
      </c>
      <c r="BOK894" s="146" t="s">
        <v>562</v>
      </c>
      <c r="BOL894" s="155">
        <v>0.8</v>
      </c>
      <c r="BOM894" s="151" t="s">
        <v>388</v>
      </c>
      <c r="BON894" s="151" t="s">
        <v>388</v>
      </c>
      <c r="BOO894" s="151" t="s">
        <v>389</v>
      </c>
      <c r="BOP894" s="151" t="s">
        <v>389</v>
      </c>
      <c r="BOQ894" s="151" t="s">
        <v>390</v>
      </c>
    </row>
    <row r="895" spans="1746:1759" ht="9.75" customHeight="1">
      <c r="BOD895" s="146"/>
      <c r="BOE895" s="146"/>
      <c r="BOF895" s="146"/>
      <c r="BOG895" s="653"/>
      <c r="BOH895" s="154">
        <v>3</v>
      </c>
      <c r="BOI895" s="149" t="s">
        <v>285</v>
      </c>
      <c r="BOJ895" s="152">
        <v>0.6</v>
      </c>
      <c r="BOK895" s="146" t="s">
        <v>563</v>
      </c>
      <c r="BOL895" s="155">
        <v>0.6</v>
      </c>
      <c r="BOM895" s="151" t="s">
        <v>388</v>
      </c>
      <c r="BON895" s="151" t="s">
        <v>388</v>
      </c>
      <c r="BOO895" s="151" t="s">
        <v>388</v>
      </c>
      <c r="BOP895" s="151" t="s">
        <v>389</v>
      </c>
      <c r="BOQ895" s="151" t="s">
        <v>390</v>
      </c>
    </row>
    <row r="896" spans="1746:1759" ht="9.75" customHeight="1">
      <c r="BOD896" s="146"/>
      <c r="BOE896" s="146"/>
      <c r="BOF896" s="146"/>
      <c r="BOG896" s="653"/>
      <c r="BOH896" s="154">
        <v>2</v>
      </c>
      <c r="BOI896" s="149" t="s">
        <v>315</v>
      </c>
      <c r="BOJ896" s="152">
        <v>0.4</v>
      </c>
      <c r="BOK896" s="146" t="s">
        <v>564</v>
      </c>
      <c r="BOL896" s="155">
        <v>0.4</v>
      </c>
      <c r="BOM896" s="151" t="s">
        <v>70</v>
      </c>
      <c r="BON896" s="151" t="s">
        <v>388</v>
      </c>
      <c r="BOO896" s="151" t="s">
        <v>388</v>
      </c>
      <c r="BOP896" s="151" t="s">
        <v>389</v>
      </c>
      <c r="BOQ896" s="151" t="s">
        <v>390</v>
      </c>
    </row>
    <row r="897" spans="1749:1763" ht="9.75" customHeight="1">
      <c r="BOG897" s="653"/>
      <c r="BOH897" s="154">
        <v>1</v>
      </c>
      <c r="BOI897" s="149" t="s">
        <v>298</v>
      </c>
      <c r="BOJ897" s="152">
        <v>0.2</v>
      </c>
      <c r="BOK897" s="146" t="s">
        <v>565</v>
      </c>
      <c r="BOL897" s="155">
        <v>0.2</v>
      </c>
      <c r="BOM897" s="151" t="s">
        <v>70</v>
      </c>
      <c r="BON897" s="151" t="s">
        <v>70</v>
      </c>
      <c r="BOO897" s="151" t="s">
        <v>388</v>
      </c>
      <c r="BOP897" s="151" t="s">
        <v>389</v>
      </c>
      <c r="BOQ897" s="151" t="s">
        <v>390</v>
      </c>
      <c r="BOR897" s="146"/>
      <c r="BOS897" s="146"/>
    </row>
    <row r="898" spans="1749:1763" ht="9.75" customHeight="1">
      <c r="BOG898" s="146"/>
      <c r="BOH898" s="146"/>
      <c r="BOI898" s="146"/>
      <c r="BOJ898" s="146"/>
      <c r="BOK898" s="146"/>
      <c r="BOL898" s="146"/>
      <c r="BOM898" s="146"/>
      <c r="BON898" s="146"/>
      <c r="BOO898" s="146"/>
      <c r="BOP898" s="146"/>
      <c r="BOQ898" s="146"/>
      <c r="BOR898" s="146"/>
      <c r="BOS898" s="146"/>
    </row>
    <row r="899" spans="1749:1763" ht="9.75" customHeight="1">
      <c r="BOG899" s="146"/>
      <c r="BOH899" s="146"/>
      <c r="BOI899" s="146"/>
      <c r="BOJ899" s="146"/>
      <c r="BOK899" s="146"/>
      <c r="BOL899" s="146"/>
      <c r="BOM899" s="146"/>
      <c r="BON899" s="146"/>
      <c r="BOO899" s="146"/>
      <c r="BOP899" s="146"/>
      <c r="BOQ899" s="146"/>
      <c r="BOR899" s="146"/>
      <c r="BOS899" s="146"/>
    </row>
    <row r="900" spans="1749:1763" ht="9.75" customHeight="1">
      <c r="BOG900" s="146"/>
      <c r="BOH900" s="146"/>
      <c r="BOI900" s="146"/>
      <c r="BOJ900" s="146"/>
      <c r="BOK900" s="146"/>
      <c r="BOL900" s="146"/>
      <c r="BOM900" s="146"/>
      <c r="BON900" s="146"/>
      <c r="BOO900" s="146"/>
      <c r="BOP900" s="146"/>
      <c r="BOQ900" s="146"/>
      <c r="BOR900" s="146"/>
      <c r="BOS900" s="146" t="s">
        <v>566</v>
      </c>
    </row>
    <row r="901" spans="1749:1763" ht="9.75" customHeight="1">
      <c r="BOG901" s="146"/>
      <c r="BOH901" s="146"/>
      <c r="BOI901" s="146"/>
      <c r="BOJ901" s="146"/>
      <c r="BOK901" s="146"/>
      <c r="BOL901" s="146"/>
      <c r="BOM901" s="146"/>
      <c r="BON901" s="146"/>
      <c r="BOO901" s="146"/>
      <c r="BOP901" s="146"/>
      <c r="BOQ901" s="146"/>
      <c r="BOR901" s="146"/>
      <c r="BOS901" s="146" t="s">
        <v>567</v>
      </c>
    </row>
    <row r="902" spans="1749:1763" ht="9.75" customHeight="1">
      <c r="BOG902" s="146"/>
      <c r="BOH902" s="146"/>
      <c r="BOI902" s="146"/>
      <c r="BOJ902" s="146"/>
      <c r="BOK902" s="146"/>
      <c r="BOL902" s="146"/>
      <c r="BOM902" s="146"/>
      <c r="BON902" s="146"/>
      <c r="BOO902" s="146"/>
      <c r="BOP902" s="146"/>
      <c r="BOQ902" s="146"/>
      <c r="BOR902" s="146"/>
      <c r="BOS902" s="146" t="s">
        <v>568</v>
      </c>
    </row>
    <row r="903" spans="1749:1763" ht="9.75" customHeight="1">
      <c r="BOG903" s="146"/>
      <c r="BOH903" s="146"/>
      <c r="BOI903" s="146"/>
      <c r="BOJ903" s="146"/>
      <c r="BOK903" s="146"/>
      <c r="BOL903" s="146"/>
      <c r="BOM903" s="146"/>
      <c r="BON903" s="146"/>
      <c r="BOO903" s="146"/>
      <c r="BOP903" s="146"/>
      <c r="BOQ903" s="146"/>
      <c r="BOR903" s="146"/>
      <c r="BOS903" s="146" t="s">
        <v>569</v>
      </c>
    </row>
    <row r="904" spans="1749:1763" ht="9.75" customHeight="1">
      <c r="BOG904" s="146"/>
      <c r="BOH904" s="146"/>
      <c r="BOI904" s="146"/>
      <c r="BOJ904" s="146"/>
      <c r="BOK904" s="146"/>
      <c r="BOL904" s="146"/>
      <c r="BOM904" s="146"/>
      <c r="BON904" s="146"/>
      <c r="BOO904" s="146"/>
      <c r="BOP904" s="146"/>
      <c r="BOQ904" s="146"/>
      <c r="BOR904" s="146"/>
      <c r="BOS904" s="146" t="s">
        <v>570</v>
      </c>
    </row>
    <row r="905" spans="1749:1763" ht="9.75" customHeight="1">
      <c r="BOG905" s="146"/>
      <c r="BOH905" s="146"/>
      <c r="BOI905" s="146"/>
      <c r="BOJ905" s="146"/>
      <c r="BOK905" s="146"/>
      <c r="BOL905" s="146"/>
      <c r="BOM905" s="146"/>
      <c r="BON905" s="146"/>
      <c r="BOO905" s="146"/>
      <c r="BOP905" s="146"/>
      <c r="BOQ905" s="146"/>
      <c r="BOR905" s="146"/>
      <c r="BOS905" s="146" t="s">
        <v>541</v>
      </c>
    </row>
    <row r="908" spans="1749:1763" ht="10.5" customHeight="1">
      <c r="BOU908" s="156" t="s">
        <v>571</v>
      </c>
    </row>
    <row r="909" spans="1749:1763" ht="9.75" customHeight="1">
      <c r="BOU909" s="102" t="s">
        <v>572</v>
      </c>
    </row>
    <row r="910" spans="1749:1763" ht="19.5" customHeight="1">
      <c r="BOU910" s="102" t="s">
        <v>573</v>
      </c>
    </row>
    <row r="911" spans="1749:1763" ht="9.75" customHeight="1">
      <c r="BOU911" s="102" t="s">
        <v>574</v>
      </c>
    </row>
    <row r="912" spans="1749:1763" ht="9.75" customHeight="1">
      <c r="BOU912" s="102" t="s">
        <v>575</v>
      </c>
    </row>
    <row r="913" spans="1763:1763" ht="9.75" customHeight="1">
      <c r="BOU913" s="102" t="s">
        <v>576</v>
      </c>
    </row>
    <row r="914" spans="1763:1763" ht="9.75" customHeight="1">
      <c r="BOU914" s="13" t="s">
        <v>484</v>
      </c>
    </row>
  </sheetData>
  <mergeCells count="20">
    <mergeCell ref="B2:I2"/>
    <mergeCell ref="B7:H7"/>
    <mergeCell ref="B1:I1"/>
    <mergeCell ref="BLW638:BLY638"/>
    <mergeCell ref="BLQ642:BLQ646"/>
    <mergeCell ref="C3:H3"/>
    <mergeCell ref="AC7:AH7"/>
    <mergeCell ref="E5:G5"/>
    <mergeCell ref="J1:K4"/>
    <mergeCell ref="U5:V5"/>
    <mergeCell ref="C4:H4"/>
    <mergeCell ref="AI7:AL7"/>
    <mergeCell ref="J7:AB7"/>
    <mergeCell ref="BOO888:BOQ888"/>
    <mergeCell ref="BOG893:BOG897"/>
    <mergeCell ref="W5:X5"/>
    <mergeCell ref="I5:N5"/>
    <mergeCell ref="O5:P5"/>
    <mergeCell ref="Q5:R5"/>
    <mergeCell ref="BMX752:BMZ752"/>
  </mergeCells>
  <conditionalFormatting sqref="AG9:AG54">
    <cfRule type="containsText" dxfId="1316" priority="6" operator="containsText" text="BAJO">
      <formula>NOT(ISERROR(SEARCH("BAJO",AG9)))</formula>
    </cfRule>
    <cfRule type="containsText" dxfId="1315" priority="7" operator="containsText" text="MODERADO">
      <formula>NOT(ISERROR(SEARCH("MODERADO",AG9)))</formula>
    </cfRule>
    <cfRule type="containsText" dxfId="1314" priority="8" operator="containsText" text="ALTO">
      <formula>NOT(ISERROR(SEARCH("ALTO",AG9)))</formula>
    </cfRule>
    <cfRule type="containsText" dxfId="1313" priority="9" operator="containsText" text="EXTREMO">
      <formula>NOT(ISERROR(SEARCH("EXTREMO",AG9)))</formula>
    </cfRule>
  </conditionalFormatting>
  <conditionalFormatting sqref="CL9:CP54">
    <cfRule type="containsText" dxfId="1312" priority="2" operator="containsText" text="BAJO">
      <formula>NOT(ISERROR(SEARCH("BAJO",CL9)))</formula>
    </cfRule>
  </conditionalFormatting>
  <conditionalFormatting sqref="CP9:CP54">
    <cfRule type="containsText" dxfId="1311" priority="3" operator="containsText" text="MODERADO">
      <formula>NOT(ISERROR(SEARCH("MODERADO",CP9)))</formula>
    </cfRule>
    <cfRule type="containsText" dxfId="1310" priority="4" operator="containsText" text="ALTO">
      <formula>NOT(ISERROR(SEARCH("ALTO",CP9)))</formula>
    </cfRule>
    <cfRule type="containsText" dxfId="1309" priority="5" operator="containsText" text="EXTREMO">
      <formula>NOT(ISERROR(SEARCH("EXTREMO",CP9)))</formula>
    </cfRule>
  </conditionalFormatting>
  <conditionalFormatting sqref="DB9:DC9">
    <cfRule type="containsText" dxfId="1308" priority="103" operator="containsText" text="ALTO">
      <formula>NOT(ISERROR(SEARCH("ALTO",DB9)))</formula>
    </cfRule>
    <cfRule type="containsText" dxfId="1307" priority="102" operator="containsText" text="MODERADO">
      <formula>NOT(ISERROR(SEARCH("MODERADO",DB9)))</formula>
    </cfRule>
    <cfRule type="containsText" dxfId="1306" priority="104" operator="containsText" text="EXTREMO">
      <formula>NOT(ISERROR(SEARCH("EXTREMO",DB9)))</formula>
    </cfRule>
  </conditionalFormatting>
  <conditionalFormatting sqref="DB10:DC38">
    <cfRule type="containsText" dxfId="1305" priority="28" operator="containsText" text="MODERADO">
      <formula>NOT(ISERROR(SEARCH("MODERADO",DB10)))</formula>
    </cfRule>
    <cfRule type="containsText" dxfId="1304" priority="30" operator="containsText" text="EXTREMO">
      <formula>NOT(ISERROR(SEARCH("EXTREMO",DB10)))</formula>
    </cfRule>
    <cfRule type="containsText" dxfId="1303" priority="29" operator="containsText" text="ALTO">
      <formula>NOT(ISERROR(SEARCH("ALTO",DB10)))</formula>
    </cfRule>
  </conditionalFormatting>
  <conditionalFormatting sqref="DJ9:DK38">
    <cfRule type="containsText" dxfId="1302" priority="43" operator="containsText" text="MODERADO">
      <formula>NOT(ISERROR(SEARCH("MODERADO",DJ9)))</formula>
    </cfRule>
    <cfRule type="containsText" dxfId="1301" priority="44" operator="containsText" text="ALTO">
      <formula>NOT(ISERROR(SEARCH("ALTO",DJ9)))</formula>
    </cfRule>
    <cfRule type="containsText" dxfId="1300" priority="45" operator="containsText" text="EXTREMO">
      <formula>NOT(ISERROR(SEARCH("EXTREMO",DJ9)))</formula>
    </cfRule>
  </conditionalFormatting>
  <conditionalFormatting sqref="DQ9:DR38">
    <cfRule type="containsText" dxfId="1299" priority="42" operator="containsText" text="EXTREMO">
      <formula>NOT(ISERROR(SEARCH("EXTREMO",DQ9)))</formula>
    </cfRule>
    <cfRule type="containsText" dxfId="1298" priority="41" operator="containsText" text="ALTO">
      <formula>NOT(ISERROR(SEARCH("ALTO",DQ9)))</formula>
    </cfRule>
    <cfRule type="containsText" dxfId="1297" priority="40" operator="containsText" text="MODERADO">
      <formula>NOT(ISERROR(SEARCH("MODERADO",DQ9)))</formula>
    </cfRule>
  </conditionalFormatting>
  <conditionalFormatting sqref="DX9:DY38">
    <cfRule type="containsText" dxfId="1296" priority="37" operator="containsText" text="MODERADO">
      <formula>NOT(ISERROR(SEARCH("MODERADO",DX9)))</formula>
    </cfRule>
    <cfRule type="containsText" dxfId="1295" priority="38" operator="containsText" text="ALTO">
      <formula>NOT(ISERROR(SEARCH("ALTO",DX9)))</formula>
    </cfRule>
    <cfRule type="containsText" dxfId="1294" priority="39" operator="containsText" text="EXTREMO">
      <formula>NOT(ISERROR(SEARCH("EXTREMO",DX9)))</formula>
    </cfRule>
  </conditionalFormatting>
  <conditionalFormatting sqref="EE9:EF38">
    <cfRule type="containsText" dxfId="1293" priority="34" operator="containsText" text="MODERADO">
      <formula>NOT(ISERROR(SEARCH("MODERADO",EE9)))</formula>
    </cfRule>
    <cfRule type="containsText" dxfId="1292" priority="35" operator="containsText" text="ALTO">
      <formula>NOT(ISERROR(SEARCH("ALTO",EE9)))</formula>
    </cfRule>
    <cfRule type="containsText" dxfId="1291" priority="36" operator="containsText" text="EXTREMO">
      <formula>NOT(ISERROR(SEARCH("EXTREMO",EE9)))</formula>
    </cfRule>
  </conditionalFormatting>
  <conditionalFormatting sqref="EL9:EM38">
    <cfRule type="containsText" dxfId="1290" priority="31" operator="containsText" text="MODERADO">
      <formula>NOT(ISERROR(SEARCH("MODERADO",EL9)))</formula>
    </cfRule>
    <cfRule type="containsText" dxfId="1289" priority="32" operator="containsText" text="ALTO">
      <formula>NOT(ISERROR(SEARCH("ALTO",EL9)))</formula>
    </cfRule>
    <cfRule type="containsText" dxfId="1288" priority="33" operator="containsText" text="EXTREMO">
      <formula>NOT(ISERROR(SEARCH("EXTREMO",EL9)))</formula>
    </cfRule>
  </conditionalFormatting>
  <conditionalFormatting sqref="ER9:EU10 EY9:FB10 FF9:FI10 FM9:FP10 FT9:FW10 GA9:GD10">
    <cfRule type="containsText" dxfId="1287" priority="101" operator="containsText" text="BAJO">
      <formula>NOT(ISERROR(SEARCH("BAJO",ER9)))</formula>
    </cfRule>
  </conditionalFormatting>
  <conditionalFormatting sqref="ER11:EU38 EY11:FB38 FF11:FI38 FM11:FP38 FT11:FW38 GA11:GD38 DI9:DL38 DP9:DS38 DW9:DZ38 ED9:EG38 EK9:EN38 DB9:DD38 DF9:DF38 DN9:DN38 DU9:DU38 EB9:EB38 EI9:EI38 EP9:EP38 EW9:EW38 FD9:FD38 FK9:FK38 FR9:FR38 FY9:FY38 GF9:GF38 GH9:GI38">
    <cfRule type="containsText" dxfId="1286" priority="64" operator="containsText" text="BAJO">
      <formula>NOT(ISERROR(SEARCH("BAJO",DB9)))</formula>
    </cfRule>
  </conditionalFormatting>
  <conditionalFormatting sqref="ES9:ET9">
    <cfRule type="containsText" dxfId="1285" priority="99" operator="containsText" text="ALTO">
      <formula>NOT(ISERROR(SEARCH("ALTO",ES9)))</formula>
    </cfRule>
    <cfRule type="containsText" dxfId="1284" priority="98" operator="containsText" text="MODERADO">
      <formula>NOT(ISERROR(SEARCH("MODERADO",ES9)))</formula>
    </cfRule>
    <cfRule type="containsText" dxfId="1283" priority="100" operator="containsText" text="EXTREMO">
      <formula>NOT(ISERROR(SEARCH("EXTREMO",ES9)))</formula>
    </cfRule>
  </conditionalFormatting>
  <conditionalFormatting sqref="ES9:ET10">
    <cfRule type="containsText" dxfId="1282" priority="80" operator="containsText" text="MODERADO">
      <formula>NOT(ISERROR(SEARCH("MODERADO",ES9)))</formula>
    </cfRule>
    <cfRule type="containsText" dxfId="1281" priority="82" operator="containsText" text="EXTREMO">
      <formula>NOT(ISERROR(SEARCH("EXTREMO",ES9)))</formula>
    </cfRule>
    <cfRule type="containsText" dxfId="1280" priority="81" operator="containsText" text="ALTO">
      <formula>NOT(ISERROR(SEARCH("ALTO",ES9)))</formula>
    </cfRule>
  </conditionalFormatting>
  <conditionalFormatting sqref="ES10:ET38">
    <cfRule type="containsText" dxfId="1279" priority="62" operator="containsText" text="ALTO">
      <formula>NOT(ISERROR(SEARCH("ALTO",ES10)))</formula>
    </cfRule>
    <cfRule type="containsText" dxfId="1278" priority="61" operator="containsText" text="MODERADO">
      <formula>NOT(ISERROR(SEARCH("MODERADO",ES10)))</formula>
    </cfRule>
    <cfRule type="containsText" dxfId="1277" priority="63" operator="containsText" text="EXTREMO">
      <formula>NOT(ISERROR(SEARCH("EXTREMO",ES10)))</formula>
    </cfRule>
  </conditionalFormatting>
  <conditionalFormatting sqref="ES11:ET38">
    <cfRule type="containsText" dxfId="1276" priority="25" operator="containsText" text="MODERADO">
      <formula>NOT(ISERROR(SEARCH("MODERADO",ES11)))</formula>
    </cfRule>
    <cfRule type="containsText" dxfId="1275" priority="27" operator="containsText" text="EXTREMO">
      <formula>NOT(ISERROR(SEARCH("EXTREMO",ES11)))</formula>
    </cfRule>
    <cfRule type="containsText" dxfId="1274" priority="26" operator="containsText" text="ALTO">
      <formula>NOT(ISERROR(SEARCH("ALTO",ES11)))</formula>
    </cfRule>
  </conditionalFormatting>
  <conditionalFormatting sqref="EZ9:FA9">
    <cfRule type="containsText" dxfId="1273" priority="96" operator="containsText" text="ALTO">
      <formula>NOT(ISERROR(SEARCH("ALTO",EZ9)))</formula>
    </cfRule>
    <cfRule type="containsText" dxfId="1272" priority="95" operator="containsText" text="MODERADO">
      <formula>NOT(ISERROR(SEARCH("MODERADO",EZ9)))</formula>
    </cfRule>
    <cfRule type="containsText" dxfId="1271" priority="97" operator="containsText" text="EXTREMO">
      <formula>NOT(ISERROR(SEARCH("EXTREMO",EZ9)))</formula>
    </cfRule>
  </conditionalFormatting>
  <conditionalFormatting sqref="EZ9:FA10">
    <cfRule type="containsText" dxfId="1270" priority="79" operator="containsText" text="EXTREMO">
      <formula>NOT(ISERROR(SEARCH("EXTREMO",EZ9)))</formula>
    </cfRule>
    <cfRule type="containsText" dxfId="1269" priority="78" operator="containsText" text="ALTO">
      <formula>NOT(ISERROR(SEARCH("ALTO",EZ9)))</formula>
    </cfRule>
    <cfRule type="containsText" dxfId="1268" priority="77" operator="containsText" text="MODERADO">
      <formula>NOT(ISERROR(SEARCH("MODERADO",EZ9)))</formula>
    </cfRule>
  </conditionalFormatting>
  <conditionalFormatting sqref="EZ10:FA38">
    <cfRule type="containsText" dxfId="1267" priority="59" operator="containsText" text="ALTO">
      <formula>NOT(ISERROR(SEARCH("ALTO",EZ10)))</formula>
    </cfRule>
    <cfRule type="containsText" dxfId="1266" priority="58" operator="containsText" text="MODERADO">
      <formula>NOT(ISERROR(SEARCH("MODERADO",EZ10)))</formula>
    </cfRule>
    <cfRule type="containsText" dxfId="1265" priority="60" operator="containsText" text="EXTREMO">
      <formula>NOT(ISERROR(SEARCH("EXTREMO",EZ10)))</formula>
    </cfRule>
  </conditionalFormatting>
  <conditionalFormatting sqref="EZ11:FA38">
    <cfRule type="containsText" dxfId="1264" priority="24" operator="containsText" text="EXTREMO">
      <formula>NOT(ISERROR(SEARCH("EXTREMO",EZ11)))</formula>
    </cfRule>
    <cfRule type="containsText" dxfId="1263" priority="23" operator="containsText" text="ALTO">
      <formula>NOT(ISERROR(SEARCH("ALTO",EZ11)))</formula>
    </cfRule>
    <cfRule type="containsText" dxfId="1262" priority="22" operator="containsText" text="MODERADO">
      <formula>NOT(ISERROR(SEARCH("MODERADO",EZ11)))</formula>
    </cfRule>
  </conditionalFormatting>
  <conditionalFormatting sqref="FG9:FH9">
    <cfRule type="containsText" dxfId="1261" priority="94" operator="containsText" text="EXTREMO">
      <formula>NOT(ISERROR(SEARCH("EXTREMO",FG9)))</formula>
    </cfRule>
    <cfRule type="containsText" dxfId="1260" priority="92" operator="containsText" text="MODERADO">
      <formula>NOT(ISERROR(SEARCH("MODERADO",FG9)))</formula>
    </cfRule>
    <cfRule type="containsText" dxfId="1259" priority="93" operator="containsText" text="ALTO">
      <formula>NOT(ISERROR(SEARCH("ALTO",FG9)))</formula>
    </cfRule>
  </conditionalFormatting>
  <conditionalFormatting sqref="FG9:FH10">
    <cfRule type="containsText" dxfId="1258" priority="74" operator="containsText" text="MODERADO">
      <formula>NOT(ISERROR(SEARCH("MODERADO",FG9)))</formula>
    </cfRule>
    <cfRule type="containsText" dxfId="1257" priority="75" operator="containsText" text="ALTO">
      <formula>NOT(ISERROR(SEARCH("ALTO",FG9)))</formula>
    </cfRule>
    <cfRule type="containsText" dxfId="1256" priority="76" operator="containsText" text="EXTREMO">
      <formula>NOT(ISERROR(SEARCH("EXTREMO",FG9)))</formula>
    </cfRule>
  </conditionalFormatting>
  <conditionalFormatting sqref="FG10:FH38">
    <cfRule type="containsText" dxfId="1255" priority="55" operator="containsText" text="MODERADO">
      <formula>NOT(ISERROR(SEARCH("MODERADO",FG10)))</formula>
    </cfRule>
    <cfRule type="containsText" dxfId="1254" priority="56" operator="containsText" text="ALTO">
      <formula>NOT(ISERROR(SEARCH("ALTO",FG10)))</formula>
    </cfRule>
    <cfRule type="containsText" dxfId="1253" priority="57" operator="containsText" text="EXTREMO">
      <formula>NOT(ISERROR(SEARCH("EXTREMO",FG10)))</formula>
    </cfRule>
  </conditionalFormatting>
  <conditionalFormatting sqref="FG11:FH38">
    <cfRule type="containsText" dxfId="1252" priority="19" operator="containsText" text="MODERADO">
      <formula>NOT(ISERROR(SEARCH("MODERADO",FG11)))</formula>
    </cfRule>
    <cfRule type="containsText" dxfId="1251" priority="21" operator="containsText" text="EXTREMO">
      <formula>NOT(ISERROR(SEARCH("EXTREMO",FG11)))</formula>
    </cfRule>
    <cfRule type="containsText" dxfId="1250" priority="20" operator="containsText" text="ALTO">
      <formula>NOT(ISERROR(SEARCH("ALTO",FG11)))</formula>
    </cfRule>
  </conditionalFormatting>
  <conditionalFormatting sqref="FN9:FO9">
    <cfRule type="containsText" dxfId="1249" priority="89" operator="containsText" text="MODERADO">
      <formula>NOT(ISERROR(SEARCH("MODERADO",FN9)))</formula>
    </cfRule>
    <cfRule type="containsText" dxfId="1248" priority="90" operator="containsText" text="ALTO">
      <formula>NOT(ISERROR(SEARCH("ALTO",FN9)))</formula>
    </cfRule>
    <cfRule type="containsText" dxfId="1247" priority="91" operator="containsText" text="EXTREMO">
      <formula>NOT(ISERROR(SEARCH("EXTREMO",FN9)))</formula>
    </cfRule>
  </conditionalFormatting>
  <conditionalFormatting sqref="FN9:FO10">
    <cfRule type="containsText" dxfId="1246" priority="72" operator="containsText" text="ALTO">
      <formula>NOT(ISERROR(SEARCH("ALTO",FN9)))</formula>
    </cfRule>
    <cfRule type="containsText" dxfId="1245" priority="73" operator="containsText" text="EXTREMO">
      <formula>NOT(ISERROR(SEARCH("EXTREMO",FN9)))</formula>
    </cfRule>
    <cfRule type="containsText" dxfId="1244" priority="71" operator="containsText" text="MODERADO">
      <formula>NOT(ISERROR(SEARCH("MODERADO",FN9)))</formula>
    </cfRule>
  </conditionalFormatting>
  <conditionalFormatting sqref="FN10:FO38">
    <cfRule type="containsText" dxfId="1243" priority="53" operator="containsText" text="ALTO">
      <formula>NOT(ISERROR(SEARCH("ALTO",FN10)))</formula>
    </cfRule>
    <cfRule type="containsText" dxfId="1242" priority="54" operator="containsText" text="EXTREMO">
      <formula>NOT(ISERROR(SEARCH("EXTREMO",FN10)))</formula>
    </cfRule>
    <cfRule type="containsText" dxfId="1241" priority="52" operator="containsText" text="MODERADO">
      <formula>NOT(ISERROR(SEARCH("MODERADO",FN10)))</formula>
    </cfRule>
  </conditionalFormatting>
  <conditionalFormatting sqref="FN11:FO38">
    <cfRule type="containsText" dxfId="1240" priority="18" operator="containsText" text="EXTREMO">
      <formula>NOT(ISERROR(SEARCH("EXTREMO",FN11)))</formula>
    </cfRule>
    <cfRule type="containsText" dxfId="1239" priority="16" operator="containsText" text="MODERADO">
      <formula>NOT(ISERROR(SEARCH("MODERADO",FN11)))</formula>
    </cfRule>
    <cfRule type="containsText" dxfId="1238" priority="17" operator="containsText" text="ALTO">
      <formula>NOT(ISERROR(SEARCH("ALTO",FN11)))</formula>
    </cfRule>
  </conditionalFormatting>
  <conditionalFormatting sqref="FU9:FV9">
    <cfRule type="containsText" dxfId="1237" priority="86" operator="containsText" text="MODERADO">
      <formula>NOT(ISERROR(SEARCH("MODERADO",FU9)))</formula>
    </cfRule>
    <cfRule type="containsText" dxfId="1236" priority="87" operator="containsText" text="ALTO">
      <formula>NOT(ISERROR(SEARCH("ALTO",FU9)))</formula>
    </cfRule>
    <cfRule type="containsText" dxfId="1235" priority="88" operator="containsText" text="EXTREMO">
      <formula>NOT(ISERROR(SEARCH("EXTREMO",FU9)))</formula>
    </cfRule>
  </conditionalFormatting>
  <conditionalFormatting sqref="FU9:FV10">
    <cfRule type="containsText" dxfId="1234" priority="68" operator="containsText" text="MODERADO">
      <formula>NOT(ISERROR(SEARCH("MODERADO",FU9)))</formula>
    </cfRule>
    <cfRule type="containsText" dxfId="1233" priority="70" operator="containsText" text="EXTREMO">
      <formula>NOT(ISERROR(SEARCH("EXTREMO",FU9)))</formula>
    </cfRule>
    <cfRule type="containsText" dxfId="1232" priority="69" operator="containsText" text="ALTO">
      <formula>NOT(ISERROR(SEARCH("ALTO",FU9)))</formula>
    </cfRule>
  </conditionalFormatting>
  <conditionalFormatting sqref="FU10:FV38">
    <cfRule type="containsText" dxfId="1231" priority="49" operator="containsText" text="MODERADO">
      <formula>NOT(ISERROR(SEARCH("MODERADO",FU10)))</formula>
    </cfRule>
    <cfRule type="containsText" dxfId="1230" priority="50" operator="containsText" text="ALTO">
      <formula>NOT(ISERROR(SEARCH("ALTO",FU10)))</formula>
    </cfRule>
    <cfRule type="containsText" dxfId="1229" priority="51" operator="containsText" text="EXTREMO">
      <formula>NOT(ISERROR(SEARCH("EXTREMO",FU10)))</formula>
    </cfRule>
  </conditionalFormatting>
  <conditionalFormatting sqref="FU11:FV38">
    <cfRule type="containsText" dxfId="1228" priority="15" operator="containsText" text="EXTREMO">
      <formula>NOT(ISERROR(SEARCH("EXTREMO",FU11)))</formula>
    </cfRule>
    <cfRule type="containsText" dxfId="1227" priority="13" operator="containsText" text="MODERADO">
      <formula>NOT(ISERROR(SEARCH("MODERADO",FU11)))</formula>
    </cfRule>
    <cfRule type="containsText" dxfId="1226" priority="14" operator="containsText" text="ALTO">
      <formula>NOT(ISERROR(SEARCH("ALTO",FU11)))</formula>
    </cfRule>
  </conditionalFormatting>
  <conditionalFormatting sqref="GB9:GC9">
    <cfRule type="containsText" dxfId="1225" priority="83" operator="containsText" text="MODERADO">
      <formula>NOT(ISERROR(SEARCH("MODERADO",GB9)))</formula>
    </cfRule>
    <cfRule type="containsText" dxfId="1224" priority="84" operator="containsText" text="ALTO">
      <formula>NOT(ISERROR(SEARCH("ALTO",GB9)))</formula>
    </cfRule>
    <cfRule type="containsText" dxfId="1223" priority="85" operator="containsText" text="EXTREMO">
      <formula>NOT(ISERROR(SEARCH("EXTREMO",GB9)))</formula>
    </cfRule>
  </conditionalFormatting>
  <conditionalFormatting sqref="GB9:GC10">
    <cfRule type="containsText" dxfId="1222" priority="65" operator="containsText" text="MODERADO">
      <formula>NOT(ISERROR(SEARCH("MODERADO",GB9)))</formula>
    </cfRule>
    <cfRule type="containsText" dxfId="1221" priority="67" operator="containsText" text="EXTREMO">
      <formula>NOT(ISERROR(SEARCH("EXTREMO",GB9)))</formula>
    </cfRule>
    <cfRule type="containsText" dxfId="1220" priority="66" operator="containsText" text="ALTO">
      <formula>NOT(ISERROR(SEARCH("ALTO",GB9)))</formula>
    </cfRule>
  </conditionalFormatting>
  <conditionalFormatting sqref="GB10:GC38">
    <cfRule type="containsText" dxfId="1219" priority="47" operator="containsText" text="ALTO">
      <formula>NOT(ISERROR(SEARCH("ALTO",GB10)))</formula>
    </cfRule>
    <cfRule type="containsText" dxfId="1218" priority="46" operator="containsText" text="MODERADO">
      <formula>NOT(ISERROR(SEARCH("MODERADO",GB10)))</formula>
    </cfRule>
    <cfRule type="containsText" dxfId="1217" priority="48" operator="containsText" text="EXTREMO">
      <formula>NOT(ISERROR(SEARCH("EXTREMO",GB10)))</formula>
    </cfRule>
  </conditionalFormatting>
  <conditionalFormatting sqref="GB11:GC38">
    <cfRule type="containsText" dxfId="1216" priority="10" operator="containsText" text="MODERADO">
      <formula>NOT(ISERROR(SEARCH("MODERADO",GB11)))</formula>
    </cfRule>
    <cfRule type="containsText" dxfId="1215" priority="12" operator="containsText" text="EXTREMO">
      <formula>NOT(ISERROR(SEARCH("EXTREMO",GB11)))</formula>
    </cfRule>
    <cfRule type="containsText" dxfId="1214" priority="11" operator="containsText" text="ALTO">
      <formula>NOT(ISERROR(SEARCH("ALTO",GB11)))</formula>
    </cfRule>
  </conditionalFormatting>
  <dataValidations count="19">
    <dataValidation type="list" allowBlank="1" showInputMessage="1" sqref="E15:E16 E18 E24" xr:uid="{00000000-0002-0000-0500-000000000000}">
      <formula1>$BMH$616:$BMH$627</formula1>
      <formula2>0</formula2>
    </dataValidation>
    <dataValidation type="list" allowBlank="1" showInputMessage="1" showErrorMessage="1" sqref="J9:AB54 BQN39 BVL9 CAA39 CFH9 CJN39 CPD9 CTA39 CYZ9 DCN39 DIV9 DMA39 DSR9 DVN39 ECN9 EFA39 EMJ9 EON39 EWF9 EYA39 FGB9 FHN39 FPX9 FRA39 FZT9 GAN39 GJP9 GKA39 GTL9 GTN39 HDA39 HDH9 HMN39 HND9 HWA39 HWZ9 IFN39 IGV9 IPA39 IQR9 IYN39 JAN9 JIA39 JKJ9 JRN39 JUF9 KBA39 KEB9 KKN39 KNX9 KUA39 KXT9 LDN39 LHP9 LNA39 LRL9 LWN39 MBH9 MGA39 MLD9 MPN39 MUZ9 MZA39 NEV9 NIN39 NOR9 NSA39 NYN9 OBN39 OIJ9 OLA39 OSF9 OUN39 PCB9 PEA39 PLX9 PNN39 PVT9 PXA39 QFP9 QGN39 QPL9 QQA39 QZH9 QZN39 RJA39 RJD9 RSN39 RSZ9 SCA39 SCV9 SLN39 SMR9 SVA39 SWN9 TEN39 TGJ9 TOA39 TQF9 TXN39 UAB9 UHA39 UJX9 UQN39 UTT9 VAA39 VDP9 VJN39 VNL9 VTA39 VXH9 WCN39 WHD9 WQZ9 XAV9" xr:uid="{00000000-0002-0000-0500-000001000000}">
      <formula1>SINO</formula1>
      <formula2>0</formula2>
    </dataValidation>
    <dataValidation type="whole" allowBlank="1" showInputMessage="1" showErrorMessage="1" sqref="BQD39 BUW9 BZQ39 CES9 CJD39 COO9 CSQ39 CYK9 DCD39 DIG9 DLQ39 DSC9 DVD39 EBY9 EEQ39 ELU9 EOD39 EVQ9 EXQ39 FFM9 FHD39 FPI9 FQQ39 FZE9 GAD39 GJA9 GJQ39 GSW9 GTD39 HCQ39 HCS9 HMD39 HMO9 HVQ39 HWK9 IFD39 IGG9 IOQ39 IQC9 IYD39 IZY9 JHQ39 JJU9 JRD39 JTQ9 KAQ39 KDM9 KKD39 KNI9 KTQ39 KXE9 LDD39 LHA9 LMQ39 LQW9 LWD39 MAS9 MFQ39 MKO9 MPD39 MUK9 MYQ39 NEG9 NID39 NOC9 NRQ39 NXY9 OBD39 OHU9 OKQ39 ORQ9 OUD39 PBM9 PDQ39 PLI9 PND39 PVE9 PWQ39 QFA9 QGD39 QOW9 QPQ39 QYS9 QZD39 RIO9 RIQ39 RSD39 RSK9 SBQ39 SCG9 SLD39 SMC9 SUQ39 SVY9 TED39 TFU9 TNQ39 TPQ9 TXD39 TZM9 UGQ39 UJI9 UQD39 UTE9 UZQ39 VDA9 VJD39 VMW9 VSQ39 VWS9 WCD39 WGO9 WQK9 XAG9" xr:uid="{00000000-0002-0000-0500-000002000000}">
      <formula1>0</formula1>
      <formula2>100</formula2>
    </dataValidation>
    <dataValidation showInputMessage="1" showErrorMessage="1" sqref="BQF39:BQG39 BUZ9:BVD9 BZS39:BZT39 CEV9:CEZ9 CJF39:CJG39 COR9:COV9 CSS39:CST39 CYN9:CYR9 DCF39:DCG39 DIJ9:DIN9 DLS39:DLT39 DSF9:DSJ9 DVF39:DVG39 ECB9:ECF9 EES39:EET39 ELX9:EMB9 EOF39:EOG39 EVT9:EVX9 EXS39:EXT39 FFP9:FFT9 FHF39:FHG39 FPL9:FPP9 FQS39:FQT39 FZH9:FZL9 GAF39:GAG39 GJD9:GJH9 GJS39:GJT39 GSZ9:GTD9 GTF39:GTG39 HCS39:HCT39 HCV9:HCZ9 HMF39:HMG39 HMR9:HMV9 HVS39:HVT39 HWN9:HWR9 IFF39:IFG39 IGJ9:IGN9 IOS39:IOT39 IQF9:IQJ9 IYF39:IYG39 JAB9:JAF9 JHS39:JHT39 JJX9:JKB9 JRF39:JRG39 JTT9:JTX9 KAS39:KAT39 KDP9:KDT9 KKF39:KKG39 KNL9:KNP9 KTS39:KTT39 KXH9:KXL9 LDF39:LDG39 LHD9:LHH9 LMS39:LMT39 LQZ9:LRD9 LWF39:LWG39 MAV9:MAZ9 MFS39:MFT39 MKR9:MKV9 MPF39:MPG39 MUN9:MUR9 MYS39:MYT39 NEJ9:NEN9 NIF39:NIG39 NOF9:NOJ9 NRS39:NRT39 NYB9:NYF9 OBF39:OBG39 OHX9:OIB9 OKS39:OKT39 ORT9:ORX9 OUF39:OUG39 PBP9:PBT9 PDS39:PDT39 PLL9:PLP9 PNF39:PNG39 PVH9:PVL9 PWS39:PWT39 QFD9:QFH9 QGF39:QGG39 QOZ9:QPD9 QPS39:QPT39 QYV9:QYZ9 QZF39:QZG39 RIR9:RIV9 RIS39:RIT39 RSF39:RSG39 RSN9:RSR9 SBS39:SBT39 SCJ9:SCN9 SLF39:SLG39 SMF9:SMJ9 SUS39:SUT39 SWB9:SWF9 TEF39:TEG39 TFX9:TGB9 TNS39:TNT39 TPT9:TPX9 TXF39:TXG39 TZP9:TZT9 UGS39:UGT39 UJL9:UJP9 UQF39:UQG39 UTH9:UTL9 UZS39:UZT39 VDD9:VDH9 VJF39:VJG39 VMZ9:VND9 VSS39:VST39 VWV9:VWZ9 WCF39:WCG39 WGR9:WGV9 WQN9:WQR9 XAJ9:XAN9" xr:uid="{00000000-0002-0000-0500-000003000000}">
      <formula1>0</formula1>
      <formula2>0</formula2>
    </dataValidation>
    <dataValidation type="list" showInputMessage="1" showErrorMessage="1" errorTitle="Rechazado" error="Solo son validadas las opciones de la lista" sqref="AP9:AP54 AT9:AT54 AX9:AX54 BA34 BB9:BB33 BB35:BB54 BF10:BF38 BF40:BF54 BJ10:BJ38 BJ40:BJ54 BM34 BN9:BN33 BN35:BN38 BQ34 BR9:BR33 BR35:BR38 BU34 BV9:BV33 BV35:BV38 BY34 BZ9:BZ33 BZ35:BZ38 CD9:CD38 CH9:CH38 CK9:CO38 CL39:CO54 CT9:CT54 CW9:CW38 BQE39 BUX9 BZR39 CET9 CJE39 COP9 CSR39 CYL9 DCE39 DIH9 DLR39 DSD9 DVE39 EBZ9 EER39 ELV9 EOE39 EVR9 EXR39 FFN9 FHE39 FPJ9 FQR39 FZF9 GAE39 GJB9 GJR39 GSX9 GTE39 HCR39 HCT9 HME39 HMP9 HVR39 HWL9 IFE39 IGH9 IOR39 IQD9 IYE39 IZZ9 JHR39 JJV9 JRE39 JTR9 KAR39 KDN9 KKE39 KNJ9 KTR39 KXF9 LDE39 LHB9 LMR39 LQX9 LWE39 MAT9 MFR39 MKP9 MPE39 MUL9 MYR39 NEH9 NIE39 NOD9 NRR39 NXZ9 OBE39 OHV9 OKR39 ORR9 OUE39 PBN9 PDR39 PLJ9 PNE39 PVF9 PWR39 QFB9 QGE39 QOX9 QPR39 QYT9 QZE39 RIP9 RIR39 RSE39 RSL9 SBR39 SCH9 SLE39 SMD9 SUR39 SVZ9 TEE39 TFV9 TNR39 TPR9 TXE39 TZN9 UGR39 UJJ9 UQE39 UTF9 UZR39 VDB9 VJE39 VMX9 VSR39 VWT9 WCE39 WGP9 WQL9 XAH9" xr:uid="{00000000-0002-0000-0500-000004000000}">
      <formula1>Efecto</formula1>
      <formula2>0</formula2>
    </dataValidation>
    <dataValidation type="list" allowBlank="1" showInputMessage="1" showErrorMessage="1" sqref="BPW39 BUL9 BZJ39 CEH9 CIW39 COD9 CSJ39 CXZ9 DBW39 DHV9 DLJ39 DRR9 DUW39 EBN9 EEJ39 ELJ9 ENW39 EVF9 EXJ39 FFB9 FGW39 FOX9 FQJ39 FYT9 FZW39 GIP9 GJJ39 GSL9 GSW39 HCH9 HCJ39 HLW39 HMD9 HVJ39 HVZ9 IEW39 IFV9 IOJ39 IPR9 IXW39 IZN9 JHJ39 JJJ9 JQW39 JTF9 KAJ39 KDB9 KJW39 KMX9 KTJ39 KWT9 LCW39 LGP9 LMJ39 LQL9 LVW39 MAH9 MFJ39 MKD9 MOW39 MTZ9 MYJ39 NDV9 NHW39 NNR9 NRJ39 NXN9 OAW39 OHJ9 OKJ39 ORF9 OTW39 PBB9 PDJ39 PKX9 PMW39 PUT9 PWJ39 QEP9 QFW39 QOL9 QPJ39 QYH9 QYW39 RID9 RIJ39 RRW39 RRZ9 SBJ39 SBV9 SKW39 SLR9 SUJ39 SVN9 TDW39 TFJ9 TNJ39 TPF9 TWW39 TZB9 UGJ39 UIX9 UPW39 UST9 UZJ39 VCP9 VIW39 VML9 VSJ39 VWH9 WBW39 WGD9 WPZ9 WZV9" xr:uid="{00000000-0002-0000-0500-000005000000}">
      <formula1>IMPACTO</formula1>
      <formula2>0</formula2>
    </dataValidation>
    <dataValidation type="list" allowBlank="1" showInputMessage="1" showErrorMessage="1" sqref="I9:I40 I41:I54 BPV39 BUK9 BZI39 CEG9 CIV39 COC9 CSI39 CXY9 DBV39 DHU9 DLI39 DRQ9 DUV39 EBM9 EEI39 ELI9 ENV39 EVE9 EXI39 FFA9 FGV39 FOW9 FQI39 FYS9 FZV39 GIO9 GJI39 GSK9 GSV39 HCG9 HCI39 HLV39 HMC9 HVI39 HVY9 IEV39 IFU9 IOI39 IPQ9 IXV39 IZM9 JHI39 JJI9 JQV39 JTE9 KAI39 KDA9 KJV39 KMW9 KTI39 KWS9 LCV39 LGO9 LMI39 LQK9 LVV39 MAG9 MFI39 MKC9 MOV39 MTY9 MYI39 NDU9 NHV39 NNQ9 NRI39 NXM9 OAV39 OHI9 OKI39 ORE9 OTV39 PBA9 PDI39 PKW9 PMV39 PUS9 PWI39 QEO9 QFV39 QOK9 QPI39 QYG9 QYV39 RIC9 RII39 RRV39 RRY9 SBI39 SBU9 SKV39 SLQ9 SUI39 SVM9 TDV39 TFI9 TNI39 TPE9 TWV39 TZA9 UGI39 UIW9 UPV39 USS9 UZI39 VCO9 VIV39 VMK9 VSI39 VWG9 WBV39 WGC9 WPY9 WZU9" xr:uid="{00000000-0002-0000-0500-000006000000}">
      <formula1>PROBAB</formula1>
      <formula2>0</formula2>
    </dataValidation>
    <dataValidation type="list" showInputMessage="1" showErrorMessage="1" sqref="AO9:AO54 AS9:AS54 AW9:AW54 AZ34 BA9:BA33 BA35:BA54 BE10:BE38 BE40:BE54 BI10:BI38 BI40:BI54 BL34 BM9:BM33 BM35:BM38 BP34 BQ9:BQ33 BQ35:BQ38 BT34 BU9:BU33 BU35:BU38 BX34 BY9:BY33 BY35:BY38 CC9:CC38 CG9:CG38 CJ9:CJ38" xr:uid="{00000000-0002-0000-0500-000007000000}">
      <formula1>TIP_CONTROL</formula1>
      <formula2>0</formula2>
    </dataValidation>
    <dataValidation type="list" sqref="CI9:CI38" xr:uid="{00000000-0002-0000-0500-000008000000}">
      <formula1>IMPLEMENT</formula1>
      <formula2>0</formula2>
    </dataValidation>
    <dataValidation showInputMessage="1" showErrorMessage="1" errorTitle="Rechazado" error="Solo son validadas las opciones de la lista" sqref="AK9:AL54 CP9:CQ54 CU9:CV54 CV55:CV64" xr:uid="{00000000-0002-0000-0500-000009000000}">
      <formula1>0</formula1>
      <formula2>0</formula2>
    </dataValidation>
    <dataValidation type="list" allowBlank="1" showInputMessage="1" sqref="F9:F54" xr:uid="{00000000-0002-0000-0500-00000A000000}">
      <formula1>TipoCau</formula1>
      <formula2>0</formula2>
    </dataValidation>
    <dataValidation type="list" allowBlank="1" showInputMessage="1" sqref="D9:D54" xr:uid="{00000000-0002-0000-0500-00000B000000}">
      <formula1>InternoExp</formula1>
      <formula2>0</formula2>
    </dataValidation>
    <dataValidation type="list" allowBlank="1" showInputMessage="1" sqref="E9:E14 E17 E19:E23 E25:E44 E47 E49:E53" xr:uid="{00000000-0002-0000-0500-00000C000000}">
      <formula1>ExternoExp</formula1>
      <formula2>0</formula2>
    </dataValidation>
    <dataValidation type="list" allowBlank="1" showInputMessage="1" sqref="H9:H54" xr:uid="{00000000-0002-0000-0500-00000D000000}">
      <formula1>TramitesSer</formula1>
      <formula2>0</formula2>
    </dataValidation>
    <dataValidation type="list" allowBlank="1" showInputMessage="1" showErrorMessage="1" sqref="G9:G54" xr:uid="{00000000-0002-0000-0500-00000E000000}">
      <formula1>consecuencias</formula1>
      <formula2>0</formula2>
    </dataValidation>
    <dataValidation type="list" allowBlank="1" showInputMessage="1" showErrorMessage="1" sqref="BMA650:BMA654" xr:uid="{00000000-0002-0000-0500-00000F000000}">
      <formula1>TipoCausa</formula1>
      <formula2>0</formula2>
    </dataValidation>
    <dataValidation type="list" showInputMessage="1" showErrorMessage="1" errorTitle="Rechazado" error="Solo son validadas las opciones de la lista" sqref="AM9:AM54 AQ9:AQ54 AU9:AU54 AY9:AY33 AY35:AY54 BB34 BC9:BK9 BC10:BC38 BC39:BJ39 BC40:BC54 BG10:BG38 BG40:BG54 BK10:BK33 BK35:BK38 BN34 BO9:BO33 BO35:BO38 BR34 BS9:BS33 BS35:BS38 BV34 BW9:BW33 BW35:BW38 BZ34 CA9:CA38 CE9:CE38" xr:uid="{00000000-0002-0000-0500-000010000000}">
      <formula1>FRECUENCY</formula1>
      <formula2>0</formula2>
    </dataValidation>
    <dataValidation type="list" showErrorMessage="1" sqref="AN9:AN54 AR9:AR54 AV9:AV54 AY34 AZ9:AZ33 AZ35:AZ54 BD10:BD38 BD40:BD54 BH10:BH38 BH40:BH54 BK34 BL9:BL33 BL35:BL38 BO34 BP9:BP33 BP35:BP38 BS34 BT9:BT33 BT35:BT38 BW34 BX9:BX33 BX35:BX38 CB9:CB38 CF9:CF38" xr:uid="{00000000-0002-0000-0500-000011000000}">
      <formula1>IMPLEMENT</formula1>
      <formula2>0</formula2>
    </dataValidation>
    <dataValidation type="list" allowBlank="1" showInputMessage="1" sqref="E45:E46 E48 E54" xr:uid="{00000000-0002-0000-0500-000012000000}">
      <formula1>$BMH$663:$BMH$674</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2F2F2"/>
  </sheetPr>
  <dimension ref="A1:XAO922"/>
  <sheetViews>
    <sheetView topLeftCell="AJ1" zoomScale="78" zoomScaleNormal="78" workbookViewId="0">
      <selection activeCell="CV10" sqref="CV10"/>
    </sheetView>
  </sheetViews>
  <sheetFormatPr baseColWidth="10" defaultColWidth="10.88671875" defaultRowHeight="10.199999999999999"/>
  <cols>
    <col min="1" max="1" width="4.88671875" style="13" customWidth="1"/>
    <col min="2" max="2" width="23.109375" style="13" customWidth="1"/>
    <col min="3" max="3" width="27.44140625" style="13" customWidth="1"/>
    <col min="4" max="4" width="23.88671875" style="13" customWidth="1"/>
    <col min="5" max="6" width="13.44140625" style="13" customWidth="1"/>
    <col min="7" max="8" width="23.88671875" style="13" customWidth="1"/>
    <col min="9" max="9" width="12" style="16" customWidth="1"/>
    <col min="10" max="28" width="9.6640625" style="16" customWidth="1"/>
    <col min="29" max="29" width="12.33203125" style="16" customWidth="1"/>
    <col min="30" max="30" width="6.33203125" style="16" customWidth="1"/>
    <col min="31" max="31" width="9.88671875" style="16" customWidth="1"/>
    <col min="32" max="32" width="5.88671875" style="13" customWidth="1"/>
    <col min="33" max="33" width="10.33203125" style="16" customWidth="1"/>
    <col min="34" max="34" width="6.44140625" style="7" customWidth="1"/>
    <col min="35" max="35" width="34.44140625" style="13" customWidth="1"/>
    <col min="36" max="36" width="17.6640625" style="13" customWidth="1"/>
    <col min="37" max="37" width="23" style="38" customWidth="1"/>
    <col min="38" max="38" width="18" style="38" customWidth="1"/>
    <col min="39" max="39" width="8.88671875" style="38" customWidth="1"/>
    <col min="40" max="40" width="12.33203125" style="13" customWidth="1"/>
    <col min="41" max="41" width="8.6640625" style="13" customWidth="1"/>
    <col min="42" max="42" width="9.109375" style="38" customWidth="1"/>
    <col min="43" max="43" width="8.88671875" style="38" hidden="1" customWidth="1"/>
    <col min="44" max="44" width="12.33203125" style="13" hidden="1" customWidth="1"/>
    <col min="45" max="45" width="8.6640625" style="13" hidden="1" customWidth="1"/>
    <col min="46" max="46" width="9.109375" style="38" hidden="1" customWidth="1"/>
    <col min="47" max="47" width="8.88671875" style="38" hidden="1" customWidth="1"/>
    <col min="48" max="48" width="12.33203125" style="13" hidden="1" customWidth="1"/>
    <col min="49" max="49" width="8.6640625" style="13" hidden="1" customWidth="1"/>
    <col min="50" max="50" width="9.109375" style="38" hidden="1" customWidth="1"/>
    <col min="51" max="51" width="8.88671875" style="38" hidden="1" customWidth="1"/>
    <col min="52" max="52" width="12.33203125" style="13" hidden="1" customWidth="1"/>
    <col min="53" max="53" width="8.6640625" style="13" hidden="1" customWidth="1"/>
    <col min="54" max="54" width="9.109375" style="38" hidden="1" customWidth="1"/>
    <col min="55" max="55" width="8.88671875" style="38" hidden="1" customWidth="1"/>
    <col min="56" max="56" width="12.33203125" style="13" hidden="1" customWidth="1"/>
    <col min="57" max="57" width="8.6640625" style="13" hidden="1" customWidth="1"/>
    <col min="58" max="58" width="9.109375" style="38" hidden="1" customWidth="1"/>
    <col min="59" max="59" width="8.88671875" style="38" hidden="1" customWidth="1"/>
    <col min="60" max="60" width="12.33203125" style="13" hidden="1" customWidth="1"/>
    <col min="61" max="61" width="8.6640625" style="13" hidden="1" customWidth="1"/>
    <col min="62" max="62" width="9.109375" style="38" hidden="1" customWidth="1"/>
    <col min="63" max="63" width="8.88671875" style="38" hidden="1" customWidth="1"/>
    <col min="64" max="64" width="12.33203125" style="13" hidden="1" customWidth="1"/>
    <col min="65" max="65" width="8.6640625" style="13" hidden="1" customWidth="1"/>
    <col min="66" max="66" width="9.109375" style="38" hidden="1" customWidth="1"/>
    <col min="67" max="67" width="8.88671875" style="38" hidden="1" customWidth="1"/>
    <col min="68" max="68" width="12.33203125" style="13" hidden="1" customWidth="1"/>
    <col min="69" max="69" width="8.6640625" style="13" hidden="1" customWidth="1"/>
    <col min="70" max="70" width="9.109375" style="38" hidden="1" customWidth="1"/>
    <col min="71" max="71" width="8.88671875" style="38" hidden="1" customWidth="1"/>
    <col min="72" max="72" width="12.33203125" style="13" hidden="1" customWidth="1"/>
    <col min="73" max="73" width="8.6640625" style="13" hidden="1" customWidth="1"/>
    <col min="74" max="74" width="9.109375" style="38" hidden="1" customWidth="1"/>
    <col min="75" max="75" width="8.88671875" style="38" hidden="1" customWidth="1"/>
    <col min="76" max="76" width="12.33203125" style="13" hidden="1" customWidth="1"/>
    <col min="77" max="77" width="8.6640625" style="13" hidden="1" customWidth="1"/>
    <col min="78" max="78" width="9.109375" style="38" hidden="1" customWidth="1"/>
    <col min="79" max="79" width="8.88671875" style="38" hidden="1" customWidth="1"/>
    <col min="80" max="80" width="12.33203125" style="13" hidden="1" customWidth="1"/>
    <col min="81" max="81" width="8.6640625" style="13" hidden="1" customWidth="1"/>
    <col min="82" max="82" width="9.109375" style="38" hidden="1" customWidth="1"/>
    <col min="83" max="83" width="8.88671875" style="38" hidden="1" customWidth="1"/>
    <col min="84" max="84" width="12.33203125" style="13" hidden="1" customWidth="1"/>
    <col min="85" max="85" width="8.6640625" style="13" hidden="1" customWidth="1"/>
    <col min="86" max="86" width="9.109375" style="38" hidden="1" customWidth="1"/>
    <col min="87" max="89" width="2.109375" style="38" hidden="1" customWidth="1"/>
    <col min="90" max="90" width="9.6640625" style="38" customWidth="1"/>
    <col min="91" max="91" width="6.88671875" style="38" customWidth="1"/>
    <col min="92" max="92" width="9.6640625" style="38" customWidth="1"/>
    <col min="93" max="93" width="6.88671875" style="38" customWidth="1"/>
    <col min="94" max="94" width="9.6640625" style="38" customWidth="1"/>
    <col min="95" max="95" width="6.88671875" style="38" customWidth="1"/>
    <col min="96" max="96" width="32.88671875" style="38" customWidth="1"/>
    <col min="97" max="97" width="7" style="38" customWidth="1"/>
    <col min="98" max="98" width="1" style="38" customWidth="1"/>
    <col min="99" max="99" width="37.33203125" style="38" customWidth="1"/>
    <col min="100" max="100" width="27.44140625" style="38" customWidth="1"/>
    <col min="101" max="101" width="1.44140625"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109375" style="13" customWidth="1"/>
    <col min="1678" max="1680" width="10.88671875" style="13" customWidth="1"/>
    <col min="1681" max="1681" width="4.33203125" style="13" customWidth="1"/>
    <col min="1682" max="1683" width="10.88671875" style="13" customWidth="1"/>
    <col min="1684" max="1684" width="4.88671875" style="13" customWidth="1"/>
    <col min="1685" max="1690" width="10.88671875" style="13" customWidth="1"/>
    <col min="1691" max="1691" width="36.3320312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42.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6640625" style="13" customWidth="1"/>
    <col min="1895" max="1896" width="6.44140625" style="13" customWidth="1"/>
    <col min="1897" max="1897" width="5.88671875" style="13" customWidth="1"/>
    <col min="1898" max="1898" width="6.44140625" style="13" customWidth="1"/>
    <col min="1899" max="1899" width="13.6640625" style="13" customWidth="1"/>
    <col min="1900" max="1901" width="9" style="13" customWidth="1"/>
    <col min="1902" max="1902" width="2.44140625" style="13" customWidth="1"/>
    <col min="1903" max="1903" width="8.88671875" style="13" customWidth="1"/>
    <col min="1904" max="1904" width="7.44140625" style="13" customWidth="1"/>
    <col min="1905" max="1907" width="3.6640625" style="13" customWidth="1"/>
    <col min="1908"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33203125" style="13" customWidth="1"/>
    <col min="1932" max="1932" width="23.44140625" style="13" customWidth="1"/>
    <col min="1933" max="1933" width="9.109375" style="13" customWidth="1"/>
    <col min="1934" max="1934" width="19.44140625" style="13" customWidth="1"/>
    <col min="1935" max="1935" width="42.6640625" style="13" customWidth="1"/>
    <col min="1936" max="1936" width="5.88671875" style="13" customWidth="1"/>
    <col min="1937" max="1937" width="31.44140625" style="13" customWidth="1"/>
    <col min="1938" max="1938" width="16.109375" style="13" customWidth="1"/>
    <col min="1939" max="1940" width="9.33203125" style="13" customWidth="1"/>
    <col min="1941" max="1941" width="11.109375" style="13" customWidth="1"/>
    <col min="1942" max="1942" width="2.109375" style="13" customWidth="1"/>
    <col min="1943" max="2148" width="10.88671875" style="13" customWidth="1"/>
    <col min="2149" max="2149" width="12" style="13" customWidth="1"/>
    <col min="2150" max="2150" width="2.6640625" style="13" customWidth="1"/>
    <col min="2151" max="2152" width="6.44140625" style="13" customWidth="1"/>
    <col min="2153" max="2153" width="5.88671875" style="13" customWidth="1"/>
    <col min="2154" max="2154" width="6.44140625" style="13" customWidth="1"/>
    <col min="2155" max="2155" width="13.6640625" style="13" customWidth="1"/>
    <col min="2156" max="2157" width="9" style="13" customWidth="1"/>
    <col min="2158" max="2158" width="2.44140625" style="13" customWidth="1"/>
    <col min="2159" max="2159" width="8.88671875" style="13" customWidth="1"/>
    <col min="2160" max="2160" width="7.44140625" style="13" customWidth="1"/>
    <col min="2161" max="2163" width="3.6640625" style="13" customWidth="1"/>
    <col min="2164"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33203125" style="13" customWidth="1"/>
    <col min="2188" max="2188" width="23.44140625" style="13" customWidth="1"/>
    <col min="2189" max="2189" width="9.109375" style="13" customWidth="1"/>
    <col min="2190" max="2190" width="19.44140625" style="13" customWidth="1"/>
    <col min="2191" max="2191" width="42.6640625" style="13" customWidth="1"/>
    <col min="2192" max="2192" width="5.88671875" style="13" customWidth="1"/>
    <col min="2193" max="2193" width="31.44140625" style="13" customWidth="1"/>
    <col min="2194" max="2194" width="16.109375" style="13" customWidth="1"/>
    <col min="2195" max="2196" width="9.33203125" style="13" customWidth="1"/>
    <col min="2197" max="2197" width="11.109375" style="13" customWidth="1"/>
    <col min="2198" max="2198" width="2.109375" style="13" customWidth="1"/>
    <col min="2199" max="2404" width="10.88671875" style="13" customWidth="1"/>
    <col min="2405" max="2405" width="12" style="13" customWidth="1"/>
    <col min="2406" max="2406" width="2.6640625" style="13" customWidth="1"/>
    <col min="2407" max="2408" width="6.44140625" style="13" customWidth="1"/>
    <col min="2409" max="2409" width="5.88671875" style="13" customWidth="1"/>
    <col min="2410" max="2410" width="6.44140625" style="13" customWidth="1"/>
    <col min="2411" max="2411" width="13.6640625" style="13" customWidth="1"/>
    <col min="2412" max="2413" width="9" style="13" customWidth="1"/>
    <col min="2414" max="2414" width="2.44140625" style="13" customWidth="1"/>
    <col min="2415" max="2415" width="8.88671875" style="13" customWidth="1"/>
    <col min="2416" max="2416" width="7.44140625" style="13" customWidth="1"/>
    <col min="2417" max="2419" width="3.6640625" style="13" customWidth="1"/>
    <col min="2420"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33203125" style="13" customWidth="1"/>
    <col min="2444" max="2444" width="23.44140625" style="13" customWidth="1"/>
    <col min="2445" max="2445" width="9.109375" style="13" customWidth="1"/>
    <col min="2446" max="2446" width="19.44140625" style="13" customWidth="1"/>
    <col min="2447" max="2447" width="42.6640625" style="13" customWidth="1"/>
    <col min="2448" max="2448" width="5.88671875" style="13" customWidth="1"/>
    <col min="2449" max="2449" width="31.44140625" style="13" customWidth="1"/>
    <col min="2450" max="2450" width="16.109375" style="13" customWidth="1"/>
    <col min="2451" max="2452" width="9.33203125" style="13" customWidth="1"/>
    <col min="2453" max="2453" width="11.109375" style="13" customWidth="1"/>
    <col min="2454" max="2454" width="2.109375" style="13" customWidth="1"/>
    <col min="2455" max="2660" width="10.88671875" style="13" customWidth="1"/>
    <col min="2661" max="2661" width="12" style="13" customWidth="1"/>
    <col min="2662" max="2662" width="2.6640625" style="13" customWidth="1"/>
    <col min="2663" max="2664" width="6.44140625" style="13" customWidth="1"/>
    <col min="2665" max="2665" width="5.88671875" style="13" customWidth="1"/>
    <col min="2666" max="2666" width="6.44140625" style="13" customWidth="1"/>
    <col min="2667" max="2667" width="13.6640625" style="13" customWidth="1"/>
    <col min="2668" max="2669" width="9" style="13" customWidth="1"/>
    <col min="2670" max="2670" width="2.44140625" style="13" customWidth="1"/>
    <col min="2671" max="2671" width="8.88671875" style="13" customWidth="1"/>
    <col min="2672" max="2672" width="7.44140625" style="13" customWidth="1"/>
    <col min="2673" max="2675" width="3.6640625" style="13" customWidth="1"/>
    <col min="2676"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33203125" style="13" customWidth="1"/>
    <col min="2700" max="2700" width="23.44140625" style="13" customWidth="1"/>
    <col min="2701" max="2701" width="9.109375" style="13" customWidth="1"/>
    <col min="2702" max="2702" width="19.44140625" style="13" customWidth="1"/>
    <col min="2703" max="2703" width="42.6640625" style="13" customWidth="1"/>
    <col min="2704" max="2704" width="5.88671875" style="13" customWidth="1"/>
    <col min="2705" max="2705" width="31.44140625" style="13" customWidth="1"/>
    <col min="2706" max="2706" width="16.109375" style="13" customWidth="1"/>
    <col min="2707" max="2708" width="9.33203125" style="13" customWidth="1"/>
    <col min="2709" max="2709" width="11.109375" style="13" customWidth="1"/>
    <col min="2710" max="2710" width="2.109375" style="13" customWidth="1"/>
    <col min="2711" max="2916" width="10.88671875" style="13" customWidth="1"/>
    <col min="2917" max="2917" width="12" style="13" customWidth="1"/>
    <col min="2918" max="2918" width="2.6640625" style="13" customWidth="1"/>
    <col min="2919" max="2920" width="6.44140625" style="13" customWidth="1"/>
    <col min="2921" max="2921" width="5.88671875" style="13" customWidth="1"/>
    <col min="2922" max="2922" width="6.44140625" style="13" customWidth="1"/>
    <col min="2923" max="2923" width="13.6640625" style="13" customWidth="1"/>
    <col min="2924" max="2925" width="9" style="13" customWidth="1"/>
    <col min="2926" max="2926" width="2.44140625" style="13" customWidth="1"/>
    <col min="2927" max="2927" width="8.88671875" style="13" customWidth="1"/>
    <col min="2928" max="2928" width="7.44140625" style="13" customWidth="1"/>
    <col min="2929" max="2931" width="3.6640625" style="13" customWidth="1"/>
    <col min="2932"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33203125" style="13" customWidth="1"/>
    <col min="2956" max="2956" width="23.44140625" style="13" customWidth="1"/>
    <col min="2957" max="2957" width="9.109375" style="13" customWidth="1"/>
    <col min="2958" max="2958" width="19.44140625" style="13" customWidth="1"/>
    <col min="2959" max="2959" width="42.6640625" style="13" customWidth="1"/>
    <col min="2960" max="2960" width="5.88671875" style="13" customWidth="1"/>
    <col min="2961" max="2961" width="31.44140625" style="13" customWidth="1"/>
    <col min="2962" max="2962" width="16.109375" style="13" customWidth="1"/>
    <col min="2963" max="2964" width="9.33203125" style="13" customWidth="1"/>
    <col min="2965" max="2965" width="11.109375" style="13" customWidth="1"/>
    <col min="2966" max="2966" width="2.109375" style="13" customWidth="1"/>
    <col min="2967" max="3172" width="10.88671875" style="13" customWidth="1"/>
    <col min="3173" max="3173" width="12" style="13" customWidth="1"/>
    <col min="3174" max="3174" width="2.6640625" style="13" customWidth="1"/>
    <col min="3175" max="3176" width="6.44140625" style="13" customWidth="1"/>
    <col min="3177" max="3177" width="5.88671875" style="13" customWidth="1"/>
    <col min="3178" max="3178" width="6.44140625" style="13" customWidth="1"/>
    <col min="3179" max="3179" width="13.6640625" style="13" customWidth="1"/>
    <col min="3180" max="3181" width="9" style="13" customWidth="1"/>
    <col min="3182" max="3182" width="2.44140625" style="13" customWidth="1"/>
    <col min="3183" max="3183" width="8.88671875" style="13" customWidth="1"/>
    <col min="3184" max="3184" width="7.44140625" style="13" customWidth="1"/>
    <col min="3185" max="3187" width="3.6640625" style="13" customWidth="1"/>
    <col min="3188"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33203125" style="13" customWidth="1"/>
    <col min="3212" max="3212" width="23.44140625" style="13" customWidth="1"/>
    <col min="3213" max="3213" width="9.109375" style="13" customWidth="1"/>
    <col min="3214" max="3214" width="19.44140625" style="13" customWidth="1"/>
    <col min="3215" max="3215" width="42.6640625" style="13" customWidth="1"/>
    <col min="3216" max="3216" width="5.88671875" style="13" customWidth="1"/>
    <col min="3217" max="3217" width="31.44140625" style="13" customWidth="1"/>
    <col min="3218" max="3218" width="16.109375" style="13" customWidth="1"/>
    <col min="3219" max="3220" width="9.33203125" style="13" customWidth="1"/>
    <col min="3221" max="3221" width="11.109375" style="13" customWidth="1"/>
    <col min="3222" max="3222" width="2.109375" style="13" customWidth="1"/>
    <col min="3223" max="3428" width="10.88671875" style="13" customWidth="1"/>
    <col min="3429" max="3429" width="12" style="13" customWidth="1"/>
    <col min="3430" max="3430" width="2.6640625" style="13" customWidth="1"/>
    <col min="3431" max="3432" width="6.44140625" style="13" customWidth="1"/>
    <col min="3433" max="3433" width="5.88671875" style="13" customWidth="1"/>
    <col min="3434" max="3434" width="6.44140625" style="13" customWidth="1"/>
    <col min="3435" max="3435" width="13.6640625" style="13" customWidth="1"/>
    <col min="3436" max="3437" width="9" style="13" customWidth="1"/>
    <col min="3438" max="3438" width="2.44140625" style="13" customWidth="1"/>
    <col min="3439" max="3439" width="8.88671875" style="13" customWidth="1"/>
    <col min="3440" max="3440" width="7.44140625" style="13" customWidth="1"/>
    <col min="3441" max="3443" width="3.6640625" style="13" customWidth="1"/>
    <col min="3444"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33203125" style="13" customWidth="1"/>
    <col min="3468" max="3468" width="23.44140625" style="13" customWidth="1"/>
    <col min="3469" max="3469" width="9.109375" style="13" customWidth="1"/>
    <col min="3470" max="3470" width="19.44140625" style="13" customWidth="1"/>
    <col min="3471" max="3471" width="42.6640625" style="13" customWidth="1"/>
    <col min="3472" max="3472" width="5.88671875" style="13" customWidth="1"/>
    <col min="3473" max="3473" width="31.44140625" style="13" customWidth="1"/>
    <col min="3474" max="3474" width="16.109375" style="13" customWidth="1"/>
    <col min="3475" max="3476" width="9.33203125" style="13" customWidth="1"/>
    <col min="3477" max="3477" width="11.109375" style="13" customWidth="1"/>
    <col min="3478" max="3478" width="2.109375" style="13" customWidth="1"/>
    <col min="3479" max="3684" width="10.88671875" style="13" customWidth="1"/>
    <col min="3685" max="3685" width="12" style="13" customWidth="1"/>
    <col min="3686" max="3686" width="2.6640625" style="13" customWidth="1"/>
    <col min="3687" max="3688" width="6.44140625" style="13" customWidth="1"/>
    <col min="3689" max="3689" width="5.88671875" style="13" customWidth="1"/>
    <col min="3690" max="3690" width="6.44140625" style="13" customWidth="1"/>
    <col min="3691" max="3691" width="13.6640625" style="13" customWidth="1"/>
    <col min="3692" max="3693" width="9" style="13" customWidth="1"/>
    <col min="3694" max="3694" width="2.44140625" style="13" customWidth="1"/>
    <col min="3695" max="3695" width="8.88671875" style="13" customWidth="1"/>
    <col min="3696" max="3696" width="7.44140625" style="13" customWidth="1"/>
    <col min="3697" max="3699" width="3.6640625" style="13" customWidth="1"/>
    <col min="3700"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33203125" style="13" customWidth="1"/>
    <col min="3724" max="3724" width="23.44140625" style="13" customWidth="1"/>
    <col min="3725" max="3725" width="9.109375" style="13" customWidth="1"/>
    <col min="3726" max="3726" width="19.44140625" style="13" customWidth="1"/>
    <col min="3727" max="3727" width="42.6640625" style="13" customWidth="1"/>
    <col min="3728" max="3728" width="5.88671875" style="13" customWidth="1"/>
    <col min="3729" max="3729" width="31.44140625" style="13" customWidth="1"/>
    <col min="3730" max="3730" width="16.109375" style="13" customWidth="1"/>
    <col min="3731" max="3732" width="9.33203125" style="13" customWidth="1"/>
    <col min="3733" max="3733" width="11.109375" style="13" customWidth="1"/>
    <col min="3734" max="3734" width="2.109375" style="13" customWidth="1"/>
    <col min="3735" max="3940" width="10.88671875" style="13" customWidth="1"/>
    <col min="3941" max="3941" width="12" style="13" customWidth="1"/>
    <col min="3942" max="3942" width="2.6640625" style="13" customWidth="1"/>
    <col min="3943" max="3944" width="6.44140625" style="13" customWidth="1"/>
    <col min="3945" max="3945" width="5.88671875" style="13" customWidth="1"/>
    <col min="3946" max="3946" width="6.44140625" style="13" customWidth="1"/>
    <col min="3947" max="3947" width="13.6640625" style="13" customWidth="1"/>
    <col min="3948" max="3949" width="9" style="13" customWidth="1"/>
    <col min="3950" max="3950" width="2.44140625" style="13" customWidth="1"/>
    <col min="3951" max="3951" width="8.88671875" style="13" customWidth="1"/>
    <col min="3952" max="3952" width="7.44140625" style="13" customWidth="1"/>
    <col min="3953" max="3955" width="3.6640625" style="13" customWidth="1"/>
    <col min="3956"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33203125" style="13" customWidth="1"/>
    <col min="3980" max="3980" width="23.44140625" style="13" customWidth="1"/>
    <col min="3981" max="3981" width="9.109375" style="13" customWidth="1"/>
    <col min="3982" max="3982" width="19.44140625" style="13" customWidth="1"/>
    <col min="3983" max="3983" width="42.6640625" style="13" customWidth="1"/>
    <col min="3984" max="3984" width="5.88671875" style="13" customWidth="1"/>
    <col min="3985" max="3985" width="31.44140625" style="13" customWidth="1"/>
    <col min="3986" max="3986" width="16.109375" style="13" customWidth="1"/>
    <col min="3987" max="3988" width="9.33203125" style="13" customWidth="1"/>
    <col min="3989" max="3989" width="11.109375" style="13" customWidth="1"/>
    <col min="3990" max="3990" width="2.109375" style="13" customWidth="1"/>
    <col min="3991" max="4196" width="10.88671875" style="13" customWidth="1"/>
    <col min="4197" max="4197" width="12" style="13" customWidth="1"/>
    <col min="4198" max="4198" width="2.6640625" style="13" customWidth="1"/>
    <col min="4199" max="4200" width="6.44140625" style="13" customWidth="1"/>
    <col min="4201" max="4201" width="5.88671875" style="13" customWidth="1"/>
    <col min="4202" max="4202" width="6.44140625" style="13" customWidth="1"/>
    <col min="4203" max="4203" width="13.6640625" style="13" customWidth="1"/>
    <col min="4204" max="4205" width="9" style="13" customWidth="1"/>
    <col min="4206" max="4206" width="2.44140625" style="13" customWidth="1"/>
    <col min="4207" max="4207" width="8.88671875" style="13" customWidth="1"/>
    <col min="4208" max="4208" width="7.44140625" style="13" customWidth="1"/>
    <col min="4209" max="4211" width="3.6640625" style="13" customWidth="1"/>
    <col min="4212"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33203125" style="13" customWidth="1"/>
    <col min="4236" max="4236" width="23.44140625" style="13" customWidth="1"/>
    <col min="4237" max="4237" width="9.109375" style="13" customWidth="1"/>
    <col min="4238" max="4238" width="19.44140625" style="13" customWidth="1"/>
    <col min="4239" max="4239" width="42.6640625" style="13" customWidth="1"/>
    <col min="4240" max="4240" width="5.88671875" style="13" customWidth="1"/>
    <col min="4241" max="4241" width="31.44140625" style="13" customWidth="1"/>
    <col min="4242" max="4242" width="16.109375" style="13" customWidth="1"/>
    <col min="4243" max="4244" width="9.33203125" style="13" customWidth="1"/>
    <col min="4245" max="4245" width="11.109375" style="13" customWidth="1"/>
    <col min="4246" max="4246" width="2.109375" style="13" customWidth="1"/>
    <col min="4247" max="4452" width="10.88671875" style="13" customWidth="1"/>
    <col min="4453" max="4453" width="12" style="13" customWidth="1"/>
    <col min="4454" max="4454" width="2.6640625" style="13" customWidth="1"/>
    <col min="4455" max="4456" width="6.44140625" style="13" customWidth="1"/>
    <col min="4457" max="4457" width="5.88671875" style="13" customWidth="1"/>
    <col min="4458" max="4458" width="6.44140625" style="13" customWidth="1"/>
    <col min="4459" max="4459" width="13.6640625" style="13" customWidth="1"/>
    <col min="4460" max="4461" width="9" style="13" customWidth="1"/>
    <col min="4462" max="4462" width="2.44140625" style="13" customWidth="1"/>
    <col min="4463" max="4463" width="8.88671875" style="13" customWidth="1"/>
    <col min="4464" max="4464" width="7.44140625" style="13" customWidth="1"/>
    <col min="4465" max="4467" width="3.6640625" style="13" customWidth="1"/>
    <col min="4468"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33203125" style="13" customWidth="1"/>
    <col min="4492" max="4492" width="23.44140625" style="13" customWidth="1"/>
    <col min="4493" max="4493" width="9.109375" style="13" customWidth="1"/>
    <col min="4494" max="4494" width="19.44140625" style="13" customWidth="1"/>
    <col min="4495" max="4495" width="42.6640625" style="13" customWidth="1"/>
    <col min="4496" max="4496" width="5.88671875" style="13" customWidth="1"/>
    <col min="4497" max="4497" width="31.44140625" style="13" customWidth="1"/>
    <col min="4498" max="4498" width="16.109375" style="13" customWidth="1"/>
    <col min="4499" max="4500" width="9.33203125" style="13" customWidth="1"/>
    <col min="4501" max="4501" width="11.109375" style="13" customWidth="1"/>
    <col min="4502" max="4502" width="2.109375" style="13" customWidth="1"/>
    <col min="4503" max="4708" width="10.88671875" style="13" customWidth="1"/>
    <col min="4709" max="4709" width="12" style="13" customWidth="1"/>
    <col min="4710" max="4710" width="2.6640625" style="13" customWidth="1"/>
    <col min="4711" max="4712" width="6.44140625" style="13" customWidth="1"/>
    <col min="4713" max="4713" width="5.88671875" style="13" customWidth="1"/>
    <col min="4714" max="4714" width="6.44140625" style="13" customWidth="1"/>
    <col min="4715" max="4715" width="13.6640625" style="13" customWidth="1"/>
    <col min="4716" max="4717" width="9" style="13" customWidth="1"/>
    <col min="4718" max="4718" width="2.44140625" style="13" customWidth="1"/>
    <col min="4719" max="4719" width="8.88671875" style="13" customWidth="1"/>
    <col min="4720" max="4720" width="7.44140625" style="13" customWidth="1"/>
    <col min="4721" max="4723" width="3.6640625" style="13" customWidth="1"/>
    <col min="4724"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33203125" style="13" customWidth="1"/>
    <col min="4748" max="4748" width="23.44140625" style="13" customWidth="1"/>
    <col min="4749" max="4749" width="9.109375" style="13" customWidth="1"/>
    <col min="4750" max="4750" width="19.44140625" style="13" customWidth="1"/>
    <col min="4751" max="4751" width="42.6640625" style="13" customWidth="1"/>
    <col min="4752" max="4752" width="5.88671875" style="13" customWidth="1"/>
    <col min="4753" max="4753" width="31.44140625" style="13" customWidth="1"/>
    <col min="4754" max="4754" width="16.109375" style="13" customWidth="1"/>
    <col min="4755" max="4756" width="9.33203125" style="13" customWidth="1"/>
    <col min="4757" max="4757" width="11.109375" style="13" customWidth="1"/>
    <col min="4758" max="4758" width="2.109375" style="13" customWidth="1"/>
    <col min="4759" max="4964" width="10.88671875" style="13" customWidth="1"/>
    <col min="4965" max="4965" width="12" style="13" customWidth="1"/>
    <col min="4966" max="4966" width="2.6640625" style="13" customWidth="1"/>
    <col min="4967" max="4968" width="6.44140625" style="13" customWidth="1"/>
    <col min="4969" max="4969" width="5.88671875" style="13" customWidth="1"/>
    <col min="4970" max="4970" width="6.44140625" style="13" customWidth="1"/>
    <col min="4971" max="4971" width="13.6640625" style="13" customWidth="1"/>
    <col min="4972" max="4973" width="9" style="13" customWidth="1"/>
    <col min="4974" max="4974" width="2.44140625" style="13" customWidth="1"/>
    <col min="4975" max="4975" width="8.88671875" style="13" customWidth="1"/>
    <col min="4976" max="4976" width="7.44140625" style="13" customWidth="1"/>
    <col min="4977" max="4979" width="3.6640625" style="13" customWidth="1"/>
    <col min="4980"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33203125" style="13" customWidth="1"/>
    <col min="5004" max="5004" width="23.44140625" style="13" customWidth="1"/>
    <col min="5005" max="5005" width="9.109375" style="13" customWidth="1"/>
    <col min="5006" max="5006" width="19.44140625" style="13" customWidth="1"/>
    <col min="5007" max="5007" width="42.6640625" style="13" customWidth="1"/>
    <col min="5008" max="5008" width="5.88671875" style="13" customWidth="1"/>
    <col min="5009" max="5009" width="31.44140625" style="13" customWidth="1"/>
    <col min="5010" max="5010" width="16.109375" style="13" customWidth="1"/>
    <col min="5011" max="5012" width="9.33203125" style="13" customWidth="1"/>
    <col min="5013" max="5013" width="11.109375" style="13" customWidth="1"/>
    <col min="5014" max="5014" width="2.109375" style="13" customWidth="1"/>
    <col min="5015" max="5220" width="10.88671875" style="13" customWidth="1"/>
    <col min="5221" max="5221" width="12" style="13" customWidth="1"/>
    <col min="5222" max="5222" width="2.6640625" style="13" customWidth="1"/>
    <col min="5223" max="5224" width="6.44140625" style="13" customWidth="1"/>
    <col min="5225" max="5225" width="5.88671875" style="13" customWidth="1"/>
    <col min="5226" max="5226" width="6.44140625" style="13" customWidth="1"/>
    <col min="5227" max="5227" width="13.6640625" style="13" customWidth="1"/>
    <col min="5228" max="5229" width="9" style="13" customWidth="1"/>
    <col min="5230" max="5230" width="2.44140625" style="13" customWidth="1"/>
    <col min="5231" max="5231" width="8.88671875" style="13" customWidth="1"/>
    <col min="5232" max="5232" width="7.44140625" style="13" customWidth="1"/>
    <col min="5233" max="5235" width="3.6640625" style="13" customWidth="1"/>
    <col min="5236"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33203125" style="13" customWidth="1"/>
    <col min="5260" max="5260" width="23.44140625" style="13" customWidth="1"/>
    <col min="5261" max="5261" width="9.109375" style="13" customWidth="1"/>
    <col min="5262" max="5262" width="19.44140625" style="13" customWidth="1"/>
    <col min="5263" max="5263" width="42.6640625" style="13" customWidth="1"/>
    <col min="5264" max="5264" width="5.88671875" style="13" customWidth="1"/>
    <col min="5265" max="5265" width="31.44140625" style="13" customWidth="1"/>
    <col min="5266" max="5266" width="16.109375" style="13" customWidth="1"/>
    <col min="5267" max="5268" width="9.33203125" style="13" customWidth="1"/>
    <col min="5269" max="5269" width="11.109375" style="13" customWidth="1"/>
    <col min="5270" max="5270" width="2.109375" style="13" customWidth="1"/>
    <col min="5271" max="5476" width="10.88671875" style="13" customWidth="1"/>
    <col min="5477" max="5477" width="12" style="13" customWidth="1"/>
    <col min="5478" max="5478" width="2.6640625" style="13" customWidth="1"/>
    <col min="5479" max="5480" width="6.44140625" style="13" customWidth="1"/>
    <col min="5481" max="5481" width="5.88671875" style="13" customWidth="1"/>
    <col min="5482" max="5482" width="6.44140625" style="13" customWidth="1"/>
    <col min="5483" max="5483" width="13.6640625" style="13" customWidth="1"/>
    <col min="5484" max="5485" width="9" style="13" customWidth="1"/>
    <col min="5486" max="5486" width="2.44140625" style="13" customWidth="1"/>
    <col min="5487" max="5487" width="8.88671875" style="13" customWidth="1"/>
    <col min="5488" max="5488" width="7.44140625" style="13" customWidth="1"/>
    <col min="5489" max="5491" width="3.6640625" style="13" customWidth="1"/>
    <col min="5492"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33203125" style="13" customWidth="1"/>
    <col min="5516" max="5516" width="23.44140625" style="13" customWidth="1"/>
    <col min="5517" max="5517" width="9.109375" style="13" customWidth="1"/>
    <col min="5518" max="5518" width="19.44140625" style="13" customWidth="1"/>
    <col min="5519" max="5519" width="42.6640625" style="13" customWidth="1"/>
    <col min="5520" max="5520" width="5.88671875" style="13" customWidth="1"/>
    <col min="5521" max="5521" width="31.44140625" style="13" customWidth="1"/>
    <col min="5522" max="5522" width="16.109375" style="13" customWidth="1"/>
    <col min="5523" max="5524" width="9.33203125" style="13" customWidth="1"/>
    <col min="5525" max="5525" width="11.109375" style="13" customWidth="1"/>
    <col min="5526" max="5526" width="2.109375" style="13" customWidth="1"/>
    <col min="5527" max="5732" width="10.88671875" style="13" customWidth="1"/>
    <col min="5733" max="5733" width="12" style="13" customWidth="1"/>
    <col min="5734" max="5734" width="2.6640625" style="13" customWidth="1"/>
    <col min="5735" max="5736" width="6.44140625" style="13" customWidth="1"/>
    <col min="5737" max="5737" width="5.88671875" style="13" customWidth="1"/>
    <col min="5738" max="5738" width="6.44140625" style="13" customWidth="1"/>
    <col min="5739" max="5739" width="13.6640625" style="13" customWidth="1"/>
    <col min="5740" max="5741" width="9" style="13" customWidth="1"/>
    <col min="5742" max="5742" width="2.44140625" style="13" customWidth="1"/>
    <col min="5743" max="5743" width="8.88671875" style="13" customWidth="1"/>
    <col min="5744" max="5744" width="7.44140625" style="13" customWidth="1"/>
    <col min="5745" max="5747" width="3.6640625" style="13" customWidth="1"/>
    <col min="5748"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33203125" style="13" customWidth="1"/>
    <col min="5772" max="5772" width="23.44140625" style="13" customWidth="1"/>
    <col min="5773" max="5773" width="9.109375" style="13" customWidth="1"/>
    <col min="5774" max="5774" width="19.44140625" style="13" customWidth="1"/>
    <col min="5775" max="5775" width="42.6640625" style="13" customWidth="1"/>
    <col min="5776" max="5776" width="5.88671875" style="13" customWidth="1"/>
    <col min="5777" max="5777" width="31.44140625" style="13" customWidth="1"/>
    <col min="5778" max="5778" width="16.109375" style="13" customWidth="1"/>
    <col min="5779" max="5780" width="9.33203125" style="13" customWidth="1"/>
    <col min="5781" max="5781" width="11.109375" style="13" customWidth="1"/>
    <col min="5782" max="5782" width="2.109375" style="13" customWidth="1"/>
    <col min="5783" max="5988" width="10.88671875" style="13" customWidth="1"/>
    <col min="5989" max="5989" width="12" style="13" customWidth="1"/>
    <col min="5990" max="5990" width="2.6640625" style="13" customWidth="1"/>
    <col min="5991" max="5992" width="6.44140625" style="13" customWidth="1"/>
    <col min="5993" max="5993" width="5.88671875" style="13" customWidth="1"/>
    <col min="5994" max="5994" width="6.44140625" style="13" customWidth="1"/>
    <col min="5995" max="5995" width="13.6640625" style="13" customWidth="1"/>
    <col min="5996" max="5997" width="9" style="13" customWidth="1"/>
    <col min="5998" max="5998" width="2.44140625" style="13" customWidth="1"/>
    <col min="5999" max="5999" width="8.88671875" style="13" customWidth="1"/>
    <col min="6000" max="6000" width="7.44140625" style="13" customWidth="1"/>
    <col min="6001" max="6003" width="3.6640625" style="13" customWidth="1"/>
    <col min="6004"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33203125" style="13" customWidth="1"/>
    <col min="6028" max="6028" width="23.44140625" style="13" customWidth="1"/>
    <col min="6029" max="6029" width="9.109375" style="13" customWidth="1"/>
    <col min="6030" max="6030" width="19.44140625" style="13" customWidth="1"/>
    <col min="6031" max="6031" width="42.6640625" style="13" customWidth="1"/>
    <col min="6032" max="6032" width="5.88671875" style="13" customWidth="1"/>
    <col min="6033" max="6033" width="31.44140625" style="13" customWidth="1"/>
    <col min="6034" max="6034" width="16.109375" style="13" customWidth="1"/>
    <col min="6035" max="6036" width="9.33203125" style="13" customWidth="1"/>
    <col min="6037" max="6037" width="11.109375" style="13" customWidth="1"/>
    <col min="6038" max="6038" width="2.109375" style="13" customWidth="1"/>
    <col min="6039" max="6244" width="10.88671875" style="13" customWidth="1"/>
    <col min="6245" max="6245" width="12" style="13" customWidth="1"/>
    <col min="6246" max="6246" width="2.6640625" style="13" customWidth="1"/>
    <col min="6247" max="6248" width="6.44140625" style="13" customWidth="1"/>
    <col min="6249" max="6249" width="5.88671875" style="13" customWidth="1"/>
    <col min="6250" max="6250" width="6.44140625" style="13" customWidth="1"/>
    <col min="6251" max="6251" width="13.6640625" style="13" customWidth="1"/>
    <col min="6252" max="6253" width="9" style="13" customWidth="1"/>
    <col min="6254" max="6254" width="2.44140625" style="13" customWidth="1"/>
    <col min="6255" max="6255" width="8.88671875" style="13" customWidth="1"/>
    <col min="6256" max="6256" width="7.44140625" style="13" customWidth="1"/>
    <col min="6257" max="6259" width="3.6640625" style="13" customWidth="1"/>
    <col min="6260"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33203125" style="13" customWidth="1"/>
    <col min="6284" max="6284" width="23.44140625" style="13" customWidth="1"/>
    <col min="6285" max="6285" width="9.109375" style="13" customWidth="1"/>
    <col min="6286" max="6286" width="19.44140625" style="13" customWidth="1"/>
    <col min="6287" max="6287" width="42.6640625" style="13" customWidth="1"/>
    <col min="6288" max="6288" width="5.88671875" style="13" customWidth="1"/>
    <col min="6289" max="6289" width="31.44140625" style="13" customWidth="1"/>
    <col min="6290" max="6290" width="16.109375" style="13" customWidth="1"/>
    <col min="6291" max="6292" width="9.33203125" style="13" customWidth="1"/>
    <col min="6293" max="6293" width="11.109375" style="13" customWidth="1"/>
    <col min="6294" max="6294" width="2.109375" style="13" customWidth="1"/>
    <col min="6295" max="6500" width="10.88671875" style="13" customWidth="1"/>
    <col min="6501" max="6501" width="12" style="13" customWidth="1"/>
    <col min="6502" max="6502" width="2.6640625" style="13" customWidth="1"/>
    <col min="6503" max="6504" width="6.44140625" style="13" customWidth="1"/>
    <col min="6505" max="6505" width="5.88671875" style="13" customWidth="1"/>
    <col min="6506" max="6506" width="6.44140625" style="13" customWidth="1"/>
    <col min="6507" max="6507" width="13.6640625" style="13" customWidth="1"/>
    <col min="6508" max="6509" width="9" style="13" customWidth="1"/>
    <col min="6510" max="6510" width="2.44140625" style="13" customWidth="1"/>
    <col min="6511" max="6511" width="8.88671875" style="13" customWidth="1"/>
    <col min="6512" max="6512" width="7.44140625" style="13" customWidth="1"/>
    <col min="6513" max="6515" width="3.6640625" style="13" customWidth="1"/>
    <col min="6516"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33203125" style="13" customWidth="1"/>
    <col min="6540" max="6540" width="23.44140625" style="13" customWidth="1"/>
    <col min="6541" max="6541" width="9.109375" style="13" customWidth="1"/>
    <col min="6542" max="6542" width="19.44140625" style="13" customWidth="1"/>
    <col min="6543" max="6543" width="42.6640625" style="13" customWidth="1"/>
    <col min="6544" max="6544" width="5.88671875" style="13" customWidth="1"/>
    <col min="6545" max="6545" width="31.44140625" style="13" customWidth="1"/>
    <col min="6546" max="6546" width="16.109375" style="13" customWidth="1"/>
    <col min="6547" max="6548" width="9.33203125" style="13" customWidth="1"/>
    <col min="6549" max="6549" width="11.109375" style="13" customWidth="1"/>
    <col min="6550" max="6550" width="2.109375" style="13" customWidth="1"/>
    <col min="6551" max="6756" width="10.88671875" style="13" customWidth="1"/>
    <col min="6757" max="6757" width="12" style="13" customWidth="1"/>
    <col min="6758" max="6758" width="2.6640625" style="13" customWidth="1"/>
    <col min="6759" max="6760" width="6.44140625" style="13" customWidth="1"/>
    <col min="6761" max="6761" width="5.88671875" style="13" customWidth="1"/>
    <col min="6762" max="6762" width="6.44140625" style="13" customWidth="1"/>
    <col min="6763" max="6763" width="13.6640625" style="13" customWidth="1"/>
    <col min="6764" max="6765" width="9" style="13" customWidth="1"/>
    <col min="6766" max="6766" width="2.44140625" style="13" customWidth="1"/>
    <col min="6767" max="6767" width="8.88671875" style="13" customWidth="1"/>
    <col min="6768" max="6768" width="7.44140625" style="13" customWidth="1"/>
    <col min="6769" max="6771" width="3.6640625" style="13" customWidth="1"/>
    <col min="6772"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33203125" style="13" customWidth="1"/>
    <col min="6796" max="6796" width="23.44140625" style="13" customWidth="1"/>
    <col min="6797" max="6797" width="9.109375" style="13" customWidth="1"/>
    <col min="6798" max="6798" width="19.44140625" style="13" customWidth="1"/>
    <col min="6799" max="6799" width="42.6640625" style="13" customWidth="1"/>
    <col min="6800" max="6800" width="5.88671875" style="13" customWidth="1"/>
    <col min="6801" max="6801" width="31.44140625" style="13" customWidth="1"/>
    <col min="6802" max="6802" width="16.109375" style="13" customWidth="1"/>
    <col min="6803" max="6804" width="9.33203125" style="13" customWidth="1"/>
    <col min="6805" max="6805" width="11.109375" style="13" customWidth="1"/>
    <col min="6806" max="6806" width="2.109375" style="13" customWidth="1"/>
    <col min="6807" max="7012" width="10.88671875" style="13" customWidth="1"/>
    <col min="7013" max="7013" width="12" style="13" customWidth="1"/>
    <col min="7014" max="7014" width="2.6640625" style="13" customWidth="1"/>
    <col min="7015" max="7016" width="6.44140625" style="13" customWidth="1"/>
    <col min="7017" max="7017" width="5.88671875" style="13" customWidth="1"/>
    <col min="7018" max="7018" width="6.44140625" style="13" customWidth="1"/>
    <col min="7019" max="7019" width="13.6640625" style="13" customWidth="1"/>
    <col min="7020" max="7021" width="9" style="13" customWidth="1"/>
    <col min="7022" max="7022" width="2.44140625" style="13" customWidth="1"/>
    <col min="7023" max="7023" width="8.88671875" style="13" customWidth="1"/>
    <col min="7024" max="7024" width="7.44140625" style="13" customWidth="1"/>
    <col min="7025" max="7027" width="3.6640625" style="13" customWidth="1"/>
    <col min="7028"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33203125" style="13" customWidth="1"/>
    <col min="7052" max="7052" width="23.44140625" style="13" customWidth="1"/>
    <col min="7053" max="7053" width="9.109375" style="13" customWidth="1"/>
    <col min="7054" max="7054" width="19.44140625" style="13" customWidth="1"/>
    <col min="7055" max="7055" width="42.6640625" style="13" customWidth="1"/>
    <col min="7056" max="7056" width="5.88671875" style="13" customWidth="1"/>
    <col min="7057" max="7057" width="31.44140625" style="13" customWidth="1"/>
    <col min="7058" max="7058" width="16.109375" style="13" customWidth="1"/>
    <col min="7059" max="7060" width="9.33203125" style="13" customWidth="1"/>
    <col min="7061" max="7061" width="11.109375" style="13" customWidth="1"/>
    <col min="7062" max="7062" width="2.109375" style="13" customWidth="1"/>
    <col min="7063" max="7268" width="10.88671875" style="13" customWidth="1"/>
    <col min="7269" max="7269" width="12" style="13" customWidth="1"/>
    <col min="7270" max="7270" width="2.6640625" style="13" customWidth="1"/>
    <col min="7271" max="7272" width="6.44140625" style="13" customWidth="1"/>
    <col min="7273" max="7273" width="5.88671875" style="13" customWidth="1"/>
    <col min="7274" max="7274" width="6.44140625" style="13" customWidth="1"/>
    <col min="7275" max="7275" width="13.6640625" style="13" customWidth="1"/>
    <col min="7276" max="7277" width="9" style="13" customWidth="1"/>
    <col min="7278" max="7278" width="2.44140625" style="13" customWidth="1"/>
    <col min="7279" max="7279" width="8.88671875" style="13" customWidth="1"/>
    <col min="7280" max="7280" width="7.44140625" style="13" customWidth="1"/>
    <col min="7281" max="7283" width="3.6640625" style="13" customWidth="1"/>
    <col min="7284"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33203125" style="13" customWidth="1"/>
    <col min="7308" max="7308" width="23.44140625" style="13" customWidth="1"/>
    <col min="7309" max="7309" width="9.109375" style="13" customWidth="1"/>
    <col min="7310" max="7310" width="19.44140625" style="13" customWidth="1"/>
    <col min="7311" max="7311" width="42.6640625" style="13" customWidth="1"/>
    <col min="7312" max="7312" width="5.88671875" style="13" customWidth="1"/>
    <col min="7313" max="7313" width="31.44140625" style="13" customWidth="1"/>
    <col min="7314" max="7314" width="16.109375" style="13" customWidth="1"/>
    <col min="7315" max="7316" width="9.33203125" style="13" customWidth="1"/>
    <col min="7317" max="7317" width="11.109375" style="13" customWidth="1"/>
    <col min="7318" max="7318" width="2.109375" style="13" customWidth="1"/>
    <col min="7319" max="7524" width="10.88671875" style="13" customWidth="1"/>
    <col min="7525" max="7525" width="12" style="13" customWidth="1"/>
    <col min="7526" max="7526" width="2.6640625" style="13" customWidth="1"/>
    <col min="7527" max="7528" width="6.44140625" style="13" customWidth="1"/>
    <col min="7529" max="7529" width="5.88671875" style="13" customWidth="1"/>
    <col min="7530" max="7530" width="6.44140625" style="13" customWidth="1"/>
    <col min="7531" max="7531" width="13.6640625" style="13" customWidth="1"/>
    <col min="7532" max="7533" width="9" style="13" customWidth="1"/>
    <col min="7534" max="7534" width="2.44140625" style="13" customWidth="1"/>
    <col min="7535" max="7535" width="8.88671875" style="13" customWidth="1"/>
    <col min="7536" max="7536" width="7.44140625" style="13" customWidth="1"/>
    <col min="7537" max="7539" width="3.6640625" style="13" customWidth="1"/>
    <col min="7540"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33203125" style="13" customWidth="1"/>
    <col min="7564" max="7564" width="23.44140625" style="13" customWidth="1"/>
    <col min="7565" max="7565" width="9.109375" style="13" customWidth="1"/>
    <col min="7566" max="7566" width="19.44140625" style="13" customWidth="1"/>
    <col min="7567" max="7567" width="42.6640625" style="13" customWidth="1"/>
    <col min="7568" max="7568" width="5.88671875" style="13" customWidth="1"/>
    <col min="7569" max="7569" width="31.44140625" style="13" customWidth="1"/>
    <col min="7570" max="7570" width="16.109375" style="13" customWidth="1"/>
    <col min="7571" max="7572" width="9.33203125" style="13" customWidth="1"/>
    <col min="7573" max="7573" width="11.109375" style="13" customWidth="1"/>
    <col min="7574" max="7574" width="2.109375" style="13" customWidth="1"/>
    <col min="7575" max="7780" width="10.88671875" style="13" customWidth="1"/>
    <col min="7781" max="7781" width="12" style="13" customWidth="1"/>
    <col min="7782" max="7782" width="2.6640625" style="13" customWidth="1"/>
    <col min="7783" max="7784" width="6.44140625" style="13" customWidth="1"/>
    <col min="7785" max="7785" width="5.88671875" style="13" customWidth="1"/>
    <col min="7786" max="7786" width="6.44140625" style="13" customWidth="1"/>
    <col min="7787" max="7787" width="13.6640625" style="13" customWidth="1"/>
    <col min="7788" max="7789" width="9" style="13" customWidth="1"/>
    <col min="7790" max="7790" width="2.44140625" style="13" customWidth="1"/>
    <col min="7791" max="7791" width="8.88671875" style="13" customWidth="1"/>
    <col min="7792" max="7792" width="7.44140625" style="13" customWidth="1"/>
    <col min="7793" max="7795" width="3.6640625" style="13" customWidth="1"/>
    <col min="7796"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33203125" style="13" customWidth="1"/>
    <col min="7820" max="7820" width="23.44140625" style="13" customWidth="1"/>
    <col min="7821" max="7821" width="9.109375" style="13" customWidth="1"/>
    <col min="7822" max="7822" width="19.44140625" style="13" customWidth="1"/>
    <col min="7823" max="7823" width="42.6640625" style="13" customWidth="1"/>
    <col min="7824" max="7824" width="5.88671875" style="13" customWidth="1"/>
    <col min="7825" max="7825" width="31.44140625" style="13" customWidth="1"/>
    <col min="7826" max="7826" width="16.109375" style="13" customWidth="1"/>
    <col min="7827" max="7828" width="9.33203125" style="13" customWidth="1"/>
    <col min="7829" max="7829" width="11.109375" style="13" customWidth="1"/>
    <col min="7830" max="7830" width="2.109375" style="13" customWidth="1"/>
    <col min="7831" max="8036" width="10.88671875" style="13" customWidth="1"/>
    <col min="8037" max="8037" width="12" style="13" customWidth="1"/>
    <col min="8038" max="8038" width="2.6640625" style="13" customWidth="1"/>
    <col min="8039" max="8040" width="6.44140625" style="13" customWidth="1"/>
    <col min="8041" max="8041" width="5.88671875" style="13" customWidth="1"/>
    <col min="8042" max="8042" width="6.44140625" style="13" customWidth="1"/>
    <col min="8043" max="8043" width="13.6640625" style="13" customWidth="1"/>
    <col min="8044" max="8045" width="9" style="13" customWidth="1"/>
    <col min="8046" max="8046" width="2.44140625" style="13" customWidth="1"/>
    <col min="8047" max="8047" width="8.88671875" style="13" customWidth="1"/>
    <col min="8048" max="8048" width="7.44140625" style="13" customWidth="1"/>
    <col min="8049" max="8051" width="3.6640625" style="13" customWidth="1"/>
    <col min="8052"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33203125" style="13" customWidth="1"/>
    <col min="8076" max="8076" width="23.44140625" style="13" customWidth="1"/>
    <col min="8077" max="8077" width="9.109375" style="13" customWidth="1"/>
    <col min="8078" max="8078" width="19.44140625" style="13" customWidth="1"/>
    <col min="8079" max="8079" width="42.6640625" style="13" customWidth="1"/>
    <col min="8080" max="8080" width="5.88671875" style="13" customWidth="1"/>
    <col min="8081" max="8081" width="31.44140625" style="13" customWidth="1"/>
    <col min="8082" max="8082" width="16.109375" style="13" customWidth="1"/>
    <col min="8083" max="8084" width="9.33203125" style="13" customWidth="1"/>
    <col min="8085" max="8085" width="11.109375" style="13" customWidth="1"/>
    <col min="8086" max="8086" width="2.109375" style="13" customWidth="1"/>
    <col min="8087" max="8292" width="10.88671875" style="13" customWidth="1"/>
    <col min="8293" max="8293" width="12" style="13" customWidth="1"/>
    <col min="8294" max="8294" width="2.6640625" style="13" customWidth="1"/>
    <col min="8295" max="8296" width="6.44140625" style="13" customWidth="1"/>
    <col min="8297" max="8297" width="5.88671875" style="13" customWidth="1"/>
    <col min="8298" max="8298" width="6.44140625" style="13" customWidth="1"/>
    <col min="8299" max="8299" width="13.6640625" style="13" customWidth="1"/>
    <col min="8300" max="8301" width="9" style="13" customWidth="1"/>
    <col min="8302" max="8302" width="2.44140625" style="13" customWidth="1"/>
    <col min="8303" max="8303" width="8.88671875" style="13" customWidth="1"/>
    <col min="8304" max="8304" width="7.44140625" style="13" customWidth="1"/>
    <col min="8305" max="8307" width="3.6640625" style="13" customWidth="1"/>
    <col min="8308"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33203125" style="13" customWidth="1"/>
    <col min="8332" max="8332" width="23.44140625" style="13" customWidth="1"/>
    <col min="8333" max="8333" width="9.109375" style="13" customWidth="1"/>
    <col min="8334" max="8334" width="19.44140625" style="13" customWidth="1"/>
    <col min="8335" max="8335" width="42.6640625" style="13" customWidth="1"/>
    <col min="8336" max="8336" width="5.88671875" style="13" customWidth="1"/>
    <col min="8337" max="8337" width="31.44140625" style="13" customWidth="1"/>
    <col min="8338" max="8338" width="16.109375" style="13" customWidth="1"/>
    <col min="8339" max="8340" width="9.33203125" style="13" customWidth="1"/>
    <col min="8341" max="8341" width="11.109375" style="13" customWidth="1"/>
    <col min="8342" max="8342" width="2.109375" style="13" customWidth="1"/>
    <col min="8343" max="8548" width="10.88671875" style="13" customWidth="1"/>
    <col min="8549" max="8549" width="12" style="13" customWidth="1"/>
    <col min="8550" max="8550" width="2.6640625" style="13" customWidth="1"/>
    <col min="8551" max="8552" width="6.44140625" style="13" customWidth="1"/>
    <col min="8553" max="8553" width="5.88671875" style="13" customWidth="1"/>
    <col min="8554" max="8554" width="6.44140625" style="13" customWidth="1"/>
    <col min="8555" max="8555" width="13.6640625" style="13" customWidth="1"/>
    <col min="8556" max="8557" width="9" style="13" customWidth="1"/>
    <col min="8558" max="8558" width="2.44140625" style="13" customWidth="1"/>
    <col min="8559" max="8559" width="8.88671875" style="13" customWidth="1"/>
    <col min="8560" max="8560" width="7.44140625" style="13" customWidth="1"/>
    <col min="8561" max="8563" width="3.6640625" style="13" customWidth="1"/>
    <col min="8564"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33203125" style="13" customWidth="1"/>
    <col min="8588" max="8588" width="23.44140625" style="13" customWidth="1"/>
    <col min="8589" max="8589" width="9.109375" style="13" customWidth="1"/>
    <col min="8590" max="8590" width="19.44140625" style="13" customWidth="1"/>
    <col min="8591" max="8591" width="42.6640625" style="13" customWidth="1"/>
    <col min="8592" max="8592" width="5.88671875" style="13" customWidth="1"/>
    <col min="8593" max="8593" width="31.44140625" style="13" customWidth="1"/>
    <col min="8594" max="8594" width="16.109375" style="13" customWidth="1"/>
    <col min="8595" max="8596" width="9.33203125" style="13" customWidth="1"/>
    <col min="8597" max="8597" width="11.109375" style="13" customWidth="1"/>
    <col min="8598" max="8598" width="2.109375" style="13" customWidth="1"/>
    <col min="8599" max="8804" width="10.88671875" style="13" customWidth="1"/>
    <col min="8805" max="8805" width="12" style="13" customWidth="1"/>
    <col min="8806" max="8806" width="2.6640625" style="13" customWidth="1"/>
    <col min="8807" max="8808" width="6.44140625" style="13" customWidth="1"/>
    <col min="8809" max="8809" width="5.88671875" style="13" customWidth="1"/>
    <col min="8810" max="8810" width="6.44140625" style="13" customWidth="1"/>
    <col min="8811" max="8811" width="13.6640625" style="13" customWidth="1"/>
    <col min="8812" max="8813" width="9" style="13" customWidth="1"/>
    <col min="8814" max="8814" width="2.44140625" style="13" customWidth="1"/>
    <col min="8815" max="8815" width="8.88671875" style="13" customWidth="1"/>
    <col min="8816" max="8816" width="7.44140625" style="13" customWidth="1"/>
    <col min="8817" max="8819" width="3.6640625" style="13" customWidth="1"/>
    <col min="8820"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33203125" style="13" customWidth="1"/>
    <col min="8844" max="8844" width="23.44140625" style="13" customWidth="1"/>
    <col min="8845" max="8845" width="9.109375" style="13" customWidth="1"/>
    <col min="8846" max="8846" width="19.44140625" style="13" customWidth="1"/>
    <col min="8847" max="8847" width="42.6640625" style="13" customWidth="1"/>
    <col min="8848" max="8848" width="5.88671875" style="13" customWidth="1"/>
    <col min="8849" max="8849" width="31.44140625" style="13" customWidth="1"/>
    <col min="8850" max="8850" width="16.109375" style="13" customWidth="1"/>
    <col min="8851" max="8852" width="9.33203125" style="13" customWidth="1"/>
    <col min="8853" max="8853" width="11.109375" style="13" customWidth="1"/>
    <col min="8854" max="8854" width="2.109375" style="13" customWidth="1"/>
    <col min="8855" max="9060" width="10.88671875" style="13" customWidth="1"/>
    <col min="9061" max="9061" width="12" style="13" customWidth="1"/>
    <col min="9062" max="9062" width="2.6640625" style="13" customWidth="1"/>
    <col min="9063" max="9064" width="6.44140625" style="13" customWidth="1"/>
    <col min="9065" max="9065" width="5.88671875" style="13" customWidth="1"/>
    <col min="9066" max="9066" width="6.44140625" style="13" customWidth="1"/>
    <col min="9067" max="9067" width="13.6640625" style="13" customWidth="1"/>
    <col min="9068" max="9069" width="9" style="13" customWidth="1"/>
    <col min="9070" max="9070" width="2.44140625" style="13" customWidth="1"/>
    <col min="9071" max="9071" width="8.88671875" style="13" customWidth="1"/>
    <col min="9072" max="9072" width="7.44140625" style="13" customWidth="1"/>
    <col min="9073" max="9075" width="3.6640625" style="13" customWidth="1"/>
    <col min="9076"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33203125" style="13" customWidth="1"/>
    <col min="9100" max="9100" width="23.44140625" style="13" customWidth="1"/>
    <col min="9101" max="9101" width="9.109375" style="13" customWidth="1"/>
    <col min="9102" max="9102" width="19.44140625" style="13" customWidth="1"/>
    <col min="9103" max="9103" width="42.6640625" style="13" customWidth="1"/>
    <col min="9104" max="9104" width="5.88671875" style="13" customWidth="1"/>
    <col min="9105" max="9105" width="31.44140625" style="13" customWidth="1"/>
    <col min="9106" max="9106" width="16.109375" style="13" customWidth="1"/>
    <col min="9107" max="9108" width="9.33203125" style="13" customWidth="1"/>
    <col min="9109" max="9109" width="11.109375" style="13" customWidth="1"/>
    <col min="9110" max="9110" width="2.109375" style="13" customWidth="1"/>
    <col min="9111" max="9316" width="10.88671875" style="13" customWidth="1"/>
    <col min="9317" max="9317" width="12" style="13" customWidth="1"/>
    <col min="9318" max="9318" width="2.6640625" style="13" customWidth="1"/>
    <col min="9319" max="9320" width="6.44140625" style="13" customWidth="1"/>
    <col min="9321" max="9321" width="5.88671875" style="13" customWidth="1"/>
    <col min="9322" max="9322" width="6.44140625" style="13" customWidth="1"/>
    <col min="9323" max="9323" width="13.6640625" style="13" customWidth="1"/>
    <col min="9324" max="9325" width="9" style="13" customWidth="1"/>
    <col min="9326" max="9326" width="2.44140625" style="13" customWidth="1"/>
    <col min="9327" max="9327" width="8.88671875" style="13" customWidth="1"/>
    <col min="9328" max="9328" width="7.44140625" style="13" customWidth="1"/>
    <col min="9329" max="9331" width="3.6640625" style="13" customWidth="1"/>
    <col min="9332"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33203125" style="13" customWidth="1"/>
    <col min="9356" max="9356" width="23.44140625" style="13" customWidth="1"/>
    <col min="9357" max="9357" width="9.109375" style="13" customWidth="1"/>
    <col min="9358" max="9358" width="19.44140625" style="13" customWidth="1"/>
    <col min="9359" max="9359" width="42.6640625" style="13" customWidth="1"/>
    <col min="9360" max="9360" width="5.88671875" style="13" customWidth="1"/>
    <col min="9361" max="9361" width="31.44140625" style="13" customWidth="1"/>
    <col min="9362" max="9362" width="16.109375" style="13" customWidth="1"/>
    <col min="9363" max="9364" width="9.33203125" style="13" customWidth="1"/>
    <col min="9365" max="9365" width="11.109375" style="13" customWidth="1"/>
    <col min="9366" max="9366" width="2.109375" style="13" customWidth="1"/>
    <col min="9367" max="9572" width="10.88671875" style="13" customWidth="1"/>
    <col min="9573" max="9573" width="12" style="13" customWidth="1"/>
    <col min="9574" max="9574" width="2.6640625" style="13" customWidth="1"/>
    <col min="9575" max="9576" width="6.44140625" style="13" customWidth="1"/>
    <col min="9577" max="9577" width="5.88671875" style="13" customWidth="1"/>
    <col min="9578" max="9578" width="6.44140625" style="13" customWidth="1"/>
    <col min="9579" max="9579" width="13.6640625" style="13" customWidth="1"/>
    <col min="9580" max="9581" width="9" style="13" customWidth="1"/>
    <col min="9582" max="9582" width="2.44140625" style="13" customWidth="1"/>
    <col min="9583" max="9583" width="8.88671875" style="13" customWidth="1"/>
    <col min="9584" max="9584" width="7.44140625" style="13" customWidth="1"/>
    <col min="9585" max="9587" width="3.6640625" style="13" customWidth="1"/>
    <col min="9588"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33203125" style="13" customWidth="1"/>
    <col min="9612" max="9612" width="23.44140625" style="13" customWidth="1"/>
    <col min="9613" max="9613" width="9.109375" style="13" customWidth="1"/>
    <col min="9614" max="9614" width="19.44140625" style="13" customWidth="1"/>
    <col min="9615" max="9615" width="42.6640625" style="13" customWidth="1"/>
    <col min="9616" max="9616" width="5.88671875" style="13" customWidth="1"/>
    <col min="9617" max="9617" width="31.44140625" style="13" customWidth="1"/>
    <col min="9618" max="9618" width="16.109375" style="13" customWidth="1"/>
    <col min="9619" max="9620" width="9.33203125" style="13" customWidth="1"/>
    <col min="9621" max="9621" width="11.109375" style="13" customWidth="1"/>
    <col min="9622" max="9622" width="2.109375" style="13" customWidth="1"/>
    <col min="9623" max="9828" width="10.88671875" style="13" customWidth="1"/>
    <col min="9829" max="9829" width="12" style="13" customWidth="1"/>
    <col min="9830" max="9830" width="2.6640625" style="13" customWidth="1"/>
    <col min="9831" max="9832" width="6.44140625" style="13" customWidth="1"/>
    <col min="9833" max="9833" width="5.88671875" style="13" customWidth="1"/>
    <col min="9834" max="9834" width="6.44140625" style="13" customWidth="1"/>
    <col min="9835" max="9835" width="13.6640625" style="13" customWidth="1"/>
    <col min="9836" max="9837" width="9" style="13" customWidth="1"/>
    <col min="9838" max="9838" width="2.44140625" style="13" customWidth="1"/>
    <col min="9839" max="9839" width="8.88671875" style="13" customWidth="1"/>
    <col min="9840" max="9840" width="7.44140625" style="13" customWidth="1"/>
    <col min="9841" max="9843" width="3.6640625" style="13" customWidth="1"/>
    <col min="9844"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33203125" style="13" customWidth="1"/>
    <col min="9868" max="9868" width="23.44140625" style="13" customWidth="1"/>
    <col min="9869" max="9869" width="9.109375" style="13" customWidth="1"/>
    <col min="9870" max="9870" width="19.44140625" style="13" customWidth="1"/>
    <col min="9871" max="9871" width="42.6640625" style="13" customWidth="1"/>
    <col min="9872" max="9872" width="5.88671875" style="13" customWidth="1"/>
    <col min="9873" max="9873" width="31.44140625" style="13" customWidth="1"/>
    <col min="9874" max="9874" width="16.109375" style="13" customWidth="1"/>
    <col min="9875" max="9876" width="9.33203125" style="13" customWidth="1"/>
    <col min="9877" max="9877" width="11.109375" style="13" customWidth="1"/>
    <col min="9878" max="9878" width="2.109375" style="13" customWidth="1"/>
    <col min="9879" max="10084" width="10.88671875" style="13" customWidth="1"/>
    <col min="10085" max="10085" width="12" style="13" customWidth="1"/>
    <col min="10086" max="10086" width="2.6640625" style="13" customWidth="1"/>
    <col min="10087" max="10088" width="6.44140625" style="13" customWidth="1"/>
    <col min="10089" max="10089" width="5.88671875" style="13" customWidth="1"/>
    <col min="10090" max="10090" width="6.44140625" style="13" customWidth="1"/>
    <col min="10091" max="10091" width="13.6640625" style="13" customWidth="1"/>
    <col min="10092" max="10093" width="9" style="13" customWidth="1"/>
    <col min="10094" max="10094" width="2.44140625" style="13" customWidth="1"/>
    <col min="10095" max="10095" width="8.88671875" style="13" customWidth="1"/>
    <col min="10096" max="10096" width="7.44140625" style="13" customWidth="1"/>
    <col min="10097" max="10099" width="3.6640625" style="13" customWidth="1"/>
    <col min="10100"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33203125" style="13" customWidth="1"/>
    <col min="10124" max="10124" width="23.44140625" style="13" customWidth="1"/>
    <col min="10125" max="10125" width="9.109375" style="13" customWidth="1"/>
    <col min="10126" max="10126" width="19.44140625" style="13" customWidth="1"/>
    <col min="10127" max="10127" width="42.6640625" style="13" customWidth="1"/>
    <col min="10128" max="10128" width="5.88671875" style="13" customWidth="1"/>
    <col min="10129" max="10129" width="31.44140625" style="13" customWidth="1"/>
    <col min="10130" max="10130" width="16.109375" style="13" customWidth="1"/>
    <col min="10131" max="10132" width="9.33203125" style="13" customWidth="1"/>
    <col min="10133" max="10133" width="11.109375" style="13" customWidth="1"/>
    <col min="10134" max="10134" width="2.109375" style="13" customWidth="1"/>
    <col min="10135" max="10340" width="10.88671875" style="13" customWidth="1"/>
    <col min="10341" max="10341" width="12" style="13" customWidth="1"/>
    <col min="10342" max="10342" width="2.6640625" style="13" customWidth="1"/>
    <col min="10343" max="10344" width="6.44140625" style="13" customWidth="1"/>
    <col min="10345" max="10345" width="5.88671875" style="13" customWidth="1"/>
    <col min="10346" max="10346" width="6.44140625" style="13" customWidth="1"/>
    <col min="10347" max="10347" width="13.6640625" style="13" customWidth="1"/>
    <col min="10348" max="10349" width="9" style="13" customWidth="1"/>
    <col min="10350" max="10350" width="2.44140625" style="13" customWidth="1"/>
    <col min="10351" max="10351" width="8.88671875" style="13" customWidth="1"/>
    <col min="10352" max="10352" width="7.44140625" style="13" customWidth="1"/>
    <col min="10353" max="10355" width="3.6640625" style="13" customWidth="1"/>
    <col min="10356"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33203125" style="13" customWidth="1"/>
    <col min="10380" max="10380" width="23.44140625" style="13" customWidth="1"/>
    <col min="10381" max="10381" width="9.109375" style="13" customWidth="1"/>
    <col min="10382" max="10382" width="19.44140625" style="13" customWidth="1"/>
    <col min="10383" max="10383" width="42.6640625" style="13" customWidth="1"/>
    <col min="10384" max="10384" width="5.88671875" style="13" customWidth="1"/>
    <col min="10385" max="10385" width="31.44140625" style="13" customWidth="1"/>
    <col min="10386" max="10386" width="16.109375" style="13" customWidth="1"/>
    <col min="10387" max="10388" width="9.33203125" style="13" customWidth="1"/>
    <col min="10389" max="10389" width="11.109375" style="13" customWidth="1"/>
    <col min="10390" max="10390" width="2.109375" style="13" customWidth="1"/>
    <col min="10391" max="10596" width="10.88671875" style="13" customWidth="1"/>
    <col min="10597" max="10597" width="12" style="13" customWidth="1"/>
    <col min="10598" max="10598" width="2.6640625" style="13" customWidth="1"/>
    <col min="10599" max="10600" width="6.44140625" style="13" customWidth="1"/>
    <col min="10601" max="10601" width="5.88671875" style="13" customWidth="1"/>
    <col min="10602" max="10602" width="6.44140625" style="13" customWidth="1"/>
    <col min="10603" max="10603" width="13.6640625" style="13" customWidth="1"/>
    <col min="10604" max="10605" width="9" style="13" customWidth="1"/>
    <col min="10606" max="10606" width="2.44140625" style="13" customWidth="1"/>
    <col min="10607" max="10607" width="8.88671875" style="13" customWidth="1"/>
    <col min="10608" max="10608" width="7.44140625" style="13" customWidth="1"/>
    <col min="10609" max="10611" width="3.6640625" style="13" customWidth="1"/>
    <col min="10612"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33203125" style="13" customWidth="1"/>
    <col min="10636" max="10636" width="23.44140625" style="13" customWidth="1"/>
    <col min="10637" max="10637" width="9.109375" style="13" customWidth="1"/>
    <col min="10638" max="10638" width="19.44140625" style="13" customWidth="1"/>
    <col min="10639" max="10639" width="42.6640625" style="13" customWidth="1"/>
    <col min="10640" max="10640" width="5.88671875" style="13" customWidth="1"/>
    <col min="10641" max="10641" width="31.44140625" style="13" customWidth="1"/>
    <col min="10642" max="10642" width="16.109375" style="13" customWidth="1"/>
    <col min="10643" max="10644" width="9.33203125" style="13" customWidth="1"/>
    <col min="10645" max="10645" width="11.109375" style="13" customWidth="1"/>
    <col min="10646" max="10646" width="2.109375" style="13" customWidth="1"/>
    <col min="10647" max="10852" width="10.88671875" style="13" customWidth="1"/>
    <col min="10853" max="10853" width="12" style="13" customWidth="1"/>
    <col min="10854" max="10854" width="2.6640625" style="13" customWidth="1"/>
    <col min="10855" max="10856" width="6.44140625" style="13" customWidth="1"/>
    <col min="10857" max="10857" width="5.88671875" style="13" customWidth="1"/>
    <col min="10858" max="10858" width="6.44140625" style="13" customWidth="1"/>
    <col min="10859" max="10859" width="13.6640625" style="13" customWidth="1"/>
    <col min="10860" max="10861" width="9" style="13" customWidth="1"/>
    <col min="10862" max="10862" width="2.44140625" style="13" customWidth="1"/>
    <col min="10863" max="10863" width="8.88671875" style="13" customWidth="1"/>
    <col min="10864" max="10864" width="7.44140625" style="13" customWidth="1"/>
    <col min="10865" max="10867" width="3.6640625" style="13" customWidth="1"/>
    <col min="10868"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33203125" style="13" customWidth="1"/>
    <col min="10892" max="10892" width="23.44140625" style="13" customWidth="1"/>
    <col min="10893" max="10893" width="9.109375" style="13" customWidth="1"/>
    <col min="10894" max="10894" width="19.44140625" style="13" customWidth="1"/>
    <col min="10895" max="10895" width="42.6640625" style="13" customWidth="1"/>
    <col min="10896" max="10896" width="5.88671875" style="13" customWidth="1"/>
    <col min="10897" max="10897" width="31.44140625" style="13" customWidth="1"/>
    <col min="10898" max="10898" width="16.109375" style="13" customWidth="1"/>
    <col min="10899" max="10900" width="9.33203125" style="13" customWidth="1"/>
    <col min="10901" max="10901" width="11.109375" style="13" customWidth="1"/>
    <col min="10902" max="10902" width="2.109375" style="13" customWidth="1"/>
    <col min="10903" max="11108" width="10.88671875" style="13" customWidth="1"/>
    <col min="11109" max="11109" width="12" style="13" customWidth="1"/>
    <col min="11110" max="11110" width="2.6640625" style="13" customWidth="1"/>
    <col min="11111" max="11112" width="6.44140625" style="13" customWidth="1"/>
    <col min="11113" max="11113" width="5.88671875" style="13" customWidth="1"/>
    <col min="11114" max="11114" width="6.44140625" style="13" customWidth="1"/>
    <col min="11115" max="11115" width="13.6640625" style="13" customWidth="1"/>
    <col min="11116" max="11117" width="9" style="13" customWidth="1"/>
    <col min="11118" max="11118" width="2.44140625" style="13" customWidth="1"/>
    <col min="11119" max="11119" width="8.88671875" style="13" customWidth="1"/>
    <col min="11120" max="11120" width="7.44140625" style="13" customWidth="1"/>
    <col min="11121" max="11123" width="3.6640625" style="13" customWidth="1"/>
    <col min="11124"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33203125" style="13" customWidth="1"/>
    <col min="11148" max="11148" width="23.44140625" style="13" customWidth="1"/>
    <col min="11149" max="11149" width="9.109375" style="13" customWidth="1"/>
    <col min="11150" max="11150" width="19.44140625" style="13" customWidth="1"/>
    <col min="11151" max="11151" width="42.6640625" style="13" customWidth="1"/>
    <col min="11152" max="11152" width="5.88671875" style="13" customWidth="1"/>
    <col min="11153" max="11153" width="31.44140625" style="13" customWidth="1"/>
    <col min="11154" max="11154" width="16.109375" style="13" customWidth="1"/>
    <col min="11155" max="11156" width="9.33203125" style="13" customWidth="1"/>
    <col min="11157" max="11157" width="11.109375" style="13" customWidth="1"/>
    <col min="11158" max="11158" width="2.109375" style="13" customWidth="1"/>
    <col min="11159" max="11364" width="10.88671875" style="13" customWidth="1"/>
    <col min="11365" max="11365" width="12" style="13" customWidth="1"/>
    <col min="11366" max="11366" width="2.6640625" style="13" customWidth="1"/>
    <col min="11367" max="11368" width="6.44140625" style="13" customWidth="1"/>
    <col min="11369" max="11369" width="5.88671875" style="13" customWidth="1"/>
    <col min="11370" max="11370" width="6.44140625" style="13" customWidth="1"/>
    <col min="11371" max="11371" width="13.6640625" style="13" customWidth="1"/>
    <col min="11372" max="11373" width="9" style="13" customWidth="1"/>
    <col min="11374" max="11374" width="2.44140625" style="13" customWidth="1"/>
    <col min="11375" max="11375" width="8.88671875" style="13" customWidth="1"/>
    <col min="11376" max="11376" width="7.44140625" style="13" customWidth="1"/>
    <col min="11377" max="11379" width="3.6640625" style="13" customWidth="1"/>
    <col min="11380"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33203125" style="13" customWidth="1"/>
    <col min="11404" max="11404" width="23.44140625" style="13" customWidth="1"/>
    <col min="11405" max="11405" width="9.109375" style="13" customWidth="1"/>
    <col min="11406" max="11406" width="19.44140625" style="13" customWidth="1"/>
    <col min="11407" max="11407" width="42.6640625" style="13" customWidth="1"/>
    <col min="11408" max="11408" width="5.88671875" style="13" customWidth="1"/>
    <col min="11409" max="11409" width="31.44140625" style="13" customWidth="1"/>
    <col min="11410" max="11410" width="16.109375" style="13" customWidth="1"/>
    <col min="11411" max="11412" width="9.33203125" style="13" customWidth="1"/>
    <col min="11413" max="11413" width="11.109375" style="13" customWidth="1"/>
    <col min="11414" max="11414" width="2.109375" style="13" customWidth="1"/>
    <col min="11415" max="11620" width="10.88671875" style="13" customWidth="1"/>
    <col min="11621" max="11621" width="12" style="13" customWidth="1"/>
    <col min="11622" max="11622" width="2.6640625" style="13" customWidth="1"/>
    <col min="11623" max="11624" width="6.44140625" style="13" customWidth="1"/>
    <col min="11625" max="11625" width="5.88671875" style="13" customWidth="1"/>
    <col min="11626" max="11626" width="6.44140625" style="13" customWidth="1"/>
    <col min="11627" max="11627" width="13.6640625" style="13" customWidth="1"/>
    <col min="11628" max="11629" width="9" style="13" customWidth="1"/>
    <col min="11630" max="11630" width="2.44140625" style="13" customWidth="1"/>
    <col min="11631" max="11631" width="8.88671875" style="13" customWidth="1"/>
    <col min="11632" max="11632" width="7.44140625" style="13" customWidth="1"/>
    <col min="11633" max="11635" width="3.6640625" style="13" customWidth="1"/>
    <col min="11636"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33203125" style="13" customWidth="1"/>
    <col min="11660" max="11660" width="23.44140625" style="13" customWidth="1"/>
    <col min="11661" max="11661" width="9.109375" style="13" customWidth="1"/>
    <col min="11662" max="11662" width="19.44140625" style="13" customWidth="1"/>
    <col min="11663" max="11663" width="42.6640625" style="13" customWidth="1"/>
    <col min="11664" max="11664" width="5.88671875" style="13" customWidth="1"/>
    <col min="11665" max="11665" width="31.44140625" style="13" customWidth="1"/>
    <col min="11666" max="11666" width="16.109375" style="13" customWidth="1"/>
    <col min="11667" max="11668" width="9.33203125" style="13" customWidth="1"/>
    <col min="11669" max="11669" width="11.109375" style="13" customWidth="1"/>
    <col min="11670" max="11670" width="2.109375" style="13" customWidth="1"/>
    <col min="11671" max="11876" width="10.88671875" style="13" customWidth="1"/>
    <col min="11877" max="11877" width="12" style="13" customWidth="1"/>
    <col min="11878" max="11878" width="2.6640625" style="13" customWidth="1"/>
    <col min="11879" max="11880" width="6.44140625" style="13" customWidth="1"/>
    <col min="11881" max="11881" width="5.88671875" style="13" customWidth="1"/>
    <col min="11882" max="11882" width="6.44140625" style="13" customWidth="1"/>
    <col min="11883" max="11883" width="13.6640625" style="13" customWidth="1"/>
    <col min="11884" max="11885" width="9" style="13" customWidth="1"/>
    <col min="11886" max="11886" width="2.44140625" style="13" customWidth="1"/>
    <col min="11887" max="11887" width="8.88671875" style="13" customWidth="1"/>
    <col min="11888" max="11888" width="7.44140625" style="13" customWidth="1"/>
    <col min="11889" max="11891" width="3.6640625" style="13" customWidth="1"/>
    <col min="11892"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33203125" style="13" customWidth="1"/>
    <col min="11916" max="11916" width="23.44140625" style="13" customWidth="1"/>
    <col min="11917" max="11917" width="9.109375" style="13" customWidth="1"/>
    <col min="11918" max="11918" width="19.44140625" style="13" customWidth="1"/>
    <col min="11919" max="11919" width="42.6640625" style="13" customWidth="1"/>
    <col min="11920" max="11920" width="5.88671875" style="13" customWidth="1"/>
    <col min="11921" max="11921" width="31.44140625" style="13" customWidth="1"/>
    <col min="11922" max="11922" width="16.109375" style="13" customWidth="1"/>
    <col min="11923" max="11924" width="9.33203125" style="13" customWidth="1"/>
    <col min="11925" max="11925" width="11.109375" style="13" customWidth="1"/>
    <col min="11926" max="11926" width="2.109375" style="13" customWidth="1"/>
    <col min="11927" max="12132" width="10.88671875" style="13" customWidth="1"/>
    <col min="12133" max="12133" width="12" style="13" customWidth="1"/>
    <col min="12134" max="12134" width="2.6640625" style="13" customWidth="1"/>
    <col min="12135" max="12136" width="6.44140625" style="13" customWidth="1"/>
    <col min="12137" max="12137" width="5.88671875" style="13" customWidth="1"/>
    <col min="12138" max="12138" width="6.44140625" style="13" customWidth="1"/>
    <col min="12139" max="12139" width="13.6640625" style="13" customWidth="1"/>
    <col min="12140" max="12141" width="9" style="13" customWidth="1"/>
    <col min="12142" max="12142" width="2.44140625" style="13" customWidth="1"/>
    <col min="12143" max="12143" width="8.88671875" style="13" customWidth="1"/>
    <col min="12144" max="12144" width="7.44140625" style="13" customWidth="1"/>
    <col min="12145" max="12147" width="3.6640625" style="13" customWidth="1"/>
    <col min="12148"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33203125" style="13" customWidth="1"/>
    <col min="12172" max="12172" width="23.44140625" style="13" customWidth="1"/>
    <col min="12173" max="12173" width="9.109375" style="13" customWidth="1"/>
    <col min="12174" max="12174" width="19.44140625" style="13" customWidth="1"/>
    <col min="12175" max="12175" width="42.6640625" style="13" customWidth="1"/>
    <col min="12176" max="12176" width="5.88671875" style="13" customWidth="1"/>
    <col min="12177" max="12177" width="31.44140625" style="13" customWidth="1"/>
    <col min="12178" max="12178" width="16.109375" style="13" customWidth="1"/>
    <col min="12179" max="12180" width="9.33203125" style="13" customWidth="1"/>
    <col min="12181" max="12181" width="11.109375" style="13" customWidth="1"/>
    <col min="12182" max="12182" width="2.109375" style="13" customWidth="1"/>
    <col min="12183" max="12388" width="10.88671875" style="13" customWidth="1"/>
    <col min="12389" max="12389" width="12" style="13" customWidth="1"/>
    <col min="12390" max="12390" width="2.6640625" style="13" customWidth="1"/>
    <col min="12391" max="12392" width="6.44140625" style="13" customWidth="1"/>
    <col min="12393" max="12393" width="5.88671875" style="13" customWidth="1"/>
    <col min="12394" max="12394" width="6.44140625" style="13" customWidth="1"/>
    <col min="12395" max="12395" width="13.6640625" style="13" customWidth="1"/>
    <col min="12396" max="12397" width="9" style="13" customWidth="1"/>
    <col min="12398" max="12398" width="2.44140625" style="13" customWidth="1"/>
    <col min="12399" max="12399" width="8.88671875" style="13" customWidth="1"/>
    <col min="12400" max="12400" width="7.44140625" style="13" customWidth="1"/>
    <col min="12401" max="12403" width="3.6640625" style="13" customWidth="1"/>
    <col min="12404"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33203125" style="13" customWidth="1"/>
    <col min="12428" max="12428" width="23.44140625" style="13" customWidth="1"/>
    <col min="12429" max="12429" width="9.109375" style="13" customWidth="1"/>
    <col min="12430" max="12430" width="19.44140625" style="13" customWidth="1"/>
    <col min="12431" max="12431" width="42.6640625" style="13" customWidth="1"/>
    <col min="12432" max="12432" width="5.88671875" style="13" customWidth="1"/>
    <col min="12433" max="12433" width="31.44140625" style="13" customWidth="1"/>
    <col min="12434" max="12434" width="16.109375" style="13" customWidth="1"/>
    <col min="12435" max="12436" width="9.33203125" style="13" customWidth="1"/>
    <col min="12437" max="12437" width="11.109375" style="13" customWidth="1"/>
    <col min="12438" max="12438" width="2.109375" style="13" customWidth="1"/>
    <col min="12439" max="12644" width="10.88671875" style="13" customWidth="1"/>
    <col min="12645" max="12645" width="12" style="13" customWidth="1"/>
    <col min="12646" max="12646" width="2.6640625" style="13" customWidth="1"/>
    <col min="12647" max="12648" width="6.44140625" style="13" customWidth="1"/>
    <col min="12649" max="12649" width="5.88671875" style="13" customWidth="1"/>
    <col min="12650" max="12650" width="6.44140625" style="13" customWidth="1"/>
    <col min="12651" max="12651" width="13.6640625" style="13" customWidth="1"/>
    <col min="12652" max="12653" width="9" style="13" customWidth="1"/>
    <col min="12654" max="12654" width="2.44140625" style="13" customWidth="1"/>
    <col min="12655" max="12655" width="8.88671875" style="13" customWidth="1"/>
    <col min="12656" max="12656" width="7.44140625" style="13" customWidth="1"/>
    <col min="12657" max="12659" width="3.6640625" style="13" customWidth="1"/>
    <col min="12660"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33203125" style="13" customWidth="1"/>
    <col min="12684" max="12684" width="23.44140625" style="13" customWidth="1"/>
    <col min="12685" max="12685" width="9.109375" style="13" customWidth="1"/>
    <col min="12686" max="12686" width="19.44140625" style="13" customWidth="1"/>
    <col min="12687" max="12687" width="42.6640625" style="13" customWidth="1"/>
    <col min="12688" max="12688" width="5.88671875" style="13" customWidth="1"/>
    <col min="12689" max="12689" width="31.44140625" style="13" customWidth="1"/>
    <col min="12690" max="12690" width="16.109375" style="13" customWidth="1"/>
    <col min="12691" max="12692" width="9.33203125" style="13" customWidth="1"/>
    <col min="12693" max="12693" width="11.109375" style="13" customWidth="1"/>
    <col min="12694" max="12694" width="2.109375" style="13" customWidth="1"/>
    <col min="12695" max="12900" width="10.88671875" style="13" customWidth="1"/>
    <col min="12901" max="12901" width="12" style="13" customWidth="1"/>
    <col min="12902" max="12902" width="2.6640625" style="13" customWidth="1"/>
    <col min="12903" max="12904" width="6.44140625" style="13" customWidth="1"/>
    <col min="12905" max="12905" width="5.88671875" style="13" customWidth="1"/>
    <col min="12906" max="12906" width="6.44140625" style="13" customWidth="1"/>
    <col min="12907" max="12907" width="13.6640625" style="13" customWidth="1"/>
    <col min="12908" max="12909" width="9" style="13" customWidth="1"/>
    <col min="12910" max="12910" width="2.44140625" style="13" customWidth="1"/>
    <col min="12911" max="12911" width="8.88671875" style="13" customWidth="1"/>
    <col min="12912" max="12912" width="7.44140625" style="13" customWidth="1"/>
    <col min="12913" max="12915" width="3.6640625" style="13" customWidth="1"/>
    <col min="12916"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33203125" style="13" customWidth="1"/>
    <col min="12940" max="12940" width="23.44140625" style="13" customWidth="1"/>
    <col min="12941" max="12941" width="9.109375" style="13" customWidth="1"/>
    <col min="12942" max="12942" width="19.44140625" style="13" customWidth="1"/>
    <col min="12943" max="12943" width="42.6640625" style="13" customWidth="1"/>
    <col min="12944" max="12944" width="5.88671875" style="13" customWidth="1"/>
    <col min="12945" max="12945" width="31.44140625" style="13" customWidth="1"/>
    <col min="12946" max="12946" width="16.109375" style="13" customWidth="1"/>
    <col min="12947" max="12948" width="9.33203125" style="13" customWidth="1"/>
    <col min="12949" max="12949" width="11.109375" style="13" customWidth="1"/>
    <col min="12950" max="12950" width="2.109375" style="13" customWidth="1"/>
    <col min="12951" max="13156" width="10.88671875" style="13" customWidth="1"/>
    <col min="13157" max="13157" width="12" style="13" customWidth="1"/>
    <col min="13158" max="13158" width="2.6640625" style="13" customWidth="1"/>
    <col min="13159" max="13160" width="6.44140625" style="13" customWidth="1"/>
    <col min="13161" max="13161" width="5.88671875" style="13" customWidth="1"/>
    <col min="13162" max="13162" width="6.44140625" style="13" customWidth="1"/>
    <col min="13163" max="13163" width="13.6640625" style="13" customWidth="1"/>
    <col min="13164" max="13165" width="9" style="13" customWidth="1"/>
    <col min="13166" max="13166" width="2.44140625" style="13" customWidth="1"/>
    <col min="13167" max="13167" width="8.88671875" style="13" customWidth="1"/>
    <col min="13168" max="13168" width="7.44140625" style="13" customWidth="1"/>
    <col min="13169" max="13171" width="3.6640625" style="13" customWidth="1"/>
    <col min="13172"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33203125" style="13" customWidth="1"/>
    <col min="13196" max="13196" width="23.44140625" style="13" customWidth="1"/>
    <col min="13197" max="13197" width="9.109375" style="13" customWidth="1"/>
    <col min="13198" max="13198" width="19.44140625" style="13" customWidth="1"/>
    <col min="13199" max="13199" width="42.6640625" style="13" customWidth="1"/>
    <col min="13200" max="13200" width="5.88671875" style="13" customWidth="1"/>
    <col min="13201" max="13201" width="31.44140625" style="13" customWidth="1"/>
    <col min="13202" max="13202" width="16.109375" style="13" customWidth="1"/>
    <col min="13203" max="13204" width="9.33203125" style="13" customWidth="1"/>
    <col min="13205" max="13205" width="11.109375" style="13" customWidth="1"/>
    <col min="13206" max="13206" width="2.109375" style="13" customWidth="1"/>
    <col min="13207" max="13412" width="10.88671875" style="13" customWidth="1"/>
    <col min="13413" max="13413" width="12" style="13" customWidth="1"/>
    <col min="13414" max="13414" width="2.6640625" style="13" customWidth="1"/>
    <col min="13415" max="13416" width="6.44140625" style="13" customWidth="1"/>
    <col min="13417" max="13417" width="5.88671875" style="13" customWidth="1"/>
    <col min="13418" max="13418" width="6.44140625" style="13" customWidth="1"/>
    <col min="13419" max="13419" width="13.6640625" style="13" customWidth="1"/>
    <col min="13420" max="13421" width="9" style="13" customWidth="1"/>
    <col min="13422" max="13422" width="2.44140625" style="13" customWidth="1"/>
    <col min="13423" max="13423" width="8.88671875" style="13" customWidth="1"/>
    <col min="13424" max="13424" width="7.44140625" style="13" customWidth="1"/>
    <col min="13425" max="13427" width="3.6640625" style="13" customWidth="1"/>
    <col min="13428"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33203125" style="13" customWidth="1"/>
    <col min="13452" max="13452" width="23.44140625" style="13" customWidth="1"/>
    <col min="13453" max="13453" width="9.109375" style="13" customWidth="1"/>
    <col min="13454" max="13454" width="19.44140625" style="13" customWidth="1"/>
    <col min="13455" max="13455" width="42.6640625" style="13" customWidth="1"/>
    <col min="13456" max="13456" width="5.88671875" style="13" customWidth="1"/>
    <col min="13457" max="13457" width="31.44140625" style="13" customWidth="1"/>
    <col min="13458" max="13458" width="16.109375" style="13" customWidth="1"/>
    <col min="13459" max="13460" width="9.33203125" style="13" customWidth="1"/>
    <col min="13461" max="13461" width="11.109375" style="13" customWidth="1"/>
    <col min="13462" max="13462" width="2.109375" style="13" customWidth="1"/>
    <col min="13463" max="13668" width="10.88671875" style="13" customWidth="1"/>
    <col min="13669" max="13669" width="12" style="13" customWidth="1"/>
    <col min="13670" max="13670" width="2.6640625" style="13" customWidth="1"/>
    <col min="13671" max="13672" width="6.44140625" style="13" customWidth="1"/>
    <col min="13673" max="13673" width="5.88671875" style="13" customWidth="1"/>
    <col min="13674" max="13674" width="6.44140625" style="13" customWidth="1"/>
    <col min="13675" max="13675" width="13.6640625" style="13" customWidth="1"/>
    <col min="13676" max="13677" width="9" style="13" customWidth="1"/>
    <col min="13678" max="13678" width="2.44140625" style="13" customWidth="1"/>
    <col min="13679" max="13679" width="8.88671875" style="13" customWidth="1"/>
    <col min="13680" max="13680" width="7.44140625" style="13" customWidth="1"/>
    <col min="13681" max="13683" width="3.6640625" style="13" customWidth="1"/>
    <col min="13684"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33203125" style="13" customWidth="1"/>
    <col min="13708" max="13708" width="23.44140625" style="13" customWidth="1"/>
    <col min="13709" max="13709" width="9.109375" style="13" customWidth="1"/>
    <col min="13710" max="13710" width="19.44140625" style="13" customWidth="1"/>
    <col min="13711" max="13711" width="42.6640625" style="13" customWidth="1"/>
    <col min="13712" max="13712" width="5.88671875" style="13" customWidth="1"/>
    <col min="13713" max="13713" width="31.44140625" style="13" customWidth="1"/>
    <col min="13714" max="13714" width="16.109375" style="13" customWidth="1"/>
    <col min="13715" max="13716" width="9.33203125" style="13" customWidth="1"/>
    <col min="13717" max="13717" width="11.109375" style="13" customWidth="1"/>
    <col min="13718" max="13718" width="2.109375" style="13" customWidth="1"/>
    <col min="13719" max="13924" width="10.88671875" style="13" customWidth="1"/>
    <col min="13925" max="13925" width="12" style="13" customWidth="1"/>
    <col min="13926" max="13926" width="2.6640625" style="13" customWidth="1"/>
    <col min="13927" max="13928" width="6.44140625" style="13" customWidth="1"/>
    <col min="13929" max="13929" width="5.88671875" style="13" customWidth="1"/>
    <col min="13930" max="13930" width="6.44140625" style="13" customWidth="1"/>
    <col min="13931" max="13931" width="13.6640625" style="13" customWidth="1"/>
    <col min="13932" max="13933" width="9" style="13" customWidth="1"/>
    <col min="13934" max="13934" width="2.44140625" style="13" customWidth="1"/>
    <col min="13935" max="13935" width="8.88671875" style="13" customWidth="1"/>
    <col min="13936" max="13936" width="7.44140625" style="13" customWidth="1"/>
    <col min="13937" max="13939" width="3.6640625" style="13" customWidth="1"/>
    <col min="13940"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33203125" style="13" customWidth="1"/>
    <col min="13964" max="13964" width="23.44140625" style="13" customWidth="1"/>
    <col min="13965" max="13965" width="9.109375" style="13" customWidth="1"/>
    <col min="13966" max="13966" width="19.44140625" style="13" customWidth="1"/>
    <col min="13967" max="13967" width="42.6640625" style="13" customWidth="1"/>
    <col min="13968" max="13968" width="5.88671875" style="13" customWidth="1"/>
    <col min="13969" max="13969" width="31.44140625" style="13" customWidth="1"/>
    <col min="13970" max="13970" width="16.109375" style="13" customWidth="1"/>
    <col min="13971" max="13972" width="9.33203125" style="13" customWidth="1"/>
    <col min="13973" max="13973" width="11.109375" style="13" customWidth="1"/>
    <col min="13974" max="13974" width="2.109375" style="13" customWidth="1"/>
    <col min="13975" max="14180" width="10.88671875" style="13" customWidth="1"/>
    <col min="14181" max="14181" width="12" style="13" customWidth="1"/>
    <col min="14182" max="14182" width="2.6640625" style="13" customWidth="1"/>
    <col min="14183" max="14184" width="6.44140625" style="13" customWidth="1"/>
    <col min="14185" max="14185" width="5.88671875" style="13" customWidth="1"/>
    <col min="14186" max="14186" width="6.44140625" style="13" customWidth="1"/>
    <col min="14187" max="14187" width="13.6640625" style="13" customWidth="1"/>
    <col min="14188" max="14189" width="9" style="13" customWidth="1"/>
    <col min="14190" max="14190" width="2.44140625" style="13" customWidth="1"/>
    <col min="14191" max="14191" width="8.88671875" style="13" customWidth="1"/>
    <col min="14192" max="14192" width="7.44140625" style="13" customWidth="1"/>
    <col min="14193" max="14195" width="3.6640625" style="13" customWidth="1"/>
    <col min="14196"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33203125" style="13" customWidth="1"/>
    <col min="14220" max="14220" width="23.44140625" style="13" customWidth="1"/>
    <col min="14221" max="14221" width="9.109375" style="13" customWidth="1"/>
    <col min="14222" max="14222" width="19.44140625" style="13" customWidth="1"/>
    <col min="14223" max="14223" width="42.6640625" style="13" customWidth="1"/>
    <col min="14224" max="14224" width="5.88671875" style="13" customWidth="1"/>
    <col min="14225" max="14225" width="31.44140625" style="13" customWidth="1"/>
    <col min="14226" max="14226" width="16.109375" style="13" customWidth="1"/>
    <col min="14227" max="14228" width="9.33203125" style="13" customWidth="1"/>
    <col min="14229" max="14229" width="11.109375" style="13" customWidth="1"/>
    <col min="14230" max="14230" width="2.109375" style="13" customWidth="1"/>
    <col min="14231" max="14436" width="10.88671875" style="13" customWidth="1"/>
    <col min="14437" max="14437" width="12" style="13" customWidth="1"/>
    <col min="14438" max="14438" width="2.6640625" style="13" customWidth="1"/>
    <col min="14439" max="14440" width="6.44140625" style="13" customWidth="1"/>
    <col min="14441" max="14441" width="5.88671875" style="13" customWidth="1"/>
    <col min="14442" max="14442" width="6.44140625" style="13" customWidth="1"/>
    <col min="14443" max="14443" width="13.6640625" style="13" customWidth="1"/>
    <col min="14444" max="14445" width="9" style="13" customWidth="1"/>
    <col min="14446" max="14446" width="2.44140625" style="13" customWidth="1"/>
    <col min="14447" max="14447" width="8.88671875" style="13" customWidth="1"/>
    <col min="14448" max="14448" width="7.44140625" style="13" customWidth="1"/>
    <col min="14449" max="14451" width="3.6640625" style="13" customWidth="1"/>
    <col min="14452"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33203125" style="13" customWidth="1"/>
    <col min="14476" max="14476" width="23.44140625" style="13" customWidth="1"/>
    <col min="14477" max="14477" width="9.109375" style="13" customWidth="1"/>
    <col min="14478" max="14478" width="19.44140625" style="13" customWidth="1"/>
    <col min="14479" max="14479" width="42.6640625" style="13" customWidth="1"/>
    <col min="14480" max="14480" width="5.88671875" style="13" customWidth="1"/>
    <col min="14481" max="14481" width="31.44140625" style="13" customWidth="1"/>
    <col min="14482" max="14482" width="16.109375" style="13" customWidth="1"/>
    <col min="14483" max="14484" width="9.33203125" style="13" customWidth="1"/>
    <col min="14485" max="14485" width="11.109375" style="13" customWidth="1"/>
    <col min="14486" max="14486" width="2.109375" style="13" customWidth="1"/>
    <col min="14487" max="14692" width="10.88671875" style="13" customWidth="1"/>
    <col min="14693" max="14693" width="12" style="13" customWidth="1"/>
    <col min="14694" max="14694" width="2.6640625" style="13" customWidth="1"/>
    <col min="14695" max="14696" width="6.44140625" style="13" customWidth="1"/>
    <col min="14697" max="14697" width="5.88671875" style="13" customWidth="1"/>
    <col min="14698" max="14698" width="6.44140625" style="13" customWidth="1"/>
    <col min="14699" max="14699" width="13.6640625" style="13" customWidth="1"/>
    <col min="14700" max="14701" width="9" style="13" customWidth="1"/>
    <col min="14702" max="14702" width="2.44140625" style="13" customWidth="1"/>
    <col min="14703" max="14703" width="8.88671875" style="13" customWidth="1"/>
    <col min="14704" max="14704" width="7.44140625" style="13" customWidth="1"/>
    <col min="14705" max="14707" width="3.6640625" style="13" customWidth="1"/>
    <col min="14708"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33203125" style="13" customWidth="1"/>
    <col min="14732" max="14732" width="23.44140625" style="13" customWidth="1"/>
    <col min="14733" max="14733" width="9.109375" style="13" customWidth="1"/>
    <col min="14734" max="14734" width="19.44140625" style="13" customWidth="1"/>
    <col min="14735" max="14735" width="42.6640625" style="13" customWidth="1"/>
    <col min="14736" max="14736" width="5.88671875" style="13" customWidth="1"/>
    <col min="14737" max="14737" width="31.44140625" style="13" customWidth="1"/>
    <col min="14738" max="14738" width="16.109375" style="13" customWidth="1"/>
    <col min="14739" max="14740" width="9.33203125" style="13" customWidth="1"/>
    <col min="14741" max="14741" width="11.109375" style="13" customWidth="1"/>
    <col min="14742" max="14742" width="2.109375" style="13" customWidth="1"/>
    <col min="14743" max="14948" width="10.88671875" style="13" customWidth="1"/>
    <col min="14949" max="14949" width="12" style="13" customWidth="1"/>
    <col min="14950" max="14950" width="2.6640625" style="13" customWidth="1"/>
    <col min="14951" max="14952" width="6.44140625" style="13" customWidth="1"/>
    <col min="14953" max="14953" width="5.88671875" style="13" customWidth="1"/>
    <col min="14954" max="14954" width="6.44140625" style="13" customWidth="1"/>
    <col min="14955" max="14955" width="13.6640625" style="13" customWidth="1"/>
    <col min="14956" max="14957" width="9" style="13" customWidth="1"/>
    <col min="14958" max="14958" width="2.44140625" style="13" customWidth="1"/>
    <col min="14959" max="14959" width="8.88671875" style="13" customWidth="1"/>
    <col min="14960" max="14960" width="7.44140625" style="13" customWidth="1"/>
    <col min="14961" max="14963" width="3.6640625" style="13" customWidth="1"/>
    <col min="14964"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33203125" style="13" customWidth="1"/>
    <col min="14988" max="14988" width="23.44140625" style="13" customWidth="1"/>
    <col min="14989" max="14989" width="9.109375" style="13" customWidth="1"/>
    <col min="14990" max="14990" width="19.44140625" style="13" customWidth="1"/>
    <col min="14991" max="14991" width="42.6640625" style="13" customWidth="1"/>
    <col min="14992" max="14992" width="5.88671875" style="13" customWidth="1"/>
    <col min="14993" max="14993" width="31.44140625" style="13" customWidth="1"/>
    <col min="14994" max="14994" width="16.109375" style="13" customWidth="1"/>
    <col min="14995" max="14996" width="9.33203125" style="13" customWidth="1"/>
    <col min="14997" max="14997" width="11.109375" style="13" customWidth="1"/>
    <col min="14998" max="14998" width="2.109375" style="13" customWidth="1"/>
    <col min="14999" max="15204" width="10.88671875" style="13" customWidth="1"/>
    <col min="15205" max="15205" width="12" style="13" customWidth="1"/>
    <col min="15206" max="15206" width="2.6640625" style="13" customWidth="1"/>
    <col min="15207" max="15208" width="6.44140625" style="13" customWidth="1"/>
    <col min="15209" max="15209" width="5.88671875" style="13" customWidth="1"/>
    <col min="15210" max="15210" width="6.44140625" style="13" customWidth="1"/>
    <col min="15211" max="15211" width="13.6640625" style="13" customWidth="1"/>
    <col min="15212" max="15213" width="9" style="13" customWidth="1"/>
    <col min="15214" max="15214" width="2.44140625" style="13" customWidth="1"/>
    <col min="15215" max="15215" width="8.88671875" style="13" customWidth="1"/>
    <col min="15216" max="15216" width="7.44140625" style="13" customWidth="1"/>
    <col min="15217" max="15219" width="3.6640625" style="13" customWidth="1"/>
    <col min="15220"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33203125" style="13" customWidth="1"/>
    <col min="15244" max="15244" width="23.44140625" style="13" customWidth="1"/>
    <col min="15245" max="15245" width="9.109375" style="13" customWidth="1"/>
    <col min="15246" max="15246" width="19.44140625" style="13" customWidth="1"/>
    <col min="15247" max="15247" width="42.6640625" style="13" customWidth="1"/>
    <col min="15248" max="15248" width="5.88671875" style="13" customWidth="1"/>
    <col min="15249" max="15249" width="31.44140625" style="13" customWidth="1"/>
    <col min="15250" max="15250" width="16.109375" style="13" customWidth="1"/>
    <col min="15251" max="15252" width="9.33203125" style="13" customWidth="1"/>
    <col min="15253" max="15253" width="11.109375" style="13" customWidth="1"/>
    <col min="15254" max="15254" width="2.109375" style="13" customWidth="1"/>
    <col min="15255" max="15460" width="10.88671875" style="13" customWidth="1"/>
    <col min="15461" max="15461" width="12" style="13" customWidth="1"/>
    <col min="15462" max="15462" width="2.6640625" style="13" customWidth="1"/>
    <col min="15463" max="15464" width="6.44140625" style="13" customWidth="1"/>
    <col min="15465" max="15465" width="5.88671875" style="13" customWidth="1"/>
    <col min="15466" max="15466" width="6.44140625" style="13" customWidth="1"/>
    <col min="15467" max="15467" width="13.6640625" style="13" customWidth="1"/>
    <col min="15468" max="15469" width="9" style="13" customWidth="1"/>
    <col min="15470" max="15470" width="2.44140625" style="13" customWidth="1"/>
    <col min="15471" max="15471" width="8.88671875" style="13" customWidth="1"/>
    <col min="15472" max="15472" width="7.44140625" style="13" customWidth="1"/>
    <col min="15473" max="15475" width="3.6640625" style="13" customWidth="1"/>
    <col min="15476"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33203125" style="13" customWidth="1"/>
    <col min="15500" max="15500" width="23.44140625" style="13" customWidth="1"/>
    <col min="15501" max="15501" width="9.109375" style="13" customWidth="1"/>
    <col min="15502" max="15502" width="19.44140625" style="13" customWidth="1"/>
    <col min="15503" max="15503" width="42.6640625" style="13" customWidth="1"/>
    <col min="15504" max="15504" width="5.88671875" style="13" customWidth="1"/>
    <col min="15505" max="15505" width="31.44140625" style="13" customWidth="1"/>
    <col min="15506" max="15506" width="16.109375" style="13" customWidth="1"/>
    <col min="15507" max="15508" width="9.33203125" style="13" customWidth="1"/>
    <col min="15509" max="15509" width="11.109375" style="13" customWidth="1"/>
    <col min="15510" max="15510" width="2.109375" style="13" customWidth="1"/>
    <col min="15511" max="15716" width="10.88671875" style="13" customWidth="1"/>
    <col min="15717" max="15717" width="12" style="13" customWidth="1"/>
    <col min="15718" max="15718" width="2.6640625" style="13" customWidth="1"/>
    <col min="15719" max="15720" width="6.44140625" style="13" customWidth="1"/>
    <col min="15721" max="15721" width="5.88671875" style="13" customWidth="1"/>
    <col min="15722" max="15722" width="6.44140625" style="13" customWidth="1"/>
    <col min="15723" max="15723" width="13.6640625" style="13" customWidth="1"/>
    <col min="15724" max="15725" width="9" style="13" customWidth="1"/>
    <col min="15726" max="15726" width="2.44140625" style="13" customWidth="1"/>
    <col min="15727" max="15727" width="8.88671875" style="13" customWidth="1"/>
    <col min="15728" max="15728" width="7.44140625" style="13" customWidth="1"/>
    <col min="15729" max="15731" width="3.6640625" style="13" customWidth="1"/>
    <col min="15732"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33203125" style="13" customWidth="1"/>
    <col min="15756" max="15756" width="23.44140625" style="13" customWidth="1"/>
    <col min="15757" max="15757" width="9.109375" style="13" customWidth="1"/>
    <col min="15758" max="15758" width="19.44140625" style="13" customWidth="1"/>
    <col min="15759" max="15759" width="42.6640625" style="13" customWidth="1"/>
    <col min="15760" max="15760" width="5.88671875" style="13" customWidth="1"/>
    <col min="15761" max="15761" width="31.44140625" style="13" customWidth="1"/>
    <col min="15762" max="15762" width="16.109375" style="13" customWidth="1"/>
    <col min="15763" max="15764" width="9.33203125" style="13" customWidth="1"/>
    <col min="15765" max="15765" width="11.109375" style="13" customWidth="1"/>
    <col min="15766" max="15766" width="2.109375" style="13" customWidth="1"/>
    <col min="15767" max="15972" width="10.88671875" style="13" customWidth="1"/>
    <col min="15973" max="15973" width="12" style="13" customWidth="1"/>
    <col min="15974" max="15974" width="2.6640625" style="13" customWidth="1"/>
    <col min="15975" max="15976" width="6.44140625" style="13" customWidth="1"/>
    <col min="15977" max="15977" width="5.88671875" style="13" customWidth="1"/>
    <col min="15978" max="15978" width="6.44140625" style="13" customWidth="1"/>
    <col min="15979" max="15979" width="13.6640625" style="13" customWidth="1"/>
    <col min="15980" max="15981" width="9" style="13" customWidth="1"/>
    <col min="15982" max="15982" width="2.44140625" style="13" customWidth="1"/>
    <col min="15983" max="15983" width="8.88671875" style="13" customWidth="1"/>
    <col min="15984" max="15984" width="7.44140625" style="13" customWidth="1"/>
    <col min="15985" max="15987" width="3.6640625" style="13" customWidth="1"/>
    <col min="15988"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33203125" style="13" customWidth="1"/>
    <col min="16012" max="16012" width="23.44140625" style="13" customWidth="1"/>
    <col min="16013" max="16013" width="9.109375" style="13" customWidth="1"/>
    <col min="16014" max="16014" width="19.44140625" style="13" customWidth="1"/>
    <col min="16015" max="16015" width="42.6640625" style="13" customWidth="1"/>
    <col min="16016" max="16016" width="5.88671875" style="13" customWidth="1"/>
    <col min="16017" max="16017" width="31.44140625" style="13" customWidth="1"/>
    <col min="16018" max="16018" width="16.109375" style="13" customWidth="1"/>
    <col min="16019" max="16020" width="9.33203125" style="13" customWidth="1"/>
    <col min="16021" max="16021" width="11.109375" style="13" customWidth="1"/>
    <col min="16022" max="16022" width="2.109375" style="13" customWidth="1"/>
    <col min="16023" max="16228" width="10.88671875" style="13" customWidth="1"/>
    <col min="16229" max="16229" width="12" style="13" customWidth="1"/>
    <col min="16230" max="16230" width="2.6640625" style="13" customWidth="1"/>
    <col min="16231" max="16232" width="6.44140625" style="13" customWidth="1"/>
    <col min="16233" max="16233" width="5.88671875" style="13" customWidth="1"/>
    <col min="16234" max="16234" width="6.44140625" style="13" customWidth="1"/>
    <col min="16235" max="16235" width="13.6640625" style="13" customWidth="1"/>
    <col min="16236" max="16237" width="9" style="13" customWidth="1"/>
    <col min="16238" max="16238" width="2.44140625" style="13" customWidth="1"/>
    <col min="16239" max="16239" width="8.88671875" style="13" customWidth="1"/>
    <col min="16240" max="16240" width="7.44140625" style="13" customWidth="1"/>
    <col min="16241" max="16243" width="3.6640625" style="13" customWidth="1"/>
    <col min="16244"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33203125" style="13" customWidth="1"/>
    <col min="16268" max="16268" width="23.44140625" style="13" customWidth="1"/>
    <col min="16269" max="16269" width="9.109375" style="13" customWidth="1"/>
    <col min="16270" max="16270" width="19.44140625" style="13" customWidth="1"/>
    <col min="16271" max="16271" width="42.6640625" style="13" customWidth="1"/>
    <col min="16272" max="16272" width="5.88671875" style="13" customWidth="1"/>
    <col min="16273" max="16273" width="31.44140625" style="13" customWidth="1"/>
    <col min="16274" max="16274" width="16.109375" style="13" customWidth="1"/>
    <col min="16275" max="16276" width="9.3320312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41.25" customHeight="1">
      <c r="A5" s="7"/>
      <c r="B5" s="45" t="s">
        <v>52</v>
      </c>
      <c r="C5" s="46" t="s">
        <v>53</v>
      </c>
      <c r="D5" s="45" t="s">
        <v>85</v>
      </c>
      <c r="E5" s="640" t="s">
        <v>707</v>
      </c>
      <c r="F5" s="641"/>
      <c r="G5" s="642"/>
      <c r="H5" s="48" t="s">
        <v>87</v>
      </c>
      <c r="I5" s="640" t="s">
        <v>708</v>
      </c>
      <c r="J5" s="641"/>
      <c r="K5" s="641"/>
      <c r="L5" s="641"/>
      <c r="M5" s="641"/>
      <c r="N5" s="642"/>
      <c r="O5" s="643" t="s">
        <v>8</v>
      </c>
      <c r="P5" s="606"/>
      <c r="Q5" s="671">
        <v>46273</v>
      </c>
      <c r="R5" s="642"/>
      <c r="S5" s="49"/>
      <c r="T5" s="49"/>
      <c r="U5" s="660"/>
      <c r="V5" s="658"/>
      <c r="W5" s="668"/>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23.25" customHeight="1">
      <c r="A7" s="10">
        <f>COUNTA(C9:C61)</f>
        <v>53</v>
      </c>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SUM(CS9:CS61)</f>
        <v>5.2999999999999972</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ht="74.25" customHeight="1">
      <c r="A8" s="181" t="s">
        <v>94</v>
      </c>
      <c r="B8" s="182" t="s">
        <v>95</v>
      </c>
      <c r="C8" s="182" t="s">
        <v>96</v>
      </c>
      <c r="D8" s="68" t="s">
        <v>97</v>
      </c>
      <c r="E8" s="68" t="s">
        <v>98</v>
      </c>
      <c r="F8" s="68" t="s">
        <v>99</v>
      </c>
      <c r="G8" s="68" t="s">
        <v>100</v>
      </c>
      <c r="H8" s="68" t="s">
        <v>101</v>
      </c>
      <c r="I8" s="182" t="s">
        <v>102</v>
      </c>
      <c r="J8" s="183" t="s">
        <v>103</v>
      </c>
      <c r="K8" s="183" t="s">
        <v>104</v>
      </c>
      <c r="L8" s="183" t="s">
        <v>105</v>
      </c>
      <c r="M8" s="183" t="s">
        <v>106</v>
      </c>
      <c r="N8" s="183" t="s">
        <v>107</v>
      </c>
      <c r="O8" s="183" t="s">
        <v>108</v>
      </c>
      <c r="P8" s="183" t="s">
        <v>109</v>
      </c>
      <c r="Q8" s="183" t="s">
        <v>110</v>
      </c>
      <c r="R8" s="183" t="s">
        <v>111</v>
      </c>
      <c r="S8" s="183" t="s">
        <v>112</v>
      </c>
      <c r="T8" s="183" t="s">
        <v>113</v>
      </c>
      <c r="U8" s="183" t="s">
        <v>114</v>
      </c>
      <c r="V8" s="183" t="s">
        <v>115</v>
      </c>
      <c r="W8" s="183" t="s">
        <v>116</v>
      </c>
      <c r="X8" s="183" t="s">
        <v>117</v>
      </c>
      <c r="Y8" s="183" t="s">
        <v>118</v>
      </c>
      <c r="Z8" s="183" t="s">
        <v>119</v>
      </c>
      <c r="AA8" s="183" t="s">
        <v>120</v>
      </c>
      <c r="AB8" s="183" t="s">
        <v>121</v>
      </c>
      <c r="AC8" s="182" t="s">
        <v>122</v>
      </c>
      <c r="AD8" s="182" t="s">
        <v>123</v>
      </c>
      <c r="AE8" s="182" t="s">
        <v>124</v>
      </c>
      <c r="AF8" s="182" t="s">
        <v>125</v>
      </c>
      <c r="AG8" s="182" t="s">
        <v>126</v>
      </c>
      <c r="AH8" s="182" t="s">
        <v>127</v>
      </c>
      <c r="AI8" s="68" t="s">
        <v>128</v>
      </c>
      <c r="AJ8" s="68" t="s">
        <v>129</v>
      </c>
      <c r="AK8" s="68" t="s">
        <v>130</v>
      </c>
      <c r="AL8" s="68" t="s">
        <v>131</v>
      </c>
      <c r="AM8" s="184" t="s">
        <v>132</v>
      </c>
      <c r="AN8" s="184" t="s">
        <v>133</v>
      </c>
      <c r="AO8" s="184" t="s">
        <v>134</v>
      </c>
      <c r="AP8" s="184" t="s">
        <v>135</v>
      </c>
      <c r="AQ8" s="185" t="s">
        <v>136</v>
      </c>
      <c r="AR8" s="185" t="s">
        <v>137</v>
      </c>
      <c r="AS8" s="185" t="s">
        <v>138</v>
      </c>
      <c r="AT8" s="185" t="s">
        <v>139</v>
      </c>
      <c r="AU8" s="186" t="s">
        <v>140</v>
      </c>
      <c r="AV8" s="186" t="s">
        <v>141</v>
      </c>
      <c r="AW8" s="186" t="s">
        <v>142</v>
      </c>
      <c r="AX8" s="186" t="s">
        <v>143</v>
      </c>
      <c r="AY8" s="187" t="s">
        <v>144</v>
      </c>
      <c r="AZ8" s="187" t="s">
        <v>145</v>
      </c>
      <c r="BA8" s="187" t="s">
        <v>146</v>
      </c>
      <c r="BB8" s="187" t="s">
        <v>147</v>
      </c>
      <c r="BC8" s="188" t="s">
        <v>148</v>
      </c>
      <c r="BD8" s="188" t="s">
        <v>149</v>
      </c>
      <c r="BE8" s="188" t="s">
        <v>150</v>
      </c>
      <c r="BF8" s="188" t="s">
        <v>151</v>
      </c>
      <c r="BG8" s="189" t="s">
        <v>152</v>
      </c>
      <c r="BH8" s="189" t="s">
        <v>153</v>
      </c>
      <c r="BI8" s="189" t="s">
        <v>154</v>
      </c>
      <c r="BJ8" s="189" t="s">
        <v>155</v>
      </c>
      <c r="BK8" s="190" t="s">
        <v>156</v>
      </c>
      <c r="BL8" s="190" t="s">
        <v>157</v>
      </c>
      <c r="BM8" s="190" t="s">
        <v>158</v>
      </c>
      <c r="BN8" s="190" t="s">
        <v>159</v>
      </c>
      <c r="BO8" s="186" t="s">
        <v>160</v>
      </c>
      <c r="BP8" s="186" t="s">
        <v>161</v>
      </c>
      <c r="BQ8" s="186" t="s">
        <v>162</v>
      </c>
      <c r="BR8" s="186" t="s">
        <v>163</v>
      </c>
      <c r="BS8" s="187" t="s">
        <v>160</v>
      </c>
      <c r="BT8" s="187" t="s">
        <v>164</v>
      </c>
      <c r="BU8" s="187" t="s">
        <v>165</v>
      </c>
      <c r="BV8" s="187" t="s">
        <v>166</v>
      </c>
      <c r="BW8" s="188" t="s">
        <v>167</v>
      </c>
      <c r="BX8" s="188" t="s">
        <v>168</v>
      </c>
      <c r="BY8" s="188" t="s">
        <v>169</v>
      </c>
      <c r="BZ8" s="188" t="s">
        <v>170</v>
      </c>
      <c r="CA8" s="189" t="s">
        <v>171</v>
      </c>
      <c r="CB8" s="189" t="s">
        <v>172</v>
      </c>
      <c r="CC8" s="189" t="s">
        <v>173</v>
      </c>
      <c r="CD8" s="189" t="s">
        <v>174</v>
      </c>
      <c r="CE8" s="190" t="s">
        <v>175</v>
      </c>
      <c r="CF8" s="190" t="s">
        <v>176</v>
      </c>
      <c r="CG8" s="190" t="s">
        <v>177</v>
      </c>
      <c r="CH8" s="190" t="s">
        <v>178</v>
      </c>
      <c r="CI8" s="190"/>
      <c r="CJ8" s="190"/>
      <c r="CK8" s="190"/>
      <c r="CL8" s="182" t="s">
        <v>179</v>
      </c>
      <c r="CM8" s="182" t="s">
        <v>180</v>
      </c>
      <c r="CN8" s="182" t="s">
        <v>181</v>
      </c>
      <c r="CO8" s="182" t="s">
        <v>182</v>
      </c>
      <c r="CP8" s="182" t="s">
        <v>183</v>
      </c>
      <c r="CQ8" s="182" t="s">
        <v>184</v>
      </c>
      <c r="CR8" s="76" t="s">
        <v>185</v>
      </c>
      <c r="CS8" s="76" t="s">
        <v>186</v>
      </c>
      <c r="CT8" s="57"/>
      <c r="CU8" s="68" t="s">
        <v>187</v>
      </c>
      <c r="CV8" s="191"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101"/>
      <c r="GK8" s="192"/>
    </row>
    <row r="9" spans="1:193 1680:1680" ht="71.25" customHeight="1">
      <c r="A9" s="82">
        <v>1</v>
      </c>
      <c r="B9" s="85" t="s">
        <v>67</v>
      </c>
      <c r="C9" s="85" t="s">
        <v>709</v>
      </c>
      <c r="D9" s="193" t="s">
        <v>280</v>
      </c>
      <c r="E9" s="85" t="s">
        <v>328</v>
      </c>
      <c r="F9" s="124" t="s">
        <v>318</v>
      </c>
      <c r="G9" s="85" t="s">
        <v>396</v>
      </c>
      <c r="H9" s="85" t="s">
        <v>330</v>
      </c>
      <c r="I9" s="86" t="s">
        <v>298</v>
      </c>
      <c r="J9" s="86" t="s">
        <v>69</v>
      </c>
      <c r="K9" s="86" t="s">
        <v>286</v>
      </c>
      <c r="L9" s="86" t="s">
        <v>286</v>
      </c>
      <c r="M9" s="86" t="s">
        <v>286</v>
      </c>
      <c r="N9" s="86" t="s">
        <v>286</v>
      </c>
      <c r="O9" s="86" t="s">
        <v>286</v>
      </c>
      <c r="P9" s="86" t="s">
        <v>286</v>
      </c>
      <c r="Q9" s="86" t="s">
        <v>286</v>
      </c>
      <c r="R9" s="86" t="s">
        <v>286</v>
      </c>
      <c r="S9" s="86" t="s">
        <v>69</v>
      </c>
      <c r="T9" s="86" t="s">
        <v>286</v>
      </c>
      <c r="U9" s="86" t="s">
        <v>69</v>
      </c>
      <c r="V9" s="86" t="s">
        <v>286</v>
      </c>
      <c r="W9" s="86" t="s">
        <v>286</v>
      </c>
      <c r="X9" s="86" t="s">
        <v>286</v>
      </c>
      <c r="Y9" s="86" t="s">
        <v>286</v>
      </c>
      <c r="Z9" s="86" t="s">
        <v>286</v>
      </c>
      <c r="AA9" s="86" t="s">
        <v>286</v>
      </c>
      <c r="AB9" s="86" t="s">
        <v>286</v>
      </c>
      <c r="AC9" s="88" t="str">
        <f t="shared" ref="AC9:AC40" si="0">I9</f>
        <v>1 - Muy Baja</v>
      </c>
      <c r="AD9" s="89">
        <f t="shared" ref="AD9:AD40" si="1">IF(AC9="1 - Muy Baja",0.2,IF(AC9="2 - Baja",0.4,IF(AC9="3 - Media",0.6,IF(AC9="4 - Alta",0.8,""))))</f>
        <v>0.2</v>
      </c>
      <c r="AE9" s="88">
        <f>COUNTIF(J9:AB9,"SI")/COUNTA(J9:AB9)</f>
        <v>0.15789473684210525</v>
      </c>
      <c r="AF9" s="89">
        <f t="shared" ref="AF9:AF40" si="2">IFERROR(IF(CY9=1,0.2,IF(CY9=2,0.4,IF(CY9=3,0.6,IF(CY9=4,0.8,1)))),"")</f>
        <v>0.6</v>
      </c>
      <c r="AG9" s="82" t="str">
        <f t="shared" ref="AG9:AG40" si="3">_xlfn.LET(_xlpm.P,IF(AD9&lt;=20%,1,IF(AD9&lt;=40%,2,IF(AD9&lt;=60%,3,IF(AD9&lt;=80%,4,5)))),_xlpm.I,IF(AF9&lt;=20%,1,IF(AF9&lt;=40%,2,IF(AF9&lt;=60%,3,IF(AF9&lt;=80%,4,5)))),_xlpm.S,_xlpm.P*_xlpm.I,CHOOSE(1+(_xlpm.S&gt;4)+(_xlpm.S&gt;9)+(_xlpm.S&gt;16), "BAJO", "MODERADO", "ALTO", "EXTREMO"))</f>
        <v>BAJO</v>
      </c>
      <c r="AH9" s="89">
        <f t="shared" ref="AH9:AH40" si="4">AD9*AF9</f>
        <v>0.12</v>
      </c>
      <c r="AI9" s="85" t="s">
        <v>710</v>
      </c>
      <c r="AJ9" s="85" t="s">
        <v>711</v>
      </c>
      <c r="AK9" s="85" t="s">
        <v>712</v>
      </c>
      <c r="AL9" s="85" t="s">
        <v>712</v>
      </c>
      <c r="AM9" s="47" t="s">
        <v>291</v>
      </c>
      <c r="AN9" s="91" t="s">
        <v>292</v>
      </c>
      <c r="AO9" s="91" t="s">
        <v>293</v>
      </c>
      <c r="AP9" s="47" t="s">
        <v>294</v>
      </c>
      <c r="AQ9" s="47" t="s">
        <v>291</v>
      </c>
      <c r="AR9" s="91" t="s">
        <v>292</v>
      </c>
      <c r="AS9" s="91" t="s">
        <v>293</v>
      </c>
      <c r="AT9" s="47" t="s">
        <v>294</v>
      </c>
      <c r="AU9" s="47" t="s">
        <v>291</v>
      </c>
      <c r="AV9" s="91" t="s">
        <v>292</v>
      </c>
      <c r="AW9" s="91" t="s">
        <v>293</v>
      </c>
      <c r="AX9" s="47" t="s">
        <v>294</v>
      </c>
      <c r="AY9" s="47" t="s">
        <v>291</v>
      </c>
      <c r="AZ9" s="91" t="s">
        <v>292</v>
      </c>
      <c r="BA9" s="91" t="s">
        <v>293</v>
      </c>
      <c r="BB9" s="47" t="s">
        <v>294</v>
      </c>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tr">
        <f t="shared" ref="CL9:CL40" si="5">IFERROR(IF(GE9&lt;=1,"1 - Muy Baja",VLOOKUP(GE9,$BLR$650:$BLS$654,2,0)),"")</f>
        <v>1 - Muy Baja</v>
      </c>
      <c r="CM9" s="93">
        <f t="shared" ref="CM9:CM40" si="6">AD9*(1-(IF(AN9="Automático",0.25,0.15)+IF(AO9="Preventivo",0.25,IF(AO9="Detectivo",0.15,0.1))))</f>
        <v>0.12</v>
      </c>
      <c r="CN9" s="92" t="str">
        <f t="shared" ref="CN9:CN40" si="7">IFERROR(IF(GG9&lt;=1,"1 - Leve",HLOOKUP(GG9,$BLU$647:$BLY$648,2,0)),"")</f>
        <v>3 - Moderado</v>
      </c>
      <c r="CO9" s="93">
        <f t="shared" ref="CO9:CO40" si="8">AF9*(1-(IF(AN9="Automático",0.25,0.15)+IF(AO9="Preventivo",0.25,IF(AO9="Detectivo",0.15,0.1))))</f>
        <v>0.36</v>
      </c>
      <c r="CP9" s="94" t="str">
        <f>IF(CQ9&lt;=20%,"BAJO",
   IF(CQ9&lt;=40%,"MODERADO",
      IF(CQ9&lt;=60%,"ALTO",
         "EXTREMO"
      )
   )
)</f>
        <v>BAJO</v>
      </c>
      <c r="CQ9" s="89">
        <f t="shared" ref="CQ9:CQ40" si="9">CM9*CO9</f>
        <v>4.3199999999999995E-2</v>
      </c>
      <c r="CR9" s="194" t="s">
        <v>713</v>
      </c>
      <c r="CS9" s="94">
        <f t="shared" ref="CS9:CS40" si="10">IF(CP9="BAJO",0.1,IF(CP9="MODERADO",3,5))</f>
        <v>0.1</v>
      </c>
      <c r="CT9" s="47"/>
      <c r="CU9" s="47" t="s">
        <v>714</v>
      </c>
      <c r="CV9" s="4" t="s">
        <v>715</v>
      </c>
      <c r="CW9" s="96"/>
      <c r="CX9" s="97">
        <f t="shared" ref="CX9:CX40" si="11">COUNTIF(J9:AB9,"SI")</f>
        <v>3</v>
      </c>
      <c r="CY9" s="98">
        <f t="shared" ref="CY9:CY40" si="12">IF(CX9&lt;6,3,IF(CX9&gt;11,5,4))</f>
        <v>3</v>
      </c>
      <c r="CZ9" s="97" t="str">
        <f t="shared" ref="CZ9:CZ40" si="13">IF(CX9&lt;6,"Moderado",IF(CX9&gt;11,"Catastrófico","Mayor"))</f>
        <v>Moderado</v>
      </c>
      <c r="DA9" s="99">
        <f t="shared" ref="DA9:DA40" si="14">IF(CY9=3,0.6,IF(CY9=4,0.8,1))</f>
        <v>0.6</v>
      </c>
      <c r="DB9" s="100">
        <f t="shared" ref="DB9:DB40" si="15">IF(AN9="",0,IF(AN9="Automático",0.25,IF(AN9="Manual",0.15,0)))</f>
        <v>0.15</v>
      </c>
      <c r="DC9" s="100">
        <f t="shared" ref="DC9:DC40" si="16">IF(AI9="",0,IF(AO9="Preventivo",0.25,IF(AO9="Detectivo",0.15,IF(AO9="Correctivo",0.1,0))))</f>
        <v>0.25</v>
      </c>
      <c r="DD9" s="97">
        <f t="shared" ref="DD9:DD40" si="17">IF(OR(AN9=0,AO9=0),0,DB9+DC9)</f>
        <v>0.4</v>
      </c>
      <c r="DE9" s="5">
        <f t="shared" ref="DE9:DE40" si="18">IF(DF9&gt;0.8,5,IF(DF9&gt;0.6,4,IF(DF9&gt;0.4,3,IF(DF9&gt;0.2,2,1))))</f>
        <v>1</v>
      </c>
      <c r="DF9" s="99">
        <f t="shared" ref="DF9:DF40" si="19">IF(OR(AP9="Ambos",AP9="Probabilidad"),$AD9-($AD9*$DD9),$AD9)</f>
        <v>0.12</v>
      </c>
      <c r="DG9" s="5">
        <f t="shared" ref="DG9:DG40" si="20">IF(DI9&gt;0.8,5,IF(DI9&gt;0.6,4,3))</f>
        <v>3</v>
      </c>
      <c r="DH9" s="5"/>
      <c r="DI9" s="99">
        <f t="shared" ref="DI9:DI40" si="21">IF(OR(AP9="Ambos",AP9="Impacto"),$DA9-($DA9*$DD9),$DA9)</f>
        <v>0.6</v>
      </c>
      <c r="DJ9" s="100">
        <f t="shared" ref="DJ9:DJ40" si="22">IF(AR9="",0,IF(AR9="Automático",0.25,IF(AR9="Manual",0.15,0)))</f>
        <v>0.15</v>
      </c>
      <c r="DK9" s="100">
        <f t="shared" ref="DK9:DK40" si="23">IF(AS9="",0,IF(AS9="Preventivo",0.25,IF(AS9="Detectivo",0.15,IF(AS9="Correctivo",0.1,0))))</f>
        <v>0.25</v>
      </c>
      <c r="DL9" s="97">
        <f t="shared" ref="DL9:DL40" si="24">IF(OR(AR9=0,AS9=0),0,DJ9+DK9)</f>
        <v>0.4</v>
      </c>
      <c r="DM9" s="5">
        <f t="shared" ref="DM9:DM40" si="25">IF(DN9&gt;0.8,5,IF(DN9&gt;0.6,4,IF(DN9&gt;0.4,3,IF(DN9&gt;0.2,2,1))))</f>
        <v>1</v>
      </c>
      <c r="DN9" s="99">
        <f t="shared" ref="DN9:DN40" si="26">IF(OR(AT9="Ambos",AT9="Probabilidad"),DF9-(DF9*$DL9),DF9)</f>
        <v>7.1999999999999995E-2</v>
      </c>
      <c r="DO9" s="5">
        <f t="shared" ref="DO9:DO40" si="27">IF(DP9&gt;0.8,5,IF(DP9&gt;0.6,4,3))</f>
        <v>3</v>
      </c>
      <c r="DP9" s="99">
        <f t="shared" ref="DP9:DP40" si="28">IF(OR(AT9="Ambos",AT9="Impacto"),$DI9-($DI9*$DL9),$DI9)</f>
        <v>0.6</v>
      </c>
      <c r="DQ9" s="100">
        <f t="shared" ref="DQ9:DQ40" si="29">IF(AV9="",0,IF(AV9="Automático",0.25,IF(AV9="Manual",0.15,0)))</f>
        <v>0.15</v>
      </c>
      <c r="DR9" s="100">
        <f t="shared" ref="DR9:DR40" si="30">IF(AW9="",0,IF(AW9="Preventivo",0.25,IF(AW9="Detectivo",0.15,IF(AW9="Correctivo",0.1,0))))</f>
        <v>0.25</v>
      </c>
      <c r="DS9" s="97">
        <f t="shared" ref="DS9:DS40" si="31">IF(OR(AV9=0,AW9=0),0,DQ9+DR9)</f>
        <v>0.4</v>
      </c>
      <c r="DT9" s="5">
        <f t="shared" ref="DT9:DT40" si="32">IF(DU9&gt;0.8,5,IF(DU9&gt;0.6,4,IF(DU9&gt;0.4,3,IF(DU9&gt;0.2,2,1))))</f>
        <v>1</v>
      </c>
      <c r="DU9" s="99">
        <f t="shared" ref="DU9:DU40" si="33">IF(OR(AX9="Ambos",AX9="Probabilidad"),DN9-(DN9*$DS9),DN9)</f>
        <v>4.3199999999999995E-2</v>
      </c>
      <c r="DV9" s="5">
        <f t="shared" ref="DV9:DV40" si="34">IF(DW9&gt;0.8,5,IF(DW9&gt;0.6,4,3))</f>
        <v>3</v>
      </c>
      <c r="DW9" s="99">
        <f t="shared" ref="DW9:DW40" si="35">IF(OR(AX9="Ambos",AX9="Impacto"),$DP9-($DP9*$DS9),$DP9)</f>
        <v>0.6</v>
      </c>
      <c r="DX9" s="100">
        <f t="shared" ref="DX9:DX40" si="36">IF(AZ9="",0,IF(AZ9="Automático",0.25,IF(AZ9="Manual",0.15,0)))</f>
        <v>0.15</v>
      </c>
      <c r="DY9" s="100">
        <f t="shared" ref="DY9:DY40" si="37">IF(BA9="",0,IF(BA9="Preventivo",0.25,IF(BA9="Detectivo",0.15,IF(BA10="Correctivo",0.1,0))))</f>
        <v>0.25</v>
      </c>
      <c r="DZ9" s="97">
        <f t="shared" ref="DZ9:DZ40" si="38">IF(OR(AZ9=0,BA9=0),0,DX9+DY9)</f>
        <v>0.4</v>
      </c>
      <c r="EA9" s="5">
        <f t="shared" ref="EA9:EA40" si="39">IF(EB9&gt;0.8,5,IF(EB9&gt;0.6,4,IF(EB9&gt;0.4,3,IF(EB9&gt;0.2,2,1))))</f>
        <v>1</v>
      </c>
      <c r="EB9" s="99">
        <f t="shared" ref="EB9:EB40" si="40">IF(OR(BB9="Ambos",BB9="Probabilidad"),DU9-(DU9*$DZ9),DU9)</f>
        <v>2.5919999999999995E-2</v>
      </c>
      <c r="EC9" s="5">
        <f t="shared" ref="EC9:EC40" si="41">IF(ED9&gt;0.8,5,IF(ED9&gt;0.6,4,3))</f>
        <v>3</v>
      </c>
      <c r="ED9" s="99">
        <f t="shared" ref="ED9:ED40" si="42">IF(OR(BB9="Ambos",BB9="Impacto"),$DW9-($DW9*$DZ9),$DW9)</f>
        <v>0.6</v>
      </c>
      <c r="EE9" s="100">
        <f t="shared" ref="EE9:EE40" si="43">IF(BD9="",0,IF(BD9="Automático",0.25,IF(BD9="Manual",0.15,0)))</f>
        <v>0</v>
      </c>
      <c r="EF9" s="100">
        <f t="shared" ref="EF9:EF40" si="44">IF(BE9="",0,IF(BE9="Preventivo",0.25,IF(BE9="Detectivo",0.15,IF(BE9="Correctivo",0.1,0))))</f>
        <v>0</v>
      </c>
      <c r="EG9" s="97">
        <f t="shared" ref="EG9:EG40" si="45">IF(OR(BD9=0,BE9=0),0,EE9+EF9)</f>
        <v>0</v>
      </c>
      <c r="EH9" s="5">
        <f t="shared" ref="EH9:EH40" si="46">IF(EI9&gt;0.8,5,IF(EI9&gt;0.6,4,IF(EI9&gt;0.4,3,IF(EI9&gt;0.2,2,1))))</f>
        <v>1</v>
      </c>
      <c r="EI9" s="99">
        <f t="shared" ref="EI9:EI40" si="47">IF(OR(BF9="Ambos",BF9="Probabilidad"),EB9-(EB9*$EG9),EB9)</f>
        <v>2.5919999999999995E-2</v>
      </c>
      <c r="EJ9" s="5">
        <f t="shared" ref="EJ9:EJ40" si="48">IF(EK9&gt;0.8,5,IF(EK9&gt;0.6,4,3))</f>
        <v>3</v>
      </c>
      <c r="EK9" s="99">
        <f t="shared" ref="EK9:EK40" si="49">IF(OR(BF9="Ambos",BF9="Impacto"),$ED9-($ED9*$EG9),$ED9)</f>
        <v>0.6</v>
      </c>
      <c r="EL9" s="100">
        <f t="shared" ref="EL9:EL40" si="50">IF(BH9="",0,IF(BH9="Automático",0.25,IF(BH9="Manual",0.15,0)))</f>
        <v>0</v>
      </c>
      <c r="EM9" s="100">
        <f t="shared" ref="EM9:EM40" si="51">IF(BI9="",0,IF(BI9="Preventivo",0.25,IF(BI9="Detectivo",0.15,IF(BI9="Correctivo",0.1,0))))</f>
        <v>0</v>
      </c>
      <c r="EN9" s="97">
        <f t="shared" ref="EN9:EN40" si="52">IF(OR(BH9=0,BI9=0),0,EL9+EM9)</f>
        <v>0</v>
      </c>
      <c r="EO9" s="5">
        <f t="shared" ref="EO9:EO40" si="53">IF(EP9&gt;0.8,5,IF(EP9&gt;0.6,4,IF(EP9&gt;0.4,3,IF(EP9&gt;0.2,2,1))))</f>
        <v>1</v>
      </c>
      <c r="EP9" s="99">
        <f t="shared" ref="EP9:EP40" si="54">IF(OR(BF9="Ambos",BF9="Probabilidad"),EI9-(EI9*$EN9),EI9)</f>
        <v>2.5919999999999995E-2</v>
      </c>
      <c r="EQ9" s="5">
        <f t="shared" ref="EQ9:EQ40" si="55">IF(ER9&gt;0.8,5,IF(ER9&gt;0.6,4,3))</f>
        <v>3</v>
      </c>
      <c r="ER9" s="99">
        <f t="shared" ref="ER9:ER40" si="56">IF(OR(BJ9="Ambos",BJ9="Impacto"),$EK9-($EK9*$EN9),$EK9)</f>
        <v>0.6</v>
      </c>
      <c r="ES9" s="100">
        <f t="shared" ref="ES9:ES40" si="57">IF(BL9="",0,IF(BL9="Automático",0.25,IF(BL9="Manual",0.15,0)))</f>
        <v>0</v>
      </c>
      <c r="ET9" s="100">
        <f t="shared" ref="ET9:ET40" si="58">IF(BM9="",0,IF(BM9="Preventivo",0.25,IF(BM9="Detectivo",0.15,IF(BM9="Correctivo",0.1,0))))</f>
        <v>0</v>
      </c>
      <c r="EU9" s="97">
        <f t="shared" ref="EU9:EU40" si="59">IF(OR(BL9=0,BM9=0),0,ES9+ET9)</f>
        <v>0</v>
      </c>
      <c r="EV9" s="5">
        <f t="shared" ref="EV9:EV40" si="60">IF(EW9&gt;0.8,5,IF(EW9&gt;0.6,4,IF(EW9&gt;0.4,3,IF(EW9&gt;0.2,2,1))))</f>
        <v>1</v>
      </c>
      <c r="EW9" s="99">
        <f t="shared" ref="EW9:EW40" si="61">IF(OR(BP9="Ambos",BP9="Probabilidad"),EP9-(EP9*$EU9),EP9)</f>
        <v>2.5919999999999995E-2</v>
      </c>
      <c r="EX9" s="5">
        <f t="shared" ref="EX9:EX40" si="62">IF(EY9&gt;0.8,5,IF(EY9&gt;0.6,4,3))</f>
        <v>3</v>
      </c>
      <c r="EY9" s="99">
        <f t="shared" ref="EY9:EY40" si="63">IF(OR(BN9="Ambos",BN9="Impacto"),$ER9-($ER9*$EU9),$ER9)</f>
        <v>0.6</v>
      </c>
      <c r="EZ9" s="100">
        <f t="shared" ref="EZ9:EZ40" si="64">IF(BP9="",0,IF(BP9="Automático",0.25,IF(BP9="Manual",0.15,0)))</f>
        <v>0</v>
      </c>
      <c r="FA9" s="100">
        <f t="shared" ref="FA9:FA40" si="65">IF(BQ9="",0,IF(BQ9="Preventivo",0.25,IF(BQ9="Detectivo",0.15,IF(BQ9="Correctivo",0.1,0))))</f>
        <v>0</v>
      </c>
      <c r="FB9" s="97">
        <f t="shared" ref="FB9:FB40" si="66">IF(OR(BP9=0,BQ9=0),0,EZ9+FA9)</f>
        <v>0</v>
      </c>
      <c r="FC9" s="5">
        <f t="shared" ref="FC9:FC40" si="67">IF(FD9&gt;0.8,5,IF(FD9&gt;0.6,4,IF(FD9&gt;0.4,3,IF(FD9&gt;0.2,2,1))))</f>
        <v>1</v>
      </c>
      <c r="FD9" s="99">
        <f t="shared" ref="FD9:FD40" si="68">IF(OR(BR9="Ambos",BR9="Probabilidad"),EW9-(EW9*$FB9),EW9)</f>
        <v>2.5919999999999995E-2</v>
      </c>
      <c r="FE9" s="5">
        <f t="shared" ref="FE9:FE40" si="69">IF(FF9&gt;0.8,5,IF(FF9&gt;0.6,4,3))</f>
        <v>3</v>
      </c>
      <c r="FF9" s="99">
        <f t="shared" ref="FF9:FF40" si="70">IF(OR(BR9="Ambos",BR9="Impacto"),$EY9-($EY9*$FB9),$EY9)</f>
        <v>0.6</v>
      </c>
      <c r="FG9" s="100">
        <f t="shared" ref="FG9:FG40" si="71">IF(BT9="",0,IF(BT9="Automático",0.25,IF(BT9="Manual",0.15,0)))</f>
        <v>0</v>
      </c>
      <c r="FH9" s="100">
        <f t="shared" ref="FH9:FH40" si="72">IF(BU9="",0,IF(BU9="Preventivo",0.25,IF(BU9="Detectivo",0.15,IF(BU9="Correctivo",0.1,0))))</f>
        <v>0</v>
      </c>
      <c r="FI9" s="97">
        <f t="shared" ref="FI9:FI40" si="73">IF(OR(BT9=0,BU9=0),0,FG9+FH9)</f>
        <v>0</v>
      </c>
      <c r="FJ9" s="5">
        <f t="shared" ref="FJ9:FJ40" si="74">IF(FK9&gt;0.8,5,IF(FK9&gt;0.6,4,IF(FK9&gt;0.4,3,IF(FK9&gt;0.2,2,1))))</f>
        <v>1</v>
      </c>
      <c r="FK9" s="99">
        <f t="shared" ref="FK9:FK40" si="75">IF(OR(BV9="Ambos",BV9="Probabilidad"),FD9-(FD9*$FI9),FD9)</f>
        <v>2.5919999999999995E-2</v>
      </c>
      <c r="FL9" s="5">
        <f t="shared" ref="FL9:FL40" si="76">IF(FM9&gt;0.8,5,IF(FM9&gt;0.6,4,3))</f>
        <v>3</v>
      </c>
      <c r="FM9" s="99">
        <f t="shared" ref="FM9:FM40" si="77">IF(OR(BV9="Ambos",BV9="Impacto"),$FF9-($FF9*$FI9),$FF9)</f>
        <v>0.6</v>
      </c>
      <c r="FN9" s="100">
        <f t="shared" ref="FN9:FN40" si="78">IF(BX9="",0,IF(BX9="Automático",0.25,IF(BX9="Manual",0.15,0)))</f>
        <v>0</v>
      </c>
      <c r="FO9" s="100">
        <f t="shared" ref="FO9:FO40" si="79">IF(BY9="",0,IF(BY9="Preventivo",0.25,IF(BY9="Detectivo",0.15,IF(BY9="Correctivo",0.1,0))))</f>
        <v>0</v>
      </c>
      <c r="FP9" s="97">
        <f t="shared" ref="FP9:FP40" si="80">IF(OR(BX9=0,BY9=0),0,FN9+FO9)</f>
        <v>0</v>
      </c>
      <c r="FQ9" s="5">
        <f t="shared" ref="FQ9:FQ40" si="81">IF(FR9&gt;0.8,5,IF(FR9&gt;0.6,4,IF(FR9&gt;0.4,3,IF(FR9&gt;0.2,2,1))))</f>
        <v>1</v>
      </c>
      <c r="FR9" s="99">
        <f t="shared" ref="FR9:FR40" si="82">IF(OR(BZ9="Ambos",BZ9="Probabilidad"),FK9-(FK9*$FP9),FK9)</f>
        <v>2.5919999999999995E-2</v>
      </c>
      <c r="FS9" s="5">
        <f t="shared" ref="FS9:FS40" si="83">IF(FT9&gt;0.8,5,IF(FT9&gt;0.6,4,3))</f>
        <v>3</v>
      </c>
      <c r="FT9" s="99">
        <f t="shared" ref="FT9:FT40" si="84">IF(OR(BZ9="Ambos",BZ9="Impacto"),$FM9-($FM9*$FP9),$FM9)</f>
        <v>0.6</v>
      </c>
      <c r="FU9" s="100">
        <f t="shared" ref="FU9:FU40" si="85">IF(CB9="",0,IF(CB9="Automático",0.25,IF(CB9="Manual",0.15,0)))</f>
        <v>0</v>
      </c>
      <c r="FV9" s="100">
        <f t="shared" ref="FV9:FV40" si="86">IF(CC9="",0,IF(CC9="Preventivo",0.25,IF(CC9="Detectivo",0.15,IF(CC9="Correctivo",0.1,0))))</f>
        <v>0</v>
      </c>
      <c r="FW9" s="97">
        <f t="shared" ref="FW9:FW40" si="87">IF(OR(CB9=0,CC9=0),0,FU9+FV9)</f>
        <v>0</v>
      </c>
      <c r="FX9" s="5">
        <f t="shared" ref="FX9:FX40" si="88">IF(FY9&gt;0.8,5,IF(FY9&gt;0.6,4,IF(FY9&gt;0.4,3,IF(FY9&gt;0.2,2,1))))</f>
        <v>1</v>
      </c>
      <c r="FY9" s="99">
        <f t="shared" ref="FY9:FY40" si="89">IF(OR(CD9="Ambos",CD9="Probabilidad"),FR9-(FR9*$FW9),FR9)</f>
        <v>2.5919999999999995E-2</v>
      </c>
      <c r="FZ9" s="5">
        <f t="shared" ref="FZ9:FZ40" si="90">IF(GA9&gt;0.8,5,IF(GA9&gt;0.6,4,3))</f>
        <v>3</v>
      </c>
      <c r="GA9" s="99">
        <f t="shared" ref="GA9:GA40" si="91">IF(OR(CD9="Ambos",CD9="Impacto"),$FT9-($FT9*$FW9),$FT9)</f>
        <v>0.6</v>
      </c>
      <c r="GB9" s="100">
        <f t="shared" ref="GB9:GB40" si="92">IF(CF9="",0,IF(CF9="Automático",0.25,IF(CF9="Manual",0.15,0)))</f>
        <v>0</v>
      </c>
      <c r="GC9" s="100">
        <f t="shared" ref="GC9:GC40" si="93">IF(CG9="",0,IF(CG9="Preventivo",0.25,IF(CG9="Detectivo",0.15,IF(CG9="Correctivo",0.1,0))))</f>
        <v>0</v>
      </c>
      <c r="GD9" s="97">
        <f t="shared" ref="GD9:GD40" si="94">IF(OR(CF9=0,CG9=0),0,GB9+GC9)</f>
        <v>0</v>
      </c>
      <c r="GE9" s="5">
        <f t="shared" ref="GE9:GE40" si="95">IF(GF9&gt;0.8,5,IF(GF9&gt;0.6,4,IF(GF9&gt;0.4,3,IF(GF9&gt;0.2,2,1))))</f>
        <v>1</v>
      </c>
      <c r="GF9" s="99">
        <f t="shared" ref="GF9:GF40" si="96">IF(OR(CH9="Ambos",CH9="Probabilidad"),FY9-(FY9*$GD9),FY9)</f>
        <v>2.5919999999999995E-2</v>
      </c>
      <c r="GG9" s="5">
        <f t="shared" ref="GG9:GG40" si="97">IF(GH9&gt;0.8,5,IF(GH9&gt;0.6,4,3))</f>
        <v>3</v>
      </c>
      <c r="GH9" s="99">
        <f t="shared" ref="GH9:GH40" si="98">IF(OR(CH9="Ambos",CH9="Impacto"),$GA9-($GA9*$GD9),$GA9)</f>
        <v>0.6</v>
      </c>
      <c r="GI9" s="99">
        <f t="shared" ref="GI9:GI40" si="99">IF(GH9&lt;0.6,0.6,GH9)</f>
        <v>0.6</v>
      </c>
      <c r="GJ9" s="101"/>
      <c r="GK9" s="7"/>
    </row>
    <row r="10" spans="1:193 1680:1680" ht="66" customHeight="1">
      <c r="A10" s="82">
        <v>2</v>
      </c>
      <c r="B10" s="85" t="s">
        <v>67</v>
      </c>
      <c r="C10" s="85" t="s">
        <v>709</v>
      </c>
      <c r="D10" s="193" t="s">
        <v>304</v>
      </c>
      <c r="E10" s="85" t="s">
        <v>716</v>
      </c>
      <c r="F10" s="124" t="s">
        <v>305</v>
      </c>
      <c r="G10" s="85" t="s">
        <v>283</v>
      </c>
      <c r="H10" s="85" t="s">
        <v>330</v>
      </c>
      <c r="I10" s="86" t="s">
        <v>298</v>
      </c>
      <c r="J10" s="86" t="s">
        <v>69</v>
      </c>
      <c r="K10" s="86" t="s">
        <v>286</v>
      </c>
      <c r="L10" s="86" t="s">
        <v>286</v>
      </c>
      <c r="M10" s="86" t="s">
        <v>286</v>
      </c>
      <c r="N10" s="86" t="s">
        <v>286</v>
      </c>
      <c r="O10" s="86" t="s">
        <v>286</v>
      </c>
      <c r="P10" s="86" t="s">
        <v>286</v>
      </c>
      <c r="Q10" s="86" t="s">
        <v>286</v>
      </c>
      <c r="R10" s="86" t="s">
        <v>286</v>
      </c>
      <c r="S10" s="86" t="s">
        <v>69</v>
      </c>
      <c r="T10" s="86" t="s">
        <v>286</v>
      </c>
      <c r="U10" s="86" t="s">
        <v>69</v>
      </c>
      <c r="V10" s="86" t="s">
        <v>286</v>
      </c>
      <c r="W10" s="86" t="s">
        <v>286</v>
      </c>
      <c r="X10" s="86" t="s">
        <v>286</v>
      </c>
      <c r="Y10" s="86" t="s">
        <v>286</v>
      </c>
      <c r="Z10" s="86" t="s">
        <v>286</v>
      </c>
      <c r="AA10" s="86" t="s">
        <v>286</v>
      </c>
      <c r="AB10" s="86" t="s">
        <v>286</v>
      </c>
      <c r="AC10" s="88" t="str">
        <f t="shared" si="0"/>
        <v>1 - Muy Baja</v>
      </c>
      <c r="AD10" s="89">
        <f t="shared" si="1"/>
        <v>0.2</v>
      </c>
      <c r="AE10" s="88" t="str">
        <f t="shared" ref="AE10:AE41" si="100">CONCATENATE(CY10," - ",CZ10)</f>
        <v>3 - Moderado</v>
      </c>
      <c r="AF10" s="89">
        <f t="shared" si="2"/>
        <v>0.6</v>
      </c>
      <c r="AG10" s="82" t="str">
        <f t="shared" si="3"/>
        <v>BAJO</v>
      </c>
      <c r="AH10" s="89">
        <f t="shared" si="4"/>
        <v>0.12</v>
      </c>
      <c r="AI10" s="85" t="s">
        <v>717</v>
      </c>
      <c r="AJ10" s="85" t="s">
        <v>711</v>
      </c>
      <c r="AK10" s="85" t="s">
        <v>718</v>
      </c>
      <c r="AL10" s="85" t="s">
        <v>718</v>
      </c>
      <c r="AM10" s="47" t="s">
        <v>291</v>
      </c>
      <c r="AN10" s="91" t="s">
        <v>292</v>
      </c>
      <c r="AO10" s="91" t="s">
        <v>293</v>
      </c>
      <c r="AP10" s="47" t="s">
        <v>294</v>
      </c>
      <c r="AQ10" s="47" t="s">
        <v>291</v>
      </c>
      <c r="AR10" s="91" t="s">
        <v>292</v>
      </c>
      <c r="AS10" s="91" t="s">
        <v>293</v>
      </c>
      <c r="AT10" s="47" t="s">
        <v>294</v>
      </c>
      <c r="AU10" s="47" t="s">
        <v>291</v>
      </c>
      <c r="AV10" s="91" t="s">
        <v>292</v>
      </c>
      <c r="AW10" s="91" t="s">
        <v>293</v>
      </c>
      <c r="AX10" s="47" t="s">
        <v>294</v>
      </c>
      <c r="AY10" s="47" t="s">
        <v>291</v>
      </c>
      <c r="AZ10" s="91" t="s">
        <v>292</v>
      </c>
      <c r="BA10" s="91" t="s">
        <v>293</v>
      </c>
      <c r="BB10" s="47" t="s">
        <v>294</v>
      </c>
      <c r="BC10" s="47" t="s">
        <v>291</v>
      </c>
      <c r="BD10" s="91" t="s">
        <v>292</v>
      </c>
      <c r="BE10" s="91" t="s">
        <v>293</v>
      </c>
      <c r="BF10" s="47" t="s">
        <v>294</v>
      </c>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 t="shared" si="5"/>
        <v>1 - Muy Baja</v>
      </c>
      <c r="CM10" s="93">
        <f t="shared" si="6"/>
        <v>0.12</v>
      </c>
      <c r="CN10" s="92" t="str">
        <f t="shared" si="7"/>
        <v>3 - Moderado</v>
      </c>
      <c r="CO10" s="93">
        <f t="shared" si="8"/>
        <v>0.36</v>
      </c>
      <c r="CP10" s="94" t="str">
        <f>IF(CQ10&lt;=20%,"BAJO",
   IF(CQ10&lt;=40%,"MODERADO",
      IF(CQ10&lt;=60%,"ALTO",
         "EXTREMO"
      )
   )
)</f>
        <v>BAJO</v>
      </c>
      <c r="CQ10" s="89">
        <f t="shared" si="9"/>
        <v>4.3199999999999995E-2</v>
      </c>
      <c r="CR10" s="194" t="s">
        <v>300</v>
      </c>
      <c r="CS10" s="94">
        <f t="shared" si="10"/>
        <v>0.1</v>
      </c>
      <c r="CT10" s="47"/>
      <c r="CU10" s="47" t="s">
        <v>714</v>
      </c>
      <c r="CV10" s="4" t="s">
        <v>715</v>
      </c>
      <c r="CW10" s="96"/>
      <c r="CX10" s="97">
        <f t="shared" si="11"/>
        <v>3</v>
      </c>
      <c r="CY10" s="98">
        <f t="shared" si="12"/>
        <v>3</v>
      </c>
      <c r="CZ10" s="97" t="str">
        <f t="shared" si="13"/>
        <v>Moderado</v>
      </c>
      <c r="DA10" s="99">
        <f t="shared" si="14"/>
        <v>0.6</v>
      </c>
      <c r="DB10" s="100">
        <f t="shared" si="15"/>
        <v>0.15</v>
      </c>
      <c r="DC10" s="100">
        <f t="shared" si="16"/>
        <v>0.25</v>
      </c>
      <c r="DD10" s="97">
        <f t="shared" si="17"/>
        <v>0.4</v>
      </c>
      <c r="DE10" s="5">
        <f t="shared" si="18"/>
        <v>1</v>
      </c>
      <c r="DF10" s="99">
        <f t="shared" si="19"/>
        <v>0.12</v>
      </c>
      <c r="DG10" s="5">
        <f t="shared" si="20"/>
        <v>3</v>
      </c>
      <c r="DH10" s="5"/>
      <c r="DI10" s="99">
        <f t="shared" si="21"/>
        <v>0.6</v>
      </c>
      <c r="DJ10" s="100">
        <f t="shared" si="22"/>
        <v>0.15</v>
      </c>
      <c r="DK10" s="100">
        <f t="shared" si="23"/>
        <v>0.25</v>
      </c>
      <c r="DL10" s="97">
        <f t="shared" si="24"/>
        <v>0.4</v>
      </c>
      <c r="DM10" s="5">
        <f t="shared" si="25"/>
        <v>1</v>
      </c>
      <c r="DN10" s="99">
        <f t="shared" si="26"/>
        <v>7.1999999999999995E-2</v>
      </c>
      <c r="DO10" s="5">
        <f t="shared" si="27"/>
        <v>3</v>
      </c>
      <c r="DP10" s="99">
        <f t="shared" si="28"/>
        <v>0.6</v>
      </c>
      <c r="DQ10" s="100">
        <f t="shared" si="29"/>
        <v>0.15</v>
      </c>
      <c r="DR10" s="100">
        <f t="shared" si="30"/>
        <v>0.25</v>
      </c>
      <c r="DS10" s="97">
        <f t="shared" si="31"/>
        <v>0.4</v>
      </c>
      <c r="DT10" s="5">
        <f t="shared" si="32"/>
        <v>1</v>
      </c>
      <c r="DU10" s="99">
        <f t="shared" si="33"/>
        <v>4.3199999999999995E-2</v>
      </c>
      <c r="DV10" s="5">
        <f t="shared" si="34"/>
        <v>3</v>
      </c>
      <c r="DW10" s="99">
        <f t="shared" si="35"/>
        <v>0.6</v>
      </c>
      <c r="DX10" s="100">
        <f t="shared" si="36"/>
        <v>0.15</v>
      </c>
      <c r="DY10" s="100">
        <f t="shared" si="37"/>
        <v>0.25</v>
      </c>
      <c r="DZ10" s="97">
        <f t="shared" si="38"/>
        <v>0.4</v>
      </c>
      <c r="EA10" s="5">
        <f t="shared" si="39"/>
        <v>1</v>
      </c>
      <c r="EB10" s="99">
        <f t="shared" si="40"/>
        <v>2.5919999999999995E-2</v>
      </c>
      <c r="EC10" s="5">
        <f t="shared" si="41"/>
        <v>3</v>
      </c>
      <c r="ED10" s="99">
        <f t="shared" si="42"/>
        <v>0.6</v>
      </c>
      <c r="EE10" s="100">
        <f t="shared" si="43"/>
        <v>0.15</v>
      </c>
      <c r="EF10" s="100">
        <f t="shared" si="44"/>
        <v>0.25</v>
      </c>
      <c r="EG10" s="97">
        <f t="shared" si="45"/>
        <v>0.4</v>
      </c>
      <c r="EH10" s="5">
        <f t="shared" si="46"/>
        <v>1</v>
      </c>
      <c r="EI10" s="99">
        <f t="shared" si="47"/>
        <v>1.5551999999999996E-2</v>
      </c>
      <c r="EJ10" s="5">
        <f t="shared" si="48"/>
        <v>3</v>
      </c>
      <c r="EK10" s="99">
        <f t="shared" si="49"/>
        <v>0.6</v>
      </c>
      <c r="EL10" s="100">
        <f t="shared" si="50"/>
        <v>0</v>
      </c>
      <c r="EM10" s="100">
        <f t="shared" si="51"/>
        <v>0</v>
      </c>
      <c r="EN10" s="97">
        <f t="shared" si="52"/>
        <v>0</v>
      </c>
      <c r="EO10" s="5">
        <f t="shared" si="53"/>
        <v>1</v>
      </c>
      <c r="EP10" s="99">
        <f t="shared" si="54"/>
        <v>1.5551999999999996E-2</v>
      </c>
      <c r="EQ10" s="5">
        <f t="shared" si="55"/>
        <v>3</v>
      </c>
      <c r="ER10" s="99">
        <f t="shared" si="56"/>
        <v>0.6</v>
      </c>
      <c r="ES10" s="100">
        <f t="shared" si="57"/>
        <v>0</v>
      </c>
      <c r="ET10" s="100">
        <f t="shared" si="58"/>
        <v>0</v>
      </c>
      <c r="EU10" s="97">
        <f t="shared" si="59"/>
        <v>0</v>
      </c>
      <c r="EV10" s="5">
        <f t="shared" si="60"/>
        <v>1</v>
      </c>
      <c r="EW10" s="99">
        <f t="shared" si="61"/>
        <v>1.5551999999999996E-2</v>
      </c>
      <c r="EX10" s="5">
        <f t="shared" si="62"/>
        <v>3</v>
      </c>
      <c r="EY10" s="99">
        <f t="shared" si="63"/>
        <v>0.6</v>
      </c>
      <c r="EZ10" s="100">
        <f t="shared" si="64"/>
        <v>0</v>
      </c>
      <c r="FA10" s="100">
        <f t="shared" si="65"/>
        <v>0</v>
      </c>
      <c r="FB10" s="97">
        <f t="shared" si="66"/>
        <v>0</v>
      </c>
      <c r="FC10" s="5">
        <f t="shared" si="67"/>
        <v>1</v>
      </c>
      <c r="FD10" s="99">
        <f t="shared" si="68"/>
        <v>1.5551999999999996E-2</v>
      </c>
      <c r="FE10" s="5">
        <f t="shared" si="69"/>
        <v>3</v>
      </c>
      <c r="FF10" s="99">
        <f t="shared" si="70"/>
        <v>0.6</v>
      </c>
      <c r="FG10" s="100">
        <f t="shared" si="71"/>
        <v>0</v>
      </c>
      <c r="FH10" s="100">
        <f t="shared" si="72"/>
        <v>0</v>
      </c>
      <c r="FI10" s="97">
        <f t="shared" si="73"/>
        <v>0</v>
      </c>
      <c r="FJ10" s="5">
        <f t="shared" si="74"/>
        <v>1</v>
      </c>
      <c r="FK10" s="99">
        <f t="shared" si="75"/>
        <v>1.5551999999999996E-2</v>
      </c>
      <c r="FL10" s="5">
        <f t="shared" si="76"/>
        <v>3</v>
      </c>
      <c r="FM10" s="99">
        <f t="shared" si="77"/>
        <v>0.6</v>
      </c>
      <c r="FN10" s="100">
        <f t="shared" si="78"/>
        <v>0</v>
      </c>
      <c r="FO10" s="100">
        <f t="shared" si="79"/>
        <v>0</v>
      </c>
      <c r="FP10" s="97">
        <f t="shared" si="80"/>
        <v>0</v>
      </c>
      <c r="FQ10" s="5">
        <f t="shared" si="81"/>
        <v>1</v>
      </c>
      <c r="FR10" s="99">
        <f t="shared" si="82"/>
        <v>1.5551999999999996E-2</v>
      </c>
      <c r="FS10" s="5">
        <f t="shared" si="83"/>
        <v>3</v>
      </c>
      <c r="FT10" s="99">
        <f t="shared" si="84"/>
        <v>0.6</v>
      </c>
      <c r="FU10" s="100">
        <f t="shared" si="85"/>
        <v>0</v>
      </c>
      <c r="FV10" s="100">
        <f t="shared" si="86"/>
        <v>0</v>
      </c>
      <c r="FW10" s="97">
        <f t="shared" si="87"/>
        <v>0</v>
      </c>
      <c r="FX10" s="5">
        <f t="shared" si="88"/>
        <v>1</v>
      </c>
      <c r="FY10" s="99">
        <f t="shared" si="89"/>
        <v>1.5551999999999996E-2</v>
      </c>
      <c r="FZ10" s="5">
        <f t="shared" si="90"/>
        <v>3</v>
      </c>
      <c r="GA10" s="99">
        <f t="shared" si="91"/>
        <v>0.6</v>
      </c>
      <c r="GB10" s="100">
        <f t="shared" si="92"/>
        <v>0</v>
      </c>
      <c r="GC10" s="100">
        <f t="shared" si="93"/>
        <v>0</v>
      </c>
      <c r="GD10" s="97">
        <f t="shared" si="94"/>
        <v>0</v>
      </c>
      <c r="GE10" s="5">
        <f t="shared" si="95"/>
        <v>1</v>
      </c>
      <c r="GF10" s="99">
        <f t="shared" si="96"/>
        <v>1.5551999999999996E-2</v>
      </c>
      <c r="GG10" s="5">
        <f t="shared" si="97"/>
        <v>3</v>
      </c>
      <c r="GH10" s="99">
        <f t="shared" si="98"/>
        <v>0.6</v>
      </c>
      <c r="GI10" s="99">
        <f t="shared" si="99"/>
        <v>0.6</v>
      </c>
      <c r="GJ10" s="101"/>
    </row>
    <row r="11" spans="1:193 1680:1680" ht="54" customHeight="1">
      <c r="A11" s="82">
        <v>3</v>
      </c>
      <c r="B11" s="85" t="s">
        <v>67</v>
      </c>
      <c r="C11" s="85" t="s">
        <v>719</v>
      </c>
      <c r="D11" s="193" t="s">
        <v>304</v>
      </c>
      <c r="E11" s="85" t="s">
        <v>716</v>
      </c>
      <c r="F11" s="124" t="s">
        <v>305</v>
      </c>
      <c r="G11" s="85" t="s">
        <v>336</v>
      </c>
      <c r="H11" s="85" t="s">
        <v>330</v>
      </c>
      <c r="I11" s="86" t="s">
        <v>298</v>
      </c>
      <c r="J11" s="86" t="s">
        <v>69</v>
      </c>
      <c r="K11" s="86" t="s">
        <v>286</v>
      </c>
      <c r="L11" s="86" t="s">
        <v>286</v>
      </c>
      <c r="M11" s="86" t="s">
        <v>286</v>
      </c>
      <c r="N11" s="86" t="s">
        <v>286</v>
      </c>
      <c r="O11" s="86" t="s">
        <v>286</v>
      </c>
      <c r="P11" s="86" t="s">
        <v>286</v>
      </c>
      <c r="Q11" s="86" t="s">
        <v>286</v>
      </c>
      <c r="R11" s="86" t="s">
        <v>286</v>
      </c>
      <c r="S11" s="86" t="s">
        <v>69</v>
      </c>
      <c r="T11" s="86" t="s">
        <v>286</v>
      </c>
      <c r="U11" s="86" t="s">
        <v>69</v>
      </c>
      <c r="V11" s="86" t="s">
        <v>286</v>
      </c>
      <c r="W11" s="86" t="s">
        <v>286</v>
      </c>
      <c r="X11" s="86" t="s">
        <v>286</v>
      </c>
      <c r="Y11" s="86" t="s">
        <v>286</v>
      </c>
      <c r="Z11" s="86" t="s">
        <v>286</v>
      </c>
      <c r="AA11" s="86" t="s">
        <v>286</v>
      </c>
      <c r="AB11" s="86" t="s">
        <v>286</v>
      </c>
      <c r="AC11" s="88" t="str">
        <f t="shared" si="0"/>
        <v>1 - Muy Baja</v>
      </c>
      <c r="AD11" s="89">
        <f t="shared" si="1"/>
        <v>0.2</v>
      </c>
      <c r="AE11" s="88" t="str">
        <f t="shared" si="100"/>
        <v>3 - Moderado</v>
      </c>
      <c r="AF11" s="89">
        <f t="shared" si="2"/>
        <v>0.6</v>
      </c>
      <c r="AG11" s="82" t="str">
        <f t="shared" si="3"/>
        <v>BAJO</v>
      </c>
      <c r="AH11" s="89">
        <f t="shared" si="4"/>
        <v>0.12</v>
      </c>
      <c r="AI11" s="85" t="s">
        <v>720</v>
      </c>
      <c r="AJ11" s="85" t="s">
        <v>711</v>
      </c>
      <c r="AK11" s="85" t="s">
        <v>721</v>
      </c>
      <c r="AL11" s="85" t="s">
        <v>721</v>
      </c>
      <c r="AM11" s="47" t="s">
        <v>291</v>
      </c>
      <c r="AN11" s="91" t="s">
        <v>292</v>
      </c>
      <c r="AO11" s="91" t="s">
        <v>293</v>
      </c>
      <c r="AP11" s="47" t="s">
        <v>294</v>
      </c>
      <c r="AQ11" s="47" t="s">
        <v>291</v>
      </c>
      <c r="AR11" s="91" t="s">
        <v>292</v>
      </c>
      <c r="AS11" s="91" t="s">
        <v>293</v>
      </c>
      <c r="AT11" s="47" t="s">
        <v>294</v>
      </c>
      <c r="AU11" s="47" t="s">
        <v>291</v>
      </c>
      <c r="AV11" s="91" t="s">
        <v>292</v>
      </c>
      <c r="AW11" s="91" t="s">
        <v>293</v>
      </c>
      <c r="AX11" s="47" t="s">
        <v>294</v>
      </c>
      <c r="AY11" s="47" t="s">
        <v>291</v>
      </c>
      <c r="AZ11" s="91" t="s">
        <v>292</v>
      </c>
      <c r="BA11" s="91" t="s">
        <v>293</v>
      </c>
      <c r="BB11" s="47" t="s">
        <v>294</v>
      </c>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tr">
        <f t="shared" si="5"/>
        <v>1 - Muy Baja</v>
      </c>
      <c r="CM11" s="93">
        <f t="shared" si="6"/>
        <v>0.12</v>
      </c>
      <c r="CN11" s="92" t="str">
        <f t="shared" si="7"/>
        <v>3 - Moderado</v>
      </c>
      <c r="CO11" s="93">
        <f t="shared" si="8"/>
        <v>0.36</v>
      </c>
      <c r="CP11" s="94" t="str">
        <f t="shared" ref="CP11:CP42" si="101">IF(CQ11&lt;=20%,"BAJO",
IF(CQ11&lt;=40%,"MODERADO",
IF(CQ11&lt;=60%,"ALTO",
"EXTREMO"
)
)
)</f>
        <v>BAJO</v>
      </c>
      <c r="CQ11" s="89">
        <f t="shared" si="9"/>
        <v>4.3199999999999995E-2</v>
      </c>
      <c r="CR11" s="194" t="s">
        <v>722</v>
      </c>
      <c r="CS11" s="94">
        <f t="shared" si="10"/>
        <v>0.1</v>
      </c>
      <c r="CT11" s="47"/>
      <c r="CU11" s="47" t="s">
        <v>714</v>
      </c>
      <c r="CV11" s="4" t="s">
        <v>715</v>
      </c>
      <c r="CW11" s="96"/>
      <c r="CX11" s="97">
        <f t="shared" si="11"/>
        <v>3</v>
      </c>
      <c r="CY11" s="98">
        <f t="shared" si="12"/>
        <v>3</v>
      </c>
      <c r="CZ11" s="97" t="str">
        <f t="shared" si="13"/>
        <v>Moderado</v>
      </c>
      <c r="DA11" s="99">
        <f t="shared" si="14"/>
        <v>0.6</v>
      </c>
      <c r="DB11" s="100">
        <f t="shared" si="15"/>
        <v>0.15</v>
      </c>
      <c r="DC11" s="100">
        <f t="shared" si="16"/>
        <v>0.25</v>
      </c>
      <c r="DD11" s="97">
        <f t="shared" si="17"/>
        <v>0.4</v>
      </c>
      <c r="DE11" s="5">
        <f t="shared" si="18"/>
        <v>1</v>
      </c>
      <c r="DF11" s="99">
        <f t="shared" si="19"/>
        <v>0.12</v>
      </c>
      <c r="DG11" s="5">
        <f t="shared" si="20"/>
        <v>3</v>
      </c>
      <c r="DH11" s="5"/>
      <c r="DI11" s="99">
        <f t="shared" si="21"/>
        <v>0.6</v>
      </c>
      <c r="DJ11" s="100">
        <f t="shared" si="22"/>
        <v>0.15</v>
      </c>
      <c r="DK11" s="100">
        <f t="shared" si="23"/>
        <v>0.25</v>
      </c>
      <c r="DL11" s="97">
        <f t="shared" si="24"/>
        <v>0.4</v>
      </c>
      <c r="DM11" s="5">
        <f t="shared" si="25"/>
        <v>1</v>
      </c>
      <c r="DN11" s="99">
        <f t="shared" si="26"/>
        <v>7.1999999999999995E-2</v>
      </c>
      <c r="DO11" s="5">
        <f t="shared" si="27"/>
        <v>3</v>
      </c>
      <c r="DP11" s="99">
        <f t="shared" si="28"/>
        <v>0.6</v>
      </c>
      <c r="DQ11" s="100">
        <f t="shared" si="29"/>
        <v>0.15</v>
      </c>
      <c r="DR11" s="100">
        <f t="shared" si="30"/>
        <v>0.25</v>
      </c>
      <c r="DS11" s="97">
        <f t="shared" si="31"/>
        <v>0.4</v>
      </c>
      <c r="DT11" s="5">
        <f t="shared" si="32"/>
        <v>1</v>
      </c>
      <c r="DU11" s="99">
        <f t="shared" si="33"/>
        <v>4.3199999999999995E-2</v>
      </c>
      <c r="DV11" s="5">
        <f t="shared" si="34"/>
        <v>3</v>
      </c>
      <c r="DW11" s="99">
        <f t="shared" si="35"/>
        <v>0.6</v>
      </c>
      <c r="DX11" s="100">
        <f t="shared" si="36"/>
        <v>0.15</v>
      </c>
      <c r="DY11" s="100">
        <f t="shared" si="37"/>
        <v>0.25</v>
      </c>
      <c r="DZ11" s="97">
        <f t="shared" si="38"/>
        <v>0.4</v>
      </c>
      <c r="EA11" s="5">
        <f t="shared" si="39"/>
        <v>1</v>
      </c>
      <c r="EB11" s="99">
        <f t="shared" si="40"/>
        <v>2.5919999999999995E-2</v>
      </c>
      <c r="EC11" s="5">
        <f t="shared" si="41"/>
        <v>3</v>
      </c>
      <c r="ED11" s="99">
        <f t="shared" si="42"/>
        <v>0.6</v>
      </c>
      <c r="EE11" s="100">
        <f t="shared" si="43"/>
        <v>0</v>
      </c>
      <c r="EF11" s="100">
        <f t="shared" si="44"/>
        <v>0</v>
      </c>
      <c r="EG11" s="97">
        <f t="shared" si="45"/>
        <v>0</v>
      </c>
      <c r="EH11" s="5">
        <f t="shared" si="46"/>
        <v>1</v>
      </c>
      <c r="EI11" s="99">
        <f t="shared" si="47"/>
        <v>2.5919999999999995E-2</v>
      </c>
      <c r="EJ11" s="5">
        <f t="shared" si="48"/>
        <v>3</v>
      </c>
      <c r="EK11" s="99">
        <f t="shared" si="49"/>
        <v>0.6</v>
      </c>
      <c r="EL11" s="100">
        <f t="shared" si="50"/>
        <v>0</v>
      </c>
      <c r="EM11" s="100">
        <f t="shared" si="51"/>
        <v>0</v>
      </c>
      <c r="EN11" s="97">
        <f t="shared" si="52"/>
        <v>0</v>
      </c>
      <c r="EO11" s="5">
        <f t="shared" si="53"/>
        <v>1</v>
      </c>
      <c r="EP11" s="99">
        <f t="shared" si="54"/>
        <v>2.5919999999999995E-2</v>
      </c>
      <c r="EQ11" s="5">
        <f t="shared" si="55"/>
        <v>3</v>
      </c>
      <c r="ER11" s="99">
        <f t="shared" si="56"/>
        <v>0.6</v>
      </c>
      <c r="ES11" s="100">
        <f t="shared" si="57"/>
        <v>0</v>
      </c>
      <c r="ET11" s="100">
        <f t="shared" si="58"/>
        <v>0</v>
      </c>
      <c r="EU11" s="97">
        <f t="shared" si="59"/>
        <v>0</v>
      </c>
      <c r="EV11" s="5">
        <f t="shared" si="60"/>
        <v>1</v>
      </c>
      <c r="EW11" s="99">
        <f t="shared" si="61"/>
        <v>2.5919999999999995E-2</v>
      </c>
      <c r="EX11" s="5">
        <f t="shared" si="62"/>
        <v>3</v>
      </c>
      <c r="EY11" s="99">
        <f t="shared" si="63"/>
        <v>0.6</v>
      </c>
      <c r="EZ11" s="100">
        <f t="shared" si="64"/>
        <v>0</v>
      </c>
      <c r="FA11" s="100">
        <f t="shared" si="65"/>
        <v>0</v>
      </c>
      <c r="FB11" s="97">
        <f t="shared" si="66"/>
        <v>0</v>
      </c>
      <c r="FC11" s="5">
        <f t="shared" si="67"/>
        <v>1</v>
      </c>
      <c r="FD11" s="99">
        <f t="shared" si="68"/>
        <v>2.5919999999999995E-2</v>
      </c>
      <c r="FE11" s="5">
        <f t="shared" si="69"/>
        <v>3</v>
      </c>
      <c r="FF11" s="99">
        <f t="shared" si="70"/>
        <v>0.6</v>
      </c>
      <c r="FG11" s="100">
        <f t="shared" si="71"/>
        <v>0</v>
      </c>
      <c r="FH11" s="100">
        <f t="shared" si="72"/>
        <v>0</v>
      </c>
      <c r="FI11" s="97">
        <f t="shared" si="73"/>
        <v>0</v>
      </c>
      <c r="FJ11" s="5">
        <f t="shared" si="74"/>
        <v>1</v>
      </c>
      <c r="FK11" s="99">
        <f t="shared" si="75"/>
        <v>2.5919999999999995E-2</v>
      </c>
      <c r="FL11" s="5">
        <f t="shared" si="76"/>
        <v>3</v>
      </c>
      <c r="FM11" s="99">
        <f t="shared" si="77"/>
        <v>0.6</v>
      </c>
      <c r="FN11" s="100">
        <f t="shared" si="78"/>
        <v>0</v>
      </c>
      <c r="FO11" s="100">
        <f t="shared" si="79"/>
        <v>0</v>
      </c>
      <c r="FP11" s="97">
        <f t="shared" si="80"/>
        <v>0</v>
      </c>
      <c r="FQ11" s="5">
        <f t="shared" si="81"/>
        <v>1</v>
      </c>
      <c r="FR11" s="99">
        <f t="shared" si="82"/>
        <v>2.5919999999999995E-2</v>
      </c>
      <c r="FS11" s="5">
        <f t="shared" si="83"/>
        <v>3</v>
      </c>
      <c r="FT11" s="99">
        <f t="shared" si="84"/>
        <v>0.6</v>
      </c>
      <c r="FU11" s="100">
        <f t="shared" si="85"/>
        <v>0</v>
      </c>
      <c r="FV11" s="100">
        <f t="shared" si="86"/>
        <v>0</v>
      </c>
      <c r="FW11" s="97">
        <f t="shared" si="87"/>
        <v>0</v>
      </c>
      <c r="FX11" s="5">
        <f t="shared" si="88"/>
        <v>1</v>
      </c>
      <c r="FY11" s="99">
        <f t="shared" si="89"/>
        <v>2.5919999999999995E-2</v>
      </c>
      <c r="FZ11" s="5">
        <f t="shared" si="90"/>
        <v>3</v>
      </c>
      <c r="GA11" s="99">
        <f t="shared" si="91"/>
        <v>0.6</v>
      </c>
      <c r="GB11" s="100">
        <f t="shared" si="92"/>
        <v>0</v>
      </c>
      <c r="GC11" s="100">
        <f t="shared" si="93"/>
        <v>0</v>
      </c>
      <c r="GD11" s="97">
        <f t="shared" si="94"/>
        <v>0</v>
      </c>
      <c r="GE11" s="5">
        <f t="shared" si="95"/>
        <v>1</v>
      </c>
      <c r="GF11" s="99">
        <f t="shared" si="96"/>
        <v>2.5919999999999995E-2</v>
      </c>
      <c r="GG11" s="5">
        <f t="shared" si="97"/>
        <v>3</v>
      </c>
      <c r="GH11" s="99">
        <f t="shared" si="98"/>
        <v>0.6</v>
      </c>
      <c r="GI11" s="99">
        <f t="shared" si="99"/>
        <v>0.6</v>
      </c>
      <c r="GJ11" s="101"/>
    </row>
    <row r="12" spans="1:193 1680:1680" ht="37.5" customHeight="1">
      <c r="A12" s="82">
        <v>4</v>
      </c>
      <c r="B12" s="85" t="s">
        <v>67</v>
      </c>
      <c r="C12" s="85" t="s">
        <v>723</v>
      </c>
      <c r="D12" s="193" t="s">
        <v>304</v>
      </c>
      <c r="E12" s="85" t="s">
        <v>328</v>
      </c>
      <c r="F12" s="124" t="s">
        <v>305</v>
      </c>
      <c r="G12" s="85" t="s">
        <v>283</v>
      </c>
      <c r="H12" s="85" t="s">
        <v>330</v>
      </c>
      <c r="I12" s="86" t="s">
        <v>315</v>
      </c>
      <c r="J12" s="86" t="s">
        <v>69</v>
      </c>
      <c r="K12" s="86" t="s">
        <v>286</v>
      </c>
      <c r="L12" s="86" t="s">
        <v>286</v>
      </c>
      <c r="M12" s="86" t="s">
        <v>286</v>
      </c>
      <c r="N12" s="86" t="s">
        <v>286</v>
      </c>
      <c r="O12" s="86" t="s">
        <v>286</v>
      </c>
      <c r="P12" s="86" t="s">
        <v>286</v>
      </c>
      <c r="Q12" s="86" t="s">
        <v>286</v>
      </c>
      <c r="R12" s="86" t="s">
        <v>286</v>
      </c>
      <c r="S12" s="86" t="s">
        <v>69</v>
      </c>
      <c r="T12" s="86" t="s">
        <v>286</v>
      </c>
      <c r="U12" s="86" t="s">
        <v>69</v>
      </c>
      <c r="V12" s="86" t="s">
        <v>286</v>
      </c>
      <c r="W12" s="86" t="s">
        <v>286</v>
      </c>
      <c r="X12" s="86" t="s">
        <v>286</v>
      </c>
      <c r="Y12" s="86" t="s">
        <v>286</v>
      </c>
      <c r="Z12" s="86" t="s">
        <v>286</v>
      </c>
      <c r="AA12" s="86" t="s">
        <v>286</v>
      </c>
      <c r="AB12" s="86" t="s">
        <v>286</v>
      </c>
      <c r="AC12" s="88" t="str">
        <f t="shared" si="0"/>
        <v>2 - Baja</v>
      </c>
      <c r="AD12" s="89">
        <f t="shared" si="1"/>
        <v>0.4</v>
      </c>
      <c r="AE12" s="88" t="str">
        <f t="shared" si="100"/>
        <v>3 - Moderado</v>
      </c>
      <c r="AF12" s="89">
        <f t="shared" si="2"/>
        <v>0.6</v>
      </c>
      <c r="AG12" s="82" t="str">
        <f t="shared" si="3"/>
        <v>MODERADO</v>
      </c>
      <c r="AH12" s="89">
        <f t="shared" si="4"/>
        <v>0.24</v>
      </c>
      <c r="AI12" s="85" t="s">
        <v>724</v>
      </c>
      <c r="AJ12" s="85" t="s">
        <v>711</v>
      </c>
      <c r="AK12" s="85" t="s">
        <v>725</v>
      </c>
      <c r="AL12" s="85" t="s">
        <v>725</v>
      </c>
      <c r="AM12" s="47" t="s">
        <v>291</v>
      </c>
      <c r="AN12" s="91" t="s">
        <v>292</v>
      </c>
      <c r="AO12" s="91" t="s">
        <v>293</v>
      </c>
      <c r="AP12" s="47" t="s">
        <v>294</v>
      </c>
      <c r="AQ12" s="47" t="s">
        <v>291</v>
      </c>
      <c r="AR12" s="91" t="s">
        <v>292</v>
      </c>
      <c r="AS12" s="91" t="s">
        <v>293</v>
      </c>
      <c r="AT12" s="47" t="s">
        <v>294</v>
      </c>
      <c r="AU12" s="47" t="s">
        <v>291</v>
      </c>
      <c r="AV12" s="91" t="s">
        <v>292</v>
      </c>
      <c r="AW12" s="91" t="s">
        <v>293</v>
      </c>
      <c r="AX12" s="47" t="s">
        <v>294</v>
      </c>
      <c r="AY12" s="47" t="s">
        <v>291</v>
      </c>
      <c r="AZ12" s="91" t="s">
        <v>292</v>
      </c>
      <c r="BA12" s="91" t="s">
        <v>293</v>
      </c>
      <c r="BB12" s="47" t="s">
        <v>294</v>
      </c>
      <c r="BC12" s="47" t="s">
        <v>291</v>
      </c>
      <c r="BD12" s="91" t="s">
        <v>292</v>
      </c>
      <c r="BE12" s="91" t="s">
        <v>293</v>
      </c>
      <c r="BF12" s="47" t="s">
        <v>294</v>
      </c>
      <c r="BG12" s="47" t="s">
        <v>291</v>
      </c>
      <c r="BH12" s="91" t="s">
        <v>292</v>
      </c>
      <c r="BI12" s="91" t="s">
        <v>293</v>
      </c>
      <c r="BJ12" s="47" t="s">
        <v>294</v>
      </c>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tr">
        <f t="shared" si="5"/>
        <v>1 - Muy Baja</v>
      </c>
      <c r="CM12" s="93">
        <f t="shared" si="6"/>
        <v>0.24</v>
      </c>
      <c r="CN12" s="92" t="str">
        <f t="shared" si="7"/>
        <v>3 - Moderado</v>
      </c>
      <c r="CO12" s="93">
        <f t="shared" si="8"/>
        <v>0.36</v>
      </c>
      <c r="CP12" s="94" t="str">
        <f t="shared" si="101"/>
        <v>BAJO</v>
      </c>
      <c r="CQ12" s="89">
        <f t="shared" si="9"/>
        <v>8.6399999999999991E-2</v>
      </c>
      <c r="CR12" s="194" t="s">
        <v>722</v>
      </c>
      <c r="CS12" s="94">
        <f t="shared" si="10"/>
        <v>0.1</v>
      </c>
      <c r="CT12" s="47"/>
      <c r="CU12" s="47" t="s">
        <v>714</v>
      </c>
      <c r="CV12" s="4" t="s">
        <v>715</v>
      </c>
      <c r="CW12" s="96"/>
      <c r="CX12" s="97">
        <f t="shared" si="11"/>
        <v>3</v>
      </c>
      <c r="CY12" s="98">
        <f t="shared" si="12"/>
        <v>3</v>
      </c>
      <c r="CZ12" s="97" t="str">
        <f t="shared" si="13"/>
        <v>Moderado</v>
      </c>
      <c r="DA12" s="99">
        <f t="shared" si="14"/>
        <v>0.6</v>
      </c>
      <c r="DB12" s="100">
        <f t="shared" si="15"/>
        <v>0.15</v>
      </c>
      <c r="DC12" s="100">
        <f t="shared" si="16"/>
        <v>0.25</v>
      </c>
      <c r="DD12" s="97">
        <f t="shared" si="17"/>
        <v>0.4</v>
      </c>
      <c r="DE12" s="5">
        <f t="shared" si="18"/>
        <v>2</v>
      </c>
      <c r="DF12" s="99">
        <f t="shared" si="19"/>
        <v>0.24</v>
      </c>
      <c r="DG12" s="5">
        <f t="shared" si="20"/>
        <v>3</v>
      </c>
      <c r="DH12" s="5"/>
      <c r="DI12" s="99">
        <f t="shared" si="21"/>
        <v>0.6</v>
      </c>
      <c r="DJ12" s="100">
        <f t="shared" si="22"/>
        <v>0.15</v>
      </c>
      <c r="DK12" s="100">
        <f t="shared" si="23"/>
        <v>0.25</v>
      </c>
      <c r="DL12" s="97">
        <f t="shared" si="24"/>
        <v>0.4</v>
      </c>
      <c r="DM12" s="5">
        <f t="shared" si="25"/>
        <v>1</v>
      </c>
      <c r="DN12" s="99">
        <f t="shared" si="26"/>
        <v>0.14399999999999999</v>
      </c>
      <c r="DO12" s="5">
        <f t="shared" si="27"/>
        <v>3</v>
      </c>
      <c r="DP12" s="99">
        <f t="shared" si="28"/>
        <v>0.6</v>
      </c>
      <c r="DQ12" s="100">
        <f t="shared" si="29"/>
        <v>0.15</v>
      </c>
      <c r="DR12" s="100">
        <f t="shared" si="30"/>
        <v>0.25</v>
      </c>
      <c r="DS12" s="97">
        <f t="shared" si="31"/>
        <v>0.4</v>
      </c>
      <c r="DT12" s="5">
        <f t="shared" si="32"/>
        <v>1</v>
      </c>
      <c r="DU12" s="99">
        <f t="shared" si="33"/>
        <v>8.6399999999999991E-2</v>
      </c>
      <c r="DV12" s="5">
        <f t="shared" si="34"/>
        <v>3</v>
      </c>
      <c r="DW12" s="99">
        <f t="shared" si="35"/>
        <v>0.6</v>
      </c>
      <c r="DX12" s="100">
        <f t="shared" si="36"/>
        <v>0.15</v>
      </c>
      <c r="DY12" s="100">
        <f t="shared" si="37"/>
        <v>0.25</v>
      </c>
      <c r="DZ12" s="97">
        <f t="shared" si="38"/>
        <v>0.4</v>
      </c>
      <c r="EA12" s="5">
        <f t="shared" si="39"/>
        <v>1</v>
      </c>
      <c r="EB12" s="99">
        <f t="shared" si="40"/>
        <v>5.183999999999999E-2</v>
      </c>
      <c r="EC12" s="5">
        <f t="shared" si="41"/>
        <v>3</v>
      </c>
      <c r="ED12" s="99">
        <f t="shared" si="42"/>
        <v>0.6</v>
      </c>
      <c r="EE12" s="100">
        <f t="shared" si="43"/>
        <v>0.15</v>
      </c>
      <c r="EF12" s="100">
        <f t="shared" si="44"/>
        <v>0.25</v>
      </c>
      <c r="EG12" s="97">
        <f t="shared" si="45"/>
        <v>0.4</v>
      </c>
      <c r="EH12" s="5">
        <f t="shared" si="46"/>
        <v>1</v>
      </c>
      <c r="EI12" s="99">
        <f t="shared" si="47"/>
        <v>3.1103999999999993E-2</v>
      </c>
      <c r="EJ12" s="5">
        <f t="shared" si="48"/>
        <v>3</v>
      </c>
      <c r="EK12" s="99">
        <f t="shared" si="49"/>
        <v>0.6</v>
      </c>
      <c r="EL12" s="100">
        <f t="shared" si="50"/>
        <v>0.15</v>
      </c>
      <c r="EM12" s="100">
        <f t="shared" si="51"/>
        <v>0.25</v>
      </c>
      <c r="EN12" s="97">
        <f t="shared" si="52"/>
        <v>0.4</v>
      </c>
      <c r="EO12" s="5">
        <f t="shared" si="53"/>
        <v>1</v>
      </c>
      <c r="EP12" s="99">
        <f t="shared" si="54"/>
        <v>1.8662399999999996E-2</v>
      </c>
      <c r="EQ12" s="5">
        <f t="shared" si="55"/>
        <v>3</v>
      </c>
      <c r="ER12" s="99">
        <f t="shared" si="56"/>
        <v>0.6</v>
      </c>
      <c r="ES12" s="100">
        <f t="shared" si="57"/>
        <v>0</v>
      </c>
      <c r="ET12" s="100">
        <f t="shared" si="58"/>
        <v>0</v>
      </c>
      <c r="EU12" s="97">
        <f t="shared" si="59"/>
        <v>0</v>
      </c>
      <c r="EV12" s="5">
        <f t="shared" si="60"/>
        <v>1</v>
      </c>
      <c r="EW12" s="99">
        <f t="shared" si="61"/>
        <v>1.8662399999999996E-2</v>
      </c>
      <c r="EX12" s="5">
        <f t="shared" si="62"/>
        <v>3</v>
      </c>
      <c r="EY12" s="99">
        <f t="shared" si="63"/>
        <v>0.6</v>
      </c>
      <c r="EZ12" s="100">
        <f t="shared" si="64"/>
        <v>0</v>
      </c>
      <c r="FA12" s="100">
        <f t="shared" si="65"/>
        <v>0</v>
      </c>
      <c r="FB12" s="97">
        <f t="shared" si="66"/>
        <v>0</v>
      </c>
      <c r="FC12" s="5">
        <f t="shared" si="67"/>
        <v>1</v>
      </c>
      <c r="FD12" s="99">
        <f t="shared" si="68"/>
        <v>1.8662399999999996E-2</v>
      </c>
      <c r="FE12" s="5">
        <f t="shared" si="69"/>
        <v>3</v>
      </c>
      <c r="FF12" s="99">
        <f t="shared" si="70"/>
        <v>0.6</v>
      </c>
      <c r="FG12" s="100">
        <f t="shared" si="71"/>
        <v>0</v>
      </c>
      <c r="FH12" s="100">
        <f t="shared" si="72"/>
        <v>0</v>
      </c>
      <c r="FI12" s="97">
        <f t="shared" si="73"/>
        <v>0</v>
      </c>
      <c r="FJ12" s="5">
        <f t="shared" si="74"/>
        <v>1</v>
      </c>
      <c r="FK12" s="99">
        <f t="shared" si="75"/>
        <v>1.8662399999999996E-2</v>
      </c>
      <c r="FL12" s="5">
        <f t="shared" si="76"/>
        <v>3</v>
      </c>
      <c r="FM12" s="99">
        <f t="shared" si="77"/>
        <v>0.6</v>
      </c>
      <c r="FN12" s="100">
        <f t="shared" si="78"/>
        <v>0</v>
      </c>
      <c r="FO12" s="100">
        <f t="shared" si="79"/>
        <v>0</v>
      </c>
      <c r="FP12" s="97">
        <f t="shared" si="80"/>
        <v>0</v>
      </c>
      <c r="FQ12" s="5">
        <f t="shared" si="81"/>
        <v>1</v>
      </c>
      <c r="FR12" s="99">
        <f t="shared" si="82"/>
        <v>1.8662399999999996E-2</v>
      </c>
      <c r="FS12" s="5">
        <f t="shared" si="83"/>
        <v>3</v>
      </c>
      <c r="FT12" s="99">
        <f t="shared" si="84"/>
        <v>0.6</v>
      </c>
      <c r="FU12" s="100">
        <f t="shared" si="85"/>
        <v>0</v>
      </c>
      <c r="FV12" s="100">
        <f t="shared" si="86"/>
        <v>0</v>
      </c>
      <c r="FW12" s="97">
        <f t="shared" si="87"/>
        <v>0</v>
      </c>
      <c r="FX12" s="5">
        <f t="shared" si="88"/>
        <v>1</v>
      </c>
      <c r="FY12" s="99">
        <f t="shared" si="89"/>
        <v>1.8662399999999996E-2</v>
      </c>
      <c r="FZ12" s="5">
        <f t="shared" si="90"/>
        <v>3</v>
      </c>
      <c r="GA12" s="99">
        <f t="shared" si="91"/>
        <v>0.6</v>
      </c>
      <c r="GB12" s="100">
        <f t="shared" si="92"/>
        <v>0</v>
      </c>
      <c r="GC12" s="100">
        <f t="shared" si="93"/>
        <v>0</v>
      </c>
      <c r="GD12" s="97">
        <f t="shared" si="94"/>
        <v>0</v>
      </c>
      <c r="GE12" s="5">
        <f t="shared" si="95"/>
        <v>1</v>
      </c>
      <c r="GF12" s="99">
        <f t="shared" si="96"/>
        <v>1.8662399999999996E-2</v>
      </c>
      <c r="GG12" s="5">
        <f t="shared" si="97"/>
        <v>3</v>
      </c>
      <c r="GH12" s="99">
        <f t="shared" si="98"/>
        <v>0.6</v>
      </c>
      <c r="GI12" s="99">
        <f t="shared" si="99"/>
        <v>0.6</v>
      </c>
      <c r="GJ12" s="101"/>
    </row>
    <row r="13" spans="1:193 1680:1680" ht="37.5" customHeight="1">
      <c r="A13" s="82">
        <v>5</v>
      </c>
      <c r="B13" s="85" t="s">
        <v>67</v>
      </c>
      <c r="C13" s="85" t="s">
        <v>726</v>
      </c>
      <c r="D13" s="193" t="s">
        <v>280</v>
      </c>
      <c r="E13" s="85" t="s">
        <v>631</v>
      </c>
      <c r="F13" s="124" t="s">
        <v>282</v>
      </c>
      <c r="G13" s="85" t="s">
        <v>283</v>
      </c>
      <c r="H13" s="85" t="s">
        <v>330</v>
      </c>
      <c r="I13" s="86" t="s">
        <v>285</v>
      </c>
      <c r="J13" s="86" t="s">
        <v>69</v>
      </c>
      <c r="K13" s="86" t="s">
        <v>286</v>
      </c>
      <c r="L13" s="86" t="s">
        <v>286</v>
      </c>
      <c r="M13" s="86" t="s">
        <v>286</v>
      </c>
      <c r="N13" s="86" t="s">
        <v>286</v>
      </c>
      <c r="O13" s="86" t="s">
        <v>286</v>
      </c>
      <c r="P13" s="86" t="s">
        <v>286</v>
      </c>
      <c r="Q13" s="86" t="s">
        <v>286</v>
      </c>
      <c r="R13" s="86" t="s">
        <v>286</v>
      </c>
      <c r="S13" s="86" t="s">
        <v>69</v>
      </c>
      <c r="T13" s="86" t="s">
        <v>286</v>
      </c>
      <c r="U13" s="86" t="s">
        <v>69</v>
      </c>
      <c r="V13" s="86" t="s">
        <v>286</v>
      </c>
      <c r="W13" s="86" t="s">
        <v>286</v>
      </c>
      <c r="X13" s="86" t="s">
        <v>286</v>
      </c>
      <c r="Y13" s="86" t="s">
        <v>286</v>
      </c>
      <c r="Z13" s="86" t="s">
        <v>286</v>
      </c>
      <c r="AA13" s="86" t="s">
        <v>286</v>
      </c>
      <c r="AB13" s="86" t="s">
        <v>286</v>
      </c>
      <c r="AC13" s="88" t="str">
        <f t="shared" si="0"/>
        <v>3 - Media</v>
      </c>
      <c r="AD13" s="89">
        <f t="shared" si="1"/>
        <v>0.6</v>
      </c>
      <c r="AE13" s="88" t="str">
        <f t="shared" si="100"/>
        <v>3 - Moderado</v>
      </c>
      <c r="AF13" s="89">
        <f t="shared" si="2"/>
        <v>0.6</v>
      </c>
      <c r="AG13" s="82" t="str">
        <f t="shared" si="3"/>
        <v>MODERADO</v>
      </c>
      <c r="AH13" s="89">
        <f t="shared" si="4"/>
        <v>0.36</v>
      </c>
      <c r="AI13" s="85" t="s">
        <v>727</v>
      </c>
      <c r="AJ13" s="85" t="s">
        <v>711</v>
      </c>
      <c r="AK13" s="85" t="s">
        <v>728</v>
      </c>
      <c r="AL13" s="85" t="s">
        <v>728</v>
      </c>
      <c r="AM13" s="47" t="s">
        <v>291</v>
      </c>
      <c r="AN13" s="91" t="s">
        <v>292</v>
      </c>
      <c r="AO13" s="91" t="s">
        <v>293</v>
      </c>
      <c r="AP13" s="47" t="s">
        <v>294</v>
      </c>
      <c r="AQ13" s="47" t="s">
        <v>291</v>
      </c>
      <c r="AR13" s="91" t="s">
        <v>292</v>
      </c>
      <c r="AS13" s="91" t="s">
        <v>293</v>
      </c>
      <c r="AT13" s="47" t="s">
        <v>294</v>
      </c>
      <c r="AU13" s="47" t="s">
        <v>291</v>
      </c>
      <c r="AV13" s="91" t="s">
        <v>292</v>
      </c>
      <c r="AW13" s="91" t="s">
        <v>293</v>
      </c>
      <c r="AX13" s="47" t="s">
        <v>294</v>
      </c>
      <c r="AY13" s="47" t="s">
        <v>291</v>
      </c>
      <c r="AZ13" s="91" t="s">
        <v>292</v>
      </c>
      <c r="BA13" s="91" t="s">
        <v>293</v>
      </c>
      <c r="BB13" s="47" t="s">
        <v>294</v>
      </c>
      <c r="BC13" s="47" t="s">
        <v>291</v>
      </c>
      <c r="BD13" s="91" t="s">
        <v>292</v>
      </c>
      <c r="BE13" s="91" t="s">
        <v>293</v>
      </c>
      <c r="BF13" s="47" t="s">
        <v>294</v>
      </c>
      <c r="BG13" s="47" t="s">
        <v>291</v>
      </c>
      <c r="BH13" s="91" t="s">
        <v>292</v>
      </c>
      <c r="BI13" s="91" t="s">
        <v>293</v>
      </c>
      <c r="BJ13" s="47" t="s">
        <v>294</v>
      </c>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tr">
        <f t="shared" si="5"/>
        <v>1 - Muy Baja</v>
      </c>
      <c r="CM13" s="93">
        <f t="shared" si="6"/>
        <v>0.36</v>
      </c>
      <c r="CN13" s="92" t="str">
        <f t="shared" si="7"/>
        <v>3 - Moderado</v>
      </c>
      <c r="CO13" s="93">
        <f t="shared" si="8"/>
        <v>0.36</v>
      </c>
      <c r="CP13" s="94" t="str">
        <f t="shared" si="101"/>
        <v>BAJO</v>
      </c>
      <c r="CQ13" s="89">
        <f t="shared" si="9"/>
        <v>0.12959999999999999</v>
      </c>
      <c r="CR13" s="194" t="s">
        <v>300</v>
      </c>
      <c r="CS13" s="94">
        <f t="shared" si="10"/>
        <v>0.1</v>
      </c>
      <c r="CT13" s="47"/>
      <c r="CU13" s="47" t="s">
        <v>714</v>
      </c>
      <c r="CV13" s="4" t="s">
        <v>715</v>
      </c>
      <c r="CW13" s="96"/>
      <c r="CX13" s="97">
        <f t="shared" si="11"/>
        <v>3</v>
      </c>
      <c r="CY13" s="98">
        <f t="shared" si="12"/>
        <v>3</v>
      </c>
      <c r="CZ13" s="97" t="str">
        <f t="shared" si="13"/>
        <v>Moderado</v>
      </c>
      <c r="DA13" s="99">
        <f t="shared" si="14"/>
        <v>0.6</v>
      </c>
      <c r="DB13" s="100">
        <f t="shared" si="15"/>
        <v>0.15</v>
      </c>
      <c r="DC13" s="100">
        <f t="shared" si="16"/>
        <v>0.25</v>
      </c>
      <c r="DD13" s="97">
        <f t="shared" si="17"/>
        <v>0.4</v>
      </c>
      <c r="DE13" s="5">
        <f t="shared" si="18"/>
        <v>2</v>
      </c>
      <c r="DF13" s="99">
        <f t="shared" si="19"/>
        <v>0.36</v>
      </c>
      <c r="DG13" s="5">
        <f t="shared" si="20"/>
        <v>3</v>
      </c>
      <c r="DH13" s="5"/>
      <c r="DI13" s="99">
        <f t="shared" si="21"/>
        <v>0.6</v>
      </c>
      <c r="DJ13" s="100">
        <f t="shared" si="22"/>
        <v>0.15</v>
      </c>
      <c r="DK13" s="100">
        <f t="shared" si="23"/>
        <v>0.25</v>
      </c>
      <c r="DL13" s="97">
        <f t="shared" si="24"/>
        <v>0.4</v>
      </c>
      <c r="DM13" s="5">
        <f t="shared" si="25"/>
        <v>2</v>
      </c>
      <c r="DN13" s="99">
        <f t="shared" si="26"/>
        <v>0.216</v>
      </c>
      <c r="DO13" s="5">
        <f t="shared" si="27"/>
        <v>3</v>
      </c>
      <c r="DP13" s="99">
        <f t="shared" si="28"/>
        <v>0.6</v>
      </c>
      <c r="DQ13" s="100">
        <f t="shared" si="29"/>
        <v>0.15</v>
      </c>
      <c r="DR13" s="100">
        <f t="shared" si="30"/>
        <v>0.25</v>
      </c>
      <c r="DS13" s="97">
        <f t="shared" si="31"/>
        <v>0.4</v>
      </c>
      <c r="DT13" s="5">
        <f t="shared" si="32"/>
        <v>1</v>
      </c>
      <c r="DU13" s="99">
        <f t="shared" si="33"/>
        <v>0.12959999999999999</v>
      </c>
      <c r="DV13" s="5">
        <f t="shared" si="34"/>
        <v>3</v>
      </c>
      <c r="DW13" s="99">
        <f t="shared" si="35"/>
        <v>0.6</v>
      </c>
      <c r="DX13" s="100">
        <f t="shared" si="36"/>
        <v>0.15</v>
      </c>
      <c r="DY13" s="100">
        <f t="shared" si="37"/>
        <v>0.25</v>
      </c>
      <c r="DZ13" s="97">
        <f t="shared" si="38"/>
        <v>0.4</v>
      </c>
      <c r="EA13" s="5">
        <f t="shared" si="39"/>
        <v>1</v>
      </c>
      <c r="EB13" s="99">
        <f t="shared" si="40"/>
        <v>7.7759999999999996E-2</v>
      </c>
      <c r="EC13" s="5">
        <f t="shared" si="41"/>
        <v>3</v>
      </c>
      <c r="ED13" s="99">
        <f t="shared" si="42"/>
        <v>0.6</v>
      </c>
      <c r="EE13" s="100">
        <f t="shared" si="43"/>
        <v>0.15</v>
      </c>
      <c r="EF13" s="100">
        <f t="shared" si="44"/>
        <v>0.25</v>
      </c>
      <c r="EG13" s="97">
        <f t="shared" si="45"/>
        <v>0.4</v>
      </c>
      <c r="EH13" s="5">
        <f t="shared" si="46"/>
        <v>1</v>
      </c>
      <c r="EI13" s="99">
        <f t="shared" si="47"/>
        <v>4.6655999999999996E-2</v>
      </c>
      <c r="EJ13" s="5">
        <f t="shared" si="48"/>
        <v>3</v>
      </c>
      <c r="EK13" s="99">
        <f t="shared" si="49"/>
        <v>0.6</v>
      </c>
      <c r="EL13" s="100">
        <f t="shared" si="50"/>
        <v>0.15</v>
      </c>
      <c r="EM13" s="100">
        <f t="shared" si="51"/>
        <v>0.25</v>
      </c>
      <c r="EN13" s="97">
        <f t="shared" si="52"/>
        <v>0.4</v>
      </c>
      <c r="EO13" s="5">
        <f t="shared" si="53"/>
        <v>1</v>
      </c>
      <c r="EP13" s="99">
        <f t="shared" si="54"/>
        <v>2.7993599999999997E-2</v>
      </c>
      <c r="EQ13" s="5">
        <f t="shared" si="55"/>
        <v>3</v>
      </c>
      <c r="ER13" s="99">
        <f t="shared" si="56"/>
        <v>0.6</v>
      </c>
      <c r="ES13" s="100">
        <f t="shared" si="57"/>
        <v>0</v>
      </c>
      <c r="ET13" s="100">
        <f t="shared" si="58"/>
        <v>0</v>
      </c>
      <c r="EU13" s="97">
        <f t="shared" si="59"/>
        <v>0</v>
      </c>
      <c r="EV13" s="5">
        <f t="shared" si="60"/>
        <v>1</v>
      </c>
      <c r="EW13" s="99">
        <f t="shared" si="61"/>
        <v>2.7993599999999997E-2</v>
      </c>
      <c r="EX13" s="5">
        <f t="shared" si="62"/>
        <v>3</v>
      </c>
      <c r="EY13" s="99">
        <f t="shared" si="63"/>
        <v>0.6</v>
      </c>
      <c r="EZ13" s="100">
        <f t="shared" si="64"/>
        <v>0</v>
      </c>
      <c r="FA13" s="100">
        <f t="shared" si="65"/>
        <v>0</v>
      </c>
      <c r="FB13" s="97">
        <f t="shared" si="66"/>
        <v>0</v>
      </c>
      <c r="FC13" s="5">
        <f t="shared" si="67"/>
        <v>1</v>
      </c>
      <c r="FD13" s="99">
        <f t="shared" si="68"/>
        <v>2.7993599999999997E-2</v>
      </c>
      <c r="FE13" s="5">
        <f t="shared" si="69"/>
        <v>3</v>
      </c>
      <c r="FF13" s="99">
        <f t="shared" si="70"/>
        <v>0.6</v>
      </c>
      <c r="FG13" s="100">
        <f t="shared" si="71"/>
        <v>0</v>
      </c>
      <c r="FH13" s="100">
        <f t="shared" si="72"/>
        <v>0</v>
      </c>
      <c r="FI13" s="97">
        <f t="shared" si="73"/>
        <v>0</v>
      </c>
      <c r="FJ13" s="5">
        <f t="shared" si="74"/>
        <v>1</v>
      </c>
      <c r="FK13" s="99">
        <f t="shared" si="75"/>
        <v>2.7993599999999997E-2</v>
      </c>
      <c r="FL13" s="5">
        <f t="shared" si="76"/>
        <v>3</v>
      </c>
      <c r="FM13" s="99">
        <f t="shared" si="77"/>
        <v>0.6</v>
      </c>
      <c r="FN13" s="100">
        <f t="shared" si="78"/>
        <v>0</v>
      </c>
      <c r="FO13" s="100">
        <f t="shared" si="79"/>
        <v>0</v>
      </c>
      <c r="FP13" s="97">
        <f t="shared" si="80"/>
        <v>0</v>
      </c>
      <c r="FQ13" s="5">
        <f t="shared" si="81"/>
        <v>1</v>
      </c>
      <c r="FR13" s="99">
        <f t="shared" si="82"/>
        <v>2.7993599999999997E-2</v>
      </c>
      <c r="FS13" s="5">
        <f t="shared" si="83"/>
        <v>3</v>
      </c>
      <c r="FT13" s="99">
        <f t="shared" si="84"/>
        <v>0.6</v>
      </c>
      <c r="FU13" s="100">
        <f t="shared" si="85"/>
        <v>0</v>
      </c>
      <c r="FV13" s="100">
        <f t="shared" si="86"/>
        <v>0</v>
      </c>
      <c r="FW13" s="97">
        <f t="shared" si="87"/>
        <v>0</v>
      </c>
      <c r="FX13" s="5">
        <f t="shared" si="88"/>
        <v>1</v>
      </c>
      <c r="FY13" s="99">
        <f t="shared" si="89"/>
        <v>2.7993599999999997E-2</v>
      </c>
      <c r="FZ13" s="5">
        <f t="shared" si="90"/>
        <v>3</v>
      </c>
      <c r="GA13" s="99">
        <f t="shared" si="91"/>
        <v>0.6</v>
      </c>
      <c r="GB13" s="100">
        <f t="shared" si="92"/>
        <v>0</v>
      </c>
      <c r="GC13" s="100">
        <f t="shared" si="93"/>
        <v>0</v>
      </c>
      <c r="GD13" s="97">
        <f t="shared" si="94"/>
        <v>0</v>
      </c>
      <c r="GE13" s="5">
        <f t="shared" si="95"/>
        <v>1</v>
      </c>
      <c r="GF13" s="99">
        <f t="shared" si="96"/>
        <v>2.7993599999999997E-2</v>
      </c>
      <c r="GG13" s="5">
        <f t="shared" si="97"/>
        <v>3</v>
      </c>
      <c r="GH13" s="99">
        <f t="shared" si="98"/>
        <v>0.6</v>
      </c>
      <c r="GI13" s="99">
        <f t="shared" si="99"/>
        <v>0.6</v>
      </c>
      <c r="GJ13" s="101"/>
    </row>
    <row r="14" spans="1:193 1680:1680" ht="37.5" customHeight="1">
      <c r="A14" s="82">
        <v>6</v>
      </c>
      <c r="B14" s="85" t="s">
        <v>67</v>
      </c>
      <c r="C14" s="85" t="s">
        <v>729</v>
      </c>
      <c r="D14" s="193" t="s">
        <v>304</v>
      </c>
      <c r="E14" s="85" t="s">
        <v>328</v>
      </c>
      <c r="F14" s="124" t="s">
        <v>572</v>
      </c>
      <c r="G14" s="85" t="s">
        <v>730</v>
      </c>
      <c r="H14" s="85" t="s">
        <v>330</v>
      </c>
      <c r="I14" s="86" t="s">
        <v>298</v>
      </c>
      <c r="J14" s="86" t="s">
        <v>69</v>
      </c>
      <c r="K14" s="86" t="s">
        <v>286</v>
      </c>
      <c r="L14" s="86" t="s">
        <v>286</v>
      </c>
      <c r="M14" s="86" t="s">
        <v>286</v>
      </c>
      <c r="N14" s="86" t="s">
        <v>286</v>
      </c>
      <c r="O14" s="86" t="s">
        <v>286</v>
      </c>
      <c r="P14" s="86" t="s">
        <v>286</v>
      </c>
      <c r="Q14" s="86" t="s">
        <v>286</v>
      </c>
      <c r="R14" s="86" t="s">
        <v>286</v>
      </c>
      <c r="S14" s="86" t="s">
        <v>69</v>
      </c>
      <c r="T14" s="86" t="s">
        <v>286</v>
      </c>
      <c r="U14" s="86" t="s">
        <v>69</v>
      </c>
      <c r="V14" s="86" t="s">
        <v>286</v>
      </c>
      <c r="W14" s="86" t="s">
        <v>286</v>
      </c>
      <c r="X14" s="86" t="s">
        <v>286</v>
      </c>
      <c r="Y14" s="86" t="s">
        <v>286</v>
      </c>
      <c r="Z14" s="86" t="s">
        <v>286</v>
      </c>
      <c r="AA14" s="86" t="s">
        <v>286</v>
      </c>
      <c r="AB14" s="86" t="s">
        <v>286</v>
      </c>
      <c r="AC14" s="88" t="str">
        <f t="shared" si="0"/>
        <v>1 - Muy Baja</v>
      </c>
      <c r="AD14" s="89">
        <f t="shared" si="1"/>
        <v>0.2</v>
      </c>
      <c r="AE14" s="88" t="str">
        <f t="shared" si="100"/>
        <v>3 - Moderado</v>
      </c>
      <c r="AF14" s="89">
        <f t="shared" si="2"/>
        <v>0.6</v>
      </c>
      <c r="AG14" s="82" t="str">
        <f t="shared" si="3"/>
        <v>BAJO</v>
      </c>
      <c r="AH14" s="89">
        <f t="shared" si="4"/>
        <v>0.12</v>
      </c>
      <c r="AI14" s="85" t="s">
        <v>731</v>
      </c>
      <c r="AJ14" s="85" t="s">
        <v>711</v>
      </c>
      <c r="AK14" s="85" t="s">
        <v>732</v>
      </c>
      <c r="AL14" s="85" t="s">
        <v>732</v>
      </c>
      <c r="AM14" s="47" t="s">
        <v>291</v>
      </c>
      <c r="AN14" s="91" t="s">
        <v>292</v>
      </c>
      <c r="AO14" s="91" t="s">
        <v>293</v>
      </c>
      <c r="AP14" s="47" t="s">
        <v>294</v>
      </c>
      <c r="AQ14" s="47" t="s">
        <v>291</v>
      </c>
      <c r="AR14" s="91" t="s">
        <v>292</v>
      </c>
      <c r="AS14" s="91" t="s">
        <v>293</v>
      </c>
      <c r="AT14" s="47" t="s">
        <v>294</v>
      </c>
      <c r="AU14" s="47" t="s">
        <v>291</v>
      </c>
      <c r="AV14" s="91" t="s">
        <v>292</v>
      </c>
      <c r="AW14" s="91" t="s">
        <v>293</v>
      </c>
      <c r="AX14" s="47" t="s">
        <v>294</v>
      </c>
      <c r="AY14" s="47" t="s">
        <v>291</v>
      </c>
      <c r="AZ14" s="91" t="s">
        <v>292</v>
      </c>
      <c r="BA14" s="91" t="s">
        <v>293</v>
      </c>
      <c r="BB14" s="47" t="s">
        <v>294</v>
      </c>
      <c r="BC14" s="47" t="s">
        <v>291</v>
      </c>
      <c r="BD14" s="91" t="s">
        <v>292</v>
      </c>
      <c r="BE14" s="91" t="s">
        <v>293</v>
      </c>
      <c r="BF14" s="47" t="s">
        <v>294</v>
      </c>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tr">
        <f t="shared" si="5"/>
        <v>1 - Muy Baja</v>
      </c>
      <c r="CM14" s="93">
        <f t="shared" si="6"/>
        <v>0.12</v>
      </c>
      <c r="CN14" s="92" t="str">
        <f t="shared" si="7"/>
        <v>3 - Moderado</v>
      </c>
      <c r="CO14" s="93">
        <f t="shared" si="8"/>
        <v>0.36</v>
      </c>
      <c r="CP14" s="94" t="str">
        <f t="shared" si="101"/>
        <v>BAJO</v>
      </c>
      <c r="CQ14" s="89">
        <f t="shared" si="9"/>
        <v>4.3199999999999995E-2</v>
      </c>
      <c r="CR14" s="194" t="s">
        <v>300</v>
      </c>
      <c r="CS14" s="94">
        <f t="shared" si="10"/>
        <v>0.1</v>
      </c>
      <c r="CT14" s="47"/>
      <c r="CU14" s="47" t="s">
        <v>714</v>
      </c>
      <c r="CV14" s="4" t="s">
        <v>715</v>
      </c>
      <c r="CW14" s="96"/>
      <c r="CX14" s="97">
        <f t="shared" si="11"/>
        <v>3</v>
      </c>
      <c r="CY14" s="98">
        <f t="shared" si="12"/>
        <v>3</v>
      </c>
      <c r="CZ14" s="97" t="str">
        <f t="shared" si="13"/>
        <v>Moderado</v>
      </c>
      <c r="DA14" s="99">
        <f t="shared" si="14"/>
        <v>0.6</v>
      </c>
      <c r="DB14" s="100">
        <f t="shared" si="15"/>
        <v>0.15</v>
      </c>
      <c r="DC14" s="100">
        <f t="shared" si="16"/>
        <v>0.25</v>
      </c>
      <c r="DD14" s="97">
        <f t="shared" si="17"/>
        <v>0.4</v>
      </c>
      <c r="DE14" s="5">
        <f t="shared" si="18"/>
        <v>1</v>
      </c>
      <c r="DF14" s="99">
        <f t="shared" si="19"/>
        <v>0.12</v>
      </c>
      <c r="DG14" s="5">
        <f t="shared" si="20"/>
        <v>3</v>
      </c>
      <c r="DH14" s="5"/>
      <c r="DI14" s="99">
        <f t="shared" si="21"/>
        <v>0.6</v>
      </c>
      <c r="DJ14" s="100">
        <f t="shared" si="22"/>
        <v>0.15</v>
      </c>
      <c r="DK14" s="100">
        <f t="shared" si="23"/>
        <v>0.25</v>
      </c>
      <c r="DL14" s="97">
        <f t="shared" si="24"/>
        <v>0.4</v>
      </c>
      <c r="DM14" s="5">
        <f t="shared" si="25"/>
        <v>1</v>
      </c>
      <c r="DN14" s="99">
        <f t="shared" si="26"/>
        <v>7.1999999999999995E-2</v>
      </c>
      <c r="DO14" s="5">
        <f t="shared" si="27"/>
        <v>3</v>
      </c>
      <c r="DP14" s="99">
        <f t="shared" si="28"/>
        <v>0.6</v>
      </c>
      <c r="DQ14" s="100">
        <f t="shared" si="29"/>
        <v>0.15</v>
      </c>
      <c r="DR14" s="100">
        <f t="shared" si="30"/>
        <v>0.25</v>
      </c>
      <c r="DS14" s="97">
        <f t="shared" si="31"/>
        <v>0.4</v>
      </c>
      <c r="DT14" s="5">
        <f t="shared" si="32"/>
        <v>1</v>
      </c>
      <c r="DU14" s="99">
        <f t="shared" si="33"/>
        <v>4.3199999999999995E-2</v>
      </c>
      <c r="DV14" s="5">
        <f t="shared" si="34"/>
        <v>3</v>
      </c>
      <c r="DW14" s="99">
        <f t="shared" si="35"/>
        <v>0.6</v>
      </c>
      <c r="DX14" s="100">
        <f t="shared" si="36"/>
        <v>0.15</v>
      </c>
      <c r="DY14" s="100">
        <f t="shared" si="37"/>
        <v>0.25</v>
      </c>
      <c r="DZ14" s="97">
        <f t="shared" si="38"/>
        <v>0.4</v>
      </c>
      <c r="EA14" s="5">
        <f t="shared" si="39"/>
        <v>1</v>
      </c>
      <c r="EB14" s="99">
        <f t="shared" si="40"/>
        <v>2.5919999999999995E-2</v>
      </c>
      <c r="EC14" s="5">
        <f t="shared" si="41"/>
        <v>3</v>
      </c>
      <c r="ED14" s="99">
        <f t="shared" si="42"/>
        <v>0.6</v>
      </c>
      <c r="EE14" s="100">
        <f t="shared" si="43"/>
        <v>0.15</v>
      </c>
      <c r="EF14" s="100">
        <f t="shared" si="44"/>
        <v>0.25</v>
      </c>
      <c r="EG14" s="97">
        <f t="shared" si="45"/>
        <v>0.4</v>
      </c>
      <c r="EH14" s="5">
        <f t="shared" si="46"/>
        <v>1</v>
      </c>
      <c r="EI14" s="99">
        <f t="shared" si="47"/>
        <v>1.5551999999999996E-2</v>
      </c>
      <c r="EJ14" s="5">
        <f t="shared" si="48"/>
        <v>3</v>
      </c>
      <c r="EK14" s="99">
        <f t="shared" si="49"/>
        <v>0.6</v>
      </c>
      <c r="EL14" s="100">
        <f t="shared" si="50"/>
        <v>0</v>
      </c>
      <c r="EM14" s="100">
        <f t="shared" si="51"/>
        <v>0</v>
      </c>
      <c r="EN14" s="97">
        <f t="shared" si="52"/>
        <v>0</v>
      </c>
      <c r="EO14" s="5">
        <f t="shared" si="53"/>
        <v>1</v>
      </c>
      <c r="EP14" s="99">
        <f t="shared" si="54"/>
        <v>1.5551999999999996E-2</v>
      </c>
      <c r="EQ14" s="5">
        <f t="shared" si="55"/>
        <v>3</v>
      </c>
      <c r="ER14" s="99">
        <f t="shared" si="56"/>
        <v>0.6</v>
      </c>
      <c r="ES14" s="100">
        <f t="shared" si="57"/>
        <v>0</v>
      </c>
      <c r="ET14" s="100">
        <f t="shared" si="58"/>
        <v>0</v>
      </c>
      <c r="EU14" s="97">
        <f t="shared" si="59"/>
        <v>0</v>
      </c>
      <c r="EV14" s="5">
        <f t="shared" si="60"/>
        <v>1</v>
      </c>
      <c r="EW14" s="99">
        <f t="shared" si="61"/>
        <v>1.5551999999999996E-2</v>
      </c>
      <c r="EX14" s="5">
        <f t="shared" si="62"/>
        <v>3</v>
      </c>
      <c r="EY14" s="99">
        <f t="shared" si="63"/>
        <v>0.6</v>
      </c>
      <c r="EZ14" s="100">
        <f t="shared" si="64"/>
        <v>0</v>
      </c>
      <c r="FA14" s="100">
        <f t="shared" si="65"/>
        <v>0</v>
      </c>
      <c r="FB14" s="97">
        <f t="shared" si="66"/>
        <v>0</v>
      </c>
      <c r="FC14" s="5">
        <f t="shared" si="67"/>
        <v>1</v>
      </c>
      <c r="FD14" s="99">
        <f t="shared" si="68"/>
        <v>1.5551999999999996E-2</v>
      </c>
      <c r="FE14" s="5">
        <f t="shared" si="69"/>
        <v>3</v>
      </c>
      <c r="FF14" s="99">
        <f t="shared" si="70"/>
        <v>0.6</v>
      </c>
      <c r="FG14" s="100">
        <f t="shared" si="71"/>
        <v>0</v>
      </c>
      <c r="FH14" s="100">
        <f t="shared" si="72"/>
        <v>0</v>
      </c>
      <c r="FI14" s="97">
        <f t="shared" si="73"/>
        <v>0</v>
      </c>
      <c r="FJ14" s="5">
        <f t="shared" si="74"/>
        <v>1</v>
      </c>
      <c r="FK14" s="99">
        <f t="shared" si="75"/>
        <v>1.5551999999999996E-2</v>
      </c>
      <c r="FL14" s="5">
        <f t="shared" si="76"/>
        <v>3</v>
      </c>
      <c r="FM14" s="99">
        <f t="shared" si="77"/>
        <v>0.6</v>
      </c>
      <c r="FN14" s="100">
        <f t="shared" si="78"/>
        <v>0</v>
      </c>
      <c r="FO14" s="100">
        <f t="shared" si="79"/>
        <v>0</v>
      </c>
      <c r="FP14" s="97">
        <f t="shared" si="80"/>
        <v>0</v>
      </c>
      <c r="FQ14" s="5">
        <f t="shared" si="81"/>
        <v>1</v>
      </c>
      <c r="FR14" s="99">
        <f t="shared" si="82"/>
        <v>1.5551999999999996E-2</v>
      </c>
      <c r="FS14" s="5">
        <f t="shared" si="83"/>
        <v>3</v>
      </c>
      <c r="FT14" s="99">
        <f t="shared" si="84"/>
        <v>0.6</v>
      </c>
      <c r="FU14" s="100">
        <f t="shared" si="85"/>
        <v>0</v>
      </c>
      <c r="FV14" s="100">
        <f t="shared" si="86"/>
        <v>0</v>
      </c>
      <c r="FW14" s="97">
        <f t="shared" si="87"/>
        <v>0</v>
      </c>
      <c r="FX14" s="5">
        <f t="shared" si="88"/>
        <v>1</v>
      </c>
      <c r="FY14" s="99">
        <f t="shared" si="89"/>
        <v>1.5551999999999996E-2</v>
      </c>
      <c r="FZ14" s="5">
        <f t="shared" si="90"/>
        <v>3</v>
      </c>
      <c r="GA14" s="99">
        <f t="shared" si="91"/>
        <v>0.6</v>
      </c>
      <c r="GB14" s="100">
        <f t="shared" si="92"/>
        <v>0</v>
      </c>
      <c r="GC14" s="100">
        <f t="shared" si="93"/>
        <v>0</v>
      </c>
      <c r="GD14" s="97">
        <f t="shared" si="94"/>
        <v>0</v>
      </c>
      <c r="GE14" s="5">
        <f t="shared" si="95"/>
        <v>1</v>
      </c>
      <c r="GF14" s="99">
        <f t="shared" si="96"/>
        <v>1.5551999999999996E-2</v>
      </c>
      <c r="GG14" s="5">
        <f t="shared" si="97"/>
        <v>3</v>
      </c>
      <c r="GH14" s="99">
        <f t="shared" si="98"/>
        <v>0.6</v>
      </c>
      <c r="GI14" s="99">
        <f t="shared" si="99"/>
        <v>0.6</v>
      </c>
      <c r="GJ14" s="101"/>
    </row>
    <row r="15" spans="1:193 1680:1680" ht="37.5" customHeight="1">
      <c r="A15" s="82">
        <v>7</v>
      </c>
      <c r="B15" s="85" t="s">
        <v>67</v>
      </c>
      <c r="C15" s="85" t="s">
        <v>733</v>
      </c>
      <c r="D15" s="193" t="s">
        <v>304</v>
      </c>
      <c r="E15" s="85" t="s">
        <v>328</v>
      </c>
      <c r="F15" s="124" t="s">
        <v>572</v>
      </c>
      <c r="G15" s="85" t="s">
        <v>336</v>
      </c>
      <c r="H15" s="85" t="s">
        <v>330</v>
      </c>
      <c r="I15" s="86" t="s">
        <v>315</v>
      </c>
      <c r="J15" s="86" t="s">
        <v>69</v>
      </c>
      <c r="K15" s="86" t="s">
        <v>286</v>
      </c>
      <c r="L15" s="86" t="s">
        <v>286</v>
      </c>
      <c r="M15" s="86" t="s">
        <v>286</v>
      </c>
      <c r="N15" s="86" t="s">
        <v>286</v>
      </c>
      <c r="O15" s="86" t="s">
        <v>286</v>
      </c>
      <c r="P15" s="86" t="s">
        <v>286</v>
      </c>
      <c r="Q15" s="86" t="s">
        <v>286</v>
      </c>
      <c r="R15" s="86" t="s">
        <v>286</v>
      </c>
      <c r="S15" s="86" t="s">
        <v>69</v>
      </c>
      <c r="T15" s="86" t="s">
        <v>286</v>
      </c>
      <c r="U15" s="86" t="s">
        <v>69</v>
      </c>
      <c r="V15" s="86" t="s">
        <v>286</v>
      </c>
      <c r="W15" s="86" t="s">
        <v>286</v>
      </c>
      <c r="X15" s="86" t="s">
        <v>286</v>
      </c>
      <c r="Y15" s="86" t="s">
        <v>286</v>
      </c>
      <c r="Z15" s="86" t="s">
        <v>286</v>
      </c>
      <c r="AA15" s="86" t="s">
        <v>286</v>
      </c>
      <c r="AB15" s="86" t="s">
        <v>286</v>
      </c>
      <c r="AC15" s="88" t="str">
        <f t="shared" si="0"/>
        <v>2 - Baja</v>
      </c>
      <c r="AD15" s="89">
        <f t="shared" si="1"/>
        <v>0.4</v>
      </c>
      <c r="AE15" s="88" t="str">
        <f t="shared" si="100"/>
        <v>3 - Moderado</v>
      </c>
      <c r="AF15" s="89">
        <f t="shared" si="2"/>
        <v>0.6</v>
      </c>
      <c r="AG15" s="82" t="str">
        <f t="shared" si="3"/>
        <v>MODERADO</v>
      </c>
      <c r="AH15" s="89">
        <f t="shared" si="4"/>
        <v>0.24</v>
      </c>
      <c r="AI15" s="85" t="s">
        <v>734</v>
      </c>
      <c r="AJ15" s="85" t="s">
        <v>711</v>
      </c>
      <c r="AK15" s="85" t="s">
        <v>735</v>
      </c>
      <c r="AL15" s="85" t="s">
        <v>735</v>
      </c>
      <c r="AM15" s="47" t="s">
        <v>291</v>
      </c>
      <c r="AN15" s="91" t="s">
        <v>292</v>
      </c>
      <c r="AO15" s="91" t="s">
        <v>293</v>
      </c>
      <c r="AP15" s="47" t="s">
        <v>294</v>
      </c>
      <c r="AQ15" s="47" t="s">
        <v>291</v>
      </c>
      <c r="AR15" s="91" t="s">
        <v>292</v>
      </c>
      <c r="AS15" s="91" t="s">
        <v>293</v>
      </c>
      <c r="AT15" s="47" t="s">
        <v>294</v>
      </c>
      <c r="AU15" s="47" t="s">
        <v>291</v>
      </c>
      <c r="AV15" s="91" t="s">
        <v>292</v>
      </c>
      <c r="AW15" s="91" t="s">
        <v>293</v>
      </c>
      <c r="AX15" s="47" t="s">
        <v>294</v>
      </c>
      <c r="AY15" s="47" t="s">
        <v>291</v>
      </c>
      <c r="AZ15" s="91" t="s">
        <v>292</v>
      </c>
      <c r="BA15" s="91" t="s">
        <v>293</v>
      </c>
      <c r="BB15" s="47" t="s">
        <v>294</v>
      </c>
      <c r="BC15" s="47" t="s">
        <v>291</v>
      </c>
      <c r="BD15" s="91" t="s">
        <v>292</v>
      </c>
      <c r="BE15" s="91" t="s">
        <v>293</v>
      </c>
      <c r="BF15" s="47" t="s">
        <v>294</v>
      </c>
      <c r="BG15" s="47" t="s">
        <v>291</v>
      </c>
      <c r="BH15" s="91" t="s">
        <v>292</v>
      </c>
      <c r="BI15" s="91" t="s">
        <v>293</v>
      </c>
      <c r="BJ15" s="47" t="s">
        <v>294</v>
      </c>
      <c r="BK15" s="47"/>
      <c r="BL15" s="91"/>
      <c r="BM15" s="91"/>
      <c r="BN15" s="47"/>
      <c r="BO15" s="47"/>
      <c r="BP15" s="91"/>
      <c r="BQ15" s="91"/>
      <c r="BR15" s="47"/>
      <c r="BS15" s="47"/>
      <c r="BT15" s="91"/>
      <c r="BU15" s="91"/>
      <c r="BV15" s="47"/>
      <c r="BW15" s="47"/>
      <c r="BX15" s="91"/>
      <c r="BY15" s="91"/>
      <c r="BZ15" s="47"/>
      <c r="CA15" s="47"/>
      <c r="CB15" s="91"/>
      <c r="CC15" s="91"/>
      <c r="CD15" s="47"/>
      <c r="CE15" s="47"/>
      <c r="CF15" s="91"/>
      <c r="CG15" s="91"/>
      <c r="CH15" s="47"/>
      <c r="CI15" s="91"/>
      <c r="CJ15" s="91"/>
      <c r="CK15" s="47"/>
      <c r="CL15" s="92" t="str">
        <f t="shared" si="5"/>
        <v>1 - Muy Baja</v>
      </c>
      <c r="CM15" s="93">
        <f t="shared" si="6"/>
        <v>0.24</v>
      </c>
      <c r="CN15" s="92" t="str">
        <f t="shared" si="7"/>
        <v>3 - Moderado</v>
      </c>
      <c r="CO15" s="93">
        <f t="shared" si="8"/>
        <v>0.36</v>
      </c>
      <c r="CP15" s="94" t="str">
        <f t="shared" si="101"/>
        <v>BAJO</v>
      </c>
      <c r="CQ15" s="89">
        <f t="shared" si="9"/>
        <v>8.6399999999999991E-2</v>
      </c>
      <c r="CR15" s="194" t="s">
        <v>722</v>
      </c>
      <c r="CS15" s="94">
        <f t="shared" si="10"/>
        <v>0.1</v>
      </c>
      <c r="CT15" s="47"/>
      <c r="CU15" s="47" t="s">
        <v>714</v>
      </c>
      <c r="CV15" s="4" t="s">
        <v>715</v>
      </c>
      <c r="CW15" s="96"/>
      <c r="CX15" s="97">
        <f t="shared" si="11"/>
        <v>3</v>
      </c>
      <c r="CY15" s="98">
        <f t="shared" si="12"/>
        <v>3</v>
      </c>
      <c r="CZ15" s="97" t="str">
        <f t="shared" si="13"/>
        <v>Moderado</v>
      </c>
      <c r="DA15" s="99">
        <f t="shared" si="14"/>
        <v>0.6</v>
      </c>
      <c r="DB15" s="100">
        <f t="shared" si="15"/>
        <v>0.15</v>
      </c>
      <c r="DC15" s="100">
        <f t="shared" si="16"/>
        <v>0.25</v>
      </c>
      <c r="DD15" s="97">
        <f t="shared" si="17"/>
        <v>0.4</v>
      </c>
      <c r="DE15" s="5">
        <f t="shared" si="18"/>
        <v>2</v>
      </c>
      <c r="DF15" s="99">
        <f t="shared" si="19"/>
        <v>0.24</v>
      </c>
      <c r="DG15" s="5">
        <f t="shared" si="20"/>
        <v>3</v>
      </c>
      <c r="DH15" s="5"/>
      <c r="DI15" s="99">
        <f t="shared" si="21"/>
        <v>0.6</v>
      </c>
      <c r="DJ15" s="100">
        <f t="shared" si="22"/>
        <v>0.15</v>
      </c>
      <c r="DK15" s="100">
        <f t="shared" si="23"/>
        <v>0.25</v>
      </c>
      <c r="DL15" s="97">
        <f t="shared" si="24"/>
        <v>0.4</v>
      </c>
      <c r="DM15" s="5">
        <f t="shared" si="25"/>
        <v>1</v>
      </c>
      <c r="DN15" s="99">
        <f t="shared" si="26"/>
        <v>0.14399999999999999</v>
      </c>
      <c r="DO15" s="5">
        <f t="shared" si="27"/>
        <v>3</v>
      </c>
      <c r="DP15" s="99">
        <f t="shared" si="28"/>
        <v>0.6</v>
      </c>
      <c r="DQ15" s="100">
        <f t="shared" si="29"/>
        <v>0.15</v>
      </c>
      <c r="DR15" s="100">
        <f t="shared" si="30"/>
        <v>0.25</v>
      </c>
      <c r="DS15" s="97">
        <f t="shared" si="31"/>
        <v>0.4</v>
      </c>
      <c r="DT15" s="5">
        <f t="shared" si="32"/>
        <v>1</v>
      </c>
      <c r="DU15" s="99">
        <f t="shared" si="33"/>
        <v>8.6399999999999991E-2</v>
      </c>
      <c r="DV15" s="5">
        <f t="shared" si="34"/>
        <v>3</v>
      </c>
      <c r="DW15" s="99">
        <f t="shared" si="35"/>
        <v>0.6</v>
      </c>
      <c r="DX15" s="100">
        <f t="shared" si="36"/>
        <v>0.15</v>
      </c>
      <c r="DY15" s="100">
        <f t="shared" si="37"/>
        <v>0.25</v>
      </c>
      <c r="DZ15" s="97">
        <f t="shared" si="38"/>
        <v>0.4</v>
      </c>
      <c r="EA15" s="5">
        <f t="shared" si="39"/>
        <v>1</v>
      </c>
      <c r="EB15" s="99">
        <f t="shared" si="40"/>
        <v>5.183999999999999E-2</v>
      </c>
      <c r="EC15" s="5">
        <f t="shared" si="41"/>
        <v>3</v>
      </c>
      <c r="ED15" s="99">
        <f t="shared" si="42"/>
        <v>0.6</v>
      </c>
      <c r="EE15" s="100">
        <f t="shared" si="43"/>
        <v>0.15</v>
      </c>
      <c r="EF15" s="100">
        <f t="shared" si="44"/>
        <v>0.25</v>
      </c>
      <c r="EG15" s="97">
        <f t="shared" si="45"/>
        <v>0.4</v>
      </c>
      <c r="EH15" s="5">
        <f t="shared" si="46"/>
        <v>1</v>
      </c>
      <c r="EI15" s="99">
        <f t="shared" si="47"/>
        <v>3.1103999999999993E-2</v>
      </c>
      <c r="EJ15" s="5">
        <f t="shared" si="48"/>
        <v>3</v>
      </c>
      <c r="EK15" s="99">
        <f t="shared" si="49"/>
        <v>0.6</v>
      </c>
      <c r="EL15" s="100">
        <f t="shared" si="50"/>
        <v>0.15</v>
      </c>
      <c r="EM15" s="100">
        <f t="shared" si="51"/>
        <v>0.25</v>
      </c>
      <c r="EN15" s="97">
        <f t="shared" si="52"/>
        <v>0.4</v>
      </c>
      <c r="EO15" s="5">
        <f t="shared" si="53"/>
        <v>1</v>
      </c>
      <c r="EP15" s="99">
        <f t="shared" si="54"/>
        <v>1.8662399999999996E-2</v>
      </c>
      <c r="EQ15" s="5">
        <f t="shared" si="55"/>
        <v>3</v>
      </c>
      <c r="ER15" s="99">
        <f t="shared" si="56"/>
        <v>0.6</v>
      </c>
      <c r="ES15" s="100">
        <f t="shared" si="57"/>
        <v>0</v>
      </c>
      <c r="ET15" s="100">
        <f t="shared" si="58"/>
        <v>0</v>
      </c>
      <c r="EU15" s="97">
        <f t="shared" si="59"/>
        <v>0</v>
      </c>
      <c r="EV15" s="5">
        <f t="shared" si="60"/>
        <v>1</v>
      </c>
      <c r="EW15" s="99">
        <f t="shared" si="61"/>
        <v>1.8662399999999996E-2</v>
      </c>
      <c r="EX15" s="5">
        <f t="shared" si="62"/>
        <v>3</v>
      </c>
      <c r="EY15" s="99">
        <f t="shared" si="63"/>
        <v>0.6</v>
      </c>
      <c r="EZ15" s="100">
        <f t="shared" si="64"/>
        <v>0</v>
      </c>
      <c r="FA15" s="100">
        <f t="shared" si="65"/>
        <v>0</v>
      </c>
      <c r="FB15" s="97">
        <f t="shared" si="66"/>
        <v>0</v>
      </c>
      <c r="FC15" s="5">
        <f t="shared" si="67"/>
        <v>1</v>
      </c>
      <c r="FD15" s="99">
        <f t="shared" si="68"/>
        <v>1.8662399999999996E-2</v>
      </c>
      <c r="FE15" s="5">
        <f t="shared" si="69"/>
        <v>3</v>
      </c>
      <c r="FF15" s="99">
        <f t="shared" si="70"/>
        <v>0.6</v>
      </c>
      <c r="FG15" s="100">
        <f t="shared" si="71"/>
        <v>0</v>
      </c>
      <c r="FH15" s="100">
        <f t="shared" si="72"/>
        <v>0</v>
      </c>
      <c r="FI15" s="97">
        <f t="shared" si="73"/>
        <v>0</v>
      </c>
      <c r="FJ15" s="5">
        <f t="shared" si="74"/>
        <v>1</v>
      </c>
      <c r="FK15" s="99">
        <f t="shared" si="75"/>
        <v>1.8662399999999996E-2</v>
      </c>
      <c r="FL15" s="5">
        <f t="shared" si="76"/>
        <v>3</v>
      </c>
      <c r="FM15" s="99">
        <f t="shared" si="77"/>
        <v>0.6</v>
      </c>
      <c r="FN15" s="100">
        <f t="shared" si="78"/>
        <v>0</v>
      </c>
      <c r="FO15" s="100">
        <f t="shared" si="79"/>
        <v>0</v>
      </c>
      <c r="FP15" s="97">
        <f t="shared" si="80"/>
        <v>0</v>
      </c>
      <c r="FQ15" s="5">
        <f t="shared" si="81"/>
        <v>1</v>
      </c>
      <c r="FR15" s="99">
        <f t="shared" si="82"/>
        <v>1.8662399999999996E-2</v>
      </c>
      <c r="FS15" s="5">
        <f t="shared" si="83"/>
        <v>3</v>
      </c>
      <c r="FT15" s="99">
        <f t="shared" si="84"/>
        <v>0.6</v>
      </c>
      <c r="FU15" s="100">
        <f t="shared" si="85"/>
        <v>0</v>
      </c>
      <c r="FV15" s="100">
        <f t="shared" si="86"/>
        <v>0</v>
      </c>
      <c r="FW15" s="97">
        <f t="shared" si="87"/>
        <v>0</v>
      </c>
      <c r="FX15" s="5">
        <f t="shared" si="88"/>
        <v>1</v>
      </c>
      <c r="FY15" s="99">
        <f t="shared" si="89"/>
        <v>1.8662399999999996E-2</v>
      </c>
      <c r="FZ15" s="5">
        <f t="shared" si="90"/>
        <v>3</v>
      </c>
      <c r="GA15" s="99">
        <f t="shared" si="91"/>
        <v>0.6</v>
      </c>
      <c r="GB15" s="100">
        <f t="shared" si="92"/>
        <v>0</v>
      </c>
      <c r="GC15" s="100">
        <f t="shared" si="93"/>
        <v>0</v>
      </c>
      <c r="GD15" s="97">
        <f t="shared" si="94"/>
        <v>0</v>
      </c>
      <c r="GE15" s="5">
        <f t="shared" si="95"/>
        <v>1</v>
      </c>
      <c r="GF15" s="99">
        <f t="shared" si="96"/>
        <v>1.8662399999999996E-2</v>
      </c>
      <c r="GG15" s="5">
        <f t="shared" si="97"/>
        <v>3</v>
      </c>
      <c r="GH15" s="99">
        <f t="shared" si="98"/>
        <v>0.6</v>
      </c>
      <c r="GI15" s="99">
        <f t="shared" si="99"/>
        <v>0.6</v>
      </c>
      <c r="GJ15" s="101"/>
    </row>
    <row r="16" spans="1:193 1680:1680" ht="37.5" customHeight="1">
      <c r="A16" s="82">
        <v>8</v>
      </c>
      <c r="B16" s="85" t="s">
        <v>67</v>
      </c>
      <c r="C16" s="85" t="s">
        <v>736</v>
      </c>
      <c r="D16" s="193" t="s">
        <v>280</v>
      </c>
      <c r="E16" s="85" t="s">
        <v>631</v>
      </c>
      <c r="F16" s="124" t="s">
        <v>282</v>
      </c>
      <c r="G16" s="85" t="s">
        <v>336</v>
      </c>
      <c r="H16" s="85" t="s">
        <v>330</v>
      </c>
      <c r="I16" s="86" t="s">
        <v>315</v>
      </c>
      <c r="J16" s="86" t="s">
        <v>69</v>
      </c>
      <c r="K16" s="86" t="s">
        <v>286</v>
      </c>
      <c r="L16" s="86" t="s">
        <v>286</v>
      </c>
      <c r="M16" s="86" t="s">
        <v>286</v>
      </c>
      <c r="N16" s="86" t="s">
        <v>286</v>
      </c>
      <c r="O16" s="86" t="s">
        <v>286</v>
      </c>
      <c r="P16" s="86" t="s">
        <v>286</v>
      </c>
      <c r="Q16" s="86" t="s">
        <v>286</v>
      </c>
      <c r="R16" s="86" t="s">
        <v>286</v>
      </c>
      <c r="S16" s="86" t="s">
        <v>69</v>
      </c>
      <c r="T16" s="86" t="s">
        <v>286</v>
      </c>
      <c r="U16" s="86" t="s">
        <v>69</v>
      </c>
      <c r="V16" s="86" t="s">
        <v>286</v>
      </c>
      <c r="W16" s="86" t="s">
        <v>286</v>
      </c>
      <c r="X16" s="86" t="s">
        <v>286</v>
      </c>
      <c r="Y16" s="86" t="s">
        <v>286</v>
      </c>
      <c r="Z16" s="86" t="s">
        <v>286</v>
      </c>
      <c r="AA16" s="86" t="s">
        <v>286</v>
      </c>
      <c r="AB16" s="86" t="s">
        <v>286</v>
      </c>
      <c r="AC16" s="88" t="str">
        <f t="shared" si="0"/>
        <v>2 - Baja</v>
      </c>
      <c r="AD16" s="89">
        <f t="shared" si="1"/>
        <v>0.4</v>
      </c>
      <c r="AE16" s="88" t="str">
        <f t="shared" si="100"/>
        <v>3 - Moderado</v>
      </c>
      <c r="AF16" s="89">
        <f t="shared" si="2"/>
        <v>0.6</v>
      </c>
      <c r="AG16" s="82" t="str">
        <f t="shared" si="3"/>
        <v>MODERADO</v>
      </c>
      <c r="AH16" s="89">
        <f t="shared" si="4"/>
        <v>0.24</v>
      </c>
      <c r="AI16" s="85" t="s">
        <v>737</v>
      </c>
      <c r="AJ16" s="85" t="s">
        <v>711</v>
      </c>
      <c r="AK16" s="85" t="s">
        <v>735</v>
      </c>
      <c r="AL16" s="85" t="s">
        <v>735</v>
      </c>
      <c r="AM16" s="47" t="s">
        <v>291</v>
      </c>
      <c r="AN16" s="91" t="s">
        <v>292</v>
      </c>
      <c r="AO16" s="91" t="s">
        <v>293</v>
      </c>
      <c r="AP16" s="47" t="s">
        <v>294</v>
      </c>
      <c r="AQ16" s="47" t="s">
        <v>291</v>
      </c>
      <c r="AR16" s="91" t="s">
        <v>292</v>
      </c>
      <c r="AS16" s="91" t="s">
        <v>293</v>
      </c>
      <c r="AT16" s="47" t="s">
        <v>294</v>
      </c>
      <c r="AU16" s="47" t="s">
        <v>291</v>
      </c>
      <c r="AV16" s="91" t="s">
        <v>292</v>
      </c>
      <c r="AW16" s="91" t="s">
        <v>293</v>
      </c>
      <c r="AX16" s="47" t="s">
        <v>294</v>
      </c>
      <c r="AY16" s="47" t="s">
        <v>291</v>
      </c>
      <c r="AZ16" s="91" t="s">
        <v>292</v>
      </c>
      <c r="BA16" s="91" t="s">
        <v>293</v>
      </c>
      <c r="BB16" s="47" t="s">
        <v>294</v>
      </c>
      <c r="BC16" s="47" t="s">
        <v>291</v>
      </c>
      <c r="BD16" s="91" t="s">
        <v>292</v>
      </c>
      <c r="BE16" s="91" t="s">
        <v>293</v>
      </c>
      <c r="BF16" s="47" t="s">
        <v>294</v>
      </c>
      <c r="BG16" s="47" t="s">
        <v>291</v>
      </c>
      <c r="BH16" s="91" t="s">
        <v>292</v>
      </c>
      <c r="BI16" s="91" t="s">
        <v>293</v>
      </c>
      <c r="BJ16" s="47" t="s">
        <v>294</v>
      </c>
      <c r="BK16" s="47"/>
      <c r="BL16" s="91"/>
      <c r="BM16" s="91"/>
      <c r="BN16" s="47"/>
      <c r="BO16" s="47"/>
      <c r="BP16" s="91"/>
      <c r="BQ16" s="91"/>
      <c r="BR16" s="47"/>
      <c r="BS16" s="47"/>
      <c r="BT16" s="91"/>
      <c r="BU16" s="91"/>
      <c r="BV16" s="47"/>
      <c r="BW16" s="47"/>
      <c r="BX16" s="91"/>
      <c r="BY16" s="91"/>
      <c r="BZ16" s="47"/>
      <c r="CA16" s="47"/>
      <c r="CB16" s="91"/>
      <c r="CC16" s="91"/>
      <c r="CD16" s="47"/>
      <c r="CE16" s="47"/>
      <c r="CF16" s="91"/>
      <c r="CG16" s="91"/>
      <c r="CH16" s="47"/>
      <c r="CI16" s="91"/>
      <c r="CJ16" s="91"/>
      <c r="CK16" s="47"/>
      <c r="CL16" s="92" t="str">
        <f t="shared" si="5"/>
        <v>1 - Muy Baja</v>
      </c>
      <c r="CM16" s="93">
        <f t="shared" si="6"/>
        <v>0.24</v>
      </c>
      <c r="CN16" s="92" t="str">
        <f t="shared" si="7"/>
        <v>3 - Moderado</v>
      </c>
      <c r="CO16" s="93">
        <f t="shared" si="8"/>
        <v>0.36</v>
      </c>
      <c r="CP16" s="94" t="str">
        <f t="shared" si="101"/>
        <v>BAJO</v>
      </c>
      <c r="CQ16" s="89">
        <f t="shared" si="9"/>
        <v>8.6399999999999991E-2</v>
      </c>
      <c r="CR16" s="194" t="s">
        <v>300</v>
      </c>
      <c r="CS16" s="94">
        <f t="shared" si="10"/>
        <v>0.1</v>
      </c>
      <c r="CT16" s="47"/>
      <c r="CU16" s="47" t="s">
        <v>714</v>
      </c>
      <c r="CV16" s="4" t="s">
        <v>715</v>
      </c>
      <c r="CW16" s="96"/>
      <c r="CX16" s="97">
        <f t="shared" si="11"/>
        <v>3</v>
      </c>
      <c r="CY16" s="98">
        <f t="shared" si="12"/>
        <v>3</v>
      </c>
      <c r="CZ16" s="97" t="str">
        <f t="shared" si="13"/>
        <v>Moderado</v>
      </c>
      <c r="DA16" s="99">
        <f t="shared" si="14"/>
        <v>0.6</v>
      </c>
      <c r="DB16" s="100">
        <f t="shared" si="15"/>
        <v>0.15</v>
      </c>
      <c r="DC16" s="100">
        <f t="shared" si="16"/>
        <v>0.25</v>
      </c>
      <c r="DD16" s="97">
        <f t="shared" si="17"/>
        <v>0.4</v>
      </c>
      <c r="DE16" s="5">
        <f t="shared" si="18"/>
        <v>2</v>
      </c>
      <c r="DF16" s="99">
        <f t="shared" si="19"/>
        <v>0.24</v>
      </c>
      <c r="DG16" s="5">
        <f t="shared" si="20"/>
        <v>3</v>
      </c>
      <c r="DH16" s="5"/>
      <c r="DI16" s="99">
        <f t="shared" si="21"/>
        <v>0.6</v>
      </c>
      <c r="DJ16" s="100">
        <f t="shared" si="22"/>
        <v>0.15</v>
      </c>
      <c r="DK16" s="100">
        <f t="shared" si="23"/>
        <v>0.25</v>
      </c>
      <c r="DL16" s="97">
        <f t="shared" si="24"/>
        <v>0.4</v>
      </c>
      <c r="DM16" s="5">
        <f t="shared" si="25"/>
        <v>1</v>
      </c>
      <c r="DN16" s="99">
        <f t="shared" si="26"/>
        <v>0.14399999999999999</v>
      </c>
      <c r="DO16" s="5">
        <f t="shared" si="27"/>
        <v>3</v>
      </c>
      <c r="DP16" s="99">
        <f t="shared" si="28"/>
        <v>0.6</v>
      </c>
      <c r="DQ16" s="100">
        <f t="shared" si="29"/>
        <v>0.15</v>
      </c>
      <c r="DR16" s="100">
        <f t="shared" si="30"/>
        <v>0.25</v>
      </c>
      <c r="DS16" s="97">
        <f t="shared" si="31"/>
        <v>0.4</v>
      </c>
      <c r="DT16" s="5">
        <f t="shared" si="32"/>
        <v>1</v>
      </c>
      <c r="DU16" s="99">
        <f t="shared" si="33"/>
        <v>8.6399999999999991E-2</v>
      </c>
      <c r="DV16" s="5">
        <f t="shared" si="34"/>
        <v>3</v>
      </c>
      <c r="DW16" s="99">
        <f t="shared" si="35"/>
        <v>0.6</v>
      </c>
      <c r="DX16" s="100">
        <f t="shared" si="36"/>
        <v>0.15</v>
      </c>
      <c r="DY16" s="100">
        <f t="shared" si="37"/>
        <v>0.25</v>
      </c>
      <c r="DZ16" s="97">
        <f t="shared" si="38"/>
        <v>0.4</v>
      </c>
      <c r="EA16" s="5">
        <f t="shared" si="39"/>
        <v>1</v>
      </c>
      <c r="EB16" s="99">
        <f t="shared" si="40"/>
        <v>5.183999999999999E-2</v>
      </c>
      <c r="EC16" s="5">
        <f t="shared" si="41"/>
        <v>3</v>
      </c>
      <c r="ED16" s="99">
        <f t="shared" si="42"/>
        <v>0.6</v>
      </c>
      <c r="EE16" s="100">
        <f t="shared" si="43"/>
        <v>0.15</v>
      </c>
      <c r="EF16" s="100">
        <f t="shared" si="44"/>
        <v>0.25</v>
      </c>
      <c r="EG16" s="97">
        <f t="shared" si="45"/>
        <v>0.4</v>
      </c>
      <c r="EH16" s="5">
        <f t="shared" si="46"/>
        <v>1</v>
      </c>
      <c r="EI16" s="99">
        <f t="shared" si="47"/>
        <v>3.1103999999999993E-2</v>
      </c>
      <c r="EJ16" s="5">
        <f t="shared" si="48"/>
        <v>3</v>
      </c>
      <c r="EK16" s="99">
        <f t="shared" si="49"/>
        <v>0.6</v>
      </c>
      <c r="EL16" s="100">
        <f t="shared" si="50"/>
        <v>0.15</v>
      </c>
      <c r="EM16" s="100">
        <f t="shared" si="51"/>
        <v>0.25</v>
      </c>
      <c r="EN16" s="97">
        <f t="shared" si="52"/>
        <v>0.4</v>
      </c>
      <c r="EO16" s="5">
        <f t="shared" si="53"/>
        <v>1</v>
      </c>
      <c r="EP16" s="99">
        <f t="shared" si="54"/>
        <v>1.8662399999999996E-2</v>
      </c>
      <c r="EQ16" s="5">
        <f t="shared" si="55"/>
        <v>3</v>
      </c>
      <c r="ER16" s="99">
        <f t="shared" si="56"/>
        <v>0.6</v>
      </c>
      <c r="ES16" s="100">
        <f t="shared" si="57"/>
        <v>0</v>
      </c>
      <c r="ET16" s="100">
        <f t="shared" si="58"/>
        <v>0</v>
      </c>
      <c r="EU16" s="97">
        <f t="shared" si="59"/>
        <v>0</v>
      </c>
      <c r="EV16" s="5">
        <f t="shared" si="60"/>
        <v>1</v>
      </c>
      <c r="EW16" s="99">
        <f t="shared" si="61"/>
        <v>1.8662399999999996E-2</v>
      </c>
      <c r="EX16" s="5">
        <f t="shared" si="62"/>
        <v>3</v>
      </c>
      <c r="EY16" s="99">
        <f t="shared" si="63"/>
        <v>0.6</v>
      </c>
      <c r="EZ16" s="100">
        <f t="shared" si="64"/>
        <v>0</v>
      </c>
      <c r="FA16" s="100">
        <f t="shared" si="65"/>
        <v>0</v>
      </c>
      <c r="FB16" s="97">
        <f t="shared" si="66"/>
        <v>0</v>
      </c>
      <c r="FC16" s="5">
        <f t="shared" si="67"/>
        <v>1</v>
      </c>
      <c r="FD16" s="99">
        <f t="shared" si="68"/>
        <v>1.8662399999999996E-2</v>
      </c>
      <c r="FE16" s="5">
        <f t="shared" si="69"/>
        <v>3</v>
      </c>
      <c r="FF16" s="99">
        <f t="shared" si="70"/>
        <v>0.6</v>
      </c>
      <c r="FG16" s="100">
        <f t="shared" si="71"/>
        <v>0</v>
      </c>
      <c r="FH16" s="100">
        <f t="shared" si="72"/>
        <v>0</v>
      </c>
      <c r="FI16" s="97">
        <f t="shared" si="73"/>
        <v>0</v>
      </c>
      <c r="FJ16" s="5">
        <f t="shared" si="74"/>
        <v>1</v>
      </c>
      <c r="FK16" s="99">
        <f t="shared" si="75"/>
        <v>1.8662399999999996E-2</v>
      </c>
      <c r="FL16" s="5">
        <f t="shared" si="76"/>
        <v>3</v>
      </c>
      <c r="FM16" s="99">
        <f t="shared" si="77"/>
        <v>0.6</v>
      </c>
      <c r="FN16" s="100">
        <f t="shared" si="78"/>
        <v>0</v>
      </c>
      <c r="FO16" s="100">
        <f t="shared" si="79"/>
        <v>0</v>
      </c>
      <c r="FP16" s="97">
        <f t="shared" si="80"/>
        <v>0</v>
      </c>
      <c r="FQ16" s="5">
        <f t="shared" si="81"/>
        <v>1</v>
      </c>
      <c r="FR16" s="99">
        <f t="shared" si="82"/>
        <v>1.8662399999999996E-2</v>
      </c>
      <c r="FS16" s="5">
        <f t="shared" si="83"/>
        <v>3</v>
      </c>
      <c r="FT16" s="99">
        <f t="shared" si="84"/>
        <v>0.6</v>
      </c>
      <c r="FU16" s="100">
        <f t="shared" si="85"/>
        <v>0</v>
      </c>
      <c r="FV16" s="100">
        <f t="shared" si="86"/>
        <v>0</v>
      </c>
      <c r="FW16" s="97">
        <f t="shared" si="87"/>
        <v>0</v>
      </c>
      <c r="FX16" s="5">
        <f t="shared" si="88"/>
        <v>1</v>
      </c>
      <c r="FY16" s="99">
        <f t="shared" si="89"/>
        <v>1.8662399999999996E-2</v>
      </c>
      <c r="FZ16" s="5">
        <f t="shared" si="90"/>
        <v>3</v>
      </c>
      <c r="GA16" s="99">
        <f t="shared" si="91"/>
        <v>0.6</v>
      </c>
      <c r="GB16" s="100">
        <f t="shared" si="92"/>
        <v>0</v>
      </c>
      <c r="GC16" s="100">
        <f t="shared" si="93"/>
        <v>0</v>
      </c>
      <c r="GD16" s="97">
        <f t="shared" si="94"/>
        <v>0</v>
      </c>
      <c r="GE16" s="5">
        <f t="shared" si="95"/>
        <v>1</v>
      </c>
      <c r="GF16" s="99">
        <f t="shared" si="96"/>
        <v>1.8662399999999996E-2</v>
      </c>
      <c r="GG16" s="5">
        <f t="shared" si="97"/>
        <v>3</v>
      </c>
      <c r="GH16" s="99">
        <f t="shared" si="98"/>
        <v>0.6</v>
      </c>
      <c r="GI16" s="99">
        <f t="shared" si="99"/>
        <v>0.6</v>
      </c>
      <c r="GJ16" s="101"/>
    </row>
    <row r="17" spans="1:191" ht="37.5" customHeight="1">
      <c r="A17" s="82">
        <v>9</v>
      </c>
      <c r="B17" s="85" t="s">
        <v>67</v>
      </c>
      <c r="C17" s="85" t="s">
        <v>738</v>
      </c>
      <c r="D17" s="193" t="s">
        <v>280</v>
      </c>
      <c r="E17" s="85" t="s">
        <v>631</v>
      </c>
      <c r="F17" s="124" t="s">
        <v>282</v>
      </c>
      <c r="G17" s="85" t="s">
        <v>336</v>
      </c>
      <c r="H17" s="85" t="s">
        <v>330</v>
      </c>
      <c r="I17" s="86" t="s">
        <v>285</v>
      </c>
      <c r="J17" s="86" t="s">
        <v>69</v>
      </c>
      <c r="K17" s="86" t="s">
        <v>286</v>
      </c>
      <c r="L17" s="86" t="s">
        <v>286</v>
      </c>
      <c r="M17" s="86" t="s">
        <v>286</v>
      </c>
      <c r="N17" s="86" t="s">
        <v>286</v>
      </c>
      <c r="O17" s="86" t="s">
        <v>286</v>
      </c>
      <c r="P17" s="86" t="s">
        <v>286</v>
      </c>
      <c r="Q17" s="86" t="s">
        <v>286</v>
      </c>
      <c r="R17" s="86" t="s">
        <v>286</v>
      </c>
      <c r="S17" s="86" t="s">
        <v>69</v>
      </c>
      <c r="T17" s="86" t="s">
        <v>286</v>
      </c>
      <c r="U17" s="86" t="s">
        <v>69</v>
      </c>
      <c r="V17" s="86" t="s">
        <v>286</v>
      </c>
      <c r="W17" s="86" t="s">
        <v>286</v>
      </c>
      <c r="X17" s="86" t="s">
        <v>286</v>
      </c>
      <c r="Y17" s="86" t="s">
        <v>286</v>
      </c>
      <c r="Z17" s="86" t="s">
        <v>286</v>
      </c>
      <c r="AA17" s="86" t="s">
        <v>286</v>
      </c>
      <c r="AB17" s="86" t="s">
        <v>286</v>
      </c>
      <c r="AC17" s="88" t="str">
        <f t="shared" si="0"/>
        <v>3 - Media</v>
      </c>
      <c r="AD17" s="89">
        <f t="shared" si="1"/>
        <v>0.6</v>
      </c>
      <c r="AE17" s="88" t="str">
        <f t="shared" si="100"/>
        <v>3 - Moderado</v>
      </c>
      <c r="AF17" s="89">
        <f t="shared" si="2"/>
        <v>0.6</v>
      </c>
      <c r="AG17" s="82" t="str">
        <f t="shared" si="3"/>
        <v>MODERADO</v>
      </c>
      <c r="AH17" s="89">
        <f t="shared" si="4"/>
        <v>0.36</v>
      </c>
      <c r="AI17" s="85" t="s">
        <v>739</v>
      </c>
      <c r="AJ17" s="85" t="s">
        <v>711</v>
      </c>
      <c r="AK17" s="85" t="s">
        <v>735</v>
      </c>
      <c r="AL17" s="85" t="s">
        <v>735</v>
      </c>
      <c r="AM17" s="47" t="s">
        <v>291</v>
      </c>
      <c r="AN17" s="91" t="s">
        <v>292</v>
      </c>
      <c r="AO17" s="91" t="s">
        <v>293</v>
      </c>
      <c r="AP17" s="47" t="s">
        <v>294</v>
      </c>
      <c r="AQ17" s="47" t="s">
        <v>291</v>
      </c>
      <c r="AR17" s="91" t="s">
        <v>292</v>
      </c>
      <c r="AS17" s="91" t="s">
        <v>293</v>
      </c>
      <c r="AT17" s="47" t="s">
        <v>294</v>
      </c>
      <c r="AU17" s="47" t="s">
        <v>291</v>
      </c>
      <c r="AV17" s="91" t="s">
        <v>292</v>
      </c>
      <c r="AW17" s="91" t="s">
        <v>293</v>
      </c>
      <c r="AX17" s="47" t="s">
        <v>294</v>
      </c>
      <c r="AY17" s="47" t="s">
        <v>291</v>
      </c>
      <c r="AZ17" s="91" t="s">
        <v>292</v>
      </c>
      <c r="BA17" s="91" t="s">
        <v>293</v>
      </c>
      <c r="BB17" s="47" t="s">
        <v>294</v>
      </c>
      <c r="BC17" s="47" t="s">
        <v>291</v>
      </c>
      <c r="BD17" s="91" t="s">
        <v>292</v>
      </c>
      <c r="BE17" s="91" t="s">
        <v>293</v>
      </c>
      <c r="BF17" s="47" t="s">
        <v>294</v>
      </c>
      <c r="BG17" s="47"/>
      <c r="BH17" s="91"/>
      <c r="BI17" s="91"/>
      <c r="BJ17" s="47"/>
      <c r="BK17" s="47"/>
      <c r="BL17" s="91"/>
      <c r="BM17" s="91"/>
      <c r="BN17" s="47"/>
      <c r="BO17" s="47"/>
      <c r="BP17" s="91"/>
      <c r="BQ17" s="91"/>
      <c r="BR17" s="47"/>
      <c r="BS17" s="47"/>
      <c r="BT17" s="91"/>
      <c r="BU17" s="91"/>
      <c r="BV17" s="47"/>
      <c r="BW17" s="47"/>
      <c r="BX17" s="91"/>
      <c r="BY17" s="91"/>
      <c r="BZ17" s="47"/>
      <c r="CA17" s="47"/>
      <c r="CB17" s="91"/>
      <c r="CC17" s="91"/>
      <c r="CD17" s="47"/>
      <c r="CE17" s="47"/>
      <c r="CF17" s="91"/>
      <c r="CG17" s="91"/>
      <c r="CH17" s="47"/>
      <c r="CI17" s="91"/>
      <c r="CJ17" s="91"/>
      <c r="CK17" s="47"/>
      <c r="CL17" s="92" t="str">
        <f t="shared" si="5"/>
        <v>1 - Muy Baja</v>
      </c>
      <c r="CM17" s="93">
        <f t="shared" si="6"/>
        <v>0.36</v>
      </c>
      <c r="CN17" s="92" t="str">
        <f t="shared" si="7"/>
        <v>3 - Moderado</v>
      </c>
      <c r="CO17" s="93">
        <f t="shared" si="8"/>
        <v>0.36</v>
      </c>
      <c r="CP17" s="94" t="str">
        <f t="shared" si="101"/>
        <v>BAJO</v>
      </c>
      <c r="CQ17" s="89">
        <f t="shared" si="9"/>
        <v>0.12959999999999999</v>
      </c>
      <c r="CR17" s="194" t="s">
        <v>300</v>
      </c>
      <c r="CS17" s="94">
        <f t="shared" si="10"/>
        <v>0.1</v>
      </c>
      <c r="CT17" s="47"/>
      <c r="CU17" s="47" t="s">
        <v>714</v>
      </c>
      <c r="CV17" s="4" t="s">
        <v>715</v>
      </c>
      <c r="CW17" s="96"/>
      <c r="CX17" s="97">
        <f t="shared" si="11"/>
        <v>3</v>
      </c>
      <c r="CY17" s="98">
        <f t="shared" si="12"/>
        <v>3</v>
      </c>
      <c r="CZ17" s="97" t="str">
        <f t="shared" si="13"/>
        <v>Moderado</v>
      </c>
      <c r="DA17" s="99">
        <f t="shared" si="14"/>
        <v>0.6</v>
      </c>
      <c r="DB17" s="100">
        <f t="shared" si="15"/>
        <v>0.15</v>
      </c>
      <c r="DC17" s="100">
        <f t="shared" si="16"/>
        <v>0.25</v>
      </c>
      <c r="DD17" s="97">
        <f t="shared" si="17"/>
        <v>0.4</v>
      </c>
      <c r="DE17" s="5">
        <f t="shared" si="18"/>
        <v>2</v>
      </c>
      <c r="DF17" s="99">
        <f t="shared" si="19"/>
        <v>0.36</v>
      </c>
      <c r="DG17" s="5">
        <f t="shared" si="20"/>
        <v>3</v>
      </c>
      <c r="DH17" s="5"/>
      <c r="DI17" s="99">
        <f t="shared" si="21"/>
        <v>0.6</v>
      </c>
      <c r="DJ17" s="100">
        <f t="shared" si="22"/>
        <v>0.15</v>
      </c>
      <c r="DK17" s="100">
        <f t="shared" si="23"/>
        <v>0.25</v>
      </c>
      <c r="DL17" s="97">
        <f t="shared" si="24"/>
        <v>0.4</v>
      </c>
      <c r="DM17" s="5">
        <f t="shared" si="25"/>
        <v>2</v>
      </c>
      <c r="DN17" s="99">
        <f t="shared" si="26"/>
        <v>0.216</v>
      </c>
      <c r="DO17" s="5">
        <f t="shared" si="27"/>
        <v>3</v>
      </c>
      <c r="DP17" s="99">
        <f t="shared" si="28"/>
        <v>0.6</v>
      </c>
      <c r="DQ17" s="100">
        <f t="shared" si="29"/>
        <v>0.15</v>
      </c>
      <c r="DR17" s="100">
        <f t="shared" si="30"/>
        <v>0.25</v>
      </c>
      <c r="DS17" s="97">
        <f t="shared" si="31"/>
        <v>0.4</v>
      </c>
      <c r="DT17" s="5">
        <f t="shared" si="32"/>
        <v>1</v>
      </c>
      <c r="DU17" s="99">
        <f t="shared" si="33"/>
        <v>0.12959999999999999</v>
      </c>
      <c r="DV17" s="5">
        <f t="shared" si="34"/>
        <v>3</v>
      </c>
      <c r="DW17" s="99">
        <f t="shared" si="35"/>
        <v>0.6</v>
      </c>
      <c r="DX17" s="100">
        <f t="shared" si="36"/>
        <v>0.15</v>
      </c>
      <c r="DY17" s="100">
        <f t="shared" si="37"/>
        <v>0.25</v>
      </c>
      <c r="DZ17" s="97">
        <f t="shared" si="38"/>
        <v>0.4</v>
      </c>
      <c r="EA17" s="5">
        <f t="shared" si="39"/>
        <v>1</v>
      </c>
      <c r="EB17" s="99">
        <f t="shared" si="40"/>
        <v>7.7759999999999996E-2</v>
      </c>
      <c r="EC17" s="5">
        <f t="shared" si="41"/>
        <v>3</v>
      </c>
      <c r="ED17" s="99">
        <f t="shared" si="42"/>
        <v>0.6</v>
      </c>
      <c r="EE17" s="100">
        <f t="shared" si="43"/>
        <v>0.15</v>
      </c>
      <c r="EF17" s="100">
        <f t="shared" si="44"/>
        <v>0.25</v>
      </c>
      <c r="EG17" s="97">
        <f t="shared" si="45"/>
        <v>0.4</v>
      </c>
      <c r="EH17" s="5">
        <f t="shared" si="46"/>
        <v>1</v>
      </c>
      <c r="EI17" s="99">
        <f t="shared" si="47"/>
        <v>4.6655999999999996E-2</v>
      </c>
      <c r="EJ17" s="5">
        <f t="shared" si="48"/>
        <v>3</v>
      </c>
      <c r="EK17" s="99">
        <f t="shared" si="49"/>
        <v>0.6</v>
      </c>
      <c r="EL17" s="100">
        <f t="shared" si="50"/>
        <v>0</v>
      </c>
      <c r="EM17" s="100">
        <f t="shared" si="51"/>
        <v>0</v>
      </c>
      <c r="EN17" s="97">
        <f t="shared" si="52"/>
        <v>0</v>
      </c>
      <c r="EO17" s="5">
        <f t="shared" si="53"/>
        <v>1</v>
      </c>
      <c r="EP17" s="99">
        <f t="shared" si="54"/>
        <v>4.6655999999999996E-2</v>
      </c>
      <c r="EQ17" s="5">
        <f t="shared" si="55"/>
        <v>3</v>
      </c>
      <c r="ER17" s="99">
        <f t="shared" si="56"/>
        <v>0.6</v>
      </c>
      <c r="ES17" s="100">
        <f t="shared" si="57"/>
        <v>0</v>
      </c>
      <c r="ET17" s="100">
        <f t="shared" si="58"/>
        <v>0</v>
      </c>
      <c r="EU17" s="97">
        <f t="shared" si="59"/>
        <v>0</v>
      </c>
      <c r="EV17" s="5">
        <f t="shared" si="60"/>
        <v>1</v>
      </c>
      <c r="EW17" s="99">
        <f t="shared" si="61"/>
        <v>4.6655999999999996E-2</v>
      </c>
      <c r="EX17" s="5">
        <f t="shared" si="62"/>
        <v>3</v>
      </c>
      <c r="EY17" s="99">
        <f t="shared" si="63"/>
        <v>0.6</v>
      </c>
      <c r="EZ17" s="100">
        <f t="shared" si="64"/>
        <v>0</v>
      </c>
      <c r="FA17" s="100">
        <f t="shared" si="65"/>
        <v>0</v>
      </c>
      <c r="FB17" s="97">
        <f t="shared" si="66"/>
        <v>0</v>
      </c>
      <c r="FC17" s="5">
        <f t="shared" si="67"/>
        <v>1</v>
      </c>
      <c r="FD17" s="99">
        <f t="shared" si="68"/>
        <v>4.6655999999999996E-2</v>
      </c>
      <c r="FE17" s="5">
        <f t="shared" si="69"/>
        <v>3</v>
      </c>
      <c r="FF17" s="99">
        <f t="shared" si="70"/>
        <v>0.6</v>
      </c>
      <c r="FG17" s="100">
        <f t="shared" si="71"/>
        <v>0</v>
      </c>
      <c r="FH17" s="100">
        <f t="shared" si="72"/>
        <v>0</v>
      </c>
      <c r="FI17" s="97">
        <f t="shared" si="73"/>
        <v>0</v>
      </c>
      <c r="FJ17" s="5">
        <f t="shared" si="74"/>
        <v>1</v>
      </c>
      <c r="FK17" s="99">
        <f t="shared" si="75"/>
        <v>4.6655999999999996E-2</v>
      </c>
      <c r="FL17" s="5">
        <f t="shared" si="76"/>
        <v>3</v>
      </c>
      <c r="FM17" s="99">
        <f t="shared" si="77"/>
        <v>0.6</v>
      </c>
      <c r="FN17" s="100">
        <f t="shared" si="78"/>
        <v>0</v>
      </c>
      <c r="FO17" s="100">
        <f t="shared" si="79"/>
        <v>0</v>
      </c>
      <c r="FP17" s="97">
        <f t="shared" si="80"/>
        <v>0</v>
      </c>
      <c r="FQ17" s="5">
        <f t="shared" si="81"/>
        <v>1</v>
      </c>
      <c r="FR17" s="99">
        <f t="shared" si="82"/>
        <v>4.6655999999999996E-2</v>
      </c>
      <c r="FS17" s="5">
        <f t="shared" si="83"/>
        <v>3</v>
      </c>
      <c r="FT17" s="99">
        <f t="shared" si="84"/>
        <v>0.6</v>
      </c>
      <c r="FU17" s="100">
        <f t="shared" si="85"/>
        <v>0</v>
      </c>
      <c r="FV17" s="100">
        <f t="shared" si="86"/>
        <v>0</v>
      </c>
      <c r="FW17" s="97">
        <f t="shared" si="87"/>
        <v>0</v>
      </c>
      <c r="FX17" s="5">
        <f t="shared" si="88"/>
        <v>1</v>
      </c>
      <c r="FY17" s="99">
        <f t="shared" si="89"/>
        <v>4.6655999999999996E-2</v>
      </c>
      <c r="FZ17" s="5">
        <f t="shared" si="90"/>
        <v>3</v>
      </c>
      <c r="GA17" s="99">
        <f t="shared" si="91"/>
        <v>0.6</v>
      </c>
      <c r="GB17" s="100">
        <f t="shared" si="92"/>
        <v>0</v>
      </c>
      <c r="GC17" s="100">
        <f t="shared" si="93"/>
        <v>0</v>
      </c>
      <c r="GD17" s="97">
        <f t="shared" si="94"/>
        <v>0</v>
      </c>
      <c r="GE17" s="5">
        <f t="shared" si="95"/>
        <v>1</v>
      </c>
      <c r="GF17" s="99">
        <f t="shared" si="96"/>
        <v>4.6655999999999996E-2</v>
      </c>
      <c r="GG17" s="5">
        <f t="shared" si="97"/>
        <v>3</v>
      </c>
      <c r="GH17" s="99">
        <f t="shared" si="98"/>
        <v>0.6</v>
      </c>
      <c r="GI17" s="99">
        <f t="shared" si="99"/>
        <v>0.6</v>
      </c>
    </row>
    <row r="18" spans="1:191" ht="37.5" customHeight="1">
      <c r="A18" s="82">
        <v>10</v>
      </c>
      <c r="B18" s="85" t="s">
        <v>67</v>
      </c>
      <c r="C18" s="85" t="s">
        <v>740</v>
      </c>
      <c r="D18" s="193" t="s">
        <v>304</v>
      </c>
      <c r="E18" s="85" t="s">
        <v>328</v>
      </c>
      <c r="F18" s="124" t="s">
        <v>572</v>
      </c>
      <c r="G18" s="85" t="s">
        <v>336</v>
      </c>
      <c r="H18" s="85" t="s">
        <v>330</v>
      </c>
      <c r="I18" s="86" t="s">
        <v>285</v>
      </c>
      <c r="J18" s="86" t="s">
        <v>69</v>
      </c>
      <c r="K18" s="86" t="s">
        <v>286</v>
      </c>
      <c r="L18" s="86" t="s">
        <v>286</v>
      </c>
      <c r="M18" s="86" t="s">
        <v>286</v>
      </c>
      <c r="N18" s="86" t="s">
        <v>286</v>
      </c>
      <c r="O18" s="86" t="s">
        <v>286</v>
      </c>
      <c r="P18" s="86" t="s">
        <v>286</v>
      </c>
      <c r="Q18" s="86" t="s">
        <v>286</v>
      </c>
      <c r="R18" s="86" t="s">
        <v>286</v>
      </c>
      <c r="S18" s="86" t="s">
        <v>69</v>
      </c>
      <c r="T18" s="86" t="s">
        <v>286</v>
      </c>
      <c r="U18" s="86" t="s">
        <v>69</v>
      </c>
      <c r="V18" s="86" t="s">
        <v>286</v>
      </c>
      <c r="W18" s="86" t="s">
        <v>286</v>
      </c>
      <c r="X18" s="86" t="s">
        <v>286</v>
      </c>
      <c r="Y18" s="86" t="s">
        <v>286</v>
      </c>
      <c r="Z18" s="86" t="s">
        <v>286</v>
      </c>
      <c r="AA18" s="86" t="s">
        <v>286</v>
      </c>
      <c r="AB18" s="86" t="s">
        <v>286</v>
      </c>
      <c r="AC18" s="88" t="str">
        <f t="shared" si="0"/>
        <v>3 - Media</v>
      </c>
      <c r="AD18" s="89">
        <f t="shared" si="1"/>
        <v>0.6</v>
      </c>
      <c r="AE18" s="88" t="str">
        <f t="shared" si="100"/>
        <v>3 - Moderado</v>
      </c>
      <c r="AF18" s="89">
        <f t="shared" si="2"/>
        <v>0.6</v>
      </c>
      <c r="AG18" s="82" t="str">
        <f t="shared" si="3"/>
        <v>MODERADO</v>
      </c>
      <c r="AH18" s="89">
        <f t="shared" si="4"/>
        <v>0.36</v>
      </c>
      <c r="AI18" s="85" t="s">
        <v>741</v>
      </c>
      <c r="AJ18" s="85" t="s">
        <v>711</v>
      </c>
      <c r="AK18" s="85" t="s">
        <v>728</v>
      </c>
      <c r="AL18" s="85" t="s">
        <v>728</v>
      </c>
      <c r="AM18" s="47" t="s">
        <v>291</v>
      </c>
      <c r="AN18" s="91" t="s">
        <v>292</v>
      </c>
      <c r="AO18" s="91" t="s">
        <v>293</v>
      </c>
      <c r="AP18" s="47" t="s">
        <v>294</v>
      </c>
      <c r="AQ18" s="47" t="s">
        <v>291</v>
      </c>
      <c r="AR18" s="91" t="s">
        <v>292</v>
      </c>
      <c r="AS18" s="91" t="s">
        <v>293</v>
      </c>
      <c r="AT18" s="47" t="s">
        <v>294</v>
      </c>
      <c r="AU18" s="47" t="s">
        <v>291</v>
      </c>
      <c r="AV18" s="91" t="s">
        <v>292</v>
      </c>
      <c r="AW18" s="91" t="s">
        <v>293</v>
      </c>
      <c r="AX18" s="47" t="s">
        <v>294</v>
      </c>
      <c r="AY18" s="47" t="s">
        <v>291</v>
      </c>
      <c r="AZ18" s="91" t="s">
        <v>292</v>
      </c>
      <c r="BA18" s="91" t="s">
        <v>293</v>
      </c>
      <c r="BB18" s="47" t="s">
        <v>294</v>
      </c>
      <c r="BC18" s="47" t="s">
        <v>291</v>
      </c>
      <c r="BD18" s="91" t="s">
        <v>292</v>
      </c>
      <c r="BE18" s="91" t="s">
        <v>293</v>
      </c>
      <c r="BF18" s="47" t="s">
        <v>294</v>
      </c>
      <c r="BG18" s="47"/>
      <c r="BH18" s="91"/>
      <c r="BI18" s="91"/>
      <c r="BJ18" s="47"/>
      <c r="BK18" s="47"/>
      <c r="BL18" s="91"/>
      <c r="BM18" s="91"/>
      <c r="BN18" s="47"/>
      <c r="BO18" s="47"/>
      <c r="BP18" s="91"/>
      <c r="BQ18" s="91"/>
      <c r="BR18" s="47"/>
      <c r="BS18" s="47"/>
      <c r="BT18" s="91"/>
      <c r="BU18" s="91"/>
      <c r="BV18" s="47"/>
      <c r="BW18" s="47"/>
      <c r="BX18" s="91"/>
      <c r="BY18" s="91"/>
      <c r="BZ18" s="47"/>
      <c r="CA18" s="47"/>
      <c r="CB18" s="91"/>
      <c r="CC18" s="91"/>
      <c r="CD18" s="47"/>
      <c r="CE18" s="47"/>
      <c r="CF18" s="91"/>
      <c r="CG18" s="91"/>
      <c r="CH18" s="47"/>
      <c r="CI18" s="91"/>
      <c r="CJ18" s="91"/>
      <c r="CK18" s="47"/>
      <c r="CL18" s="92" t="str">
        <f t="shared" si="5"/>
        <v>1 - Muy Baja</v>
      </c>
      <c r="CM18" s="93">
        <f t="shared" si="6"/>
        <v>0.36</v>
      </c>
      <c r="CN18" s="92" t="str">
        <f t="shared" si="7"/>
        <v>3 - Moderado</v>
      </c>
      <c r="CO18" s="93">
        <f t="shared" si="8"/>
        <v>0.36</v>
      </c>
      <c r="CP18" s="94" t="str">
        <f t="shared" si="101"/>
        <v>BAJO</v>
      </c>
      <c r="CQ18" s="89">
        <f t="shared" si="9"/>
        <v>0.12959999999999999</v>
      </c>
      <c r="CR18" s="194" t="s">
        <v>722</v>
      </c>
      <c r="CS18" s="94">
        <f t="shared" si="10"/>
        <v>0.1</v>
      </c>
      <c r="CT18" s="47"/>
      <c r="CU18" s="47" t="s">
        <v>714</v>
      </c>
      <c r="CV18" s="4" t="s">
        <v>715</v>
      </c>
      <c r="CW18" s="96"/>
      <c r="CX18" s="97">
        <f t="shared" si="11"/>
        <v>3</v>
      </c>
      <c r="CY18" s="98">
        <f t="shared" si="12"/>
        <v>3</v>
      </c>
      <c r="CZ18" s="97" t="str">
        <f t="shared" si="13"/>
        <v>Moderado</v>
      </c>
      <c r="DA18" s="99">
        <f t="shared" si="14"/>
        <v>0.6</v>
      </c>
      <c r="DB18" s="100">
        <f t="shared" si="15"/>
        <v>0.15</v>
      </c>
      <c r="DC18" s="100">
        <f t="shared" si="16"/>
        <v>0.25</v>
      </c>
      <c r="DD18" s="97">
        <f t="shared" si="17"/>
        <v>0.4</v>
      </c>
      <c r="DE18" s="5">
        <f t="shared" si="18"/>
        <v>2</v>
      </c>
      <c r="DF18" s="99">
        <f t="shared" si="19"/>
        <v>0.36</v>
      </c>
      <c r="DG18" s="5">
        <f t="shared" si="20"/>
        <v>3</v>
      </c>
      <c r="DH18" s="5"/>
      <c r="DI18" s="99">
        <f t="shared" si="21"/>
        <v>0.6</v>
      </c>
      <c r="DJ18" s="100">
        <f t="shared" si="22"/>
        <v>0.15</v>
      </c>
      <c r="DK18" s="100">
        <f t="shared" si="23"/>
        <v>0.25</v>
      </c>
      <c r="DL18" s="97">
        <f t="shared" si="24"/>
        <v>0.4</v>
      </c>
      <c r="DM18" s="5">
        <f t="shared" si="25"/>
        <v>2</v>
      </c>
      <c r="DN18" s="99">
        <f t="shared" si="26"/>
        <v>0.216</v>
      </c>
      <c r="DO18" s="5">
        <f t="shared" si="27"/>
        <v>3</v>
      </c>
      <c r="DP18" s="99">
        <f t="shared" si="28"/>
        <v>0.6</v>
      </c>
      <c r="DQ18" s="100">
        <f t="shared" si="29"/>
        <v>0.15</v>
      </c>
      <c r="DR18" s="100">
        <f t="shared" si="30"/>
        <v>0.25</v>
      </c>
      <c r="DS18" s="97">
        <f t="shared" si="31"/>
        <v>0.4</v>
      </c>
      <c r="DT18" s="5">
        <f t="shared" si="32"/>
        <v>1</v>
      </c>
      <c r="DU18" s="99">
        <f t="shared" si="33"/>
        <v>0.12959999999999999</v>
      </c>
      <c r="DV18" s="5">
        <f t="shared" si="34"/>
        <v>3</v>
      </c>
      <c r="DW18" s="99">
        <f t="shared" si="35"/>
        <v>0.6</v>
      </c>
      <c r="DX18" s="100">
        <f t="shared" si="36"/>
        <v>0.15</v>
      </c>
      <c r="DY18" s="100">
        <f t="shared" si="37"/>
        <v>0.25</v>
      </c>
      <c r="DZ18" s="97">
        <f t="shared" si="38"/>
        <v>0.4</v>
      </c>
      <c r="EA18" s="5">
        <f t="shared" si="39"/>
        <v>1</v>
      </c>
      <c r="EB18" s="99">
        <f t="shared" si="40"/>
        <v>7.7759999999999996E-2</v>
      </c>
      <c r="EC18" s="5">
        <f t="shared" si="41"/>
        <v>3</v>
      </c>
      <c r="ED18" s="99">
        <f t="shared" si="42"/>
        <v>0.6</v>
      </c>
      <c r="EE18" s="100">
        <f t="shared" si="43"/>
        <v>0.15</v>
      </c>
      <c r="EF18" s="100">
        <f t="shared" si="44"/>
        <v>0.25</v>
      </c>
      <c r="EG18" s="97">
        <f t="shared" si="45"/>
        <v>0.4</v>
      </c>
      <c r="EH18" s="5">
        <f t="shared" si="46"/>
        <v>1</v>
      </c>
      <c r="EI18" s="99">
        <f t="shared" si="47"/>
        <v>4.6655999999999996E-2</v>
      </c>
      <c r="EJ18" s="5">
        <f t="shared" si="48"/>
        <v>3</v>
      </c>
      <c r="EK18" s="99">
        <f t="shared" si="49"/>
        <v>0.6</v>
      </c>
      <c r="EL18" s="100">
        <f t="shared" si="50"/>
        <v>0</v>
      </c>
      <c r="EM18" s="100">
        <f t="shared" si="51"/>
        <v>0</v>
      </c>
      <c r="EN18" s="97">
        <f t="shared" si="52"/>
        <v>0</v>
      </c>
      <c r="EO18" s="5">
        <f t="shared" si="53"/>
        <v>1</v>
      </c>
      <c r="EP18" s="99">
        <f t="shared" si="54"/>
        <v>4.6655999999999996E-2</v>
      </c>
      <c r="EQ18" s="5">
        <f t="shared" si="55"/>
        <v>3</v>
      </c>
      <c r="ER18" s="99">
        <f t="shared" si="56"/>
        <v>0.6</v>
      </c>
      <c r="ES18" s="100">
        <f t="shared" si="57"/>
        <v>0</v>
      </c>
      <c r="ET18" s="100">
        <f t="shared" si="58"/>
        <v>0</v>
      </c>
      <c r="EU18" s="97">
        <f t="shared" si="59"/>
        <v>0</v>
      </c>
      <c r="EV18" s="5">
        <f t="shared" si="60"/>
        <v>1</v>
      </c>
      <c r="EW18" s="99">
        <f t="shared" si="61"/>
        <v>4.6655999999999996E-2</v>
      </c>
      <c r="EX18" s="5">
        <f t="shared" si="62"/>
        <v>3</v>
      </c>
      <c r="EY18" s="99">
        <f t="shared" si="63"/>
        <v>0.6</v>
      </c>
      <c r="EZ18" s="100">
        <f t="shared" si="64"/>
        <v>0</v>
      </c>
      <c r="FA18" s="100">
        <f t="shared" si="65"/>
        <v>0</v>
      </c>
      <c r="FB18" s="97">
        <f t="shared" si="66"/>
        <v>0</v>
      </c>
      <c r="FC18" s="5">
        <f t="shared" si="67"/>
        <v>1</v>
      </c>
      <c r="FD18" s="99">
        <f t="shared" si="68"/>
        <v>4.6655999999999996E-2</v>
      </c>
      <c r="FE18" s="5">
        <f t="shared" si="69"/>
        <v>3</v>
      </c>
      <c r="FF18" s="99">
        <f t="shared" si="70"/>
        <v>0.6</v>
      </c>
      <c r="FG18" s="100">
        <f t="shared" si="71"/>
        <v>0</v>
      </c>
      <c r="FH18" s="100">
        <f t="shared" si="72"/>
        <v>0</v>
      </c>
      <c r="FI18" s="97">
        <f t="shared" si="73"/>
        <v>0</v>
      </c>
      <c r="FJ18" s="5">
        <f t="shared" si="74"/>
        <v>1</v>
      </c>
      <c r="FK18" s="99">
        <f t="shared" si="75"/>
        <v>4.6655999999999996E-2</v>
      </c>
      <c r="FL18" s="5">
        <f t="shared" si="76"/>
        <v>3</v>
      </c>
      <c r="FM18" s="99">
        <f t="shared" si="77"/>
        <v>0.6</v>
      </c>
      <c r="FN18" s="100">
        <f t="shared" si="78"/>
        <v>0</v>
      </c>
      <c r="FO18" s="100">
        <f t="shared" si="79"/>
        <v>0</v>
      </c>
      <c r="FP18" s="97">
        <f t="shared" si="80"/>
        <v>0</v>
      </c>
      <c r="FQ18" s="5">
        <f t="shared" si="81"/>
        <v>1</v>
      </c>
      <c r="FR18" s="99">
        <f t="shared" si="82"/>
        <v>4.6655999999999996E-2</v>
      </c>
      <c r="FS18" s="5">
        <f t="shared" si="83"/>
        <v>3</v>
      </c>
      <c r="FT18" s="99">
        <f t="shared" si="84"/>
        <v>0.6</v>
      </c>
      <c r="FU18" s="100">
        <f t="shared" si="85"/>
        <v>0</v>
      </c>
      <c r="FV18" s="100">
        <f t="shared" si="86"/>
        <v>0</v>
      </c>
      <c r="FW18" s="97">
        <f t="shared" si="87"/>
        <v>0</v>
      </c>
      <c r="FX18" s="5">
        <f t="shared" si="88"/>
        <v>1</v>
      </c>
      <c r="FY18" s="99">
        <f t="shared" si="89"/>
        <v>4.6655999999999996E-2</v>
      </c>
      <c r="FZ18" s="5">
        <f t="shared" si="90"/>
        <v>3</v>
      </c>
      <c r="GA18" s="99">
        <f t="shared" si="91"/>
        <v>0.6</v>
      </c>
      <c r="GB18" s="100">
        <f t="shared" si="92"/>
        <v>0</v>
      </c>
      <c r="GC18" s="100">
        <f t="shared" si="93"/>
        <v>0</v>
      </c>
      <c r="GD18" s="97">
        <f t="shared" si="94"/>
        <v>0</v>
      </c>
      <c r="GE18" s="5">
        <f t="shared" si="95"/>
        <v>1</v>
      </c>
      <c r="GF18" s="99">
        <f t="shared" si="96"/>
        <v>4.6655999999999996E-2</v>
      </c>
      <c r="GG18" s="5">
        <f t="shared" si="97"/>
        <v>3</v>
      </c>
      <c r="GH18" s="99">
        <f t="shared" si="98"/>
        <v>0.6</v>
      </c>
      <c r="GI18" s="99">
        <f t="shared" si="99"/>
        <v>0.6</v>
      </c>
    </row>
    <row r="19" spans="1:191" ht="37.5" customHeight="1">
      <c r="A19" s="82">
        <v>11</v>
      </c>
      <c r="B19" s="85" t="s">
        <v>67</v>
      </c>
      <c r="C19" s="85" t="s">
        <v>742</v>
      </c>
      <c r="D19" s="193" t="s">
        <v>280</v>
      </c>
      <c r="E19" s="85" t="s">
        <v>631</v>
      </c>
      <c r="F19" s="124" t="s">
        <v>282</v>
      </c>
      <c r="G19" s="85" t="s">
        <v>283</v>
      </c>
      <c r="H19" s="85" t="s">
        <v>330</v>
      </c>
      <c r="I19" s="86" t="s">
        <v>298</v>
      </c>
      <c r="J19" s="86" t="s">
        <v>69</v>
      </c>
      <c r="K19" s="86" t="s">
        <v>286</v>
      </c>
      <c r="L19" s="86" t="s">
        <v>286</v>
      </c>
      <c r="M19" s="86" t="s">
        <v>286</v>
      </c>
      <c r="N19" s="86" t="s">
        <v>286</v>
      </c>
      <c r="O19" s="86" t="s">
        <v>286</v>
      </c>
      <c r="P19" s="86" t="s">
        <v>286</v>
      </c>
      <c r="Q19" s="86" t="s">
        <v>286</v>
      </c>
      <c r="R19" s="86" t="s">
        <v>286</v>
      </c>
      <c r="S19" s="86" t="s">
        <v>69</v>
      </c>
      <c r="T19" s="86" t="s">
        <v>286</v>
      </c>
      <c r="U19" s="86" t="s">
        <v>69</v>
      </c>
      <c r="V19" s="86" t="s">
        <v>286</v>
      </c>
      <c r="W19" s="86" t="s">
        <v>286</v>
      </c>
      <c r="X19" s="86" t="s">
        <v>286</v>
      </c>
      <c r="Y19" s="86" t="s">
        <v>286</v>
      </c>
      <c r="Z19" s="86" t="s">
        <v>286</v>
      </c>
      <c r="AA19" s="86" t="s">
        <v>286</v>
      </c>
      <c r="AB19" s="86" t="s">
        <v>286</v>
      </c>
      <c r="AC19" s="88" t="str">
        <f t="shared" si="0"/>
        <v>1 - Muy Baja</v>
      </c>
      <c r="AD19" s="89">
        <f t="shared" si="1"/>
        <v>0.2</v>
      </c>
      <c r="AE19" s="88" t="str">
        <f t="shared" si="100"/>
        <v>3 - Moderado</v>
      </c>
      <c r="AF19" s="89">
        <f t="shared" si="2"/>
        <v>0.6</v>
      </c>
      <c r="AG19" s="82" t="str">
        <f t="shared" si="3"/>
        <v>BAJO</v>
      </c>
      <c r="AH19" s="89">
        <f t="shared" si="4"/>
        <v>0.12</v>
      </c>
      <c r="AI19" s="85" t="s">
        <v>743</v>
      </c>
      <c r="AJ19" s="85" t="s">
        <v>711</v>
      </c>
      <c r="AK19" s="85" t="s">
        <v>744</v>
      </c>
      <c r="AL19" s="85" t="s">
        <v>744</v>
      </c>
      <c r="AM19" s="47" t="s">
        <v>291</v>
      </c>
      <c r="AN19" s="91" t="s">
        <v>292</v>
      </c>
      <c r="AO19" s="91" t="s">
        <v>293</v>
      </c>
      <c r="AP19" s="47" t="s">
        <v>294</v>
      </c>
      <c r="AQ19" s="47" t="s">
        <v>291</v>
      </c>
      <c r="AR19" s="91" t="s">
        <v>292</v>
      </c>
      <c r="AS19" s="91" t="s">
        <v>293</v>
      </c>
      <c r="AT19" s="47" t="s">
        <v>294</v>
      </c>
      <c r="AU19" s="47" t="s">
        <v>291</v>
      </c>
      <c r="AV19" s="91" t="s">
        <v>292</v>
      </c>
      <c r="AW19" s="91" t="s">
        <v>293</v>
      </c>
      <c r="AX19" s="47" t="s">
        <v>294</v>
      </c>
      <c r="AY19" s="47" t="s">
        <v>296</v>
      </c>
      <c r="AZ19" s="91"/>
      <c r="BA19" s="91"/>
      <c r="BB19" s="47"/>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tr">
        <f t="shared" si="5"/>
        <v>1 - Muy Baja</v>
      </c>
      <c r="CM19" s="93">
        <f t="shared" si="6"/>
        <v>0.12</v>
      </c>
      <c r="CN19" s="92" t="str">
        <f t="shared" si="7"/>
        <v>3 - Moderado</v>
      </c>
      <c r="CO19" s="93">
        <f t="shared" si="8"/>
        <v>0.36</v>
      </c>
      <c r="CP19" s="94" t="str">
        <f t="shared" si="101"/>
        <v>BAJO</v>
      </c>
      <c r="CQ19" s="89">
        <f t="shared" si="9"/>
        <v>4.3199999999999995E-2</v>
      </c>
      <c r="CR19" s="194" t="s">
        <v>300</v>
      </c>
      <c r="CS19" s="94">
        <f t="shared" si="10"/>
        <v>0.1</v>
      </c>
      <c r="CT19" s="47"/>
      <c r="CU19" s="47" t="s">
        <v>714</v>
      </c>
      <c r="CV19" s="4" t="s">
        <v>715</v>
      </c>
      <c r="CW19" s="96"/>
      <c r="CX19" s="97">
        <f t="shared" si="11"/>
        <v>3</v>
      </c>
      <c r="CY19" s="98">
        <f t="shared" si="12"/>
        <v>3</v>
      </c>
      <c r="CZ19" s="97" t="str">
        <f t="shared" si="13"/>
        <v>Moderado</v>
      </c>
      <c r="DA19" s="99">
        <f t="shared" si="14"/>
        <v>0.6</v>
      </c>
      <c r="DB19" s="100">
        <f t="shared" si="15"/>
        <v>0.15</v>
      </c>
      <c r="DC19" s="100">
        <f t="shared" si="16"/>
        <v>0.25</v>
      </c>
      <c r="DD19" s="97">
        <f t="shared" si="17"/>
        <v>0.4</v>
      </c>
      <c r="DE19" s="5">
        <f t="shared" si="18"/>
        <v>1</v>
      </c>
      <c r="DF19" s="99">
        <f t="shared" si="19"/>
        <v>0.12</v>
      </c>
      <c r="DG19" s="5">
        <f t="shared" si="20"/>
        <v>3</v>
      </c>
      <c r="DH19" s="5"/>
      <c r="DI19" s="99">
        <f t="shared" si="21"/>
        <v>0.6</v>
      </c>
      <c r="DJ19" s="100">
        <f t="shared" si="22"/>
        <v>0.15</v>
      </c>
      <c r="DK19" s="100">
        <f t="shared" si="23"/>
        <v>0.25</v>
      </c>
      <c r="DL19" s="97">
        <f t="shared" si="24"/>
        <v>0.4</v>
      </c>
      <c r="DM19" s="5">
        <f t="shared" si="25"/>
        <v>1</v>
      </c>
      <c r="DN19" s="99">
        <f t="shared" si="26"/>
        <v>7.1999999999999995E-2</v>
      </c>
      <c r="DO19" s="5">
        <f t="shared" si="27"/>
        <v>3</v>
      </c>
      <c r="DP19" s="99">
        <f t="shared" si="28"/>
        <v>0.6</v>
      </c>
      <c r="DQ19" s="100">
        <f t="shared" si="29"/>
        <v>0.15</v>
      </c>
      <c r="DR19" s="100">
        <f t="shared" si="30"/>
        <v>0.25</v>
      </c>
      <c r="DS19" s="97">
        <f t="shared" si="31"/>
        <v>0.4</v>
      </c>
      <c r="DT19" s="5">
        <f t="shared" si="32"/>
        <v>1</v>
      </c>
      <c r="DU19" s="99">
        <f t="shared" si="33"/>
        <v>4.3199999999999995E-2</v>
      </c>
      <c r="DV19" s="5">
        <f t="shared" si="34"/>
        <v>3</v>
      </c>
      <c r="DW19" s="99">
        <f t="shared" si="35"/>
        <v>0.6</v>
      </c>
      <c r="DX19" s="100">
        <f t="shared" si="36"/>
        <v>0</v>
      </c>
      <c r="DY19" s="100">
        <f t="shared" si="37"/>
        <v>0</v>
      </c>
      <c r="DZ19" s="97">
        <f t="shared" si="38"/>
        <v>0</v>
      </c>
      <c r="EA19" s="5">
        <f t="shared" si="39"/>
        <v>1</v>
      </c>
      <c r="EB19" s="99">
        <f t="shared" si="40"/>
        <v>4.3199999999999995E-2</v>
      </c>
      <c r="EC19" s="5">
        <f t="shared" si="41"/>
        <v>3</v>
      </c>
      <c r="ED19" s="99">
        <f t="shared" si="42"/>
        <v>0.6</v>
      </c>
      <c r="EE19" s="100">
        <f t="shared" si="43"/>
        <v>0</v>
      </c>
      <c r="EF19" s="100">
        <f t="shared" si="44"/>
        <v>0</v>
      </c>
      <c r="EG19" s="97">
        <f t="shared" si="45"/>
        <v>0</v>
      </c>
      <c r="EH19" s="5">
        <f t="shared" si="46"/>
        <v>1</v>
      </c>
      <c r="EI19" s="99">
        <f t="shared" si="47"/>
        <v>4.3199999999999995E-2</v>
      </c>
      <c r="EJ19" s="5">
        <f t="shared" si="48"/>
        <v>3</v>
      </c>
      <c r="EK19" s="99">
        <f t="shared" si="49"/>
        <v>0.6</v>
      </c>
      <c r="EL19" s="100">
        <f t="shared" si="50"/>
        <v>0</v>
      </c>
      <c r="EM19" s="100">
        <f t="shared" si="51"/>
        <v>0</v>
      </c>
      <c r="EN19" s="97">
        <f t="shared" si="52"/>
        <v>0</v>
      </c>
      <c r="EO19" s="5">
        <f t="shared" si="53"/>
        <v>1</v>
      </c>
      <c r="EP19" s="99">
        <f t="shared" si="54"/>
        <v>4.3199999999999995E-2</v>
      </c>
      <c r="EQ19" s="5">
        <f t="shared" si="55"/>
        <v>3</v>
      </c>
      <c r="ER19" s="99">
        <f t="shared" si="56"/>
        <v>0.6</v>
      </c>
      <c r="ES19" s="100">
        <f t="shared" si="57"/>
        <v>0</v>
      </c>
      <c r="ET19" s="100">
        <f t="shared" si="58"/>
        <v>0</v>
      </c>
      <c r="EU19" s="97">
        <f t="shared" si="59"/>
        <v>0</v>
      </c>
      <c r="EV19" s="5">
        <f t="shared" si="60"/>
        <v>1</v>
      </c>
      <c r="EW19" s="99">
        <f t="shared" si="61"/>
        <v>4.3199999999999995E-2</v>
      </c>
      <c r="EX19" s="5">
        <f t="shared" si="62"/>
        <v>3</v>
      </c>
      <c r="EY19" s="99">
        <f t="shared" si="63"/>
        <v>0.6</v>
      </c>
      <c r="EZ19" s="100">
        <f t="shared" si="64"/>
        <v>0</v>
      </c>
      <c r="FA19" s="100">
        <f t="shared" si="65"/>
        <v>0</v>
      </c>
      <c r="FB19" s="97">
        <f t="shared" si="66"/>
        <v>0</v>
      </c>
      <c r="FC19" s="5">
        <f t="shared" si="67"/>
        <v>1</v>
      </c>
      <c r="FD19" s="99">
        <f t="shared" si="68"/>
        <v>4.3199999999999995E-2</v>
      </c>
      <c r="FE19" s="5">
        <f t="shared" si="69"/>
        <v>3</v>
      </c>
      <c r="FF19" s="99">
        <f t="shared" si="70"/>
        <v>0.6</v>
      </c>
      <c r="FG19" s="100">
        <f t="shared" si="71"/>
        <v>0</v>
      </c>
      <c r="FH19" s="100">
        <f t="shared" si="72"/>
        <v>0</v>
      </c>
      <c r="FI19" s="97">
        <f t="shared" si="73"/>
        <v>0</v>
      </c>
      <c r="FJ19" s="5">
        <f t="shared" si="74"/>
        <v>1</v>
      </c>
      <c r="FK19" s="99">
        <f t="shared" si="75"/>
        <v>4.3199999999999995E-2</v>
      </c>
      <c r="FL19" s="5">
        <f t="shared" si="76"/>
        <v>3</v>
      </c>
      <c r="FM19" s="99">
        <f t="shared" si="77"/>
        <v>0.6</v>
      </c>
      <c r="FN19" s="100">
        <f t="shared" si="78"/>
        <v>0</v>
      </c>
      <c r="FO19" s="100">
        <f t="shared" si="79"/>
        <v>0</v>
      </c>
      <c r="FP19" s="97">
        <f t="shared" si="80"/>
        <v>0</v>
      </c>
      <c r="FQ19" s="5">
        <f t="shared" si="81"/>
        <v>1</v>
      </c>
      <c r="FR19" s="99">
        <f t="shared" si="82"/>
        <v>4.3199999999999995E-2</v>
      </c>
      <c r="FS19" s="5">
        <f t="shared" si="83"/>
        <v>3</v>
      </c>
      <c r="FT19" s="99">
        <f t="shared" si="84"/>
        <v>0.6</v>
      </c>
      <c r="FU19" s="100">
        <f t="shared" si="85"/>
        <v>0</v>
      </c>
      <c r="FV19" s="100">
        <f t="shared" si="86"/>
        <v>0</v>
      </c>
      <c r="FW19" s="97">
        <f t="shared" si="87"/>
        <v>0</v>
      </c>
      <c r="FX19" s="5">
        <f t="shared" si="88"/>
        <v>1</v>
      </c>
      <c r="FY19" s="99">
        <f t="shared" si="89"/>
        <v>4.3199999999999995E-2</v>
      </c>
      <c r="FZ19" s="5">
        <f t="shared" si="90"/>
        <v>3</v>
      </c>
      <c r="GA19" s="99">
        <f t="shared" si="91"/>
        <v>0.6</v>
      </c>
      <c r="GB19" s="100">
        <f t="shared" si="92"/>
        <v>0</v>
      </c>
      <c r="GC19" s="100">
        <f t="shared" si="93"/>
        <v>0</v>
      </c>
      <c r="GD19" s="97">
        <f t="shared" si="94"/>
        <v>0</v>
      </c>
      <c r="GE19" s="5">
        <f t="shared" si="95"/>
        <v>1</v>
      </c>
      <c r="GF19" s="99">
        <f t="shared" si="96"/>
        <v>4.3199999999999995E-2</v>
      </c>
      <c r="GG19" s="5">
        <f t="shared" si="97"/>
        <v>3</v>
      </c>
      <c r="GH19" s="99">
        <f t="shared" si="98"/>
        <v>0.6</v>
      </c>
      <c r="GI19" s="99">
        <f t="shared" si="99"/>
        <v>0.6</v>
      </c>
    </row>
    <row r="20" spans="1:191" ht="37.5" customHeight="1">
      <c r="A20" s="82">
        <v>12</v>
      </c>
      <c r="B20" s="85" t="s">
        <v>67</v>
      </c>
      <c r="C20" s="85" t="s">
        <v>745</v>
      </c>
      <c r="D20" s="193" t="s">
        <v>280</v>
      </c>
      <c r="E20" s="85" t="s">
        <v>631</v>
      </c>
      <c r="F20" s="124" t="s">
        <v>282</v>
      </c>
      <c r="G20" s="85" t="s">
        <v>283</v>
      </c>
      <c r="H20" s="85" t="s">
        <v>330</v>
      </c>
      <c r="I20" s="86" t="s">
        <v>285</v>
      </c>
      <c r="J20" s="86" t="s">
        <v>69</v>
      </c>
      <c r="K20" s="86" t="s">
        <v>286</v>
      </c>
      <c r="L20" s="86" t="s">
        <v>286</v>
      </c>
      <c r="M20" s="86" t="s">
        <v>286</v>
      </c>
      <c r="N20" s="86" t="s">
        <v>286</v>
      </c>
      <c r="O20" s="86" t="s">
        <v>286</v>
      </c>
      <c r="P20" s="86" t="s">
        <v>286</v>
      </c>
      <c r="Q20" s="86" t="s">
        <v>286</v>
      </c>
      <c r="R20" s="86" t="s">
        <v>286</v>
      </c>
      <c r="S20" s="86" t="s">
        <v>69</v>
      </c>
      <c r="T20" s="86" t="s">
        <v>286</v>
      </c>
      <c r="U20" s="86" t="s">
        <v>69</v>
      </c>
      <c r="V20" s="86" t="s">
        <v>286</v>
      </c>
      <c r="W20" s="86" t="s">
        <v>286</v>
      </c>
      <c r="X20" s="86" t="s">
        <v>286</v>
      </c>
      <c r="Y20" s="86" t="s">
        <v>286</v>
      </c>
      <c r="Z20" s="86" t="s">
        <v>286</v>
      </c>
      <c r="AA20" s="86" t="s">
        <v>286</v>
      </c>
      <c r="AB20" s="86" t="s">
        <v>286</v>
      </c>
      <c r="AC20" s="88" t="str">
        <f t="shared" si="0"/>
        <v>3 - Media</v>
      </c>
      <c r="AD20" s="89">
        <f t="shared" si="1"/>
        <v>0.6</v>
      </c>
      <c r="AE20" s="88" t="str">
        <f t="shared" si="100"/>
        <v>3 - Moderado</v>
      </c>
      <c r="AF20" s="89">
        <f t="shared" si="2"/>
        <v>0.6</v>
      </c>
      <c r="AG20" s="82" t="str">
        <f t="shared" si="3"/>
        <v>MODERADO</v>
      </c>
      <c r="AH20" s="89">
        <f t="shared" si="4"/>
        <v>0.36</v>
      </c>
      <c r="AI20" s="85" t="s">
        <v>746</v>
      </c>
      <c r="AJ20" s="85" t="s">
        <v>711</v>
      </c>
      <c r="AK20" s="85" t="s">
        <v>728</v>
      </c>
      <c r="AL20" s="85" t="s">
        <v>728</v>
      </c>
      <c r="AM20" s="47" t="s">
        <v>291</v>
      </c>
      <c r="AN20" s="91" t="s">
        <v>292</v>
      </c>
      <c r="AO20" s="91" t="s">
        <v>293</v>
      </c>
      <c r="AP20" s="47" t="s">
        <v>294</v>
      </c>
      <c r="AQ20" s="47" t="s">
        <v>291</v>
      </c>
      <c r="AR20" s="91" t="s">
        <v>292</v>
      </c>
      <c r="AS20" s="91" t="s">
        <v>293</v>
      </c>
      <c r="AT20" s="47" t="s">
        <v>294</v>
      </c>
      <c r="AU20" s="47" t="s">
        <v>291</v>
      </c>
      <c r="AV20" s="91" t="s">
        <v>292</v>
      </c>
      <c r="AW20" s="91" t="s">
        <v>293</v>
      </c>
      <c r="AX20" s="47" t="s">
        <v>294</v>
      </c>
      <c r="AY20" s="47" t="s">
        <v>291</v>
      </c>
      <c r="AZ20" s="91" t="s">
        <v>292</v>
      </c>
      <c r="BA20" s="91" t="s">
        <v>293</v>
      </c>
      <c r="BB20" s="47" t="s">
        <v>294</v>
      </c>
      <c r="BC20" s="47" t="s">
        <v>291</v>
      </c>
      <c r="BD20" s="91" t="s">
        <v>292</v>
      </c>
      <c r="BE20" s="91" t="s">
        <v>293</v>
      </c>
      <c r="BF20" s="47" t="s">
        <v>294</v>
      </c>
      <c r="BG20" s="47" t="s">
        <v>291</v>
      </c>
      <c r="BH20" s="91" t="s">
        <v>292</v>
      </c>
      <c r="BI20" s="91" t="s">
        <v>293</v>
      </c>
      <c r="BJ20" s="47" t="s">
        <v>294</v>
      </c>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tr">
        <f t="shared" si="5"/>
        <v>1 - Muy Baja</v>
      </c>
      <c r="CM20" s="93">
        <f t="shared" si="6"/>
        <v>0.36</v>
      </c>
      <c r="CN20" s="92" t="str">
        <f t="shared" si="7"/>
        <v>3 - Moderado</v>
      </c>
      <c r="CO20" s="93">
        <f t="shared" si="8"/>
        <v>0.36</v>
      </c>
      <c r="CP20" s="94" t="str">
        <f t="shared" si="101"/>
        <v>BAJO</v>
      </c>
      <c r="CQ20" s="89">
        <f t="shared" si="9"/>
        <v>0.12959999999999999</v>
      </c>
      <c r="CR20" s="194" t="s">
        <v>722</v>
      </c>
      <c r="CS20" s="94">
        <f t="shared" si="10"/>
        <v>0.1</v>
      </c>
      <c r="CT20" s="47"/>
      <c r="CU20" s="47" t="s">
        <v>714</v>
      </c>
      <c r="CV20" s="4" t="s">
        <v>715</v>
      </c>
      <c r="CW20" s="96"/>
      <c r="CX20" s="97">
        <f t="shared" si="11"/>
        <v>3</v>
      </c>
      <c r="CY20" s="98">
        <f t="shared" si="12"/>
        <v>3</v>
      </c>
      <c r="CZ20" s="97" t="str">
        <f t="shared" si="13"/>
        <v>Moderado</v>
      </c>
      <c r="DA20" s="99">
        <f t="shared" si="14"/>
        <v>0.6</v>
      </c>
      <c r="DB20" s="100">
        <f t="shared" si="15"/>
        <v>0.15</v>
      </c>
      <c r="DC20" s="100">
        <f t="shared" si="16"/>
        <v>0.25</v>
      </c>
      <c r="DD20" s="97">
        <f t="shared" si="17"/>
        <v>0.4</v>
      </c>
      <c r="DE20" s="5">
        <f t="shared" si="18"/>
        <v>2</v>
      </c>
      <c r="DF20" s="99">
        <f t="shared" si="19"/>
        <v>0.36</v>
      </c>
      <c r="DG20" s="5">
        <f t="shared" si="20"/>
        <v>3</v>
      </c>
      <c r="DH20" s="5"/>
      <c r="DI20" s="99">
        <f t="shared" si="21"/>
        <v>0.6</v>
      </c>
      <c r="DJ20" s="100">
        <f t="shared" si="22"/>
        <v>0.15</v>
      </c>
      <c r="DK20" s="100">
        <f t="shared" si="23"/>
        <v>0.25</v>
      </c>
      <c r="DL20" s="97">
        <f t="shared" si="24"/>
        <v>0.4</v>
      </c>
      <c r="DM20" s="5">
        <f t="shared" si="25"/>
        <v>2</v>
      </c>
      <c r="DN20" s="99">
        <f t="shared" si="26"/>
        <v>0.216</v>
      </c>
      <c r="DO20" s="5">
        <f t="shared" si="27"/>
        <v>3</v>
      </c>
      <c r="DP20" s="99">
        <f t="shared" si="28"/>
        <v>0.6</v>
      </c>
      <c r="DQ20" s="100">
        <f t="shared" si="29"/>
        <v>0.15</v>
      </c>
      <c r="DR20" s="100">
        <f t="shared" si="30"/>
        <v>0.25</v>
      </c>
      <c r="DS20" s="97">
        <f t="shared" si="31"/>
        <v>0.4</v>
      </c>
      <c r="DT20" s="5">
        <f t="shared" si="32"/>
        <v>1</v>
      </c>
      <c r="DU20" s="99">
        <f t="shared" si="33"/>
        <v>0.12959999999999999</v>
      </c>
      <c r="DV20" s="5">
        <f t="shared" si="34"/>
        <v>3</v>
      </c>
      <c r="DW20" s="99">
        <f t="shared" si="35"/>
        <v>0.6</v>
      </c>
      <c r="DX20" s="100">
        <f t="shared" si="36"/>
        <v>0.15</v>
      </c>
      <c r="DY20" s="100">
        <f t="shared" si="37"/>
        <v>0.25</v>
      </c>
      <c r="DZ20" s="97">
        <f t="shared" si="38"/>
        <v>0.4</v>
      </c>
      <c r="EA20" s="5">
        <f t="shared" si="39"/>
        <v>1</v>
      </c>
      <c r="EB20" s="99">
        <f t="shared" si="40"/>
        <v>7.7759999999999996E-2</v>
      </c>
      <c r="EC20" s="5">
        <f t="shared" si="41"/>
        <v>3</v>
      </c>
      <c r="ED20" s="99">
        <f t="shared" si="42"/>
        <v>0.6</v>
      </c>
      <c r="EE20" s="100">
        <f t="shared" si="43"/>
        <v>0.15</v>
      </c>
      <c r="EF20" s="100">
        <f t="shared" si="44"/>
        <v>0.25</v>
      </c>
      <c r="EG20" s="97">
        <f t="shared" si="45"/>
        <v>0.4</v>
      </c>
      <c r="EH20" s="5">
        <f t="shared" si="46"/>
        <v>1</v>
      </c>
      <c r="EI20" s="99">
        <f t="shared" si="47"/>
        <v>4.6655999999999996E-2</v>
      </c>
      <c r="EJ20" s="5">
        <f t="shared" si="48"/>
        <v>3</v>
      </c>
      <c r="EK20" s="99">
        <f t="shared" si="49"/>
        <v>0.6</v>
      </c>
      <c r="EL20" s="100">
        <f t="shared" si="50"/>
        <v>0.15</v>
      </c>
      <c r="EM20" s="100">
        <f t="shared" si="51"/>
        <v>0.25</v>
      </c>
      <c r="EN20" s="97">
        <f t="shared" si="52"/>
        <v>0.4</v>
      </c>
      <c r="EO20" s="5">
        <f t="shared" si="53"/>
        <v>1</v>
      </c>
      <c r="EP20" s="99">
        <f t="shared" si="54"/>
        <v>2.7993599999999997E-2</v>
      </c>
      <c r="EQ20" s="5">
        <f t="shared" si="55"/>
        <v>3</v>
      </c>
      <c r="ER20" s="99">
        <f t="shared" si="56"/>
        <v>0.6</v>
      </c>
      <c r="ES20" s="100">
        <f t="shared" si="57"/>
        <v>0</v>
      </c>
      <c r="ET20" s="100">
        <f t="shared" si="58"/>
        <v>0</v>
      </c>
      <c r="EU20" s="97">
        <f t="shared" si="59"/>
        <v>0</v>
      </c>
      <c r="EV20" s="5">
        <f t="shared" si="60"/>
        <v>1</v>
      </c>
      <c r="EW20" s="99">
        <f t="shared" si="61"/>
        <v>2.7993599999999997E-2</v>
      </c>
      <c r="EX20" s="5">
        <f t="shared" si="62"/>
        <v>3</v>
      </c>
      <c r="EY20" s="99">
        <f t="shared" si="63"/>
        <v>0.6</v>
      </c>
      <c r="EZ20" s="100">
        <f t="shared" si="64"/>
        <v>0</v>
      </c>
      <c r="FA20" s="100">
        <f t="shared" si="65"/>
        <v>0</v>
      </c>
      <c r="FB20" s="97">
        <f t="shared" si="66"/>
        <v>0</v>
      </c>
      <c r="FC20" s="5">
        <f t="shared" si="67"/>
        <v>1</v>
      </c>
      <c r="FD20" s="99">
        <f t="shared" si="68"/>
        <v>2.7993599999999997E-2</v>
      </c>
      <c r="FE20" s="5">
        <f t="shared" si="69"/>
        <v>3</v>
      </c>
      <c r="FF20" s="99">
        <f t="shared" si="70"/>
        <v>0.6</v>
      </c>
      <c r="FG20" s="100">
        <f t="shared" si="71"/>
        <v>0</v>
      </c>
      <c r="FH20" s="100">
        <f t="shared" si="72"/>
        <v>0</v>
      </c>
      <c r="FI20" s="97">
        <f t="shared" si="73"/>
        <v>0</v>
      </c>
      <c r="FJ20" s="5">
        <f t="shared" si="74"/>
        <v>1</v>
      </c>
      <c r="FK20" s="99">
        <f t="shared" si="75"/>
        <v>2.7993599999999997E-2</v>
      </c>
      <c r="FL20" s="5">
        <f t="shared" si="76"/>
        <v>3</v>
      </c>
      <c r="FM20" s="99">
        <f t="shared" si="77"/>
        <v>0.6</v>
      </c>
      <c r="FN20" s="100">
        <f t="shared" si="78"/>
        <v>0</v>
      </c>
      <c r="FO20" s="100">
        <f t="shared" si="79"/>
        <v>0</v>
      </c>
      <c r="FP20" s="97">
        <f t="shared" si="80"/>
        <v>0</v>
      </c>
      <c r="FQ20" s="5">
        <f t="shared" si="81"/>
        <v>1</v>
      </c>
      <c r="FR20" s="99">
        <f t="shared" si="82"/>
        <v>2.7993599999999997E-2</v>
      </c>
      <c r="FS20" s="5">
        <f t="shared" si="83"/>
        <v>3</v>
      </c>
      <c r="FT20" s="99">
        <f t="shared" si="84"/>
        <v>0.6</v>
      </c>
      <c r="FU20" s="100">
        <f t="shared" si="85"/>
        <v>0</v>
      </c>
      <c r="FV20" s="100">
        <f t="shared" si="86"/>
        <v>0</v>
      </c>
      <c r="FW20" s="97">
        <f t="shared" si="87"/>
        <v>0</v>
      </c>
      <c r="FX20" s="5">
        <f t="shared" si="88"/>
        <v>1</v>
      </c>
      <c r="FY20" s="99">
        <f t="shared" si="89"/>
        <v>2.7993599999999997E-2</v>
      </c>
      <c r="FZ20" s="5">
        <f t="shared" si="90"/>
        <v>3</v>
      </c>
      <c r="GA20" s="99">
        <f t="shared" si="91"/>
        <v>0.6</v>
      </c>
      <c r="GB20" s="100">
        <f t="shared" si="92"/>
        <v>0</v>
      </c>
      <c r="GC20" s="100">
        <f t="shared" si="93"/>
        <v>0</v>
      </c>
      <c r="GD20" s="97">
        <f t="shared" si="94"/>
        <v>0</v>
      </c>
      <c r="GE20" s="5">
        <f t="shared" si="95"/>
        <v>1</v>
      </c>
      <c r="GF20" s="99">
        <f t="shared" si="96"/>
        <v>2.7993599999999997E-2</v>
      </c>
      <c r="GG20" s="5">
        <f t="shared" si="97"/>
        <v>3</v>
      </c>
      <c r="GH20" s="99">
        <f t="shared" si="98"/>
        <v>0.6</v>
      </c>
      <c r="GI20" s="99">
        <f t="shared" si="99"/>
        <v>0.6</v>
      </c>
    </row>
    <row r="21" spans="1:191" ht="37.5" customHeight="1">
      <c r="A21" s="82">
        <v>13</v>
      </c>
      <c r="B21" s="85" t="s">
        <v>67</v>
      </c>
      <c r="C21" s="85" t="s">
        <v>747</v>
      </c>
      <c r="D21" s="193" t="s">
        <v>304</v>
      </c>
      <c r="E21" s="85" t="s">
        <v>328</v>
      </c>
      <c r="F21" s="124" t="s">
        <v>572</v>
      </c>
      <c r="G21" s="85" t="s">
        <v>283</v>
      </c>
      <c r="H21" s="85" t="s">
        <v>330</v>
      </c>
      <c r="I21" s="86" t="s">
        <v>315</v>
      </c>
      <c r="J21" s="86" t="s">
        <v>69</v>
      </c>
      <c r="K21" s="86" t="s">
        <v>286</v>
      </c>
      <c r="L21" s="86" t="s">
        <v>286</v>
      </c>
      <c r="M21" s="86" t="s">
        <v>286</v>
      </c>
      <c r="N21" s="86" t="s">
        <v>286</v>
      </c>
      <c r="O21" s="86" t="s">
        <v>286</v>
      </c>
      <c r="P21" s="86" t="s">
        <v>286</v>
      </c>
      <c r="Q21" s="86" t="s">
        <v>286</v>
      </c>
      <c r="R21" s="86" t="s">
        <v>286</v>
      </c>
      <c r="S21" s="86" t="s">
        <v>69</v>
      </c>
      <c r="T21" s="86" t="s">
        <v>286</v>
      </c>
      <c r="U21" s="86" t="s">
        <v>69</v>
      </c>
      <c r="V21" s="86" t="s">
        <v>286</v>
      </c>
      <c r="W21" s="86" t="s">
        <v>286</v>
      </c>
      <c r="X21" s="86" t="s">
        <v>286</v>
      </c>
      <c r="Y21" s="86" t="s">
        <v>286</v>
      </c>
      <c r="Z21" s="86" t="s">
        <v>286</v>
      </c>
      <c r="AA21" s="86" t="s">
        <v>286</v>
      </c>
      <c r="AB21" s="86" t="s">
        <v>286</v>
      </c>
      <c r="AC21" s="88" t="str">
        <f t="shared" si="0"/>
        <v>2 - Baja</v>
      </c>
      <c r="AD21" s="89">
        <f t="shared" si="1"/>
        <v>0.4</v>
      </c>
      <c r="AE21" s="88" t="str">
        <f t="shared" si="100"/>
        <v>3 - Moderado</v>
      </c>
      <c r="AF21" s="89">
        <f t="shared" si="2"/>
        <v>0.6</v>
      </c>
      <c r="AG21" s="82" t="str">
        <f t="shared" si="3"/>
        <v>MODERADO</v>
      </c>
      <c r="AH21" s="89">
        <f t="shared" si="4"/>
        <v>0.24</v>
      </c>
      <c r="AI21" s="85" t="s">
        <v>748</v>
      </c>
      <c r="AJ21" s="85" t="s">
        <v>711</v>
      </c>
      <c r="AK21" s="85" t="s">
        <v>728</v>
      </c>
      <c r="AL21" s="85" t="s">
        <v>728</v>
      </c>
      <c r="AM21" s="47" t="s">
        <v>291</v>
      </c>
      <c r="AN21" s="91" t="s">
        <v>292</v>
      </c>
      <c r="AO21" s="91" t="s">
        <v>293</v>
      </c>
      <c r="AP21" s="47" t="s">
        <v>294</v>
      </c>
      <c r="AQ21" s="47" t="s">
        <v>291</v>
      </c>
      <c r="AR21" s="91" t="s">
        <v>292</v>
      </c>
      <c r="AS21" s="91" t="s">
        <v>293</v>
      </c>
      <c r="AT21" s="47" t="s">
        <v>294</v>
      </c>
      <c r="AU21" s="47" t="s">
        <v>291</v>
      </c>
      <c r="AV21" s="91" t="s">
        <v>292</v>
      </c>
      <c r="AW21" s="91" t="s">
        <v>293</v>
      </c>
      <c r="AX21" s="47" t="s">
        <v>294</v>
      </c>
      <c r="AY21" s="47" t="s">
        <v>291</v>
      </c>
      <c r="AZ21" s="91" t="s">
        <v>292</v>
      </c>
      <c r="BA21" s="91" t="s">
        <v>293</v>
      </c>
      <c r="BB21" s="47" t="s">
        <v>294</v>
      </c>
      <c r="BC21" s="47" t="s">
        <v>291</v>
      </c>
      <c r="BD21" s="91" t="s">
        <v>292</v>
      </c>
      <c r="BE21" s="91" t="s">
        <v>293</v>
      </c>
      <c r="BF21" s="47" t="s">
        <v>294</v>
      </c>
      <c r="BG21" s="47" t="s">
        <v>291</v>
      </c>
      <c r="BH21" s="91" t="s">
        <v>292</v>
      </c>
      <c r="BI21" s="91" t="s">
        <v>293</v>
      </c>
      <c r="BJ21" s="47" t="s">
        <v>294</v>
      </c>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tr">
        <f t="shared" si="5"/>
        <v>1 - Muy Baja</v>
      </c>
      <c r="CM21" s="93">
        <f t="shared" si="6"/>
        <v>0.24</v>
      </c>
      <c r="CN21" s="92" t="str">
        <f t="shared" si="7"/>
        <v>3 - Moderado</v>
      </c>
      <c r="CO21" s="93">
        <f t="shared" si="8"/>
        <v>0.36</v>
      </c>
      <c r="CP21" s="94" t="str">
        <f t="shared" si="101"/>
        <v>BAJO</v>
      </c>
      <c r="CQ21" s="89">
        <f t="shared" si="9"/>
        <v>8.6399999999999991E-2</v>
      </c>
      <c r="CR21" s="194" t="s">
        <v>300</v>
      </c>
      <c r="CS21" s="94">
        <f t="shared" si="10"/>
        <v>0.1</v>
      </c>
      <c r="CT21" s="47"/>
      <c r="CU21" s="47" t="s">
        <v>714</v>
      </c>
      <c r="CV21" s="4" t="s">
        <v>715</v>
      </c>
      <c r="CW21" s="96"/>
      <c r="CX21" s="97">
        <f t="shared" si="11"/>
        <v>3</v>
      </c>
      <c r="CY21" s="98">
        <f t="shared" si="12"/>
        <v>3</v>
      </c>
      <c r="CZ21" s="97" t="str">
        <f t="shared" si="13"/>
        <v>Moderado</v>
      </c>
      <c r="DA21" s="99">
        <f t="shared" si="14"/>
        <v>0.6</v>
      </c>
      <c r="DB21" s="100">
        <f t="shared" si="15"/>
        <v>0.15</v>
      </c>
      <c r="DC21" s="100">
        <f t="shared" si="16"/>
        <v>0.25</v>
      </c>
      <c r="DD21" s="97">
        <f t="shared" si="17"/>
        <v>0.4</v>
      </c>
      <c r="DE21" s="5">
        <f t="shared" si="18"/>
        <v>2</v>
      </c>
      <c r="DF21" s="99">
        <f t="shared" si="19"/>
        <v>0.24</v>
      </c>
      <c r="DG21" s="5">
        <f t="shared" si="20"/>
        <v>3</v>
      </c>
      <c r="DH21" s="5"/>
      <c r="DI21" s="99">
        <f t="shared" si="21"/>
        <v>0.6</v>
      </c>
      <c r="DJ21" s="100">
        <f t="shared" si="22"/>
        <v>0.15</v>
      </c>
      <c r="DK21" s="100">
        <f t="shared" si="23"/>
        <v>0.25</v>
      </c>
      <c r="DL21" s="97">
        <f t="shared" si="24"/>
        <v>0.4</v>
      </c>
      <c r="DM21" s="5">
        <f t="shared" si="25"/>
        <v>1</v>
      </c>
      <c r="DN21" s="99">
        <f t="shared" si="26"/>
        <v>0.14399999999999999</v>
      </c>
      <c r="DO21" s="5">
        <f t="shared" si="27"/>
        <v>3</v>
      </c>
      <c r="DP21" s="99">
        <f t="shared" si="28"/>
        <v>0.6</v>
      </c>
      <c r="DQ21" s="100">
        <f t="shared" si="29"/>
        <v>0.15</v>
      </c>
      <c r="DR21" s="100">
        <f t="shared" si="30"/>
        <v>0.25</v>
      </c>
      <c r="DS21" s="97">
        <f t="shared" si="31"/>
        <v>0.4</v>
      </c>
      <c r="DT21" s="5">
        <f t="shared" si="32"/>
        <v>1</v>
      </c>
      <c r="DU21" s="99">
        <f t="shared" si="33"/>
        <v>8.6399999999999991E-2</v>
      </c>
      <c r="DV21" s="5">
        <f t="shared" si="34"/>
        <v>3</v>
      </c>
      <c r="DW21" s="99">
        <f t="shared" si="35"/>
        <v>0.6</v>
      </c>
      <c r="DX21" s="100">
        <f t="shared" si="36"/>
        <v>0.15</v>
      </c>
      <c r="DY21" s="100">
        <f t="shared" si="37"/>
        <v>0.25</v>
      </c>
      <c r="DZ21" s="97">
        <f t="shared" si="38"/>
        <v>0.4</v>
      </c>
      <c r="EA21" s="5">
        <f t="shared" si="39"/>
        <v>1</v>
      </c>
      <c r="EB21" s="99">
        <f t="shared" si="40"/>
        <v>5.183999999999999E-2</v>
      </c>
      <c r="EC21" s="5">
        <f t="shared" si="41"/>
        <v>3</v>
      </c>
      <c r="ED21" s="99">
        <f t="shared" si="42"/>
        <v>0.6</v>
      </c>
      <c r="EE21" s="100">
        <f t="shared" si="43"/>
        <v>0.15</v>
      </c>
      <c r="EF21" s="100">
        <f t="shared" si="44"/>
        <v>0.25</v>
      </c>
      <c r="EG21" s="97">
        <f t="shared" si="45"/>
        <v>0.4</v>
      </c>
      <c r="EH21" s="5">
        <f t="shared" si="46"/>
        <v>1</v>
      </c>
      <c r="EI21" s="99">
        <f t="shared" si="47"/>
        <v>3.1103999999999993E-2</v>
      </c>
      <c r="EJ21" s="5">
        <f t="shared" si="48"/>
        <v>3</v>
      </c>
      <c r="EK21" s="99">
        <f t="shared" si="49"/>
        <v>0.6</v>
      </c>
      <c r="EL21" s="100">
        <f t="shared" si="50"/>
        <v>0.15</v>
      </c>
      <c r="EM21" s="100">
        <f t="shared" si="51"/>
        <v>0.25</v>
      </c>
      <c r="EN21" s="97">
        <f t="shared" si="52"/>
        <v>0.4</v>
      </c>
      <c r="EO21" s="5">
        <f t="shared" si="53"/>
        <v>1</v>
      </c>
      <c r="EP21" s="99">
        <f t="shared" si="54"/>
        <v>1.8662399999999996E-2</v>
      </c>
      <c r="EQ21" s="5">
        <f t="shared" si="55"/>
        <v>3</v>
      </c>
      <c r="ER21" s="99">
        <f t="shared" si="56"/>
        <v>0.6</v>
      </c>
      <c r="ES21" s="100">
        <f t="shared" si="57"/>
        <v>0</v>
      </c>
      <c r="ET21" s="100">
        <f t="shared" si="58"/>
        <v>0</v>
      </c>
      <c r="EU21" s="97">
        <f t="shared" si="59"/>
        <v>0</v>
      </c>
      <c r="EV21" s="5">
        <f t="shared" si="60"/>
        <v>1</v>
      </c>
      <c r="EW21" s="99">
        <f t="shared" si="61"/>
        <v>1.8662399999999996E-2</v>
      </c>
      <c r="EX21" s="5">
        <f t="shared" si="62"/>
        <v>3</v>
      </c>
      <c r="EY21" s="99">
        <f t="shared" si="63"/>
        <v>0.6</v>
      </c>
      <c r="EZ21" s="100">
        <f t="shared" si="64"/>
        <v>0</v>
      </c>
      <c r="FA21" s="100">
        <f t="shared" si="65"/>
        <v>0</v>
      </c>
      <c r="FB21" s="97">
        <f t="shared" si="66"/>
        <v>0</v>
      </c>
      <c r="FC21" s="5">
        <f t="shared" si="67"/>
        <v>1</v>
      </c>
      <c r="FD21" s="99">
        <f t="shared" si="68"/>
        <v>1.8662399999999996E-2</v>
      </c>
      <c r="FE21" s="5">
        <f t="shared" si="69"/>
        <v>3</v>
      </c>
      <c r="FF21" s="99">
        <f t="shared" si="70"/>
        <v>0.6</v>
      </c>
      <c r="FG21" s="100">
        <f t="shared" si="71"/>
        <v>0</v>
      </c>
      <c r="FH21" s="100">
        <f t="shared" si="72"/>
        <v>0</v>
      </c>
      <c r="FI21" s="97">
        <f t="shared" si="73"/>
        <v>0</v>
      </c>
      <c r="FJ21" s="5">
        <f t="shared" si="74"/>
        <v>1</v>
      </c>
      <c r="FK21" s="99">
        <f t="shared" si="75"/>
        <v>1.8662399999999996E-2</v>
      </c>
      <c r="FL21" s="5">
        <f t="shared" si="76"/>
        <v>3</v>
      </c>
      <c r="FM21" s="99">
        <f t="shared" si="77"/>
        <v>0.6</v>
      </c>
      <c r="FN21" s="100">
        <f t="shared" si="78"/>
        <v>0</v>
      </c>
      <c r="FO21" s="100">
        <f t="shared" si="79"/>
        <v>0</v>
      </c>
      <c r="FP21" s="97">
        <f t="shared" si="80"/>
        <v>0</v>
      </c>
      <c r="FQ21" s="5">
        <f t="shared" si="81"/>
        <v>1</v>
      </c>
      <c r="FR21" s="99">
        <f t="shared" si="82"/>
        <v>1.8662399999999996E-2</v>
      </c>
      <c r="FS21" s="5">
        <f t="shared" si="83"/>
        <v>3</v>
      </c>
      <c r="FT21" s="99">
        <f t="shared" si="84"/>
        <v>0.6</v>
      </c>
      <c r="FU21" s="100">
        <f t="shared" si="85"/>
        <v>0</v>
      </c>
      <c r="FV21" s="100">
        <f t="shared" si="86"/>
        <v>0</v>
      </c>
      <c r="FW21" s="97">
        <f t="shared" si="87"/>
        <v>0</v>
      </c>
      <c r="FX21" s="5">
        <f t="shared" si="88"/>
        <v>1</v>
      </c>
      <c r="FY21" s="99">
        <f t="shared" si="89"/>
        <v>1.8662399999999996E-2</v>
      </c>
      <c r="FZ21" s="5">
        <f t="shared" si="90"/>
        <v>3</v>
      </c>
      <c r="GA21" s="99">
        <f t="shared" si="91"/>
        <v>0.6</v>
      </c>
      <c r="GB21" s="100">
        <f t="shared" si="92"/>
        <v>0</v>
      </c>
      <c r="GC21" s="100">
        <f t="shared" si="93"/>
        <v>0</v>
      </c>
      <c r="GD21" s="97">
        <f t="shared" si="94"/>
        <v>0</v>
      </c>
      <c r="GE21" s="5">
        <f t="shared" si="95"/>
        <v>1</v>
      </c>
      <c r="GF21" s="99">
        <f t="shared" si="96"/>
        <v>1.8662399999999996E-2</v>
      </c>
      <c r="GG21" s="5">
        <f t="shared" si="97"/>
        <v>3</v>
      </c>
      <c r="GH21" s="99">
        <f t="shared" si="98"/>
        <v>0.6</v>
      </c>
      <c r="GI21" s="99">
        <f t="shared" si="99"/>
        <v>0.6</v>
      </c>
    </row>
    <row r="22" spans="1:191" ht="37.5" customHeight="1">
      <c r="A22" s="82">
        <v>14</v>
      </c>
      <c r="B22" s="85" t="s">
        <v>67</v>
      </c>
      <c r="C22" s="85" t="s">
        <v>749</v>
      </c>
      <c r="D22" s="193" t="s">
        <v>280</v>
      </c>
      <c r="E22" s="85" t="s">
        <v>631</v>
      </c>
      <c r="F22" s="124" t="s">
        <v>282</v>
      </c>
      <c r="G22" s="85" t="s">
        <v>283</v>
      </c>
      <c r="H22" s="85" t="s">
        <v>330</v>
      </c>
      <c r="I22" s="86" t="s">
        <v>298</v>
      </c>
      <c r="J22" s="86" t="s">
        <v>69</v>
      </c>
      <c r="K22" s="86" t="s">
        <v>286</v>
      </c>
      <c r="L22" s="86" t="s">
        <v>286</v>
      </c>
      <c r="M22" s="86" t="s">
        <v>286</v>
      </c>
      <c r="N22" s="86" t="s">
        <v>286</v>
      </c>
      <c r="O22" s="86" t="s">
        <v>286</v>
      </c>
      <c r="P22" s="86" t="s">
        <v>286</v>
      </c>
      <c r="Q22" s="86" t="s">
        <v>286</v>
      </c>
      <c r="R22" s="86" t="s">
        <v>286</v>
      </c>
      <c r="S22" s="86" t="s">
        <v>69</v>
      </c>
      <c r="T22" s="86" t="s">
        <v>286</v>
      </c>
      <c r="U22" s="86" t="s">
        <v>69</v>
      </c>
      <c r="V22" s="86" t="s">
        <v>286</v>
      </c>
      <c r="W22" s="86" t="s">
        <v>286</v>
      </c>
      <c r="X22" s="86" t="s">
        <v>286</v>
      </c>
      <c r="Y22" s="86" t="s">
        <v>286</v>
      </c>
      <c r="Z22" s="86" t="s">
        <v>286</v>
      </c>
      <c r="AA22" s="86" t="s">
        <v>286</v>
      </c>
      <c r="AB22" s="86" t="s">
        <v>286</v>
      </c>
      <c r="AC22" s="88" t="str">
        <f t="shared" si="0"/>
        <v>1 - Muy Baja</v>
      </c>
      <c r="AD22" s="89">
        <f t="shared" si="1"/>
        <v>0.2</v>
      </c>
      <c r="AE22" s="88" t="str">
        <f t="shared" si="100"/>
        <v>3 - Moderado</v>
      </c>
      <c r="AF22" s="89">
        <f t="shared" si="2"/>
        <v>0.6</v>
      </c>
      <c r="AG22" s="82" t="str">
        <f t="shared" si="3"/>
        <v>BAJO</v>
      </c>
      <c r="AH22" s="89">
        <f t="shared" si="4"/>
        <v>0.12</v>
      </c>
      <c r="AI22" s="85" t="s">
        <v>750</v>
      </c>
      <c r="AJ22" s="85" t="s">
        <v>711</v>
      </c>
      <c r="AK22" s="85" t="s">
        <v>735</v>
      </c>
      <c r="AL22" s="85" t="s">
        <v>735</v>
      </c>
      <c r="AM22" s="47" t="s">
        <v>291</v>
      </c>
      <c r="AN22" s="91" t="s">
        <v>292</v>
      </c>
      <c r="AO22" s="91" t="s">
        <v>293</v>
      </c>
      <c r="AP22" s="47" t="s">
        <v>294</v>
      </c>
      <c r="AQ22" s="47" t="s">
        <v>291</v>
      </c>
      <c r="AR22" s="91" t="s">
        <v>292</v>
      </c>
      <c r="AS22" s="91" t="s">
        <v>293</v>
      </c>
      <c r="AT22" s="47" t="s">
        <v>294</v>
      </c>
      <c r="AU22" s="47" t="s">
        <v>291</v>
      </c>
      <c r="AV22" s="91" t="s">
        <v>292</v>
      </c>
      <c r="AW22" s="91" t="s">
        <v>293</v>
      </c>
      <c r="AX22" s="47" t="s">
        <v>294</v>
      </c>
      <c r="AY22" s="47" t="s">
        <v>291</v>
      </c>
      <c r="AZ22" s="91" t="s">
        <v>292</v>
      </c>
      <c r="BA22" s="91" t="s">
        <v>293</v>
      </c>
      <c r="BB22" s="47" t="s">
        <v>294</v>
      </c>
      <c r="BC22" s="47" t="s">
        <v>291</v>
      </c>
      <c r="BD22" s="91" t="s">
        <v>292</v>
      </c>
      <c r="BE22" s="91" t="s">
        <v>293</v>
      </c>
      <c r="BF22" s="47" t="s">
        <v>294</v>
      </c>
      <c r="BG22" s="47" t="s">
        <v>291</v>
      </c>
      <c r="BH22" s="91" t="s">
        <v>292</v>
      </c>
      <c r="BI22" s="91" t="s">
        <v>293</v>
      </c>
      <c r="BJ22" s="47" t="s">
        <v>294</v>
      </c>
      <c r="BK22" s="47" t="s">
        <v>291</v>
      </c>
      <c r="BL22" s="91" t="s">
        <v>292</v>
      </c>
      <c r="BM22" s="91" t="s">
        <v>293</v>
      </c>
      <c r="BN22" s="47" t="s">
        <v>294</v>
      </c>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tr">
        <f t="shared" si="5"/>
        <v>1 - Muy Baja</v>
      </c>
      <c r="CM22" s="93">
        <f t="shared" si="6"/>
        <v>0.12</v>
      </c>
      <c r="CN22" s="92" t="str">
        <f t="shared" si="7"/>
        <v>3 - Moderado</v>
      </c>
      <c r="CO22" s="93">
        <f t="shared" si="8"/>
        <v>0.36</v>
      </c>
      <c r="CP22" s="94" t="str">
        <f t="shared" si="101"/>
        <v>BAJO</v>
      </c>
      <c r="CQ22" s="89">
        <f t="shared" si="9"/>
        <v>4.3199999999999995E-2</v>
      </c>
      <c r="CR22" s="194" t="s">
        <v>722</v>
      </c>
      <c r="CS22" s="94">
        <f t="shared" si="10"/>
        <v>0.1</v>
      </c>
      <c r="CT22" s="47"/>
      <c r="CU22" s="47" t="s">
        <v>714</v>
      </c>
      <c r="CV22" s="4" t="s">
        <v>715</v>
      </c>
      <c r="CW22" s="96"/>
      <c r="CX22" s="97">
        <f t="shared" si="11"/>
        <v>3</v>
      </c>
      <c r="CY22" s="98">
        <f t="shared" si="12"/>
        <v>3</v>
      </c>
      <c r="CZ22" s="97" t="str">
        <f t="shared" si="13"/>
        <v>Moderado</v>
      </c>
      <c r="DA22" s="99">
        <f t="shared" si="14"/>
        <v>0.6</v>
      </c>
      <c r="DB22" s="100">
        <f t="shared" si="15"/>
        <v>0.15</v>
      </c>
      <c r="DC22" s="100">
        <f t="shared" si="16"/>
        <v>0.25</v>
      </c>
      <c r="DD22" s="97">
        <f t="shared" si="17"/>
        <v>0.4</v>
      </c>
      <c r="DE22" s="5">
        <f t="shared" si="18"/>
        <v>1</v>
      </c>
      <c r="DF22" s="99">
        <f t="shared" si="19"/>
        <v>0.12</v>
      </c>
      <c r="DG22" s="5">
        <f t="shared" si="20"/>
        <v>3</v>
      </c>
      <c r="DH22" s="5"/>
      <c r="DI22" s="99">
        <f t="shared" si="21"/>
        <v>0.6</v>
      </c>
      <c r="DJ22" s="100">
        <f t="shared" si="22"/>
        <v>0.15</v>
      </c>
      <c r="DK22" s="100">
        <f t="shared" si="23"/>
        <v>0.25</v>
      </c>
      <c r="DL22" s="97">
        <f t="shared" si="24"/>
        <v>0.4</v>
      </c>
      <c r="DM22" s="5">
        <f t="shared" si="25"/>
        <v>1</v>
      </c>
      <c r="DN22" s="99">
        <f t="shared" si="26"/>
        <v>7.1999999999999995E-2</v>
      </c>
      <c r="DO22" s="5">
        <f t="shared" si="27"/>
        <v>3</v>
      </c>
      <c r="DP22" s="99">
        <f t="shared" si="28"/>
        <v>0.6</v>
      </c>
      <c r="DQ22" s="100">
        <f t="shared" si="29"/>
        <v>0.15</v>
      </c>
      <c r="DR22" s="100">
        <f t="shared" si="30"/>
        <v>0.25</v>
      </c>
      <c r="DS22" s="97">
        <f t="shared" si="31"/>
        <v>0.4</v>
      </c>
      <c r="DT22" s="5">
        <f t="shared" si="32"/>
        <v>1</v>
      </c>
      <c r="DU22" s="99">
        <f t="shared" si="33"/>
        <v>4.3199999999999995E-2</v>
      </c>
      <c r="DV22" s="5">
        <f t="shared" si="34"/>
        <v>3</v>
      </c>
      <c r="DW22" s="99">
        <f t="shared" si="35"/>
        <v>0.6</v>
      </c>
      <c r="DX22" s="100">
        <f t="shared" si="36"/>
        <v>0.15</v>
      </c>
      <c r="DY22" s="100">
        <f t="shared" si="37"/>
        <v>0.25</v>
      </c>
      <c r="DZ22" s="97">
        <f t="shared" si="38"/>
        <v>0.4</v>
      </c>
      <c r="EA22" s="5">
        <f t="shared" si="39"/>
        <v>1</v>
      </c>
      <c r="EB22" s="99">
        <f t="shared" si="40"/>
        <v>2.5919999999999995E-2</v>
      </c>
      <c r="EC22" s="5">
        <f t="shared" si="41"/>
        <v>3</v>
      </c>
      <c r="ED22" s="99">
        <f t="shared" si="42"/>
        <v>0.6</v>
      </c>
      <c r="EE22" s="100">
        <f t="shared" si="43"/>
        <v>0.15</v>
      </c>
      <c r="EF22" s="100">
        <f t="shared" si="44"/>
        <v>0.25</v>
      </c>
      <c r="EG22" s="97">
        <f t="shared" si="45"/>
        <v>0.4</v>
      </c>
      <c r="EH22" s="5">
        <f t="shared" si="46"/>
        <v>1</v>
      </c>
      <c r="EI22" s="99">
        <f t="shared" si="47"/>
        <v>1.5551999999999996E-2</v>
      </c>
      <c r="EJ22" s="5">
        <f t="shared" si="48"/>
        <v>3</v>
      </c>
      <c r="EK22" s="99">
        <f t="shared" si="49"/>
        <v>0.6</v>
      </c>
      <c r="EL22" s="100">
        <f t="shared" si="50"/>
        <v>0.15</v>
      </c>
      <c r="EM22" s="100">
        <f t="shared" si="51"/>
        <v>0.25</v>
      </c>
      <c r="EN22" s="97">
        <f t="shared" si="52"/>
        <v>0.4</v>
      </c>
      <c r="EO22" s="5">
        <f t="shared" si="53"/>
        <v>1</v>
      </c>
      <c r="EP22" s="99">
        <f t="shared" si="54"/>
        <v>9.3311999999999978E-3</v>
      </c>
      <c r="EQ22" s="5">
        <f t="shared" si="55"/>
        <v>3</v>
      </c>
      <c r="ER22" s="99">
        <f t="shared" si="56"/>
        <v>0.6</v>
      </c>
      <c r="ES22" s="100">
        <f t="shared" si="57"/>
        <v>0.15</v>
      </c>
      <c r="ET22" s="100">
        <f t="shared" si="58"/>
        <v>0.25</v>
      </c>
      <c r="EU22" s="97">
        <f t="shared" si="59"/>
        <v>0.4</v>
      </c>
      <c r="EV22" s="5">
        <f t="shared" si="60"/>
        <v>1</v>
      </c>
      <c r="EW22" s="99">
        <f t="shared" si="61"/>
        <v>9.3311999999999978E-3</v>
      </c>
      <c r="EX22" s="5">
        <f t="shared" si="62"/>
        <v>3</v>
      </c>
      <c r="EY22" s="99">
        <f t="shared" si="63"/>
        <v>0.6</v>
      </c>
      <c r="EZ22" s="100">
        <f t="shared" si="64"/>
        <v>0</v>
      </c>
      <c r="FA22" s="100">
        <f t="shared" si="65"/>
        <v>0</v>
      </c>
      <c r="FB22" s="97">
        <f t="shared" si="66"/>
        <v>0</v>
      </c>
      <c r="FC22" s="5">
        <f t="shared" si="67"/>
        <v>1</v>
      </c>
      <c r="FD22" s="99">
        <f t="shared" si="68"/>
        <v>9.3311999999999978E-3</v>
      </c>
      <c r="FE22" s="5">
        <f t="shared" si="69"/>
        <v>3</v>
      </c>
      <c r="FF22" s="99">
        <f t="shared" si="70"/>
        <v>0.6</v>
      </c>
      <c r="FG22" s="100">
        <f t="shared" si="71"/>
        <v>0</v>
      </c>
      <c r="FH22" s="100">
        <f t="shared" si="72"/>
        <v>0</v>
      </c>
      <c r="FI22" s="97">
        <f t="shared" si="73"/>
        <v>0</v>
      </c>
      <c r="FJ22" s="5">
        <f t="shared" si="74"/>
        <v>1</v>
      </c>
      <c r="FK22" s="99">
        <f t="shared" si="75"/>
        <v>9.3311999999999978E-3</v>
      </c>
      <c r="FL22" s="5">
        <f t="shared" si="76"/>
        <v>3</v>
      </c>
      <c r="FM22" s="99">
        <f t="shared" si="77"/>
        <v>0.6</v>
      </c>
      <c r="FN22" s="100">
        <f t="shared" si="78"/>
        <v>0</v>
      </c>
      <c r="FO22" s="100">
        <f t="shared" si="79"/>
        <v>0</v>
      </c>
      <c r="FP22" s="97">
        <f t="shared" si="80"/>
        <v>0</v>
      </c>
      <c r="FQ22" s="5">
        <f t="shared" si="81"/>
        <v>1</v>
      </c>
      <c r="FR22" s="99">
        <f t="shared" si="82"/>
        <v>9.3311999999999978E-3</v>
      </c>
      <c r="FS22" s="5">
        <f t="shared" si="83"/>
        <v>3</v>
      </c>
      <c r="FT22" s="99">
        <f t="shared" si="84"/>
        <v>0.6</v>
      </c>
      <c r="FU22" s="100">
        <f t="shared" si="85"/>
        <v>0</v>
      </c>
      <c r="FV22" s="100">
        <f t="shared" si="86"/>
        <v>0</v>
      </c>
      <c r="FW22" s="97">
        <f t="shared" si="87"/>
        <v>0</v>
      </c>
      <c r="FX22" s="5">
        <f t="shared" si="88"/>
        <v>1</v>
      </c>
      <c r="FY22" s="99">
        <f t="shared" si="89"/>
        <v>9.3311999999999978E-3</v>
      </c>
      <c r="FZ22" s="5">
        <f t="shared" si="90"/>
        <v>3</v>
      </c>
      <c r="GA22" s="99">
        <f t="shared" si="91"/>
        <v>0.6</v>
      </c>
      <c r="GB22" s="100">
        <f t="shared" si="92"/>
        <v>0</v>
      </c>
      <c r="GC22" s="100">
        <f t="shared" si="93"/>
        <v>0</v>
      </c>
      <c r="GD22" s="97">
        <f t="shared" si="94"/>
        <v>0</v>
      </c>
      <c r="GE22" s="5">
        <f t="shared" si="95"/>
        <v>1</v>
      </c>
      <c r="GF22" s="99">
        <f t="shared" si="96"/>
        <v>9.3311999999999978E-3</v>
      </c>
      <c r="GG22" s="5">
        <f t="shared" si="97"/>
        <v>3</v>
      </c>
      <c r="GH22" s="99">
        <f t="shared" si="98"/>
        <v>0.6</v>
      </c>
      <c r="GI22" s="99">
        <f t="shared" si="99"/>
        <v>0.6</v>
      </c>
    </row>
    <row r="23" spans="1:191" ht="37.5" customHeight="1">
      <c r="A23" s="82">
        <v>15</v>
      </c>
      <c r="B23" s="85" t="s">
        <v>67</v>
      </c>
      <c r="C23" s="85" t="s">
        <v>751</v>
      </c>
      <c r="D23" s="193" t="s">
        <v>304</v>
      </c>
      <c r="E23" s="85" t="s">
        <v>409</v>
      </c>
      <c r="F23" s="124" t="s">
        <v>572</v>
      </c>
      <c r="G23" s="85" t="s">
        <v>283</v>
      </c>
      <c r="H23" s="85" t="s">
        <v>330</v>
      </c>
      <c r="I23" s="86" t="s">
        <v>298</v>
      </c>
      <c r="J23" s="86" t="s">
        <v>69</v>
      </c>
      <c r="K23" s="86" t="s">
        <v>286</v>
      </c>
      <c r="L23" s="86" t="s">
        <v>286</v>
      </c>
      <c r="M23" s="86" t="s">
        <v>286</v>
      </c>
      <c r="N23" s="86" t="s">
        <v>286</v>
      </c>
      <c r="O23" s="86" t="s">
        <v>286</v>
      </c>
      <c r="P23" s="86" t="s">
        <v>286</v>
      </c>
      <c r="Q23" s="86" t="s">
        <v>286</v>
      </c>
      <c r="R23" s="86" t="s">
        <v>286</v>
      </c>
      <c r="S23" s="86" t="s">
        <v>69</v>
      </c>
      <c r="T23" s="86" t="s">
        <v>286</v>
      </c>
      <c r="U23" s="86" t="s">
        <v>69</v>
      </c>
      <c r="V23" s="86" t="s">
        <v>286</v>
      </c>
      <c r="W23" s="86" t="s">
        <v>286</v>
      </c>
      <c r="X23" s="86" t="s">
        <v>286</v>
      </c>
      <c r="Y23" s="86" t="s">
        <v>286</v>
      </c>
      <c r="Z23" s="86" t="s">
        <v>286</v>
      </c>
      <c r="AA23" s="86" t="s">
        <v>286</v>
      </c>
      <c r="AB23" s="86" t="s">
        <v>286</v>
      </c>
      <c r="AC23" s="88" t="str">
        <f t="shared" si="0"/>
        <v>1 - Muy Baja</v>
      </c>
      <c r="AD23" s="89">
        <f t="shared" si="1"/>
        <v>0.2</v>
      </c>
      <c r="AE23" s="88" t="str">
        <f t="shared" si="100"/>
        <v>3 - Moderado</v>
      </c>
      <c r="AF23" s="89">
        <f t="shared" si="2"/>
        <v>0.6</v>
      </c>
      <c r="AG23" s="82" t="str">
        <f t="shared" si="3"/>
        <v>BAJO</v>
      </c>
      <c r="AH23" s="89">
        <f t="shared" si="4"/>
        <v>0.12</v>
      </c>
      <c r="AI23" s="85" t="s">
        <v>752</v>
      </c>
      <c r="AJ23" s="85" t="s">
        <v>711</v>
      </c>
      <c r="AK23" s="85" t="s">
        <v>735</v>
      </c>
      <c r="AL23" s="85" t="s">
        <v>735</v>
      </c>
      <c r="AM23" s="47" t="s">
        <v>291</v>
      </c>
      <c r="AN23" s="91" t="s">
        <v>292</v>
      </c>
      <c r="AO23" s="91" t="s">
        <v>293</v>
      </c>
      <c r="AP23" s="47" t="s">
        <v>294</v>
      </c>
      <c r="AQ23" s="47" t="s">
        <v>291</v>
      </c>
      <c r="AR23" s="91" t="s">
        <v>292</v>
      </c>
      <c r="AS23" s="91" t="s">
        <v>293</v>
      </c>
      <c r="AT23" s="47" t="s">
        <v>294</v>
      </c>
      <c r="AU23" s="47" t="s">
        <v>291</v>
      </c>
      <c r="AV23" s="91" t="s">
        <v>292</v>
      </c>
      <c r="AW23" s="91" t="s">
        <v>293</v>
      </c>
      <c r="AX23" s="47" t="s">
        <v>294</v>
      </c>
      <c r="AY23" s="47" t="s">
        <v>291</v>
      </c>
      <c r="AZ23" s="91" t="s">
        <v>292</v>
      </c>
      <c r="BA23" s="91" t="s">
        <v>293</v>
      </c>
      <c r="BB23" s="47" t="s">
        <v>294</v>
      </c>
      <c r="BC23" s="47" t="s">
        <v>291</v>
      </c>
      <c r="BD23" s="91" t="s">
        <v>292</v>
      </c>
      <c r="BE23" s="91" t="s">
        <v>293</v>
      </c>
      <c r="BF23" s="47" t="s">
        <v>294</v>
      </c>
      <c r="BG23" s="47" t="s">
        <v>291</v>
      </c>
      <c r="BH23" s="91" t="s">
        <v>292</v>
      </c>
      <c r="BI23" s="91" t="s">
        <v>293</v>
      </c>
      <c r="BJ23" s="47" t="s">
        <v>294</v>
      </c>
      <c r="BK23" s="47" t="s">
        <v>291</v>
      </c>
      <c r="BL23" s="91" t="s">
        <v>292</v>
      </c>
      <c r="BM23" s="91" t="s">
        <v>293</v>
      </c>
      <c r="BN23" s="47" t="s">
        <v>294</v>
      </c>
      <c r="BO23" s="47"/>
      <c r="BP23" s="91"/>
      <c r="BQ23" s="91"/>
      <c r="BR23" s="47"/>
      <c r="BS23" s="47"/>
      <c r="BT23" s="91"/>
      <c r="BU23" s="91"/>
      <c r="BV23" s="47"/>
      <c r="BW23" s="47"/>
      <c r="BX23" s="91"/>
      <c r="BY23" s="91"/>
      <c r="BZ23" s="47"/>
      <c r="CA23" s="47"/>
      <c r="CB23" s="91"/>
      <c r="CC23" s="91"/>
      <c r="CD23" s="47"/>
      <c r="CE23" s="47"/>
      <c r="CF23" s="91"/>
      <c r="CG23" s="91"/>
      <c r="CH23" s="47"/>
      <c r="CI23" s="91"/>
      <c r="CJ23" s="91"/>
      <c r="CK23" s="47"/>
      <c r="CL23" s="92" t="str">
        <f t="shared" si="5"/>
        <v>1 - Muy Baja</v>
      </c>
      <c r="CM23" s="93">
        <f t="shared" si="6"/>
        <v>0.12</v>
      </c>
      <c r="CN23" s="92" t="str">
        <f t="shared" si="7"/>
        <v>3 - Moderado</v>
      </c>
      <c r="CO23" s="93">
        <f t="shared" si="8"/>
        <v>0.36</v>
      </c>
      <c r="CP23" s="94" t="str">
        <f t="shared" si="101"/>
        <v>BAJO</v>
      </c>
      <c r="CQ23" s="89">
        <f t="shared" si="9"/>
        <v>4.3199999999999995E-2</v>
      </c>
      <c r="CR23" s="194" t="s">
        <v>300</v>
      </c>
      <c r="CS23" s="94">
        <f t="shared" si="10"/>
        <v>0.1</v>
      </c>
      <c r="CT23" s="47"/>
      <c r="CU23" s="47" t="s">
        <v>714</v>
      </c>
      <c r="CV23" s="4" t="s">
        <v>715</v>
      </c>
      <c r="CW23" s="96"/>
      <c r="CX23" s="97">
        <f t="shared" si="11"/>
        <v>3</v>
      </c>
      <c r="CY23" s="98">
        <f t="shared" si="12"/>
        <v>3</v>
      </c>
      <c r="CZ23" s="97" t="str">
        <f t="shared" si="13"/>
        <v>Moderado</v>
      </c>
      <c r="DA23" s="99">
        <f t="shared" si="14"/>
        <v>0.6</v>
      </c>
      <c r="DB23" s="100">
        <f t="shared" si="15"/>
        <v>0.15</v>
      </c>
      <c r="DC23" s="100">
        <f t="shared" si="16"/>
        <v>0.25</v>
      </c>
      <c r="DD23" s="97">
        <f t="shared" si="17"/>
        <v>0.4</v>
      </c>
      <c r="DE23" s="5">
        <f t="shared" si="18"/>
        <v>1</v>
      </c>
      <c r="DF23" s="99">
        <f t="shared" si="19"/>
        <v>0.12</v>
      </c>
      <c r="DG23" s="5">
        <f t="shared" si="20"/>
        <v>3</v>
      </c>
      <c r="DH23" s="5"/>
      <c r="DI23" s="99">
        <f t="shared" si="21"/>
        <v>0.6</v>
      </c>
      <c r="DJ23" s="100">
        <f t="shared" si="22"/>
        <v>0.15</v>
      </c>
      <c r="DK23" s="100">
        <f t="shared" si="23"/>
        <v>0.25</v>
      </c>
      <c r="DL23" s="97">
        <f t="shared" si="24"/>
        <v>0.4</v>
      </c>
      <c r="DM23" s="5">
        <f t="shared" si="25"/>
        <v>1</v>
      </c>
      <c r="DN23" s="99">
        <f t="shared" si="26"/>
        <v>7.1999999999999995E-2</v>
      </c>
      <c r="DO23" s="5">
        <f t="shared" si="27"/>
        <v>3</v>
      </c>
      <c r="DP23" s="99">
        <f t="shared" si="28"/>
        <v>0.6</v>
      </c>
      <c r="DQ23" s="100">
        <f t="shared" si="29"/>
        <v>0.15</v>
      </c>
      <c r="DR23" s="100">
        <f t="shared" si="30"/>
        <v>0.25</v>
      </c>
      <c r="DS23" s="97">
        <f t="shared" si="31"/>
        <v>0.4</v>
      </c>
      <c r="DT23" s="5">
        <f t="shared" si="32"/>
        <v>1</v>
      </c>
      <c r="DU23" s="99">
        <f t="shared" si="33"/>
        <v>4.3199999999999995E-2</v>
      </c>
      <c r="DV23" s="5">
        <f t="shared" si="34"/>
        <v>3</v>
      </c>
      <c r="DW23" s="99">
        <f t="shared" si="35"/>
        <v>0.6</v>
      </c>
      <c r="DX23" s="100">
        <f t="shared" si="36"/>
        <v>0.15</v>
      </c>
      <c r="DY23" s="100">
        <f t="shared" si="37"/>
        <v>0.25</v>
      </c>
      <c r="DZ23" s="97">
        <f t="shared" si="38"/>
        <v>0.4</v>
      </c>
      <c r="EA23" s="5">
        <f t="shared" si="39"/>
        <v>1</v>
      </c>
      <c r="EB23" s="99">
        <f t="shared" si="40"/>
        <v>2.5919999999999995E-2</v>
      </c>
      <c r="EC23" s="5">
        <f t="shared" si="41"/>
        <v>3</v>
      </c>
      <c r="ED23" s="99">
        <f t="shared" si="42"/>
        <v>0.6</v>
      </c>
      <c r="EE23" s="100">
        <f t="shared" si="43"/>
        <v>0.15</v>
      </c>
      <c r="EF23" s="100">
        <f t="shared" si="44"/>
        <v>0.25</v>
      </c>
      <c r="EG23" s="97">
        <f t="shared" si="45"/>
        <v>0.4</v>
      </c>
      <c r="EH23" s="5">
        <f t="shared" si="46"/>
        <v>1</v>
      </c>
      <c r="EI23" s="99">
        <f t="shared" si="47"/>
        <v>1.5551999999999996E-2</v>
      </c>
      <c r="EJ23" s="5">
        <f t="shared" si="48"/>
        <v>3</v>
      </c>
      <c r="EK23" s="99">
        <f t="shared" si="49"/>
        <v>0.6</v>
      </c>
      <c r="EL23" s="100">
        <f t="shared" si="50"/>
        <v>0.15</v>
      </c>
      <c r="EM23" s="100">
        <f t="shared" si="51"/>
        <v>0.25</v>
      </c>
      <c r="EN23" s="97">
        <f t="shared" si="52"/>
        <v>0.4</v>
      </c>
      <c r="EO23" s="5">
        <f t="shared" si="53"/>
        <v>1</v>
      </c>
      <c r="EP23" s="99">
        <f t="shared" si="54"/>
        <v>9.3311999999999978E-3</v>
      </c>
      <c r="EQ23" s="5">
        <f t="shared" si="55"/>
        <v>3</v>
      </c>
      <c r="ER23" s="99">
        <f t="shared" si="56"/>
        <v>0.6</v>
      </c>
      <c r="ES23" s="100">
        <f t="shared" si="57"/>
        <v>0.15</v>
      </c>
      <c r="ET23" s="100">
        <f t="shared" si="58"/>
        <v>0.25</v>
      </c>
      <c r="EU23" s="97">
        <f t="shared" si="59"/>
        <v>0.4</v>
      </c>
      <c r="EV23" s="5">
        <f t="shared" si="60"/>
        <v>1</v>
      </c>
      <c r="EW23" s="99">
        <f t="shared" si="61"/>
        <v>9.3311999999999978E-3</v>
      </c>
      <c r="EX23" s="5">
        <f t="shared" si="62"/>
        <v>3</v>
      </c>
      <c r="EY23" s="99">
        <f t="shared" si="63"/>
        <v>0.6</v>
      </c>
      <c r="EZ23" s="100">
        <f t="shared" si="64"/>
        <v>0</v>
      </c>
      <c r="FA23" s="100">
        <f t="shared" si="65"/>
        <v>0</v>
      </c>
      <c r="FB23" s="97">
        <f t="shared" si="66"/>
        <v>0</v>
      </c>
      <c r="FC23" s="5">
        <f t="shared" si="67"/>
        <v>1</v>
      </c>
      <c r="FD23" s="99">
        <f t="shared" si="68"/>
        <v>9.3311999999999978E-3</v>
      </c>
      <c r="FE23" s="5">
        <f t="shared" si="69"/>
        <v>3</v>
      </c>
      <c r="FF23" s="99">
        <f t="shared" si="70"/>
        <v>0.6</v>
      </c>
      <c r="FG23" s="100">
        <f t="shared" si="71"/>
        <v>0</v>
      </c>
      <c r="FH23" s="100">
        <f t="shared" si="72"/>
        <v>0</v>
      </c>
      <c r="FI23" s="97">
        <f t="shared" si="73"/>
        <v>0</v>
      </c>
      <c r="FJ23" s="5">
        <f t="shared" si="74"/>
        <v>1</v>
      </c>
      <c r="FK23" s="99">
        <f t="shared" si="75"/>
        <v>9.3311999999999978E-3</v>
      </c>
      <c r="FL23" s="5">
        <f t="shared" si="76"/>
        <v>3</v>
      </c>
      <c r="FM23" s="99">
        <f t="shared" si="77"/>
        <v>0.6</v>
      </c>
      <c r="FN23" s="100">
        <f t="shared" si="78"/>
        <v>0</v>
      </c>
      <c r="FO23" s="100">
        <f t="shared" si="79"/>
        <v>0</v>
      </c>
      <c r="FP23" s="97">
        <f t="shared" si="80"/>
        <v>0</v>
      </c>
      <c r="FQ23" s="5">
        <f t="shared" si="81"/>
        <v>1</v>
      </c>
      <c r="FR23" s="99">
        <f t="shared" si="82"/>
        <v>9.3311999999999978E-3</v>
      </c>
      <c r="FS23" s="5">
        <f t="shared" si="83"/>
        <v>3</v>
      </c>
      <c r="FT23" s="99">
        <f t="shared" si="84"/>
        <v>0.6</v>
      </c>
      <c r="FU23" s="100">
        <f t="shared" si="85"/>
        <v>0</v>
      </c>
      <c r="FV23" s="100">
        <f t="shared" si="86"/>
        <v>0</v>
      </c>
      <c r="FW23" s="97">
        <f t="shared" si="87"/>
        <v>0</v>
      </c>
      <c r="FX23" s="5">
        <f t="shared" si="88"/>
        <v>1</v>
      </c>
      <c r="FY23" s="99">
        <f t="shared" si="89"/>
        <v>9.3311999999999978E-3</v>
      </c>
      <c r="FZ23" s="5">
        <f t="shared" si="90"/>
        <v>3</v>
      </c>
      <c r="GA23" s="99">
        <f t="shared" si="91"/>
        <v>0.6</v>
      </c>
      <c r="GB23" s="100">
        <f t="shared" si="92"/>
        <v>0</v>
      </c>
      <c r="GC23" s="100">
        <f t="shared" si="93"/>
        <v>0</v>
      </c>
      <c r="GD23" s="97">
        <f t="shared" si="94"/>
        <v>0</v>
      </c>
      <c r="GE23" s="5">
        <f t="shared" si="95"/>
        <v>1</v>
      </c>
      <c r="GF23" s="99">
        <f t="shared" si="96"/>
        <v>9.3311999999999978E-3</v>
      </c>
      <c r="GG23" s="5">
        <f t="shared" si="97"/>
        <v>3</v>
      </c>
      <c r="GH23" s="99">
        <f t="shared" si="98"/>
        <v>0.6</v>
      </c>
      <c r="GI23" s="99">
        <f t="shared" si="99"/>
        <v>0.6</v>
      </c>
    </row>
    <row r="24" spans="1:191" ht="37.5" customHeight="1">
      <c r="A24" s="82">
        <v>16</v>
      </c>
      <c r="B24" s="85" t="s">
        <v>67</v>
      </c>
      <c r="C24" s="85" t="s">
        <v>753</v>
      </c>
      <c r="D24" s="193" t="s">
        <v>280</v>
      </c>
      <c r="E24" s="85" t="s">
        <v>409</v>
      </c>
      <c r="F24" s="124" t="s">
        <v>282</v>
      </c>
      <c r="G24" s="85" t="s">
        <v>283</v>
      </c>
      <c r="H24" s="85" t="s">
        <v>330</v>
      </c>
      <c r="I24" s="86" t="s">
        <v>315</v>
      </c>
      <c r="J24" s="86" t="s">
        <v>69</v>
      </c>
      <c r="K24" s="86" t="s">
        <v>286</v>
      </c>
      <c r="L24" s="86" t="s">
        <v>286</v>
      </c>
      <c r="M24" s="86" t="s">
        <v>286</v>
      </c>
      <c r="N24" s="86" t="s">
        <v>286</v>
      </c>
      <c r="O24" s="86" t="s">
        <v>286</v>
      </c>
      <c r="P24" s="86" t="s">
        <v>286</v>
      </c>
      <c r="Q24" s="86" t="s">
        <v>286</v>
      </c>
      <c r="R24" s="86" t="s">
        <v>286</v>
      </c>
      <c r="S24" s="86" t="s">
        <v>69</v>
      </c>
      <c r="T24" s="86" t="s">
        <v>286</v>
      </c>
      <c r="U24" s="86" t="s">
        <v>69</v>
      </c>
      <c r="V24" s="86" t="s">
        <v>286</v>
      </c>
      <c r="W24" s="86" t="s">
        <v>286</v>
      </c>
      <c r="X24" s="86" t="s">
        <v>286</v>
      </c>
      <c r="Y24" s="86" t="s">
        <v>286</v>
      </c>
      <c r="Z24" s="86" t="s">
        <v>286</v>
      </c>
      <c r="AA24" s="86" t="s">
        <v>286</v>
      </c>
      <c r="AB24" s="86" t="s">
        <v>286</v>
      </c>
      <c r="AC24" s="88" t="str">
        <f t="shared" si="0"/>
        <v>2 - Baja</v>
      </c>
      <c r="AD24" s="89">
        <f t="shared" si="1"/>
        <v>0.4</v>
      </c>
      <c r="AE24" s="88" t="str">
        <f t="shared" si="100"/>
        <v>3 - Moderado</v>
      </c>
      <c r="AF24" s="89">
        <f t="shared" si="2"/>
        <v>0.6</v>
      </c>
      <c r="AG24" s="82" t="str">
        <f t="shared" si="3"/>
        <v>MODERADO</v>
      </c>
      <c r="AH24" s="89">
        <f t="shared" si="4"/>
        <v>0.24</v>
      </c>
      <c r="AI24" s="85" t="s">
        <v>754</v>
      </c>
      <c r="AJ24" s="85" t="s">
        <v>711</v>
      </c>
      <c r="AK24" s="85" t="s">
        <v>735</v>
      </c>
      <c r="AL24" s="85" t="s">
        <v>735</v>
      </c>
      <c r="AM24" s="47" t="s">
        <v>291</v>
      </c>
      <c r="AN24" s="91" t="s">
        <v>292</v>
      </c>
      <c r="AO24" s="91" t="s">
        <v>293</v>
      </c>
      <c r="AP24" s="47" t="s">
        <v>294</v>
      </c>
      <c r="AQ24" s="47" t="s">
        <v>291</v>
      </c>
      <c r="AR24" s="91" t="s">
        <v>292</v>
      </c>
      <c r="AS24" s="91" t="s">
        <v>293</v>
      </c>
      <c r="AT24" s="47" t="s">
        <v>294</v>
      </c>
      <c r="AU24" s="47" t="s">
        <v>291</v>
      </c>
      <c r="AV24" s="91" t="s">
        <v>292</v>
      </c>
      <c r="AW24" s="91" t="s">
        <v>293</v>
      </c>
      <c r="AX24" s="47" t="s">
        <v>294</v>
      </c>
      <c r="AY24" s="47" t="s">
        <v>291</v>
      </c>
      <c r="AZ24" s="91" t="s">
        <v>292</v>
      </c>
      <c r="BA24" s="91" t="s">
        <v>293</v>
      </c>
      <c r="BB24" s="47" t="s">
        <v>294</v>
      </c>
      <c r="BC24" s="47" t="s">
        <v>291</v>
      </c>
      <c r="BD24" s="91" t="s">
        <v>292</v>
      </c>
      <c r="BE24" s="91" t="s">
        <v>293</v>
      </c>
      <c r="BF24" s="47" t="s">
        <v>294</v>
      </c>
      <c r="BG24" s="47" t="s">
        <v>291</v>
      </c>
      <c r="BH24" s="91" t="s">
        <v>292</v>
      </c>
      <c r="BI24" s="91" t="s">
        <v>293</v>
      </c>
      <c r="BJ24" s="47" t="s">
        <v>294</v>
      </c>
      <c r="BK24" s="47" t="s">
        <v>296</v>
      </c>
      <c r="BL24" s="91" t="s">
        <v>292</v>
      </c>
      <c r="BM24" s="91" t="s">
        <v>293</v>
      </c>
      <c r="BN24" s="47" t="s">
        <v>294</v>
      </c>
      <c r="BO24" s="47"/>
      <c r="BP24" s="91"/>
      <c r="BQ24" s="91"/>
      <c r="BR24" s="47"/>
      <c r="BS24" s="47"/>
      <c r="BT24" s="91"/>
      <c r="BU24" s="91"/>
      <c r="BV24" s="47"/>
      <c r="BW24" s="47"/>
      <c r="BX24" s="91"/>
      <c r="BY24" s="91"/>
      <c r="BZ24" s="47"/>
      <c r="CA24" s="47"/>
      <c r="CB24" s="91"/>
      <c r="CC24" s="91"/>
      <c r="CD24" s="47"/>
      <c r="CE24" s="47"/>
      <c r="CF24" s="91"/>
      <c r="CG24" s="91"/>
      <c r="CH24" s="47"/>
      <c r="CI24" s="91"/>
      <c r="CJ24" s="91"/>
      <c r="CK24" s="47"/>
      <c r="CL24" s="92" t="str">
        <f t="shared" si="5"/>
        <v>1 - Muy Baja</v>
      </c>
      <c r="CM24" s="93">
        <f t="shared" si="6"/>
        <v>0.24</v>
      </c>
      <c r="CN24" s="92" t="str">
        <f t="shared" si="7"/>
        <v>3 - Moderado</v>
      </c>
      <c r="CO24" s="93">
        <f t="shared" si="8"/>
        <v>0.36</v>
      </c>
      <c r="CP24" s="94" t="str">
        <f t="shared" si="101"/>
        <v>BAJO</v>
      </c>
      <c r="CQ24" s="89">
        <f t="shared" si="9"/>
        <v>8.6399999999999991E-2</v>
      </c>
      <c r="CR24" s="194" t="s">
        <v>722</v>
      </c>
      <c r="CS24" s="94">
        <f t="shared" si="10"/>
        <v>0.1</v>
      </c>
      <c r="CT24" s="47"/>
      <c r="CU24" s="47" t="s">
        <v>714</v>
      </c>
      <c r="CV24" s="4" t="s">
        <v>715</v>
      </c>
      <c r="CW24" s="96"/>
      <c r="CX24" s="97">
        <f t="shared" si="11"/>
        <v>3</v>
      </c>
      <c r="CY24" s="98">
        <f t="shared" si="12"/>
        <v>3</v>
      </c>
      <c r="CZ24" s="97" t="str">
        <f t="shared" si="13"/>
        <v>Moderado</v>
      </c>
      <c r="DA24" s="99">
        <f t="shared" si="14"/>
        <v>0.6</v>
      </c>
      <c r="DB24" s="100">
        <f t="shared" si="15"/>
        <v>0.15</v>
      </c>
      <c r="DC24" s="100">
        <f t="shared" si="16"/>
        <v>0.25</v>
      </c>
      <c r="DD24" s="97">
        <f t="shared" si="17"/>
        <v>0.4</v>
      </c>
      <c r="DE24" s="5">
        <f t="shared" si="18"/>
        <v>2</v>
      </c>
      <c r="DF24" s="99">
        <f t="shared" si="19"/>
        <v>0.24</v>
      </c>
      <c r="DG24" s="5">
        <f t="shared" si="20"/>
        <v>3</v>
      </c>
      <c r="DH24" s="5"/>
      <c r="DI24" s="99">
        <f t="shared" si="21"/>
        <v>0.6</v>
      </c>
      <c r="DJ24" s="100">
        <f t="shared" si="22"/>
        <v>0.15</v>
      </c>
      <c r="DK24" s="100">
        <f t="shared" si="23"/>
        <v>0.25</v>
      </c>
      <c r="DL24" s="97">
        <f t="shared" si="24"/>
        <v>0.4</v>
      </c>
      <c r="DM24" s="5">
        <f t="shared" si="25"/>
        <v>1</v>
      </c>
      <c r="DN24" s="99">
        <f t="shared" si="26"/>
        <v>0.14399999999999999</v>
      </c>
      <c r="DO24" s="5">
        <f t="shared" si="27"/>
        <v>3</v>
      </c>
      <c r="DP24" s="99">
        <f t="shared" si="28"/>
        <v>0.6</v>
      </c>
      <c r="DQ24" s="100">
        <f t="shared" si="29"/>
        <v>0.15</v>
      </c>
      <c r="DR24" s="100">
        <f t="shared" si="30"/>
        <v>0.25</v>
      </c>
      <c r="DS24" s="97">
        <f t="shared" si="31"/>
        <v>0.4</v>
      </c>
      <c r="DT24" s="5">
        <f t="shared" si="32"/>
        <v>1</v>
      </c>
      <c r="DU24" s="99">
        <f t="shared" si="33"/>
        <v>8.6399999999999991E-2</v>
      </c>
      <c r="DV24" s="5">
        <f t="shared" si="34"/>
        <v>3</v>
      </c>
      <c r="DW24" s="99">
        <f t="shared" si="35"/>
        <v>0.6</v>
      </c>
      <c r="DX24" s="100">
        <f t="shared" si="36"/>
        <v>0.15</v>
      </c>
      <c r="DY24" s="100">
        <f t="shared" si="37"/>
        <v>0.25</v>
      </c>
      <c r="DZ24" s="97">
        <f t="shared" si="38"/>
        <v>0.4</v>
      </c>
      <c r="EA24" s="5">
        <f t="shared" si="39"/>
        <v>1</v>
      </c>
      <c r="EB24" s="99">
        <f t="shared" si="40"/>
        <v>5.183999999999999E-2</v>
      </c>
      <c r="EC24" s="5">
        <f t="shared" si="41"/>
        <v>3</v>
      </c>
      <c r="ED24" s="99">
        <f t="shared" si="42"/>
        <v>0.6</v>
      </c>
      <c r="EE24" s="100">
        <f t="shared" si="43"/>
        <v>0.15</v>
      </c>
      <c r="EF24" s="100">
        <f t="shared" si="44"/>
        <v>0.25</v>
      </c>
      <c r="EG24" s="97">
        <f t="shared" si="45"/>
        <v>0.4</v>
      </c>
      <c r="EH24" s="5">
        <f t="shared" si="46"/>
        <v>1</v>
      </c>
      <c r="EI24" s="99">
        <f t="shared" si="47"/>
        <v>3.1103999999999993E-2</v>
      </c>
      <c r="EJ24" s="5">
        <f t="shared" si="48"/>
        <v>3</v>
      </c>
      <c r="EK24" s="99">
        <f t="shared" si="49"/>
        <v>0.6</v>
      </c>
      <c r="EL24" s="100">
        <f t="shared" si="50"/>
        <v>0.15</v>
      </c>
      <c r="EM24" s="100">
        <f t="shared" si="51"/>
        <v>0.25</v>
      </c>
      <c r="EN24" s="97">
        <f t="shared" si="52"/>
        <v>0.4</v>
      </c>
      <c r="EO24" s="5">
        <f t="shared" si="53"/>
        <v>1</v>
      </c>
      <c r="EP24" s="99">
        <f t="shared" si="54"/>
        <v>1.8662399999999996E-2</v>
      </c>
      <c r="EQ24" s="5">
        <f t="shared" si="55"/>
        <v>3</v>
      </c>
      <c r="ER24" s="99">
        <f t="shared" si="56"/>
        <v>0.6</v>
      </c>
      <c r="ES24" s="100">
        <f t="shared" si="57"/>
        <v>0.15</v>
      </c>
      <c r="ET24" s="100">
        <f t="shared" si="58"/>
        <v>0.25</v>
      </c>
      <c r="EU24" s="97">
        <f t="shared" si="59"/>
        <v>0.4</v>
      </c>
      <c r="EV24" s="5">
        <f t="shared" si="60"/>
        <v>1</v>
      </c>
      <c r="EW24" s="99">
        <f t="shared" si="61"/>
        <v>1.8662399999999996E-2</v>
      </c>
      <c r="EX24" s="5">
        <f t="shared" si="62"/>
        <v>3</v>
      </c>
      <c r="EY24" s="99">
        <f t="shared" si="63"/>
        <v>0.6</v>
      </c>
      <c r="EZ24" s="100">
        <f t="shared" si="64"/>
        <v>0</v>
      </c>
      <c r="FA24" s="100">
        <f t="shared" si="65"/>
        <v>0</v>
      </c>
      <c r="FB24" s="97">
        <f t="shared" si="66"/>
        <v>0</v>
      </c>
      <c r="FC24" s="5">
        <f t="shared" si="67"/>
        <v>1</v>
      </c>
      <c r="FD24" s="99">
        <f t="shared" si="68"/>
        <v>1.8662399999999996E-2</v>
      </c>
      <c r="FE24" s="5">
        <f t="shared" si="69"/>
        <v>3</v>
      </c>
      <c r="FF24" s="99">
        <f t="shared" si="70"/>
        <v>0.6</v>
      </c>
      <c r="FG24" s="100">
        <f t="shared" si="71"/>
        <v>0</v>
      </c>
      <c r="FH24" s="100">
        <f t="shared" si="72"/>
        <v>0</v>
      </c>
      <c r="FI24" s="97">
        <f t="shared" si="73"/>
        <v>0</v>
      </c>
      <c r="FJ24" s="5">
        <f t="shared" si="74"/>
        <v>1</v>
      </c>
      <c r="FK24" s="99">
        <f t="shared" si="75"/>
        <v>1.8662399999999996E-2</v>
      </c>
      <c r="FL24" s="5">
        <f t="shared" si="76"/>
        <v>3</v>
      </c>
      <c r="FM24" s="99">
        <f t="shared" si="77"/>
        <v>0.6</v>
      </c>
      <c r="FN24" s="100">
        <f t="shared" si="78"/>
        <v>0</v>
      </c>
      <c r="FO24" s="100">
        <f t="shared" si="79"/>
        <v>0</v>
      </c>
      <c r="FP24" s="97">
        <f t="shared" si="80"/>
        <v>0</v>
      </c>
      <c r="FQ24" s="5">
        <f t="shared" si="81"/>
        <v>1</v>
      </c>
      <c r="FR24" s="99">
        <f t="shared" si="82"/>
        <v>1.8662399999999996E-2</v>
      </c>
      <c r="FS24" s="5">
        <f t="shared" si="83"/>
        <v>3</v>
      </c>
      <c r="FT24" s="99">
        <f t="shared" si="84"/>
        <v>0.6</v>
      </c>
      <c r="FU24" s="100">
        <f t="shared" si="85"/>
        <v>0</v>
      </c>
      <c r="FV24" s="100">
        <f t="shared" si="86"/>
        <v>0</v>
      </c>
      <c r="FW24" s="97">
        <f t="shared" si="87"/>
        <v>0</v>
      </c>
      <c r="FX24" s="5">
        <f t="shared" si="88"/>
        <v>1</v>
      </c>
      <c r="FY24" s="99">
        <f t="shared" si="89"/>
        <v>1.8662399999999996E-2</v>
      </c>
      <c r="FZ24" s="5">
        <f t="shared" si="90"/>
        <v>3</v>
      </c>
      <c r="GA24" s="99">
        <f t="shared" si="91"/>
        <v>0.6</v>
      </c>
      <c r="GB24" s="100">
        <f t="shared" si="92"/>
        <v>0</v>
      </c>
      <c r="GC24" s="100">
        <f t="shared" si="93"/>
        <v>0</v>
      </c>
      <c r="GD24" s="97">
        <f t="shared" si="94"/>
        <v>0</v>
      </c>
      <c r="GE24" s="5">
        <f t="shared" si="95"/>
        <v>1</v>
      </c>
      <c r="GF24" s="99">
        <f t="shared" si="96"/>
        <v>1.8662399999999996E-2</v>
      </c>
      <c r="GG24" s="5">
        <f t="shared" si="97"/>
        <v>3</v>
      </c>
      <c r="GH24" s="99">
        <f t="shared" si="98"/>
        <v>0.6</v>
      </c>
      <c r="GI24" s="99">
        <f t="shared" si="99"/>
        <v>0.6</v>
      </c>
    </row>
    <row r="25" spans="1:191" ht="37.5" customHeight="1">
      <c r="A25" s="82">
        <v>17</v>
      </c>
      <c r="B25" s="85" t="s">
        <v>67</v>
      </c>
      <c r="C25" s="85" t="s">
        <v>755</v>
      </c>
      <c r="D25" s="193" t="s">
        <v>304</v>
      </c>
      <c r="E25" s="85" t="s">
        <v>409</v>
      </c>
      <c r="F25" s="124" t="s">
        <v>572</v>
      </c>
      <c r="G25" s="85" t="s">
        <v>283</v>
      </c>
      <c r="H25" s="85" t="s">
        <v>330</v>
      </c>
      <c r="I25" s="86" t="s">
        <v>298</v>
      </c>
      <c r="J25" s="86" t="s">
        <v>69</v>
      </c>
      <c r="K25" s="86" t="s">
        <v>286</v>
      </c>
      <c r="L25" s="86" t="s">
        <v>286</v>
      </c>
      <c r="M25" s="86" t="s">
        <v>286</v>
      </c>
      <c r="N25" s="86" t="s">
        <v>286</v>
      </c>
      <c r="O25" s="86" t="s">
        <v>286</v>
      </c>
      <c r="P25" s="86" t="s">
        <v>286</v>
      </c>
      <c r="Q25" s="86" t="s">
        <v>286</v>
      </c>
      <c r="R25" s="86" t="s">
        <v>286</v>
      </c>
      <c r="S25" s="86" t="s">
        <v>69</v>
      </c>
      <c r="T25" s="86" t="s">
        <v>286</v>
      </c>
      <c r="U25" s="86" t="s">
        <v>69</v>
      </c>
      <c r="V25" s="86" t="s">
        <v>286</v>
      </c>
      <c r="W25" s="86" t="s">
        <v>286</v>
      </c>
      <c r="X25" s="86" t="s">
        <v>286</v>
      </c>
      <c r="Y25" s="86" t="s">
        <v>286</v>
      </c>
      <c r="Z25" s="86" t="s">
        <v>286</v>
      </c>
      <c r="AA25" s="86" t="s">
        <v>286</v>
      </c>
      <c r="AB25" s="86" t="s">
        <v>286</v>
      </c>
      <c r="AC25" s="88" t="str">
        <f t="shared" si="0"/>
        <v>1 - Muy Baja</v>
      </c>
      <c r="AD25" s="89">
        <f t="shared" si="1"/>
        <v>0.2</v>
      </c>
      <c r="AE25" s="88" t="str">
        <f t="shared" si="100"/>
        <v>3 - Moderado</v>
      </c>
      <c r="AF25" s="89">
        <f t="shared" si="2"/>
        <v>0.6</v>
      </c>
      <c r="AG25" s="82" t="str">
        <f t="shared" si="3"/>
        <v>BAJO</v>
      </c>
      <c r="AH25" s="89">
        <f t="shared" si="4"/>
        <v>0.12</v>
      </c>
      <c r="AI25" s="85" t="s">
        <v>756</v>
      </c>
      <c r="AJ25" s="85" t="s">
        <v>711</v>
      </c>
      <c r="AK25" s="85" t="s">
        <v>735</v>
      </c>
      <c r="AL25" s="85" t="s">
        <v>735</v>
      </c>
      <c r="AM25" s="47" t="s">
        <v>291</v>
      </c>
      <c r="AN25" s="91" t="s">
        <v>292</v>
      </c>
      <c r="AO25" s="91" t="s">
        <v>293</v>
      </c>
      <c r="AP25" s="47" t="s">
        <v>294</v>
      </c>
      <c r="AQ25" s="47" t="s">
        <v>291</v>
      </c>
      <c r="AR25" s="91" t="s">
        <v>292</v>
      </c>
      <c r="AS25" s="91" t="s">
        <v>293</v>
      </c>
      <c r="AT25" s="47" t="s">
        <v>294</v>
      </c>
      <c r="AU25" s="47" t="s">
        <v>291</v>
      </c>
      <c r="AV25" s="91" t="s">
        <v>292</v>
      </c>
      <c r="AW25" s="91" t="s">
        <v>293</v>
      </c>
      <c r="AX25" s="47" t="s">
        <v>294</v>
      </c>
      <c r="AY25" s="47" t="s">
        <v>291</v>
      </c>
      <c r="AZ25" s="91" t="s">
        <v>292</v>
      </c>
      <c r="BA25" s="91" t="s">
        <v>293</v>
      </c>
      <c r="BB25" s="47" t="s">
        <v>294</v>
      </c>
      <c r="BC25" s="47" t="s">
        <v>291</v>
      </c>
      <c r="BD25" s="91" t="s">
        <v>292</v>
      </c>
      <c r="BE25" s="91" t="s">
        <v>293</v>
      </c>
      <c r="BF25" s="47" t="s">
        <v>294</v>
      </c>
      <c r="BG25" s="47" t="s">
        <v>291</v>
      </c>
      <c r="BH25" s="91" t="s">
        <v>292</v>
      </c>
      <c r="BI25" s="91" t="s">
        <v>293</v>
      </c>
      <c r="BJ25" s="47" t="s">
        <v>294</v>
      </c>
      <c r="BK25" s="47" t="s">
        <v>296</v>
      </c>
      <c r="BL25" s="91" t="s">
        <v>292</v>
      </c>
      <c r="BM25" s="91" t="s">
        <v>293</v>
      </c>
      <c r="BN25" s="47" t="s">
        <v>294</v>
      </c>
      <c r="BO25" s="47"/>
      <c r="BP25" s="91"/>
      <c r="BQ25" s="91"/>
      <c r="BR25" s="47"/>
      <c r="BS25" s="47"/>
      <c r="BT25" s="91"/>
      <c r="BU25" s="91"/>
      <c r="BV25" s="47"/>
      <c r="BW25" s="47"/>
      <c r="BX25" s="91"/>
      <c r="BY25" s="91"/>
      <c r="BZ25" s="47"/>
      <c r="CA25" s="47"/>
      <c r="CB25" s="91"/>
      <c r="CC25" s="91"/>
      <c r="CD25" s="47"/>
      <c r="CE25" s="47"/>
      <c r="CF25" s="91"/>
      <c r="CG25" s="91"/>
      <c r="CH25" s="47"/>
      <c r="CI25" s="91"/>
      <c r="CJ25" s="91"/>
      <c r="CK25" s="47"/>
      <c r="CL25" s="92" t="str">
        <f t="shared" si="5"/>
        <v>1 - Muy Baja</v>
      </c>
      <c r="CM25" s="93">
        <f t="shared" si="6"/>
        <v>0.12</v>
      </c>
      <c r="CN25" s="92" t="str">
        <f t="shared" si="7"/>
        <v>3 - Moderado</v>
      </c>
      <c r="CO25" s="93">
        <f t="shared" si="8"/>
        <v>0.36</v>
      </c>
      <c r="CP25" s="94" t="str">
        <f t="shared" si="101"/>
        <v>BAJO</v>
      </c>
      <c r="CQ25" s="89">
        <f t="shared" si="9"/>
        <v>4.3199999999999995E-2</v>
      </c>
      <c r="CR25" s="194" t="s">
        <v>300</v>
      </c>
      <c r="CS25" s="94">
        <f t="shared" si="10"/>
        <v>0.1</v>
      </c>
      <c r="CT25" s="47"/>
      <c r="CU25" s="47" t="s">
        <v>714</v>
      </c>
      <c r="CV25" s="4" t="s">
        <v>715</v>
      </c>
      <c r="CW25" s="96"/>
      <c r="CX25" s="97">
        <f t="shared" si="11"/>
        <v>3</v>
      </c>
      <c r="CY25" s="98">
        <f t="shared" si="12"/>
        <v>3</v>
      </c>
      <c r="CZ25" s="97" t="str">
        <f t="shared" si="13"/>
        <v>Moderado</v>
      </c>
      <c r="DA25" s="99">
        <f t="shared" si="14"/>
        <v>0.6</v>
      </c>
      <c r="DB25" s="100">
        <f t="shared" si="15"/>
        <v>0.15</v>
      </c>
      <c r="DC25" s="100">
        <f t="shared" si="16"/>
        <v>0.25</v>
      </c>
      <c r="DD25" s="97">
        <f t="shared" si="17"/>
        <v>0.4</v>
      </c>
      <c r="DE25" s="5">
        <f t="shared" si="18"/>
        <v>1</v>
      </c>
      <c r="DF25" s="99">
        <f t="shared" si="19"/>
        <v>0.12</v>
      </c>
      <c r="DG25" s="5">
        <f t="shared" si="20"/>
        <v>3</v>
      </c>
      <c r="DH25" s="5"/>
      <c r="DI25" s="99">
        <f t="shared" si="21"/>
        <v>0.6</v>
      </c>
      <c r="DJ25" s="100">
        <f t="shared" si="22"/>
        <v>0.15</v>
      </c>
      <c r="DK25" s="100">
        <f t="shared" si="23"/>
        <v>0.25</v>
      </c>
      <c r="DL25" s="97">
        <f t="shared" si="24"/>
        <v>0.4</v>
      </c>
      <c r="DM25" s="5">
        <f t="shared" si="25"/>
        <v>1</v>
      </c>
      <c r="DN25" s="99">
        <f t="shared" si="26"/>
        <v>7.1999999999999995E-2</v>
      </c>
      <c r="DO25" s="5">
        <f t="shared" si="27"/>
        <v>3</v>
      </c>
      <c r="DP25" s="99">
        <f t="shared" si="28"/>
        <v>0.6</v>
      </c>
      <c r="DQ25" s="100">
        <f t="shared" si="29"/>
        <v>0.15</v>
      </c>
      <c r="DR25" s="100">
        <f t="shared" si="30"/>
        <v>0.25</v>
      </c>
      <c r="DS25" s="97">
        <f t="shared" si="31"/>
        <v>0.4</v>
      </c>
      <c r="DT25" s="5">
        <f t="shared" si="32"/>
        <v>1</v>
      </c>
      <c r="DU25" s="99">
        <f t="shared" si="33"/>
        <v>4.3199999999999995E-2</v>
      </c>
      <c r="DV25" s="5">
        <f t="shared" si="34"/>
        <v>3</v>
      </c>
      <c r="DW25" s="99">
        <f t="shared" si="35"/>
        <v>0.6</v>
      </c>
      <c r="DX25" s="100">
        <f t="shared" si="36"/>
        <v>0.15</v>
      </c>
      <c r="DY25" s="100">
        <f t="shared" si="37"/>
        <v>0.25</v>
      </c>
      <c r="DZ25" s="97">
        <f t="shared" si="38"/>
        <v>0.4</v>
      </c>
      <c r="EA25" s="5">
        <f t="shared" si="39"/>
        <v>1</v>
      </c>
      <c r="EB25" s="99">
        <f t="shared" si="40"/>
        <v>2.5919999999999995E-2</v>
      </c>
      <c r="EC25" s="5">
        <f t="shared" si="41"/>
        <v>3</v>
      </c>
      <c r="ED25" s="99">
        <f t="shared" si="42"/>
        <v>0.6</v>
      </c>
      <c r="EE25" s="100">
        <f t="shared" si="43"/>
        <v>0.15</v>
      </c>
      <c r="EF25" s="100">
        <f t="shared" si="44"/>
        <v>0.25</v>
      </c>
      <c r="EG25" s="97">
        <f t="shared" si="45"/>
        <v>0.4</v>
      </c>
      <c r="EH25" s="5">
        <f t="shared" si="46"/>
        <v>1</v>
      </c>
      <c r="EI25" s="99">
        <f t="shared" si="47"/>
        <v>1.5551999999999996E-2</v>
      </c>
      <c r="EJ25" s="5">
        <f t="shared" si="48"/>
        <v>3</v>
      </c>
      <c r="EK25" s="99">
        <f t="shared" si="49"/>
        <v>0.6</v>
      </c>
      <c r="EL25" s="100">
        <f t="shared" si="50"/>
        <v>0.15</v>
      </c>
      <c r="EM25" s="100">
        <f t="shared" si="51"/>
        <v>0.25</v>
      </c>
      <c r="EN25" s="97">
        <f t="shared" si="52"/>
        <v>0.4</v>
      </c>
      <c r="EO25" s="5">
        <f t="shared" si="53"/>
        <v>1</v>
      </c>
      <c r="EP25" s="99">
        <f t="shared" si="54"/>
        <v>9.3311999999999978E-3</v>
      </c>
      <c r="EQ25" s="5">
        <f t="shared" si="55"/>
        <v>3</v>
      </c>
      <c r="ER25" s="99">
        <f t="shared" si="56"/>
        <v>0.6</v>
      </c>
      <c r="ES25" s="100">
        <f t="shared" si="57"/>
        <v>0.15</v>
      </c>
      <c r="ET25" s="100">
        <f t="shared" si="58"/>
        <v>0.25</v>
      </c>
      <c r="EU25" s="97">
        <f t="shared" si="59"/>
        <v>0.4</v>
      </c>
      <c r="EV25" s="5">
        <f t="shared" si="60"/>
        <v>1</v>
      </c>
      <c r="EW25" s="99">
        <f t="shared" si="61"/>
        <v>9.3311999999999978E-3</v>
      </c>
      <c r="EX25" s="5">
        <f t="shared" si="62"/>
        <v>3</v>
      </c>
      <c r="EY25" s="99">
        <f t="shared" si="63"/>
        <v>0.6</v>
      </c>
      <c r="EZ25" s="100">
        <f t="shared" si="64"/>
        <v>0</v>
      </c>
      <c r="FA25" s="100">
        <f t="shared" si="65"/>
        <v>0</v>
      </c>
      <c r="FB25" s="97">
        <f t="shared" si="66"/>
        <v>0</v>
      </c>
      <c r="FC25" s="5">
        <f t="shared" si="67"/>
        <v>1</v>
      </c>
      <c r="FD25" s="99">
        <f t="shared" si="68"/>
        <v>9.3311999999999978E-3</v>
      </c>
      <c r="FE25" s="5">
        <f t="shared" si="69"/>
        <v>3</v>
      </c>
      <c r="FF25" s="99">
        <f t="shared" si="70"/>
        <v>0.6</v>
      </c>
      <c r="FG25" s="100">
        <f t="shared" si="71"/>
        <v>0</v>
      </c>
      <c r="FH25" s="100">
        <f t="shared" si="72"/>
        <v>0</v>
      </c>
      <c r="FI25" s="97">
        <f t="shared" si="73"/>
        <v>0</v>
      </c>
      <c r="FJ25" s="5">
        <f t="shared" si="74"/>
        <v>1</v>
      </c>
      <c r="FK25" s="99">
        <f t="shared" si="75"/>
        <v>9.3311999999999978E-3</v>
      </c>
      <c r="FL25" s="5">
        <f t="shared" si="76"/>
        <v>3</v>
      </c>
      <c r="FM25" s="99">
        <f t="shared" si="77"/>
        <v>0.6</v>
      </c>
      <c r="FN25" s="100">
        <f t="shared" si="78"/>
        <v>0</v>
      </c>
      <c r="FO25" s="100">
        <f t="shared" si="79"/>
        <v>0</v>
      </c>
      <c r="FP25" s="97">
        <f t="shared" si="80"/>
        <v>0</v>
      </c>
      <c r="FQ25" s="5">
        <f t="shared" si="81"/>
        <v>1</v>
      </c>
      <c r="FR25" s="99">
        <f t="shared" si="82"/>
        <v>9.3311999999999978E-3</v>
      </c>
      <c r="FS25" s="5">
        <f t="shared" si="83"/>
        <v>3</v>
      </c>
      <c r="FT25" s="99">
        <f t="shared" si="84"/>
        <v>0.6</v>
      </c>
      <c r="FU25" s="100">
        <f t="shared" si="85"/>
        <v>0</v>
      </c>
      <c r="FV25" s="100">
        <f t="shared" si="86"/>
        <v>0</v>
      </c>
      <c r="FW25" s="97">
        <f t="shared" si="87"/>
        <v>0</v>
      </c>
      <c r="FX25" s="5">
        <f t="shared" si="88"/>
        <v>1</v>
      </c>
      <c r="FY25" s="99">
        <f t="shared" si="89"/>
        <v>9.3311999999999978E-3</v>
      </c>
      <c r="FZ25" s="5">
        <f t="shared" si="90"/>
        <v>3</v>
      </c>
      <c r="GA25" s="99">
        <f t="shared" si="91"/>
        <v>0.6</v>
      </c>
      <c r="GB25" s="100">
        <f t="shared" si="92"/>
        <v>0</v>
      </c>
      <c r="GC25" s="100">
        <f t="shared" si="93"/>
        <v>0</v>
      </c>
      <c r="GD25" s="97">
        <f t="shared" si="94"/>
        <v>0</v>
      </c>
      <c r="GE25" s="5">
        <f t="shared" si="95"/>
        <v>1</v>
      </c>
      <c r="GF25" s="99">
        <f t="shared" si="96"/>
        <v>9.3311999999999978E-3</v>
      </c>
      <c r="GG25" s="5">
        <f t="shared" si="97"/>
        <v>3</v>
      </c>
      <c r="GH25" s="99">
        <f t="shared" si="98"/>
        <v>0.6</v>
      </c>
      <c r="GI25" s="99">
        <f t="shared" si="99"/>
        <v>0.6</v>
      </c>
    </row>
    <row r="26" spans="1:191" ht="37.5" customHeight="1">
      <c r="A26" s="82">
        <v>18</v>
      </c>
      <c r="B26" s="85" t="s">
        <v>67</v>
      </c>
      <c r="C26" s="85" t="s">
        <v>757</v>
      </c>
      <c r="D26" s="193" t="s">
        <v>280</v>
      </c>
      <c r="E26" s="85" t="s">
        <v>409</v>
      </c>
      <c r="F26" s="124" t="s">
        <v>282</v>
      </c>
      <c r="G26" s="85" t="s">
        <v>758</v>
      </c>
      <c r="H26" s="85" t="s">
        <v>330</v>
      </c>
      <c r="I26" s="86" t="s">
        <v>285</v>
      </c>
      <c r="J26" s="86" t="s">
        <v>69</v>
      </c>
      <c r="K26" s="86" t="s">
        <v>286</v>
      </c>
      <c r="L26" s="86" t="s">
        <v>286</v>
      </c>
      <c r="M26" s="86" t="s">
        <v>286</v>
      </c>
      <c r="N26" s="86" t="s">
        <v>286</v>
      </c>
      <c r="O26" s="86" t="s">
        <v>286</v>
      </c>
      <c r="P26" s="86" t="s">
        <v>286</v>
      </c>
      <c r="Q26" s="86" t="s">
        <v>286</v>
      </c>
      <c r="R26" s="86" t="s">
        <v>286</v>
      </c>
      <c r="S26" s="86" t="s">
        <v>69</v>
      </c>
      <c r="T26" s="86" t="s">
        <v>286</v>
      </c>
      <c r="U26" s="86" t="s">
        <v>69</v>
      </c>
      <c r="V26" s="86" t="s">
        <v>286</v>
      </c>
      <c r="W26" s="86" t="s">
        <v>286</v>
      </c>
      <c r="X26" s="86" t="s">
        <v>286</v>
      </c>
      <c r="Y26" s="86" t="s">
        <v>286</v>
      </c>
      <c r="Z26" s="86" t="s">
        <v>286</v>
      </c>
      <c r="AA26" s="86" t="s">
        <v>286</v>
      </c>
      <c r="AB26" s="86" t="s">
        <v>286</v>
      </c>
      <c r="AC26" s="88" t="str">
        <f t="shared" si="0"/>
        <v>3 - Media</v>
      </c>
      <c r="AD26" s="89">
        <f t="shared" si="1"/>
        <v>0.6</v>
      </c>
      <c r="AE26" s="88" t="str">
        <f t="shared" si="100"/>
        <v>3 - Moderado</v>
      </c>
      <c r="AF26" s="89">
        <f t="shared" si="2"/>
        <v>0.6</v>
      </c>
      <c r="AG26" s="82" t="str">
        <f t="shared" si="3"/>
        <v>MODERADO</v>
      </c>
      <c r="AH26" s="89">
        <f t="shared" si="4"/>
        <v>0.36</v>
      </c>
      <c r="AI26" s="85" t="s">
        <v>759</v>
      </c>
      <c r="AJ26" s="85" t="s">
        <v>711</v>
      </c>
      <c r="AK26" s="85" t="s">
        <v>725</v>
      </c>
      <c r="AL26" s="85" t="s">
        <v>725</v>
      </c>
      <c r="AM26" s="47" t="s">
        <v>291</v>
      </c>
      <c r="AN26" s="91" t="s">
        <v>292</v>
      </c>
      <c r="AO26" s="91" t="s">
        <v>293</v>
      </c>
      <c r="AP26" s="47" t="s">
        <v>294</v>
      </c>
      <c r="AQ26" s="47" t="s">
        <v>291</v>
      </c>
      <c r="AR26" s="91" t="s">
        <v>292</v>
      </c>
      <c r="AS26" s="91" t="s">
        <v>293</v>
      </c>
      <c r="AT26" s="47" t="s">
        <v>294</v>
      </c>
      <c r="AU26" s="47" t="s">
        <v>291</v>
      </c>
      <c r="AV26" s="91" t="s">
        <v>292</v>
      </c>
      <c r="AW26" s="91" t="s">
        <v>293</v>
      </c>
      <c r="AX26" s="47" t="s">
        <v>294</v>
      </c>
      <c r="AY26" s="47" t="s">
        <v>291</v>
      </c>
      <c r="AZ26" s="91" t="s">
        <v>292</v>
      </c>
      <c r="BA26" s="91" t="s">
        <v>293</v>
      </c>
      <c r="BB26" s="47" t="s">
        <v>294</v>
      </c>
      <c r="BC26" s="47" t="s">
        <v>291</v>
      </c>
      <c r="BD26" s="91" t="s">
        <v>292</v>
      </c>
      <c r="BE26" s="91" t="s">
        <v>293</v>
      </c>
      <c r="BF26" s="47" t="s">
        <v>294</v>
      </c>
      <c r="BG26" s="47"/>
      <c r="BH26" s="91"/>
      <c r="BI26" s="91"/>
      <c r="BJ26" s="47"/>
      <c r="BK26" s="47"/>
      <c r="BL26" s="91"/>
      <c r="BM26" s="91"/>
      <c r="BN26" s="47"/>
      <c r="BO26" s="47"/>
      <c r="BP26" s="91"/>
      <c r="BQ26" s="91"/>
      <c r="BR26" s="47"/>
      <c r="BS26" s="47"/>
      <c r="BT26" s="91"/>
      <c r="BU26" s="91"/>
      <c r="BV26" s="47"/>
      <c r="BW26" s="47"/>
      <c r="BX26" s="91"/>
      <c r="BY26" s="91"/>
      <c r="BZ26" s="47"/>
      <c r="CA26" s="47"/>
      <c r="CB26" s="91"/>
      <c r="CC26" s="91"/>
      <c r="CD26" s="47"/>
      <c r="CE26" s="47"/>
      <c r="CF26" s="91"/>
      <c r="CG26" s="91"/>
      <c r="CH26" s="47"/>
      <c r="CI26" s="91"/>
      <c r="CJ26" s="91"/>
      <c r="CK26" s="47"/>
      <c r="CL26" s="92" t="str">
        <f t="shared" si="5"/>
        <v>1 - Muy Baja</v>
      </c>
      <c r="CM26" s="93">
        <f t="shared" si="6"/>
        <v>0.36</v>
      </c>
      <c r="CN26" s="92" t="str">
        <f t="shared" si="7"/>
        <v>3 - Moderado</v>
      </c>
      <c r="CO26" s="93">
        <f t="shared" si="8"/>
        <v>0.36</v>
      </c>
      <c r="CP26" s="94" t="str">
        <f t="shared" si="101"/>
        <v>BAJO</v>
      </c>
      <c r="CQ26" s="89">
        <f t="shared" si="9"/>
        <v>0.12959999999999999</v>
      </c>
      <c r="CR26" s="194" t="s">
        <v>713</v>
      </c>
      <c r="CS26" s="94">
        <f t="shared" si="10"/>
        <v>0.1</v>
      </c>
      <c r="CT26" s="47"/>
      <c r="CU26" s="47" t="s">
        <v>714</v>
      </c>
      <c r="CV26" s="4" t="s">
        <v>715</v>
      </c>
      <c r="CW26" s="96"/>
      <c r="CX26" s="97">
        <f t="shared" si="11"/>
        <v>3</v>
      </c>
      <c r="CY26" s="98">
        <f t="shared" si="12"/>
        <v>3</v>
      </c>
      <c r="CZ26" s="97" t="str">
        <f t="shared" si="13"/>
        <v>Moderado</v>
      </c>
      <c r="DA26" s="99">
        <f t="shared" si="14"/>
        <v>0.6</v>
      </c>
      <c r="DB26" s="100">
        <f t="shared" si="15"/>
        <v>0.15</v>
      </c>
      <c r="DC26" s="100">
        <f t="shared" si="16"/>
        <v>0.25</v>
      </c>
      <c r="DD26" s="97">
        <f t="shared" si="17"/>
        <v>0.4</v>
      </c>
      <c r="DE26" s="5">
        <f t="shared" si="18"/>
        <v>2</v>
      </c>
      <c r="DF26" s="99">
        <f t="shared" si="19"/>
        <v>0.36</v>
      </c>
      <c r="DG26" s="5">
        <f t="shared" si="20"/>
        <v>3</v>
      </c>
      <c r="DH26" s="5"/>
      <c r="DI26" s="99">
        <f t="shared" si="21"/>
        <v>0.6</v>
      </c>
      <c r="DJ26" s="100">
        <f t="shared" si="22"/>
        <v>0.15</v>
      </c>
      <c r="DK26" s="100">
        <f t="shared" si="23"/>
        <v>0.25</v>
      </c>
      <c r="DL26" s="97">
        <f t="shared" si="24"/>
        <v>0.4</v>
      </c>
      <c r="DM26" s="5">
        <f t="shared" si="25"/>
        <v>2</v>
      </c>
      <c r="DN26" s="99">
        <f t="shared" si="26"/>
        <v>0.216</v>
      </c>
      <c r="DO26" s="5">
        <f t="shared" si="27"/>
        <v>3</v>
      </c>
      <c r="DP26" s="99">
        <f t="shared" si="28"/>
        <v>0.6</v>
      </c>
      <c r="DQ26" s="100">
        <f t="shared" si="29"/>
        <v>0.15</v>
      </c>
      <c r="DR26" s="100">
        <f t="shared" si="30"/>
        <v>0.25</v>
      </c>
      <c r="DS26" s="97">
        <f t="shared" si="31"/>
        <v>0.4</v>
      </c>
      <c r="DT26" s="5">
        <f t="shared" si="32"/>
        <v>1</v>
      </c>
      <c r="DU26" s="99">
        <f t="shared" si="33"/>
        <v>0.12959999999999999</v>
      </c>
      <c r="DV26" s="5">
        <f t="shared" si="34"/>
        <v>3</v>
      </c>
      <c r="DW26" s="99">
        <f t="shared" si="35"/>
        <v>0.6</v>
      </c>
      <c r="DX26" s="100">
        <f t="shared" si="36"/>
        <v>0.15</v>
      </c>
      <c r="DY26" s="100">
        <f t="shared" si="37"/>
        <v>0.25</v>
      </c>
      <c r="DZ26" s="97">
        <f t="shared" si="38"/>
        <v>0.4</v>
      </c>
      <c r="EA26" s="5">
        <f t="shared" si="39"/>
        <v>1</v>
      </c>
      <c r="EB26" s="99">
        <f t="shared" si="40"/>
        <v>7.7759999999999996E-2</v>
      </c>
      <c r="EC26" s="5">
        <f t="shared" si="41"/>
        <v>3</v>
      </c>
      <c r="ED26" s="99">
        <f t="shared" si="42"/>
        <v>0.6</v>
      </c>
      <c r="EE26" s="100">
        <f t="shared" si="43"/>
        <v>0.15</v>
      </c>
      <c r="EF26" s="100">
        <f t="shared" si="44"/>
        <v>0.25</v>
      </c>
      <c r="EG26" s="97">
        <f t="shared" si="45"/>
        <v>0.4</v>
      </c>
      <c r="EH26" s="5">
        <f t="shared" si="46"/>
        <v>1</v>
      </c>
      <c r="EI26" s="99">
        <f t="shared" si="47"/>
        <v>4.6655999999999996E-2</v>
      </c>
      <c r="EJ26" s="5">
        <f t="shared" si="48"/>
        <v>3</v>
      </c>
      <c r="EK26" s="99">
        <f t="shared" si="49"/>
        <v>0.6</v>
      </c>
      <c r="EL26" s="100">
        <f t="shared" si="50"/>
        <v>0</v>
      </c>
      <c r="EM26" s="100">
        <f t="shared" si="51"/>
        <v>0</v>
      </c>
      <c r="EN26" s="97">
        <f t="shared" si="52"/>
        <v>0</v>
      </c>
      <c r="EO26" s="5">
        <f t="shared" si="53"/>
        <v>1</v>
      </c>
      <c r="EP26" s="99">
        <f t="shared" si="54"/>
        <v>4.6655999999999996E-2</v>
      </c>
      <c r="EQ26" s="5">
        <f t="shared" si="55"/>
        <v>3</v>
      </c>
      <c r="ER26" s="99">
        <f t="shared" si="56"/>
        <v>0.6</v>
      </c>
      <c r="ES26" s="100">
        <f t="shared" si="57"/>
        <v>0</v>
      </c>
      <c r="ET26" s="100">
        <f t="shared" si="58"/>
        <v>0</v>
      </c>
      <c r="EU26" s="97">
        <f t="shared" si="59"/>
        <v>0</v>
      </c>
      <c r="EV26" s="5">
        <f t="shared" si="60"/>
        <v>1</v>
      </c>
      <c r="EW26" s="99">
        <f t="shared" si="61"/>
        <v>4.6655999999999996E-2</v>
      </c>
      <c r="EX26" s="5">
        <f t="shared" si="62"/>
        <v>3</v>
      </c>
      <c r="EY26" s="99">
        <f t="shared" si="63"/>
        <v>0.6</v>
      </c>
      <c r="EZ26" s="100">
        <f t="shared" si="64"/>
        <v>0</v>
      </c>
      <c r="FA26" s="100">
        <f t="shared" si="65"/>
        <v>0</v>
      </c>
      <c r="FB26" s="97">
        <f t="shared" si="66"/>
        <v>0</v>
      </c>
      <c r="FC26" s="5">
        <f t="shared" si="67"/>
        <v>1</v>
      </c>
      <c r="FD26" s="99">
        <f t="shared" si="68"/>
        <v>4.6655999999999996E-2</v>
      </c>
      <c r="FE26" s="5">
        <f t="shared" si="69"/>
        <v>3</v>
      </c>
      <c r="FF26" s="99">
        <f t="shared" si="70"/>
        <v>0.6</v>
      </c>
      <c r="FG26" s="100">
        <f t="shared" si="71"/>
        <v>0</v>
      </c>
      <c r="FH26" s="100">
        <f t="shared" si="72"/>
        <v>0</v>
      </c>
      <c r="FI26" s="97">
        <f t="shared" si="73"/>
        <v>0</v>
      </c>
      <c r="FJ26" s="5">
        <f t="shared" si="74"/>
        <v>1</v>
      </c>
      <c r="FK26" s="99">
        <f t="shared" si="75"/>
        <v>4.6655999999999996E-2</v>
      </c>
      <c r="FL26" s="5">
        <f t="shared" si="76"/>
        <v>3</v>
      </c>
      <c r="FM26" s="99">
        <f t="shared" si="77"/>
        <v>0.6</v>
      </c>
      <c r="FN26" s="100">
        <f t="shared" si="78"/>
        <v>0</v>
      </c>
      <c r="FO26" s="100">
        <f t="shared" si="79"/>
        <v>0</v>
      </c>
      <c r="FP26" s="97">
        <f t="shared" si="80"/>
        <v>0</v>
      </c>
      <c r="FQ26" s="5">
        <f t="shared" si="81"/>
        <v>1</v>
      </c>
      <c r="FR26" s="99">
        <f t="shared" si="82"/>
        <v>4.6655999999999996E-2</v>
      </c>
      <c r="FS26" s="5">
        <f t="shared" si="83"/>
        <v>3</v>
      </c>
      <c r="FT26" s="99">
        <f t="shared" si="84"/>
        <v>0.6</v>
      </c>
      <c r="FU26" s="100">
        <f t="shared" si="85"/>
        <v>0</v>
      </c>
      <c r="FV26" s="100">
        <f t="shared" si="86"/>
        <v>0</v>
      </c>
      <c r="FW26" s="97">
        <f t="shared" si="87"/>
        <v>0</v>
      </c>
      <c r="FX26" s="5">
        <f t="shared" si="88"/>
        <v>1</v>
      </c>
      <c r="FY26" s="99">
        <f t="shared" si="89"/>
        <v>4.6655999999999996E-2</v>
      </c>
      <c r="FZ26" s="5">
        <f t="shared" si="90"/>
        <v>3</v>
      </c>
      <c r="GA26" s="99">
        <f t="shared" si="91"/>
        <v>0.6</v>
      </c>
      <c r="GB26" s="100">
        <f t="shared" si="92"/>
        <v>0</v>
      </c>
      <c r="GC26" s="100">
        <f t="shared" si="93"/>
        <v>0</v>
      </c>
      <c r="GD26" s="97">
        <f t="shared" si="94"/>
        <v>0</v>
      </c>
      <c r="GE26" s="5">
        <f t="shared" si="95"/>
        <v>1</v>
      </c>
      <c r="GF26" s="99">
        <f t="shared" si="96"/>
        <v>4.6655999999999996E-2</v>
      </c>
      <c r="GG26" s="5">
        <f t="shared" si="97"/>
        <v>3</v>
      </c>
      <c r="GH26" s="99">
        <f t="shared" si="98"/>
        <v>0.6</v>
      </c>
      <c r="GI26" s="99">
        <f t="shared" si="99"/>
        <v>0.6</v>
      </c>
    </row>
    <row r="27" spans="1:191" ht="37.5" customHeight="1">
      <c r="A27" s="82">
        <v>19</v>
      </c>
      <c r="B27" s="85" t="s">
        <v>67</v>
      </c>
      <c r="C27" s="85" t="s">
        <v>760</v>
      </c>
      <c r="D27" s="193" t="s">
        <v>304</v>
      </c>
      <c r="E27" s="85" t="s">
        <v>328</v>
      </c>
      <c r="F27" s="124" t="s">
        <v>572</v>
      </c>
      <c r="G27" s="85" t="s">
        <v>758</v>
      </c>
      <c r="H27" s="85" t="s">
        <v>330</v>
      </c>
      <c r="I27" s="86" t="s">
        <v>285</v>
      </c>
      <c r="J27" s="86" t="s">
        <v>69</v>
      </c>
      <c r="K27" s="86" t="s">
        <v>286</v>
      </c>
      <c r="L27" s="86" t="s">
        <v>286</v>
      </c>
      <c r="M27" s="86" t="s">
        <v>286</v>
      </c>
      <c r="N27" s="86" t="s">
        <v>286</v>
      </c>
      <c r="O27" s="86" t="s">
        <v>286</v>
      </c>
      <c r="P27" s="86" t="s">
        <v>286</v>
      </c>
      <c r="Q27" s="86" t="s">
        <v>286</v>
      </c>
      <c r="R27" s="86" t="s">
        <v>286</v>
      </c>
      <c r="S27" s="86" t="s">
        <v>69</v>
      </c>
      <c r="T27" s="86" t="s">
        <v>286</v>
      </c>
      <c r="U27" s="86" t="s">
        <v>69</v>
      </c>
      <c r="V27" s="86" t="s">
        <v>286</v>
      </c>
      <c r="W27" s="86" t="s">
        <v>286</v>
      </c>
      <c r="X27" s="86" t="s">
        <v>286</v>
      </c>
      <c r="Y27" s="86" t="s">
        <v>286</v>
      </c>
      <c r="Z27" s="86" t="s">
        <v>286</v>
      </c>
      <c r="AA27" s="86" t="s">
        <v>286</v>
      </c>
      <c r="AB27" s="86" t="s">
        <v>286</v>
      </c>
      <c r="AC27" s="88" t="str">
        <f t="shared" si="0"/>
        <v>3 - Media</v>
      </c>
      <c r="AD27" s="89">
        <f t="shared" si="1"/>
        <v>0.6</v>
      </c>
      <c r="AE27" s="88" t="str">
        <f t="shared" si="100"/>
        <v>3 - Moderado</v>
      </c>
      <c r="AF27" s="89">
        <f t="shared" si="2"/>
        <v>0.6</v>
      </c>
      <c r="AG27" s="82" t="str">
        <f t="shared" si="3"/>
        <v>MODERADO</v>
      </c>
      <c r="AH27" s="89">
        <f t="shared" si="4"/>
        <v>0.36</v>
      </c>
      <c r="AI27" s="85" t="s">
        <v>761</v>
      </c>
      <c r="AJ27" s="85" t="s">
        <v>711</v>
      </c>
      <c r="AK27" s="85" t="s">
        <v>725</v>
      </c>
      <c r="AL27" s="85" t="s">
        <v>725</v>
      </c>
      <c r="AM27" s="47" t="s">
        <v>291</v>
      </c>
      <c r="AN27" s="91" t="s">
        <v>292</v>
      </c>
      <c r="AO27" s="91" t="s">
        <v>293</v>
      </c>
      <c r="AP27" s="47" t="s">
        <v>294</v>
      </c>
      <c r="AQ27" s="47" t="s">
        <v>291</v>
      </c>
      <c r="AR27" s="91" t="s">
        <v>292</v>
      </c>
      <c r="AS27" s="91" t="s">
        <v>293</v>
      </c>
      <c r="AT27" s="47" t="s">
        <v>294</v>
      </c>
      <c r="AU27" s="47" t="s">
        <v>291</v>
      </c>
      <c r="AV27" s="91" t="s">
        <v>292</v>
      </c>
      <c r="AW27" s="91" t="s">
        <v>293</v>
      </c>
      <c r="AX27" s="47" t="s">
        <v>294</v>
      </c>
      <c r="AY27" s="47" t="s">
        <v>291</v>
      </c>
      <c r="AZ27" s="91" t="s">
        <v>292</v>
      </c>
      <c r="BA27" s="91" t="s">
        <v>293</v>
      </c>
      <c r="BB27" s="47" t="s">
        <v>294</v>
      </c>
      <c r="BC27" s="47" t="s">
        <v>291</v>
      </c>
      <c r="BD27" s="91" t="s">
        <v>292</v>
      </c>
      <c r="BE27" s="91" t="s">
        <v>293</v>
      </c>
      <c r="BF27" s="47" t="s">
        <v>294</v>
      </c>
      <c r="BG27" s="47"/>
      <c r="BH27" s="91"/>
      <c r="BI27" s="91"/>
      <c r="BJ27" s="47"/>
      <c r="BK27" s="47"/>
      <c r="BL27" s="91"/>
      <c r="BM27" s="91"/>
      <c r="BN27" s="47"/>
      <c r="BO27" s="47"/>
      <c r="BP27" s="91"/>
      <c r="BQ27" s="91"/>
      <c r="BR27" s="47"/>
      <c r="BS27" s="47"/>
      <c r="BT27" s="91"/>
      <c r="BU27" s="91"/>
      <c r="BV27" s="47"/>
      <c r="BW27" s="47"/>
      <c r="BX27" s="91"/>
      <c r="BY27" s="91"/>
      <c r="BZ27" s="47"/>
      <c r="CA27" s="47"/>
      <c r="CB27" s="91"/>
      <c r="CC27" s="91"/>
      <c r="CD27" s="47"/>
      <c r="CE27" s="47"/>
      <c r="CF27" s="91"/>
      <c r="CG27" s="91"/>
      <c r="CH27" s="47"/>
      <c r="CI27" s="91"/>
      <c r="CJ27" s="91"/>
      <c r="CK27" s="47"/>
      <c r="CL27" s="92" t="str">
        <f t="shared" si="5"/>
        <v>1 - Muy Baja</v>
      </c>
      <c r="CM27" s="93">
        <f t="shared" si="6"/>
        <v>0.36</v>
      </c>
      <c r="CN27" s="92" t="str">
        <f t="shared" si="7"/>
        <v>3 - Moderado</v>
      </c>
      <c r="CO27" s="93">
        <f t="shared" si="8"/>
        <v>0.36</v>
      </c>
      <c r="CP27" s="94" t="str">
        <f t="shared" si="101"/>
        <v>BAJO</v>
      </c>
      <c r="CQ27" s="89">
        <f t="shared" si="9"/>
        <v>0.12959999999999999</v>
      </c>
      <c r="CR27" s="194" t="s">
        <v>300</v>
      </c>
      <c r="CS27" s="94">
        <f t="shared" si="10"/>
        <v>0.1</v>
      </c>
      <c r="CT27" s="47"/>
      <c r="CU27" s="47" t="s">
        <v>714</v>
      </c>
      <c r="CV27" s="4" t="s">
        <v>715</v>
      </c>
      <c r="CW27" s="96"/>
      <c r="CX27" s="97">
        <f t="shared" si="11"/>
        <v>3</v>
      </c>
      <c r="CY27" s="98">
        <f t="shared" si="12"/>
        <v>3</v>
      </c>
      <c r="CZ27" s="97" t="str">
        <f t="shared" si="13"/>
        <v>Moderado</v>
      </c>
      <c r="DA27" s="99">
        <f t="shared" si="14"/>
        <v>0.6</v>
      </c>
      <c r="DB27" s="100">
        <f t="shared" si="15"/>
        <v>0.15</v>
      </c>
      <c r="DC27" s="100">
        <f t="shared" si="16"/>
        <v>0.25</v>
      </c>
      <c r="DD27" s="97">
        <f t="shared" si="17"/>
        <v>0.4</v>
      </c>
      <c r="DE27" s="5">
        <f t="shared" si="18"/>
        <v>2</v>
      </c>
      <c r="DF27" s="99">
        <f t="shared" si="19"/>
        <v>0.36</v>
      </c>
      <c r="DG27" s="5">
        <f t="shared" si="20"/>
        <v>3</v>
      </c>
      <c r="DH27" s="5"/>
      <c r="DI27" s="99">
        <f t="shared" si="21"/>
        <v>0.6</v>
      </c>
      <c r="DJ27" s="100">
        <f t="shared" si="22"/>
        <v>0.15</v>
      </c>
      <c r="DK27" s="100">
        <f t="shared" si="23"/>
        <v>0.25</v>
      </c>
      <c r="DL27" s="97">
        <f t="shared" si="24"/>
        <v>0.4</v>
      </c>
      <c r="DM27" s="5">
        <f t="shared" si="25"/>
        <v>2</v>
      </c>
      <c r="DN27" s="99">
        <f t="shared" si="26"/>
        <v>0.216</v>
      </c>
      <c r="DO27" s="5">
        <f t="shared" si="27"/>
        <v>3</v>
      </c>
      <c r="DP27" s="99">
        <f t="shared" si="28"/>
        <v>0.6</v>
      </c>
      <c r="DQ27" s="100">
        <f t="shared" si="29"/>
        <v>0.15</v>
      </c>
      <c r="DR27" s="100">
        <f t="shared" si="30"/>
        <v>0.25</v>
      </c>
      <c r="DS27" s="97">
        <f t="shared" si="31"/>
        <v>0.4</v>
      </c>
      <c r="DT27" s="5">
        <f t="shared" si="32"/>
        <v>1</v>
      </c>
      <c r="DU27" s="99">
        <f t="shared" si="33"/>
        <v>0.12959999999999999</v>
      </c>
      <c r="DV27" s="5">
        <f t="shared" si="34"/>
        <v>3</v>
      </c>
      <c r="DW27" s="99">
        <f t="shared" si="35"/>
        <v>0.6</v>
      </c>
      <c r="DX27" s="100">
        <f t="shared" si="36"/>
        <v>0.15</v>
      </c>
      <c r="DY27" s="100">
        <f t="shared" si="37"/>
        <v>0.25</v>
      </c>
      <c r="DZ27" s="97">
        <f t="shared" si="38"/>
        <v>0.4</v>
      </c>
      <c r="EA27" s="5">
        <f t="shared" si="39"/>
        <v>1</v>
      </c>
      <c r="EB27" s="99">
        <f t="shared" si="40"/>
        <v>7.7759999999999996E-2</v>
      </c>
      <c r="EC27" s="5">
        <f t="shared" si="41"/>
        <v>3</v>
      </c>
      <c r="ED27" s="99">
        <f t="shared" si="42"/>
        <v>0.6</v>
      </c>
      <c r="EE27" s="100">
        <f t="shared" si="43"/>
        <v>0.15</v>
      </c>
      <c r="EF27" s="100">
        <f t="shared" si="44"/>
        <v>0.25</v>
      </c>
      <c r="EG27" s="97">
        <f t="shared" si="45"/>
        <v>0.4</v>
      </c>
      <c r="EH27" s="5">
        <f t="shared" si="46"/>
        <v>1</v>
      </c>
      <c r="EI27" s="99">
        <f t="shared" si="47"/>
        <v>4.6655999999999996E-2</v>
      </c>
      <c r="EJ27" s="5">
        <f t="shared" si="48"/>
        <v>3</v>
      </c>
      <c r="EK27" s="99">
        <f t="shared" si="49"/>
        <v>0.6</v>
      </c>
      <c r="EL27" s="100">
        <f t="shared" si="50"/>
        <v>0</v>
      </c>
      <c r="EM27" s="100">
        <f t="shared" si="51"/>
        <v>0</v>
      </c>
      <c r="EN27" s="97">
        <f t="shared" si="52"/>
        <v>0</v>
      </c>
      <c r="EO27" s="5">
        <f t="shared" si="53"/>
        <v>1</v>
      </c>
      <c r="EP27" s="99">
        <f t="shared" si="54"/>
        <v>4.6655999999999996E-2</v>
      </c>
      <c r="EQ27" s="5">
        <f t="shared" si="55"/>
        <v>3</v>
      </c>
      <c r="ER27" s="99">
        <f t="shared" si="56"/>
        <v>0.6</v>
      </c>
      <c r="ES27" s="100">
        <f t="shared" si="57"/>
        <v>0</v>
      </c>
      <c r="ET27" s="100">
        <f t="shared" si="58"/>
        <v>0</v>
      </c>
      <c r="EU27" s="97">
        <f t="shared" si="59"/>
        <v>0</v>
      </c>
      <c r="EV27" s="5">
        <f t="shared" si="60"/>
        <v>1</v>
      </c>
      <c r="EW27" s="99">
        <f t="shared" si="61"/>
        <v>4.6655999999999996E-2</v>
      </c>
      <c r="EX27" s="5">
        <f t="shared" si="62"/>
        <v>3</v>
      </c>
      <c r="EY27" s="99">
        <f t="shared" si="63"/>
        <v>0.6</v>
      </c>
      <c r="EZ27" s="100">
        <f t="shared" si="64"/>
        <v>0</v>
      </c>
      <c r="FA27" s="100">
        <f t="shared" si="65"/>
        <v>0</v>
      </c>
      <c r="FB27" s="97">
        <f t="shared" si="66"/>
        <v>0</v>
      </c>
      <c r="FC27" s="5">
        <f t="shared" si="67"/>
        <v>1</v>
      </c>
      <c r="FD27" s="99">
        <f t="shared" si="68"/>
        <v>4.6655999999999996E-2</v>
      </c>
      <c r="FE27" s="5">
        <f t="shared" si="69"/>
        <v>3</v>
      </c>
      <c r="FF27" s="99">
        <f t="shared" si="70"/>
        <v>0.6</v>
      </c>
      <c r="FG27" s="100">
        <f t="shared" si="71"/>
        <v>0</v>
      </c>
      <c r="FH27" s="100">
        <f t="shared" si="72"/>
        <v>0</v>
      </c>
      <c r="FI27" s="97">
        <f t="shared" si="73"/>
        <v>0</v>
      </c>
      <c r="FJ27" s="5">
        <f t="shared" si="74"/>
        <v>1</v>
      </c>
      <c r="FK27" s="99">
        <f t="shared" si="75"/>
        <v>4.6655999999999996E-2</v>
      </c>
      <c r="FL27" s="5">
        <f t="shared" si="76"/>
        <v>3</v>
      </c>
      <c r="FM27" s="99">
        <f t="shared" si="77"/>
        <v>0.6</v>
      </c>
      <c r="FN27" s="100">
        <f t="shared" si="78"/>
        <v>0</v>
      </c>
      <c r="FO27" s="100">
        <f t="shared" si="79"/>
        <v>0</v>
      </c>
      <c r="FP27" s="97">
        <f t="shared" si="80"/>
        <v>0</v>
      </c>
      <c r="FQ27" s="5">
        <f t="shared" si="81"/>
        <v>1</v>
      </c>
      <c r="FR27" s="99">
        <f t="shared" si="82"/>
        <v>4.6655999999999996E-2</v>
      </c>
      <c r="FS27" s="5">
        <f t="shared" si="83"/>
        <v>3</v>
      </c>
      <c r="FT27" s="99">
        <f t="shared" si="84"/>
        <v>0.6</v>
      </c>
      <c r="FU27" s="100">
        <f t="shared" si="85"/>
        <v>0</v>
      </c>
      <c r="FV27" s="100">
        <f t="shared" si="86"/>
        <v>0</v>
      </c>
      <c r="FW27" s="97">
        <f t="shared" si="87"/>
        <v>0</v>
      </c>
      <c r="FX27" s="5">
        <f t="shared" si="88"/>
        <v>1</v>
      </c>
      <c r="FY27" s="99">
        <f t="shared" si="89"/>
        <v>4.6655999999999996E-2</v>
      </c>
      <c r="FZ27" s="5">
        <f t="shared" si="90"/>
        <v>3</v>
      </c>
      <c r="GA27" s="99">
        <f t="shared" si="91"/>
        <v>0.6</v>
      </c>
      <c r="GB27" s="100">
        <f t="shared" si="92"/>
        <v>0</v>
      </c>
      <c r="GC27" s="100">
        <f t="shared" si="93"/>
        <v>0</v>
      </c>
      <c r="GD27" s="97">
        <f t="shared" si="94"/>
        <v>0</v>
      </c>
      <c r="GE27" s="5">
        <f t="shared" si="95"/>
        <v>1</v>
      </c>
      <c r="GF27" s="99">
        <f t="shared" si="96"/>
        <v>4.6655999999999996E-2</v>
      </c>
      <c r="GG27" s="5">
        <f t="shared" si="97"/>
        <v>3</v>
      </c>
      <c r="GH27" s="99">
        <f t="shared" si="98"/>
        <v>0.6</v>
      </c>
      <c r="GI27" s="99">
        <f t="shared" si="99"/>
        <v>0.6</v>
      </c>
    </row>
    <row r="28" spans="1:191" ht="37.5" customHeight="1">
      <c r="A28" s="82">
        <v>20</v>
      </c>
      <c r="B28" s="85" t="s">
        <v>67</v>
      </c>
      <c r="C28" s="85" t="s">
        <v>762</v>
      </c>
      <c r="D28" s="193" t="s">
        <v>280</v>
      </c>
      <c r="E28" s="85" t="s">
        <v>631</v>
      </c>
      <c r="F28" s="124" t="s">
        <v>282</v>
      </c>
      <c r="G28" s="85" t="s">
        <v>283</v>
      </c>
      <c r="H28" s="85" t="s">
        <v>330</v>
      </c>
      <c r="I28" s="86" t="s">
        <v>285</v>
      </c>
      <c r="J28" s="86" t="s">
        <v>69</v>
      </c>
      <c r="K28" s="86" t="s">
        <v>286</v>
      </c>
      <c r="L28" s="86" t="s">
        <v>286</v>
      </c>
      <c r="M28" s="86" t="s">
        <v>286</v>
      </c>
      <c r="N28" s="86" t="s">
        <v>286</v>
      </c>
      <c r="O28" s="86" t="s">
        <v>286</v>
      </c>
      <c r="P28" s="86" t="s">
        <v>286</v>
      </c>
      <c r="Q28" s="86" t="s">
        <v>286</v>
      </c>
      <c r="R28" s="86" t="s">
        <v>286</v>
      </c>
      <c r="S28" s="86" t="s">
        <v>69</v>
      </c>
      <c r="T28" s="86" t="s">
        <v>286</v>
      </c>
      <c r="U28" s="86" t="s">
        <v>69</v>
      </c>
      <c r="V28" s="86" t="s">
        <v>286</v>
      </c>
      <c r="W28" s="86" t="s">
        <v>286</v>
      </c>
      <c r="X28" s="86" t="s">
        <v>286</v>
      </c>
      <c r="Y28" s="86" t="s">
        <v>286</v>
      </c>
      <c r="Z28" s="86" t="s">
        <v>286</v>
      </c>
      <c r="AA28" s="86" t="s">
        <v>286</v>
      </c>
      <c r="AB28" s="86" t="s">
        <v>286</v>
      </c>
      <c r="AC28" s="88" t="str">
        <f t="shared" si="0"/>
        <v>3 - Media</v>
      </c>
      <c r="AD28" s="89">
        <f t="shared" si="1"/>
        <v>0.6</v>
      </c>
      <c r="AE28" s="88" t="str">
        <f t="shared" si="100"/>
        <v>3 - Moderado</v>
      </c>
      <c r="AF28" s="89">
        <f t="shared" si="2"/>
        <v>0.6</v>
      </c>
      <c r="AG28" s="82" t="str">
        <f t="shared" si="3"/>
        <v>MODERADO</v>
      </c>
      <c r="AH28" s="89">
        <f t="shared" si="4"/>
        <v>0.36</v>
      </c>
      <c r="AI28" s="85" t="s">
        <v>763</v>
      </c>
      <c r="AJ28" s="85" t="s">
        <v>711</v>
      </c>
      <c r="AK28" s="85" t="s">
        <v>735</v>
      </c>
      <c r="AL28" s="85" t="s">
        <v>735</v>
      </c>
      <c r="AM28" s="47" t="s">
        <v>291</v>
      </c>
      <c r="AN28" s="91" t="s">
        <v>292</v>
      </c>
      <c r="AO28" s="91" t="s">
        <v>293</v>
      </c>
      <c r="AP28" s="47" t="s">
        <v>294</v>
      </c>
      <c r="AQ28" s="47" t="s">
        <v>291</v>
      </c>
      <c r="AR28" s="91" t="s">
        <v>292</v>
      </c>
      <c r="AS28" s="91" t="s">
        <v>293</v>
      </c>
      <c r="AT28" s="47" t="s">
        <v>294</v>
      </c>
      <c r="AU28" s="47" t="s">
        <v>291</v>
      </c>
      <c r="AV28" s="91" t="s">
        <v>292</v>
      </c>
      <c r="AW28" s="91" t="s">
        <v>293</v>
      </c>
      <c r="AX28" s="47" t="s">
        <v>294</v>
      </c>
      <c r="AY28" s="47" t="s">
        <v>291</v>
      </c>
      <c r="AZ28" s="91" t="s">
        <v>292</v>
      </c>
      <c r="BA28" s="91" t="s">
        <v>293</v>
      </c>
      <c r="BB28" s="47" t="s">
        <v>294</v>
      </c>
      <c r="BC28" s="47" t="s">
        <v>291</v>
      </c>
      <c r="BD28" s="91" t="s">
        <v>292</v>
      </c>
      <c r="BE28" s="91" t="s">
        <v>293</v>
      </c>
      <c r="BF28" s="47" t="s">
        <v>294</v>
      </c>
      <c r="BG28" s="47" t="s">
        <v>291</v>
      </c>
      <c r="BH28" s="91" t="s">
        <v>292</v>
      </c>
      <c r="BI28" s="91" t="s">
        <v>293</v>
      </c>
      <c r="BJ28" s="47" t="s">
        <v>294</v>
      </c>
      <c r="BK28" s="47" t="s">
        <v>291</v>
      </c>
      <c r="BL28" s="91" t="s">
        <v>292</v>
      </c>
      <c r="BM28" s="91" t="s">
        <v>293</v>
      </c>
      <c r="BN28" s="47" t="s">
        <v>294</v>
      </c>
      <c r="BO28" s="47"/>
      <c r="BP28" s="91"/>
      <c r="BQ28" s="91"/>
      <c r="BR28" s="47"/>
      <c r="BS28" s="47"/>
      <c r="BT28" s="91"/>
      <c r="BU28" s="91"/>
      <c r="BV28" s="47"/>
      <c r="BW28" s="47"/>
      <c r="BX28" s="91"/>
      <c r="BY28" s="91"/>
      <c r="BZ28" s="47"/>
      <c r="CA28" s="47"/>
      <c r="CB28" s="91"/>
      <c r="CC28" s="91"/>
      <c r="CD28" s="47"/>
      <c r="CE28" s="47"/>
      <c r="CF28" s="91"/>
      <c r="CG28" s="91"/>
      <c r="CH28" s="47"/>
      <c r="CI28" s="91"/>
      <c r="CJ28" s="91"/>
      <c r="CK28" s="47"/>
      <c r="CL28" s="92" t="str">
        <f t="shared" si="5"/>
        <v>1 - Muy Baja</v>
      </c>
      <c r="CM28" s="93">
        <f t="shared" si="6"/>
        <v>0.36</v>
      </c>
      <c r="CN28" s="92" t="str">
        <f t="shared" si="7"/>
        <v>3 - Moderado</v>
      </c>
      <c r="CO28" s="93">
        <f t="shared" si="8"/>
        <v>0.36</v>
      </c>
      <c r="CP28" s="94" t="str">
        <f t="shared" si="101"/>
        <v>BAJO</v>
      </c>
      <c r="CQ28" s="89">
        <f t="shared" si="9"/>
        <v>0.12959999999999999</v>
      </c>
      <c r="CR28" s="194" t="s">
        <v>722</v>
      </c>
      <c r="CS28" s="94">
        <f t="shared" si="10"/>
        <v>0.1</v>
      </c>
      <c r="CT28" s="47"/>
      <c r="CU28" s="47" t="s">
        <v>714</v>
      </c>
      <c r="CV28" s="4" t="s">
        <v>715</v>
      </c>
      <c r="CW28" s="96"/>
      <c r="CX28" s="97">
        <f t="shared" si="11"/>
        <v>3</v>
      </c>
      <c r="CY28" s="98">
        <f t="shared" si="12"/>
        <v>3</v>
      </c>
      <c r="CZ28" s="97" t="str">
        <f t="shared" si="13"/>
        <v>Moderado</v>
      </c>
      <c r="DA28" s="99">
        <f t="shared" si="14"/>
        <v>0.6</v>
      </c>
      <c r="DB28" s="100">
        <f t="shared" si="15"/>
        <v>0.15</v>
      </c>
      <c r="DC28" s="100">
        <f t="shared" si="16"/>
        <v>0.25</v>
      </c>
      <c r="DD28" s="97">
        <f t="shared" si="17"/>
        <v>0.4</v>
      </c>
      <c r="DE28" s="5">
        <f t="shared" si="18"/>
        <v>2</v>
      </c>
      <c r="DF28" s="99">
        <f t="shared" si="19"/>
        <v>0.36</v>
      </c>
      <c r="DG28" s="5">
        <f t="shared" si="20"/>
        <v>3</v>
      </c>
      <c r="DH28" s="5"/>
      <c r="DI28" s="99">
        <f t="shared" si="21"/>
        <v>0.6</v>
      </c>
      <c r="DJ28" s="100">
        <f t="shared" si="22"/>
        <v>0.15</v>
      </c>
      <c r="DK28" s="100">
        <f t="shared" si="23"/>
        <v>0.25</v>
      </c>
      <c r="DL28" s="97">
        <f t="shared" si="24"/>
        <v>0.4</v>
      </c>
      <c r="DM28" s="5">
        <f t="shared" si="25"/>
        <v>2</v>
      </c>
      <c r="DN28" s="99">
        <f t="shared" si="26"/>
        <v>0.216</v>
      </c>
      <c r="DO28" s="5">
        <f t="shared" si="27"/>
        <v>3</v>
      </c>
      <c r="DP28" s="99">
        <f t="shared" si="28"/>
        <v>0.6</v>
      </c>
      <c r="DQ28" s="100">
        <f t="shared" si="29"/>
        <v>0.15</v>
      </c>
      <c r="DR28" s="100">
        <f t="shared" si="30"/>
        <v>0.25</v>
      </c>
      <c r="DS28" s="97">
        <f t="shared" si="31"/>
        <v>0.4</v>
      </c>
      <c r="DT28" s="5">
        <f t="shared" si="32"/>
        <v>1</v>
      </c>
      <c r="DU28" s="99">
        <f t="shared" si="33"/>
        <v>0.12959999999999999</v>
      </c>
      <c r="DV28" s="5">
        <f t="shared" si="34"/>
        <v>3</v>
      </c>
      <c r="DW28" s="99">
        <f t="shared" si="35"/>
        <v>0.6</v>
      </c>
      <c r="DX28" s="100">
        <f t="shared" si="36"/>
        <v>0.15</v>
      </c>
      <c r="DY28" s="100">
        <f t="shared" si="37"/>
        <v>0.25</v>
      </c>
      <c r="DZ28" s="97">
        <f t="shared" si="38"/>
        <v>0.4</v>
      </c>
      <c r="EA28" s="5">
        <f t="shared" si="39"/>
        <v>1</v>
      </c>
      <c r="EB28" s="99">
        <f t="shared" si="40"/>
        <v>7.7759999999999996E-2</v>
      </c>
      <c r="EC28" s="5">
        <f t="shared" si="41"/>
        <v>3</v>
      </c>
      <c r="ED28" s="99">
        <f t="shared" si="42"/>
        <v>0.6</v>
      </c>
      <c r="EE28" s="100">
        <f t="shared" si="43"/>
        <v>0.15</v>
      </c>
      <c r="EF28" s="100">
        <f t="shared" si="44"/>
        <v>0.25</v>
      </c>
      <c r="EG28" s="97">
        <f t="shared" si="45"/>
        <v>0.4</v>
      </c>
      <c r="EH28" s="5">
        <f t="shared" si="46"/>
        <v>1</v>
      </c>
      <c r="EI28" s="99">
        <f t="shared" si="47"/>
        <v>4.6655999999999996E-2</v>
      </c>
      <c r="EJ28" s="5">
        <f t="shared" si="48"/>
        <v>3</v>
      </c>
      <c r="EK28" s="99">
        <f t="shared" si="49"/>
        <v>0.6</v>
      </c>
      <c r="EL28" s="100">
        <f t="shared" si="50"/>
        <v>0.15</v>
      </c>
      <c r="EM28" s="100">
        <f t="shared" si="51"/>
        <v>0.25</v>
      </c>
      <c r="EN28" s="97">
        <f t="shared" si="52"/>
        <v>0.4</v>
      </c>
      <c r="EO28" s="5">
        <f t="shared" si="53"/>
        <v>1</v>
      </c>
      <c r="EP28" s="99">
        <f t="shared" si="54"/>
        <v>2.7993599999999997E-2</v>
      </c>
      <c r="EQ28" s="5">
        <f t="shared" si="55"/>
        <v>3</v>
      </c>
      <c r="ER28" s="99">
        <f t="shared" si="56"/>
        <v>0.6</v>
      </c>
      <c r="ES28" s="100">
        <f t="shared" si="57"/>
        <v>0.15</v>
      </c>
      <c r="ET28" s="100">
        <f t="shared" si="58"/>
        <v>0.25</v>
      </c>
      <c r="EU28" s="97">
        <f t="shared" si="59"/>
        <v>0.4</v>
      </c>
      <c r="EV28" s="5">
        <f t="shared" si="60"/>
        <v>1</v>
      </c>
      <c r="EW28" s="99">
        <f t="shared" si="61"/>
        <v>2.7993599999999997E-2</v>
      </c>
      <c r="EX28" s="5">
        <f t="shared" si="62"/>
        <v>3</v>
      </c>
      <c r="EY28" s="99">
        <f t="shared" si="63"/>
        <v>0.6</v>
      </c>
      <c r="EZ28" s="100">
        <f t="shared" si="64"/>
        <v>0</v>
      </c>
      <c r="FA28" s="100">
        <f t="shared" si="65"/>
        <v>0</v>
      </c>
      <c r="FB28" s="97">
        <f t="shared" si="66"/>
        <v>0</v>
      </c>
      <c r="FC28" s="5">
        <f t="shared" si="67"/>
        <v>1</v>
      </c>
      <c r="FD28" s="99">
        <f t="shared" si="68"/>
        <v>2.7993599999999997E-2</v>
      </c>
      <c r="FE28" s="5">
        <f t="shared" si="69"/>
        <v>3</v>
      </c>
      <c r="FF28" s="99">
        <f t="shared" si="70"/>
        <v>0.6</v>
      </c>
      <c r="FG28" s="100">
        <f t="shared" si="71"/>
        <v>0</v>
      </c>
      <c r="FH28" s="100">
        <f t="shared" si="72"/>
        <v>0</v>
      </c>
      <c r="FI28" s="97">
        <f t="shared" si="73"/>
        <v>0</v>
      </c>
      <c r="FJ28" s="5">
        <f t="shared" si="74"/>
        <v>1</v>
      </c>
      <c r="FK28" s="99">
        <f t="shared" si="75"/>
        <v>2.7993599999999997E-2</v>
      </c>
      <c r="FL28" s="5">
        <f t="shared" si="76"/>
        <v>3</v>
      </c>
      <c r="FM28" s="99">
        <f t="shared" si="77"/>
        <v>0.6</v>
      </c>
      <c r="FN28" s="100">
        <f t="shared" si="78"/>
        <v>0</v>
      </c>
      <c r="FO28" s="100">
        <f t="shared" si="79"/>
        <v>0</v>
      </c>
      <c r="FP28" s="97">
        <f t="shared" si="80"/>
        <v>0</v>
      </c>
      <c r="FQ28" s="5">
        <f t="shared" si="81"/>
        <v>1</v>
      </c>
      <c r="FR28" s="99">
        <f t="shared" si="82"/>
        <v>2.7993599999999997E-2</v>
      </c>
      <c r="FS28" s="5">
        <f t="shared" si="83"/>
        <v>3</v>
      </c>
      <c r="FT28" s="99">
        <f t="shared" si="84"/>
        <v>0.6</v>
      </c>
      <c r="FU28" s="100">
        <f t="shared" si="85"/>
        <v>0</v>
      </c>
      <c r="FV28" s="100">
        <f t="shared" si="86"/>
        <v>0</v>
      </c>
      <c r="FW28" s="97">
        <f t="shared" si="87"/>
        <v>0</v>
      </c>
      <c r="FX28" s="5">
        <f t="shared" si="88"/>
        <v>1</v>
      </c>
      <c r="FY28" s="99">
        <f t="shared" si="89"/>
        <v>2.7993599999999997E-2</v>
      </c>
      <c r="FZ28" s="5">
        <f t="shared" si="90"/>
        <v>3</v>
      </c>
      <c r="GA28" s="99">
        <f t="shared" si="91"/>
        <v>0.6</v>
      </c>
      <c r="GB28" s="100">
        <f t="shared" si="92"/>
        <v>0</v>
      </c>
      <c r="GC28" s="100">
        <f t="shared" si="93"/>
        <v>0</v>
      </c>
      <c r="GD28" s="97">
        <f t="shared" si="94"/>
        <v>0</v>
      </c>
      <c r="GE28" s="5">
        <f t="shared" si="95"/>
        <v>1</v>
      </c>
      <c r="GF28" s="99">
        <f t="shared" si="96"/>
        <v>2.7993599999999997E-2</v>
      </c>
      <c r="GG28" s="5">
        <f t="shared" si="97"/>
        <v>3</v>
      </c>
      <c r="GH28" s="99">
        <f t="shared" si="98"/>
        <v>0.6</v>
      </c>
      <c r="GI28" s="99">
        <f t="shared" si="99"/>
        <v>0.6</v>
      </c>
    </row>
    <row r="29" spans="1:191" ht="37.5" customHeight="1">
      <c r="A29" s="82">
        <v>21</v>
      </c>
      <c r="B29" s="85" t="s">
        <v>67</v>
      </c>
      <c r="C29" s="85" t="s">
        <v>764</v>
      </c>
      <c r="D29" s="193" t="s">
        <v>304</v>
      </c>
      <c r="E29" s="85" t="s">
        <v>328</v>
      </c>
      <c r="F29" s="124" t="s">
        <v>572</v>
      </c>
      <c r="G29" s="85" t="s">
        <v>283</v>
      </c>
      <c r="H29" s="85" t="s">
        <v>330</v>
      </c>
      <c r="I29" s="86" t="s">
        <v>285</v>
      </c>
      <c r="J29" s="86" t="s">
        <v>69</v>
      </c>
      <c r="K29" s="86" t="s">
        <v>286</v>
      </c>
      <c r="L29" s="86" t="s">
        <v>286</v>
      </c>
      <c r="M29" s="86" t="s">
        <v>286</v>
      </c>
      <c r="N29" s="86" t="s">
        <v>286</v>
      </c>
      <c r="O29" s="86" t="s">
        <v>286</v>
      </c>
      <c r="P29" s="86" t="s">
        <v>286</v>
      </c>
      <c r="Q29" s="86" t="s">
        <v>286</v>
      </c>
      <c r="R29" s="86" t="s">
        <v>286</v>
      </c>
      <c r="S29" s="86" t="s">
        <v>69</v>
      </c>
      <c r="T29" s="86" t="s">
        <v>286</v>
      </c>
      <c r="U29" s="86" t="s">
        <v>69</v>
      </c>
      <c r="V29" s="86" t="s">
        <v>286</v>
      </c>
      <c r="W29" s="86" t="s">
        <v>286</v>
      </c>
      <c r="X29" s="86" t="s">
        <v>286</v>
      </c>
      <c r="Y29" s="86" t="s">
        <v>286</v>
      </c>
      <c r="Z29" s="86" t="s">
        <v>286</v>
      </c>
      <c r="AA29" s="86" t="s">
        <v>286</v>
      </c>
      <c r="AB29" s="86" t="s">
        <v>286</v>
      </c>
      <c r="AC29" s="88" t="str">
        <f t="shared" si="0"/>
        <v>3 - Media</v>
      </c>
      <c r="AD29" s="89">
        <f t="shared" si="1"/>
        <v>0.6</v>
      </c>
      <c r="AE29" s="88" t="str">
        <f t="shared" si="100"/>
        <v>3 - Moderado</v>
      </c>
      <c r="AF29" s="89">
        <f t="shared" si="2"/>
        <v>0.6</v>
      </c>
      <c r="AG29" s="82" t="str">
        <f t="shared" si="3"/>
        <v>MODERADO</v>
      </c>
      <c r="AH29" s="89">
        <f t="shared" si="4"/>
        <v>0.36</v>
      </c>
      <c r="AI29" s="85" t="s">
        <v>765</v>
      </c>
      <c r="AJ29" s="85" t="s">
        <v>711</v>
      </c>
      <c r="AK29" s="85" t="s">
        <v>735</v>
      </c>
      <c r="AL29" s="85" t="s">
        <v>735</v>
      </c>
      <c r="AM29" s="47" t="s">
        <v>291</v>
      </c>
      <c r="AN29" s="91" t="s">
        <v>292</v>
      </c>
      <c r="AO29" s="91" t="s">
        <v>293</v>
      </c>
      <c r="AP29" s="47" t="s">
        <v>294</v>
      </c>
      <c r="AQ29" s="47" t="s">
        <v>291</v>
      </c>
      <c r="AR29" s="91" t="s">
        <v>292</v>
      </c>
      <c r="AS29" s="91" t="s">
        <v>293</v>
      </c>
      <c r="AT29" s="47" t="s">
        <v>294</v>
      </c>
      <c r="AU29" s="47" t="s">
        <v>291</v>
      </c>
      <c r="AV29" s="91" t="s">
        <v>292</v>
      </c>
      <c r="AW29" s="91" t="s">
        <v>293</v>
      </c>
      <c r="AX29" s="47" t="s">
        <v>294</v>
      </c>
      <c r="AY29" s="47" t="s">
        <v>291</v>
      </c>
      <c r="AZ29" s="91" t="s">
        <v>292</v>
      </c>
      <c r="BA29" s="91" t="s">
        <v>293</v>
      </c>
      <c r="BB29" s="47" t="s">
        <v>294</v>
      </c>
      <c r="BC29" s="47" t="s">
        <v>291</v>
      </c>
      <c r="BD29" s="91" t="s">
        <v>292</v>
      </c>
      <c r="BE29" s="91" t="s">
        <v>293</v>
      </c>
      <c r="BF29" s="47" t="s">
        <v>294</v>
      </c>
      <c r="BG29" s="47" t="s">
        <v>291</v>
      </c>
      <c r="BH29" s="91" t="s">
        <v>292</v>
      </c>
      <c r="BI29" s="91" t="s">
        <v>293</v>
      </c>
      <c r="BJ29" s="47" t="s">
        <v>294</v>
      </c>
      <c r="BK29" s="47" t="s">
        <v>291</v>
      </c>
      <c r="BL29" s="91" t="s">
        <v>292</v>
      </c>
      <c r="BM29" s="91" t="s">
        <v>293</v>
      </c>
      <c r="BN29" s="47" t="s">
        <v>294</v>
      </c>
      <c r="BO29" s="47"/>
      <c r="BP29" s="91"/>
      <c r="BQ29" s="91"/>
      <c r="BR29" s="47"/>
      <c r="BS29" s="47"/>
      <c r="BT29" s="91"/>
      <c r="BU29" s="91"/>
      <c r="BV29" s="47"/>
      <c r="BW29" s="47"/>
      <c r="BX29" s="91"/>
      <c r="BY29" s="91"/>
      <c r="BZ29" s="47"/>
      <c r="CA29" s="47"/>
      <c r="CB29" s="91"/>
      <c r="CC29" s="91"/>
      <c r="CD29" s="47"/>
      <c r="CE29" s="47"/>
      <c r="CF29" s="91"/>
      <c r="CG29" s="91"/>
      <c r="CH29" s="47"/>
      <c r="CI29" s="91"/>
      <c r="CJ29" s="91"/>
      <c r="CK29" s="47"/>
      <c r="CL29" s="92" t="str">
        <f t="shared" si="5"/>
        <v>1 - Muy Baja</v>
      </c>
      <c r="CM29" s="93">
        <f t="shared" si="6"/>
        <v>0.36</v>
      </c>
      <c r="CN29" s="92" t="str">
        <f t="shared" si="7"/>
        <v>3 - Moderado</v>
      </c>
      <c r="CO29" s="93">
        <f t="shared" si="8"/>
        <v>0.36</v>
      </c>
      <c r="CP29" s="94" t="str">
        <f t="shared" si="101"/>
        <v>BAJO</v>
      </c>
      <c r="CQ29" s="89">
        <f t="shared" si="9"/>
        <v>0.12959999999999999</v>
      </c>
      <c r="CR29" s="194" t="s">
        <v>300</v>
      </c>
      <c r="CS29" s="94">
        <f t="shared" si="10"/>
        <v>0.1</v>
      </c>
      <c r="CT29" s="47"/>
      <c r="CU29" s="47" t="s">
        <v>714</v>
      </c>
      <c r="CV29" s="4" t="s">
        <v>715</v>
      </c>
      <c r="CW29" s="96"/>
      <c r="CX29" s="97">
        <f t="shared" si="11"/>
        <v>3</v>
      </c>
      <c r="CY29" s="98">
        <f t="shared" si="12"/>
        <v>3</v>
      </c>
      <c r="CZ29" s="97" t="str">
        <f t="shared" si="13"/>
        <v>Moderado</v>
      </c>
      <c r="DA29" s="99">
        <f t="shared" si="14"/>
        <v>0.6</v>
      </c>
      <c r="DB29" s="100">
        <f t="shared" si="15"/>
        <v>0.15</v>
      </c>
      <c r="DC29" s="100">
        <f t="shared" si="16"/>
        <v>0.25</v>
      </c>
      <c r="DD29" s="97">
        <f t="shared" si="17"/>
        <v>0.4</v>
      </c>
      <c r="DE29" s="5">
        <f t="shared" si="18"/>
        <v>2</v>
      </c>
      <c r="DF29" s="99">
        <f t="shared" si="19"/>
        <v>0.36</v>
      </c>
      <c r="DG29" s="5">
        <f t="shared" si="20"/>
        <v>3</v>
      </c>
      <c r="DH29" s="5"/>
      <c r="DI29" s="99">
        <f t="shared" si="21"/>
        <v>0.6</v>
      </c>
      <c r="DJ29" s="100">
        <f t="shared" si="22"/>
        <v>0.15</v>
      </c>
      <c r="DK29" s="100">
        <f t="shared" si="23"/>
        <v>0.25</v>
      </c>
      <c r="DL29" s="97">
        <f t="shared" si="24"/>
        <v>0.4</v>
      </c>
      <c r="DM29" s="5">
        <f t="shared" si="25"/>
        <v>2</v>
      </c>
      <c r="DN29" s="99">
        <f t="shared" si="26"/>
        <v>0.216</v>
      </c>
      <c r="DO29" s="5">
        <f t="shared" si="27"/>
        <v>3</v>
      </c>
      <c r="DP29" s="99">
        <f t="shared" si="28"/>
        <v>0.6</v>
      </c>
      <c r="DQ29" s="100">
        <f t="shared" si="29"/>
        <v>0.15</v>
      </c>
      <c r="DR29" s="100">
        <f t="shared" si="30"/>
        <v>0.25</v>
      </c>
      <c r="DS29" s="97">
        <f t="shared" si="31"/>
        <v>0.4</v>
      </c>
      <c r="DT29" s="5">
        <f t="shared" si="32"/>
        <v>1</v>
      </c>
      <c r="DU29" s="99">
        <f t="shared" si="33"/>
        <v>0.12959999999999999</v>
      </c>
      <c r="DV29" s="5">
        <f t="shared" si="34"/>
        <v>3</v>
      </c>
      <c r="DW29" s="99">
        <f t="shared" si="35"/>
        <v>0.6</v>
      </c>
      <c r="DX29" s="100">
        <f t="shared" si="36"/>
        <v>0.15</v>
      </c>
      <c r="DY29" s="100">
        <f t="shared" si="37"/>
        <v>0.25</v>
      </c>
      <c r="DZ29" s="97">
        <f t="shared" si="38"/>
        <v>0.4</v>
      </c>
      <c r="EA29" s="5">
        <f t="shared" si="39"/>
        <v>1</v>
      </c>
      <c r="EB29" s="99">
        <f t="shared" si="40"/>
        <v>7.7759999999999996E-2</v>
      </c>
      <c r="EC29" s="5">
        <f t="shared" si="41"/>
        <v>3</v>
      </c>
      <c r="ED29" s="99">
        <f t="shared" si="42"/>
        <v>0.6</v>
      </c>
      <c r="EE29" s="100">
        <f t="shared" si="43"/>
        <v>0.15</v>
      </c>
      <c r="EF29" s="100">
        <f t="shared" si="44"/>
        <v>0.25</v>
      </c>
      <c r="EG29" s="97">
        <f t="shared" si="45"/>
        <v>0.4</v>
      </c>
      <c r="EH29" s="5">
        <f t="shared" si="46"/>
        <v>1</v>
      </c>
      <c r="EI29" s="99">
        <f t="shared" si="47"/>
        <v>4.6655999999999996E-2</v>
      </c>
      <c r="EJ29" s="5">
        <f t="shared" si="48"/>
        <v>3</v>
      </c>
      <c r="EK29" s="99">
        <f t="shared" si="49"/>
        <v>0.6</v>
      </c>
      <c r="EL29" s="100">
        <f t="shared" si="50"/>
        <v>0.15</v>
      </c>
      <c r="EM29" s="100">
        <f t="shared" si="51"/>
        <v>0.25</v>
      </c>
      <c r="EN29" s="97">
        <f t="shared" si="52"/>
        <v>0.4</v>
      </c>
      <c r="EO29" s="5">
        <f t="shared" si="53"/>
        <v>1</v>
      </c>
      <c r="EP29" s="99">
        <f t="shared" si="54"/>
        <v>2.7993599999999997E-2</v>
      </c>
      <c r="EQ29" s="5">
        <f t="shared" si="55"/>
        <v>3</v>
      </c>
      <c r="ER29" s="99">
        <f t="shared" si="56"/>
        <v>0.6</v>
      </c>
      <c r="ES29" s="100">
        <f t="shared" si="57"/>
        <v>0.15</v>
      </c>
      <c r="ET29" s="100">
        <f t="shared" si="58"/>
        <v>0.25</v>
      </c>
      <c r="EU29" s="97">
        <f t="shared" si="59"/>
        <v>0.4</v>
      </c>
      <c r="EV29" s="5">
        <f t="shared" si="60"/>
        <v>1</v>
      </c>
      <c r="EW29" s="99">
        <f t="shared" si="61"/>
        <v>2.7993599999999997E-2</v>
      </c>
      <c r="EX29" s="5">
        <f t="shared" si="62"/>
        <v>3</v>
      </c>
      <c r="EY29" s="99">
        <f t="shared" si="63"/>
        <v>0.6</v>
      </c>
      <c r="EZ29" s="100">
        <f t="shared" si="64"/>
        <v>0</v>
      </c>
      <c r="FA29" s="100">
        <f t="shared" si="65"/>
        <v>0</v>
      </c>
      <c r="FB29" s="97">
        <f t="shared" si="66"/>
        <v>0</v>
      </c>
      <c r="FC29" s="5">
        <f t="shared" si="67"/>
        <v>1</v>
      </c>
      <c r="FD29" s="99">
        <f t="shared" si="68"/>
        <v>2.7993599999999997E-2</v>
      </c>
      <c r="FE29" s="5">
        <f t="shared" si="69"/>
        <v>3</v>
      </c>
      <c r="FF29" s="99">
        <f t="shared" si="70"/>
        <v>0.6</v>
      </c>
      <c r="FG29" s="100">
        <f t="shared" si="71"/>
        <v>0</v>
      </c>
      <c r="FH29" s="100">
        <f t="shared" si="72"/>
        <v>0</v>
      </c>
      <c r="FI29" s="97">
        <f t="shared" si="73"/>
        <v>0</v>
      </c>
      <c r="FJ29" s="5">
        <f t="shared" si="74"/>
        <v>1</v>
      </c>
      <c r="FK29" s="99">
        <f t="shared" si="75"/>
        <v>2.7993599999999997E-2</v>
      </c>
      <c r="FL29" s="5">
        <f t="shared" si="76"/>
        <v>3</v>
      </c>
      <c r="FM29" s="99">
        <f t="shared" si="77"/>
        <v>0.6</v>
      </c>
      <c r="FN29" s="100">
        <f t="shared" si="78"/>
        <v>0</v>
      </c>
      <c r="FO29" s="100">
        <f t="shared" si="79"/>
        <v>0</v>
      </c>
      <c r="FP29" s="97">
        <f t="shared" si="80"/>
        <v>0</v>
      </c>
      <c r="FQ29" s="5">
        <f t="shared" si="81"/>
        <v>1</v>
      </c>
      <c r="FR29" s="99">
        <f t="shared" si="82"/>
        <v>2.7993599999999997E-2</v>
      </c>
      <c r="FS29" s="5">
        <f t="shared" si="83"/>
        <v>3</v>
      </c>
      <c r="FT29" s="99">
        <f t="shared" si="84"/>
        <v>0.6</v>
      </c>
      <c r="FU29" s="100">
        <f t="shared" si="85"/>
        <v>0</v>
      </c>
      <c r="FV29" s="100">
        <f t="shared" si="86"/>
        <v>0</v>
      </c>
      <c r="FW29" s="97">
        <f t="shared" si="87"/>
        <v>0</v>
      </c>
      <c r="FX29" s="5">
        <f t="shared" si="88"/>
        <v>1</v>
      </c>
      <c r="FY29" s="99">
        <f t="shared" si="89"/>
        <v>2.7993599999999997E-2</v>
      </c>
      <c r="FZ29" s="5">
        <f t="shared" si="90"/>
        <v>3</v>
      </c>
      <c r="GA29" s="99">
        <f t="shared" si="91"/>
        <v>0.6</v>
      </c>
      <c r="GB29" s="100">
        <f t="shared" si="92"/>
        <v>0</v>
      </c>
      <c r="GC29" s="100">
        <f t="shared" si="93"/>
        <v>0</v>
      </c>
      <c r="GD29" s="97">
        <f t="shared" si="94"/>
        <v>0</v>
      </c>
      <c r="GE29" s="5">
        <f t="shared" si="95"/>
        <v>1</v>
      </c>
      <c r="GF29" s="99">
        <f t="shared" si="96"/>
        <v>2.7993599999999997E-2</v>
      </c>
      <c r="GG29" s="5">
        <f t="shared" si="97"/>
        <v>3</v>
      </c>
      <c r="GH29" s="99">
        <f t="shared" si="98"/>
        <v>0.6</v>
      </c>
      <c r="GI29" s="99">
        <f t="shared" si="99"/>
        <v>0.6</v>
      </c>
    </row>
    <row r="30" spans="1:191" ht="37.5" customHeight="1">
      <c r="A30" s="82">
        <v>22</v>
      </c>
      <c r="B30" s="85" t="s">
        <v>67</v>
      </c>
      <c r="C30" s="85" t="s">
        <v>766</v>
      </c>
      <c r="D30" s="193" t="s">
        <v>280</v>
      </c>
      <c r="E30" s="85" t="s">
        <v>631</v>
      </c>
      <c r="F30" s="124" t="s">
        <v>282</v>
      </c>
      <c r="G30" s="85" t="s">
        <v>758</v>
      </c>
      <c r="H30" s="85" t="s">
        <v>330</v>
      </c>
      <c r="I30" s="86" t="s">
        <v>311</v>
      </c>
      <c r="J30" s="86" t="s">
        <v>69</v>
      </c>
      <c r="K30" s="86" t="s">
        <v>286</v>
      </c>
      <c r="L30" s="86" t="s">
        <v>286</v>
      </c>
      <c r="M30" s="86" t="s">
        <v>286</v>
      </c>
      <c r="N30" s="86" t="s">
        <v>286</v>
      </c>
      <c r="O30" s="86" t="s">
        <v>286</v>
      </c>
      <c r="P30" s="86" t="s">
        <v>286</v>
      </c>
      <c r="Q30" s="86" t="s">
        <v>286</v>
      </c>
      <c r="R30" s="86" t="s">
        <v>286</v>
      </c>
      <c r="S30" s="86" t="s">
        <v>69</v>
      </c>
      <c r="T30" s="86" t="s">
        <v>286</v>
      </c>
      <c r="U30" s="86" t="s">
        <v>69</v>
      </c>
      <c r="V30" s="86" t="s">
        <v>286</v>
      </c>
      <c r="W30" s="86" t="s">
        <v>286</v>
      </c>
      <c r="X30" s="86" t="s">
        <v>286</v>
      </c>
      <c r="Y30" s="86" t="s">
        <v>286</v>
      </c>
      <c r="Z30" s="86" t="s">
        <v>286</v>
      </c>
      <c r="AA30" s="86" t="s">
        <v>286</v>
      </c>
      <c r="AB30" s="86" t="s">
        <v>286</v>
      </c>
      <c r="AC30" s="88" t="str">
        <f t="shared" si="0"/>
        <v>4 - Alta</v>
      </c>
      <c r="AD30" s="89">
        <f t="shared" si="1"/>
        <v>0.8</v>
      </c>
      <c r="AE30" s="88" t="str">
        <f t="shared" si="100"/>
        <v>3 - Moderado</v>
      </c>
      <c r="AF30" s="89">
        <f t="shared" si="2"/>
        <v>0.6</v>
      </c>
      <c r="AG30" s="82" t="str">
        <f t="shared" si="3"/>
        <v>ALTO</v>
      </c>
      <c r="AH30" s="89">
        <f t="shared" si="4"/>
        <v>0.48</v>
      </c>
      <c r="AI30" s="85" t="s">
        <v>767</v>
      </c>
      <c r="AJ30" s="85" t="s">
        <v>711</v>
      </c>
      <c r="AK30" s="85" t="s">
        <v>725</v>
      </c>
      <c r="AL30" s="85" t="s">
        <v>725</v>
      </c>
      <c r="AM30" s="47" t="s">
        <v>291</v>
      </c>
      <c r="AN30" s="91" t="s">
        <v>292</v>
      </c>
      <c r="AO30" s="91" t="s">
        <v>293</v>
      </c>
      <c r="AP30" s="47" t="s">
        <v>294</v>
      </c>
      <c r="AQ30" s="47" t="s">
        <v>291</v>
      </c>
      <c r="AR30" s="91" t="s">
        <v>292</v>
      </c>
      <c r="AS30" s="91" t="s">
        <v>293</v>
      </c>
      <c r="AT30" s="47" t="s">
        <v>294</v>
      </c>
      <c r="AU30" s="47" t="s">
        <v>291</v>
      </c>
      <c r="AV30" s="91" t="s">
        <v>292</v>
      </c>
      <c r="AW30" s="91" t="s">
        <v>293</v>
      </c>
      <c r="AX30" s="47" t="s">
        <v>294</v>
      </c>
      <c r="AY30" s="47" t="s">
        <v>291</v>
      </c>
      <c r="AZ30" s="91" t="s">
        <v>292</v>
      </c>
      <c r="BA30" s="91" t="s">
        <v>293</v>
      </c>
      <c r="BB30" s="47" t="s">
        <v>294</v>
      </c>
      <c r="BC30" s="47" t="s">
        <v>291</v>
      </c>
      <c r="BD30" s="91" t="s">
        <v>292</v>
      </c>
      <c r="BE30" s="91" t="s">
        <v>293</v>
      </c>
      <c r="BF30" s="47" t="s">
        <v>294</v>
      </c>
      <c r="BG30" s="47"/>
      <c r="BH30" s="91"/>
      <c r="BI30" s="91"/>
      <c r="BJ30" s="47"/>
      <c r="BK30" s="47"/>
      <c r="BL30" s="91"/>
      <c r="BM30" s="91"/>
      <c r="BN30" s="47"/>
      <c r="BO30" s="47"/>
      <c r="BP30" s="91"/>
      <c r="BQ30" s="91"/>
      <c r="BR30" s="47"/>
      <c r="BS30" s="47"/>
      <c r="BT30" s="91"/>
      <c r="BU30" s="91"/>
      <c r="BV30" s="47"/>
      <c r="BW30" s="47"/>
      <c r="BX30" s="91"/>
      <c r="BY30" s="91"/>
      <c r="BZ30" s="47"/>
      <c r="CA30" s="47"/>
      <c r="CB30" s="91"/>
      <c r="CC30" s="91"/>
      <c r="CD30" s="47"/>
      <c r="CE30" s="47"/>
      <c r="CF30" s="91"/>
      <c r="CG30" s="91"/>
      <c r="CH30" s="47"/>
      <c r="CI30" s="91"/>
      <c r="CJ30" s="91"/>
      <c r="CK30" s="47"/>
      <c r="CL30" s="92" t="str">
        <f t="shared" si="5"/>
        <v>1 - Muy Baja</v>
      </c>
      <c r="CM30" s="93">
        <f t="shared" si="6"/>
        <v>0.48</v>
      </c>
      <c r="CN30" s="92" t="str">
        <f t="shared" si="7"/>
        <v>3 - Moderado</v>
      </c>
      <c r="CO30" s="93">
        <f t="shared" si="8"/>
        <v>0.36</v>
      </c>
      <c r="CP30" s="94" t="str">
        <f t="shared" si="101"/>
        <v>BAJO</v>
      </c>
      <c r="CQ30" s="89">
        <f t="shared" si="9"/>
        <v>0.17279999999999998</v>
      </c>
      <c r="CR30" s="194" t="s">
        <v>722</v>
      </c>
      <c r="CS30" s="94">
        <f t="shared" si="10"/>
        <v>0.1</v>
      </c>
      <c r="CT30" s="47"/>
      <c r="CU30" s="47" t="s">
        <v>714</v>
      </c>
      <c r="CV30" s="4" t="s">
        <v>715</v>
      </c>
      <c r="CW30" s="96"/>
      <c r="CX30" s="97">
        <f t="shared" si="11"/>
        <v>3</v>
      </c>
      <c r="CY30" s="98">
        <f t="shared" si="12"/>
        <v>3</v>
      </c>
      <c r="CZ30" s="97" t="str">
        <f t="shared" si="13"/>
        <v>Moderado</v>
      </c>
      <c r="DA30" s="99">
        <f t="shared" si="14"/>
        <v>0.6</v>
      </c>
      <c r="DB30" s="100">
        <f t="shared" si="15"/>
        <v>0.15</v>
      </c>
      <c r="DC30" s="100">
        <f t="shared" si="16"/>
        <v>0.25</v>
      </c>
      <c r="DD30" s="97">
        <f t="shared" si="17"/>
        <v>0.4</v>
      </c>
      <c r="DE30" s="5">
        <f t="shared" si="18"/>
        <v>3</v>
      </c>
      <c r="DF30" s="99">
        <f t="shared" si="19"/>
        <v>0.48</v>
      </c>
      <c r="DG30" s="5">
        <f t="shared" si="20"/>
        <v>3</v>
      </c>
      <c r="DH30" s="5"/>
      <c r="DI30" s="99">
        <f t="shared" si="21"/>
        <v>0.6</v>
      </c>
      <c r="DJ30" s="100">
        <f t="shared" si="22"/>
        <v>0.15</v>
      </c>
      <c r="DK30" s="100">
        <f t="shared" si="23"/>
        <v>0.25</v>
      </c>
      <c r="DL30" s="97">
        <f t="shared" si="24"/>
        <v>0.4</v>
      </c>
      <c r="DM30" s="5">
        <f t="shared" si="25"/>
        <v>2</v>
      </c>
      <c r="DN30" s="99">
        <f t="shared" si="26"/>
        <v>0.28799999999999998</v>
      </c>
      <c r="DO30" s="5">
        <f t="shared" si="27"/>
        <v>3</v>
      </c>
      <c r="DP30" s="99">
        <f t="shared" si="28"/>
        <v>0.6</v>
      </c>
      <c r="DQ30" s="100">
        <f t="shared" si="29"/>
        <v>0.15</v>
      </c>
      <c r="DR30" s="100">
        <f t="shared" si="30"/>
        <v>0.25</v>
      </c>
      <c r="DS30" s="97">
        <f t="shared" si="31"/>
        <v>0.4</v>
      </c>
      <c r="DT30" s="5">
        <f t="shared" si="32"/>
        <v>1</v>
      </c>
      <c r="DU30" s="99">
        <f t="shared" si="33"/>
        <v>0.17279999999999998</v>
      </c>
      <c r="DV30" s="5">
        <f t="shared" si="34"/>
        <v>3</v>
      </c>
      <c r="DW30" s="99">
        <f t="shared" si="35"/>
        <v>0.6</v>
      </c>
      <c r="DX30" s="100">
        <f t="shared" si="36"/>
        <v>0.15</v>
      </c>
      <c r="DY30" s="100">
        <f t="shared" si="37"/>
        <v>0.25</v>
      </c>
      <c r="DZ30" s="97">
        <f t="shared" si="38"/>
        <v>0.4</v>
      </c>
      <c r="EA30" s="5">
        <f t="shared" si="39"/>
        <v>1</v>
      </c>
      <c r="EB30" s="99">
        <f t="shared" si="40"/>
        <v>0.10367999999999998</v>
      </c>
      <c r="EC30" s="5">
        <f t="shared" si="41"/>
        <v>3</v>
      </c>
      <c r="ED30" s="99">
        <f t="shared" si="42"/>
        <v>0.6</v>
      </c>
      <c r="EE30" s="100">
        <f t="shared" si="43"/>
        <v>0.15</v>
      </c>
      <c r="EF30" s="100">
        <f t="shared" si="44"/>
        <v>0.25</v>
      </c>
      <c r="EG30" s="97">
        <f t="shared" si="45"/>
        <v>0.4</v>
      </c>
      <c r="EH30" s="5">
        <f t="shared" si="46"/>
        <v>1</v>
      </c>
      <c r="EI30" s="99">
        <f t="shared" si="47"/>
        <v>6.2207999999999986E-2</v>
      </c>
      <c r="EJ30" s="5">
        <f t="shared" si="48"/>
        <v>3</v>
      </c>
      <c r="EK30" s="99">
        <f t="shared" si="49"/>
        <v>0.6</v>
      </c>
      <c r="EL30" s="100">
        <f t="shared" si="50"/>
        <v>0</v>
      </c>
      <c r="EM30" s="100">
        <f t="shared" si="51"/>
        <v>0</v>
      </c>
      <c r="EN30" s="97">
        <f t="shared" si="52"/>
        <v>0</v>
      </c>
      <c r="EO30" s="5">
        <f t="shared" si="53"/>
        <v>1</v>
      </c>
      <c r="EP30" s="99">
        <f t="shared" si="54"/>
        <v>6.2207999999999986E-2</v>
      </c>
      <c r="EQ30" s="5">
        <f t="shared" si="55"/>
        <v>3</v>
      </c>
      <c r="ER30" s="99">
        <f t="shared" si="56"/>
        <v>0.6</v>
      </c>
      <c r="ES30" s="100">
        <f t="shared" si="57"/>
        <v>0</v>
      </c>
      <c r="ET30" s="100">
        <f t="shared" si="58"/>
        <v>0</v>
      </c>
      <c r="EU30" s="97">
        <f t="shared" si="59"/>
        <v>0</v>
      </c>
      <c r="EV30" s="5">
        <f t="shared" si="60"/>
        <v>1</v>
      </c>
      <c r="EW30" s="99">
        <f t="shared" si="61"/>
        <v>6.2207999999999986E-2</v>
      </c>
      <c r="EX30" s="5">
        <f t="shared" si="62"/>
        <v>3</v>
      </c>
      <c r="EY30" s="99">
        <f t="shared" si="63"/>
        <v>0.6</v>
      </c>
      <c r="EZ30" s="100">
        <f t="shared" si="64"/>
        <v>0</v>
      </c>
      <c r="FA30" s="100">
        <f t="shared" si="65"/>
        <v>0</v>
      </c>
      <c r="FB30" s="97">
        <f t="shared" si="66"/>
        <v>0</v>
      </c>
      <c r="FC30" s="5">
        <f t="shared" si="67"/>
        <v>1</v>
      </c>
      <c r="FD30" s="99">
        <f t="shared" si="68"/>
        <v>6.2207999999999986E-2</v>
      </c>
      <c r="FE30" s="5">
        <f t="shared" si="69"/>
        <v>3</v>
      </c>
      <c r="FF30" s="99">
        <f t="shared" si="70"/>
        <v>0.6</v>
      </c>
      <c r="FG30" s="100">
        <f t="shared" si="71"/>
        <v>0</v>
      </c>
      <c r="FH30" s="100">
        <f t="shared" si="72"/>
        <v>0</v>
      </c>
      <c r="FI30" s="97">
        <f t="shared" si="73"/>
        <v>0</v>
      </c>
      <c r="FJ30" s="5">
        <f t="shared" si="74"/>
        <v>1</v>
      </c>
      <c r="FK30" s="99">
        <f t="shared" si="75"/>
        <v>6.2207999999999986E-2</v>
      </c>
      <c r="FL30" s="5">
        <f t="shared" si="76"/>
        <v>3</v>
      </c>
      <c r="FM30" s="99">
        <f t="shared" si="77"/>
        <v>0.6</v>
      </c>
      <c r="FN30" s="100">
        <f t="shared" si="78"/>
        <v>0</v>
      </c>
      <c r="FO30" s="100">
        <f t="shared" si="79"/>
        <v>0</v>
      </c>
      <c r="FP30" s="97">
        <f t="shared" si="80"/>
        <v>0</v>
      </c>
      <c r="FQ30" s="5">
        <f t="shared" si="81"/>
        <v>1</v>
      </c>
      <c r="FR30" s="99">
        <f t="shared" si="82"/>
        <v>6.2207999999999986E-2</v>
      </c>
      <c r="FS30" s="5">
        <f t="shared" si="83"/>
        <v>3</v>
      </c>
      <c r="FT30" s="99">
        <f t="shared" si="84"/>
        <v>0.6</v>
      </c>
      <c r="FU30" s="100">
        <f t="shared" si="85"/>
        <v>0</v>
      </c>
      <c r="FV30" s="100">
        <f t="shared" si="86"/>
        <v>0</v>
      </c>
      <c r="FW30" s="97">
        <f t="shared" si="87"/>
        <v>0</v>
      </c>
      <c r="FX30" s="5">
        <f t="shared" si="88"/>
        <v>1</v>
      </c>
      <c r="FY30" s="99">
        <f t="shared" si="89"/>
        <v>6.2207999999999986E-2</v>
      </c>
      <c r="FZ30" s="5">
        <f t="shared" si="90"/>
        <v>3</v>
      </c>
      <c r="GA30" s="99">
        <f t="shared" si="91"/>
        <v>0.6</v>
      </c>
      <c r="GB30" s="100">
        <f t="shared" si="92"/>
        <v>0</v>
      </c>
      <c r="GC30" s="100">
        <f t="shared" si="93"/>
        <v>0</v>
      </c>
      <c r="GD30" s="97">
        <f t="shared" si="94"/>
        <v>0</v>
      </c>
      <c r="GE30" s="5">
        <f t="shared" si="95"/>
        <v>1</v>
      </c>
      <c r="GF30" s="99">
        <f t="shared" si="96"/>
        <v>6.2207999999999986E-2</v>
      </c>
      <c r="GG30" s="5">
        <f t="shared" si="97"/>
        <v>3</v>
      </c>
      <c r="GH30" s="99">
        <f t="shared" si="98"/>
        <v>0.6</v>
      </c>
      <c r="GI30" s="99">
        <f t="shared" si="99"/>
        <v>0.6</v>
      </c>
    </row>
    <row r="31" spans="1:191" ht="37.5" customHeight="1">
      <c r="A31" s="82">
        <v>23</v>
      </c>
      <c r="B31" s="85" t="s">
        <v>67</v>
      </c>
      <c r="C31" s="85" t="s">
        <v>768</v>
      </c>
      <c r="D31" s="193" t="s">
        <v>304</v>
      </c>
      <c r="E31" s="85" t="s">
        <v>328</v>
      </c>
      <c r="F31" s="124" t="s">
        <v>572</v>
      </c>
      <c r="G31" s="85" t="s">
        <v>758</v>
      </c>
      <c r="H31" s="85" t="s">
        <v>330</v>
      </c>
      <c r="I31" s="86" t="s">
        <v>285</v>
      </c>
      <c r="J31" s="86" t="s">
        <v>69</v>
      </c>
      <c r="K31" s="86" t="s">
        <v>286</v>
      </c>
      <c r="L31" s="86" t="s">
        <v>286</v>
      </c>
      <c r="M31" s="86" t="s">
        <v>286</v>
      </c>
      <c r="N31" s="86" t="s">
        <v>286</v>
      </c>
      <c r="O31" s="86" t="s">
        <v>286</v>
      </c>
      <c r="P31" s="86" t="s">
        <v>286</v>
      </c>
      <c r="Q31" s="86" t="s">
        <v>286</v>
      </c>
      <c r="R31" s="86" t="s">
        <v>286</v>
      </c>
      <c r="S31" s="86" t="s">
        <v>69</v>
      </c>
      <c r="T31" s="86" t="s">
        <v>286</v>
      </c>
      <c r="U31" s="86" t="s">
        <v>69</v>
      </c>
      <c r="V31" s="86" t="s">
        <v>286</v>
      </c>
      <c r="W31" s="86" t="s">
        <v>286</v>
      </c>
      <c r="X31" s="86" t="s">
        <v>286</v>
      </c>
      <c r="Y31" s="86" t="s">
        <v>286</v>
      </c>
      <c r="Z31" s="86" t="s">
        <v>286</v>
      </c>
      <c r="AA31" s="86" t="s">
        <v>286</v>
      </c>
      <c r="AB31" s="86" t="s">
        <v>286</v>
      </c>
      <c r="AC31" s="88" t="str">
        <f t="shared" si="0"/>
        <v>3 - Media</v>
      </c>
      <c r="AD31" s="89">
        <f t="shared" si="1"/>
        <v>0.6</v>
      </c>
      <c r="AE31" s="88" t="str">
        <f t="shared" si="100"/>
        <v>3 - Moderado</v>
      </c>
      <c r="AF31" s="89">
        <f t="shared" si="2"/>
        <v>0.6</v>
      </c>
      <c r="AG31" s="82" t="str">
        <f t="shared" si="3"/>
        <v>MODERADO</v>
      </c>
      <c r="AH31" s="89">
        <f t="shared" si="4"/>
        <v>0.36</v>
      </c>
      <c r="AI31" s="85" t="s">
        <v>769</v>
      </c>
      <c r="AJ31" s="85" t="s">
        <v>711</v>
      </c>
      <c r="AK31" s="85" t="s">
        <v>725</v>
      </c>
      <c r="AL31" s="85" t="s">
        <v>725</v>
      </c>
      <c r="AM31" s="47" t="s">
        <v>291</v>
      </c>
      <c r="AN31" s="91" t="s">
        <v>292</v>
      </c>
      <c r="AO31" s="91" t="s">
        <v>293</v>
      </c>
      <c r="AP31" s="47" t="s">
        <v>294</v>
      </c>
      <c r="AQ31" s="47" t="s">
        <v>291</v>
      </c>
      <c r="AR31" s="91" t="s">
        <v>292</v>
      </c>
      <c r="AS31" s="91" t="s">
        <v>293</v>
      </c>
      <c r="AT31" s="47" t="s">
        <v>294</v>
      </c>
      <c r="AU31" s="47" t="s">
        <v>291</v>
      </c>
      <c r="AV31" s="91" t="s">
        <v>292</v>
      </c>
      <c r="AW31" s="91" t="s">
        <v>293</v>
      </c>
      <c r="AX31" s="47" t="s">
        <v>294</v>
      </c>
      <c r="AY31" s="47" t="s">
        <v>291</v>
      </c>
      <c r="AZ31" s="91" t="s">
        <v>292</v>
      </c>
      <c r="BA31" s="91" t="s">
        <v>293</v>
      </c>
      <c r="BB31" s="47" t="s">
        <v>294</v>
      </c>
      <c r="BC31" s="47" t="s">
        <v>291</v>
      </c>
      <c r="BD31" s="91" t="s">
        <v>292</v>
      </c>
      <c r="BE31" s="91" t="s">
        <v>293</v>
      </c>
      <c r="BF31" s="47" t="s">
        <v>294</v>
      </c>
      <c r="BG31" s="47"/>
      <c r="BH31" s="91"/>
      <c r="BI31" s="91"/>
      <c r="BJ31" s="47"/>
      <c r="BK31" s="47"/>
      <c r="BL31" s="91"/>
      <c r="BM31" s="91"/>
      <c r="BN31" s="47"/>
      <c r="BO31" s="47"/>
      <c r="BP31" s="91"/>
      <c r="BQ31" s="91"/>
      <c r="BR31" s="47"/>
      <c r="BS31" s="47"/>
      <c r="BT31" s="91"/>
      <c r="BU31" s="91"/>
      <c r="BV31" s="47"/>
      <c r="BW31" s="47"/>
      <c r="BX31" s="91"/>
      <c r="BY31" s="91"/>
      <c r="BZ31" s="47"/>
      <c r="CA31" s="47"/>
      <c r="CB31" s="91"/>
      <c r="CC31" s="91"/>
      <c r="CD31" s="47"/>
      <c r="CE31" s="47"/>
      <c r="CF31" s="91"/>
      <c r="CG31" s="91"/>
      <c r="CH31" s="47"/>
      <c r="CI31" s="91"/>
      <c r="CJ31" s="91"/>
      <c r="CK31" s="47"/>
      <c r="CL31" s="92" t="str">
        <f t="shared" si="5"/>
        <v>1 - Muy Baja</v>
      </c>
      <c r="CM31" s="93">
        <f t="shared" si="6"/>
        <v>0.36</v>
      </c>
      <c r="CN31" s="92" t="str">
        <f t="shared" si="7"/>
        <v>3 - Moderado</v>
      </c>
      <c r="CO31" s="93">
        <f t="shared" si="8"/>
        <v>0.36</v>
      </c>
      <c r="CP31" s="94" t="str">
        <f t="shared" si="101"/>
        <v>BAJO</v>
      </c>
      <c r="CQ31" s="89">
        <f t="shared" si="9"/>
        <v>0.12959999999999999</v>
      </c>
      <c r="CR31" s="194" t="s">
        <v>300</v>
      </c>
      <c r="CS31" s="94">
        <f t="shared" si="10"/>
        <v>0.1</v>
      </c>
      <c r="CT31" s="47"/>
      <c r="CU31" s="47" t="s">
        <v>714</v>
      </c>
      <c r="CV31" s="4" t="s">
        <v>715</v>
      </c>
      <c r="CW31" s="96"/>
      <c r="CX31" s="97">
        <f t="shared" si="11"/>
        <v>3</v>
      </c>
      <c r="CY31" s="98">
        <f t="shared" si="12"/>
        <v>3</v>
      </c>
      <c r="CZ31" s="97" t="str">
        <f t="shared" si="13"/>
        <v>Moderado</v>
      </c>
      <c r="DA31" s="99">
        <f t="shared" si="14"/>
        <v>0.6</v>
      </c>
      <c r="DB31" s="100">
        <f t="shared" si="15"/>
        <v>0.15</v>
      </c>
      <c r="DC31" s="100">
        <f t="shared" si="16"/>
        <v>0.25</v>
      </c>
      <c r="DD31" s="97">
        <f t="shared" si="17"/>
        <v>0.4</v>
      </c>
      <c r="DE31" s="5">
        <f t="shared" si="18"/>
        <v>2</v>
      </c>
      <c r="DF31" s="99">
        <f t="shared" si="19"/>
        <v>0.36</v>
      </c>
      <c r="DG31" s="5">
        <f t="shared" si="20"/>
        <v>3</v>
      </c>
      <c r="DH31" s="5"/>
      <c r="DI31" s="99">
        <f t="shared" si="21"/>
        <v>0.6</v>
      </c>
      <c r="DJ31" s="100">
        <f t="shared" si="22"/>
        <v>0.15</v>
      </c>
      <c r="DK31" s="100">
        <f t="shared" si="23"/>
        <v>0.25</v>
      </c>
      <c r="DL31" s="97">
        <f t="shared" si="24"/>
        <v>0.4</v>
      </c>
      <c r="DM31" s="5">
        <f t="shared" si="25"/>
        <v>2</v>
      </c>
      <c r="DN31" s="99">
        <f t="shared" si="26"/>
        <v>0.216</v>
      </c>
      <c r="DO31" s="5">
        <f t="shared" si="27"/>
        <v>3</v>
      </c>
      <c r="DP31" s="99">
        <f t="shared" si="28"/>
        <v>0.6</v>
      </c>
      <c r="DQ31" s="100">
        <f t="shared" si="29"/>
        <v>0.15</v>
      </c>
      <c r="DR31" s="100">
        <f t="shared" si="30"/>
        <v>0.25</v>
      </c>
      <c r="DS31" s="97">
        <f t="shared" si="31"/>
        <v>0.4</v>
      </c>
      <c r="DT31" s="5">
        <f t="shared" si="32"/>
        <v>1</v>
      </c>
      <c r="DU31" s="99">
        <f t="shared" si="33"/>
        <v>0.12959999999999999</v>
      </c>
      <c r="DV31" s="5">
        <f t="shared" si="34"/>
        <v>3</v>
      </c>
      <c r="DW31" s="99">
        <f t="shared" si="35"/>
        <v>0.6</v>
      </c>
      <c r="DX31" s="100">
        <f t="shared" si="36"/>
        <v>0.15</v>
      </c>
      <c r="DY31" s="100">
        <f t="shared" si="37"/>
        <v>0.25</v>
      </c>
      <c r="DZ31" s="97">
        <f t="shared" si="38"/>
        <v>0.4</v>
      </c>
      <c r="EA31" s="5">
        <f t="shared" si="39"/>
        <v>1</v>
      </c>
      <c r="EB31" s="99">
        <f t="shared" si="40"/>
        <v>7.7759999999999996E-2</v>
      </c>
      <c r="EC31" s="5">
        <f t="shared" si="41"/>
        <v>3</v>
      </c>
      <c r="ED31" s="99">
        <f t="shared" si="42"/>
        <v>0.6</v>
      </c>
      <c r="EE31" s="100">
        <f t="shared" si="43"/>
        <v>0.15</v>
      </c>
      <c r="EF31" s="100">
        <f t="shared" si="44"/>
        <v>0.25</v>
      </c>
      <c r="EG31" s="97">
        <f t="shared" si="45"/>
        <v>0.4</v>
      </c>
      <c r="EH31" s="5">
        <f t="shared" si="46"/>
        <v>1</v>
      </c>
      <c r="EI31" s="99">
        <f t="shared" si="47"/>
        <v>4.6655999999999996E-2</v>
      </c>
      <c r="EJ31" s="5">
        <f t="shared" si="48"/>
        <v>3</v>
      </c>
      <c r="EK31" s="99">
        <f t="shared" si="49"/>
        <v>0.6</v>
      </c>
      <c r="EL31" s="100">
        <f t="shared" si="50"/>
        <v>0</v>
      </c>
      <c r="EM31" s="100">
        <f t="shared" si="51"/>
        <v>0</v>
      </c>
      <c r="EN31" s="97">
        <f t="shared" si="52"/>
        <v>0</v>
      </c>
      <c r="EO31" s="5">
        <f t="shared" si="53"/>
        <v>1</v>
      </c>
      <c r="EP31" s="99">
        <f t="shared" si="54"/>
        <v>4.6655999999999996E-2</v>
      </c>
      <c r="EQ31" s="5">
        <f t="shared" si="55"/>
        <v>3</v>
      </c>
      <c r="ER31" s="99">
        <f t="shared" si="56"/>
        <v>0.6</v>
      </c>
      <c r="ES31" s="100">
        <f t="shared" si="57"/>
        <v>0</v>
      </c>
      <c r="ET31" s="100">
        <f t="shared" si="58"/>
        <v>0</v>
      </c>
      <c r="EU31" s="97">
        <f t="shared" si="59"/>
        <v>0</v>
      </c>
      <c r="EV31" s="5">
        <f t="shared" si="60"/>
        <v>1</v>
      </c>
      <c r="EW31" s="99">
        <f t="shared" si="61"/>
        <v>4.6655999999999996E-2</v>
      </c>
      <c r="EX31" s="5">
        <f t="shared" si="62"/>
        <v>3</v>
      </c>
      <c r="EY31" s="99">
        <f t="shared" si="63"/>
        <v>0.6</v>
      </c>
      <c r="EZ31" s="100">
        <f t="shared" si="64"/>
        <v>0</v>
      </c>
      <c r="FA31" s="100">
        <f t="shared" si="65"/>
        <v>0</v>
      </c>
      <c r="FB31" s="97">
        <f t="shared" si="66"/>
        <v>0</v>
      </c>
      <c r="FC31" s="5">
        <f t="shared" si="67"/>
        <v>1</v>
      </c>
      <c r="FD31" s="99">
        <f t="shared" si="68"/>
        <v>4.6655999999999996E-2</v>
      </c>
      <c r="FE31" s="5">
        <f t="shared" si="69"/>
        <v>3</v>
      </c>
      <c r="FF31" s="99">
        <f t="shared" si="70"/>
        <v>0.6</v>
      </c>
      <c r="FG31" s="100">
        <f t="shared" si="71"/>
        <v>0</v>
      </c>
      <c r="FH31" s="100">
        <f t="shared" si="72"/>
        <v>0</v>
      </c>
      <c r="FI31" s="97">
        <f t="shared" si="73"/>
        <v>0</v>
      </c>
      <c r="FJ31" s="5">
        <f t="shared" si="74"/>
        <v>1</v>
      </c>
      <c r="FK31" s="99">
        <f t="shared" si="75"/>
        <v>4.6655999999999996E-2</v>
      </c>
      <c r="FL31" s="5">
        <f t="shared" si="76"/>
        <v>3</v>
      </c>
      <c r="FM31" s="99">
        <f t="shared" si="77"/>
        <v>0.6</v>
      </c>
      <c r="FN31" s="100">
        <f t="shared" si="78"/>
        <v>0</v>
      </c>
      <c r="FO31" s="100">
        <f t="shared" si="79"/>
        <v>0</v>
      </c>
      <c r="FP31" s="97">
        <f t="shared" si="80"/>
        <v>0</v>
      </c>
      <c r="FQ31" s="5">
        <f t="shared" si="81"/>
        <v>1</v>
      </c>
      <c r="FR31" s="99">
        <f t="shared" si="82"/>
        <v>4.6655999999999996E-2</v>
      </c>
      <c r="FS31" s="5">
        <f t="shared" si="83"/>
        <v>3</v>
      </c>
      <c r="FT31" s="99">
        <f t="shared" si="84"/>
        <v>0.6</v>
      </c>
      <c r="FU31" s="100">
        <f t="shared" si="85"/>
        <v>0</v>
      </c>
      <c r="FV31" s="100">
        <f t="shared" si="86"/>
        <v>0</v>
      </c>
      <c r="FW31" s="97">
        <f t="shared" si="87"/>
        <v>0</v>
      </c>
      <c r="FX31" s="5">
        <f t="shared" si="88"/>
        <v>1</v>
      </c>
      <c r="FY31" s="99">
        <f t="shared" si="89"/>
        <v>4.6655999999999996E-2</v>
      </c>
      <c r="FZ31" s="5">
        <f t="shared" si="90"/>
        <v>3</v>
      </c>
      <c r="GA31" s="99">
        <f t="shared" si="91"/>
        <v>0.6</v>
      </c>
      <c r="GB31" s="100">
        <f t="shared" si="92"/>
        <v>0</v>
      </c>
      <c r="GC31" s="100">
        <f t="shared" si="93"/>
        <v>0</v>
      </c>
      <c r="GD31" s="97">
        <f t="shared" si="94"/>
        <v>0</v>
      </c>
      <c r="GE31" s="5">
        <f t="shared" si="95"/>
        <v>1</v>
      </c>
      <c r="GF31" s="99">
        <f t="shared" si="96"/>
        <v>4.6655999999999996E-2</v>
      </c>
      <c r="GG31" s="5">
        <f t="shared" si="97"/>
        <v>3</v>
      </c>
      <c r="GH31" s="99">
        <f t="shared" si="98"/>
        <v>0.6</v>
      </c>
      <c r="GI31" s="99">
        <f t="shared" si="99"/>
        <v>0.6</v>
      </c>
    </row>
    <row r="32" spans="1:191" ht="37.5" customHeight="1">
      <c r="A32" s="82">
        <v>24</v>
      </c>
      <c r="B32" s="85" t="s">
        <v>67</v>
      </c>
      <c r="C32" s="85" t="s">
        <v>770</v>
      </c>
      <c r="D32" s="193" t="s">
        <v>280</v>
      </c>
      <c r="E32" s="85" t="s">
        <v>631</v>
      </c>
      <c r="F32" s="124" t="s">
        <v>282</v>
      </c>
      <c r="G32" s="85" t="s">
        <v>758</v>
      </c>
      <c r="H32" s="85" t="s">
        <v>330</v>
      </c>
      <c r="I32" s="86" t="s">
        <v>285</v>
      </c>
      <c r="J32" s="86" t="s">
        <v>69</v>
      </c>
      <c r="K32" s="86" t="s">
        <v>286</v>
      </c>
      <c r="L32" s="86" t="s">
        <v>286</v>
      </c>
      <c r="M32" s="86" t="s">
        <v>286</v>
      </c>
      <c r="N32" s="86" t="s">
        <v>286</v>
      </c>
      <c r="O32" s="86" t="s">
        <v>286</v>
      </c>
      <c r="P32" s="86" t="s">
        <v>286</v>
      </c>
      <c r="Q32" s="86" t="s">
        <v>286</v>
      </c>
      <c r="R32" s="86" t="s">
        <v>286</v>
      </c>
      <c r="S32" s="86" t="s">
        <v>69</v>
      </c>
      <c r="T32" s="86" t="s">
        <v>286</v>
      </c>
      <c r="U32" s="86" t="s">
        <v>69</v>
      </c>
      <c r="V32" s="86" t="s">
        <v>286</v>
      </c>
      <c r="W32" s="86" t="s">
        <v>286</v>
      </c>
      <c r="X32" s="86" t="s">
        <v>286</v>
      </c>
      <c r="Y32" s="86" t="s">
        <v>286</v>
      </c>
      <c r="Z32" s="86" t="s">
        <v>286</v>
      </c>
      <c r="AA32" s="86" t="s">
        <v>286</v>
      </c>
      <c r="AB32" s="86" t="s">
        <v>286</v>
      </c>
      <c r="AC32" s="88" t="str">
        <f t="shared" si="0"/>
        <v>3 - Media</v>
      </c>
      <c r="AD32" s="89">
        <f t="shared" si="1"/>
        <v>0.6</v>
      </c>
      <c r="AE32" s="88" t="str">
        <f t="shared" si="100"/>
        <v>3 - Moderado</v>
      </c>
      <c r="AF32" s="89">
        <f t="shared" si="2"/>
        <v>0.6</v>
      </c>
      <c r="AG32" s="82" t="str">
        <f t="shared" si="3"/>
        <v>MODERADO</v>
      </c>
      <c r="AH32" s="89">
        <f t="shared" si="4"/>
        <v>0.36</v>
      </c>
      <c r="AI32" s="85" t="s">
        <v>771</v>
      </c>
      <c r="AJ32" s="85" t="s">
        <v>711</v>
      </c>
      <c r="AK32" s="85" t="s">
        <v>728</v>
      </c>
      <c r="AL32" s="85" t="s">
        <v>728</v>
      </c>
      <c r="AM32" s="47" t="s">
        <v>291</v>
      </c>
      <c r="AN32" s="91" t="s">
        <v>292</v>
      </c>
      <c r="AO32" s="91" t="s">
        <v>293</v>
      </c>
      <c r="AP32" s="47" t="s">
        <v>294</v>
      </c>
      <c r="AQ32" s="47" t="s">
        <v>291</v>
      </c>
      <c r="AR32" s="91" t="s">
        <v>292</v>
      </c>
      <c r="AS32" s="91" t="s">
        <v>293</v>
      </c>
      <c r="AT32" s="47" t="s">
        <v>294</v>
      </c>
      <c r="AU32" s="47" t="s">
        <v>291</v>
      </c>
      <c r="AV32" s="91" t="s">
        <v>292</v>
      </c>
      <c r="AW32" s="91" t="s">
        <v>293</v>
      </c>
      <c r="AX32" s="47" t="s">
        <v>294</v>
      </c>
      <c r="AY32" s="47" t="s">
        <v>291</v>
      </c>
      <c r="AZ32" s="91" t="s">
        <v>292</v>
      </c>
      <c r="BA32" s="91" t="s">
        <v>293</v>
      </c>
      <c r="BB32" s="47" t="s">
        <v>294</v>
      </c>
      <c r="BC32" s="47" t="s">
        <v>291</v>
      </c>
      <c r="BD32" s="91" t="s">
        <v>292</v>
      </c>
      <c r="BE32" s="91" t="s">
        <v>293</v>
      </c>
      <c r="BF32" s="47" t="s">
        <v>294</v>
      </c>
      <c r="BG32" s="47"/>
      <c r="BH32" s="91"/>
      <c r="BI32" s="91"/>
      <c r="BJ32" s="47"/>
      <c r="BK32" s="47"/>
      <c r="BL32" s="91"/>
      <c r="BM32" s="91"/>
      <c r="BN32" s="47"/>
      <c r="BO32" s="47"/>
      <c r="BP32" s="91"/>
      <c r="BQ32" s="91"/>
      <c r="BR32" s="47"/>
      <c r="BS32" s="47"/>
      <c r="BT32" s="91"/>
      <c r="BU32" s="91"/>
      <c r="BV32" s="47"/>
      <c r="BW32" s="47"/>
      <c r="BX32" s="91"/>
      <c r="BY32" s="91"/>
      <c r="BZ32" s="47"/>
      <c r="CA32" s="47"/>
      <c r="CB32" s="91"/>
      <c r="CC32" s="91"/>
      <c r="CD32" s="47"/>
      <c r="CE32" s="47"/>
      <c r="CF32" s="91"/>
      <c r="CG32" s="91"/>
      <c r="CH32" s="47"/>
      <c r="CI32" s="91"/>
      <c r="CJ32" s="91"/>
      <c r="CK32" s="47"/>
      <c r="CL32" s="92" t="str">
        <f t="shared" si="5"/>
        <v>1 - Muy Baja</v>
      </c>
      <c r="CM32" s="93">
        <f t="shared" si="6"/>
        <v>0.36</v>
      </c>
      <c r="CN32" s="92" t="str">
        <f t="shared" si="7"/>
        <v>3 - Moderado</v>
      </c>
      <c r="CO32" s="93">
        <f t="shared" si="8"/>
        <v>0.36</v>
      </c>
      <c r="CP32" s="94" t="str">
        <f t="shared" si="101"/>
        <v>BAJO</v>
      </c>
      <c r="CQ32" s="89">
        <f t="shared" si="9"/>
        <v>0.12959999999999999</v>
      </c>
      <c r="CR32" s="194" t="s">
        <v>722</v>
      </c>
      <c r="CS32" s="94">
        <f t="shared" si="10"/>
        <v>0.1</v>
      </c>
      <c r="CT32" s="47"/>
      <c r="CU32" s="47" t="s">
        <v>714</v>
      </c>
      <c r="CV32" s="4" t="s">
        <v>715</v>
      </c>
      <c r="CW32" s="96"/>
      <c r="CX32" s="97">
        <f t="shared" si="11"/>
        <v>3</v>
      </c>
      <c r="CY32" s="98">
        <f t="shared" si="12"/>
        <v>3</v>
      </c>
      <c r="CZ32" s="97" t="str">
        <f t="shared" si="13"/>
        <v>Moderado</v>
      </c>
      <c r="DA32" s="99">
        <f t="shared" si="14"/>
        <v>0.6</v>
      </c>
      <c r="DB32" s="100">
        <f t="shared" si="15"/>
        <v>0.15</v>
      </c>
      <c r="DC32" s="100">
        <f t="shared" si="16"/>
        <v>0.25</v>
      </c>
      <c r="DD32" s="97">
        <f t="shared" si="17"/>
        <v>0.4</v>
      </c>
      <c r="DE32" s="5">
        <f t="shared" si="18"/>
        <v>2</v>
      </c>
      <c r="DF32" s="99">
        <f t="shared" si="19"/>
        <v>0.36</v>
      </c>
      <c r="DG32" s="5">
        <f t="shared" si="20"/>
        <v>3</v>
      </c>
      <c r="DH32" s="5"/>
      <c r="DI32" s="99">
        <f t="shared" si="21"/>
        <v>0.6</v>
      </c>
      <c r="DJ32" s="100">
        <f t="shared" si="22"/>
        <v>0.15</v>
      </c>
      <c r="DK32" s="100">
        <f t="shared" si="23"/>
        <v>0.25</v>
      </c>
      <c r="DL32" s="97">
        <f t="shared" si="24"/>
        <v>0.4</v>
      </c>
      <c r="DM32" s="5">
        <f t="shared" si="25"/>
        <v>2</v>
      </c>
      <c r="DN32" s="99">
        <f t="shared" si="26"/>
        <v>0.216</v>
      </c>
      <c r="DO32" s="5">
        <f t="shared" si="27"/>
        <v>3</v>
      </c>
      <c r="DP32" s="99">
        <f t="shared" si="28"/>
        <v>0.6</v>
      </c>
      <c r="DQ32" s="100">
        <f t="shared" si="29"/>
        <v>0.15</v>
      </c>
      <c r="DR32" s="100">
        <f t="shared" si="30"/>
        <v>0.25</v>
      </c>
      <c r="DS32" s="97">
        <f t="shared" si="31"/>
        <v>0.4</v>
      </c>
      <c r="DT32" s="5">
        <f t="shared" si="32"/>
        <v>1</v>
      </c>
      <c r="DU32" s="99">
        <f t="shared" si="33"/>
        <v>0.12959999999999999</v>
      </c>
      <c r="DV32" s="5">
        <f t="shared" si="34"/>
        <v>3</v>
      </c>
      <c r="DW32" s="99">
        <f t="shared" si="35"/>
        <v>0.6</v>
      </c>
      <c r="DX32" s="100">
        <f t="shared" si="36"/>
        <v>0.15</v>
      </c>
      <c r="DY32" s="100">
        <f t="shared" si="37"/>
        <v>0.25</v>
      </c>
      <c r="DZ32" s="97">
        <f t="shared" si="38"/>
        <v>0.4</v>
      </c>
      <c r="EA32" s="5">
        <f t="shared" si="39"/>
        <v>1</v>
      </c>
      <c r="EB32" s="99">
        <f t="shared" si="40"/>
        <v>7.7759999999999996E-2</v>
      </c>
      <c r="EC32" s="5">
        <f t="shared" si="41"/>
        <v>3</v>
      </c>
      <c r="ED32" s="99">
        <f t="shared" si="42"/>
        <v>0.6</v>
      </c>
      <c r="EE32" s="100">
        <f t="shared" si="43"/>
        <v>0.15</v>
      </c>
      <c r="EF32" s="100">
        <f t="shared" si="44"/>
        <v>0.25</v>
      </c>
      <c r="EG32" s="97">
        <f t="shared" si="45"/>
        <v>0.4</v>
      </c>
      <c r="EH32" s="5">
        <f t="shared" si="46"/>
        <v>1</v>
      </c>
      <c r="EI32" s="99">
        <f t="shared" si="47"/>
        <v>4.6655999999999996E-2</v>
      </c>
      <c r="EJ32" s="5">
        <f t="shared" si="48"/>
        <v>3</v>
      </c>
      <c r="EK32" s="99">
        <f t="shared" si="49"/>
        <v>0.6</v>
      </c>
      <c r="EL32" s="100">
        <f t="shared" si="50"/>
        <v>0</v>
      </c>
      <c r="EM32" s="100">
        <f t="shared" si="51"/>
        <v>0</v>
      </c>
      <c r="EN32" s="97">
        <f t="shared" si="52"/>
        <v>0</v>
      </c>
      <c r="EO32" s="5">
        <f t="shared" si="53"/>
        <v>1</v>
      </c>
      <c r="EP32" s="99">
        <f t="shared" si="54"/>
        <v>4.6655999999999996E-2</v>
      </c>
      <c r="EQ32" s="5">
        <f t="shared" si="55"/>
        <v>3</v>
      </c>
      <c r="ER32" s="99">
        <f t="shared" si="56"/>
        <v>0.6</v>
      </c>
      <c r="ES32" s="100">
        <f t="shared" si="57"/>
        <v>0</v>
      </c>
      <c r="ET32" s="100">
        <f t="shared" si="58"/>
        <v>0</v>
      </c>
      <c r="EU32" s="97">
        <f t="shared" si="59"/>
        <v>0</v>
      </c>
      <c r="EV32" s="5">
        <f t="shared" si="60"/>
        <v>1</v>
      </c>
      <c r="EW32" s="99">
        <f t="shared" si="61"/>
        <v>4.6655999999999996E-2</v>
      </c>
      <c r="EX32" s="5">
        <f t="shared" si="62"/>
        <v>3</v>
      </c>
      <c r="EY32" s="99">
        <f t="shared" si="63"/>
        <v>0.6</v>
      </c>
      <c r="EZ32" s="100">
        <f t="shared" si="64"/>
        <v>0</v>
      </c>
      <c r="FA32" s="100">
        <f t="shared" si="65"/>
        <v>0</v>
      </c>
      <c r="FB32" s="97">
        <f t="shared" si="66"/>
        <v>0</v>
      </c>
      <c r="FC32" s="5">
        <f t="shared" si="67"/>
        <v>1</v>
      </c>
      <c r="FD32" s="99">
        <f t="shared" si="68"/>
        <v>4.6655999999999996E-2</v>
      </c>
      <c r="FE32" s="5">
        <f t="shared" si="69"/>
        <v>3</v>
      </c>
      <c r="FF32" s="99">
        <f t="shared" si="70"/>
        <v>0.6</v>
      </c>
      <c r="FG32" s="100">
        <f t="shared" si="71"/>
        <v>0</v>
      </c>
      <c r="FH32" s="100">
        <f t="shared" si="72"/>
        <v>0</v>
      </c>
      <c r="FI32" s="97">
        <f t="shared" si="73"/>
        <v>0</v>
      </c>
      <c r="FJ32" s="5">
        <f t="shared" si="74"/>
        <v>1</v>
      </c>
      <c r="FK32" s="99">
        <f t="shared" si="75"/>
        <v>4.6655999999999996E-2</v>
      </c>
      <c r="FL32" s="5">
        <f t="shared" si="76"/>
        <v>3</v>
      </c>
      <c r="FM32" s="99">
        <f t="shared" si="77"/>
        <v>0.6</v>
      </c>
      <c r="FN32" s="100">
        <f t="shared" si="78"/>
        <v>0</v>
      </c>
      <c r="FO32" s="100">
        <f t="shared" si="79"/>
        <v>0</v>
      </c>
      <c r="FP32" s="97">
        <f t="shared" si="80"/>
        <v>0</v>
      </c>
      <c r="FQ32" s="5">
        <f t="shared" si="81"/>
        <v>1</v>
      </c>
      <c r="FR32" s="99">
        <f t="shared" si="82"/>
        <v>4.6655999999999996E-2</v>
      </c>
      <c r="FS32" s="5">
        <f t="shared" si="83"/>
        <v>3</v>
      </c>
      <c r="FT32" s="99">
        <f t="shared" si="84"/>
        <v>0.6</v>
      </c>
      <c r="FU32" s="100">
        <f t="shared" si="85"/>
        <v>0</v>
      </c>
      <c r="FV32" s="100">
        <f t="shared" si="86"/>
        <v>0</v>
      </c>
      <c r="FW32" s="97">
        <f t="shared" si="87"/>
        <v>0</v>
      </c>
      <c r="FX32" s="5">
        <f t="shared" si="88"/>
        <v>1</v>
      </c>
      <c r="FY32" s="99">
        <f t="shared" si="89"/>
        <v>4.6655999999999996E-2</v>
      </c>
      <c r="FZ32" s="5">
        <f t="shared" si="90"/>
        <v>3</v>
      </c>
      <c r="GA32" s="99">
        <f t="shared" si="91"/>
        <v>0.6</v>
      </c>
      <c r="GB32" s="100">
        <f t="shared" si="92"/>
        <v>0</v>
      </c>
      <c r="GC32" s="100">
        <f t="shared" si="93"/>
        <v>0</v>
      </c>
      <c r="GD32" s="97">
        <f t="shared" si="94"/>
        <v>0</v>
      </c>
      <c r="GE32" s="5">
        <f t="shared" si="95"/>
        <v>1</v>
      </c>
      <c r="GF32" s="99">
        <f t="shared" si="96"/>
        <v>4.6655999999999996E-2</v>
      </c>
      <c r="GG32" s="5">
        <f t="shared" si="97"/>
        <v>3</v>
      </c>
      <c r="GH32" s="99">
        <f t="shared" si="98"/>
        <v>0.6</v>
      </c>
      <c r="GI32" s="99">
        <f t="shared" si="99"/>
        <v>0.6</v>
      </c>
    </row>
    <row r="33" spans="1:191" ht="37.5" customHeight="1">
      <c r="A33" s="82">
        <v>25</v>
      </c>
      <c r="B33" s="85" t="s">
        <v>67</v>
      </c>
      <c r="C33" s="85" t="s">
        <v>772</v>
      </c>
      <c r="D33" s="193" t="s">
        <v>304</v>
      </c>
      <c r="E33" s="85" t="s">
        <v>328</v>
      </c>
      <c r="F33" s="124" t="s">
        <v>572</v>
      </c>
      <c r="G33" s="85" t="s">
        <v>758</v>
      </c>
      <c r="H33" s="85" t="s">
        <v>330</v>
      </c>
      <c r="I33" s="86" t="s">
        <v>285</v>
      </c>
      <c r="J33" s="86" t="s">
        <v>69</v>
      </c>
      <c r="K33" s="86" t="s">
        <v>286</v>
      </c>
      <c r="L33" s="86" t="s">
        <v>286</v>
      </c>
      <c r="M33" s="86" t="s">
        <v>286</v>
      </c>
      <c r="N33" s="86" t="s">
        <v>286</v>
      </c>
      <c r="O33" s="86" t="s">
        <v>286</v>
      </c>
      <c r="P33" s="86" t="s">
        <v>286</v>
      </c>
      <c r="Q33" s="86" t="s">
        <v>286</v>
      </c>
      <c r="R33" s="86" t="s">
        <v>286</v>
      </c>
      <c r="S33" s="86" t="s">
        <v>69</v>
      </c>
      <c r="T33" s="86" t="s">
        <v>286</v>
      </c>
      <c r="U33" s="86" t="s">
        <v>69</v>
      </c>
      <c r="V33" s="86" t="s">
        <v>286</v>
      </c>
      <c r="W33" s="86" t="s">
        <v>286</v>
      </c>
      <c r="X33" s="86" t="s">
        <v>286</v>
      </c>
      <c r="Y33" s="86" t="s">
        <v>286</v>
      </c>
      <c r="Z33" s="86" t="s">
        <v>286</v>
      </c>
      <c r="AA33" s="86" t="s">
        <v>286</v>
      </c>
      <c r="AB33" s="86" t="s">
        <v>286</v>
      </c>
      <c r="AC33" s="88" t="str">
        <f t="shared" si="0"/>
        <v>3 - Media</v>
      </c>
      <c r="AD33" s="89">
        <f t="shared" si="1"/>
        <v>0.6</v>
      </c>
      <c r="AE33" s="88" t="str">
        <f t="shared" si="100"/>
        <v>3 - Moderado</v>
      </c>
      <c r="AF33" s="89">
        <f t="shared" si="2"/>
        <v>0.6</v>
      </c>
      <c r="AG33" s="82" t="str">
        <f t="shared" si="3"/>
        <v>MODERADO</v>
      </c>
      <c r="AH33" s="89">
        <f t="shared" si="4"/>
        <v>0.36</v>
      </c>
      <c r="AI33" s="85" t="s">
        <v>773</v>
      </c>
      <c r="AJ33" s="85" t="s">
        <v>711</v>
      </c>
      <c r="AK33" s="85" t="s">
        <v>728</v>
      </c>
      <c r="AL33" s="85" t="s">
        <v>728</v>
      </c>
      <c r="AM33" s="47" t="s">
        <v>291</v>
      </c>
      <c r="AN33" s="91" t="s">
        <v>292</v>
      </c>
      <c r="AO33" s="91" t="s">
        <v>293</v>
      </c>
      <c r="AP33" s="47" t="s">
        <v>294</v>
      </c>
      <c r="AQ33" s="47" t="s">
        <v>291</v>
      </c>
      <c r="AR33" s="91" t="s">
        <v>292</v>
      </c>
      <c r="AS33" s="91" t="s">
        <v>293</v>
      </c>
      <c r="AT33" s="47" t="s">
        <v>294</v>
      </c>
      <c r="AU33" s="47" t="s">
        <v>291</v>
      </c>
      <c r="AV33" s="91" t="s">
        <v>292</v>
      </c>
      <c r="AW33" s="91" t="s">
        <v>293</v>
      </c>
      <c r="AX33" s="47" t="s">
        <v>294</v>
      </c>
      <c r="AY33" s="47" t="s">
        <v>291</v>
      </c>
      <c r="AZ33" s="91" t="s">
        <v>292</v>
      </c>
      <c r="BA33" s="91" t="s">
        <v>293</v>
      </c>
      <c r="BB33" s="47" t="s">
        <v>294</v>
      </c>
      <c r="BC33" s="47" t="s">
        <v>291</v>
      </c>
      <c r="BD33" s="91" t="s">
        <v>292</v>
      </c>
      <c r="BE33" s="91" t="s">
        <v>293</v>
      </c>
      <c r="BF33" s="47" t="s">
        <v>294</v>
      </c>
      <c r="BG33" s="47" t="s">
        <v>291</v>
      </c>
      <c r="BH33" s="91" t="s">
        <v>292</v>
      </c>
      <c r="BI33" s="91" t="s">
        <v>293</v>
      </c>
      <c r="BJ33" s="47" t="s">
        <v>294</v>
      </c>
      <c r="BK33" s="47"/>
      <c r="BL33" s="91"/>
      <c r="BM33" s="91"/>
      <c r="BN33" s="47"/>
      <c r="BO33" s="47"/>
      <c r="BP33" s="91"/>
      <c r="BQ33" s="91"/>
      <c r="BR33" s="47"/>
      <c r="BS33" s="47"/>
      <c r="BT33" s="91"/>
      <c r="BU33" s="91"/>
      <c r="BV33" s="47"/>
      <c r="BW33" s="47"/>
      <c r="BX33" s="91"/>
      <c r="BY33" s="91"/>
      <c r="BZ33" s="47"/>
      <c r="CA33" s="47"/>
      <c r="CB33" s="91"/>
      <c r="CC33" s="91"/>
      <c r="CD33" s="47"/>
      <c r="CE33" s="47"/>
      <c r="CF33" s="91"/>
      <c r="CG33" s="91"/>
      <c r="CH33" s="47"/>
      <c r="CI33" s="91"/>
      <c r="CJ33" s="91"/>
      <c r="CK33" s="47"/>
      <c r="CL33" s="92" t="str">
        <f t="shared" si="5"/>
        <v>1 - Muy Baja</v>
      </c>
      <c r="CM33" s="93">
        <f t="shared" si="6"/>
        <v>0.36</v>
      </c>
      <c r="CN33" s="92" t="str">
        <f t="shared" si="7"/>
        <v>3 - Moderado</v>
      </c>
      <c r="CO33" s="93">
        <f t="shared" si="8"/>
        <v>0.36</v>
      </c>
      <c r="CP33" s="94" t="str">
        <f t="shared" si="101"/>
        <v>BAJO</v>
      </c>
      <c r="CQ33" s="89">
        <f t="shared" si="9"/>
        <v>0.12959999999999999</v>
      </c>
      <c r="CR33" s="194" t="s">
        <v>300</v>
      </c>
      <c r="CS33" s="94">
        <f t="shared" si="10"/>
        <v>0.1</v>
      </c>
      <c r="CT33" s="47"/>
      <c r="CU33" s="47" t="s">
        <v>714</v>
      </c>
      <c r="CV33" s="4" t="s">
        <v>715</v>
      </c>
      <c r="CW33" s="96"/>
      <c r="CX33" s="97">
        <f t="shared" si="11"/>
        <v>3</v>
      </c>
      <c r="CY33" s="98">
        <f t="shared" si="12"/>
        <v>3</v>
      </c>
      <c r="CZ33" s="97" t="str">
        <f t="shared" si="13"/>
        <v>Moderado</v>
      </c>
      <c r="DA33" s="99">
        <f t="shared" si="14"/>
        <v>0.6</v>
      </c>
      <c r="DB33" s="100">
        <f t="shared" si="15"/>
        <v>0.15</v>
      </c>
      <c r="DC33" s="100">
        <f t="shared" si="16"/>
        <v>0.25</v>
      </c>
      <c r="DD33" s="97">
        <f t="shared" si="17"/>
        <v>0.4</v>
      </c>
      <c r="DE33" s="5">
        <f t="shared" si="18"/>
        <v>2</v>
      </c>
      <c r="DF33" s="99">
        <f t="shared" si="19"/>
        <v>0.36</v>
      </c>
      <c r="DG33" s="5">
        <f t="shared" si="20"/>
        <v>3</v>
      </c>
      <c r="DH33" s="5"/>
      <c r="DI33" s="99">
        <f t="shared" si="21"/>
        <v>0.6</v>
      </c>
      <c r="DJ33" s="100">
        <f t="shared" si="22"/>
        <v>0.15</v>
      </c>
      <c r="DK33" s="100">
        <f t="shared" si="23"/>
        <v>0.25</v>
      </c>
      <c r="DL33" s="97">
        <f t="shared" si="24"/>
        <v>0.4</v>
      </c>
      <c r="DM33" s="5">
        <f t="shared" si="25"/>
        <v>2</v>
      </c>
      <c r="DN33" s="99">
        <f t="shared" si="26"/>
        <v>0.216</v>
      </c>
      <c r="DO33" s="5">
        <f t="shared" si="27"/>
        <v>3</v>
      </c>
      <c r="DP33" s="99">
        <f t="shared" si="28"/>
        <v>0.6</v>
      </c>
      <c r="DQ33" s="100">
        <f t="shared" si="29"/>
        <v>0.15</v>
      </c>
      <c r="DR33" s="100">
        <f t="shared" si="30"/>
        <v>0.25</v>
      </c>
      <c r="DS33" s="97">
        <f t="shared" si="31"/>
        <v>0.4</v>
      </c>
      <c r="DT33" s="5">
        <f t="shared" si="32"/>
        <v>1</v>
      </c>
      <c r="DU33" s="99">
        <f t="shared" si="33"/>
        <v>0.12959999999999999</v>
      </c>
      <c r="DV33" s="5">
        <f t="shared" si="34"/>
        <v>3</v>
      </c>
      <c r="DW33" s="99">
        <f t="shared" si="35"/>
        <v>0.6</v>
      </c>
      <c r="DX33" s="100">
        <f t="shared" si="36"/>
        <v>0.15</v>
      </c>
      <c r="DY33" s="100">
        <f t="shared" si="37"/>
        <v>0.25</v>
      </c>
      <c r="DZ33" s="97">
        <f t="shared" si="38"/>
        <v>0.4</v>
      </c>
      <c r="EA33" s="5">
        <f t="shared" si="39"/>
        <v>1</v>
      </c>
      <c r="EB33" s="99">
        <f t="shared" si="40"/>
        <v>7.7759999999999996E-2</v>
      </c>
      <c r="EC33" s="5">
        <f t="shared" si="41"/>
        <v>3</v>
      </c>
      <c r="ED33" s="99">
        <f t="shared" si="42"/>
        <v>0.6</v>
      </c>
      <c r="EE33" s="100">
        <f t="shared" si="43"/>
        <v>0.15</v>
      </c>
      <c r="EF33" s="100">
        <f t="shared" si="44"/>
        <v>0.25</v>
      </c>
      <c r="EG33" s="97">
        <f t="shared" si="45"/>
        <v>0.4</v>
      </c>
      <c r="EH33" s="5">
        <f t="shared" si="46"/>
        <v>1</v>
      </c>
      <c r="EI33" s="99">
        <f t="shared" si="47"/>
        <v>4.6655999999999996E-2</v>
      </c>
      <c r="EJ33" s="5">
        <f t="shared" si="48"/>
        <v>3</v>
      </c>
      <c r="EK33" s="99">
        <f t="shared" si="49"/>
        <v>0.6</v>
      </c>
      <c r="EL33" s="100">
        <f t="shared" si="50"/>
        <v>0.15</v>
      </c>
      <c r="EM33" s="100">
        <f t="shared" si="51"/>
        <v>0.25</v>
      </c>
      <c r="EN33" s="97">
        <f t="shared" si="52"/>
        <v>0.4</v>
      </c>
      <c r="EO33" s="5">
        <f t="shared" si="53"/>
        <v>1</v>
      </c>
      <c r="EP33" s="99">
        <f t="shared" si="54"/>
        <v>2.7993599999999997E-2</v>
      </c>
      <c r="EQ33" s="5">
        <f t="shared" si="55"/>
        <v>3</v>
      </c>
      <c r="ER33" s="99">
        <f t="shared" si="56"/>
        <v>0.6</v>
      </c>
      <c r="ES33" s="100">
        <f t="shared" si="57"/>
        <v>0</v>
      </c>
      <c r="ET33" s="100">
        <f t="shared" si="58"/>
        <v>0</v>
      </c>
      <c r="EU33" s="97">
        <f t="shared" si="59"/>
        <v>0</v>
      </c>
      <c r="EV33" s="5">
        <f t="shared" si="60"/>
        <v>1</v>
      </c>
      <c r="EW33" s="99">
        <f t="shared" si="61"/>
        <v>2.7993599999999997E-2</v>
      </c>
      <c r="EX33" s="5">
        <f t="shared" si="62"/>
        <v>3</v>
      </c>
      <c r="EY33" s="99">
        <f t="shared" si="63"/>
        <v>0.6</v>
      </c>
      <c r="EZ33" s="100">
        <f t="shared" si="64"/>
        <v>0</v>
      </c>
      <c r="FA33" s="100">
        <f t="shared" si="65"/>
        <v>0</v>
      </c>
      <c r="FB33" s="97">
        <f t="shared" si="66"/>
        <v>0</v>
      </c>
      <c r="FC33" s="5">
        <f t="shared" si="67"/>
        <v>1</v>
      </c>
      <c r="FD33" s="99">
        <f t="shared" si="68"/>
        <v>2.7993599999999997E-2</v>
      </c>
      <c r="FE33" s="5">
        <f t="shared" si="69"/>
        <v>3</v>
      </c>
      <c r="FF33" s="99">
        <f t="shared" si="70"/>
        <v>0.6</v>
      </c>
      <c r="FG33" s="100">
        <f t="shared" si="71"/>
        <v>0</v>
      </c>
      <c r="FH33" s="100">
        <f t="shared" si="72"/>
        <v>0</v>
      </c>
      <c r="FI33" s="97">
        <f t="shared" si="73"/>
        <v>0</v>
      </c>
      <c r="FJ33" s="5">
        <f t="shared" si="74"/>
        <v>1</v>
      </c>
      <c r="FK33" s="99">
        <f t="shared" si="75"/>
        <v>2.7993599999999997E-2</v>
      </c>
      <c r="FL33" s="5">
        <f t="shared" si="76"/>
        <v>3</v>
      </c>
      <c r="FM33" s="99">
        <f t="shared" si="77"/>
        <v>0.6</v>
      </c>
      <c r="FN33" s="100">
        <f t="shared" si="78"/>
        <v>0</v>
      </c>
      <c r="FO33" s="100">
        <f t="shared" si="79"/>
        <v>0</v>
      </c>
      <c r="FP33" s="97">
        <f t="shared" si="80"/>
        <v>0</v>
      </c>
      <c r="FQ33" s="5">
        <f t="shared" si="81"/>
        <v>1</v>
      </c>
      <c r="FR33" s="99">
        <f t="shared" si="82"/>
        <v>2.7993599999999997E-2</v>
      </c>
      <c r="FS33" s="5">
        <f t="shared" si="83"/>
        <v>3</v>
      </c>
      <c r="FT33" s="99">
        <f t="shared" si="84"/>
        <v>0.6</v>
      </c>
      <c r="FU33" s="100">
        <f t="shared" si="85"/>
        <v>0</v>
      </c>
      <c r="FV33" s="100">
        <f t="shared" si="86"/>
        <v>0</v>
      </c>
      <c r="FW33" s="97">
        <f t="shared" si="87"/>
        <v>0</v>
      </c>
      <c r="FX33" s="5">
        <f t="shared" si="88"/>
        <v>1</v>
      </c>
      <c r="FY33" s="99">
        <f t="shared" si="89"/>
        <v>2.7993599999999997E-2</v>
      </c>
      <c r="FZ33" s="5">
        <f t="shared" si="90"/>
        <v>3</v>
      </c>
      <c r="GA33" s="99">
        <f t="shared" si="91"/>
        <v>0.6</v>
      </c>
      <c r="GB33" s="100">
        <f t="shared" si="92"/>
        <v>0</v>
      </c>
      <c r="GC33" s="100">
        <f t="shared" si="93"/>
        <v>0</v>
      </c>
      <c r="GD33" s="97">
        <f t="shared" si="94"/>
        <v>0</v>
      </c>
      <c r="GE33" s="5">
        <f t="shared" si="95"/>
        <v>1</v>
      </c>
      <c r="GF33" s="99">
        <f t="shared" si="96"/>
        <v>2.7993599999999997E-2</v>
      </c>
      <c r="GG33" s="5">
        <f t="shared" si="97"/>
        <v>3</v>
      </c>
      <c r="GH33" s="99">
        <f t="shared" si="98"/>
        <v>0.6</v>
      </c>
      <c r="GI33" s="99">
        <f t="shared" si="99"/>
        <v>0.6</v>
      </c>
    </row>
    <row r="34" spans="1:191" ht="37.5" customHeight="1">
      <c r="A34" s="82">
        <v>26</v>
      </c>
      <c r="B34" s="85" t="s">
        <v>67</v>
      </c>
      <c r="C34" s="85" t="s">
        <v>774</v>
      </c>
      <c r="D34" s="193" t="s">
        <v>280</v>
      </c>
      <c r="E34" s="85" t="s">
        <v>631</v>
      </c>
      <c r="F34" s="124" t="s">
        <v>282</v>
      </c>
      <c r="G34" s="85" t="s">
        <v>283</v>
      </c>
      <c r="H34" s="85" t="s">
        <v>330</v>
      </c>
      <c r="I34" s="86" t="s">
        <v>285</v>
      </c>
      <c r="J34" s="86" t="s">
        <v>69</v>
      </c>
      <c r="K34" s="86" t="s">
        <v>286</v>
      </c>
      <c r="L34" s="86" t="s">
        <v>286</v>
      </c>
      <c r="M34" s="86" t="s">
        <v>286</v>
      </c>
      <c r="N34" s="86" t="s">
        <v>286</v>
      </c>
      <c r="O34" s="86" t="s">
        <v>286</v>
      </c>
      <c r="P34" s="86" t="s">
        <v>286</v>
      </c>
      <c r="Q34" s="86" t="s">
        <v>286</v>
      </c>
      <c r="R34" s="86" t="s">
        <v>286</v>
      </c>
      <c r="S34" s="86" t="s">
        <v>69</v>
      </c>
      <c r="T34" s="86" t="s">
        <v>286</v>
      </c>
      <c r="U34" s="86" t="s">
        <v>69</v>
      </c>
      <c r="V34" s="86" t="s">
        <v>286</v>
      </c>
      <c r="W34" s="86" t="s">
        <v>286</v>
      </c>
      <c r="X34" s="86" t="s">
        <v>286</v>
      </c>
      <c r="Y34" s="86" t="s">
        <v>286</v>
      </c>
      <c r="Z34" s="86" t="s">
        <v>286</v>
      </c>
      <c r="AA34" s="86" t="s">
        <v>286</v>
      </c>
      <c r="AB34" s="86" t="s">
        <v>286</v>
      </c>
      <c r="AC34" s="88" t="str">
        <f t="shared" si="0"/>
        <v>3 - Media</v>
      </c>
      <c r="AD34" s="89">
        <f t="shared" si="1"/>
        <v>0.6</v>
      </c>
      <c r="AE34" s="88" t="str">
        <f t="shared" si="100"/>
        <v>3 - Moderado</v>
      </c>
      <c r="AF34" s="89">
        <f t="shared" si="2"/>
        <v>0.6</v>
      </c>
      <c r="AG34" s="82" t="str">
        <f t="shared" si="3"/>
        <v>MODERADO</v>
      </c>
      <c r="AH34" s="89">
        <f t="shared" si="4"/>
        <v>0.36</v>
      </c>
      <c r="AI34" s="85" t="s">
        <v>775</v>
      </c>
      <c r="AJ34" s="85" t="s">
        <v>711</v>
      </c>
      <c r="AK34" s="85" t="s">
        <v>728</v>
      </c>
      <c r="AL34" s="85" t="s">
        <v>728</v>
      </c>
      <c r="AM34" s="47" t="s">
        <v>291</v>
      </c>
      <c r="AN34" s="91" t="s">
        <v>292</v>
      </c>
      <c r="AO34" s="91" t="s">
        <v>293</v>
      </c>
      <c r="AP34" s="47" t="s">
        <v>294</v>
      </c>
      <c r="AQ34" s="47" t="s">
        <v>291</v>
      </c>
      <c r="AR34" s="91" t="s">
        <v>292</v>
      </c>
      <c r="AS34" s="91" t="s">
        <v>293</v>
      </c>
      <c r="AT34" s="47" t="s">
        <v>294</v>
      </c>
      <c r="AU34" s="47" t="s">
        <v>291</v>
      </c>
      <c r="AV34" s="91" t="s">
        <v>292</v>
      </c>
      <c r="AW34" s="91" t="s">
        <v>293</v>
      </c>
      <c r="AX34" s="47" t="s">
        <v>294</v>
      </c>
      <c r="AY34" s="47" t="s">
        <v>291</v>
      </c>
      <c r="AZ34" s="91" t="s">
        <v>292</v>
      </c>
      <c r="BA34" s="91" t="s">
        <v>293</v>
      </c>
      <c r="BB34" s="47" t="s">
        <v>294</v>
      </c>
      <c r="BC34" s="47" t="s">
        <v>291</v>
      </c>
      <c r="BD34" s="91" t="s">
        <v>292</v>
      </c>
      <c r="BE34" s="91" t="s">
        <v>293</v>
      </c>
      <c r="BF34" s="47" t="s">
        <v>294</v>
      </c>
      <c r="BG34" s="47" t="s">
        <v>291</v>
      </c>
      <c r="BH34" s="91" t="s">
        <v>292</v>
      </c>
      <c r="BI34" s="91" t="s">
        <v>293</v>
      </c>
      <c r="BJ34" s="47" t="s">
        <v>294</v>
      </c>
      <c r="BK34" s="47"/>
      <c r="BL34" s="91"/>
      <c r="BM34" s="91"/>
      <c r="BN34" s="47"/>
      <c r="BO34" s="47"/>
      <c r="BP34" s="91"/>
      <c r="BQ34" s="91"/>
      <c r="BR34" s="47"/>
      <c r="BS34" s="47"/>
      <c r="BT34" s="91"/>
      <c r="BU34" s="91"/>
      <c r="BV34" s="47"/>
      <c r="BW34" s="47"/>
      <c r="BX34" s="91"/>
      <c r="BY34" s="91"/>
      <c r="BZ34" s="47"/>
      <c r="CA34" s="47"/>
      <c r="CB34" s="91"/>
      <c r="CC34" s="91"/>
      <c r="CD34" s="47"/>
      <c r="CE34" s="47"/>
      <c r="CF34" s="91"/>
      <c r="CG34" s="91"/>
      <c r="CH34" s="47"/>
      <c r="CI34" s="91"/>
      <c r="CJ34" s="91"/>
      <c r="CK34" s="47"/>
      <c r="CL34" s="92" t="str">
        <f t="shared" si="5"/>
        <v>1 - Muy Baja</v>
      </c>
      <c r="CM34" s="93">
        <f t="shared" si="6"/>
        <v>0.36</v>
      </c>
      <c r="CN34" s="92" t="str">
        <f t="shared" si="7"/>
        <v>3 - Moderado</v>
      </c>
      <c r="CO34" s="93">
        <f t="shared" si="8"/>
        <v>0.36</v>
      </c>
      <c r="CP34" s="94" t="str">
        <f t="shared" si="101"/>
        <v>BAJO</v>
      </c>
      <c r="CQ34" s="89">
        <f t="shared" si="9"/>
        <v>0.12959999999999999</v>
      </c>
      <c r="CR34" s="194" t="s">
        <v>722</v>
      </c>
      <c r="CS34" s="94">
        <f t="shared" si="10"/>
        <v>0.1</v>
      </c>
      <c r="CT34" s="47"/>
      <c r="CU34" s="47" t="s">
        <v>714</v>
      </c>
      <c r="CV34" s="4" t="s">
        <v>715</v>
      </c>
      <c r="CW34" s="96"/>
      <c r="CX34" s="97">
        <f t="shared" si="11"/>
        <v>3</v>
      </c>
      <c r="CY34" s="98">
        <f t="shared" si="12"/>
        <v>3</v>
      </c>
      <c r="CZ34" s="97" t="str">
        <f t="shared" si="13"/>
        <v>Moderado</v>
      </c>
      <c r="DA34" s="99">
        <f t="shared" si="14"/>
        <v>0.6</v>
      </c>
      <c r="DB34" s="100">
        <f t="shared" si="15"/>
        <v>0.15</v>
      </c>
      <c r="DC34" s="100">
        <f t="shared" si="16"/>
        <v>0.25</v>
      </c>
      <c r="DD34" s="97">
        <f t="shared" si="17"/>
        <v>0.4</v>
      </c>
      <c r="DE34" s="5">
        <f t="shared" si="18"/>
        <v>2</v>
      </c>
      <c r="DF34" s="99">
        <f t="shared" si="19"/>
        <v>0.36</v>
      </c>
      <c r="DG34" s="5">
        <f t="shared" si="20"/>
        <v>3</v>
      </c>
      <c r="DH34" s="5"/>
      <c r="DI34" s="99">
        <f t="shared" si="21"/>
        <v>0.6</v>
      </c>
      <c r="DJ34" s="100">
        <f t="shared" si="22"/>
        <v>0.15</v>
      </c>
      <c r="DK34" s="100">
        <f t="shared" si="23"/>
        <v>0.25</v>
      </c>
      <c r="DL34" s="97">
        <f t="shared" si="24"/>
        <v>0.4</v>
      </c>
      <c r="DM34" s="5">
        <f t="shared" si="25"/>
        <v>2</v>
      </c>
      <c r="DN34" s="99">
        <f t="shared" si="26"/>
        <v>0.216</v>
      </c>
      <c r="DO34" s="5">
        <f t="shared" si="27"/>
        <v>3</v>
      </c>
      <c r="DP34" s="99">
        <f t="shared" si="28"/>
        <v>0.6</v>
      </c>
      <c r="DQ34" s="100">
        <f t="shared" si="29"/>
        <v>0.15</v>
      </c>
      <c r="DR34" s="100">
        <f t="shared" si="30"/>
        <v>0.25</v>
      </c>
      <c r="DS34" s="97">
        <f t="shared" si="31"/>
        <v>0.4</v>
      </c>
      <c r="DT34" s="5">
        <f t="shared" si="32"/>
        <v>1</v>
      </c>
      <c r="DU34" s="99">
        <f t="shared" si="33"/>
        <v>0.12959999999999999</v>
      </c>
      <c r="DV34" s="5">
        <f t="shared" si="34"/>
        <v>3</v>
      </c>
      <c r="DW34" s="99">
        <f t="shared" si="35"/>
        <v>0.6</v>
      </c>
      <c r="DX34" s="100">
        <f t="shared" si="36"/>
        <v>0.15</v>
      </c>
      <c r="DY34" s="100">
        <f t="shared" si="37"/>
        <v>0.25</v>
      </c>
      <c r="DZ34" s="97">
        <f t="shared" si="38"/>
        <v>0.4</v>
      </c>
      <c r="EA34" s="5">
        <f t="shared" si="39"/>
        <v>1</v>
      </c>
      <c r="EB34" s="99">
        <f t="shared" si="40"/>
        <v>7.7759999999999996E-2</v>
      </c>
      <c r="EC34" s="5">
        <f t="shared" si="41"/>
        <v>3</v>
      </c>
      <c r="ED34" s="99">
        <f t="shared" si="42"/>
        <v>0.6</v>
      </c>
      <c r="EE34" s="100">
        <f t="shared" si="43"/>
        <v>0.15</v>
      </c>
      <c r="EF34" s="100">
        <f t="shared" si="44"/>
        <v>0.25</v>
      </c>
      <c r="EG34" s="97">
        <f t="shared" si="45"/>
        <v>0.4</v>
      </c>
      <c r="EH34" s="5">
        <f t="shared" si="46"/>
        <v>1</v>
      </c>
      <c r="EI34" s="99">
        <f t="shared" si="47"/>
        <v>4.6655999999999996E-2</v>
      </c>
      <c r="EJ34" s="5">
        <f t="shared" si="48"/>
        <v>3</v>
      </c>
      <c r="EK34" s="99">
        <f t="shared" si="49"/>
        <v>0.6</v>
      </c>
      <c r="EL34" s="100">
        <f t="shared" si="50"/>
        <v>0.15</v>
      </c>
      <c r="EM34" s="100">
        <f t="shared" si="51"/>
        <v>0.25</v>
      </c>
      <c r="EN34" s="97">
        <f t="shared" si="52"/>
        <v>0.4</v>
      </c>
      <c r="EO34" s="5">
        <f t="shared" si="53"/>
        <v>1</v>
      </c>
      <c r="EP34" s="99">
        <f t="shared" si="54"/>
        <v>2.7993599999999997E-2</v>
      </c>
      <c r="EQ34" s="5">
        <f t="shared" si="55"/>
        <v>3</v>
      </c>
      <c r="ER34" s="99">
        <f t="shared" si="56"/>
        <v>0.6</v>
      </c>
      <c r="ES34" s="100">
        <f t="shared" si="57"/>
        <v>0</v>
      </c>
      <c r="ET34" s="100">
        <f t="shared" si="58"/>
        <v>0</v>
      </c>
      <c r="EU34" s="97">
        <f t="shared" si="59"/>
        <v>0</v>
      </c>
      <c r="EV34" s="5">
        <f t="shared" si="60"/>
        <v>1</v>
      </c>
      <c r="EW34" s="99">
        <f t="shared" si="61"/>
        <v>2.7993599999999997E-2</v>
      </c>
      <c r="EX34" s="5">
        <f t="shared" si="62"/>
        <v>3</v>
      </c>
      <c r="EY34" s="99">
        <f t="shared" si="63"/>
        <v>0.6</v>
      </c>
      <c r="EZ34" s="100">
        <f t="shared" si="64"/>
        <v>0</v>
      </c>
      <c r="FA34" s="100">
        <f t="shared" si="65"/>
        <v>0</v>
      </c>
      <c r="FB34" s="97">
        <f t="shared" si="66"/>
        <v>0</v>
      </c>
      <c r="FC34" s="5">
        <f t="shared" si="67"/>
        <v>1</v>
      </c>
      <c r="FD34" s="99">
        <f t="shared" si="68"/>
        <v>2.7993599999999997E-2</v>
      </c>
      <c r="FE34" s="5">
        <f t="shared" si="69"/>
        <v>3</v>
      </c>
      <c r="FF34" s="99">
        <f t="shared" si="70"/>
        <v>0.6</v>
      </c>
      <c r="FG34" s="100">
        <f t="shared" si="71"/>
        <v>0</v>
      </c>
      <c r="FH34" s="100">
        <f t="shared" si="72"/>
        <v>0</v>
      </c>
      <c r="FI34" s="97">
        <f t="shared" si="73"/>
        <v>0</v>
      </c>
      <c r="FJ34" s="5">
        <f t="shared" si="74"/>
        <v>1</v>
      </c>
      <c r="FK34" s="99">
        <f t="shared" si="75"/>
        <v>2.7993599999999997E-2</v>
      </c>
      <c r="FL34" s="5">
        <f t="shared" si="76"/>
        <v>3</v>
      </c>
      <c r="FM34" s="99">
        <f t="shared" si="77"/>
        <v>0.6</v>
      </c>
      <c r="FN34" s="100">
        <f t="shared" si="78"/>
        <v>0</v>
      </c>
      <c r="FO34" s="100">
        <f t="shared" si="79"/>
        <v>0</v>
      </c>
      <c r="FP34" s="97">
        <f t="shared" si="80"/>
        <v>0</v>
      </c>
      <c r="FQ34" s="5">
        <f t="shared" si="81"/>
        <v>1</v>
      </c>
      <c r="FR34" s="99">
        <f t="shared" si="82"/>
        <v>2.7993599999999997E-2</v>
      </c>
      <c r="FS34" s="5">
        <f t="shared" si="83"/>
        <v>3</v>
      </c>
      <c r="FT34" s="99">
        <f t="shared" si="84"/>
        <v>0.6</v>
      </c>
      <c r="FU34" s="100">
        <f t="shared" si="85"/>
        <v>0</v>
      </c>
      <c r="FV34" s="100">
        <f t="shared" si="86"/>
        <v>0</v>
      </c>
      <c r="FW34" s="97">
        <f t="shared" si="87"/>
        <v>0</v>
      </c>
      <c r="FX34" s="5">
        <f t="shared" si="88"/>
        <v>1</v>
      </c>
      <c r="FY34" s="99">
        <f t="shared" si="89"/>
        <v>2.7993599999999997E-2</v>
      </c>
      <c r="FZ34" s="5">
        <f t="shared" si="90"/>
        <v>3</v>
      </c>
      <c r="GA34" s="99">
        <f t="shared" si="91"/>
        <v>0.6</v>
      </c>
      <c r="GB34" s="100">
        <f t="shared" si="92"/>
        <v>0</v>
      </c>
      <c r="GC34" s="100">
        <f t="shared" si="93"/>
        <v>0</v>
      </c>
      <c r="GD34" s="97">
        <f t="shared" si="94"/>
        <v>0</v>
      </c>
      <c r="GE34" s="5">
        <f t="shared" si="95"/>
        <v>1</v>
      </c>
      <c r="GF34" s="99">
        <f t="shared" si="96"/>
        <v>2.7993599999999997E-2</v>
      </c>
      <c r="GG34" s="5">
        <f t="shared" si="97"/>
        <v>3</v>
      </c>
      <c r="GH34" s="99">
        <f t="shared" si="98"/>
        <v>0.6</v>
      </c>
      <c r="GI34" s="99">
        <f t="shared" si="99"/>
        <v>0.6</v>
      </c>
    </row>
    <row r="35" spans="1:191" ht="37.5" customHeight="1">
      <c r="A35" s="82">
        <v>27</v>
      </c>
      <c r="B35" s="85" t="s">
        <v>67</v>
      </c>
      <c r="C35" s="85" t="s">
        <v>776</v>
      </c>
      <c r="D35" s="193" t="s">
        <v>304</v>
      </c>
      <c r="E35" s="85" t="s">
        <v>328</v>
      </c>
      <c r="F35" s="124" t="s">
        <v>318</v>
      </c>
      <c r="G35" s="85" t="s">
        <v>283</v>
      </c>
      <c r="H35" s="85" t="s">
        <v>330</v>
      </c>
      <c r="I35" s="86" t="s">
        <v>285</v>
      </c>
      <c r="J35" s="86" t="s">
        <v>69</v>
      </c>
      <c r="K35" s="86" t="s">
        <v>286</v>
      </c>
      <c r="L35" s="86" t="s">
        <v>286</v>
      </c>
      <c r="M35" s="86" t="s">
        <v>286</v>
      </c>
      <c r="N35" s="86" t="s">
        <v>286</v>
      </c>
      <c r="O35" s="86" t="s">
        <v>286</v>
      </c>
      <c r="P35" s="86" t="s">
        <v>286</v>
      </c>
      <c r="Q35" s="86" t="s">
        <v>286</v>
      </c>
      <c r="R35" s="86" t="s">
        <v>286</v>
      </c>
      <c r="S35" s="86" t="s">
        <v>69</v>
      </c>
      <c r="T35" s="86" t="s">
        <v>286</v>
      </c>
      <c r="U35" s="86" t="s">
        <v>69</v>
      </c>
      <c r="V35" s="86" t="s">
        <v>286</v>
      </c>
      <c r="W35" s="86" t="s">
        <v>286</v>
      </c>
      <c r="X35" s="86" t="s">
        <v>286</v>
      </c>
      <c r="Y35" s="86" t="s">
        <v>286</v>
      </c>
      <c r="Z35" s="86" t="s">
        <v>286</v>
      </c>
      <c r="AA35" s="86" t="s">
        <v>286</v>
      </c>
      <c r="AB35" s="86" t="s">
        <v>286</v>
      </c>
      <c r="AC35" s="88" t="str">
        <f t="shared" si="0"/>
        <v>3 - Media</v>
      </c>
      <c r="AD35" s="89">
        <f t="shared" si="1"/>
        <v>0.6</v>
      </c>
      <c r="AE35" s="88" t="str">
        <f t="shared" si="100"/>
        <v>3 - Moderado</v>
      </c>
      <c r="AF35" s="89">
        <f t="shared" si="2"/>
        <v>0.6</v>
      </c>
      <c r="AG35" s="82" t="str">
        <f t="shared" si="3"/>
        <v>MODERADO</v>
      </c>
      <c r="AH35" s="89">
        <f t="shared" si="4"/>
        <v>0.36</v>
      </c>
      <c r="AI35" s="85" t="s">
        <v>777</v>
      </c>
      <c r="AJ35" s="85" t="s">
        <v>711</v>
      </c>
      <c r="AK35" s="85" t="s">
        <v>728</v>
      </c>
      <c r="AL35" s="85" t="s">
        <v>728</v>
      </c>
      <c r="AM35" s="47" t="s">
        <v>291</v>
      </c>
      <c r="AN35" s="91" t="s">
        <v>292</v>
      </c>
      <c r="AO35" s="91" t="s">
        <v>293</v>
      </c>
      <c r="AP35" s="47" t="s">
        <v>294</v>
      </c>
      <c r="AQ35" s="47" t="s">
        <v>291</v>
      </c>
      <c r="AR35" s="91" t="s">
        <v>292</v>
      </c>
      <c r="AS35" s="91" t="s">
        <v>293</v>
      </c>
      <c r="AT35" s="47" t="s">
        <v>294</v>
      </c>
      <c r="AU35" s="47" t="s">
        <v>291</v>
      </c>
      <c r="AV35" s="91" t="s">
        <v>292</v>
      </c>
      <c r="AW35" s="91" t="s">
        <v>293</v>
      </c>
      <c r="AX35" s="47" t="s">
        <v>294</v>
      </c>
      <c r="AY35" s="47" t="s">
        <v>291</v>
      </c>
      <c r="AZ35" s="91" t="s">
        <v>292</v>
      </c>
      <c r="BA35" s="91" t="s">
        <v>293</v>
      </c>
      <c r="BB35" s="47" t="s">
        <v>294</v>
      </c>
      <c r="BC35" s="47" t="s">
        <v>291</v>
      </c>
      <c r="BD35" s="91" t="s">
        <v>292</v>
      </c>
      <c r="BE35" s="91" t="s">
        <v>293</v>
      </c>
      <c r="BF35" s="47" t="s">
        <v>294</v>
      </c>
      <c r="BG35" s="47" t="s">
        <v>291</v>
      </c>
      <c r="BH35" s="91" t="s">
        <v>292</v>
      </c>
      <c r="BI35" s="91" t="s">
        <v>293</v>
      </c>
      <c r="BJ35" s="47" t="s">
        <v>294</v>
      </c>
      <c r="BK35" s="47"/>
      <c r="BL35" s="91"/>
      <c r="BM35" s="91"/>
      <c r="BN35" s="47"/>
      <c r="BO35" s="47"/>
      <c r="BP35" s="91"/>
      <c r="BQ35" s="91"/>
      <c r="BR35" s="47"/>
      <c r="BS35" s="47"/>
      <c r="BT35" s="91"/>
      <c r="BU35" s="91"/>
      <c r="BV35" s="47"/>
      <c r="BW35" s="47"/>
      <c r="BX35" s="91"/>
      <c r="BY35" s="91"/>
      <c r="BZ35" s="47"/>
      <c r="CA35" s="47"/>
      <c r="CB35" s="91"/>
      <c r="CC35" s="91"/>
      <c r="CD35" s="47"/>
      <c r="CE35" s="47"/>
      <c r="CF35" s="91"/>
      <c r="CG35" s="91"/>
      <c r="CH35" s="47"/>
      <c r="CI35" s="91"/>
      <c r="CJ35" s="91"/>
      <c r="CK35" s="47"/>
      <c r="CL35" s="92" t="str">
        <f t="shared" si="5"/>
        <v>1 - Muy Baja</v>
      </c>
      <c r="CM35" s="93">
        <f t="shared" si="6"/>
        <v>0.36</v>
      </c>
      <c r="CN35" s="92" t="str">
        <f t="shared" si="7"/>
        <v>3 - Moderado</v>
      </c>
      <c r="CO35" s="93">
        <f t="shared" si="8"/>
        <v>0.36</v>
      </c>
      <c r="CP35" s="94" t="str">
        <f t="shared" si="101"/>
        <v>BAJO</v>
      </c>
      <c r="CQ35" s="89">
        <f t="shared" si="9"/>
        <v>0.12959999999999999</v>
      </c>
      <c r="CR35" s="194" t="s">
        <v>300</v>
      </c>
      <c r="CS35" s="94">
        <f t="shared" si="10"/>
        <v>0.1</v>
      </c>
      <c r="CT35" s="47"/>
      <c r="CU35" s="47" t="s">
        <v>714</v>
      </c>
      <c r="CV35" s="4" t="s">
        <v>715</v>
      </c>
      <c r="CW35" s="96"/>
      <c r="CX35" s="97">
        <f t="shared" si="11"/>
        <v>3</v>
      </c>
      <c r="CY35" s="98">
        <f t="shared" si="12"/>
        <v>3</v>
      </c>
      <c r="CZ35" s="97" t="str">
        <f t="shared" si="13"/>
        <v>Moderado</v>
      </c>
      <c r="DA35" s="99">
        <f t="shared" si="14"/>
        <v>0.6</v>
      </c>
      <c r="DB35" s="100">
        <f t="shared" si="15"/>
        <v>0.15</v>
      </c>
      <c r="DC35" s="100">
        <f t="shared" si="16"/>
        <v>0.25</v>
      </c>
      <c r="DD35" s="97">
        <f t="shared" si="17"/>
        <v>0.4</v>
      </c>
      <c r="DE35" s="5">
        <f t="shared" si="18"/>
        <v>2</v>
      </c>
      <c r="DF35" s="99">
        <f t="shared" si="19"/>
        <v>0.36</v>
      </c>
      <c r="DG35" s="5">
        <f t="shared" si="20"/>
        <v>3</v>
      </c>
      <c r="DH35" s="5"/>
      <c r="DI35" s="99">
        <f t="shared" si="21"/>
        <v>0.6</v>
      </c>
      <c r="DJ35" s="100">
        <f t="shared" si="22"/>
        <v>0.15</v>
      </c>
      <c r="DK35" s="100">
        <f t="shared" si="23"/>
        <v>0.25</v>
      </c>
      <c r="DL35" s="97">
        <f t="shared" si="24"/>
        <v>0.4</v>
      </c>
      <c r="DM35" s="5">
        <f t="shared" si="25"/>
        <v>2</v>
      </c>
      <c r="DN35" s="99">
        <f t="shared" si="26"/>
        <v>0.216</v>
      </c>
      <c r="DO35" s="5">
        <f t="shared" si="27"/>
        <v>3</v>
      </c>
      <c r="DP35" s="99">
        <f t="shared" si="28"/>
        <v>0.6</v>
      </c>
      <c r="DQ35" s="100">
        <f t="shared" si="29"/>
        <v>0.15</v>
      </c>
      <c r="DR35" s="100">
        <f t="shared" si="30"/>
        <v>0.25</v>
      </c>
      <c r="DS35" s="97">
        <f t="shared" si="31"/>
        <v>0.4</v>
      </c>
      <c r="DT35" s="5">
        <f t="shared" si="32"/>
        <v>1</v>
      </c>
      <c r="DU35" s="99">
        <f t="shared" si="33"/>
        <v>0.12959999999999999</v>
      </c>
      <c r="DV35" s="5">
        <f t="shared" si="34"/>
        <v>3</v>
      </c>
      <c r="DW35" s="99">
        <f t="shared" si="35"/>
        <v>0.6</v>
      </c>
      <c r="DX35" s="100">
        <f t="shared" si="36"/>
        <v>0.15</v>
      </c>
      <c r="DY35" s="100">
        <f t="shared" si="37"/>
        <v>0.25</v>
      </c>
      <c r="DZ35" s="97">
        <f t="shared" si="38"/>
        <v>0.4</v>
      </c>
      <c r="EA35" s="5">
        <f t="shared" si="39"/>
        <v>1</v>
      </c>
      <c r="EB35" s="99">
        <f t="shared" si="40"/>
        <v>7.7759999999999996E-2</v>
      </c>
      <c r="EC35" s="5">
        <f t="shared" si="41"/>
        <v>3</v>
      </c>
      <c r="ED35" s="99">
        <f t="shared" si="42"/>
        <v>0.6</v>
      </c>
      <c r="EE35" s="100">
        <f t="shared" si="43"/>
        <v>0.15</v>
      </c>
      <c r="EF35" s="100">
        <f t="shared" si="44"/>
        <v>0.25</v>
      </c>
      <c r="EG35" s="97">
        <f t="shared" si="45"/>
        <v>0.4</v>
      </c>
      <c r="EH35" s="5">
        <f t="shared" si="46"/>
        <v>1</v>
      </c>
      <c r="EI35" s="99">
        <f t="shared" si="47"/>
        <v>4.6655999999999996E-2</v>
      </c>
      <c r="EJ35" s="5">
        <f t="shared" si="48"/>
        <v>3</v>
      </c>
      <c r="EK35" s="99">
        <f t="shared" si="49"/>
        <v>0.6</v>
      </c>
      <c r="EL35" s="100">
        <f t="shared" si="50"/>
        <v>0.15</v>
      </c>
      <c r="EM35" s="100">
        <f t="shared" si="51"/>
        <v>0.25</v>
      </c>
      <c r="EN35" s="97">
        <f t="shared" si="52"/>
        <v>0.4</v>
      </c>
      <c r="EO35" s="5">
        <f t="shared" si="53"/>
        <v>1</v>
      </c>
      <c r="EP35" s="99">
        <f t="shared" si="54"/>
        <v>2.7993599999999997E-2</v>
      </c>
      <c r="EQ35" s="5">
        <f t="shared" si="55"/>
        <v>3</v>
      </c>
      <c r="ER35" s="99">
        <f t="shared" si="56"/>
        <v>0.6</v>
      </c>
      <c r="ES35" s="100">
        <f t="shared" si="57"/>
        <v>0</v>
      </c>
      <c r="ET35" s="100">
        <f t="shared" si="58"/>
        <v>0</v>
      </c>
      <c r="EU35" s="97">
        <f t="shared" si="59"/>
        <v>0</v>
      </c>
      <c r="EV35" s="5">
        <f t="shared" si="60"/>
        <v>1</v>
      </c>
      <c r="EW35" s="99">
        <f t="shared" si="61"/>
        <v>2.7993599999999997E-2</v>
      </c>
      <c r="EX35" s="5">
        <f t="shared" si="62"/>
        <v>3</v>
      </c>
      <c r="EY35" s="99">
        <f t="shared" si="63"/>
        <v>0.6</v>
      </c>
      <c r="EZ35" s="100">
        <f t="shared" si="64"/>
        <v>0</v>
      </c>
      <c r="FA35" s="100">
        <f t="shared" si="65"/>
        <v>0</v>
      </c>
      <c r="FB35" s="97">
        <f t="shared" si="66"/>
        <v>0</v>
      </c>
      <c r="FC35" s="5">
        <f t="shared" si="67"/>
        <v>1</v>
      </c>
      <c r="FD35" s="99">
        <f t="shared" si="68"/>
        <v>2.7993599999999997E-2</v>
      </c>
      <c r="FE35" s="5">
        <f t="shared" si="69"/>
        <v>3</v>
      </c>
      <c r="FF35" s="99">
        <f t="shared" si="70"/>
        <v>0.6</v>
      </c>
      <c r="FG35" s="100">
        <f t="shared" si="71"/>
        <v>0</v>
      </c>
      <c r="FH35" s="100">
        <f t="shared" si="72"/>
        <v>0</v>
      </c>
      <c r="FI35" s="97">
        <f t="shared" si="73"/>
        <v>0</v>
      </c>
      <c r="FJ35" s="5">
        <f t="shared" si="74"/>
        <v>1</v>
      </c>
      <c r="FK35" s="99">
        <f t="shared" si="75"/>
        <v>2.7993599999999997E-2</v>
      </c>
      <c r="FL35" s="5">
        <f t="shared" si="76"/>
        <v>3</v>
      </c>
      <c r="FM35" s="99">
        <f t="shared" si="77"/>
        <v>0.6</v>
      </c>
      <c r="FN35" s="100">
        <f t="shared" si="78"/>
        <v>0</v>
      </c>
      <c r="FO35" s="100">
        <f t="shared" si="79"/>
        <v>0</v>
      </c>
      <c r="FP35" s="97">
        <f t="shared" si="80"/>
        <v>0</v>
      </c>
      <c r="FQ35" s="5">
        <f t="shared" si="81"/>
        <v>1</v>
      </c>
      <c r="FR35" s="99">
        <f t="shared" si="82"/>
        <v>2.7993599999999997E-2</v>
      </c>
      <c r="FS35" s="5">
        <f t="shared" si="83"/>
        <v>3</v>
      </c>
      <c r="FT35" s="99">
        <f t="shared" si="84"/>
        <v>0.6</v>
      </c>
      <c r="FU35" s="100">
        <f t="shared" si="85"/>
        <v>0</v>
      </c>
      <c r="FV35" s="100">
        <f t="shared" si="86"/>
        <v>0</v>
      </c>
      <c r="FW35" s="97">
        <f t="shared" si="87"/>
        <v>0</v>
      </c>
      <c r="FX35" s="5">
        <f t="shared" si="88"/>
        <v>1</v>
      </c>
      <c r="FY35" s="99">
        <f t="shared" si="89"/>
        <v>2.7993599999999997E-2</v>
      </c>
      <c r="FZ35" s="5">
        <f t="shared" si="90"/>
        <v>3</v>
      </c>
      <c r="GA35" s="99">
        <f t="shared" si="91"/>
        <v>0.6</v>
      </c>
      <c r="GB35" s="100">
        <f t="shared" si="92"/>
        <v>0</v>
      </c>
      <c r="GC35" s="100">
        <f t="shared" si="93"/>
        <v>0</v>
      </c>
      <c r="GD35" s="97">
        <f t="shared" si="94"/>
        <v>0</v>
      </c>
      <c r="GE35" s="5">
        <f t="shared" si="95"/>
        <v>1</v>
      </c>
      <c r="GF35" s="99">
        <f t="shared" si="96"/>
        <v>2.7993599999999997E-2</v>
      </c>
      <c r="GG35" s="5">
        <f t="shared" si="97"/>
        <v>3</v>
      </c>
      <c r="GH35" s="99">
        <f t="shared" si="98"/>
        <v>0.6</v>
      </c>
      <c r="GI35" s="99">
        <f t="shared" si="99"/>
        <v>0.6</v>
      </c>
    </row>
    <row r="36" spans="1:191" ht="37.5" customHeight="1">
      <c r="A36" s="82">
        <v>28</v>
      </c>
      <c r="B36" s="85" t="s">
        <v>67</v>
      </c>
      <c r="C36" s="85" t="s">
        <v>778</v>
      </c>
      <c r="D36" s="193" t="s">
        <v>280</v>
      </c>
      <c r="E36" s="85" t="s">
        <v>631</v>
      </c>
      <c r="F36" s="124" t="s">
        <v>282</v>
      </c>
      <c r="G36" s="85" t="s">
        <v>758</v>
      </c>
      <c r="H36" s="85" t="s">
        <v>330</v>
      </c>
      <c r="I36" s="86" t="s">
        <v>285</v>
      </c>
      <c r="J36" s="86" t="s">
        <v>69</v>
      </c>
      <c r="K36" s="86" t="s">
        <v>286</v>
      </c>
      <c r="L36" s="86" t="s">
        <v>286</v>
      </c>
      <c r="M36" s="86" t="s">
        <v>286</v>
      </c>
      <c r="N36" s="86" t="s">
        <v>286</v>
      </c>
      <c r="O36" s="86" t="s">
        <v>286</v>
      </c>
      <c r="P36" s="86" t="s">
        <v>286</v>
      </c>
      <c r="Q36" s="86" t="s">
        <v>286</v>
      </c>
      <c r="R36" s="86" t="s">
        <v>286</v>
      </c>
      <c r="S36" s="86" t="s">
        <v>69</v>
      </c>
      <c r="T36" s="86" t="s">
        <v>286</v>
      </c>
      <c r="U36" s="86" t="s">
        <v>69</v>
      </c>
      <c r="V36" s="86" t="s">
        <v>286</v>
      </c>
      <c r="W36" s="86" t="s">
        <v>286</v>
      </c>
      <c r="X36" s="86" t="s">
        <v>286</v>
      </c>
      <c r="Y36" s="86" t="s">
        <v>286</v>
      </c>
      <c r="Z36" s="86" t="s">
        <v>286</v>
      </c>
      <c r="AA36" s="86" t="s">
        <v>286</v>
      </c>
      <c r="AB36" s="86" t="s">
        <v>286</v>
      </c>
      <c r="AC36" s="88" t="str">
        <f t="shared" si="0"/>
        <v>3 - Media</v>
      </c>
      <c r="AD36" s="89">
        <f t="shared" si="1"/>
        <v>0.6</v>
      </c>
      <c r="AE36" s="88" t="str">
        <f t="shared" si="100"/>
        <v>3 - Moderado</v>
      </c>
      <c r="AF36" s="89">
        <f t="shared" si="2"/>
        <v>0.6</v>
      </c>
      <c r="AG36" s="82" t="str">
        <f t="shared" si="3"/>
        <v>MODERADO</v>
      </c>
      <c r="AH36" s="89">
        <f t="shared" si="4"/>
        <v>0.36</v>
      </c>
      <c r="AI36" s="85" t="s">
        <v>779</v>
      </c>
      <c r="AJ36" s="85" t="s">
        <v>711</v>
      </c>
      <c r="AK36" s="85" t="s">
        <v>780</v>
      </c>
      <c r="AL36" s="85" t="s">
        <v>780</v>
      </c>
      <c r="AM36" s="47" t="s">
        <v>291</v>
      </c>
      <c r="AN36" s="91" t="s">
        <v>292</v>
      </c>
      <c r="AO36" s="91" t="s">
        <v>293</v>
      </c>
      <c r="AP36" s="47" t="s">
        <v>294</v>
      </c>
      <c r="AQ36" s="47" t="s">
        <v>291</v>
      </c>
      <c r="AR36" s="91" t="s">
        <v>292</v>
      </c>
      <c r="AS36" s="91" t="s">
        <v>293</v>
      </c>
      <c r="AT36" s="47" t="s">
        <v>294</v>
      </c>
      <c r="AU36" s="47" t="s">
        <v>291</v>
      </c>
      <c r="AV36" s="91" t="s">
        <v>292</v>
      </c>
      <c r="AW36" s="91" t="s">
        <v>293</v>
      </c>
      <c r="AX36" s="47" t="s">
        <v>294</v>
      </c>
      <c r="AY36" s="47"/>
      <c r="AZ36" s="91"/>
      <c r="BA36" s="91"/>
      <c r="BB36" s="47"/>
      <c r="BC36" s="47"/>
      <c r="BD36" s="91"/>
      <c r="BE36" s="91"/>
      <c r="BF36" s="47"/>
      <c r="BG36" s="47"/>
      <c r="BH36" s="91"/>
      <c r="BI36" s="91"/>
      <c r="BJ36" s="47"/>
      <c r="BK36" s="47"/>
      <c r="BL36" s="91"/>
      <c r="BM36" s="91"/>
      <c r="BN36" s="47"/>
      <c r="BO36" s="47"/>
      <c r="BP36" s="91"/>
      <c r="BQ36" s="91"/>
      <c r="BR36" s="47"/>
      <c r="BS36" s="47"/>
      <c r="BT36" s="91"/>
      <c r="BU36" s="91"/>
      <c r="BV36" s="47"/>
      <c r="BW36" s="47"/>
      <c r="BX36" s="91"/>
      <c r="BY36" s="91"/>
      <c r="BZ36" s="47"/>
      <c r="CA36" s="47"/>
      <c r="CB36" s="91"/>
      <c r="CC36" s="91"/>
      <c r="CD36" s="47"/>
      <c r="CE36" s="47"/>
      <c r="CF36" s="91"/>
      <c r="CG36" s="91"/>
      <c r="CH36" s="47"/>
      <c r="CI36" s="91"/>
      <c r="CJ36" s="91"/>
      <c r="CK36" s="47"/>
      <c r="CL36" s="92" t="str">
        <f t="shared" si="5"/>
        <v>1 - Muy Baja</v>
      </c>
      <c r="CM36" s="93">
        <f t="shared" si="6"/>
        <v>0.36</v>
      </c>
      <c r="CN36" s="92" t="str">
        <f t="shared" si="7"/>
        <v>3 - Moderado</v>
      </c>
      <c r="CO36" s="93">
        <f t="shared" si="8"/>
        <v>0.36</v>
      </c>
      <c r="CP36" s="94" t="str">
        <f t="shared" si="101"/>
        <v>BAJO</v>
      </c>
      <c r="CQ36" s="89">
        <f t="shared" si="9"/>
        <v>0.12959999999999999</v>
      </c>
      <c r="CR36" s="194" t="s">
        <v>722</v>
      </c>
      <c r="CS36" s="94">
        <f t="shared" si="10"/>
        <v>0.1</v>
      </c>
      <c r="CT36" s="47"/>
      <c r="CU36" s="47" t="s">
        <v>714</v>
      </c>
      <c r="CV36" s="4" t="s">
        <v>715</v>
      </c>
      <c r="CW36" s="96"/>
      <c r="CX36" s="97">
        <f t="shared" si="11"/>
        <v>3</v>
      </c>
      <c r="CY36" s="98">
        <f t="shared" si="12"/>
        <v>3</v>
      </c>
      <c r="CZ36" s="97" t="str">
        <f t="shared" si="13"/>
        <v>Moderado</v>
      </c>
      <c r="DA36" s="99">
        <f t="shared" si="14"/>
        <v>0.6</v>
      </c>
      <c r="DB36" s="100">
        <f t="shared" si="15"/>
        <v>0.15</v>
      </c>
      <c r="DC36" s="100">
        <f t="shared" si="16"/>
        <v>0.25</v>
      </c>
      <c r="DD36" s="97">
        <f t="shared" si="17"/>
        <v>0.4</v>
      </c>
      <c r="DE36" s="5">
        <f t="shared" si="18"/>
        <v>2</v>
      </c>
      <c r="DF36" s="99">
        <f t="shared" si="19"/>
        <v>0.36</v>
      </c>
      <c r="DG36" s="5">
        <f t="shared" si="20"/>
        <v>3</v>
      </c>
      <c r="DH36" s="5"/>
      <c r="DI36" s="99">
        <f t="shared" si="21"/>
        <v>0.6</v>
      </c>
      <c r="DJ36" s="100">
        <f t="shared" si="22"/>
        <v>0.15</v>
      </c>
      <c r="DK36" s="100">
        <f t="shared" si="23"/>
        <v>0.25</v>
      </c>
      <c r="DL36" s="97">
        <f t="shared" si="24"/>
        <v>0.4</v>
      </c>
      <c r="DM36" s="5">
        <f t="shared" si="25"/>
        <v>2</v>
      </c>
      <c r="DN36" s="99">
        <f t="shared" si="26"/>
        <v>0.216</v>
      </c>
      <c r="DO36" s="5">
        <f t="shared" si="27"/>
        <v>3</v>
      </c>
      <c r="DP36" s="99">
        <f t="shared" si="28"/>
        <v>0.6</v>
      </c>
      <c r="DQ36" s="100">
        <f t="shared" si="29"/>
        <v>0.15</v>
      </c>
      <c r="DR36" s="100">
        <f t="shared" si="30"/>
        <v>0.25</v>
      </c>
      <c r="DS36" s="97">
        <f t="shared" si="31"/>
        <v>0.4</v>
      </c>
      <c r="DT36" s="5">
        <f t="shared" si="32"/>
        <v>1</v>
      </c>
      <c r="DU36" s="99">
        <f t="shared" si="33"/>
        <v>0.12959999999999999</v>
      </c>
      <c r="DV36" s="5">
        <f t="shared" si="34"/>
        <v>3</v>
      </c>
      <c r="DW36" s="99">
        <f t="shared" si="35"/>
        <v>0.6</v>
      </c>
      <c r="DX36" s="100">
        <f t="shared" si="36"/>
        <v>0</v>
      </c>
      <c r="DY36" s="100">
        <f t="shared" si="37"/>
        <v>0</v>
      </c>
      <c r="DZ36" s="97">
        <f t="shared" si="38"/>
        <v>0</v>
      </c>
      <c r="EA36" s="5">
        <f t="shared" si="39"/>
        <v>1</v>
      </c>
      <c r="EB36" s="99">
        <f t="shared" si="40"/>
        <v>0.12959999999999999</v>
      </c>
      <c r="EC36" s="5">
        <f t="shared" si="41"/>
        <v>3</v>
      </c>
      <c r="ED36" s="99">
        <f t="shared" si="42"/>
        <v>0.6</v>
      </c>
      <c r="EE36" s="100">
        <f t="shared" si="43"/>
        <v>0</v>
      </c>
      <c r="EF36" s="100">
        <f t="shared" si="44"/>
        <v>0</v>
      </c>
      <c r="EG36" s="97">
        <f t="shared" si="45"/>
        <v>0</v>
      </c>
      <c r="EH36" s="5">
        <f t="shared" si="46"/>
        <v>1</v>
      </c>
      <c r="EI36" s="99">
        <f t="shared" si="47"/>
        <v>0.12959999999999999</v>
      </c>
      <c r="EJ36" s="5">
        <f t="shared" si="48"/>
        <v>3</v>
      </c>
      <c r="EK36" s="99">
        <f t="shared" si="49"/>
        <v>0.6</v>
      </c>
      <c r="EL36" s="100">
        <f t="shared" si="50"/>
        <v>0</v>
      </c>
      <c r="EM36" s="100">
        <f t="shared" si="51"/>
        <v>0</v>
      </c>
      <c r="EN36" s="97">
        <f t="shared" si="52"/>
        <v>0</v>
      </c>
      <c r="EO36" s="5">
        <f t="shared" si="53"/>
        <v>1</v>
      </c>
      <c r="EP36" s="99">
        <f t="shared" si="54"/>
        <v>0.12959999999999999</v>
      </c>
      <c r="EQ36" s="5">
        <f t="shared" si="55"/>
        <v>3</v>
      </c>
      <c r="ER36" s="99">
        <f t="shared" si="56"/>
        <v>0.6</v>
      </c>
      <c r="ES36" s="100">
        <f t="shared" si="57"/>
        <v>0</v>
      </c>
      <c r="ET36" s="100">
        <f t="shared" si="58"/>
        <v>0</v>
      </c>
      <c r="EU36" s="97">
        <f t="shared" si="59"/>
        <v>0</v>
      </c>
      <c r="EV36" s="5">
        <f t="shared" si="60"/>
        <v>1</v>
      </c>
      <c r="EW36" s="99">
        <f t="shared" si="61"/>
        <v>0.12959999999999999</v>
      </c>
      <c r="EX36" s="5">
        <f t="shared" si="62"/>
        <v>3</v>
      </c>
      <c r="EY36" s="99">
        <f t="shared" si="63"/>
        <v>0.6</v>
      </c>
      <c r="EZ36" s="100">
        <f t="shared" si="64"/>
        <v>0</v>
      </c>
      <c r="FA36" s="100">
        <f t="shared" si="65"/>
        <v>0</v>
      </c>
      <c r="FB36" s="97">
        <f t="shared" si="66"/>
        <v>0</v>
      </c>
      <c r="FC36" s="5">
        <f t="shared" si="67"/>
        <v>1</v>
      </c>
      <c r="FD36" s="99">
        <f t="shared" si="68"/>
        <v>0.12959999999999999</v>
      </c>
      <c r="FE36" s="5">
        <f t="shared" si="69"/>
        <v>3</v>
      </c>
      <c r="FF36" s="99">
        <f t="shared" si="70"/>
        <v>0.6</v>
      </c>
      <c r="FG36" s="100">
        <f t="shared" si="71"/>
        <v>0</v>
      </c>
      <c r="FH36" s="100">
        <f t="shared" si="72"/>
        <v>0</v>
      </c>
      <c r="FI36" s="97">
        <f t="shared" si="73"/>
        <v>0</v>
      </c>
      <c r="FJ36" s="5">
        <f t="shared" si="74"/>
        <v>1</v>
      </c>
      <c r="FK36" s="99">
        <f t="shared" si="75"/>
        <v>0.12959999999999999</v>
      </c>
      <c r="FL36" s="5">
        <f t="shared" si="76"/>
        <v>3</v>
      </c>
      <c r="FM36" s="99">
        <f t="shared" si="77"/>
        <v>0.6</v>
      </c>
      <c r="FN36" s="100">
        <f t="shared" si="78"/>
        <v>0</v>
      </c>
      <c r="FO36" s="100">
        <f t="shared" si="79"/>
        <v>0</v>
      </c>
      <c r="FP36" s="97">
        <f t="shared" si="80"/>
        <v>0</v>
      </c>
      <c r="FQ36" s="5">
        <f t="shared" si="81"/>
        <v>1</v>
      </c>
      <c r="FR36" s="99">
        <f t="shared" si="82"/>
        <v>0.12959999999999999</v>
      </c>
      <c r="FS36" s="5">
        <f t="shared" si="83"/>
        <v>3</v>
      </c>
      <c r="FT36" s="99">
        <f t="shared" si="84"/>
        <v>0.6</v>
      </c>
      <c r="FU36" s="100">
        <f t="shared" si="85"/>
        <v>0</v>
      </c>
      <c r="FV36" s="100">
        <f t="shared" si="86"/>
        <v>0</v>
      </c>
      <c r="FW36" s="97">
        <f t="shared" si="87"/>
        <v>0</v>
      </c>
      <c r="FX36" s="5">
        <f t="shared" si="88"/>
        <v>1</v>
      </c>
      <c r="FY36" s="99">
        <f t="shared" si="89"/>
        <v>0.12959999999999999</v>
      </c>
      <c r="FZ36" s="5">
        <f t="shared" si="90"/>
        <v>3</v>
      </c>
      <c r="GA36" s="99">
        <f t="shared" si="91"/>
        <v>0.6</v>
      </c>
      <c r="GB36" s="100">
        <f t="shared" si="92"/>
        <v>0</v>
      </c>
      <c r="GC36" s="100">
        <f t="shared" si="93"/>
        <v>0</v>
      </c>
      <c r="GD36" s="97">
        <f t="shared" si="94"/>
        <v>0</v>
      </c>
      <c r="GE36" s="5">
        <f t="shared" si="95"/>
        <v>1</v>
      </c>
      <c r="GF36" s="99">
        <f t="shared" si="96"/>
        <v>0.12959999999999999</v>
      </c>
      <c r="GG36" s="5">
        <f t="shared" si="97"/>
        <v>3</v>
      </c>
      <c r="GH36" s="99">
        <f t="shared" si="98"/>
        <v>0.6</v>
      </c>
      <c r="GI36" s="99">
        <f t="shared" si="99"/>
        <v>0.6</v>
      </c>
    </row>
    <row r="37" spans="1:191" ht="37.5" customHeight="1">
      <c r="A37" s="82">
        <v>29</v>
      </c>
      <c r="B37" s="85" t="s">
        <v>67</v>
      </c>
      <c r="C37" s="85" t="s">
        <v>781</v>
      </c>
      <c r="D37" s="193" t="s">
        <v>304</v>
      </c>
      <c r="E37" s="85" t="s">
        <v>328</v>
      </c>
      <c r="F37" s="124" t="s">
        <v>572</v>
      </c>
      <c r="G37" s="85" t="s">
        <v>758</v>
      </c>
      <c r="H37" s="85" t="s">
        <v>330</v>
      </c>
      <c r="I37" s="86" t="s">
        <v>285</v>
      </c>
      <c r="J37" s="86" t="s">
        <v>69</v>
      </c>
      <c r="K37" s="86" t="s">
        <v>286</v>
      </c>
      <c r="L37" s="86" t="s">
        <v>286</v>
      </c>
      <c r="M37" s="86" t="s">
        <v>286</v>
      </c>
      <c r="N37" s="86" t="s">
        <v>286</v>
      </c>
      <c r="O37" s="86" t="s">
        <v>286</v>
      </c>
      <c r="P37" s="86" t="s">
        <v>286</v>
      </c>
      <c r="Q37" s="86" t="s">
        <v>286</v>
      </c>
      <c r="R37" s="86" t="s">
        <v>286</v>
      </c>
      <c r="S37" s="86" t="s">
        <v>69</v>
      </c>
      <c r="T37" s="86" t="s">
        <v>286</v>
      </c>
      <c r="U37" s="86" t="s">
        <v>69</v>
      </c>
      <c r="V37" s="86" t="s">
        <v>286</v>
      </c>
      <c r="W37" s="86" t="s">
        <v>286</v>
      </c>
      <c r="X37" s="86" t="s">
        <v>286</v>
      </c>
      <c r="Y37" s="86" t="s">
        <v>286</v>
      </c>
      <c r="Z37" s="86" t="s">
        <v>286</v>
      </c>
      <c r="AA37" s="86" t="s">
        <v>286</v>
      </c>
      <c r="AB37" s="86" t="s">
        <v>286</v>
      </c>
      <c r="AC37" s="88" t="str">
        <f t="shared" si="0"/>
        <v>3 - Media</v>
      </c>
      <c r="AD37" s="89">
        <f t="shared" si="1"/>
        <v>0.6</v>
      </c>
      <c r="AE37" s="88" t="str">
        <f t="shared" si="100"/>
        <v>3 - Moderado</v>
      </c>
      <c r="AF37" s="89">
        <f t="shared" si="2"/>
        <v>0.6</v>
      </c>
      <c r="AG37" s="82" t="str">
        <f t="shared" si="3"/>
        <v>MODERADO</v>
      </c>
      <c r="AH37" s="89">
        <f t="shared" si="4"/>
        <v>0.36</v>
      </c>
      <c r="AI37" s="85" t="s">
        <v>782</v>
      </c>
      <c r="AJ37" s="85" t="s">
        <v>711</v>
      </c>
      <c r="AK37" s="85" t="s">
        <v>780</v>
      </c>
      <c r="AL37" s="85" t="s">
        <v>780</v>
      </c>
      <c r="AM37" s="47" t="s">
        <v>291</v>
      </c>
      <c r="AN37" s="91" t="s">
        <v>292</v>
      </c>
      <c r="AO37" s="91" t="s">
        <v>293</v>
      </c>
      <c r="AP37" s="47" t="s">
        <v>294</v>
      </c>
      <c r="AQ37" s="47" t="s">
        <v>291</v>
      </c>
      <c r="AR37" s="91" t="s">
        <v>292</v>
      </c>
      <c r="AS37" s="91" t="s">
        <v>293</v>
      </c>
      <c r="AT37" s="47" t="s">
        <v>294</v>
      </c>
      <c r="AU37" s="47" t="s">
        <v>291</v>
      </c>
      <c r="AV37" s="91" t="s">
        <v>292</v>
      </c>
      <c r="AW37" s="91" t="s">
        <v>293</v>
      </c>
      <c r="AX37" s="47" t="s">
        <v>294</v>
      </c>
      <c r="AY37" s="47"/>
      <c r="AZ37" s="91"/>
      <c r="BA37" s="91"/>
      <c r="BB37" s="47"/>
      <c r="BC37" s="47"/>
      <c r="BD37" s="91"/>
      <c r="BE37" s="91"/>
      <c r="BF37" s="47"/>
      <c r="BG37" s="47"/>
      <c r="BH37" s="91"/>
      <c r="BI37" s="91"/>
      <c r="BJ37" s="47"/>
      <c r="BK37" s="47"/>
      <c r="BL37" s="91"/>
      <c r="BM37" s="91"/>
      <c r="BN37" s="47"/>
      <c r="BO37" s="47"/>
      <c r="BP37" s="91"/>
      <c r="BQ37" s="91"/>
      <c r="BR37" s="47"/>
      <c r="BS37" s="47"/>
      <c r="BT37" s="91"/>
      <c r="BU37" s="91"/>
      <c r="BV37" s="47"/>
      <c r="BW37" s="47"/>
      <c r="BX37" s="91"/>
      <c r="BY37" s="91"/>
      <c r="BZ37" s="47"/>
      <c r="CA37" s="47"/>
      <c r="CB37" s="91"/>
      <c r="CC37" s="91"/>
      <c r="CD37" s="47"/>
      <c r="CE37" s="47"/>
      <c r="CF37" s="91"/>
      <c r="CG37" s="91"/>
      <c r="CH37" s="47"/>
      <c r="CI37" s="91"/>
      <c r="CJ37" s="91"/>
      <c r="CK37" s="47"/>
      <c r="CL37" s="92" t="str">
        <f t="shared" si="5"/>
        <v>1 - Muy Baja</v>
      </c>
      <c r="CM37" s="93">
        <f t="shared" si="6"/>
        <v>0.36</v>
      </c>
      <c r="CN37" s="92" t="str">
        <f t="shared" si="7"/>
        <v>3 - Moderado</v>
      </c>
      <c r="CO37" s="93">
        <f t="shared" si="8"/>
        <v>0.36</v>
      </c>
      <c r="CP37" s="94" t="str">
        <f t="shared" si="101"/>
        <v>BAJO</v>
      </c>
      <c r="CQ37" s="89">
        <f t="shared" si="9"/>
        <v>0.12959999999999999</v>
      </c>
      <c r="CR37" s="194" t="s">
        <v>300</v>
      </c>
      <c r="CS37" s="94">
        <f t="shared" si="10"/>
        <v>0.1</v>
      </c>
      <c r="CT37" s="47"/>
      <c r="CU37" s="47" t="s">
        <v>714</v>
      </c>
      <c r="CV37" s="4" t="s">
        <v>715</v>
      </c>
      <c r="CW37" s="96"/>
      <c r="CX37" s="97">
        <f t="shared" si="11"/>
        <v>3</v>
      </c>
      <c r="CY37" s="98">
        <f t="shared" si="12"/>
        <v>3</v>
      </c>
      <c r="CZ37" s="97" t="str">
        <f t="shared" si="13"/>
        <v>Moderado</v>
      </c>
      <c r="DA37" s="99">
        <f t="shared" si="14"/>
        <v>0.6</v>
      </c>
      <c r="DB37" s="100">
        <f t="shared" si="15"/>
        <v>0.15</v>
      </c>
      <c r="DC37" s="100">
        <f t="shared" si="16"/>
        <v>0.25</v>
      </c>
      <c r="DD37" s="97">
        <f t="shared" si="17"/>
        <v>0.4</v>
      </c>
      <c r="DE37" s="5">
        <f t="shared" si="18"/>
        <v>2</v>
      </c>
      <c r="DF37" s="99">
        <f t="shared" si="19"/>
        <v>0.36</v>
      </c>
      <c r="DG37" s="5">
        <f t="shared" si="20"/>
        <v>3</v>
      </c>
      <c r="DH37" s="5"/>
      <c r="DI37" s="99">
        <f t="shared" si="21"/>
        <v>0.6</v>
      </c>
      <c r="DJ37" s="100">
        <f t="shared" si="22"/>
        <v>0.15</v>
      </c>
      <c r="DK37" s="100">
        <f t="shared" si="23"/>
        <v>0.25</v>
      </c>
      <c r="DL37" s="97">
        <f t="shared" si="24"/>
        <v>0.4</v>
      </c>
      <c r="DM37" s="5">
        <f t="shared" si="25"/>
        <v>2</v>
      </c>
      <c r="DN37" s="99">
        <f t="shared" si="26"/>
        <v>0.216</v>
      </c>
      <c r="DO37" s="5">
        <f t="shared" si="27"/>
        <v>3</v>
      </c>
      <c r="DP37" s="99">
        <f t="shared" si="28"/>
        <v>0.6</v>
      </c>
      <c r="DQ37" s="100">
        <f t="shared" si="29"/>
        <v>0.15</v>
      </c>
      <c r="DR37" s="100">
        <f t="shared" si="30"/>
        <v>0.25</v>
      </c>
      <c r="DS37" s="97">
        <f t="shared" si="31"/>
        <v>0.4</v>
      </c>
      <c r="DT37" s="5">
        <f t="shared" si="32"/>
        <v>1</v>
      </c>
      <c r="DU37" s="99">
        <f t="shared" si="33"/>
        <v>0.12959999999999999</v>
      </c>
      <c r="DV37" s="5">
        <f t="shared" si="34"/>
        <v>3</v>
      </c>
      <c r="DW37" s="99">
        <f t="shared" si="35"/>
        <v>0.6</v>
      </c>
      <c r="DX37" s="100">
        <f t="shared" si="36"/>
        <v>0</v>
      </c>
      <c r="DY37" s="100">
        <f t="shared" si="37"/>
        <v>0</v>
      </c>
      <c r="DZ37" s="97">
        <f t="shared" si="38"/>
        <v>0</v>
      </c>
      <c r="EA37" s="5">
        <f t="shared" si="39"/>
        <v>1</v>
      </c>
      <c r="EB37" s="99">
        <f t="shared" si="40"/>
        <v>0.12959999999999999</v>
      </c>
      <c r="EC37" s="5">
        <f t="shared" si="41"/>
        <v>3</v>
      </c>
      <c r="ED37" s="99">
        <f t="shared" si="42"/>
        <v>0.6</v>
      </c>
      <c r="EE37" s="100">
        <f t="shared" si="43"/>
        <v>0</v>
      </c>
      <c r="EF37" s="100">
        <f t="shared" si="44"/>
        <v>0</v>
      </c>
      <c r="EG37" s="97">
        <f t="shared" si="45"/>
        <v>0</v>
      </c>
      <c r="EH37" s="5">
        <f t="shared" si="46"/>
        <v>1</v>
      </c>
      <c r="EI37" s="99">
        <f t="shared" si="47"/>
        <v>0.12959999999999999</v>
      </c>
      <c r="EJ37" s="5">
        <f t="shared" si="48"/>
        <v>3</v>
      </c>
      <c r="EK37" s="99">
        <f t="shared" si="49"/>
        <v>0.6</v>
      </c>
      <c r="EL37" s="100">
        <f t="shared" si="50"/>
        <v>0</v>
      </c>
      <c r="EM37" s="100">
        <f t="shared" si="51"/>
        <v>0</v>
      </c>
      <c r="EN37" s="97">
        <f t="shared" si="52"/>
        <v>0</v>
      </c>
      <c r="EO37" s="5">
        <f t="shared" si="53"/>
        <v>1</v>
      </c>
      <c r="EP37" s="99">
        <f t="shared" si="54"/>
        <v>0.12959999999999999</v>
      </c>
      <c r="EQ37" s="5">
        <f t="shared" si="55"/>
        <v>3</v>
      </c>
      <c r="ER37" s="99">
        <f t="shared" si="56"/>
        <v>0.6</v>
      </c>
      <c r="ES37" s="100">
        <f t="shared" si="57"/>
        <v>0</v>
      </c>
      <c r="ET37" s="100">
        <f t="shared" si="58"/>
        <v>0</v>
      </c>
      <c r="EU37" s="97">
        <f t="shared" si="59"/>
        <v>0</v>
      </c>
      <c r="EV37" s="5">
        <f t="shared" si="60"/>
        <v>1</v>
      </c>
      <c r="EW37" s="99">
        <f t="shared" si="61"/>
        <v>0.12959999999999999</v>
      </c>
      <c r="EX37" s="5">
        <f t="shared" si="62"/>
        <v>3</v>
      </c>
      <c r="EY37" s="99">
        <f t="shared" si="63"/>
        <v>0.6</v>
      </c>
      <c r="EZ37" s="100">
        <f t="shared" si="64"/>
        <v>0</v>
      </c>
      <c r="FA37" s="100">
        <f t="shared" si="65"/>
        <v>0</v>
      </c>
      <c r="FB37" s="97">
        <f t="shared" si="66"/>
        <v>0</v>
      </c>
      <c r="FC37" s="5">
        <f t="shared" si="67"/>
        <v>1</v>
      </c>
      <c r="FD37" s="99">
        <f t="shared" si="68"/>
        <v>0.12959999999999999</v>
      </c>
      <c r="FE37" s="5">
        <f t="shared" si="69"/>
        <v>3</v>
      </c>
      <c r="FF37" s="99">
        <f t="shared" si="70"/>
        <v>0.6</v>
      </c>
      <c r="FG37" s="100">
        <f t="shared" si="71"/>
        <v>0</v>
      </c>
      <c r="FH37" s="100">
        <f t="shared" si="72"/>
        <v>0</v>
      </c>
      <c r="FI37" s="97">
        <f t="shared" si="73"/>
        <v>0</v>
      </c>
      <c r="FJ37" s="5">
        <f t="shared" si="74"/>
        <v>1</v>
      </c>
      <c r="FK37" s="99">
        <f t="shared" si="75"/>
        <v>0.12959999999999999</v>
      </c>
      <c r="FL37" s="5">
        <f t="shared" si="76"/>
        <v>3</v>
      </c>
      <c r="FM37" s="99">
        <f t="shared" si="77"/>
        <v>0.6</v>
      </c>
      <c r="FN37" s="100">
        <f t="shared" si="78"/>
        <v>0</v>
      </c>
      <c r="FO37" s="100">
        <f t="shared" si="79"/>
        <v>0</v>
      </c>
      <c r="FP37" s="97">
        <f t="shared" si="80"/>
        <v>0</v>
      </c>
      <c r="FQ37" s="5">
        <f t="shared" si="81"/>
        <v>1</v>
      </c>
      <c r="FR37" s="99">
        <f t="shared" si="82"/>
        <v>0.12959999999999999</v>
      </c>
      <c r="FS37" s="5">
        <f t="shared" si="83"/>
        <v>3</v>
      </c>
      <c r="FT37" s="99">
        <f t="shared" si="84"/>
        <v>0.6</v>
      </c>
      <c r="FU37" s="100">
        <f t="shared" si="85"/>
        <v>0</v>
      </c>
      <c r="FV37" s="100">
        <f t="shared" si="86"/>
        <v>0</v>
      </c>
      <c r="FW37" s="97">
        <f t="shared" si="87"/>
        <v>0</v>
      </c>
      <c r="FX37" s="5">
        <f t="shared" si="88"/>
        <v>1</v>
      </c>
      <c r="FY37" s="99">
        <f t="shared" si="89"/>
        <v>0.12959999999999999</v>
      </c>
      <c r="FZ37" s="5">
        <f t="shared" si="90"/>
        <v>3</v>
      </c>
      <c r="GA37" s="99">
        <f t="shared" si="91"/>
        <v>0.6</v>
      </c>
      <c r="GB37" s="100">
        <f t="shared" si="92"/>
        <v>0</v>
      </c>
      <c r="GC37" s="100">
        <f t="shared" si="93"/>
        <v>0</v>
      </c>
      <c r="GD37" s="97">
        <f t="shared" si="94"/>
        <v>0</v>
      </c>
      <c r="GE37" s="5">
        <f t="shared" si="95"/>
        <v>1</v>
      </c>
      <c r="GF37" s="99">
        <f t="shared" si="96"/>
        <v>0.12959999999999999</v>
      </c>
      <c r="GG37" s="5">
        <f t="shared" si="97"/>
        <v>3</v>
      </c>
      <c r="GH37" s="99">
        <f t="shared" si="98"/>
        <v>0.6</v>
      </c>
      <c r="GI37" s="99">
        <f t="shared" si="99"/>
        <v>0.6</v>
      </c>
    </row>
    <row r="38" spans="1:191" ht="37.5" customHeight="1">
      <c r="A38" s="82">
        <v>30</v>
      </c>
      <c r="B38" s="85" t="s">
        <v>67</v>
      </c>
      <c r="C38" s="85" t="s">
        <v>783</v>
      </c>
      <c r="D38" s="193" t="s">
        <v>280</v>
      </c>
      <c r="E38" s="85" t="s">
        <v>631</v>
      </c>
      <c r="F38" s="124" t="s">
        <v>575</v>
      </c>
      <c r="G38" s="85" t="s">
        <v>758</v>
      </c>
      <c r="H38" s="85" t="s">
        <v>330</v>
      </c>
      <c r="I38" s="86" t="s">
        <v>285</v>
      </c>
      <c r="J38" s="86" t="s">
        <v>69</v>
      </c>
      <c r="K38" s="86" t="s">
        <v>286</v>
      </c>
      <c r="L38" s="86" t="s">
        <v>286</v>
      </c>
      <c r="M38" s="86" t="s">
        <v>286</v>
      </c>
      <c r="N38" s="86" t="s">
        <v>286</v>
      </c>
      <c r="O38" s="86" t="s">
        <v>286</v>
      </c>
      <c r="P38" s="86" t="s">
        <v>286</v>
      </c>
      <c r="Q38" s="86" t="s">
        <v>286</v>
      </c>
      <c r="R38" s="86" t="s">
        <v>286</v>
      </c>
      <c r="S38" s="86" t="s">
        <v>69</v>
      </c>
      <c r="T38" s="86" t="s">
        <v>286</v>
      </c>
      <c r="U38" s="86" t="s">
        <v>69</v>
      </c>
      <c r="V38" s="86" t="s">
        <v>286</v>
      </c>
      <c r="W38" s="86" t="s">
        <v>286</v>
      </c>
      <c r="X38" s="86" t="s">
        <v>286</v>
      </c>
      <c r="Y38" s="86" t="s">
        <v>286</v>
      </c>
      <c r="Z38" s="86" t="s">
        <v>286</v>
      </c>
      <c r="AA38" s="86" t="s">
        <v>286</v>
      </c>
      <c r="AB38" s="86" t="s">
        <v>286</v>
      </c>
      <c r="AC38" s="88" t="str">
        <f t="shared" si="0"/>
        <v>3 - Media</v>
      </c>
      <c r="AD38" s="89">
        <f t="shared" si="1"/>
        <v>0.6</v>
      </c>
      <c r="AE38" s="88" t="str">
        <f t="shared" si="100"/>
        <v>3 - Moderado</v>
      </c>
      <c r="AF38" s="89">
        <f t="shared" si="2"/>
        <v>0.6</v>
      </c>
      <c r="AG38" s="82" t="str">
        <f t="shared" si="3"/>
        <v>MODERADO</v>
      </c>
      <c r="AH38" s="89">
        <f t="shared" si="4"/>
        <v>0.36</v>
      </c>
      <c r="AI38" s="85" t="s">
        <v>784</v>
      </c>
      <c r="AJ38" s="85" t="s">
        <v>711</v>
      </c>
      <c r="AK38" s="85" t="s">
        <v>732</v>
      </c>
      <c r="AL38" s="85" t="s">
        <v>732</v>
      </c>
      <c r="AM38" s="47" t="s">
        <v>291</v>
      </c>
      <c r="AN38" s="91" t="s">
        <v>292</v>
      </c>
      <c r="AO38" s="91" t="s">
        <v>293</v>
      </c>
      <c r="AP38" s="47" t="s">
        <v>294</v>
      </c>
      <c r="AQ38" s="47" t="s">
        <v>291</v>
      </c>
      <c r="AR38" s="91" t="s">
        <v>292</v>
      </c>
      <c r="AS38" s="91" t="s">
        <v>293</v>
      </c>
      <c r="AT38" s="47" t="s">
        <v>294</v>
      </c>
      <c r="AU38" s="47" t="s">
        <v>291</v>
      </c>
      <c r="AV38" s="91" t="s">
        <v>292</v>
      </c>
      <c r="AW38" s="91" t="s">
        <v>293</v>
      </c>
      <c r="AX38" s="47" t="s">
        <v>294</v>
      </c>
      <c r="AY38" s="47" t="s">
        <v>291</v>
      </c>
      <c r="AZ38" s="91" t="s">
        <v>292</v>
      </c>
      <c r="BA38" s="91" t="s">
        <v>293</v>
      </c>
      <c r="BB38" s="47" t="s">
        <v>294</v>
      </c>
      <c r="BC38" s="47" t="s">
        <v>291</v>
      </c>
      <c r="BD38" s="91" t="s">
        <v>292</v>
      </c>
      <c r="BE38" s="91" t="s">
        <v>293</v>
      </c>
      <c r="BF38" s="47" t="s">
        <v>294</v>
      </c>
      <c r="BG38" s="47"/>
      <c r="BH38" s="91"/>
      <c r="BI38" s="91"/>
      <c r="BJ38" s="47"/>
      <c r="BK38" s="47"/>
      <c r="BL38" s="91"/>
      <c r="BM38" s="91"/>
      <c r="BN38" s="47"/>
      <c r="BO38" s="47"/>
      <c r="BP38" s="91"/>
      <c r="BQ38" s="91"/>
      <c r="BR38" s="47"/>
      <c r="BS38" s="47"/>
      <c r="BT38" s="91"/>
      <c r="BU38" s="91"/>
      <c r="BV38" s="47"/>
      <c r="BW38" s="47"/>
      <c r="BX38" s="91"/>
      <c r="BY38" s="91"/>
      <c r="BZ38" s="47"/>
      <c r="CA38" s="47"/>
      <c r="CB38" s="91"/>
      <c r="CC38" s="91"/>
      <c r="CD38" s="47"/>
      <c r="CE38" s="47"/>
      <c r="CF38" s="91"/>
      <c r="CG38" s="91"/>
      <c r="CH38" s="47"/>
      <c r="CI38" s="91"/>
      <c r="CJ38" s="91"/>
      <c r="CK38" s="47"/>
      <c r="CL38" s="92" t="str">
        <f t="shared" si="5"/>
        <v>1 - Muy Baja</v>
      </c>
      <c r="CM38" s="93">
        <f t="shared" si="6"/>
        <v>0.36</v>
      </c>
      <c r="CN38" s="92" t="str">
        <f t="shared" si="7"/>
        <v>3 - Moderado</v>
      </c>
      <c r="CO38" s="93">
        <f t="shared" si="8"/>
        <v>0.36</v>
      </c>
      <c r="CP38" s="94" t="str">
        <f t="shared" si="101"/>
        <v>BAJO</v>
      </c>
      <c r="CQ38" s="89">
        <f t="shared" si="9"/>
        <v>0.12959999999999999</v>
      </c>
      <c r="CR38" s="194" t="s">
        <v>722</v>
      </c>
      <c r="CS38" s="94">
        <f t="shared" si="10"/>
        <v>0.1</v>
      </c>
      <c r="CT38" s="47"/>
      <c r="CU38" s="47" t="s">
        <v>714</v>
      </c>
      <c r="CV38" s="4" t="s">
        <v>715</v>
      </c>
      <c r="CW38" s="96"/>
      <c r="CX38" s="97">
        <f t="shared" si="11"/>
        <v>3</v>
      </c>
      <c r="CY38" s="98">
        <f t="shared" si="12"/>
        <v>3</v>
      </c>
      <c r="CZ38" s="97" t="str">
        <f t="shared" si="13"/>
        <v>Moderado</v>
      </c>
      <c r="DA38" s="99">
        <f t="shared" si="14"/>
        <v>0.6</v>
      </c>
      <c r="DB38" s="100">
        <f t="shared" si="15"/>
        <v>0.15</v>
      </c>
      <c r="DC38" s="100">
        <f t="shared" si="16"/>
        <v>0.25</v>
      </c>
      <c r="DD38" s="97">
        <f t="shared" si="17"/>
        <v>0.4</v>
      </c>
      <c r="DE38" s="5">
        <f t="shared" si="18"/>
        <v>2</v>
      </c>
      <c r="DF38" s="99">
        <f t="shared" si="19"/>
        <v>0.36</v>
      </c>
      <c r="DG38" s="5">
        <f t="shared" si="20"/>
        <v>3</v>
      </c>
      <c r="DH38" s="5"/>
      <c r="DI38" s="99">
        <f t="shared" si="21"/>
        <v>0.6</v>
      </c>
      <c r="DJ38" s="100">
        <f t="shared" si="22"/>
        <v>0.15</v>
      </c>
      <c r="DK38" s="100">
        <f t="shared" si="23"/>
        <v>0.25</v>
      </c>
      <c r="DL38" s="97">
        <f t="shared" si="24"/>
        <v>0.4</v>
      </c>
      <c r="DM38" s="5">
        <f t="shared" si="25"/>
        <v>2</v>
      </c>
      <c r="DN38" s="99">
        <f t="shared" si="26"/>
        <v>0.216</v>
      </c>
      <c r="DO38" s="5">
        <f t="shared" si="27"/>
        <v>3</v>
      </c>
      <c r="DP38" s="99">
        <f t="shared" si="28"/>
        <v>0.6</v>
      </c>
      <c r="DQ38" s="100">
        <f t="shared" si="29"/>
        <v>0.15</v>
      </c>
      <c r="DR38" s="100">
        <f t="shared" si="30"/>
        <v>0.25</v>
      </c>
      <c r="DS38" s="97">
        <f t="shared" si="31"/>
        <v>0.4</v>
      </c>
      <c r="DT38" s="5">
        <f t="shared" si="32"/>
        <v>1</v>
      </c>
      <c r="DU38" s="99">
        <f t="shared" si="33"/>
        <v>0.12959999999999999</v>
      </c>
      <c r="DV38" s="5">
        <f t="shared" si="34"/>
        <v>3</v>
      </c>
      <c r="DW38" s="99">
        <f t="shared" si="35"/>
        <v>0.6</v>
      </c>
      <c r="DX38" s="100">
        <f t="shared" si="36"/>
        <v>0.15</v>
      </c>
      <c r="DY38" s="100">
        <f t="shared" si="37"/>
        <v>0.25</v>
      </c>
      <c r="DZ38" s="97">
        <f t="shared" si="38"/>
        <v>0.4</v>
      </c>
      <c r="EA38" s="5">
        <f t="shared" si="39"/>
        <v>1</v>
      </c>
      <c r="EB38" s="99">
        <f t="shared" si="40"/>
        <v>7.7759999999999996E-2</v>
      </c>
      <c r="EC38" s="5">
        <f t="shared" si="41"/>
        <v>3</v>
      </c>
      <c r="ED38" s="99">
        <f t="shared" si="42"/>
        <v>0.6</v>
      </c>
      <c r="EE38" s="100">
        <f t="shared" si="43"/>
        <v>0.15</v>
      </c>
      <c r="EF38" s="100">
        <f t="shared" si="44"/>
        <v>0.25</v>
      </c>
      <c r="EG38" s="97">
        <f t="shared" si="45"/>
        <v>0.4</v>
      </c>
      <c r="EH38" s="5">
        <f t="shared" si="46"/>
        <v>1</v>
      </c>
      <c r="EI38" s="99">
        <f t="shared" si="47"/>
        <v>4.6655999999999996E-2</v>
      </c>
      <c r="EJ38" s="5">
        <f t="shared" si="48"/>
        <v>3</v>
      </c>
      <c r="EK38" s="99">
        <f t="shared" si="49"/>
        <v>0.6</v>
      </c>
      <c r="EL38" s="100">
        <f t="shared" si="50"/>
        <v>0</v>
      </c>
      <c r="EM38" s="100">
        <f t="shared" si="51"/>
        <v>0</v>
      </c>
      <c r="EN38" s="97">
        <f t="shared" si="52"/>
        <v>0</v>
      </c>
      <c r="EO38" s="5">
        <f t="shared" si="53"/>
        <v>1</v>
      </c>
      <c r="EP38" s="99">
        <f t="shared" si="54"/>
        <v>4.6655999999999996E-2</v>
      </c>
      <c r="EQ38" s="5">
        <f t="shared" si="55"/>
        <v>3</v>
      </c>
      <c r="ER38" s="99">
        <f t="shared" si="56"/>
        <v>0.6</v>
      </c>
      <c r="ES38" s="100">
        <f t="shared" si="57"/>
        <v>0</v>
      </c>
      <c r="ET38" s="100">
        <f t="shared" si="58"/>
        <v>0</v>
      </c>
      <c r="EU38" s="97">
        <f t="shared" si="59"/>
        <v>0</v>
      </c>
      <c r="EV38" s="5">
        <f t="shared" si="60"/>
        <v>1</v>
      </c>
      <c r="EW38" s="99">
        <f t="shared" si="61"/>
        <v>4.6655999999999996E-2</v>
      </c>
      <c r="EX38" s="5">
        <f t="shared" si="62"/>
        <v>3</v>
      </c>
      <c r="EY38" s="99">
        <f t="shared" si="63"/>
        <v>0.6</v>
      </c>
      <c r="EZ38" s="100">
        <f t="shared" si="64"/>
        <v>0</v>
      </c>
      <c r="FA38" s="100">
        <f t="shared" si="65"/>
        <v>0</v>
      </c>
      <c r="FB38" s="97">
        <f t="shared" si="66"/>
        <v>0</v>
      </c>
      <c r="FC38" s="5">
        <f t="shared" si="67"/>
        <v>1</v>
      </c>
      <c r="FD38" s="99">
        <f t="shared" si="68"/>
        <v>4.6655999999999996E-2</v>
      </c>
      <c r="FE38" s="5">
        <f t="shared" si="69"/>
        <v>3</v>
      </c>
      <c r="FF38" s="99">
        <f t="shared" si="70"/>
        <v>0.6</v>
      </c>
      <c r="FG38" s="100">
        <f t="shared" si="71"/>
        <v>0</v>
      </c>
      <c r="FH38" s="100">
        <f t="shared" si="72"/>
        <v>0</v>
      </c>
      <c r="FI38" s="97">
        <f t="shared" si="73"/>
        <v>0</v>
      </c>
      <c r="FJ38" s="5">
        <f t="shared" si="74"/>
        <v>1</v>
      </c>
      <c r="FK38" s="99">
        <f t="shared" si="75"/>
        <v>4.6655999999999996E-2</v>
      </c>
      <c r="FL38" s="5">
        <f t="shared" si="76"/>
        <v>3</v>
      </c>
      <c r="FM38" s="99">
        <f t="shared" si="77"/>
        <v>0.6</v>
      </c>
      <c r="FN38" s="100">
        <f t="shared" si="78"/>
        <v>0</v>
      </c>
      <c r="FO38" s="100">
        <f t="shared" si="79"/>
        <v>0</v>
      </c>
      <c r="FP38" s="97">
        <f t="shared" si="80"/>
        <v>0</v>
      </c>
      <c r="FQ38" s="5">
        <f t="shared" si="81"/>
        <v>1</v>
      </c>
      <c r="FR38" s="99">
        <f t="shared" si="82"/>
        <v>4.6655999999999996E-2</v>
      </c>
      <c r="FS38" s="5">
        <f t="shared" si="83"/>
        <v>3</v>
      </c>
      <c r="FT38" s="99">
        <f t="shared" si="84"/>
        <v>0.6</v>
      </c>
      <c r="FU38" s="100">
        <f t="shared" si="85"/>
        <v>0</v>
      </c>
      <c r="FV38" s="100">
        <f t="shared" si="86"/>
        <v>0</v>
      </c>
      <c r="FW38" s="97">
        <f t="shared" si="87"/>
        <v>0</v>
      </c>
      <c r="FX38" s="5">
        <f t="shared" si="88"/>
        <v>1</v>
      </c>
      <c r="FY38" s="99">
        <f t="shared" si="89"/>
        <v>4.6655999999999996E-2</v>
      </c>
      <c r="FZ38" s="5">
        <f t="shared" si="90"/>
        <v>3</v>
      </c>
      <c r="GA38" s="99">
        <f t="shared" si="91"/>
        <v>0.6</v>
      </c>
      <c r="GB38" s="100">
        <f t="shared" si="92"/>
        <v>0</v>
      </c>
      <c r="GC38" s="100">
        <f t="shared" si="93"/>
        <v>0</v>
      </c>
      <c r="GD38" s="97">
        <f t="shared" si="94"/>
        <v>0</v>
      </c>
      <c r="GE38" s="5">
        <f t="shared" si="95"/>
        <v>1</v>
      </c>
      <c r="GF38" s="99">
        <f t="shared" si="96"/>
        <v>4.6655999999999996E-2</v>
      </c>
      <c r="GG38" s="5">
        <f t="shared" si="97"/>
        <v>3</v>
      </c>
      <c r="GH38" s="99">
        <f t="shared" si="98"/>
        <v>0.6</v>
      </c>
      <c r="GI38" s="99">
        <f t="shared" si="99"/>
        <v>0.6</v>
      </c>
    </row>
    <row r="39" spans="1:191" ht="37.5" customHeight="1">
      <c r="A39" s="82">
        <v>31</v>
      </c>
      <c r="B39" s="85" t="s">
        <v>67</v>
      </c>
      <c r="C39" s="85" t="s">
        <v>785</v>
      </c>
      <c r="D39" s="193" t="s">
        <v>304</v>
      </c>
      <c r="E39" s="85" t="s">
        <v>328</v>
      </c>
      <c r="F39" s="124" t="s">
        <v>572</v>
      </c>
      <c r="G39" s="85" t="s">
        <v>786</v>
      </c>
      <c r="H39" s="85" t="s">
        <v>330</v>
      </c>
      <c r="I39" s="86" t="s">
        <v>285</v>
      </c>
      <c r="J39" s="86" t="s">
        <v>69</v>
      </c>
      <c r="K39" s="86" t="s">
        <v>286</v>
      </c>
      <c r="L39" s="86" t="s">
        <v>286</v>
      </c>
      <c r="M39" s="86" t="s">
        <v>286</v>
      </c>
      <c r="N39" s="86" t="s">
        <v>286</v>
      </c>
      <c r="O39" s="86" t="s">
        <v>286</v>
      </c>
      <c r="P39" s="86" t="s">
        <v>286</v>
      </c>
      <c r="Q39" s="86" t="s">
        <v>286</v>
      </c>
      <c r="R39" s="86" t="s">
        <v>286</v>
      </c>
      <c r="S39" s="86" t="s">
        <v>69</v>
      </c>
      <c r="T39" s="86" t="s">
        <v>286</v>
      </c>
      <c r="U39" s="86" t="s">
        <v>69</v>
      </c>
      <c r="V39" s="86" t="s">
        <v>286</v>
      </c>
      <c r="W39" s="86" t="s">
        <v>286</v>
      </c>
      <c r="X39" s="86" t="s">
        <v>286</v>
      </c>
      <c r="Y39" s="86" t="s">
        <v>286</v>
      </c>
      <c r="Z39" s="86" t="s">
        <v>286</v>
      </c>
      <c r="AA39" s="86" t="s">
        <v>286</v>
      </c>
      <c r="AB39" s="86" t="s">
        <v>286</v>
      </c>
      <c r="AC39" s="88" t="str">
        <f t="shared" si="0"/>
        <v>3 - Media</v>
      </c>
      <c r="AD39" s="89">
        <f t="shared" si="1"/>
        <v>0.6</v>
      </c>
      <c r="AE39" s="88" t="str">
        <f t="shared" si="100"/>
        <v>3 - Moderado</v>
      </c>
      <c r="AF39" s="89">
        <f t="shared" si="2"/>
        <v>0.6</v>
      </c>
      <c r="AG39" s="82" t="str">
        <f t="shared" si="3"/>
        <v>MODERADO</v>
      </c>
      <c r="AH39" s="89">
        <f t="shared" si="4"/>
        <v>0.36</v>
      </c>
      <c r="AI39" s="85" t="s">
        <v>787</v>
      </c>
      <c r="AJ39" s="85" t="s">
        <v>711</v>
      </c>
      <c r="AK39" s="85" t="s">
        <v>732</v>
      </c>
      <c r="AL39" s="85" t="s">
        <v>732</v>
      </c>
      <c r="AM39" s="47" t="s">
        <v>291</v>
      </c>
      <c r="AN39" s="91" t="s">
        <v>292</v>
      </c>
      <c r="AO39" s="91" t="s">
        <v>293</v>
      </c>
      <c r="AP39" s="47" t="s">
        <v>294</v>
      </c>
      <c r="AQ39" s="47" t="s">
        <v>291</v>
      </c>
      <c r="AR39" s="91" t="s">
        <v>292</v>
      </c>
      <c r="AS39" s="91" t="s">
        <v>293</v>
      </c>
      <c r="AT39" s="47" t="s">
        <v>294</v>
      </c>
      <c r="AU39" s="47" t="s">
        <v>291</v>
      </c>
      <c r="AV39" s="91" t="s">
        <v>292</v>
      </c>
      <c r="AW39" s="91" t="s">
        <v>293</v>
      </c>
      <c r="AX39" s="47" t="s">
        <v>294</v>
      </c>
      <c r="AY39" s="47" t="s">
        <v>291</v>
      </c>
      <c r="AZ39" s="91" t="s">
        <v>292</v>
      </c>
      <c r="BA39" s="91" t="s">
        <v>293</v>
      </c>
      <c r="BB39" s="47" t="s">
        <v>294</v>
      </c>
      <c r="BC39" s="47" t="s">
        <v>291</v>
      </c>
      <c r="BD39" s="91" t="s">
        <v>292</v>
      </c>
      <c r="BE39" s="91" t="s">
        <v>293</v>
      </c>
      <c r="BF39" s="47" t="s">
        <v>294</v>
      </c>
      <c r="BG39" s="47"/>
      <c r="BH39" s="91"/>
      <c r="BI39" s="91"/>
      <c r="BJ39" s="47"/>
      <c r="BK39" s="47"/>
      <c r="BL39" s="91"/>
      <c r="BM39" s="91"/>
      <c r="BN39" s="47"/>
      <c r="BO39" s="47"/>
      <c r="BP39" s="91"/>
      <c r="BQ39" s="91"/>
      <c r="BR39" s="47"/>
      <c r="BS39" s="47"/>
      <c r="BT39" s="91"/>
      <c r="BU39" s="91"/>
      <c r="BV39" s="47"/>
      <c r="BW39" s="47"/>
      <c r="BX39" s="91"/>
      <c r="BY39" s="91"/>
      <c r="BZ39" s="47"/>
      <c r="CA39" s="47"/>
      <c r="CB39" s="91"/>
      <c r="CC39" s="91"/>
      <c r="CD39" s="47"/>
      <c r="CE39" s="47"/>
      <c r="CF39" s="91"/>
      <c r="CG39" s="91"/>
      <c r="CH39" s="47"/>
      <c r="CI39" s="91"/>
      <c r="CJ39" s="91"/>
      <c r="CK39" s="47"/>
      <c r="CL39" s="92" t="str">
        <f t="shared" si="5"/>
        <v>1 - Muy Baja</v>
      </c>
      <c r="CM39" s="93">
        <f t="shared" si="6"/>
        <v>0.36</v>
      </c>
      <c r="CN39" s="92" t="str">
        <f t="shared" si="7"/>
        <v>3 - Moderado</v>
      </c>
      <c r="CO39" s="93">
        <f t="shared" si="8"/>
        <v>0.36</v>
      </c>
      <c r="CP39" s="94" t="str">
        <f t="shared" si="101"/>
        <v>BAJO</v>
      </c>
      <c r="CQ39" s="89">
        <f t="shared" si="9"/>
        <v>0.12959999999999999</v>
      </c>
      <c r="CR39" s="194" t="s">
        <v>300</v>
      </c>
      <c r="CS39" s="94">
        <f t="shared" si="10"/>
        <v>0.1</v>
      </c>
      <c r="CT39" s="47"/>
      <c r="CU39" s="47" t="s">
        <v>714</v>
      </c>
      <c r="CV39" s="4" t="s">
        <v>715</v>
      </c>
      <c r="CW39" s="96"/>
      <c r="CX39" s="97">
        <f t="shared" si="11"/>
        <v>3</v>
      </c>
      <c r="CY39" s="98">
        <f t="shared" si="12"/>
        <v>3</v>
      </c>
      <c r="CZ39" s="97" t="str">
        <f t="shared" si="13"/>
        <v>Moderado</v>
      </c>
      <c r="DA39" s="99">
        <f t="shared" si="14"/>
        <v>0.6</v>
      </c>
      <c r="DB39" s="100">
        <f t="shared" si="15"/>
        <v>0.15</v>
      </c>
      <c r="DC39" s="100">
        <f t="shared" si="16"/>
        <v>0.25</v>
      </c>
      <c r="DD39" s="97">
        <f t="shared" si="17"/>
        <v>0.4</v>
      </c>
      <c r="DE39" s="5">
        <f t="shared" si="18"/>
        <v>2</v>
      </c>
      <c r="DF39" s="99">
        <f t="shared" si="19"/>
        <v>0.36</v>
      </c>
      <c r="DG39" s="5">
        <f t="shared" si="20"/>
        <v>3</v>
      </c>
      <c r="DH39" s="5"/>
      <c r="DI39" s="99">
        <f t="shared" si="21"/>
        <v>0.6</v>
      </c>
      <c r="DJ39" s="100">
        <f t="shared" si="22"/>
        <v>0.15</v>
      </c>
      <c r="DK39" s="100">
        <f t="shared" si="23"/>
        <v>0.25</v>
      </c>
      <c r="DL39" s="97">
        <f t="shared" si="24"/>
        <v>0.4</v>
      </c>
      <c r="DM39" s="5">
        <f t="shared" si="25"/>
        <v>2</v>
      </c>
      <c r="DN39" s="99">
        <f t="shared" si="26"/>
        <v>0.216</v>
      </c>
      <c r="DO39" s="5">
        <f t="shared" si="27"/>
        <v>3</v>
      </c>
      <c r="DP39" s="99">
        <f t="shared" si="28"/>
        <v>0.6</v>
      </c>
      <c r="DQ39" s="100">
        <f t="shared" si="29"/>
        <v>0.15</v>
      </c>
      <c r="DR39" s="100">
        <f t="shared" si="30"/>
        <v>0.25</v>
      </c>
      <c r="DS39" s="97">
        <f t="shared" si="31"/>
        <v>0.4</v>
      </c>
      <c r="DT39" s="5">
        <f t="shared" si="32"/>
        <v>1</v>
      </c>
      <c r="DU39" s="99">
        <f t="shared" si="33"/>
        <v>0.12959999999999999</v>
      </c>
      <c r="DV39" s="5">
        <f t="shared" si="34"/>
        <v>3</v>
      </c>
      <c r="DW39" s="99">
        <f t="shared" si="35"/>
        <v>0.6</v>
      </c>
      <c r="DX39" s="100">
        <f t="shared" si="36"/>
        <v>0.15</v>
      </c>
      <c r="DY39" s="100">
        <f t="shared" si="37"/>
        <v>0.25</v>
      </c>
      <c r="DZ39" s="97">
        <f t="shared" si="38"/>
        <v>0.4</v>
      </c>
      <c r="EA39" s="5">
        <f t="shared" si="39"/>
        <v>1</v>
      </c>
      <c r="EB39" s="99">
        <f t="shared" si="40"/>
        <v>7.7759999999999996E-2</v>
      </c>
      <c r="EC39" s="5">
        <f t="shared" si="41"/>
        <v>3</v>
      </c>
      <c r="ED39" s="99">
        <f t="shared" si="42"/>
        <v>0.6</v>
      </c>
      <c r="EE39" s="100">
        <f t="shared" si="43"/>
        <v>0.15</v>
      </c>
      <c r="EF39" s="100">
        <f t="shared" si="44"/>
        <v>0.25</v>
      </c>
      <c r="EG39" s="97">
        <f t="shared" si="45"/>
        <v>0.4</v>
      </c>
      <c r="EH39" s="5">
        <f t="shared" si="46"/>
        <v>1</v>
      </c>
      <c r="EI39" s="99">
        <f t="shared" si="47"/>
        <v>4.6655999999999996E-2</v>
      </c>
      <c r="EJ39" s="5">
        <f t="shared" si="48"/>
        <v>3</v>
      </c>
      <c r="EK39" s="99">
        <f t="shared" si="49"/>
        <v>0.6</v>
      </c>
      <c r="EL39" s="100">
        <f t="shared" si="50"/>
        <v>0</v>
      </c>
      <c r="EM39" s="100">
        <f t="shared" si="51"/>
        <v>0</v>
      </c>
      <c r="EN39" s="97">
        <f t="shared" si="52"/>
        <v>0</v>
      </c>
      <c r="EO39" s="5">
        <f t="shared" si="53"/>
        <v>1</v>
      </c>
      <c r="EP39" s="99">
        <f t="shared" si="54"/>
        <v>4.6655999999999996E-2</v>
      </c>
      <c r="EQ39" s="5">
        <f t="shared" si="55"/>
        <v>3</v>
      </c>
      <c r="ER39" s="99">
        <f t="shared" si="56"/>
        <v>0.6</v>
      </c>
      <c r="ES39" s="100">
        <f t="shared" si="57"/>
        <v>0</v>
      </c>
      <c r="ET39" s="100">
        <f t="shared" si="58"/>
        <v>0</v>
      </c>
      <c r="EU39" s="97">
        <f t="shared" si="59"/>
        <v>0</v>
      </c>
      <c r="EV39" s="5">
        <f t="shared" si="60"/>
        <v>1</v>
      </c>
      <c r="EW39" s="99">
        <f t="shared" si="61"/>
        <v>4.6655999999999996E-2</v>
      </c>
      <c r="EX39" s="5">
        <f t="shared" si="62"/>
        <v>3</v>
      </c>
      <c r="EY39" s="99">
        <f t="shared" si="63"/>
        <v>0.6</v>
      </c>
      <c r="EZ39" s="100">
        <f t="shared" si="64"/>
        <v>0</v>
      </c>
      <c r="FA39" s="100">
        <f t="shared" si="65"/>
        <v>0</v>
      </c>
      <c r="FB39" s="97">
        <f t="shared" si="66"/>
        <v>0</v>
      </c>
      <c r="FC39" s="5">
        <f t="shared" si="67"/>
        <v>1</v>
      </c>
      <c r="FD39" s="99">
        <f t="shared" si="68"/>
        <v>4.6655999999999996E-2</v>
      </c>
      <c r="FE39" s="5">
        <f t="shared" si="69"/>
        <v>3</v>
      </c>
      <c r="FF39" s="99">
        <f t="shared" si="70"/>
        <v>0.6</v>
      </c>
      <c r="FG39" s="100">
        <f t="shared" si="71"/>
        <v>0</v>
      </c>
      <c r="FH39" s="100">
        <f t="shared" si="72"/>
        <v>0</v>
      </c>
      <c r="FI39" s="97">
        <f t="shared" si="73"/>
        <v>0</v>
      </c>
      <c r="FJ39" s="5">
        <f t="shared" si="74"/>
        <v>1</v>
      </c>
      <c r="FK39" s="99">
        <f t="shared" si="75"/>
        <v>4.6655999999999996E-2</v>
      </c>
      <c r="FL39" s="5">
        <f t="shared" si="76"/>
        <v>3</v>
      </c>
      <c r="FM39" s="99">
        <f t="shared" si="77"/>
        <v>0.6</v>
      </c>
      <c r="FN39" s="100">
        <f t="shared" si="78"/>
        <v>0</v>
      </c>
      <c r="FO39" s="100">
        <f t="shared" si="79"/>
        <v>0</v>
      </c>
      <c r="FP39" s="97">
        <f t="shared" si="80"/>
        <v>0</v>
      </c>
      <c r="FQ39" s="5">
        <f t="shared" si="81"/>
        <v>1</v>
      </c>
      <c r="FR39" s="99">
        <f t="shared" si="82"/>
        <v>4.6655999999999996E-2</v>
      </c>
      <c r="FS39" s="5">
        <f t="shared" si="83"/>
        <v>3</v>
      </c>
      <c r="FT39" s="99">
        <f t="shared" si="84"/>
        <v>0.6</v>
      </c>
      <c r="FU39" s="100">
        <f t="shared" si="85"/>
        <v>0</v>
      </c>
      <c r="FV39" s="100">
        <f t="shared" si="86"/>
        <v>0</v>
      </c>
      <c r="FW39" s="97">
        <f t="shared" si="87"/>
        <v>0</v>
      </c>
      <c r="FX39" s="5">
        <f t="shared" si="88"/>
        <v>1</v>
      </c>
      <c r="FY39" s="99">
        <f t="shared" si="89"/>
        <v>4.6655999999999996E-2</v>
      </c>
      <c r="FZ39" s="5">
        <f t="shared" si="90"/>
        <v>3</v>
      </c>
      <c r="GA39" s="99">
        <f t="shared" si="91"/>
        <v>0.6</v>
      </c>
      <c r="GB39" s="100">
        <f t="shared" si="92"/>
        <v>0</v>
      </c>
      <c r="GC39" s="100">
        <f t="shared" si="93"/>
        <v>0</v>
      </c>
      <c r="GD39" s="97">
        <f t="shared" si="94"/>
        <v>0</v>
      </c>
      <c r="GE39" s="5">
        <f t="shared" si="95"/>
        <v>1</v>
      </c>
      <c r="GF39" s="99">
        <f t="shared" si="96"/>
        <v>4.6655999999999996E-2</v>
      </c>
      <c r="GG39" s="5">
        <f t="shared" si="97"/>
        <v>3</v>
      </c>
      <c r="GH39" s="99">
        <f t="shared" si="98"/>
        <v>0.6</v>
      </c>
      <c r="GI39" s="99">
        <f t="shared" si="99"/>
        <v>0.6</v>
      </c>
    </row>
    <row r="40" spans="1:191" ht="37.5" customHeight="1">
      <c r="A40" s="82">
        <v>32</v>
      </c>
      <c r="B40" s="85" t="s">
        <v>67</v>
      </c>
      <c r="C40" s="85" t="s">
        <v>788</v>
      </c>
      <c r="D40" s="193" t="s">
        <v>280</v>
      </c>
      <c r="E40" s="85" t="s">
        <v>631</v>
      </c>
      <c r="F40" s="124" t="s">
        <v>282</v>
      </c>
      <c r="G40" s="85" t="s">
        <v>283</v>
      </c>
      <c r="H40" s="85" t="s">
        <v>330</v>
      </c>
      <c r="I40" s="86" t="s">
        <v>315</v>
      </c>
      <c r="J40" s="86" t="s">
        <v>69</v>
      </c>
      <c r="K40" s="86" t="s">
        <v>286</v>
      </c>
      <c r="L40" s="86" t="s">
        <v>286</v>
      </c>
      <c r="M40" s="86" t="s">
        <v>286</v>
      </c>
      <c r="N40" s="86" t="s">
        <v>286</v>
      </c>
      <c r="O40" s="86" t="s">
        <v>286</v>
      </c>
      <c r="P40" s="86" t="s">
        <v>286</v>
      </c>
      <c r="Q40" s="86" t="s">
        <v>286</v>
      </c>
      <c r="R40" s="86" t="s">
        <v>286</v>
      </c>
      <c r="S40" s="86" t="s">
        <v>69</v>
      </c>
      <c r="T40" s="86" t="s">
        <v>286</v>
      </c>
      <c r="U40" s="86" t="s">
        <v>69</v>
      </c>
      <c r="V40" s="86" t="s">
        <v>286</v>
      </c>
      <c r="W40" s="86" t="s">
        <v>286</v>
      </c>
      <c r="X40" s="86" t="s">
        <v>286</v>
      </c>
      <c r="Y40" s="86" t="s">
        <v>286</v>
      </c>
      <c r="Z40" s="86" t="s">
        <v>286</v>
      </c>
      <c r="AA40" s="86" t="s">
        <v>286</v>
      </c>
      <c r="AB40" s="86" t="s">
        <v>286</v>
      </c>
      <c r="AC40" s="88" t="str">
        <f t="shared" si="0"/>
        <v>2 - Baja</v>
      </c>
      <c r="AD40" s="89">
        <f t="shared" si="1"/>
        <v>0.4</v>
      </c>
      <c r="AE40" s="88" t="str">
        <f t="shared" si="100"/>
        <v>3 - Moderado</v>
      </c>
      <c r="AF40" s="89">
        <f t="shared" si="2"/>
        <v>0.6</v>
      </c>
      <c r="AG40" s="82" t="str">
        <f t="shared" si="3"/>
        <v>MODERADO</v>
      </c>
      <c r="AH40" s="89">
        <f t="shared" si="4"/>
        <v>0.24</v>
      </c>
      <c r="AI40" s="85" t="s">
        <v>789</v>
      </c>
      <c r="AJ40" s="85" t="s">
        <v>711</v>
      </c>
      <c r="AK40" s="85" t="s">
        <v>725</v>
      </c>
      <c r="AL40" s="85" t="s">
        <v>725</v>
      </c>
      <c r="AM40" s="47" t="s">
        <v>291</v>
      </c>
      <c r="AN40" s="91" t="s">
        <v>292</v>
      </c>
      <c r="AO40" s="91" t="s">
        <v>293</v>
      </c>
      <c r="AP40" s="47" t="s">
        <v>294</v>
      </c>
      <c r="AQ40" s="47" t="s">
        <v>291</v>
      </c>
      <c r="AR40" s="91" t="s">
        <v>292</v>
      </c>
      <c r="AS40" s="91" t="s">
        <v>293</v>
      </c>
      <c r="AT40" s="47" t="s">
        <v>294</v>
      </c>
      <c r="AU40" s="47" t="s">
        <v>291</v>
      </c>
      <c r="AV40" s="91" t="s">
        <v>292</v>
      </c>
      <c r="AW40" s="91" t="s">
        <v>293</v>
      </c>
      <c r="AX40" s="47" t="s">
        <v>294</v>
      </c>
      <c r="AY40" s="47" t="s">
        <v>291</v>
      </c>
      <c r="AZ40" s="91" t="s">
        <v>292</v>
      </c>
      <c r="BA40" s="91" t="s">
        <v>293</v>
      </c>
      <c r="BB40" s="47" t="s">
        <v>294</v>
      </c>
      <c r="BC40" s="47" t="s">
        <v>291</v>
      </c>
      <c r="BD40" s="91" t="s">
        <v>292</v>
      </c>
      <c r="BE40" s="91" t="s">
        <v>293</v>
      </c>
      <c r="BF40" s="47" t="s">
        <v>294</v>
      </c>
      <c r="BG40" s="47"/>
      <c r="BH40" s="91"/>
      <c r="BI40" s="91"/>
      <c r="BJ40" s="47"/>
      <c r="BK40" s="47"/>
      <c r="BL40" s="91"/>
      <c r="BM40" s="91"/>
      <c r="BN40" s="47"/>
      <c r="BO40" s="47"/>
      <c r="BP40" s="91"/>
      <c r="BQ40" s="91"/>
      <c r="BR40" s="47"/>
      <c r="BS40" s="47"/>
      <c r="BT40" s="91"/>
      <c r="BU40" s="91"/>
      <c r="BV40" s="47"/>
      <c r="BW40" s="47"/>
      <c r="BX40" s="91"/>
      <c r="BY40" s="91"/>
      <c r="BZ40" s="47"/>
      <c r="CA40" s="47"/>
      <c r="CB40" s="91"/>
      <c r="CC40" s="91"/>
      <c r="CD40" s="47"/>
      <c r="CE40" s="47"/>
      <c r="CF40" s="91"/>
      <c r="CG40" s="91"/>
      <c r="CH40" s="47"/>
      <c r="CI40" s="91"/>
      <c r="CJ40" s="91"/>
      <c r="CK40" s="47"/>
      <c r="CL40" s="92" t="str">
        <f t="shared" si="5"/>
        <v>1 - Muy Baja</v>
      </c>
      <c r="CM40" s="93">
        <f t="shared" si="6"/>
        <v>0.24</v>
      </c>
      <c r="CN40" s="92" t="str">
        <f t="shared" si="7"/>
        <v>3 - Moderado</v>
      </c>
      <c r="CO40" s="93">
        <f t="shared" si="8"/>
        <v>0.36</v>
      </c>
      <c r="CP40" s="94" t="str">
        <f t="shared" si="101"/>
        <v>BAJO</v>
      </c>
      <c r="CQ40" s="89">
        <f t="shared" si="9"/>
        <v>8.6399999999999991E-2</v>
      </c>
      <c r="CR40" s="194" t="s">
        <v>722</v>
      </c>
      <c r="CS40" s="94">
        <f t="shared" si="10"/>
        <v>0.1</v>
      </c>
      <c r="CT40" s="47"/>
      <c r="CU40" s="47" t="s">
        <v>714</v>
      </c>
      <c r="CV40" s="4" t="s">
        <v>715</v>
      </c>
      <c r="CW40" s="96"/>
      <c r="CX40" s="97">
        <f t="shared" si="11"/>
        <v>3</v>
      </c>
      <c r="CY40" s="98">
        <f t="shared" si="12"/>
        <v>3</v>
      </c>
      <c r="CZ40" s="97" t="str">
        <f t="shared" si="13"/>
        <v>Moderado</v>
      </c>
      <c r="DA40" s="99">
        <f t="shared" si="14"/>
        <v>0.6</v>
      </c>
      <c r="DB40" s="100">
        <f t="shared" si="15"/>
        <v>0.15</v>
      </c>
      <c r="DC40" s="100">
        <f t="shared" si="16"/>
        <v>0.25</v>
      </c>
      <c r="DD40" s="97">
        <f t="shared" si="17"/>
        <v>0.4</v>
      </c>
      <c r="DE40" s="5">
        <f t="shared" si="18"/>
        <v>2</v>
      </c>
      <c r="DF40" s="99">
        <f t="shared" si="19"/>
        <v>0.24</v>
      </c>
      <c r="DG40" s="5">
        <f t="shared" si="20"/>
        <v>3</v>
      </c>
      <c r="DH40" s="5"/>
      <c r="DI40" s="99">
        <f t="shared" si="21"/>
        <v>0.6</v>
      </c>
      <c r="DJ40" s="100">
        <f t="shared" si="22"/>
        <v>0.15</v>
      </c>
      <c r="DK40" s="100">
        <f t="shared" si="23"/>
        <v>0.25</v>
      </c>
      <c r="DL40" s="97">
        <f t="shared" si="24"/>
        <v>0.4</v>
      </c>
      <c r="DM40" s="5">
        <f t="shared" si="25"/>
        <v>1</v>
      </c>
      <c r="DN40" s="99">
        <f t="shared" si="26"/>
        <v>0.14399999999999999</v>
      </c>
      <c r="DO40" s="5">
        <f t="shared" si="27"/>
        <v>3</v>
      </c>
      <c r="DP40" s="99">
        <f t="shared" si="28"/>
        <v>0.6</v>
      </c>
      <c r="DQ40" s="100">
        <f t="shared" si="29"/>
        <v>0.15</v>
      </c>
      <c r="DR40" s="100">
        <f t="shared" si="30"/>
        <v>0.25</v>
      </c>
      <c r="DS40" s="97">
        <f t="shared" si="31"/>
        <v>0.4</v>
      </c>
      <c r="DT40" s="5">
        <f t="shared" si="32"/>
        <v>1</v>
      </c>
      <c r="DU40" s="99">
        <f t="shared" si="33"/>
        <v>8.6399999999999991E-2</v>
      </c>
      <c r="DV40" s="5">
        <f t="shared" si="34"/>
        <v>3</v>
      </c>
      <c r="DW40" s="99">
        <f t="shared" si="35"/>
        <v>0.6</v>
      </c>
      <c r="DX40" s="100">
        <f t="shared" si="36"/>
        <v>0.15</v>
      </c>
      <c r="DY40" s="100">
        <f t="shared" si="37"/>
        <v>0.25</v>
      </c>
      <c r="DZ40" s="97">
        <f t="shared" si="38"/>
        <v>0.4</v>
      </c>
      <c r="EA40" s="5">
        <f t="shared" si="39"/>
        <v>1</v>
      </c>
      <c r="EB40" s="99">
        <f t="shared" si="40"/>
        <v>5.183999999999999E-2</v>
      </c>
      <c r="EC40" s="5">
        <f t="shared" si="41"/>
        <v>3</v>
      </c>
      <c r="ED40" s="99">
        <f t="shared" si="42"/>
        <v>0.6</v>
      </c>
      <c r="EE40" s="100">
        <f t="shared" si="43"/>
        <v>0.15</v>
      </c>
      <c r="EF40" s="100">
        <f t="shared" si="44"/>
        <v>0.25</v>
      </c>
      <c r="EG40" s="97">
        <f t="shared" si="45"/>
        <v>0.4</v>
      </c>
      <c r="EH40" s="5">
        <f t="shared" si="46"/>
        <v>1</v>
      </c>
      <c r="EI40" s="99">
        <f t="shared" si="47"/>
        <v>3.1103999999999993E-2</v>
      </c>
      <c r="EJ40" s="5">
        <f t="shared" si="48"/>
        <v>3</v>
      </c>
      <c r="EK40" s="99">
        <f t="shared" si="49"/>
        <v>0.6</v>
      </c>
      <c r="EL40" s="100">
        <f t="shared" si="50"/>
        <v>0</v>
      </c>
      <c r="EM40" s="100">
        <f t="shared" si="51"/>
        <v>0</v>
      </c>
      <c r="EN40" s="97">
        <f t="shared" si="52"/>
        <v>0</v>
      </c>
      <c r="EO40" s="5">
        <f t="shared" si="53"/>
        <v>1</v>
      </c>
      <c r="EP40" s="99">
        <f t="shared" si="54"/>
        <v>3.1103999999999993E-2</v>
      </c>
      <c r="EQ40" s="5">
        <f t="shared" si="55"/>
        <v>3</v>
      </c>
      <c r="ER40" s="99">
        <f t="shared" si="56"/>
        <v>0.6</v>
      </c>
      <c r="ES40" s="100">
        <f t="shared" si="57"/>
        <v>0</v>
      </c>
      <c r="ET40" s="100">
        <f t="shared" si="58"/>
        <v>0</v>
      </c>
      <c r="EU40" s="97">
        <f t="shared" si="59"/>
        <v>0</v>
      </c>
      <c r="EV40" s="5">
        <f t="shared" si="60"/>
        <v>1</v>
      </c>
      <c r="EW40" s="99">
        <f t="shared" si="61"/>
        <v>3.1103999999999993E-2</v>
      </c>
      <c r="EX40" s="5">
        <f t="shared" si="62"/>
        <v>3</v>
      </c>
      <c r="EY40" s="99">
        <f t="shared" si="63"/>
        <v>0.6</v>
      </c>
      <c r="EZ40" s="100">
        <f t="shared" si="64"/>
        <v>0</v>
      </c>
      <c r="FA40" s="100">
        <f t="shared" si="65"/>
        <v>0</v>
      </c>
      <c r="FB40" s="97">
        <f t="shared" si="66"/>
        <v>0</v>
      </c>
      <c r="FC40" s="5">
        <f t="shared" si="67"/>
        <v>1</v>
      </c>
      <c r="FD40" s="99">
        <f t="shared" si="68"/>
        <v>3.1103999999999993E-2</v>
      </c>
      <c r="FE40" s="5">
        <f t="shared" si="69"/>
        <v>3</v>
      </c>
      <c r="FF40" s="99">
        <f t="shared" si="70"/>
        <v>0.6</v>
      </c>
      <c r="FG40" s="100">
        <f t="shared" si="71"/>
        <v>0</v>
      </c>
      <c r="FH40" s="100">
        <f t="shared" si="72"/>
        <v>0</v>
      </c>
      <c r="FI40" s="97">
        <f t="shared" si="73"/>
        <v>0</v>
      </c>
      <c r="FJ40" s="5">
        <f t="shared" si="74"/>
        <v>1</v>
      </c>
      <c r="FK40" s="99">
        <f t="shared" si="75"/>
        <v>3.1103999999999993E-2</v>
      </c>
      <c r="FL40" s="5">
        <f t="shared" si="76"/>
        <v>3</v>
      </c>
      <c r="FM40" s="99">
        <f t="shared" si="77"/>
        <v>0.6</v>
      </c>
      <c r="FN40" s="100">
        <f t="shared" si="78"/>
        <v>0</v>
      </c>
      <c r="FO40" s="100">
        <f t="shared" si="79"/>
        <v>0</v>
      </c>
      <c r="FP40" s="97">
        <f t="shared" si="80"/>
        <v>0</v>
      </c>
      <c r="FQ40" s="5">
        <f t="shared" si="81"/>
        <v>1</v>
      </c>
      <c r="FR40" s="99">
        <f t="shared" si="82"/>
        <v>3.1103999999999993E-2</v>
      </c>
      <c r="FS40" s="5">
        <f t="shared" si="83"/>
        <v>3</v>
      </c>
      <c r="FT40" s="99">
        <f t="shared" si="84"/>
        <v>0.6</v>
      </c>
      <c r="FU40" s="100">
        <f t="shared" si="85"/>
        <v>0</v>
      </c>
      <c r="FV40" s="100">
        <f t="shared" si="86"/>
        <v>0</v>
      </c>
      <c r="FW40" s="97">
        <f t="shared" si="87"/>
        <v>0</v>
      </c>
      <c r="FX40" s="5">
        <f t="shared" si="88"/>
        <v>1</v>
      </c>
      <c r="FY40" s="99">
        <f t="shared" si="89"/>
        <v>3.1103999999999993E-2</v>
      </c>
      <c r="FZ40" s="5">
        <f t="shared" si="90"/>
        <v>3</v>
      </c>
      <c r="GA40" s="99">
        <f t="shared" si="91"/>
        <v>0.6</v>
      </c>
      <c r="GB40" s="100">
        <f t="shared" si="92"/>
        <v>0</v>
      </c>
      <c r="GC40" s="100">
        <f t="shared" si="93"/>
        <v>0</v>
      </c>
      <c r="GD40" s="97">
        <f t="shared" si="94"/>
        <v>0</v>
      </c>
      <c r="GE40" s="5">
        <f t="shared" si="95"/>
        <v>1</v>
      </c>
      <c r="GF40" s="99">
        <f t="shared" si="96"/>
        <v>3.1103999999999993E-2</v>
      </c>
      <c r="GG40" s="5">
        <f t="shared" si="97"/>
        <v>3</v>
      </c>
      <c r="GH40" s="99">
        <f t="shared" si="98"/>
        <v>0.6</v>
      </c>
      <c r="GI40" s="99">
        <f t="shared" si="99"/>
        <v>0.6</v>
      </c>
    </row>
    <row r="41" spans="1:191" ht="37.5" customHeight="1">
      <c r="A41" s="82">
        <v>33</v>
      </c>
      <c r="B41" s="85" t="s">
        <v>67</v>
      </c>
      <c r="C41" s="85" t="s">
        <v>790</v>
      </c>
      <c r="D41" s="193" t="s">
        <v>304</v>
      </c>
      <c r="E41" s="85" t="s">
        <v>328</v>
      </c>
      <c r="F41" s="124" t="s">
        <v>572</v>
      </c>
      <c r="G41" s="85" t="s">
        <v>283</v>
      </c>
      <c r="H41" s="85" t="s">
        <v>330</v>
      </c>
      <c r="I41" s="86" t="s">
        <v>315</v>
      </c>
      <c r="J41" s="86" t="s">
        <v>69</v>
      </c>
      <c r="K41" s="86" t="s">
        <v>286</v>
      </c>
      <c r="L41" s="86" t="s">
        <v>286</v>
      </c>
      <c r="M41" s="86" t="s">
        <v>286</v>
      </c>
      <c r="N41" s="86" t="s">
        <v>286</v>
      </c>
      <c r="O41" s="86" t="s">
        <v>286</v>
      </c>
      <c r="P41" s="86" t="s">
        <v>286</v>
      </c>
      <c r="Q41" s="86" t="s">
        <v>286</v>
      </c>
      <c r="R41" s="86" t="s">
        <v>286</v>
      </c>
      <c r="S41" s="86" t="s">
        <v>69</v>
      </c>
      <c r="T41" s="86" t="s">
        <v>286</v>
      </c>
      <c r="U41" s="86" t="s">
        <v>69</v>
      </c>
      <c r="V41" s="86" t="s">
        <v>286</v>
      </c>
      <c r="W41" s="86" t="s">
        <v>286</v>
      </c>
      <c r="X41" s="86" t="s">
        <v>286</v>
      </c>
      <c r="Y41" s="86" t="s">
        <v>286</v>
      </c>
      <c r="Z41" s="86" t="s">
        <v>286</v>
      </c>
      <c r="AA41" s="86" t="s">
        <v>286</v>
      </c>
      <c r="AB41" s="86" t="s">
        <v>286</v>
      </c>
      <c r="AC41" s="88" t="str">
        <f t="shared" ref="AC41:AC61" si="102">I41</f>
        <v>2 - Baja</v>
      </c>
      <c r="AD41" s="89">
        <f t="shared" ref="AD41:AD61" si="103">IF(AC41="1 - Muy Baja",0.2,IF(AC41="2 - Baja",0.4,IF(AC41="3 - Media",0.6,IF(AC41="4 - Alta",0.8,""))))</f>
        <v>0.4</v>
      </c>
      <c r="AE41" s="88" t="str">
        <f t="shared" si="100"/>
        <v>3 - Moderado</v>
      </c>
      <c r="AF41" s="89">
        <f t="shared" ref="AF41:AF61" si="104">IFERROR(IF(CY41=1,0.2,IF(CY41=2,0.4,IF(CY41=3,0.6,IF(CY41=4,0.8,1)))),"")</f>
        <v>0.6</v>
      </c>
      <c r="AG41" s="82" t="str">
        <f t="shared" ref="AG41:AG61" si="105">_xlfn.LET(_xlpm.P,IF(AD41&lt;=20%,1,IF(AD41&lt;=40%,2,IF(AD41&lt;=60%,3,IF(AD41&lt;=80%,4,5)))),_xlpm.I,IF(AF41&lt;=20%,1,IF(AF41&lt;=40%,2,IF(AF41&lt;=60%,3,IF(AF41&lt;=80%,4,5)))),_xlpm.S,_xlpm.P*_xlpm.I,CHOOSE(1+(_xlpm.S&gt;4)+(_xlpm.S&gt;9)+(_xlpm.S&gt;16), "BAJO", "MODERADO", "ALTO", "EXTREMO"))</f>
        <v>MODERADO</v>
      </c>
      <c r="AH41" s="89">
        <f t="shared" ref="AH41:AH61" si="106">AD41*AF41</f>
        <v>0.24</v>
      </c>
      <c r="AI41" s="85" t="s">
        <v>791</v>
      </c>
      <c r="AJ41" s="85" t="s">
        <v>711</v>
      </c>
      <c r="AK41" s="85" t="s">
        <v>725</v>
      </c>
      <c r="AL41" s="85" t="s">
        <v>725</v>
      </c>
      <c r="AM41" s="47" t="s">
        <v>291</v>
      </c>
      <c r="AN41" s="91" t="s">
        <v>292</v>
      </c>
      <c r="AO41" s="91" t="s">
        <v>293</v>
      </c>
      <c r="AP41" s="47" t="s">
        <v>294</v>
      </c>
      <c r="AQ41" s="47" t="s">
        <v>291</v>
      </c>
      <c r="AR41" s="91" t="s">
        <v>292</v>
      </c>
      <c r="AS41" s="91" t="s">
        <v>293</v>
      </c>
      <c r="AT41" s="47" t="s">
        <v>294</v>
      </c>
      <c r="AU41" s="47" t="s">
        <v>291</v>
      </c>
      <c r="AV41" s="91" t="s">
        <v>292</v>
      </c>
      <c r="AW41" s="91" t="s">
        <v>293</v>
      </c>
      <c r="AX41" s="47" t="s">
        <v>294</v>
      </c>
      <c r="AY41" s="47" t="s">
        <v>291</v>
      </c>
      <c r="AZ41" s="91" t="s">
        <v>292</v>
      </c>
      <c r="BA41" s="91" t="s">
        <v>293</v>
      </c>
      <c r="BB41" s="47" t="s">
        <v>294</v>
      </c>
      <c r="BC41" s="47" t="s">
        <v>291</v>
      </c>
      <c r="BD41" s="91" t="s">
        <v>292</v>
      </c>
      <c r="BE41" s="91" t="s">
        <v>293</v>
      </c>
      <c r="BF41" s="47" t="s">
        <v>294</v>
      </c>
      <c r="BG41" s="47"/>
      <c r="BH41" s="91"/>
      <c r="BI41" s="91"/>
      <c r="BJ41" s="47"/>
      <c r="BK41" s="47"/>
      <c r="BL41" s="91"/>
      <c r="BM41" s="91"/>
      <c r="BN41" s="47"/>
      <c r="BO41" s="47"/>
      <c r="BP41" s="91"/>
      <c r="BQ41" s="91"/>
      <c r="BR41" s="47"/>
      <c r="BS41" s="47"/>
      <c r="BT41" s="91"/>
      <c r="BU41" s="91"/>
      <c r="BV41" s="47"/>
      <c r="BW41" s="47"/>
      <c r="BX41" s="91"/>
      <c r="BY41" s="91"/>
      <c r="BZ41" s="47"/>
      <c r="CA41" s="47"/>
      <c r="CB41" s="91"/>
      <c r="CC41" s="91"/>
      <c r="CD41" s="47"/>
      <c r="CE41" s="47"/>
      <c r="CF41" s="91"/>
      <c r="CG41" s="91"/>
      <c r="CH41" s="47"/>
      <c r="CI41" s="91"/>
      <c r="CJ41" s="91"/>
      <c r="CK41" s="47"/>
      <c r="CL41" s="92" t="str">
        <f t="shared" ref="CL41:CL61" si="107">IFERROR(IF(GE41&lt;=1,"1 - Muy Baja",VLOOKUP(GE41,$BLR$650:$BLS$654,2,0)),"")</f>
        <v>1 - Muy Baja</v>
      </c>
      <c r="CM41" s="93">
        <f t="shared" ref="CM41:CM61" si="108">AD41*(1-(IF(AN41="Automático",0.25,0.15)+IF(AO41="Preventivo",0.25,IF(AO41="Detectivo",0.15,0.1))))</f>
        <v>0.24</v>
      </c>
      <c r="CN41" s="92" t="str">
        <f t="shared" ref="CN41:CN61" si="109">IFERROR(IF(GG41&lt;=1,"1 - Leve",HLOOKUP(GG41,$BLU$647:$BLY$648,2,0)),"")</f>
        <v>3 - Moderado</v>
      </c>
      <c r="CO41" s="93">
        <f t="shared" ref="CO41:CO61" si="110">AF41*(1-(IF(AN41="Automático",0.25,0.15)+IF(AO41="Preventivo",0.25,IF(AO41="Detectivo",0.15,0.1))))</f>
        <v>0.36</v>
      </c>
      <c r="CP41" s="94" t="str">
        <f t="shared" si="101"/>
        <v>BAJO</v>
      </c>
      <c r="CQ41" s="89">
        <f t="shared" ref="CQ41:CQ61" si="111">CM41*CO41</f>
        <v>8.6399999999999991E-2</v>
      </c>
      <c r="CR41" s="194" t="s">
        <v>300</v>
      </c>
      <c r="CS41" s="94">
        <f t="shared" ref="CS41:CS61" si="112">IF(CP41="BAJO",0.1,IF(CP41="MODERADO",3,5))</f>
        <v>0.1</v>
      </c>
      <c r="CT41" s="47"/>
      <c r="CU41" s="47" t="s">
        <v>714</v>
      </c>
      <c r="CV41" s="4" t="s">
        <v>715</v>
      </c>
      <c r="CW41" s="96"/>
      <c r="CX41" s="97">
        <f t="shared" ref="CX41:CX61" si="113">COUNTIF(J41:AB41,"SI")</f>
        <v>3</v>
      </c>
      <c r="CY41" s="98">
        <f t="shared" ref="CY41:CY61" si="114">IF(CX41&lt;6,3,IF(CX41&gt;11,5,4))</f>
        <v>3</v>
      </c>
      <c r="CZ41" s="97" t="str">
        <f t="shared" ref="CZ41:CZ61" si="115">IF(CX41&lt;6,"Moderado",IF(CX41&gt;11,"Catastrófico","Mayor"))</f>
        <v>Moderado</v>
      </c>
      <c r="DA41" s="99">
        <f t="shared" ref="DA41:DA61" si="116">IF(CY41=3,0.6,IF(CY41=4,0.8,1))</f>
        <v>0.6</v>
      </c>
      <c r="DB41" s="100">
        <f t="shared" ref="DB41:DB61" si="117">IF(AN41="",0,IF(AN41="Automático",0.25,IF(AN41="Manual",0.15,0)))</f>
        <v>0.15</v>
      </c>
      <c r="DC41" s="100">
        <f t="shared" ref="DC41:DC61" si="118">IF(AI41="",0,IF(AO41="Preventivo",0.25,IF(AO41="Detectivo",0.15,IF(AO41="Correctivo",0.1,0))))</f>
        <v>0.25</v>
      </c>
      <c r="DD41" s="97">
        <f t="shared" ref="DD41:DD61" si="119">IF(OR(AN41=0,AO41=0),0,DB41+DC41)</f>
        <v>0.4</v>
      </c>
      <c r="DE41" s="5">
        <f t="shared" ref="DE41:DE61" si="120">IF(DF41&gt;0.8,5,IF(DF41&gt;0.6,4,IF(DF41&gt;0.4,3,IF(DF41&gt;0.2,2,1))))</f>
        <v>2</v>
      </c>
      <c r="DF41" s="99">
        <f t="shared" ref="DF41:DF61" si="121">IF(OR(AP41="Ambos",AP41="Probabilidad"),$AD41-($AD41*$DD41),$AD41)</f>
        <v>0.24</v>
      </c>
      <c r="DG41" s="5">
        <f t="shared" ref="DG41:DG61" si="122">IF(DI41&gt;0.8,5,IF(DI41&gt;0.6,4,3))</f>
        <v>3</v>
      </c>
      <c r="DH41" s="5"/>
      <c r="DI41" s="99">
        <f t="shared" ref="DI41:DI61" si="123">IF(OR(AP41="Ambos",AP41="Impacto"),$DA41-($DA41*$DD41),$DA41)</f>
        <v>0.6</v>
      </c>
      <c r="DJ41" s="100">
        <f t="shared" ref="DJ41:DJ61" si="124">IF(AR41="",0,IF(AR41="Automático",0.25,IF(AR41="Manual",0.15,0)))</f>
        <v>0.15</v>
      </c>
      <c r="DK41" s="100">
        <f t="shared" ref="DK41:DK61" si="125">IF(AS41="",0,IF(AS41="Preventivo",0.25,IF(AS41="Detectivo",0.15,IF(AS41="Correctivo",0.1,0))))</f>
        <v>0.25</v>
      </c>
      <c r="DL41" s="97">
        <f t="shared" ref="DL41:DL61" si="126">IF(OR(AR41=0,AS41=0),0,DJ41+DK41)</f>
        <v>0.4</v>
      </c>
      <c r="DM41" s="5">
        <f t="shared" ref="DM41:DM61" si="127">IF(DN41&gt;0.8,5,IF(DN41&gt;0.6,4,IF(DN41&gt;0.4,3,IF(DN41&gt;0.2,2,1))))</f>
        <v>1</v>
      </c>
      <c r="DN41" s="99">
        <f t="shared" ref="DN41:DN61" si="128">IF(OR(AT41="Ambos",AT41="Probabilidad"),DF41-(DF41*$DL41),DF41)</f>
        <v>0.14399999999999999</v>
      </c>
      <c r="DO41" s="5">
        <f t="shared" ref="DO41:DO61" si="129">IF(DP41&gt;0.8,5,IF(DP41&gt;0.6,4,3))</f>
        <v>3</v>
      </c>
      <c r="DP41" s="99">
        <f t="shared" ref="DP41:DP61" si="130">IF(OR(AT41="Ambos",AT41="Impacto"),$DI41-($DI41*$DL41),$DI41)</f>
        <v>0.6</v>
      </c>
      <c r="DQ41" s="100">
        <f t="shared" ref="DQ41:DQ61" si="131">IF(AV41="",0,IF(AV41="Automático",0.25,IF(AV41="Manual",0.15,0)))</f>
        <v>0.15</v>
      </c>
      <c r="DR41" s="100">
        <f t="shared" ref="DR41:DR61" si="132">IF(AW41="",0,IF(AW41="Preventivo",0.25,IF(AW41="Detectivo",0.15,IF(AW41="Correctivo",0.1,0))))</f>
        <v>0.25</v>
      </c>
      <c r="DS41" s="97">
        <f t="shared" ref="DS41:DS61" si="133">IF(OR(AV41=0,AW41=0),0,DQ41+DR41)</f>
        <v>0.4</v>
      </c>
      <c r="DT41" s="5">
        <f t="shared" ref="DT41:DT61" si="134">IF(DU41&gt;0.8,5,IF(DU41&gt;0.6,4,IF(DU41&gt;0.4,3,IF(DU41&gt;0.2,2,1))))</f>
        <v>1</v>
      </c>
      <c r="DU41" s="99">
        <f t="shared" ref="DU41:DU61" si="135">IF(OR(AX41="Ambos",AX41="Probabilidad"),DN41-(DN41*$DS41),DN41)</f>
        <v>8.6399999999999991E-2</v>
      </c>
      <c r="DV41" s="5">
        <f t="shared" ref="DV41:DV61" si="136">IF(DW41&gt;0.8,5,IF(DW41&gt;0.6,4,3))</f>
        <v>3</v>
      </c>
      <c r="DW41" s="99">
        <f t="shared" ref="DW41:DW61" si="137">IF(OR(AX41="Ambos",AX41="Impacto"),$DP41-($DP41*$DS41),$DP41)</f>
        <v>0.6</v>
      </c>
      <c r="DX41" s="100">
        <f t="shared" ref="DX41:DX61" si="138">IF(AZ41="",0,IF(AZ41="Automático",0.25,IF(AZ41="Manual",0.15,0)))</f>
        <v>0.15</v>
      </c>
      <c r="DY41" s="100">
        <f t="shared" ref="DY41:DY60" si="139">IF(BA41="",0,IF(BA41="Preventivo",0.25,IF(BA41="Detectivo",0.15,IF(BA42="Correctivo",0.1,0))))</f>
        <v>0.25</v>
      </c>
      <c r="DZ41" s="97">
        <f t="shared" ref="DZ41:DZ61" si="140">IF(OR(AZ41=0,BA41=0),0,DX41+DY41)</f>
        <v>0.4</v>
      </c>
      <c r="EA41" s="5">
        <f t="shared" ref="EA41:EA61" si="141">IF(EB41&gt;0.8,5,IF(EB41&gt;0.6,4,IF(EB41&gt;0.4,3,IF(EB41&gt;0.2,2,1))))</f>
        <v>1</v>
      </c>
      <c r="EB41" s="99">
        <f t="shared" ref="EB41:EB61" si="142">IF(OR(BB41="Ambos",BB41="Probabilidad"),DU41-(DU41*$DZ41),DU41)</f>
        <v>5.183999999999999E-2</v>
      </c>
      <c r="EC41" s="5">
        <f t="shared" ref="EC41:EC61" si="143">IF(ED41&gt;0.8,5,IF(ED41&gt;0.6,4,3))</f>
        <v>3</v>
      </c>
      <c r="ED41" s="99">
        <f t="shared" ref="ED41:ED61" si="144">IF(OR(BB41="Ambos",BB41="Impacto"),$DW41-($DW41*$DZ41),$DW41)</f>
        <v>0.6</v>
      </c>
      <c r="EE41" s="100">
        <f t="shared" ref="EE41:EE61" si="145">IF(BD41="",0,IF(BD41="Automático",0.25,IF(BD41="Manual",0.15,0)))</f>
        <v>0.15</v>
      </c>
      <c r="EF41" s="100">
        <f t="shared" ref="EF41:EF61" si="146">IF(BE41="",0,IF(BE41="Preventivo",0.25,IF(BE41="Detectivo",0.15,IF(BE41="Correctivo",0.1,0))))</f>
        <v>0.25</v>
      </c>
      <c r="EG41" s="97">
        <f t="shared" ref="EG41:EG61" si="147">IF(OR(BD41=0,BE41=0),0,EE41+EF41)</f>
        <v>0.4</v>
      </c>
      <c r="EH41" s="5">
        <f t="shared" ref="EH41:EH61" si="148">IF(EI41&gt;0.8,5,IF(EI41&gt;0.6,4,IF(EI41&gt;0.4,3,IF(EI41&gt;0.2,2,1))))</f>
        <v>1</v>
      </c>
      <c r="EI41" s="99">
        <f t="shared" ref="EI41:EI61" si="149">IF(OR(BF41="Ambos",BF41="Probabilidad"),EB41-(EB41*$EG41),EB41)</f>
        <v>3.1103999999999993E-2</v>
      </c>
      <c r="EJ41" s="5">
        <f t="shared" ref="EJ41:EJ61" si="150">IF(EK41&gt;0.8,5,IF(EK41&gt;0.6,4,3))</f>
        <v>3</v>
      </c>
      <c r="EK41" s="99">
        <f t="shared" ref="EK41:EK61" si="151">IF(OR(BF41="Ambos",BF41="Impacto"),$ED41-($ED41*$EG41),$ED41)</f>
        <v>0.6</v>
      </c>
      <c r="EL41" s="100">
        <f t="shared" ref="EL41:EL61" si="152">IF(BH41="",0,IF(BH41="Automático",0.25,IF(BH41="Manual",0.15,0)))</f>
        <v>0</v>
      </c>
      <c r="EM41" s="100">
        <f t="shared" ref="EM41:EM61" si="153">IF(BI41="",0,IF(BI41="Preventivo",0.25,IF(BI41="Detectivo",0.15,IF(BI41="Correctivo",0.1,0))))</f>
        <v>0</v>
      </c>
      <c r="EN41" s="97">
        <f t="shared" ref="EN41:EN61" si="154">IF(OR(BH41=0,BI41=0),0,EL41+EM41)</f>
        <v>0</v>
      </c>
      <c r="EO41" s="5">
        <f t="shared" ref="EO41:EO61" si="155">IF(EP41&gt;0.8,5,IF(EP41&gt;0.6,4,IF(EP41&gt;0.4,3,IF(EP41&gt;0.2,2,1))))</f>
        <v>1</v>
      </c>
      <c r="EP41" s="99">
        <f t="shared" ref="EP41:EP61" si="156">IF(OR(BF41="Ambos",BF41="Probabilidad"),EI41-(EI41*$EN41),EI41)</f>
        <v>3.1103999999999993E-2</v>
      </c>
      <c r="EQ41" s="5">
        <f t="shared" ref="EQ41:EQ61" si="157">IF(ER41&gt;0.8,5,IF(ER41&gt;0.6,4,3))</f>
        <v>3</v>
      </c>
      <c r="ER41" s="99">
        <f t="shared" ref="ER41:ER61" si="158">IF(OR(BJ41="Ambos",BJ41="Impacto"),$EK41-($EK41*$EN41),$EK41)</f>
        <v>0.6</v>
      </c>
      <c r="ES41" s="100">
        <f t="shared" ref="ES41:ES61" si="159">IF(BL41="",0,IF(BL41="Automático",0.25,IF(BL41="Manual",0.15,0)))</f>
        <v>0</v>
      </c>
      <c r="ET41" s="100">
        <f t="shared" ref="ET41:ET61" si="160">IF(BM41="",0,IF(BM41="Preventivo",0.25,IF(BM41="Detectivo",0.15,IF(BM41="Correctivo",0.1,0))))</f>
        <v>0</v>
      </c>
      <c r="EU41" s="97">
        <f t="shared" ref="EU41:EU61" si="161">IF(OR(BL41=0,BM41=0),0,ES41+ET41)</f>
        <v>0</v>
      </c>
      <c r="EV41" s="5">
        <f t="shared" ref="EV41:EV61" si="162">IF(EW41&gt;0.8,5,IF(EW41&gt;0.6,4,IF(EW41&gt;0.4,3,IF(EW41&gt;0.2,2,1))))</f>
        <v>1</v>
      </c>
      <c r="EW41" s="99">
        <f t="shared" ref="EW41:EW61" si="163">IF(OR(BP41="Ambos",BP41="Probabilidad"),EP41-(EP41*$EU41),EP41)</f>
        <v>3.1103999999999993E-2</v>
      </c>
      <c r="EX41" s="5">
        <f t="shared" ref="EX41:EX61" si="164">IF(EY41&gt;0.8,5,IF(EY41&gt;0.6,4,3))</f>
        <v>3</v>
      </c>
      <c r="EY41" s="99">
        <f t="shared" ref="EY41:EY61" si="165">IF(OR(BN41="Ambos",BN41="Impacto"),$ER41-($ER41*$EU41),$ER41)</f>
        <v>0.6</v>
      </c>
      <c r="EZ41" s="100">
        <f t="shared" ref="EZ41:EZ61" si="166">IF(BP41="",0,IF(BP41="Automático",0.25,IF(BP41="Manual",0.15,0)))</f>
        <v>0</v>
      </c>
      <c r="FA41" s="100">
        <f t="shared" ref="FA41:FA61" si="167">IF(BQ41="",0,IF(BQ41="Preventivo",0.25,IF(BQ41="Detectivo",0.15,IF(BQ41="Correctivo",0.1,0))))</f>
        <v>0</v>
      </c>
      <c r="FB41" s="97">
        <f t="shared" ref="FB41:FB61" si="168">IF(OR(BP41=0,BQ41=0),0,EZ41+FA41)</f>
        <v>0</v>
      </c>
      <c r="FC41" s="5">
        <f t="shared" ref="FC41:FC61" si="169">IF(FD41&gt;0.8,5,IF(FD41&gt;0.6,4,IF(FD41&gt;0.4,3,IF(FD41&gt;0.2,2,1))))</f>
        <v>1</v>
      </c>
      <c r="FD41" s="99">
        <f t="shared" ref="FD41:FD61" si="170">IF(OR(BR41="Ambos",BR41="Probabilidad"),EW41-(EW41*$FB41),EW41)</f>
        <v>3.1103999999999993E-2</v>
      </c>
      <c r="FE41" s="5">
        <f t="shared" ref="FE41:FE61" si="171">IF(FF41&gt;0.8,5,IF(FF41&gt;0.6,4,3))</f>
        <v>3</v>
      </c>
      <c r="FF41" s="99">
        <f t="shared" ref="FF41:FF61" si="172">IF(OR(BR41="Ambos",BR41="Impacto"),$EY41-($EY41*$FB41),$EY41)</f>
        <v>0.6</v>
      </c>
      <c r="FG41" s="100">
        <f t="shared" ref="FG41:FG61" si="173">IF(BT41="",0,IF(BT41="Automático",0.25,IF(BT41="Manual",0.15,0)))</f>
        <v>0</v>
      </c>
      <c r="FH41" s="100">
        <f t="shared" ref="FH41:FH61" si="174">IF(BU41="",0,IF(BU41="Preventivo",0.25,IF(BU41="Detectivo",0.15,IF(BU41="Correctivo",0.1,0))))</f>
        <v>0</v>
      </c>
      <c r="FI41" s="97">
        <f t="shared" ref="FI41:FI61" si="175">IF(OR(BT41=0,BU41=0),0,FG41+FH41)</f>
        <v>0</v>
      </c>
      <c r="FJ41" s="5">
        <f t="shared" ref="FJ41:FJ61" si="176">IF(FK41&gt;0.8,5,IF(FK41&gt;0.6,4,IF(FK41&gt;0.4,3,IF(FK41&gt;0.2,2,1))))</f>
        <v>1</v>
      </c>
      <c r="FK41" s="99">
        <f t="shared" ref="FK41:FK61" si="177">IF(OR(BV41="Ambos",BV41="Probabilidad"),FD41-(FD41*$FI41),FD41)</f>
        <v>3.1103999999999993E-2</v>
      </c>
      <c r="FL41" s="5">
        <f t="shared" ref="FL41:FL61" si="178">IF(FM41&gt;0.8,5,IF(FM41&gt;0.6,4,3))</f>
        <v>3</v>
      </c>
      <c r="FM41" s="99">
        <f t="shared" ref="FM41:FM61" si="179">IF(OR(BV41="Ambos",BV41="Impacto"),$FF41-($FF41*$FI41),$FF41)</f>
        <v>0.6</v>
      </c>
      <c r="FN41" s="100">
        <f t="shared" ref="FN41:FN61" si="180">IF(BX41="",0,IF(BX41="Automático",0.25,IF(BX41="Manual",0.15,0)))</f>
        <v>0</v>
      </c>
      <c r="FO41" s="100">
        <f t="shared" ref="FO41:FO61" si="181">IF(BY41="",0,IF(BY41="Preventivo",0.25,IF(BY41="Detectivo",0.15,IF(BY41="Correctivo",0.1,0))))</f>
        <v>0</v>
      </c>
      <c r="FP41" s="97">
        <f t="shared" ref="FP41:FP61" si="182">IF(OR(BX41=0,BY41=0),0,FN41+FO41)</f>
        <v>0</v>
      </c>
      <c r="FQ41" s="5">
        <f t="shared" ref="FQ41:FQ61" si="183">IF(FR41&gt;0.8,5,IF(FR41&gt;0.6,4,IF(FR41&gt;0.4,3,IF(FR41&gt;0.2,2,1))))</f>
        <v>1</v>
      </c>
      <c r="FR41" s="99">
        <f t="shared" ref="FR41:FR61" si="184">IF(OR(BZ41="Ambos",BZ41="Probabilidad"),FK41-(FK41*$FP41),FK41)</f>
        <v>3.1103999999999993E-2</v>
      </c>
      <c r="FS41" s="5">
        <f t="shared" ref="FS41:FS61" si="185">IF(FT41&gt;0.8,5,IF(FT41&gt;0.6,4,3))</f>
        <v>3</v>
      </c>
      <c r="FT41" s="99">
        <f t="shared" ref="FT41:FT61" si="186">IF(OR(BZ41="Ambos",BZ41="Impacto"),$FM41-($FM41*$FP41),$FM41)</f>
        <v>0.6</v>
      </c>
      <c r="FU41" s="100">
        <f t="shared" ref="FU41:FU61" si="187">IF(CB41="",0,IF(CB41="Automático",0.25,IF(CB41="Manual",0.15,0)))</f>
        <v>0</v>
      </c>
      <c r="FV41" s="100">
        <f t="shared" ref="FV41:FV61" si="188">IF(CC41="",0,IF(CC41="Preventivo",0.25,IF(CC41="Detectivo",0.15,IF(CC41="Correctivo",0.1,0))))</f>
        <v>0</v>
      </c>
      <c r="FW41" s="97">
        <f t="shared" ref="FW41:FW61" si="189">IF(OR(CB41=0,CC41=0),0,FU41+FV41)</f>
        <v>0</v>
      </c>
      <c r="FX41" s="5">
        <f t="shared" ref="FX41:FX61" si="190">IF(FY41&gt;0.8,5,IF(FY41&gt;0.6,4,IF(FY41&gt;0.4,3,IF(FY41&gt;0.2,2,1))))</f>
        <v>1</v>
      </c>
      <c r="FY41" s="99">
        <f t="shared" ref="FY41:FY61" si="191">IF(OR(CD41="Ambos",CD41="Probabilidad"),FR41-(FR41*$FW41),FR41)</f>
        <v>3.1103999999999993E-2</v>
      </c>
      <c r="FZ41" s="5">
        <f t="shared" ref="FZ41:FZ61" si="192">IF(GA41&gt;0.8,5,IF(GA41&gt;0.6,4,3))</f>
        <v>3</v>
      </c>
      <c r="GA41" s="99">
        <f t="shared" ref="GA41:GA61" si="193">IF(OR(CD41="Ambos",CD41="Impacto"),$FT41-($FT41*$FW41),$FT41)</f>
        <v>0.6</v>
      </c>
      <c r="GB41" s="100">
        <f t="shared" ref="GB41:GB61" si="194">IF(CF41="",0,IF(CF41="Automático",0.25,IF(CF41="Manual",0.15,0)))</f>
        <v>0</v>
      </c>
      <c r="GC41" s="100">
        <f t="shared" ref="GC41:GC61" si="195">IF(CG41="",0,IF(CG41="Preventivo",0.25,IF(CG41="Detectivo",0.15,IF(CG41="Correctivo",0.1,0))))</f>
        <v>0</v>
      </c>
      <c r="GD41" s="97">
        <f t="shared" ref="GD41:GD61" si="196">IF(OR(CF41=0,CG41=0),0,GB41+GC41)</f>
        <v>0</v>
      </c>
      <c r="GE41" s="5">
        <f t="shared" ref="GE41:GE61" si="197">IF(GF41&gt;0.8,5,IF(GF41&gt;0.6,4,IF(GF41&gt;0.4,3,IF(GF41&gt;0.2,2,1))))</f>
        <v>1</v>
      </c>
      <c r="GF41" s="99">
        <f t="shared" ref="GF41:GF61" si="198">IF(OR(CH41="Ambos",CH41="Probabilidad"),FY41-(FY41*$GD41),FY41)</f>
        <v>3.1103999999999993E-2</v>
      </c>
      <c r="GG41" s="5">
        <f t="shared" ref="GG41:GG61" si="199">IF(GH41&gt;0.8,5,IF(GH41&gt;0.6,4,3))</f>
        <v>3</v>
      </c>
      <c r="GH41" s="99">
        <f t="shared" ref="GH41:GH61" si="200">IF(OR(CH41="Ambos",CH41="Impacto"),$GA41-($GA41*$GD41),$GA41)</f>
        <v>0.6</v>
      </c>
      <c r="GI41" s="99">
        <f t="shared" ref="GI41:GI61" si="201">IF(GH41&lt;0.6,0.6,GH41)</f>
        <v>0.6</v>
      </c>
    </row>
    <row r="42" spans="1:191" ht="37.5" customHeight="1">
      <c r="A42" s="82">
        <v>34</v>
      </c>
      <c r="B42" s="85" t="s">
        <v>67</v>
      </c>
      <c r="C42" s="85" t="s">
        <v>792</v>
      </c>
      <c r="D42" s="193" t="s">
        <v>280</v>
      </c>
      <c r="E42" s="85" t="s">
        <v>631</v>
      </c>
      <c r="F42" s="124" t="s">
        <v>282</v>
      </c>
      <c r="G42" s="85" t="s">
        <v>283</v>
      </c>
      <c r="H42" s="85" t="s">
        <v>330</v>
      </c>
      <c r="I42" s="86" t="s">
        <v>298</v>
      </c>
      <c r="J42" s="86" t="s">
        <v>69</v>
      </c>
      <c r="K42" s="86" t="s">
        <v>286</v>
      </c>
      <c r="L42" s="86" t="s">
        <v>286</v>
      </c>
      <c r="M42" s="86" t="s">
        <v>286</v>
      </c>
      <c r="N42" s="86" t="s">
        <v>286</v>
      </c>
      <c r="O42" s="86" t="s">
        <v>286</v>
      </c>
      <c r="P42" s="86" t="s">
        <v>286</v>
      </c>
      <c r="Q42" s="86" t="s">
        <v>286</v>
      </c>
      <c r="R42" s="86" t="s">
        <v>286</v>
      </c>
      <c r="S42" s="86" t="s">
        <v>69</v>
      </c>
      <c r="T42" s="86" t="s">
        <v>286</v>
      </c>
      <c r="U42" s="86" t="s">
        <v>69</v>
      </c>
      <c r="V42" s="86" t="s">
        <v>286</v>
      </c>
      <c r="W42" s="86" t="s">
        <v>286</v>
      </c>
      <c r="X42" s="86" t="s">
        <v>286</v>
      </c>
      <c r="Y42" s="86" t="s">
        <v>286</v>
      </c>
      <c r="Z42" s="86" t="s">
        <v>286</v>
      </c>
      <c r="AA42" s="86" t="s">
        <v>286</v>
      </c>
      <c r="AB42" s="86" t="s">
        <v>286</v>
      </c>
      <c r="AC42" s="88" t="str">
        <f t="shared" si="102"/>
        <v>1 - Muy Baja</v>
      </c>
      <c r="AD42" s="89">
        <f t="shared" si="103"/>
        <v>0.2</v>
      </c>
      <c r="AE42" s="88" t="str">
        <f t="shared" ref="AE42:AE61" si="202">CONCATENATE(CY42," - ",CZ42)</f>
        <v>3 - Moderado</v>
      </c>
      <c r="AF42" s="89">
        <f t="shared" si="104"/>
        <v>0.6</v>
      </c>
      <c r="AG42" s="82" t="str">
        <f t="shared" si="105"/>
        <v>BAJO</v>
      </c>
      <c r="AH42" s="89">
        <f t="shared" si="106"/>
        <v>0.12</v>
      </c>
      <c r="AI42" s="85" t="s">
        <v>793</v>
      </c>
      <c r="AJ42" s="85" t="s">
        <v>711</v>
      </c>
      <c r="AK42" s="85" t="s">
        <v>732</v>
      </c>
      <c r="AL42" s="85" t="s">
        <v>732</v>
      </c>
      <c r="AM42" s="47" t="s">
        <v>291</v>
      </c>
      <c r="AN42" s="91" t="s">
        <v>292</v>
      </c>
      <c r="AO42" s="91" t="s">
        <v>293</v>
      </c>
      <c r="AP42" s="47" t="s">
        <v>294</v>
      </c>
      <c r="AQ42" s="47" t="s">
        <v>291</v>
      </c>
      <c r="AR42" s="91" t="s">
        <v>292</v>
      </c>
      <c r="AS42" s="91" t="s">
        <v>293</v>
      </c>
      <c r="AT42" s="47" t="s">
        <v>294</v>
      </c>
      <c r="AU42" s="47" t="s">
        <v>291</v>
      </c>
      <c r="AV42" s="91" t="s">
        <v>292</v>
      </c>
      <c r="AW42" s="91" t="s">
        <v>293</v>
      </c>
      <c r="AX42" s="47" t="s">
        <v>294</v>
      </c>
      <c r="AY42" s="47" t="s">
        <v>291</v>
      </c>
      <c r="AZ42" s="91" t="s">
        <v>292</v>
      </c>
      <c r="BA42" s="91" t="s">
        <v>293</v>
      </c>
      <c r="BB42" s="47" t="s">
        <v>294</v>
      </c>
      <c r="BC42" s="47"/>
      <c r="BD42" s="91"/>
      <c r="BE42" s="91"/>
      <c r="BF42" s="47"/>
      <c r="BG42" s="47"/>
      <c r="BH42" s="91"/>
      <c r="BI42" s="91"/>
      <c r="BJ42" s="47"/>
      <c r="BK42" s="47"/>
      <c r="BL42" s="91"/>
      <c r="BM42" s="91"/>
      <c r="BN42" s="47"/>
      <c r="BO42" s="47"/>
      <c r="BP42" s="91"/>
      <c r="BQ42" s="91"/>
      <c r="BR42" s="47"/>
      <c r="BS42" s="47"/>
      <c r="BT42" s="91"/>
      <c r="BU42" s="91"/>
      <c r="BV42" s="47"/>
      <c r="BW42" s="47"/>
      <c r="BX42" s="91"/>
      <c r="BY42" s="91"/>
      <c r="BZ42" s="47"/>
      <c r="CA42" s="47"/>
      <c r="CB42" s="91"/>
      <c r="CC42" s="91"/>
      <c r="CD42" s="47"/>
      <c r="CE42" s="47"/>
      <c r="CF42" s="91"/>
      <c r="CG42" s="91"/>
      <c r="CH42" s="47"/>
      <c r="CI42" s="91"/>
      <c r="CJ42" s="91"/>
      <c r="CK42" s="47"/>
      <c r="CL42" s="92" t="str">
        <f t="shared" si="107"/>
        <v>1 - Muy Baja</v>
      </c>
      <c r="CM42" s="93">
        <f t="shared" si="108"/>
        <v>0.12</v>
      </c>
      <c r="CN42" s="92" t="str">
        <f t="shared" si="109"/>
        <v>3 - Moderado</v>
      </c>
      <c r="CO42" s="93">
        <f t="shared" si="110"/>
        <v>0.36</v>
      </c>
      <c r="CP42" s="94" t="str">
        <f t="shared" si="101"/>
        <v>BAJO</v>
      </c>
      <c r="CQ42" s="89">
        <f t="shared" si="111"/>
        <v>4.3199999999999995E-2</v>
      </c>
      <c r="CR42" s="194" t="s">
        <v>722</v>
      </c>
      <c r="CS42" s="94">
        <f t="shared" si="112"/>
        <v>0.1</v>
      </c>
      <c r="CT42" s="47"/>
      <c r="CU42" s="47" t="s">
        <v>714</v>
      </c>
      <c r="CV42" s="4" t="s">
        <v>715</v>
      </c>
      <c r="CW42" s="96"/>
      <c r="CX42" s="97">
        <f t="shared" si="113"/>
        <v>3</v>
      </c>
      <c r="CY42" s="98">
        <f t="shared" si="114"/>
        <v>3</v>
      </c>
      <c r="CZ42" s="97" t="str">
        <f t="shared" si="115"/>
        <v>Moderado</v>
      </c>
      <c r="DA42" s="99">
        <f t="shared" si="116"/>
        <v>0.6</v>
      </c>
      <c r="DB42" s="100">
        <f t="shared" si="117"/>
        <v>0.15</v>
      </c>
      <c r="DC42" s="100">
        <f t="shared" si="118"/>
        <v>0.25</v>
      </c>
      <c r="DD42" s="97">
        <f t="shared" si="119"/>
        <v>0.4</v>
      </c>
      <c r="DE42" s="5">
        <f t="shared" si="120"/>
        <v>1</v>
      </c>
      <c r="DF42" s="99">
        <f t="shared" si="121"/>
        <v>0.12</v>
      </c>
      <c r="DG42" s="5">
        <f t="shared" si="122"/>
        <v>3</v>
      </c>
      <c r="DH42" s="5"/>
      <c r="DI42" s="99">
        <f t="shared" si="123"/>
        <v>0.6</v>
      </c>
      <c r="DJ42" s="100">
        <f t="shared" si="124"/>
        <v>0.15</v>
      </c>
      <c r="DK42" s="100">
        <f t="shared" si="125"/>
        <v>0.25</v>
      </c>
      <c r="DL42" s="97">
        <f t="shared" si="126"/>
        <v>0.4</v>
      </c>
      <c r="DM42" s="5">
        <f t="shared" si="127"/>
        <v>1</v>
      </c>
      <c r="DN42" s="99">
        <f t="shared" si="128"/>
        <v>7.1999999999999995E-2</v>
      </c>
      <c r="DO42" s="5">
        <f t="shared" si="129"/>
        <v>3</v>
      </c>
      <c r="DP42" s="99">
        <f t="shared" si="130"/>
        <v>0.6</v>
      </c>
      <c r="DQ42" s="100">
        <f t="shared" si="131"/>
        <v>0.15</v>
      </c>
      <c r="DR42" s="100">
        <f t="shared" si="132"/>
        <v>0.25</v>
      </c>
      <c r="DS42" s="97">
        <f t="shared" si="133"/>
        <v>0.4</v>
      </c>
      <c r="DT42" s="5">
        <f t="shared" si="134"/>
        <v>1</v>
      </c>
      <c r="DU42" s="99">
        <f t="shared" si="135"/>
        <v>4.3199999999999995E-2</v>
      </c>
      <c r="DV42" s="5">
        <f t="shared" si="136"/>
        <v>3</v>
      </c>
      <c r="DW42" s="99">
        <f t="shared" si="137"/>
        <v>0.6</v>
      </c>
      <c r="DX42" s="100">
        <f t="shared" si="138"/>
        <v>0.15</v>
      </c>
      <c r="DY42" s="100">
        <f t="shared" si="139"/>
        <v>0.25</v>
      </c>
      <c r="DZ42" s="97">
        <f t="shared" si="140"/>
        <v>0.4</v>
      </c>
      <c r="EA42" s="5">
        <f t="shared" si="141"/>
        <v>1</v>
      </c>
      <c r="EB42" s="99">
        <f t="shared" si="142"/>
        <v>2.5919999999999995E-2</v>
      </c>
      <c r="EC42" s="5">
        <f t="shared" si="143"/>
        <v>3</v>
      </c>
      <c r="ED42" s="99">
        <f t="shared" si="144"/>
        <v>0.6</v>
      </c>
      <c r="EE42" s="100">
        <f t="shared" si="145"/>
        <v>0</v>
      </c>
      <c r="EF42" s="100">
        <f t="shared" si="146"/>
        <v>0</v>
      </c>
      <c r="EG42" s="97">
        <f t="shared" si="147"/>
        <v>0</v>
      </c>
      <c r="EH42" s="5">
        <f t="shared" si="148"/>
        <v>1</v>
      </c>
      <c r="EI42" s="99">
        <f t="shared" si="149"/>
        <v>2.5919999999999995E-2</v>
      </c>
      <c r="EJ42" s="5">
        <f t="shared" si="150"/>
        <v>3</v>
      </c>
      <c r="EK42" s="99">
        <f t="shared" si="151"/>
        <v>0.6</v>
      </c>
      <c r="EL42" s="100">
        <f t="shared" si="152"/>
        <v>0</v>
      </c>
      <c r="EM42" s="100">
        <f t="shared" si="153"/>
        <v>0</v>
      </c>
      <c r="EN42" s="97">
        <f t="shared" si="154"/>
        <v>0</v>
      </c>
      <c r="EO42" s="5">
        <f t="shared" si="155"/>
        <v>1</v>
      </c>
      <c r="EP42" s="99">
        <f t="shared" si="156"/>
        <v>2.5919999999999995E-2</v>
      </c>
      <c r="EQ42" s="5">
        <f t="shared" si="157"/>
        <v>3</v>
      </c>
      <c r="ER42" s="99">
        <f t="shared" si="158"/>
        <v>0.6</v>
      </c>
      <c r="ES42" s="100">
        <f t="shared" si="159"/>
        <v>0</v>
      </c>
      <c r="ET42" s="100">
        <f t="shared" si="160"/>
        <v>0</v>
      </c>
      <c r="EU42" s="97">
        <f t="shared" si="161"/>
        <v>0</v>
      </c>
      <c r="EV42" s="5">
        <f t="shared" si="162"/>
        <v>1</v>
      </c>
      <c r="EW42" s="99">
        <f t="shared" si="163"/>
        <v>2.5919999999999995E-2</v>
      </c>
      <c r="EX42" s="5">
        <f t="shared" si="164"/>
        <v>3</v>
      </c>
      <c r="EY42" s="99">
        <f t="shared" si="165"/>
        <v>0.6</v>
      </c>
      <c r="EZ42" s="100">
        <f t="shared" si="166"/>
        <v>0</v>
      </c>
      <c r="FA42" s="100">
        <f t="shared" si="167"/>
        <v>0</v>
      </c>
      <c r="FB42" s="97">
        <f t="shared" si="168"/>
        <v>0</v>
      </c>
      <c r="FC42" s="5">
        <f t="shared" si="169"/>
        <v>1</v>
      </c>
      <c r="FD42" s="99">
        <f t="shared" si="170"/>
        <v>2.5919999999999995E-2</v>
      </c>
      <c r="FE42" s="5">
        <f t="shared" si="171"/>
        <v>3</v>
      </c>
      <c r="FF42" s="99">
        <f t="shared" si="172"/>
        <v>0.6</v>
      </c>
      <c r="FG42" s="100">
        <f t="shared" si="173"/>
        <v>0</v>
      </c>
      <c r="FH42" s="100">
        <f t="shared" si="174"/>
        <v>0</v>
      </c>
      <c r="FI42" s="97">
        <f t="shared" si="175"/>
        <v>0</v>
      </c>
      <c r="FJ42" s="5">
        <f t="shared" si="176"/>
        <v>1</v>
      </c>
      <c r="FK42" s="99">
        <f t="shared" si="177"/>
        <v>2.5919999999999995E-2</v>
      </c>
      <c r="FL42" s="5">
        <f t="shared" si="178"/>
        <v>3</v>
      </c>
      <c r="FM42" s="99">
        <f t="shared" si="179"/>
        <v>0.6</v>
      </c>
      <c r="FN42" s="100">
        <f t="shared" si="180"/>
        <v>0</v>
      </c>
      <c r="FO42" s="100">
        <f t="shared" si="181"/>
        <v>0</v>
      </c>
      <c r="FP42" s="97">
        <f t="shared" si="182"/>
        <v>0</v>
      </c>
      <c r="FQ42" s="5">
        <f t="shared" si="183"/>
        <v>1</v>
      </c>
      <c r="FR42" s="99">
        <f t="shared" si="184"/>
        <v>2.5919999999999995E-2</v>
      </c>
      <c r="FS42" s="5">
        <f t="shared" si="185"/>
        <v>3</v>
      </c>
      <c r="FT42" s="99">
        <f t="shared" si="186"/>
        <v>0.6</v>
      </c>
      <c r="FU42" s="100">
        <f t="shared" si="187"/>
        <v>0</v>
      </c>
      <c r="FV42" s="100">
        <f t="shared" si="188"/>
        <v>0</v>
      </c>
      <c r="FW42" s="97">
        <f t="shared" si="189"/>
        <v>0</v>
      </c>
      <c r="FX42" s="5">
        <f t="shared" si="190"/>
        <v>1</v>
      </c>
      <c r="FY42" s="99">
        <f t="shared" si="191"/>
        <v>2.5919999999999995E-2</v>
      </c>
      <c r="FZ42" s="5">
        <f t="shared" si="192"/>
        <v>3</v>
      </c>
      <c r="GA42" s="99">
        <f t="shared" si="193"/>
        <v>0.6</v>
      </c>
      <c r="GB42" s="100">
        <f t="shared" si="194"/>
        <v>0</v>
      </c>
      <c r="GC42" s="100">
        <f t="shared" si="195"/>
        <v>0</v>
      </c>
      <c r="GD42" s="97">
        <f t="shared" si="196"/>
        <v>0</v>
      </c>
      <c r="GE42" s="5">
        <f t="shared" si="197"/>
        <v>1</v>
      </c>
      <c r="GF42" s="99">
        <f t="shared" si="198"/>
        <v>2.5919999999999995E-2</v>
      </c>
      <c r="GG42" s="5">
        <f t="shared" si="199"/>
        <v>3</v>
      </c>
      <c r="GH42" s="99">
        <f t="shared" si="200"/>
        <v>0.6</v>
      </c>
      <c r="GI42" s="99">
        <f t="shared" si="201"/>
        <v>0.6</v>
      </c>
    </row>
    <row r="43" spans="1:191" ht="37.5" customHeight="1">
      <c r="A43" s="82">
        <v>35</v>
      </c>
      <c r="B43" s="85" t="s">
        <v>67</v>
      </c>
      <c r="C43" s="85" t="s">
        <v>794</v>
      </c>
      <c r="D43" s="193" t="s">
        <v>304</v>
      </c>
      <c r="E43" s="85" t="s">
        <v>328</v>
      </c>
      <c r="F43" s="124" t="s">
        <v>572</v>
      </c>
      <c r="G43" s="85" t="s">
        <v>283</v>
      </c>
      <c r="H43" s="85" t="s">
        <v>330</v>
      </c>
      <c r="I43" s="86" t="s">
        <v>298</v>
      </c>
      <c r="J43" s="86" t="s">
        <v>69</v>
      </c>
      <c r="K43" s="86" t="s">
        <v>286</v>
      </c>
      <c r="L43" s="86" t="s">
        <v>286</v>
      </c>
      <c r="M43" s="86" t="s">
        <v>286</v>
      </c>
      <c r="N43" s="86" t="s">
        <v>286</v>
      </c>
      <c r="O43" s="86" t="s">
        <v>286</v>
      </c>
      <c r="P43" s="86" t="s">
        <v>286</v>
      </c>
      <c r="Q43" s="86" t="s">
        <v>286</v>
      </c>
      <c r="R43" s="86" t="s">
        <v>286</v>
      </c>
      <c r="S43" s="86" t="s">
        <v>69</v>
      </c>
      <c r="T43" s="86" t="s">
        <v>286</v>
      </c>
      <c r="U43" s="86" t="s">
        <v>69</v>
      </c>
      <c r="V43" s="86" t="s">
        <v>286</v>
      </c>
      <c r="W43" s="86" t="s">
        <v>286</v>
      </c>
      <c r="X43" s="86" t="s">
        <v>286</v>
      </c>
      <c r="Y43" s="86" t="s">
        <v>286</v>
      </c>
      <c r="Z43" s="86" t="s">
        <v>286</v>
      </c>
      <c r="AA43" s="86" t="s">
        <v>286</v>
      </c>
      <c r="AB43" s="86" t="s">
        <v>286</v>
      </c>
      <c r="AC43" s="88" t="str">
        <f t="shared" si="102"/>
        <v>1 - Muy Baja</v>
      </c>
      <c r="AD43" s="89">
        <f t="shared" si="103"/>
        <v>0.2</v>
      </c>
      <c r="AE43" s="88" t="str">
        <f t="shared" si="202"/>
        <v>3 - Moderado</v>
      </c>
      <c r="AF43" s="89">
        <f t="shared" si="104"/>
        <v>0.6</v>
      </c>
      <c r="AG43" s="82" t="str">
        <f t="shared" si="105"/>
        <v>BAJO</v>
      </c>
      <c r="AH43" s="89">
        <f t="shared" si="106"/>
        <v>0.12</v>
      </c>
      <c r="AI43" s="85" t="s">
        <v>795</v>
      </c>
      <c r="AJ43" s="85" t="s">
        <v>711</v>
      </c>
      <c r="AK43" s="85" t="s">
        <v>732</v>
      </c>
      <c r="AL43" s="85" t="s">
        <v>732</v>
      </c>
      <c r="AM43" s="47" t="s">
        <v>291</v>
      </c>
      <c r="AN43" s="91" t="s">
        <v>292</v>
      </c>
      <c r="AO43" s="91" t="s">
        <v>293</v>
      </c>
      <c r="AP43" s="47" t="s">
        <v>294</v>
      </c>
      <c r="AQ43" s="47" t="s">
        <v>291</v>
      </c>
      <c r="AR43" s="91" t="s">
        <v>292</v>
      </c>
      <c r="AS43" s="91" t="s">
        <v>293</v>
      </c>
      <c r="AT43" s="47" t="s">
        <v>294</v>
      </c>
      <c r="AU43" s="47" t="s">
        <v>291</v>
      </c>
      <c r="AV43" s="91" t="s">
        <v>292</v>
      </c>
      <c r="AW43" s="91" t="s">
        <v>293</v>
      </c>
      <c r="AX43" s="47" t="s">
        <v>294</v>
      </c>
      <c r="AY43" s="47" t="s">
        <v>291</v>
      </c>
      <c r="AZ43" s="91" t="s">
        <v>292</v>
      </c>
      <c r="BA43" s="91" t="s">
        <v>293</v>
      </c>
      <c r="BB43" s="47" t="s">
        <v>294</v>
      </c>
      <c r="BC43" s="47"/>
      <c r="BD43" s="91"/>
      <c r="BE43" s="91"/>
      <c r="BF43" s="47"/>
      <c r="BG43" s="47"/>
      <c r="BH43" s="91"/>
      <c r="BI43" s="91"/>
      <c r="BJ43" s="47"/>
      <c r="BK43" s="47"/>
      <c r="BL43" s="91"/>
      <c r="BM43" s="91"/>
      <c r="BN43" s="47"/>
      <c r="BO43" s="47"/>
      <c r="BP43" s="91"/>
      <c r="BQ43" s="91"/>
      <c r="BR43" s="47"/>
      <c r="BS43" s="47"/>
      <c r="BT43" s="91"/>
      <c r="BU43" s="91"/>
      <c r="BV43" s="47"/>
      <c r="BW43" s="47"/>
      <c r="BX43" s="91"/>
      <c r="BY43" s="91"/>
      <c r="BZ43" s="47"/>
      <c r="CA43" s="47"/>
      <c r="CB43" s="91"/>
      <c r="CC43" s="91"/>
      <c r="CD43" s="47"/>
      <c r="CE43" s="47"/>
      <c r="CF43" s="91"/>
      <c r="CG43" s="91"/>
      <c r="CH43" s="47"/>
      <c r="CI43" s="91"/>
      <c r="CJ43" s="91"/>
      <c r="CK43" s="47"/>
      <c r="CL43" s="92" t="str">
        <f t="shared" si="107"/>
        <v>1 - Muy Baja</v>
      </c>
      <c r="CM43" s="93">
        <f t="shared" si="108"/>
        <v>0.12</v>
      </c>
      <c r="CN43" s="92" t="str">
        <f t="shared" si="109"/>
        <v>3 - Moderado</v>
      </c>
      <c r="CO43" s="93">
        <f t="shared" si="110"/>
        <v>0.36</v>
      </c>
      <c r="CP43" s="94" t="str">
        <f t="shared" ref="CP43:CP61" si="203">IF(CQ43&lt;=20%,"BAJO",
IF(CQ43&lt;=40%,"MODERADO",
IF(CQ43&lt;=60%,"ALTO",
"EXTREMO"
)
)
)</f>
        <v>BAJO</v>
      </c>
      <c r="CQ43" s="89">
        <f t="shared" si="111"/>
        <v>4.3199999999999995E-2</v>
      </c>
      <c r="CR43" s="194" t="s">
        <v>300</v>
      </c>
      <c r="CS43" s="94">
        <f t="shared" si="112"/>
        <v>0.1</v>
      </c>
      <c r="CT43" s="47"/>
      <c r="CU43" s="47" t="s">
        <v>714</v>
      </c>
      <c r="CV43" s="4" t="s">
        <v>715</v>
      </c>
      <c r="CW43" s="96"/>
      <c r="CX43" s="97">
        <f t="shared" si="113"/>
        <v>3</v>
      </c>
      <c r="CY43" s="98">
        <f t="shared" si="114"/>
        <v>3</v>
      </c>
      <c r="CZ43" s="97" t="str">
        <f t="shared" si="115"/>
        <v>Moderado</v>
      </c>
      <c r="DA43" s="99">
        <f t="shared" si="116"/>
        <v>0.6</v>
      </c>
      <c r="DB43" s="100">
        <f t="shared" si="117"/>
        <v>0.15</v>
      </c>
      <c r="DC43" s="100">
        <f t="shared" si="118"/>
        <v>0.25</v>
      </c>
      <c r="DD43" s="97">
        <f t="shared" si="119"/>
        <v>0.4</v>
      </c>
      <c r="DE43" s="5">
        <f t="shared" si="120"/>
        <v>1</v>
      </c>
      <c r="DF43" s="99">
        <f t="shared" si="121"/>
        <v>0.12</v>
      </c>
      <c r="DG43" s="5">
        <f t="shared" si="122"/>
        <v>3</v>
      </c>
      <c r="DH43" s="5"/>
      <c r="DI43" s="99">
        <f t="shared" si="123"/>
        <v>0.6</v>
      </c>
      <c r="DJ43" s="100">
        <f t="shared" si="124"/>
        <v>0.15</v>
      </c>
      <c r="DK43" s="100">
        <f t="shared" si="125"/>
        <v>0.25</v>
      </c>
      <c r="DL43" s="97">
        <f t="shared" si="126"/>
        <v>0.4</v>
      </c>
      <c r="DM43" s="5">
        <f t="shared" si="127"/>
        <v>1</v>
      </c>
      <c r="DN43" s="99">
        <f t="shared" si="128"/>
        <v>7.1999999999999995E-2</v>
      </c>
      <c r="DO43" s="5">
        <f t="shared" si="129"/>
        <v>3</v>
      </c>
      <c r="DP43" s="99">
        <f t="shared" si="130"/>
        <v>0.6</v>
      </c>
      <c r="DQ43" s="100">
        <f t="shared" si="131"/>
        <v>0.15</v>
      </c>
      <c r="DR43" s="100">
        <f t="shared" si="132"/>
        <v>0.25</v>
      </c>
      <c r="DS43" s="97">
        <f t="shared" si="133"/>
        <v>0.4</v>
      </c>
      <c r="DT43" s="5">
        <f t="shared" si="134"/>
        <v>1</v>
      </c>
      <c r="DU43" s="99">
        <f t="shared" si="135"/>
        <v>4.3199999999999995E-2</v>
      </c>
      <c r="DV43" s="5">
        <f t="shared" si="136"/>
        <v>3</v>
      </c>
      <c r="DW43" s="99">
        <f t="shared" si="137"/>
        <v>0.6</v>
      </c>
      <c r="DX43" s="100">
        <f t="shared" si="138"/>
        <v>0.15</v>
      </c>
      <c r="DY43" s="100">
        <f t="shared" si="139"/>
        <v>0.25</v>
      </c>
      <c r="DZ43" s="97">
        <f t="shared" si="140"/>
        <v>0.4</v>
      </c>
      <c r="EA43" s="5">
        <f t="shared" si="141"/>
        <v>1</v>
      </c>
      <c r="EB43" s="99">
        <f t="shared" si="142"/>
        <v>2.5919999999999995E-2</v>
      </c>
      <c r="EC43" s="5">
        <f t="shared" si="143"/>
        <v>3</v>
      </c>
      <c r="ED43" s="99">
        <f t="shared" si="144"/>
        <v>0.6</v>
      </c>
      <c r="EE43" s="100">
        <f t="shared" si="145"/>
        <v>0</v>
      </c>
      <c r="EF43" s="100">
        <f t="shared" si="146"/>
        <v>0</v>
      </c>
      <c r="EG43" s="97">
        <f t="shared" si="147"/>
        <v>0</v>
      </c>
      <c r="EH43" s="5">
        <f t="shared" si="148"/>
        <v>1</v>
      </c>
      <c r="EI43" s="99">
        <f t="shared" si="149"/>
        <v>2.5919999999999995E-2</v>
      </c>
      <c r="EJ43" s="5">
        <f t="shared" si="150"/>
        <v>3</v>
      </c>
      <c r="EK43" s="99">
        <f t="shared" si="151"/>
        <v>0.6</v>
      </c>
      <c r="EL43" s="100">
        <f t="shared" si="152"/>
        <v>0</v>
      </c>
      <c r="EM43" s="100">
        <f t="shared" si="153"/>
        <v>0</v>
      </c>
      <c r="EN43" s="97">
        <f t="shared" si="154"/>
        <v>0</v>
      </c>
      <c r="EO43" s="5">
        <f t="shared" si="155"/>
        <v>1</v>
      </c>
      <c r="EP43" s="99">
        <f t="shared" si="156"/>
        <v>2.5919999999999995E-2</v>
      </c>
      <c r="EQ43" s="5">
        <f t="shared" si="157"/>
        <v>3</v>
      </c>
      <c r="ER43" s="99">
        <f t="shared" si="158"/>
        <v>0.6</v>
      </c>
      <c r="ES43" s="100">
        <f t="shared" si="159"/>
        <v>0</v>
      </c>
      <c r="ET43" s="100">
        <f t="shared" si="160"/>
        <v>0</v>
      </c>
      <c r="EU43" s="97">
        <f t="shared" si="161"/>
        <v>0</v>
      </c>
      <c r="EV43" s="5">
        <f t="shared" si="162"/>
        <v>1</v>
      </c>
      <c r="EW43" s="99">
        <f t="shared" si="163"/>
        <v>2.5919999999999995E-2</v>
      </c>
      <c r="EX43" s="5">
        <f t="shared" si="164"/>
        <v>3</v>
      </c>
      <c r="EY43" s="99">
        <f t="shared" si="165"/>
        <v>0.6</v>
      </c>
      <c r="EZ43" s="100">
        <f t="shared" si="166"/>
        <v>0</v>
      </c>
      <c r="FA43" s="100">
        <f t="shared" si="167"/>
        <v>0</v>
      </c>
      <c r="FB43" s="97">
        <f t="shared" si="168"/>
        <v>0</v>
      </c>
      <c r="FC43" s="5">
        <f t="shared" si="169"/>
        <v>1</v>
      </c>
      <c r="FD43" s="99">
        <f t="shared" si="170"/>
        <v>2.5919999999999995E-2</v>
      </c>
      <c r="FE43" s="5">
        <f t="shared" si="171"/>
        <v>3</v>
      </c>
      <c r="FF43" s="99">
        <f t="shared" si="172"/>
        <v>0.6</v>
      </c>
      <c r="FG43" s="100">
        <f t="shared" si="173"/>
        <v>0</v>
      </c>
      <c r="FH43" s="100">
        <f t="shared" si="174"/>
        <v>0</v>
      </c>
      <c r="FI43" s="97">
        <f t="shared" si="175"/>
        <v>0</v>
      </c>
      <c r="FJ43" s="5">
        <f t="shared" si="176"/>
        <v>1</v>
      </c>
      <c r="FK43" s="99">
        <f t="shared" si="177"/>
        <v>2.5919999999999995E-2</v>
      </c>
      <c r="FL43" s="5">
        <f t="shared" si="178"/>
        <v>3</v>
      </c>
      <c r="FM43" s="99">
        <f t="shared" si="179"/>
        <v>0.6</v>
      </c>
      <c r="FN43" s="100">
        <f t="shared" si="180"/>
        <v>0</v>
      </c>
      <c r="FO43" s="100">
        <f t="shared" si="181"/>
        <v>0</v>
      </c>
      <c r="FP43" s="97">
        <f t="shared" si="182"/>
        <v>0</v>
      </c>
      <c r="FQ43" s="5">
        <f t="shared" si="183"/>
        <v>1</v>
      </c>
      <c r="FR43" s="99">
        <f t="shared" si="184"/>
        <v>2.5919999999999995E-2</v>
      </c>
      <c r="FS43" s="5">
        <f t="shared" si="185"/>
        <v>3</v>
      </c>
      <c r="FT43" s="99">
        <f t="shared" si="186"/>
        <v>0.6</v>
      </c>
      <c r="FU43" s="100">
        <f t="shared" si="187"/>
        <v>0</v>
      </c>
      <c r="FV43" s="100">
        <f t="shared" si="188"/>
        <v>0</v>
      </c>
      <c r="FW43" s="97">
        <f t="shared" si="189"/>
        <v>0</v>
      </c>
      <c r="FX43" s="5">
        <f t="shared" si="190"/>
        <v>1</v>
      </c>
      <c r="FY43" s="99">
        <f t="shared" si="191"/>
        <v>2.5919999999999995E-2</v>
      </c>
      <c r="FZ43" s="5">
        <f t="shared" si="192"/>
        <v>3</v>
      </c>
      <c r="GA43" s="99">
        <f t="shared" si="193"/>
        <v>0.6</v>
      </c>
      <c r="GB43" s="100">
        <f t="shared" si="194"/>
        <v>0</v>
      </c>
      <c r="GC43" s="100">
        <f t="shared" si="195"/>
        <v>0</v>
      </c>
      <c r="GD43" s="97">
        <f t="shared" si="196"/>
        <v>0</v>
      </c>
      <c r="GE43" s="5">
        <f t="shared" si="197"/>
        <v>1</v>
      </c>
      <c r="GF43" s="99">
        <f t="shared" si="198"/>
        <v>2.5919999999999995E-2</v>
      </c>
      <c r="GG43" s="5">
        <f t="shared" si="199"/>
        <v>3</v>
      </c>
      <c r="GH43" s="99">
        <f t="shared" si="200"/>
        <v>0.6</v>
      </c>
      <c r="GI43" s="99">
        <f t="shared" si="201"/>
        <v>0.6</v>
      </c>
    </row>
    <row r="44" spans="1:191" ht="37.5" customHeight="1">
      <c r="A44" s="82">
        <v>36</v>
      </c>
      <c r="B44" s="85" t="s">
        <v>67</v>
      </c>
      <c r="C44" s="85" t="s">
        <v>68</v>
      </c>
      <c r="D44" s="193" t="s">
        <v>280</v>
      </c>
      <c r="E44" s="85" t="s">
        <v>631</v>
      </c>
      <c r="F44" s="124" t="s">
        <v>318</v>
      </c>
      <c r="G44" s="85" t="s">
        <v>283</v>
      </c>
      <c r="H44" s="85" t="s">
        <v>330</v>
      </c>
      <c r="I44" s="86" t="s">
        <v>285</v>
      </c>
      <c r="J44" s="86" t="s">
        <v>69</v>
      </c>
      <c r="K44" s="86" t="s">
        <v>286</v>
      </c>
      <c r="L44" s="86" t="s">
        <v>286</v>
      </c>
      <c r="M44" s="86" t="s">
        <v>286</v>
      </c>
      <c r="N44" s="86" t="s">
        <v>286</v>
      </c>
      <c r="O44" s="86" t="s">
        <v>286</v>
      </c>
      <c r="P44" s="86" t="s">
        <v>286</v>
      </c>
      <c r="Q44" s="86" t="s">
        <v>286</v>
      </c>
      <c r="R44" s="86" t="s">
        <v>286</v>
      </c>
      <c r="S44" s="86" t="s">
        <v>69</v>
      </c>
      <c r="T44" s="86" t="s">
        <v>286</v>
      </c>
      <c r="U44" s="86" t="s">
        <v>69</v>
      </c>
      <c r="V44" s="86" t="s">
        <v>286</v>
      </c>
      <c r="W44" s="86" t="s">
        <v>286</v>
      </c>
      <c r="X44" s="86" t="s">
        <v>286</v>
      </c>
      <c r="Y44" s="86" t="s">
        <v>286</v>
      </c>
      <c r="Z44" s="86" t="s">
        <v>286</v>
      </c>
      <c r="AA44" s="86" t="s">
        <v>286</v>
      </c>
      <c r="AB44" s="86" t="s">
        <v>69</v>
      </c>
      <c r="AC44" s="88" t="str">
        <f t="shared" si="102"/>
        <v>3 - Media</v>
      </c>
      <c r="AD44" s="89">
        <f t="shared" si="103"/>
        <v>0.6</v>
      </c>
      <c r="AE44" s="88" t="str">
        <f t="shared" si="202"/>
        <v>3 - Moderado</v>
      </c>
      <c r="AF44" s="89">
        <f t="shared" si="104"/>
        <v>0.6</v>
      </c>
      <c r="AG44" s="82" t="str">
        <f t="shared" si="105"/>
        <v>MODERADO</v>
      </c>
      <c r="AH44" s="89">
        <f t="shared" si="106"/>
        <v>0.36</v>
      </c>
      <c r="AI44" s="85" t="s">
        <v>796</v>
      </c>
      <c r="AJ44" s="85" t="s">
        <v>711</v>
      </c>
      <c r="AK44" s="85" t="s">
        <v>780</v>
      </c>
      <c r="AL44" s="85" t="s">
        <v>780</v>
      </c>
      <c r="AM44" s="47" t="s">
        <v>291</v>
      </c>
      <c r="AN44" s="91" t="s">
        <v>292</v>
      </c>
      <c r="AO44" s="91" t="s">
        <v>293</v>
      </c>
      <c r="AP44" s="47" t="s">
        <v>294</v>
      </c>
      <c r="AQ44" s="47" t="s">
        <v>291</v>
      </c>
      <c r="AR44" s="91" t="s">
        <v>292</v>
      </c>
      <c r="AS44" s="91" t="s">
        <v>293</v>
      </c>
      <c r="AT44" s="47" t="s">
        <v>294</v>
      </c>
      <c r="AU44" s="47" t="s">
        <v>291</v>
      </c>
      <c r="AV44" s="91" t="s">
        <v>292</v>
      </c>
      <c r="AW44" s="91" t="s">
        <v>293</v>
      </c>
      <c r="AX44" s="47" t="s">
        <v>294</v>
      </c>
      <c r="AY44" s="47" t="s">
        <v>291</v>
      </c>
      <c r="AZ44" s="91" t="s">
        <v>292</v>
      </c>
      <c r="BA44" s="91" t="s">
        <v>293</v>
      </c>
      <c r="BB44" s="47" t="s">
        <v>294</v>
      </c>
      <c r="BC44" s="47"/>
      <c r="BD44" s="91"/>
      <c r="BE44" s="91"/>
      <c r="BF44" s="47"/>
      <c r="BG44" s="47"/>
      <c r="BH44" s="91"/>
      <c r="BI44" s="91"/>
      <c r="BJ44" s="47"/>
      <c r="BK44" s="47"/>
      <c r="BL44" s="91"/>
      <c r="BM44" s="91"/>
      <c r="BN44" s="47"/>
      <c r="BO44" s="47"/>
      <c r="BP44" s="91"/>
      <c r="BQ44" s="91"/>
      <c r="BR44" s="47"/>
      <c r="BS44" s="47"/>
      <c r="BT44" s="91"/>
      <c r="BU44" s="91"/>
      <c r="BV44" s="47"/>
      <c r="BW44" s="47"/>
      <c r="BX44" s="91"/>
      <c r="BY44" s="91"/>
      <c r="BZ44" s="47"/>
      <c r="CA44" s="47"/>
      <c r="CB44" s="91"/>
      <c r="CC44" s="91"/>
      <c r="CD44" s="47"/>
      <c r="CE44" s="47"/>
      <c r="CF44" s="91"/>
      <c r="CG44" s="91"/>
      <c r="CH44" s="47"/>
      <c r="CI44" s="91"/>
      <c r="CJ44" s="91"/>
      <c r="CK44" s="47"/>
      <c r="CL44" s="92" t="str">
        <f t="shared" si="107"/>
        <v>1 - Muy Baja</v>
      </c>
      <c r="CM44" s="93">
        <f t="shared" si="108"/>
        <v>0.36</v>
      </c>
      <c r="CN44" s="92" t="str">
        <f t="shared" si="109"/>
        <v>3 - Moderado</v>
      </c>
      <c r="CO44" s="93">
        <f t="shared" si="110"/>
        <v>0.36</v>
      </c>
      <c r="CP44" s="94" t="str">
        <f t="shared" si="203"/>
        <v>BAJO</v>
      </c>
      <c r="CQ44" s="89">
        <f t="shared" si="111"/>
        <v>0.12959999999999999</v>
      </c>
      <c r="CR44" s="194" t="s">
        <v>797</v>
      </c>
      <c r="CS44" s="94">
        <f t="shared" si="112"/>
        <v>0.1</v>
      </c>
      <c r="CT44" s="47"/>
      <c r="CU44" s="47" t="s">
        <v>714</v>
      </c>
      <c r="CV44" s="4" t="s">
        <v>798</v>
      </c>
      <c r="CW44" s="96"/>
      <c r="CX44" s="97">
        <f t="shared" si="113"/>
        <v>4</v>
      </c>
      <c r="CY44" s="98">
        <f t="shared" si="114"/>
        <v>3</v>
      </c>
      <c r="CZ44" s="97" t="str">
        <f t="shared" si="115"/>
        <v>Moderado</v>
      </c>
      <c r="DA44" s="99">
        <f t="shared" si="116"/>
        <v>0.6</v>
      </c>
      <c r="DB44" s="100">
        <f t="shared" si="117"/>
        <v>0.15</v>
      </c>
      <c r="DC44" s="100">
        <f t="shared" si="118"/>
        <v>0.25</v>
      </c>
      <c r="DD44" s="97">
        <f t="shared" si="119"/>
        <v>0.4</v>
      </c>
      <c r="DE44" s="5">
        <f t="shared" si="120"/>
        <v>2</v>
      </c>
      <c r="DF44" s="99">
        <f t="shared" si="121"/>
        <v>0.36</v>
      </c>
      <c r="DG44" s="5">
        <f t="shared" si="122"/>
        <v>3</v>
      </c>
      <c r="DH44" s="5"/>
      <c r="DI44" s="99">
        <f t="shared" si="123"/>
        <v>0.6</v>
      </c>
      <c r="DJ44" s="100">
        <f t="shared" si="124"/>
        <v>0.15</v>
      </c>
      <c r="DK44" s="100">
        <f t="shared" si="125"/>
        <v>0.25</v>
      </c>
      <c r="DL44" s="97">
        <f t="shared" si="126"/>
        <v>0.4</v>
      </c>
      <c r="DM44" s="5">
        <f t="shared" si="127"/>
        <v>2</v>
      </c>
      <c r="DN44" s="99">
        <f t="shared" si="128"/>
        <v>0.216</v>
      </c>
      <c r="DO44" s="5">
        <f t="shared" si="129"/>
        <v>3</v>
      </c>
      <c r="DP44" s="99">
        <f t="shared" si="130"/>
        <v>0.6</v>
      </c>
      <c r="DQ44" s="100">
        <f t="shared" si="131"/>
        <v>0.15</v>
      </c>
      <c r="DR44" s="100">
        <f t="shared" si="132"/>
        <v>0.25</v>
      </c>
      <c r="DS44" s="97">
        <f t="shared" si="133"/>
        <v>0.4</v>
      </c>
      <c r="DT44" s="5">
        <f t="shared" si="134"/>
        <v>1</v>
      </c>
      <c r="DU44" s="99">
        <f t="shared" si="135"/>
        <v>0.12959999999999999</v>
      </c>
      <c r="DV44" s="5">
        <f t="shared" si="136"/>
        <v>3</v>
      </c>
      <c r="DW44" s="99">
        <f t="shared" si="137"/>
        <v>0.6</v>
      </c>
      <c r="DX44" s="100">
        <f t="shared" si="138"/>
        <v>0.15</v>
      </c>
      <c r="DY44" s="100">
        <f t="shared" si="139"/>
        <v>0.25</v>
      </c>
      <c r="DZ44" s="97">
        <f t="shared" si="140"/>
        <v>0.4</v>
      </c>
      <c r="EA44" s="5">
        <f t="shared" si="141"/>
        <v>1</v>
      </c>
      <c r="EB44" s="99">
        <f t="shared" si="142"/>
        <v>7.7759999999999996E-2</v>
      </c>
      <c r="EC44" s="5">
        <f t="shared" si="143"/>
        <v>3</v>
      </c>
      <c r="ED44" s="99">
        <f t="shared" si="144"/>
        <v>0.6</v>
      </c>
      <c r="EE44" s="100">
        <f t="shared" si="145"/>
        <v>0</v>
      </c>
      <c r="EF44" s="100">
        <f t="shared" si="146"/>
        <v>0</v>
      </c>
      <c r="EG44" s="97">
        <f t="shared" si="147"/>
        <v>0</v>
      </c>
      <c r="EH44" s="5">
        <f t="shared" si="148"/>
        <v>1</v>
      </c>
      <c r="EI44" s="99">
        <f t="shared" si="149"/>
        <v>7.7759999999999996E-2</v>
      </c>
      <c r="EJ44" s="5">
        <f t="shared" si="150"/>
        <v>3</v>
      </c>
      <c r="EK44" s="99">
        <f t="shared" si="151"/>
        <v>0.6</v>
      </c>
      <c r="EL44" s="100">
        <f t="shared" si="152"/>
        <v>0</v>
      </c>
      <c r="EM44" s="100">
        <f t="shared" si="153"/>
        <v>0</v>
      </c>
      <c r="EN44" s="97">
        <f t="shared" si="154"/>
        <v>0</v>
      </c>
      <c r="EO44" s="5">
        <f t="shared" si="155"/>
        <v>1</v>
      </c>
      <c r="EP44" s="99">
        <f t="shared" si="156"/>
        <v>7.7759999999999996E-2</v>
      </c>
      <c r="EQ44" s="5">
        <f t="shared" si="157"/>
        <v>3</v>
      </c>
      <c r="ER44" s="99">
        <f t="shared" si="158"/>
        <v>0.6</v>
      </c>
      <c r="ES44" s="100">
        <f t="shared" si="159"/>
        <v>0</v>
      </c>
      <c r="ET44" s="100">
        <f t="shared" si="160"/>
        <v>0</v>
      </c>
      <c r="EU44" s="97">
        <f t="shared" si="161"/>
        <v>0</v>
      </c>
      <c r="EV44" s="5">
        <f t="shared" si="162"/>
        <v>1</v>
      </c>
      <c r="EW44" s="99">
        <f t="shared" si="163"/>
        <v>7.7759999999999996E-2</v>
      </c>
      <c r="EX44" s="5">
        <f t="shared" si="164"/>
        <v>3</v>
      </c>
      <c r="EY44" s="99">
        <f t="shared" si="165"/>
        <v>0.6</v>
      </c>
      <c r="EZ44" s="100">
        <f t="shared" si="166"/>
        <v>0</v>
      </c>
      <c r="FA44" s="100">
        <f t="shared" si="167"/>
        <v>0</v>
      </c>
      <c r="FB44" s="97">
        <f t="shared" si="168"/>
        <v>0</v>
      </c>
      <c r="FC44" s="5">
        <f t="shared" si="169"/>
        <v>1</v>
      </c>
      <c r="FD44" s="99">
        <f t="shared" si="170"/>
        <v>7.7759999999999996E-2</v>
      </c>
      <c r="FE44" s="5">
        <f t="shared" si="171"/>
        <v>3</v>
      </c>
      <c r="FF44" s="99">
        <f t="shared" si="172"/>
        <v>0.6</v>
      </c>
      <c r="FG44" s="100">
        <f t="shared" si="173"/>
        <v>0</v>
      </c>
      <c r="FH44" s="100">
        <f t="shared" si="174"/>
        <v>0</v>
      </c>
      <c r="FI44" s="97">
        <f t="shared" si="175"/>
        <v>0</v>
      </c>
      <c r="FJ44" s="5">
        <f t="shared" si="176"/>
        <v>1</v>
      </c>
      <c r="FK44" s="99">
        <f t="shared" si="177"/>
        <v>7.7759999999999996E-2</v>
      </c>
      <c r="FL44" s="5">
        <f t="shared" si="178"/>
        <v>3</v>
      </c>
      <c r="FM44" s="99">
        <f t="shared" si="179"/>
        <v>0.6</v>
      </c>
      <c r="FN44" s="100">
        <f t="shared" si="180"/>
        <v>0</v>
      </c>
      <c r="FO44" s="100">
        <f t="shared" si="181"/>
        <v>0</v>
      </c>
      <c r="FP44" s="97">
        <f t="shared" si="182"/>
        <v>0</v>
      </c>
      <c r="FQ44" s="5">
        <f t="shared" si="183"/>
        <v>1</v>
      </c>
      <c r="FR44" s="99">
        <f t="shared" si="184"/>
        <v>7.7759999999999996E-2</v>
      </c>
      <c r="FS44" s="5">
        <f t="shared" si="185"/>
        <v>3</v>
      </c>
      <c r="FT44" s="99">
        <f t="shared" si="186"/>
        <v>0.6</v>
      </c>
      <c r="FU44" s="100">
        <f t="shared" si="187"/>
        <v>0</v>
      </c>
      <c r="FV44" s="100">
        <f t="shared" si="188"/>
        <v>0</v>
      </c>
      <c r="FW44" s="97">
        <f t="shared" si="189"/>
        <v>0</v>
      </c>
      <c r="FX44" s="5">
        <f t="shared" si="190"/>
        <v>1</v>
      </c>
      <c r="FY44" s="99">
        <f t="shared" si="191"/>
        <v>7.7759999999999996E-2</v>
      </c>
      <c r="FZ44" s="5">
        <f t="shared" si="192"/>
        <v>3</v>
      </c>
      <c r="GA44" s="99">
        <f t="shared" si="193"/>
        <v>0.6</v>
      </c>
      <c r="GB44" s="100">
        <f t="shared" si="194"/>
        <v>0</v>
      </c>
      <c r="GC44" s="100">
        <f t="shared" si="195"/>
        <v>0</v>
      </c>
      <c r="GD44" s="97">
        <f t="shared" si="196"/>
        <v>0</v>
      </c>
      <c r="GE44" s="5">
        <f t="shared" si="197"/>
        <v>1</v>
      </c>
      <c r="GF44" s="99">
        <f t="shared" si="198"/>
        <v>7.7759999999999996E-2</v>
      </c>
      <c r="GG44" s="5">
        <f t="shared" si="199"/>
        <v>3</v>
      </c>
      <c r="GH44" s="99">
        <f t="shared" si="200"/>
        <v>0.6</v>
      </c>
      <c r="GI44" s="99">
        <f t="shared" si="201"/>
        <v>0.6</v>
      </c>
    </row>
    <row r="45" spans="1:191" ht="37.5" customHeight="1">
      <c r="A45" s="82">
        <v>37</v>
      </c>
      <c r="B45" s="85" t="s">
        <v>67</v>
      </c>
      <c r="C45" s="85" t="s">
        <v>71</v>
      </c>
      <c r="D45" s="193" t="s">
        <v>304</v>
      </c>
      <c r="E45" s="85" t="s">
        <v>328</v>
      </c>
      <c r="F45" s="124" t="s">
        <v>572</v>
      </c>
      <c r="G45" s="85" t="s">
        <v>283</v>
      </c>
      <c r="H45" s="85" t="s">
        <v>330</v>
      </c>
      <c r="I45" s="86" t="s">
        <v>285</v>
      </c>
      <c r="J45" s="86" t="s">
        <v>69</v>
      </c>
      <c r="K45" s="86" t="s">
        <v>286</v>
      </c>
      <c r="L45" s="86" t="s">
        <v>286</v>
      </c>
      <c r="M45" s="86" t="s">
        <v>286</v>
      </c>
      <c r="N45" s="86" t="s">
        <v>286</v>
      </c>
      <c r="O45" s="86" t="s">
        <v>286</v>
      </c>
      <c r="P45" s="86" t="s">
        <v>286</v>
      </c>
      <c r="Q45" s="86" t="s">
        <v>286</v>
      </c>
      <c r="R45" s="86" t="s">
        <v>286</v>
      </c>
      <c r="S45" s="86" t="s">
        <v>69</v>
      </c>
      <c r="T45" s="86" t="s">
        <v>286</v>
      </c>
      <c r="U45" s="86" t="s">
        <v>69</v>
      </c>
      <c r="V45" s="86" t="s">
        <v>286</v>
      </c>
      <c r="W45" s="86" t="s">
        <v>286</v>
      </c>
      <c r="X45" s="86" t="s">
        <v>286</v>
      </c>
      <c r="Y45" s="86" t="s">
        <v>286</v>
      </c>
      <c r="Z45" s="86" t="s">
        <v>286</v>
      </c>
      <c r="AA45" s="86" t="s">
        <v>286</v>
      </c>
      <c r="AB45" s="86" t="s">
        <v>69</v>
      </c>
      <c r="AC45" s="88" t="str">
        <f t="shared" si="102"/>
        <v>3 - Media</v>
      </c>
      <c r="AD45" s="89">
        <f t="shared" si="103"/>
        <v>0.6</v>
      </c>
      <c r="AE45" s="88" t="str">
        <f t="shared" si="202"/>
        <v>3 - Moderado</v>
      </c>
      <c r="AF45" s="89">
        <f t="shared" si="104"/>
        <v>0.6</v>
      </c>
      <c r="AG45" s="82" t="str">
        <f t="shared" si="105"/>
        <v>MODERADO</v>
      </c>
      <c r="AH45" s="89">
        <f t="shared" si="106"/>
        <v>0.36</v>
      </c>
      <c r="AI45" s="85" t="s">
        <v>799</v>
      </c>
      <c r="AJ45" s="85" t="s">
        <v>711</v>
      </c>
      <c r="AK45" s="85" t="s">
        <v>780</v>
      </c>
      <c r="AL45" s="85" t="s">
        <v>780</v>
      </c>
      <c r="AM45" s="47" t="s">
        <v>291</v>
      </c>
      <c r="AN45" s="91" t="s">
        <v>292</v>
      </c>
      <c r="AO45" s="91" t="s">
        <v>293</v>
      </c>
      <c r="AP45" s="47" t="s">
        <v>294</v>
      </c>
      <c r="AQ45" s="47" t="s">
        <v>291</v>
      </c>
      <c r="AR45" s="91" t="s">
        <v>292</v>
      </c>
      <c r="AS45" s="91" t="s">
        <v>293</v>
      </c>
      <c r="AT45" s="47" t="s">
        <v>294</v>
      </c>
      <c r="AU45" s="47" t="s">
        <v>291</v>
      </c>
      <c r="AV45" s="91" t="s">
        <v>292</v>
      </c>
      <c r="AW45" s="91" t="s">
        <v>293</v>
      </c>
      <c r="AX45" s="47" t="s">
        <v>294</v>
      </c>
      <c r="AY45" s="47"/>
      <c r="AZ45" s="91"/>
      <c r="BA45" s="91"/>
      <c r="BB45" s="47"/>
      <c r="BC45" s="47"/>
      <c r="BD45" s="91"/>
      <c r="BE45" s="91"/>
      <c r="BF45" s="47"/>
      <c r="BG45" s="47"/>
      <c r="BH45" s="91"/>
      <c r="BI45" s="91"/>
      <c r="BJ45" s="47"/>
      <c r="BK45" s="47"/>
      <c r="BL45" s="91"/>
      <c r="BM45" s="91"/>
      <c r="BN45" s="47"/>
      <c r="BO45" s="47"/>
      <c r="BP45" s="91"/>
      <c r="BQ45" s="91"/>
      <c r="BR45" s="47"/>
      <c r="BS45" s="47"/>
      <c r="BT45" s="91"/>
      <c r="BU45" s="91"/>
      <c r="BV45" s="47"/>
      <c r="BW45" s="47"/>
      <c r="BX45" s="91"/>
      <c r="BY45" s="91"/>
      <c r="BZ45" s="47"/>
      <c r="CA45" s="47"/>
      <c r="CB45" s="91"/>
      <c r="CC45" s="91"/>
      <c r="CD45" s="47"/>
      <c r="CE45" s="47"/>
      <c r="CF45" s="91"/>
      <c r="CG45" s="91"/>
      <c r="CH45" s="47"/>
      <c r="CI45" s="91"/>
      <c r="CJ45" s="91"/>
      <c r="CK45" s="47"/>
      <c r="CL45" s="92" t="str">
        <f t="shared" si="107"/>
        <v>1 - Muy Baja</v>
      </c>
      <c r="CM45" s="93">
        <f t="shared" si="108"/>
        <v>0.36</v>
      </c>
      <c r="CN45" s="92" t="str">
        <f t="shared" si="109"/>
        <v>3 - Moderado</v>
      </c>
      <c r="CO45" s="93">
        <f t="shared" si="110"/>
        <v>0.36</v>
      </c>
      <c r="CP45" s="94" t="str">
        <f t="shared" si="203"/>
        <v>BAJO</v>
      </c>
      <c r="CQ45" s="89">
        <f t="shared" si="111"/>
        <v>0.12959999999999999</v>
      </c>
      <c r="CR45" s="194" t="s">
        <v>300</v>
      </c>
      <c r="CS45" s="94">
        <f t="shared" si="112"/>
        <v>0.1</v>
      </c>
      <c r="CT45" s="47"/>
      <c r="CU45" s="47" t="s">
        <v>714</v>
      </c>
      <c r="CV45" s="4" t="s">
        <v>798</v>
      </c>
      <c r="CW45" s="96"/>
      <c r="CX45" s="97">
        <f t="shared" si="113"/>
        <v>4</v>
      </c>
      <c r="CY45" s="98">
        <f t="shared" si="114"/>
        <v>3</v>
      </c>
      <c r="CZ45" s="97" t="str">
        <f t="shared" si="115"/>
        <v>Moderado</v>
      </c>
      <c r="DA45" s="99">
        <f t="shared" si="116"/>
        <v>0.6</v>
      </c>
      <c r="DB45" s="100">
        <f t="shared" si="117"/>
        <v>0.15</v>
      </c>
      <c r="DC45" s="100">
        <f t="shared" si="118"/>
        <v>0.25</v>
      </c>
      <c r="DD45" s="97">
        <f t="shared" si="119"/>
        <v>0.4</v>
      </c>
      <c r="DE45" s="5">
        <f t="shared" si="120"/>
        <v>2</v>
      </c>
      <c r="DF45" s="99">
        <f t="shared" si="121"/>
        <v>0.36</v>
      </c>
      <c r="DG45" s="5">
        <f t="shared" si="122"/>
        <v>3</v>
      </c>
      <c r="DH45" s="5"/>
      <c r="DI45" s="99">
        <f t="shared" si="123"/>
        <v>0.6</v>
      </c>
      <c r="DJ45" s="100">
        <f t="shared" si="124"/>
        <v>0.15</v>
      </c>
      <c r="DK45" s="100">
        <f t="shared" si="125"/>
        <v>0.25</v>
      </c>
      <c r="DL45" s="97">
        <f t="shared" si="126"/>
        <v>0.4</v>
      </c>
      <c r="DM45" s="5">
        <f t="shared" si="127"/>
        <v>2</v>
      </c>
      <c r="DN45" s="99">
        <f t="shared" si="128"/>
        <v>0.216</v>
      </c>
      <c r="DO45" s="5">
        <f t="shared" si="129"/>
        <v>3</v>
      </c>
      <c r="DP45" s="99">
        <f t="shared" si="130"/>
        <v>0.6</v>
      </c>
      <c r="DQ45" s="100">
        <f t="shared" si="131"/>
        <v>0.15</v>
      </c>
      <c r="DR45" s="100">
        <f t="shared" si="132"/>
        <v>0.25</v>
      </c>
      <c r="DS45" s="97">
        <f t="shared" si="133"/>
        <v>0.4</v>
      </c>
      <c r="DT45" s="5">
        <f t="shared" si="134"/>
        <v>1</v>
      </c>
      <c r="DU45" s="99">
        <f t="shared" si="135"/>
        <v>0.12959999999999999</v>
      </c>
      <c r="DV45" s="5">
        <f t="shared" si="136"/>
        <v>3</v>
      </c>
      <c r="DW45" s="99">
        <f t="shared" si="137"/>
        <v>0.6</v>
      </c>
      <c r="DX45" s="100">
        <f t="shared" si="138"/>
        <v>0</v>
      </c>
      <c r="DY45" s="100">
        <f t="shared" si="139"/>
        <v>0</v>
      </c>
      <c r="DZ45" s="97">
        <f t="shared" si="140"/>
        <v>0</v>
      </c>
      <c r="EA45" s="5">
        <f t="shared" si="141"/>
        <v>1</v>
      </c>
      <c r="EB45" s="99">
        <f t="shared" si="142"/>
        <v>0.12959999999999999</v>
      </c>
      <c r="EC45" s="5">
        <f t="shared" si="143"/>
        <v>3</v>
      </c>
      <c r="ED45" s="99">
        <f t="shared" si="144"/>
        <v>0.6</v>
      </c>
      <c r="EE45" s="100">
        <f t="shared" si="145"/>
        <v>0</v>
      </c>
      <c r="EF45" s="100">
        <f t="shared" si="146"/>
        <v>0</v>
      </c>
      <c r="EG45" s="97">
        <f t="shared" si="147"/>
        <v>0</v>
      </c>
      <c r="EH45" s="5">
        <f t="shared" si="148"/>
        <v>1</v>
      </c>
      <c r="EI45" s="99">
        <f t="shared" si="149"/>
        <v>0.12959999999999999</v>
      </c>
      <c r="EJ45" s="5">
        <f t="shared" si="150"/>
        <v>3</v>
      </c>
      <c r="EK45" s="99">
        <f t="shared" si="151"/>
        <v>0.6</v>
      </c>
      <c r="EL45" s="100">
        <f t="shared" si="152"/>
        <v>0</v>
      </c>
      <c r="EM45" s="100">
        <f t="shared" si="153"/>
        <v>0</v>
      </c>
      <c r="EN45" s="97">
        <f t="shared" si="154"/>
        <v>0</v>
      </c>
      <c r="EO45" s="5">
        <f t="shared" si="155"/>
        <v>1</v>
      </c>
      <c r="EP45" s="99">
        <f t="shared" si="156"/>
        <v>0.12959999999999999</v>
      </c>
      <c r="EQ45" s="5">
        <f t="shared" si="157"/>
        <v>3</v>
      </c>
      <c r="ER45" s="99">
        <f t="shared" si="158"/>
        <v>0.6</v>
      </c>
      <c r="ES45" s="100">
        <f t="shared" si="159"/>
        <v>0</v>
      </c>
      <c r="ET45" s="100">
        <f t="shared" si="160"/>
        <v>0</v>
      </c>
      <c r="EU45" s="97">
        <f t="shared" si="161"/>
        <v>0</v>
      </c>
      <c r="EV45" s="5">
        <f t="shared" si="162"/>
        <v>1</v>
      </c>
      <c r="EW45" s="99">
        <f t="shared" si="163"/>
        <v>0.12959999999999999</v>
      </c>
      <c r="EX45" s="5">
        <f t="shared" si="164"/>
        <v>3</v>
      </c>
      <c r="EY45" s="99">
        <f t="shared" si="165"/>
        <v>0.6</v>
      </c>
      <c r="EZ45" s="100">
        <f t="shared" si="166"/>
        <v>0</v>
      </c>
      <c r="FA45" s="100">
        <f t="shared" si="167"/>
        <v>0</v>
      </c>
      <c r="FB45" s="97">
        <f t="shared" si="168"/>
        <v>0</v>
      </c>
      <c r="FC45" s="5">
        <f t="shared" si="169"/>
        <v>1</v>
      </c>
      <c r="FD45" s="99">
        <f t="shared" si="170"/>
        <v>0.12959999999999999</v>
      </c>
      <c r="FE45" s="5">
        <f t="shared" si="171"/>
        <v>3</v>
      </c>
      <c r="FF45" s="99">
        <f t="shared" si="172"/>
        <v>0.6</v>
      </c>
      <c r="FG45" s="100">
        <f t="shared" si="173"/>
        <v>0</v>
      </c>
      <c r="FH45" s="100">
        <f t="shared" si="174"/>
        <v>0</v>
      </c>
      <c r="FI45" s="97">
        <f t="shared" si="175"/>
        <v>0</v>
      </c>
      <c r="FJ45" s="5">
        <f t="shared" si="176"/>
        <v>1</v>
      </c>
      <c r="FK45" s="99">
        <f t="shared" si="177"/>
        <v>0.12959999999999999</v>
      </c>
      <c r="FL45" s="5">
        <f t="shared" si="178"/>
        <v>3</v>
      </c>
      <c r="FM45" s="99">
        <f t="shared" si="179"/>
        <v>0.6</v>
      </c>
      <c r="FN45" s="100">
        <f t="shared" si="180"/>
        <v>0</v>
      </c>
      <c r="FO45" s="100">
        <f t="shared" si="181"/>
        <v>0</v>
      </c>
      <c r="FP45" s="97">
        <f t="shared" si="182"/>
        <v>0</v>
      </c>
      <c r="FQ45" s="5">
        <f t="shared" si="183"/>
        <v>1</v>
      </c>
      <c r="FR45" s="99">
        <f t="shared" si="184"/>
        <v>0.12959999999999999</v>
      </c>
      <c r="FS45" s="5">
        <f t="shared" si="185"/>
        <v>3</v>
      </c>
      <c r="FT45" s="99">
        <f t="shared" si="186"/>
        <v>0.6</v>
      </c>
      <c r="FU45" s="100">
        <f t="shared" si="187"/>
        <v>0</v>
      </c>
      <c r="FV45" s="100">
        <f t="shared" si="188"/>
        <v>0</v>
      </c>
      <c r="FW45" s="97">
        <f t="shared" si="189"/>
        <v>0</v>
      </c>
      <c r="FX45" s="5">
        <f t="shared" si="190"/>
        <v>1</v>
      </c>
      <c r="FY45" s="99">
        <f t="shared" si="191"/>
        <v>0.12959999999999999</v>
      </c>
      <c r="FZ45" s="5">
        <f t="shared" si="192"/>
        <v>3</v>
      </c>
      <c r="GA45" s="99">
        <f t="shared" si="193"/>
        <v>0.6</v>
      </c>
      <c r="GB45" s="100">
        <f t="shared" si="194"/>
        <v>0</v>
      </c>
      <c r="GC45" s="100">
        <f t="shared" si="195"/>
        <v>0</v>
      </c>
      <c r="GD45" s="97">
        <f t="shared" si="196"/>
        <v>0</v>
      </c>
      <c r="GE45" s="5">
        <f t="shared" si="197"/>
        <v>1</v>
      </c>
      <c r="GF45" s="99">
        <f t="shared" si="198"/>
        <v>0.12959999999999999</v>
      </c>
      <c r="GG45" s="5">
        <f t="shared" si="199"/>
        <v>3</v>
      </c>
      <c r="GH45" s="99">
        <f t="shared" si="200"/>
        <v>0.6</v>
      </c>
      <c r="GI45" s="99">
        <f t="shared" si="201"/>
        <v>0.6</v>
      </c>
    </row>
    <row r="46" spans="1:191" ht="37.5" customHeight="1">
      <c r="A46" s="82">
        <v>38</v>
      </c>
      <c r="B46" s="85" t="s">
        <v>67</v>
      </c>
      <c r="C46" s="85" t="s">
        <v>800</v>
      </c>
      <c r="D46" s="193" t="s">
        <v>280</v>
      </c>
      <c r="E46" s="85" t="s">
        <v>631</v>
      </c>
      <c r="F46" s="124" t="s">
        <v>282</v>
      </c>
      <c r="G46" s="85" t="s">
        <v>758</v>
      </c>
      <c r="H46" s="85" t="s">
        <v>330</v>
      </c>
      <c r="I46" s="86" t="s">
        <v>298</v>
      </c>
      <c r="J46" s="86" t="s">
        <v>69</v>
      </c>
      <c r="K46" s="86" t="s">
        <v>286</v>
      </c>
      <c r="L46" s="86" t="s">
        <v>286</v>
      </c>
      <c r="M46" s="86" t="s">
        <v>286</v>
      </c>
      <c r="N46" s="86" t="s">
        <v>286</v>
      </c>
      <c r="O46" s="86" t="s">
        <v>286</v>
      </c>
      <c r="P46" s="86" t="s">
        <v>286</v>
      </c>
      <c r="Q46" s="86" t="s">
        <v>286</v>
      </c>
      <c r="R46" s="86" t="s">
        <v>286</v>
      </c>
      <c r="S46" s="86" t="s">
        <v>69</v>
      </c>
      <c r="T46" s="86" t="s">
        <v>286</v>
      </c>
      <c r="U46" s="86" t="s">
        <v>69</v>
      </c>
      <c r="V46" s="86" t="s">
        <v>286</v>
      </c>
      <c r="W46" s="86" t="s">
        <v>286</v>
      </c>
      <c r="X46" s="86" t="s">
        <v>286</v>
      </c>
      <c r="Y46" s="86" t="s">
        <v>286</v>
      </c>
      <c r="Z46" s="86" t="s">
        <v>286</v>
      </c>
      <c r="AA46" s="86" t="s">
        <v>286</v>
      </c>
      <c r="AB46" s="86" t="s">
        <v>286</v>
      </c>
      <c r="AC46" s="88" t="str">
        <f t="shared" si="102"/>
        <v>1 - Muy Baja</v>
      </c>
      <c r="AD46" s="89">
        <f t="shared" si="103"/>
        <v>0.2</v>
      </c>
      <c r="AE46" s="88" t="str">
        <f t="shared" si="202"/>
        <v>3 - Moderado</v>
      </c>
      <c r="AF46" s="89">
        <f t="shared" si="104"/>
        <v>0.6</v>
      </c>
      <c r="AG46" s="82" t="str">
        <f t="shared" si="105"/>
        <v>BAJO</v>
      </c>
      <c r="AH46" s="89">
        <f t="shared" si="106"/>
        <v>0.12</v>
      </c>
      <c r="AI46" s="85" t="s">
        <v>801</v>
      </c>
      <c r="AJ46" s="85" t="s">
        <v>711</v>
      </c>
      <c r="AK46" s="85" t="s">
        <v>725</v>
      </c>
      <c r="AL46" s="85" t="s">
        <v>725</v>
      </c>
      <c r="AM46" s="47" t="s">
        <v>291</v>
      </c>
      <c r="AN46" s="91" t="s">
        <v>292</v>
      </c>
      <c r="AO46" s="91" t="s">
        <v>293</v>
      </c>
      <c r="AP46" s="47" t="s">
        <v>294</v>
      </c>
      <c r="AQ46" s="47" t="s">
        <v>291</v>
      </c>
      <c r="AR46" s="91" t="s">
        <v>292</v>
      </c>
      <c r="AS46" s="91" t="s">
        <v>293</v>
      </c>
      <c r="AT46" s="47" t="s">
        <v>294</v>
      </c>
      <c r="AU46" s="47" t="s">
        <v>291</v>
      </c>
      <c r="AV46" s="91" t="s">
        <v>292</v>
      </c>
      <c r="AW46" s="91" t="s">
        <v>293</v>
      </c>
      <c r="AX46" s="47" t="s">
        <v>294</v>
      </c>
      <c r="AY46" s="47" t="s">
        <v>291</v>
      </c>
      <c r="AZ46" s="91" t="s">
        <v>292</v>
      </c>
      <c r="BA46" s="91" t="s">
        <v>293</v>
      </c>
      <c r="BB46" s="47" t="s">
        <v>294</v>
      </c>
      <c r="BC46" s="47" t="s">
        <v>291</v>
      </c>
      <c r="BD46" s="91" t="s">
        <v>292</v>
      </c>
      <c r="BE46" s="91" t="s">
        <v>293</v>
      </c>
      <c r="BF46" s="47" t="s">
        <v>294</v>
      </c>
      <c r="BG46" s="47"/>
      <c r="BH46" s="91"/>
      <c r="BI46" s="91"/>
      <c r="BJ46" s="47"/>
      <c r="BK46" s="47"/>
      <c r="BL46" s="91"/>
      <c r="BM46" s="91"/>
      <c r="BN46" s="47"/>
      <c r="BO46" s="47"/>
      <c r="BP46" s="91"/>
      <c r="BQ46" s="91"/>
      <c r="BR46" s="47"/>
      <c r="BS46" s="47"/>
      <c r="BT46" s="91"/>
      <c r="BU46" s="91"/>
      <c r="BV46" s="47"/>
      <c r="BW46" s="47"/>
      <c r="BX46" s="91"/>
      <c r="BY46" s="91"/>
      <c r="BZ46" s="47"/>
      <c r="CA46" s="47"/>
      <c r="CB46" s="91"/>
      <c r="CC46" s="91"/>
      <c r="CD46" s="47"/>
      <c r="CE46" s="47"/>
      <c r="CF46" s="91"/>
      <c r="CG46" s="91"/>
      <c r="CH46" s="47"/>
      <c r="CI46" s="91"/>
      <c r="CJ46" s="91"/>
      <c r="CK46" s="47"/>
      <c r="CL46" s="92" t="str">
        <f t="shared" si="107"/>
        <v>1 - Muy Baja</v>
      </c>
      <c r="CM46" s="93">
        <f t="shared" si="108"/>
        <v>0.12</v>
      </c>
      <c r="CN46" s="92" t="str">
        <f t="shared" si="109"/>
        <v>3 - Moderado</v>
      </c>
      <c r="CO46" s="93">
        <f t="shared" si="110"/>
        <v>0.36</v>
      </c>
      <c r="CP46" s="94" t="str">
        <f t="shared" si="203"/>
        <v>BAJO</v>
      </c>
      <c r="CQ46" s="89">
        <f t="shared" si="111"/>
        <v>4.3199999999999995E-2</v>
      </c>
      <c r="CR46" s="194" t="s">
        <v>722</v>
      </c>
      <c r="CS46" s="94">
        <f t="shared" si="112"/>
        <v>0.1</v>
      </c>
      <c r="CT46" s="47"/>
      <c r="CU46" s="47" t="s">
        <v>714</v>
      </c>
      <c r="CV46" s="4" t="s">
        <v>715</v>
      </c>
      <c r="CW46" s="96"/>
      <c r="CX46" s="97">
        <f t="shared" si="113"/>
        <v>3</v>
      </c>
      <c r="CY46" s="98">
        <f t="shared" si="114"/>
        <v>3</v>
      </c>
      <c r="CZ46" s="97" t="str">
        <f t="shared" si="115"/>
        <v>Moderado</v>
      </c>
      <c r="DA46" s="99">
        <f t="shared" si="116"/>
        <v>0.6</v>
      </c>
      <c r="DB46" s="100">
        <f t="shared" si="117"/>
        <v>0.15</v>
      </c>
      <c r="DC46" s="100">
        <f t="shared" si="118"/>
        <v>0.25</v>
      </c>
      <c r="DD46" s="97">
        <f t="shared" si="119"/>
        <v>0.4</v>
      </c>
      <c r="DE46" s="5">
        <f t="shared" si="120"/>
        <v>1</v>
      </c>
      <c r="DF46" s="99">
        <f t="shared" si="121"/>
        <v>0.12</v>
      </c>
      <c r="DG46" s="5">
        <f t="shared" si="122"/>
        <v>3</v>
      </c>
      <c r="DH46" s="5"/>
      <c r="DI46" s="99">
        <f t="shared" si="123"/>
        <v>0.6</v>
      </c>
      <c r="DJ46" s="100">
        <f t="shared" si="124"/>
        <v>0.15</v>
      </c>
      <c r="DK46" s="100">
        <f t="shared" si="125"/>
        <v>0.25</v>
      </c>
      <c r="DL46" s="97">
        <f t="shared" si="126"/>
        <v>0.4</v>
      </c>
      <c r="DM46" s="5">
        <f t="shared" si="127"/>
        <v>1</v>
      </c>
      <c r="DN46" s="99">
        <f t="shared" si="128"/>
        <v>7.1999999999999995E-2</v>
      </c>
      <c r="DO46" s="5">
        <f t="shared" si="129"/>
        <v>3</v>
      </c>
      <c r="DP46" s="99">
        <f t="shared" si="130"/>
        <v>0.6</v>
      </c>
      <c r="DQ46" s="100">
        <f t="shared" si="131"/>
        <v>0.15</v>
      </c>
      <c r="DR46" s="100">
        <f t="shared" si="132"/>
        <v>0.25</v>
      </c>
      <c r="DS46" s="97">
        <f t="shared" si="133"/>
        <v>0.4</v>
      </c>
      <c r="DT46" s="5">
        <f t="shared" si="134"/>
        <v>1</v>
      </c>
      <c r="DU46" s="99">
        <f t="shared" si="135"/>
        <v>4.3199999999999995E-2</v>
      </c>
      <c r="DV46" s="5">
        <f t="shared" si="136"/>
        <v>3</v>
      </c>
      <c r="DW46" s="99">
        <f t="shared" si="137"/>
        <v>0.6</v>
      </c>
      <c r="DX46" s="100">
        <f t="shared" si="138"/>
        <v>0.15</v>
      </c>
      <c r="DY46" s="100">
        <f t="shared" si="139"/>
        <v>0.25</v>
      </c>
      <c r="DZ46" s="97">
        <f t="shared" si="140"/>
        <v>0.4</v>
      </c>
      <c r="EA46" s="5">
        <f t="shared" si="141"/>
        <v>1</v>
      </c>
      <c r="EB46" s="99">
        <f t="shared" si="142"/>
        <v>2.5919999999999995E-2</v>
      </c>
      <c r="EC46" s="5">
        <f t="shared" si="143"/>
        <v>3</v>
      </c>
      <c r="ED46" s="99">
        <f t="shared" si="144"/>
        <v>0.6</v>
      </c>
      <c r="EE46" s="100">
        <f t="shared" si="145"/>
        <v>0.15</v>
      </c>
      <c r="EF46" s="100">
        <f t="shared" si="146"/>
        <v>0.25</v>
      </c>
      <c r="EG46" s="97">
        <f t="shared" si="147"/>
        <v>0.4</v>
      </c>
      <c r="EH46" s="5">
        <f t="shared" si="148"/>
        <v>1</v>
      </c>
      <c r="EI46" s="99">
        <f t="shared" si="149"/>
        <v>1.5551999999999996E-2</v>
      </c>
      <c r="EJ46" s="5">
        <f t="shared" si="150"/>
        <v>3</v>
      </c>
      <c r="EK46" s="99">
        <f t="shared" si="151"/>
        <v>0.6</v>
      </c>
      <c r="EL46" s="100">
        <f t="shared" si="152"/>
        <v>0</v>
      </c>
      <c r="EM46" s="100">
        <f t="shared" si="153"/>
        <v>0</v>
      </c>
      <c r="EN46" s="97">
        <f t="shared" si="154"/>
        <v>0</v>
      </c>
      <c r="EO46" s="5">
        <f t="shared" si="155"/>
        <v>1</v>
      </c>
      <c r="EP46" s="99">
        <f t="shared" si="156"/>
        <v>1.5551999999999996E-2</v>
      </c>
      <c r="EQ46" s="5">
        <f t="shared" si="157"/>
        <v>3</v>
      </c>
      <c r="ER46" s="99">
        <f t="shared" si="158"/>
        <v>0.6</v>
      </c>
      <c r="ES46" s="100">
        <f t="shared" si="159"/>
        <v>0</v>
      </c>
      <c r="ET46" s="100">
        <f t="shared" si="160"/>
        <v>0</v>
      </c>
      <c r="EU46" s="97">
        <f t="shared" si="161"/>
        <v>0</v>
      </c>
      <c r="EV46" s="5">
        <f t="shared" si="162"/>
        <v>1</v>
      </c>
      <c r="EW46" s="99">
        <f t="shared" si="163"/>
        <v>1.5551999999999996E-2</v>
      </c>
      <c r="EX46" s="5">
        <f t="shared" si="164"/>
        <v>3</v>
      </c>
      <c r="EY46" s="99">
        <f t="shared" si="165"/>
        <v>0.6</v>
      </c>
      <c r="EZ46" s="100">
        <f t="shared" si="166"/>
        <v>0</v>
      </c>
      <c r="FA46" s="100">
        <f t="shared" si="167"/>
        <v>0</v>
      </c>
      <c r="FB46" s="97">
        <f t="shared" si="168"/>
        <v>0</v>
      </c>
      <c r="FC46" s="5">
        <f t="shared" si="169"/>
        <v>1</v>
      </c>
      <c r="FD46" s="99">
        <f t="shared" si="170"/>
        <v>1.5551999999999996E-2</v>
      </c>
      <c r="FE46" s="5">
        <f t="shared" si="171"/>
        <v>3</v>
      </c>
      <c r="FF46" s="99">
        <f t="shared" si="172"/>
        <v>0.6</v>
      </c>
      <c r="FG46" s="100">
        <f t="shared" si="173"/>
        <v>0</v>
      </c>
      <c r="FH46" s="100">
        <f t="shared" si="174"/>
        <v>0</v>
      </c>
      <c r="FI46" s="97">
        <f t="shared" si="175"/>
        <v>0</v>
      </c>
      <c r="FJ46" s="5">
        <f t="shared" si="176"/>
        <v>1</v>
      </c>
      <c r="FK46" s="99">
        <f t="shared" si="177"/>
        <v>1.5551999999999996E-2</v>
      </c>
      <c r="FL46" s="5">
        <f t="shared" si="178"/>
        <v>3</v>
      </c>
      <c r="FM46" s="99">
        <f t="shared" si="179"/>
        <v>0.6</v>
      </c>
      <c r="FN46" s="100">
        <f t="shared" si="180"/>
        <v>0</v>
      </c>
      <c r="FO46" s="100">
        <f t="shared" si="181"/>
        <v>0</v>
      </c>
      <c r="FP46" s="97">
        <f t="shared" si="182"/>
        <v>0</v>
      </c>
      <c r="FQ46" s="5">
        <f t="shared" si="183"/>
        <v>1</v>
      </c>
      <c r="FR46" s="99">
        <f t="shared" si="184"/>
        <v>1.5551999999999996E-2</v>
      </c>
      <c r="FS46" s="5">
        <f t="shared" si="185"/>
        <v>3</v>
      </c>
      <c r="FT46" s="99">
        <f t="shared" si="186"/>
        <v>0.6</v>
      </c>
      <c r="FU46" s="100">
        <f t="shared" si="187"/>
        <v>0</v>
      </c>
      <c r="FV46" s="100">
        <f t="shared" si="188"/>
        <v>0</v>
      </c>
      <c r="FW46" s="97">
        <f t="shared" si="189"/>
        <v>0</v>
      </c>
      <c r="FX46" s="5">
        <f t="shared" si="190"/>
        <v>1</v>
      </c>
      <c r="FY46" s="99">
        <f t="shared" si="191"/>
        <v>1.5551999999999996E-2</v>
      </c>
      <c r="FZ46" s="5">
        <f t="shared" si="192"/>
        <v>3</v>
      </c>
      <c r="GA46" s="99">
        <f t="shared" si="193"/>
        <v>0.6</v>
      </c>
      <c r="GB46" s="100">
        <f t="shared" si="194"/>
        <v>0</v>
      </c>
      <c r="GC46" s="100">
        <f t="shared" si="195"/>
        <v>0</v>
      </c>
      <c r="GD46" s="97">
        <f t="shared" si="196"/>
        <v>0</v>
      </c>
      <c r="GE46" s="5">
        <f t="shared" si="197"/>
        <v>1</v>
      </c>
      <c r="GF46" s="99">
        <f t="shared" si="198"/>
        <v>1.5551999999999996E-2</v>
      </c>
      <c r="GG46" s="5">
        <f t="shared" si="199"/>
        <v>3</v>
      </c>
      <c r="GH46" s="99">
        <f t="shared" si="200"/>
        <v>0.6</v>
      </c>
      <c r="GI46" s="99">
        <f t="shared" si="201"/>
        <v>0.6</v>
      </c>
    </row>
    <row r="47" spans="1:191" ht="37.5" customHeight="1">
      <c r="A47" s="82">
        <v>39</v>
      </c>
      <c r="B47" s="85" t="s">
        <v>67</v>
      </c>
      <c r="C47" s="85" t="s">
        <v>802</v>
      </c>
      <c r="D47" s="193" t="s">
        <v>304</v>
      </c>
      <c r="E47" s="85" t="s">
        <v>328</v>
      </c>
      <c r="F47" s="124" t="s">
        <v>572</v>
      </c>
      <c r="G47" s="85" t="s">
        <v>758</v>
      </c>
      <c r="H47" s="85" t="s">
        <v>330</v>
      </c>
      <c r="I47" s="86" t="s">
        <v>298</v>
      </c>
      <c r="J47" s="86" t="s">
        <v>69</v>
      </c>
      <c r="K47" s="86" t="s">
        <v>286</v>
      </c>
      <c r="L47" s="86" t="s">
        <v>286</v>
      </c>
      <c r="M47" s="86" t="s">
        <v>286</v>
      </c>
      <c r="N47" s="86" t="s">
        <v>286</v>
      </c>
      <c r="O47" s="86" t="s">
        <v>286</v>
      </c>
      <c r="P47" s="86" t="s">
        <v>286</v>
      </c>
      <c r="Q47" s="86" t="s">
        <v>286</v>
      </c>
      <c r="R47" s="86" t="s">
        <v>286</v>
      </c>
      <c r="S47" s="86" t="s">
        <v>69</v>
      </c>
      <c r="T47" s="86" t="s">
        <v>286</v>
      </c>
      <c r="U47" s="86" t="s">
        <v>69</v>
      </c>
      <c r="V47" s="86" t="s">
        <v>286</v>
      </c>
      <c r="W47" s="86" t="s">
        <v>286</v>
      </c>
      <c r="X47" s="86" t="s">
        <v>286</v>
      </c>
      <c r="Y47" s="86" t="s">
        <v>286</v>
      </c>
      <c r="Z47" s="86" t="s">
        <v>286</v>
      </c>
      <c r="AA47" s="86" t="s">
        <v>286</v>
      </c>
      <c r="AB47" s="86" t="s">
        <v>286</v>
      </c>
      <c r="AC47" s="88" t="str">
        <f t="shared" si="102"/>
        <v>1 - Muy Baja</v>
      </c>
      <c r="AD47" s="89">
        <f t="shared" si="103"/>
        <v>0.2</v>
      </c>
      <c r="AE47" s="88" t="str">
        <f t="shared" si="202"/>
        <v>3 - Moderado</v>
      </c>
      <c r="AF47" s="89">
        <f t="shared" si="104"/>
        <v>0.6</v>
      </c>
      <c r="AG47" s="82" t="str">
        <f t="shared" si="105"/>
        <v>BAJO</v>
      </c>
      <c r="AH47" s="89">
        <f t="shared" si="106"/>
        <v>0.12</v>
      </c>
      <c r="AI47" s="85" t="s">
        <v>803</v>
      </c>
      <c r="AJ47" s="85" t="s">
        <v>711</v>
      </c>
      <c r="AK47" s="85" t="s">
        <v>725</v>
      </c>
      <c r="AL47" s="85" t="s">
        <v>725</v>
      </c>
      <c r="AM47" s="47" t="s">
        <v>291</v>
      </c>
      <c r="AN47" s="91" t="s">
        <v>292</v>
      </c>
      <c r="AO47" s="91" t="s">
        <v>293</v>
      </c>
      <c r="AP47" s="47" t="s">
        <v>294</v>
      </c>
      <c r="AQ47" s="47" t="s">
        <v>291</v>
      </c>
      <c r="AR47" s="91" t="s">
        <v>292</v>
      </c>
      <c r="AS47" s="91" t="s">
        <v>293</v>
      </c>
      <c r="AT47" s="47" t="s">
        <v>294</v>
      </c>
      <c r="AU47" s="47" t="s">
        <v>291</v>
      </c>
      <c r="AV47" s="91" t="s">
        <v>292</v>
      </c>
      <c r="AW47" s="91" t="s">
        <v>293</v>
      </c>
      <c r="AX47" s="47" t="s">
        <v>294</v>
      </c>
      <c r="AY47" s="47" t="s">
        <v>291</v>
      </c>
      <c r="AZ47" s="91" t="s">
        <v>292</v>
      </c>
      <c r="BA47" s="91" t="s">
        <v>293</v>
      </c>
      <c r="BB47" s="47" t="s">
        <v>294</v>
      </c>
      <c r="BC47" s="47" t="s">
        <v>291</v>
      </c>
      <c r="BD47" s="91" t="s">
        <v>292</v>
      </c>
      <c r="BE47" s="91" t="s">
        <v>293</v>
      </c>
      <c r="BF47" s="47" t="s">
        <v>294</v>
      </c>
      <c r="BG47" s="47"/>
      <c r="BH47" s="91"/>
      <c r="BI47" s="91"/>
      <c r="BJ47" s="47"/>
      <c r="BK47" s="47"/>
      <c r="BL47" s="91"/>
      <c r="BM47" s="91"/>
      <c r="BN47" s="47"/>
      <c r="BO47" s="47"/>
      <c r="BP47" s="91"/>
      <c r="BQ47" s="91"/>
      <c r="BR47" s="47"/>
      <c r="BS47" s="47"/>
      <c r="BT47" s="91"/>
      <c r="BU47" s="91"/>
      <c r="BV47" s="47"/>
      <c r="BW47" s="47"/>
      <c r="BX47" s="91"/>
      <c r="BY47" s="91"/>
      <c r="BZ47" s="47"/>
      <c r="CA47" s="47"/>
      <c r="CB47" s="91"/>
      <c r="CC47" s="91"/>
      <c r="CD47" s="47"/>
      <c r="CE47" s="47"/>
      <c r="CF47" s="91"/>
      <c r="CG47" s="91"/>
      <c r="CH47" s="47"/>
      <c r="CI47" s="91"/>
      <c r="CJ47" s="91"/>
      <c r="CK47" s="47"/>
      <c r="CL47" s="92" t="str">
        <f t="shared" si="107"/>
        <v>1 - Muy Baja</v>
      </c>
      <c r="CM47" s="93">
        <f t="shared" si="108"/>
        <v>0.12</v>
      </c>
      <c r="CN47" s="92" t="str">
        <f t="shared" si="109"/>
        <v>3 - Moderado</v>
      </c>
      <c r="CO47" s="93">
        <f t="shared" si="110"/>
        <v>0.36</v>
      </c>
      <c r="CP47" s="94" t="str">
        <f t="shared" si="203"/>
        <v>BAJO</v>
      </c>
      <c r="CQ47" s="89">
        <f t="shared" si="111"/>
        <v>4.3199999999999995E-2</v>
      </c>
      <c r="CR47" s="194" t="s">
        <v>300</v>
      </c>
      <c r="CS47" s="94">
        <f t="shared" si="112"/>
        <v>0.1</v>
      </c>
      <c r="CT47" s="47"/>
      <c r="CU47" s="47" t="s">
        <v>714</v>
      </c>
      <c r="CV47" s="4" t="s">
        <v>715</v>
      </c>
      <c r="CW47" s="96"/>
      <c r="CX47" s="97">
        <f t="shared" si="113"/>
        <v>3</v>
      </c>
      <c r="CY47" s="98">
        <f t="shared" si="114"/>
        <v>3</v>
      </c>
      <c r="CZ47" s="97" t="str">
        <f t="shared" si="115"/>
        <v>Moderado</v>
      </c>
      <c r="DA47" s="99">
        <f t="shared" si="116"/>
        <v>0.6</v>
      </c>
      <c r="DB47" s="100">
        <f t="shared" si="117"/>
        <v>0.15</v>
      </c>
      <c r="DC47" s="100">
        <f t="shared" si="118"/>
        <v>0.25</v>
      </c>
      <c r="DD47" s="97">
        <f t="shared" si="119"/>
        <v>0.4</v>
      </c>
      <c r="DE47" s="5">
        <f t="shared" si="120"/>
        <v>1</v>
      </c>
      <c r="DF47" s="99">
        <f t="shared" si="121"/>
        <v>0.12</v>
      </c>
      <c r="DG47" s="5">
        <f t="shared" si="122"/>
        <v>3</v>
      </c>
      <c r="DH47" s="5"/>
      <c r="DI47" s="99">
        <f t="shared" si="123"/>
        <v>0.6</v>
      </c>
      <c r="DJ47" s="100">
        <f t="shared" si="124"/>
        <v>0.15</v>
      </c>
      <c r="DK47" s="100">
        <f t="shared" si="125"/>
        <v>0.25</v>
      </c>
      <c r="DL47" s="97">
        <f t="shared" si="126"/>
        <v>0.4</v>
      </c>
      <c r="DM47" s="5">
        <f t="shared" si="127"/>
        <v>1</v>
      </c>
      <c r="DN47" s="99">
        <f t="shared" si="128"/>
        <v>7.1999999999999995E-2</v>
      </c>
      <c r="DO47" s="5">
        <f t="shared" si="129"/>
        <v>3</v>
      </c>
      <c r="DP47" s="99">
        <f t="shared" si="130"/>
        <v>0.6</v>
      </c>
      <c r="DQ47" s="100">
        <f t="shared" si="131"/>
        <v>0.15</v>
      </c>
      <c r="DR47" s="100">
        <f t="shared" si="132"/>
        <v>0.25</v>
      </c>
      <c r="DS47" s="97">
        <f t="shared" si="133"/>
        <v>0.4</v>
      </c>
      <c r="DT47" s="5">
        <f t="shared" si="134"/>
        <v>1</v>
      </c>
      <c r="DU47" s="99">
        <f t="shared" si="135"/>
        <v>4.3199999999999995E-2</v>
      </c>
      <c r="DV47" s="5">
        <f t="shared" si="136"/>
        <v>3</v>
      </c>
      <c r="DW47" s="99">
        <f t="shared" si="137"/>
        <v>0.6</v>
      </c>
      <c r="DX47" s="100">
        <f t="shared" si="138"/>
        <v>0.15</v>
      </c>
      <c r="DY47" s="100">
        <f t="shared" si="139"/>
        <v>0.25</v>
      </c>
      <c r="DZ47" s="97">
        <f t="shared" si="140"/>
        <v>0.4</v>
      </c>
      <c r="EA47" s="5">
        <f t="shared" si="141"/>
        <v>1</v>
      </c>
      <c r="EB47" s="99">
        <f t="shared" si="142"/>
        <v>2.5919999999999995E-2</v>
      </c>
      <c r="EC47" s="5">
        <f t="shared" si="143"/>
        <v>3</v>
      </c>
      <c r="ED47" s="99">
        <f t="shared" si="144"/>
        <v>0.6</v>
      </c>
      <c r="EE47" s="100">
        <f t="shared" si="145"/>
        <v>0.15</v>
      </c>
      <c r="EF47" s="100">
        <f t="shared" si="146"/>
        <v>0.25</v>
      </c>
      <c r="EG47" s="97">
        <f t="shared" si="147"/>
        <v>0.4</v>
      </c>
      <c r="EH47" s="5">
        <f t="shared" si="148"/>
        <v>1</v>
      </c>
      <c r="EI47" s="99">
        <f t="shared" si="149"/>
        <v>1.5551999999999996E-2</v>
      </c>
      <c r="EJ47" s="5">
        <f t="shared" si="150"/>
        <v>3</v>
      </c>
      <c r="EK47" s="99">
        <f t="shared" si="151"/>
        <v>0.6</v>
      </c>
      <c r="EL47" s="100">
        <f t="shared" si="152"/>
        <v>0</v>
      </c>
      <c r="EM47" s="100">
        <f t="shared" si="153"/>
        <v>0</v>
      </c>
      <c r="EN47" s="97">
        <f t="shared" si="154"/>
        <v>0</v>
      </c>
      <c r="EO47" s="5">
        <f t="shared" si="155"/>
        <v>1</v>
      </c>
      <c r="EP47" s="99">
        <f t="shared" si="156"/>
        <v>1.5551999999999996E-2</v>
      </c>
      <c r="EQ47" s="5">
        <f t="shared" si="157"/>
        <v>3</v>
      </c>
      <c r="ER47" s="99">
        <f t="shared" si="158"/>
        <v>0.6</v>
      </c>
      <c r="ES47" s="100">
        <f t="shared" si="159"/>
        <v>0</v>
      </c>
      <c r="ET47" s="100">
        <f t="shared" si="160"/>
        <v>0</v>
      </c>
      <c r="EU47" s="97">
        <f t="shared" si="161"/>
        <v>0</v>
      </c>
      <c r="EV47" s="5">
        <f t="shared" si="162"/>
        <v>1</v>
      </c>
      <c r="EW47" s="99">
        <f t="shared" si="163"/>
        <v>1.5551999999999996E-2</v>
      </c>
      <c r="EX47" s="5">
        <f t="shared" si="164"/>
        <v>3</v>
      </c>
      <c r="EY47" s="99">
        <f t="shared" si="165"/>
        <v>0.6</v>
      </c>
      <c r="EZ47" s="100">
        <f t="shared" si="166"/>
        <v>0</v>
      </c>
      <c r="FA47" s="100">
        <f t="shared" si="167"/>
        <v>0</v>
      </c>
      <c r="FB47" s="97">
        <f t="shared" si="168"/>
        <v>0</v>
      </c>
      <c r="FC47" s="5">
        <f t="shared" si="169"/>
        <v>1</v>
      </c>
      <c r="FD47" s="99">
        <f t="shared" si="170"/>
        <v>1.5551999999999996E-2</v>
      </c>
      <c r="FE47" s="5">
        <f t="shared" si="171"/>
        <v>3</v>
      </c>
      <c r="FF47" s="99">
        <f t="shared" si="172"/>
        <v>0.6</v>
      </c>
      <c r="FG47" s="100">
        <f t="shared" si="173"/>
        <v>0</v>
      </c>
      <c r="FH47" s="100">
        <f t="shared" si="174"/>
        <v>0</v>
      </c>
      <c r="FI47" s="97">
        <f t="shared" si="175"/>
        <v>0</v>
      </c>
      <c r="FJ47" s="5">
        <f t="shared" si="176"/>
        <v>1</v>
      </c>
      <c r="FK47" s="99">
        <f t="shared" si="177"/>
        <v>1.5551999999999996E-2</v>
      </c>
      <c r="FL47" s="5">
        <f t="shared" si="178"/>
        <v>3</v>
      </c>
      <c r="FM47" s="99">
        <f t="shared" si="179"/>
        <v>0.6</v>
      </c>
      <c r="FN47" s="100">
        <f t="shared" si="180"/>
        <v>0</v>
      </c>
      <c r="FO47" s="100">
        <f t="shared" si="181"/>
        <v>0</v>
      </c>
      <c r="FP47" s="97">
        <f t="shared" si="182"/>
        <v>0</v>
      </c>
      <c r="FQ47" s="5">
        <f t="shared" si="183"/>
        <v>1</v>
      </c>
      <c r="FR47" s="99">
        <f t="shared" si="184"/>
        <v>1.5551999999999996E-2</v>
      </c>
      <c r="FS47" s="5">
        <f t="shared" si="185"/>
        <v>3</v>
      </c>
      <c r="FT47" s="99">
        <f t="shared" si="186"/>
        <v>0.6</v>
      </c>
      <c r="FU47" s="100">
        <f t="shared" si="187"/>
        <v>0</v>
      </c>
      <c r="FV47" s="100">
        <f t="shared" si="188"/>
        <v>0</v>
      </c>
      <c r="FW47" s="97">
        <f t="shared" si="189"/>
        <v>0</v>
      </c>
      <c r="FX47" s="5">
        <f t="shared" si="190"/>
        <v>1</v>
      </c>
      <c r="FY47" s="99">
        <f t="shared" si="191"/>
        <v>1.5551999999999996E-2</v>
      </c>
      <c r="FZ47" s="5">
        <f t="shared" si="192"/>
        <v>3</v>
      </c>
      <c r="GA47" s="99">
        <f t="shared" si="193"/>
        <v>0.6</v>
      </c>
      <c r="GB47" s="100">
        <f t="shared" si="194"/>
        <v>0</v>
      </c>
      <c r="GC47" s="100">
        <f t="shared" si="195"/>
        <v>0</v>
      </c>
      <c r="GD47" s="97">
        <f t="shared" si="196"/>
        <v>0</v>
      </c>
      <c r="GE47" s="5">
        <f t="shared" si="197"/>
        <v>1</v>
      </c>
      <c r="GF47" s="99">
        <f t="shared" si="198"/>
        <v>1.5551999999999996E-2</v>
      </c>
      <c r="GG47" s="5">
        <f t="shared" si="199"/>
        <v>3</v>
      </c>
      <c r="GH47" s="99">
        <f t="shared" si="200"/>
        <v>0.6</v>
      </c>
      <c r="GI47" s="99">
        <f t="shared" si="201"/>
        <v>0.6</v>
      </c>
    </row>
    <row r="48" spans="1:191" ht="37.5" customHeight="1">
      <c r="A48" s="82">
        <v>40</v>
      </c>
      <c r="B48" s="85" t="s">
        <v>67</v>
      </c>
      <c r="C48" s="85" t="s">
        <v>804</v>
      </c>
      <c r="D48" s="193" t="s">
        <v>280</v>
      </c>
      <c r="E48" s="85" t="s">
        <v>631</v>
      </c>
      <c r="F48" s="124" t="s">
        <v>282</v>
      </c>
      <c r="G48" s="85" t="s">
        <v>283</v>
      </c>
      <c r="H48" s="85" t="s">
        <v>330</v>
      </c>
      <c r="I48" s="86" t="s">
        <v>298</v>
      </c>
      <c r="J48" s="86" t="s">
        <v>69</v>
      </c>
      <c r="K48" s="86" t="s">
        <v>286</v>
      </c>
      <c r="L48" s="86" t="s">
        <v>286</v>
      </c>
      <c r="M48" s="86" t="s">
        <v>286</v>
      </c>
      <c r="N48" s="86" t="s">
        <v>286</v>
      </c>
      <c r="O48" s="86" t="s">
        <v>286</v>
      </c>
      <c r="P48" s="86" t="s">
        <v>286</v>
      </c>
      <c r="Q48" s="86" t="s">
        <v>286</v>
      </c>
      <c r="R48" s="86" t="s">
        <v>286</v>
      </c>
      <c r="S48" s="86" t="s">
        <v>69</v>
      </c>
      <c r="T48" s="86" t="s">
        <v>286</v>
      </c>
      <c r="U48" s="86" t="s">
        <v>69</v>
      </c>
      <c r="V48" s="86" t="s">
        <v>286</v>
      </c>
      <c r="W48" s="86" t="s">
        <v>286</v>
      </c>
      <c r="X48" s="86" t="s">
        <v>286</v>
      </c>
      <c r="Y48" s="86" t="s">
        <v>286</v>
      </c>
      <c r="Z48" s="86" t="s">
        <v>286</v>
      </c>
      <c r="AA48" s="86" t="s">
        <v>286</v>
      </c>
      <c r="AB48" s="86" t="s">
        <v>286</v>
      </c>
      <c r="AC48" s="88" t="str">
        <f t="shared" si="102"/>
        <v>1 - Muy Baja</v>
      </c>
      <c r="AD48" s="89">
        <f t="shared" si="103"/>
        <v>0.2</v>
      </c>
      <c r="AE48" s="88" t="str">
        <f t="shared" si="202"/>
        <v>3 - Moderado</v>
      </c>
      <c r="AF48" s="89">
        <f t="shared" si="104"/>
        <v>0.6</v>
      </c>
      <c r="AG48" s="82" t="str">
        <f t="shared" si="105"/>
        <v>BAJO</v>
      </c>
      <c r="AH48" s="89">
        <f t="shared" si="106"/>
        <v>0.12</v>
      </c>
      <c r="AI48" s="85" t="s">
        <v>805</v>
      </c>
      <c r="AJ48" s="85" t="s">
        <v>711</v>
      </c>
      <c r="AK48" s="85" t="s">
        <v>732</v>
      </c>
      <c r="AL48" s="85" t="s">
        <v>732</v>
      </c>
      <c r="AM48" s="47" t="s">
        <v>291</v>
      </c>
      <c r="AN48" s="91" t="s">
        <v>292</v>
      </c>
      <c r="AO48" s="91" t="s">
        <v>293</v>
      </c>
      <c r="AP48" s="47" t="s">
        <v>294</v>
      </c>
      <c r="AQ48" s="47" t="s">
        <v>291</v>
      </c>
      <c r="AR48" s="91" t="s">
        <v>292</v>
      </c>
      <c r="AS48" s="91" t="s">
        <v>293</v>
      </c>
      <c r="AT48" s="47" t="s">
        <v>294</v>
      </c>
      <c r="AU48" s="47" t="s">
        <v>291</v>
      </c>
      <c r="AV48" s="91" t="s">
        <v>292</v>
      </c>
      <c r="AW48" s="91" t="s">
        <v>293</v>
      </c>
      <c r="AX48" s="47" t="s">
        <v>294</v>
      </c>
      <c r="AY48" s="47" t="s">
        <v>291</v>
      </c>
      <c r="AZ48" s="91" t="s">
        <v>292</v>
      </c>
      <c r="BA48" s="91" t="s">
        <v>293</v>
      </c>
      <c r="BB48" s="47" t="s">
        <v>294</v>
      </c>
      <c r="BC48" s="47"/>
      <c r="BD48" s="91"/>
      <c r="BE48" s="91"/>
      <c r="BF48" s="47"/>
      <c r="BG48" s="47"/>
      <c r="BH48" s="91"/>
      <c r="BI48" s="91"/>
      <c r="BJ48" s="47"/>
      <c r="BK48" s="47"/>
      <c r="BL48" s="91"/>
      <c r="BM48" s="91"/>
      <c r="BN48" s="47"/>
      <c r="BO48" s="47"/>
      <c r="BP48" s="91"/>
      <c r="BQ48" s="91"/>
      <c r="BR48" s="47"/>
      <c r="BS48" s="47"/>
      <c r="BT48" s="91"/>
      <c r="BU48" s="91"/>
      <c r="BV48" s="47"/>
      <c r="BW48" s="47"/>
      <c r="BX48" s="91"/>
      <c r="BY48" s="91"/>
      <c r="BZ48" s="47"/>
      <c r="CA48" s="47"/>
      <c r="CB48" s="91"/>
      <c r="CC48" s="91"/>
      <c r="CD48" s="47"/>
      <c r="CE48" s="47"/>
      <c r="CF48" s="91"/>
      <c r="CG48" s="91"/>
      <c r="CH48" s="47"/>
      <c r="CI48" s="91"/>
      <c r="CJ48" s="91"/>
      <c r="CK48" s="47"/>
      <c r="CL48" s="92" t="str">
        <f t="shared" si="107"/>
        <v>1 - Muy Baja</v>
      </c>
      <c r="CM48" s="93">
        <f t="shared" si="108"/>
        <v>0.12</v>
      </c>
      <c r="CN48" s="92" t="str">
        <f t="shared" si="109"/>
        <v>3 - Moderado</v>
      </c>
      <c r="CO48" s="93">
        <f t="shared" si="110"/>
        <v>0.36</v>
      </c>
      <c r="CP48" s="94" t="str">
        <f t="shared" si="203"/>
        <v>BAJO</v>
      </c>
      <c r="CQ48" s="89">
        <f t="shared" si="111"/>
        <v>4.3199999999999995E-2</v>
      </c>
      <c r="CR48" s="194" t="s">
        <v>722</v>
      </c>
      <c r="CS48" s="94">
        <f t="shared" si="112"/>
        <v>0.1</v>
      </c>
      <c r="CT48" s="47"/>
      <c r="CU48" s="47" t="s">
        <v>714</v>
      </c>
      <c r="CV48" s="4" t="s">
        <v>715</v>
      </c>
      <c r="CW48" s="96"/>
      <c r="CX48" s="97">
        <f t="shared" si="113"/>
        <v>3</v>
      </c>
      <c r="CY48" s="98">
        <f t="shared" si="114"/>
        <v>3</v>
      </c>
      <c r="CZ48" s="97" t="str">
        <f t="shared" si="115"/>
        <v>Moderado</v>
      </c>
      <c r="DA48" s="99">
        <f t="shared" si="116"/>
        <v>0.6</v>
      </c>
      <c r="DB48" s="100">
        <f t="shared" si="117"/>
        <v>0.15</v>
      </c>
      <c r="DC48" s="100">
        <f t="shared" si="118"/>
        <v>0.25</v>
      </c>
      <c r="DD48" s="97">
        <f t="shared" si="119"/>
        <v>0.4</v>
      </c>
      <c r="DE48" s="5">
        <f t="shared" si="120"/>
        <v>1</v>
      </c>
      <c r="DF48" s="99">
        <f t="shared" si="121"/>
        <v>0.12</v>
      </c>
      <c r="DG48" s="5">
        <f t="shared" si="122"/>
        <v>3</v>
      </c>
      <c r="DH48" s="5"/>
      <c r="DI48" s="99">
        <f t="shared" si="123"/>
        <v>0.6</v>
      </c>
      <c r="DJ48" s="100">
        <f t="shared" si="124"/>
        <v>0.15</v>
      </c>
      <c r="DK48" s="100">
        <f t="shared" si="125"/>
        <v>0.25</v>
      </c>
      <c r="DL48" s="97">
        <f t="shared" si="126"/>
        <v>0.4</v>
      </c>
      <c r="DM48" s="5">
        <f t="shared" si="127"/>
        <v>1</v>
      </c>
      <c r="DN48" s="99">
        <f t="shared" si="128"/>
        <v>7.1999999999999995E-2</v>
      </c>
      <c r="DO48" s="5">
        <f t="shared" si="129"/>
        <v>3</v>
      </c>
      <c r="DP48" s="99">
        <f t="shared" si="130"/>
        <v>0.6</v>
      </c>
      <c r="DQ48" s="100">
        <f t="shared" si="131"/>
        <v>0.15</v>
      </c>
      <c r="DR48" s="100">
        <f t="shared" si="132"/>
        <v>0.25</v>
      </c>
      <c r="DS48" s="97">
        <f t="shared" si="133"/>
        <v>0.4</v>
      </c>
      <c r="DT48" s="5">
        <f t="shared" si="134"/>
        <v>1</v>
      </c>
      <c r="DU48" s="99">
        <f t="shared" si="135"/>
        <v>4.3199999999999995E-2</v>
      </c>
      <c r="DV48" s="5">
        <f t="shared" si="136"/>
        <v>3</v>
      </c>
      <c r="DW48" s="99">
        <f t="shared" si="137"/>
        <v>0.6</v>
      </c>
      <c r="DX48" s="100">
        <f t="shared" si="138"/>
        <v>0.15</v>
      </c>
      <c r="DY48" s="100">
        <f t="shared" si="139"/>
        <v>0.25</v>
      </c>
      <c r="DZ48" s="97">
        <f t="shared" si="140"/>
        <v>0.4</v>
      </c>
      <c r="EA48" s="5">
        <f t="shared" si="141"/>
        <v>1</v>
      </c>
      <c r="EB48" s="99">
        <f t="shared" si="142"/>
        <v>2.5919999999999995E-2</v>
      </c>
      <c r="EC48" s="5">
        <f t="shared" si="143"/>
        <v>3</v>
      </c>
      <c r="ED48" s="99">
        <f t="shared" si="144"/>
        <v>0.6</v>
      </c>
      <c r="EE48" s="100">
        <f t="shared" si="145"/>
        <v>0</v>
      </c>
      <c r="EF48" s="100">
        <f t="shared" si="146"/>
        <v>0</v>
      </c>
      <c r="EG48" s="97">
        <f t="shared" si="147"/>
        <v>0</v>
      </c>
      <c r="EH48" s="5">
        <f t="shared" si="148"/>
        <v>1</v>
      </c>
      <c r="EI48" s="99">
        <f t="shared" si="149"/>
        <v>2.5919999999999995E-2</v>
      </c>
      <c r="EJ48" s="5">
        <f t="shared" si="150"/>
        <v>3</v>
      </c>
      <c r="EK48" s="99">
        <f t="shared" si="151"/>
        <v>0.6</v>
      </c>
      <c r="EL48" s="100">
        <f t="shared" si="152"/>
        <v>0</v>
      </c>
      <c r="EM48" s="100">
        <f t="shared" si="153"/>
        <v>0</v>
      </c>
      <c r="EN48" s="97">
        <f t="shared" si="154"/>
        <v>0</v>
      </c>
      <c r="EO48" s="5">
        <f t="shared" si="155"/>
        <v>1</v>
      </c>
      <c r="EP48" s="99">
        <f t="shared" si="156"/>
        <v>2.5919999999999995E-2</v>
      </c>
      <c r="EQ48" s="5">
        <f t="shared" si="157"/>
        <v>3</v>
      </c>
      <c r="ER48" s="99">
        <f t="shared" si="158"/>
        <v>0.6</v>
      </c>
      <c r="ES48" s="100">
        <f t="shared" si="159"/>
        <v>0</v>
      </c>
      <c r="ET48" s="100">
        <f t="shared" si="160"/>
        <v>0</v>
      </c>
      <c r="EU48" s="97">
        <f t="shared" si="161"/>
        <v>0</v>
      </c>
      <c r="EV48" s="5">
        <f t="shared" si="162"/>
        <v>1</v>
      </c>
      <c r="EW48" s="99">
        <f t="shared" si="163"/>
        <v>2.5919999999999995E-2</v>
      </c>
      <c r="EX48" s="5">
        <f t="shared" si="164"/>
        <v>3</v>
      </c>
      <c r="EY48" s="99">
        <f t="shared" si="165"/>
        <v>0.6</v>
      </c>
      <c r="EZ48" s="100">
        <f t="shared" si="166"/>
        <v>0</v>
      </c>
      <c r="FA48" s="100">
        <f t="shared" si="167"/>
        <v>0</v>
      </c>
      <c r="FB48" s="97">
        <f t="shared" si="168"/>
        <v>0</v>
      </c>
      <c r="FC48" s="5">
        <f t="shared" si="169"/>
        <v>1</v>
      </c>
      <c r="FD48" s="99">
        <f t="shared" si="170"/>
        <v>2.5919999999999995E-2</v>
      </c>
      <c r="FE48" s="5">
        <f t="shared" si="171"/>
        <v>3</v>
      </c>
      <c r="FF48" s="99">
        <f t="shared" si="172"/>
        <v>0.6</v>
      </c>
      <c r="FG48" s="100">
        <f t="shared" si="173"/>
        <v>0</v>
      </c>
      <c r="FH48" s="100">
        <f t="shared" si="174"/>
        <v>0</v>
      </c>
      <c r="FI48" s="97">
        <f t="shared" si="175"/>
        <v>0</v>
      </c>
      <c r="FJ48" s="5">
        <f t="shared" si="176"/>
        <v>1</v>
      </c>
      <c r="FK48" s="99">
        <f t="shared" si="177"/>
        <v>2.5919999999999995E-2</v>
      </c>
      <c r="FL48" s="5">
        <f t="shared" si="178"/>
        <v>3</v>
      </c>
      <c r="FM48" s="99">
        <f t="shared" si="179"/>
        <v>0.6</v>
      </c>
      <c r="FN48" s="100">
        <f t="shared" si="180"/>
        <v>0</v>
      </c>
      <c r="FO48" s="100">
        <f t="shared" si="181"/>
        <v>0</v>
      </c>
      <c r="FP48" s="97">
        <f t="shared" si="182"/>
        <v>0</v>
      </c>
      <c r="FQ48" s="5">
        <f t="shared" si="183"/>
        <v>1</v>
      </c>
      <c r="FR48" s="99">
        <f t="shared" si="184"/>
        <v>2.5919999999999995E-2</v>
      </c>
      <c r="FS48" s="5">
        <f t="shared" si="185"/>
        <v>3</v>
      </c>
      <c r="FT48" s="99">
        <f t="shared" si="186"/>
        <v>0.6</v>
      </c>
      <c r="FU48" s="100">
        <f t="shared" si="187"/>
        <v>0</v>
      </c>
      <c r="FV48" s="100">
        <f t="shared" si="188"/>
        <v>0</v>
      </c>
      <c r="FW48" s="97">
        <f t="shared" si="189"/>
        <v>0</v>
      </c>
      <c r="FX48" s="5">
        <f t="shared" si="190"/>
        <v>1</v>
      </c>
      <c r="FY48" s="99">
        <f t="shared" si="191"/>
        <v>2.5919999999999995E-2</v>
      </c>
      <c r="FZ48" s="5">
        <f t="shared" si="192"/>
        <v>3</v>
      </c>
      <c r="GA48" s="99">
        <f t="shared" si="193"/>
        <v>0.6</v>
      </c>
      <c r="GB48" s="100">
        <f t="shared" si="194"/>
        <v>0</v>
      </c>
      <c r="GC48" s="100">
        <f t="shared" si="195"/>
        <v>0</v>
      </c>
      <c r="GD48" s="97">
        <f t="shared" si="196"/>
        <v>0</v>
      </c>
      <c r="GE48" s="5">
        <f t="shared" si="197"/>
        <v>1</v>
      </c>
      <c r="GF48" s="99">
        <f t="shared" si="198"/>
        <v>2.5919999999999995E-2</v>
      </c>
      <c r="GG48" s="5">
        <f t="shared" si="199"/>
        <v>3</v>
      </c>
      <c r="GH48" s="99">
        <f t="shared" si="200"/>
        <v>0.6</v>
      </c>
      <c r="GI48" s="99">
        <f t="shared" si="201"/>
        <v>0.6</v>
      </c>
    </row>
    <row r="49" spans="1:191" ht="37.5" customHeight="1">
      <c r="A49" s="82">
        <v>41</v>
      </c>
      <c r="B49" s="85" t="s">
        <v>67</v>
      </c>
      <c r="C49" s="85" t="s">
        <v>806</v>
      </c>
      <c r="D49" s="193" t="s">
        <v>304</v>
      </c>
      <c r="E49" s="85" t="s">
        <v>328</v>
      </c>
      <c r="F49" s="124" t="s">
        <v>572</v>
      </c>
      <c r="G49" s="85" t="s">
        <v>283</v>
      </c>
      <c r="H49" s="85" t="s">
        <v>330</v>
      </c>
      <c r="I49" s="86" t="s">
        <v>298</v>
      </c>
      <c r="J49" s="86" t="s">
        <v>69</v>
      </c>
      <c r="K49" s="86" t="s">
        <v>286</v>
      </c>
      <c r="L49" s="86" t="s">
        <v>286</v>
      </c>
      <c r="M49" s="86" t="s">
        <v>286</v>
      </c>
      <c r="N49" s="86" t="s">
        <v>286</v>
      </c>
      <c r="O49" s="86" t="s">
        <v>286</v>
      </c>
      <c r="P49" s="86" t="s">
        <v>286</v>
      </c>
      <c r="Q49" s="86" t="s">
        <v>286</v>
      </c>
      <c r="R49" s="86" t="s">
        <v>286</v>
      </c>
      <c r="S49" s="86" t="s">
        <v>69</v>
      </c>
      <c r="T49" s="86" t="s">
        <v>286</v>
      </c>
      <c r="U49" s="86" t="s">
        <v>69</v>
      </c>
      <c r="V49" s="86" t="s">
        <v>286</v>
      </c>
      <c r="W49" s="86" t="s">
        <v>286</v>
      </c>
      <c r="X49" s="86" t="s">
        <v>286</v>
      </c>
      <c r="Y49" s="86" t="s">
        <v>286</v>
      </c>
      <c r="Z49" s="86" t="s">
        <v>286</v>
      </c>
      <c r="AA49" s="86" t="s">
        <v>286</v>
      </c>
      <c r="AB49" s="86" t="s">
        <v>286</v>
      </c>
      <c r="AC49" s="88" t="str">
        <f t="shared" si="102"/>
        <v>1 - Muy Baja</v>
      </c>
      <c r="AD49" s="89">
        <f t="shared" si="103"/>
        <v>0.2</v>
      </c>
      <c r="AE49" s="88" t="str">
        <f t="shared" si="202"/>
        <v>3 - Moderado</v>
      </c>
      <c r="AF49" s="89">
        <f t="shared" si="104"/>
        <v>0.6</v>
      </c>
      <c r="AG49" s="82" t="str">
        <f t="shared" si="105"/>
        <v>BAJO</v>
      </c>
      <c r="AH49" s="89">
        <f t="shared" si="106"/>
        <v>0.12</v>
      </c>
      <c r="AI49" s="85" t="s">
        <v>805</v>
      </c>
      <c r="AJ49" s="85" t="s">
        <v>711</v>
      </c>
      <c r="AK49" s="85" t="s">
        <v>732</v>
      </c>
      <c r="AL49" s="85" t="s">
        <v>732</v>
      </c>
      <c r="AM49" s="47" t="s">
        <v>291</v>
      </c>
      <c r="AN49" s="91" t="s">
        <v>292</v>
      </c>
      <c r="AO49" s="91" t="s">
        <v>293</v>
      </c>
      <c r="AP49" s="47" t="s">
        <v>294</v>
      </c>
      <c r="AQ49" s="47" t="s">
        <v>291</v>
      </c>
      <c r="AR49" s="91" t="s">
        <v>292</v>
      </c>
      <c r="AS49" s="91" t="s">
        <v>293</v>
      </c>
      <c r="AT49" s="47" t="s">
        <v>294</v>
      </c>
      <c r="AU49" s="47" t="s">
        <v>291</v>
      </c>
      <c r="AV49" s="91" t="s">
        <v>292</v>
      </c>
      <c r="AW49" s="91" t="s">
        <v>293</v>
      </c>
      <c r="AX49" s="47" t="s">
        <v>294</v>
      </c>
      <c r="AY49" s="47" t="s">
        <v>291</v>
      </c>
      <c r="AZ49" s="91" t="s">
        <v>292</v>
      </c>
      <c r="BA49" s="91" t="s">
        <v>293</v>
      </c>
      <c r="BB49" s="47" t="s">
        <v>294</v>
      </c>
      <c r="BC49" s="47"/>
      <c r="BD49" s="91"/>
      <c r="BE49" s="91"/>
      <c r="BF49" s="47"/>
      <c r="BG49" s="47"/>
      <c r="BH49" s="91"/>
      <c r="BI49" s="91"/>
      <c r="BJ49" s="47"/>
      <c r="BK49" s="47"/>
      <c r="BL49" s="91"/>
      <c r="BM49" s="91"/>
      <c r="BN49" s="47"/>
      <c r="BO49" s="47"/>
      <c r="BP49" s="91"/>
      <c r="BQ49" s="91"/>
      <c r="BR49" s="47"/>
      <c r="BS49" s="47"/>
      <c r="BT49" s="91"/>
      <c r="BU49" s="91"/>
      <c r="BV49" s="47"/>
      <c r="BW49" s="47"/>
      <c r="BX49" s="91"/>
      <c r="BY49" s="91"/>
      <c r="BZ49" s="47"/>
      <c r="CA49" s="47"/>
      <c r="CB49" s="91"/>
      <c r="CC49" s="91"/>
      <c r="CD49" s="47"/>
      <c r="CE49" s="47"/>
      <c r="CF49" s="91"/>
      <c r="CG49" s="91"/>
      <c r="CH49" s="47"/>
      <c r="CI49" s="91"/>
      <c r="CJ49" s="91"/>
      <c r="CK49" s="47"/>
      <c r="CL49" s="92" t="str">
        <f t="shared" si="107"/>
        <v>1 - Muy Baja</v>
      </c>
      <c r="CM49" s="93">
        <f t="shared" si="108"/>
        <v>0.12</v>
      </c>
      <c r="CN49" s="92" t="str">
        <f t="shared" si="109"/>
        <v>3 - Moderado</v>
      </c>
      <c r="CO49" s="93">
        <f t="shared" si="110"/>
        <v>0.36</v>
      </c>
      <c r="CP49" s="94" t="str">
        <f t="shared" si="203"/>
        <v>BAJO</v>
      </c>
      <c r="CQ49" s="89">
        <f t="shared" si="111"/>
        <v>4.3199999999999995E-2</v>
      </c>
      <c r="CR49" s="194" t="s">
        <v>300</v>
      </c>
      <c r="CS49" s="94">
        <f t="shared" si="112"/>
        <v>0.1</v>
      </c>
      <c r="CT49" s="47"/>
      <c r="CU49" s="47" t="s">
        <v>714</v>
      </c>
      <c r="CV49" s="4" t="s">
        <v>715</v>
      </c>
      <c r="CW49" s="96"/>
      <c r="CX49" s="97">
        <f t="shared" si="113"/>
        <v>3</v>
      </c>
      <c r="CY49" s="98">
        <f t="shared" si="114"/>
        <v>3</v>
      </c>
      <c r="CZ49" s="97" t="str">
        <f t="shared" si="115"/>
        <v>Moderado</v>
      </c>
      <c r="DA49" s="99">
        <f t="shared" si="116"/>
        <v>0.6</v>
      </c>
      <c r="DB49" s="100">
        <f t="shared" si="117"/>
        <v>0.15</v>
      </c>
      <c r="DC49" s="100">
        <f t="shared" si="118"/>
        <v>0.25</v>
      </c>
      <c r="DD49" s="97">
        <f t="shared" si="119"/>
        <v>0.4</v>
      </c>
      <c r="DE49" s="5">
        <f t="shared" si="120"/>
        <v>1</v>
      </c>
      <c r="DF49" s="99">
        <f t="shared" si="121"/>
        <v>0.12</v>
      </c>
      <c r="DG49" s="5">
        <f t="shared" si="122"/>
        <v>3</v>
      </c>
      <c r="DH49" s="5"/>
      <c r="DI49" s="99">
        <f t="shared" si="123"/>
        <v>0.6</v>
      </c>
      <c r="DJ49" s="100">
        <f t="shared" si="124"/>
        <v>0.15</v>
      </c>
      <c r="DK49" s="100">
        <f t="shared" si="125"/>
        <v>0.25</v>
      </c>
      <c r="DL49" s="97">
        <f t="shared" si="126"/>
        <v>0.4</v>
      </c>
      <c r="DM49" s="5">
        <f t="shared" si="127"/>
        <v>1</v>
      </c>
      <c r="DN49" s="99">
        <f t="shared" si="128"/>
        <v>7.1999999999999995E-2</v>
      </c>
      <c r="DO49" s="5">
        <f t="shared" si="129"/>
        <v>3</v>
      </c>
      <c r="DP49" s="99">
        <f t="shared" si="130"/>
        <v>0.6</v>
      </c>
      <c r="DQ49" s="100">
        <f t="shared" si="131"/>
        <v>0.15</v>
      </c>
      <c r="DR49" s="100">
        <f t="shared" si="132"/>
        <v>0.25</v>
      </c>
      <c r="DS49" s="97">
        <f t="shared" si="133"/>
        <v>0.4</v>
      </c>
      <c r="DT49" s="5">
        <f t="shared" si="134"/>
        <v>1</v>
      </c>
      <c r="DU49" s="99">
        <f t="shared" si="135"/>
        <v>4.3199999999999995E-2</v>
      </c>
      <c r="DV49" s="5">
        <f t="shared" si="136"/>
        <v>3</v>
      </c>
      <c r="DW49" s="99">
        <f t="shared" si="137"/>
        <v>0.6</v>
      </c>
      <c r="DX49" s="100">
        <f t="shared" si="138"/>
        <v>0.15</v>
      </c>
      <c r="DY49" s="100">
        <f t="shared" si="139"/>
        <v>0.25</v>
      </c>
      <c r="DZ49" s="97">
        <f t="shared" si="140"/>
        <v>0.4</v>
      </c>
      <c r="EA49" s="5">
        <f t="shared" si="141"/>
        <v>1</v>
      </c>
      <c r="EB49" s="99">
        <f t="shared" si="142"/>
        <v>2.5919999999999995E-2</v>
      </c>
      <c r="EC49" s="5">
        <f t="shared" si="143"/>
        <v>3</v>
      </c>
      <c r="ED49" s="99">
        <f t="shared" si="144"/>
        <v>0.6</v>
      </c>
      <c r="EE49" s="100">
        <f t="shared" si="145"/>
        <v>0</v>
      </c>
      <c r="EF49" s="100">
        <f t="shared" si="146"/>
        <v>0</v>
      </c>
      <c r="EG49" s="97">
        <f t="shared" si="147"/>
        <v>0</v>
      </c>
      <c r="EH49" s="5">
        <f t="shared" si="148"/>
        <v>1</v>
      </c>
      <c r="EI49" s="99">
        <f t="shared" si="149"/>
        <v>2.5919999999999995E-2</v>
      </c>
      <c r="EJ49" s="5">
        <f t="shared" si="150"/>
        <v>3</v>
      </c>
      <c r="EK49" s="99">
        <f t="shared" si="151"/>
        <v>0.6</v>
      </c>
      <c r="EL49" s="100">
        <f t="shared" si="152"/>
        <v>0</v>
      </c>
      <c r="EM49" s="100">
        <f t="shared" si="153"/>
        <v>0</v>
      </c>
      <c r="EN49" s="97">
        <f t="shared" si="154"/>
        <v>0</v>
      </c>
      <c r="EO49" s="5">
        <f t="shared" si="155"/>
        <v>1</v>
      </c>
      <c r="EP49" s="99">
        <f t="shared" si="156"/>
        <v>2.5919999999999995E-2</v>
      </c>
      <c r="EQ49" s="5">
        <f t="shared" si="157"/>
        <v>3</v>
      </c>
      <c r="ER49" s="99">
        <f t="shared" si="158"/>
        <v>0.6</v>
      </c>
      <c r="ES49" s="100">
        <f t="shared" si="159"/>
        <v>0</v>
      </c>
      <c r="ET49" s="100">
        <f t="shared" si="160"/>
        <v>0</v>
      </c>
      <c r="EU49" s="97">
        <f t="shared" si="161"/>
        <v>0</v>
      </c>
      <c r="EV49" s="5">
        <f t="shared" si="162"/>
        <v>1</v>
      </c>
      <c r="EW49" s="99">
        <f t="shared" si="163"/>
        <v>2.5919999999999995E-2</v>
      </c>
      <c r="EX49" s="5">
        <f t="shared" si="164"/>
        <v>3</v>
      </c>
      <c r="EY49" s="99">
        <f t="shared" si="165"/>
        <v>0.6</v>
      </c>
      <c r="EZ49" s="100">
        <f t="shared" si="166"/>
        <v>0</v>
      </c>
      <c r="FA49" s="100">
        <f t="shared" si="167"/>
        <v>0</v>
      </c>
      <c r="FB49" s="97">
        <f t="shared" si="168"/>
        <v>0</v>
      </c>
      <c r="FC49" s="5">
        <f t="shared" si="169"/>
        <v>1</v>
      </c>
      <c r="FD49" s="99">
        <f t="shared" si="170"/>
        <v>2.5919999999999995E-2</v>
      </c>
      <c r="FE49" s="5">
        <f t="shared" si="171"/>
        <v>3</v>
      </c>
      <c r="FF49" s="99">
        <f t="shared" si="172"/>
        <v>0.6</v>
      </c>
      <c r="FG49" s="100">
        <f t="shared" si="173"/>
        <v>0</v>
      </c>
      <c r="FH49" s="100">
        <f t="shared" si="174"/>
        <v>0</v>
      </c>
      <c r="FI49" s="97">
        <f t="shared" si="175"/>
        <v>0</v>
      </c>
      <c r="FJ49" s="5">
        <f t="shared" si="176"/>
        <v>1</v>
      </c>
      <c r="FK49" s="99">
        <f t="shared" si="177"/>
        <v>2.5919999999999995E-2</v>
      </c>
      <c r="FL49" s="5">
        <f t="shared" si="178"/>
        <v>3</v>
      </c>
      <c r="FM49" s="99">
        <f t="shared" si="179"/>
        <v>0.6</v>
      </c>
      <c r="FN49" s="100">
        <f t="shared" si="180"/>
        <v>0</v>
      </c>
      <c r="FO49" s="100">
        <f t="shared" si="181"/>
        <v>0</v>
      </c>
      <c r="FP49" s="97">
        <f t="shared" si="182"/>
        <v>0</v>
      </c>
      <c r="FQ49" s="5">
        <f t="shared" si="183"/>
        <v>1</v>
      </c>
      <c r="FR49" s="99">
        <f t="shared" si="184"/>
        <v>2.5919999999999995E-2</v>
      </c>
      <c r="FS49" s="5">
        <f t="shared" si="185"/>
        <v>3</v>
      </c>
      <c r="FT49" s="99">
        <f t="shared" si="186"/>
        <v>0.6</v>
      </c>
      <c r="FU49" s="100">
        <f t="shared" si="187"/>
        <v>0</v>
      </c>
      <c r="FV49" s="100">
        <f t="shared" si="188"/>
        <v>0</v>
      </c>
      <c r="FW49" s="97">
        <f t="shared" si="189"/>
        <v>0</v>
      </c>
      <c r="FX49" s="5">
        <f t="shared" si="190"/>
        <v>1</v>
      </c>
      <c r="FY49" s="99">
        <f t="shared" si="191"/>
        <v>2.5919999999999995E-2</v>
      </c>
      <c r="FZ49" s="5">
        <f t="shared" si="192"/>
        <v>3</v>
      </c>
      <c r="GA49" s="99">
        <f t="shared" si="193"/>
        <v>0.6</v>
      </c>
      <c r="GB49" s="100">
        <f t="shared" si="194"/>
        <v>0</v>
      </c>
      <c r="GC49" s="100">
        <f t="shared" si="195"/>
        <v>0</v>
      </c>
      <c r="GD49" s="97">
        <f t="shared" si="196"/>
        <v>0</v>
      </c>
      <c r="GE49" s="5">
        <f t="shared" si="197"/>
        <v>1</v>
      </c>
      <c r="GF49" s="99">
        <f t="shared" si="198"/>
        <v>2.5919999999999995E-2</v>
      </c>
      <c r="GG49" s="5">
        <f t="shared" si="199"/>
        <v>3</v>
      </c>
      <c r="GH49" s="99">
        <f t="shared" si="200"/>
        <v>0.6</v>
      </c>
      <c r="GI49" s="99">
        <f t="shared" si="201"/>
        <v>0.6</v>
      </c>
    </row>
    <row r="50" spans="1:191" ht="37.5" customHeight="1">
      <c r="A50" s="82">
        <v>42</v>
      </c>
      <c r="B50" s="85" t="s">
        <v>67</v>
      </c>
      <c r="C50" s="85" t="s">
        <v>807</v>
      </c>
      <c r="D50" s="193" t="s">
        <v>280</v>
      </c>
      <c r="E50" s="85" t="s">
        <v>631</v>
      </c>
      <c r="F50" s="124" t="s">
        <v>282</v>
      </c>
      <c r="G50" s="85" t="s">
        <v>283</v>
      </c>
      <c r="H50" s="85" t="s">
        <v>330</v>
      </c>
      <c r="I50" s="86" t="s">
        <v>315</v>
      </c>
      <c r="J50" s="86" t="s">
        <v>69</v>
      </c>
      <c r="K50" s="86" t="s">
        <v>286</v>
      </c>
      <c r="L50" s="86" t="s">
        <v>286</v>
      </c>
      <c r="M50" s="86" t="s">
        <v>286</v>
      </c>
      <c r="N50" s="86" t="s">
        <v>286</v>
      </c>
      <c r="O50" s="86" t="s">
        <v>286</v>
      </c>
      <c r="P50" s="86" t="s">
        <v>286</v>
      </c>
      <c r="Q50" s="86" t="s">
        <v>286</v>
      </c>
      <c r="R50" s="86" t="s">
        <v>286</v>
      </c>
      <c r="S50" s="86" t="s">
        <v>69</v>
      </c>
      <c r="T50" s="86" t="s">
        <v>286</v>
      </c>
      <c r="U50" s="86" t="s">
        <v>69</v>
      </c>
      <c r="V50" s="86" t="s">
        <v>286</v>
      </c>
      <c r="W50" s="86" t="s">
        <v>286</v>
      </c>
      <c r="X50" s="86" t="s">
        <v>286</v>
      </c>
      <c r="Y50" s="86" t="s">
        <v>286</v>
      </c>
      <c r="Z50" s="86" t="s">
        <v>286</v>
      </c>
      <c r="AA50" s="86" t="s">
        <v>286</v>
      </c>
      <c r="AB50" s="86" t="s">
        <v>286</v>
      </c>
      <c r="AC50" s="88" t="str">
        <f t="shared" si="102"/>
        <v>2 - Baja</v>
      </c>
      <c r="AD50" s="89">
        <f t="shared" si="103"/>
        <v>0.4</v>
      </c>
      <c r="AE50" s="88" t="str">
        <f t="shared" si="202"/>
        <v>3 - Moderado</v>
      </c>
      <c r="AF50" s="89">
        <f t="shared" si="104"/>
        <v>0.6</v>
      </c>
      <c r="AG50" s="82" t="str">
        <f t="shared" si="105"/>
        <v>MODERADO</v>
      </c>
      <c r="AH50" s="89">
        <f t="shared" si="106"/>
        <v>0.24</v>
      </c>
      <c r="AI50" s="85" t="s">
        <v>808</v>
      </c>
      <c r="AJ50" s="85" t="s">
        <v>711</v>
      </c>
      <c r="AK50" s="85" t="s">
        <v>732</v>
      </c>
      <c r="AL50" s="85" t="s">
        <v>732</v>
      </c>
      <c r="AM50" s="47" t="s">
        <v>291</v>
      </c>
      <c r="AN50" s="91" t="s">
        <v>292</v>
      </c>
      <c r="AO50" s="91" t="s">
        <v>293</v>
      </c>
      <c r="AP50" s="47" t="s">
        <v>294</v>
      </c>
      <c r="AQ50" s="47" t="s">
        <v>291</v>
      </c>
      <c r="AR50" s="91" t="s">
        <v>292</v>
      </c>
      <c r="AS50" s="91" t="s">
        <v>293</v>
      </c>
      <c r="AT50" s="47" t="s">
        <v>294</v>
      </c>
      <c r="AU50" s="47" t="s">
        <v>291</v>
      </c>
      <c r="AV50" s="91" t="s">
        <v>292</v>
      </c>
      <c r="AW50" s="91" t="s">
        <v>293</v>
      </c>
      <c r="AX50" s="47" t="s">
        <v>294</v>
      </c>
      <c r="AY50" s="47"/>
      <c r="AZ50" s="91"/>
      <c r="BA50" s="91"/>
      <c r="BB50" s="47"/>
      <c r="BC50" s="47"/>
      <c r="BD50" s="91"/>
      <c r="BE50" s="91"/>
      <c r="BF50" s="47"/>
      <c r="BG50" s="47"/>
      <c r="BH50" s="91"/>
      <c r="BI50" s="91"/>
      <c r="BJ50" s="47"/>
      <c r="BK50" s="47"/>
      <c r="BL50" s="91"/>
      <c r="BM50" s="91"/>
      <c r="BN50" s="47"/>
      <c r="BO50" s="47"/>
      <c r="BP50" s="91"/>
      <c r="BQ50" s="91"/>
      <c r="BR50" s="47"/>
      <c r="BS50" s="47"/>
      <c r="BT50" s="91"/>
      <c r="BU50" s="91"/>
      <c r="BV50" s="47"/>
      <c r="BW50" s="47"/>
      <c r="BX50" s="91"/>
      <c r="BY50" s="91"/>
      <c r="BZ50" s="47"/>
      <c r="CA50" s="47"/>
      <c r="CB50" s="91"/>
      <c r="CC50" s="91"/>
      <c r="CD50" s="47"/>
      <c r="CE50" s="47"/>
      <c r="CF50" s="91"/>
      <c r="CG50" s="91"/>
      <c r="CH50" s="47"/>
      <c r="CI50" s="91"/>
      <c r="CJ50" s="91"/>
      <c r="CK50" s="47"/>
      <c r="CL50" s="92" t="str">
        <f t="shared" si="107"/>
        <v>1 - Muy Baja</v>
      </c>
      <c r="CM50" s="93">
        <f t="shared" si="108"/>
        <v>0.24</v>
      </c>
      <c r="CN50" s="92" t="str">
        <f t="shared" si="109"/>
        <v>3 - Moderado</v>
      </c>
      <c r="CO50" s="93">
        <f t="shared" si="110"/>
        <v>0.36</v>
      </c>
      <c r="CP50" s="94" t="str">
        <f t="shared" si="203"/>
        <v>BAJO</v>
      </c>
      <c r="CQ50" s="89">
        <f t="shared" si="111"/>
        <v>8.6399999999999991E-2</v>
      </c>
      <c r="CR50" s="194" t="s">
        <v>722</v>
      </c>
      <c r="CS50" s="94">
        <f t="shared" si="112"/>
        <v>0.1</v>
      </c>
      <c r="CT50" s="47"/>
      <c r="CU50" s="47" t="s">
        <v>714</v>
      </c>
      <c r="CV50" s="4" t="s">
        <v>715</v>
      </c>
      <c r="CW50" s="96"/>
      <c r="CX50" s="97">
        <f t="shared" si="113"/>
        <v>3</v>
      </c>
      <c r="CY50" s="98">
        <f t="shared" si="114"/>
        <v>3</v>
      </c>
      <c r="CZ50" s="97" t="str">
        <f t="shared" si="115"/>
        <v>Moderado</v>
      </c>
      <c r="DA50" s="99">
        <f t="shared" si="116"/>
        <v>0.6</v>
      </c>
      <c r="DB50" s="100">
        <f t="shared" si="117"/>
        <v>0.15</v>
      </c>
      <c r="DC50" s="100">
        <f t="shared" si="118"/>
        <v>0.25</v>
      </c>
      <c r="DD50" s="97">
        <f t="shared" si="119"/>
        <v>0.4</v>
      </c>
      <c r="DE50" s="5">
        <f t="shared" si="120"/>
        <v>2</v>
      </c>
      <c r="DF50" s="99">
        <f t="shared" si="121"/>
        <v>0.24</v>
      </c>
      <c r="DG50" s="5">
        <f t="shared" si="122"/>
        <v>3</v>
      </c>
      <c r="DH50" s="5"/>
      <c r="DI50" s="99">
        <f t="shared" si="123"/>
        <v>0.6</v>
      </c>
      <c r="DJ50" s="100">
        <f t="shared" si="124"/>
        <v>0.15</v>
      </c>
      <c r="DK50" s="100">
        <f t="shared" si="125"/>
        <v>0.25</v>
      </c>
      <c r="DL50" s="97">
        <f t="shared" si="126"/>
        <v>0.4</v>
      </c>
      <c r="DM50" s="5">
        <f t="shared" si="127"/>
        <v>1</v>
      </c>
      <c r="DN50" s="99">
        <f t="shared" si="128"/>
        <v>0.14399999999999999</v>
      </c>
      <c r="DO50" s="5">
        <f t="shared" si="129"/>
        <v>3</v>
      </c>
      <c r="DP50" s="99">
        <f t="shared" si="130"/>
        <v>0.6</v>
      </c>
      <c r="DQ50" s="100">
        <f t="shared" si="131"/>
        <v>0.15</v>
      </c>
      <c r="DR50" s="100">
        <f t="shared" si="132"/>
        <v>0.25</v>
      </c>
      <c r="DS50" s="97">
        <f t="shared" si="133"/>
        <v>0.4</v>
      </c>
      <c r="DT50" s="5">
        <f t="shared" si="134"/>
        <v>1</v>
      </c>
      <c r="DU50" s="99">
        <f t="shared" si="135"/>
        <v>8.6399999999999991E-2</v>
      </c>
      <c r="DV50" s="5">
        <f t="shared" si="136"/>
        <v>3</v>
      </c>
      <c r="DW50" s="99">
        <f t="shared" si="137"/>
        <v>0.6</v>
      </c>
      <c r="DX50" s="100">
        <f t="shared" si="138"/>
        <v>0</v>
      </c>
      <c r="DY50" s="100">
        <f t="shared" si="139"/>
        <v>0</v>
      </c>
      <c r="DZ50" s="97">
        <f t="shared" si="140"/>
        <v>0</v>
      </c>
      <c r="EA50" s="5">
        <f t="shared" si="141"/>
        <v>1</v>
      </c>
      <c r="EB50" s="99">
        <f t="shared" si="142"/>
        <v>8.6399999999999991E-2</v>
      </c>
      <c r="EC50" s="5">
        <f t="shared" si="143"/>
        <v>3</v>
      </c>
      <c r="ED50" s="99">
        <f t="shared" si="144"/>
        <v>0.6</v>
      </c>
      <c r="EE50" s="100">
        <f t="shared" si="145"/>
        <v>0</v>
      </c>
      <c r="EF50" s="100">
        <f t="shared" si="146"/>
        <v>0</v>
      </c>
      <c r="EG50" s="97">
        <f t="shared" si="147"/>
        <v>0</v>
      </c>
      <c r="EH50" s="5">
        <f t="shared" si="148"/>
        <v>1</v>
      </c>
      <c r="EI50" s="99">
        <f t="shared" si="149"/>
        <v>8.6399999999999991E-2</v>
      </c>
      <c r="EJ50" s="5">
        <f t="shared" si="150"/>
        <v>3</v>
      </c>
      <c r="EK50" s="99">
        <f t="shared" si="151"/>
        <v>0.6</v>
      </c>
      <c r="EL50" s="100">
        <f t="shared" si="152"/>
        <v>0</v>
      </c>
      <c r="EM50" s="100">
        <f t="shared" si="153"/>
        <v>0</v>
      </c>
      <c r="EN50" s="97">
        <f t="shared" si="154"/>
        <v>0</v>
      </c>
      <c r="EO50" s="5">
        <f t="shared" si="155"/>
        <v>1</v>
      </c>
      <c r="EP50" s="99">
        <f t="shared" si="156"/>
        <v>8.6399999999999991E-2</v>
      </c>
      <c r="EQ50" s="5">
        <f t="shared" si="157"/>
        <v>3</v>
      </c>
      <c r="ER50" s="99">
        <f t="shared" si="158"/>
        <v>0.6</v>
      </c>
      <c r="ES50" s="100">
        <f t="shared" si="159"/>
        <v>0</v>
      </c>
      <c r="ET50" s="100">
        <f t="shared" si="160"/>
        <v>0</v>
      </c>
      <c r="EU50" s="97">
        <f t="shared" si="161"/>
        <v>0</v>
      </c>
      <c r="EV50" s="5">
        <f t="shared" si="162"/>
        <v>1</v>
      </c>
      <c r="EW50" s="99">
        <f t="shared" si="163"/>
        <v>8.6399999999999991E-2</v>
      </c>
      <c r="EX50" s="5">
        <f t="shared" si="164"/>
        <v>3</v>
      </c>
      <c r="EY50" s="99">
        <f t="shared" si="165"/>
        <v>0.6</v>
      </c>
      <c r="EZ50" s="100">
        <f t="shared" si="166"/>
        <v>0</v>
      </c>
      <c r="FA50" s="100">
        <f t="shared" si="167"/>
        <v>0</v>
      </c>
      <c r="FB50" s="97">
        <f t="shared" si="168"/>
        <v>0</v>
      </c>
      <c r="FC50" s="5">
        <f t="shared" si="169"/>
        <v>1</v>
      </c>
      <c r="FD50" s="99">
        <f t="shared" si="170"/>
        <v>8.6399999999999991E-2</v>
      </c>
      <c r="FE50" s="5">
        <f t="shared" si="171"/>
        <v>3</v>
      </c>
      <c r="FF50" s="99">
        <f t="shared" si="172"/>
        <v>0.6</v>
      </c>
      <c r="FG50" s="100">
        <f t="shared" si="173"/>
        <v>0</v>
      </c>
      <c r="FH50" s="100">
        <f t="shared" si="174"/>
        <v>0</v>
      </c>
      <c r="FI50" s="97">
        <f t="shared" si="175"/>
        <v>0</v>
      </c>
      <c r="FJ50" s="5">
        <f t="shared" si="176"/>
        <v>1</v>
      </c>
      <c r="FK50" s="99">
        <f t="shared" si="177"/>
        <v>8.6399999999999991E-2</v>
      </c>
      <c r="FL50" s="5">
        <f t="shared" si="178"/>
        <v>3</v>
      </c>
      <c r="FM50" s="99">
        <f t="shared" si="179"/>
        <v>0.6</v>
      </c>
      <c r="FN50" s="100">
        <f t="shared" si="180"/>
        <v>0</v>
      </c>
      <c r="FO50" s="100">
        <f t="shared" si="181"/>
        <v>0</v>
      </c>
      <c r="FP50" s="97">
        <f t="shared" si="182"/>
        <v>0</v>
      </c>
      <c r="FQ50" s="5">
        <f t="shared" si="183"/>
        <v>1</v>
      </c>
      <c r="FR50" s="99">
        <f t="shared" si="184"/>
        <v>8.6399999999999991E-2</v>
      </c>
      <c r="FS50" s="5">
        <f t="shared" si="185"/>
        <v>3</v>
      </c>
      <c r="FT50" s="99">
        <f t="shared" si="186"/>
        <v>0.6</v>
      </c>
      <c r="FU50" s="100">
        <f t="shared" si="187"/>
        <v>0</v>
      </c>
      <c r="FV50" s="100">
        <f t="shared" si="188"/>
        <v>0</v>
      </c>
      <c r="FW50" s="97">
        <f t="shared" si="189"/>
        <v>0</v>
      </c>
      <c r="FX50" s="5">
        <f t="shared" si="190"/>
        <v>1</v>
      </c>
      <c r="FY50" s="99">
        <f t="shared" si="191"/>
        <v>8.6399999999999991E-2</v>
      </c>
      <c r="FZ50" s="5">
        <f t="shared" si="192"/>
        <v>3</v>
      </c>
      <c r="GA50" s="99">
        <f t="shared" si="193"/>
        <v>0.6</v>
      </c>
      <c r="GB50" s="100">
        <f t="shared" si="194"/>
        <v>0</v>
      </c>
      <c r="GC50" s="100">
        <f t="shared" si="195"/>
        <v>0</v>
      </c>
      <c r="GD50" s="97">
        <f t="shared" si="196"/>
        <v>0</v>
      </c>
      <c r="GE50" s="5">
        <f t="shared" si="197"/>
        <v>1</v>
      </c>
      <c r="GF50" s="99">
        <f t="shared" si="198"/>
        <v>8.6399999999999991E-2</v>
      </c>
      <c r="GG50" s="5">
        <f t="shared" si="199"/>
        <v>3</v>
      </c>
      <c r="GH50" s="99">
        <f t="shared" si="200"/>
        <v>0.6</v>
      </c>
      <c r="GI50" s="99">
        <f t="shared" si="201"/>
        <v>0.6</v>
      </c>
    </row>
    <row r="51" spans="1:191" ht="37.5" customHeight="1">
      <c r="A51" s="82">
        <v>43</v>
      </c>
      <c r="B51" s="85" t="s">
        <v>67</v>
      </c>
      <c r="C51" s="85" t="s">
        <v>809</v>
      </c>
      <c r="D51" s="193" t="s">
        <v>304</v>
      </c>
      <c r="E51" s="85" t="s">
        <v>328</v>
      </c>
      <c r="F51" s="124" t="s">
        <v>572</v>
      </c>
      <c r="G51" s="85" t="s">
        <v>283</v>
      </c>
      <c r="H51" s="85" t="s">
        <v>330</v>
      </c>
      <c r="I51" s="86" t="s">
        <v>315</v>
      </c>
      <c r="J51" s="86" t="s">
        <v>69</v>
      </c>
      <c r="K51" s="86" t="s">
        <v>286</v>
      </c>
      <c r="L51" s="86" t="s">
        <v>286</v>
      </c>
      <c r="M51" s="86" t="s">
        <v>286</v>
      </c>
      <c r="N51" s="86" t="s">
        <v>286</v>
      </c>
      <c r="O51" s="86" t="s">
        <v>286</v>
      </c>
      <c r="P51" s="86" t="s">
        <v>286</v>
      </c>
      <c r="Q51" s="86" t="s">
        <v>286</v>
      </c>
      <c r="R51" s="86" t="s">
        <v>286</v>
      </c>
      <c r="S51" s="86" t="s">
        <v>69</v>
      </c>
      <c r="T51" s="86" t="s">
        <v>286</v>
      </c>
      <c r="U51" s="86" t="s">
        <v>69</v>
      </c>
      <c r="V51" s="86" t="s">
        <v>286</v>
      </c>
      <c r="W51" s="86" t="s">
        <v>286</v>
      </c>
      <c r="X51" s="86" t="s">
        <v>286</v>
      </c>
      <c r="Y51" s="86" t="s">
        <v>286</v>
      </c>
      <c r="Z51" s="86" t="s">
        <v>286</v>
      </c>
      <c r="AA51" s="86" t="s">
        <v>286</v>
      </c>
      <c r="AB51" s="86" t="s">
        <v>286</v>
      </c>
      <c r="AC51" s="88" t="str">
        <f t="shared" si="102"/>
        <v>2 - Baja</v>
      </c>
      <c r="AD51" s="89">
        <f t="shared" si="103"/>
        <v>0.4</v>
      </c>
      <c r="AE51" s="88" t="str">
        <f t="shared" si="202"/>
        <v>3 - Moderado</v>
      </c>
      <c r="AF51" s="89">
        <f t="shared" si="104"/>
        <v>0.6</v>
      </c>
      <c r="AG51" s="82" t="str">
        <f t="shared" si="105"/>
        <v>MODERADO</v>
      </c>
      <c r="AH51" s="89">
        <f t="shared" si="106"/>
        <v>0.24</v>
      </c>
      <c r="AI51" s="85" t="s">
        <v>810</v>
      </c>
      <c r="AJ51" s="85" t="s">
        <v>711</v>
      </c>
      <c r="AK51" s="85" t="s">
        <v>732</v>
      </c>
      <c r="AL51" s="85" t="s">
        <v>732</v>
      </c>
      <c r="AM51" s="47" t="s">
        <v>291</v>
      </c>
      <c r="AN51" s="91" t="s">
        <v>292</v>
      </c>
      <c r="AO51" s="91" t="s">
        <v>293</v>
      </c>
      <c r="AP51" s="47" t="s">
        <v>294</v>
      </c>
      <c r="AQ51" s="47" t="s">
        <v>291</v>
      </c>
      <c r="AR51" s="91" t="s">
        <v>292</v>
      </c>
      <c r="AS51" s="91" t="s">
        <v>293</v>
      </c>
      <c r="AT51" s="47" t="s">
        <v>294</v>
      </c>
      <c r="AU51" s="47" t="s">
        <v>291</v>
      </c>
      <c r="AV51" s="91" t="s">
        <v>292</v>
      </c>
      <c r="AW51" s="91" t="s">
        <v>293</v>
      </c>
      <c r="AX51" s="47" t="s">
        <v>294</v>
      </c>
      <c r="AY51" s="47"/>
      <c r="AZ51" s="91"/>
      <c r="BA51" s="91"/>
      <c r="BB51" s="47"/>
      <c r="BC51" s="47"/>
      <c r="BD51" s="91"/>
      <c r="BE51" s="91"/>
      <c r="BF51" s="47"/>
      <c r="BG51" s="47"/>
      <c r="BH51" s="91"/>
      <c r="BI51" s="91"/>
      <c r="BJ51" s="47"/>
      <c r="BK51" s="47"/>
      <c r="BL51" s="91"/>
      <c r="BM51" s="91"/>
      <c r="BN51" s="47"/>
      <c r="BO51" s="47"/>
      <c r="BP51" s="91"/>
      <c r="BQ51" s="91"/>
      <c r="BR51" s="47"/>
      <c r="BS51" s="47"/>
      <c r="BT51" s="91"/>
      <c r="BU51" s="91"/>
      <c r="BV51" s="47"/>
      <c r="BW51" s="47"/>
      <c r="BX51" s="91"/>
      <c r="BY51" s="91"/>
      <c r="BZ51" s="47"/>
      <c r="CA51" s="47"/>
      <c r="CB51" s="91"/>
      <c r="CC51" s="91"/>
      <c r="CD51" s="47"/>
      <c r="CE51" s="47"/>
      <c r="CF51" s="91"/>
      <c r="CG51" s="91"/>
      <c r="CH51" s="47"/>
      <c r="CI51" s="91"/>
      <c r="CJ51" s="91"/>
      <c r="CK51" s="47"/>
      <c r="CL51" s="92" t="str">
        <f t="shared" si="107"/>
        <v>1 - Muy Baja</v>
      </c>
      <c r="CM51" s="93">
        <f t="shared" si="108"/>
        <v>0.24</v>
      </c>
      <c r="CN51" s="92" t="str">
        <f t="shared" si="109"/>
        <v>3 - Moderado</v>
      </c>
      <c r="CO51" s="93">
        <f t="shared" si="110"/>
        <v>0.36</v>
      </c>
      <c r="CP51" s="94" t="str">
        <f t="shared" si="203"/>
        <v>BAJO</v>
      </c>
      <c r="CQ51" s="89">
        <f t="shared" si="111"/>
        <v>8.6399999999999991E-2</v>
      </c>
      <c r="CR51" s="194" t="s">
        <v>300</v>
      </c>
      <c r="CS51" s="94">
        <f t="shared" si="112"/>
        <v>0.1</v>
      </c>
      <c r="CT51" s="47"/>
      <c r="CU51" s="47" t="s">
        <v>714</v>
      </c>
      <c r="CV51" s="4" t="s">
        <v>715</v>
      </c>
      <c r="CW51" s="96"/>
      <c r="CX51" s="97">
        <f t="shared" si="113"/>
        <v>3</v>
      </c>
      <c r="CY51" s="98">
        <f t="shared" si="114"/>
        <v>3</v>
      </c>
      <c r="CZ51" s="97" t="str">
        <f t="shared" si="115"/>
        <v>Moderado</v>
      </c>
      <c r="DA51" s="99">
        <f t="shared" si="116"/>
        <v>0.6</v>
      </c>
      <c r="DB51" s="100">
        <f t="shared" si="117"/>
        <v>0.15</v>
      </c>
      <c r="DC51" s="100">
        <f t="shared" si="118"/>
        <v>0.25</v>
      </c>
      <c r="DD51" s="97">
        <f t="shared" si="119"/>
        <v>0.4</v>
      </c>
      <c r="DE51" s="5">
        <f t="shared" si="120"/>
        <v>2</v>
      </c>
      <c r="DF51" s="99">
        <f t="shared" si="121"/>
        <v>0.24</v>
      </c>
      <c r="DG51" s="5">
        <f t="shared" si="122"/>
        <v>3</v>
      </c>
      <c r="DH51" s="5"/>
      <c r="DI51" s="99">
        <f t="shared" si="123"/>
        <v>0.6</v>
      </c>
      <c r="DJ51" s="100">
        <f t="shared" si="124"/>
        <v>0.15</v>
      </c>
      <c r="DK51" s="100">
        <f t="shared" si="125"/>
        <v>0.25</v>
      </c>
      <c r="DL51" s="97">
        <f t="shared" si="126"/>
        <v>0.4</v>
      </c>
      <c r="DM51" s="5">
        <f t="shared" si="127"/>
        <v>1</v>
      </c>
      <c r="DN51" s="99">
        <f t="shared" si="128"/>
        <v>0.14399999999999999</v>
      </c>
      <c r="DO51" s="5">
        <f t="shared" si="129"/>
        <v>3</v>
      </c>
      <c r="DP51" s="99">
        <f t="shared" si="130"/>
        <v>0.6</v>
      </c>
      <c r="DQ51" s="100">
        <f t="shared" si="131"/>
        <v>0.15</v>
      </c>
      <c r="DR51" s="100">
        <f t="shared" si="132"/>
        <v>0.25</v>
      </c>
      <c r="DS51" s="97">
        <f t="shared" si="133"/>
        <v>0.4</v>
      </c>
      <c r="DT51" s="5">
        <f t="shared" si="134"/>
        <v>1</v>
      </c>
      <c r="DU51" s="99">
        <f t="shared" si="135"/>
        <v>8.6399999999999991E-2</v>
      </c>
      <c r="DV51" s="5">
        <f t="shared" si="136"/>
        <v>3</v>
      </c>
      <c r="DW51" s="99">
        <f t="shared" si="137"/>
        <v>0.6</v>
      </c>
      <c r="DX51" s="100">
        <f t="shared" si="138"/>
        <v>0</v>
      </c>
      <c r="DY51" s="100">
        <f t="shared" si="139"/>
        <v>0</v>
      </c>
      <c r="DZ51" s="97">
        <f t="shared" si="140"/>
        <v>0</v>
      </c>
      <c r="EA51" s="5">
        <f t="shared" si="141"/>
        <v>1</v>
      </c>
      <c r="EB51" s="99">
        <f t="shared" si="142"/>
        <v>8.6399999999999991E-2</v>
      </c>
      <c r="EC51" s="5">
        <f t="shared" si="143"/>
        <v>3</v>
      </c>
      <c r="ED51" s="99">
        <f t="shared" si="144"/>
        <v>0.6</v>
      </c>
      <c r="EE51" s="100">
        <f t="shared" si="145"/>
        <v>0</v>
      </c>
      <c r="EF51" s="100">
        <f t="shared" si="146"/>
        <v>0</v>
      </c>
      <c r="EG51" s="97">
        <f t="shared" si="147"/>
        <v>0</v>
      </c>
      <c r="EH51" s="5">
        <f t="shared" si="148"/>
        <v>1</v>
      </c>
      <c r="EI51" s="99">
        <f t="shared" si="149"/>
        <v>8.6399999999999991E-2</v>
      </c>
      <c r="EJ51" s="5">
        <f t="shared" si="150"/>
        <v>3</v>
      </c>
      <c r="EK51" s="99">
        <f t="shared" si="151"/>
        <v>0.6</v>
      </c>
      <c r="EL51" s="100">
        <f t="shared" si="152"/>
        <v>0</v>
      </c>
      <c r="EM51" s="100">
        <f t="shared" si="153"/>
        <v>0</v>
      </c>
      <c r="EN51" s="97">
        <f t="shared" si="154"/>
        <v>0</v>
      </c>
      <c r="EO51" s="5">
        <f t="shared" si="155"/>
        <v>1</v>
      </c>
      <c r="EP51" s="99">
        <f t="shared" si="156"/>
        <v>8.6399999999999991E-2</v>
      </c>
      <c r="EQ51" s="5">
        <f t="shared" si="157"/>
        <v>3</v>
      </c>
      <c r="ER51" s="99">
        <f t="shared" si="158"/>
        <v>0.6</v>
      </c>
      <c r="ES51" s="100">
        <f t="shared" si="159"/>
        <v>0</v>
      </c>
      <c r="ET51" s="100">
        <f t="shared" si="160"/>
        <v>0</v>
      </c>
      <c r="EU51" s="97">
        <f t="shared" si="161"/>
        <v>0</v>
      </c>
      <c r="EV51" s="5">
        <f t="shared" si="162"/>
        <v>1</v>
      </c>
      <c r="EW51" s="99">
        <f t="shared" si="163"/>
        <v>8.6399999999999991E-2</v>
      </c>
      <c r="EX51" s="5">
        <f t="shared" si="164"/>
        <v>3</v>
      </c>
      <c r="EY51" s="99">
        <f t="shared" si="165"/>
        <v>0.6</v>
      </c>
      <c r="EZ51" s="100">
        <f t="shared" si="166"/>
        <v>0</v>
      </c>
      <c r="FA51" s="100">
        <f t="shared" si="167"/>
        <v>0</v>
      </c>
      <c r="FB51" s="97">
        <f t="shared" si="168"/>
        <v>0</v>
      </c>
      <c r="FC51" s="5">
        <f t="shared" si="169"/>
        <v>1</v>
      </c>
      <c r="FD51" s="99">
        <f t="shared" si="170"/>
        <v>8.6399999999999991E-2</v>
      </c>
      <c r="FE51" s="5">
        <f t="shared" si="171"/>
        <v>3</v>
      </c>
      <c r="FF51" s="99">
        <f t="shared" si="172"/>
        <v>0.6</v>
      </c>
      <c r="FG51" s="100">
        <f t="shared" si="173"/>
        <v>0</v>
      </c>
      <c r="FH51" s="100">
        <f t="shared" si="174"/>
        <v>0</v>
      </c>
      <c r="FI51" s="97">
        <f t="shared" si="175"/>
        <v>0</v>
      </c>
      <c r="FJ51" s="5">
        <f t="shared" si="176"/>
        <v>1</v>
      </c>
      <c r="FK51" s="99">
        <f t="shared" si="177"/>
        <v>8.6399999999999991E-2</v>
      </c>
      <c r="FL51" s="5">
        <f t="shared" si="178"/>
        <v>3</v>
      </c>
      <c r="FM51" s="99">
        <f t="shared" si="179"/>
        <v>0.6</v>
      </c>
      <c r="FN51" s="100">
        <f t="shared" si="180"/>
        <v>0</v>
      </c>
      <c r="FO51" s="100">
        <f t="shared" si="181"/>
        <v>0</v>
      </c>
      <c r="FP51" s="97">
        <f t="shared" si="182"/>
        <v>0</v>
      </c>
      <c r="FQ51" s="5">
        <f t="shared" si="183"/>
        <v>1</v>
      </c>
      <c r="FR51" s="99">
        <f t="shared" si="184"/>
        <v>8.6399999999999991E-2</v>
      </c>
      <c r="FS51" s="5">
        <f t="shared" si="185"/>
        <v>3</v>
      </c>
      <c r="FT51" s="99">
        <f t="shared" si="186"/>
        <v>0.6</v>
      </c>
      <c r="FU51" s="100">
        <f t="shared" si="187"/>
        <v>0</v>
      </c>
      <c r="FV51" s="100">
        <f t="shared" si="188"/>
        <v>0</v>
      </c>
      <c r="FW51" s="97">
        <f t="shared" si="189"/>
        <v>0</v>
      </c>
      <c r="FX51" s="5">
        <f t="shared" si="190"/>
        <v>1</v>
      </c>
      <c r="FY51" s="99">
        <f t="shared" si="191"/>
        <v>8.6399999999999991E-2</v>
      </c>
      <c r="FZ51" s="5">
        <f t="shared" si="192"/>
        <v>3</v>
      </c>
      <c r="GA51" s="99">
        <f t="shared" si="193"/>
        <v>0.6</v>
      </c>
      <c r="GB51" s="100">
        <f t="shared" si="194"/>
        <v>0</v>
      </c>
      <c r="GC51" s="100">
        <f t="shared" si="195"/>
        <v>0</v>
      </c>
      <c r="GD51" s="97">
        <f t="shared" si="196"/>
        <v>0</v>
      </c>
      <c r="GE51" s="5">
        <f t="shared" si="197"/>
        <v>1</v>
      </c>
      <c r="GF51" s="99">
        <f t="shared" si="198"/>
        <v>8.6399999999999991E-2</v>
      </c>
      <c r="GG51" s="5">
        <f t="shared" si="199"/>
        <v>3</v>
      </c>
      <c r="GH51" s="99">
        <f t="shared" si="200"/>
        <v>0.6</v>
      </c>
      <c r="GI51" s="99">
        <f t="shared" si="201"/>
        <v>0.6</v>
      </c>
    </row>
    <row r="52" spans="1:191" ht="37.5" customHeight="1">
      <c r="A52" s="82">
        <v>44</v>
      </c>
      <c r="B52" s="85" t="s">
        <v>67</v>
      </c>
      <c r="C52" s="85" t="s">
        <v>811</v>
      </c>
      <c r="D52" s="193" t="s">
        <v>280</v>
      </c>
      <c r="E52" s="85" t="s">
        <v>631</v>
      </c>
      <c r="F52" s="124" t="s">
        <v>282</v>
      </c>
      <c r="G52" s="85" t="s">
        <v>283</v>
      </c>
      <c r="H52" s="85" t="s">
        <v>330</v>
      </c>
      <c r="I52" s="86" t="s">
        <v>285</v>
      </c>
      <c r="J52" s="86" t="s">
        <v>69</v>
      </c>
      <c r="K52" s="86" t="s">
        <v>286</v>
      </c>
      <c r="L52" s="86" t="s">
        <v>286</v>
      </c>
      <c r="M52" s="86" t="s">
        <v>286</v>
      </c>
      <c r="N52" s="86" t="s">
        <v>286</v>
      </c>
      <c r="O52" s="86" t="s">
        <v>286</v>
      </c>
      <c r="P52" s="86" t="s">
        <v>286</v>
      </c>
      <c r="Q52" s="86" t="s">
        <v>286</v>
      </c>
      <c r="R52" s="86" t="s">
        <v>286</v>
      </c>
      <c r="S52" s="86" t="s">
        <v>69</v>
      </c>
      <c r="T52" s="86" t="s">
        <v>286</v>
      </c>
      <c r="U52" s="86" t="s">
        <v>69</v>
      </c>
      <c r="V52" s="86" t="s">
        <v>286</v>
      </c>
      <c r="W52" s="86" t="s">
        <v>286</v>
      </c>
      <c r="X52" s="86" t="s">
        <v>286</v>
      </c>
      <c r="Y52" s="86" t="s">
        <v>286</v>
      </c>
      <c r="Z52" s="86" t="s">
        <v>286</v>
      </c>
      <c r="AA52" s="86" t="s">
        <v>286</v>
      </c>
      <c r="AB52" s="86" t="s">
        <v>286</v>
      </c>
      <c r="AC52" s="88" t="str">
        <f t="shared" si="102"/>
        <v>3 - Media</v>
      </c>
      <c r="AD52" s="89">
        <f t="shared" si="103"/>
        <v>0.6</v>
      </c>
      <c r="AE52" s="88" t="str">
        <f t="shared" si="202"/>
        <v>3 - Moderado</v>
      </c>
      <c r="AF52" s="89">
        <f t="shared" si="104"/>
        <v>0.6</v>
      </c>
      <c r="AG52" s="82" t="str">
        <f t="shared" si="105"/>
        <v>MODERADO</v>
      </c>
      <c r="AH52" s="89">
        <f t="shared" si="106"/>
        <v>0.36</v>
      </c>
      <c r="AI52" s="85" t="s">
        <v>812</v>
      </c>
      <c r="AJ52" s="85" t="s">
        <v>711</v>
      </c>
      <c r="AK52" s="85" t="s">
        <v>732</v>
      </c>
      <c r="AL52" s="85" t="s">
        <v>732</v>
      </c>
      <c r="AM52" s="47" t="s">
        <v>291</v>
      </c>
      <c r="AN52" s="91" t="s">
        <v>292</v>
      </c>
      <c r="AO52" s="91" t="s">
        <v>293</v>
      </c>
      <c r="AP52" s="47" t="s">
        <v>294</v>
      </c>
      <c r="AQ52" s="47" t="s">
        <v>291</v>
      </c>
      <c r="AR52" s="91" t="s">
        <v>292</v>
      </c>
      <c r="AS52" s="91" t="s">
        <v>293</v>
      </c>
      <c r="AT52" s="47" t="s">
        <v>294</v>
      </c>
      <c r="AU52" s="47" t="s">
        <v>291</v>
      </c>
      <c r="AV52" s="91" t="s">
        <v>292</v>
      </c>
      <c r="AW52" s="91" t="s">
        <v>293</v>
      </c>
      <c r="AX52" s="47" t="s">
        <v>294</v>
      </c>
      <c r="AY52" s="47" t="s">
        <v>291</v>
      </c>
      <c r="AZ52" s="91" t="s">
        <v>292</v>
      </c>
      <c r="BA52" s="91" t="s">
        <v>293</v>
      </c>
      <c r="BB52" s="47" t="s">
        <v>294</v>
      </c>
      <c r="BC52" s="47"/>
      <c r="BD52" s="91"/>
      <c r="BE52" s="91"/>
      <c r="BF52" s="47"/>
      <c r="BG52" s="47"/>
      <c r="BH52" s="91"/>
      <c r="BI52" s="91"/>
      <c r="BJ52" s="47"/>
      <c r="BK52" s="47"/>
      <c r="BL52" s="91"/>
      <c r="BM52" s="91"/>
      <c r="BN52" s="47"/>
      <c r="BO52" s="47"/>
      <c r="BP52" s="91"/>
      <c r="BQ52" s="91"/>
      <c r="BR52" s="47"/>
      <c r="BS52" s="47"/>
      <c r="BT52" s="91"/>
      <c r="BU52" s="91"/>
      <c r="BV52" s="47"/>
      <c r="BW52" s="47"/>
      <c r="BX52" s="91"/>
      <c r="BY52" s="91"/>
      <c r="BZ52" s="47"/>
      <c r="CA52" s="47"/>
      <c r="CB52" s="91"/>
      <c r="CC52" s="91"/>
      <c r="CD52" s="47"/>
      <c r="CE52" s="47"/>
      <c r="CF52" s="91"/>
      <c r="CG52" s="91"/>
      <c r="CH52" s="47"/>
      <c r="CI52" s="91"/>
      <c r="CJ52" s="91"/>
      <c r="CK52" s="47"/>
      <c r="CL52" s="92" t="str">
        <f t="shared" si="107"/>
        <v>1 - Muy Baja</v>
      </c>
      <c r="CM52" s="93">
        <f t="shared" si="108"/>
        <v>0.36</v>
      </c>
      <c r="CN52" s="92" t="str">
        <f t="shared" si="109"/>
        <v>3 - Moderado</v>
      </c>
      <c r="CO52" s="93">
        <f t="shared" si="110"/>
        <v>0.36</v>
      </c>
      <c r="CP52" s="94" t="str">
        <f t="shared" si="203"/>
        <v>BAJO</v>
      </c>
      <c r="CQ52" s="89">
        <f t="shared" si="111"/>
        <v>0.12959999999999999</v>
      </c>
      <c r="CR52" s="194" t="s">
        <v>722</v>
      </c>
      <c r="CS52" s="94">
        <f t="shared" si="112"/>
        <v>0.1</v>
      </c>
      <c r="CT52" s="47"/>
      <c r="CU52" s="47" t="s">
        <v>714</v>
      </c>
      <c r="CV52" s="4" t="s">
        <v>715</v>
      </c>
      <c r="CW52" s="96"/>
      <c r="CX52" s="97">
        <f t="shared" si="113"/>
        <v>3</v>
      </c>
      <c r="CY52" s="98">
        <f t="shared" si="114"/>
        <v>3</v>
      </c>
      <c r="CZ52" s="97" t="str">
        <f t="shared" si="115"/>
        <v>Moderado</v>
      </c>
      <c r="DA52" s="99">
        <f t="shared" si="116"/>
        <v>0.6</v>
      </c>
      <c r="DB52" s="100">
        <f t="shared" si="117"/>
        <v>0.15</v>
      </c>
      <c r="DC52" s="100">
        <f t="shared" si="118"/>
        <v>0.25</v>
      </c>
      <c r="DD52" s="97">
        <f t="shared" si="119"/>
        <v>0.4</v>
      </c>
      <c r="DE52" s="5">
        <f t="shared" si="120"/>
        <v>2</v>
      </c>
      <c r="DF52" s="99">
        <f t="shared" si="121"/>
        <v>0.36</v>
      </c>
      <c r="DG52" s="5">
        <f t="shared" si="122"/>
        <v>3</v>
      </c>
      <c r="DH52" s="5"/>
      <c r="DI52" s="99">
        <f t="shared" si="123"/>
        <v>0.6</v>
      </c>
      <c r="DJ52" s="100">
        <f t="shared" si="124"/>
        <v>0.15</v>
      </c>
      <c r="DK52" s="100">
        <f t="shared" si="125"/>
        <v>0.25</v>
      </c>
      <c r="DL52" s="97">
        <f t="shared" si="126"/>
        <v>0.4</v>
      </c>
      <c r="DM52" s="5">
        <f t="shared" si="127"/>
        <v>2</v>
      </c>
      <c r="DN52" s="99">
        <f t="shared" si="128"/>
        <v>0.216</v>
      </c>
      <c r="DO52" s="5">
        <f t="shared" si="129"/>
        <v>3</v>
      </c>
      <c r="DP52" s="99">
        <f t="shared" si="130"/>
        <v>0.6</v>
      </c>
      <c r="DQ52" s="100">
        <f t="shared" si="131"/>
        <v>0.15</v>
      </c>
      <c r="DR52" s="100">
        <f t="shared" si="132"/>
        <v>0.25</v>
      </c>
      <c r="DS52" s="97">
        <f t="shared" si="133"/>
        <v>0.4</v>
      </c>
      <c r="DT52" s="5">
        <f t="shared" si="134"/>
        <v>1</v>
      </c>
      <c r="DU52" s="99">
        <f t="shared" si="135"/>
        <v>0.12959999999999999</v>
      </c>
      <c r="DV52" s="5">
        <f t="shared" si="136"/>
        <v>3</v>
      </c>
      <c r="DW52" s="99">
        <f t="shared" si="137"/>
        <v>0.6</v>
      </c>
      <c r="DX52" s="100">
        <f t="shared" si="138"/>
        <v>0.15</v>
      </c>
      <c r="DY52" s="100">
        <f t="shared" si="139"/>
        <v>0.25</v>
      </c>
      <c r="DZ52" s="97">
        <f t="shared" si="140"/>
        <v>0.4</v>
      </c>
      <c r="EA52" s="5">
        <f t="shared" si="141"/>
        <v>1</v>
      </c>
      <c r="EB52" s="99">
        <f t="shared" si="142"/>
        <v>7.7759999999999996E-2</v>
      </c>
      <c r="EC52" s="5">
        <f t="shared" si="143"/>
        <v>3</v>
      </c>
      <c r="ED52" s="99">
        <f t="shared" si="144"/>
        <v>0.6</v>
      </c>
      <c r="EE52" s="100">
        <f t="shared" si="145"/>
        <v>0</v>
      </c>
      <c r="EF52" s="100">
        <f t="shared" si="146"/>
        <v>0</v>
      </c>
      <c r="EG52" s="97">
        <f t="shared" si="147"/>
        <v>0</v>
      </c>
      <c r="EH52" s="5">
        <f t="shared" si="148"/>
        <v>1</v>
      </c>
      <c r="EI52" s="99">
        <f t="shared" si="149"/>
        <v>7.7759999999999996E-2</v>
      </c>
      <c r="EJ52" s="5">
        <f t="shared" si="150"/>
        <v>3</v>
      </c>
      <c r="EK52" s="99">
        <f t="shared" si="151"/>
        <v>0.6</v>
      </c>
      <c r="EL52" s="100">
        <f t="shared" si="152"/>
        <v>0</v>
      </c>
      <c r="EM52" s="100">
        <f t="shared" si="153"/>
        <v>0</v>
      </c>
      <c r="EN52" s="97">
        <f t="shared" si="154"/>
        <v>0</v>
      </c>
      <c r="EO52" s="5">
        <f t="shared" si="155"/>
        <v>1</v>
      </c>
      <c r="EP52" s="99">
        <f t="shared" si="156"/>
        <v>7.7759999999999996E-2</v>
      </c>
      <c r="EQ52" s="5">
        <f t="shared" si="157"/>
        <v>3</v>
      </c>
      <c r="ER52" s="99">
        <f t="shared" si="158"/>
        <v>0.6</v>
      </c>
      <c r="ES52" s="100">
        <f t="shared" si="159"/>
        <v>0</v>
      </c>
      <c r="ET52" s="100">
        <f t="shared" si="160"/>
        <v>0</v>
      </c>
      <c r="EU52" s="97">
        <f t="shared" si="161"/>
        <v>0</v>
      </c>
      <c r="EV52" s="5">
        <f t="shared" si="162"/>
        <v>1</v>
      </c>
      <c r="EW52" s="99">
        <f t="shared" si="163"/>
        <v>7.7759999999999996E-2</v>
      </c>
      <c r="EX52" s="5">
        <f t="shared" si="164"/>
        <v>3</v>
      </c>
      <c r="EY52" s="99">
        <f t="shared" si="165"/>
        <v>0.6</v>
      </c>
      <c r="EZ52" s="100">
        <f t="shared" si="166"/>
        <v>0</v>
      </c>
      <c r="FA52" s="100">
        <f t="shared" si="167"/>
        <v>0</v>
      </c>
      <c r="FB52" s="97">
        <f t="shared" si="168"/>
        <v>0</v>
      </c>
      <c r="FC52" s="5">
        <f t="shared" si="169"/>
        <v>1</v>
      </c>
      <c r="FD52" s="99">
        <f t="shared" si="170"/>
        <v>7.7759999999999996E-2</v>
      </c>
      <c r="FE52" s="5">
        <f t="shared" si="171"/>
        <v>3</v>
      </c>
      <c r="FF52" s="99">
        <f t="shared" si="172"/>
        <v>0.6</v>
      </c>
      <c r="FG52" s="100">
        <f t="shared" si="173"/>
        <v>0</v>
      </c>
      <c r="FH52" s="100">
        <f t="shared" si="174"/>
        <v>0</v>
      </c>
      <c r="FI52" s="97">
        <f t="shared" si="175"/>
        <v>0</v>
      </c>
      <c r="FJ52" s="5">
        <f t="shared" si="176"/>
        <v>1</v>
      </c>
      <c r="FK52" s="99">
        <f t="shared" si="177"/>
        <v>7.7759999999999996E-2</v>
      </c>
      <c r="FL52" s="5">
        <f t="shared" si="178"/>
        <v>3</v>
      </c>
      <c r="FM52" s="99">
        <f t="shared" si="179"/>
        <v>0.6</v>
      </c>
      <c r="FN52" s="100">
        <f t="shared" si="180"/>
        <v>0</v>
      </c>
      <c r="FO52" s="100">
        <f t="shared" si="181"/>
        <v>0</v>
      </c>
      <c r="FP52" s="97">
        <f t="shared" si="182"/>
        <v>0</v>
      </c>
      <c r="FQ52" s="5">
        <f t="shared" si="183"/>
        <v>1</v>
      </c>
      <c r="FR52" s="99">
        <f t="shared" si="184"/>
        <v>7.7759999999999996E-2</v>
      </c>
      <c r="FS52" s="5">
        <f t="shared" si="185"/>
        <v>3</v>
      </c>
      <c r="FT52" s="99">
        <f t="shared" si="186"/>
        <v>0.6</v>
      </c>
      <c r="FU52" s="100">
        <f t="shared" si="187"/>
        <v>0</v>
      </c>
      <c r="FV52" s="100">
        <f t="shared" si="188"/>
        <v>0</v>
      </c>
      <c r="FW52" s="97">
        <f t="shared" si="189"/>
        <v>0</v>
      </c>
      <c r="FX52" s="5">
        <f t="shared" si="190"/>
        <v>1</v>
      </c>
      <c r="FY52" s="99">
        <f t="shared" si="191"/>
        <v>7.7759999999999996E-2</v>
      </c>
      <c r="FZ52" s="5">
        <f t="shared" si="192"/>
        <v>3</v>
      </c>
      <c r="GA52" s="99">
        <f t="shared" si="193"/>
        <v>0.6</v>
      </c>
      <c r="GB52" s="100">
        <f t="shared" si="194"/>
        <v>0</v>
      </c>
      <c r="GC52" s="100">
        <f t="shared" si="195"/>
        <v>0</v>
      </c>
      <c r="GD52" s="97">
        <f t="shared" si="196"/>
        <v>0</v>
      </c>
      <c r="GE52" s="5">
        <f t="shared" si="197"/>
        <v>1</v>
      </c>
      <c r="GF52" s="99">
        <f t="shared" si="198"/>
        <v>7.7759999999999996E-2</v>
      </c>
      <c r="GG52" s="5">
        <f t="shared" si="199"/>
        <v>3</v>
      </c>
      <c r="GH52" s="99">
        <f t="shared" si="200"/>
        <v>0.6</v>
      </c>
      <c r="GI52" s="99">
        <f t="shared" si="201"/>
        <v>0.6</v>
      </c>
    </row>
    <row r="53" spans="1:191" ht="37.5" customHeight="1">
      <c r="A53" s="82">
        <v>45</v>
      </c>
      <c r="B53" s="85" t="s">
        <v>67</v>
      </c>
      <c r="C53" s="85" t="s">
        <v>813</v>
      </c>
      <c r="D53" s="193" t="s">
        <v>304</v>
      </c>
      <c r="E53" s="85" t="s">
        <v>328</v>
      </c>
      <c r="F53" s="124" t="s">
        <v>572</v>
      </c>
      <c r="G53" s="85" t="s">
        <v>283</v>
      </c>
      <c r="H53" s="85" t="s">
        <v>330</v>
      </c>
      <c r="I53" s="86" t="s">
        <v>285</v>
      </c>
      <c r="J53" s="86" t="s">
        <v>69</v>
      </c>
      <c r="K53" s="86" t="s">
        <v>286</v>
      </c>
      <c r="L53" s="86" t="s">
        <v>286</v>
      </c>
      <c r="M53" s="86" t="s">
        <v>286</v>
      </c>
      <c r="N53" s="86" t="s">
        <v>286</v>
      </c>
      <c r="O53" s="86" t="s">
        <v>286</v>
      </c>
      <c r="P53" s="86" t="s">
        <v>286</v>
      </c>
      <c r="Q53" s="86" t="s">
        <v>286</v>
      </c>
      <c r="R53" s="86" t="s">
        <v>286</v>
      </c>
      <c r="S53" s="86" t="s">
        <v>69</v>
      </c>
      <c r="T53" s="86" t="s">
        <v>286</v>
      </c>
      <c r="U53" s="86" t="s">
        <v>69</v>
      </c>
      <c r="V53" s="86" t="s">
        <v>286</v>
      </c>
      <c r="W53" s="86" t="s">
        <v>286</v>
      </c>
      <c r="X53" s="86" t="s">
        <v>286</v>
      </c>
      <c r="Y53" s="86" t="s">
        <v>286</v>
      </c>
      <c r="Z53" s="86" t="s">
        <v>286</v>
      </c>
      <c r="AA53" s="86" t="s">
        <v>286</v>
      </c>
      <c r="AB53" s="86" t="s">
        <v>286</v>
      </c>
      <c r="AC53" s="88" t="str">
        <f t="shared" si="102"/>
        <v>3 - Media</v>
      </c>
      <c r="AD53" s="89">
        <f t="shared" si="103"/>
        <v>0.6</v>
      </c>
      <c r="AE53" s="88" t="str">
        <f t="shared" si="202"/>
        <v>3 - Moderado</v>
      </c>
      <c r="AF53" s="89">
        <f t="shared" si="104"/>
        <v>0.6</v>
      </c>
      <c r="AG53" s="82" t="str">
        <f t="shared" si="105"/>
        <v>MODERADO</v>
      </c>
      <c r="AH53" s="89">
        <f t="shared" si="106"/>
        <v>0.36</v>
      </c>
      <c r="AI53" s="85" t="s">
        <v>814</v>
      </c>
      <c r="AJ53" s="85" t="s">
        <v>711</v>
      </c>
      <c r="AK53" s="85" t="s">
        <v>732</v>
      </c>
      <c r="AL53" s="85" t="s">
        <v>732</v>
      </c>
      <c r="AM53" s="47" t="s">
        <v>291</v>
      </c>
      <c r="AN53" s="91" t="s">
        <v>292</v>
      </c>
      <c r="AO53" s="91" t="s">
        <v>293</v>
      </c>
      <c r="AP53" s="47" t="s">
        <v>294</v>
      </c>
      <c r="AQ53" s="47" t="s">
        <v>291</v>
      </c>
      <c r="AR53" s="91" t="s">
        <v>292</v>
      </c>
      <c r="AS53" s="91" t="s">
        <v>293</v>
      </c>
      <c r="AT53" s="47" t="s">
        <v>294</v>
      </c>
      <c r="AU53" s="47" t="s">
        <v>291</v>
      </c>
      <c r="AV53" s="91" t="s">
        <v>292</v>
      </c>
      <c r="AW53" s="91" t="s">
        <v>293</v>
      </c>
      <c r="AX53" s="47" t="s">
        <v>294</v>
      </c>
      <c r="AY53" s="47" t="s">
        <v>291</v>
      </c>
      <c r="AZ53" s="91" t="s">
        <v>292</v>
      </c>
      <c r="BA53" s="91" t="s">
        <v>293</v>
      </c>
      <c r="BB53" s="47" t="s">
        <v>294</v>
      </c>
      <c r="BC53" s="47"/>
      <c r="BD53" s="91"/>
      <c r="BE53" s="91"/>
      <c r="BF53" s="47"/>
      <c r="BG53" s="47"/>
      <c r="BH53" s="91"/>
      <c r="BI53" s="91"/>
      <c r="BJ53" s="47"/>
      <c r="BK53" s="47"/>
      <c r="BL53" s="91"/>
      <c r="BM53" s="91"/>
      <c r="BN53" s="47"/>
      <c r="BO53" s="47"/>
      <c r="BP53" s="91"/>
      <c r="BQ53" s="91"/>
      <c r="BR53" s="47"/>
      <c r="BS53" s="47"/>
      <c r="BT53" s="91"/>
      <c r="BU53" s="91"/>
      <c r="BV53" s="47"/>
      <c r="BW53" s="47"/>
      <c r="BX53" s="91"/>
      <c r="BY53" s="91"/>
      <c r="BZ53" s="47"/>
      <c r="CA53" s="47"/>
      <c r="CB53" s="91"/>
      <c r="CC53" s="91"/>
      <c r="CD53" s="47"/>
      <c r="CE53" s="47"/>
      <c r="CF53" s="91"/>
      <c r="CG53" s="91"/>
      <c r="CH53" s="47"/>
      <c r="CI53" s="91"/>
      <c r="CJ53" s="91"/>
      <c r="CK53" s="47"/>
      <c r="CL53" s="92" t="str">
        <f t="shared" si="107"/>
        <v>1 - Muy Baja</v>
      </c>
      <c r="CM53" s="93">
        <f t="shared" si="108"/>
        <v>0.36</v>
      </c>
      <c r="CN53" s="92" t="str">
        <f t="shared" si="109"/>
        <v>3 - Moderado</v>
      </c>
      <c r="CO53" s="93">
        <f t="shared" si="110"/>
        <v>0.36</v>
      </c>
      <c r="CP53" s="94" t="str">
        <f t="shared" si="203"/>
        <v>BAJO</v>
      </c>
      <c r="CQ53" s="89">
        <f t="shared" si="111"/>
        <v>0.12959999999999999</v>
      </c>
      <c r="CR53" s="194" t="s">
        <v>300</v>
      </c>
      <c r="CS53" s="94">
        <f t="shared" si="112"/>
        <v>0.1</v>
      </c>
      <c r="CT53" s="47"/>
      <c r="CU53" s="47" t="s">
        <v>714</v>
      </c>
      <c r="CV53" s="4" t="s">
        <v>715</v>
      </c>
      <c r="CW53" s="96"/>
      <c r="CX53" s="97">
        <f t="shared" si="113"/>
        <v>3</v>
      </c>
      <c r="CY53" s="98">
        <f t="shared" si="114"/>
        <v>3</v>
      </c>
      <c r="CZ53" s="97" t="str">
        <f t="shared" si="115"/>
        <v>Moderado</v>
      </c>
      <c r="DA53" s="99">
        <f t="shared" si="116"/>
        <v>0.6</v>
      </c>
      <c r="DB53" s="100">
        <f t="shared" si="117"/>
        <v>0.15</v>
      </c>
      <c r="DC53" s="100">
        <f t="shared" si="118"/>
        <v>0.25</v>
      </c>
      <c r="DD53" s="97">
        <f t="shared" si="119"/>
        <v>0.4</v>
      </c>
      <c r="DE53" s="5">
        <f t="shared" si="120"/>
        <v>2</v>
      </c>
      <c r="DF53" s="99">
        <f t="shared" si="121"/>
        <v>0.36</v>
      </c>
      <c r="DG53" s="5">
        <f t="shared" si="122"/>
        <v>3</v>
      </c>
      <c r="DH53" s="5"/>
      <c r="DI53" s="99">
        <f t="shared" si="123"/>
        <v>0.6</v>
      </c>
      <c r="DJ53" s="100">
        <f t="shared" si="124"/>
        <v>0.15</v>
      </c>
      <c r="DK53" s="100">
        <f t="shared" si="125"/>
        <v>0.25</v>
      </c>
      <c r="DL53" s="97">
        <f t="shared" si="126"/>
        <v>0.4</v>
      </c>
      <c r="DM53" s="5">
        <f t="shared" si="127"/>
        <v>2</v>
      </c>
      <c r="DN53" s="99">
        <f t="shared" si="128"/>
        <v>0.216</v>
      </c>
      <c r="DO53" s="5">
        <f t="shared" si="129"/>
        <v>3</v>
      </c>
      <c r="DP53" s="99">
        <f t="shared" si="130"/>
        <v>0.6</v>
      </c>
      <c r="DQ53" s="100">
        <f t="shared" si="131"/>
        <v>0.15</v>
      </c>
      <c r="DR53" s="100">
        <f t="shared" si="132"/>
        <v>0.25</v>
      </c>
      <c r="DS53" s="97">
        <f t="shared" si="133"/>
        <v>0.4</v>
      </c>
      <c r="DT53" s="5">
        <f t="shared" si="134"/>
        <v>1</v>
      </c>
      <c r="DU53" s="99">
        <f t="shared" si="135"/>
        <v>0.12959999999999999</v>
      </c>
      <c r="DV53" s="5">
        <f t="shared" si="136"/>
        <v>3</v>
      </c>
      <c r="DW53" s="99">
        <f t="shared" si="137"/>
        <v>0.6</v>
      </c>
      <c r="DX53" s="100">
        <f t="shared" si="138"/>
        <v>0.15</v>
      </c>
      <c r="DY53" s="100">
        <f t="shared" si="139"/>
        <v>0.25</v>
      </c>
      <c r="DZ53" s="97">
        <f t="shared" si="140"/>
        <v>0.4</v>
      </c>
      <c r="EA53" s="5">
        <f t="shared" si="141"/>
        <v>1</v>
      </c>
      <c r="EB53" s="99">
        <f t="shared" si="142"/>
        <v>7.7759999999999996E-2</v>
      </c>
      <c r="EC53" s="5">
        <f t="shared" si="143"/>
        <v>3</v>
      </c>
      <c r="ED53" s="99">
        <f t="shared" si="144"/>
        <v>0.6</v>
      </c>
      <c r="EE53" s="100">
        <f t="shared" si="145"/>
        <v>0</v>
      </c>
      <c r="EF53" s="100">
        <f t="shared" si="146"/>
        <v>0</v>
      </c>
      <c r="EG53" s="97">
        <f t="shared" si="147"/>
        <v>0</v>
      </c>
      <c r="EH53" s="5">
        <f t="shared" si="148"/>
        <v>1</v>
      </c>
      <c r="EI53" s="99">
        <f t="shared" si="149"/>
        <v>7.7759999999999996E-2</v>
      </c>
      <c r="EJ53" s="5">
        <f t="shared" si="150"/>
        <v>3</v>
      </c>
      <c r="EK53" s="99">
        <f t="shared" si="151"/>
        <v>0.6</v>
      </c>
      <c r="EL53" s="100">
        <f t="shared" si="152"/>
        <v>0</v>
      </c>
      <c r="EM53" s="100">
        <f t="shared" si="153"/>
        <v>0</v>
      </c>
      <c r="EN53" s="97">
        <f t="shared" si="154"/>
        <v>0</v>
      </c>
      <c r="EO53" s="5">
        <f t="shared" si="155"/>
        <v>1</v>
      </c>
      <c r="EP53" s="99">
        <f t="shared" si="156"/>
        <v>7.7759999999999996E-2</v>
      </c>
      <c r="EQ53" s="5">
        <f t="shared" si="157"/>
        <v>3</v>
      </c>
      <c r="ER53" s="99">
        <f t="shared" si="158"/>
        <v>0.6</v>
      </c>
      <c r="ES53" s="100">
        <f t="shared" si="159"/>
        <v>0</v>
      </c>
      <c r="ET53" s="100">
        <f t="shared" si="160"/>
        <v>0</v>
      </c>
      <c r="EU53" s="97">
        <f t="shared" si="161"/>
        <v>0</v>
      </c>
      <c r="EV53" s="5">
        <f t="shared" si="162"/>
        <v>1</v>
      </c>
      <c r="EW53" s="99">
        <f t="shared" si="163"/>
        <v>7.7759999999999996E-2</v>
      </c>
      <c r="EX53" s="5">
        <f t="shared" si="164"/>
        <v>3</v>
      </c>
      <c r="EY53" s="99">
        <f t="shared" si="165"/>
        <v>0.6</v>
      </c>
      <c r="EZ53" s="100">
        <f t="shared" si="166"/>
        <v>0</v>
      </c>
      <c r="FA53" s="100">
        <f t="shared" si="167"/>
        <v>0</v>
      </c>
      <c r="FB53" s="97">
        <f t="shared" si="168"/>
        <v>0</v>
      </c>
      <c r="FC53" s="5">
        <f t="shared" si="169"/>
        <v>1</v>
      </c>
      <c r="FD53" s="99">
        <f t="shared" si="170"/>
        <v>7.7759999999999996E-2</v>
      </c>
      <c r="FE53" s="5">
        <f t="shared" si="171"/>
        <v>3</v>
      </c>
      <c r="FF53" s="99">
        <f t="shared" si="172"/>
        <v>0.6</v>
      </c>
      <c r="FG53" s="100">
        <f t="shared" si="173"/>
        <v>0</v>
      </c>
      <c r="FH53" s="100">
        <f t="shared" si="174"/>
        <v>0</v>
      </c>
      <c r="FI53" s="97">
        <f t="shared" si="175"/>
        <v>0</v>
      </c>
      <c r="FJ53" s="5">
        <f t="shared" si="176"/>
        <v>1</v>
      </c>
      <c r="FK53" s="99">
        <f t="shared" si="177"/>
        <v>7.7759999999999996E-2</v>
      </c>
      <c r="FL53" s="5">
        <f t="shared" si="178"/>
        <v>3</v>
      </c>
      <c r="FM53" s="99">
        <f t="shared" si="179"/>
        <v>0.6</v>
      </c>
      <c r="FN53" s="100">
        <f t="shared" si="180"/>
        <v>0</v>
      </c>
      <c r="FO53" s="100">
        <f t="shared" si="181"/>
        <v>0</v>
      </c>
      <c r="FP53" s="97">
        <f t="shared" si="182"/>
        <v>0</v>
      </c>
      <c r="FQ53" s="5">
        <f t="shared" si="183"/>
        <v>1</v>
      </c>
      <c r="FR53" s="99">
        <f t="shared" si="184"/>
        <v>7.7759999999999996E-2</v>
      </c>
      <c r="FS53" s="5">
        <f t="shared" si="185"/>
        <v>3</v>
      </c>
      <c r="FT53" s="99">
        <f t="shared" si="186"/>
        <v>0.6</v>
      </c>
      <c r="FU53" s="100">
        <f t="shared" si="187"/>
        <v>0</v>
      </c>
      <c r="FV53" s="100">
        <f t="shared" si="188"/>
        <v>0</v>
      </c>
      <c r="FW53" s="97">
        <f t="shared" si="189"/>
        <v>0</v>
      </c>
      <c r="FX53" s="5">
        <f t="shared" si="190"/>
        <v>1</v>
      </c>
      <c r="FY53" s="99">
        <f t="shared" si="191"/>
        <v>7.7759999999999996E-2</v>
      </c>
      <c r="FZ53" s="5">
        <f t="shared" si="192"/>
        <v>3</v>
      </c>
      <c r="GA53" s="99">
        <f t="shared" si="193"/>
        <v>0.6</v>
      </c>
      <c r="GB53" s="100">
        <f t="shared" si="194"/>
        <v>0</v>
      </c>
      <c r="GC53" s="100">
        <f t="shared" si="195"/>
        <v>0</v>
      </c>
      <c r="GD53" s="97">
        <f t="shared" si="196"/>
        <v>0</v>
      </c>
      <c r="GE53" s="5">
        <f t="shared" si="197"/>
        <v>1</v>
      </c>
      <c r="GF53" s="99">
        <f t="shared" si="198"/>
        <v>7.7759999999999996E-2</v>
      </c>
      <c r="GG53" s="5">
        <f t="shared" si="199"/>
        <v>3</v>
      </c>
      <c r="GH53" s="99">
        <f t="shared" si="200"/>
        <v>0.6</v>
      </c>
      <c r="GI53" s="99">
        <f t="shared" si="201"/>
        <v>0.6</v>
      </c>
    </row>
    <row r="54" spans="1:191" ht="37.5" customHeight="1">
      <c r="A54" s="82">
        <v>46</v>
      </c>
      <c r="B54" s="85" t="s">
        <v>67</v>
      </c>
      <c r="C54" s="85" t="s">
        <v>815</v>
      </c>
      <c r="D54" s="193" t="s">
        <v>280</v>
      </c>
      <c r="E54" s="85" t="s">
        <v>631</v>
      </c>
      <c r="F54" s="124" t="s">
        <v>282</v>
      </c>
      <c r="G54" s="85" t="s">
        <v>283</v>
      </c>
      <c r="H54" s="85" t="s">
        <v>330</v>
      </c>
      <c r="I54" s="86" t="s">
        <v>285</v>
      </c>
      <c r="J54" s="86" t="s">
        <v>69</v>
      </c>
      <c r="K54" s="86" t="s">
        <v>286</v>
      </c>
      <c r="L54" s="86" t="s">
        <v>286</v>
      </c>
      <c r="M54" s="86" t="s">
        <v>286</v>
      </c>
      <c r="N54" s="86" t="s">
        <v>286</v>
      </c>
      <c r="O54" s="86" t="s">
        <v>286</v>
      </c>
      <c r="P54" s="86" t="s">
        <v>286</v>
      </c>
      <c r="Q54" s="86" t="s">
        <v>286</v>
      </c>
      <c r="R54" s="86" t="s">
        <v>286</v>
      </c>
      <c r="S54" s="86" t="s">
        <v>69</v>
      </c>
      <c r="T54" s="86" t="s">
        <v>286</v>
      </c>
      <c r="U54" s="86" t="s">
        <v>69</v>
      </c>
      <c r="V54" s="86" t="s">
        <v>286</v>
      </c>
      <c r="W54" s="86" t="s">
        <v>286</v>
      </c>
      <c r="X54" s="86" t="s">
        <v>286</v>
      </c>
      <c r="Y54" s="86" t="s">
        <v>286</v>
      </c>
      <c r="Z54" s="86" t="s">
        <v>286</v>
      </c>
      <c r="AA54" s="86" t="s">
        <v>286</v>
      </c>
      <c r="AB54" s="86" t="s">
        <v>286</v>
      </c>
      <c r="AC54" s="88" t="str">
        <f t="shared" si="102"/>
        <v>3 - Media</v>
      </c>
      <c r="AD54" s="89">
        <f t="shared" si="103"/>
        <v>0.6</v>
      </c>
      <c r="AE54" s="88" t="str">
        <f t="shared" si="202"/>
        <v>3 - Moderado</v>
      </c>
      <c r="AF54" s="89">
        <f t="shared" si="104"/>
        <v>0.6</v>
      </c>
      <c r="AG54" s="82" t="str">
        <f t="shared" si="105"/>
        <v>MODERADO</v>
      </c>
      <c r="AH54" s="89">
        <f t="shared" si="106"/>
        <v>0.36</v>
      </c>
      <c r="AI54" s="85" t="s">
        <v>816</v>
      </c>
      <c r="AJ54" s="85" t="s">
        <v>711</v>
      </c>
      <c r="AK54" s="85" t="s">
        <v>780</v>
      </c>
      <c r="AL54" s="85" t="s">
        <v>780</v>
      </c>
      <c r="AM54" s="47" t="s">
        <v>291</v>
      </c>
      <c r="AN54" s="91" t="s">
        <v>292</v>
      </c>
      <c r="AO54" s="91" t="s">
        <v>293</v>
      </c>
      <c r="AP54" s="47" t="s">
        <v>294</v>
      </c>
      <c r="AQ54" s="47" t="s">
        <v>291</v>
      </c>
      <c r="AR54" s="91" t="s">
        <v>292</v>
      </c>
      <c r="AS54" s="91" t="s">
        <v>293</v>
      </c>
      <c r="AT54" s="47" t="s">
        <v>294</v>
      </c>
      <c r="AU54" s="47" t="s">
        <v>291</v>
      </c>
      <c r="AV54" s="91" t="s">
        <v>292</v>
      </c>
      <c r="AW54" s="91" t="s">
        <v>293</v>
      </c>
      <c r="AX54" s="47" t="s">
        <v>294</v>
      </c>
      <c r="AY54" s="47"/>
      <c r="AZ54" s="91"/>
      <c r="BA54" s="91"/>
      <c r="BB54" s="47"/>
      <c r="BC54" s="47"/>
      <c r="BD54" s="91"/>
      <c r="BE54" s="91"/>
      <c r="BF54" s="47"/>
      <c r="BG54" s="47"/>
      <c r="BH54" s="91"/>
      <c r="BI54" s="91"/>
      <c r="BJ54" s="47"/>
      <c r="BK54" s="47"/>
      <c r="BL54" s="91"/>
      <c r="BM54" s="91"/>
      <c r="BN54" s="47"/>
      <c r="BO54" s="47"/>
      <c r="BP54" s="91"/>
      <c r="BQ54" s="91"/>
      <c r="BR54" s="47"/>
      <c r="BS54" s="47"/>
      <c r="BT54" s="91"/>
      <c r="BU54" s="91"/>
      <c r="BV54" s="47"/>
      <c r="BW54" s="47"/>
      <c r="BX54" s="91"/>
      <c r="BY54" s="91"/>
      <c r="BZ54" s="47"/>
      <c r="CA54" s="47"/>
      <c r="CB54" s="91"/>
      <c r="CC54" s="91"/>
      <c r="CD54" s="47"/>
      <c r="CE54" s="47"/>
      <c r="CF54" s="91"/>
      <c r="CG54" s="91"/>
      <c r="CH54" s="47"/>
      <c r="CI54" s="91"/>
      <c r="CJ54" s="91"/>
      <c r="CK54" s="47"/>
      <c r="CL54" s="92" t="str">
        <f t="shared" si="107"/>
        <v>1 - Muy Baja</v>
      </c>
      <c r="CM54" s="93">
        <f t="shared" si="108"/>
        <v>0.36</v>
      </c>
      <c r="CN54" s="92" t="str">
        <f t="shared" si="109"/>
        <v>3 - Moderado</v>
      </c>
      <c r="CO54" s="93">
        <f t="shared" si="110"/>
        <v>0.36</v>
      </c>
      <c r="CP54" s="94" t="str">
        <f t="shared" si="203"/>
        <v>BAJO</v>
      </c>
      <c r="CQ54" s="89">
        <f t="shared" si="111"/>
        <v>0.12959999999999999</v>
      </c>
      <c r="CR54" s="194" t="s">
        <v>722</v>
      </c>
      <c r="CS54" s="94">
        <f t="shared" si="112"/>
        <v>0.1</v>
      </c>
      <c r="CT54" s="47"/>
      <c r="CU54" s="47" t="s">
        <v>714</v>
      </c>
      <c r="CV54" s="4" t="s">
        <v>715</v>
      </c>
      <c r="CW54" s="96"/>
      <c r="CX54" s="97">
        <f t="shared" si="113"/>
        <v>3</v>
      </c>
      <c r="CY54" s="98">
        <f t="shared" si="114"/>
        <v>3</v>
      </c>
      <c r="CZ54" s="97" t="str">
        <f t="shared" si="115"/>
        <v>Moderado</v>
      </c>
      <c r="DA54" s="99">
        <f t="shared" si="116"/>
        <v>0.6</v>
      </c>
      <c r="DB54" s="100">
        <f t="shared" si="117"/>
        <v>0.15</v>
      </c>
      <c r="DC54" s="100">
        <f t="shared" si="118"/>
        <v>0.25</v>
      </c>
      <c r="DD54" s="97">
        <f t="shared" si="119"/>
        <v>0.4</v>
      </c>
      <c r="DE54" s="5">
        <f t="shared" si="120"/>
        <v>2</v>
      </c>
      <c r="DF54" s="99">
        <f t="shared" si="121"/>
        <v>0.36</v>
      </c>
      <c r="DG54" s="5">
        <f t="shared" si="122"/>
        <v>3</v>
      </c>
      <c r="DH54" s="5"/>
      <c r="DI54" s="99">
        <f t="shared" si="123"/>
        <v>0.6</v>
      </c>
      <c r="DJ54" s="100">
        <f t="shared" si="124"/>
        <v>0.15</v>
      </c>
      <c r="DK54" s="100">
        <f t="shared" si="125"/>
        <v>0.25</v>
      </c>
      <c r="DL54" s="97">
        <f t="shared" si="126"/>
        <v>0.4</v>
      </c>
      <c r="DM54" s="5">
        <f t="shared" si="127"/>
        <v>2</v>
      </c>
      <c r="DN54" s="99">
        <f t="shared" si="128"/>
        <v>0.216</v>
      </c>
      <c r="DO54" s="5">
        <f t="shared" si="129"/>
        <v>3</v>
      </c>
      <c r="DP54" s="99">
        <f t="shared" si="130"/>
        <v>0.6</v>
      </c>
      <c r="DQ54" s="100">
        <f t="shared" si="131"/>
        <v>0.15</v>
      </c>
      <c r="DR54" s="100">
        <f t="shared" si="132"/>
        <v>0.25</v>
      </c>
      <c r="DS54" s="97">
        <f t="shared" si="133"/>
        <v>0.4</v>
      </c>
      <c r="DT54" s="5">
        <f t="shared" si="134"/>
        <v>1</v>
      </c>
      <c r="DU54" s="99">
        <f t="shared" si="135"/>
        <v>0.12959999999999999</v>
      </c>
      <c r="DV54" s="5">
        <f t="shared" si="136"/>
        <v>3</v>
      </c>
      <c r="DW54" s="99">
        <f t="shared" si="137"/>
        <v>0.6</v>
      </c>
      <c r="DX54" s="100">
        <f t="shared" si="138"/>
        <v>0</v>
      </c>
      <c r="DY54" s="100">
        <f t="shared" si="139"/>
        <v>0</v>
      </c>
      <c r="DZ54" s="97">
        <f t="shared" si="140"/>
        <v>0</v>
      </c>
      <c r="EA54" s="5">
        <f t="shared" si="141"/>
        <v>1</v>
      </c>
      <c r="EB54" s="99">
        <f t="shared" si="142"/>
        <v>0.12959999999999999</v>
      </c>
      <c r="EC54" s="5">
        <f t="shared" si="143"/>
        <v>3</v>
      </c>
      <c r="ED54" s="99">
        <f t="shared" si="144"/>
        <v>0.6</v>
      </c>
      <c r="EE54" s="100">
        <f t="shared" si="145"/>
        <v>0</v>
      </c>
      <c r="EF54" s="100">
        <f t="shared" si="146"/>
        <v>0</v>
      </c>
      <c r="EG54" s="97">
        <f t="shared" si="147"/>
        <v>0</v>
      </c>
      <c r="EH54" s="5">
        <f t="shared" si="148"/>
        <v>1</v>
      </c>
      <c r="EI54" s="99">
        <f t="shared" si="149"/>
        <v>0.12959999999999999</v>
      </c>
      <c r="EJ54" s="5">
        <f t="shared" si="150"/>
        <v>3</v>
      </c>
      <c r="EK54" s="99">
        <f t="shared" si="151"/>
        <v>0.6</v>
      </c>
      <c r="EL54" s="100">
        <f t="shared" si="152"/>
        <v>0</v>
      </c>
      <c r="EM54" s="100">
        <f t="shared" si="153"/>
        <v>0</v>
      </c>
      <c r="EN54" s="97">
        <f t="shared" si="154"/>
        <v>0</v>
      </c>
      <c r="EO54" s="5">
        <f t="shared" si="155"/>
        <v>1</v>
      </c>
      <c r="EP54" s="99">
        <f t="shared" si="156"/>
        <v>0.12959999999999999</v>
      </c>
      <c r="EQ54" s="5">
        <f t="shared" si="157"/>
        <v>3</v>
      </c>
      <c r="ER54" s="99">
        <f t="shared" si="158"/>
        <v>0.6</v>
      </c>
      <c r="ES54" s="100">
        <f t="shared" si="159"/>
        <v>0</v>
      </c>
      <c r="ET54" s="100">
        <f t="shared" si="160"/>
        <v>0</v>
      </c>
      <c r="EU54" s="97">
        <f t="shared" si="161"/>
        <v>0</v>
      </c>
      <c r="EV54" s="5">
        <f t="shared" si="162"/>
        <v>1</v>
      </c>
      <c r="EW54" s="99">
        <f t="shared" si="163"/>
        <v>0.12959999999999999</v>
      </c>
      <c r="EX54" s="5">
        <f t="shared" si="164"/>
        <v>3</v>
      </c>
      <c r="EY54" s="99">
        <f t="shared" si="165"/>
        <v>0.6</v>
      </c>
      <c r="EZ54" s="100">
        <f t="shared" si="166"/>
        <v>0</v>
      </c>
      <c r="FA54" s="100">
        <f t="shared" si="167"/>
        <v>0</v>
      </c>
      <c r="FB54" s="97">
        <f t="shared" si="168"/>
        <v>0</v>
      </c>
      <c r="FC54" s="5">
        <f t="shared" si="169"/>
        <v>1</v>
      </c>
      <c r="FD54" s="99">
        <f t="shared" si="170"/>
        <v>0.12959999999999999</v>
      </c>
      <c r="FE54" s="5">
        <f t="shared" si="171"/>
        <v>3</v>
      </c>
      <c r="FF54" s="99">
        <f t="shared" si="172"/>
        <v>0.6</v>
      </c>
      <c r="FG54" s="100">
        <f t="shared" si="173"/>
        <v>0</v>
      </c>
      <c r="FH54" s="100">
        <f t="shared" si="174"/>
        <v>0</v>
      </c>
      <c r="FI54" s="97">
        <f t="shared" si="175"/>
        <v>0</v>
      </c>
      <c r="FJ54" s="5">
        <f t="shared" si="176"/>
        <v>1</v>
      </c>
      <c r="FK54" s="99">
        <f t="shared" si="177"/>
        <v>0.12959999999999999</v>
      </c>
      <c r="FL54" s="5">
        <f t="shared" si="178"/>
        <v>3</v>
      </c>
      <c r="FM54" s="99">
        <f t="shared" si="179"/>
        <v>0.6</v>
      </c>
      <c r="FN54" s="100">
        <f t="shared" si="180"/>
        <v>0</v>
      </c>
      <c r="FO54" s="100">
        <f t="shared" si="181"/>
        <v>0</v>
      </c>
      <c r="FP54" s="97">
        <f t="shared" si="182"/>
        <v>0</v>
      </c>
      <c r="FQ54" s="5">
        <f t="shared" si="183"/>
        <v>1</v>
      </c>
      <c r="FR54" s="99">
        <f t="shared" si="184"/>
        <v>0.12959999999999999</v>
      </c>
      <c r="FS54" s="5">
        <f t="shared" si="185"/>
        <v>3</v>
      </c>
      <c r="FT54" s="99">
        <f t="shared" si="186"/>
        <v>0.6</v>
      </c>
      <c r="FU54" s="100">
        <f t="shared" si="187"/>
        <v>0</v>
      </c>
      <c r="FV54" s="100">
        <f t="shared" si="188"/>
        <v>0</v>
      </c>
      <c r="FW54" s="97">
        <f t="shared" si="189"/>
        <v>0</v>
      </c>
      <c r="FX54" s="5">
        <f t="shared" si="190"/>
        <v>1</v>
      </c>
      <c r="FY54" s="99">
        <f t="shared" si="191"/>
        <v>0.12959999999999999</v>
      </c>
      <c r="FZ54" s="5">
        <f t="shared" si="192"/>
        <v>3</v>
      </c>
      <c r="GA54" s="99">
        <f t="shared" si="193"/>
        <v>0.6</v>
      </c>
      <c r="GB54" s="100">
        <f t="shared" si="194"/>
        <v>0</v>
      </c>
      <c r="GC54" s="100">
        <f t="shared" si="195"/>
        <v>0</v>
      </c>
      <c r="GD54" s="97">
        <f t="shared" si="196"/>
        <v>0</v>
      </c>
      <c r="GE54" s="5">
        <f t="shared" si="197"/>
        <v>1</v>
      </c>
      <c r="GF54" s="99">
        <f t="shared" si="198"/>
        <v>0.12959999999999999</v>
      </c>
      <c r="GG54" s="5">
        <f t="shared" si="199"/>
        <v>3</v>
      </c>
      <c r="GH54" s="99">
        <f t="shared" si="200"/>
        <v>0.6</v>
      </c>
      <c r="GI54" s="99">
        <f t="shared" si="201"/>
        <v>0.6</v>
      </c>
    </row>
    <row r="55" spans="1:191" ht="37.5" customHeight="1">
      <c r="A55" s="82">
        <v>47</v>
      </c>
      <c r="B55" s="85" t="s">
        <v>67</v>
      </c>
      <c r="C55" s="85" t="s">
        <v>817</v>
      </c>
      <c r="D55" s="193" t="s">
        <v>304</v>
      </c>
      <c r="E55" s="85" t="s">
        <v>328</v>
      </c>
      <c r="F55" s="124" t="s">
        <v>572</v>
      </c>
      <c r="G55" s="85" t="s">
        <v>283</v>
      </c>
      <c r="H55" s="85" t="s">
        <v>330</v>
      </c>
      <c r="I55" s="86" t="s">
        <v>285</v>
      </c>
      <c r="J55" s="86" t="s">
        <v>69</v>
      </c>
      <c r="K55" s="86" t="s">
        <v>286</v>
      </c>
      <c r="L55" s="86" t="s">
        <v>286</v>
      </c>
      <c r="M55" s="86" t="s">
        <v>286</v>
      </c>
      <c r="N55" s="86" t="s">
        <v>286</v>
      </c>
      <c r="O55" s="86" t="s">
        <v>286</v>
      </c>
      <c r="P55" s="86" t="s">
        <v>286</v>
      </c>
      <c r="Q55" s="86" t="s">
        <v>286</v>
      </c>
      <c r="R55" s="86" t="s">
        <v>286</v>
      </c>
      <c r="S55" s="86" t="s">
        <v>69</v>
      </c>
      <c r="T55" s="86" t="s">
        <v>286</v>
      </c>
      <c r="U55" s="86" t="s">
        <v>69</v>
      </c>
      <c r="V55" s="86" t="s">
        <v>286</v>
      </c>
      <c r="W55" s="86" t="s">
        <v>286</v>
      </c>
      <c r="X55" s="86" t="s">
        <v>286</v>
      </c>
      <c r="Y55" s="86" t="s">
        <v>286</v>
      </c>
      <c r="Z55" s="86" t="s">
        <v>286</v>
      </c>
      <c r="AA55" s="86" t="s">
        <v>286</v>
      </c>
      <c r="AB55" s="86" t="s">
        <v>286</v>
      </c>
      <c r="AC55" s="88" t="str">
        <f t="shared" si="102"/>
        <v>3 - Media</v>
      </c>
      <c r="AD55" s="89">
        <f t="shared" si="103"/>
        <v>0.6</v>
      </c>
      <c r="AE55" s="88" t="str">
        <f t="shared" si="202"/>
        <v>3 - Moderado</v>
      </c>
      <c r="AF55" s="89">
        <f t="shared" si="104"/>
        <v>0.6</v>
      </c>
      <c r="AG55" s="82" t="str">
        <f t="shared" si="105"/>
        <v>MODERADO</v>
      </c>
      <c r="AH55" s="89">
        <f t="shared" si="106"/>
        <v>0.36</v>
      </c>
      <c r="AI55" s="85" t="s">
        <v>818</v>
      </c>
      <c r="AJ55" s="85" t="s">
        <v>711</v>
      </c>
      <c r="AK55" s="85" t="s">
        <v>780</v>
      </c>
      <c r="AL55" s="85" t="s">
        <v>780</v>
      </c>
      <c r="AM55" s="47" t="s">
        <v>291</v>
      </c>
      <c r="AN55" s="91" t="s">
        <v>292</v>
      </c>
      <c r="AO55" s="91" t="s">
        <v>293</v>
      </c>
      <c r="AP55" s="47" t="s">
        <v>294</v>
      </c>
      <c r="AQ55" s="47" t="s">
        <v>291</v>
      </c>
      <c r="AR55" s="91" t="s">
        <v>292</v>
      </c>
      <c r="AS55" s="91" t="s">
        <v>293</v>
      </c>
      <c r="AT55" s="47" t="s">
        <v>294</v>
      </c>
      <c r="AU55" s="47" t="s">
        <v>291</v>
      </c>
      <c r="AV55" s="91" t="s">
        <v>292</v>
      </c>
      <c r="AW55" s="91" t="s">
        <v>293</v>
      </c>
      <c r="AX55" s="47" t="s">
        <v>294</v>
      </c>
      <c r="AY55" s="47"/>
      <c r="AZ55" s="91"/>
      <c r="BA55" s="91"/>
      <c r="BB55" s="47"/>
      <c r="BC55" s="47"/>
      <c r="BD55" s="91"/>
      <c r="BE55" s="91"/>
      <c r="BF55" s="47"/>
      <c r="BG55" s="47"/>
      <c r="BH55" s="91"/>
      <c r="BI55" s="91"/>
      <c r="BJ55" s="47"/>
      <c r="BK55" s="47"/>
      <c r="BL55" s="91"/>
      <c r="BM55" s="91"/>
      <c r="BN55" s="47"/>
      <c r="BO55" s="47"/>
      <c r="BP55" s="91"/>
      <c r="BQ55" s="91"/>
      <c r="BR55" s="47"/>
      <c r="BS55" s="47"/>
      <c r="BT55" s="91"/>
      <c r="BU55" s="91"/>
      <c r="BV55" s="47"/>
      <c r="BW55" s="47"/>
      <c r="BX55" s="91"/>
      <c r="BY55" s="91"/>
      <c r="BZ55" s="47"/>
      <c r="CA55" s="47"/>
      <c r="CB55" s="91"/>
      <c r="CC55" s="91"/>
      <c r="CD55" s="47"/>
      <c r="CE55" s="47"/>
      <c r="CF55" s="91"/>
      <c r="CG55" s="91"/>
      <c r="CH55" s="47"/>
      <c r="CI55" s="91"/>
      <c r="CJ55" s="91"/>
      <c r="CK55" s="47"/>
      <c r="CL55" s="92" t="str">
        <f t="shared" si="107"/>
        <v>1 - Muy Baja</v>
      </c>
      <c r="CM55" s="93">
        <f t="shared" si="108"/>
        <v>0.36</v>
      </c>
      <c r="CN55" s="92" t="str">
        <f t="shared" si="109"/>
        <v>3 - Moderado</v>
      </c>
      <c r="CO55" s="93">
        <f t="shared" si="110"/>
        <v>0.36</v>
      </c>
      <c r="CP55" s="94" t="str">
        <f t="shared" si="203"/>
        <v>BAJO</v>
      </c>
      <c r="CQ55" s="89">
        <f t="shared" si="111"/>
        <v>0.12959999999999999</v>
      </c>
      <c r="CR55" s="194" t="s">
        <v>300</v>
      </c>
      <c r="CS55" s="94">
        <f t="shared" si="112"/>
        <v>0.1</v>
      </c>
      <c r="CT55" s="47"/>
      <c r="CU55" s="47" t="s">
        <v>714</v>
      </c>
      <c r="CV55" s="4" t="s">
        <v>715</v>
      </c>
      <c r="CW55" s="96"/>
      <c r="CX55" s="97">
        <f t="shared" si="113"/>
        <v>3</v>
      </c>
      <c r="CY55" s="98">
        <f t="shared" si="114"/>
        <v>3</v>
      </c>
      <c r="CZ55" s="97" t="str">
        <f t="shared" si="115"/>
        <v>Moderado</v>
      </c>
      <c r="DA55" s="99">
        <f t="shared" si="116"/>
        <v>0.6</v>
      </c>
      <c r="DB55" s="100">
        <f t="shared" si="117"/>
        <v>0.15</v>
      </c>
      <c r="DC55" s="100">
        <f t="shared" si="118"/>
        <v>0.25</v>
      </c>
      <c r="DD55" s="97">
        <f t="shared" si="119"/>
        <v>0.4</v>
      </c>
      <c r="DE55" s="5">
        <f t="shared" si="120"/>
        <v>2</v>
      </c>
      <c r="DF55" s="99">
        <f t="shared" si="121"/>
        <v>0.36</v>
      </c>
      <c r="DG55" s="5">
        <f t="shared" si="122"/>
        <v>3</v>
      </c>
      <c r="DH55" s="5"/>
      <c r="DI55" s="99">
        <f t="shared" si="123"/>
        <v>0.6</v>
      </c>
      <c r="DJ55" s="100">
        <f t="shared" si="124"/>
        <v>0.15</v>
      </c>
      <c r="DK55" s="100">
        <f t="shared" si="125"/>
        <v>0.25</v>
      </c>
      <c r="DL55" s="97">
        <f t="shared" si="126"/>
        <v>0.4</v>
      </c>
      <c r="DM55" s="5">
        <f t="shared" si="127"/>
        <v>2</v>
      </c>
      <c r="DN55" s="99">
        <f t="shared" si="128"/>
        <v>0.216</v>
      </c>
      <c r="DO55" s="5">
        <f t="shared" si="129"/>
        <v>3</v>
      </c>
      <c r="DP55" s="99">
        <f t="shared" si="130"/>
        <v>0.6</v>
      </c>
      <c r="DQ55" s="100">
        <f t="shared" si="131"/>
        <v>0.15</v>
      </c>
      <c r="DR55" s="100">
        <f t="shared" si="132"/>
        <v>0.25</v>
      </c>
      <c r="DS55" s="97">
        <f t="shared" si="133"/>
        <v>0.4</v>
      </c>
      <c r="DT55" s="5">
        <f t="shared" si="134"/>
        <v>1</v>
      </c>
      <c r="DU55" s="99">
        <f t="shared" si="135"/>
        <v>0.12959999999999999</v>
      </c>
      <c r="DV55" s="5">
        <f t="shared" si="136"/>
        <v>3</v>
      </c>
      <c r="DW55" s="99">
        <f t="shared" si="137"/>
        <v>0.6</v>
      </c>
      <c r="DX55" s="100">
        <f t="shared" si="138"/>
        <v>0</v>
      </c>
      <c r="DY55" s="100">
        <f t="shared" si="139"/>
        <v>0</v>
      </c>
      <c r="DZ55" s="97">
        <f t="shared" si="140"/>
        <v>0</v>
      </c>
      <c r="EA55" s="5">
        <f t="shared" si="141"/>
        <v>1</v>
      </c>
      <c r="EB55" s="99">
        <f t="shared" si="142"/>
        <v>0.12959999999999999</v>
      </c>
      <c r="EC55" s="5">
        <f t="shared" si="143"/>
        <v>3</v>
      </c>
      <c r="ED55" s="99">
        <f t="shared" si="144"/>
        <v>0.6</v>
      </c>
      <c r="EE55" s="100">
        <f t="shared" si="145"/>
        <v>0</v>
      </c>
      <c r="EF55" s="100">
        <f t="shared" si="146"/>
        <v>0</v>
      </c>
      <c r="EG55" s="97">
        <f t="shared" si="147"/>
        <v>0</v>
      </c>
      <c r="EH55" s="5">
        <f t="shared" si="148"/>
        <v>1</v>
      </c>
      <c r="EI55" s="99">
        <f t="shared" si="149"/>
        <v>0.12959999999999999</v>
      </c>
      <c r="EJ55" s="5">
        <f t="shared" si="150"/>
        <v>3</v>
      </c>
      <c r="EK55" s="99">
        <f t="shared" si="151"/>
        <v>0.6</v>
      </c>
      <c r="EL55" s="100">
        <f t="shared" si="152"/>
        <v>0</v>
      </c>
      <c r="EM55" s="100">
        <f t="shared" si="153"/>
        <v>0</v>
      </c>
      <c r="EN55" s="97">
        <f t="shared" si="154"/>
        <v>0</v>
      </c>
      <c r="EO55" s="5">
        <f t="shared" si="155"/>
        <v>1</v>
      </c>
      <c r="EP55" s="99">
        <f t="shared" si="156"/>
        <v>0.12959999999999999</v>
      </c>
      <c r="EQ55" s="5">
        <f t="shared" si="157"/>
        <v>3</v>
      </c>
      <c r="ER55" s="99">
        <f t="shared" si="158"/>
        <v>0.6</v>
      </c>
      <c r="ES55" s="100">
        <f t="shared" si="159"/>
        <v>0</v>
      </c>
      <c r="ET55" s="100">
        <f t="shared" si="160"/>
        <v>0</v>
      </c>
      <c r="EU55" s="97">
        <f t="shared" si="161"/>
        <v>0</v>
      </c>
      <c r="EV55" s="5">
        <f t="shared" si="162"/>
        <v>1</v>
      </c>
      <c r="EW55" s="99">
        <f t="shared" si="163"/>
        <v>0.12959999999999999</v>
      </c>
      <c r="EX55" s="5">
        <f t="shared" si="164"/>
        <v>3</v>
      </c>
      <c r="EY55" s="99">
        <f t="shared" si="165"/>
        <v>0.6</v>
      </c>
      <c r="EZ55" s="100">
        <f t="shared" si="166"/>
        <v>0</v>
      </c>
      <c r="FA55" s="100">
        <f t="shared" si="167"/>
        <v>0</v>
      </c>
      <c r="FB55" s="97">
        <f t="shared" si="168"/>
        <v>0</v>
      </c>
      <c r="FC55" s="5">
        <f t="shared" si="169"/>
        <v>1</v>
      </c>
      <c r="FD55" s="99">
        <f t="shared" si="170"/>
        <v>0.12959999999999999</v>
      </c>
      <c r="FE55" s="5">
        <f t="shared" si="171"/>
        <v>3</v>
      </c>
      <c r="FF55" s="99">
        <f t="shared" si="172"/>
        <v>0.6</v>
      </c>
      <c r="FG55" s="100">
        <f t="shared" si="173"/>
        <v>0</v>
      </c>
      <c r="FH55" s="100">
        <f t="shared" si="174"/>
        <v>0</v>
      </c>
      <c r="FI55" s="97">
        <f t="shared" si="175"/>
        <v>0</v>
      </c>
      <c r="FJ55" s="5">
        <f t="shared" si="176"/>
        <v>1</v>
      </c>
      <c r="FK55" s="99">
        <f t="shared" si="177"/>
        <v>0.12959999999999999</v>
      </c>
      <c r="FL55" s="5">
        <f t="shared" si="178"/>
        <v>3</v>
      </c>
      <c r="FM55" s="99">
        <f t="shared" si="179"/>
        <v>0.6</v>
      </c>
      <c r="FN55" s="100">
        <f t="shared" si="180"/>
        <v>0</v>
      </c>
      <c r="FO55" s="100">
        <f t="shared" si="181"/>
        <v>0</v>
      </c>
      <c r="FP55" s="97">
        <f t="shared" si="182"/>
        <v>0</v>
      </c>
      <c r="FQ55" s="5">
        <f t="shared" si="183"/>
        <v>1</v>
      </c>
      <c r="FR55" s="99">
        <f t="shared" si="184"/>
        <v>0.12959999999999999</v>
      </c>
      <c r="FS55" s="5">
        <f t="shared" si="185"/>
        <v>3</v>
      </c>
      <c r="FT55" s="99">
        <f t="shared" si="186"/>
        <v>0.6</v>
      </c>
      <c r="FU55" s="100">
        <f t="shared" si="187"/>
        <v>0</v>
      </c>
      <c r="FV55" s="100">
        <f t="shared" si="188"/>
        <v>0</v>
      </c>
      <c r="FW55" s="97">
        <f t="shared" si="189"/>
        <v>0</v>
      </c>
      <c r="FX55" s="5">
        <f t="shared" si="190"/>
        <v>1</v>
      </c>
      <c r="FY55" s="99">
        <f t="shared" si="191"/>
        <v>0.12959999999999999</v>
      </c>
      <c r="FZ55" s="5">
        <f t="shared" si="192"/>
        <v>3</v>
      </c>
      <c r="GA55" s="99">
        <f t="shared" si="193"/>
        <v>0.6</v>
      </c>
      <c r="GB55" s="100">
        <f t="shared" si="194"/>
        <v>0</v>
      </c>
      <c r="GC55" s="100">
        <f t="shared" si="195"/>
        <v>0</v>
      </c>
      <c r="GD55" s="97">
        <f t="shared" si="196"/>
        <v>0</v>
      </c>
      <c r="GE55" s="5">
        <f t="shared" si="197"/>
        <v>1</v>
      </c>
      <c r="GF55" s="99">
        <f t="shared" si="198"/>
        <v>0.12959999999999999</v>
      </c>
      <c r="GG55" s="5">
        <f t="shared" si="199"/>
        <v>3</v>
      </c>
      <c r="GH55" s="99">
        <f t="shared" si="200"/>
        <v>0.6</v>
      </c>
      <c r="GI55" s="99">
        <f t="shared" si="201"/>
        <v>0.6</v>
      </c>
    </row>
    <row r="56" spans="1:191" ht="37.5" customHeight="1">
      <c r="A56" s="82">
        <v>48</v>
      </c>
      <c r="B56" s="85" t="s">
        <v>67</v>
      </c>
      <c r="C56" s="85" t="s">
        <v>819</v>
      </c>
      <c r="D56" s="193" t="s">
        <v>280</v>
      </c>
      <c r="E56" s="85" t="s">
        <v>631</v>
      </c>
      <c r="F56" s="124" t="s">
        <v>282</v>
      </c>
      <c r="G56" s="85" t="s">
        <v>283</v>
      </c>
      <c r="H56" s="85" t="s">
        <v>330</v>
      </c>
      <c r="I56" s="86" t="s">
        <v>285</v>
      </c>
      <c r="J56" s="86" t="s">
        <v>69</v>
      </c>
      <c r="K56" s="86" t="s">
        <v>286</v>
      </c>
      <c r="L56" s="86" t="s">
        <v>286</v>
      </c>
      <c r="M56" s="86" t="s">
        <v>286</v>
      </c>
      <c r="N56" s="86" t="s">
        <v>286</v>
      </c>
      <c r="O56" s="86" t="s">
        <v>286</v>
      </c>
      <c r="P56" s="86" t="s">
        <v>286</v>
      </c>
      <c r="Q56" s="86" t="s">
        <v>286</v>
      </c>
      <c r="R56" s="86" t="s">
        <v>286</v>
      </c>
      <c r="S56" s="86" t="s">
        <v>69</v>
      </c>
      <c r="T56" s="86" t="s">
        <v>286</v>
      </c>
      <c r="U56" s="86" t="s">
        <v>69</v>
      </c>
      <c r="V56" s="86" t="s">
        <v>286</v>
      </c>
      <c r="W56" s="86" t="s">
        <v>286</v>
      </c>
      <c r="X56" s="86" t="s">
        <v>286</v>
      </c>
      <c r="Y56" s="86" t="s">
        <v>286</v>
      </c>
      <c r="Z56" s="86" t="s">
        <v>286</v>
      </c>
      <c r="AA56" s="86" t="s">
        <v>286</v>
      </c>
      <c r="AB56" s="86" t="s">
        <v>286</v>
      </c>
      <c r="AC56" s="88" t="str">
        <f t="shared" si="102"/>
        <v>3 - Media</v>
      </c>
      <c r="AD56" s="89">
        <f t="shared" si="103"/>
        <v>0.6</v>
      </c>
      <c r="AE56" s="88" t="str">
        <f t="shared" si="202"/>
        <v>3 - Moderado</v>
      </c>
      <c r="AF56" s="89">
        <f t="shared" si="104"/>
        <v>0.6</v>
      </c>
      <c r="AG56" s="82" t="str">
        <f t="shared" si="105"/>
        <v>MODERADO</v>
      </c>
      <c r="AH56" s="89">
        <f t="shared" si="106"/>
        <v>0.36</v>
      </c>
      <c r="AI56" s="85" t="s">
        <v>820</v>
      </c>
      <c r="AJ56" s="85" t="s">
        <v>711</v>
      </c>
      <c r="AK56" s="85" t="s">
        <v>780</v>
      </c>
      <c r="AL56" s="85" t="s">
        <v>780</v>
      </c>
      <c r="AM56" s="47" t="s">
        <v>291</v>
      </c>
      <c r="AN56" s="91" t="s">
        <v>292</v>
      </c>
      <c r="AO56" s="91" t="s">
        <v>293</v>
      </c>
      <c r="AP56" s="47" t="s">
        <v>294</v>
      </c>
      <c r="AQ56" s="47" t="s">
        <v>291</v>
      </c>
      <c r="AR56" s="91" t="s">
        <v>292</v>
      </c>
      <c r="AS56" s="91" t="s">
        <v>293</v>
      </c>
      <c r="AT56" s="47" t="s">
        <v>294</v>
      </c>
      <c r="AU56" s="47" t="s">
        <v>291</v>
      </c>
      <c r="AV56" s="91" t="s">
        <v>292</v>
      </c>
      <c r="AW56" s="91" t="s">
        <v>293</v>
      </c>
      <c r="AX56" s="47" t="s">
        <v>294</v>
      </c>
      <c r="AY56" s="47" t="s">
        <v>291</v>
      </c>
      <c r="AZ56" s="91" t="s">
        <v>292</v>
      </c>
      <c r="BA56" s="91" t="s">
        <v>293</v>
      </c>
      <c r="BB56" s="47" t="s">
        <v>294</v>
      </c>
      <c r="BC56" s="47" t="s">
        <v>291</v>
      </c>
      <c r="BD56" s="91" t="s">
        <v>292</v>
      </c>
      <c r="BE56" s="91" t="s">
        <v>293</v>
      </c>
      <c r="BF56" s="47" t="s">
        <v>294</v>
      </c>
      <c r="BG56" s="47"/>
      <c r="BH56" s="91"/>
      <c r="BI56" s="91"/>
      <c r="BJ56" s="47"/>
      <c r="BK56" s="47"/>
      <c r="BL56" s="91"/>
      <c r="BM56" s="91"/>
      <c r="BN56" s="47"/>
      <c r="BO56" s="47"/>
      <c r="BP56" s="91"/>
      <c r="BQ56" s="91"/>
      <c r="BR56" s="47"/>
      <c r="BS56" s="47"/>
      <c r="BT56" s="91"/>
      <c r="BU56" s="91"/>
      <c r="BV56" s="47"/>
      <c r="BW56" s="47"/>
      <c r="BX56" s="91"/>
      <c r="BY56" s="91"/>
      <c r="BZ56" s="47"/>
      <c r="CA56" s="47"/>
      <c r="CB56" s="91"/>
      <c r="CC56" s="91"/>
      <c r="CD56" s="47"/>
      <c r="CE56" s="47"/>
      <c r="CF56" s="91"/>
      <c r="CG56" s="91"/>
      <c r="CH56" s="47"/>
      <c r="CI56" s="91"/>
      <c r="CJ56" s="91"/>
      <c r="CK56" s="47"/>
      <c r="CL56" s="92" t="str">
        <f t="shared" si="107"/>
        <v>1 - Muy Baja</v>
      </c>
      <c r="CM56" s="93">
        <f t="shared" si="108"/>
        <v>0.36</v>
      </c>
      <c r="CN56" s="92" t="str">
        <f t="shared" si="109"/>
        <v>3 - Moderado</v>
      </c>
      <c r="CO56" s="93">
        <f t="shared" si="110"/>
        <v>0.36</v>
      </c>
      <c r="CP56" s="94" t="str">
        <f t="shared" si="203"/>
        <v>BAJO</v>
      </c>
      <c r="CQ56" s="89">
        <f t="shared" si="111"/>
        <v>0.12959999999999999</v>
      </c>
      <c r="CR56" s="194" t="s">
        <v>722</v>
      </c>
      <c r="CS56" s="94">
        <f t="shared" si="112"/>
        <v>0.1</v>
      </c>
      <c r="CT56" s="47"/>
      <c r="CU56" s="47" t="s">
        <v>714</v>
      </c>
      <c r="CV56" s="4" t="s">
        <v>715</v>
      </c>
      <c r="CW56" s="96"/>
      <c r="CX56" s="97">
        <f t="shared" si="113"/>
        <v>3</v>
      </c>
      <c r="CY56" s="98">
        <f t="shared" si="114"/>
        <v>3</v>
      </c>
      <c r="CZ56" s="97" t="str">
        <f t="shared" si="115"/>
        <v>Moderado</v>
      </c>
      <c r="DA56" s="99">
        <f t="shared" si="116"/>
        <v>0.6</v>
      </c>
      <c r="DB56" s="100">
        <f t="shared" si="117"/>
        <v>0.15</v>
      </c>
      <c r="DC56" s="100">
        <f t="shared" si="118"/>
        <v>0.25</v>
      </c>
      <c r="DD56" s="97">
        <f t="shared" si="119"/>
        <v>0.4</v>
      </c>
      <c r="DE56" s="5">
        <f t="shared" si="120"/>
        <v>2</v>
      </c>
      <c r="DF56" s="99">
        <f t="shared" si="121"/>
        <v>0.36</v>
      </c>
      <c r="DG56" s="5">
        <f t="shared" si="122"/>
        <v>3</v>
      </c>
      <c r="DH56" s="5"/>
      <c r="DI56" s="99">
        <f t="shared" si="123"/>
        <v>0.6</v>
      </c>
      <c r="DJ56" s="100">
        <f t="shared" si="124"/>
        <v>0.15</v>
      </c>
      <c r="DK56" s="100">
        <f t="shared" si="125"/>
        <v>0.25</v>
      </c>
      <c r="DL56" s="97">
        <f t="shared" si="126"/>
        <v>0.4</v>
      </c>
      <c r="DM56" s="5">
        <f t="shared" si="127"/>
        <v>2</v>
      </c>
      <c r="DN56" s="99">
        <f t="shared" si="128"/>
        <v>0.216</v>
      </c>
      <c r="DO56" s="5">
        <f t="shared" si="129"/>
        <v>3</v>
      </c>
      <c r="DP56" s="99">
        <f t="shared" si="130"/>
        <v>0.6</v>
      </c>
      <c r="DQ56" s="100">
        <f t="shared" si="131"/>
        <v>0.15</v>
      </c>
      <c r="DR56" s="100">
        <f t="shared" si="132"/>
        <v>0.25</v>
      </c>
      <c r="DS56" s="97">
        <f t="shared" si="133"/>
        <v>0.4</v>
      </c>
      <c r="DT56" s="5">
        <f t="shared" si="134"/>
        <v>1</v>
      </c>
      <c r="DU56" s="99">
        <f t="shared" si="135"/>
        <v>0.12959999999999999</v>
      </c>
      <c r="DV56" s="5">
        <f t="shared" si="136"/>
        <v>3</v>
      </c>
      <c r="DW56" s="99">
        <f t="shared" si="137"/>
        <v>0.6</v>
      </c>
      <c r="DX56" s="100">
        <f t="shared" si="138"/>
        <v>0.15</v>
      </c>
      <c r="DY56" s="100">
        <f t="shared" si="139"/>
        <v>0.25</v>
      </c>
      <c r="DZ56" s="97">
        <f t="shared" si="140"/>
        <v>0.4</v>
      </c>
      <c r="EA56" s="5">
        <f t="shared" si="141"/>
        <v>1</v>
      </c>
      <c r="EB56" s="99">
        <f t="shared" si="142"/>
        <v>7.7759999999999996E-2</v>
      </c>
      <c r="EC56" s="5">
        <f t="shared" si="143"/>
        <v>3</v>
      </c>
      <c r="ED56" s="99">
        <f t="shared" si="144"/>
        <v>0.6</v>
      </c>
      <c r="EE56" s="100">
        <f t="shared" si="145"/>
        <v>0.15</v>
      </c>
      <c r="EF56" s="100">
        <f t="shared" si="146"/>
        <v>0.25</v>
      </c>
      <c r="EG56" s="97">
        <f t="shared" si="147"/>
        <v>0.4</v>
      </c>
      <c r="EH56" s="5">
        <f t="shared" si="148"/>
        <v>1</v>
      </c>
      <c r="EI56" s="99">
        <f t="shared" si="149"/>
        <v>4.6655999999999996E-2</v>
      </c>
      <c r="EJ56" s="5">
        <f t="shared" si="150"/>
        <v>3</v>
      </c>
      <c r="EK56" s="99">
        <f t="shared" si="151"/>
        <v>0.6</v>
      </c>
      <c r="EL56" s="100">
        <f t="shared" si="152"/>
        <v>0</v>
      </c>
      <c r="EM56" s="100">
        <f t="shared" si="153"/>
        <v>0</v>
      </c>
      <c r="EN56" s="97">
        <f t="shared" si="154"/>
        <v>0</v>
      </c>
      <c r="EO56" s="5">
        <f t="shared" si="155"/>
        <v>1</v>
      </c>
      <c r="EP56" s="99">
        <f t="shared" si="156"/>
        <v>4.6655999999999996E-2</v>
      </c>
      <c r="EQ56" s="5">
        <f t="shared" si="157"/>
        <v>3</v>
      </c>
      <c r="ER56" s="99">
        <f t="shared" si="158"/>
        <v>0.6</v>
      </c>
      <c r="ES56" s="100">
        <f t="shared" si="159"/>
        <v>0</v>
      </c>
      <c r="ET56" s="100">
        <f t="shared" si="160"/>
        <v>0</v>
      </c>
      <c r="EU56" s="97">
        <f t="shared" si="161"/>
        <v>0</v>
      </c>
      <c r="EV56" s="5">
        <f t="shared" si="162"/>
        <v>1</v>
      </c>
      <c r="EW56" s="99">
        <f t="shared" si="163"/>
        <v>4.6655999999999996E-2</v>
      </c>
      <c r="EX56" s="5">
        <f t="shared" si="164"/>
        <v>3</v>
      </c>
      <c r="EY56" s="99">
        <f t="shared" si="165"/>
        <v>0.6</v>
      </c>
      <c r="EZ56" s="100">
        <f t="shared" si="166"/>
        <v>0</v>
      </c>
      <c r="FA56" s="100">
        <f t="shared" si="167"/>
        <v>0</v>
      </c>
      <c r="FB56" s="97">
        <f t="shared" si="168"/>
        <v>0</v>
      </c>
      <c r="FC56" s="5">
        <f t="shared" si="169"/>
        <v>1</v>
      </c>
      <c r="FD56" s="99">
        <f t="shared" si="170"/>
        <v>4.6655999999999996E-2</v>
      </c>
      <c r="FE56" s="5">
        <f t="shared" si="171"/>
        <v>3</v>
      </c>
      <c r="FF56" s="99">
        <f t="shared" si="172"/>
        <v>0.6</v>
      </c>
      <c r="FG56" s="100">
        <f t="shared" si="173"/>
        <v>0</v>
      </c>
      <c r="FH56" s="100">
        <f t="shared" si="174"/>
        <v>0</v>
      </c>
      <c r="FI56" s="97">
        <f t="shared" si="175"/>
        <v>0</v>
      </c>
      <c r="FJ56" s="5">
        <f t="shared" si="176"/>
        <v>1</v>
      </c>
      <c r="FK56" s="99">
        <f t="shared" si="177"/>
        <v>4.6655999999999996E-2</v>
      </c>
      <c r="FL56" s="5">
        <f t="shared" si="178"/>
        <v>3</v>
      </c>
      <c r="FM56" s="99">
        <f t="shared" si="179"/>
        <v>0.6</v>
      </c>
      <c r="FN56" s="100">
        <f t="shared" si="180"/>
        <v>0</v>
      </c>
      <c r="FO56" s="100">
        <f t="shared" si="181"/>
        <v>0</v>
      </c>
      <c r="FP56" s="97">
        <f t="shared" si="182"/>
        <v>0</v>
      </c>
      <c r="FQ56" s="5">
        <f t="shared" si="183"/>
        <v>1</v>
      </c>
      <c r="FR56" s="99">
        <f t="shared" si="184"/>
        <v>4.6655999999999996E-2</v>
      </c>
      <c r="FS56" s="5">
        <f t="shared" si="185"/>
        <v>3</v>
      </c>
      <c r="FT56" s="99">
        <f t="shared" si="186"/>
        <v>0.6</v>
      </c>
      <c r="FU56" s="100">
        <f t="shared" si="187"/>
        <v>0</v>
      </c>
      <c r="FV56" s="100">
        <f t="shared" si="188"/>
        <v>0</v>
      </c>
      <c r="FW56" s="97">
        <f t="shared" si="189"/>
        <v>0</v>
      </c>
      <c r="FX56" s="5">
        <f t="shared" si="190"/>
        <v>1</v>
      </c>
      <c r="FY56" s="99">
        <f t="shared" si="191"/>
        <v>4.6655999999999996E-2</v>
      </c>
      <c r="FZ56" s="5">
        <f t="shared" si="192"/>
        <v>3</v>
      </c>
      <c r="GA56" s="99">
        <f t="shared" si="193"/>
        <v>0.6</v>
      </c>
      <c r="GB56" s="100">
        <f t="shared" si="194"/>
        <v>0</v>
      </c>
      <c r="GC56" s="100">
        <f t="shared" si="195"/>
        <v>0</v>
      </c>
      <c r="GD56" s="97">
        <f t="shared" si="196"/>
        <v>0</v>
      </c>
      <c r="GE56" s="5">
        <f t="shared" si="197"/>
        <v>1</v>
      </c>
      <c r="GF56" s="99">
        <f t="shared" si="198"/>
        <v>4.6655999999999996E-2</v>
      </c>
      <c r="GG56" s="5">
        <f t="shared" si="199"/>
        <v>3</v>
      </c>
      <c r="GH56" s="99">
        <f t="shared" si="200"/>
        <v>0.6</v>
      </c>
      <c r="GI56" s="99">
        <f t="shared" si="201"/>
        <v>0.6</v>
      </c>
    </row>
    <row r="57" spans="1:191" ht="37.5" customHeight="1">
      <c r="A57" s="82">
        <v>49</v>
      </c>
      <c r="B57" s="85" t="s">
        <v>67</v>
      </c>
      <c r="C57" s="85" t="s">
        <v>821</v>
      </c>
      <c r="D57" s="193" t="s">
        <v>304</v>
      </c>
      <c r="E57" s="85" t="s">
        <v>328</v>
      </c>
      <c r="F57" s="124" t="s">
        <v>572</v>
      </c>
      <c r="G57" s="85" t="s">
        <v>283</v>
      </c>
      <c r="H57" s="85" t="s">
        <v>330</v>
      </c>
      <c r="I57" s="86" t="s">
        <v>285</v>
      </c>
      <c r="J57" s="86" t="s">
        <v>69</v>
      </c>
      <c r="K57" s="86" t="s">
        <v>286</v>
      </c>
      <c r="L57" s="86" t="s">
        <v>286</v>
      </c>
      <c r="M57" s="86" t="s">
        <v>286</v>
      </c>
      <c r="N57" s="86" t="s">
        <v>286</v>
      </c>
      <c r="O57" s="86" t="s">
        <v>286</v>
      </c>
      <c r="P57" s="86" t="s">
        <v>286</v>
      </c>
      <c r="Q57" s="86" t="s">
        <v>286</v>
      </c>
      <c r="R57" s="86" t="s">
        <v>286</v>
      </c>
      <c r="S57" s="86" t="s">
        <v>69</v>
      </c>
      <c r="T57" s="86" t="s">
        <v>286</v>
      </c>
      <c r="U57" s="86" t="s">
        <v>69</v>
      </c>
      <c r="V57" s="86" t="s">
        <v>286</v>
      </c>
      <c r="W57" s="86" t="s">
        <v>286</v>
      </c>
      <c r="X57" s="86" t="s">
        <v>286</v>
      </c>
      <c r="Y57" s="86" t="s">
        <v>286</v>
      </c>
      <c r="Z57" s="86" t="s">
        <v>286</v>
      </c>
      <c r="AA57" s="86" t="s">
        <v>286</v>
      </c>
      <c r="AB57" s="86" t="s">
        <v>286</v>
      </c>
      <c r="AC57" s="88" t="str">
        <f t="shared" si="102"/>
        <v>3 - Media</v>
      </c>
      <c r="AD57" s="89">
        <f t="shared" si="103"/>
        <v>0.6</v>
      </c>
      <c r="AE57" s="88" t="str">
        <f t="shared" si="202"/>
        <v>3 - Moderado</v>
      </c>
      <c r="AF57" s="89">
        <f t="shared" si="104"/>
        <v>0.6</v>
      </c>
      <c r="AG57" s="82" t="str">
        <f t="shared" si="105"/>
        <v>MODERADO</v>
      </c>
      <c r="AH57" s="89">
        <f t="shared" si="106"/>
        <v>0.36</v>
      </c>
      <c r="AI57" s="85" t="s">
        <v>822</v>
      </c>
      <c r="AJ57" s="85" t="s">
        <v>711</v>
      </c>
      <c r="AK57" s="85" t="s">
        <v>725</v>
      </c>
      <c r="AL57" s="85" t="s">
        <v>725</v>
      </c>
      <c r="AM57" s="47" t="s">
        <v>291</v>
      </c>
      <c r="AN57" s="91" t="s">
        <v>292</v>
      </c>
      <c r="AO57" s="91" t="s">
        <v>293</v>
      </c>
      <c r="AP57" s="47" t="s">
        <v>294</v>
      </c>
      <c r="AQ57" s="47" t="s">
        <v>291</v>
      </c>
      <c r="AR57" s="91" t="s">
        <v>292</v>
      </c>
      <c r="AS57" s="91" t="s">
        <v>293</v>
      </c>
      <c r="AT57" s="47" t="s">
        <v>294</v>
      </c>
      <c r="AU57" s="47" t="s">
        <v>291</v>
      </c>
      <c r="AV57" s="91" t="s">
        <v>292</v>
      </c>
      <c r="AW57" s="91" t="s">
        <v>293</v>
      </c>
      <c r="AX57" s="47" t="s">
        <v>294</v>
      </c>
      <c r="AY57" s="47" t="s">
        <v>291</v>
      </c>
      <c r="AZ57" s="91" t="s">
        <v>292</v>
      </c>
      <c r="BA57" s="91" t="s">
        <v>293</v>
      </c>
      <c r="BB57" s="47" t="s">
        <v>294</v>
      </c>
      <c r="BC57" s="47" t="s">
        <v>291</v>
      </c>
      <c r="BD57" s="91" t="s">
        <v>292</v>
      </c>
      <c r="BE57" s="91" t="s">
        <v>293</v>
      </c>
      <c r="BF57" s="47" t="s">
        <v>294</v>
      </c>
      <c r="BG57" s="47"/>
      <c r="BH57" s="91"/>
      <c r="BI57" s="91"/>
      <c r="BJ57" s="47"/>
      <c r="BK57" s="47"/>
      <c r="BL57" s="91"/>
      <c r="BM57" s="91"/>
      <c r="BN57" s="47"/>
      <c r="BO57" s="47"/>
      <c r="BP57" s="91"/>
      <c r="BQ57" s="91"/>
      <c r="BR57" s="47"/>
      <c r="BS57" s="47"/>
      <c r="BT57" s="91"/>
      <c r="BU57" s="91"/>
      <c r="BV57" s="47"/>
      <c r="BW57" s="47"/>
      <c r="BX57" s="91"/>
      <c r="BY57" s="91"/>
      <c r="BZ57" s="47"/>
      <c r="CA57" s="47"/>
      <c r="CB57" s="91"/>
      <c r="CC57" s="91"/>
      <c r="CD57" s="47"/>
      <c r="CE57" s="47"/>
      <c r="CF57" s="91"/>
      <c r="CG57" s="91"/>
      <c r="CH57" s="47"/>
      <c r="CI57" s="91"/>
      <c r="CJ57" s="91"/>
      <c r="CK57" s="47"/>
      <c r="CL57" s="92" t="str">
        <f t="shared" si="107"/>
        <v>1 - Muy Baja</v>
      </c>
      <c r="CM57" s="93">
        <f t="shared" si="108"/>
        <v>0.36</v>
      </c>
      <c r="CN57" s="92" t="str">
        <f t="shared" si="109"/>
        <v>3 - Moderado</v>
      </c>
      <c r="CO57" s="93">
        <f t="shared" si="110"/>
        <v>0.36</v>
      </c>
      <c r="CP57" s="94" t="str">
        <f t="shared" si="203"/>
        <v>BAJO</v>
      </c>
      <c r="CQ57" s="89">
        <f t="shared" si="111"/>
        <v>0.12959999999999999</v>
      </c>
      <c r="CR57" s="194" t="s">
        <v>823</v>
      </c>
      <c r="CS57" s="94">
        <f t="shared" si="112"/>
        <v>0.1</v>
      </c>
      <c r="CT57" s="47"/>
      <c r="CU57" s="47" t="s">
        <v>714</v>
      </c>
      <c r="CV57" s="4" t="s">
        <v>715</v>
      </c>
      <c r="CW57" s="96"/>
      <c r="CX57" s="97">
        <f t="shared" si="113"/>
        <v>3</v>
      </c>
      <c r="CY57" s="98">
        <f t="shared" si="114"/>
        <v>3</v>
      </c>
      <c r="CZ57" s="97" t="str">
        <f t="shared" si="115"/>
        <v>Moderado</v>
      </c>
      <c r="DA57" s="99">
        <f t="shared" si="116"/>
        <v>0.6</v>
      </c>
      <c r="DB57" s="100">
        <f t="shared" si="117"/>
        <v>0.15</v>
      </c>
      <c r="DC57" s="100">
        <f t="shared" si="118"/>
        <v>0.25</v>
      </c>
      <c r="DD57" s="97">
        <f t="shared" si="119"/>
        <v>0.4</v>
      </c>
      <c r="DE57" s="5">
        <f t="shared" si="120"/>
        <v>2</v>
      </c>
      <c r="DF57" s="99">
        <f t="shared" si="121"/>
        <v>0.36</v>
      </c>
      <c r="DG57" s="5">
        <f t="shared" si="122"/>
        <v>3</v>
      </c>
      <c r="DH57" s="5"/>
      <c r="DI57" s="99">
        <f t="shared" si="123"/>
        <v>0.6</v>
      </c>
      <c r="DJ57" s="100">
        <f t="shared" si="124"/>
        <v>0.15</v>
      </c>
      <c r="DK57" s="100">
        <f t="shared" si="125"/>
        <v>0.25</v>
      </c>
      <c r="DL57" s="97">
        <f t="shared" si="126"/>
        <v>0.4</v>
      </c>
      <c r="DM57" s="5">
        <f t="shared" si="127"/>
        <v>2</v>
      </c>
      <c r="DN57" s="99">
        <f t="shared" si="128"/>
        <v>0.216</v>
      </c>
      <c r="DO57" s="5">
        <f t="shared" si="129"/>
        <v>3</v>
      </c>
      <c r="DP57" s="99">
        <f t="shared" si="130"/>
        <v>0.6</v>
      </c>
      <c r="DQ57" s="100">
        <f t="shared" si="131"/>
        <v>0.15</v>
      </c>
      <c r="DR57" s="100">
        <f t="shared" si="132"/>
        <v>0.25</v>
      </c>
      <c r="DS57" s="97">
        <f t="shared" si="133"/>
        <v>0.4</v>
      </c>
      <c r="DT57" s="5">
        <f t="shared" si="134"/>
        <v>1</v>
      </c>
      <c r="DU57" s="99">
        <f t="shared" si="135"/>
        <v>0.12959999999999999</v>
      </c>
      <c r="DV57" s="5">
        <f t="shared" si="136"/>
        <v>3</v>
      </c>
      <c r="DW57" s="99">
        <f t="shared" si="137"/>
        <v>0.6</v>
      </c>
      <c r="DX57" s="100">
        <f t="shared" si="138"/>
        <v>0.15</v>
      </c>
      <c r="DY57" s="100">
        <f t="shared" si="139"/>
        <v>0.25</v>
      </c>
      <c r="DZ57" s="97">
        <f t="shared" si="140"/>
        <v>0.4</v>
      </c>
      <c r="EA57" s="5">
        <f t="shared" si="141"/>
        <v>1</v>
      </c>
      <c r="EB57" s="99">
        <f t="shared" si="142"/>
        <v>7.7759999999999996E-2</v>
      </c>
      <c r="EC57" s="5">
        <f t="shared" si="143"/>
        <v>3</v>
      </c>
      <c r="ED57" s="99">
        <f t="shared" si="144"/>
        <v>0.6</v>
      </c>
      <c r="EE57" s="100">
        <f t="shared" si="145"/>
        <v>0.15</v>
      </c>
      <c r="EF57" s="100">
        <f t="shared" si="146"/>
        <v>0.25</v>
      </c>
      <c r="EG57" s="97">
        <f t="shared" si="147"/>
        <v>0.4</v>
      </c>
      <c r="EH57" s="5">
        <f t="shared" si="148"/>
        <v>1</v>
      </c>
      <c r="EI57" s="99">
        <f t="shared" si="149"/>
        <v>4.6655999999999996E-2</v>
      </c>
      <c r="EJ57" s="5">
        <f t="shared" si="150"/>
        <v>3</v>
      </c>
      <c r="EK57" s="99">
        <f t="shared" si="151"/>
        <v>0.6</v>
      </c>
      <c r="EL57" s="100">
        <f t="shared" si="152"/>
        <v>0</v>
      </c>
      <c r="EM57" s="100">
        <f t="shared" si="153"/>
        <v>0</v>
      </c>
      <c r="EN57" s="97">
        <f t="shared" si="154"/>
        <v>0</v>
      </c>
      <c r="EO57" s="5">
        <f t="shared" si="155"/>
        <v>1</v>
      </c>
      <c r="EP57" s="99">
        <f t="shared" si="156"/>
        <v>4.6655999999999996E-2</v>
      </c>
      <c r="EQ57" s="5">
        <f t="shared" si="157"/>
        <v>3</v>
      </c>
      <c r="ER57" s="99">
        <f t="shared" si="158"/>
        <v>0.6</v>
      </c>
      <c r="ES57" s="100">
        <f t="shared" si="159"/>
        <v>0</v>
      </c>
      <c r="ET57" s="100">
        <f t="shared" si="160"/>
        <v>0</v>
      </c>
      <c r="EU57" s="97">
        <f t="shared" si="161"/>
        <v>0</v>
      </c>
      <c r="EV57" s="5">
        <f t="shared" si="162"/>
        <v>1</v>
      </c>
      <c r="EW57" s="99">
        <f t="shared" si="163"/>
        <v>4.6655999999999996E-2</v>
      </c>
      <c r="EX57" s="5">
        <f t="shared" si="164"/>
        <v>3</v>
      </c>
      <c r="EY57" s="99">
        <f t="shared" si="165"/>
        <v>0.6</v>
      </c>
      <c r="EZ57" s="100">
        <f t="shared" si="166"/>
        <v>0</v>
      </c>
      <c r="FA57" s="100">
        <f t="shared" si="167"/>
        <v>0</v>
      </c>
      <c r="FB57" s="97">
        <f t="shared" si="168"/>
        <v>0</v>
      </c>
      <c r="FC57" s="5">
        <f t="shared" si="169"/>
        <v>1</v>
      </c>
      <c r="FD57" s="99">
        <f t="shared" si="170"/>
        <v>4.6655999999999996E-2</v>
      </c>
      <c r="FE57" s="5">
        <f t="shared" si="171"/>
        <v>3</v>
      </c>
      <c r="FF57" s="99">
        <f t="shared" si="172"/>
        <v>0.6</v>
      </c>
      <c r="FG57" s="100">
        <f t="shared" si="173"/>
        <v>0</v>
      </c>
      <c r="FH57" s="100">
        <f t="shared" si="174"/>
        <v>0</v>
      </c>
      <c r="FI57" s="97">
        <f t="shared" si="175"/>
        <v>0</v>
      </c>
      <c r="FJ57" s="5">
        <f t="shared" si="176"/>
        <v>1</v>
      </c>
      <c r="FK57" s="99">
        <f t="shared" si="177"/>
        <v>4.6655999999999996E-2</v>
      </c>
      <c r="FL57" s="5">
        <f t="shared" si="178"/>
        <v>3</v>
      </c>
      <c r="FM57" s="99">
        <f t="shared" si="179"/>
        <v>0.6</v>
      </c>
      <c r="FN57" s="100">
        <f t="shared" si="180"/>
        <v>0</v>
      </c>
      <c r="FO57" s="100">
        <f t="shared" si="181"/>
        <v>0</v>
      </c>
      <c r="FP57" s="97">
        <f t="shared" si="182"/>
        <v>0</v>
      </c>
      <c r="FQ57" s="5">
        <f t="shared" si="183"/>
        <v>1</v>
      </c>
      <c r="FR57" s="99">
        <f t="shared" si="184"/>
        <v>4.6655999999999996E-2</v>
      </c>
      <c r="FS57" s="5">
        <f t="shared" si="185"/>
        <v>3</v>
      </c>
      <c r="FT57" s="99">
        <f t="shared" si="186"/>
        <v>0.6</v>
      </c>
      <c r="FU57" s="100">
        <f t="shared" si="187"/>
        <v>0</v>
      </c>
      <c r="FV57" s="100">
        <f t="shared" si="188"/>
        <v>0</v>
      </c>
      <c r="FW57" s="97">
        <f t="shared" si="189"/>
        <v>0</v>
      </c>
      <c r="FX57" s="5">
        <f t="shared" si="190"/>
        <v>1</v>
      </c>
      <c r="FY57" s="99">
        <f t="shared" si="191"/>
        <v>4.6655999999999996E-2</v>
      </c>
      <c r="FZ57" s="5">
        <f t="shared" si="192"/>
        <v>3</v>
      </c>
      <c r="GA57" s="99">
        <f t="shared" si="193"/>
        <v>0.6</v>
      </c>
      <c r="GB57" s="100">
        <f t="shared" si="194"/>
        <v>0</v>
      </c>
      <c r="GC57" s="100">
        <f t="shared" si="195"/>
        <v>0</v>
      </c>
      <c r="GD57" s="97">
        <f t="shared" si="196"/>
        <v>0</v>
      </c>
      <c r="GE57" s="5">
        <f t="shared" si="197"/>
        <v>1</v>
      </c>
      <c r="GF57" s="99">
        <f t="shared" si="198"/>
        <v>4.6655999999999996E-2</v>
      </c>
      <c r="GG57" s="5">
        <f t="shared" si="199"/>
        <v>3</v>
      </c>
      <c r="GH57" s="99">
        <f t="shared" si="200"/>
        <v>0.6</v>
      </c>
      <c r="GI57" s="99">
        <f t="shared" si="201"/>
        <v>0.6</v>
      </c>
    </row>
    <row r="58" spans="1:191" ht="37.5" customHeight="1">
      <c r="A58" s="82">
        <v>50</v>
      </c>
      <c r="B58" s="85" t="s">
        <v>67</v>
      </c>
      <c r="C58" s="85" t="s">
        <v>824</v>
      </c>
      <c r="D58" s="193" t="s">
        <v>280</v>
      </c>
      <c r="E58" s="85" t="s">
        <v>631</v>
      </c>
      <c r="F58" s="124" t="s">
        <v>282</v>
      </c>
      <c r="G58" s="85" t="s">
        <v>283</v>
      </c>
      <c r="H58" s="85" t="s">
        <v>330</v>
      </c>
      <c r="I58" s="86" t="s">
        <v>285</v>
      </c>
      <c r="J58" s="86" t="s">
        <v>69</v>
      </c>
      <c r="K58" s="86" t="s">
        <v>286</v>
      </c>
      <c r="L58" s="86" t="s">
        <v>286</v>
      </c>
      <c r="M58" s="86" t="s">
        <v>286</v>
      </c>
      <c r="N58" s="86" t="s">
        <v>286</v>
      </c>
      <c r="O58" s="86" t="s">
        <v>286</v>
      </c>
      <c r="P58" s="86" t="s">
        <v>286</v>
      </c>
      <c r="Q58" s="86" t="s">
        <v>286</v>
      </c>
      <c r="R58" s="86" t="s">
        <v>286</v>
      </c>
      <c r="S58" s="86" t="s">
        <v>69</v>
      </c>
      <c r="T58" s="86" t="s">
        <v>286</v>
      </c>
      <c r="U58" s="86" t="s">
        <v>69</v>
      </c>
      <c r="V58" s="86" t="s">
        <v>286</v>
      </c>
      <c r="W58" s="86" t="s">
        <v>286</v>
      </c>
      <c r="X58" s="86" t="s">
        <v>286</v>
      </c>
      <c r="Y58" s="86" t="s">
        <v>286</v>
      </c>
      <c r="Z58" s="86" t="s">
        <v>286</v>
      </c>
      <c r="AA58" s="86" t="s">
        <v>286</v>
      </c>
      <c r="AB58" s="86" t="s">
        <v>286</v>
      </c>
      <c r="AC58" s="88" t="str">
        <f t="shared" si="102"/>
        <v>3 - Media</v>
      </c>
      <c r="AD58" s="89">
        <f t="shared" si="103"/>
        <v>0.6</v>
      </c>
      <c r="AE58" s="88" t="str">
        <f t="shared" si="202"/>
        <v>3 - Moderado</v>
      </c>
      <c r="AF58" s="89">
        <f t="shared" si="104"/>
        <v>0.6</v>
      </c>
      <c r="AG58" s="82" t="str">
        <f t="shared" si="105"/>
        <v>MODERADO</v>
      </c>
      <c r="AH58" s="89">
        <f t="shared" si="106"/>
        <v>0.36</v>
      </c>
      <c r="AI58" s="85" t="s">
        <v>825</v>
      </c>
      <c r="AJ58" s="85" t="s">
        <v>711</v>
      </c>
      <c r="AK58" s="85" t="s">
        <v>725</v>
      </c>
      <c r="AL58" s="85" t="s">
        <v>725</v>
      </c>
      <c r="AM58" s="47" t="s">
        <v>291</v>
      </c>
      <c r="AN58" s="91" t="s">
        <v>292</v>
      </c>
      <c r="AO58" s="91" t="s">
        <v>293</v>
      </c>
      <c r="AP58" s="47" t="s">
        <v>294</v>
      </c>
      <c r="AQ58" s="47" t="s">
        <v>291</v>
      </c>
      <c r="AR58" s="91" t="s">
        <v>292</v>
      </c>
      <c r="AS58" s="91" t="s">
        <v>293</v>
      </c>
      <c r="AT58" s="47" t="s">
        <v>294</v>
      </c>
      <c r="AU58" s="47" t="s">
        <v>291</v>
      </c>
      <c r="AV58" s="91" t="s">
        <v>292</v>
      </c>
      <c r="AW58" s="91" t="s">
        <v>293</v>
      </c>
      <c r="AX58" s="47" t="s">
        <v>294</v>
      </c>
      <c r="AY58" s="47" t="s">
        <v>291</v>
      </c>
      <c r="AZ58" s="91" t="s">
        <v>292</v>
      </c>
      <c r="BA58" s="91" t="s">
        <v>293</v>
      </c>
      <c r="BB58" s="47" t="s">
        <v>294</v>
      </c>
      <c r="BC58" s="47" t="s">
        <v>291</v>
      </c>
      <c r="BD58" s="91" t="s">
        <v>292</v>
      </c>
      <c r="BE58" s="91" t="s">
        <v>293</v>
      </c>
      <c r="BF58" s="47" t="s">
        <v>294</v>
      </c>
      <c r="BG58" s="47"/>
      <c r="BH58" s="91"/>
      <c r="BI58" s="91"/>
      <c r="BJ58" s="47"/>
      <c r="BK58" s="47"/>
      <c r="BL58" s="91"/>
      <c r="BM58" s="91"/>
      <c r="BN58" s="47"/>
      <c r="BO58" s="47"/>
      <c r="BP58" s="91"/>
      <c r="BQ58" s="91"/>
      <c r="BR58" s="47"/>
      <c r="BS58" s="47"/>
      <c r="BT58" s="91"/>
      <c r="BU58" s="91"/>
      <c r="BV58" s="47"/>
      <c r="BW58" s="47"/>
      <c r="BX58" s="91"/>
      <c r="BY58" s="91"/>
      <c r="BZ58" s="47"/>
      <c r="CA58" s="47"/>
      <c r="CB58" s="91"/>
      <c r="CC58" s="91"/>
      <c r="CD58" s="47"/>
      <c r="CE58" s="47"/>
      <c r="CF58" s="91"/>
      <c r="CG58" s="91"/>
      <c r="CH58" s="47"/>
      <c r="CI58" s="91"/>
      <c r="CJ58" s="91"/>
      <c r="CK58" s="47"/>
      <c r="CL58" s="92" t="str">
        <f t="shared" si="107"/>
        <v>1 - Muy Baja</v>
      </c>
      <c r="CM58" s="93">
        <f t="shared" si="108"/>
        <v>0.36</v>
      </c>
      <c r="CN58" s="92" t="str">
        <f t="shared" si="109"/>
        <v>3 - Moderado</v>
      </c>
      <c r="CO58" s="93">
        <f t="shared" si="110"/>
        <v>0.36</v>
      </c>
      <c r="CP58" s="94" t="str">
        <f t="shared" si="203"/>
        <v>BAJO</v>
      </c>
      <c r="CQ58" s="89">
        <f t="shared" si="111"/>
        <v>0.12959999999999999</v>
      </c>
      <c r="CR58" s="194" t="s">
        <v>826</v>
      </c>
      <c r="CS58" s="94">
        <f t="shared" si="112"/>
        <v>0.1</v>
      </c>
      <c r="CT58" s="47"/>
      <c r="CU58" s="47" t="s">
        <v>714</v>
      </c>
      <c r="CV58" s="4" t="s">
        <v>715</v>
      </c>
      <c r="CW58" s="96"/>
      <c r="CX58" s="97">
        <f t="shared" si="113"/>
        <v>3</v>
      </c>
      <c r="CY58" s="98">
        <f t="shared" si="114"/>
        <v>3</v>
      </c>
      <c r="CZ58" s="97" t="str">
        <f t="shared" si="115"/>
        <v>Moderado</v>
      </c>
      <c r="DA58" s="99">
        <f t="shared" si="116"/>
        <v>0.6</v>
      </c>
      <c r="DB58" s="100">
        <f t="shared" si="117"/>
        <v>0.15</v>
      </c>
      <c r="DC58" s="100">
        <f t="shared" si="118"/>
        <v>0.25</v>
      </c>
      <c r="DD58" s="97">
        <f t="shared" si="119"/>
        <v>0.4</v>
      </c>
      <c r="DE58" s="5">
        <f t="shared" si="120"/>
        <v>2</v>
      </c>
      <c r="DF58" s="99">
        <f t="shared" si="121"/>
        <v>0.36</v>
      </c>
      <c r="DG58" s="5">
        <f t="shared" si="122"/>
        <v>3</v>
      </c>
      <c r="DH58" s="5"/>
      <c r="DI58" s="99">
        <f t="shared" si="123"/>
        <v>0.6</v>
      </c>
      <c r="DJ58" s="100">
        <f t="shared" si="124"/>
        <v>0.15</v>
      </c>
      <c r="DK58" s="100">
        <f t="shared" si="125"/>
        <v>0.25</v>
      </c>
      <c r="DL58" s="97">
        <f t="shared" si="126"/>
        <v>0.4</v>
      </c>
      <c r="DM58" s="5">
        <f t="shared" si="127"/>
        <v>2</v>
      </c>
      <c r="DN58" s="99">
        <f t="shared" si="128"/>
        <v>0.216</v>
      </c>
      <c r="DO58" s="5">
        <f t="shared" si="129"/>
        <v>3</v>
      </c>
      <c r="DP58" s="99">
        <f t="shared" si="130"/>
        <v>0.6</v>
      </c>
      <c r="DQ58" s="100">
        <f t="shared" si="131"/>
        <v>0.15</v>
      </c>
      <c r="DR58" s="100">
        <f t="shared" si="132"/>
        <v>0.25</v>
      </c>
      <c r="DS58" s="97">
        <f t="shared" si="133"/>
        <v>0.4</v>
      </c>
      <c r="DT58" s="5">
        <f t="shared" si="134"/>
        <v>1</v>
      </c>
      <c r="DU58" s="99">
        <f t="shared" si="135"/>
        <v>0.12959999999999999</v>
      </c>
      <c r="DV58" s="5">
        <f t="shared" si="136"/>
        <v>3</v>
      </c>
      <c r="DW58" s="99">
        <f t="shared" si="137"/>
        <v>0.6</v>
      </c>
      <c r="DX58" s="100">
        <f t="shared" si="138"/>
        <v>0.15</v>
      </c>
      <c r="DY58" s="100">
        <f t="shared" si="139"/>
        <v>0.25</v>
      </c>
      <c r="DZ58" s="97">
        <f t="shared" si="140"/>
        <v>0.4</v>
      </c>
      <c r="EA58" s="5">
        <f t="shared" si="141"/>
        <v>1</v>
      </c>
      <c r="EB58" s="99">
        <f t="shared" si="142"/>
        <v>7.7759999999999996E-2</v>
      </c>
      <c r="EC58" s="5">
        <f t="shared" si="143"/>
        <v>3</v>
      </c>
      <c r="ED58" s="99">
        <f t="shared" si="144"/>
        <v>0.6</v>
      </c>
      <c r="EE58" s="100">
        <f t="shared" si="145"/>
        <v>0.15</v>
      </c>
      <c r="EF58" s="100">
        <f t="shared" si="146"/>
        <v>0.25</v>
      </c>
      <c r="EG58" s="97">
        <f t="shared" si="147"/>
        <v>0.4</v>
      </c>
      <c r="EH58" s="5">
        <f t="shared" si="148"/>
        <v>1</v>
      </c>
      <c r="EI58" s="99">
        <f t="shared" si="149"/>
        <v>4.6655999999999996E-2</v>
      </c>
      <c r="EJ58" s="5">
        <f t="shared" si="150"/>
        <v>3</v>
      </c>
      <c r="EK58" s="99">
        <f t="shared" si="151"/>
        <v>0.6</v>
      </c>
      <c r="EL58" s="100">
        <f t="shared" si="152"/>
        <v>0</v>
      </c>
      <c r="EM58" s="100">
        <f t="shared" si="153"/>
        <v>0</v>
      </c>
      <c r="EN58" s="97">
        <f t="shared" si="154"/>
        <v>0</v>
      </c>
      <c r="EO58" s="5">
        <f t="shared" si="155"/>
        <v>1</v>
      </c>
      <c r="EP58" s="99">
        <f t="shared" si="156"/>
        <v>4.6655999999999996E-2</v>
      </c>
      <c r="EQ58" s="5">
        <f t="shared" si="157"/>
        <v>3</v>
      </c>
      <c r="ER58" s="99">
        <f t="shared" si="158"/>
        <v>0.6</v>
      </c>
      <c r="ES58" s="100">
        <f t="shared" si="159"/>
        <v>0</v>
      </c>
      <c r="ET58" s="100">
        <f t="shared" si="160"/>
        <v>0</v>
      </c>
      <c r="EU58" s="97">
        <f t="shared" si="161"/>
        <v>0</v>
      </c>
      <c r="EV58" s="5">
        <f t="shared" si="162"/>
        <v>1</v>
      </c>
      <c r="EW58" s="99">
        <f t="shared" si="163"/>
        <v>4.6655999999999996E-2</v>
      </c>
      <c r="EX58" s="5">
        <f t="shared" si="164"/>
        <v>3</v>
      </c>
      <c r="EY58" s="99">
        <f t="shared" si="165"/>
        <v>0.6</v>
      </c>
      <c r="EZ58" s="100">
        <f t="shared" si="166"/>
        <v>0</v>
      </c>
      <c r="FA58" s="100">
        <f t="shared" si="167"/>
        <v>0</v>
      </c>
      <c r="FB58" s="97">
        <f t="shared" si="168"/>
        <v>0</v>
      </c>
      <c r="FC58" s="5">
        <f t="shared" si="169"/>
        <v>1</v>
      </c>
      <c r="FD58" s="99">
        <f t="shared" si="170"/>
        <v>4.6655999999999996E-2</v>
      </c>
      <c r="FE58" s="5">
        <f t="shared" si="171"/>
        <v>3</v>
      </c>
      <c r="FF58" s="99">
        <f t="shared" si="172"/>
        <v>0.6</v>
      </c>
      <c r="FG58" s="100">
        <f t="shared" si="173"/>
        <v>0</v>
      </c>
      <c r="FH58" s="100">
        <f t="shared" si="174"/>
        <v>0</v>
      </c>
      <c r="FI58" s="97">
        <f t="shared" si="175"/>
        <v>0</v>
      </c>
      <c r="FJ58" s="5">
        <f t="shared" si="176"/>
        <v>1</v>
      </c>
      <c r="FK58" s="99">
        <f t="shared" si="177"/>
        <v>4.6655999999999996E-2</v>
      </c>
      <c r="FL58" s="5">
        <f t="shared" si="178"/>
        <v>3</v>
      </c>
      <c r="FM58" s="99">
        <f t="shared" si="179"/>
        <v>0.6</v>
      </c>
      <c r="FN58" s="100">
        <f t="shared" si="180"/>
        <v>0</v>
      </c>
      <c r="FO58" s="100">
        <f t="shared" si="181"/>
        <v>0</v>
      </c>
      <c r="FP58" s="97">
        <f t="shared" si="182"/>
        <v>0</v>
      </c>
      <c r="FQ58" s="5">
        <f t="shared" si="183"/>
        <v>1</v>
      </c>
      <c r="FR58" s="99">
        <f t="shared" si="184"/>
        <v>4.6655999999999996E-2</v>
      </c>
      <c r="FS58" s="5">
        <f t="shared" si="185"/>
        <v>3</v>
      </c>
      <c r="FT58" s="99">
        <f t="shared" si="186"/>
        <v>0.6</v>
      </c>
      <c r="FU58" s="100">
        <f t="shared" si="187"/>
        <v>0</v>
      </c>
      <c r="FV58" s="100">
        <f t="shared" si="188"/>
        <v>0</v>
      </c>
      <c r="FW58" s="97">
        <f t="shared" si="189"/>
        <v>0</v>
      </c>
      <c r="FX58" s="5">
        <f t="shared" si="190"/>
        <v>1</v>
      </c>
      <c r="FY58" s="99">
        <f t="shared" si="191"/>
        <v>4.6655999999999996E-2</v>
      </c>
      <c r="FZ58" s="5">
        <f t="shared" si="192"/>
        <v>3</v>
      </c>
      <c r="GA58" s="99">
        <f t="shared" si="193"/>
        <v>0.6</v>
      </c>
      <c r="GB58" s="100">
        <f t="shared" si="194"/>
        <v>0</v>
      </c>
      <c r="GC58" s="100">
        <f t="shared" si="195"/>
        <v>0</v>
      </c>
      <c r="GD58" s="97">
        <f t="shared" si="196"/>
        <v>0</v>
      </c>
      <c r="GE58" s="5">
        <f t="shared" si="197"/>
        <v>1</v>
      </c>
      <c r="GF58" s="99">
        <f t="shared" si="198"/>
        <v>4.6655999999999996E-2</v>
      </c>
      <c r="GG58" s="5">
        <f t="shared" si="199"/>
        <v>3</v>
      </c>
      <c r="GH58" s="99">
        <f t="shared" si="200"/>
        <v>0.6</v>
      </c>
      <c r="GI58" s="99">
        <f t="shared" si="201"/>
        <v>0.6</v>
      </c>
    </row>
    <row r="59" spans="1:191" ht="37.5" customHeight="1">
      <c r="A59" s="82">
        <v>51</v>
      </c>
      <c r="B59" s="85" t="s">
        <v>67</v>
      </c>
      <c r="C59" s="85" t="s">
        <v>827</v>
      </c>
      <c r="D59" s="193" t="s">
        <v>304</v>
      </c>
      <c r="E59" s="85" t="s">
        <v>328</v>
      </c>
      <c r="F59" s="124" t="s">
        <v>572</v>
      </c>
      <c r="G59" s="85" t="s">
        <v>283</v>
      </c>
      <c r="H59" s="85" t="s">
        <v>330</v>
      </c>
      <c r="I59" s="86" t="s">
        <v>285</v>
      </c>
      <c r="J59" s="86" t="s">
        <v>69</v>
      </c>
      <c r="K59" s="86" t="s">
        <v>286</v>
      </c>
      <c r="L59" s="86" t="s">
        <v>286</v>
      </c>
      <c r="M59" s="86" t="s">
        <v>286</v>
      </c>
      <c r="N59" s="86" t="s">
        <v>286</v>
      </c>
      <c r="O59" s="86" t="s">
        <v>286</v>
      </c>
      <c r="P59" s="86" t="s">
        <v>286</v>
      </c>
      <c r="Q59" s="86" t="s">
        <v>286</v>
      </c>
      <c r="R59" s="86" t="s">
        <v>286</v>
      </c>
      <c r="S59" s="86" t="s">
        <v>69</v>
      </c>
      <c r="T59" s="86" t="s">
        <v>286</v>
      </c>
      <c r="U59" s="86" t="s">
        <v>69</v>
      </c>
      <c r="V59" s="86" t="s">
        <v>286</v>
      </c>
      <c r="W59" s="86" t="s">
        <v>286</v>
      </c>
      <c r="X59" s="86" t="s">
        <v>286</v>
      </c>
      <c r="Y59" s="86" t="s">
        <v>286</v>
      </c>
      <c r="Z59" s="86" t="s">
        <v>286</v>
      </c>
      <c r="AA59" s="86" t="s">
        <v>286</v>
      </c>
      <c r="AB59" s="86" t="s">
        <v>286</v>
      </c>
      <c r="AC59" s="88" t="str">
        <f t="shared" si="102"/>
        <v>3 - Media</v>
      </c>
      <c r="AD59" s="89">
        <f t="shared" si="103"/>
        <v>0.6</v>
      </c>
      <c r="AE59" s="88" t="str">
        <f t="shared" si="202"/>
        <v>3 - Moderado</v>
      </c>
      <c r="AF59" s="89">
        <f t="shared" si="104"/>
        <v>0.6</v>
      </c>
      <c r="AG59" s="82" t="str">
        <f t="shared" si="105"/>
        <v>MODERADO</v>
      </c>
      <c r="AH59" s="89">
        <f t="shared" si="106"/>
        <v>0.36</v>
      </c>
      <c r="AI59" s="85" t="s">
        <v>828</v>
      </c>
      <c r="AJ59" s="85" t="s">
        <v>711</v>
      </c>
      <c r="AK59" s="85" t="s">
        <v>732</v>
      </c>
      <c r="AL59" s="85" t="s">
        <v>732</v>
      </c>
      <c r="AM59" s="47" t="s">
        <v>291</v>
      </c>
      <c r="AN59" s="91" t="s">
        <v>292</v>
      </c>
      <c r="AO59" s="91" t="s">
        <v>293</v>
      </c>
      <c r="AP59" s="47" t="s">
        <v>294</v>
      </c>
      <c r="AQ59" s="47" t="s">
        <v>291</v>
      </c>
      <c r="AR59" s="91" t="s">
        <v>292</v>
      </c>
      <c r="AS59" s="91" t="s">
        <v>293</v>
      </c>
      <c r="AT59" s="47" t="s">
        <v>294</v>
      </c>
      <c r="AU59" s="47" t="s">
        <v>291</v>
      </c>
      <c r="AV59" s="91" t="s">
        <v>292</v>
      </c>
      <c r="AW59" s="91" t="s">
        <v>293</v>
      </c>
      <c r="AX59" s="47" t="s">
        <v>294</v>
      </c>
      <c r="AY59" s="47" t="s">
        <v>291</v>
      </c>
      <c r="AZ59" s="91" t="s">
        <v>292</v>
      </c>
      <c r="BA59" s="91" t="s">
        <v>293</v>
      </c>
      <c r="BB59" s="47" t="s">
        <v>294</v>
      </c>
      <c r="BC59" s="47"/>
      <c r="BD59" s="91"/>
      <c r="BE59" s="91"/>
      <c r="BF59" s="47"/>
      <c r="BG59" s="47"/>
      <c r="BH59" s="91"/>
      <c r="BI59" s="91"/>
      <c r="BJ59" s="47"/>
      <c r="BK59" s="47"/>
      <c r="BL59" s="91"/>
      <c r="BM59" s="91"/>
      <c r="BN59" s="47"/>
      <c r="BO59" s="47"/>
      <c r="BP59" s="91"/>
      <c r="BQ59" s="91"/>
      <c r="BR59" s="47"/>
      <c r="BS59" s="47"/>
      <c r="BT59" s="91"/>
      <c r="BU59" s="91"/>
      <c r="BV59" s="47"/>
      <c r="BW59" s="47"/>
      <c r="BX59" s="91"/>
      <c r="BY59" s="91"/>
      <c r="BZ59" s="47"/>
      <c r="CA59" s="47"/>
      <c r="CB59" s="91"/>
      <c r="CC59" s="91"/>
      <c r="CD59" s="47"/>
      <c r="CE59" s="47"/>
      <c r="CF59" s="91"/>
      <c r="CG59" s="91"/>
      <c r="CH59" s="47"/>
      <c r="CI59" s="91"/>
      <c r="CJ59" s="91"/>
      <c r="CK59" s="47"/>
      <c r="CL59" s="92" t="str">
        <f t="shared" si="107"/>
        <v>1 - Muy Baja</v>
      </c>
      <c r="CM59" s="93">
        <f t="shared" si="108"/>
        <v>0.36</v>
      </c>
      <c r="CN59" s="92" t="str">
        <f t="shared" si="109"/>
        <v>3 - Moderado</v>
      </c>
      <c r="CO59" s="93">
        <f t="shared" si="110"/>
        <v>0.36</v>
      </c>
      <c r="CP59" s="94" t="str">
        <f t="shared" si="203"/>
        <v>BAJO</v>
      </c>
      <c r="CQ59" s="89">
        <f t="shared" si="111"/>
        <v>0.12959999999999999</v>
      </c>
      <c r="CR59" s="194" t="s">
        <v>826</v>
      </c>
      <c r="CS59" s="94">
        <f t="shared" si="112"/>
        <v>0.1</v>
      </c>
      <c r="CT59" s="47"/>
      <c r="CU59" s="47" t="s">
        <v>714</v>
      </c>
      <c r="CV59" s="4" t="s">
        <v>715</v>
      </c>
      <c r="CW59" s="96"/>
      <c r="CX59" s="97">
        <f t="shared" si="113"/>
        <v>3</v>
      </c>
      <c r="CY59" s="98">
        <f t="shared" si="114"/>
        <v>3</v>
      </c>
      <c r="CZ59" s="97" t="str">
        <f t="shared" si="115"/>
        <v>Moderado</v>
      </c>
      <c r="DA59" s="99">
        <f t="shared" si="116"/>
        <v>0.6</v>
      </c>
      <c r="DB59" s="100">
        <f t="shared" si="117"/>
        <v>0.15</v>
      </c>
      <c r="DC59" s="100">
        <f t="shared" si="118"/>
        <v>0.25</v>
      </c>
      <c r="DD59" s="97">
        <f t="shared" si="119"/>
        <v>0.4</v>
      </c>
      <c r="DE59" s="5">
        <f t="shared" si="120"/>
        <v>2</v>
      </c>
      <c r="DF59" s="99">
        <f t="shared" si="121"/>
        <v>0.36</v>
      </c>
      <c r="DG59" s="5">
        <f t="shared" si="122"/>
        <v>3</v>
      </c>
      <c r="DH59" s="5"/>
      <c r="DI59" s="99">
        <f t="shared" si="123"/>
        <v>0.6</v>
      </c>
      <c r="DJ59" s="100">
        <f t="shared" si="124"/>
        <v>0.15</v>
      </c>
      <c r="DK59" s="100">
        <f t="shared" si="125"/>
        <v>0.25</v>
      </c>
      <c r="DL59" s="97">
        <f t="shared" si="126"/>
        <v>0.4</v>
      </c>
      <c r="DM59" s="5">
        <f t="shared" si="127"/>
        <v>2</v>
      </c>
      <c r="DN59" s="99">
        <f t="shared" si="128"/>
        <v>0.216</v>
      </c>
      <c r="DO59" s="5">
        <f t="shared" si="129"/>
        <v>3</v>
      </c>
      <c r="DP59" s="99">
        <f t="shared" si="130"/>
        <v>0.6</v>
      </c>
      <c r="DQ59" s="100">
        <f t="shared" si="131"/>
        <v>0.15</v>
      </c>
      <c r="DR59" s="100">
        <f t="shared" si="132"/>
        <v>0.25</v>
      </c>
      <c r="DS59" s="97">
        <f t="shared" si="133"/>
        <v>0.4</v>
      </c>
      <c r="DT59" s="5">
        <f t="shared" si="134"/>
        <v>1</v>
      </c>
      <c r="DU59" s="99">
        <f t="shared" si="135"/>
        <v>0.12959999999999999</v>
      </c>
      <c r="DV59" s="5">
        <f t="shared" si="136"/>
        <v>3</v>
      </c>
      <c r="DW59" s="99">
        <f t="shared" si="137"/>
        <v>0.6</v>
      </c>
      <c r="DX59" s="100">
        <f t="shared" si="138"/>
        <v>0.15</v>
      </c>
      <c r="DY59" s="100">
        <f t="shared" si="139"/>
        <v>0.25</v>
      </c>
      <c r="DZ59" s="97">
        <f t="shared" si="140"/>
        <v>0.4</v>
      </c>
      <c r="EA59" s="5">
        <f t="shared" si="141"/>
        <v>1</v>
      </c>
      <c r="EB59" s="99">
        <f t="shared" si="142"/>
        <v>7.7759999999999996E-2</v>
      </c>
      <c r="EC59" s="5">
        <f t="shared" si="143"/>
        <v>3</v>
      </c>
      <c r="ED59" s="99">
        <f t="shared" si="144"/>
        <v>0.6</v>
      </c>
      <c r="EE59" s="100">
        <f t="shared" si="145"/>
        <v>0</v>
      </c>
      <c r="EF59" s="100">
        <f t="shared" si="146"/>
        <v>0</v>
      </c>
      <c r="EG59" s="97">
        <f t="shared" si="147"/>
        <v>0</v>
      </c>
      <c r="EH59" s="5">
        <f t="shared" si="148"/>
        <v>1</v>
      </c>
      <c r="EI59" s="99">
        <f t="shared" si="149"/>
        <v>7.7759999999999996E-2</v>
      </c>
      <c r="EJ59" s="5">
        <f t="shared" si="150"/>
        <v>3</v>
      </c>
      <c r="EK59" s="99">
        <f t="shared" si="151"/>
        <v>0.6</v>
      </c>
      <c r="EL59" s="100">
        <f t="shared" si="152"/>
        <v>0</v>
      </c>
      <c r="EM59" s="100">
        <f t="shared" si="153"/>
        <v>0</v>
      </c>
      <c r="EN59" s="97">
        <f t="shared" si="154"/>
        <v>0</v>
      </c>
      <c r="EO59" s="5">
        <f t="shared" si="155"/>
        <v>1</v>
      </c>
      <c r="EP59" s="99">
        <f t="shared" si="156"/>
        <v>7.7759999999999996E-2</v>
      </c>
      <c r="EQ59" s="5">
        <f t="shared" si="157"/>
        <v>3</v>
      </c>
      <c r="ER59" s="99">
        <f t="shared" si="158"/>
        <v>0.6</v>
      </c>
      <c r="ES59" s="100">
        <f t="shared" si="159"/>
        <v>0</v>
      </c>
      <c r="ET59" s="100">
        <f t="shared" si="160"/>
        <v>0</v>
      </c>
      <c r="EU59" s="97">
        <f t="shared" si="161"/>
        <v>0</v>
      </c>
      <c r="EV59" s="5">
        <f t="shared" si="162"/>
        <v>1</v>
      </c>
      <c r="EW59" s="99">
        <f t="shared" si="163"/>
        <v>7.7759999999999996E-2</v>
      </c>
      <c r="EX59" s="5">
        <f t="shared" si="164"/>
        <v>3</v>
      </c>
      <c r="EY59" s="99">
        <f t="shared" si="165"/>
        <v>0.6</v>
      </c>
      <c r="EZ59" s="100">
        <f t="shared" si="166"/>
        <v>0</v>
      </c>
      <c r="FA59" s="100">
        <f t="shared" si="167"/>
        <v>0</v>
      </c>
      <c r="FB59" s="97">
        <f t="shared" si="168"/>
        <v>0</v>
      </c>
      <c r="FC59" s="5">
        <f t="shared" si="169"/>
        <v>1</v>
      </c>
      <c r="FD59" s="99">
        <f t="shared" si="170"/>
        <v>7.7759999999999996E-2</v>
      </c>
      <c r="FE59" s="5">
        <f t="shared" si="171"/>
        <v>3</v>
      </c>
      <c r="FF59" s="99">
        <f t="shared" si="172"/>
        <v>0.6</v>
      </c>
      <c r="FG59" s="100">
        <f t="shared" si="173"/>
        <v>0</v>
      </c>
      <c r="FH59" s="100">
        <f t="shared" si="174"/>
        <v>0</v>
      </c>
      <c r="FI59" s="97">
        <f t="shared" si="175"/>
        <v>0</v>
      </c>
      <c r="FJ59" s="5">
        <f t="shared" si="176"/>
        <v>1</v>
      </c>
      <c r="FK59" s="99">
        <f t="shared" si="177"/>
        <v>7.7759999999999996E-2</v>
      </c>
      <c r="FL59" s="5">
        <f t="shared" si="178"/>
        <v>3</v>
      </c>
      <c r="FM59" s="99">
        <f t="shared" si="179"/>
        <v>0.6</v>
      </c>
      <c r="FN59" s="100">
        <f t="shared" si="180"/>
        <v>0</v>
      </c>
      <c r="FO59" s="100">
        <f t="shared" si="181"/>
        <v>0</v>
      </c>
      <c r="FP59" s="97">
        <f t="shared" si="182"/>
        <v>0</v>
      </c>
      <c r="FQ59" s="5">
        <f t="shared" si="183"/>
        <v>1</v>
      </c>
      <c r="FR59" s="99">
        <f t="shared" si="184"/>
        <v>7.7759999999999996E-2</v>
      </c>
      <c r="FS59" s="5">
        <f t="shared" si="185"/>
        <v>3</v>
      </c>
      <c r="FT59" s="99">
        <f t="shared" si="186"/>
        <v>0.6</v>
      </c>
      <c r="FU59" s="100">
        <f t="shared" si="187"/>
        <v>0</v>
      </c>
      <c r="FV59" s="100">
        <f t="shared" si="188"/>
        <v>0</v>
      </c>
      <c r="FW59" s="97">
        <f t="shared" si="189"/>
        <v>0</v>
      </c>
      <c r="FX59" s="5">
        <f t="shared" si="190"/>
        <v>1</v>
      </c>
      <c r="FY59" s="99">
        <f t="shared" si="191"/>
        <v>7.7759999999999996E-2</v>
      </c>
      <c r="FZ59" s="5">
        <f t="shared" si="192"/>
        <v>3</v>
      </c>
      <c r="GA59" s="99">
        <f t="shared" si="193"/>
        <v>0.6</v>
      </c>
      <c r="GB59" s="100">
        <f t="shared" si="194"/>
        <v>0</v>
      </c>
      <c r="GC59" s="100">
        <f t="shared" si="195"/>
        <v>0</v>
      </c>
      <c r="GD59" s="97">
        <f t="shared" si="196"/>
        <v>0</v>
      </c>
      <c r="GE59" s="5">
        <f t="shared" si="197"/>
        <v>1</v>
      </c>
      <c r="GF59" s="99">
        <f t="shared" si="198"/>
        <v>7.7759999999999996E-2</v>
      </c>
      <c r="GG59" s="5">
        <f t="shared" si="199"/>
        <v>3</v>
      </c>
      <c r="GH59" s="99">
        <f t="shared" si="200"/>
        <v>0.6</v>
      </c>
      <c r="GI59" s="99">
        <f t="shared" si="201"/>
        <v>0.6</v>
      </c>
    </row>
    <row r="60" spans="1:191" ht="37.5" customHeight="1">
      <c r="A60" s="82">
        <v>52</v>
      </c>
      <c r="B60" s="85" t="s">
        <v>67</v>
      </c>
      <c r="C60" s="85" t="s">
        <v>829</v>
      </c>
      <c r="D60" s="193" t="s">
        <v>280</v>
      </c>
      <c r="E60" s="85" t="s">
        <v>631</v>
      </c>
      <c r="F60" s="124" t="s">
        <v>282</v>
      </c>
      <c r="G60" s="85" t="s">
        <v>283</v>
      </c>
      <c r="H60" s="85" t="s">
        <v>330</v>
      </c>
      <c r="I60" s="86" t="s">
        <v>315</v>
      </c>
      <c r="J60" s="86" t="s">
        <v>69</v>
      </c>
      <c r="K60" s="86" t="s">
        <v>286</v>
      </c>
      <c r="L60" s="86" t="s">
        <v>286</v>
      </c>
      <c r="M60" s="86" t="s">
        <v>286</v>
      </c>
      <c r="N60" s="86" t="s">
        <v>286</v>
      </c>
      <c r="O60" s="86" t="s">
        <v>286</v>
      </c>
      <c r="P60" s="86" t="s">
        <v>286</v>
      </c>
      <c r="Q60" s="86" t="s">
        <v>286</v>
      </c>
      <c r="R60" s="86" t="s">
        <v>286</v>
      </c>
      <c r="S60" s="86" t="s">
        <v>69</v>
      </c>
      <c r="T60" s="86" t="s">
        <v>286</v>
      </c>
      <c r="U60" s="86" t="s">
        <v>69</v>
      </c>
      <c r="V60" s="86" t="s">
        <v>286</v>
      </c>
      <c r="W60" s="86" t="s">
        <v>286</v>
      </c>
      <c r="X60" s="86" t="s">
        <v>286</v>
      </c>
      <c r="Y60" s="86" t="s">
        <v>286</v>
      </c>
      <c r="Z60" s="86" t="s">
        <v>286</v>
      </c>
      <c r="AA60" s="86" t="s">
        <v>286</v>
      </c>
      <c r="AB60" s="86" t="s">
        <v>286</v>
      </c>
      <c r="AC60" s="88" t="str">
        <f t="shared" si="102"/>
        <v>2 - Baja</v>
      </c>
      <c r="AD60" s="89">
        <f t="shared" si="103"/>
        <v>0.4</v>
      </c>
      <c r="AE60" s="88" t="str">
        <f t="shared" si="202"/>
        <v>3 - Moderado</v>
      </c>
      <c r="AF60" s="89">
        <f t="shared" si="104"/>
        <v>0.6</v>
      </c>
      <c r="AG60" s="82" t="str">
        <f t="shared" si="105"/>
        <v>MODERADO</v>
      </c>
      <c r="AH60" s="89">
        <f t="shared" si="106"/>
        <v>0.24</v>
      </c>
      <c r="AI60" s="85" t="s">
        <v>830</v>
      </c>
      <c r="AJ60" s="85" t="s">
        <v>711</v>
      </c>
      <c r="AK60" s="85" t="s">
        <v>725</v>
      </c>
      <c r="AL60" s="85" t="s">
        <v>725</v>
      </c>
      <c r="AM60" s="47" t="s">
        <v>291</v>
      </c>
      <c r="AN60" s="91" t="s">
        <v>292</v>
      </c>
      <c r="AO60" s="91" t="s">
        <v>293</v>
      </c>
      <c r="AP60" s="47" t="s">
        <v>294</v>
      </c>
      <c r="AQ60" s="47" t="s">
        <v>291</v>
      </c>
      <c r="AR60" s="91" t="s">
        <v>292</v>
      </c>
      <c r="AS60" s="91" t="s">
        <v>293</v>
      </c>
      <c r="AT60" s="47" t="s">
        <v>294</v>
      </c>
      <c r="AU60" s="47" t="s">
        <v>291</v>
      </c>
      <c r="AV60" s="91" t="s">
        <v>292</v>
      </c>
      <c r="AW60" s="91" t="s">
        <v>293</v>
      </c>
      <c r="AX60" s="47" t="s">
        <v>294</v>
      </c>
      <c r="AY60" s="47" t="s">
        <v>291</v>
      </c>
      <c r="AZ60" s="91" t="s">
        <v>292</v>
      </c>
      <c r="BA60" s="91" t="s">
        <v>293</v>
      </c>
      <c r="BB60" s="47" t="s">
        <v>294</v>
      </c>
      <c r="BC60" s="47" t="s">
        <v>291</v>
      </c>
      <c r="BD60" s="91" t="s">
        <v>292</v>
      </c>
      <c r="BE60" s="91" t="s">
        <v>293</v>
      </c>
      <c r="BF60" s="47" t="s">
        <v>294</v>
      </c>
      <c r="BG60" s="47"/>
      <c r="BH60" s="91"/>
      <c r="BI60" s="91"/>
      <c r="BJ60" s="47"/>
      <c r="BK60" s="47"/>
      <c r="BL60" s="91"/>
      <c r="BM60" s="91"/>
      <c r="BN60" s="47"/>
      <c r="BO60" s="47"/>
      <c r="BP60" s="91"/>
      <c r="BQ60" s="91"/>
      <c r="BR60" s="47"/>
      <c r="BS60" s="47"/>
      <c r="BT60" s="91"/>
      <c r="BU60" s="91"/>
      <c r="BV60" s="47"/>
      <c r="BW60" s="47"/>
      <c r="BX60" s="91"/>
      <c r="BY60" s="91"/>
      <c r="BZ60" s="47"/>
      <c r="CA60" s="47"/>
      <c r="CB60" s="91"/>
      <c r="CC60" s="91"/>
      <c r="CD60" s="47"/>
      <c r="CE60" s="47"/>
      <c r="CF60" s="91"/>
      <c r="CG60" s="91"/>
      <c r="CH60" s="47"/>
      <c r="CI60" s="91"/>
      <c r="CJ60" s="91"/>
      <c r="CK60" s="47"/>
      <c r="CL60" s="92" t="str">
        <f t="shared" si="107"/>
        <v>1 - Muy Baja</v>
      </c>
      <c r="CM60" s="93">
        <f t="shared" si="108"/>
        <v>0.24</v>
      </c>
      <c r="CN60" s="92" t="str">
        <f t="shared" si="109"/>
        <v>3 - Moderado</v>
      </c>
      <c r="CO60" s="93">
        <f t="shared" si="110"/>
        <v>0.36</v>
      </c>
      <c r="CP60" s="94" t="str">
        <f t="shared" si="203"/>
        <v>BAJO</v>
      </c>
      <c r="CQ60" s="89">
        <f t="shared" si="111"/>
        <v>8.6399999999999991E-2</v>
      </c>
      <c r="CR60" s="194" t="s">
        <v>826</v>
      </c>
      <c r="CS60" s="94">
        <f t="shared" si="112"/>
        <v>0.1</v>
      </c>
      <c r="CT60" s="47"/>
      <c r="CU60" s="47" t="s">
        <v>714</v>
      </c>
      <c r="CV60" s="4" t="s">
        <v>715</v>
      </c>
      <c r="CW60" s="96"/>
      <c r="CX60" s="97">
        <f t="shared" si="113"/>
        <v>3</v>
      </c>
      <c r="CY60" s="98">
        <f t="shared" si="114"/>
        <v>3</v>
      </c>
      <c r="CZ60" s="97" t="str">
        <f t="shared" si="115"/>
        <v>Moderado</v>
      </c>
      <c r="DA60" s="99">
        <f t="shared" si="116"/>
        <v>0.6</v>
      </c>
      <c r="DB60" s="100">
        <f t="shared" si="117"/>
        <v>0.15</v>
      </c>
      <c r="DC60" s="100">
        <f t="shared" si="118"/>
        <v>0.25</v>
      </c>
      <c r="DD60" s="97">
        <f t="shared" si="119"/>
        <v>0.4</v>
      </c>
      <c r="DE60" s="5">
        <f t="shared" si="120"/>
        <v>2</v>
      </c>
      <c r="DF60" s="99">
        <f t="shared" si="121"/>
        <v>0.24</v>
      </c>
      <c r="DG60" s="5">
        <f t="shared" si="122"/>
        <v>3</v>
      </c>
      <c r="DH60" s="5"/>
      <c r="DI60" s="99">
        <f t="shared" si="123"/>
        <v>0.6</v>
      </c>
      <c r="DJ60" s="100">
        <f t="shared" si="124"/>
        <v>0.15</v>
      </c>
      <c r="DK60" s="100">
        <f t="shared" si="125"/>
        <v>0.25</v>
      </c>
      <c r="DL60" s="97">
        <f t="shared" si="126"/>
        <v>0.4</v>
      </c>
      <c r="DM60" s="5">
        <f t="shared" si="127"/>
        <v>1</v>
      </c>
      <c r="DN60" s="99">
        <f t="shared" si="128"/>
        <v>0.14399999999999999</v>
      </c>
      <c r="DO60" s="5">
        <f t="shared" si="129"/>
        <v>3</v>
      </c>
      <c r="DP60" s="99">
        <f t="shared" si="130"/>
        <v>0.6</v>
      </c>
      <c r="DQ60" s="100">
        <f t="shared" si="131"/>
        <v>0.15</v>
      </c>
      <c r="DR60" s="100">
        <f t="shared" si="132"/>
        <v>0.25</v>
      </c>
      <c r="DS60" s="97">
        <f t="shared" si="133"/>
        <v>0.4</v>
      </c>
      <c r="DT60" s="5">
        <f t="shared" si="134"/>
        <v>1</v>
      </c>
      <c r="DU60" s="99">
        <f t="shared" si="135"/>
        <v>8.6399999999999991E-2</v>
      </c>
      <c r="DV60" s="5">
        <f t="shared" si="136"/>
        <v>3</v>
      </c>
      <c r="DW60" s="99">
        <f t="shared" si="137"/>
        <v>0.6</v>
      </c>
      <c r="DX60" s="100">
        <f t="shared" si="138"/>
        <v>0.15</v>
      </c>
      <c r="DY60" s="100">
        <f t="shared" si="139"/>
        <v>0.25</v>
      </c>
      <c r="DZ60" s="97">
        <f t="shared" si="140"/>
        <v>0.4</v>
      </c>
      <c r="EA60" s="5">
        <f t="shared" si="141"/>
        <v>1</v>
      </c>
      <c r="EB60" s="99">
        <f t="shared" si="142"/>
        <v>5.183999999999999E-2</v>
      </c>
      <c r="EC60" s="5">
        <f t="shared" si="143"/>
        <v>3</v>
      </c>
      <c r="ED60" s="99">
        <f t="shared" si="144"/>
        <v>0.6</v>
      </c>
      <c r="EE60" s="100">
        <f t="shared" si="145"/>
        <v>0.15</v>
      </c>
      <c r="EF60" s="100">
        <f t="shared" si="146"/>
        <v>0.25</v>
      </c>
      <c r="EG60" s="97">
        <f t="shared" si="147"/>
        <v>0.4</v>
      </c>
      <c r="EH60" s="5">
        <f t="shared" si="148"/>
        <v>1</v>
      </c>
      <c r="EI60" s="99">
        <f t="shared" si="149"/>
        <v>3.1103999999999993E-2</v>
      </c>
      <c r="EJ60" s="5">
        <f t="shared" si="150"/>
        <v>3</v>
      </c>
      <c r="EK60" s="99">
        <f t="shared" si="151"/>
        <v>0.6</v>
      </c>
      <c r="EL60" s="100">
        <f t="shared" si="152"/>
        <v>0</v>
      </c>
      <c r="EM60" s="100">
        <f t="shared" si="153"/>
        <v>0</v>
      </c>
      <c r="EN60" s="97">
        <f t="shared" si="154"/>
        <v>0</v>
      </c>
      <c r="EO60" s="5">
        <f t="shared" si="155"/>
        <v>1</v>
      </c>
      <c r="EP60" s="99">
        <f t="shared" si="156"/>
        <v>3.1103999999999993E-2</v>
      </c>
      <c r="EQ60" s="5">
        <f t="shared" si="157"/>
        <v>3</v>
      </c>
      <c r="ER60" s="99">
        <f t="shared" si="158"/>
        <v>0.6</v>
      </c>
      <c r="ES60" s="100">
        <f t="shared" si="159"/>
        <v>0</v>
      </c>
      <c r="ET60" s="100">
        <f t="shared" si="160"/>
        <v>0</v>
      </c>
      <c r="EU60" s="97">
        <f t="shared" si="161"/>
        <v>0</v>
      </c>
      <c r="EV60" s="5">
        <f t="shared" si="162"/>
        <v>1</v>
      </c>
      <c r="EW60" s="99">
        <f t="shared" si="163"/>
        <v>3.1103999999999993E-2</v>
      </c>
      <c r="EX60" s="5">
        <f t="shared" si="164"/>
        <v>3</v>
      </c>
      <c r="EY60" s="99">
        <f t="shared" si="165"/>
        <v>0.6</v>
      </c>
      <c r="EZ60" s="100">
        <f t="shared" si="166"/>
        <v>0</v>
      </c>
      <c r="FA60" s="100">
        <f t="shared" si="167"/>
        <v>0</v>
      </c>
      <c r="FB60" s="97">
        <f t="shared" si="168"/>
        <v>0</v>
      </c>
      <c r="FC60" s="5">
        <f t="shared" si="169"/>
        <v>1</v>
      </c>
      <c r="FD60" s="99">
        <f t="shared" si="170"/>
        <v>3.1103999999999993E-2</v>
      </c>
      <c r="FE60" s="5">
        <f t="shared" si="171"/>
        <v>3</v>
      </c>
      <c r="FF60" s="99">
        <f t="shared" si="172"/>
        <v>0.6</v>
      </c>
      <c r="FG60" s="100">
        <f t="shared" si="173"/>
        <v>0</v>
      </c>
      <c r="FH60" s="100">
        <f t="shared" si="174"/>
        <v>0</v>
      </c>
      <c r="FI60" s="97">
        <f t="shared" si="175"/>
        <v>0</v>
      </c>
      <c r="FJ60" s="5">
        <f t="shared" si="176"/>
        <v>1</v>
      </c>
      <c r="FK60" s="99">
        <f t="shared" si="177"/>
        <v>3.1103999999999993E-2</v>
      </c>
      <c r="FL60" s="5">
        <f t="shared" si="178"/>
        <v>3</v>
      </c>
      <c r="FM60" s="99">
        <f t="shared" si="179"/>
        <v>0.6</v>
      </c>
      <c r="FN60" s="100">
        <f t="shared" si="180"/>
        <v>0</v>
      </c>
      <c r="FO60" s="100">
        <f t="shared" si="181"/>
        <v>0</v>
      </c>
      <c r="FP60" s="97">
        <f t="shared" si="182"/>
        <v>0</v>
      </c>
      <c r="FQ60" s="5">
        <f t="shared" si="183"/>
        <v>1</v>
      </c>
      <c r="FR60" s="99">
        <f t="shared" si="184"/>
        <v>3.1103999999999993E-2</v>
      </c>
      <c r="FS60" s="5">
        <f t="shared" si="185"/>
        <v>3</v>
      </c>
      <c r="FT60" s="99">
        <f t="shared" si="186"/>
        <v>0.6</v>
      </c>
      <c r="FU60" s="100">
        <f t="shared" si="187"/>
        <v>0</v>
      </c>
      <c r="FV60" s="100">
        <f t="shared" si="188"/>
        <v>0</v>
      </c>
      <c r="FW60" s="97">
        <f t="shared" si="189"/>
        <v>0</v>
      </c>
      <c r="FX60" s="5">
        <f t="shared" si="190"/>
        <v>1</v>
      </c>
      <c r="FY60" s="99">
        <f t="shared" si="191"/>
        <v>3.1103999999999993E-2</v>
      </c>
      <c r="FZ60" s="5">
        <f t="shared" si="192"/>
        <v>3</v>
      </c>
      <c r="GA60" s="99">
        <f t="shared" si="193"/>
        <v>0.6</v>
      </c>
      <c r="GB60" s="100">
        <f t="shared" si="194"/>
        <v>0</v>
      </c>
      <c r="GC60" s="100">
        <f t="shared" si="195"/>
        <v>0</v>
      </c>
      <c r="GD60" s="97">
        <f t="shared" si="196"/>
        <v>0</v>
      </c>
      <c r="GE60" s="5">
        <f t="shared" si="197"/>
        <v>1</v>
      </c>
      <c r="GF60" s="99">
        <f t="shared" si="198"/>
        <v>3.1103999999999993E-2</v>
      </c>
      <c r="GG60" s="5">
        <f t="shared" si="199"/>
        <v>3</v>
      </c>
      <c r="GH60" s="99">
        <f t="shared" si="200"/>
        <v>0.6</v>
      </c>
      <c r="GI60" s="99">
        <f t="shared" si="201"/>
        <v>0.6</v>
      </c>
    </row>
    <row r="61" spans="1:191" ht="37.5" customHeight="1">
      <c r="A61" s="82">
        <v>53</v>
      </c>
      <c r="B61" s="85" t="s">
        <v>67</v>
      </c>
      <c r="C61" s="85" t="s">
        <v>831</v>
      </c>
      <c r="D61" s="193" t="s">
        <v>304</v>
      </c>
      <c r="E61" s="85" t="s">
        <v>328</v>
      </c>
      <c r="F61" s="124" t="s">
        <v>572</v>
      </c>
      <c r="G61" s="85" t="s">
        <v>283</v>
      </c>
      <c r="H61" s="85" t="s">
        <v>330</v>
      </c>
      <c r="I61" s="86" t="s">
        <v>315</v>
      </c>
      <c r="J61" s="86" t="s">
        <v>69</v>
      </c>
      <c r="K61" s="86" t="s">
        <v>286</v>
      </c>
      <c r="L61" s="86" t="s">
        <v>286</v>
      </c>
      <c r="M61" s="86" t="s">
        <v>286</v>
      </c>
      <c r="N61" s="86" t="s">
        <v>286</v>
      </c>
      <c r="O61" s="86" t="s">
        <v>286</v>
      </c>
      <c r="P61" s="86" t="s">
        <v>286</v>
      </c>
      <c r="Q61" s="86" t="s">
        <v>286</v>
      </c>
      <c r="R61" s="86" t="s">
        <v>286</v>
      </c>
      <c r="S61" s="86" t="s">
        <v>69</v>
      </c>
      <c r="T61" s="86" t="s">
        <v>286</v>
      </c>
      <c r="U61" s="86" t="s">
        <v>69</v>
      </c>
      <c r="V61" s="86" t="s">
        <v>286</v>
      </c>
      <c r="W61" s="86" t="s">
        <v>286</v>
      </c>
      <c r="X61" s="86" t="s">
        <v>286</v>
      </c>
      <c r="Y61" s="86" t="s">
        <v>286</v>
      </c>
      <c r="Z61" s="86" t="s">
        <v>286</v>
      </c>
      <c r="AA61" s="86" t="s">
        <v>286</v>
      </c>
      <c r="AB61" s="86" t="s">
        <v>286</v>
      </c>
      <c r="AC61" s="88" t="str">
        <f t="shared" si="102"/>
        <v>2 - Baja</v>
      </c>
      <c r="AD61" s="89">
        <f t="shared" si="103"/>
        <v>0.4</v>
      </c>
      <c r="AE61" s="88" t="str">
        <f t="shared" si="202"/>
        <v>3 - Moderado</v>
      </c>
      <c r="AF61" s="89">
        <f t="shared" si="104"/>
        <v>0.6</v>
      </c>
      <c r="AG61" s="82" t="str">
        <f t="shared" si="105"/>
        <v>MODERADO</v>
      </c>
      <c r="AH61" s="89">
        <f t="shared" si="106"/>
        <v>0.24</v>
      </c>
      <c r="AI61" s="85" t="s">
        <v>832</v>
      </c>
      <c r="AJ61" s="85" t="s">
        <v>711</v>
      </c>
      <c r="AK61" s="85" t="s">
        <v>725</v>
      </c>
      <c r="AL61" s="85" t="s">
        <v>725</v>
      </c>
      <c r="AM61" s="47" t="s">
        <v>291</v>
      </c>
      <c r="AN61" s="91" t="s">
        <v>292</v>
      </c>
      <c r="AO61" s="91" t="s">
        <v>293</v>
      </c>
      <c r="AP61" s="47" t="s">
        <v>294</v>
      </c>
      <c r="AQ61" s="47" t="s">
        <v>291</v>
      </c>
      <c r="AR61" s="91" t="s">
        <v>292</v>
      </c>
      <c r="AS61" s="91" t="s">
        <v>293</v>
      </c>
      <c r="AT61" s="47" t="s">
        <v>294</v>
      </c>
      <c r="AU61" s="47" t="s">
        <v>291</v>
      </c>
      <c r="AV61" s="91" t="s">
        <v>292</v>
      </c>
      <c r="AW61" s="91" t="s">
        <v>293</v>
      </c>
      <c r="AX61" s="47" t="s">
        <v>294</v>
      </c>
      <c r="AY61" s="47" t="s">
        <v>291</v>
      </c>
      <c r="AZ61" s="91" t="s">
        <v>292</v>
      </c>
      <c r="BA61" s="91" t="s">
        <v>293</v>
      </c>
      <c r="BB61" s="47" t="s">
        <v>294</v>
      </c>
      <c r="BC61" s="47"/>
      <c r="BD61" s="91"/>
      <c r="BE61" s="91"/>
      <c r="BF61" s="47"/>
      <c r="BG61" s="47"/>
      <c r="BH61" s="91"/>
      <c r="BI61" s="91"/>
      <c r="BJ61" s="47"/>
      <c r="BK61" s="47"/>
      <c r="BL61" s="91"/>
      <c r="BM61" s="91"/>
      <c r="BN61" s="47"/>
      <c r="BO61" s="47"/>
      <c r="BP61" s="91"/>
      <c r="BQ61" s="91"/>
      <c r="BR61" s="47"/>
      <c r="BS61" s="47"/>
      <c r="BT61" s="91"/>
      <c r="BU61" s="91"/>
      <c r="BV61" s="47"/>
      <c r="BW61" s="47"/>
      <c r="BX61" s="91"/>
      <c r="BY61" s="91"/>
      <c r="BZ61" s="47"/>
      <c r="CA61" s="47"/>
      <c r="CB61" s="91"/>
      <c r="CC61" s="91"/>
      <c r="CD61" s="47"/>
      <c r="CE61" s="47"/>
      <c r="CF61" s="91"/>
      <c r="CG61" s="91"/>
      <c r="CH61" s="47"/>
      <c r="CI61" s="91"/>
      <c r="CJ61" s="91"/>
      <c r="CK61" s="47"/>
      <c r="CL61" s="92" t="str">
        <f t="shared" si="107"/>
        <v>1 - Muy Baja</v>
      </c>
      <c r="CM61" s="93">
        <f t="shared" si="108"/>
        <v>0.24</v>
      </c>
      <c r="CN61" s="92" t="str">
        <f t="shared" si="109"/>
        <v>3 - Moderado</v>
      </c>
      <c r="CO61" s="93">
        <f t="shared" si="110"/>
        <v>0.36</v>
      </c>
      <c r="CP61" s="94" t="str">
        <f t="shared" si="203"/>
        <v>BAJO</v>
      </c>
      <c r="CQ61" s="89">
        <f t="shared" si="111"/>
        <v>8.6399999999999991E-2</v>
      </c>
      <c r="CR61" s="194" t="s">
        <v>826</v>
      </c>
      <c r="CS61" s="94">
        <f t="shared" si="112"/>
        <v>0.1</v>
      </c>
      <c r="CT61" s="47"/>
      <c r="CU61" s="47" t="s">
        <v>714</v>
      </c>
      <c r="CV61" s="4" t="s">
        <v>715</v>
      </c>
      <c r="CW61" s="96"/>
      <c r="CX61" s="97">
        <f t="shared" si="113"/>
        <v>3</v>
      </c>
      <c r="CY61" s="98">
        <f t="shared" si="114"/>
        <v>3</v>
      </c>
      <c r="CZ61" s="97" t="str">
        <f t="shared" si="115"/>
        <v>Moderado</v>
      </c>
      <c r="DA61" s="99">
        <f t="shared" si="116"/>
        <v>0.6</v>
      </c>
      <c r="DB61" s="100">
        <f t="shared" si="117"/>
        <v>0.15</v>
      </c>
      <c r="DC61" s="100">
        <f t="shared" si="118"/>
        <v>0.25</v>
      </c>
      <c r="DD61" s="97">
        <f t="shared" si="119"/>
        <v>0.4</v>
      </c>
      <c r="DE61" s="5">
        <f t="shared" si="120"/>
        <v>2</v>
      </c>
      <c r="DF61" s="99">
        <f t="shared" si="121"/>
        <v>0.24</v>
      </c>
      <c r="DG61" s="5">
        <f t="shared" si="122"/>
        <v>3</v>
      </c>
      <c r="DH61" s="5"/>
      <c r="DI61" s="99">
        <f t="shared" si="123"/>
        <v>0.6</v>
      </c>
      <c r="DJ61" s="100">
        <f t="shared" si="124"/>
        <v>0.15</v>
      </c>
      <c r="DK61" s="100">
        <f t="shared" si="125"/>
        <v>0.25</v>
      </c>
      <c r="DL61" s="97">
        <f t="shared" si="126"/>
        <v>0.4</v>
      </c>
      <c r="DM61" s="5">
        <f t="shared" si="127"/>
        <v>1</v>
      </c>
      <c r="DN61" s="99">
        <f t="shared" si="128"/>
        <v>0.14399999999999999</v>
      </c>
      <c r="DO61" s="5">
        <f t="shared" si="129"/>
        <v>3</v>
      </c>
      <c r="DP61" s="99">
        <f t="shared" si="130"/>
        <v>0.6</v>
      </c>
      <c r="DQ61" s="100">
        <f t="shared" si="131"/>
        <v>0.15</v>
      </c>
      <c r="DR61" s="100">
        <f t="shared" si="132"/>
        <v>0.25</v>
      </c>
      <c r="DS61" s="97">
        <f t="shared" si="133"/>
        <v>0.4</v>
      </c>
      <c r="DT61" s="5">
        <f t="shared" si="134"/>
        <v>1</v>
      </c>
      <c r="DU61" s="99">
        <f t="shared" si="135"/>
        <v>8.6399999999999991E-2</v>
      </c>
      <c r="DV61" s="5">
        <f t="shared" si="136"/>
        <v>3</v>
      </c>
      <c r="DW61" s="99">
        <f t="shared" si="137"/>
        <v>0.6</v>
      </c>
      <c r="DX61" s="100">
        <f t="shared" si="138"/>
        <v>0.15</v>
      </c>
      <c r="DY61" s="100">
        <f>IF(BA61="",0,IF(BA61="Preventivo",0.25,IF(BA61="Detectivo",0.15,IF(#REF!="Correctivo",0.1,0))))</f>
        <v>0.25</v>
      </c>
      <c r="DZ61" s="97">
        <f t="shared" si="140"/>
        <v>0.4</v>
      </c>
      <c r="EA61" s="5">
        <f t="shared" si="141"/>
        <v>1</v>
      </c>
      <c r="EB61" s="99">
        <f t="shared" si="142"/>
        <v>5.183999999999999E-2</v>
      </c>
      <c r="EC61" s="5">
        <f t="shared" si="143"/>
        <v>3</v>
      </c>
      <c r="ED61" s="99">
        <f t="shared" si="144"/>
        <v>0.6</v>
      </c>
      <c r="EE61" s="100">
        <f t="shared" si="145"/>
        <v>0</v>
      </c>
      <c r="EF61" s="100">
        <f t="shared" si="146"/>
        <v>0</v>
      </c>
      <c r="EG61" s="97">
        <f t="shared" si="147"/>
        <v>0</v>
      </c>
      <c r="EH61" s="5">
        <f t="shared" si="148"/>
        <v>1</v>
      </c>
      <c r="EI61" s="99">
        <f t="shared" si="149"/>
        <v>5.183999999999999E-2</v>
      </c>
      <c r="EJ61" s="5">
        <f t="shared" si="150"/>
        <v>3</v>
      </c>
      <c r="EK61" s="99">
        <f t="shared" si="151"/>
        <v>0.6</v>
      </c>
      <c r="EL61" s="100">
        <f t="shared" si="152"/>
        <v>0</v>
      </c>
      <c r="EM61" s="100">
        <f t="shared" si="153"/>
        <v>0</v>
      </c>
      <c r="EN61" s="97">
        <f t="shared" si="154"/>
        <v>0</v>
      </c>
      <c r="EO61" s="5">
        <f t="shared" si="155"/>
        <v>1</v>
      </c>
      <c r="EP61" s="99">
        <f t="shared" si="156"/>
        <v>5.183999999999999E-2</v>
      </c>
      <c r="EQ61" s="5">
        <f t="shared" si="157"/>
        <v>3</v>
      </c>
      <c r="ER61" s="99">
        <f t="shared" si="158"/>
        <v>0.6</v>
      </c>
      <c r="ES61" s="100">
        <f t="shared" si="159"/>
        <v>0</v>
      </c>
      <c r="ET61" s="100">
        <f t="shared" si="160"/>
        <v>0</v>
      </c>
      <c r="EU61" s="97">
        <f t="shared" si="161"/>
        <v>0</v>
      </c>
      <c r="EV61" s="5">
        <f t="shared" si="162"/>
        <v>1</v>
      </c>
      <c r="EW61" s="99">
        <f t="shared" si="163"/>
        <v>5.183999999999999E-2</v>
      </c>
      <c r="EX61" s="5">
        <f t="shared" si="164"/>
        <v>3</v>
      </c>
      <c r="EY61" s="99">
        <f t="shared" si="165"/>
        <v>0.6</v>
      </c>
      <c r="EZ61" s="100">
        <f t="shared" si="166"/>
        <v>0</v>
      </c>
      <c r="FA61" s="100">
        <f t="shared" si="167"/>
        <v>0</v>
      </c>
      <c r="FB61" s="97">
        <f t="shared" si="168"/>
        <v>0</v>
      </c>
      <c r="FC61" s="5">
        <f t="shared" si="169"/>
        <v>1</v>
      </c>
      <c r="FD61" s="99">
        <f t="shared" si="170"/>
        <v>5.183999999999999E-2</v>
      </c>
      <c r="FE61" s="5">
        <f t="shared" si="171"/>
        <v>3</v>
      </c>
      <c r="FF61" s="99">
        <f t="shared" si="172"/>
        <v>0.6</v>
      </c>
      <c r="FG61" s="100">
        <f t="shared" si="173"/>
        <v>0</v>
      </c>
      <c r="FH61" s="100">
        <f t="shared" si="174"/>
        <v>0</v>
      </c>
      <c r="FI61" s="97">
        <f t="shared" si="175"/>
        <v>0</v>
      </c>
      <c r="FJ61" s="5">
        <f t="shared" si="176"/>
        <v>1</v>
      </c>
      <c r="FK61" s="99">
        <f t="shared" si="177"/>
        <v>5.183999999999999E-2</v>
      </c>
      <c r="FL61" s="5">
        <f t="shared" si="178"/>
        <v>3</v>
      </c>
      <c r="FM61" s="99">
        <f t="shared" si="179"/>
        <v>0.6</v>
      </c>
      <c r="FN61" s="100">
        <f t="shared" si="180"/>
        <v>0</v>
      </c>
      <c r="FO61" s="100">
        <f t="shared" si="181"/>
        <v>0</v>
      </c>
      <c r="FP61" s="97">
        <f t="shared" si="182"/>
        <v>0</v>
      </c>
      <c r="FQ61" s="5">
        <f t="shared" si="183"/>
        <v>1</v>
      </c>
      <c r="FR61" s="99">
        <f t="shared" si="184"/>
        <v>5.183999999999999E-2</v>
      </c>
      <c r="FS61" s="5">
        <f t="shared" si="185"/>
        <v>3</v>
      </c>
      <c r="FT61" s="99">
        <f t="shared" si="186"/>
        <v>0.6</v>
      </c>
      <c r="FU61" s="100">
        <f t="shared" si="187"/>
        <v>0</v>
      </c>
      <c r="FV61" s="100">
        <f t="shared" si="188"/>
        <v>0</v>
      </c>
      <c r="FW61" s="97">
        <f t="shared" si="189"/>
        <v>0</v>
      </c>
      <c r="FX61" s="5">
        <f t="shared" si="190"/>
        <v>1</v>
      </c>
      <c r="FY61" s="99">
        <f t="shared" si="191"/>
        <v>5.183999999999999E-2</v>
      </c>
      <c r="FZ61" s="5">
        <f t="shared" si="192"/>
        <v>3</v>
      </c>
      <c r="GA61" s="99">
        <f t="shared" si="193"/>
        <v>0.6</v>
      </c>
      <c r="GB61" s="100">
        <f t="shared" si="194"/>
        <v>0</v>
      </c>
      <c r="GC61" s="100">
        <f t="shared" si="195"/>
        <v>0</v>
      </c>
      <c r="GD61" s="97">
        <f t="shared" si="196"/>
        <v>0</v>
      </c>
      <c r="GE61" s="5">
        <f t="shared" si="197"/>
        <v>1</v>
      </c>
      <c r="GF61" s="99">
        <f t="shared" si="198"/>
        <v>5.183999999999999E-2</v>
      </c>
      <c r="GG61" s="5">
        <f t="shared" si="199"/>
        <v>3</v>
      </c>
      <c r="GH61" s="99">
        <f t="shared" si="200"/>
        <v>0.6</v>
      </c>
      <c r="GI61" s="99">
        <f t="shared" si="201"/>
        <v>0.6</v>
      </c>
    </row>
    <row r="62" spans="1:191" ht="9.75" customHeight="1">
      <c r="CP62" s="94"/>
    </row>
    <row r="63" spans="1:191" ht="9.75" customHeight="1">
      <c r="CP63" s="94"/>
    </row>
    <row r="645" spans="1:1 1680:1689" ht="9.75" customHeight="1">
      <c r="A645" s="126" t="s">
        <v>2</v>
      </c>
      <c r="BLP645" s="126" t="s">
        <v>2</v>
      </c>
    </row>
    <row r="646" spans="1:1 1680:1689" ht="9.75" customHeight="1">
      <c r="BLW646" s="655" t="s">
        <v>124</v>
      </c>
      <c r="BLX646" s="605"/>
      <c r="BLY646" s="606"/>
    </row>
    <row r="647" spans="1:1 1680:1689" ht="9.75" customHeight="1">
      <c r="BLU647" s="128">
        <v>1</v>
      </c>
      <c r="BLV647" s="128">
        <v>2</v>
      </c>
      <c r="BLW647" s="128">
        <v>3</v>
      </c>
      <c r="BLX647" s="129">
        <v>4</v>
      </c>
      <c r="BLY647" s="129">
        <v>5</v>
      </c>
    </row>
    <row r="648" spans="1:1 1680:1689" ht="9.75" customHeight="1">
      <c r="BLU648" s="130" t="s">
        <v>384</v>
      </c>
      <c r="BLV648" s="130" t="s">
        <v>385</v>
      </c>
      <c r="BLW648" s="130" t="s">
        <v>299</v>
      </c>
      <c r="BLX648" s="130" t="s">
        <v>316</v>
      </c>
      <c r="BLY648" s="130" t="s">
        <v>386</v>
      </c>
    </row>
    <row r="649" spans="1:1 1680:1689" ht="9.75" customHeight="1">
      <c r="BLU649" s="128">
        <v>1</v>
      </c>
      <c r="BLV649" s="128">
        <v>2</v>
      </c>
      <c r="BLW649" s="128">
        <v>3</v>
      </c>
      <c r="BLX649" s="129">
        <v>4</v>
      </c>
      <c r="BLY649" s="129">
        <v>5</v>
      </c>
    </row>
    <row r="650" spans="1:1 1680:1689" ht="28.5" customHeight="1">
      <c r="BLQ650" s="661" t="s">
        <v>122</v>
      </c>
      <c r="BLR650" s="16">
        <v>5</v>
      </c>
      <c r="BLS650" s="130" t="s">
        <v>387</v>
      </c>
      <c r="BLT650" s="16">
        <v>5</v>
      </c>
      <c r="BLU650" s="132" t="s">
        <v>388</v>
      </c>
      <c r="BLV650" s="133" t="s">
        <v>389</v>
      </c>
      <c r="BLW650" s="133" t="s">
        <v>389</v>
      </c>
      <c r="BLX650" s="134" t="s">
        <v>390</v>
      </c>
      <c r="BLY650" s="134" t="s">
        <v>390</v>
      </c>
    </row>
    <row r="651" spans="1:1 1680:1689" ht="28.5" customHeight="1">
      <c r="BLQ651" s="653"/>
      <c r="BLR651" s="16">
        <v>4</v>
      </c>
      <c r="BLS651" s="130" t="s">
        <v>311</v>
      </c>
      <c r="BLT651" s="16">
        <v>4</v>
      </c>
      <c r="BLU651" s="132" t="s">
        <v>388</v>
      </c>
      <c r="BLV651" s="132" t="s">
        <v>388</v>
      </c>
      <c r="BLW651" s="133" t="s">
        <v>389</v>
      </c>
      <c r="BLX651" s="134" t="s">
        <v>390</v>
      </c>
      <c r="BLY651" s="134" t="s">
        <v>390</v>
      </c>
    </row>
    <row r="652" spans="1:1 1680:1689" ht="28.5" customHeight="1">
      <c r="BLQ652" s="653"/>
      <c r="BLR652" s="16">
        <v>3</v>
      </c>
      <c r="BLS652" s="130" t="s">
        <v>285</v>
      </c>
      <c r="BLT652" s="16">
        <v>3</v>
      </c>
      <c r="BLU652" s="132" t="s">
        <v>388</v>
      </c>
      <c r="BLV652" s="132" t="s">
        <v>388</v>
      </c>
      <c r="BLW652" s="133" t="s">
        <v>389</v>
      </c>
      <c r="BLX652" s="133" t="s">
        <v>389</v>
      </c>
      <c r="BLY652" s="133" t="s">
        <v>389</v>
      </c>
    </row>
    <row r="653" spans="1:1 1680:1689" ht="28.5" customHeight="1">
      <c r="BLQ653" s="653"/>
      <c r="BLR653" s="16">
        <v>2</v>
      </c>
      <c r="BLS653" s="130" t="s">
        <v>315</v>
      </c>
      <c r="BLT653" s="16">
        <v>2</v>
      </c>
      <c r="BLU653" s="136" t="s">
        <v>70</v>
      </c>
      <c r="BLV653" s="132" t="s">
        <v>388</v>
      </c>
      <c r="BLW653" s="132" t="s">
        <v>388</v>
      </c>
      <c r="BLX653" s="132" t="s">
        <v>388</v>
      </c>
      <c r="BLY653" s="133" t="s">
        <v>389</v>
      </c>
    </row>
    <row r="654" spans="1:1 1680:1689" ht="28.5" customHeight="1">
      <c r="BLQ654" s="653"/>
      <c r="BLR654" s="16">
        <v>1</v>
      </c>
      <c r="BLS654" s="130" t="s">
        <v>298</v>
      </c>
      <c r="BLT654" s="16">
        <v>1</v>
      </c>
      <c r="BLU654" s="136" t="s">
        <v>70</v>
      </c>
      <c r="BLV654" s="136" t="s">
        <v>70</v>
      </c>
      <c r="BLW654" s="132" t="s">
        <v>388</v>
      </c>
      <c r="BLX654" s="132" t="s">
        <v>388</v>
      </c>
      <c r="BLY654" s="132" t="s">
        <v>388</v>
      </c>
    </row>
    <row r="657" spans="1691:1693" ht="9.75" customHeight="1">
      <c r="BMA657" s="13" t="s">
        <v>391</v>
      </c>
    </row>
    <row r="658" spans="1691:1693" ht="30" customHeight="1">
      <c r="BMA658" s="137" t="s">
        <v>833</v>
      </c>
    </row>
    <row r="659" spans="1691:1693" ht="9.75" customHeight="1">
      <c r="BMA659" s="137" t="s">
        <v>305</v>
      </c>
    </row>
    <row r="660" spans="1691:1693" ht="9.75" customHeight="1">
      <c r="BMA660" s="137" t="s">
        <v>392</v>
      </c>
    </row>
    <row r="661" spans="1691:1693" ht="19.5" customHeight="1">
      <c r="BMA661" s="137" t="s">
        <v>318</v>
      </c>
    </row>
    <row r="662" spans="1691:1693" ht="9.75" customHeight="1">
      <c r="BMA662" s="81"/>
    </row>
    <row r="663" spans="1691:1693" ht="9.75" customHeight="1">
      <c r="BMC663" s="13" t="s">
        <v>393</v>
      </c>
    </row>
    <row r="664" spans="1691:1693" ht="19.5" customHeight="1">
      <c r="BMC664" s="138" t="s">
        <v>402</v>
      </c>
    </row>
    <row r="665" spans="1691:1693" ht="9.75" customHeight="1">
      <c r="BMC665" s="138" t="s">
        <v>401</v>
      </c>
    </row>
    <row r="666" spans="1691:1693" ht="9.75" customHeight="1">
      <c r="BMC666" s="138" t="s">
        <v>329</v>
      </c>
    </row>
    <row r="667" spans="1691:1693" ht="9.75" customHeight="1">
      <c r="BMC667" s="138" t="s">
        <v>396</v>
      </c>
    </row>
    <row r="668" spans="1691:1693" ht="9.75" customHeight="1">
      <c r="BMC668" s="138" t="s">
        <v>399</v>
      </c>
    </row>
    <row r="669" spans="1691:1693" ht="9.75" customHeight="1">
      <c r="BMC669" s="138" t="s">
        <v>395</v>
      </c>
    </row>
    <row r="670" spans="1691:1693" ht="9.75" customHeight="1">
      <c r="BMC670" s="138" t="s">
        <v>394</v>
      </c>
    </row>
    <row r="671" spans="1691:1693" ht="9.75" customHeight="1">
      <c r="BMC671" s="138" t="s">
        <v>400</v>
      </c>
    </row>
    <row r="672" spans="1691:1693" ht="9.75" customHeight="1">
      <c r="BMC672" s="138" t="s">
        <v>342</v>
      </c>
    </row>
    <row r="673" spans="1693:1698" ht="9.75" customHeight="1">
      <c r="BMC673" s="138" t="s">
        <v>398</v>
      </c>
    </row>
    <row r="674" spans="1693:1698" ht="19.5" customHeight="1">
      <c r="BMC674" s="138" t="s">
        <v>397</v>
      </c>
    </row>
    <row r="675" spans="1693:1698" ht="19.5" customHeight="1">
      <c r="BMC675" s="138" t="s">
        <v>306</v>
      </c>
    </row>
    <row r="676" spans="1693:1698" ht="9.75" customHeight="1">
      <c r="BME676" s="15"/>
    </row>
    <row r="677" spans="1693:1698" ht="9.75" customHeight="1"/>
    <row r="678" spans="1693:1698" ht="9.75" customHeight="1">
      <c r="BMF678" s="15" t="s">
        <v>403</v>
      </c>
    </row>
    <row r="679" spans="1693:1698" ht="9.75" customHeight="1">
      <c r="BMF679" s="102" t="s">
        <v>304</v>
      </c>
    </row>
    <row r="680" spans="1693:1698" ht="19.5" customHeight="1">
      <c r="BMF680" s="102" t="s">
        <v>834</v>
      </c>
    </row>
    <row r="681" spans="1693:1698" ht="9.75" customHeight="1">
      <c r="BMF681" s="102"/>
    </row>
    <row r="682" spans="1693:1698" ht="9.75" customHeight="1"/>
    <row r="683" spans="1693:1698" ht="9.75" customHeight="1"/>
    <row r="684" spans="1693:1698" ht="9.75" customHeight="1">
      <c r="BMH684" s="16" t="s">
        <v>404</v>
      </c>
    </row>
    <row r="685" spans="1693:1698" ht="9.75" customHeight="1">
      <c r="BMH685" s="139" t="s">
        <v>281</v>
      </c>
    </row>
    <row r="686" spans="1693:1698" ht="9.75" customHeight="1">
      <c r="BMH686" s="139" t="s">
        <v>410</v>
      </c>
    </row>
    <row r="687" spans="1693:1698" ht="9.75" customHeight="1">
      <c r="BMH687" s="139" t="s">
        <v>328</v>
      </c>
    </row>
    <row r="688" spans="1693:1698" ht="9.75" customHeight="1">
      <c r="BMH688" s="139" t="s">
        <v>409</v>
      </c>
    </row>
    <row r="689" spans="1698:1701" ht="9.75" customHeight="1">
      <c r="BMH689" s="139" t="s">
        <v>406</v>
      </c>
    </row>
    <row r="690" spans="1698:1701" ht="9.75" customHeight="1">
      <c r="BMH690" s="139" t="s">
        <v>405</v>
      </c>
    </row>
    <row r="691" spans="1698:1701" ht="9.75" customHeight="1">
      <c r="BMH691" s="139" t="s">
        <v>407</v>
      </c>
    </row>
    <row r="692" spans="1698:1701" ht="9.75" customHeight="1">
      <c r="BMH692" s="139" t="s">
        <v>408</v>
      </c>
    </row>
    <row r="693" spans="1698:1701" ht="9.75" customHeight="1">
      <c r="BMH693" s="139" t="s">
        <v>411</v>
      </c>
    </row>
    <row r="694" spans="1698:1701" ht="9.75" customHeight="1">
      <c r="BMH694" s="15"/>
      <c r="BMK694" s="13" t="s">
        <v>412</v>
      </c>
    </row>
    <row r="695" spans="1698:1701" ht="9.75" customHeight="1">
      <c r="BMK695" s="13" t="s">
        <v>414</v>
      </c>
    </row>
    <row r="696" spans="1698:1701" ht="9.75" customHeight="1">
      <c r="BMK696" s="13" t="s">
        <v>413</v>
      </c>
    </row>
    <row r="697" spans="1698:1701" ht="9.75" customHeight="1">
      <c r="BMK697" s="13" t="s">
        <v>418</v>
      </c>
    </row>
    <row r="698" spans="1698:1701" ht="9.75" customHeight="1">
      <c r="BMK698" s="13" t="s">
        <v>416</v>
      </c>
    </row>
    <row r="699" spans="1698:1701" ht="9.75" customHeight="1">
      <c r="BMK699" s="13" t="s">
        <v>420</v>
      </c>
    </row>
    <row r="700" spans="1698:1701" ht="9.75" customHeight="1">
      <c r="BMK700" s="13" t="s">
        <v>419</v>
      </c>
    </row>
    <row r="701" spans="1698:1701" ht="9.75" customHeight="1">
      <c r="BMK701" s="13" t="s">
        <v>417</v>
      </c>
    </row>
    <row r="702" spans="1698:1701" ht="9.75" customHeight="1">
      <c r="BMK702" s="13" t="s">
        <v>415</v>
      </c>
    </row>
    <row r="705" spans="1703:1703" ht="9.75" customHeight="1">
      <c r="BMM705" s="13" t="s">
        <v>421</v>
      </c>
    </row>
    <row r="706" spans="1703:1703" ht="9.75" customHeight="1">
      <c r="BMM706" s="140" t="s">
        <v>422</v>
      </c>
    </row>
    <row r="707" spans="1703:1703" ht="9.75" customHeight="1">
      <c r="BMM707" s="140" t="s">
        <v>423</v>
      </c>
    </row>
    <row r="708" spans="1703:1703" ht="9.75" customHeight="1">
      <c r="BMM708" s="140" t="s">
        <v>424</v>
      </c>
    </row>
    <row r="709" spans="1703:1703" ht="19.5" customHeight="1">
      <c r="BMM709" s="140" t="s">
        <v>425</v>
      </c>
    </row>
    <row r="710" spans="1703:1703" ht="9.75" customHeight="1">
      <c r="BMM710" s="140" t="s">
        <v>426</v>
      </c>
    </row>
    <row r="711" spans="1703:1703" ht="19.5" customHeight="1">
      <c r="BMM711" s="141" t="s">
        <v>427</v>
      </c>
    </row>
    <row r="712" spans="1703:1703" ht="9.75" customHeight="1">
      <c r="BMM712" s="140" t="s">
        <v>428</v>
      </c>
    </row>
    <row r="713" spans="1703:1703" ht="9.75" customHeight="1">
      <c r="BMM713" s="140" t="s">
        <v>429</v>
      </c>
    </row>
    <row r="714" spans="1703:1703" ht="9.75" customHeight="1">
      <c r="BMM714" s="140" t="s">
        <v>430</v>
      </c>
    </row>
    <row r="715" spans="1703:1703" ht="19.5" customHeight="1">
      <c r="BMM715" s="140" t="s">
        <v>431</v>
      </c>
    </row>
    <row r="716" spans="1703:1703" ht="30" customHeight="1">
      <c r="BMM716" s="140" t="s">
        <v>432</v>
      </c>
    </row>
    <row r="717" spans="1703:1703" ht="9.75" customHeight="1">
      <c r="BMM717" s="140" t="s">
        <v>433</v>
      </c>
    </row>
    <row r="718" spans="1703:1703" ht="9.75" customHeight="1">
      <c r="BMM718" s="140" t="s">
        <v>284</v>
      </c>
    </row>
    <row r="719" spans="1703:1703" ht="9.75" customHeight="1">
      <c r="BMM719" s="140" t="s">
        <v>434</v>
      </c>
    </row>
    <row r="720" spans="1703:1703" ht="9.75" customHeight="1">
      <c r="BMM720" s="140" t="s">
        <v>330</v>
      </c>
    </row>
    <row r="721" spans="1703:1706" ht="9.75" customHeight="1">
      <c r="BMM721" s="140" t="s">
        <v>435</v>
      </c>
      <c r="BMN721" s="140"/>
      <c r="BMO721" s="140"/>
      <c r="BMP721" s="140"/>
    </row>
    <row r="722" spans="1703:1706" ht="9.75" customHeight="1">
      <c r="BMM722" s="140" t="s">
        <v>436</v>
      </c>
      <c r="BMN722" s="140"/>
      <c r="BMO722" s="140"/>
      <c r="BMP722" s="140"/>
    </row>
    <row r="723" spans="1703:1706" ht="9.75" customHeight="1">
      <c r="BMM723" s="140" t="s">
        <v>437</v>
      </c>
      <c r="BMN723" s="140"/>
      <c r="BMO723" s="140"/>
      <c r="BMP723" s="140"/>
    </row>
    <row r="724" spans="1703:1706" ht="9.75" customHeight="1">
      <c r="BMM724" s="140" t="s">
        <v>438</v>
      </c>
      <c r="BMN724" s="140"/>
      <c r="BMO724" s="140"/>
      <c r="BMP724" s="140"/>
    </row>
    <row r="725" spans="1703:1706" ht="12.75" customHeight="1">
      <c r="BMM725" s="140"/>
      <c r="BMN725" s="140"/>
      <c r="BMO725" s="140"/>
      <c r="BMP725" s="140"/>
    </row>
    <row r="726" spans="1703:1706" ht="12.75" customHeight="1">
      <c r="BMM726" s="140"/>
      <c r="BMN726" s="140"/>
      <c r="BMO726" s="140"/>
      <c r="BMP726" s="140"/>
    </row>
    <row r="727" spans="1703:1706" ht="12.75" customHeight="1">
      <c r="BMM727" s="140"/>
      <c r="BMN727" s="140"/>
      <c r="BMO727" s="140"/>
      <c r="BMP727" s="140"/>
    </row>
    <row r="728" spans="1703:1706" ht="9.75" customHeight="1">
      <c r="BMN728" s="140"/>
      <c r="BMO728" s="140"/>
      <c r="BMP728" s="140"/>
    </row>
    <row r="729" spans="1703:1706" ht="9.75" customHeight="1"/>
    <row r="730" spans="1703:1706" ht="9.75" customHeight="1"/>
    <row r="731" spans="1703:1706" ht="9.75" customHeight="1"/>
    <row r="732" spans="1703:1706" ht="9.75" customHeight="1">
      <c r="BMP732" s="13" t="s">
        <v>413</v>
      </c>
    </row>
    <row r="733" spans="1703:1706" ht="9.75" customHeight="1">
      <c r="BMP733" s="13" t="s">
        <v>439</v>
      </c>
    </row>
    <row r="734" spans="1703:1706" ht="9.75" customHeight="1">
      <c r="BMP734" s="13" t="s">
        <v>440</v>
      </c>
    </row>
    <row r="735" spans="1703:1706" ht="9.75" customHeight="1">
      <c r="BMP735" s="13" t="s">
        <v>441</v>
      </c>
    </row>
    <row r="736" spans="1703:1706" ht="9.75" customHeight="1">
      <c r="BMP736" s="13" t="s">
        <v>442</v>
      </c>
    </row>
    <row r="737" spans="1706:1710" ht="9.75" customHeight="1">
      <c r="BMP737" s="13" t="s">
        <v>443</v>
      </c>
    </row>
    <row r="738" spans="1706:1710" ht="9.75" customHeight="1"/>
    <row r="739" spans="1706:1710" ht="9.75" customHeight="1"/>
    <row r="740" spans="1706:1710" ht="9.75" customHeight="1"/>
    <row r="741" spans="1706:1710" ht="10.5" customHeight="1">
      <c r="BMR741" s="142" t="s">
        <v>294</v>
      </c>
    </row>
    <row r="742" spans="1706:1710" ht="9.75" customHeight="1">
      <c r="BMR742" s="130" t="s">
        <v>387</v>
      </c>
    </row>
    <row r="743" spans="1706:1710" ht="9.75" customHeight="1">
      <c r="BMR743" s="130" t="s">
        <v>311</v>
      </c>
    </row>
    <row r="744" spans="1706:1710" ht="9.75" customHeight="1">
      <c r="BMR744" s="130" t="s">
        <v>285</v>
      </c>
    </row>
    <row r="745" spans="1706:1710" ht="9.75" customHeight="1">
      <c r="BMR745" s="130" t="s">
        <v>315</v>
      </c>
      <c r="BMT745" s="130"/>
    </row>
    <row r="746" spans="1706:1710" ht="9.75" customHeight="1">
      <c r="BMR746" s="130" t="s">
        <v>298</v>
      </c>
    </row>
    <row r="747" spans="1706:1710" ht="9.75" customHeight="1">
      <c r="BMR747" s="130"/>
    </row>
    <row r="748" spans="1706:1710" ht="10.5" customHeight="1">
      <c r="BMR748" s="130"/>
      <c r="BMT748" s="142" t="s">
        <v>297</v>
      </c>
    </row>
    <row r="749" spans="1706:1710" ht="9.75" customHeight="1">
      <c r="BMR749" s="130"/>
      <c r="BMT749" s="130" t="s">
        <v>386</v>
      </c>
    </row>
    <row r="750" spans="1706:1710" ht="9.75" customHeight="1">
      <c r="BMR750" s="130"/>
      <c r="BMT750" s="130" t="s">
        <v>316</v>
      </c>
    </row>
    <row r="751" spans="1706:1710" ht="9.75" customHeight="1">
      <c r="BMR751" s="130"/>
      <c r="BMT751" s="130" t="s">
        <v>299</v>
      </c>
    </row>
    <row r="752" spans="1706:1710" ht="9.75" customHeight="1">
      <c r="BMR752" s="130"/>
      <c r="BMT752" s="130" t="s">
        <v>385</v>
      </c>
    </row>
    <row r="753" spans="1683:1719" ht="9.75" customHeight="1">
      <c r="BMR753" s="130"/>
      <c r="BMT753" s="130" t="s">
        <v>384</v>
      </c>
    </row>
    <row r="754" spans="1683:1719" ht="9.75" customHeight="1">
      <c r="BMR754" s="130"/>
    </row>
    <row r="755" spans="1683:1719" ht="9.75" customHeight="1">
      <c r="BLS755" s="13" t="s">
        <v>444</v>
      </c>
      <c r="BLT755" s="16"/>
      <c r="BMP755" s="13" t="s">
        <v>445</v>
      </c>
      <c r="BMR755" s="130"/>
    </row>
    <row r="756" spans="1683:1719" ht="9.75" customHeight="1">
      <c r="BLS756" s="13" t="s">
        <v>446</v>
      </c>
      <c r="BLT756" s="16">
        <v>0</v>
      </c>
      <c r="BLU756" s="13" t="s">
        <v>447</v>
      </c>
      <c r="BMP756" s="13" t="s">
        <v>448</v>
      </c>
      <c r="BMR756" s="130"/>
    </row>
    <row r="757" spans="1683:1719" ht="9.75" customHeight="1">
      <c r="BLS757" s="13" t="s">
        <v>449</v>
      </c>
      <c r="BLT757" s="16">
        <v>1</v>
      </c>
      <c r="BLU757" s="13" t="s">
        <v>450</v>
      </c>
      <c r="BMP757" s="13" t="s">
        <v>451</v>
      </c>
      <c r="BMR757" s="130"/>
    </row>
    <row r="758" spans="1683:1719" ht="9.75" customHeight="1">
      <c r="BLS758" s="13" t="s">
        <v>452</v>
      </c>
      <c r="BLT758" s="16">
        <v>2</v>
      </c>
      <c r="BLU758" s="13" t="s">
        <v>453</v>
      </c>
      <c r="BMP758" s="13" t="s">
        <v>454</v>
      </c>
    </row>
    <row r="759" spans="1683:1719" ht="10.5" customHeight="1">
      <c r="BMP759" s="13" t="s">
        <v>455</v>
      </c>
      <c r="BMT759" s="142"/>
    </row>
    <row r="760" spans="1683:1719" ht="10.5" customHeight="1">
      <c r="BMP760" s="13" t="s">
        <v>456</v>
      </c>
      <c r="BMT760" s="130"/>
      <c r="BMW760" s="16" t="s">
        <v>457</v>
      </c>
      <c r="BMX760" s="666" t="s">
        <v>458</v>
      </c>
      <c r="BMY760" s="618"/>
      <c r="BMZ760" s="618"/>
      <c r="BNA760" s="16" t="s">
        <v>459</v>
      </c>
      <c r="BNC760" s="144" t="s">
        <v>6</v>
      </c>
    </row>
    <row r="761" spans="1683:1719" ht="10.5" customHeight="1">
      <c r="BMP761" s="13" t="s">
        <v>460</v>
      </c>
      <c r="BMT761" s="130"/>
      <c r="BMW761" s="144" t="s">
        <v>461</v>
      </c>
      <c r="BMX761" s="144" t="s">
        <v>462</v>
      </c>
      <c r="BMY761" s="144" t="s">
        <v>463</v>
      </c>
      <c r="BMZ761" s="144" t="s">
        <v>464</v>
      </c>
      <c r="BNA761" s="144" t="s">
        <v>465</v>
      </c>
      <c r="BNC761" s="145" t="s">
        <v>466</v>
      </c>
    </row>
    <row r="762" spans="1683:1719" ht="9.75" customHeight="1">
      <c r="BMP762" s="13" t="s">
        <v>467</v>
      </c>
      <c r="BMT762" s="130"/>
      <c r="BMW762" s="13" t="s">
        <v>468</v>
      </c>
      <c r="BMX762" s="13" t="s">
        <v>469</v>
      </c>
      <c r="BMY762" s="13" t="s">
        <v>470</v>
      </c>
      <c r="BMZ762" s="13" t="s">
        <v>294</v>
      </c>
      <c r="BNA762" s="13" t="s">
        <v>471</v>
      </c>
      <c r="BNC762" s="128" t="s">
        <v>472</v>
      </c>
    </row>
    <row r="763" spans="1683:1719" ht="9.75" customHeight="1">
      <c r="BMP763" s="13" t="s">
        <v>473</v>
      </c>
      <c r="BMW763" s="13" t="s">
        <v>474</v>
      </c>
      <c r="BMX763" s="13" t="s">
        <v>475</v>
      </c>
      <c r="BMY763" s="13" t="s">
        <v>476</v>
      </c>
      <c r="BMZ763" s="13" t="s">
        <v>297</v>
      </c>
      <c r="BNA763" s="13" t="s">
        <v>477</v>
      </c>
      <c r="BNC763" s="128" t="s">
        <v>478</v>
      </c>
    </row>
    <row r="764" spans="1683:1719" ht="9.75" customHeight="1">
      <c r="BMP764" s="13" t="s">
        <v>479</v>
      </c>
      <c r="BMW764" s="13" t="s">
        <v>414</v>
      </c>
      <c r="BMX764" s="13" t="s">
        <v>480</v>
      </c>
      <c r="BMY764" s="13" t="s">
        <v>481</v>
      </c>
      <c r="BNA764" s="13" t="s">
        <v>482</v>
      </c>
      <c r="BNC764" s="128" t="s">
        <v>483</v>
      </c>
    </row>
    <row r="765" spans="1683:1719" ht="9.75" customHeight="1">
      <c r="BMP765" s="13" t="s">
        <v>484</v>
      </c>
      <c r="BMW765" s="13" t="s">
        <v>451</v>
      </c>
      <c r="BNA765" s="13" t="s">
        <v>485</v>
      </c>
      <c r="BNC765" s="128" t="s">
        <v>486</v>
      </c>
    </row>
    <row r="766" spans="1683:1719" ht="9.75" customHeight="1">
      <c r="BMW766" s="13" t="s">
        <v>454</v>
      </c>
      <c r="BNC766" s="128" t="s">
        <v>487</v>
      </c>
    </row>
    <row r="767" spans="1683:1719" ht="9.75" customHeight="1">
      <c r="BMW767" s="13" t="s">
        <v>488</v>
      </c>
      <c r="BNC767" s="128" t="s">
        <v>489</v>
      </c>
    </row>
    <row r="768" spans="1683:1719" ht="9.75" customHeight="1">
      <c r="BMW768" s="13" t="s">
        <v>490</v>
      </c>
      <c r="BNC768" s="128" t="s">
        <v>491</v>
      </c>
    </row>
    <row r="769" spans="1713:1719" ht="9.75" customHeight="1">
      <c r="BMW769" s="13" t="s">
        <v>492</v>
      </c>
      <c r="BNC769" s="128" t="s">
        <v>493</v>
      </c>
    </row>
    <row r="770" spans="1713:1719" ht="9.75" customHeight="1">
      <c r="BMW770" s="13" t="s">
        <v>404</v>
      </c>
      <c r="BNC770" s="128" t="s">
        <v>494</v>
      </c>
    </row>
    <row r="771" spans="1713:1719" ht="9.75" customHeight="1">
      <c r="BMW771" s="13" t="s">
        <v>456</v>
      </c>
      <c r="BNA771" s="81"/>
      <c r="BNC771" s="128" t="s">
        <v>495</v>
      </c>
    </row>
    <row r="772" spans="1713:1719" ht="9.75" customHeight="1">
      <c r="BMW772" s="13" t="s">
        <v>460</v>
      </c>
      <c r="BNA772" s="81"/>
      <c r="BNC772" s="128" t="s">
        <v>496</v>
      </c>
    </row>
    <row r="773" spans="1713:1719" ht="9.75" customHeight="1">
      <c r="BMW773" s="13" t="s">
        <v>467</v>
      </c>
      <c r="BNA773" s="81"/>
      <c r="BNC773" s="128" t="s">
        <v>497</v>
      </c>
    </row>
    <row r="774" spans="1713:1719" ht="9.75" customHeight="1">
      <c r="BMW774" s="13" t="s">
        <v>473</v>
      </c>
      <c r="BNA774" s="81"/>
      <c r="BNC774" s="128" t="s">
        <v>498</v>
      </c>
    </row>
    <row r="775" spans="1713:1719" ht="9.75" customHeight="1">
      <c r="BMW775" s="13" t="s">
        <v>479</v>
      </c>
      <c r="BNA775" s="81"/>
      <c r="BNC775" s="128" t="s">
        <v>499</v>
      </c>
    </row>
    <row r="776" spans="1713:1719" ht="9.75" customHeight="1">
      <c r="BMW776" s="13" t="s">
        <v>484</v>
      </c>
      <c r="BNA776" s="81"/>
      <c r="BNC776" s="128" t="s">
        <v>500</v>
      </c>
    </row>
    <row r="777" spans="1713:1719" ht="9.75" customHeight="1">
      <c r="BNC777" s="128" t="s">
        <v>501</v>
      </c>
    </row>
    <row r="778" spans="1713:1719" ht="9.75" customHeight="1">
      <c r="BNC778" s="128" t="s">
        <v>502</v>
      </c>
    </row>
    <row r="779" spans="1713:1719" ht="9.75" customHeight="1">
      <c r="BNC779" s="128" t="s">
        <v>503</v>
      </c>
    </row>
    <row r="780" spans="1713:1719" ht="9.75" customHeight="1">
      <c r="BNC780" s="128" t="s">
        <v>504</v>
      </c>
    </row>
    <row r="781" spans="1713:1719" ht="9.75" customHeight="1">
      <c r="BNC781" s="128" t="s">
        <v>505</v>
      </c>
    </row>
    <row r="782" spans="1713:1719" ht="9.75" customHeight="1">
      <c r="BNC782" s="128" t="s">
        <v>506</v>
      </c>
    </row>
    <row r="783" spans="1713:1719" ht="9.75" customHeight="1">
      <c r="BNC783" s="128" t="s">
        <v>507</v>
      </c>
    </row>
    <row r="784" spans="1713:1719" ht="9.75" customHeight="1">
      <c r="BNC784" s="128" t="s">
        <v>508</v>
      </c>
    </row>
    <row r="785" spans="1719:1721" ht="9.75" customHeight="1">
      <c r="BNC785" s="128" t="s">
        <v>509</v>
      </c>
    </row>
    <row r="786" spans="1719:1721" ht="9.75" customHeight="1">
      <c r="BNC786" s="128" t="s">
        <v>5</v>
      </c>
    </row>
    <row r="787" spans="1719:1721" ht="9.75" customHeight="1">
      <c r="BNC787" s="128" t="s">
        <v>510</v>
      </c>
    </row>
    <row r="788" spans="1719:1721" ht="9.75" customHeight="1">
      <c r="BNC788" s="128" t="s">
        <v>511</v>
      </c>
    </row>
    <row r="789" spans="1719:1721" ht="9.75" customHeight="1">
      <c r="BNC789" s="128" t="s">
        <v>512</v>
      </c>
    </row>
    <row r="790" spans="1719:1721" ht="9.75" customHeight="1">
      <c r="BNC790" s="128" t="s">
        <v>513</v>
      </c>
    </row>
    <row r="791" spans="1719:1721" ht="9.75" customHeight="1">
      <c r="BNC791" s="67" t="s">
        <v>514</v>
      </c>
    </row>
    <row r="792" spans="1719:1721" ht="9.75" customHeight="1">
      <c r="BNC792" s="128" t="s">
        <v>515</v>
      </c>
    </row>
    <row r="793" spans="1719:1721" ht="9.75" customHeight="1">
      <c r="BNC793" s="128" t="s">
        <v>516</v>
      </c>
    </row>
    <row r="794" spans="1719:1721" ht="9.75" customHeight="1">
      <c r="BNC794" s="128" t="s">
        <v>517</v>
      </c>
    </row>
    <row r="795" spans="1719:1721" ht="9.75" customHeight="1">
      <c r="BNC795" s="128" t="s">
        <v>518</v>
      </c>
    </row>
    <row r="796" spans="1719:1721" ht="9.75" customHeight="1"/>
    <row r="797" spans="1719:1721" ht="9.75" customHeight="1"/>
    <row r="798" spans="1719:1721" ht="9.75" customHeight="1">
      <c r="BNE798" s="13" t="s">
        <v>69</v>
      </c>
    </row>
    <row r="799" spans="1719:1721" ht="9.75" customHeight="1">
      <c r="BNE799" s="13" t="s">
        <v>286</v>
      </c>
    </row>
    <row r="801" spans="1723:1728" ht="9.75" customHeight="1">
      <c r="BNG801" s="13" t="s">
        <v>519</v>
      </c>
    </row>
    <row r="802" spans="1723:1728" ht="9.75" customHeight="1">
      <c r="BNG802" s="13" t="s">
        <v>520</v>
      </c>
    </row>
    <row r="803" spans="1723:1728" ht="9.75" customHeight="1">
      <c r="BNG803" s="13" t="s">
        <v>521</v>
      </c>
    </row>
    <row r="804" spans="1723:1728" ht="9.75" customHeight="1">
      <c r="BNG804" s="13" t="s">
        <v>522</v>
      </c>
    </row>
    <row r="805" spans="1723:1728" ht="9.75" customHeight="1"/>
    <row r="806" spans="1723:1728" ht="9.75" customHeight="1">
      <c r="BNI806" s="13" t="s">
        <v>523</v>
      </c>
    </row>
    <row r="807" spans="1723:1728" ht="9.75" customHeight="1">
      <c r="BNI807" s="13" t="s">
        <v>524</v>
      </c>
    </row>
    <row r="808" spans="1723:1728" ht="9.75" customHeight="1">
      <c r="BNI808" s="13" t="s">
        <v>525</v>
      </c>
    </row>
    <row r="809" spans="1723:1728" ht="9.75" customHeight="1"/>
    <row r="810" spans="1723:1728" ht="9.75" customHeight="1"/>
    <row r="811" spans="1723:1728" ht="9.75" customHeight="1">
      <c r="BNL811" s="146" t="s">
        <v>526</v>
      </c>
    </row>
    <row r="812" spans="1723:1728" ht="9.75" customHeight="1">
      <c r="BNL812" s="146" t="s">
        <v>527</v>
      </c>
    </row>
    <row r="813" spans="1723:1728" ht="9.75" customHeight="1">
      <c r="BNL813" s="146" t="s">
        <v>528</v>
      </c>
    </row>
    <row r="814" spans="1723:1728" ht="9.75" customHeight="1">
      <c r="BNL814" s="146" t="s">
        <v>529</v>
      </c>
    </row>
    <row r="815" spans="1723:1728" ht="9.75" customHeight="1">
      <c r="BNL815" s="146" t="s">
        <v>530</v>
      </c>
    </row>
    <row r="816" spans="1723:1728" ht="9.75" customHeight="1">
      <c r="BNL816" s="146" t="s">
        <v>531</v>
      </c>
    </row>
    <row r="817" spans="1728:1732" ht="9.75" customHeight="1">
      <c r="BNL817" s="146" t="s">
        <v>532</v>
      </c>
      <c r="BNM817" s="146"/>
      <c r="BNN817" s="146"/>
      <c r="BNO817" s="146"/>
      <c r="BNP817" s="146"/>
    </row>
    <row r="818" spans="1728:1732" ht="9.75" customHeight="1">
      <c r="BNL818" s="146" t="s">
        <v>533</v>
      </c>
      <c r="BNM818" s="146"/>
      <c r="BNN818" s="146"/>
      <c r="BNO818" s="146"/>
      <c r="BNP818" s="146"/>
    </row>
    <row r="819" spans="1728:1732" ht="9.75" customHeight="1">
      <c r="BNL819" s="146" t="s">
        <v>534</v>
      </c>
      <c r="BNM819" s="146"/>
      <c r="BNN819" s="146"/>
      <c r="BNO819" s="146"/>
      <c r="BNP819" s="146"/>
    </row>
    <row r="820" spans="1728:1732" ht="9.75" customHeight="1">
      <c r="BNL820" s="146" t="s">
        <v>535</v>
      </c>
      <c r="BNM820" s="146"/>
      <c r="BNN820" s="146"/>
      <c r="BNO820" s="146"/>
      <c r="BNP820" s="146"/>
    </row>
    <row r="821" spans="1728:1732" ht="9.75" customHeight="1">
      <c r="BNL821" s="146" t="s">
        <v>536</v>
      </c>
      <c r="BNM821" s="146"/>
      <c r="BNN821" s="146"/>
      <c r="BNO821" s="146"/>
      <c r="BNP821" s="146"/>
    </row>
    <row r="822" spans="1728:1732" ht="9.75" customHeight="1">
      <c r="BNL822" s="146"/>
      <c r="BNM822" s="146"/>
      <c r="BNN822" s="146"/>
      <c r="BNO822" s="146"/>
      <c r="BNP822" s="146"/>
    </row>
    <row r="823" spans="1728:1732" ht="9.75" customHeight="1">
      <c r="BNL823" s="146"/>
      <c r="BNM823" s="146"/>
      <c r="BNN823" s="146" t="s">
        <v>537</v>
      </c>
      <c r="BNO823" s="146"/>
      <c r="BNP823" s="146"/>
    </row>
    <row r="824" spans="1728:1732" ht="9.75" customHeight="1">
      <c r="BNL824" s="146"/>
      <c r="BNM824" s="146"/>
      <c r="BNN824" s="146" t="s">
        <v>538</v>
      </c>
      <c r="BNO824" s="146"/>
      <c r="BNP824" s="146"/>
    </row>
    <row r="825" spans="1728:1732" ht="9.75" customHeight="1">
      <c r="BNL825" s="146"/>
      <c r="BNM825" s="146"/>
      <c r="BNN825" s="146" t="s">
        <v>539</v>
      </c>
      <c r="BNO825" s="146"/>
      <c r="BNP825" s="146"/>
    </row>
    <row r="826" spans="1728:1732" ht="9.75" customHeight="1">
      <c r="BNL826" s="146"/>
      <c r="BNM826" s="146"/>
      <c r="BNN826" s="146" t="s">
        <v>540</v>
      </c>
      <c r="BNO826" s="146"/>
      <c r="BNP826" s="146"/>
    </row>
    <row r="827" spans="1728:1732" ht="9.75" customHeight="1">
      <c r="BNL827" s="146"/>
      <c r="BNM827" s="146"/>
      <c r="BNN827" s="146"/>
      <c r="BNO827" s="146"/>
      <c r="BNP827" s="146"/>
    </row>
    <row r="828" spans="1728:1732" ht="9.75" customHeight="1">
      <c r="BNL828" s="146"/>
      <c r="BNM828" s="146"/>
      <c r="BNN828" s="146" t="s">
        <v>541</v>
      </c>
      <c r="BNO828" s="146"/>
      <c r="BNP828" s="146"/>
    </row>
    <row r="829" spans="1728:1732" ht="10.5" customHeight="1">
      <c r="BNL829" s="146"/>
      <c r="BNM829" s="146"/>
      <c r="BNN829" s="146"/>
      <c r="BNO829" s="146"/>
      <c r="BNP829" s="147" t="s">
        <v>542</v>
      </c>
    </row>
    <row r="830" spans="1728:1732" ht="9.75" customHeight="1">
      <c r="BNL830" s="146"/>
      <c r="BNM830" s="146"/>
      <c r="BNN830" s="146"/>
      <c r="BNO830" s="146"/>
      <c r="BNP830" s="146" t="s">
        <v>445</v>
      </c>
    </row>
    <row r="831" spans="1728:1732" ht="9.75" customHeight="1">
      <c r="BNL831" s="146"/>
      <c r="BNM831" s="146"/>
      <c r="BNN831" s="146"/>
      <c r="BNO831" s="146"/>
      <c r="BNP831" s="146" t="s">
        <v>448</v>
      </c>
    </row>
    <row r="832" spans="1728:1732" ht="9.75" customHeight="1">
      <c r="BNL832" s="146"/>
      <c r="BNM832" s="146"/>
      <c r="BNN832" s="146"/>
      <c r="BNO832" s="146"/>
      <c r="BNP832" s="146" t="s">
        <v>451</v>
      </c>
    </row>
    <row r="833" spans="1732:1736" ht="9.75" customHeight="1">
      <c r="BNP833" s="146" t="s">
        <v>454</v>
      </c>
      <c r="BNQ833" s="146"/>
      <c r="BNR833" s="146"/>
      <c r="BNS833" s="146"/>
      <c r="BNT833" s="146"/>
    </row>
    <row r="834" spans="1732:1736" ht="9.75" customHeight="1">
      <c r="BNP834" s="146" t="s">
        <v>455</v>
      </c>
      <c r="BNQ834" s="146"/>
      <c r="BNR834" s="146"/>
      <c r="BNS834" s="146"/>
      <c r="BNT834" s="146"/>
    </row>
    <row r="835" spans="1732:1736" ht="9.75" customHeight="1">
      <c r="BNP835" s="146" t="s">
        <v>456</v>
      </c>
      <c r="BNQ835" s="146"/>
      <c r="BNR835" s="146"/>
      <c r="BNS835" s="146"/>
      <c r="BNT835" s="146"/>
    </row>
    <row r="836" spans="1732:1736" ht="9.75" customHeight="1">
      <c r="BNP836" s="146" t="s">
        <v>460</v>
      </c>
      <c r="BNQ836" s="146"/>
      <c r="BNR836" s="146"/>
      <c r="BNS836" s="146"/>
      <c r="BNT836" s="146"/>
    </row>
    <row r="837" spans="1732:1736" ht="9.75" customHeight="1">
      <c r="BNP837" s="146" t="s">
        <v>467</v>
      </c>
      <c r="BNQ837" s="146"/>
      <c r="BNR837" s="146"/>
      <c r="BNS837" s="146"/>
      <c r="BNT837" s="146"/>
    </row>
    <row r="838" spans="1732:1736" ht="9.75" customHeight="1">
      <c r="BNP838" s="146" t="s">
        <v>473</v>
      </c>
      <c r="BNQ838" s="146"/>
      <c r="BNR838" s="146"/>
      <c r="BNS838" s="146"/>
      <c r="BNT838" s="146"/>
    </row>
    <row r="839" spans="1732:1736" ht="9.75" customHeight="1">
      <c r="BNP839" s="146" t="s">
        <v>479</v>
      </c>
      <c r="BNQ839" s="146"/>
      <c r="BNR839" s="146"/>
      <c r="BNS839" s="146"/>
      <c r="BNT839" s="146"/>
    </row>
    <row r="840" spans="1732:1736" ht="9.75" customHeight="1">
      <c r="BNP840" s="146" t="s">
        <v>484</v>
      </c>
      <c r="BNQ840" s="146"/>
      <c r="BNR840" s="146" t="s">
        <v>543</v>
      </c>
      <c r="BNS840" s="146"/>
      <c r="BNT840" s="146"/>
    </row>
    <row r="841" spans="1732:1736" ht="9.75" customHeight="1">
      <c r="BNP841" s="146"/>
      <c r="BNQ841" s="146"/>
      <c r="BNR841" s="146" t="s">
        <v>519</v>
      </c>
      <c r="BNS841" s="146"/>
      <c r="BNT841" s="146"/>
    </row>
    <row r="842" spans="1732:1736" ht="9.75" customHeight="1">
      <c r="BNP842" s="146"/>
      <c r="BNQ842" s="146"/>
      <c r="BNR842" s="146" t="s">
        <v>520</v>
      </c>
      <c r="BNS842" s="146"/>
      <c r="BNT842" s="146"/>
    </row>
    <row r="843" spans="1732:1736" ht="9.75" customHeight="1">
      <c r="BNP843" s="146"/>
      <c r="BNQ843" s="146"/>
      <c r="BNR843" s="146" t="s">
        <v>521</v>
      </c>
      <c r="BNS843" s="146"/>
      <c r="BNT843" s="146"/>
    </row>
    <row r="844" spans="1732:1736" ht="9.75" customHeight="1">
      <c r="BNP844" s="146"/>
      <c r="BNQ844" s="146"/>
      <c r="BNR844" s="146" t="s">
        <v>522</v>
      </c>
      <c r="BNS844" s="146"/>
      <c r="BNT844" s="146"/>
    </row>
    <row r="845" spans="1732:1736" ht="9.75" customHeight="1">
      <c r="BNP845" s="146"/>
      <c r="BNQ845" s="146"/>
      <c r="BNR845" s="146"/>
      <c r="BNS845" s="146"/>
      <c r="BNT845" s="146"/>
    </row>
    <row r="846" spans="1732:1736" ht="9.75" customHeight="1">
      <c r="BNP846" s="146"/>
      <c r="BNQ846" s="146"/>
      <c r="BNR846" s="146"/>
      <c r="BNS846" s="146"/>
      <c r="BNT846" s="146" t="s">
        <v>544</v>
      </c>
    </row>
    <row r="847" spans="1732:1736" ht="30" customHeight="1">
      <c r="BNP847" s="146"/>
      <c r="BNQ847" s="146"/>
      <c r="BNR847" s="146"/>
      <c r="BNS847" s="146"/>
      <c r="BNT847" s="148" t="s">
        <v>545</v>
      </c>
    </row>
    <row r="848" spans="1732:1736" ht="9.75" customHeight="1">
      <c r="BNP848" s="146"/>
      <c r="BNQ848" s="146"/>
      <c r="BNR848" s="146"/>
      <c r="BNS848" s="146"/>
      <c r="BNT848" s="149" t="s">
        <v>546</v>
      </c>
    </row>
    <row r="849" spans="1736:1739" ht="9.75" customHeight="1">
      <c r="BNT849" s="149" t="s">
        <v>547</v>
      </c>
      <c r="BNU849" s="146"/>
      <c r="BNV849" s="146"/>
      <c r="BNW849" s="146"/>
    </row>
    <row r="850" spans="1736:1739" ht="9.75" customHeight="1">
      <c r="BNT850" s="149" t="s">
        <v>548</v>
      </c>
      <c r="BNU850" s="146"/>
      <c r="BNV850" s="146"/>
      <c r="BNW850" s="146"/>
    </row>
    <row r="851" spans="1736:1739" ht="9.75" customHeight="1">
      <c r="BNT851" s="149" t="s">
        <v>549</v>
      </c>
      <c r="BNU851" s="146"/>
      <c r="BNV851" s="146"/>
      <c r="BNW851" s="146"/>
    </row>
    <row r="852" spans="1736:1739" ht="49.5" customHeight="1">
      <c r="BNT852" s="148" t="s">
        <v>550</v>
      </c>
      <c r="BNU852" s="146"/>
      <c r="BNV852" s="146"/>
      <c r="BNW852" s="146"/>
    </row>
    <row r="853" spans="1736:1739" ht="9.75" customHeight="1">
      <c r="BNT853" s="149" t="s">
        <v>551</v>
      </c>
      <c r="BNU853" s="146"/>
      <c r="BNV853" s="146"/>
      <c r="BNW853" s="146"/>
    </row>
    <row r="854" spans="1736:1739" ht="9.75" customHeight="1">
      <c r="BNT854" s="148" t="s">
        <v>484</v>
      </c>
      <c r="BNU854" s="146"/>
      <c r="BNV854" s="146"/>
      <c r="BNW854" s="146"/>
    </row>
    <row r="855" spans="1736:1739" ht="9.75" customHeight="1">
      <c r="BNT855" s="149" t="s">
        <v>541</v>
      </c>
      <c r="BNU855" s="146"/>
      <c r="BNV855" s="146"/>
      <c r="BNW855" s="146"/>
    </row>
    <row r="856" spans="1736:1739" ht="9.75" customHeight="1">
      <c r="BNT856" s="149"/>
      <c r="BNU856" s="146"/>
      <c r="BNV856" s="146"/>
      <c r="BNW856" s="146"/>
    </row>
    <row r="857" spans="1736:1739" ht="9.75" customHeight="1">
      <c r="BNT857" s="146"/>
      <c r="BNU857" s="146"/>
      <c r="BNV857" s="146" t="s">
        <v>69</v>
      </c>
      <c r="BNW857" s="146"/>
    </row>
    <row r="858" spans="1736:1739" ht="9.75" customHeight="1">
      <c r="BNT858" s="146"/>
      <c r="BNU858" s="146"/>
      <c r="BNV858" s="146" t="s">
        <v>286</v>
      </c>
      <c r="BNW858" s="146"/>
    </row>
    <row r="859" spans="1736:1739" ht="9.75" customHeight="1">
      <c r="BNT859" s="146"/>
      <c r="BNU859" s="146"/>
      <c r="BNV859" s="146"/>
      <c r="BNW859" s="146"/>
    </row>
    <row r="860" spans="1736:1739" ht="9.75" customHeight="1">
      <c r="BNT860" s="146"/>
      <c r="BNU860" s="146"/>
      <c r="BNV860" s="146"/>
      <c r="BNW860" s="146" t="s">
        <v>294</v>
      </c>
    </row>
    <row r="861" spans="1736:1739" ht="9.75" customHeight="1">
      <c r="BNT861" s="146"/>
      <c r="BNU861" s="146"/>
      <c r="BNV861" s="146"/>
      <c r="BNW861" s="146" t="s">
        <v>297</v>
      </c>
    </row>
    <row r="867" spans="1741:1744" ht="9.75" customHeight="1">
      <c r="BNY867" s="146" t="s">
        <v>293</v>
      </c>
      <c r="BNZ867" s="146"/>
      <c r="BOA867" s="146"/>
      <c r="BOB867" s="146"/>
    </row>
    <row r="868" spans="1741:1744" ht="9.75" customHeight="1">
      <c r="BNY868" s="146" t="s">
        <v>340</v>
      </c>
      <c r="BNZ868" s="146"/>
      <c r="BOA868" s="146"/>
      <c r="BOB868" s="146"/>
    </row>
    <row r="869" spans="1741:1744" ht="9.75" customHeight="1">
      <c r="BNY869" s="146" t="s">
        <v>552</v>
      </c>
      <c r="BNZ869" s="146"/>
      <c r="BOA869" s="146"/>
      <c r="BOB869" s="146"/>
    </row>
    <row r="870" spans="1741:1744" ht="9.75" customHeight="1">
      <c r="BNY870" s="146"/>
      <c r="BNZ870" s="146"/>
      <c r="BOA870" s="146"/>
      <c r="BOB870" s="146"/>
    </row>
    <row r="871" spans="1741:1744" ht="9.75" customHeight="1">
      <c r="BNY871" s="146"/>
      <c r="BNZ871" s="146"/>
      <c r="BOA871" s="146"/>
      <c r="BOB871" s="146"/>
    </row>
    <row r="872" spans="1741:1744" ht="9.75" customHeight="1">
      <c r="BNY872" s="146"/>
      <c r="BNZ872" s="146"/>
      <c r="BOA872" s="146"/>
      <c r="BOB872" s="146"/>
    </row>
    <row r="873" spans="1741:1744" ht="9.75" customHeight="1">
      <c r="BNY873" s="146"/>
      <c r="BNZ873" s="146" t="s">
        <v>553</v>
      </c>
      <c r="BOA873" s="146"/>
      <c r="BOB873" s="146"/>
    </row>
    <row r="874" spans="1741:1744" ht="9.75" customHeight="1">
      <c r="BNY874" s="146"/>
      <c r="BNZ874" s="146" t="s">
        <v>295</v>
      </c>
      <c r="BOA874" s="146"/>
      <c r="BOB874" s="146"/>
    </row>
    <row r="875" spans="1741:1744" ht="9.75" customHeight="1">
      <c r="BNY875" s="146"/>
      <c r="BNZ875" s="146" t="s">
        <v>292</v>
      </c>
      <c r="BOA875" s="146"/>
      <c r="BOB875" s="146"/>
    </row>
    <row r="876" spans="1741:1744" ht="9.75" customHeight="1">
      <c r="BNY876" s="146"/>
      <c r="BNZ876" s="146"/>
      <c r="BOA876" s="146"/>
      <c r="BOB876" s="146"/>
    </row>
    <row r="877" spans="1741:1744" ht="9.75" customHeight="1">
      <c r="BNY877" s="146"/>
      <c r="BNZ877" s="146"/>
      <c r="BOA877" s="146"/>
      <c r="BOB877" s="146"/>
    </row>
    <row r="878" spans="1741:1744" ht="9.75" customHeight="1">
      <c r="BNY878" s="146"/>
      <c r="BNZ878" s="146"/>
      <c r="BOA878" s="146"/>
      <c r="BOB878" s="146"/>
    </row>
    <row r="879" spans="1741:1744" ht="9.75" customHeight="1">
      <c r="BNY879" s="146"/>
      <c r="BNZ879" s="146"/>
      <c r="BOA879" s="146"/>
      <c r="BOB879" s="146" t="s">
        <v>554</v>
      </c>
    </row>
    <row r="880" spans="1741:1744" ht="9.75" customHeight="1">
      <c r="BNY880" s="146"/>
      <c r="BNZ880" s="146"/>
      <c r="BOA880" s="146"/>
      <c r="BOB880" s="146" t="s">
        <v>555</v>
      </c>
    </row>
    <row r="881" spans="1744:1759" ht="9.75" customHeight="1">
      <c r="BOB881" s="146" t="s">
        <v>556</v>
      </c>
      <c r="BOC881" s="146"/>
      <c r="BOD881" s="146"/>
      <c r="BOE881" s="146"/>
      <c r="BOF881" s="146"/>
      <c r="BOG881" s="146"/>
      <c r="BOH881" s="146"/>
      <c r="BOI881" s="146"/>
      <c r="BOJ881" s="146"/>
      <c r="BOK881" s="146"/>
      <c r="BOL881" s="146"/>
      <c r="BOM881" s="146"/>
      <c r="BON881" s="146"/>
      <c r="BOO881" s="146"/>
      <c r="BOP881" s="146"/>
      <c r="BOQ881" s="146"/>
    </row>
    <row r="882" spans="1744:1759" ht="9.75" customHeight="1">
      <c r="BOB882" s="146"/>
      <c r="BOC882" s="146"/>
      <c r="BOD882" s="146"/>
      <c r="BOE882" s="146"/>
      <c r="BOF882" s="146"/>
      <c r="BOG882" s="146"/>
      <c r="BOH882" s="146"/>
      <c r="BOI882" s="146"/>
      <c r="BOJ882" s="146"/>
      <c r="BOK882" s="146"/>
      <c r="BOL882" s="146"/>
      <c r="BOM882" s="146"/>
      <c r="BON882" s="146"/>
      <c r="BOO882" s="146"/>
      <c r="BOP882" s="146"/>
      <c r="BOQ882" s="146"/>
    </row>
    <row r="883" spans="1744:1759" ht="9.75" customHeight="1">
      <c r="BOB883" s="146"/>
      <c r="BOC883" s="146" t="s">
        <v>481</v>
      </c>
      <c r="BOD883" s="146"/>
      <c r="BOE883" s="146"/>
      <c r="BOF883" s="146"/>
      <c r="BOG883" s="146"/>
      <c r="BOH883" s="146"/>
      <c r="BOI883" s="146"/>
      <c r="BOJ883" s="146"/>
      <c r="BOK883" s="146"/>
      <c r="BOL883" s="146"/>
      <c r="BOM883" s="146"/>
      <c r="BON883" s="146"/>
      <c r="BOO883" s="146"/>
      <c r="BOP883" s="146"/>
      <c r="BOQ883" s="146"/>
    </row>
    <row r="884" spans="1744:1759" ht="9.75" customHeight="1">
      <c r="BOB884" s="146"/>
      <c r="BOC884" s="146" t="s">
        <v>477</v>
      </c>
      <c r="BOD884" s="146"/>
      <c r="BOE884" s="146"/>
      <c r="BOF884" s="146"/>
      <c r="BOG884" s="146"/>
      <c r="BOH884" s="146"/>
      <c r="BOI884" s="146"/>
      <c r="BOJ884" s="146"/>
      <c r="BOK884" s="146"/>
      <c r="BOL884" s="146"/>
      <c r="BOM884" s="146"/>
      <c r="BON884" s="146"/>
      <c r="BOO884" s="146"/>
      <c r="BOP884" s="146"/>
      <c r="BOQ884" s="146"/>
    </row>
    <row r="885" spans="1744:1759" ht="9.75" customHeight="1">
      <c r="BOB885" s="146"/>
      <c r="BOC885" s="146" t="s">
        <v>557</v>
      </c>
      <c r="BOD885" s="146"/>
      <c r="BOE885" s="146"/>
      <c r="BOF885" s="146"/>
      <c r="BOG885" s="146"/>
      <c r="BOH885" s="146"/>
      <c r="BOI885" s="146"/>
      <c r="BOJ885" s="146"/>
      <c r="BOK885" s="146"/>
      <c r="BOL885" s="146"/>
      <c r="BOM885" s="146"/>
      <c r="BON885" s="146"/>
      <c r="BOO885" s="146"/>
      <c r="BOP885" s="146"/>
      <c r="BOQ885" s="146"/>
    </row>
    <row r="886" spans="1744:1759" ht="9.75" customHeight="1">
      <c r="BOB886" s="146"/>
      <c r="BOC886" s="146"/>
      <c r="BOD886" s="146"/>
      <c r="BOE886" s="146"/>
      <c r="BOF886" s="146"/>
      <c r="BOG886" s="146"/>
      <c r="BOH886" s="146"/>
      <c r="BOI886" s="146"/>
      <c r="BOJ886" s="146"/>
      <c r="BOK886" s="146"/>
      <c r="BOL886" s="146"/>
      <c r="BOM886" s="146"/>
      <c r="BON886" s="146"/>
      <c r="BOO886" s="146"/>
      <c r="BOP886" s="146"/>
      <c r="BOQ886" s="146"/>
    </row>
    <row r="887" spans="1744:1759" ht="9.75" customHeight="1">
      <c r="BOB887" s="146"/>
      <c r="BOC887" s="146"/>
      <c r="BOD887" s="146" t="s">
        <v>558</v>
      </c>
      <c r="BOE887" s="146"/>
      <c r="BOF887" s="146"/>
      <c r="BOG887" s="146"/>
      <c r="BOH887" s="146"/>
      <c r="BOI887" s="146"/>
      <c r="BOJ887" s="146"/>
      <c r="BOK887" s="146"/>
      <c r="BOL887" s="146"/>
      <c r="BOM887" s="146"/>
      <c r="BON887" s="146"/>
      <c r="BOO887" s="146"/>
      <c r="BOP887" s="146"/>
      <c r="BOQ887" s="146"/>
    </row>
    <row r="888" spans="1744:1759" ht="9.75" customHeight="1">
      <c r="BOB888" s="146"/>
      <c r="BOC888" s="146"/>
      <c r="BOD888" s="146" t="s">
        <v>559</v>
      </c>
      <c r="BOE888" s="146"/>
      <c r="BOF888" s="146"/>
      <c r="BOG888" s="146"/>
      <c r="BOH888" s="146"/>
      <c r="BOI888" s="146"/>
      <c r="BOJ888" s="146"/>
      <c r="BOK888" s="146"/>
      <c r="BOL888" s="146"/>
      <c r="BOM888" s="146"/>
      <c r="BON888" s="146"/>
      <c r="BOO888" s="146"/>
      <c r="BOP888" s="146"/>
      <c r="BOQ888" s="146"/>
    </row>
    <row r="889" spans="1744:1759" ht="9.75" customHeight="1">
      <c r="BOB889" s="146"/>
      <c r="BOC889" s="146"/>
      <c r="BOD889" s="146" t="s">
        <v>560</v>
      </c>
      <c r="BOE889" s="146"/>
      <c r="BOF889" s="146"/>
      <c r="BOG889" s="146"/>
      <c r="BOH889" s="146"/>
      <c r="BOI889" s="146"/>
      <c r="BOJ889" s="146"/>
      <c r="BOK889" s="146"/>
      <c r="BOL889" s="146"/>
      <c r="BOM889" s="146"/>
      <c r="BON889" s="146"/>
      <c r="BOO889" s="146"/>
      <c r="BOP889" s="146"/>
      <c r="BOQ889" s="146"/>
    </row>
    <row r="890" spans="1744:1759" ht="9.75" customHeight="1">
      <c r="BOB890" s="146"/>
      <c r="BOC890" s="146"/>
      <c r="BOD890" s="146"/>
      <c r="BOE890" s="146"/>
      <c r="BOF890" s="146"/>
      <c r="BOG890" s="146"/>
      <c r="BOH890" s="146"/>
      <c r="BOI890" s="146"/>
      <c r="BOJ890" s="146"/>
      <c r="BOK890" s="146"/>
      <c r="BOL890" s="146"/>
      <c r="BOM890" s="146"/>
      <c r="BON890" s="146"/>
      <c r="BOO890" s="146"/>
      <c r="BOP890" s="146"/>
      <c r="BOQ890" s="146"/>
    </row>
    <row r="891" spans="1744:1759" ht="9.75" customHeight="1">
      <c r="BOB891" s="146"/>
      <c r="BOC891" s="146"/>
      <c r="BOD891" s="146"/>
      <c r="BOE891" s="149" t="s">
        <v>291</v>
      </c>
      <c r="BOF891" s="146"/>
      <c r="BOG891" s="146"/>
      <c r="BOH891" s="146"/>
      <c r="BOI891" s="146"/>
      <c r="BOJ891" s="146"/>
      <c r="BOK891" s="146"/>
      <c r="BOL891" s="146"/>
      <c r="BOM891" s="146"/>
      <c r="BON891" s="146"/>
      <c r="BOO891" s="146"/>
      <c r="BOP891" s="146"/>
      <c r="BOQ891" s="146"/>
    </row>
    <row r="892" spans="1744:1759" ht="9.75" customHeight="1">
      <c r="BOB892" s="146"/>
      <c r="BOC892" s="146"/>
      <c r="BOD892" s="146"/>
      <c r="BOE892" s="149" t="s">
        <v>296</v>
      </c>
      <c r="BOF892" s="146"/>
      <c r="BOG892" s="146"/>
      <c r="BOH892" s="146"/>
      <c r="BOI892" s="146"/>
      <c r="BOJ892" s="146"/>
      <c r="BOK892" s="146"/>
      <c r="BOL892" s="146"/>
      <c r="BOM892" s="146"/>
      <c r="BON892" s="146"/>
      <c r="BOO892" s="146"/>
      <c r="BOP892" s="146"/>
      <c r="BOQ892" s="146"/>
    </row>
    <row r="893" spans="1744:1759" ht="9.75" customHeight="1">
      <c r="BOB893" s="146"/>
      <c r="BOC893" s="146"/>
      <c r="BOD893" s="146"/>
      <c r="BOE893" s="149"/>
      <c r="BOF893" s="146"/>
      <c r="BOG893" s="146"/>
      <c r="BOH893" s="146"/>
      <c r="BOI893" s="146"/>
      <c r="BOJ893" s="146"/>
      <c r="BOK893" s="146"/>
      <c r="BOL893" s="146"/>
      <c r="BOM893" s="146"/>
      <c r="BON893" s="146"/>
      <c r="BOO893" s="146"/>
      <c r="BOP893" s="146"/>
      <c r="BOQ893" s="146"/>
    </row>
    <row r="894" spans="1744:1759" ht="9.75" customHeight="1">
      <c r="BOB894" s="146"/>
      <c r="BOC894" s="146"/>
      <c r="BOD894" s="146"/>
      <c r="BOE894" s="146"/>
      <c r="BOF894" s="146"/>
      <c r="BOG894" s="146"/>
      <c r="BOH894" s="146"/>
      <c r="BOI894" s="146"/>
      <c r="BOJ894" s="146"/>
      <c r="BOK894" s="146"/>
      <c r="BOL894" s="146"/>
      <c r="BOM894" s="146"/>
      <c r="BON894" s="146"/>
      <c r="BOO894" s="146"/>
      <c r="BOP894" s="146"/>
      <c r="BOQ894" s="146"/>
    </row>
    <row r="895" spans="1744:1759" ht="9.75" customHeight="1">
      <c r="BOB895" s="146"/>
      <c r="BOC895" s="146"/>
      <c r="BOD895" s="146"/>
      <c r="BOE895" s="146"/>
      <c r="BOF895" s="146"/>
      <c r="BOG895" s="146"/>
      <c r="BOH895" s="146"/>
      <c r="BOI895" s="146"/>
      <c r="BOJ895" s="146"/>
      <c r="BOK895" s="146"/>
      <c r="BOL895" s="146"/>
      <c r="BOM895" s="146"/>
      <c r="BON895" s="146"/>
      <c r="BOO895" s="146"/>
      <c r="BOP895" s="146"/>
      <c r="BOQ895" s="146"/>
    </row>
    <row r="896" spans="1744:1759" ht="9.75" customHeight="1">
      <c r="BOB896" s="146"/>
      <c r="BOC896" s="146"/>
      <c r="BOD896" s="146"/>
      <c r="BOE896" s="146"/>
      <c r="BOF896" s="146"/>
      <c r="BOG896" s="146"/>
      <c r="BOH896" s="146"/>
      <c r="BOI896" s="146"/>
      <c r="BOJ896" s="146"/>
      <c r="BOK896" s="146"/>
      <c r="BOL896" s="146"/>
      <c r="BOM896" s="146"/>
      <c r="BON896" s="146"/>
      <c r="BOO896" s="639" t="s">
        <v>124</v>
      </c>
      <c r="BOP896" s="605"/>
      <c r="BOQ896" s="606"/>
    </row>
    <row r="897" spans="1749:1761" ht="9.75" customHeight="1">
      <c r="BOG897" s="146"/>
      <c r="BOH897" s="146"/>
      <c r="BOI897" s="146"/>
      <c r="BOJ897" s="146"/>
      <c r="BOK897" s="146"/>
      <c r="BOL897" s="146"/>
      <c r="BOM897" s="151">
        <v>1</v>
      </c>
      <c r="BON897" s="151">
        <v>2</v>
      </c>
      <c r="BOO897" s="151">
        <v>3</v>
      </c>
      <c r="BOP897" s="150">
        <v>4</v>
      </c>
      <c r="BOQ897" s="150">
        <v>5</v>
      </c>
      <c r="BOR897" s="146"/>
      <c r="BOS897" s="146"/>
    </row>
    <row r="898" spans="1749:1761" ht="9.75" customHeight="1">
      <c r="BOG898" s="146"/>
      <c r="BOH898" s="146"/>
      <c r="BOI898" s="146"/>
      <c r="BOJ898" s="146"/>
      <c r="BOK898" s="146"/>
      <c r="BOL898" s="146"/>
      <c r="BOM898" s="149" t="s">
        <v>384</v>
      </c>
      <c r="BON898" s="149" t="s">
        <v>385</v>
      </c>
      <c r="BOO898" s="149" t="s">
        <v>299</v>
      </c>
      <c r="BOP898" s="149" t="s">
        <v>316</v>
      </c>
      <c r="BOQ898" s="149" t="s">
        <v>386</v>
      </c>
      <c r="BOR898" s="146"/>
      <c r="BOS898" s="146"/>
    </row>
    <row r="899" spans="1749:1761" ht="9.75" customHeight="1">
      <c r="BOG899" s="146"/>
      <c r="BOH899" s="146"/>
      <c r="BOI899" s="146"/>
      <c r="BOJ899" s="146"/>
      <c r="BOK899" s="146"/>
      <c r="BOL899" s="146"/>
      <c r="BOM899" s="152">
        <v>0.2</v>
      </c>
      <c r="BON899" s="152">
        <v>0.4</v>
      </c>
      <c r="BOO899" s="152">
        <v>0.6</v>
      </c>
      <c r="BOP899" s="152">
        <v>0.8</v>
      </c>
      <c r="BOQ899" s="152">
        <v>1</v>
      </c>
      <c r="BOR899" s="146"/>
      <c r="BOS899" s="146"/>
    </row>
    <row r="900" spans="1749:1761" ht="9.75" customHeight="1">
      <c r="BOG900" s="146"/>
      <c r="BOH900" s="146"/>
      <c r="BOI900" s="146"/>
      <c r="BOJ900" s="146"/>
      <c r="BOK900" s="146"/>
      <c r="BOL900" s="146"/>
      <c r="BOM900" s="151"/>
      <c r="BON900" s="151"/>
      <c r="BOO900" s="151"/>
      <c r="BOP900" s="150"/>
      <c r="BOQ900" s="150"/>
      <c r="BOR900" s="146"/>
      <c r="BOS900" s="146"/>
    </row>
    <row r="901" spans="1749:1761" ht="9.75" customHeight="1">
      <c r="BOG901" s="652" t="s">
        <v>122</v>
      </c>
      <c r="BOH901" s="154">
        <v>5</v>
      </c>
      <c r="BOI901" s="149" t="s">
        <v>387</v>
      </c>
      <c r="BOJ901" s="152">
        <v>1</v>
      </c>
      <c r="BOK901" s="146" t="s">
        <v>561</v>
      </c>
      <c r="BOL901" s="155">
        <v>1</v>
      </c>
      <c r="BOM901" s="151" t="s">
        <v>389</v>
      </c>
      <c r="BON901" s="151" t="s">
        <v>389</v>
      </c>
      <c r="BOO901" s="151" t="s">
        <v>389</v>
      </c>
      <c r="BOP901" s="151" t="s">
        <v>389</v>
      </c>
      <c r="BOQ901" s="151" t="s">
        <v>390</v>
      </c>
      <c r="BOR901" s="146"/>
      <c r="BOS901" s="146"/>
    </row>
    <row r="902" spans="1749:1761" ht="9.75" customHeight="1">
      <c r="BOG902" s="653"/>
      <c r="BOH902" s="154">
        <v>4</v>
      </c>
      <c r="BOI902" s="149" t="s">
        <v>311</v>
      </c>
      <c r="BOJ902" s="152">
        <v>0.8</v>
      </c>
      <c r="BOK902" s="146" t="s">
        <v>562</v>
      </c>
      <c r="BOL902" s="155">
        <v>0.8</v>
      </c>
      <c r="BOM902" s="151" t="s">
        <v>388</v>
      </c>
      <c r="BON902" s="151" t="s">
        <v>388</v>
      </c>
      <c r="BOO902" s="151" t="s">
        <v>389</v>
      </c>
      <c r="BOP902" s="151" t="s">
        <v>389</v>
      </c>
      <c r="BOQ902" s="151" t="s">
        <v>390</v>
      </c>
      <c r="BOR902" s="146"/>
      <c r="BOS902" s="146"/>
    </row>
    <row r="903" spans="1749:1761" ht="9.75" customHeight="1">
      <c r="BOG903" s="653"/>
      <c r="BOH903" s="154">
        <v>3</v>
      </c>
      <c r="BOI903" s="149" t="s">
        <v>285</v>
      </c>
      <c r="BOJ903" s="152">
        <v>0.6</v>
      </c>
      <c r="BOK903" s="146" t="s">
        <v>563</v>
      </c>
      <c r="BOL903" s="155">
        <v>0.6</v>
      </c>
      <c r="BOM903" s="151" t="s">
        <v>388</v>
      </c>
      <c r="BON903" s="151" t="s">
        <v>388</v>
      </c>
      <c r="BOO903" s="151" t="s">
        <v>388</v>
      </c>
      <c r="BOP903" s="151" t="s">
        <v>389</v>
      </c>
      <c r="BOQ903" s="151" t="s">
        <v>390</v>
      </c>
      <c r="BOR903" s="146"/>
      <c r="BOS903" s="146"/>
    </row>
    <row r="904" spans="1749:1761" ht="9.75" customHeight="1">
      <c r="BOG904" s="653"/>
      <c r="BOH904" s="154">
        <v>2</v>
      </c>
      <c r="BOI904" s="149" t="s">
        <v>315</v>
      </c>
      <c r="BOJ904" s="152">
        <v>0.4</v>
      </c>
      <c r="BOK904" s="146" t="s">
        <v>564</v>
      </c>
      <c r="BOL904" s="155">
        <v>0.4</v>
      </c>
      <c r="BOM904" s="151" t="s">
        <v>70</v>
      </c>
      <c r="BON904" s="151" t="s">
        <v>388</v>
      </c>
      <c r="BOO904" s="151" t="s">
        <v>388</v>
      </c>
      <c r="BOP904" s="151" t="s">
        <v>389</v>
      </c>
      <c r="BOQ904" s="151" t="s">
        <v>390</v>
      </c>
      <c r="BOR904" s="146"/>
      <c r="BOS904" s="146"/>
    </row>
    <row r="905" spans="1749:1761" ht="9.75" customHeight="1">
      <c r="BOG905" s="653"/>
      <c r="BOH905" s="154">
        <v>1</v>
      </c>
      <c r="BOI905" s="149" t="s">
        <v>298</v>
      </c>
      <c r="BOJ905" s="152">
        <v>0.2</v>
      </c>
      <c r="BOK905" s="146" t="s">
        <v>565</v>
      </c>
      <c r="BOL905" s="155">
        <v>0.2</v>
      </c>
      <c r="BOM905" s="151" t="s">
        <v>70</v>
      </c>
      <c r="BON905" s="151" t="s">
        <v>70</v>
      </c>
      <c r="BOO905" s="151" t="s">
        <v>388</v>
      </c>
      <c r="BOP905" s="151" t="s">
        <v>389</v>
      </c>
      <c r="BOQ905" s="151" t="s">
        <v>390</v>
      </c>
      <c r="BOR905" s="146"/>
      <c r="BOS905" s="146"/>
    </row>
    <row r="906" spans="1749:1761" ht="9.75" customHeight="1">
      <c r="BOG906" s="146"/>
      <c r="BOH906" s="146"/>
      <c r="BOI906" s="146"/>
      <c r="BOJ906" s="146"/>
      <c r="BOK906" s="146"/>
      <c r="BOL906" s="146"/>
      <c r="BOM906" s="146"/>
      <c r="BON906" s="146"/>
      <c r="BOO906" s="146"/>
      <c r="BOP906" s="146"/>
      <c r="BOQ906" s="146"/>
      <c r="BOR906" s="146"/>
      <c r="BOS906" s="146"/>
    </row>
    <row r="907" spans="1749:1761" ht="9.75" customHeight="1">
      <c r="BOG907" s="146"/>
      <c r="BOH907" s="146"/>
      <c r="BOI907" s="146"/>
      <c r="BOJ907" s="146"/>
      <c r="BOK907" s="146"/>
      <c r="BOL907" s="146"/>
      <c r="BOM907" s="146"/>
      <c r="BON907" s="146"/>
      <c r="BOO907" s="146"/>
      <c r="BOP907" s="146"/>
      <c r="BOQ907" s="146"/>
      <c r="BOR907" s="146"/>
      <c r="BOS907" s="146"/>
    </row>
    <row r="908" spans="1749:1761" ht="9.75" customHeight="1">
      <c r="BOG908" s="146"/>
      <c r="BOH908" s="146"/>
      <c r="BOI908" s="146"/>
      <c r="BOJ908" s="146"/>
      <c r="BOK908" s="146"/>
      <c r="BOL908" s="146"/>
      <c r="BOM908" s="146"/>
      <c r="BON908" s="146"/>
      <c r="BOO908" s="146"/>
      <c r="BOP908" s="146"/>
      <c r="BOQ908" s="146"/>
      <c r="BOR908" s="146"/>
      <c r="BOS908" s="146" t="s">
        <v>566</v>
      </c>
    </row>
    <row r="909" spans="1749:1761" ht="9.75" customHeight="1">
      <c r="BOG909" s="146"/>
      <c r="BOH909" s="146"/>
      <c r="BOI909" s="146"/>
      <c r="BOJ909" s="146"/>
      <c r="BOK909" s="146"/>
      <c r="BOL909" s="146"/>
      <c r="BOM909" s="146"/>
      <c r="BON909" s="146"/>
      <c r="BOO909" s="146"/>
      <c r="BOP909" s="146"/>
      <c r="BOQ909" s="146"/>
      <c r="BOR909" s="146"/>
      <c r="BOS909" s="146" t="s">
        <v>567</v>
      </c>
    </row>
    <row r="910" spans="1749:1761" ht="9.75" customHeight="1">
      <c r="BOG910" s="146"/>
      <c r="BOH910" s="146"/>
      <c r="BOI910" s="146"/>
      <c r="BOJ910" s="146"/>
      <c r="BOK910" s="146"/>
      <c r="BOL910" s="146"/>
      <c r="BOM910" s="146"/>
      <c r="BON910" s="146"/>
      <c r="BOO910" s="146"/>
      <c r="BOP910" s="146"/>
      <c r="BOQ910" s="146"/>
      <c r="BOR910" s="146"/>
      <c r="BOS910" s="146" t="s">
        <v>568</v>
      </c>
    </row>
    <row r="911" spans="1749:1761" ht="9.75" customHeight="1">
      <c r="BOG911" s="146"/>
      <c r="BOH911" s="146"/>
      <c r="BOI911" s="146"/>
      <c r="BOJ911" s="146"/>
      <c r="BOK911" s="146"/>
      <c r="BOL911" s="146"/>
      <c r="BOM911" s="146"/>
      <c r="BON911" s="146"/>
      <c r="BOO911" s="146"/>
      <c r="BOP911" s="146"/>
      <c r="BOQ911" s="146"/>
      <c r="BOR911" s="146"/>
      <c r="BOS911" s="146" t="s">
        <v>569</v>
      </c>
    </row>
    <row r="912" spans="1749:1761" ht="9.75" customHeight="1">
      <c r="BOG912" s="146"/>
      <c r="BOH912" s="146"/>
      <c r="BOI912" s="146"/>
      <c r="BOJ912" s="146"/>
      <c r="BOK912" s="146"/>
      <c r="BOL912" s="146"/>
      <c r="BOM912" s="146"/>
      <c r="BON912" s="146"/>
      <c r="BOO912" s="146"/>
      <c r="BOP912" s="146"/>
      <c r="BOQ912" s="146"/>
      <c r="BOR912" s="146"/>
      <c r="BOS912" s="146" t="s">
        <v>570</v>
      </c>
    </row>
    <row r="913" spans="1761:1763" ht="9.75" customHeight="1">
      <c r="BOS913" s="146" t="s">
        <v>541</v>
      </c>
    </row>
    <row r="916" spans="1761:1763" ht="10.5" customHeight="1">
      <c r="BOU916" s="156" t="s">
        <v>571</v>
      </c>
    </row>
    <row r="917" spans="1761:1763" ht="9.75" customHeight="1">
      <c r="BOU917" s="102" t="s">
        <v>572</v>
      </c>
    </row>
    <row r="918" spans="1761:1763" ht="19.5" customHeight="1">
      <c r="BOU918" s="102" t="s">
        <v>573</v>
      </c>
    </row>
    <row r="919" spans="1761:1763" ht="9.75" customHeight="1">
      <c r="BOU919" s="102" t="s">
        <v>574</v>
      </c>
    </row>
    <row r="920" spans="1761:1763" ht="9.75" customHeight="1">
      <c r="BOU920" s="102" t="s">
        <v>575</v>
      </c>
    </row>
    <row r="921" spans="1761:1763" ht="9.75" customHeight="1">
      <c r="BOU921" s="102" t="s">
        <v>576</v>
      </c>
    </row>
    <row r="922" spans="1761:1763" ht="9.75" customHeight="1">
      <c r="BOU922" s="13" t="s">
        <v>484</v>
      </c>
    </row>
  </sheetData>
  <mergeCells count="20">
    <mergeCell ref="BOG901:BOG905"/>
    <mergeCell ref="U5:V5"/>
    <mergeCell ref="C4:H4"/>
    <mergeCell ref="AI7:AL7"/>
    <mergeCell ref="J7:AB7"/>
    <mergeCell ref="BLW646:BLY646"/>
    <mergeCell ref="B7:H7"/>
    <mergeCell ref="BLQ650:BLQ654"/>
    <mergeCell ref="BMX760:BMZ760"/>
    <mergeCell ref="W5:X5"/>
    <mergeCell ref="I5:N5"/>
    <mergeCell ref="O5:P5"/>
    <mergeCell ref="B2:I2"/>
    <mergeCell ref="Q5:R5"/>
    <mergeCell ref="BOO896:BOQ896"/>
    <mergeCell ref="AC7:AH7"/>
    <mergeCell ref="E5:G5"/>
    <mergeCell ref="J1:K4"/>
    <mergeCell ref="B1:I1"/>
    <mergeCell ref="C3:H3"/>
  </mergeCells>
  <conditionalFormatting sqref="AG9:AG61">
    <cfRule type="containsText" dxfId="1213" priority="84" operator="containsText" text="EXTREMO">
      <formula>NOT(ISERROR(SEARCH("EXTREMO",AG9)))</formula>
    </cfRule>
    <cfRule type="containsText" dxfId="1212" priority="83" operator="containsText" text="ALTO">
      <formula>NOT(ISERROR(SEARCH("ALTO",AG9)))</formula>
    </cfRule>
    <cfRule type="containsText" dxfId="1211" priority="82" operator="containsText" text="MODERADO">
      <formula>NOT(ISERROR(SEARCH("MODERADO",AG9)))</formula>
    </cfRule>
    <cfRule type="containsText" dxfId="1210" priority="81" operator="containsText" text="BAJO">
      <formula>NOT(ISERROR(SEARCH("BAJO",AG9)))</formula>
    </cfRule>
  </conditionalFormatting>
  <conditionalFormatting sqref="CP9:CP63">
    <cfRule type="containsText" dxfId="1209" priority="80" operator="containsText" text="EXTREMO">
      <formula>NOT(ISERROR(SEARCH("EXTREMO",CP9)))</formula>
    </cfRule>
    <cfRule type="containsText" dxfId="1208" priority="79" operator="containsText" text="ALTO">
      <formula>NOT(ISERROR(SEARCH("ALTO",CP9)))</formula>
    </cfRule>
    <cfRule type="containsText" dxfId="1207" priority="78" operator="containsText" text="MODERADO">
      <formula>NOT(ISERROR(SEARCH("MODERADO",CP9)))</formula>
    </cfRule>
  </conditionalFormatting>
  <conditionalFormatting sqref="DB9:DC9">
    <cfRule type="containsText" dxfId="1206" priority="75" operator="containsText" text="MODERADO">
      <formula>NOT(ISERROR(SEARCH("MODERADO",DB9)))</formula>
    </cfRule>
    <cfRule type="containsText" dxfId="1205" priority="77" operator="containsText" text="EXTREMO">
      <formula>NOT(ISERROR(SEARCH("EXTREMO",DB9)))</formula>
    </cfRule>
    <cfRule type="containsText" dxfId="1204" priority="76" operator="containsText" text="ALTO">
      <formula>NOT(ISERROR(SEARCH("ALTO",DB9)))</formula>
    </cfRule>
  </conditionalFormatting>
  <conditionalFormatting sqref="DB10:DC61">
    <cfRule type="containsText" dxfId="1203" priority="22" operator="containsText" text="EXTREMO">
      <formula>NOT(ISERROR(SEARCH("EXTREMO",DB10)))</formula>
    </cfRule>
    <cfRule type="containsText" dxfId="1202" priority="20" operator="containsText" text="MODERADO">
      <formula>NOT(ISERROR(SEARCH("MODERADO",DB10)))</formula>
    </cfRule>
    <cfRule type="containsText" dxfId="1201" priority="21" operator="containsText" text="ALTO">
      <formula>NOT(ISERROR(SEARCH("ALTO",DB10)))</formula>
    </cfRule>
  </conditionalFormatting>
  <conditionalFormatting sqref="DJ9:DK61">
    <cfRule type="containsText" dxfId="1200" priority="35" operator="containsText" text="MODERADO">
      <formula>NOT(ISERROR(SEARCH("MODERADO",DJ9)))</formula>
    </cfRule>
    <cfRule type="containsText" dxfId="1199" priority="36" operator="containsText" text="ALTO">
      <formula>NOT(ISERROR(SEARCH("ALTO",DJ9)))</formula>
    </cfRule>
    <cfRule type="containsText" dxfId="1198" priority="37" operator="containsText" text="EXTREMO">
      <formula>NOT(ISERROR(SEARCH("EXTREMO",DJ9)))</formula>
    </cfRule>
  </conditionalFormatting>
  <conditionalFormatting sqref="DQ9:DR61">
    <cfRule type="containsText" dxfId="1197" priority="34" operator="containsText" text="EXTREMO">
      <formula>NOT(ISERROR(SEARCH("EXTREMO",DQ9)))</formula>
    </cfRule>
    <cfRule type="containsText" dxfId="1196" priority="32" operator="containsText" text="MODERADO">
      <formula>NOT(ISERROR(SEARCH("MODERADO",DQ9)))</formula>
    </cfRule>
    <cfRule type="containsText" dxfId="1195" priority="33" operator="containsText" text="ALTO">
      <formula>NOT(ISERROR(SEARCH("ALTO",DQ9)))</formula>
    </cfRule>
  </conditionalFormatting>
  <conditionalFormatting sqref="DX9:DY61">
    <cfRule type="containsText" dxfId="1194" priority="29" operator="containsText" text="MODERADO">
      <formula>NOT(ISERROR(SEARCH("MODERADO",DX9)))</formula>
    </cfRule>
    <cfRule type="containsText" dxfId="1193" priority="30" operator="containsText" text="ALTO">
      <formula>NOT(ISERROR(SEARCH("ALTO",DX9)))</formula>
    </cfRule>
    <cfRule type="containsText" dxfId="1192" priority="31" operator="containsText" text="EXTREMO">
      <formula>NOT(ISERROR(SEARCH("EXTREMO",DX9)))</formula>
    </cfRule>
  </conditionalFormatting>
  <conditionalFormatting sqref="EE9:EF61">
    <cfRule type="containsText" dxfId="1191" priority="26" operator="containsText" text="MODERADO">
      <formula>NOT(ISERROR(SEARCH("MODERADO",EE9)))</formula>
    </cfRule>
    <cfRule type="containsText" dxfId="1190" priority="27" operator="containsText" text="ALTO">
      <formula>NOT(ISERROR(SEARCH("ALTO",EE9)))</formula>
    </cfRule>
    <cfRule type="containsText" dxfId="1189" priority="28" operator="containsText" text="EXTREMO">
      <formula>NOT(ISERROR(SEARCH("EXTREMO",EE9)))</formula>
    </cfRule>
  </conditionalFormatting>
  <conditionalFormatting sqref="EL9:EM61">
    <cfRule type="containsText" dxfId="1188" priority="23" operator="containsText" text="MODERADO">
      <formula>NOT(ISERROR(SEARCH("MODERADO",EL9)))</formula>
    </cfRule>
    <cfRule type="containsText" dxfId="1187" priority="24" operator="containsText" text="ALTO">
      <formula>NOT(ISERROR(SEARCH("ALTO",EL9)))</formula>
    </cfRule>
    <cfRule type="containsText" dxfId="1186" priority="25" operator="containsText" text="EXTREMO">
      <formula>NOT(ISERROR(SEARCH("EXTREMO",EL9)))</formula>
    </cfRule>
  </conditionalFormatting>
  <conditionalFormatting sqref="ER9:EU61 EY9:FB61 FF9:FI61 FM9:FP61 FT9:FW61 GA9:GD61 DI9:DL61 DP9:DS61 DW9:DZ61 ED9:EG61 EK9:EN61 DB9:DD61 CL9:CP9 DF9:DF61 DN9:DN61 DU9:DU61 EB9:EB61 EI9:EI61 EP9:EP61 EW9:EW61 FD9:FD61 FK9:FK61 FR9:FR61 FY9:FY61 GF9:GF61 GH9:GI61 CL10:CO61 CP10:CP63">
    <cfRule type="containsText" dxfId="1185" priority="74" operator="containsText" text="BAJO">
      <formula>NOT(ISERROR(SEARCH("BAJO",CL9)))</formula>
    </cfRule>
  </conditionalFormatting>
  <conditionalFormatting sqref="ES9:ET9">
    <cfRule type="containsText" dxfId="1184" priority="73" operator="containsText" text="EXTREMO">
      <formula>NOT(ISERROR(SEARCH("EXTREMO",ES9)))</formula>
    </cfRule>
    <cfRule type="containsText" dxfId="1183" priority="72" operator="containsText" text="ALTO">
      <formula>NOT(ISERROR(SEARCH("ALTO",ES9)))</formula>
    </cfRule>
    <cfRule type="containsText" dxfId="1182" priority="71" operator="containsText" text="MODERADO">
      <formula>NOT(ISERROR(SEARCH("MODERADO",ES9)))</formula>
    </cfRule>
  </conditionalFormatting>
  <conditionalFormatting sqref="ES9:ET61">
    <cfRule type="containsText" dxfId="1181" priority="53" operator="containsText" text="MODERADO">
      <formula>NOT(ISERROR(SEARCH("MODERADO",ES9)))</formula>
    </cfRule>
    <cfRule type="containsText" dxfId="1180" priority="54" operator="containsText" text="ALTO">
      <formula>NOT(ISERROR(SEARCH("ALTO",ES9)))</formula>
    </cfRule>
    <cfRule type="containsText" dxfId="1179" priority="55" operator="containsText" text="EXTREMO">
      <formula>NOT(ISERROR(SEARCH("EXTREMO",ES9)))</formula>
    </cfRule>
  </conditionalFormatting>
  <conditionalFormatting sqref="ES10:ET61">
    <cfRule type="containsText" dxfId="1178" priority="17" operator="containsText" text="MODERADO">
      <formula>NOT(ISERROR(SEARCH("MODERADO",ES10)))</formula>
    </cfRule>
    <cfRule type="containsText" dxfId="1177" priority="19" operator="containsText" text="EXTREMO">
      <formula>NOT(ISERROR(SEARCH("EXTREMO",ES10)))</formula>
    </cfRule>
    <cfRule type="containsText" dxfId="1176" priority="18" operator="containsText" text="ALTO">
      <formula>NOT(ISERROR(SEARCH("ALTO",ES10)))</formula>
    </cfRule>
  </conditionalFormatting>
  <conditionalFormatting sqref="EZ9:FA9">
    <cfRule type="containsText" dxfId="1175" priority="70" operator="containsText" text="EXTREMO">
      <formula>NOT(ISERROR(SEARCH("EXTREMO",EZ9)))</formula>
    </cfRule>
    <cfRule type="containsText" dxfId="1174" priority="69" operator="containsText" text="ALTO">
      <formula>NOT(ISERROR(SEARCH("ALTO",EZ9)))</formula>
    </cfRule>
    <cfRule type="containsText" dxfId="1173" priority="68" operator="containsText" text="MODERADO">
      <formula>NOT(ISERROR(SEARCH("MODERADO",EZ9)))</formula>
    </cfRule>
  </conditionalFormatting>
  <conditionalFormatting sqref="EZ9:FA61">
    <cfRule type="containsText" dxfId="1172" priority="50" operator="containsText" text="MODERADO">
      <formula>NOT(ISERROR(SEARCH("MODERADO",EZ9)))</formula>
    </cfRule>
    <cfRule type="containsText" dxfId="1171" priority="51" operator="containsText" text="ALTO">
      <formula>NOT(ISERROR(SEARCH("ALTO",EZ9)))</formula>
    </cfRule>
    <cfRule type="containsText" dxfId="1170" priority="52" operator="containsText" text="EXTREMO">
      <formula>NOT(ISERROR(SEARCH("EXTREMO",EZ9)))</formula>
    </cfRule>
  </conditionalFormatting>
  <conditionalFormatting sqref="EZ10:FA61">
    <cfRule type="containsText" dxfId="1169" priority="15" operator="containsText" text="ALTO">
      <formula>NOT(ISERROR(SEARCH("ALTO",EZ10)))</formula>
    </cfRule>
    <cfRule type="containsText" dxfId="1168" priority="16" operator="containsText" text="EXTREMO">
      <formula>NOT(ISERROR(SEARCH("EXTREMO",EZ10)))</formula>
    </cfRule>
    <cfRule type="containsText" dxfId="1167" priority="14" operator="containsText" text="MODERADO">
      <formula>NOT(ISERROR(SEARCH("MODERADO",EZ10)))</formula>
    </cfRule>
  </conditionalFormatting>
  <conditionalFormatting sqref="FG9:FH9">
    <cfRule type="containsText" dxfId="1166" priority="67" operator="containsText" text="EXTREMO">
      <formula>NOT(ISERROR(SEARCH("EXTREMO",FG9)))</formula>
    </cfRule>
    <cfRule type="containsText" dxfId="1165" priority="66" operator="containsText" text="ALTO">
      <formula>NOT(ISERROR(SEARCH("ALTO",FG9)))</formula>
    </cfRule>
    <cfRule type="containsText" dxfId="1164" priority="65" operator="containsText" text="MODERADO">
      <formula>NOT(ISERROR(SEARCH("MODERADO",FG9)))</formula>
    </cfRule>
  </conditionalFormatting>
  <conditionalFormatting sqref="FG9:FH61">
    <cfRule type="containsText" dxfId="1163" priority="49" operator="containsText" text="EXTREMO">
      <formula>NOT(ISERROR(SEARCH("EXTREMO",FG9)))</formula>
    </cfRule>
    <cfRule type="containsText" dxfId="1162" priority="47" operator="containsText" text="MODERADO">
      <formula>NOT(ISERROR(SEARCH("MODERADO",FG9)))</formula>
    </cfRule>
    <cfRule type="containsText" dxfId="1161" priority="48" operator="containsText" text="ALTO">
      <formula>NOT(ISERROR(SEARCH("ALTO",FG9)))</formula>
    </cfRule>
  </conditionalFormatting>
  <conditionalFormatting sqref="FG10:FH61">
    <cfRule type="containsText" dxfId="1160" priority="12" operator="containsText" text="ALTO">
      <formula>NOT(ISERROR(SEARCH("ALTO",FG10)))</formula>
    </cfRule>
    <cfRule type="containsText" dxfId="1159" priority="11" operator="containsText" text="MODERADO">
      <formula>NOT(ISERROR(SEARCH("MODERADO",FG10)))</formula>
    </cfRule>
    <cfRule type="containsText" dxfId="1158" priority="13" operator="containsText" text="EXTREMO">
      <formula>NOT(ISERROR(SEARCH("EXTREMO",FG10)))</formula>
    </cfRule>
  </conditionalFormatting>
  <conditionalFormatting sqref="FN9:FO9">
    <cfRule type="containsText" dxfId="1157" priority="64" operator="containsText" text="EXTREMO">
      <formula>NOT(ISERROR(SEARCH("EXTREMO",FN9)))</formula>
    </cfRule>
    <cfRule type="containsText" dxfId="1156" priority="63" operator="containsText" text="ALTO">
      <formula>NOT(ISERROR(SEARCH("ALTO",FN9)))</formula>
    </cfRule>
    <cfRule type="containsText" dxfId="1155" priority="62" operator="containsText" text="MODERADO">
      <formula>NOT(ISERROR(SEARCH("MODERADO",FN9)))</formula>
    </cfRule>
  </conditionalFormatting>
  <conditionalFormatting sqref="FN9:FO61">
    <cfRule type="containsText" dxfId="1154" priority="45" operator="containsText" text="ALTO">
      <formula>NOT(ISERROR(SEARCH("ALTO",FN9)))</formula>
    </cfRule>
    <cfRule type="containsText" dxfId="1153" priority="46" operator="containsText" text="EXTREMO">
      <formula>NOT(ISERROR(SEARCH("EXTREMO",FN9)))</formula>
    </cfRule>
    <cfRule type="containsText" dxfId="1152" priority="44" operator="containsText" text="MODERADO">
      <formula>NOT(ISERROR(SEARCH("MODERADO",FN9)))</formula>
    </cfRule>
  </conditionalFormatting>
  <conditionalFormatting sqref="FN10:FO61">
    <cfRule type="containsText" dxfId="1151" priority="10" operator="containsText" text="EXTREMO">
      <formula>NOT(ISERROR(SEARCH("EXTREMO",FN10)))</formula>
    </cfRule>
    <cfRule type="containsText" dxfId="1150" priority="8" operator="containsText" text="MODERADO">
      <formula>NOT(ISERROR(SEARCH("MODERADO",FN10)))</formula>
    </cfRule>
    <cfRule type="containsText" dxfId="1149" priority="9" operator="containsText" text="ALTO">
      <formula>NOT(ISERROR(SEARCH("ALTO",FN10)))</formula>
    </cfRule>
  </conditionalFormatting>
  <conditionalFormatting sqref="FU9:FV9">
    <cfRule type="containsText" dxfId="1148" priority="61" operator="containsText" text="EXTREMO">
      <formula>NOT(ISERROR(SEARCH("EXTREMO",FU9)))</formula>
    </cfRule>
    <cfRule type="containsText" dxfId="1147" priority="60" operator="containsText" text="ALTO">
      <formula>NOT(ISERROR(SEARCH("ALTO",FU9)))</formula>
    </cfRule>
    <cfRule type="containsText" dxfId="1146" priority="59" operator="containsText" text="MODERADO">
      <formula>NOT(ISERROR(SEARCH("MODERADO",FU9)))</formula>
    </cfRule>
  </conditionalFormatting>
  <conditionalFormatting sqref="FU9:FV61">
    <cfRule type="containsText" dxfId="1145" priority="42" operator="containsText" text="ALTO">
      <formula>NOT(ISERROR(SEARCH("ALTO",FU9)))</formula>
    </cfRule>
    <cfRule type="containsText" dxfId="1144" priority="43" operator="containsText" text="EXTREMO">
      <formula>NOT(ISERROR(SEARCH("EXTREMO",FU9)))</formula>
    </cfRule>
    <cfRule type="containsText" dxfId="1143" priority="41" operator="containsText" text="MODERADO">
      <formula>NOT(ISERROR(SEARCH("MODERADO",FU9)))</formula>
    </cfRule>
  </conditionalFormatting>
  <conditionalFormatting sqref="FU10:FV61">
    <cfRule type="containsText" dxfId="1142" priority="7" operator="containsText" text="EXTREMO">
      <formula>NOT(ISERROR(SEARCH("EXTREMO",FU10)))</formula>
    </cfRule>
    <cfRule type="containsText" dxfId="1141" priority="6" operator="containsText" text="ALTO">
      <formula>NOT(ISERROR(SEARCH("ALTO",FU10)))</formula>
    </cfRule>
    <cfRule type="containsText" dxfId="1140" priority="5" operator="containsText" text="MODERADO">
      <formula>NOT(ISERROR(SEARCH("MODERADO",FU10)))</formula>
    </cfRule>
  </conditionalFormatting>
  <conditionalFormatting sqref="GB9:GC9">
    <cfRule type="containsText" dxfId="1139" priority="58" operator="containsText" text="EXTREMO">
      <formula>NOT(ISERROR(SEARCH("EXTREMO",GB9)))</formula>
    </cfRule>
    <cfRule type="containsText" dxfId="1138" priority="57" operator="containsText" text="ALTO">
      <formula>NOT(ISERROR(SEARCH("ALTO",GB9)))</formula>
    </cfRule>
    <cfRule type="containsText" dxfId="1137" priority="56" operator="containsText" text="MODERADO">
      <formula>NOT(ISERROR(SEARCH("MODERADO",GB9)))</formula>
    </cfRule>
  </conditionalFormatting>
  <conditionalFormatting sqref="GB9:GC61">
    <cfRule type="containsText" dxfId="1136" priority="39" operator="containsText" text="ALTO">
      <formula>NOT(ISERROR(SEARCH("ALTO",GB9)))</formula>
    </cfRule>
    <cfRule type="containsText" dxfId="1135" priority="38" operator="containsText" text="MODERADO">
      <formula>NOT(ISERROR(SEARCH("MODERADO",GB9)))</formula>
    </cfRule>
    <cfRule type="containsText" dxfId="1134" priority="40" operator="containsText" text="EXTREMO">
      <formula>NOT(ISERROR(SEARCH("EXTREMO",GB9)))</formula>
    </cfRule>
  </conditionalFormatting>
  <conditionalFormatting sqref="GB10:GC61">
    <cfRule type="containsText" dxfId="1133" priority="3" operator="containsText" text="ALTO">
      <formula>NOT(ISERROR(SEARCH("ALTO",GB10)))</formula>
    </cfRule>
    <cfRule type="containsText" dxfId="1132" priority="2" operator="containsText" text="MODERADO">
      <formula>NOT(ISERROR(SEARCH("MODERADO",GB10)))</formula>
    </cfRule>
    <cfRule type="containsText" dxfId="1131" priority="4" operator="containsText" text="EXTREMO">
      <formula>NOT(ISERROR(SEARCH("EXTREMO",GB10)))</formula>
    </cfRule>
  </conditionalFormatting>
  <dataValidations count="17">
    <dataValidation type="list" allowBlank="1" showInputMessage="1" sqref="F9:F61" xr:uid="{00000000-0002-0000-0600-000000000000}">
      <formula1>$BMA$658:$BMA$662</formula1>
      <formula2>0</formula2>
    </dataValidation>
    <dataValidation type="list" showErrorMessage="1" sqref="AN9:AN61 AR9:AR61 AV9:AV61 AZ9:AZ61 BD9:BD61 BH9:BH61 BL9:BL61 BP9:BP61 BT9:BT61 BX9:BX61 CB9:CB61 CF9:CF61" xr:uid="{00000000-0002-0000-0600-000001000000}">
      <formula1>IMPLEMENT</formula1>
      <formula2>0</formula2>
    </dataValidation>
    <dataValidation type="list" showInputMessage="1" showErrorMessage="1" errorTitle="Rechazado" error="Solo son validadas las opciones de la lista" sqref="AM9:AM61 AQ9:AQ61 AU9:AU61 AY9:AY61 BC9:BC61 BG9:BG61 BK9:BK61 BO9:BO61 BS9:BS61 BW9:BW61 CA9:CA61 CE9:CE61" xr:uid="{00000000-0002-0000-0600-000002000000}">
      <formula1>FRECUENCY</formula1>
      <formula2>0</formula2>
    </dataValidation>
    <dataValidation type="list" allowBlank="1" showInputMessage="1" showErrorMessage="1" sqref="BMA658:BMA662" xr:uid="{00000000-0002-0000-0600-000003000000}">
      <formula1>TipoCausa</formula1>
      <formula2>0</formula2>
    </dataValidation>
    <dataValidation type="list" allowBlank="1" showInputMessage="1" showErrorMessage="1" sqref="G9:G61" xr:uid="{00000000-0002-0000-0600-000004000000}">
      <formula1>consecuencias</formula1>
      <formula2>0</formula2>
    </dataValidation>
    <dataValidation type="list" allowBlank="1" showInputMessage="1" sqref="H9:H61" xr:uid="{00000000-0002-0000-0600-000005000000}">
      <formula1>TramitesSer</formula1>
      <formula2>0</formula2>
    </dataValidation>
    <dataValidation type="list" allowBlank="1" showInputMessage="1" sqref="E9:E61" xr:uid="{00000000-0002-0000-0600-000006000000}">
      <formula1>ExternoExp</formula1>
      <formula2>0</formula2>
    </dataValidation>
    <dataValidation type="list" allowBlank="1" showInputMessage="1" sqref="D9:D61" xr:uid="{00000000-0002-0000-0600-000007000000}">
      <formula1>InternoExp</formula1>
      <formula2>0</formula2>
    </dataValidation>
    <dataValidation showInputMessage="1" showErrorMessage="1" errorTitle="Rechazado" error="Solo son validadas las opciones de la lista" sqref="AK9:AL61 CP9:CS61 CP62:CP63 CU9:CV61" xr:uid="{00000000-0002-0000-0600-000008000000}">
      <formula1>0</formula1>
      <formula2>0</formula2>
    </dataValidation>
    <dataValidation type="list" sqref="CI9:CI61" xr:uid="{00000000-0002-0000-0600-000009000000}">
      <formula1>IMPLEMENT</formula1>
      <formula2>0</formula2>
    </dataValidation>
    <dataValidation type="list" showInputMessage="1" showErrorMessage="1" sqref="AO9:AO61 AS9:AS61 AW9:AW61 BA9:BA61 BE9:BE61 BI9:BI61 BM9:BM61 BQ9:BQ61 BU9:BU61 BY9:BY61 CC9:CC61 CG9:CG61 CJ9:CJ61" xr:uid="{00000000-0002-0000-0600-00000A000000}">
      <formula1>TIP_CONTROL</formula1>
      <formula2>0</formula2>
    </dataValidation>
    <dataValidation type="list" allowBlank="1" showInputMessage="1" showErrorMessage="1" sqref="I9:I10 I11:I61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600-00000B000000}">
      <formula1>PROBAB</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600-00000C000000}">
      <formula1>IMPACTO</formula1>
      <formula2>0</formula2>
    </dataValidation>
    <dataValidation type="list" showInputMessage="1" showErrorMessage="1" errorTitle="Rechazado" error="Solo son validadas las opciones de la lista" sqref="AP9:AP10 AP11:AP61 AT9:AT61 AX9:AX61 BB9:BB61 BF9:BF61 BJ9:BJ61 BN9:BN61 BR9:BR61 BV9:BV61 BZ9:BZ61 CD9:CD61 CH9:CH61 CK9:CK61 CT9:CT61 CW9:CW61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600-00000D000000}">
      <formula1>Efecto</formula1>
      <formula2>0</formula2>
    </dataValidation>
    <dataValidation showInputMessage="1" showErrorMessage="1" sqref="CL9:CL10 CL11:CL61 CN9:CN61 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600-00000E000000}">
      <formula1>0</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600-00000F000000}">
      <formula1>0</formula1>
      <formula2>100</formula2>
    </dataValidation>
    <dataValidation type="list" allowBlank="1" showInputMessage="1" showErrorMessage="1" sqref="J9:AB61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600-000010000000}">
      <formula1>SINO</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FF"/>
  </sheetPr>
  <dimension ref="A1:AZ606"/>
  <sheetViews>
    <sheetView topLeftCell="AL1" zoomScale="86" zoomScaleNormal="86" workbookViewId="0">
      <selection activeCell="AY9" sqref="AY9"/>
    </sheetView>
  </sheetViews>
  <sheetFormatPr baseColWidth="10" defaultColWidth="12.6640625" defaultRowHeight="15" customHeight="1"/>
  <cols>
    <col min="1" max="1" width="4.88671875" customWidth="1"/>
    <col min="2" max="2" width="23.109375" customWidth="1"/>
    <col min="3" max="3" width="27.44140625" customWidth="1"/>
    <col min="4" max="4" width="23.88671875" customWidth="1"/>
    <col min="5" max="6" width="13.44140625" customWidth="1"/>
    <col min="7" max="8" width="23.88671875" customWidth="1"/>
    <col min="9" max="9" width="12" customWidth="1"/>
    <col min="10" max="28" width="9.77734375" customWidth="1"/>
    <col min="29" max="29" width="15" customWidth="1"/>
    <col min="30" max="30" width="6.21875" customWidth="1"/>
    <col min="31" max="31" width="9.88671875" customWidth="1"/>
    <col min="32" max="32" width="5.88671875" customWidth="1"/>
    <col min="33" max="33" width="14.44140625" customWidth="1"/>
    <col min="34" max="34" width="10.6640625" customWidth="1"/>
    <col min="35" max="35" width="43.77734375" customWidth="1"/>
    <col min="36" max="36" width="31.21875" customWidth="1"/>
    <col min="37" max="37" width="23" customWidth="1"/>
    <col min="38" max="38" width="18" customWidth="1"/>
    <col min="43" max="48" width="11.44140625" customWidth="1"/>
    <col min="49" max="49" width="40.21875" customWidth="1"/>
    <col min="50" max="50" width="11.44140625" style="195" customWidth="1"/>
    <col min="51" max="51" width="44.33203125" customWidth="1"/>
    <col min="52" max="52" width="51.77734375" customWidth="1"/>
  </cols>
  <sheetData>
    <row r="1" spans="1:52" ht="11.25" customHeight="1">
      <c r="A1" s="196"/>
      <c r="B1" s="680" t="s">
        <v>0</v>
      </c>
      <c r="C1" s="650"/>
      <c r="D1" s="650"/>
      <c r="E1" s="650"/>
      <c r="F1" s="650"/>
      <c r="G1" s="650"/>
      <c r="H1" s="650"/>
      <c r="I1" s="651"/>
      <c r="J1" s="672"/>
      <c r="K1" s="616"/>
      <c r="L1" s="197"/>
      <c r="M1" s="198"/>
      <c r="N1" s="198"/>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8"/>
      <c r="AN1" s="197"/>
      <c r="AO1" s="197"/>
      <c r="AP1" s="197"/>
      <c r="AQ1" s="199"/>
      <c r="AR1" s="199"/>
      <c r="AS1" s="199"/>
      <c r="AT1" s="199"/>
      <c r="AU1" s="199"/>
      <c r="AV1" s="199"/>
      <c r="AW1" s="199"/>
      <c r="AX1" s="200"/>
      <c r="AY1" s="199"/>
      <c r="AZ1" s="199"/>
    </row>
    <row r="2" spans="1:52" ht="14.25" customHeight="1">
      <c r="A2" s="196"/>
      <c r="B2" s="675" t="s">
        <v>3</v>
      </c>
      <c r="C2" s="646"/>
      <c r="D2" s="646"/>
      <c r="E2" s="646"/>
      <c r="F2" s="646"/>
      <c r="G2" s="646"/>
      <c r="H2" s="646"/>
      <c r="I2" s="647"/>
      <c r="J2" s="673"/>
      <c r="K2" s="659"/>
      <c r="L2" s="197"/>
      <c r="M2" s="198"/>
      <c r="N2" s="198"/>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8"/>
      <c r="AN2" s="197"/>
      <c r="AO2" s="197"/>
      <c r="AP2" s="197"/>
      <c r="AQ2" s="199"/>
      <c r="AR2" s="199"/>
      <c r="AS2" s="199"/>
      <c r="AT2" s="199"/>
      <c r="AU2" s="199"/>
      <c r="AV2" s="199"/>
      <c r="AW2" s="199"/>
      <c r="AX2" s="200"/>
      <c r="AY2" s="199"/>
      <c r="AZ2" s="199"/>
    </row>
    <row r="3" spans="1:52" ht="11.25" customHeight="1">
      <c r="A3" s="196"/>
      <c r="B3" s="201" t="s">
        <v>80</v>
      </c>
      <c r="C3" s="678" t="s">
        <v>81</v>
      </c>
      <c r="D3" s="646"/>
      <c r="E3" s="646"/>
      <c r="F3" s="646"/>
      <c r="G3" s="646"/>
      <c r="H3" s="647"/>
      <c r="I3" s="202" t="s">
        <v>82</v>
      </c>
      <c r="J3" s="673"/>
      <c r="K3" s="659"/>
      <c r="L3" s="197"/>
      <c r="M3" s="198"/>
      <c r="N3" s="198"/>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8"/>
      <c r="AN3" s="197"/>
      <c r="AO3" s="197"/>
      <c r="AP3" s="197"/>
      <c r="AQ3" s="199"/>
      <c r="AR3" s="199"/>
      <c r="AS3" s="199"/>
      <c r="AT3" s="199"/>
      <c r="AU3" s="199"/>
      <c r="AV3" s="199"/>
      <c r="AW3" s="199"/>
      <c r="AX3" s="200"/>
      <c r="AY3" s="199"/>
      <c r="AZ3" s="199"/>
    </row>
    <row r="4" spans="1:52" ht="14.25" customHeight="1">
      <c r="A4" s="196"/>
      <c r="B4" s="203" t="s">
        <v>83</v>
      </c>
      <c r="C4" s="676" t="s">
        <v>36</v>
      </c>
      <c r="D4" s="663"/>
      <c r="E4" s="663"/>
      <c r="F4" s="663"/>
      <c r="G4" s="663"/>
      <c r="H4" s="664"/>
      <c r="I4" s="204" t="s">
        <v>84</v>
      </c>
      <c r="J4" s="673"/>
      <c r="K4" s="659"/>
      <c r="L4" s="197"/>
      <c r="M4" s="198"/>
      <c r="N4" s="198"/>
      <c r="O4" s="197"/>
      <c r="P4" s="197"/>
      <c r="Q4" s="197"/>
      <c r="R4" s="197"/>
      <c r="S4" s="197"/>
      <c r="T4" s="197"/>
      <c r="U4" s="197"/>
      <c r="V4" s="197"/>
      <c r="W4" s="197"/>
      <c r="X4" s="197"/>
      <c r="Y4" s="197"/>
      <c r="Z4" s="197"/>
      <c r="AA4" s="197"/>
      <c r="AB4" s="197"/>
      <c r="AC4" s="197"/>
      <c r="AD4" s="197"/>
      <c r="AE4" s="197"/>
      <c r="AF4" s="197"/>
      <c r="AG4" s="197"/>
      <c r="AH4" s="197"/>
      <c r="AI4" s="197"/>
      <c r="AJ4" s="197"/>
      <c r="AK4" s="197"/>
      <c r="AL4" s="197"/>
      <c r="AM4" s="198"/>
      <c r="AN4" s="197"/>
      <c r="AO4" s="197"/>
      <c r="AP4" s="197"/>
      <c r="AQ4" s="199"/>
      <c r="AR4" s="199"/>
      <c r="AS4" s="199"/>
      <c r="AT4" s="199"/>
      <c r="AU4" s="199"/>
      <c r="AV4" s="199"/>
      <c r="AW4" s="199"/>
      <c r="AX4" s="200"/>
      <c r="AY4" s="199"/>
      <c r="AZ4" s="199"/>
    </row>
    <row r="5" spans="1:52" ht="64.5" customHeight="1">
      <c r="A5" s="196"/>
      <c r="B5" s="205" t="s">
        <v>52</v>
      </c>
      <c r="C5" s="206" t="s">
        <v>53</v>
      </c>
      <c r="D5" s="205" t="s">
        <v>85</v>
      </c>
      <c r="E5" s="684" t="s">
        <v>835</v>
      </c>
      <c r="F5" s="605"/>
      <c r="G5" s="606"/>
      <c r="H5" s="208" t="s">
        <v>87</v>
      </c>
      <c r="I5" s="684" t="s">
        <v>836</v>
      </c>
      <c r="J5" s="605"/>
      <c r="K5" s="605"/>
      <c r="L5" s="605"/>
      <c r="M5" s="605"/>
      <c r="N5" s="606"/>
      <c r="O5" s="685" t="s">
        <v>8</v>
      </c>
      <c r="P5" s="606"/>
      <c r="Q5" s="686">
        <v>46273</v>
      </c>
      <c r="R5" s="606"/>
      <c r="S5" s="209"/>
      <c r="T5" s="209"/>
      <c r="U5" s="674"/>
      <c r="V5" s="673"/>
      <c r="W5" s="681"/>
      <c r="X5" s="673"/>
      <c r="Y5" s="210"/>
      <c r="Z5" s="210"/>
      <c r="AA5" s="210"/>
      <c r="AB5" s="210"/>
      <c r="AC5" s="210"/>
      <c r="AD5" s="210"/>
      <c r="AE5" s="210"/>
      <c r="AF5" s="210"/>
      <c r="AG5" s="210"/>
      <c r="AH5" s="210"/>
      <c r="AI5" s="211"/>
      <c r="AJ5" s="211"/>
      <c r="AK5" s="210"/>
      <c r="AL5" s="210"/>
      <c r="AM5" s="210"/>
      <c r="AN5" s="211"/>
      <c r="AO5" s="211"/>
      <c r="AP5" s="210"/>
      <c r="AQ5" s="199"/>
      <c r="AR5" s="199"/>
      <c r="AS5" s="199"/>
      <c r="AT5" s="199"/>
      <c r="AU5" s="199"/>
      <c r="AV5" s="199"/>
      <c r="AW5" s="199"/>
      <c r="AX5" s="200"/>
      <c r="AY5" s="199"/>
      <c r="AZ5" s="199"/>
    </row>
    <row r="6" spans="1:52" ht="5.25" customHeight="1">
      <c r="A6" s="196"/>
      <c r="B6" s="212"/>
      <c r="C6" s="210"/>
      <c r="D6" s="212"/>
      <c r="E6" s="212"/>
      <c r="F6" s="212"/>
      <c r="G6" s="211"/>
      <c r="H6" s="211"/>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1"/>
      <c r="AJ6" s="211"/>
      <c r="AK6" s="210"/>
      <c r="AL6" s="210"/>
      <c r="AM6" s="210"/>
      <c r="AN6" s="211"/>
      <c r="AO6" s="211"/>
      <c r="AP6" s="210"/>
      <c r="AQ6" s="199"/>
      <c r="AR6" s="199"/>
      <c r="AS6" s="199"/>
      <c r="AT6" s="199"/>
      <c r="AU6" s="199"/>
      <c r="AV6" s="199"/>
      <c r="AW6" s="199"/>
      <c r="AX6" s="200"/>
      <c r="AY6" s="199"/>
      <c r="AZ6" s="199"/>
    </row>
    <row r="7" spans="1:52" ht="23.25" customHeight="1">
      <c r="A7" s="198">
        <f>COUNTA(C9:C13)</f>
        <v>5</v>
      </c>
      <c r="B7" s="679" t="s">
        <v>89</v>
      </c>
      <c r="C7" s="615"/>
      <c r="D7" s="615"/>
      <c r="E7" s="615"/>
      <c r="F7" s="615"/>
      <c r="G7" s="615"/>
      <c r="H7" s="615"/>
      <c r="I7" s="214"/>
      <c r="J7" s="682" t="s">
        <v>90</v>
      </c>
      <c r="K7" s="615"/>
      <c r="L7" s="615"/>
      <c r="M7" s="615"/>
      <c r="N7" s="615"/>
      <c r="O7" s="615"/>
      <c r="P7" s="615"/>
      <c r="Q7" s="615"/>
      <c r="R7" s="615"/>
      <c r="S7" s="615"/>
      <c r="T7" s="615"/>
      <c r="U7" s="615"/>
      <c r="V7" s="615"/>
      <c r="W7" s="615"/>
      <c r="X7" s="615"/>
      <c r="Y7" s="615"/>
      <c r="Z7" s="615"/>
      <c r="AA7" s="615"/>
      <c r="AB7" s="616"/>
      <c r="AC7" s="683" t="s">
        <v>91</v>
      </c>
      <c r="AD7" s="615"/>
      <c r="AE7" s="615"/>
      <c r="AF7" s="615"/>
      <c r="AG7" s="615"/>
      <c r="AH7" s="616"/>
      <c r="AI7" s="677" t="s">
        <v>92</v>
      </c>
      <c r="AJ7" s="615"/>
      <c r="AK7" s="615"/>
      <c r="AL7" s="616"/>
      <c r="AM7" s="213"/>
      <c r="AN7" s="215" t="s">
        <v>93</v>
      </c>
      <c r="AO7" s="216"/>
      <c r="AP7" s="216"/>
      <c r="AQ7" s="196"/>
      <c r="AR7" s="196"/>
      <c r="AS7" s="196"/>
      <c r="AT7" s="196"/>
      <c r="AU7" s="196"/>
      <c r="AV7" s="196"/>
      <c r="AW7" s="196"/>
      <c r="AX7" s="217">
        <f>SUM(AX9:AX13)</f>
        <v>0.5</v>
      </c>
      <c r="AY7" s="196"/>
      <c r="AZ7" s="196"/>
    </row>
    <row r="8" spans="1:52" ht="74.25" customHeight="1">
      <c r="A8" s="218" t="s">
        <v>94</v>
      </c>
      <c r="B8" s="219" t="s">
        <v>95</v>
      </c>
      <c r="C8" s="219" t="s">
        <v>96</v>
      </c>
      <c r="D8" s="220" t="s">
        <v>97</v>
      </c>
      <c r="E8" s="220" t="s">
        <v>98</v>
      </c>
      <c r="F8" s="220" t="s">
        <v>99</v>
      </c>
      <c r="G8" s="220" t="s">
        <v>100</v>
      </c>
      <c r="H8" s="220" t="s">
        <v>101</v>
      </c>
      <c r="I8" s="219" t="s">
        <v>102</v>
      </c>
      <c r="J8" s="221" t="s">
        <v>103</v>
      </c>
      <c r="K8" s="221" t="s">
        <v>104</v>
      </c>
      <c r="L8" s="221" t="s">
        <v>105</v>
      </c>
      <c r="M8" s="221" t="s">
        <v>106</v>
      </c>
      <c r="N8" s="221" t="s">
        <v>107</v>
      </c>
      <c r="O8" s="221" t="s">
        <v>108</v>
      </c>
      <c r="P8" s="221" t="s">
        <v>109</v>
      </c>
      <c r="Q8" s="221" t="s">
        <v>110</v>
      </c>
      <c r="R8" s="221" t="s">
        <v>111</v>
      </c>
      <c r="S8" s="221" t="s">
        <v>112</v>
      </c>
      <c r="T8" s="221" t="s">
        <v>113</v>
      </c>
      <c r="U8" s="221" t="s">
        <v>114</v>
      </c>
      <c r="V8" s="221" t="s">
        <v>115</v>
      </c>
      <c r="W8" s="221" t="s">
        <v>116</v>
      </c>
      <c r="X8" s="221" t="s">
        <v>117</v>
      </c>
      <c r="Y8" s="221" t="s">
        <v>118</v>
      </c>
      <c r="Z8" s="221" t="s">
        <v>119</v>
      </c>
      <c r="AA8" s="221" t="s">
        <v>120</v>
      </c>
      <c r="AB8" s="221" t="s">
        <v>121</v>
      </c>
      <c r="AC8" s="219" t="s">
        <v>122</v>
      </c>
      <c r="AD8" s="219" t="s">
        <v>123</v>
      </c>
      <c r="AE8" s="219" t="s">
        <v>124</v>
      </c>
      <c r="AF8" s="219" t="s">
        <v>125</v>
      </c>
      <c r="AG8" s="219" t="s">
        <v>126</v>
      </c>
      <c r="AH8" s="219" t="s">
        <v>126</v>
      </c>
      <c r="AI8" s="220" t="s">
        <v>128</v>
      </c>
      <c r="AJ8" s="220" t="s">
        <v>129</v>
      </c>
      <c r="AK8" s="220" t="s">
        <v>130</v>
      </c>
      <c r="AL8" s="220" t="s">
        <v>131</v>
      </c>
      <c r="AM8" s="222" t="s">
        <v>132</v>
      </c>
      <c r="AN8" s="222" t="s">
        <v>133</v>
      </c>
      <c r="AO8" s="222" t="s">
        <v>134</v>
      </c>
      <c r="AP8" s="222" t="s">
        <v>135</v>
      </c>
      <c r="AQ8" s="219" t="s">
        <v>179</v>
      </c>
      <c r="AR8" s="219" t="s">
        <v>180</v>
      </c>
      <c r="AS8" s="219" t="s">
        <v>181</v>
      </c>
      <c r="AT8" s="219" t="s">
        <v>182</v>
      </c>
      <c r="AU8" s="219" t="s">
        <v>183</v>
      </c>
      <c r="AV8" s="219" t="s">
        <v>184</v>
      </c>
      <c r="AW8" s="220" t="s">
        <v>185</v>
      </c>
      <c r="AX8" s="223" t="s">
        <v>837</v>
      </c>
      <c r="AY8" s="224" t="s">
        <v>838</v>
      </c>
      <c r="AZ8" s="225" t="s">
        <v>188</v>
      </c>
    </row>
    <row r="9" spans="1:52" ht="267" customHeight="1">
      <c r="A9" s="226">
        <v>1</v>
      </c>
      <c r="B9" s="226" t="s">
        <v>77</v>
      </c>
      <c r="C9" s="226" t="s">
        <v>78</v>
      </c>
      <c r="D9" s="227" t="s">
        <v>280</v>
      </c>
      <c r="E9" s="226" t="s">
        <v>328</v>
      </c>
      <c r="F9" s="207" t="s">
        <v>839</v>
      </c>
      <c r="G9" s="226" t="s">
        <v>401</v>
      </c>
      <c r="H9" s="226" t="s">
        <v>438</v>
      </c>
      <c r="I9" s="227" t="s">
        <v>315</v>
      </c>
      <c r="J9" s="227" t="s">
        <v>286</v>
      </c>
      <c r="K9" s="227" t="s">
        <v>286</v>
      </c>
      <c r="L9" s="227" t="s">
        <v>286</v>
      </c>
      <c r="M9" s="227" t="s">
        <v>286</v>
      </c>
      <c r="N9" s="227" t="s">
        <v>69</v>
      </c>
      <c r="O9" s="227" t="s">
        <v>69</v>
      </c>
      <c r="P9" s="227" t="s">
        <v>286</v>
      </c>
      <c r="Q9" s="227" t="s">
        <v>286</v>
      </c>
      <c r="R9" s="227" t="s">
        <v>286</v>
      </c>
      <c r="S9" s="227" t="s">
        <v>69</v>
      </c>
      <c r="T9" s="227" t="s">
        <v>69</v>
      </c>
      <c r="U9" s="227" t="s">
        <v>69</v>
      </c>
      <c r="V9" s="227" t="s">
        <v>286</v>
      </c>
      <c r="W9" s="227" t="s">
        <v>69</v>
      </c>
      <c r="X9" s="227" t="s">
        <v>69</v>
      </c>
      <c r="Y9" s="227" t="s">
        <v>286</v>
      </c>
      <c r="Z9" s="227" t="s">
        <v>69</v>
      </c>
      <c r="AA9" s="227" t="s">
        <v>286</v>
      </c>
      <c r="AB9" s="227" t="s">
        <v>69</v>
      </c>
      <c r="AC9" s="228" t="str">
        <f>I9</f>
        <v>2 - Baja</v>
      </c>
      <c r="AD9" s="229">
        <f>IF(AC9="1 - Muy Baja",0.2,IF(AC9="2 - Baja",0.4,IF(AC9="3 - Media",0.6,IF(AC9="4 - Alta",0.8,""))))</f>
        <v>0.4</v>
      </c>
      <c r="AE9" s="230" t="str">
        <f>IF(AF9&lt;=0.2,"1 - Muy Baja",
   IF(A1&lt;=0.4,"2 - Baja",
      IF(A1&lt;=0.6,"3 - Media",
         IF(A1&lt;=0.8,"4 - Alta","Fuera de rango")
      )
   )
)</f>
        <v>2 - Baja</v>
      </c>
      <c r="AF9" s="229">
        <f>COUNTIF(J9:AB9,"SI")/COUNTA(J9:AB9)</f>
        <v>0.47368421052631576</v>
      </c>
      <c r="AG9" s="231">
        <f>AF9*AD9</f>
        <v>0.18947368421052632</v>
      </c>
      <c r="AH9" s="232" t="str">
        <f>_xlfn.LET(_xlpm.P,IF(AD9&lt;=20%,1,IF(AD9&lt;=40%,2,IF(AD9&lt;=60%,3,IF(AD9&lt;=80%,4,5)))),_xlpm.I,IF(AF9&lt;=20%,1,IF(AF9&lt;=40%,2,IF(AF9&lt;=60%,3,IF(AF9&lt;=80%,4,5)))),_xlpm.S,_xlpm.P*_xlpm.I,CHOOSE(1+(_xlpm.S&gt;4)+(_xlpm.S&gt;9)+(_xlpm.S&gt;16), "BAJO", "MODERADO", "ALTO", "EXTREMO"))</f>
        <v>MODERADO</v>
      </c>
      <c r="AI9" s="233" t="s">
        <v>840</v>
      </c>
      <c r="AJ9" s="234" t="s">
        <v>841</v>
      </c>
      <c r="AK9" s="234" t="s">
        <v>842</v>
      </c>
      <c r="AL9" s="234" t="s">
        <v>843</v>
      </c>
      <c r="AM9" s="207" t="s">
        <v>291</v>
      </c>
      <c r="AN9" s="226" t="s">
        <v>292</v>
      </c>
      <c r="AO9" s="226" t="s">
        <v>293</v>
      </c>
      <c r="AP9" s="207" t="s">
        <v>294</v>
      </c>
      <c r="AQ9" s="230">
        <f>AD9*(1-(IF(AN9="Automático",0.25,0.15)+IF(AO9="Preventivo",0.25,IF(AO9="Detectivo",0.15,0.1))))</f>
        <v>0.24</v>
      </c>
      <c r="AR9" s="229">
        <v>0.09</v>
      </c>
      <c r="AS9" s="228">
        <f>AF9*(1-(IF(AN9="Automático",0.25,0.15)+IF(AO9="Preventivo",0.25,IF(AO9="Detectivo",0.15,0.1))))</f>
        <v>0.28421052631578947</v>
      </c>
      <c r="AT9" s="229">
        <v>7.0000000000000007E-2</v>
      </c>
      <c r="AU9" s="230" t="str">
        <f>IF(AV9&lt;=20%,"BAJO",
   IF(AV9&lt;=40%,"MODERADO",
      IF(AV9&lt;=60%,"ALTO",
         "EXTREMO"
      )
   )
)</f>
        <v>BAJO</v>
      </c>
      <c r="AV9" s="229">
        <f>AS9*AQ9</f>
        <v>6.8210526315789471E-2</v>
      </c>
      <c r="AW9" s="235" t="s">
        <v>844</v>
      </c>
      <c r="AX9" s="236">
        <f>IF(AU9="BAJO",0.1,IF(AU9="MODERADO",3,5))</f>
        <v>0.1</v>
      </c>
      <c r="AY9" s="47" t="s">
        <v>845</v>
      </c>
      <c r="AZ9" s="4" t="s">
        <v>846</v>
      </c>
    </row>
    <row r="10" spans="1:52" ht="172.5" customHeight="1">
      <c r="A10" s="226">
        <v>2</v>
      </c>
      <c r="B10" s="226" t="s">
        <v>77</v>
      </c>
      <c r="C10" s="226" t="s">
        <v>847</v>
      </c>
      <c r="D10" s="227" t="s">
        <v>280</v>
      </c>
      <c r="E10" s="226" t="s">
        <v>328</v>
      </c>
      <c r="F10" s="226" t="s">
        <v>839</v>
      </c>
      <c r="G10" s="226" t="s">
        <v>342</v>
      </c>
      <c r="H10" s="226" t="s">
        <v>438</v>
      </c>
      <c r="I10" s="227" t="s">
        <v>298</v>
      </c>
      <c r="J10" s="227" t="s">
        <v>286</v>
      </c>
      <c r="K10" s="227" t="s">
        <v>286</v>
      </c>
      <c r="L10" s="227" t="s">
        <v>286</v>
      </c>
      <c r="M10" s="227" t="s">
        <v>286</v>
      </c>
      <c r="N10" s="227" t="s">
        <v>69</v>
      </c>
      <c r="O10" s="227" t="s">
        <v>69</v>
      </c>
      <c r="P10" s="227" t="s">
        <v>69</v>
      </c>
      <c r="Q10" s="227" t="s">
        <v>286</v>
      </c>
      <c r="R10" s="227" t="s">
        <v>286</v>
      </c>
      <c r="S10" s="227" t="s">
        <v>69</v>
      </c>
      <c r="T10" s="227" t="s">
        <v>69</v>
      </c>
      <c r="U10" s="227" t="s">
        <v>69</v>
      </c>
      <c r="V10" s="227" t="s">
        <v>69</v>
      </c>
      <c r="W10" s="227" t="s">
        <v>69</v>
      </c>
      <c r="X10" s="227" t="s">
        <v>69</v>
      </c>
      <c r="Y10" s="227" t="s">
        <v>286</v>
      </c>
      <c r="Z10" s="227" t="s">
        <v>286</v>
      </c>
      <c r="AA10" s="227" t="s">
        <v>286</v>
      </c>
      <c r="AB10" s="227" t="s">
        <v>286</v>
      </c>
      <c r="AC10" s="228" t="str">
        <f>I10</f>
        <v>1 - Muy Baja</v>
      </c>
      <c r="AD10" s="229">
        <f>IF(AC10="1 - Muy Baja",0.2,IF(AC10="2 - Baja",0.4,IF(AC10="3 - Media",0.6,IF(AC10="4 - Alta",0.8,""))))</f>
        <v>0.2</v>
      </c>
      <c r="AE10" s="230" t="str">
        <f>IF(AF10&lt;=0.2,"1 - Muy Baja",
   IF(A2&lt;=0.4,"2 - Baja",
      IF(A2&lt;=0.6,"3 - Media",
         IF(A2&lt;=0.8,"4 - Alta","Fuera de rango")
      )
   )
)</f>
        <v>2 - Baja</v>
      </c>
      <c r="AF10" s="229">
        <f>COUNTIF(J10:AB10,"SI")/COUNTA(J10:AB10)</f>
        <v>0.47368421052631576</v>
      </c>
      <c r="AG10" s="231">
        <f>AF10*AD10</f>
        <v>9.4736842105263161E-2</v>
      </c>
      <c r="AH10" s="232" t="str">
        <f>_xlfn.LET(_xlpm.P,IF(AD10&lt;=20%,1,IF(AD10&lt;=40%,2,IF(AD10&lt;=60%,3,IF(AD10&lt;=80%,4,5)))),_xlpm.I,IF(AF10&lt;=20%,1,IF(AF10&lt;=40%,2,IF(AF10&lt;=60%,3,IF(AF10&lt;=80%,4,5)))),_xlpm.S,_xlpm.P*_xlpm.I,CHOOSE(1+(_xlpm.S&gt;4)+(_xlpm.S&gt;9)+(_xlpm.S&gt;16), "BAJO", "MODERADO", "ALTO", "EXTREMO"))</f>
        <v>BAJO</v>
      </c>
      <c r="AI10" s="234" t="s">
        <v>840</v>
      </c>
      <c r="AJ10" s="234" t="s">
        <v>841</v>
      </c>
      <c r="AK10" s="234" t="s">
        <v>842</v>
      </c>
      <c r="AL10" s="234" t="s">
        <v>843</v>
      </c>
      <c r="AM10" s="226" t="s">
        <v>291</v>
      </c>
      <c r="AN10" s="226" t="s">
        <v>292</v>
      </c>
      <c r="AO10" s="226" t="s">
        <v>293</v>
      </c>
      <c r="AP10" s="226" t="s">
        <v>294</v>
      </c>
      <c r="AQ10" s="230">
        <f>AD10*(1-(IF(AN10="Automático",0.25,0.15)+IF(AO10="Preventivo",0.25,IF(AO10="Detectivo",0.15,0.1))))</f>
        <v>0.12</v>
      </c>
      <c r="AR10" s="231">
        <v>0.06</v>
      </c>
      <c r="AS10" s="228">
        <f>AF10*(1-(IF(AN10="Automático",0.25,0.15)+IF(AO10="Preventivo",0.25,IF(AO10="Detectivo",0.15,0.1))))</f>
        <v>0.28421052631578947</v>
      </c>
      <c r="AT10" s="231">
        <v>0.04</v>
      </c>
      <c r="AU10" s="230" t="str">
        <f>IF(AV10&lt;=20%,"BAJO",
   IF(AV10&lt;=40%,"MODERADO",
      IF(AV10&lt;=60%,"ALTO",
         "EXTREMO"
      )
   )
)</f>
        <v>BAJO</v>
      </c>
      <c r="AV10" s="229">
        <f>AS10*AQ10</f>
        <v>3.4105263157894736E-2</v>
      </c>
      <c r="AW10" s="237" t="s">
        <v>848</v>
      </c>
      <c r="AX10" s="236">
        <f>IF(AU10="BAJO",0.1,IF(AU10="MODERADO",3,5))</f>
        <v>0.1</v>
      </c>
      <c r="AY10" s="47" t="s">
        <v>849</v>
      </c>
      <c r="AZ10" s="4" t="s">
        <v>846</v>
      </c>
    </row>
    <row r="11" spans="1:52" ht="217.5" customHeight="1">
      <c r="A11" s="226">
        <v>3</v>
      </c>
      <c r="B11" s="226" t="s">
        <v>77</v>
      </c>
      <c r="C11" s="226" t="s">
        <v>850</v>
      </c>
      <c r="D11" s="227" t="s">
        <v>280</v>
      </c>
      <c r="E11" s="226" t="s">
        <v>328</v>
      </c>
      <c r="F11" s="207" t="s">
        <v>839</v>
      </c>
      <c r="G11" s="226" t="s">
        <v>851</v>
      </c>
      <c r="H11" s="226" t="s">
        <v>438</v>
      </c>
      <c r="I11" s="227" t="s">
        <v>298</v>
      </c>
      <c r="J11" s="227" t="s">
        <v>286</v>
      </c>
      <c r="K11" s="227" t="s">
        <v>286</v>
      </c>
      <c r="L11" s="227" t="s">
        <v>286</v>
      </c>
      <c r="M11" s="227" t="s">
        <v>286</v>
      </c>
      <c r="N11" s="227" t="s">
        <v>69</v>
      </c>
      <c r="O11" s="227" t="s">
        <v>69</v>
      </c>
      <c r="P11" s="227" t="s">
        <v>69</v>
      </c>
      <c r="Q11" s="227" t="s">
        <v>286</v>
      </c>
      <c r="R11" s="227" t="s">
        <v>286</v>
      </c>
      <c r="S11" s="227" t="s">
        <v>69</v>
      </c>
      <c r="T11" s="227" t="s">
        <v>69</v>
      </c>
      <c r="U11" s="227" t="s">
        <v>69</v>
      </c>
      <c r="V11" s="227" t="s">
        <v>69</v>
      </c>
      <c r="W11" s="227" t="s">
        <v>69</v>
      </c>
      <c r="X11" s="227" t="s">
        <v>69</v>
      </c>
      <c r="Y11" s="227" t="s">
        <v>286</v>
      </c>
      <c r="Z11" s="227" t="s">
        <v>286</v>
      </c>
      <c r="AA11" s="227" t="s">
        <v>286</v>
      </c>
      <c r="AB11" s="227" t="s">
        <v>286</v>
      </c>
      <c r="AC11" s="228" t="str">
        <f>I11</f>
        <v>1 - Muy Baja</v>
      </c>
      <c r="AD11" s="229">
        <f>IF(AC11="1 - Muy Baja",0.2,IF(AC11="2 - Baja",0.4,IF(AC11="3 - Media",0.6,IF(AC11="4 - Alta",0.8,""))))</f>
        <v>0.2</v>
      </c>
      <c r="AE11" s="230" t="str">
        <f>IF(AF11&lt;=0.2,"1 - Muy Baja",
IF(A3&lt;=0.4,"2 - Baja",
IF(A3&lt;=0.6,"3 - Media",
IF(A3&lt;=0.8,"4 - Alta","Fuera de rango")
)
)
)</f>
        <v>2 - Baja</v>
      </c>
      <c r="AF11" s="229">
        <f>COUNTIF(J11:AB11,"SI")/COUNTA(J11:AB11)</f>
        <v>0.47368421052631576</v>
      </c>
      <c r="AG11" s="231">
        <f>AF11*AD11</f>
        <v>9.4736842105263161E-2</v>
      </c>
      <c r="AH11" s="232" t="str">
        <f>_xlfn.LET(_xlpm.P,IF(AD11&lt;=20%,1,IF(AD11&lt;=40%,2,IF(AD11&lt;=60%,3,IF(AD11&lt;=80%,4,5)))),_xlpm.I,IF(AF11&lt;=20%,1,IF(AF11&lt;=40%,2,IF(AF11&lt;=60%,3,IF(AF11&lt;=80%,4,5)))),_xlpm.S,_xlpm.P*_xlpm.I,CHOOSE(1+(_xlpm.S&gt;4)+(_xlpm.S&gt;9)+(_xlpm.S&gt;16), "BAJO", "MODERADO", "ALTO", "EXTREMO"))</f>
        <v>BAJO</v>
      </c>
      <c r="AI11" s="234" t="s">
        <v>840</v>
      </c>
      <c r="AJ11" s="234" t="s">
        <v>841</v>
      </c>
      <c r="AK11" s="234" t="s">
        <v>842</v>
      </c>
      <c r="AL11" s="234" t="s">
        <v>843</v>
      </c>
      <c r="AM11" s="207" t="s">
        <v>291</v>
      </c>
      <c r="AN11" s="226" t="s">
        <v>292</v>
      </c>
      <c r="AO11" s="226" t="s">
        <v>293</v>
      </c>
      <c r="AP11" s="207" t="s">
        <v>294</v>
      </c>
      <c r="AQ11" s="230">
        <f>AD11*(1-(IF(AN11="Automático",0.25,0.15)+IF(AO11="Preventivo",0.25,IF(AO11="Detectivo",0.15,0.1))))</f>
        <v>0.12</v>
      </c>
      <c r="AR11" s="229">
        <v>0.03</v>
      </c>
      <c r="AS11" s="228">
        <f>AF11*(1-(IF(AN11="Automático",0.25,0.15)+IF(AO11="Preventivo",0.25,IF(AO11="Detectivo",0.15,0.1))))</f>
        <v>0.28421052631578947</v>
      </c>
      <c r="AT11" s="229">
        <v>0.01</v>
      </c>
      <c r="AU11" s="230" t="str">
        <f>IF(AV11&lt;=20%,"BAJO",
IF(AV11&lt;=40%,"MODERADO",
IF(AV11&lt;=60%,"ALTO",
"EXTREMO"
)
)
)</f>
        <v>BAJO</v>
      </c>
      <c r="AV11" s="229">
        <f>AS11*AQ11</f>
        <v>3.4105263157894736E-2</v>
      </c>
      <c r="AW11" s="235" t="s">
        <v>848</v>
      </c>
      <c r="AX11" s="236">
        <f>IF(AU11="BAJO",0.1,IF(AU11="MODERADO",3,5))</f>
        <v>0.1</v>
      </c>
      <c r="AY11" s="47" t="s">
        <v>852</v>
      </c>
      <c r="AZ11" s="4" t="s">
        <v>846</v>
      </c>
    </row>
    <row r="12" spans="1:52" ht="187.5" customHeight="1">
      <c r="A12" s="226">
        <v>4</v>
      </c>
      <c r="B12" s="226" t="s">
        <v>77</v>
      </c>
      <c r="C12" s="226" t="s">
        <v>853</v>
      </c>
      <c r="D12" s="227" t="s">
        <v>280</v>
      </c>
      <c r="E12" s="226" t="s">
        <v>328</v>
      </c>
      <c r="F12" s="207" t="s">
        <v>839</v>
      </c>
      <c r="G12" s="226" t="s">
        <v>342</v>
      </c>
      <c r="H12" s="226" t="s">
        <v>438</v>
      </c>
      <c r="I12" s="227" t="s">
        <v>315</v>
      </c>
      <c r="J12" s="227" t="s">
        <v>286</v>
      </c>
      <c r="K12" s="227" t="s">
        <v>286</v>
      </c>
      <c r="L12" s="227" t="s">
        <v>286</v>
      </c>
      <c r="M12" s="227" t="s">
        <v>286</v>
      </c>
      <c r="N12" s="227" t="s">
        <v>69</v>
      </c>
      <c r="O12" s="227" t="s">
        <v>69</v>
      </c>
      <c r="P12" s="227" t="s">
        <v>69</v>
      </c>
      <c r="Q12" s="227" t="s">
        <v>286</v>
      </c>
      <c r="R12" s="227" t="s">
        <v>286</v>
      </c>
      <c r="S12" s="227" t="s">
        <v>69</v>
      </c>
      <c r="T12" s="227" t="s">
        <v>69</v>
      </c>
      <c r="U12" s="227" t="s">
        <v>69</v>
      </c>
      <c r="V12" s="227" t="s">
        <v>69</v>
      </c>
      <c r="W12" s="227" t="s">
        <v>69</v>
      </c>
      <c r="X12" s="227" t="s">
        <v>69</v>
      </c>
      <c r="Y12" s="227" t="s">
        <v>286</v>
      </c>
      <c r="Z12" s="227" t="s">
        <v>286</v>
      </c>
      <c r="AA12" s="227" t="s">
        <v>286</v>
      </c>
      <c r="AB12" s="227" t="s">
        <v>286</v>
      </c>
      <c r="AC12" s="228" t="str">
        <f>I12</f>
        <v>2 - Baja</v>
      </c>
      <c r="AD12" s="229">
        <f>IF(AC12="1 - Muy Baja",0.2,IF(AC12="2 - Baja",0.4,IF(AC12="3 - Media",0.6,IF(AC12="4 - Alta",0.8,""))))</f>
        <v>0.4</v>
      </c>
      <c r="AE12" s="230" t="str">
        <f>IF(AF12&lt;=0.2,"1 - Muy Baja",
IF(A4&lt;=0.4,"2 - Baja",
IF(A4&lt;=0.6,"3 - Media",
IF(A4&lt;=0.8,"4 - Alta","Fuera de rango")
)
)
)</f>
        <v>2 - Baja</v>
      </c>
      <c r="AF12" s="229">
        <f>COUNTIF(J12:AB12,"SI")/COUNTA(J12:AB12)</f>
        <v>0.47368421052631576</v>
      </c>
      <c r="AG12" s="231">
        <f>AF12*AD12</f>
        <v>0.18947368421052632</v>
      </c>
      <c r="AH12" s="232" t="str">
        <f>_xlfn.LET(_xlpm.P,IF(AD12&lt;=20%,1,IF(AD12&lt;=40%,2,IF(AD12&lt;=60%,3,IF(AD12&lt;=80%,4,5)))),_xlpm.I,IF(AF12&lt;=20%,1,IF(AF12&lt;=40%,2,IF(AF12&lt;=60%,3,IF(AF12&lt;=80%,4,5)))),_xlpm.S,_xlpm.P*_xlpm.I,CHOOSE(1+(_xlpm.S&gt;4)+(_xlpm.S&gt;9)+(_xlpm.S&gt;16), "BAJO", "MODERADO", "ALTO", "EXTREMO"))</f>
        <v>MODERADO</v>
      </c>
      <c r="AI12" s="234" t="s">
        <v>854</v>
      </c>
      <c r="AJ12" s="234" t="s">
        <v>841</v>
      </c>
      <c r="AK12" s="234" t="s">
        <v>842</v>
      </c>
      <c r="AL12" s="234" t="s">
        <v>843</v>
      </c>
      <c r="AM12" s="207" t="s">
        <v>291</v>
      </c>
      <c r="AN12" s="226" t="s">
        <v>292</v>
      </c>
      <c r="AO12" s="226" t="s">
        <v>293</v>
      </c>
      <c r="AP12" s="207" t="s">
        <v>294</v>
      </c>
      <c r="AQ12" s="230">
        <f>AD12*(1-(IF(AN12="Automático",0.25,0.15)+IF(AO12="Preventivo",0.25,IF(AO12="Detectivo",0.15,0.1))))</f>
        <v>0.24</v>
      </c>
      <c r="AR12" s="229">
        <v>0.2</v>
      </c>
      <c r="AS12" s="228">
        <f>AF12*(1-(IF(AN12="Automático",0.25,0.15)+IF(AO12="Preventivo",0.25,IF(AO12="Detectivo",0.15,0.1))))</f>
        <v>0.28421052631578947</v>
      </c>
      <c r="AT12" s="229">
        <v>0.08</v>
      </c>
      <c r="AU12" s="230" t="str">
        <f>IF(AV12&lt;=20%,"BAJO",
IF(AV12&lt;=40%,"MODERADO",
IF(AV12&lt;=60%,"ALTO",
"EXTREMO"
)
)
)</f>
        <v>BAJO</v>
      </c>
      <c r="AV12" s="229">
        <f>AS12*AQ12</f>
        <v>6.8210526315789471E-2</v>
      </c>
      <c r="AW12" s="235" t="s">
        <v>848</v>
      </c>
      <c r="AX12" s="236">
        <f>IF(AU12="BAJO",0.1,IF(AU12="MODERADO",3,5))</f>
        <v>0.1</v>
      </c>
      <c r="AY12" s="47" t="s">
        <v>855</v>
      </c>
      <c r="AZ12" s="4" t="s">
        <v>846</v>
      </c>
    </row>
    <row r="13" spans="1:52" ht="180.75" customHeight="1">
      <c r="A13" s="226">
        <v>5</v>
      </c>
      <c r="B13" s="226" t="s">
        <v>77</v>
      </c>
      <c r="C13" s="226" t="s">
        <v>856</v>
      </c>
      <c r="D13" s="227" t="s">
        <v>280</v>
      </c>
      <c r="E13" s="226" t="s">
        <v>328</v>
      </c>
      <c r="F13" s="207" t="s">
        <v>839</v>
      </c>
      <c r="G13" s="226" t="s">
        <v>342</v>
      </c>
      <c r="H13" s="226" t="s">
        <v>438</v>
      </c>
      <c r="I13" s="238" t="s">
        <v>315</v>
      </c>
      <c r="J13" s="227" t="s">
        <v>286</v>
      </c>
      <c r="K13" s="227" t="s">
        <v>286</v>
      </c>
      <c r="L13" s="227" t="s">
        <v>286</v>
      </c>
      <c r="M13" s="227" t="s">
        <v>286</v>
      </c>
      <c r="N13" s="227" t="s">
        <v>69</v>
      </c>
      <c r="O13" s="227" t="s">
        <v>69</v>
      </c>
      <c r="P13" s="227" t="s">
        <v>69</v>
      </c>
      <c r="Q13" s="227" t="s">
        <v>286</v>
      </c>
      <c r="R13" s="227" t="s">
        <v>286</v>
      </c>
      <c r="S13" s="227" t="s">
        <v>69</v>
      </c>
      <c r="T13" s="227" t="s">
        <v>69</v>
      </c>
      <c r="U13" s="227" t="s">
        <v>69</v>
      </c>
      <c r="V13" s="227" t="s">
        <v>69</v>
      </c>
      <c r="W13" s="227" t="s">
        <v>69</v>
      </c>
      <c r="X13" s="227" t="s">
        <v>69</v>
      </c>
      <c r="Y13" s="227" t="s">
        <v>286</v>
      </c>
      <c r="Z13" s="227" t="s">
        <v>286</v>
      </c>
      <c r="AA13" s="227" t="s">
        <v>286</v>
      </c>
      <c r="AB13" s="227" t="s">
        <v>286</v>
      </c>
      <c r="AC13" s="228" t="str">
        <f>I13</f>
        <v>2 - Baja</v>
      </c>
      <c r="AD13" s="229">
        <f>IF(AC13="1 - Muy Baja",0.2,IF(AC13="2 - Baja",0.4,IF(AC13="3 - Media",0.6,IF(AC13="4 - Alta",0.8,""))))</f>
        <v>0.4</v>
      </c>
      <c r="AE13" s="230" t="str">
        <f>IF(AF13&lt;=0.2,"1 - Muy Baja",
IF(A5&lt;=0.4,"2 - Baja",
IF(A5&lt;=0.6,"3 - Media",
IF(A5&lt;=0.8,"4 - Alta","Fuera de rango")
)
)
)</f>
        <v>2 - Baja</v>
      </c>
      <c r="AF13" s="229">
        <f>COUNTIF(J13:AB13,"SI")/COUNTA(J13:AB13)</f>
        <v>0.47368421052631576</v>
      </c>
      <c r="AG13" s="231">
        <f>AF13*AD13</f>
        <v>0.18947368421052632</v>
      </c>
      <c r="AH13" s="232" t="str">
        <f>_xlfn.LET(_xlpm.P,IF(AD13&lt;=20%,1,IF(AD13&lt;=40%,2,IF(AD13&lt;=60%,3,IF(AD13&lt;=80%,4,5)))),_xlpm.I,IF(AF13&lt;=20%,1,IF(AF13&lt;=40%,2,IF(AF13&lt;=60%,3,IF(AF13&lt;=80%,4,5)))),_xlpm.S,_xlpm.P*_xlpm.I,CHOOSE(1+(_xlpm.S&gt;4)+(_xlpm.S&gt;9)+(_xlpm.S&gt;16), "BAJO", "MODERADO", "ALTO", "EXTREMO"))</f>
        <v>MODERADO</v>
      </c>
      <c r="AI13" s="234" t="s">
        <v>840</v>
      </c>
      <c r="AJ13" s="234" t="s">
        <v>841</v>
      </c>
      <c r="AK13" s="234" t="s">
        <v>842</v>
      </c>
      <c r="AL13" s="234" t="s">
        <v>843</v>
      </c>
      <c r="AM13" s="207" t="s">
        <v>291</v>
      </c>
      <c r="AN13" s="226" t="s">
        <v>292</v>
      </c>
      <c r="AO13" s="226" t="s">
        <v>293</v>
      </c>
      <c r="AP13" s="207" t="s">
        <v>294</v>
      </c>
      <c r="AQ13" s="230">
        <f>AD13*(1-(IF(AN13="Automático",0.25,0.15)+IF(AO13="Preventivo",0.25,IF(AO13="Detectivo",0.15,0.1))))</f>
        <v>0.24</v>
      </c>
      <c r="AR13" s="229">
        <v>0.15</v>
      </c>
      <c r="AS13" s="228">
        <f>AF13*(1-(IF(AN13="Automático",0.25,0.15)+IF(AO13="Preventivo",0.25,IF(AO13="Detectivo",0.15,0.1))))</f>
        <v>0.28421052631578947</v>
      </c>
      <c r="AT13" s="229">
        <v>0.12</v>
      </c>
      <c r="AU13" s="230" t="str">
        <f>IF(AV13&lt;=20%,"BAJO",
IF(AV13&lt;=40%,"MODERADO",
IF(AV13&lt;=60%,"ALTO",
"EXTREMO"
)
)
)</f>
        <v>BAJO</v>
      </c>
      <c r="AV13" s="229">
        <f>AS13*AQ13</f>
        <v>6.8210526315789471E-2</v>
      </c>
      <c r="AW13" s="235" t="s">
        <v>848</v>
      </c>
      <c r="AX13" s="236">
        <f>IF(AU13="BAJO",0.1,IF(AU13="MODERADO",3,5))</f>
        <v>0.1</v>
      </c>
      <c r="AY13" s="47" t="s">
        <v>857</v>
      </c>
      <c r="AZ13" s="4" t="s">
        <v>846</v>
      </c>
    </row>
    <row r="14" spans="1:52" ht="9.75" customHeight="1">
      <c r="A14" s="199"/>
      <c r="B14" s="199"/>
      <c r="C14" s="199"/>
      <c r="D14" s="199"/>
      <c r="E14" s="199"/>
      <c r="F14" s="239"/>
      <c r="G14" s="199"/>
      <c r="H14" s="199"/>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199"/>
      <c r="AG14" s="240"/>
      <c r="AH14" s="196"/>
      <c r="AI14" s="199"/>
      <c r="AJ14" s="199"/>
      <c r="AK14" s="241"/>
      <c r="AL14" s="241"/>
      <c r="AM14" s="241"/>
      <c r="AN14" s="199"/>
      <c r="AO14" s="199"/>
      <c r="AP14" s="241"/>
      <c r="AQ14" s="199"/>
      <c r="AR14" s="199"/>
      <c r="AS14" s="199"/>
      <c r="AT14" s="199"/>
      <c r="AU14" s="199"/>
      <c r="AV14" s="199"/>
      <c r="AW14" s="199"/>
      <c r="AX14" s="200"/>
      <c r="AY14" s="199"/>
      <c r="AZ14" s="199"/>
    </row>
    <row r="15" spans="1:52" ht="9.75" customHeight="1">
      <c r="A15" s="199"/>
      <c r="B15" s="199"/>
      <c r="C15" s="199"/>
      <c r="D15" s="199"/>
      <c r="E15" s="199"/>
      <c r="F15" s="239"/>
      <c r="G15" s="199"/>
      <c r="H15" s="199"/>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199"/>
      <c r="AG15" s="240"/>
      <c r="AH15" s="196"/>
      <c r="AI15" s="199"/>
      <c r="AJ15" s="199"/>
      <c r="AK15" s="241"/>
      <c r="AL15" s="241"/>
      <c r="AM15" s="241"/>
      <c r="AN15" s="199"/>
      <c r="AO15" s="199"/>
      <c r="AP15" s="241"/>
      <c r="AQ15" s="199"/>
      <c r="AR15" s="199"/>
      <c r="AS15" s="199"/>
      <c r="AT15" s="199"/>
      <c r="AU15" s="199"/>
      <c r="AV15" s="199"/>
      <c r="AW15" s="199"/>
      <c r="AX15" s="200"/>
      <c r="AY15" s="199"/>
      <c r="AZ15" s="199"/>
    </row>
    <row r="16" spans="1:52" ht="9.75" customHeight="1">
      <c r="A16" s="199"/>
      <c r="B16" s="199"/>
      <c r="C16" s="199"/>
      <c r="D16" s="199"/>
      <c r="E16" s="199"/>
      <c r="F16" s="239"/>
      <c r="G16" s="199"/>
      <c r="H16" s="199"/>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199"/>
      <c r="AG16" s="240"/>
      <c r="AH16" s="196"/>
      <c r="AI16" s="199"/>
      <c r="AJ16" s="199"/>
      <c r="AK16" s="241"/>
      <c r="AL16" s="241"/>
      <c r="AM16" s="241"/>
      <c r="AN16" s="199"/>
      <c r="AO16" s="199"/>
      <c r="AP16" s="241"/>
      <c r="AQ16" s="199"/>
      <c r="AR16" s="199"/>
      <c r="AS16" s="199"/>
      <c r="AT16" s="199"/>
      <c r="AU16" s="199"/>
      <c r="AV16" s="199"/>
      <c r="AW16" s="199"/>
      <c r="AX16" s="200"/>
      <c r="AY16" s="199"/>
      <c r="AZ16" s="199"/>
    </row>
    <row r="17" spans="1:52" ht="9.75" customHeight="1">
      <c r="A17" s="199"/>
      <c r="B17" s="199"/>
      <c r="C17" s="199"/>
      <c r="D17" s="199"/>
      <c r="E17" s="199"/>
      <c r="F17" s="239"/>
      <c r="G17" s="199"/>
      <c r="H17" s="199"/>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199"/>
      <c r="AG17" s="240"/>
      <c r="AH17" s="196"/>
      <c r="AI17" s="199"/>
      <c r="AJ17" s="199"/>
      <c r="AK17" s="241"/>
      <c r="AL17" s="241"/>
      <c r="AM17" s="241"/>
      <c r="AN17" s="199"/>
      <c r="AO17" s="199"/>
      <c r="AP17" s="241"/>
      <c r="AQ17" s="199"/>
      <c r="AR17" s="199"/>
      <c r="AS17" s="199"/>
      <c r="AT17" s="199"/>
      <c r="AU17" s="199"/>
      <c r="AV17" s="199"/>
      <c r="AW17" s="199"/>
      <c r="AX17" s="200"/>
      <c r="AY17" s="199"/>
      <c r="AZ17" s="199"/>
    </row>
    <row r="18" spans="1:52" ht="9.75" customHeight="1">
      <c r="A18" s="199"/>
      <c r="B18" s="199"/>
      <c r="C18" s="199"/>
      <c r="D18" s="199"/>
      <c r="E18" s="199"/>
      <c r="F18" s="239"/>
      <c r="G18" s="199"/>
      <c r="H18" s="199"/>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199"/>
      <c r="AG18" s="240"/>
      <c r="AH18" s="196"/>
      <c r="AI18" s="199"/>
      <c r="AJ18" s="199"/>
      <c r="AK18" s="241"/>
      <c r="AL18" s="241"/>
      <c r="AM18" s="241"/>
      <c r="AN18" s="199"/>
      <c r="AO18" s="199"/>
      <c r="AP18" s="241"/>
      <c r="AQ18" s="199"/>
      <c r="AR18" s="199"/>
      <c r="AS18" s="199"/>
      <c r="AT18" s="199"/>
      <c r="AU18" s="199"/>
      <c r="AV18" s="199"/>
      <c r="AW18" s="199"/>
      <c r="AX18" s="200"/>
      <c r="AY18" s="199"/>
      <c r="AZ18" s="199"/>
    </row>
    <row r="19" spans="1:52" ht="9.75" customHeight="1">
      <c r="A19" s="199"/>
      <c r="B19" s="199"/>
      <c r="C19" s="199"/>
      <c r="D19" s="199"/>
      <c r="E19" s="199"/>
      <c r="F19" s="239"/>
      <c r="G19" s="199"/>
      <c r="H19" s="199"/>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199"/>
      <c r="AG19" s="240"/>
      <c r="AH19" s="196"/>
      <c r="AI19" s="199"/>
      <c r="AJ19" s="199"/>
      <c r="AK19" s="241"/>
      <c r="AL19" s="241"/>
      <c r="AM19" s="241"/>
      <c r="AN19" s="199"/>
      <c r="AO19" s="199"/>
      <c r="AP19" s="241"/>
      <c r="AQ19" s="199"/>
      <c r="AR19" s="199"/>
      <c r="AS19" s="199"/>
      <c r="AT19" s="199"/>
      <c r="AU19" s="199"/>
      <c r="AV19" s="199"/>
      <c r="AW19" s="199"/>
      <c r="AX19" s="200"/>
      <c r="AY19" s="199"/>
      <c r="AZ19" s="199"/>
    </row>
    <row r="20" spans="1:52" ht="9.75" customHeight="1">
      <c r="A20" s="199"/>
      <c r="B20" s="199"/>
      <c r="C20" s="199"/>
      <c r="D20" s="199"/>
      <c r="E20" s="199"/>
      <c r="F20" s="239"/>
      <c r="G20" s="199"/>
      <c r="H20" s="199"/>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199"/>
      <c r="AG20" s="240"/>
      <c r="AH20" s="196"/>
      <c r="AI20" s="199"/>
      <c r="AJ20" s="199"/>
      <c r="AK20" s="241"/>
      <c r="AL20" s="241"/>
      <c r="AM20" s="241"/>
      <c r="AN20" s="199"/>
      <c r="AO20" s="199"/>
      <c r="AP20" s="241"/>
      <c r="AQ20" s="199"/>
      <c r="AR20" s="199"/>
      <c r="AS20" s="199"/>
      <c r="AT20" s="199"/>
      <c r="AU20" s="199"/>
      <c r="AV20" s="199"/>
      <c r="AW20" s="199"/>
      <c r="AX20" s="200"/>
      <c r="AY20" s="199"/>
      <c r="AZ20" s="199"/>
    </row>
    <row r="21" spans="1:52" ht="9.75" customHeight="1">
      <c r="A21" s="199"/>
      <c r="B21" s="199"/>
      <c r="C21" s="199"/>
      <c r="D21" s="199"/>
      <c r="E21" s="199"/>
      <c r="F21" s="239"/>
      <c r="G21" s="199"/>
      <c r="H21" s="199"/>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199"/>
      <c r="AG21" s="240"/>
      <c r="AH21" s="196"/>
      <c r="AI21" s="199"/>
      <c r="AJ21" s="199"/>
      <c r="AK21" s="241"/>
      <c r="AL21" s="241"/>
      <c r="AM21" s="241"/>
      <c r="AN21" s="199"/>
      <c r="AO21" s="199"/>
      <c r="AP21" s="241"/>
      <c r="AQ21" s="199"/>
      <c r="AR21" s="199"/>
      <c r="AS21" s="199"/>
      <c r="AT21" s="199"/>
      <c r="AU21" s="199"/>
      <c r="AV21" s="199"/>
      <c r="AW21" s="199"/>
      <c r="AX21" s="200"/>
      <c r="AY21" s="199"/>
      <c r="AZ21" s="199"/>
    </row>
    <row r="22" spans="1:52" ht="9.75" customHeight="1">
      <c r="A22" s="199"/>
      <c r="B22" s="199"/>
      <c r="C22" s="199"/>
      <c r="D22" s="199"/>
      <c r="E22" s="199"/>
      <c r="F22" s="239"/>
      <c r="G22" s="199"/>
      <c r="H22" s="199"/>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199"/>
      <c r="AG22" s="240"/>
      <c r="AH22" s="196"/>
      <c r="AI22" s="199"/>
      <c r="AJ22" s="199"/>
      <c r="AK22" s="241"/>
      <c r="AL22" s="241"/>
      <c r="AM22" s="241"/>
      <c r="AN22" s="199"/>
      <c r="AO22" s="199"/>
      <c r="AP22" s="241"/>
      <c r="AQ22" s="199"/>
      <c r="AR22" s="199"/>
      <c r="AS22" s="199"/>
      <c r="AT22" s="199"/>
      <c r="AU22" s="199"/>
      <c r="AV22" s="199"/>
      <c r="AW22" s="199"/>
      <c r="AX22" s="200"/>
      <c r="AY22" s="199"/>
      <c r="AZ22" s="199"/>
    </row>
    <row r="23" spans="1:52" ht="9.75" customHeight="1">
      <c r="A23" s="199"/>
      <c r="B23" s="199"/>
      <c r="C23" s="199"/>
      <c r="D23" s="199"/>
      <c r="E23" s="199"/>
      <c r="F23" s="239"/>
      <c r="G23" s="199"/>
      <c r="H23" s="199"/>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199"/>
      <c r="AG23" s="240"/>
      <c r="AH23" s="196"/>
      <c r="AI23" s="199"/>
      <c r="AJ23" s="199"/>
      <c r="AK23" s="241"/>
      <c r="AL23" s="241"/>
      <c r="AM23" s="241"/>
      <c r="AN23" s="199"/>
      <c r="AO23" s="199"/>
      <c r="AP23" s="241"/>
      <c r="AQ23" s="199"/>
      <c r="AR23" s="199"/>
      <c r="AS23" s="199"/>
      <c r="AT23" s="199"/>
      <c r="AU23" s="199"/>
      <c r="AV23" s="199"/>
      <c r="AW23" s="199"/>
      <c r="AX23" s="200"/>
      <c r="AY23" s="199"/>
      <c r="AZ23" s="199"/>
    </row>
    <row r="24" spans="1:52" ht="9.75" customHeight="1">
      <c r="A24" s="199"/>
      <c r="B24" s="199"/>
      <c r="C24" s="199"/>
      <c r="D24" s="199"/>
      <c r="E24" s="199"/>
      <c r="F24" s="239"/>
      <c r="G24" s="199"/>
      <c r="H24" s="199"/>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199"/>
      <c r="AG24" s="240"/>
      <c r="AH24" s="196"/>
      <c r="AI24" s="199"/>
      <c r="AJ24" s="199"/>
      <c r="AK24" s="241"/>
      <c r="AL24" s="241"/>
      <c r="AM24" s="241"/>
      <c r="AN24" s="199"/>
      <c r="AO24" s="199"/>
      <c r="AP24" s="241"/>
      <c r="AQ24" s="199"/>
      <c r="AR24" s="199"/>
      <c r="AS24" s="199"/>
      <c r="AT24" s="199"/>
      <c r="AU24" s="199"/>
      <c r="AV24" s="199"/>
      <c r="AW24" s="199"/>
      <c r="AX24" s="200"/>
      <c r="AY24" s="199"/>
      <c r="AZ24" s="199"/>
    </row>
    <row r="25" spans="1:52" ht="9.75" customHeight="1">
      <c r="A25" s="199"/>
      <c r="B25" s="199"/>
      <c r="C25" s="199"/>
      <c r="D25" s="199"/>
      <c r="E25" s="199"/>
      <c r="F25" s="239"/>
      <c r="G25" s="199"/>
      <c r="H25" s="199"/>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199"/>
      <c r="AG25" s="240"/>
      <c r="AH25" s="196"/>
      <c r="AI25" s="199"/>
      <c r="AJ25" s="199"/>
      <c r="AK25" s="241"/>
      <c r="AL25" s="241"/>
      <c r="AM25" s="241"/>
      <c r="AN25" s="199"/>
      <c r="AO25" s="199"/>
      <c r="AP25" s="241"/>
      <c r="AQ25" s="199"/>
      <c r="AR25" s="199"/>
      <c r="AS25" s="199"/>
      <c r="AT25" s="199"/>
      <c r="AU25" s="199"/>
      <c r="AV25" s="199"/>
      <c r="AW25" s="199"/>
      <c r="AX25" s="200"/>
      <c r="AY25" s="199"/>
      <c r="AZ25" s="199"/>
    </row>
    <row r="26" spans="1:52" ht="9.75" customHeight="1">
      <c r="A26" s="199"/>
      <c r="B26" s="199"/>
      <c r="C26" s="199"/>
      <c r="D26" s="199"/>
      <c r="E26" s="199"/>
      <c r="F26" s="239"/>
      <c r="G26" s="199"/>
      <c r="H26" s="199"/>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199"/>
      <c r="AG26" s="240"/>
      <c r="AH26" s="196"/>
      <c r="AI26" s="199"/>
      <c r="AJ26" s="199"/>
      <c r="AK26" s="241"/>
      <c r="AL26" s="241"/>
      <c r="AM26" s="241"/>
      <c r="AN26" s="199"/>
      <c r="AO26" s="199"/>
      <c r="AP26" s="241"/>
      <c r="AQ26" s="199"/>
      <c r="AR26" s="199"/>
      <c r="AS26" s="199"/>
      <c r="AT26" s="199"/>
      <c r="AU26" s="199"/>
      <c r="AV26" s="199"/>
      <c r="AW26" s="199"/>
      <c r="AX26" s="200"/>
      <c r="AY26" s="199"/>
      <c r="AZ26" s="199"/>
    </row>
    <row r="27" spans="1:52" ht="9.75" customHeight="1">
      <c r="A27" s="199"/>
      <c r="B27" s="199"/>
      <c r="C27" s="199"/>
      <c r="D27" s="199"/>
      <c r="E27" s="199"/>
      <c r="F27" s="239"/>
      <c r="G27" s="199"/>
      <c r="H27" s="199"/>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199"/>
      <c r="AG27" s="240"/>
      <c r="AH27" s="196"/>
      <c r="AI27" s="199"/>
      <c r="AJ27" s="199"/>
      <c r="AK27" s="241"/>
      <c r="AL27" s="241"/>
      <c r="AM27" s="241"/>
      <c r="AN27" s="199"/>
      <c r="AO27" s="199"/>
      <c r="AP27" s="241"/>
      <c r="AQ27" s="199"/>
      <c r="AR27" s="199"/>
      <c r="AS27" s="199"/>
      <c r="AT27" s="199"/>
      <c r="AU27" s="199"/>
      <c r="AV27" s="199"/>
      <c r="AW27" s="199"/>
      <c r="AX27" s="200"/>
      <c r="AY27" s="199"/>
      <c r="AZ27" s="199"/>
    </row>
    <row r="28" spans="1:52" ht="9.75" customHeight="1">
      <c r="A28" s="199"/>
      <c r="B28" s="199"/>
      <c r="C28" s="199"/>
      <c r="D28" s="199"/>
      <c r="E28" s="199"/>
      <c r="F28" s="239"/>
      <c r="G28" s="199"/>
      <c r="H28" s="199"/>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199"/>
      <c r="AG28" s="240"/>
      <c r="AH28" s="196"/>
      <c r="AI28" s="199"/>
      <c r="AJ28" s="199"/>
      <c r="AK28" s="241"/>
      <c r="AL28" s="241"/>
      <c r="AM28" s="241"/>
      <c r="AN28" s="199"/>
      <c r="AO28" s="199"/>
      <c r="AP28" s="241"/>
      <c r="AQ28" s="199"/>
      <c r="AR28" s="199"/>
      <c r="AS28" s="199"/>
      <c r="AT28" s="199"/>
      <c r="AU28" s="199"/>
      <c r="AV28" s="199"/>
      <c r="AW28" s="199"/>
      <c r="AX28" s="200"/>
      <c r="AY28" s="199"/>
      <c r="AZ28" s="199"/>
    </row>
    <row r="29" spans="1:52" ht="9.75" customHeight="1">
      <c r="A29" s="199"/>
      <c r="B29" s="199"/>
      <c r="C29" s="199"/>
      <c r="D29" s="199"/>
      <c r="E29" s="199"/>
      <c r="F29" s="239"/>
      <c r="G29" s="199"/>
      <c r="H29" s="199"/>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199"/>
      <c r="AG29" s="240"/>
      <c r="AH29" s="196"/>
      <c r="AI29" s="199"/>
      <c r="AJ29" s="199"/>
      <c r="AK29" s="241"/>
      <c r="AL29" s="241"/>
      <c r="AM29" s="241"/>
      <c r="AN29" s="199"/>
      <c r="AO29" s="199"/>
      <c r="AP29" s="241"/>
      <c r="AQ29" s="199"/>
      <c r="AR29" s="199"/>
      <c r="AS29" s="199"/>
      <c r="AT29" s="199"/>
      <c r="AU29" s="199"/>
      <c r="AV29" s="199"/>
      <c r="AW29" s="199"/>
      <c r="AX29" s="200"/>
      <c r="AY29" s="199"/>
      <c r="AZ29" s="199"/>
    </row>
    <row r="30" spans="1:52" ht="9.75" customHeight="1">
      <c r="A30" s="199"/>
      <c r="B30" s="199"/>
      <c r="C30" s="199"/>
      <c r="D30" s="199"/>
      <c r="E30" s="199"/>
      <c r="F30" s="239"/>
      <c r="G30" s="199"/>
      <c r="H30" s="199"/>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199"/>
      <c r="AG30" s="240"/>
      <c r="AH30" s="196"/>
      <c r="AI30" s="199"/>
      <c r="AJ30" s="199"/>
      <c r="AK30" s="241"/>
      <c r="AL30" s="241"/>
      <c r="AM30" s="241"/>
      <c r="AN30" s="199"/>
      <c r="AO30" s="199"/>
      <c r="AP30" s="241"/>
      <c r="AQ30" s="199"/>
      <c r="AR30" s="199"/>
      <c r="AS30" s="199"/>
      <c r="AT30" s="199"/>
      <c r="AU30" s="199"/>
      <c r="AV30" s="199"/>
      <c r="AW30" s="199"/>
      <c r="AX30" s="200"/>
      <c r="AY30" s="199"/>
      <c r="AZ30" s="199"/>
    </row>
    <row r="31" spans="1:52" ht="9.75" customHeight="1">
      <c r="A31" s="199"/>
      <c r="B31" s="199"/>
      <c r="C31" s="199"/>
      <c r="D31" s="199"/>
      <c r="E31" s="199"/>
      <c r="F31" s="239"/>
      <c r="G31" s="199"/>
      <c r="H31" s="199"/>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199"/>
      <c r="AG31" s="240"/>
      <c r="AH31" s="196"/>
      <c r="AI31" s="199"/>
      <c r="AJ31" s="199"/>
      <c r="AK31" s="241"/>
      <c r="AL31" s="241"/>
      <c r="AM31" s="241"/>
      <c r="AN31" s="199"/>
      <c r="AO31" s="199"/>
      <c r="AP31" s="241"/>
      <c r="AQ31" s="199"/>
      <c r="AR31" s="199"/>
      <c r="AS31" s="199"/>
      <c r="AT31" s="199"/>
      <c r="AU31" s="199"/>
      <c r="AV31" s="199"/>
      <c r="AW31" s="199"/>
      <c r="AX31" s="200"/>
      <c r="AY31" s="199"/>
      <c r="AZ31" s="199"/>
    </row>
    <row r="32" spans="1:52" ht="9.75" customHeight="1">
      <c r="A32" s="199"/>
      <c r="B32" s="199"/>
      <c r="C32" s="199"/>
      <c r="D32" s="199"/>
      <c r="E32" s="199"/>
      <c r="F32" s="239"/>
      <c r="G32" s="199"/>
      <c r="H32" s="199"/>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199"/>
      <c r="AG32" s="240"/>
      <c r="AH32" s="196"/>
      <c r="AI32" s="199"/>
      <c r="AJ32" s="199"/>
      <c r="AK32" s="241"/>
      <c r="AL32" s="241"/>
      <c r="AM32" s="241"/>
      <c r="AN32" s="199"/>
      <c r="AO32" s="199"/>
      <c r="AP32" s="241"/>
      <c r="AQ32" s="199"/>
      <c r="AR32" s="199"/>
      <c r="AS32" s="199"/>
      <c r="AT32" s="199"/>
      <c r="AU32" s="199"/>
      <c r="AV32" s="199"/>
      <c r="AW32" s="199"/>
      <c r="AX32" s="200"/>
      <c r="AY32" s="199"/>
      <c r="AZ32" s="199"/>
    </row>
    <row r="33" spans="1:52" ht="9.75" customHeight="1">
      <c r="A33" s="199"/>
      <c r="B33" s="199"/>
      <c r="C33" s="199"/>
      <c r="D33" s="199"/>
      <c r="E33" s="199"/>
      <c r="F33" s="239"/>
      <c r="G33" s="199"/>
      <c r="H33" s="199"/>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199"/>
      <c r="AG33" s="240"/>
      <c r="AH33" s="196"/>
      <c r="AI33" s="199"/>
      <c r="AJ33" s="199"/>
      <c r="AK33" s="241"/>
      <c r="AL33" s="241"/>
      <c r="AM33" s="241"/>
      <c r="AN33" s="199"/>
      <c r="AO33" s="199"/>
      <c r="AP33" s="241"/>
      <c r="AQ33" s="199"/>
      <c r="AR33" s="199"/>
      <c r="AS33" s="199"/>
      <c r="AT33" s="199"/>
      <c r="AU33" s="199"/>
      <c r="AV33" s="199"/>
      <c r="AW33" s="199"/>
      <c r="AX33" s="200"/>
      <c r="AY33" s="199"/>
      <c r="AZ33" s="199"/>
    </row>
    <row r="34" spans="1:52" ht="9.75" customHeight="1">
      <c r="A34" s="199"/>
      <c r="B34" s="199"/>
      <c r="C34" s="199"/>
      <c r="D34" s="199"/>
      <c r="E34" s="199"/>
      <c r="F34" s="239"/>
      <c r="G34" s="199"/>
      <c r="H34" s="199"/>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199"/>
      <c r="AG34" s="240"/>
      <c r="AH34" s="196"/>
      <c r="AI34" s="199"/>
      <c r="AJ34" s="199"/>
      <c r="AK34" s="241"/>
      <c r="AL34" s="241"/>
      <c r="AM34" s="241"/>
      <c r="AN34" s="199"/>
      <c r="AO34" s="199"/>
      <c r="AP34" s="241"/>
      <c r="AQ34" s="199"/>
      <c r="AR34" s="199"/>
      <c r="AS34" s="199"/>
      <c r="AT34" s="199"/>
      <c r="AU34" s="199"/>
      <c r="AV34" s="199"/>
      <c r="AW34" s="199"/>
      <c r="AX34" s="200"/>
      <c r="AY34" s="199"/>
      <c r="AZ34" s="199"/>
    </row>
    <row r="35" spans="1:52" ht="9.75" customHeight="1">
      <c r="A35" s="199"/>
      <c r="B35" s="199"/>
      <c r="C35" s="199"/>
      <c r="D35" s="199"/>
      <c r="E35" s="199"/>
      <c r="F35" s="239"/>
      <c r="G35" s="199"/>
      <c r="H35" s="199"/>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199"/>
      <c r="AG35" s="240"/>
      <c r="AH35" s="196"/>
      <c r="AI35" s="199"/>
      <c r="AJ35" s="199"/>
      <c r="AK35" s="241"/>
      <c r="AL35" s="241"/>
      <c r="AM35" s="241"/>
      <c r="AN35" s="199"/>
      <c r="AO35" s="199"/>
      <c r="AP35" s="241"/>
      <c r="AQ35" s="199"/>
      <c r="AR35" s="199"/>
      <c r="AS35" s="199"/>
      <c r="AT35" s="199"/>
      <c r="AU35" s="199"/>
      <c r="AV35" s="199"/>
      <c r="AW35" s="199"/>
      <c r="AX35" s="200"/>
      <c r="AY35" s="199"/>
      <c r="AZ35" s="199"/>
    </row>
    <row r="36" spans="1:52" ht="9.75" customHeight="1">
      <c r="A36" s="199"/>
      <c r="B36" s="199"/>
      <c r="C36" s="199"/>
      <c r="D36" s="199"/>
      <c r="E36" s="199"/>
      <c r="F36" s="239"/>
      <c r="G36" s="199"/>
      <c r="H36" s="199"/>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199"/>
      <c r="AG36" s="240"/>
      <c r="AH36" s="196"/>
      <c r="AI36" s="199"/>
      <c r="AJ36" s="199"/>
      <c r="AK36" s="241"/>
      <c r="AL36" s="241"/>
      <c r="AM36" s="241"/>
      <c r="AN36" s="199"/>
      <c r="AO36" s="199"/>
      <c r="AP36" s="241"/>
      <c r="AQ36" s="199"/>
      <c r="AR36" s="199"/>
      <c r="AS36" s="199"/>
      <c r="AT36" s="199"/>
      <c r="AU36" s="199"/>
      <c r="AV36" s="199"/>
      <c r="AW36" s="199"/>
      <c r="AX36" s="200"/>
      <c r="AY36" s="199"/>
      <c r="AZ36" s="199"/>
    </row>
    <row r="37" spans="1:52" ht="9.75" customHeight="1">
      <c r="A37" s="199"/>
      <c r="B37" s="199"/>
      <c r="C37" s="199"/>
      <c r="D37" s="199"/>
      <c r="E37" s="199"/>
      <c r="F37" s="239"/>
      <c r="G37" s="199"/>
      <c r="H37" s="199"/>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199"/>
      <c r="AG37" s="240"/>
      <c r="AH37" s="196"/>
      <c r="AI37" s="199"/>
      <c r="AJ37" s="199"/>
      <c r="AK37" s="241"/>
      <c r="AL37" s="241"/>
      <c r="AM37" s="241"/>
      <c r="AN37" s="199"/>
      <c r="AO37" s="199"/>
      <c r="AP37" s="241"/>
      <c r="AQ37" s="199"/>
      <c r="AR37" s="199"/>
      <c r="AS37" s="199"/>
      <c r="AT37" s="199"/>
      <c r="AU37" s="199"/>
      <c r="AV37" s="199"/>
      <c r="AW37" s="199"/>
      <c r="AX37" s="200"/>
      <c r="AY37" s="199"/>
      <c r="AZ37" s="199"/>
    </row>
    <row r="38" spans="1:52" ht="9.75" customHeight="1">
      <c r="A38" s="199"/>
      <c r="B38" s="199"/>
      <c r="C38" s="199"/>
      <c r="D38" s="199"/>
      <c r="E38" s="199"/>
      <c r="F38" s="239"/>
      <c r="G38" s="199"/>
      <c r="H38" s="199"/>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199"/>
      <c r="AG38" s="240"/>
      <c r="AH38" s="196"/>
      <c r="AI38" s="199"/>
      <c r="AJ38" s="199"/>
      <c r="AK38" s="241"/>
      <c r="AL38" s="241"/>
      <c r="AM38" s="241"/>
      <c r="AN38" s="199"/>
      <c r="AO38" s="199"/>
      <c r="AP38" s="241"/>
      <c r="AQ38" s="199"/>
      <c r="AR38" s="199"/>
      <c r="AS38" s="199"/>
      <c r="AT38" s="199"/>
      <c r="AU38" s="199"/>
      <c r="AV38" s="199"/>
      <c r="AW38" s="199"/>
      <c r="AX38" s="200"/>
      <c r="AY38" s="199"/>
      <c r="AZ38" s="199"/>
    </row>
    <row r="39" spans="1:52" ht="9.75" customHeight="1">
      <c r="A39" s="199"/>
      <c r="B39" s="199"/>
      <c r="C39" s="199"/>
      <c r="D39" s="199"/>
      <c r="E39" s="199"/>
      <c r="F39" s="239"/>
      <c r="G39" s="199"/>
      <c r="H39" s="199"/>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199"/>
      <c r="AG39" s="240"/>
      <c r="AH39" s="196"/>
      <c r="AI39" s="199"/>
      <c r="AJ39" s="199"/>
      <c r="AK39" s="241"/>
      <c r="AL39" s="241"/>
      <c r="AM39" s="241"/>
      <c r="AN39" s="199"/>
      <c r="AO39" s="199"/>
      <c r="AP39" s="241"/>
      <c r="AQ39" s="199"/>
      <c r="AR39" s="199"/>
      <c r="AS39" s="199"/>
      <c r="AT39" s="199"/>
      <c r="AU39" s="199"/>
      <c r="AV39" s="199"/>
      <c r="AW39" s="199"/>
      <c r="AX39" s="200"/>
      <c r="AY39" s="199"/>
      <c r="AZ39" s="199"/>
    </row>
    <row r="40" spans="1:52" ht="9.75" customHeight="1">
      <c r="A40" s="199"/>
      <c r="B40" s="199"/>
      <c r="C40" s="199"/>
      <c r="D40" s="199"/>
      <c r="E40" s="199"/>
      <c r="F40" s="239"/>
      <c r="G40" s="199"/>
      <c r="H40" s="199"/>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199"/>
      <c r="AG40" s="240"/>
      <c r="AH40" s="196"/>
      <c r="AI40" s="199"/>
      <c r="AJ40" s="199"/>
      <c r="AK40" s="241"/>
      <c r="AL40" s="241"/>
      <c r="AM40" s="241"/>
      <c r="AN40" s="199"/>
      <c r="AO40" s="199"/>
      <c r="AP40" s="241"/>
      <c r="AQ40" s="199"/>
      <c r="AR40" s="199"/>
      <c r="AS40" s="199"/>
      <c r="AT40" s="199"/>
      <c r="AU40" s="199"/>
      <c r="AV40" s="199"/>
      <c r="AW40" s="199"/>
      <c r="AX40" s="200"/>
      <c r="AY40" s="199"/>
      <c r="AZ40" s="199"/>
    </row>
    <row r="41" spans="1:52" ht="9.75" customHeight="1">
      <c r="A41" s="199"/>
      <c r="B41" s="199"/>
      <c r="C41" s="199"/>
      <c r="D41" s="199"/>
      <c r="E41" s="199"/>
      <c r="F41" s="239"/>
      <c r="G41" s="199"/>
      <c r="H41" s="199"/>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199"/>
      <c r="AG41" s="240"/>
      <c r="AH41" s="196"/>
      <c r="AI41" s="199"/>
      <c r="AJ41" s="199"/>
      <c r="AK41" s="241"/>
      <c r="AL41" s="241"/>
      <c r="AM41" s="241"/>
      <c r="AN41" s="199"/>
      <c r="AO41" s="199"/>
      <c r="AP41" s="241"/>
      <c r="AQ41" s="199"/>
      <c r="AR41" s="199"/>
      <c r="AS41" s="199"/>
      <c r="AT41" s="199"/>
      <c r="AU41" s="199"/>
      <c r="AV41" s="199"/>
      <c r="AW41" s="199"/>
      <c r="AX41" s="200"/>
      <c r="AY41" s="199"/>
      <c r="AZ41" s="199"/>
    </row>
    <row r="42" spans="1:52" ht="9.75" customHeight="1">
      <c r="A42" s="199"/>
      <c r="B42" s="199"/>
      <c r="C42" s="199"/>
      <c r="D42" s="199"/>
      <c r="E42" s="199"/>
      <c r="F42" s="239"/>
      <c r="G42" s="199"/>
      <c r="H42" s="199"/>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199"/>
      <c r="AG42" s="240"/>
      <c r="AH42" s="196"/>
      <c r="AI42" s="199"/>
      <c r="AJ42" s="199"/>
      <c r="AK42" s="241"/>
      <c r="AL42" s="241"/>
      <c r="AM42" s="241"/>
      <c r="AN42" s="199"/>
      <c r="AO42" s="199"/>
      <c r="AP42" s="241"/>
      <c r="AQ42" s="199"/>
      <c r="AR42" s="199"/>
      <c r="AS42" s="199"/>
      <c r="AT42" s="199"/>
      <c r="AU42" s="199"/>
      <c r="AV42" s="199"/>
      <c r="AW42" s="199"/>
      <c r="AX42" s="200"/>
      <c r="AY42" s="199"/>
      <c r="AZ42" s="199"/>
    </row>
    <row r="43" spans="1:52" ht="9.75" customHeight="1">
      <c r="A43" s="199"/>
      <c r="B43" s="199"/>
      <c r="C43" s="199"/>
      <c r="D43" s="199"/>
      <c r="E43" s="199"/>
      <c r="F43" s="239"/>
      <c r="G43" s="199"/>
      <c r="H43" s="199"/>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199"/>
      <c r="AG43" s="240"/>
      <c r="AH43" s="196"/>
      <c r="AI43" s="199"/>
      <c r="AJ43" s="199"/>
      <c r="AK43" s="241"/>
      <c r="AL43" s="241"/>
      <c r="AM43" s="241"/>
      <c r="AN43" s="199"/>
      <c r="AO43" s="199"/>
      <c r="AP43" s="241"/>
      <c r="AQ43" s="199"/>
      <c r="AR43" s="199"/>
      <c r="AS43" s="199"/>
      <c r="AT43" s="199"/>
      <c r="AU43" s="199"/>
      <c r="AV43" s="199"/>
      <c r="AW43" s="199"/>
      <c r="AX43" s="200"/>
      <c r="AY43" s="199"/>
      <c r="AZ43" s="199"/>
    </row>
    <row r="44" spans="1:52" ht="9.75" customHeight="1">
      <c r="A44" s="199"/>
      <c r="B44" s="199"/>
      <c r="C44" s="199"/>
      <c r="D44" s="199"/>
      <c r="E44" s="199"/>
      <c r="F44" s="239"/>
      <c r="G44" s="199"/>
      <c r="H44" s="199"/>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199"/>
      <c r="AG44" s="240"/>
      <c r="AH44" s="196"/>
      <c r="AI44" s="199"/>
      <c r="AJ44" s="199"/>
      <c r="AK44" s="241"/>
      <c r="AL44" s="241"/>
      <c r="AM44" s="241"/>
      <c r="AN44" s="199"/>
      <c r="AO44" s="199"/>
      <c r="AP44" s="241"/>
      <c r="AQ44" s="199"/>
      <c r="AR44" s="199"/>
      <c r="AS44" s="199"/>
      <c r="AT44" s="199"/>
      <c r="AU44" s="199"/>
      <c r="AV44" s="199"/>
      <c r="AW44" s="199"/>
      <c r="AX44" s="200"/>
      <c r="AY44" s="199"/>
      <c r="AZ44" s="199"/>
    </row>
    <row r="45" spans="1:52" ht="9.75" customHeight="1">
      <c r="A45" s="199"/>
      <c r="B45" s="199"/>
      <c r="C45" s="199"/>
      <c r="D45" s="199"/>
      <c r="E45" s="199"/>
      <c r="F45" s="239"/>
      <c r="G45" s="199"/>
      <c r="H45" s="199"/>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199"/>
      <c r="AG45" s="240"/>
      <c r="AH45" s="196"/>
      <c r="AI45" s="199"/>
      <c r="AJ45" s="199"/>
      <c r="AK45" s="241"/>
      <c r="AL45" s="241"/>
      <c r="AM45" s="241"/>
      <c r="AN45" s="199"/>
      <c r="AO45" s="199"/>
      <c r="AP45" s="241"/>
      <c r="AQ45" s="199"/>
      <c r="AR45" s="199"/>
      <c r="AS45" s="199"/>
      <c r="AT45" s="199"/>
      <c r="AU45" s="199"/>
      <c r="AV45" s="199"/>
      <c r="AW45" s="199"/>
      <c r="AX45" s="200"/>
      <c r="AY45" s="199"/>
      <c r="AZ45" s="199"/>
    </row>
    <row r="46" spans="1:52" ht="9.75" customHeight="1">
      <c r="A46" s="199"/>
      <c r="B46" s="199"/>
      <c r="C46" s="199"/>
      <c r="D46" s="199"/>
      <c r="E46" s="199"/>
      <c r="F46" s="239"/>
      <c r="G46" s="199"/>
      <c r="H46" s="199"/>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199"/>
      <c r="AG46" s="240"/>
      <c r="AH46" s="196"/>
      <c r="AI46" s="199"/>
      <c r="AJ46" s="199"/>
      <c r="AK46" s="241"/>
      <c r="AL46" s="241"/>
      <c r="AM46" s="241"/>
      <c r="AN46" s="199"/>
      <c r="AO46" s="199"/>
      <c r="AP46" s="241"/>
      <c r="AQ46" s="199"/>
      <c r="AR46" s="199"/>
      <c r="AS46" s="199"/>
      <c r="AT46" s="199"/>
      <c r="AU46" s="199"/>
      <c r="AV46" s="199"/>
      <c r="AW46" s="199"/>
      <c r="AX46" s="200"/>
      <c r="AY46" s="199"/>
      <c r="AZ46" s="199"/>
    </row>
    <row r="47" spans="1:52" ht="9.75" customHeight="1">
      <c r="A47" s="199"/>
      <c r="B47" s="199"/>
      <c r="C47" s="199"/>
      <c r="D47" s="199"/>
      <c r="E47" s="199"/>
      <c r="F47" s="239"/>
      <c r="G47" s="199"/>
      <c r="H47" s="199"/>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199"/>
      <c r="AG47" s="240"/>
      <c r="AH47" s="196"/>
      <c r="AI47" s="199"/>
      <c r="AJ47" s="199"/>
      <c r="AK47" s="241"/>
      <c r="AL47" s="241"/>
      <c r="AM47" s="241"/>
      <c r="AN47" s="199"/>
      <c r="AO47" s="199"/>
      <c r="AP47" s="241"/>
      <c r="AQ47" s="199"/>
      <c r="AR47" s="199"/>
      <c r="AS47" s="199"/>
      <c r="AT47" s="199"/>
      <c r="AU47" s="199"/>
      <c r="AV47" s="199"/>
      <c r="AW47" s="199"/>
      <c r="AX47" s="200"/>
      <c r="AY47" s="199"/>
      <c r="AZ47" s="199"/>
    </row>
    <row r="48" spans="1:52" ht="9.75" customHeight="1">
      <c r="A48" s="199"/>
      <c r="B48" s="199"/>
      <c r="C48" s="199"/>
      <c r="D48" s="199"/>
      <c r="E48" s="199"/>
      <c r="F48" s="239"/>
      <c r="G48" s="199"/>
      <c r="H48" s="199"/>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199"/>
      <c r="AG48" s="240"/>
      <c r="AH48" s="196"/>
      <c r="AI48" s="199"/>
      <c r="AJ48" s="199"/>
      <c r="AK48" s="241"/>
      <c r="AL48" s="241"/>
      <c r="AM48" s="241"/>
      <c r="AN48" s="199"/>
      <c r="AO48" s="199"/>
      <c r="AP48" s="241"/>
      <c r="AQ48" s="199"/>
      <c r="AR48" s="199"/>
      <c r="AS48" s="199"/>
      <c r="AT48" s="199"/>
      <c r="AU48" s="199"/>
      <c r="AV48" s="199"/>
      <c r="AW48" s="199"/>
      <c r="AX48" s="200"/>
      <c r="AY48" s="199"/>
      <c r="AZ48" s="199"/>
    </row>
    <row r="49" spans="1:52" ht="9.75" customHeight="1">
      <c r="A49" s="199"/>
      <c r="B49" s="199"/>
      <c r="C49" s="199"/>
      <c r="D49" s="199"/>
      <c r="E49" s="199"/>
      <c r="F49" s="239"/>
      <c r="G49" s="199"/>
      <c r="H49" s="199"/>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199"/>
      <c r="AG49" s="240"/>
      <c r="AH49" s="196"/>
      <c r="AI49" s="199"/>
      <c r="AJ49" s="199"/>
      <c r="AK49" s="241"/>
      <c r="AL49" s="241"/>
      <c r="AM49" s="241"/>
      <c r="AN49" s="199"/>
      <c r="AO49" s="199"/>
      <c r="AP49" s="241"/>
      <c r="AQ49" s="199"/>
      <c r="AR49" s="199"/>
      <c r="AS49" s="199"/>
      <c r="AT49" s="199"/>
      <c r="AU49" s="199"/>
      <c r="AV49" s="199"/>
      <c r="AW49" s="199"/>
      <c r="AX49" s="200"/>
      <c r="AY49" s="199"/>
      <c r="AZ49" s="199"/>
    </row>
    <row r="50" spans="1:52" ht="9.75" customHeight="1">
      <c r="A50" s="199"/>
      <c r="B50" s="199"/>
      <c r="C50" s="199"/>
      <c r="D50" s="199"/>
      <c r="E50" s="199"/>
      <c r="F50" s="239"/>
      <c r="G50" s="199"/>
      <c r="H50" s="199"/>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199"/>
      <c r="AG50" s="240"/>
      <c r="AH50" s="196"/>
      <c r="AI50" s="199"/>
      <c r="AJ50" s="199"/>
      <c r="AK50" s="241"/>
      <c r="AL50" s="241"/>
      <c r="AM50" s="241"/>
      <c r="AN50" s="199"/>
      <c r="AO50" s="199"/>
      <c r="AP50" s="241"/>
      <c r="AQ50" s="199"/>
      <c r="AR50" s="199"/>
      <c r="AS50" s="199"/>
      <c r="AT50" s="199"/>
      <c r="AU50" s="199"/>
      <c r="AV50" s="199"/>
      <c r="AW50" s="199"/>
      <c r="AX50" s="200"/>
      <c r="AY50" s="199"/>
      <c r="AZ50" s="199"/>
    </row>
    <row r="51" spans="1:52" ht="9.75" customHeight="1">
      <c r="A51" s="199"/>
      <c r="B51" s="199"/>
      <c r="C51" s="199"/>
      <c r="D51" s="199"/>
      <c r="E51" s="199"/>
      <c r="F51" s="239"/>
      <c r="G51" s="199"/>
      <c r="H51" s="199"/>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199"/>
      <c r="AG51" s="240"/>
      <c r="AH51" s="196"/>
      <c r="AI51" s="199"/>
      <c r="AJ51" s="199"/>
      <c r="AK51" s="241"/>
      <c r="AL51" s="241"/>
      <c r="AM51" s="241"/>
      <c r="AN51" s="199"/>
      <c r="AO51" s="199"/>
      <c r="AP51" s="241"/>
      <c r="AQ51" s="199"/>
      <c r="AR51" s="199"/>
      <c r="AS51" s="199"/>
      <c r="AT51" s="199"/>
      <c r="AU51" s="199"/>
      <c r="AV51" s="199"/>
      <c r="AW51" s="199"/>
      <c r="AX51" s="200"/>
      <c r="AY51" s="199"/>
      <c r="AZ51" s="199"/>
    </row>
    <row r="52" spans="1:52" ht="9.75" customHeight="1">
      <c r="A52" s="199"/>
      <c r="B52" s="199"/>
      <c r="C52" s="199"/>
      <c r="D52" s="199"/>
      <c r="E52" s="199"/>
      <c r="F52" s="239"/>
      <c r="G52" s="199"/>
      <c r="H52" s="199"/>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199"/>
      <c r="AG52" s="240"/>
      <c r="AH52" s="196"/>
      <c r="AI52" s="199"/>
      <c r="AJ52" s="199"/>
      <c r="AK52" s="241"/>
      <c r="AL52" s="241"/>
      <c r="AM52" s="241"/>
      <c r="AN52" s="199"/>
      <c r="AO52" s="199"/>
      <c r="AP52" s="241"/>
      <c r="AQ52" s="199"/>
      <c r="AR52" s="199"/>
      <c r="AS52" s="199"/>
      <c r="AT52" s="199"/>
      <c r="AU52" s="199"/>
      <c r="AV52" s="199"/>
      <c r="AW52" s="199"/>
      <c r="AX52" s="200"/>
      <c r="AY52" s="199"/>
      <c r="AZ52" s="199"/>
    </row>
    <row r="53" spans="1:52" ht="9.75" customHeight="1">
      <c r="A53" s="199"/>
      <c r="B53" s="199"/>
      <c r="C53" s="199"/>
      <c r="D53" s="199"/>
      <c r="E53" s="199"/>
      <c r="F53" s="239"/>
      <c r="G53" s="199"/>
      <c r="H53" s="199"/>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199"/>
      <c r="AG53" s="240"/>
      <c r="AH53" s="196"/>
      <c r="AI53" s="199"/>
      <c r="AJ53" s="199"/>
      <c r="AK53" s="241"/>
      <c r="AL53" s="241"/>
      <c r="AM53" s="241"/>
      <c r="AN53" s="199"/>
      <c r="AO53" s="199"/>
      <c r="AP53" s="241"/>
      <c r="AQ53" s="199"/>
      <c r="AR53" s="199"/>
      <c r="AS53" s="199"/>
      <c r="AT53" s="199"/>
      <c r="AU53" s="199"/>
      <c r="AV53" s="199"/>
      <c r="AW53" s="199"/>
      <c r="AX53" s="200"/>
      <c r="AY53" s="199"/>
      <c r="AZ53" s="199"/>
    </row>
    <row r="54" spans="1:52" ht="9.75" customHeight="1">
      <c r="A54" s="199"/>
      <c r="B54" s="199"/>
      <c r="C54" s="199"/>
      <c r="D54" s="199"/>
      <c r="E54" s="199"/>
      <c r="F54" s="239"/>
      <c r="G54" s="199"/>
      <c r="H54" s="199"/>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199"/>
      <c r="AG54" s="240"/>
      <c r="AH54" s="196"/>
      <c r="AI54" s="199"/>
      <c r="AJ54" s="199"/>
      <c r="AK54" s="241"/>
      <c r="AL54" s="241"/>
      <c r="AM54" s="241"/>
      <c r="AN54" s="199"/>
      <c r="AO54" s="199"/>
      <c r="AP54" s="241"/>
      <c r="AQ54" s="199"/>
      <c r="AR54" s="199"/>
      <c r="AS54" s="199"/>
      <c r="AT54" s="199"/>
      <c r="AU54" s="199"/>
      <c r="AV54" s="199"/>
      <c r="AW54" s="199"/>
      <c r="AX54" s="200"/>
      <c r="AY54" s="199"/>
      <c r="AZ54" s="199"/>
    </row>
    <row r="55" spans="1:52" ht="9.75" customHeight="1">
      <c r="A55" s="199"/>
      <c r="B55" s="199"/>
      <c r="C55" s="199"/>
      <c r="D55" s="199"/>
      <c r="E55" s="199"/>
      <c r="F55" s="239"/>
      <c r="G55" s="199"/>
      <c r="H55" s="199"/>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199"/>
      <c r="AG55" s="240"/>
      <c r="AH55" s="196"/>
      <c r="AI55" s="199"/>
      <c r="AJ55" s="199"/>
      <c r="AK55" s="241"/>
      <c r="AL55" s="241"/>
      <c r="AM55" s="241"/>
      <c r="AN55" s="199"/>
      <c r="AO55" s="199"/>
      <c r="AP55" s="241"/>
      <c r="AQ55" s="199"/>
      <c r="AR55" s="199"/>
      <c r="AS55" s="199"/>
      <c r="AT55" s="199"/>
      <c r="AU55" s="199"/>
      <c r="AV55" s="199"/>
      <c r="AW55" s="199"/>
      <c r="AX55" s="200"/>
      <c r="AY55" s="199"/>
      <c r="AZ55" s="199"/>
    </row>
    <row r="56" spans="1:52" ht="9.75" customHeight="1">
      <c r="A56" s="199"/>
      <c r="B56" s="199"/>
      <c r="C56" s="199"/>
      <c r="D56" s="199"/>
      <c r="E56" s="199"/>
      <c r="F56" s="239"/>
      <c r="G56" s="199"/>
      <c r="H56" s="199"/>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199"/>
      <c r="AG56" s="240"/>
      <c r="AH56" s="196"/>
      <c r="AI56" s="199"/>
      <c r="AJ56" s="199"/>
      <c r="AK56" s="241"/>
      <c r="AL56" s="241"/>
      <c r="AM56" s="241"/>
      <c r="AN56" s="199"/>
      <c r="AO56" s="199"/>
      <c r="AP56" s="241"/>
      <c r="AQ56" s="199"/>
      <c r="AR56" s="199"/>
      <c r="AS56" s="199"/>
      <c r="AT56" s="199"/>
      <c r="AU56" s="199"/>
      <c r="AV56" s="199"/>
      <c r="AW56" s="199"/>
      <c r="AX56" s="200"/>
      <c r="AY56" s="199"/>
      <c r="AZ56" s="199"/>
    </row>
    <row r="57" spans="1:52" ht="9.75" customHeight="1">
      <c r="A57" s="199"/>
      <c r="B57" s="199"/>
      <c r="C57" s="199"/>
      <c r="D57" s="199"/>
      <c r="E57" s="199"/>
      <c r="F57" s="239"/>
      <c r="G57" s="199"/>
      <c r="H57" s="199"/>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199"/>
      <c r="AG57" s="240"/>
      <c r="AH57" s="196"/>
      <c r="AI57" s="199"/>
      <c r="AJ57" s="199"/>
      <c r="AK57" s="241"/>
      <c r="AL57" s="241"/>
      <c r="AM57" s="241"/>
      <c r="AN57" s="199"/>
      <c r="AO57" s="199"/>
      <c r="AP57" s="241"/>
      <c r="AQ57" s="199"/>
      <c r="AR57" s="199"/>
      <c r="AS57" s="199"/>
      <c r="AT57" s="199"/>
      <c r="AU57" s="199"/>
      <c r="AV57" s="199"/>
      <c r="AW57" s="199"/>
      <c r="AX57" s="200"/>
      <c r="AY57" s="199"/>
      <c r="AZ57" s="199"/>
    </row>
    <row r="58" spans="1:52" ht="9.75" customHeight="1">
      <c r="A58" s="199"/>
      <c r="B58" s="199"/>
      <c r="C58" s="199"/>
      <c r="D58" s="199"/>
      <c r="E58" s="199"/>
      <c r="F58" s="239"/>
      <c r="G58" s="199"/>
      <c r="H58" s="199"/>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199"/>
      <c r="AG58" s="240"/>
      <c r="AH58" s="196"/>
      <c r="AI58" s="199"/>
      <c r="AJ58" s="199"/>
      <c r="AK58" s="241"/>
      <c r="AL58" s="241"/>
      <c r="AM58" s="241"/>
      <c r="AN58" s="199"/>
      <c r="AO58" s="199"/>
      <c r="AP58" s="241"/>
      <c r="AQ58" s="199"/>
      <c r="AR58" s="199"/>
      <c r="AS58" s="199"/>
      <c r="AT58" s="199"/>
      <c r="AU58" s="199"/>
      <c r="AV58" s="199"/>
      <c r="AW58" s="199"/>
      <c r="AX58" s="200"/>
      <c r="AY58" s="199"/>
      <c r="AZ58" s="199"/>
    </row>
    <row r="59" spans="1:52" ht="9.75" customHeight="1">
      <c r="A59" s="199"/>
      <c r="B59" s="199"/>
      <c r="C59" s="199"/>
      <c r="D59" s="199"/>
      <c r="E59" s="199"/>
      <c r="F59" s="239"/>
      <c r="G59" s="199"/>
      <c r="H59" s="199"/>
      <c r="I59" s="240"/>
      <c r="J59" s="240"/>
      <c r="K59" s="240"/>
      <c r="L59" s="240"/>
      <c r="M59" s="240"/>
      <c r="N59" s="240"/>
      <c r="O59" s="240"/>
      <c r="P59" s="240"/>
      <c r="Q59" s="240"/>
      <c r="R59" s="240"/>
      <c r="S59" s="240"/>
      <c r="T59" s="240"/>
      <c r="U59" s="240"/>
      <c r="V59" s="240"/>
      <c r="W59" s="240"/>
      <c r="X59" s="240"/>
      <c r="Y59" s="240"/>
      <c r="Z59" s="240"/>
      <c r="AA59" s="240"/>
      <c r="AB59" s="240"/>
      <c r="AC59" s="240"/>
      <c r="AD59" s="240"/>
      <c r="AE59" s="240"/>
      <c r="AF59" s="199"/>
      <c r="AG59" s="240"/>
      <c r="AH59" s="196"/>
      <c r="AI59" s="199"/>
      <c r="AJ59" s="199"/>
      <c r="AK59" s="241"/>
      <c r="AL59" s="241"/>
      <c r="AM59" s="241"/>
      <c r="AN59" s="199"/>
      <c r="AO59" s="199"/>
      <c r="AP59" s="241"/>
      <c r="AQ59" s="199"/>
      <c r="AR59" s="199"/>
      <c r="AS59" s="199"/>
      <c r="AT59" s="199"/>
      <c r="AU59" s="199"/>
      <c r="AV59" s="199"/>
      <c r="AW59" s="199"/>
      <c r="AX59" s="200"/>
      <c r="AY59" s="199"/>
      <c r="AZ59" s="199"/>
    </row>
    <row r="60" spans="1:52" ht="9.75" customHeight="1">
      <c r="A60" s="199"/>
      <c r="B60" s="199"/>
      <c r="C60" s="199"/>
      <c r="D60" s="199"/>
      <c r="E60" s="199"/>
      <c r="F60" s="239"/>
      <c r="G60" s="199"/>
      <c r="H60" s="199"/>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199"/>
      <c r="AG60" s="240"/>
      <c r="AH60" s="196"/>
      <c r="AI60" s="199"/>
      <c r="AJ60" s="199"/>
      <c r="AK60" s="241"/>
      <c r="AL60" s="241"/>
      <c r="AM60" s="241"/>
      <c r="AN60" s="199"/>
      <c r="AO60" s="199"/>
      <c r="AP60" s="241"/>
      <c r="AQ60" s="199"/>
      <c r="AR60" s="199"/>
      <c r="AS60" s="199"/>
      <c r="AT60" s="199"/>
      <c r="AU60" s="199"/>
      <c r="AV60" s="199"/>
      <c r="AW60" s="199"/>
      <c r="AX60" s="200"/>
      <c r="AY60" s="199"/>
      <c r="AZ60" s="199"/>
    </row>
    <row r="61" spans="1:52" ht="9.75" customHeight="1">
      <c r="A61" s="199"/>
      <c r="B61" s="199"/>
      <c r="C61" s="199"/>
      <c r="D61" s="199"/>
      <c r="E61" s="199"/>
      <c r="F61" s="239"/>
      <c r="G61" s="199"/>
      <c r="H61" s="199"/>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199"/>
      <c r="AG61" s="240"/>
      <c r="AH61" s="196"/>
      <c r="AI61" s="199"/>
      <c r="AJ61" s="199"/>
      <c r="AK61" s="241"/>
      <c r="AL61" s="241"/>
      <c r="AM61" s="241"/>
      <c r="AN61" s="199"/>
      <c r="AO61" s="199"/>
      <c r="AP61" s="241"/>
      <c r="AQ61" s="199"/>
      <c r="AR61" s="199"/>
      <c r="AS61" s="199"/>
      <c r="AT61" s="199"/>
      <c r="AU61" s="199"/>
      <c r="AV61" s="199"/>
      <c r="AW61" s="199"/>
      <c r="AX61" s="200"/>
      <c r="AY61" s="199"/>
      <c r="AZ61" s="199"/>
    </row>
    <row r="62" spans="1:52" ht="9.75" customHeight="1">
      <c r="A62" s="199"/>
      <c r="B62" s="199"/>
      <c r="C62" s="199"/>
      <c r="D62" s="199"/>
      <c r="E62" s="199"/>
      <c r="F62" s="239"/>
      <c r="G62" s="199"/>
      <c r="H62" s="199"/>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199"/>
      <c r="AG62" s="240"/>
      <c r="AH62" s="196"/>
      <c r="AI62" s="199"/>
      <c r="AJ62" s="199"/>
      <c r="AK62" s="241"/>
      <c r="AL62" s="241"/>
      <c r="AM62" s="241"/>
      <c r="AN62" s="199"/>
      <c r="AO62" s="199"/>
      <c r="AP62" s="241"/>
      <c r="AQ62" s="199"/>
      <c r="AR62" s="199"/>
      <c r="AS62" s="199"/>
      <c r="AT62" s="199"/>
      <c r="AU62" s="199"/>
      <c r="AV62" s="199"/>
      <c r="AW62" s="199"/>
      <c r="AX62" s="200"/>
      <c r="AY62" s="199"/>
      <c r="AZ62" s="199"/>
    </row>
    <row r="63" spans="1:52" ht="9.75" customHeight="1">
      <c r="A63" s="199"/>
      <c r="B63" s="199"/>
      <c r="C63" s="199"/>
      <c r="D63" s="199"/>
      <c r="E63" s="199"/>
      <c r="F63" s="239"/>
      <c r="G63" s="199"/>
      <c r="H63" s="199"/>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199"/>
      <c r="AG63" s="240"/>
      <c r="AH63" s="196"/>
      <c r="AI63" s="199"/>
      <c r="AJ63" s="199"/>
      <c r="AK63" s="241"/>
      <c r="AL63" s="241"/>
      <c r="AM63" s="241"/>
      <c r="AN63" s="199"/>
      <c r="AO63" s="199"/>
      <c r="AP63" s="241"/>
      <c r="AQ63" s="199"/>
      <c r="AR63" s="199"/>
      <c r="AS63" s="199"/>
      <c r="AT63" s="199"/>
      <c r="AU63" s="199"/>
      <c r="AV63" s="199"/>
      <c r="AW63" s="199"/>
      <c r="AX63" s="200"/>
      <c r="AY63" s="199"/>
      <c r="AZ63" s="199"/>
    </row>
    <row r="64" spans="1:52" ht="9.75" customHeight="1">
      <c r="A64" s="199"/>
      <c r="B64" s="199"/>
      <c r="C64" s="199"/>
      <c r="D64" s="199"/>
      <c r="E64" s="199"/>
      <c r="F64" s="239"/>
      <c r="G64" s="199"/>
      <c r="H64" s="199"/>
      <c r="I64" s="240"/>
      <c r="J64" s="240"/>
      <c r="K64" s="240"/>
      <c r="L64" s="240"/>
      <c r="M64" s="240"/>
      <c r="N64" s="240"/>
      <c r="O64" s="240"/>
      <c r="P64" s="240"/>
      <c r="Q64" s="240"/>
      <c r="R64" s="240"/>
      <c r="S64" s="240"/>
      <c r="T64" s="240"/>
      <c r="U64" s="240"/>
      <c r="V64" s="240"/>
      <c r="W64" s="240"/>
      <c r="X64" s="240"/>
      <c r="Y64" s="240"/>
      <c r="Z64" s="240"/>
      <c r="AA64" s="240"/>
      <c r="AB64" s="240"/>
      <c r="AC64" s="240"/>
      <c r="AD64" s="240"/>
      <c r="AE64" s="240"/>
      <c r="AF64" s="199"/>
      <c r="AG64" s="240"/>
      <c r="AH64" s="196"/>
      <c r="AI64" s="199"/>
      <c r="AJ64" s="199"/>
      <c r="AK64" s="241"/>
      <c r="AL64" s="241"/>
      <c r="AM64" s="241"/>
      <c r="AN64" s="199"/>
      <c r="AO64" s="199"/>
      <c r="AP64" s="241"/>
      <c r="AQ64" s="199"/>
      <c r="AR64" s="199"/>
      <c r="AS64" s="199"/>
      <c r="AT64" s="199"/>
      <c r="AU64" s="199"/>
      <c r="AV64" s="199"/>
      <c r="AW64" s="199"/>
      <c r="AX64" s="200"/>
      <c r="AY64" s="199"/>
      <c r="AZ64" s="199"/>
    </row>
    <row r="65" spans="1:52" ht="9.75" customHeight="1">
      <c r="A65" s="199"/>
      <c r="B65" s="199"/>
      <c r="C65" s="199"/>
      <c r="D65" s="199"/>
      <c r="E65" s="199"/>
      <c r="F65" s="239"/>
      <c r="G65" s="199"/>
      <c r="H65" s="199"/>
      <c r="I65" s="240"/>
      <c r="J65" s="240"/>
      <c r="K65" s="240"/>
      <c r="L65" s="240"/>
      <c r="M65" s="240"/>
      <c r="N65" s="240"/>
      <c r="O65" s="240"/>
      <c r="P65" s="240"/>
      <c r="Q65" s="240"/>
      <c r="R65" s="240"/>
      <c r="S65" s="240"/>
      <c r="T65" s="240"/>
      <c r="U65" s="240"/>
      <c r="V65" s="240"/>
      <c r="W65" s="240"/>
      <c r="X65" s="240"/>
      <c r="Y65" s="240"/>
      <c r="Z65" s="240"/>
      <c r="AA65" s="240"/>
      <c r="AB65" s="240"/>
      <c r="AC65" s="240"/>
      <c r="AD65" s="240"/>
      <c r="AE65" s="240"/>
      <c r="AF65" s="199"/>
      <c r="AG65" s="240"/>
      <c r="AH65" s="196"/>
      <c r="AI65" s="199"/>
      <c r="AJ65" s="199"/>
      <c r="AK65" s="241"/>
      <c r="AL65" s="241"/>
      <c r="AM65" s="241"/>
      <c r="AN65" s="199"/>
      <c r="AO65" s="199"/>
      <c r="AP65" s="241"/>
      <c r="AQ65" s="199"/>
      <c r="AR65" s="199"/>
      <c r="AS65" s="199"/>
      <c r="AT65" s="199"/>
      <c r="AU65" s="199"/>
      <c r="AV65" s="199"/>
      <c r="AW65" s="199"/>
      <c r="AX65" s="200"/>
      <c r="AY65" s="199"/>
      <c r="AZ65" s="199"/>
    </row>
    <row r="66" spans="1:52" ht="9.75" customHeight="1">
      <c r="A66" s="199"/>
      <c r="B66" s="199"/>
      <c r="C66" s="199"/>
      <c r="D66" s="199"/>
      <c r="E66" s="199"/>
      <c r="F66" s="239"/>
      <c r="G66" s="199"/>
      <c r="H66" s="199"/>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199"/>
      <c r="AG66" s="240"/>
      <c r="AH66" s="196"/>
      <c r="AI66" s="199"/>
      <c r="AJ66" s="199"/>
      <c r="AK66" s="241"/>
      <c r="AL66" s="241"/>
      <c r="AM66" s="241"/>
      <c r="AN66" s="199"/>
      <c r="AO66" s="199"/>
      <c r="AP66" s="241"/>
      <c r="AQ66" s="199"/>
      <c r="AR66" s="199"/>
      <c r="AS66" s="199"/>
      <c r="AT66" s="199"/>
      <c r="AU66" s="199"/>
      <c r="AV66" s="199"/>
      <c r="AW66" s="199"/>
      <c r="AX66" s="200"/>
      <c r="AY66" s="199"/>
      <c r="AZ66" s="199"/>
    </row>
    <row r="67" spans="1:52" ht="9.75" customHeight="1">
      <c r="A67" s="199"/>
      <c r="B67" s="199"/>
      <c r="C67" s="199"/>
      <c r="D67" s="199"/>
      <c r="E67" s="199"/>
      <c r="F67" s="239"/>
      <c r="G67" s="199"/>
      <c r="H67" s="199"/>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199"/>
      <c r="AG67" s="240"/>
      <c r="AH67" s="196"/>
      <c r="AI67" s="199"/>
      <c r="AJ67" s="199"/>
      <c r="AK67" s="241"/>
      <c r="AL67" s="241"/>
      <c r="AM67" s="241"/>
      <c r="AN67" s="199"/>
      <c r="AO67" s="199"/>
      <c r="AP67" s="241"/>
      <c r="AQ67" s="199"/>
      <c r="AR67" s="199"/>
      <c r="AS67" s="199"/>
      <c r="AT67" s="199"/>
      <c r="AU67" s="199"/>
      <c r="AV67" s="199"/>
      <c r="AW67" s="199"/>
      <c r="AX67" s="200"/>
      <c r="AY67" s="199"/>
      <c r="AZ67" s="199"/>
    </row>
    <row r="68" spans="1:52" ht="9.75" customHeight="1">
      <c r="A68" s="199"/>
      <c r="B68" s="199"/>
      <c r="C68" s="199"/>
      <c r="D68" s="199"/>
      <c r="E68" s="199"/>
      <c r="F68" s="239"/>
      <c r="G68" s="199"/>
      <c r="H68" s="199"/>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199"/>
      <c r="AG68" s="240"/>
      <c r="AH68" s="196"/>
      <c r="AI68" s="199"/>
      <c r="AJ68" s="199"/>
      <c r="AK68" s="241"/>
      <c r="AL68" s="241"/>
      <c r="AM68" s="241"/>
      <c r="AN68" s="199"/>
      <c r="AO68" s="199"/>
      <c r="AP68" s="241"/>
      <c r="AQ68" s="199"/>
      <c r="AR68" s="199"/>
      <c r="AS68" s="199"/>
      <c r="AT68" s="199"/>
      <c r="AU68" s="199"/>
      <c r="AV68" s="199"/>
      <c r="AW68" s="199"/>
      <c r="AX68" s="200"/>
      <c r="AY68" s="199"/>
      <c r="AZ68" s="199"/>
    </row>
    <row r="69" spans="1:52" ht="9.75" customHeight="1">
      <c r="A69" s="199"/>
      <c r="B69" s="199"/>
      <c r="C69" s="199"/>
      <c r="D69" s="199"/>
      <c r="E69" s="199"/>
      <c r="F69" s="239"/>
      <c r="G69" s="199"/>
      <c r="H69" s="199"/>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199"/>
      <c r="AG69" s="240"/>
      <c r="AH69" s="196"/>
      <c r="AI69" s="199"/>
      <c r="AJ69" s="199"/>
      <c r="AK69" s="241"/>
      <c r="AL69" s="241"/>
      <c r="AM69" s="241"/>
      <c r="AN69" s="199"/>
      <c r="AO69" s="199"/>
      <c r="AP69" s="241"/>
      <c r="AQ69" s="199"/>
      <c r="AR69" s="199"/>
      <c r="AS69" s="199"/>
      <c r="AT69" s="199"/>
      <c r="AU69" s="199"/>
      <c r="AV69" s="199"/>
      <c r="AW69" s="199"/>
      <c r="AX69" s="200"/>
      <c r="AY69" s="199"/>
      <c r="AZ69" s="199"/>
    </row>
    <row r="70" spans="1:52" ht="9.75" customHeight="1">
      <c r="A70" s="199"/>
      <c r="B70" s="199"/>
      <c r="C70" s="199"/>
      <c r="D70" s="199"/>
      <c r="E70" s="199"/>
      <c r="F70" s="239"/>
      <c r="G70" s="199"/>
      <c r="H70" s="199"/>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199"/>
      <c r="AG70" s="240"/>
      <c r="AH70" s="196"/>
      <c r="AI70" s="199"/>
      <c r="AJ70" s="199"/>
      <c r="AK70" s="241"/>
      <c r="AL70" s="241"/>
      <c r="AM70" s="241"/>
      <c r="AN70" s="199"/>
      <c r="AO70" s="199"/>
      <c r="AP70" s="241"/>
      <c r="AQ70" s="199"/>
      <c r="AR70" s="199"/>
      <c r="AS70" s="199"/>
      <c r="AT70" s="199"/>
      <c r="AU70" s="199"/>
      <c r="AV70" s="199"/>
      <c r="AW70" s="199"/>
      <c r="AX70" s="200"/>
      <c r="AY70" s="199"/>
      <c r="AZ70" s="199"/>
    </row>
    <row r="71" spans="1:52" ht="9.75" customHeight="1">
      <c r="A71" s="199"/>
      <c r="B71" s="199"/>
      <c r="C71" s="199"/>
      <c r="D71" s="199"/>
      <c r="E71" s="199"/>
      <c r="F71" s="239"/>
      <c r="G71" s="199"/>
      <c r="H71" s="199"/>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199"/>
      <c r="AG71" s="240"/>
      <c r="AH71" s="196"/>
      <c r="AI71" s="199"/>
      <c r="AJ71" s="199"/>
      <c r="AK71" s="241"/>
      <c r="AL71" s="241"/>
      <c r="AM71" s="241"/>
      <c r="AN71" s="199"/>
      <c r="AO71" s="199"/>
      <c r="AP71" s="241"/>
      <c r="AQ71" s="199"/>
      <c r="AR71" s="199"/>
      <c r="AS71" s="199"/>
      <c r="AT71" s="199"/>
      <c r="AU71" s="199"/>
      <c r="AV71" s="199"/>
      <c r="AW71" s="199"/>
      <c r="AX71" s="200"/>
      <c r="AY71" s="199"/>
      <c r="AZ71" s="199"/>
    </row>
    <row r="72" spans="1:52" ht="9.75" customHeight="1">
      <c r="A72" s="199"/>
      <c r="B72" s="199"/>
      <c r="C72" s="199"/>
      <c r="D72" s="199"/>
      <c r="E72" s="199"/>
      <c r="F72" s="239"/>
      <c r="G72" s="199"/>
      <c r="H72" s="199"/>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199"/>
      <c r="AG72" s="240"/>
      <c r="AH72" s="196"/>
      <c r="AI72" s="199"/>
      <c r="AJ72" s="199"/>
      <c r="AK72" s="241"/>
      <c r="AL72" s="241"/>
      <c r="AM72" s="241"/>
      <c r="AN72" s="199"/>
      <c r="AO72" s="199"/>
      <c r="AP72" s="241"/>
      <c r="AQ72" s="199"/>
      <c r="AR72" s="199"/>
      <c r="AS72" s="199"/>
      <c r="AT72" s="199"/>
      <c r="AU72" s="199"/>
      <c r="AV72" s="199"/>
      <c r="AW72" s="199"/>
      <c r="AX72" s="200"/>
      <c r="AY72" s="199"/>
      <c r="AZ72" s="199"/>
    </row>
    <row r="73" spans="1:52" ht="9.75" customHeight="1">
      <c r="A73" s="199"/>
      <c r="B73" s="199"/>
      <c r="C73" s="199"/>
      <c r="D73" s="199"/>
      <c r="E73" s="199"/>
      <c r="F73" s="239"/>
      <c r="G73" s="199"/>
      <c r="H73" s="199"/>
      <c r="I73" s="240"/>
      <c r="J73" s="240"/>
      <c r="K73" s="240"/>
      <c r="L73" s="240"/>
      <c r="M73" s="240"/>
      <c r="N73" s="240"/>
      <c r="O73" s="240"/>
      <c r="P73" s="240"/>
      <c r="Q73" s="240"/>
      <c r="R73" s="240"/>
      <c r="S73" s="240"/>
      <c r="T73" s="240"/>
      <c r="U73" s="240"/>
      <c r="V73" s="240"/>
      <c r="W73" s="240"/>
      <c r="X73" s="240"/>
      <c r="Y73" s="240"/>
      <c r="Z73" s="240"/>
      <c r="AA73" s="240"/>
      <c r="AB73" s="240"/>
      <c r="AC73" s="240"/>
      <c r="AD73" s="240"/>
      <c r="AE73" s="240"/>
      <c r="AF73" s="199"/>
      <c r="AG73" s="240"/>
      <c r="AH73" s="196"/>
      <c r="AI73" s="199"/>
      <c r="AJ73" s="199"/>
      <c r="AK73" s="241"/>
      <c r="AL73" s="241"/>
      <c r="AM73" s="241"/>
      <c r="AN73" s="199"/>
      <c r="AO73" s="199"/>
      <c r="AP73" s="241"/>
      <c r="AQ73" s="199"/>
      <c r="AR73" s="199"/>
      <c r="AS73" s="199"/>
      <c r="AT73" s="199"/>
      <c r="AU73" s="199"/>
      <c r="AV73" s="199"/>
      <c r="AW73" s="199"/>
      <c r="AX73" s="200"/>
      <c r="AY73" s="199"/>
      <c r="AZ73" s="199"/>
    </row>
    <row r="74" spans="1:52" ht="9.75" customHeight="1">
      <c r="A74" s="199"/>
      <c r="B74" s="199"/>
      <c r="C74" s="199"/>
      <c r="D74" s="199"/>
      <c r="E74" s="199"/>
      <c r="F74" s="239"/>
      <c r="G74" s="199"/>
      <c r="H74" s="199"/>
      <c r="I74" s="240"/>
      <c r="J74" s="240"/>
      <c r="K74" s="240"/>
      <c r="L74" s="240"/>
      <c r="M74" s="240"/>
      <c r="N74" s="240"/>
      <c r="O74" s="240"/>
      <c r="P74" s="240"/>
      <c r="Q74" s="240"/>
      <c r="R74" s="240"/>
      <c r="S74" s="240"/>
      <c r="T74" s="240"/>
      <c r="U74" s="240"/>
      <c r="V74" s="240"/>
      <c r="W74" s="240"/>
      <c r="X74" s="240"/>
      <c r="Y74" s="240"/>
      <c r="Z74" s="240"/>
      <c r="AA74" s="240"/>
      <c r="AB74" s="240"/>
      <c r="AC74" s="240"/>
      <c r="AD74" s="240"/>
      <c r="AE74" s="240"/>
      <c r="AF74" s="199"/>
      <c r="AG74" s="240"/>
      <c r="AH74" s="196"/>
      <c r="AI74" s="199"/>
      <c r="AJ74" s="199"/>
      <c r="AK74" s="241"/>
      <c r="AL74" s="241"/>
      <c r="AM74" s="241"/>
      <c r="AN74" s="199"/>
      <c r="AO74" s="199"/>
      <c r="AP74" s="241"/>
      <c r="AQ74" s="199"/>
      <c r="AR74" s="199"/>
      <c r="AS74" s="199"/>
      <c r="AT74" s="199"/>
      <c r="AU74" s="199"/>
      <c r="AV74" s="199"/>
      <c r="AW74" s="199"/>
      <c r="AX74" s="200"/>
      <c r="AY74" s="199"/>
      <c r="AZ74" s="199"/>
    </row>
    <row r="75" spans="1:52" ht="9.75" customHeight="1">
      <c r="A75" s="199"/>
      <c r="B75" s="199"/>
      <c r="C75" s="199"/>
      <c r="D75" s="199"/>
      <c r="E75" s="199"/>
      <c r="F75" s="239"/>
      <c r="G75" s="199"/>
      <c r="H75" s="199"/>
      <c r="I75" s="240"/>
      <c r="J75" s="240"/>
      <c r="K75" s="240"/>
      <c r="L75" s="240"/>
      <c r="M75" s="240"/>
      <c r="N75" s="240"/>
      <c r="O75" s="240"/>
      <c r="P75" s="240"/>
      <c r="Q75" s="240"/>
      <c r="R75" s="240"/>
      <c r="S75" s="240"/>
      <c r="T75" s="240"/>
      <c r="U75" s="240"/>
      <c r="V75" s="240"/>
      <c r="W75" s="240"/>
      <c r="X75" s="240"/>
      <c r="Y75" s="240"/>
      <c r="Z75" s="240"/>
      <c r="AA75" s="240"/>
      <c r="AB75" s="240"/>
      <c r="AC75" s="240"/>
      <c r="AD75" s="240"/>
      <c r="AE75" s="240"/>
      <c r="AF75" s="199"/>
      <c r="AG75" s="240"/>
      <c r="AH75" s="196"/>
      <c r="AI75" s="199"/>
      <c r="AJ75" s="199"/>
      <c r="AK75" s="241"/>
      <c r="AL75" s="241"/>
      <c r="AM75" s="241"/>
      <c r="AN75" s="199"/>
      <c r="AO75" s="199"/>
      <c r="AP75" s="241"/>
      <c r="AQ75" s="199"/>
      <c r="AR75" s="199"/>
      <c r="AS75" s="199"/>
      <c r="AT75" s="199"/>
      <c r="AU75" s="199"/>
      <c r="AV75" s="199"/>
      <c r="AW75" s="199"/>
      <c r="AX75" s="200"/>
      <c r="AY75" s="199"/>
      <c r="AZ75" s="199"/>
    </row>
    <row r="76" spans="1:52" ht="9.75" customHeight="1">
      <c r="A76" s="199"/>
      <c r="B76" s="199"/>
      <c r="C76" s="199"/>
      <c r="D76" s="199"/>
      <c r="E76" s="199"/>
      <c r="F76" s="239"/>
      <c r="G76" s="199"/>
      <c r="H76" s="199"/>
      <c r="I76" s="240"/>
      <c r="J76" s="240"/>
      <c r="K76" s="240"/>
      <c r="L76" s="240"/>
      <c r="M76" s="240"/>
      <c r="N76" s="240"/>
      <c r="O76" s="240"/>
      <c r="P76" s="240"/>
      <c r="Q76" s="240"/>
      <c r="R76" s="240"/>
      <c r="S76" s="240"/>
      <c r="T76" s="240"/>
      <c r="U76" s="240"/>
      <c r="V76" s="240"/>
      <c r="W76" s="240"/>
      <c r="X76" s="240"/>
      <c r="Y76" s="240"/>
      <c r="Z76" s="240"/>
      <c r="AA76" s="240"/>
      <c r="AB76" s="240"/>
      <c r="AC76" s="240"/>
      <c r="AD76" s="240"/>
      <c r="AE76" s="240"/>
      <c r="AF76" s="199"/>
      <c r="AG76" s="240"/>
      <c r="AH76" s="196"/>
      <c r="AI76" s="199"/>
      <c r="AJ76" s="199"/>
      <c r="AK76" s="241"/>
      <c r="AL76" s="241"/>
      <c r="AM76" s="241"/>
      <c r="AN76" s="199"/>
      <c r="AO76" s="199"/>
      <c r="AP76" s="241"/>
      <c r="AQ76" s="199"/>
      <c r="AR76" s="199"/>
      <c r="AS76" s="199"/>
      <c r="AT76" s="199"/>
      <c r="AU76" s="199"/>
      <c r="AV76" s="199"/>
      <c r="AW76" s="199"/>
      <c r="AX76" s="200"/>
      <c r="AY76" s="199"/>
      <c r="AZ76" s="199"/>
    </row>
    <row r="77" spans="1:52" ht="9.75" customHeight="1">
      <c r="A77" s="199"/>
      <c r="B77" s="199"/>
      <c r="C77" s="199"/>
      <c r="D77" s="199"/>
      <c r="E77" s="199"/>
      <c r="F77" s="239"/>
      <c r="G77" s="199"/>
      <c r="H77" s="199"/>
      <c r="I77" s="240"/>
      <c r="J77" s="240"/>
      <c r="K77" s="240"/>
      <c r="L77" s="240"/>
      <c r="M77" s="240"/>
      <c r="N77" s="240"/>
      <c r="O77" s="240"/>
      <c r="P77" s="240"/>
      <c r="Q77" s="240"/>
      <c r="R77" s="240"/>
      <c r="S77" s="240"/>
      <c r="T77" s="240"/>
      <c r="U77" s="240"/>
      <c r="V77" s="240"/>
      <c r="W77" s="240"/>
      <c r="X77" s="240"/>
      <c r="Y77" s="240"/>
      <c r="Z77" s="240"/>
      <c r="AA77" s="240"/>
      <c r="AB77" s="240"/>
      <c r="AC77" s="240"/>
      <c r="AD77" s="240"/>
      <c r="AE77" s="240"/>
      <c r="AF77" s="199"/>
      <c r="AG77" s="240"/>
      <c r="AH77" s="196"/>
      <c r="AI77" s="199"/>
      <c r="AJ77" s="199"/>
      <c r="AK77" s="241"/>
      <c r="AL77" s="241"/>
      <c r="AM77" s="241"/>
      <c r="AN77" s="199"/>
      <c r="AO77" s="199"/>
      <c r="AP77" s="241"/>
      <c r="AQ77" s="199"/>
      <c r="AR77" s="199"/>
      <c r="AS77" s="199"/>
      <c r="AT77" s="199"/>
      <c r="AU77" s="199"/>
      <c r="AV77" s="199"/>
      <c r="AW77" s="199"/>
      <c r="AX77" s="200"/>
      <c r="AY77" s="199"/>
      <c r="AZ77" s="199"/>
    </row>
    <row r="78" spans="1:52" ht="9.75" customHeight="1">
      <c r="A78" s="199"/>
      <c r="B78" s="199"/>
      <c r="C78" s="199"/>
      <c r="D78" s="199"/>
      <c r="E78" s="199"/>
      <c r="F78" s="239"/>
      <c r="G78" s="199"/>
      <c r="H78" s="199"/>
      <c r="I78" s="240"/>
      <c r="J78" s="240"/>
      <c r="K78" s="240"/>
      <c r="L78" s="240"/>
      <c r="M78" s="240"/>
      <c r="N78" s="240"/>
      <c r="O78" s="240"/>
      <c r="P78" s="240"/>
      <c r="Q78" s="240"/>
      <c r="R78" s="240"/>
      <c r="S78" s="240"/>
      <c r="T78" s="240"/>
      <c r="U78" s="240"/>
      <c r="V78" s="240"/>
      <c r="W78" s="240"/>
      <c r="X78" s="240"/>
      <c r="Y78" s="240"/>
      <c r="Z78" s="240"/>
      <c r="AA78" s="240"/>
      <c r="AB78" s="240"/>
      <c r="AC78" s="240"/>
      <c r="AD78" s="240"/>
      <c r="AE78" s="240"/>
      <c r="AF78" s="199"/>
      <c r="AG78" s="240"/>
      <c r="AH78" s="196"/>
      <c r="AI78" s="199"/>
      <c r="AJ78" s="199"/>
      <c r="AK78" s="241"/>
      <c r="AL78" s="241"/>
      <c r="AM78" s="241"/>
      <c r="AN78" s="199"/>
      <c r="AO78" s="199"/>
      <c r="AP78" s="241"/>
      <c r="AQ78" s="199"/>
      <c r="AR78" s="199"/>
      <c r="AS78" s="199"/>
      <c r="AT78" s="199"/>
      <c r="AU78" s="199"/>
      <c r="AV78" s="199"/>
      <c r="AW78" s="199"/>
      <c r="AX78" s="200"/>
      <c r="AY78" s="199"/>
      <c r="AZ78" s="199"/>
    </row>
    <row r="79" spans="1:52" ht="9.75" customHeight="1">
      <c r="A79" s="199"/>
      <c r="B79" s="199"/>
      <c r="C79" s="199"/>
      <c r="D79" s="199"/>
      <c r="E79" s="199"/>
      <c r="F79" s="239"/>
      <c r="G79" s="199"/>
      <c r="H79" s="199"/>
      <c r="I79" s="240"/>
      <c r="J79" s="240"/>
      <c r="K79" s="240"/>
      <c r="L79" s="240"/>
      <c r="M79" s="240"/>
      <c r="N79" s="240"/>
      <c r="O79" s="240"/>
      <c r="P79" s="240"/>
      <c r="Q79" s="240"/>
      <c r="R79" s="240"/>
      <c r="S79" s="240"/>
      <c r="T79" s="240"/>
      <c r="U79" s="240"/>
      <c r="V79" s="240"/>
      <c r="W79" s="240"/>
      <c r="X79" s="240"/>
      <c r="Y79" s="240"/>
      <c r="Z79" s="240"/>
      <c r="AA79" s="240"/>
      <c r="AB79" s="240"/>
      <c r="AC79" s="240"/>
      <c r="AD79" s="240"/>
      <c r="AE79" s="240"/>
      <c r="AF79" s="199"/>
      <c r="AG79" s="240"/>
      <c r="AH79" s="196"/>
      <c r="AI79" s="199"/>
      <c r="AJ79" s="199"/>
      <c r="AK79" s="241"/>
      <c r="AL79" s="241"/>
      <c r="AM79" s="241"/>
      <c r="AN79" s="199"/>
      <c r="AO79" s="199"/>
      <c r="AP79" s="241"/>
      <c r="AQ79" s="199"/>
      <c r="AR79" s="199"/>
      <c r="AS79" s="199"/>
      <c r="AT79" s="199"/>
      <c r="AU79" s="199"/>
      <c r="AV79" s="199"/>
      <c r="AW79" s="199"/>
      <c r="AX79" s="200"/>
      <c r="AY79" s="199"/>
      <c r="AZ79" s="199"/>
    </row>
    <row r="80" spans="1:52" ht="9.75" customHeight="1">
      <c r="A80" s="199"/>
      <c r="B80" s="199"/>
      <c r="C80" s="199"/>
      <c r="D80" s="199"/>
      <c r="E80" s="199"/>
      <c r="F80" s="239"/>
      <c r="G80" s="199"/>
      <c r="H80" s="199"/>
      <c r="I80" s="240"/>
      <c r="J80" s="240"/>
      <c r="K80" s="240"/>
      <c r="L80" s="240"/>
      <c r="M80" s="240"/>
      <c r="N80" s="240"/>
      <c r="O80" s="240"/>
      <c r="P80" s="240"/>
      <c r="Q80" s="240"/>
      <c r="R80" s="240"/>
      <c r="S80" s="240"/>
      <c r="T80" s="240"/>
      <c r="U80" s="240"/>
      <c r="V80" s="240"/>
      <c r="W80" s="240"/>
      <c r="X80" s="240"/>
      <c r="Y80" s="240"/>
      <c r="Z80" s="240"/>
      <c r="AA80" s="240"/>
      <c r="AB80" s="240"/>
      <c r="AC80" s="240"/>
      <c r="AD80" s="240"/>
      <c r="AE80" s="240"/>
      <c r="AF80" s="199"/>
      <c r="AG80" s="240"/>
      <c r="AH80" s="196"/>
      <c r="AI80" s="199"/>
      <c r="AJ80" s="199"/>
      <c r="AK80" s="241"/>
      <c r="AL80" s="241"/>
      <c r="AM80" s="241"/>
      <c r="AN80" s="199"/>
      <c r="AO80" s="199"/>
      <c r="AP80" s="241"/>
      <c r="AQ80" s="199"/>
      <c r="AR80" s="199"/>
      <c r="AS80" s="199"/>
      <c r="AT80" s="199"/>
      <c r="AU80" s="199"/>
      <c r="AV80" s="199"/>
      <c r="AW80" s="199"/>
      <c r="AX80" s="200"/>
      <c r="AY80" s="199"/>
      <c r="AZ80" s="199"/>
    </row>
    <row r="81" spans="1:52" ht="9.75" customHeight="1">
      <c r="A81" s="199"/>
      <c r="B81" s="199"/>
      <c r="C81" s="199"/>
      <c r="D81" s="199"/>
      <c r="E81" s="199"/>
      <c r="F81" s="239"/>
      <c r="G81" s="199"/>
      <c r="H81" s="199"/>
      <c r="I81" s="240"/>
      <c r="J81" s="240"/>
      <c r="K81" s="240"/>
      <c r="L81" s="240"/>
      <c r="M81" s="240"/>
      <c r="N81" s="240"/>
      <c r="O81" s="240"/>
      <c r="P81" s="240"/>
      <c r="Q81" s="240"/>
      <c r="R81" s="240"/>
      <c r="S81" s="240"/>
      <c r="T81" s="240"/>
      <c r="U81" s="240"/>
      <c r="V81" s="240"/>
      <c r="W81" s="240"/>
      <c r="X81" s="240"/>
      <c r="Y81" s="240"/>
      <c r="Z81" s="240"/>
      <c r="AA81" s="240"/>
      <c r="AB81" s="240"/>
      <c r="AC81" s="240"/>
      <c r="AD81" s="240"/>
      <c r="AE81" s="240"/>
      <c r="AF81" s="199"/>
      <c r="AG81" s="240"/>
      <c r="AH81" s="196"/>
      <c r="AI81" s="199"/>
      <c r="AJ81" s="199"/>
      <c r="AK81" s="241"/>
      <c r="AL81" s="241"/>
      <c r="AM81" s="241"/>
      <c r="AN81" s="199"/>
      <c r="AO81" s="199"/>
      <c r="AP81" s="241"/>
      <c r="AQ81" s="199"/>
      <c r="AR81" s="199"/>
      <c r="AS81" s="199"/>
      <c r="AT81" s="199"/>
      <c r="AU81" s="199"/>
      <c r="AV81" s="199"/>
      <c r="AW81" s="199"/>
      <c r="AX81" s="200"/>
      <c r="AY81" s="199"/>
      <c r="AZ81" s="199"/>
    </row>
    <row r="82" spans="1:52" ht="9.75" customHeight="1">
      <c r="A82" s="199"/>
      <c r="B82" s="199"/>
      <c r="C82" s="199"/>
      <c r="D82" s="199"/>
      <c r="E82" s="199"/>
      <c r="F82" s="239"/>
      <c r="G82" s="199"/>
      <c r="H82" s="199"/>
      <c r="I82" s="240"/>
      <c r="J82" s="240"/>
      <c r="K82" s="240"/>
      <c r="L82" s="240"/>
      <c r="M82" s="240"/>
      <c r="N82" s="240"/>
      <c r="O82" s="240"/>
      <c r="P82" s="240"/>
      <c r="Q82" s="240"/>
      <c r="R82" s="240"/>
      <c r="S82" s="240"/>
      <c r="T82" s="240"/>
      <c r="U82" s="240"/>
      <c r="V82" s="240"/>
      <c r="W82" s="240"/>
      <c r="X82" s="240"/>
      <c r="Y82" s="240"/>
      <c r="Z82" s="240"/>
      <c r="AA82" s="240"/>
      <c r="AB82" s="240"/>
      <c r="AC82" s="240"/>
      <c r="AD82" s="240"/>
      <c r="AE82" s="240"/>
      <c r="AF82" s="199"/>
      <c r="AG82" s="240"/>
      <c r="AH82" s="196"/>
      <c r="AI82" s="199"/>
      <c r="AJ82" s="199"/>
      <c r="AK82" s="241"/>
      <c r="AL82" s="241"/>
      <c r="AM82" s="241"/>
      <c r="AN82" s="199"/>
      <c r="AO82" s="199"/>
      <c r="AP82" s="241"/>
      <c r="AQ82" s="199"/>
      <c r="AR82" s="199"/>
      <c r="AS82" s="199"/>
      <c r="AT82" s="199"/>
      <c r="AU82" s="199"/>
      <c r="AV82" s="199"/>
      <c r="AW82" s="199"/>
      <c r="AX82" s="200"/>
      <c r="AY82" s="199"/>
      <c r="AZ82" s="199"/>
    </row>
    <row r="83" spans="1:52" ht="9.75" customHeight="1">
      <c r="A83" s="199"/>
      <c r="B83" s="199"/>
      <c r="C83" s="199"/>
      <c r="D83" s="199"/>
      <c r="E83" s="199"/>
      <c r="F83" s="239"/>
      <c r="G83" s="199"/>
      <c r="H83" s="199"/>
      <c r="I83" s="240"/>
      <c r="J83" s="240"/>
      <c r="K83" s="240"/>
      <c r="L83" s="240"/>
      <c r="M83" s="240"/>
      <c r="N83" s="240"/>
      <c r="O83" s="240"/>
      <c r="P83" s="240"/>
      <c r="Q83" s="240"/>
      <c r="R83" s="240"/>
      <c r="S83" s="240"/>
      <c r="T83" s="240"/>
      <c r="U83" s="240"/>
      <c r="V83" s="240"/>
      <c r="W83" s="240"/>
      <c r="X83" s="240"/>
      <c r="Y83" s="240"/>
      <c r="Z83" s="240"/>
      <c r="AA83" s="240"/>
      <c r="AB83" s="240"/>
      <c r="AC83" s="240"/>
      <c r="AD83" s="240"/>
      <c r="AE83" s="240"/>
      <c r="AF83" s="199"/>
      <c r="AG83" s="240"/>
      <c r="AH83" s="196"/>
      <c r="AI83" s="199"/>
      <c r="AJ83" s="199"/>
      <c r="AK83" s="241"/>
      <c r="AL83" s="241"/>
      <c r="AM83" s="241"/>
      <c r="AN83" s="199"/>
      <c r="AO83" s="199"/>
      <c r="AP83" s="241"/>
      <c r="AQ83" s="199"/>
      <c r="AR83" s="199"/>
      <c r="AS83" s="199"/>
      <c r="AT83" s="199"/>
      <c r="AU83" s="199"/>
      <c r="AV83" s="199"/>
      <c r="AW83" s="199"/>
      <c r="AX83" s="200"/>
      <c r="AY83" s="199"/>
      <c r="AZ83" s="199"/>
    </row>
    <row r="84" spans="1:52" ht="9.75" customHeight="1">
      <c r="A84" s="199"/>
      <c r="B84" s="199"/>
      <c r="C84" s="199"/>
      <c r="D84" s="199"/>
      <c r="E84" s="199"/>
      <c r="F84" s="239"/>
      <c r="G84" s="199"/>
      <c r="H84" s="199"/>
      <c r="I84" s="240"/>
      <c r="J84" s="240"/>
      <c r="K84" s="240"/>
      <c r="L84" s="240"/>
      <c r="M84" s="240"/>
      <c r="N84" s="240"/>
      <c r="O84" s="240"/>
      <c r="P84" s="240"/>
      <c r="Q84" s="240"/>
      <c r="R84" s="240"/>
      <c r="S84" s="240"/>
      <c r="T84" s="240"/>
      <c r="U84" s="240"/>
      <c r="V84" s="240"/>
      <c r="W84" s="240"/>
      <c r="X84" s="240"/>
      <c r="Y84" s="240"/>
      <c r="Z84" s="240"/>
      <c r="AA84" s="240"/>
      <c r="AB84" s="240"/>
      <c r="AC84" s="240"/>
      <c r="AD84" s="240"/>
      <c r="AE84" s="240"/>
      <c r="AF84" s="199"/>
      <c r="AG84" s="240"/>
      <c r="AH84" s="196"/>
      <c r="AI84" s="199"/>
      <c r="AJ84" s="199"/>
      <c r="AK84" s="241"/>
      <c r="AL84" s="241"/>
      <c r="AM84" s="241"/>
      <c r="AN84" s="199"/>
      <c r="AO84" s="199"/>
      <c r="AP84" s="241"/>
      <c r="AQ84" s="199"/>
      <c r="AR84" s="199"/>
      <c r="AS84" s="199"/>
      <c r="AT84" s="199"/>
      <c r="AU84" s="199"/>
      <c r="AV84" s="199"/>
      <c r="AW84" s="199"/>
      <c r="AX84" s="200"/>
      <c r="AY84" s="199"/>
      <c r="AZ84" s="199"/>
    </row>
    <row r="85" spans="1:52" ht="9.75" customHeight="1">
      <c r="A85" s="199"/>
      <c r="B85" s="199"/>
      <c r="C85" s="199"/>
      <c r="D85" s="199"/>
      <c r="E85" s="199"/>
      <c r="F85" s="239"/>
      <c r="G85" s="199"/>
      <c r="H85" s="199"/>
      <c r="I85" s="240"/>
      <c r="J85" s="240"/>
      <c r="K85" s="240"/>
      <c r="L85" s="240"/>
      <c r="M85" s="240"/>
      <c r="N85" s="240"/>
      <c r="O85" s="240"/>
      <c r="P85" s="240"/>
      <c r="Q85" s="240"/>
      <c r="R85" s="240"/>
      <c r="S85" s="240"/>
      <c r="T85" s="240"/>
      <c r="U85" s="240"/>
      <c r="V85" s="240"/>
      <c r="W85" s="240"/>
      <c r="X85" s="240"/>
      <c r="Y85" s="240"/>
      <c r="Z85" s="240"/>
      <c r="AA85" s="240"/>
      <c r="AB85" s="240"/>
      <c r="AC85" s="240"/>
      <c r="AD85" s="240"/>
      <c r="AE85" s="240"/>
      <c r="AF85" s="199"/>
      <c r="AG85" s="240"/>
      <c r="AH85" s="196"/>
      <c r="AI85" s="199"/>
      <c r="AJ85" s="199"/>
      <c r="AK85" s="241"/>
      <c r="AL85" s="241"/>
      <c r="AM85" s="241"/>
      <c r="AN85" s="199"/>
      <c r="AO85" s="199"/>
      <c r="AP85" s="241"/>
      <c r="AQ85" s="199"/>
      <c r="AR85" s="199"/>
      <c r="AS85" s="199"/>
      <c r="AT85" s="199"/>
      <c r="AU85" s="199"/>
      <c r="AV85" s="199"/>
      <c r="AW85" s="199"/>
      <c r="AX85" s="200"/>
      <c r="AY85" s="199"/>
      <c r="AZ85" s="199"/>
    </row>
    <row r="86" spans="1:52" ht="9.75" customHeight="1">
      <c r="A86" s="199"/>
      <c r="B86" s="199"/>
      <c r="C86" s="199"/>
      <c r="D86" s="199"/>
      <c r="E86" s="199"/>
      <c r="F86" s="239"/>
      <c r="G86" s="199"/>
      <c r="H86" s="199"/>
      <c r="I86" s="240"/>
      <c r="J86" s="240"/>
      <c r="K86" s="240"/>
      <c r="L86" s="240"/>
      <c r="M86" s="240"/>
      <c r="N86" s="240"/>
      <c r="O86" s="240"/>
      <c r="P86" s="240"/>
      <c r="Q86" s="240"/>
      <c r="R86" s="240"/>
      <c r="S86" s="240"/>
      <c r="T86" s="240"/>
      <c r="U86" s="240"/>
      <c r="V86" s="240"/>
      <c r="W86" s="240"/>
      <c r="X86" s="240"/>
      <c r="Y86" s="240"/>
      <c r="Z86" s="240"/>
      <c r="AA86" s="240"/>
      <c r="AB86" s="240"/>
      <c r="AC86" s="240"/>
      <c r="AD86" s="240"/>
      <c r="AE86" s="240"/>
      <c r="AF86" s="199"/>
      <c r="AG86" s="240"/>
      <c r="AH86" s="196"/>
      <c r="AI86" s="199"/>
      <c r="AJ86" s="199"/>
      <c r="AK86" s="241"/>
      <c r="AL86" s="241"/>
      <c r="AM86" s="241"/>
      <c r="AN86" s="199"/>
      <c r="AO86" s="199"/>
      <c r="AP86" s="241"/>
      <c r="AQ86" s="199"/>
      <c r="AR86" s="199"/>
      <c r="AS86" s="199"/>
      <c r="AT86" s="199"/>
      <c r="AU86" s="199"/>
      <c r="AV86" s="199"/>
      <c r="AW86" s="199"/>
      <c r="AX86" s="200"/>
      <c r="AY86" s="199"/>
      <c r="AZ86" s="199"/>
    </row>
    <row r="87" spans="1:52" ht="9.75" customHeight="1">
      <c r="A87" s="199"/>
      <c r="B87" s="199"/>
      <c r="C87" s="199"/>
      <c r="D87" s="199"/>
      <c r="E87" s="199"/>
      <c r="F87" s="239"/>
      <c r="G87" s="199"/>
      <c r="H87" s="199"/>
      <c r="I87" s="240"/>
      <c r="J87" s="240"/>
      <c r="K87" s="240"/>
      <c r="L87" s="240"/>
      <c r="M87" s="240"/>
      <c r="N87" s="240"/>
      <c r="O87" s="240"/>
      <c r="P87" s="240"/>
      <c r="Q87" s="240"/>
      <c r="R87" s="240"/>
      <c r="S87" s="240"/>
      <c r="T87" s="240"/>
      <c r="U87" s="240"/>
      <c r="V87" s="240"/>
      <c r="W87" s="240"/>
      <c r="X87" s="240"/>
      <c r="Y87" s="240"/>
      <c r="Z87" s="240"/>
      <c r="AA87" s="240"/>
      <c r="AB87" s="240"/>
      <c r="AC87" s="240"/>
      <c r="AD87" s="240"/>
      <c r="AE87" s="240"/>
      <c r="AF87" s="199"/>
      <c r="AG87" s="240"/>
      <c r="AH87" s="196"/>
      <c r="AI87" s="199"/>
      <c r="AJ87" s="199"/>
      <c r="AK87" s="241"/>
      <c r="AL87" s="241"/>
      <c r="AM87" s="241"/>
      <c r="AN87" s="199"/>
      <c r="AO87" s="199"/>
      <c r="AP87" s="241"/>
      <c r="AQ87" s="199"/>
      <c r="AR87" s="199"/>
      <c r="AS87" s="199"/>
      <c r="AT87" s="199"/>
      <c r="AU87" s="199"/>
      <c r="AV87" s="199"/>
      <c r="AW87" s="199"/>
      <c r="AX87" s="200"/>
      <c r="AY87" s="199"/>
      <c r="AZ87" s="199"/>
    </row>
    <row r="88" spans="1:52" ht="9.75" customHeight="1">
      <c r="A88" s="199"/>
      <c r="B88" s="199"/>
      <c r="C88" s="199"/>
      <c r="D88" s="199"/>
      <c r="E88" s="199"/>
      <c r="F88" s="239"/>
      <c r="G88" s="199"/>
      <c r="H88" s="199"/>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199"/>
      <c r="AG88" s="240"/>
      <c r="AH88" s="196"/>
      <c r="AI88" s="199"/>
      <c r="AJ88" s="199"/>
      <c r="AK88" s="241"/>
      <c r="AL88" s="241"/>
      <c r="AM88" s="241"/>
      <c r="AN88" s="199"/>
      <c r="AO88" s="199"/>
      <c r="AP88" s="241"/>
      <c r="AQ88" s="199"/>
      <c r="AR88" s="199"/>
      <c r="AS88" s="199"/>
      <c r="AT88" s="199"/>
      <c r="AU88" s="199"/>
      <c r="AV88" s="199"/>
      <c r="AW88" s="199"/>
      <c r="AX88" s="200"/>
      <c r="AY88" s="199"/>
      <c r="AZ88" s="199"/>
    </row>
    <row r="89" spans="1:52" ht="9.75" customHeight="1">
      <c r="A89" s="199"/>
      <c r="B89" s="199"/>
      <c r="C89" s="199"/>
      <c r="D89" s="199"/>
      <c r="E89" s="199"/>
      <c r="F89" s="239"/>
      <c r="G89" s="199"/>
      <c r="H89" s="199"/>
      <c r="I89" s="240"/>
      <c r="J89" s="240"/>
      <c r="K89" s="240"/>
      <c r="L89" s="240"/>
      <c r="M89" s="240"/>
      <c r="N89" s="240"/>
      <c r="O89" s="240"/>
      <c r="P89" s="240"/>
      <c r="Q89" s="240"/>
      <c r="R89" s="240"/>
      <c r="S89" s="240"/>
      <c r="T89" s="240"/>
      <c r="U89" s="240"/>
      <c r="V89" s="240"/>
      <c r="W89" s="240"/>
      <c r="X89" s="240"/>
      <c r="Y89" s="240"/>
      <c r="Z89" s="240"/>
      <c r="AA89" s="240"/>
      <c r="AB89" s="240"/>
      <c r="AC89" s="240"/>
      <c r="AD89" s="240"/>
      <c r="AE89" s="240"/>
      <c r="AF89" s="199"/>
      <c r="AG89" s="240"/>
      <c r="AH89" s="196"/>
      <c r="AI89" s="199"/>
      <c r="AJ89" s="199"/>
      <c r="AK89" s="241"/>
      <c r="AL89" s="241"/>
      <c r="AM89" s="241"/>
      <c r="AN89" s="199"/>
      <c r="AO89" s="199"/>
      <c r="AP89" s="241"/>
      <c r="AQ89" s="199"/>
      <c r="AR89" s="199"/>
      <c r="AS89" s="199"/>
      <c r="AT89" s="199"/>
      <c r="AU89" s="199"/>
      <c r="AV89" s="199"/>
      <c r="AW89" s="199"/>
      <c r="AX89" s="200"/>
      <c r="AY89" s="199"/>
      <c r="AZ89" s="199"/>
    </row>
    <row r="90" spans="1:52" ht="9.75" customHeight="1">
      <c r="A90" s="199"/>
      <c r="B90" s="199"/>
      <c r="C90" s="199"/>
      <c r="D90" s="199"/>
      <c r="E90" s="199"/>
      <c r="F90" s="239"/>
      <c r="G90" s="199"/>
      <c r="H90" s="199"/>
      <c r="I90" s="240"/>
      <c r="J90" s="240"/>
      <c r="K90" s="240"/>
      <c r="L90" s="240"/>
      <c r="M90" s="240"/>
      <c r="N90" s="240"/>
      <c r="O90" s="240"/>
      <c r="P90" s="240"/>
      <c r="Q90" s="240"/>
      <c r="R90" s="240"/>
      <c r="S90" s="240"/>
      <c r="T90" s="240"/>
      <c r="U90" s="240"/>
      <c r="V90" s="240"/>
      <c r="W90" s="240"/>
      <c r="X90" s="240"/>
      <c r="Y90" s="240"/>
      <c r="Z90" s="240"/>
      <c r="AA90" s="240"/>
      <c r="AB90" s="240"/>
      <c r="AC90" s="240"/>
      <c r="AD90" s="240"/>
      <c r="AE90" s="240"/>
      <c r="AF90" s="199"/>
      <c r="AG90" s="240"/>
      <c r="AH90" s="196"/>
      <c r="AI90" s="199"/>
      <c r="AJ90" s="199"/>
      <c r="AK90" s="241"/>
      <c r="AL90" s="241"/>
      <c r="AM90" s="241"/>
      <c r="AN90" s="199"/>
      <c r="AO90" s="199"/>
      <c r="AP90" s="241"/>
      <c r="AQ90" s="199"/>
      <c r="AR90" s="199"/>
      <c r="AS90" s="199"/>
      <c r="AT90" s="199"/>
      <c r="AU90" s="199"/>
      <c r="AV90" s="199"/>
      <c r="AW90" s="199"/>
      <c r="AX90" s="200"/>
      <c r="AY90" s="199"/>
      <c r="AZ90" s="199"/>
    </row>
    <row r="91" spans="1:52" ht="9.75" customHeight="1">
      <c r="A91" s="199"/>
      <c r="B91" s="199"/>
      <c r="C91" s="199"/>
      <c r="D91" s="199"/>
      <c r="E91" s="199"/>
      <c r="F91" s="239"/>
      <c r="G91" s="199"/>
      <c r="H91" s="199"/>
      <c r="I91" s="240"/>
      <c r="J91" s="240"/>
      <c r="K91" s="240"/>
      <c r="L91" s="240"/>
      <c r="M91" s="240"/>
      <c r="N91" s="240"/>
      <c r="O91" s="240"/>
      <c r="P91" s="240"/>
      <c r="Q91" s="240"/>
      <c r="R91" s="240"/>
      <c r="S91" s="240"/>
      <c r="T91" s="240"/>
      <c r="U91" s="240"/>
      <c r="V91" s="240"/>
      <c r="W91" s="240"/>
      <c r="X91" s="240"/>
      <c r="Y91" s="240"/>
      <c r="Z91" s="240"/>
      <c r="AA91" s="240"/>
      <c r="AB91" s="240"/>
      <c r="AC91" s="240"/>
      <c r="AD91" s="240"/>
      <c r="AE91" s="240"/>
      <c r="AF91" s="199"/>
      <c r="AG91" s="240"/>
      <c r="AH91" s="196"/>
      <c r="AI91" s="199"/>
      <c r="AJ91" s="199"/>
      <c r="AK91" s="241"/>
      <c r="AL91" s="241"/>
      <c r="AM91" s="241"/>
      <c r="AN91" s="199"/>
      <c r="AO91" s="199"/>
      <c r="AP91" s="241"/>
      <c r="AQ91" s="199"/>
      <c r="AR91" s="199"/>
      <c r="AS91" s="199"/>
      <c r="AT91" s="199"/>
      <c r="AU91" s="199"/>
      <c r="AV91" s="199"/>
      <c r="AW91" s="199"/>
      <c r="AX91" s="200"/>
      <c r="AY91" s="199"/>
      <c r="AZ91" s="199"/>
    </row>
    <row r="92" spans="1:52" ht="9.75" customHeight="1">
      <c r="A92" s="199"/>
      <c r="B92" s="199"/>
      <c r="C92" s="199"/>
      <c r="D92" s="199"/>
      <c r="E92" s="199"/>
      <c r="F92" s="239"/>
      <c r="G92" s="199"/>
      <c r="H92" s="199"/>
      <c r="I92" s="240"/>
      <c r="J92" s="240"/>
      <c r="K92" s="240"/>
      <c r="L92" s="240"/>
      <c r="M92" s="240"/>
      <c r="N92" s="240"/>
      <c r="O92" s="240"/>
      <c r="P92" s="240"/>
      <c r="Q92" s="240"/>
      <c r="R92" s="240"/>
      <c r="S92" s="240"/>
      <c r="T92" s="240"/>
      <c r="U92" s="240"/>
      <c r="V92" s="240"/>
      <c r="W92" s="240"/>
      <c r="X92" s="240"/>
      <c r="Y92" s="240"/>
      <c r="Z92" s="240"/>
      <c r="AA92" s="240"/>
      <c r="AB92" s="240"/>
      <c r="AC92" s="240"/>
      <c r="AD92" s="240"/>
      <c r="AE92" s="240"/>
      <c r="AF92" s="199"/>
      <c r="AG92" s="240"/>
      <c r="AH92" s="196"/>
      <c r="AI92" s="199"/>
      <c r="AJ92" s="199"/>
      <c r="AK92" s="241"/>
      <c r="AL92" s="241"/>
      <c r="AM92" s="241"/>
      <c r="AN92" s="199"/>
      <c r="AO92" s="199"/>
      <c r="AP92" s="241"/>
      <c r="AQ92" s="199"/>
      <c r="AR92" s="199"/>
      <c r="AS92" s="199"/>
      <c r="AT92" s="199"/>
      <c r="AU92" s="199"/>
      <c r="AV92" s="199"/>
      <c r="AW92" s="199"/>
      <c r="AX92" s="200"/>
      <c r="AY92" s="199"/>
      <c r="AZ92" s="199"/>
    </row>
    <row r="93" spans="1:52" ht="9.75" customHeight="1">
      <c r="A93" s="199"/>
      <c r="B93" s="199"/>
      <c r="C93" s="199"/>
      <c r="D93" s="199"/>
      <c r="E93" s="199"/>
      <c r="F93" s="239"/>
      <c r="G93" s="199"/>
      <c r="H93" s="199"/>
      <c r="I93" s="240"/>
      <c r="J93" s="240"/>
      <c r="K93" s="240"/>
      <c r="L93" s="240"/>
      <c r="M93" s="240"/>
      <c r="N93" s="240"/>
      <c r="O93" s="240"/>
      <c r="P93" s="240"/>
      <c r="Q93" s="240"/>
      <c r="R93" s="240"/>
      <c r="S93" s="240"/>
      <c r="T93" s="240"/>
      <c r="U93" s="240"/>
      <c r="V93" s="240"/>
      <c r="W93" s="240"/>
      <c r="X93" s="240"/>
      <c r="Y93" s="240"/>
      <c r="Z93" s="240"/>
      <c r="AA93" s="240"/>
      <c r="AB93" s="240"/>
      <c r="AC93" s="240"/>
      <c r="AD93" s="240"/>
      <c r="AE93" s="240"/>
      <c r="AF93" s="199"/>
      <c r="AG93" s="240"/>
      <c r="AH93" s="196"/>
      <c r="AI93" s="199"/>
      <c r="AJ93" s="199"/>
      <c r="AK93" s="241"/>
      <c r="AL93" s="241"/>
      <c r="AM93" s="241"/>
      <c r="AN93" s="199"/>
      <c r="AO93" s="199"/>
      <c r="AP93" s="241"/>
      <c r="AQ93" s="199"/>
      <c r="AR93" s="199"/>
      <c r="AS93" s="199"/>
      <c r="AT93" s="199"/>
      <c r="AU93" s="199"/>
      <c r="AV93" s="199"/>
      <c r="AW93" s="199"/>
      <c r="AX93" s="200"/>
      <c r="AY93" s="199"/>
      <c r="AZ93" s="199"/>
    </row>
    <row r="94" spans="1:52" ht="9.75" customHeight="1">
      <c r="A94" s="199"/>
      <c r="B94" s="199"/>
      <c r="C94" s="199"/>
      <c r="D94" s="199"/>
      <c r="E94" s="199"/>
      <c r="F94" s="239"/>
      <c r="G94" s="199"/>
      <c r="H94" s="199"/>
      <c r="I94" s="240"/>
      <c r="J94" s="240"/>
      <c r="K94" s="240"/>
      <c r="L94" s="240"/>
      <c r="M94" s="240"/>
      <c r="N94" s="240"/>
      <c r="O94" s="240"/>
      <c r="P94" s="240"/>
      <c r="Q94" s="240"/>
      <c r="R94" s="240"/>
      <c r="S94" s="240"/>
      <c r="T94" s="240"/>
      <c r="U94" s="240"/>
      <c r="V94" s="240"/>
      <c r="W94" s="240"/>
      <c r="X94" s="240"/>
      <c r="Y94" s="240"/>
      <c r="Z94" s="240"/>
      <c r="AA94" s="240"/>
      <c r="AB94" s="240"/>
      <c r="AC94" s="240"/>
      <c r="AD94" s="240"/>
      <c r="AE94" s="240"/>
      <c r="AF94" s="199"/>
      <c r="AG94" s="240"/>
      <c r="AH94" s="196"/>
      <c r="AI94" s="199"/>
      <c r="AJ94" s="199"/>
      <c r="AK94" s="241"/>
      <c r="AL94" s="241"/>
      <c r="AM94" s="241"/>
      <c r="AN94" s="199"/>
      <c r="AO94" s="199"/>
      <c r="AP94" s="241"/>
      <c r="AQ94" s="199"/>
      <c r="AR94" s="199"/>
      <c r="AS94" s="199"/>
      <c r="AT94" s="199"/>
      <c r="AU94" s="199"/>
      <c r="AV94" s="199"/>
      <c r="AW94" s="199"/>
      <c r="AX94" s="200"/>
      <c r="AY94" s="199"/>
      <c r="AZ94" s="199"/>
    </row>
    <row r="95" spans="1:52" ht="9.75" customHeight="1">
      <c r="A95" s="199"/>
      <c r="B95" s="199"/>
      <c r="C95" s="199"/>
      <c r="D95" s="199"/>
      <c r="E95" s="199"/>
      <c r="F95" s="239"/>
      <c r="G95" s="199"/>
      <c r="H95" s="199"/>
      <c r="I95" s="240"/>
      <c r="J95" s="240"/>
      <c r="K95" s="240"/>
      <c r="L95" s="240"/>
      <c r="M95" s="240"/>
      <c r="N95" s="240"/>
      <c r="O95" s="240"/>
      <c r="P95" s="240"/>
      <c r="Q95" s="240"/>
      <c r="R95" s="240"/>
      <c r="S95" s="240"/>
      <c r="T95" s="240"/>
      <c r="U95" s="240"/>
      <c r="V95" s="240"/>
      <c r="W95" s="240"/>
      <c r="X95" s="240"/>
      <c r="Y95" s="240"/>
      <c r="Z95" s="240"/>
      <c r="AA95" s="240"/>
      <c r="AB95" s="240"/>
      <c r="AC95" s="240"/>
      <c r="AD95" s="240"/>
      <c r="AE95" s="240"/>
      <c r="AF95" s="199"/>
      <c r="AG95" s="240"/>
      <c r="AH95" s="196"/>
      <c r="AI95" s="199"/>
      <c r="AJ95" s="199"/>
      <c r="AK95" s="241"/>
      <c r="AL95" s="241"/>
      <c r="AM95" s="241"/>
      <c r="AN95" s="199"/>
      <c r="AO95" s="199"/>
      <c r="AP95" s="241"/>
      <c r="AQ95" s="199"/>
      <c r="AR95" s="199"/>
      <c r="AS95" s="199"/>
      <c r="AT95" s="199"/>
      <c r="AU95" s="199"/>
      <c r="AV95" s="199"/>
      <c r="AW95" s="199"/>
      <c r="AX95" s="200"/>
      <c r="AY95" s="199"/>
      <c r="AZ95" s="199"/>
    </row>
    <row r="96" spans="1:52" ht="9.75" customHeight="1">
      <c r="A96" s="199"/>
      <c r="B96" s="199"/>
      <c r="C96" s="199"/>
      <c r="D96" s="199"/>
      <c r="E96" s="199"/>
      <c r="F96" s="239"/>
      <c r="G96" s="199"/>
      <c r="H96" s="199"/>
      <c r="I96" s="240"/>
      <c r="J96" s="240"/>
      <c r="K96" s="240"/>
      <c r="L96" s="240"/>
      <c r="M96" s="240"/>
      <c r="N96" s="240"/>
      <c r="O96" s="240"/>
      <c r="P96" s="240"/>
      <c r="Q96" s="240"/>
      <c r="R96" s="240"/>
      <c r="S96" s="240"/>
      <c r="T96" s="240"/>
      <c r="U96" s="240"/>
      <c r="V96" s="240"/>
      <c r="W96" s="240"/>
      <c r="X96" s="240"/>
      <c r="Y96" s="240"/>
      <c r="Z96" s="240"/>
      <c r="AA96" s="240"/>
      <c r="AB96" s="240"/>
      <c r="AC96" s="240"/>
      <c r="AD96" s="240"/>
      <c r="AE96" s="240"/>
      <c r="AF96" s="199"/>
      <c r="AG96" s="240"/>
      <c r="AH96" s="196"/>
      <c r="AI96" s="199"/>
      <c r="AJ96" s="199"/>
      <c r="AK96" s="241"/>
      <c r="AL96" s="241"/>
      <c r="AM96" s="241"/>
      <c r="AN96" s="199"/>
      <c r="AO96" s="199"/>
      <c r="AP96" s="241"/>
      <c r="AQ96" s="199"/>
      <c r="AR96" s="199"/>
      <c r="AS96" s="199"/>
      <c r="AT96" s="199"/>
      <c r="AU96" s="199"/>
      <c r="AV96" s="199"/>
      <c r="AW96" s="199"/>
      <c r="AX96" s="200"/>
      <c r="AY96" s="199"/>
      <c r="AZ96" s="199"/>
    </row>
    <row r="97" spans="1:52" ht="9.75" customHeight="1">
      <c r="A97" s="199"/>
      <c r="B97" s="199"/>
      <c r="C97" s="199"/>
      <c r="D97" s="199"/>
      <c r="E97" s="199"/>
      <c r="F97" s="239"/>
      <c r="G97" s="199"/>
      <c r="H97" s="199"/>
      <c r="I97" s="240"/>
      <c r="J97" s="240"/>
      <c r="K97" s="240"/>
      <c r="L97" s="240"/>
      <c r="M97" s="240"/>
      <c r="N97" s="240"/>
      <c r="O97" s="240"/>
      <c r="P97" s="240"/>
      <c r="Q97" s="240"/>
      <c r="R97" s="240"/>
      <c r="S97" s="240"/>
      <c r="T97" s="240"/>
      <c r="U97" s="240"/>
      <c r="V97" s="240"/>
      <c r="W97" s="240"/>
      <c r="X97" s="240"/>
      <c r="Y97" s="240"/>
      <c r="Z97" s="240"/>
      <c r="AA97" s="240"/>
      <c r="AB97" s="240"/>
      <c r="AC97" s="240"/>
      <c r="AD97" s="240"/>
      <c r="AE97" s="240"/>
      <c r="AF97" s="199"/>
      <c r="AG97" s="240"/>
      <c r="AH97" s="196"/>
      <c r="AI97" s="199"/>
      <c r="AJ97" s="199"/>
      <c r="AK97" s="241"/>
      <c r="AL97" s="241"/>
      <c r="AM97" s="241"/>
      <c r="AN97" s="199"/>
      <c r="AO97" s="199"/>
      <c r="AP97" s="241"/>
      <c r="AQ97" s="199"/>
      <c r="AR97" s="199"/>
      <c r="AS97" s="199"/>
      <c r="AT97" s="199"/>
      <c r="AU97" s="199"/>
      <c r="AV97" s="199"/>
      <c r="AW97" s="199"/>
      <c r="AX97" s="200"/>
      <c r="AY97" s="199"/>
      <c r="AZ97" s="199"/>
    </row>
    <row r="98" spans="1:52" ht="9.75" customHeight="1">
      <c r="A98" s="199"/>
      <c r="B98" s="199"/>
      <c r="C98" s="199"/>
      <c r="D98" s="199"/>
      <c r="E98" s="199"/>
      <c r="F98" s="239"/>
      <c r="G98" s="199"/>
      <c r="H98" s="199"/>
      <c r="I98" s="240"/>
      <c r="J98" s="240"/>
      <c r="K98" s="240"/>
      <c r="L98" s="240"/>
      <c r="M98" s="240"/>
      <c r="N98" s="240"/>
      <c r="O98" s="240"/>
      <c r="P98" s="240"/>
      <c r="Q98" s="240"/>
      <c r="R98" s="240"/>
      <c r="S98" s="240"/>
      <c r="T98" s="240"/>
      <c r="U98" s="240"/>
      <c r="V98" s="240"/>
      <c r="W98" s="240"/>
      <c r="X98" s="240"/>
      <c r="Y98" s="240"/>
      <c r="Z98" s="240"/>
      <c r="AA98" s="240"/>
      <c r="AB98" s="240"/>
      <c r="AC98" s="240"/>
      <c r="AD98" s="240"/>
      <c r="AE98" s="240"/>
      <c r="AF98" s="199"/>
      <c r="AG98" s="240"/>
      <c r="AH98" s="196"/>
      <c r="AI98" s="199"/>
      <c r="AJ98" s="199"/>
      <c r="AK98" s="241"/>
      <c r="AL98" s="241"/>
      <c r="AM98" s="241"/>
      <c r="AN98" s="199"/>
      <c r="AO98" s="199"/>
      <c r="AP98" s="241"/>
      <c r="AQ98" s="199"/>
      <c r="AR98" s="199"/>
      <c r="AS98" s="199"/>
      <c r="AT98" s="199"/>
      <c r="AU98" s="199"/>
      <c r="AV98" s="199"/>
      <c r="AW98" s="199"/>
      <c r="AX98" s="200"/>
      <c r="AY98" s="199"/>
      <c r="AZ98" s="199"/>
    </row>
    <row r="99" spans="1:52" ht="9.75" customHeight="1">
      <c r="A99" s="199"/>
      <c r="B99" s="199"/>
      <c r="C99" s="199"/>
      <c r="D99" s="199"/>
      <c r="E99" s="199"/>
      <c r="F99" s="239"/>
      <c r="G99" s="199"/>
      <c r="H99" s="199"/>
      <c r="I99" s="240"/>
      <c r="J99" s="240"/>
      <c r="K99" s="240"/>
      <c r="L99" s="240"/>
      <c r="M99" s="240"/>
      <c r="N99" s="240"/>
      <c r="O99" s="240"/>
      <c r="P99" s="240"/>
      <c r="Q99" s="240"/>
      <c r="R99" s="240"/>
      <c r="S99" s="240"/>
      <c r="T99" s="240"/>
      <c r="U99" s="240"/>
      <c r="V99" s="240"/>
      <c r="W99" s="240"/>
      <c r="X99" s="240"/>
      <c r="Y99" s="240"/>
      <c r="Z99" s="240"/>
      <c r="AA99" s="240"/>
      <c r="AB99" s="240"/>
      <c r="AC99" s="240"/>
      <c r="AD99" s="240"/>
      <c r="AE99" s="240"/>
      <c r="AF99" s="199"/>
      <c r="AG99" s="240"/>
      <c r="AH99" s="196"/>
      <c r="AI99" s="199"/>
      <c r="AJ99" s="199"/>
      <c r="AK99" s="241"/>
      <c r="AL99" s="241"/>
      <c r="AM99" s="241"/>
      <c r="AN99" s="199"/>
      <c r="AO99" s="199"/>
      <c r="AP99" s="241"/>
      <c r="AQ99" s="199"/>
      <c r="AR99" s="199"/>
      <c r="AS99" s="199"/>
      <c r="AT99" s="199"/>
      <c r="AU99" s="199"/>
      <c r="AV99" s="199"/>
      <c r="AW99" s="199"/>
      <c r="AX99" s="200"/>
      <c r="AY99" s="199"/>
      <c r="AZ99" s="199"/>
    </row>
    <row r="100" spans="1:52" ht="9.75" customHeight="1">
      <c r="A100" s="199"/>
      <c r="B100" s="199"/>
      <c r="C100" s="199"/>
      <c r="D100" s="199"/>
      <c r="E100" s="199"/>
      <c r="F100" s="239"/>
      <c r="G100" s="199"/>
      <c r="H100" s="199"/>
      <c r="I100" s="240"/>
      <c r="J100" s="240"/>
      <c r="K100" s="240"/>
      <c r="L100" s="240"/>
      <c r="M100" s="240"/>
      <c r="N100" s="240"/>
      <c r="O100" s="240"/>
      <c r="P100" s="240"/>
      <c r="Q100" s="240"/>
      <c r="R100" s="240"/>
      <c r="S100" s="240"/>
      <c r="T100" s="240"/>
      <c r="U100" s="240"/>
      <c r="V100" s="240"/>
      <c r="W100" s="240"/>
      <c r="X100" s="240"/>
      <c r="Y100" s="240"/>
      <c r="Z100" s="240"/>
      <c r="AA100" s="240"/>
      <c r="AB100" s="240"/>
      <c r="AC100" s="240"/>
      <c r="AD100" s="240"/>
      <c r="AE100" s="240"/>
      <c r="AF100" s="199"/>
      <c r="AG100" s="240"/>
      <c r="AH100" s="196"/>
      <c r="AI100" s="199"/>
      <c r="AJ100" s="199"/>
      <c r="AK100" s="241"/>
      <c r="AL100" s="241"/>
      <c r="AM100" s="241"/>
      <c r="AN100" s="199"/>
      <c r="AO100" s="199"/>
      <c r="AP100" s="241"/>
      <c r="AQ100" s="199"/>
      <c r="AR100" s="199"/>
      <c r="AS100" s="199"/>
      <c r="AT100" s="199"/>
      <c r="AU100" s="199"/>
      <c r="AV100" s="199"/>
      <c r="AW100" s="199"/>
      <c r="AX100" s="200"/>
      <c r="AY100" s="199"/>
      <c r="AZ100" s="199"/>
    </row>
    <row r="101" spans="1:52" ht="9.75" customHeight="1">
      <c r="A101" s="199"/>
      <c r="B101" s="199"/>
      <c r="C101" s="199"/>
      <c r="D101" s="199"/>
      <c r="E101" s="199"/>
      <c r="F101" s="239"/>
      <c r="G101" s="199"/>
      <c r="H101" s="199"/>
      <c r="I101" s="240"/>
      <c r="J101" s="240"/>
      <c r="K101" s="240"/>
      <c r="L101" s="240"/>
      <c r="M101" s="240"/>
      <c r="N101" s="240"/>
      <c r="O101" s="240"/>
      <c r="P101" s="240"/>
      <c r="Q101" s="240"/>
      <c r="R101" s="240"/>
      <c r="S101" s="240"/>
      <c r="T101" s="240"/>
      <c r="U101" s="240"/>
      <c r="V101" s="240"/>
      <c r="W101" s="240"/>
      <c r="X101" s="240"/>
      <c r="Y101" s="240"/>
      <c r="Z101" s="240"/>
      <c r="AA101" s="240"/>
      <c r="AB101" s="240"/>
      <c r="AC101" s="240"/>
      <c r="AD101" s="240"/>
      <c r="AE101" s="240"/>
      <c r="AF101" s="199"/>
      <c r="AG101" s="240"/>
      <c r="AH101" s="196"/>
      <c r="AI101" s="199"/>
      <c r="AJ101" s="199"/>
      <c r="AK101" s="241"/>
      <c r="AL101" s="241"/>
      <c r="AM101" s="241"/>
      <c r="AN101" s="199"/>
      <c r="AO101" s="199"/>
      <c r="AP101" s="241"/>
      <c r="AQ101" s="199"/>
      <c r="AR101" s="199"/>
      <c r="AS101" s="199"/>
      <c r="AT101" s="199"/>
      <c r="AU101" s="199"/>
      <c r="AV101" s="199"/>
      <c r="AW101" s="199"/>
      <c r="AX101" s="200"/>
      <c r="AY101" s="199"/>
      <c r="AZ101" s="199"/>
    </row>
    <row r="102" spans="1:52" ht="9.75" customHeight="1">
      <c r="A102" s="199"/>
      <c r="B102" s="199"/>
      <c r="C102" s="199"/>
      <c r="D102" s="199"/>
      <c r="E102" s="199"/>
      <c r="F102" s="239"/>
      <c r="G102" s="199"/>
      <c r="H102" s="199"/>
      <c r="I102" s="240"/>
      <c r="J102" s="240"/>
      <c r="K102" s="240"/>
      <c r="L102" s="240"/>
      <c r="M102" s="240"/>
      <c r="N102" s="240"/>
      <c r="O102" s="240"/>
      <c r="P102" s="240"/>
      <c r="Q102" s="240"/>
      <c r="R102" s="240"/>
      <c r="S102" s="240"/>
      <c r="T102" s="240"/>
      <c r="U102" s="240"/>
      <c r="V102" s="240"/>
      <c r="W102" s="240"/>
      <c r="X102" s="240"/>
      <c r="Y102" s="240"/>
      <c r="Z102" s="240"/>
      <c r="AA102" s="240"/>
      <c r="AB102" s="240"/>
      <c r="AC102" s="240"/>
      <c r="AD102" s="240"/>
      <c r="AE102" s="240"/>
      <c r="AF102" s="199"/>
      <c r="AG102" s="240"/>
      <c r="AH102" s="196"/>
      <c r="AI102" s="199"/>
      <c r="AJ102" s="199"/>
      <c r="AK102" s="241"/>
      <c r="AL102" s="241"/>
      <c r="AM102" s="241"/>
      <c r="AN102" s="199"/>
      <c r="AO102" s="199"/>
      <c r="AP102" s="241"/>
      <c r="AQ102" s="199"/>
      <c r="AR102" s="199"/>
      <c r="AS102" s="199"/>
      <c r="AT102" s="199"/>
      <c r="AU102" s="199"/>
      <c r="AV102" s="199"/>
      <c r="AW102" s="199"/>
      <c r="AX102" s="200"/>
      <c r="AY102" s="199"/>
      <c r="AZ102" s="199"/>
    </row>
    <row r="103" spans="1:52" ht="9.75" customHeight="1">
      <c r="A103" s="199"/>
      <c r="B103" s="199"/>
      <c r="C103" s="199"/>
      <c r="D103" s="199"/>
      <c r="E103" s="199"/>
      <c r="F103" s="239"/>
      <c r="G103" s="199"/>
      <c r="H103" s="199"/>
      <c r="I103" s="240"/>
      <c r="J103" s="240"/>
      <c r="K103" s="240"/>
      <c r="L103" s="240"/>
      <c r="M103" s="240"/>
      <c r="N103" s="240"/>
      <c r="O103" s="240"/>
      <c r="P103" s="240"/>
      <c r="Q103" s="240"/>
      <c r="R103" s="240"/>
      <c r="S103" s="240"/>
      <c r="T103" s="240"/>
      <c r="U103" s="240"/>
      <c r="V103" s="240"/>
      <c r="W103" s="240"/>
      <c r="X103" s="240"/>
      <c r="Y103" s="240"/>
      <c r="Z103" s="240"/>
      <c r="AA103" s="240"/>
      <c r="AB103" s="240"/>
      <c r="AC103" s="240"/>
      <c r="AD103" s="240"/>
      <c r="AE103" s="240"/>
      <c r="AF103" s="199"/>
      <c r="AG103" s="240"/>
      <c r="AH103" s="196"/>
      <c r="AI103" s="199"/>
      <c r="AJ103" s="199"/>
      <c r="AK103" s="241"/>
      <c r="AL103" s="241"/>
      <c r="AM103" s="241"/>
      <c r="AN103" s="199"/>
      <c r="AO103" s="199"/>
      <c r="AP103" s="241"/>
      <c r="AQ103" s="199"/>
      <c r="AR103" s="199"/>
      <c r="AS103" s="199"/>
      <c r="AT103" s="199"/>
      <c r="AU103" s="199"/>
      <c r="AV103" s="199"/>
      <c r="AW103" s="199"/>
      <c r="AX103" s="200"/>
      <c r="AY103" s="199"/>
      <c r="AZ103" s="199"/>
    </row>
    <row r="104" spans="1:52" ht="9.75" customHeight="1">
      <c r="A104" s="199"/>
      <c r="B104" s="199"/>
      <c r="C104" s="199"/>
      <c r="D104" s="199"/>
      <c r="E104" s="199"/>
      <c r="F104" s="239"/>
      <c r="G104" s="199"/>
      <c r="H104" s="199"/>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0"/>
      <c r="AF104" s="199"/>
      <c r="AG104" s="240"/>
      <c r="AH104" s="196"/>
      <c r="AI104" s="199"/>
      <c r="AJ104" s="199"/>
      <c r="AK104" s="241"/>
      <c r="AL104" s="241"/>
      <c r="AM104" s="241"/>
      <c r="AN104" s="199"/>
      <c r="AO104" s="199"/>
      <c r="AP104" s="241"/>
      <c r="AQ104" s="199"/>
      <c r="AR104" s="199"/>
      <c r="AS104" s="199"/>
      <c r="AT104" s="199"/>
      <c r="AU104" s="199"/>
      <c r="AV104" s="199"/>
      <c r="AW104" s="199"/>
      <c r="AX104" s="200"/>
      <c r="AY104" s="199"/>
      <c r="AZ104" s="199"/>
    </row>
    <row r="105" spans="1:52" ht="9.75" customHeight="1">
      <c r="A105" s="199"/>
      <c r="B105" s="199"/>
      <c r="C105" s="199"/>
      <c r="D105" s="199"/>
      <c r="E105" s="199"/>
      <c r="F105" s="239"/>
      <c r="G105" s="199"/>
      <c r="H105" s="199"/>
      <c r="I105" s="240"/>
      <c r="J105" s="240"/>
      <c r="K105" s="240"/>
      <c r="L105" s="240"/>
      <c r="M105" s="240"/>
      <c r="N105" s="240"/>
      <c r="O105" s="240"/>
      <c r="P105" s="240"/>
      <c r="Q105" s="240"/>
      <c r="R105" s="240"/>
      <c r="S105" s="240"/>
      <c r="T105" s="240"/>
      <c r="U105" s="240"/>
      <c r="V105" s="240"/>
      <c r="W105" s="240"/>
      <c r="X105" s="240"/>
      <c r="Y105" s="240"/>
      <c r="Z105" s="240"/>
      <c r="AA105" s="240"/>
      <c r="AB105" s="240"/>
      <c r="AC105" s="240"/>
      <c r="AD105" s="240"/>
      <c r="AE105" s="240"/>
      <c r="AF105" s="199"/>
      <c r="AG105" s="240"/>
      <c r="AH105" s="196"/>
      <c r="AI105" s="199"/>
      <c r="AJ105" s="199"/>
      <c r="AK105" s="241"/>
      <c r="AL105" s="241"/>
      <c r="AM105" s="241"/>
      <c r="AN105" s="199"/>
      <c r="AO105" s="199"/>
      <c r="AP105" s="241"/>
      <c r="AQ105" s="199"/>
      <c r="AR105" s="199"/>
      <c r="AS105" s="199"/>
      <c r="AT105" s="199"/>
      <c r="AU105" s="199"/>
      <c r="AV105" s="199"/>
      <c r="AW105" s="199"/>
      <c r="AX105" s="200"/>
      <c r="AY105" s="199"/>
      <c r="AZ105" s="199"/>
    </row>
    <row r="106" spans="1:52" ht="9.75" customHeight="1">
      <c r="A106" s="199"/>
      <c r="B106" s="199"/>
      <c r="C106" s="199"/>
      <c r="D106" s="199"/>
      <c r="E106" s="199"/>
      <c r="F106" s="239"/>
      <c r="G106" s="199"/>
      <c r="H106" s="199"/>
      <c r="I106" s="240"/>
      <c r="J106" s="240"/>
      <c r="K106" s="240"/>
      <c r="L106" s="240"/>
      <c r="M106" s="240"/>
      <c r="N106" s="240"/>
      <c r="O106" s="240"/>
      <c r="P106" s="240"/>
      <c r="Q106" s="240"/>
      <c r="R106" s="240"/>
      <c r="S106" s="240"/>
      <c r="T106" s="240"/>
      <c r="U106" s="240"/>
      <c r="V106" s="240"/>
      <c r="W106" s="240"/>
      <c r="X106" s="240"/>
      <c r="Y106" s="240"/>
      <c r="Z106" s="240"/>
      <c r="AA106" s="240"/>
      <c r="AB106" s="240"/>
      <c r="AC106" s="240"/>
      <c r="AD106" s="240"/>
      <c r="AE106" s="240"/>
      <c r="AF106" s="199"/>
      <c r="AG106" s="240"/>
      <c r="AH106" s="196"/>
      <c r="AI106" s="199"/>
      <c r="AJ106" s="199"/>
      <c r="AK106" s="241"/>
      <c r="AL106" s="241"/>
      <c r="AM106" s="241"/>
      <c r="AN106" s="199"/>
      <c r="AO106" s="199"/>
      <c r="AP106" s="241"/>
      <c r="AQ106" s="199"/>
      <c r="AR106" s="199"/>
      <c r="AS106" s="199"/>
      <c r="AT106" s="199"/>
      <c r="AU106" s="199"/>
      <c r="AV106" s="199"/>
      <c r="AW106" s="199"/>
      <c r="AX106" s="200"/>
      <c r="AY106" s="199"/>
      <c r="AZ106" s="199"/>
    </row>
    <row r="107" spans="1:52" ht="9.75" customHeight="1">
      <c r="A107" s="199"/>
      <c r="B107" s="199"/>
      <c r="C107" s="199"/>
      <c r="D107" s="199"/>
      <c r="E107" s="199"/>
      <c r="F107" s="239"/>
      <c r="G107" s="199"/>
      <c r="H107" s="199"/>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199"/>
      <c r="AG107" s="240"/>
      <c r="AH107" s="196"/>
      <c r="AI107" s="199"/>
      <c r="AJ107" s="199"/>
      <c r="AK107" s="241"/>
      <c r="AL107" s="241"/>
      <c r="AM107" s="241"/>
      <c r="AN107" s="199"/>
      <c r="AO107" s="199"/>
      <c r="AP107" s="241"/>
      <c r="AQ107" s="199"/>
      <c r="AR107" s="199"/>
      <c r="AS107" s="199"/>
      <c r="AT107" s="199"/>
      <c r="AU107" s="199"/>
      <c r="AV107" s="199"/>
      <c r="AW107" s="199"/>
      <c r="AX107" s="200"/>
      <c r="AY107" s="199"/>
      <c r="AZ107" s="199"/>
    </row>
    <row r="108" spans="1:52" ht="9.75" customHeight="1">
      <c r="A108" s="199"/>
      <c r="B108" s="199"/>
      <c r="C108" s="199"/>
      <c r="D108" s="199"/>
      <c r="E108" s="199"/>
      <c r="F108" s="239"/>
      <c r="G108" s="199"/>
      <c r="H108" s="199"/>
      <c r="I108" s="240"/>
      <c r="J108" s="240"/>
      <c r="K108" s="240"/>
      <c r="L108" s="240"/>
      <c r="M108" s="240"/>
      <c r="N108" s="240"/>
      <c r="O108" s="240"/>
      <c r="P108" s="240"/>
      <c r="Q108" s="240"/>
      <c r="R108" s="240"/>
      <c r="S108" s="240"/>
      <c r="T108" s="240"/>
      <c r="U108" s="240"/>
      <c r="V108" s="240"/>
      <c r="W108" s="240"/>
      <c r="X108" s="240"/>
      <c r="Y108" s="240"/>
      <c r="Z108" s="240"/>
      <c r="AA108" s="240"/>
      <c r="AB108" s="240"/>
      <c r="AC108" s="240"/>
      <c r="AD108" s="240"/>
      <c r="AE108" s="240"/>
      <c r="AF108" s="199"/>
      <c r="AG108" s="240"/>
      <c r="AH108" s="196"/>
      <c r="AI108" s="199"/>
      <c r="AJ108" s="199"/>
      <c r="AK108" s="241"/>
      <c r="AL108" s="241"/>
      <c r="AM108" s="241"/>
      <c r="AN108" s="199"/>
      <c r="AO108" s="199"/>
      <c r="AP108" s="241"/>
      <c r="AQ108" s="199"/>
      <c r="AR108" s="199"/>
      <c r="AS108" s="199"/>
      <c r="AT108" s="199"/>
      <c r="AU108" s="199"/>
      <c r="AV108" s="199"/>
      <c r="AW108" s="199"/>
      <c r="AX108" s="200"/>
      <c r="AY108" s="199"/>
      <c r="AZ108" s="199"/>
    </row>
    <row r="109" spans="1:52" ht="9.75" customHeight="1">
      <c r="A109" s="199"/>
      <c r="B109" s="199"/>
      <c r="C109" s="199"/>
      <c r="D109" s="199"/>
      <c r="E109" s="199"/>
      <c r="F109" s="239"/>
      <c r="G109" s="199"/>
      <c r="H109" s="199"/>
      <c r="I109" s="240"/>
      <c r="J109" s="240"/>
      <c r="K109" s="240"/>
      <c r="L109" s="240"/>
      <c r="M109" s="240"/>
      <c r="N109" s="240"/>
      <c r="O109" s="240"/>
      <c r="P109" s="240"/>
      <c r="Q109" s="240"/>
      <c r="R109" s="240"/>
      <c r="S109" s="240"/>
      <c r="T109" s="240"/>
      <c r="U109" s="240"/>
      <c r="V109" s="240"/>
      <c r="W109" s="240"/>
      <c r="X109" s="240"/>
      <c r="Y109" s="240"/>
      <c r="Z109" s="240"/>
      <c r="AA109" s="240"/>
      <c r="AB109" s="240"/>
      <c r="AC109" s="240"/>
      <c r="AD109" s="240"/>
      <c r="AE109" s="240"/>
      <c r="AF109" s="199"/>
      <c r="AG109" s="240"/>
      <c r="AH109" s="196"/>
      <c r="AI109" s="199"/>
      <c r="AJ109" s="199"/>
      <c r="AK109" s="241"/>
      <c r="AL109" s="241"/>
      <c r="AM109" s="241"/>
      <c r="AN109" s="199"/>
      <c r="AO109" s="199"/>
      <c r="AP109" s="241"/>
      <c r="AQ109" s="199"/>
      <c r="AR109" s="199"/>
      <c r="AS109" s="199"/>
      <c r="AT109" s="199"/>
      <c r="AU109" s="199"/>
      <c r="AV109" s="199"/>
      <c r="AW109" s="199"/>
      <c r="AX109" s="200"/>
      <c r="AY109" s="199"/>
      <c r="AZ109" s="199"/>
    </row>
    <row r="110" spans="1:52" ht="9.75" customHeight="1">
      <c r="A110" s="199"/>
      <c r="B110" s="199"/>
      <c r="C110" s="199"/>
      <c r="D110" s="199"/>
      <c r="E110" s="199"/>
      <c r="F110" s="239"/>
      <c r="G110" s="199"/>
      <c r="H110" s="199"/>
      <c r="I110" s="240"/>
      <c r="J110" s="240"/>
      <c r="K110" s="240"/>
      <c r="L110" s="240"/>
      <c r="M110" s="240"/>
      <c r="N110" s="240"/>
      <c r="O110" s="240"/>
      <c r="P110" s="240"/>
      <c r="Q110" s="240"/>
      <c r="R110" s="240"/>
      <c r="S110" s="240"/>
      <c r="T110" s="240"/>
      <c r="U110" s="240"/>
      <c r="V110" s="240"/>
      <c r="W110" s="240"/>
      <c r="X110" s="240"/>
      <c r="Y110" s="240"/>
      <c r="Z110" s="240"/>
      <c r="AA110" s="240"/>
      <c r="AB110" s="240"/>
      <c r="AC110" s="240"/>
      <c r="AD110" s="240"/>
      <c r="AE110" s="240"/>
      <c r="AF110" s="199"/>
      <c r="AG110" s="240"/>
      <c r="AH110" s="196"/>
      <c r="AI110" s="199"/>
      <c r="AJ110" s="199"/>
      <c r="AK110" s="241"/>
      <c r="AL110" s="241"/>
      <c r="AM110" s="241"/>
      <c r="AN110" s="199"/>
      <c r="AO110" s="199"/>
      <c r="AP110" s="241"/>
      <c r="AQ110" s="199"/>
      <c r="AR110" s="199"/>
      <c r="AS110" s="199"/>
      <c r="AT110" s="199"/>
      <c r="AU110" s="199"/>
      <c r="AV110" s="199"/>
      <c r="AW110" s="199"/>
      <c r="AX110" s="200"/>
      <c r="AY110" s="199"/>
      <c r="AZ110" s="199"/>
    </row>
    <row r="111" spans="1:52" ht="9.75" customHeight="1">
      <c r="A111" s="199"/>
      <c r="B111" s="199"/>
      <c r="C111" s="199"/>
      <c r="D111" s="199"/>
      <c r="E111" s="199"/>
      <c r="F111" s="239"/>
      <c r="G111" s="199"/>
      <c r="H111" s="199"/>
      <c r="I111" s="240"/>
      <c r="J111" s="240"/>
      <c r="K111" s="240"/>
      <c r="L111" s="240"/>
      <c r="M111" s="240"/>
      <c r="N111" s="240"/>
      <c r="O111" s="240"/>
      <c r="P111" s="240"/>
      <c r="Q111" s="240"/>
      <c r="R111" s="240"/>
      <c r="S111" s="240"/>
      <c r="T111" s="240"/>
      <c r="U111" s="240"/>
      <c r="V111" s="240"/>
      <c r="W111" s="240"/>
      <c r="X111" s="240"/>
      <c r="Y111" s="240"/>
      <c r="Z111" s="240"/>
      <c r="AA111" s="240"/>
      <c r="AB111" s="240"/>
      <c r="AC111" s="240"/>
      <c r="AD111" s="240"/>
      <c r="AE111" s="240"/>
      <c r="AF111" s="199"/>
      <c r="AG111" s="240"/>
      <c r="AH111" s="196"/>
      <c r="AI111" s="199"/>
      <c r="AJ111" s="199"/>
      <c r="AK111" s="241"/>
      <c r="AL111" s="241"/>
      <c r="AM111" s="241"/>
      <c r="AN111" s="199"/>
      <c r="AO111" s="199"/>
      <c r="AP111" s="241"/>
      <c r="AQ111" s="199"/>
      <c r="AR111" s="199"/>
      <c r="AS111" s="199"/>
      <c r="AT111" s="199"/>
      <c r="AU111" s="199"/>
      <c r="AV111" s="199"/>
      <c r="AW111" s="199"/>
      <c r="AX111" s="200"/>
      <c r="AY111" s="199"/>
      <c r="AZ111" s="199"/>
    </row>
    <row r="112" spans="1:52" ht="9.75" customHeight="1">
      <c r="A112" s="199"/>
      <c r="B112" s="199"/>
      <c r="C112" s="199"/>
      <c r="D112" s="199"/>
      <c r="E112" s="199"/>
      <c r="F112" s="239"/>
      <c r="G112" s="199"/>
      <c r="H112" s="199"/>
      <c r="I112" s="240"/>
      <c r="J112" s="240"/>
      <c r="K112" s="240"/>
      <c r="L112" s="240"/>
      <c r="M112" s="240"/>
      <c r="N112" s="240"/>
      <c r="O112" s="240"/>
      <c r="P112" s="240"/>
      <c r="Q112" s="240"/>
      <c r="R112" s="240"/>
      <c r="S112" s="240"/>
      <c r="T112" s="240"/>
      <c r="U112" s="240"/>
      <c r="V112" s="240"/>
      <c r="W112" s="240"/>
      <c r="X112" s="240"/>
      <c r="Y112" s="240"/>
      <c r="Z112" s="240"/>
      <c r="AA112" s="240"/>
      <c r="AB112" s="240"/>
      <c r="AC112" s="240"/>
      <c r="AD112" s="240"/>
      <c r="AE112" s="240"/>
      <c r="AF112" s="199"/>
      <c r="AG112" s="240"/>
      <c r="AH112" s="196"/>
      <c r="AI112" s="199"/>
      <c r="AJ112" s="199"/>
      <c r="AK112" s="241"/>
      <c r="AL112" s="241"/>
      <c r="AM112" s="241"/>
      <c r="AN112" s="199"/>
      <c r="AO112" s="199"/>
      <c r="AP112" s="241"/>
      <c r="AQ112" s="199"/>
      <c r="AR112" s="199"/>
      <c r="AS112" s="199"/>
      <c r="AT112" s="199"/>
      <c r="AU112" s="199"/>
      <c r="AV112" s="199"/>
      <c r="AW112" s="199"/>
      <c r="AX112" s="200"/>
      <c r="AY112" s="199"/>
      <c r="AZ112" s="199"/>
    </row>
    <row r="113" spans="1:52" ht="9.75" customHeight="1">
      <c r="A113" s="199"/>
      <c r="B113" s="199"/>
      <c r="C113" s="199"/>
      <c r="D113" s="199"/>
      <c r="E113" s="199"/>
      <c r="F113" s="239"/>
      <c r="G113" s="199"/>
      <c r="H113" s="199"/>
      <c r="I113" s="240"/>
      <c r="J113" s="240"/>
      <c r="K113" s="240"/>
      <c r="L113" s="240"/>
      <c r="M113" s="240"/>
      <c r="N113" s="240"/>
      <c r="O113" s="240"/>
      <c r="P113" s="240"/>
      <c r="Q113" s="240"/>
      <c r="R113" s="240"/>
      <c r="S113" s="240"/>
      <c r="T113" s="240"/>
      <c r="U113" s="240"/>
      <c r="V113" s="240"/>
      <c r="W113" s="240"/>
      <c r="X113" s="240"/>
      <c r="Y113" s="240"/>
      <c r="Z113" s="240"/>
      <c r="AA113" s="240"/>
      <c r="AB113" s="240"/>
      <c r="AC113" s="240"/>
      <c r="AD113" s="240"/>
      <c r="AE113" s="240"/>
      <c r="AF113" s="199"/>
      <c r="AG113" s="240"/>
      <c r="AH113" s="196"/>
      <c r="AI113" s="199"/>
      <c r="AJ113" s="199"/>
      <c r="AK113" s="241"/>
      <c r="AL113" s="241"/>
      <c r="AM113" s="241"/>
      <c r="AN113" s="199"/>
      <c r="AO113" s="199"/>
      <c r="AP113" s="241"/>
      <c r="AQ113" s="199"/>
      <c r="AR113" s="199"/>
      <c r="AS113" s="199"/>
      <c r="AT113" s="199"/>
      <c r="AU113" s="199"/>
      <c r="AV113" s="199"/>
      <c r="AW113" s="199"/>
      <c r="AX113" s="200"/>
      <c r="AY113" s="199"/>
      <c r="AZ113" s="199"/>
    </row>
    <row r="114" spans="1:52" ht="9.75" customHeight="1">
      <c r="A114" s="199"/>
      <c r="B114" s="199"/>
      <c r="C114" s="199"/>
      <c r="D114" s="199"/>
      <c r="E114" s="199"/>
      <c r="F114" s="239"/>
      <c r="G114" s="199"/>
      <c r="H114" s="199"/>
      <c r="I114" s="240"/>
      <c r="J114" s="240"/>
      <c r="K114" s="240"/>
      <c r="L114" s="240"/>
      <c r="M114" s="240"/>
      <c r="N114" s="240"/>
      <c r="O114" s="240"/>
      <c r="P114" s="240"/>
      <c r="Q114" s="240"/>
      <c r="R114" s="240"/>
      <c r="S114" s="240"/>
      <c r="T114" s="240"/>
      <c r="U114" s="240"/>
      <c r="V114" s="240"/>
      <c r="W114" s="240"/>
      <c r="X114" s="240"/>
      <c r="Y114" s="240"/>
      <c r="Z114" s="240"/>
      <c r="AA114" s="240"/>
      <c r="AB114" s="240"/>
      <c r="AC114" s="240"/>
      <c r="AD114" s="240"/>
      <c r="AE114" s="240"/>
      <c r="AF114" s="199"/>
      <c r="AG114" s="240"/>
      <c r="AH114" s="196"/>
      <c r="AI114" s="199"/>
      <c r="AJ114" s="199"/>
      <c r="AK114" s="241"/>
      <c r="AL114" s="241"/>
      <c r="AM114" s="241"/>
      <c r="AN114" s="199"/>
      <c r="AO114" s="199"/>
      <c r="AP114" s="241"/>
      <c r="AQ114" s="199"/>
      <c r="AR114" s="199"/>
      <c r="AS114" s="199"/>
      <c r="AT114" s="199"/>
      <c r="AU114" s="199"/>
      <c r="AV114" s="199"/>
      <c r="AW114" s="199"/>
      <c r="AX114" s="200"/>
      <c r="AY114" s="199"/>
      <c r="AZ114" s="199"/>
    </row>
    <row r="115" spans="1:52" ht="9.75" customHeight="1">
      <c r="A115" s="199"/>
      <c r="B115" s="199"/>
      <c r="C115" s="199"/>
      <c r="D115" s="199"/>
      <c r="E115" s="199"/>
      <c r="F115" s="239"/>
      <c r="G115" s="199"/>
      <c r="H115" s="199"/>
      <c r="I115" s="240"/>
      <c r="J115" s="240"/>
      <c r="K115" s="240"/>
      <c r="L115" s="240"/>
      <c r="M115" s="240"/>
      <c r="N115" s="240"/>
      <c r="O115" s="240"/>
      <c r="P115" s="240"/>
      <c r="Q115" s="240"/>
      <c r="R115" s="240"/>
      <c r="S115" s="240"/>
      <c r="T115" s="240"/>
      <c r="U115" s="240"/>
      <c r="V115" s="240"/>
      <c r="W115" s="240"/>
      <c r="X115" s="240"/>
      <c r="Y115" s="240"/>
      <c r="Z115" s="240"/>
      <c r="AA115" s="240"/>
      <c r="AB115" s="240"/>
      <c r="AC115" s="240"/>
      <c r="AD115" s="240"/>
      <c r="AE115" s="240"/>
      <c r="AF115" s="199"/>
      <c r="AG115" s="240"/>
      <c r="AH115" s="196"/>
      <c r="AI115" s="199"/>
      <c r="AJ115" s="199"/>
      <c r="AK115" s="241"/>
      <c r="AL115" s="241"/>
      <c r="AM115" s="241"/>
      <c r="AN115" s="199"/>
      <c r="AO115" s="199"/>
      <c r="AP115" s="241"/>
      <c r="AQ115" s="199"/>
      <c r="AR115" s="199"/>
      <c r="AS115" s="199"/>
      <c r="AT115" s="199"/>
      <c r="AU115" s="199"/>
      <c r="AV115" s="199"/>
      <c r="AW115" s="199"/>
      <c r="AX115" s="200"/>
      <c r="AY115" s="199"/>
      <c r="AZ115" s="199"/>
    </row>
    <row r="116" spans="1:52" ht="9.75" customHeight="1">
      <c r="A116" s="199"/>
      <c r="B116" s="199"/>
      <c r="C116" s="199"/>
      <c r="D116" s="199"/>
      <c r="E116" s="199"/>
      <c r="F116" s="239"/>
      <c r="G116" s="199"/>
      <c r="H116" s="199"/>
      <c r="I116" s="240"/>
      <c r="J116" s="240"/>
      <c r="K116" s="240"/>
      <c r="L116" s="240"/>
      <c r="M116" s="240"/>
      <c r="N116" s="240"/>
      <c r="O116" s="240"/>
      <c r="P116" s="240"/>
      <c r="Q116" s="240"/>
      <c r="R116" s="240"/>
      <c r="S116" s="240"/>
      <c r="T116" s="240"/>
      <c r="U116" s="240"/>
      <c r="V116" s="240"/>
      <c r="W116" s="240"/>
      <c r="X116" s="240"/>
      <c r="Y116" s="240"/>
      <c r="Z116" s="240"/>
      <c r="AA116" s="240"/>
      <c r="AB116" s="240"/>
      <c r="AC116" s="240"/>
      <c r="AD116" s="240"/>
      <c r="AE116" s="240"/>
      <c r="AF116" s="199"/>
      <c r="AG116" s="240"/>
      <c r="AH116" s="196"/>
      <c r="AI116" s="199"/>
      <c r="AJ116" s="199"/>
      <c r="AK116" s="241"/>
      <c r="AL116" s="241"/>
      <c r="AM116" s="241"/>
      <c r="AN116" s="199"/>
      <c r="AO116" s="199"/>
      <c r="AP116" s="241"/>
      <c r="AQ116" s="199"/>
      <c r="AR116" s="199"/>
      <c r="AS116" s="199"/>
      <c r="AT116" s="199"/>
      <c r="AU116" s="199"/>
      <c r="AV116" s="199"/>
      <c r="AW116" s="199"/>
      <c r="AX116" s="200"/>
      <c r="AY116" s="199"/>
      <c r="AZ116" s="199"/>
    </row>
    <row r="117" spans="1:52" ht="9.75" customHeight="1">
      <c r="A117" s="199"/>
      <c r="B117" s="199"/>
      <c r="C117" s="199"/>
      <c r="D117" s="199"/>
      <c r="E117" s="199"/>
      <c r="F117" s="239"/>
      <c r="G117" s="199"/>
      <c r="H117" s="199"/>
      <c r="I117" s="240"/>
      <c r="J117" s="240"/>
      <c r="K117" s="240"/>
      <c r="L117" s="240"/>
      <c r="M117" s="240"/>
      <c r="N117" s="240"/>
      <c r="O117" s="240"/>
      <c r="P117" s="240"/>
      <c r="Q117" s="240"/>
      <c r="R117" s="240"/>
      <c r="S117" s="240"/>
      <c r="T117" s="240"/>
      <c r="U117" s="240"/>
      <c r="V117" s="240"/>
      <c r="W117" s="240"/>
      <c r="X117" s="240"/>
      <c r="Y117" s="240"/>
      <c r="Z117" s="240"/>
      <c r="AA117" s="240"/>
      <c r="AB117" s="240"/>
      <c r="AC117" s="240"/>
      <c r="AD117" s="240"/>
      <c r="AE117" s="240"/>
      <c r="AF117" s="199"/>
      <c r="AG117" s="240"/>
      <c r="AH117" s="196"/>
      <c r="AI117" s="199"/>
      <c r="AJ117" s="199"/>
      <c r="AK117" s="241"/>
      <c r="AL117" s="241"/>
      <c r="AM117" s="241"/>
      <c r="AN117" s="199"/>
      <c r="AO117" s="199"/>
      <c r="AP117" s="241"/>
      <c r="AQ117" s="199"/>
      <c r="AR117" s="199"/>
      <c r="AS117" s="199"/>
      <c r="AT117" s="199"/>
      <c r="AU117" s="199"/>
      <c r="AV117" s="199"/>
      <c r="AW117" s="199"/>
      <c r="AX117" s="200"/>
      <c r="AY117" s="199"/>
      <c r="AZ117" s="199"/>
    </row>
    <row r="118" spans="1:52" ht="9.75" customHeight="1">
      <c r="A118" s="199"/>
      <c r="B118" s="199"/>
      <c r="C118" s="199"/>
      <c r="D118" s="199"/>
      <c r="E118" s="199"/>
      <c r="F118" s="239"/>
      <c r="G118" s="199"/>
      <c r="H118" s="199"/>
      <c r="I118" s="240"/>
      <c r="J118" s="240"/>
      <c r="K118" s="240"/>
      <c r="L118" s="240"/>
      <c r="M118" s="240"/>
      <c r="N118" s="240"/>
      <c r="O118" s="240"/>
      <c r="P118" s="240"/>
      <c r="Q118" s="240"/>
      <c r="R118" s="240"/>
      <c r="S118" s="240"/>
      <c r="T118" s="240"/>
      <c r="U118" s="240"/>
      <c r="V118" s="240"/>
      <c r="W118" s="240"/>
      <c r="X118" s="240"/>
      <c r="Y118" s="240"/>
      <c r="Z118" s="240"/>
      <c r="AA118" s="240"/>
      <c r="AB118" s="240"/>
      <c r="AC118" s="240"/>
      <c r="AD118" s="240"/>
      <c r="AE118" s="240"/>
      <c r="AF118" s="199"/>
      <c r="AG118" s="240"/>
      <c r="AH118" s="196"/>
      <c r="AI118" s="199"/>
      <c r="AJ118" s="199"/>
      <c r="AK118" s="241"/>
      <c r="AL118" s="241"/>
      <c r="AM118" s="241"/>
      <c r="AN118" s="199"/>
      <c r="AO118" s="199"/>
      <c r="AP118" s="241"/>
      <c r="AQ118" s="199"/>
      <c r="AR118" s="199"/>
      <c r="AS118" s="199"/>
      <c r="AT118" s="199"/>
      <c r="AU118" s="199"/>
      <c r="AV118" s="199"/>
      <c r="AW118" s="199"/>
      <c r="AX118" s="200"/>
      <c r="AY118" s="199"/>
      <c r="AZ118" s="199"/>
    </row>
    <row r="119" spans="1:52" ht="9.75" customHeight="1">
      <c r="A119" s="199"/>
      <c r="B119" s="199"/>
      <c r="C119" s="199"/>
      <c r="D119" s="199"/>
      <c r="E119" s="199"/>
      <c r="F119" s="239"/>
      <c r="G119" s="199"/>
      <c r="H119" s="199"/>
      <c r="I119" s="240"/>
      <c r="J119" s="240"/>
      <c r="K119" s="240"/>
      <c r="L119" s="240"/>
      <c r="M119" s="240"/>
      <c r="N119" s="240"/>
      <c r="O119" s="240"/>
      <c r="P119" s="240"/>
      <c r="Q119" s="240"/>
      <c r="R119" s="240"/>
      <c r="S119" s="240"/>
      <c r="T119" s="240"/>
      <c r="U119" s="240"/>
      <c r="V119" s="240"/>
      <c r="W119" s="240"/>
      <c r="X119" s="240"/>
      <c r="Y119" s="240"/>
      <c r="Z119" s="240"/>
      <c r="AA119" s="240"/>
      <c r="AB119" s="240"/>
      <c r="AC119" s="240"/>
      <c r="AD119" s="240"/>
      <c r="AE119" s="240"/>
      <c r="AF119" s="199"/>
      <c r="AG119" s="240"/>
      <c r="AH119" s="196"/>
      <c r="AI119" s="199"/>
      <c r="AJ119" s="199"/>
      <c r="AK119" s="241"/>
      <c r="AL119" s="241"/>
      <c r="AM119" s="241"/>
      <c r="AN119" s="199"/>
      <c r="AO119" s="199"/>
      <c r="AP119" s="241"/>
      <c r="AQ119" s="199"/>
      <c r="AR119" s="199"/>
      <c r="AS119" s="199"/>
      <c r="AT119" s="199"/>
      <c r="AU119" s="199"/>
      <c r="AV119" s="199"/>
      <c r="AW119" s="199"/>
      <c r="AX119" s="200"/>
      <c r="AY119" s="199"/>
      <c r="AZ119" s="199"/>
    </row>
    <row r="120" spans="1:52" ht="9.75" customHeight="1">
      <c r="A120" s="199"/>
      <c r="B120" s="199"/>
      <c r="C120" s="199"/>
      <c r="D120" s="199"/>
      <c r="E120" s="199"/>
      <c r="F120" s="239"/>
      <c r="G120" s="199"/>
      <c r="H120" s="199"/>
      <c r="I120" s="240"/>
      <c r="J120" s="240"/>
      <c r="K120" s="240"/>
      <c r="L120" s="240"/>
      <c r="M120" s="240"/>
      <c r="N120" s="240"/>
      <c r="O120" s="240"/>
      <c r="P120" s="240"/>
      <c r="Q120" s="240"/>
      <c r="R120" s="240"/>
      <c r="S120" s="240"/>
      <c r="T120" s="240"/>
      <c r="U120" s="240"/>
      <c r="V120" s="240"/>
      <c r="W120" s="240"/>
      <c r="X120" s="240"/>
      <c r="Y120" s="240"/>
      <c r="Z120" s="240"/>
      <c r="AA120" s="240"/>
      <c r="AB120" s="240"/>
      <c r="AC120" s="240"/>
      <c r="AD120" s="240"/>
      <c r="AE120" s="240"/>
      <c r="AF120" s="199"/>
      <c r="AG120" s="240"/>
      <c r="AH120" s="196"/>
      <c r="AI120" s="199"/>
      <c r="AJ120" s="199"/>
      <c r="AK120" s="241"/>
      <c r="AL120" s="241"/>
      <c r="AM120" s="241"/>
      <c r="AN120" s="199"/>
      <c r="AO120" s="199"/>
      <c r="AP120" s="241"/>
      <c r="AQ120" s="199"/>
      <c r="AR120" s="199"/>
      <c r="AS120" s="199"/>
      <c r="AT120" s="199"/>
      <c r="AU120" s="199"/>
      <c r="AV120" s="199"/>
      <c r="AW120" s="199"/>
      <c r="AX120" s="200"/>
      <c r="AY120" s="199"/>
      <c r="AZ120" s="199"/>
    </row>
    <row r="121" spans="1:52" ht="9.75" customHeight="1">
      <c r="A121" s="199"/>
      <c r="B121" s="199"/>
      <c r="C121" s="199"/>
      <c r="D121" s="199"/>
      <c r="E121" s="199"/>
      <c r="F121" s="239"/>
      <c r="G121" s="199"/>
      <c r="H121" s="199"/>
      <c r="I121" s="240"/>
      <c r="J121" s="240"/>
      <c r="K121" s="240"/>
      <c r="L121" s="240"/>
      <c r="M121" s="240"/>
      <c r="N121" s="240"/>
      <c r="O121" s="240"/>
      <c r="P121" s="240"/>
      <c r="Q121" s="240"/>
      <c r="R121" s="240"/>
      <c r="S121" s="240"/>
      <c r="T121" s="240"/>
      <c r="U121" s="240"/>
      <c r="V121" s="240"/>
      <c r="W121" s="240"/>
      <c r="X121" s="240"/>
      <c r="Y121" s="240"/>
      <c r="Z121" s="240"/>
      <c r="AA121" s="240"/>
      <c r="AB121" s="240"/>
      <c r="AC121" s="240"/>
      <c r="AD121" s="240"/>
      <c r="AE121" s="240"/>
      <c r="AF121" s="199"/>
      <c r="AG121" s="240"/>
      <c r="AH121" s="196"/>
      <c r="AI121" s="199"/>
      <c r="AJ121" s="199"/>
      <c r="AK121" s="241"/>
      <c r="AL121" s="241"/>
      <c r="AM121" s="241"/>
      <c r="AN121" s="199"/>
      <c r="AO121" s="199"/>
      <c r="AP121" s="241"/>
      <c r="AQ121" s="199"/>
      <c r="AR121" s="199"/>
      <c r="AS121" s="199"/>
      <c r="AT121" s="199"/>
      <c r="AU121" s="199"/>
      <c r="AV121" s="199"/>
      <c r="AW121" s="199"/>
      <c r="AX121" s="200"/>
      <c r="AY121" s="199"/>
      <c r="AZ121" s="199"/>
    </row>
    <row r="122" spans="1:52" ht="9.75" customHeight="1">
      <c r="A122" s="199"/>
      <c r="B122" s="199"/>
      <c r="C122" s="199"/>
      <c r="D122" s="199"/>
      <c r="E122" s="199"/>
      <c r="F122" s="239"/>
      <c r="G122" s="199"/>
      <c r="H122" s="199"/>
      <c r="I122" s="240"/>
      <c r="J122" s="240"/>
      <c r="K122" s="240"/>
      <c r="L122" s="240"/>
      <c r="M122" s="240"/>
      <c r="N122" s="240"/>
      <c r="O122" s="240"/>
      <c r="P122" s="240"/>
      <c r="Q122" s="240"/>
      <c r="R122" s="240"/>
      <c r="S122" s="240"/>
      <c r="T122" s="240"/>
      <c r="U122" s="240"/>
      <c r="V122" s="240"/>
      <c r="W122" s="240"/>
      <c r="X122" s="240"/>
      <c r="Y122" s="240"/>
      <c r="Z122" s="240"/>
      <c r="AA122" s="240"/>
      <c r="AB122" s="240"/>
      <c r="AC122" s="240"/>
      <c r="AD122" s="240"/>
      <c r="AE122" s="240"/>
      <c r="AF122" s="199"/>
      <c r="AG122" s="240"/>
      <c r="AH122" s="196"/>
      <c r="AI122" s="199"/>
      <c r="AJ122" s="199"/>
      <c r="AK122" s="241"/>
      <c r="AL122" s="241"/>
      <c r="AM122" s="241"/>
      <c r="AN122" s="199"/>
      <c r="AO122" s="199"/>
      <c r="AP122" s="241"/>
      <c r="AQ122" s="199"/>
      <c r="AR122" s="199"/>
      <c r="AS122" s="199"/>
      <c r="AT122" s="199"/>
      <c r="AU122" s="199"/>
      <c r="AV122" s="199"/>
      <c r="AW122" s="199"/>
      <c r="AX122" s="200"/>
      <c r="AY122" s="199"/>
      <c r="AZ122" s="199"/>
    </row>
    <row r="123" spans="1:52" ht="9.75" customHeight="1">
      <c r="A123" s="199"/>
      <c r="B123" s="199"/>
      <c r="C123" s="199"/>
      <c r="D123" s="199"/>
      <c r="E123" s="199"/>
      <c r="F123" s="239"/>
      <c r="G123" s="199"/>
      <c r="H123" s="199"/>
      <c r="I123" s="240"/>
      <c r="J123" s="240"/>
      <c r="K123" s="240"/>
      <c r="L123" s="240"/>
      <c r="M123" s="240"/>
      <c r="N123" s="240"/>
      <c r="O123" s="240"/>
      <c r="P123" s="240"/>
      <c r="Q123" s="240"/>
      <c r="R123" s="240"/>
      <c r="S123" s="240"/>
      <c r="T123" s="240"/>
      <c r="U123" s="240"/>
      <c r="V123" s="240"/>
      <c r="W123" s="240"/>
      <c r="X123" s="240"/>
      <c r="Y123" s="240"/>
      <c r="Z123" s="240"/>
      <c r="AA123" s="240"/>
      <c r="AB123" s="240"/>
      <c r="AC123" s="240"/>
      <c r="AD123" s="240"/>
      <c r="AE123" s="240"/>
      <c r="AF123" s="199"/>
      <c r="AG123" s="240"/>
      <c r="AH123" s="196"/>
      <c r="AI123" s="199"/>
      <c r="AJ123" s="199"/>
      <c r="AK123" s="241"/>
      <c r="AL123" s="241"/>
      <c r="AM123" s="241"/>
      <c r="AN123" s="199"/>
      <c r="AO123" s="199"/>
      <c r="AP123" s="241"/>
      <c r="AQ123" s="199"/>
      <c r="AR123" s="199"/>
      <c r="AS123" s="199"/>
      <c r="AT123" s="199"/>
      <c r="AU123" s="199"/>
      <c r="AV123" s="199"/>
      <c r="AW123" s="199"/>
      <c r="AX123" s="200"/>
      <c r="AY123" s="199"/>
      <c r="AZ123" s="199"/>
    </row>
    <row r="124" spans="1:52" ht="9.75" customHeight="1">
      <c r="A124" s="199"/>
      <c r="B124" s="199"/>
      <c r="C124" s="199"/>
      <c r="D124" s="199"/>
      <c r="E124" s="199"/>
      <c r="F124" s="239"/>
      <c r="G124" s="199"/>
      <c r="H124" s="199"/>
      <c r="I124" s="240"/>
      <c r="J124" s="240"/>
      <c r="K124" s="240"/>
      <c r="L124" s="240"/>
      <c r="M124" s="240"/>
      <c r="N124" s="240"/>
      <c r="O124" s="240"/>
      <c r="P124" s="240"/>
      <c r="Q124" s="240"/>
      <c r="R124" s="240"/>
      <c r="S124" s="240"/>
      <c r="T124" s="240"/>
      <c r="U124" s="240"/>
      <c r="V124" s="240"/>
      <c r="W124" s="240"/>
      <c r="X124" s="240"/>
      <c r="Y124" s="240"/>
      <c r="Z124" s="240"/>
      <c r="AA124" s="240"/>
      <c r="AB124" s="240"/>
      <c r="AC124" s="240"/>
      <c r="AD124" s="240"/>
      <c r="AE124" s="240"/>
      <c r="AF124" s="199"/>
      <c r="AG124" s="240"/>
      <c r="AH124" s="196"/>
      <c r="AI124" s="199"/>
      <c r="AJ124" s="199"/>
      <c r="AK124" s="241"/>
      <c r="AL124" s="241"/>
      <c r="AM124" s="241"/>
      <c r="AN124" s="199"/>
      <c r="AO124" s="199"/>
      <c r="AP124" s="241"/>
      <c r="AQ124" s="199"/>
      <c r="AR124" s="199"/>
      <c r="AS124" s="199"/>
      <c r="AT124" s="199"/>
      <c r="AU124" s="199"/>
      <c r="AV124" s="199"/>
      <c r="AW124" s="199"/>
      <c r="AX124" s="200"/>
      <c r="AY124" s="199"/>
      <c r="AZ124" s="199"/>
    </row>
    <row r="125" spans="1:52" ht="9.75" customHeight="1">
      <c r="A125" s="199"/>
      <c r="B125" s="199"/>
      <c r="C125" s="199"/>
      <c r="D125" s="199"/>
      <c r="E125" s="199"/>
      <c r="F125" s="239"/>
      <c r="G125" s="199"/>
      <c r="H125" s="199"/>
      <c r="I125" s="240"/>
      <c r="J125" s="240"/>
      <c r="K125" s="240"/>
      <c r="L125" s="240"/>
      <c r="M125" s="240"/>
      <c r="N125" s="240"/>
      <c r="O125" s="240"/>
      <c r="P125" s="240"/>
      <c r="Q125" s="240"/>
      <c r="R125" s="240"/>
      <c r="S125" s="240"/>
      <c r="T125" s="240"/>
      <c r="U125" s="240"/>
      <c r="V125" s="240"/>
      <c r="W125" s="240"/>
      <c r="X125" s="240"/>
      <c r="Y125" s="240"/>
      <c r="Z125" s="240"/>
      <c r="AA125" s="240"/>
      <c r="AB125" s="240"/>
      <c r="AC125" s="240"/>
      <c r="AD125" s="240"/>
      <c r="AE125" s="240"/>
      <c r="AF125" s="199"/>
      <c r="AG125" s="240"/>
      <c r="AH125" s="196"/>
      <c r="AI125" s="199"/>
      <c r="AJ125" s="199"/>
      <c r="AK125" s="241"/>
      <c r="AL125" s="241"/>
      <c r="AM125" s="241"/>
      <c r="AN125" s="199"/>
      <c r="AO125" s="199"/>
      <c r="AP125" s="241"/>
      <c r="AQ125" s="199"/>
      <c r="AR125" s="199"/>
      <c r="AS125" s="199"/>
      <c r="AT125" s="199"/>
      <c r="AU125" s="199"/>
      <c r="AV125" s="199"/>
      <c r="AW125" s="199"/>
      <c r="AX125" s="200"/>
      <c r="AY125" s="199"/>
      <c r="AZ125" s="199"/>
    </row>
    <row r="126" spans="1:52" ht="9.75" customHeight="1">
      <c r="A126" s="199"/>
      <c r="B126" s="199"/>
      <c r="C126" s="199"/>
      <c r="D126" s="199"/>
      <c r="E126" s="199"/>
      <c r="F126" s="239"/>
      <c r="G126" s="199"/>
      <c r="H126" s="199"/>
      <c r="I126" s="240"/>
      <c r="J126" s="240"/>
      <c r="K126" s="240"/>
      <c r="L126" s="240"/>
      <c r="M126" s="240"/>
      <c r="N126" s="240"/>
      <c r="O126" s="240"/>
      <c r="P126" s="240"/>
      <c r="Q126" s="240"/>
      <c r="R126" s="240"/>
      <c r="S126" s="240"/>
      <c r="T126" s="240"/>
      <c r="U126" s="240"/>
      <c r="V126" s="240"/>
      <c r="W126" s="240"/>
      <c r="X126" s="240"/>
      <c r="Y126" s="240"/>
      <c r="Z126" s="240"/>
      <c r="AA126" s="240"/>
      <c r="AB126" s="240"/>
      <c r="AC126" s="240"/>
      <c r="AD126" s="240"/>
      <c r="AE126" s="240"/>
      <c r="AF126" s="199"/>
      <c r="AG126" s="240"/>
      <c r="AH126" s="196"/>
      <c r="AI126" s="199"/>
      <c r="AJ126" s="199"/>
      <c r="AK126" s="241"/>
      <c r="AL126" s="241"/>
      <c r="AM126" s="241"/>
      <c r="AN126" s="199"/>
      <c r="AO126" s="199"/>
      <c r="AP126" s="241"/>
      <c r="AQ126" s="199"/>
      <c r="AR126" s="199"/>
      <c r="AS126" s="199"/>
      <c r="AT126" s="199"/>
      <c r="AU126" s="199"/>
      <c r="AV126" s="199"/>
      <c r="AW126" s="199"/>
      <c r="AX126" s="200"/>
      <c r="AY126" s="199"/>
      <c r="AZ126" s="199"/>
    </row>
    <row r="127" spans="1:52" ht="9.75" customHeight="1">
      <c r="A127" s="199"/>
      <c r="B127" s="199"/>
      <c r="C127" s="199"/>
      <c r="D127" s="199"/>
      <c r="E127" s="199"/>
      <c r="F127" s="239"/>
      <c r="G127" s="199"/>
      <c r="H127" s="199"/>
      <c r="I127" s="240"/>
      <c r="J127" s="240"/>
      <c r="K127" s="240"/>
      <c r="L127" s="240"/>
      <c r="M127" s="240"/>
      <c r="N127" s="240"/>
      <c r="O127" s="240"/>
      <c r="P127" s="240"/>
      <c r="Q127" s="240"/>
      <c r="R127" s="240"/>
      <c r="S127" s="240"/>
      <c r="T127" s="240"/>
      <c r="U127" s="240"/>
      <c r="V127" s="240"/>
      <c r="W127" s="240"/>
      <c r="X127" s="240"/>
      <c r="Y127" s="240"/>
      <c r="Z127" s="240"/>
      <c r="AA127" s="240"/>
      <c r="AB127" s="240"/>
      <c r="AC127" s="240"/>
      <c r="AD127" s="240"/>
      <c r="AE127" s="240"/>
      <c r="AF127" s="199"/>
      <c r="AG127" s="240"/>
      <c r="AH127" s="196"/>
      <c r="AI127" s="199"/>
      <c r="AJ127" s="199"/>
      <c r="AK127" s="241"/>
      <c r="AL127" s="241"/>
      <c r="AM127" s="241"/>
      <c r="AN127" s="199"/>
      <c r="AO127" s="199"/>
      <c r="AP127" s="241"/>
      <c r="AQ127" s="199"/>
      <c r="AR127" s="199"/>
      <c r="AS127" s="199"/>
      <c r="AT127" s="199"/>
      <c r="AU127" s="199"/>
      <c r="AV127" s="199"/>
      <c r="AW127" s="199"/>
      <c r="AX127" s="200"/>
      <c r="AY127" s="199"/>
      <c r="AZ127" s="199"/>
    </row>
    <row r="128" spans="1:52" ht="9.75" customHeight="1">
      <c r="A128" s="199"/>
      <c r="B128" s="199"/>
      <c r="C128" s="199"/>
      <c r="D128" s="199"/>
      <c r="E128" s="199"/>
      <c r="F128" s="239"/>
      <c r="G128" s="199"/>
      <c r="H128" s="199"/>
      <c r="I128" s="240"/>
      <c r="J128" s="240"/>
      <c r="K128" s="240"/>
      <c r="L128" s="240"/>
      <c r="M128" s="240"/>
      <c r="N128" s="240"/>
      <c r="O128" s="240"/>
      <c r="P128" s="240"/>
      <c r="Q128" s="240"/>
      <c r="R128" s="240"/>
      <c r="S128" s="240"/>
      <c r="T128" s="240"/>
      <c r="U128" s="240"/>
      <c r="V128" s="240"/>
      <c r="W128" s="240"/>
      <c r="X128" s="240"/>
      <c r="Y128" s="240"/>
      <c r="Z128" s="240"/>
      <c r="AA128" s="240"/>
      <c r="AB128" s="240"/>
      <c r="AC128" s="240"/>
      <c r="AD128" s="240"/>
      <c r="AE128" s="240"/>
      <c r="AF128" s="199"/>
      <c r="AG128" s="240"/>
      <c r="AH128" s="196"/>
      <c r="AI128" s="199"/>
      <c r="AJ128" s="199"/>
      <c r="AK128" s="241"/>
      <c r="AL128" s="241"/>
      <c r="AM128" s="241"/>
      <c r="AN128" s="199"/>
      <c r="AO128" s="199"/>
      <c r="AP128" s="241"/>
      <c r="AQ128" s="199"/>
      <c r="AR128" s="199"/>
      <c r="AS128" s="199"/>
      <c r="AT128" s="199"/>
      <c r="AU128" s="199"/>
      <c r="AV128" s="199"/>
      <c r="AW128" s="199"/>
      <c r="AX128" s="200"/>
      <c r="AY128" s="199"/>
      <c r="AZ128" s="199"/>
    </row>
    <row r="129" spans="1:52" ht="9.75" customHeight="1">
      <c r="A129" s="199"/>
      <c r="B129" s="199"/>
      <c r="C129" s="199"/>
      <c r="D129" s="199"/>
      <c r="E129" s="199"/>
      <c r="F129" s="239"/>
      <c r="G129" s="199"/>
      <c r="H129" s="199"/>
      <c r="I129" s="240"/>
      <c r="J129" s="240"/>
      <c r="K129" s="240"/>
      <c r="L129" s="240"/>
      <c r="M129" s="240"/>
      <c r="N129" s="240"/>
      <c r="O129" s="240"/>
      <c r="P129" s="240"/>
      <c r="Q129" s="240"/>
      <c r="R129" s="240"/>
      <c r="S129" s="240"/>
      <c r="T129" s="240"/>
      <c r="U129" s="240"/>
      <c r="V129" s="240"/>
      <c r="W129" s="240"/>
      <c r="X129" s="240"/>
      <c r="Y129" s="240"/>
      <c r="Z129" s="240"/>
      <c r="AA129" s="240"/>
      <c r="AB129" s="240"/>
      <c r="AC129" s="240"/>
      <c r="AD129" s="240"/>
      <c r="AE129" s="240"/>
      <c r="AF129" s="199"/>
      <c r="AG129" s="240"/>
      <c r="AH129" s="196"/>
      <c r="AI129" s="199"/>
      <c r="AJ129" s="199"/>
      <c r="AK129" s="241"/>
      <c r="AL129" s="241"/>
      <c r="AM129" s="241"/>
      <c r="AN129" s="199"/>
      <c r="AO129" s="199"/>
      <c r="AP129" s="241"/>
      <c r="AQ129" s="199"/>
      <c r="AR129" s="199"/>
      <c r="AS129" s="199"/>
      <c r="AT129" s="199"/>
      <c r="AU129" s="199"/>
      <c r="AV129" s="199"/>
      <c r="AW129" s="199"/>
      <c r="AX129" s="200"/>
      <c r="AY129" s="199"/>
      <c r="AZ129" s="199"/>
    </row>
    <row r="130" spans="1:52" ht="9.75" customHeight="1">
      <c r="A130" s="199"/>
      <c r="B130" s="199"/>
      <c r="C130" s="199"/>
      <c r="D130" s="199"/>
      <c r="E130" s="199"/>
      <c r="F130" s="239"/>
      <c r="G130" s="199"/>
      <c r="H130" s="199"/>
      <c r="I130" s="240"/>
      <c r="J130" s="240"/>
      <c r="K130" s="240"/>
      <c r="L130" s="240"/>
      <c r="M130" s="240"/>
      <c r="N130" s="240"/>
      <c r="O130" s="240"/>
      <c r="P130" s="240"/>
      <c r="Q130" s="240"/>
      <c r="R130" s="240"/>
      <c r="S130" s="240"/>
      <c r="T130" s="240"/>
      <c r="U130" s="240"/>
      <c r="V130" s="240"/>
      <c r="W130" s="240"/>
      <c r="X130" s="240"/>
      <c r="Y130" s="240"/>
      <c r="Z130" s="240"/>
      <c r="AA130" s="240"/>
      <c r="AB130" s="240"/>
      <c r="AC130" s="240"/>
      <c r="AD130" s="240"/>
      <c r="AE130" s="240"/>
      <c r="AF130" s="199"/>
      <c r="AG130" s="240"/>
      <c r="AH130" s="196"/>
      <c r="AI130" s="199"/>
      <c r="AJ130" s="199"/>
      <c r="AK130" s="241"/>
      <c r="AL130" s="241"/>
      <c r="AM130" s="241"/>
      <c r="AN130" s="199"/>
      <c r="AO130" s="199"/>
      <c r="AP130" s="241"/>
      <c r="AQ130" s="199"/>
      <c r="AR130" s="199"/>
      <c r="AS130" s="199"/>
      <c r="AT130" s="199"/>
      <c r="AU130" s="199"/>
      <c r="AV130" s="199"/>
      <c r="AW130" s="199"/>
      <c r="AX130" s="200"/>
      <c r="AY130" s="199"/>
      <c r="AZ130" s="199"/>
    </row>
    <row r="131" spans="1:52" ht="9.75" customHeight="1">
      <c r="A131" s="199"/>
      <c r="B131" s="199"/>
      <c r="C131" s="199"/>
      <c r="D131" s="199"/>
      <c r="E131" s="199"/>
      <c r="F131" s="239"/>
      <c r="G131" s="199"/>
      <c r="H131" s="199"/>
      <c r="I131" s="240"/>
      <c r="J131" s="240"/>
      <c r="K131" s="240"/>
      <c r="L131" s="240"/>
      <c r="M131" s="240"/>
      <c r="N131" s="240"/>
      <c r="O131" s="240"/>
      <c r="P131" s="240"/>
      <c r="Q131" s="240"/>
      <c r="R131" s="240"/>
      <c r="S131" s="240"/>
      <c r="T131" s="240"/>
      <c r="U131" s="240"/>
      <c r="V131" s="240"/>
      <c r="W131" s="240"/>
      <c r="X131" s="240"/>
      <c r="Y131" s="240"/>
      <c r="Z131" s="240"/>
      <c r="AA131" s="240"/>
      <c r="AB131" s="240"/>
      <c r="AC131" s="240"/>
      <c r="AD131" s="240"/>
      <c r="AE131" s="240"/>
      <c r="AF131" s="199"/>
      <c r="AG131" s="240"/>
      <c r="AH131" s="196"/>
      <c r="AI131" s="199"/>
      <c r="AJ131" s="199"/>
      <c r="AK131" s="241"/>
      <c r="AL131" s="241"/>
      <c r="AM131" s="241"/>
      <c r="AN131" s="199"/>
      <c r="AO131" s="199"/>
      <c r="AP131" s="241"/>
      <c r="AQ131" s="199"/>
      <c r="AR131" s="199"/>
      <c r="AS131" s="199"/>
      <c r="AT131" s="199"/>
      <c r="AU131" s="199"/>
      <c r="AV131" s="199"/>
      <c r="AW131" s="199"/>
      <c r="AX131" s="200"/>
      <c r="AY131" s="199"/>
      <c r="AZ131" s="199"/>
    </row>
    <row r="132" spans="1:52" ht="9.75" customHeight="1">
      <c r="A132" s="199"/>
      <c r="B132" s="199"/>
      <c r="C132" s="199"/>
      <c r="D132" s="199"/>
      <c r="E132" s="199"/>
      <c r="F132" s="239"/>
      <c r="G132" s="199"/>
      <c r="H132" s="199"/>
      <c r="I132" s="240"/>
      <c r="J132" s="240"/>
      <c r="K132" s="240"/>
      <c r="L132" s="240"/>
      <c r="M132" s="240"/>
      <c r="N132" s="240"/>
      <c r="O132" s="240"/>
      <c r="P132" s="240"/>
      <c r="Q132" s="240"/>
      <c r="R132" s="240"/>
      <c r="S132" s="240"/>
      <c r="T132" s="240"/>
      <c r="U132" s="240"/>
      <c r="V132" s="240"/>
      <c r="W132" s="240"/>
      <c r="X132" s="240"/>
      <c r="Y132" s="240"/>
      <c r="Z132" s="240"/>
      <c r="AA132" s="240"/>
      <c r="AB132" s="240"/>
      <c r="AC132" s="240"/>
      <c r="AD132" s="240"/>
      <c r="AE132" s="240"/>
      <c r="AF132" s="199"/>
      <c r="AG132" s="240"/>
      <c r="AH132" s="196"/>
      <c r="AI132" s="199"/>
      <c r="AJ132" s="199"/>
      <c r="AK132" s="241"/>
      <c r="AL132" s="241"/>
      <c r="AM132" s="241"/>
      <c r="AN132" s="199"/>
      <c r="AO132" s="199"/>
      <c r="AP132" s="241"/>
      <c r="AQ132" s="199"/>
      <c r="AR132" s="199"/>
      <c r="AS132" s="199"/>
      <c r="AT132" s="199"/>
      <c r="AU132" s="199"/>
      <c r="AV132" s="199"/>
      <c r="AW132" s="199"/>
      <c r="AX132" s="200"/>
      <c r="AY132" s="199"/>
      <c r="AZ132" s="199"/>
    </row>
    <row r="133" spans="1:52" ht="9.75" customHeight="1">
      <c r="A133" s="199"/>
      <c r="B133" s="199"/>
      <c r="C133" s="199"/>
      <c r="D133" s="199"/>
      <c r="E133" s="199"/>
      <c r="F133" s="239"/>
      <c r="G133" s="199"/>
      <c r="H133" s="199"/>
      <c r="I133" s="240"/>
      <c r="J133" s="240"/>
      <c r="K133" s="240"/>
      <c r="L133" s="240"/>
      <c r="M133" s="240"/>
      <c r="N133" s="240"/>
      <c r="O133" s="240"/>
      <c r="P133" s="240"/>
      <c r="Q133" s="240"/>
      <c r="R133" s="240"/>
      <c r="S133" s="240"/>
      <c r="T133" s="240"/>
      <c r="U133" s="240"/>
      <c r="V133" s="240"/>
      <c r="W133" s="240"/>
      <c r="X133" s="240"/>
      <c r="Y133" s="240"/>
      <c r="Z133" s="240"/>
      <c r="AA133" s="240"/>
      <c r="AB133" s="240"/>
      <c r="AC133" s="240"/>
      <c r="AD133" s="240"/>
      <c r="AE133" s="240"/>
      <c r="AF133" s="199"/>
      <c r="AG133" s="240"/>
      <c r="AH133" s="196"/>
      <c r="AI133" s="199"/>
      <c r="AJ133" s="199"/>
      <c r="AK133" s="241"/>
      <c r="AL133" s="241"/>
      <c r="AM133" s="241"/>
      <c r="AN133" s="199"/>
      <c r="AO133" s="199"/>
      <c r="AP133" s="241"/>
      <c r="AQ133" s="199"/>
      <c r="AR133" s="199"/>
      <c r="AS133" s="199"/>
      <c r="AT133" s="199"/>
      <c r="AU133" s="199"/>
      <c r="AV133" s="199"/>
      <c r="AW133" s="199"/>
      <c r="AX133" s="200"/>
      <c r="AY133" s="199"/>
      <c r="AZ133" s="199"/>
    </row>
    <row r="134" spans="1:52" ht="9.75" customHeight="1">
      <c r="A134" s="199"/>
      <c r="B134" s="199"/>
      <c r="C134" s="199"/>
      <c r="D134" s="199"/>
      <c r="E134" s="199"/>
      <c r="F134" s="239"/>
      <c r="G134" s="199"/>
      <c r="H134" s="199"/>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199"/>
      <c r="AG134" s="240"/>
      <c r="AH134" s="196"/>
      <c r="AI134" s="199"/>
      <c r="AJ134" s="199"/>
      <c r="AK134" s="241"/>
      <c r="AL134" s="241"/>
      <c r="AM134" s="241"/>
      <c r="AN134" s="199"/>
      <c r="AO134" s="199"/>
      <c r="AP134" s="241"/>
      <c r="AQ134" s="199"/>
      <c r="AR134" s="199"/>
      <c r="AS134" s="199"/>
      <c r="AT134" s="199"/>
      <c r="AU134" s="199"/>
      <c r="AV134" s="199"/>
      <c r="AW134" s="199"/>
      <c r="AX134" s="200"/>
      <c r="AY134" s="199"/>
      <c r="AZ134" s="199"/>
    </row>
    <row r="135" spans="1:52" ht="9.75" customHeight="1">
      <c r="A135" s="199"/>
      <c r="B135" s="199"/>
      <c r="C135" s="199"/>
      <c r="D135" s="199"/>
      <c r="E135" s="199"/>
      <c r="F135" s="239"/>
      <c r="G135" s="199"/>
      <c r="H135" s="199"/>
      <c r="I135" s="240"/>
      <c r="J135" s="240"/>
      <c r="K135" s="240"/>
      <c r="L135" s="240"/>
      <c r="M135" s="240"/>
      <c r="N135" s="240"/>
      <c r="O135" s="240"/>
      <c r="P135" s="240"/>
      <c r="Q135" s="240"/>
      <c r="R135" s="240"/>
      <c r="S135" s="240"/>
      <c r="T135" s="240"/>
      <c r="U135" s="240"/>
      <c r="V135" s="240"/>
      <c r="W135" s="240"/>
      <c r="X135" s="240"/>
      <c r="Y135" s="240"/>
      <c r="Z135" s="240"/>
      <c r="AA135" s="240"/>
      <c r="AB135" s="240"/>
      <c r="AC135" s="240"/>
      <c r="AD135" s="240"/>
      <c r="AE135" s="240"/>
      <c r="AF135" s="199"/>
      <c r="AG135" s="240"/>
      <c r="AH135" s="196"/>
      <c r="AI135" s="199"/>
      <c r="AJ135" s="199"/>
      <c r="AK135" s="241"/>
      <c r="AL135" s="241"/>
      <c r="AM135" s="241"/>
      <c r="AN135" s="199"/>
      <c r="AO135" s="199"/>
      <c r="AP135" s="241"/>
      <c r="AQ135" s="199"/>
      <c r="AR135" s="199"/>
      <c r="AS135" s="199"/>
      <c r="AT135" s="199"/>
      <c r="AU135" s="199"/>
      <c r="AV135" s="199"/>
      <c r="AW135" s="199"/>
      <c r="AX135" s="200"/>
      <c r="AY135" s="199"/>
      <c r="AZ135" s="199"/>
    </row>
    <row r="136" spans="1:52" ht="9.75" customHeight="1">
      <c r="A136" s="199"/>
      <c r="B136" s="199"/>
      <c r="C136" s="199"/>
      <c r="D136" s="199"/>
      <c r="E136" s="199"/>
      <c r="F136" s="239"/>
      <c r="G136" s="199"/>
      <c r="H136" s="199"/>
      <c r="I136" s="240"/>
      <c r="J136" s="240"/>
      <c r="K136" s="240"/>
      <c r="L136" s="240"/>
      <c r="M136" s="240"/>
      <c r="N136" s="240"/>
      <c r="O136" s="240"/>
      <c r="P136" s="240"/>
      <c r="Q136" s="240"/>
      <c r="R136" s="240"/>
      <c r="S136" s="240"/>
      <c r="T136" s="240"/>
      <c r="U136" s="240"/>
      <c r="V136" s="240"/>
      <c r="W136" s="240"/>
      <c r="X136" s="240"/>
      <c r="Y136" s="240"/>
      <c r="Z136" s="240"/>
      <c r="AA136" s="240"/>
      <c r="AB136" s="240"/>
      <c r="AC136" s="240"/>
      <c r="AD136" s="240"/>
      <c r="AE136" s="240"/>
      <c r="AF136" s="199"/>
      <c r="AG136" s="240"/>
      <c r="AH136" s="196"/>
      <c r="AI136" s="199"/>
      <c r="AJ136" s="199"/>
      <c r="AK136" s="241"/>
      <c r="AL136" s="241"/>
      <c r="AM136" s="241"/>
      <c r="AN136" s="199"/>
      <c r="AO136" s="199"/>
      <c r="AP136" s="241"/>
      <c r="AQ136" s="199"/>
      <c r="AR136" s="199"/>
      <c r="AS136" s="199"/>
      <c r="AT136" s="199"/>
      <c r="AU136" s="199"/>
      <c r="AV136" s="199"/>
      <c r="AW136" s="199"/>
      <c r="AX136" s="200"/>
      <c r="AY136" s="199"/>
      <c r="AZ136" s="199"/>
    </row>
    <row r="137" spans="1:52" ht="9.75" customHeight="1">
      <c r="A137" s="199"/>
      <c r="B137" s="199"/>
      <c r="C137" s="199"/>
      <c r="D137" s="199"/>
      <c r="E137" s="199"/>
      <c r="F137" s="239"/>
      <c r="G137" s="199"/>
      <c r="H137" s="199"/>
      <c r="I137" s="240"/>
      <c r="J137" s="240"/>
      <c r="K137" s="240"/>
      <c r="L137" s="240"/>
      <c r="M137" s="240"/>
      <c r="N137" s="240"/>
      <c r="O137" s="240"/>
      <c r="P137" s="240"/>
      <c r="Q137" s="240"/>
      <c r="R137" s="240"/>
      <c r="S137" s="240"/>
      <c r="T137" s="240"/>
      <c r="U137" s="240"/>
      <c r="V137" s="240"/>
      <c r="W137" s="240"/>
      <c r="X137" s="240"/>
      <c r="Y137" s="240"/>
      <c r="Z137" s="240"/>
      <c r="AA137" s="240"/>
      <c r="AB137" s="240"/>
      <c r="AC137" s="240"/>
      <c r="AD137" s="240"/>
      <c r="AE137" s="240"/>
      <c r="AF137" s="199"/>
      <c r="AG137" s="240"/>
      <c r="AH137" s="196"/>
      <c r="AI137" s="199"/>
      <c r="AJ137" s="199"/>
      <c r="AK137" s="241"/>
      <c r="AL137" s="241"/>
      <c r="AM137" s="241"/>
      <c r="AN137" s="199"/>
      <c r="AO137" s="199"/>
      <c r="AP137" s="241"/>
      <c r="AQ137" s="199"/>
      <c r="AR137" s="199"/>
      <c r="AS137" s="199"/>
      <c r="AT137" s="199"/>
      <c r="AU137" s="199"/>
      <c r="AV137" s="199"/>
      <c r="AW137" s="199"/>
      <c r="AX137" s="200"/>
      <c r="AY137" s="199"/>
      <c r="AZ137" s="199"/>
    </row>
    <row r="138" spans="1:52" ht="9.75" customHeight="1">
      <c r="A138" s="199"/>
      <c r="B138" s="199"/>
      <c r="C138" s="199"/>
      <c r="D138" s="199"/>
      <c r="E138" s="199"/>
      <c r="F138" s="239"/>
      <c r="G138" s="199"/>
      <c r="H138" s="199"/>
      <c r="I138" s="240"/>
      <c r="J138" s="240"/>
      <c r="K138" s="240"/>
      <c r="L138" s="240"/>
      <c r="M138" s="240"/>
      <c r="N138" s="240"/>
      <c r="O138" s="240"/>
      <c r="P138" s="240"/>
      <c r="Q138" s="240"/>
      <c r="R138" s="240"/>
      <c r="S138" s="240"/>
      <c r="T138" s="240"/>
      <c r="U138" s="240"/>
      <c r="V138" s="240"/>
      <c r="W138" s="240"/>
      <c r="X138" s="240"/>
      <c r="Y138" s="240"/>
      <c r="Z138" s="240"/>
      <c r="AA138" s="240"/>
      <c r="AB138" s="240"/>
      <c r="AC138" s="240"/>
      <c r="AD138" s="240"/>
      <c r="AE138" s="240"/>
      <c r="AF138" s="199"/>
      <c r="AG138" s="240"/>
      <c r="AH138" s="196"/>
      <c r="AI138" s="199"/>
      <c r="AJ138" s="199"/>
      <c r="AK138" s="241"/>
      <c r="AL138" s="241"/>
      <c r="AM138" s="241"/>
      <c r="AN138" s="199"/>
      <c r="AO138" s="199"/>
      <c r="AP138" s="241"/>
      <c r="AQ138" s="199"/>
      <c r="AR138" s="199"/>
      <c r="AS138" s="199"/>
      <c r="AT138" s="199"/>
      <c r="AU138" s="199"/>
      <c r="AV138" s="199"/>
      <c r="AW138" s="199"/>
      <c r="AX138" s="200"/>
      <c r="AY138" s="199"/>
      <c r="AZ138" s="199"/>
    </row>
    <row r="139" spans="1:52" ht="9.75" customHeight="1">
      <c r="A139" s="199"/>
      <c r="B139" s="199"/>
      <c r="C139" s="199"/>
      <c r="D139" s="199"/>
      <c r="E139" s="199"/>
      <c r="F139" s="239"/>
      <c r="G139" s="199"/>
      <c r="H139" s="199"/>
      <c r="I139" s="240"/>
      <c r="J139" s="240"/>
      <c r="K139" s="240"/>
      <c r="L139" s="240"/>
      <c r="M139" s="240"/>
      <c r="N139" s="240"/>
      <c r="O139" s="240"/>
      <c r="P139" s="240"/>
      <c r="Q139" s="240"/>
      <c r="R139" s="240"/>
      <c r="S139" s="240"/>
      <c r="T139" s="240"/>
      <c r="U139" s="240"/>
      <c r="V139" s="240"/>
      <c r="W139" s="240"/>
      <c r="X139" s="240"/>
      <c r="Y139" s="240"/>
      <c r="Z139" s="240"/>
      <c r="AA139" s="240"/>
      <c r="AB139" s="240"/>
      <c r="AC139" s="240"/>
      <c r="AD139" s="240"/>
      <c r="AE139" s="240"/>
      <c r="AF139" s="199"/>
      <c r="AG139" s="240"/>
      <c r="AH139" s="196"/>
      <c r="AI139" s="199"/>
      <c r="AJ139" s="199"/>
      <c r="AK139" s="241"/>
      <c r="AL139" s="241"/>
      <c r="AM139" s="241"/>
      <c r="AN139" s="199"/>
      <c r="AO139" s="199"/>
      <c r="AP139" s="241"/>
      <c r="AQ139" s="199"/>
      <c r="AR139" s="199"/>
      <c r="AS139" s="199"/>
      <c r="AT139" s="199"/>
      <c r="AU139" s="199"/>
      <c r="AV139" s="199"/>
      <c r="AW139" s="199"/>
      <c r="AX139" s="200"/>
      <c r="AY139" s="199"/>
      <c r="AZ139" s="199"/>
    </row>
    <row r="140" spans="1:52" ht="9.75" customHeight="1">
      <c r="A140" s="199"/>
      <c r="B140" s="199"/>
      <c r="C140" s="199"/>
      <c r="D140" s="199"/>
      <c r="E140" s="199"/>
      <c r="F140" s="239"/>
      <c r="G140" s="199"/>
      <c r="H140" s="199"/>
      <c r="I140" s="240"/>
      <c r="J140" s="240"/>
      <c r="K140" s="240"/>
      <c r="L140" s="240"/>
      <c r="M140" s="240"/>
      <c r="N140" s="240"/>
      <c r="O140" s="240"/>
      <c r="P140" s="240"/>
      <c r="Q140" s="240"/>
      <c r="R140" s="240"/>
      <c r="S140" s="240"/>
      <c r="T140" s="240"/>
      <c r="U140" s="240"/>
      <c r="V140" s="240"/>
      <c r="W140" s="240"/>
      <c r="X140" s="240"/>
      <c r="Y140" s="240"/>
      <c r="Z140" s="240"/>
      <c r="AA140" s="240"/>
      <c r="AB140" s="240"/>
      <c r="AC140" s="240"/>
      <c r="AD140" s="240"/>
      <c r="AE140" s="240"/>
      <c r="AF140" s="199"/>
      <c r="AG140" s="240"/>
      <c r="AH140" s="196"/>
      <c r="AI140" s="199"/>
      <c r="AJ140" s="199"/>
      <c r="AK140" s="241"/>
      <c r="AL140" s="241"/>
      <c r="AM140" s="241"/>
      <c r="AN140" s="199"/>
      <c r="AO140" s="199"/>
      <c r="AP140" s="241"/>
      <c r="AQ140" s="199"/>
      <c r="AR140" s="199"/>
      <c r="AS140" s="199"/>
      <c r="AT140" s="199"/>
      <c r="AU140" s="199"/>
      <c r="AV140" s="199"/>
      <c r="AW140" s="199"/>
      <c r="AX140" s="200"/>
      <c r="AY140" s="199"/>
      <c r="AZ140" s="199"/>
    </row>
    <row r="141" spans="1:52" ht="9.75" customHeight="1">
      <c r="A141" s="199"/>
      <c r="B141" s="199"/>
      <c r="C141" s="199"/>
      <c r="D141" s="199"/>
      <c r="E141" s="199"/>
      <c r="F141" s="239"/>
      <c r="G141" s="199"/>
      <c r="H141" s="199"/>
      <c r="I141" s="240"/>
      <c r="J141" s="240"/>
      <c r="K141" s="240"/>
      <c r="L141" s="240"/>
      <c r="M141" s="240"/>
      <c r="N141" s="240"/>
      <c r="O141" s="240"/>
      <c r="P141" s="240"/>
      <c r="Q141" s="240"/>
      <c r="R141" s="240"/>
      <c r="S141" s="240"/>
      <c r="T141" s="240"/>
      <c r="U141" s="240"/>
      <c r="V141" s="240"/>
      <c r="W141" s="240"/>
      <c r="X141" s="240"/>
      <c r="Y141" s="240"/>
      <c r="Z141" s="240"/>
      <c r="AA141" s="240"/>
      <c r="AB141" s="240"/>
      <c r="AC141" s="240"/>
      <c r="AD141" s="240"/>
      <c r="AE141" s="240"/>
      <c r="AF141" s="199"/>
      <c r="AG141" s="240"/>
      <c r="AH141" s="196"/>
      <c r="AI141" s="199"/>
      <c r="AJ141" s="199"/>
      <c r="AK141" s="241"/>
      <c r="AL141" s="241"/>
      <c r="AM141" s="241"/>
      <c r="AN141" s="199"/>
      <c r="AO141" s="199"/>
      <c r="AP141" s="241"/>
      <c r="AQ141" s="199"/>
      <c r="AR141" s="199"/>
      <c r="AS141" s="199"/>
      <c r="AT141" s="199"/>
      <c r="AU141" s="199"/>
      <c r="AV141" s="199"/>
      <c r="AW141" s="199"/>
      <c r="AX141" s="200"/>
      <c r="AY141" s="199"/>
      <c r="AZ141" s="199"/>
    </row>
    <row r="142" spans="1:52" ht="9.75" customHeight="1">
      <c r="A142" s="199"/>
      <c r="B142" s="199"/>
      <c r="C142" s="199"/>
      <c r="D142" s="199"/>
      <c r="E142" s="199"/>
      <c r="F142" s="239"/>
      <c r="G142" s="199"/>
      <c r="H142" s="199"/>
      <c r="I142" s="240"/>
      <c r="J142" s="240"/>
      <c r="K142" s="240"/>
      <c r="L142" s="240"/>
      <c r="M142" s="240"/>
      <c r="N142" s="240"/>
      <c r="O142" s="240"/>
      <c r="P142" s="240"/>
      <c r="Q142" s="240"/>
      <c r="R142" s="240"/>
      <c r="S142" s="240"/>
      <c r="T142" s="240"/>
      <c r="U142" s="240"/>
      <c r="V142" s="240"/>
      <c r="W142" s="240"/>
      <c r="X142" s="240"/>
      <c r="Y142" s="240"/>
      <c r="Z142" s="240"/>
      <c r="AA142" s="240"/>
      <c r="AB142" s="240"/>
      <c r="AC142" s="240"/>
      <c r="AD142" s="240"/>
      <c r="AE142" s="240"/>
      <c r="AF142" s="199"/>
      <c r="AG142" s="240"/>
      <c r="AH142" s="196"/>
      <c r="AI142" s="199"/>
      <c r="AJ142" s="199"/>
      <c r="AK142" s="241"/>
      <c r="AL142" s="241"/>
      <c r="AM142" s="241"/>
      <c r="AN142" s="199"/>
      <c r="AO142" s="199"/>
      <c r="AP142" s="241"/>
      <c r="AQ142" s="199"/>
      <c r="AR142" s="199"/>
      <c r="AS142" s="199"/>
      <c r="AT142" s="199"/>
      <c r="AU142" s="199"/>
      <c r="AV142" s="199"/>
      <c r="AW142" s="199"/>
      <c r="AX142" s="200"/>
      <c r="AY142" s="199"/>
      <c r="AZ142" s="199"/>
    </row>
    <row r="143" spans="1:52" ht="9.75" customHeight="1">
      <c r="A143" s="199"/>
      <c r="B143" s="199"/>
      <c r="C143" s="199"/>
      <c r="D143" s="199"/>
      <c r="E143" s="199"/>
      <c r="F143" s="239"/>
      <c r="G143" s="199"/>
      <c r="H143" s="199"/>
      <c r="I143" s="240"/>
      <c r="J143" s="240"/>
      <c r="K143" s="240"/>
      <c r="L143" s="240"/>
      <c r="M143" s="240"/>
      <c r="N143" s="240"/>
      <c r="O143" s="240"/>
      <c r="P143" s="240"/>
      <c r="Q143" s="240"/>
      <c r="R143" s="240"/>
      <c r="S143" s="240"/>
      <c r="T143" s="240"/>
      <c r="U143" s="240"/>
      <c r="V143" s="240"/>
      <c r="W143" s="240"/>
      <c r="X143" s="240"/>
      <c r="Y143" s="240"/>
      <c r="Z143" s="240"/>
      <c r="AA143" s="240"/>
      <c r="AB143" s="240"/>
      <c r="AC143" s="240"/>
      <c r="AD143" s="240"/>
      <c r="AE143" s="240"/>
      <c r="AF143" s="199"/>
      <c r="AG143" s="240"/>
      <c r="AH143" s="196"/>
      <c r="AI143" s="199"/>
      <c r="AJ143" s="199"/>
      <c r="AK143" s="241"/>
      <c r="AL143" s="241"/>
      <c r="AM143" s="241"/>
      <c r="AN143" s="199"/>
      <c r="AO143" s="199"/>
      <c r="AP143" s="241"/>
      <c r="AQ143" s="199"/>
      <c r="AR143" s="199"/>
      <c r="AS143" s="199"/>
      <c r="AT143" s="199"/>
      <c r="AU143" s="199"/>
      <c r="AV143" s="199"/>
      <c r="AW143" s="199"/>
      <c r="AX143" s="200"/>
      <c r="AY143" s="199"/>
      <c r="AZ143" s="199"/>
    </row>
    <row r="144" spans="1:52" ht="9.75" customHeight="1">
      <c r="A144" s="199"/>
      <c r="B144" s="199"/>
      <c r="C144" s="199"/>
      <c r="D144" s="199"/>
      <c r="E144" s="199"/>
      <c r="F144" s="239"/>
      <c r="G144" s="199"/>
      <c r="H144" s="199"/>
      <c r="I144" s="240"/>
      <c r="J144" s="240"/>
      <c r="K144" s="240"/>
      <c r="L144" s="240"/>
      <c r="M144" s="240"/>
      <c r="N144" s="240"/>
      <c r="O144" s="240"/>
      <c r="P144" s="240"/>
      <c r="Q144" s="240"/>
      <c r="R144" s="240"/>
      <c r="S144" s="240"/>
      <c r="T144" s="240"/>
      <c r="U144" s="240"/>
      <c r="V144" s="240"/>
      <c r="W144" s="240"/>
      <c r="X144" s="240"/>
      <c r="Y144" s="240"/>
      <c r="Z144" s="240"/>
      <c r="AA144" s="240"/>
      <c r="AB144" s="240"/>
      <c r="AC144" s="240"/>
      <c r="AD144" s="240"/>
      <c r="AE144" s="240"/>
      <c r="AF144" s="199"/>
      <c r="AG144" s="240"/>
      <c r="AH144" s="196"/>
      <c r="AI144" s="199"/>
      <c r="AJ144" s="199"/>
      <c r="AK144" s="241"/>
      <c r="AL144" s="241"/>
      <c r="AM144" s="241"/>
      <c r="AN144" s="199"/>
      <c r="AO144" s="199"/>
      <c r="AP144" s="241"/>
      <c r="AQ144" s="199"/>
      <c r="AR144" s="199"/>
      <c r="AS144" s="199"/>
      <c r="AT144" s="199"/>
      <c r="AU144" s="199"/>
      <c r="AV144" s="199"/>
      <c r="AW144" s="199"/>
      <c r="AX144" s="200"/>
      <c r="AY144" s="199"/>
      <c r="AZ144" s="199"/>
    </row>
    <row r="145" spans="1:52" ht="9.75" customHeight="1">
      <c r="A145" s="199"/>
      <c r="B145" s="199"/>
      <c r="C145" s="199"/>
      <c r="D145" s="199"/>
      <c r="E145" s="199"/>
      <c r="F145" s="239"/>
      <c r="G145" s="199"/>
      <c r="H145" s="199"/>
      <c r="I145" s="240"/>
      <c r="J145" s="240"/>
      <c r="K145" s="240"/>
      <c r="L145" s="240"/>
      <c r="M145" s="240"/>
      <c r="N145" s="240"/>
      <c r="O145" s="240"/>
      <c r="P145" s="240"/>
      <c r="Q145" s="240"/>
      <c r="R145" s="240"/>
      <c r="S145" s="240"/>
      <c r="T145" s="240"/>
      <c r="U145" s="240"/>
      <c r="V145" s="240"/>
      <c r="W145" s="240"/>
      <c r="X145" s="240"/>
      <c r="Y145" s="240"/>
      <c r="Z145" s="240"/>
      <c r="AA145" s="240"/>
      <c r="AB145" s="240"/>
      <c r="AC145" s="240"/>
      <c r="AD145" s="240"/>
      <c r="AE145" s="240"/>
      <c r="AF145" s="199"/>
      <c r="AG145" s="240"/>
      <c r="AH145" s="196"/>
      <c r="AI145" s="199"/>
      <c r="AJ145" s="199"/>
      <c r="AK145" s="241"/>
      <c r="AL145" s="241"/>
      <c r="AM145" s="241"/>
      <c r="AN145" s="199"/>
      <c r="AO145" s="199"/>
      <c r="AP145" s="241"/>
      <c r="AQ145" s="199"/>
      <c r="AR145" s="199"/>
      <c r="AS145" s="199"/>
      <c r="AT145" s="199"/>
      <c r="AU145" s="199"/>
      <c r="AV145" s="199"/>
      <c r="AW145" s="199"/>
      <c r="AX145" s="200"/>
      <c r="AY145" s="199"/>
      <c r="AZ145" s="199"/>
    </row>
    <row r="146" spans="1:52" ht="9.75" customHeight="1">
      <c r="A146" s="199"/>
      <c r="B146" s="199"/>
      <c r="C146" s="199"/>
      <c r="D146" s="199"/>
      <c r="E146" s="199"/>
      <c r="F146" s="239"/>
      <c r="G146" s="199"/>
      <c r="H146" s="199"/>
      <c r="I146" s="240"/>
      <c r="J146" s="240"/>
      <c r="K146" s="240"/>
      <c r="L146" s="240"/>
      <c r="M146" s="240"/>
      <c r="N146" s="240"/>
      <c r="O146" s="240"/>
      <c r="P146" s="240"/>
      <c r="Q146" s="240"/>
      <c r="R146" s="240"/>
      <c r="S146" s="240"/>
      <c r="T146" s="240"/>
      <c r="U146" s="240"/>
      <c r="V146" s="240"/>
      <c r="W146" s="240"/>
      <c r="X146" s="240"/>
      <c r="Y146" s="240"/>
      <c r="Z146" s="240"/>
      <c r="AA146" s="240"/>
      <c r="AB146" s="240"/>
      <c r="AC146" s="240"/>
      <c r="AD146" s="240"/>
      <c r="AE146" s="240"/>
      <c r="AF146" s="199"/>
      <c r="AG146" s="240"/>
      <c r="AH146" s="196"/>
      <c r="AI146" s="199"/>
      <c r="AJ146" s="199"/>
      <c r="AK146" s="241"/>
      <c r="AL146" s="241"/>
      <c r="AM146" s="241"/>
      <c r="AN146" s="199"/>
      <c r="AO146" s="199"/>
      <c r="AP146" s="241"/>
      <c r="AQ146" s="199"/>
      <c r="AR146" s="199"/>
      <c r="AS146" s="199"/>
      <c r="AT146" s="199"/>
      <c r="AU146" s="199"/>
      <c r="AV146" s="199"/>
      <c r="AW146" s="199"/>
      <c r="AX146" s="200"/>
      <c r="AY146" s="199"/>
      <c r="AZ146" s="199"/>
    </row>
    <row r="147" spans="1:52" ht="9.75" customHeight="1">
      <c r="A147" s="199"/>
      <c r="B147" s="199"/>
      <c r="C147" s="199"/>
      <c r="D147" s="199"/>
      <c r="E147" s="199"/>
      <c r="F147" s="239"/>
      <c r="G147" s="199"/>
      <c r="H147" s="199"/>
      <c r="I147" s="240"/>
      <c r="J147" s="240"/>
      <c r="K147" s="240"/>
      <c r="L147" s="240"/>
      <c r="M147" s="240"/>
      <c r="N147" s="240"/>
      <c r="O147" s="240"/>
      <c r="P147" s="240"/>
      <c r="Q147" s="240"/>
      <c r="R147" s="240"/>
      <c r="S147" s="240"/>
      <c r="T147" s="240"/>
      <c r="U147" s="240"/>
      <c r="V147" s="240"/>
      <c r="W147" s="240"/>
      <c r="X147" s="240"/>
      <c r="Y147" s="240"/>
      <c r="Z147" s="240"/>
      <c r="AA147" s="240"/>
      <c r="AB147" s="240"/>
      <c r="AC147" s="240"/>
      <c r="AD147" s="240"/>
      <c r="AE147" s="240"/>
      <c r="AF147" s="199"/>
      <c r="AG147" s="240"/>
      <c r="AH147" s="196"/>
      <c r="AI147" s="199"/>
      <c r="AJ147" s="199"/>
      <c r="AK147" s="241"/>
      <c r="AL147" s="241"/>
      <c r="AM147" s="241"/>
      <c r="AN147" s="199"/>
      <c r="AO147" s="199"/>
      <c r="AP147" s="241"/>
      <c r="AQ147" s="199"/>
      <c r="AR147" s="199"/>
      <c r="AS147" s="199"/>
      <c r="AT147" s="199"/>
      <c r="AU147" s="199"/>
      <c r="AV147" s="199"/>
      <c r="AW147" s="199"/>
      <c r="AX147" s="200"/>
      <c r="AY147" s="199"/>
      <c r="AZ147" s="199"/>
    </row>
    <row r="148" spans="1:52" ht="9.75" customHeight="1">
      <c r="A148" s="199"/>
      <c r="B148" s="199"/>
      <c r="C148" s="199"/>
      <c r="D148" s="199"/>
      <c r="E148" s="199"/>
      <c r="F148" s="239"/>
      <c r="G148" s="199"/>
      <c r="H148" s="199"/>
      <c r="I148" s="240"/>
      <c r="J148" s="240"/>
      <c r="K148" s="240"/>
      <c r="L148" s="240"/>
      <c r="M148" s="240"/>
      <c r="N148" s="240"/>
      <c r="O148" s="240"/>
      <c r="P148" s="240"/>
      <c r="Q148" s="240"/>
      <c r="R148" s="240"/>
      <c r="S148" s="240"/>
      <c r="T148" s="240"/>
      <c r="U148" s="240"/>
      <c r="V148" s="240"/>
      <c r="W148" s="240"/>
      <c r="X148" s="240"/>
      <c r="Y148" s="240"/>
      <c r="Z148" s="240"/>
      <c r="AA148" s="240"/>
      <c r="AB148" s="240"/>
      <c r="AC148" s="240"/>
      <c r="AD148" s="240"/>
      <c r="AE148" s="240"/>
      <c r="AF148" s="199"/>
      <c r="AG148" s="240"/>
      <c r="AH148" s="196"/>
      <c r="AI148" s="199"/>
      <c r="AJ148" s="199"/>
      <c r="AK148" s="241"/>
      <c r="AL148" s="241"/>
      <c r="AM148" s="241"/>
      <c r="AN148" s="199"/>
      <c r="AO148" s="199"/>
      <c r="AP148" s="241"/>
      <c r="AQ148" s="199"/>
      <c r="AR148" s="199"/>
      <c r="AS148" s="199"/>
      <c r="AT148" s="199"/>
      <c r="AU148" s="199"/>
      <c r="AV148" s="199"/>
      <c r="AW148" s="199"/>
      <c r="AX148" s="200"/>
      <c r="AY148" s="199"/>
      <c r="AZ148" s="199"/>
    </row>
    <row r="149" spans="1:52" ht="9.75" customHeight="1">
      <c r="A149" s="199"/>
      <c r="B149" s="199"/>
      <c r="C149" s="199"/>
      <c r="D149" s="199"/>
      <c r="E149" s="199"/>
      <c r="F149" s="239"/>
      <c r="G149" s="199"/>
      <c r="H149" s="199"/>
      <c r="I149" s="240"/>
      <c r="J149" s="240"/>
      <c r="K149" s="240"/>
      <c r="L149" s="240"/>
      <c r="M149" s="240"/>
      <c r="N149" s="240"/>
      <c r="O149" s="240"/>
      <c r="P149" s="240"/>
      <c r="Q149" s="240"/>
      <c r="R149" s="240"/>
      <c r="S149" s="240"/>
      <c r="T149" s="240"/>
      <c r="U149" s="240"/>
      <c r="V149" s="240"/>
      <c r="W149" s="240"/>
      <c r="X149" s="240"/>
      <c r="Y149" s="240"/>
      <c r="Z149" s="240"/>
      <c r="AA149" s="240"/>
      <c r="AB149" s="240"/>
      <c r="AC149" s="240"/>
      <c r="AD149" s="240"/>
      <c r="AE149" s="240"/>
      <c r="AF149" s="199"/>
      <c r="AG149" s="240"/>
      <c r="AH149" s="196"/>
      <c r="AI149" s="199"/>
      <c r="AJ149" s="199"/>
      <c r="AK149" s="241"/>
      <c r="AL149" s="241"/>
      <c r="AM149" s="241"/>
      <c r="AN149" s="199"/>
      <c r="AO149" s="199"/>
      <c r="AP149" s="241"/>
      <c r="AQ149" s="199"/>
      <c r="AR149" s="199"/>
      <c r="AS149" s="199"/>
      <c r="AT149" s="199"/>
      <c r="AU149" s="199"/>
      <c r="AV149" s="199"/>
      <c r="AW149" s="199"/>
      <c r="AX149" s="200"/>
      <c r="AY149" s="199"/>
      <c r="AZ149" s="199"/>
    </row>
    <row r="150" spans="1:52" ht="9.75" customHeight="1">
      <c r="A150" s="199"/>
      <c r="B150" s="199"/>
      <c r="C150" s="199"/>
      <c r="D150" s="199"/>
      <c r="E150" s="199"/>
      <c r="F150" s="239"/>
      <c r="G150" s="199"/>
      <c r="H150" s="199"/>
      <c r="I150" s="240"/>
      <c r="J150" s="240"/>
      <c r="K150" s="240"/>
      <c r="L150" s="240"/>
      <c r="M150" s="240"/>
      <c r="N150" s="240"/>
      <c r="O150" s="240"/>
      <c r="P150" s="240"/>
      <c r="Q150" s="240"/>
      <c r="R150" s="240"/>
      <c r="S150" s="240"/>
      <c r="T150" s="240"/>
      <c r="U150" s="240"/>
      <c r="V150" s="240"/>
      <c r="W150" s="240"/>
      <c r="X150" s="240"/>
      <c r="Y150" s="240"/>
      <c r="Z150" s="240"/>
      <c r="AA150" s="240"/>
      <c r="AB150" s="240"/>
      <c r="AC150" s="240"/>
      <c r="AD150" s="240"/>
      <c r="AE150" s="240"/>
      <c r="AF150" s="199"/>
      <c r="AG150" s="240"/>
      <c r="AH150" s="196"/>
      <c r="AI150" s="199"/>
      <c r="AJ150" s="199"/>
      <c r="AK150" s="241"/>
      <c r="AL150" s="241"/>
      <c r="AM150" s="241"/>
      <c r="AN150" s="199"/>
      <c r="AO150" s="199"/>
      <c r="AP150" s="241"/>
      <c r="AQ150" s="199"/>
      <c r="AR150" s="199"/>
      <c r="AS150" s="199"/>
      <c r="AT150" s="199"/>
      <c r="AU150" s="199"/>
      <c r="AV150" s="199"/>
      <c r="AW150" s="199"/>
      <c r="AX150" s="200"/>
      <c r="AY150" s="199"/>
      <c r="AZ150" s="199"/>
    </row>
    <row r="151" spans="1:52" ht="9.75" customHeight="1">
      <c r="A151" s="199"/>
      <c r="B151" s="199"/>
      <c r="C151" s="199"/>
      <c r="D151" s="199"/>
      <c r="E151" s="199"/>
      <c r="F151" s="239"/>
      <c r="G151" s="199"/>
      <c r="H151" s="199"/>
      <c r="I151" s="240"/>
      <c r="J151" s="240"/>
      <c r="K151" s="240"/>
      <c r="L151" s="240"/>
      <c r="M151" s="240"/>
      <c r="N151" s="240"/>
      <c r="O151" s="240"/>
      <c r="P151" s="240"/>
      <c r="Q151" s="240"/>
      <c r="R151" s="240"/>
      <c r="S151" s="240"/>
      <c r="T151" s="240"/>
      <c r="U151" s="240"/>
      <c r="V151" s="240"/>
      <c r="W151" s="240"/>
      <c r="X151" s="240"/>
      <c r="Y151" s="240"/>
      <c r="Z151" s="240"/>
      <c r="AA151" s="240"/>
      <c r="AB151" s="240"/>
      <c r="AC151" s="240"/>
      <c r="AD151" s="240"/>
      <c r="AE151" s="240"/>
      <c r="AF151" s="199"/>
      <c r="AG151" s="240"/>
      <c r="AH151" s="196"/>
      <c r="AI151" s="199"/>
      <c r="AJ151" s="199"/>
      <c r="AK151" s="241"/>
      <c r="AL151" s="241"/>
      <c r="AM151" s="241"/>
      <c r="AN151" s="199"/>
      <c r="AO151" s="199"/>
      <c r="AP151" s="241"/>
      <c r="AQ151" s="199"/>
      <c r="AR151" s="199"/>
      <c r="AS151" s="199"/>
      <c r="AT151" s="199"/>
      <c r="AU151" s="199"/>
      <c r="AV151" s="199"/>
      <c r="AW151" s="199"/>
      <c r="AX151" s="200"/>
      <c r="AY151" s="199"/>
      <c r="AZ151" s="199"/>
    </row>
    <row r="152" spans="1:52" ht="9.75" customHeight="1">
      <c r="A152" s="199"/>
      <c r="B152" s="199"/>
      <c r="C152" s="199"/>
      <c r="D152" s="199"/>
      <c r="E152" s="199"/>
      <c r="F152" s="239"/>
      <c r="G152" s="199"/>
      <c r="H152" s="199"/>
      <c r="I152" s="240"/>
      <c r="J152" s="240"/>
      <c r="K152" s="240"/>
      <c r="L152" s="240"/>
      <c r="M152" s="240"/>
      <c r="N152" s="240"/>
      <c r="O152" s="240"/>
      <c r="P152" s="240"/>
      <c r="Q152" s="240"/>
      <c r="R152" s="240"/>
      <c r="S152" s="240"/>
      <c r="T152" s="240"/>
      <c r="U152" s="240"/>
      <c r="V152" s="240"/>
      <c r="W152" s="240"/>
      <c r="X152" s="240"/>
      <c r="Y152" s="240"/>
      <c r="Z152" s="240"/>
      <c r="AA152" s="240"/>
      <c r="AB152" s="240"/>
      <c r="AC152" s="240"/>
      <c r="AD152" s="240"/>
      <c r="AE152" s="240"/>
      <c r="AF152" s="199"/>
      <c r="AG152" s="240"/>
      <c r="AH152" s="196"/>
      <c r="AI152" s="199"/>
      <c r="AJ152" s="199"/>
      <c r="AK152" s="241"/>
      <c r="AL152" s="241"/>
      <c r="AM152" s="241"/>
      <c r="AN152" s="199"/>
      <c r="AO152" s="199"/>
      <c r="AP152" s="241"/>
      <c r="AQ152" s="199"/>
      <c r="AR152" s="199"/>
      <c r="AS152" s="199"/>
      <c r="AT152" s="199"/>
      <c r="AU152" s="199"/>
      <c r="AV152" s="199"/>
      <c r="AW152" s="199"/>
      <c r="AX152" s="200"/>
      <c r="AY152" s="199"/>
      <c r="AZ152" s="199"/>
    </row>
    <row r="153" spans="1:52" ht="9.75" customHeight="1">
      <c r="A153" s="199"/>
      <c r="B153" s="199"/>
      <c r="C153" s="199"/>
      <c r="D153" s="199"/>
      <c r="E153" s="199"/>
      <c r="F153" s="239"/>
      <c r="G153" s="199"/>
      <c r="H153" s="199"/>
      <c r="I153" s="240"/>
      <c r="J153" s="240"/>
      <c r="K153" s="240"/>
      <c r="L153" s="240"/>
      <c r="M153" s="240"/>
      <c r="N153" s="240"/>
      <c r="O153" s="240"/>
      <c r="P153" s="240"/>
      <c r="Q153" s="240"/>
      <c r="R153" s="240"/>
      <c r="S153" s="240"/>
      <c r="T153" s="240"/>
      <c r="U153" s="240"/>
      <c r="V153" s="240"/>
      <c r="W153" s="240"/>
      <c r="X153" s="240"/>
      <c r="Y153" s="240"/>
      <c r="Z153" s="240"/>
      <c r="AA153" s="240"/>
      <c r="AB153" s="240"/>
      <c r="AC153" s="240"/>
      <c r="AD153" s="240"/>
      <c r="AE153" s="240"/>
      <c r="AF153" s="199"/>
      <c r="AG153" s="240"/>
      <c r="AH153" s="196"/>
      <c r="AI153" s="199"/>
      <c r="AJ153" s="199"/>
      <c r="AK153" s="241"/>
      <c r="AL153" s="241"/>
      <c r="AM153" s="241"/>
      <c r="AN153" s="199"/>
      <c r="AO153" s="199"/>
      <c r="AP153" s="241"/>
      <c r="AQ153" s="199"/>
      <c r="AR153" s="199"/>
      <c r="AS153" s="199"/>
      <c r="AT153" s="199"/>
      <c r="AU153" s="199"/>
      <c r="AV153" s="199"/>
      <c r="AW153" s="199"/>
      <c r="AX153" s="200"/>
      <c r="AY153" s="199"/>
      <c r="AZ153" s="199"/>
    </row>
    <row r="154" spans="1:52" ht="9.75" customHeight="1">
      <c r="A154" s="199"/>
      <c r="B154" s="199"/>
      <c r="C154" s="199"/>
      <c r="D154" s="199"/>
      <c r="E154" s="199"/>
      <c r="F154" s="239"/>
      <c r="G154" s="199"/>
      <c r="H154" s="199"/>
      <c r="I154" s="240"/>
      <c r="J154" s="240"/>
      <c r="K154" s="240"/>
      <c r="L154" s="240"/>
      <c r="M154" s="240"/>
      <c r="N154" s="240"/>
      <c r="O154" s="240"/>
      <c r="P154" s="240"/>
      <c r="Q154" s="240"/>
      <c r="R154" s="240"/>
      <c r="S154" s="240"/>
      <c r="T154" s="240"/>
      <c r="U154" s="240"/>
      <c r="V154" s="240"/>
      <c r="W154" s="240"/>
      <c r="X154" s="240"/>
      <c r="Y154" s="240"/>
      <c r="Z154" s="240"/>
      <c r="AA154" s="240"/>
      <c r="AB154" s="240"/>
      <c r="AC154" s="240"/>
      <c r="AD154" s="240"/>
      <c r="AE154" s="240"/>
      <c r="AF154" s="199"/>
      <c r="AG154" s="240"/>
      <c r="AH154" s="196"/>
      <c r="AI154" s="199"/>
      <c r="AJ154" s="199"/>
      <c r="AK154" s="241"/>
      <c r="AL154" s="241"/>
      <c r="AM154" s="241"/>
      <c r="AN154" s="199"/>
      <c r="AO154" s="199"/>
      <c r="AP154" s="241"/>
      <c r="AQ154" s="199"/>
      <c r="AR154" s="199"/>
      <c r="AS154" s="199"/>
      <c r="AT154" s="199"/>
      <c r="AU154" s="199"/>
      <c r="AV154" s="199"/>
      <c r="AW154" s="199"/>
      <c r="AX154" s="200"/>
      <c r="AY154" s="199"/>
      <c r="AZ154" s="199"/>
    </row>
    <row r="155" spans="1:52" ht="9.75" customHeight="1">
      <c r="A155" s="199"/>
      <c r="B155" s="199"/>
      <c r="C155" s="199"/>
      <c r="D155" s="199"/>
      <c r="E155" s="199"/>
      <c r="F155" s="239"/>
      <c r="G155" s="199"/>
      <c r="H155" s="199"/>
      <c r="I155" s="240"/>
      <c r="J155" s="240"/>
      <c r="K155" s="240"/>
      <c r="L155" s="240"/>
      <c r="M155" s="240"/>
      <c r="N155" s="240"/>
      <c r="O155" s="240"/>
      <c r="P155" s="240"/>
      <c r="Q155" s="240"/>
      <c r="R155" s="240"/>
      <c r="S155" s="240"/>
      <c r="T155" s="240"/>
      <c r="U155" s="240"/>
      <c r="V155" s="240"/>
      <c r="W155" s="240"/>
      <c r="X155" s="240"/>
      <c r="Y155" s="240"/>
      <c r="Z155" s="240"/>
      <c r="AA155" s="240"/>
      <c r="AB155" s="240"/>
      <c r="AC155" s="240"/>
      <c r="AD155" s="240"/>
      <c r="AE155" s="240"/>
      <c r="AF155" s="199"/>
      <c r="AG155" s="240"/>
      <c r="AH155" s="196"/>
      <c r="AI155" s="199"/>
      <c r="AJ155" s="199"/>
      <c r="AK155" s="241"/>
      <c r="AL155" s="241"/>
      <c r="AM155" s="241"/>
      <c r="AN155" s="199"/>
      <c r="AO155" s="199"/>
      <c r="AP155" s="241"/>
      <c r="AQ155" s="199"/>
      <c r="AR155" s="199"/>
      <c r="AS155" s="199"/>
      <c r="AT155" s="199"/>
      <c r="AU155" s="199"/>
      <c r="AV155" s="199"/>
      <c r="AW155" s="199"/>
      <c r="AX155" s="200"/>
      <c r="AY155" s="199"/>
      <c r="AZ155" s="199"/>
    </row>
    <row r="156" spans="1:52" ht="9.75" customHeight="1">
      <c r="A156" s="199"/>
      <c r="B156" s="199"/>
      <c r="C156" s="199"/>
      <c r="D156" s="199"/>
      <c r="E156" s="199"/>
      <c r="F156" s="239"/>
      <c r="G156" s="199"/>
      <c r="H156" s="199"/>
      <c r="I156" s="240"/>
      <c r="J156" s="240"/>
      <c r="K156" s="240"/>
      <c r="L156" s="240"/>
      <c r="M156" s="240"/>
      <c r="N156" s="240"/>
      <c r="O156" s="240"/>
      <c r="P156" s="240"/>
      <c r="Q156" s="240"/>
      <c r="R156" s="240"/>
      <c r="S156" s="240"/>
      <c r="T156" s="240"/>
      <c r="U156" s="240"/>
      <c r="V156" s="240"/>
      <c r="W156" s="240"/>
      <c r="X156" s="240"/>
      <c r="Y156" s="240"/>
      <c r="Z156" s="240"/>
      <c r="AA156" s="240"/>
      <c r="AB156" s="240"/>
      <c r="AC156" s="240"/>
      <c r="AD156" s="240"/>
      <c r="AE156" s="240"/>
      <c r="AF156" s="199"/>
      <c r="AG156" s="240"/>
      <c r="AH156" s="196"/>
      <c r="AI156" s="199"/>
      <c r="AJ156" s="199"/>
      <c r="AK156" s="241"/>
      <c r="AL156" s="241"/>
      <c r="AM156" s="241"/>
      <c r="AN156" s="199"/>
      <c r="AO156" s="199"/>
      <c r="AP156" s="241"/>
      <c r="AQ156" s="199"/>
      <c r="AR156" s="199"/>
      <c r="AS156" s="199"/>
      <c r="AT156" s="199"/>
      <c r="AU156" s="199"/>
      <c r="AV156" s="199"/>
      <c r="AW156" s="199"/>
      <c r="AX156" s="200"/>
      <c r="AY156" s="199"/>
      <c r="AZ156" s="199"/>
    </row>
    <row r="157" spans="1:52" ht="9.75" customHeight="1">
      <c r="A157" s="199"/>
      <c r="B157" s="199"/>
      <c r="C157" s="199"/>
      <c r="D157" s="199"/>
      <c r="E157" s="199"/>
      <c r="F157" s="239"/>
      <c r="G157" s="199"/>
      <c r="H157" s="199"/>
      <c r="I157" s="240"/>
      <c r="J157" s="240"/>
      <c r="K157" s="240"/>
      <c r="L157" s="240"/>
      <c r="M157" s="240"/>
      <c r="N157" s="240"/>
      <c r="O157" s="240"/>
      <c r="P157" s="240"/>
      <c r="Q157" s="240"/>
      <c r="R157" s="240"/>
      <c r="S157" s="240"/>
      <c r="T157" s="240"/>
      <c r="U157" s="240"/>
      <c r="V157" s="240"/>
      <c r="W157" s="240"/>
      <c r="X157" s="240"/>
      <c r="Y157" s="240"/>
      <c r="Z157" s="240"/>
      <c r="AA157" s="240"/>
      <c r="AB157" s="240"/>
      <c r="AC157" s="240"/>
      <c r="AD157" s="240"/>
      <c r="AE157" s="240"/>
      <c r="AF157" s="199"/>
      <c r="AG157" s="240"/>
      <c r="AH157" s="196"/>
      <c r="AI157" s="199"/>
      <c r="AJ157" s="199"/>
      <c r="AK157" s="241"/>
      <c r="AL157" s="241"/>
      <c r="AM157" s="241"/>
      <c r="AN157" s="199"/>
      <c r="AO157" s="199"/>
      <c r="AP157" s="241"/>
      <c r="AQ157" s="199"/>
      <c r="AR157" s="199"/>
      <c r="AS157" s="199"/>
      <c r="AT157" s="199"/>
      <c r="AU157" s="199"/>
      <c r="AV157" s="199"/>
      <c r="AW157" s="199"/>
      <c r="AX157" s="200"/>
      <c r="AY157" s="199"/>
      <c r="AZ157" s="199"/>
    </row>
    <row r="158" spans="1:52" ht="9.75" customHeight="1">
      <c r="A158" s="199"/>
      <c r="B158" s="199"/>
      <c r="C158" s="199"/>
      <c r="D158" s="199"/>
      <c r="E158" s="199"/>
      <c r="F158" s="239"/>
      <c r="G158" s="199"/>
      <c r="H158" s="199"/>
      <c r="I158" s="240"/>
      <c r="J158" s="240"/>
      <c r="K158" s="240"/>
      <c r="L158" s="240"/>
      <c r="M158" s="240"/>
      <c r="N158" s="240"/>
      <c r="O158" s="240"/>
      <c r="P158" s="240"/>
      <c r="Q158" s="240"/>
      <c r="R158" s="240"/>
      <c r="S158" s="240"/>
      <c r="T158" s="240"/>
      <c r="U158" s="240"/>
      <c r="V158" s="240"/>
      <c r="W158" s="240"/>
      <c r="X158" s="240"/>
      <c r="Y158" s="240"/>
      <c r="Z158" s="240"/>
      <c r="AA158" s="240"/>
      <c r="AB158" s="240"/>
      <c r="AC158" s="240"/>
      <c r="AD158" s="240"/>
      <c r="AE158" s="240"/>
      <c r="AF158" s="199"/>
      <c r="AG158" s="240"/>
      <c r="AH158" s="196"/>
      <c r="AI158" s="199"/>
      <c r="AJ158" s="199"/>
      <c r="AK158" s="241"/>
      <c r="AL158" s="241"/>
      <c r="AM158" s="241"/>
      <c r="AN158" s="199"/>
      <c r="AO158" s="199"/>
      <c r="AP158" s="241"/>
      <c r="AQ158" s="199"/>
      <c r="AR158" s="199"/>
      <c r="AS158" s="199"/>
      <c r="AT158" s="199"/>
      <c r="AU158" s="199"/>
      <c r="AV158" s="199"/>
      <c r="AW158" s="199"/>
      <c r="AX158" s="200"/>
      <c r="AY158" s="199"/>
      <c r="AZ158" s="199"/>
    </row>
    <row r="159" spans="1:52" ht="9.75" customHeight="1">
      <c r="A159" s="199"/>
      <c r="B159" s="199"/>
      <c r="C159" s="199"/>
      <c r="D159" s="199"/>
      <c r="E159" s="199"/>
      <c r="F159" s="239"/>
      <c r="G159" s="199"/>
      <c r="H159" s="199"/>
      <c r="I159" s="240"/>
      <c r="J159" s="240"/>
      <c r="K159" s="240"/>
      <c r="L159" s="240"/>
      <c r="M159" s="240"/>
      <c r="N159" s="240"/>
      <c r="O159" s="240"/>
      <c r="P159" s="240"/>
      <c r="Q159" s="240"/>
      <c r="R159" s="240"/>
      <c r="S159" s="240"/>
      <c r="T159" s="240"/>
      <c r="U159" s="240"/>
      <c r="V159" s="240"/>
      <c r="W159" s="240"/>
      <c r="X159" s="240"/>
      <c r="Y159" s="240"/>
      <c r="Z159" s="240"/>
      <c r="AA159" s="240"/>
      <c r="AB159" s="240"/>
      <c r="AC159" s="240"/>
      <c r="AD159" s="240"/>
      <c r="AE159" s="240"/>
      <c r="AF159" s="199"/>
      <c r="AG159" s="240"/>
      <c r="AH159" s="196"/>
      <c r="AI159" s="199"/>
      <c r="AJ159" s="199"/>
      <c r="AK159" s="241"/>
      <c r="AL159" s="241"/>
      <c r="AM159" s="241"/>
      <c r="AN159" s="199"/>
      <c r="AO159" s="199"/>
      <c r="AP159" s="241"/>
      <c r="AQ159" s="199"/>
      <c r="AR159" s="199"/>
      <c r="AS159" s="199"/>
      <c r="AT159" s="199"/>
      <c r="AU159" s="199"/>
      <c r="AV159" s="199"/>
      <c r="AW159" s="199"/>
      <c r="AX159" s="200"/>
      <c r="AY159" s="199"/>
      <c r="AZ159" s="199"/>
    </row>
    <row r="160" spans="1:52" ht="9.75" customHeight="1">
      <c r="A160" s="199"/>
      <c r="B160" s="199"/>
      <c r="C160" s="199"/>
      <c r="D160" s="199"/>
      <c r="E160" s="199"/>
      <c r="F160" s="239"/>
      <c r="G160" s="199"/>
      <c r="H160" s="199"/>
      <c r="I160" s="240"/>
      <c r="J160" s="240"/>
      <c r="K160" s="240"/>
      <c r="L160" s="240"/>
      <c r="M160" s="240"/>
      <c r="N160" s="240"/>
      <c r="O160" s="240"/>
      <c r="P160" s="240"/>
      <c r="Q160" s="240"/>
      <c r="R160" s="240"/>
      <c r="S160" s="240"/>
      <c r="T160" s="240"/>
      <c r="U160" s="240"/>
      <c r="V160" s="240"/>
      <c r="W160" s="240"/>
      <c r="X160" s="240"/>
      <c r="Y160" s="240"/>
      <c r="Z160" s="240"/>
      <c r="AA160" s="240"/>
      <c r="AB160" s="240"/>
      <c r="AC160" s="240"/>
      <c r="AD160" s="240"/>
      <c r="AE160" s="240"/>
      <c r="AF160" s="199"/>
      <c r="AG160" s="240"/>
      <c r="AH160" s="196"/>
      <c r="AI160" s="199"/>
      <c r="AJ160" s="199"/>
      <c r="AK160" s="241"/>
      <c r="AL160" s="241"/>
      <c r="AM160" s="241"/>
      <c r="AN160" s="199"/>
      <c r="AO160" s="199"/>
      <c r="AP160" s="241"/>
      <c r="AQ160" s="199"/>
      <c r="AR160" s="199"/>
      <c r="AS160" s="199"/>
      <c r="AT160" s="199"/>
      <c r="AU160" s="199"/>
      <c r="AV160" s="199"/>
      <c r="AW160" s="199"/>
      <c r="AX160" s="200"/>
      <c r="AY160" s="199"/>
      <c r="AZ160" s="199"/>
    </row>
    <row r="161" spans="1:52" ht="9.75" customHeight="1">
      <c r="A161" s="199"/>
      <c r="B161" s="199"/>
      <c r="C161" s="199"/>
      <c r="D161" s="199"/>
      <c r="E161" s="199"/>
      <c r="F161" s="239"/>
      <c r="G161" s="199"/>
      <c r="H161" s="199"/>
      <c r="I161" s="240"/>
      <c r="J161" s="240"/>
      <c r="K161" s="240"/>
      <c r="L161" s="240"/>
      <c r="M161" s="240"/>
      <c r="N161" s="240"/>
      <c r="O161" s="240"/>
      <c r="P161" s="240"/>
      <c r="Q161" s="240"/>
      <c r="R161" s="240"/>
      <c r="S161" s="240"/>
      <c r="T161" s="240"/>
      <c r="U161" s="240"/>
      <c r="V161" s="240"/>
      <c r="W161" s="240"/>
      <c r="X161" s="240"/>
      <c r="Y161" s="240"/>
      <c r="Z161" s="240"/>
      <c r="AA161" s="240"/>
      <c r="AB161" s="240"/>
      <c r="AC161" s="240"/>
      <c r="AD161" s="240"/>
      <c r="AE161" s="240"/>
      <c r="AF161" s="199"/>
      <c r="AG161" s="240"/>
      <c r="AH161" s="196"/>
      <c r="AI161" s="199"/>
      <c r="AJ161" s="199"/>
      <c r="AK161" s="241"/>
      <c r="AL161" s="241"/>
      <c r="AM161" s="241"/>
      <c r="AN161" s="199"/>
      <c r="AO161" s="199"/>
      <c r="AP161" s="241"/>
      <c r="AQ161" s="199"/>
      <c r="AR161" s="199"/>
      <c r="AS161" s="199"/>
      <c r="AT161" s="199"/>
      <c r="AU161" s="199"/>
      <c r="AV161" s="199"/>
      <c r="AW161" s="199"/>
      <c r="AX161" s="200"/>
      <c r="AY161" s="199"/>
      <c r="AZ161" s="199"/>
    </row>
    <row r="162" spans="1:52" ht="9.75" customHeight="1">
      <c r="A162" s="199"/>
      <c r="B162" s="199"/>
      <c r="C162" s="199"/>
      <c r="D162" s="199"/>
      <c r="E162" s="199"/>
      <c r="F162" s="239"/>
      <c r="G162" s="199"/>
      <c r="H162" s="199"/>
      <c r="I162" s="240"/>
      <c r="J162" s="240"/>
      <c r="K162" s="240"/>
      <c r="L162" s="240"/>
      <c r="M162" s="240"/>
      <c r="N162" s="240"/>
      <c r="O162" s="240"/>
      <c r="P162" s="240"/>
      <c r="Q162" s="240"/>
      <c r="R162" s="240"/>
      <c r="S162" s="240"/>
      <c r="T162" s="240"/>
      <c r="U162" s="240"/>
      <c r="V162" s="240"/>
      <c r="W162" s="240"/>
      <c r="X162" s="240"/>
      <c r="Y162" s="240"/>
      <c r="Z162" s="240"/>
      <c r="AA162" s="240"/>
      <c r="AB162" s="240"/>
      <c r="AC162" s="240"/>
      <c r="AD162" s="240"/>
      <c r="AE162" s="240"/>
      <c r="AF162" s="199"/>
      <c r="AG162" s="240"/>
      <c r="AH162" s="196"/>
      <c r="AI162" s="199"/>
      <c r="AJ162" s="199"/>
      <c r="AK162" s="241"/>
      <c r="AL162" s="241"/>
      <c r="AM162" s="241"/>
      <c r="AN162" s="199"/>
      <c r="AO162" s="199"/>
      <c r="AP162" s="241"/>
      <c r="AQ162" s="199"/>
      <c r="AR162" s="199"/>
      <c r="AS162" s="199"/>
      <c r="AT162" s="199"/>
      <c r="AU162" s="199"/>
      <c r="AV162" s="199"/>
      <c r="AW162" s="199"/>
      <c r="AX162" s="200"/>
      <c r="AY162" s="199"/>
      <c r="AZ162" s="199"/>
    </row>
    <row r="163" spans="1:52" ht="9.75" customHeight="1">
      <c r="A163" s="199"/>
      <c r="B163" s="199"/>
      <c r="C163" s="199"/>
      <c r="D163" s="199"/>
      <c r="E163" s="199"/>
      <c r="F163" s="239"/>
      <c r="G163" s="199"/>
      <c r="H163" s="199"/>
      <c r="I163" s="240"/>
      <c r="J163" s="240"/>
      <c r="K163" s="240"/>
      <c r="L163" s="240"/>
      <c r="M163" s="240"/>
      <c r="N163" s="240"/>
      <c r="O163" s="240"/>
      <c r="P163" s="240"/>
      <c r="Q163" s="240"/>
      <c r="R163" s="240"/>
      <c r="S163" s="240"/>
      <c r="T163" s="240"/>
      <c r="U163" s="240"/>
      <c r="V163" s="240"/>
      <c r="W163" s="240"/>
      <c r="X163" s="240"/>
      <c r="Y163" s="240"/>
      <c r="Z163" s="240"/>
      <c r="AA163" s="240"/>
      <c r="AB163" s="240"/>
      <c r="AC163" s="240"/>
      <c r="AD163" s="240"/>
      <c r="AE163" s="240"/>
      <c r="AF163" s="199"/>
      <c r="AG163" s="240"/>
      <c r="AH163" s="196"/>
      <c r="AI163" s="199"/>
      <c r="AJ163" s="199"/>
      <c r="AK163" s="241"/>
      <c r="AL163" s="241"/>
      <c r="AM163" s="241"/>
      <c r="AN163" s="199"/>
      <c r="AO163" s="199"/>
      <c r="AP163" s="241"/>
      <c r="AQ163" s="199"/>
      <c r="AR163" s="199"/>
      <c r="AS163" s="199"/>
      <c r="AT163" s="199"/>
      <c r="AU163" s="199"/>
      <c r="AV163" s="199"/>
      <c r="AW163" s="199"/>
      <c r="AX163" s="200"/>
      <c r="AY163" s="199"/>
      <c r="AZ163" s="199"/>
    </row>
    <row r="164" spans="1:52" ht="9.75" customHeight="1">
      <c r="A164" s="199"/>
      <c r="B164" s="199"/>
      <c r="C164" s="199"/>
      <c r="D164" s="199"/>
      <c r="E164" s="199"/>
      <c r="F164" s="239"/>
      <c r="G164" s="199"/>
      <c r="H164" s="199"/>
      <c r="I164" s="240"/>
      <c r="J164" s="240"/>
      <c r="K164" s="240"/>
      <c r="L164" s="240"/>
      <c r="M164" s="240"/>
      <c r="N164" s="240"/>
      <c r="O164" s="240"/>
      <c r="P164" s="240"/>
      <c r="Q164" s="240"/>
      <c r="R164" s="240"/>
      <c r="S164" s="240"/>
      <c r="T164" s="240"/>
      <c r="U164" s="240"/>
      <c r="V164" s="240"/>
      <c r="W164" s="240"/>
      <c r="X164" s="240"/>
      <c r="Y164" s="240"/>
      <c r="Z164" s="240"/>
      <c r="AA164" s="240"/>
      <c r="AB164" s="240"/>
      <c r="AC164" s="240"/>
      <c r="AD164" s="240"/>
      <c r="AE164" s="240"/>
      <c r="AF164" s="199"/>
      <c r="AG164" s="240"/>
      <c r="AH164" s="196"/>
      <c r="AI164" s="199"/>
      <c r="AJ164" s="199"/>
      <c r="AK164" s="241"/>
      <c r="AL164" s="241"/>
      <c r="AM164" s="241"/>
      <c r="AN164" s="199"/>
      <c r="AO164" s="199"/>
      <c r="AP164" s="241"/>
      <c r="AQ164" s="199"/>
      <c r="AR164" s="199"/>
      <c r="AS164" s="199"/>
      <c r="AT164" s="199"/>
      <c r="AU164" s="199"/>
      <c r="AV164" s="199"/>
      <c r="AW164" s="199"/>
      <c r="AX164" s="200"/>
      <c r="AY164" s="199"/>
      <c r="AZ164" s="199"/>
    </row>
    <row r="165" spans="1:52" ht="9.75" customHeight="1">
      <c r="A165" s="199"/>
      <c r="B165" s="199"/>
      <c r="C165" s="199"/>
      <c r="D165" s="199"/>
      <c r="E165" s="199"/>
      <c r="F165" s="239"/>
      <c r="G165" s="199"/>
      <c r="H165" s="199"/>
      <c r="I165" s="240"/>
      <c r="J165" s="240"/>
      <c r="K165" s="240"/>
      <c r="L165" s="240"/>
      <c r="M165" s="240"/>
      <c r="N165" s="240"/>
      <c r="O165" s="240"/>
      <c r="P165" s="240"/>
      <c r="Q165" s="240"/>
      <c r="R165" s="240"/>
      <c r="S165" s="240"/>
      <c r="T165" s="240"/>
      <c r="U165" s="240"/>
      <c r="V165" s="240"/>
      <c r="W165" s="240"/>
      <c r="X165" s="240"/>
      <c r="Y165" s="240"/>
      <c r="Z165" s="240"/>
      <c r="AA165" s="240"/>
      <c r="AB165" s="240"/>
      <c r="AC165" s="240"/>
      <c r="AD165" s="240"/>
      <c r="AE165" s="240"/>
      <c r="AF165" s="199"/>
      <c r="AG165" s="240"/>
      <c r="AH165" s="196"/>
      <c r="AI165" s="199"/>
      <c r="AJ165" s="199"/>
      <c r="AK165" s="241"/>
      <c r="AL165" s="241"/>
      <c r="AM165" s="241"/>
      <c r="AN165" s="199"/>
      <c r="AO165" s="199"/>
      <c r="AP165" s="241"/>
      <c r="AQ165" s="199"/>
      <c r="AR165" s="199"/>
      <c r="AS165" s="199"/>
      <c r="AT165" s="199"/>
      <c r="AU165" s="199"/>
      <c r="AV165" s="199"/>
      <c r="AW165" s="199"/>
      <c r="AX165" s="200"/>
      <c r="AY165" s="199"/>
      <c r="AZ165" s="199"/>
    </row>
    <row r="166" spans="1:52" ht="9.75" customHeight="1">
      <c r="A166" s="199"/>
      <c r="B166" s="199"/>
      <c r="C166" s="199"/>
      <c r="D166" s="199"/>
      <c r="E166" s="199"/>
      <c r="F166" s="239"/>
      <c r="G166" s="199"/>
      <c r="H166" s="199"/>
      <c r="I166" s="240"/>
      <c r="J166" s="240"/>
      <c r="K166" s="240"/>
      <c r="L166" s="240"/>
      <c r="M166" s="240"/>
      <c r="N166" s="240"/>
      <c r="O166" s="240"/>
      <c r="P166" s="240"/>
      <c r="Q166" s="240"/>
      <c r="R166" s="240"/>
      <c r="S166" s="240"/>
      <c r="T166" s="240"/>
      <c r="U166" s="240"/>
      <c r="V166" s="240"/>
      <c r="W166" s="240"/>
      <c r="X166" s="240"/>
      <c r="Y166" s="240"/>
      <c r="Z166" s="240"/>
      <c r="AA166" s="240"/>
      <c r="AB166" s="240"/>
      <c r="AC166" s="240"/>
      <c r="AD166" s="240"/>
      <c r="AE166" s="240"/>
      <c r="AF166" s="199"/>
      <c r="AG166" s="240"/>
      <c r="AH166" s="196"/>
      <c r="AI166" s="199"/>
      <c r="AJ166" s="199"/>
      <c r="AK166" s="241"/>
      <c r="AL166" s="241"/>
      <c r="AM166" s="241"/>
      <c r="AN166" s="199"/>
      <c r="AO166" s="199"/>
      <c r="AP166" s="241"/>
      <c r="AQ166" s="199"/>
      <c r="AR166" s="199"/>
      <c r="AS166" s="199"/>
      <c r="AT166" s="199"/>
      <c r="AU166" s="199"/>
      <c r="AV166" s="199"/>
      <c r="AW166" s="199"/>
      <c r="AX166" s="200"/>
      <c r="AY166" s="199"/>
      <c r="AZ166" s="199"/>
    </row>
    <row r="167" spans="1:52" ht="9.75" customHeight="1">
      <c r="A167" s="199"/>
      <c r="B167" s="199"/>
      <c r="C167" s="199"/>
      <c r="D167" s="199"/>
      <c r="E167" s="199"/>
      <c r="F167" s="239"/>
      <c r="G167" s="199"/>
      <c r="H167" s="199"/>
      <c r="I167" s="240"/>
      <c r="J167" s="240"/>
      <c r="K167" s="240"/>
      <c r="L167" s="240"/>
      <c r="M167" s="240"/>
      <c r="N167" s="240"/>
      <c r="O167" s="240"/>
      <c r="P167" s="240"/>
      <c r="Q167" s="240"/>
      <c r="R167" s="240"/>
      <c r="S167" s="240"/>
      <c r="T167" s="240"/>
      <c r="U167" s="240"/>
      <c r="V167" s="240"/>
      <c r="W167" s="240"/>
      <c r="X167" s="240"/>
      <c r="Y167" s="240"/>
      <c r="Z167" s="240"/>
      <c r="AA167" s="240"/>
      <c r="AB167" s="240"/>
      <c r="AC167" s="240"/>
      <c r="AD167" s="240"/>
      <c r="AE167" s="240"/>
      <c r="AF167" s="199"/>
      <c r="AG167" s="240"/>
      <c r="AH167" s="196"/>
      <c r="AI167" s="199"/>
      <c r="AJ167" s="199"/>
      <c r="AK167" s="241"/>
      <c r="AL167" s="241"/>
      <c r="AM167" s="241"/>
      <c r="AN167" s="199"/>
      <c r="AO167" s="199"/>
      <c r="AP167" s="241"/>
      <c r="AQ167" s="199"/>
      <c r="AR167" s="199"/>
      <c r="AS167" s="199"/>
      <c r="AT167" s="199"/>
      <c r="AU167" s="199"/>
      <c r="AV167" s="199"/>
      <c r="AW167" s="199"/>
      <c r="AX167" s="200"/>
      <c r="AY167" s="199"/>
      <c r="AZ167" s="199"/>
    </row>
    <row r="168" spans="1:52" ht="9.75" customHeight="1">
      <c r="A168" s="199"/>
      <c r="B168" s="199"/>
      <c r="C168" s="199"/>
      <c r="D168" s="199"/>
      <c r="E168" s="199"/>
      <c r="F168" s="239"/>
      <c r="G168" s="199"/>
      <c r="H168" s="199"/>
      <c r="I168" s="240"/>
      <c r="J168" s="240"/>
      <c r="K168" s="240"/>
      <c r="L168" s="240"/>
      <c r="M168" s="240"/>
      <c r="N168" s="240"/>
      <c r="O168" s="240"/>
      <c r="P168" s="240"/>
      <c r="Q168" s="240"/>
      <c r="R168" s="240"/>
      <c r="S168" s="240"/>
      <c r="T168" s="240"/>
      <c r="U168" s="240"/>
      <c r="V168" s="240"/>
      <c r="W168" s="240"/>
      <c r="X168" s="240"/>
      <c r="Y168" s="240"/>
      <c r="Z168" s="240"/>
      <c r="AA168" s="240"/>
      <c r="AB168" s="240"/>
      <c r="AC168" s="240"/>
      <c r="AD168" s="240"/>
      <c r="AE168" s="240"/>
      <c r="AF168" s="199"/>
      <c r="AG168" s="240"/>
      <c r="AH168" s="196"/>
      <c r="AI168" s="199"/>
      <c r="AJ168" s="199"/>
      <c r="AK168" s="241"/>
      <c r="AL168" s="241"/>
      <c r="AM168" s="241"/>
      <c r="AN168" s="199"/>
      <c r="AO168" s="199"/>
      <c r="AP168" s="241"/>
      <c r="AQ168" s="199"/>
      <c r="AR168" s="199"/>
      <c r="AS168" s="199"/>
      <c r="AT168" s="199"/>
      <c r="AU168" s="199"/>
      <c r="AV168" s="199"/>
      <c r="AW168" s="199"/>
      <c r="AX168" s="200"/>
      <c r="AY168" s="199"/>
      <c r="AZ168" s="199"/>
    </row>
    <row r="169" spans="1:52" ht="9.75" customHeight="1">
      <c r="A169" s="199"/>
      <c r="B169" s="199"/>
      <c r="C169" s="199"/>
      <c r="D169" s="199"/>
      <c r="E169" s="199"/>
      <c r="F169" s="239"/>
      <c r="G169" s="199"/>
      <c r="H169" s="199"/>
      <c r="I169" s="240"/>
      <c r="J169" s="240"/>
      <c r="K169" s="240"/>
      <c r="L169" s="240"/>
      <c r="M169" s="240"/>
      <c r="N169" s="240"/>
      <c r="O169" s="240"/>
      <c r="P169" s="240"/>
      <c r="Q169" s="240"/>
      <c r="R169" s="240"/>
      <c r="S169" s="240"/>
      <c r="T169" s="240"/>
      <c r="U169" s="240"/>
      <c r="V169" s="240"/>
      <c r="W169" s="240"/>
      <c r="X169" s="240"/>
      <c r="Y169" s="240"/>
      <c r="Z169" s="240"/>
      <c r="AA169" s="240"/>
      <c r="AB169" s="240"/>
      <c r="AC169" s="240"/>
      <c r="AD169" s="240"/>
      <c r="AE169" s="240"/>
      <c r="AF169" s="199"/>
      <c r="AG169" s="240"/>
      <c r="AH169" s="196"/>
      <c r="AI169" s="199"/>
      <c r="AJ169" s="199"/>
      <c r="AK169" s="241"/>
      <c r="AL169" s="241"/>
      <c r="AM169" s="241"/>
      <c r="AN169" s="199"/>
      <c r="AO169" s="199"/>
      <c r="AP169" s="241"/>
      <c r="AQ169" s="199"/>
      <c r="AR169" s="199"/>
      <c r="AS169" s="199"/>
      <c r="AT169" s="199"/>
      <c r="AU169" s="199"/>
      <c r="AV169" s="199"/>
      <c r="AW169" s="199"/>
      <c r="AX169" s="200"/>
      <c r="AY169" s="199"/>
      <c r="AZ169" s="199"/>
    </row>
    <row r="170" spans="1:52" ht="9.75" customHeight="1">
      <c r="A170" s="199"/>
      <c r="B170" s="199"/>
      <c r="C170" s="199"/>
      <c r="D170" s="199"/>
      <c r="E170" s="199"/>
      <c r="F170" s="239"/>
      <c r="G170" s="199"/>
      <c r="H170" s="199"/>
      <c r="I170" s="240"/>
      <c r="J170" s="240"/>
      <c r="K170" s="240"/>
      <c r="L170" s="240"/>
      <c r="M170" s="240"/>
      <c r="N170" s="240"/>
      <c r="O170" s="240"/>
      <c r="P170" s="240"/>
      <c r="Q170" s="240"/>
      <c r="R170" s="240"/>
      <c r="S170" s="240"/>
      <c r="T170" s="240"/>
      <c r="U170" s="240"/>
      <c r="V170" s="240"/>
      <c r="W170" s="240"/>
      <c r="X170" s="240"/>
      <c r="Y170" s="240"/>
      <c r="Z170" s="240"/>
      <c r="AA170" s="240"/>
      <c r="AB170" s="240"/>
      <c r="AC170" s="240"/>
      <c r="AD170" s="240"/>
      <c r="AE170" s="240"/>
      <c r="AF170" s="199"/>
      <c r="AG170" s="240"/>
      <c r="AH170" s="196"/>
      <c r="AI170" s="199"/>
      <c r="AJ170" s="199"/>
      <c r="AK170" s="241"/>
      <c r="AL170" s="241"/>
      <c r="AM170" s="241"/>
      <c r="AN170" s="199"/>
      <c r="AO170" s="199"/>
      <c r="AP170" s="241"/>
      <c r="AQ170" s="199"/>
      <c r="AR170" s="199"/>
      <c r="AS170" s="199"/>
      <c r="AT170" s="199"/>
      <c r="AU170" s="199"/>
      <c r="AV170" s="199"/>
      <c r="AW170" s="199"/>
      <c r="AX170" s="200"/>
      <c r="AY170" s="199"/>
      <c r="AZ170" s="199"/>
    </row>
    <row r="171" spans="1:52" ht="9.75" customHeight="1">
      <c r="A171" s="199"/>
      <c r="B171" s="199"/>
      <c r="C171" s="199"/>
      <c r="D171" s="199"/>
      <c r="E171" s="199"/>
      <c r="F171" s="239"/>
      <c r="G171" s="199"/>
      <c r="H171" s="199"/>
      <c r="I171" s="240"/>
      <c r="J171" s="240"/>
      <c r="K171" s="240"/>
      <c r="L171" s="240"/>
      <c r="M171" s="240"/>
      <c r="N171" s="240"/>
      <c r="O171" s="240"/>
      <c r="P171" s="240"/>
      <c r="Q171" s="240"/>
      <c r="R171" s="240"/>
      <c r="S171" s="240"/>
      <c r="T171" s="240"/>
      <c r="U171" s="240"/>
      <c r="V171" s="240"/>
      <c r="W171" s="240"/>
      <c r="X171" s="240"/>
      <c r="Y171" s="240"/>
      <c r="Z171" s="240"/>
      <c r="AA171" s="240"/>
      <c r="AB171" s="240"/>
      <c r="AC171" s="240"/>
      <c r="AD171" s="240"/>
      <c r="AE171" s="240"/>
      <c r="AF171" s="199"/>
      <c r="AG171" s="240"/>
      <c r="AH171" s="196"/>
      <c r="AI171" s="199"/>
      <c r="AJ171" s="199"/>
      <c r="AK171" s="241"/>
      <c r="AL171" s="241"/>
      <c r="AM171" s="241"/>
      <c r="AN171" s="199"/>
      <c r="AO171" s="199"/>
      <c r="AP171" s="241"/>
      <c r="AQ171" s="199"/>
      <c r="AR171" s="199"/>
      <c r="AS171" s="199"/>
      <c r="AT171" s="199"/>
      <c r="AU171" s="199"/>
      <c r="AV171" s="199"/>
      <c r="AW171" s="199"/>
      <c r="AX171" s="200"/>
      <c r="AY171" s="199"/>
      <c r="AZ171" s="199"/>
    </row>
    <row r="172" spans="1:52" ht="9.75" customHeight="1">
      <c r="A172" s="199"/>
      <c r="B172" s="199"/>
      <c r="C172" s="199"/>
      <c r="D172" s="199"/>
      <c r="E172" s="199"/>
      <c r="F172" s="239"/>
      <c r="G172" s="199"/>
      <c r="H172" s="199"/>
      <c r="I172" s="240"/>
      <c r="J172" s="240"/>
      <c r="K172" s="240"/>
      <c r="L172" s="240"/>
      <c r="M172" s="240"/>
      <c r="N172" s="240"/>
      <c r="O172" s="240"/>
      <c r="P172" s="240"/>
      <c r="Q172" s="240"/>
      <c r="R172" s="240"/>
      <c r="S172" s="240"/>
      <c r="T172" s="240"/>
      <c r="U172" s="240"/>
      <c r="V172" s="240"/>
      <c r="W172" s="240"/>
      <c r="X172" s="240"/>
      <c r="Y172" s="240"/>
      <c r="Z172" s="240"/>
      <c r="AA172" s="240"/>
      <c r="AB172" s="240"/>
      <c r="AC172" s="240"/>
      <c r="AD172" s="240"/>
      <c r="AE172" s="240"/>
      <c r="AF172" s="199"/>
      <c r="AG172" s="240"/>
      <c r="AH172" s="196"/>
      <c r="AI172" s="199"/>
      <c r="AJ172" s="199"/>
      <c r="AK172" s="241"/>
      <c r="AL172" s="241"/>
      <c r="AM172" s="241"/>
      <c r="AN172" s="199"/>
      <c r="AO172" s="199"/>
      <c r="AP172" s="241"/>
      <c r="AQ172" s="199"/>
      <c r="AR172" s="199"/>
      <c r="AS172" s="199"/>
      <c r="AT172" s="199"/>
      <c r="AU172" s="199"/>
      <c r="AV172" s="199"/>
      <c r="AW172" s="199"/>
      <c r="AX172" s="200"/>
      <c r="AY172" s="199"/>
      <c r="AZ172" s="199"/>
    </row>
    <row r="173" spans="1:52" ht="9.75" customHeight="1">
      <c r="A173" s="199"/>
      <c r="B173" s="199"/>
      <c r="C173" s="199"/>
      <c r="D173" s="199"/>
      <c r="E173" s="199"/>
      <c r="F173" s="239"/>
      <c r="G173" s="199"/>
      <c r="H173" s="199"/>
      <c r="I173" s="240"/>
      <c r="J173" s="240"/>
      <c r="K173" s="240"/>
      <c r="L173" s="240"/>
      <c r="M173" s="240"/>
      <c r="N173" s="240"/>
      <c r="O173" s="240"/>
      <c r="P173" s="240"/>
      <c r="Q173" s="240"/>
      <c r="R173" s="240"/>
      <c r="S173" s="240"/>
      <c r="T173" s="240"/>
      <c r="U173" s="240"/>
      <c r="V173" s="240"/>
      <c r="W173" s="240"/>
      <c r="X173" s="240"/>
      <c r="Y173" s="240"/>
      <c r="Z173" s="240"/>
      <c r="AA173" s="240"/>
      <c r="AB173" s="240"/>
      <c r="AC173" s="240"/>
      <c r="AD173" s="240"/>
      <c r="AE173" s="240"/>
      <c r="AF173" s="199"/>
      <c r="AG173" s="240"/>
      <c r="AH173" s="196"/>
      <c r="AI173" s="199"/>
      <c r="AJ173" s="199"/>
      <c r="AK173" s="241"/>
      <c r="AL173" s="241"/>
      <c r="AM173" s="241"/>
      <c r="AN173" s="199"/>
      <c r="AO173" s="199"/>
      <c r="AP173" s="241"/>
      <c r="AQ173" s="199"/>
      <c r="AR173" s="199"/>
      <c r="AS173" s="199"/>
      <c r="AT173" s="199"/>
      <c r="AU173" s="199"/>
      <c r="AV173" s="199"/>
      <c r="AW173" s="199"/>
      <c r="AX173" s="200"/>
      <c r="AY173" s="199"/>
      <c r="AZ173" s="199"/>
    </row>
    <row r="174" spans="1:52" ht="9.75" customHeight="1">
      <c r="A174" s="199"/>
      <c r="B174" s="199"/>
      <c r="C174" s="199"/>
      <c r="D174" s="199"/>
      <c r="E174" s="199"/>
      <c r="F174" s="239"/>
      <c r="G174" s="199"/>
      <c r="H174" s="199"/>
      <c r="I174" s="240"/>
      <c r="J174" s="240"/>
      <c r="K174" s="240"/>
      <c r="L174" s="240"/>
      <c r="M174" s="240"/>
      <c r="N174" s="240"/>
      <c r="O174" s="240"/>
      <c r="P174" s="240"/>
      <c r="Q174" s="240"/>
      <c r="R174" s="240"/>
      <c r="S174" s="240"/>
      <c r="T174" s="240"/>
      <c r="U174" s="240"/>
      <c r="V174" s="240"/>
      <c r="W174" s="240"/>
      <c r="X174" s="240"/>
      <c r="Y174" s="240"/>
      <c r="Z174" s="240"/>
      <c r="AA174" s="240"/>
      <c r="AB174" s="240"/>
      <c r="AC174" s="240"/>
      <c r="AD174" s="240"/>
      <c r="AE174" s="240"/>
      <c r="AF174" s="199"/>
      <c r="AG174" s="240"/>
      <c r="AH174" s="196"/>
      <c r="AI174" s="199"/>
      <c r="AJ174" s="199"/>
      <c r="AK174" s="241"/>
      <c r="AL174" s="241"/>
      <c r="AM174" s="241"/>
      <c r="AN174" s="199"/>
      <c r="AO174" s="199"/>
      <c r="AP174" s="241"/>
      <c r="AQ174" s="199"/>
      <c r="AR174" s="199"/>
      <c r="AS174" s="199"/>
      <c r="AT174" s="199"/>
      <c r="AU174" s="199"/>
      <c r="AV174" s="199"/>
      <c r="AW174" s="199"/>
      <c r="AX174" s="200"/>
      <c r="AY174" s="199"/>
      <c r="AZ174" s="199"/>
    </row>
    <row r="175" spans="1:52" ht="9.75" customHeight="1">
      <c r="A175" s="199"/>
      <c r="B175" s="199"/>
      <c r="C175" s="199"/>
      <c r="D175" s="199"/>
      <c r="E175" s="199"/>
      <c r="F175" s="239"/>
      <c r="G175" s="199"/>
      <c r="H175" s="199"/>
      <c r="I175" s="240"/>
      <c r="J175" s="240"/>
      <c r="K175" s="240"/>
      <c r="L175" s="240"/>
      <c r="M175" s="240"/>
      <c r="N175" s="240"/>
      <c r="O175" s="240"/>
      <c r="P175" s="240"/>
      <c r="Q175" s="240"/>
      <c r="R175" s="240"/>
      <c r="S175" s="240"/>
      <c r="T175" s="240"/>
      <c r="U175" s="240"/>
      <c r="V175" s="240"/>
      <c r="W175" s="240"/>
      <c r="X175" s="240"/>
      <c r="Y175" s="240"/>
      <c r="Z175" s="240"/>
      <c r="AA175" s="240"/>
      <c r="AB175" s="240"/>
      <c r="AC175" s="240"/>
      <c r="AD175" s="240"/>
      <c r="AE175" s="240"/>
      <c r="AF175" s="199"/>
      <c r="AG175" s="240"/>
      <c r="AH175" s="196"/>
      <c r="AI175" s="199"/>
      <c r="AJ175" s="199"/>
      <c r="AK175" s="241"/>
      <c r="AL175" s="241"/>
      <c r="AM175" s="241"/>
      <c r="AN175" s="199"/>
      <c r="AO175" s="199"/>
      <c r="AP175" s="241"/>
      <c r="AQ175" s="199"/>
      <c r="AR175" s="199"/>
      <c r="AS175" s="199"/>
      <c r="AT175" s="199"/>
      <c r="AU175" s="199"/>
      <c r="AV175" s="199"/>
      <c r="AW175" s="199"/>
      <c r="AX175" s="200"/>
      <c r="AY175" s="199"/>
      <c r="AZ175" s="199"/>
    </row>
    <row r="176" spans="1:52" ht="9.75" customHeight="1">
      <c r="A176" s="199"/>
      <c r="B176" s="199"/>
      <c r="C176" s="199"/>
      <c r="D176" s="199"/>
      <c r="E176" s="199"/>
      <c r="F176" s="239"/>
      <c r="G176" s="199"/>
      <c r="H176" s="199"/>
      <c r="I176" s="240"/>
      <c r="J176" s="240"/>
      <c r="K176" s="240"/>
      <c r="L176" s="240"/>
      <c r="M176" s="240"/>
      <c r="N176" s="240"/>
      <c r="O176" s="240"/>
      <c r="P176" s="240"/>
      <c r="Q176" s="240"/>
      <c r="R176" s="240"/>
      <c r="S176" s="240"/>
      <c r="T176" s="240"/>
      <c r="U176" s="240"/>
      <c r="V176" s="240"/>
      <c r="W176" s="240"/>
      <c r="X176" s="240"/>
      <c r="Y176" s="240"/>
      <c r="Z176" s="240"/>
      <c r="AA176" s="240"/>
      <c r="AB176" s="240"/>
      <c r="AC176" s="240"/>
      <c r="AD176" s="240"/>
      <c r="AE176" s="240"/>
      <c r="AF176" s="199"/>
      <c r="AG176" s="240"/>
      <c r="AH176" s="196"/>
      <c r="AI176" s="199"/>
      <c r="AJ176" s="199"/>
      <c r="AK176" s="241"/>
      <c r="AL176" s="241"/>
      <c r="AM176" s="241"/>
      <c r="AN176" s="199"/>
      <c r="AO176" s="199"/>
      <c r="AP176" s="241"/>
      <c r="AQ176" s="199"/>
      <c r="AR176" s="199"/>
      <c r="AS176" s="199"/>
      <c r="AT176" s="199"/>
      <c r="AU176" s="199"/>
      <c r="AV176" s="199"/>
      <c r="AW176" s="199"/>
      <c r="AX176" s="200"/>
      <c r="AY176" s="199"/>
      <c r="AZ176" s="199"/>
    </row>
    <row r="177" spans="1:52" ht="9.75" customHeight="1">
      <c r="A177" s="199"/>
      <c r="B177" s="199"/>
      <c r="C177" s="199"/>
      <c r="D177" s="199"/>
      <c r="E177" s="199"/>
      <c r="F177" s="239"/>
      <c r="G177" s="199"/>
      <c r="H177" s="199"/>
      <c r="I177" s="240"/>
      <c r="J177" s="240"/>
      <c r="K177" s="240"/>
      <c r="L177" s="240"/>
      <c r="M177" s="240"/>
      <c r="N177" s="240"/>
      <c r="O177" s="240"/>
      <c r="P177" s="240"/>
      <c r="Q177" s="240"/>
      <c r="R177" s="240"/>
      <c r="S177" s="240"/>
      <c r="T177" s="240"/>
      <c r="U177" s="240"/>
      <c r="V177" s="240"/>
      <c r="W177" s="240"/>
      <c r="X177" s="240"/>
      <c r="Y177" s="240"/>
      <c r="Z177" s="240"/>
      <c r="AA177" s="240"/>
      <c r="AB177" s="240"/>
      <c r="AC177" s="240"/>
      <c r="AD177" s="240"/>
      <c r="AE177" s="240"/>
      <c r="AF177" s="199"/>
      <c r="AG177" s="240"/>
      <c r="AH177" s="196"/>
      <c r="AI177" s="199"/>
      <c r="AJ177" s="199"/>
      <c r="AK177" s="241"/>
      <c r="AL177" s="241"/>
      <c r="AM177" s="241"/>
      <c r="AN177" s="199"/>
      <c r="AO177" s="199"/>
      <c r="AP177" s="241"/>
      <c r="AQ177" s="199"/>
      <c r="AR177" s="199"/>
      <c r="AS177" s="199"/>
      <c r="AT177" s="199"/>
      <c r="AU177" s="199"/>
      <c r="AV177" s="199"/>
      <c r="AW177" s="199"/>
      <c r="AX177" s="200"/>
      <c r="AY177" s="199"/>
      <c r="AZ177" s="199"/>
    </row>
    <row r="178" spans="1:52" ht="9.75" customHeight="1">
      <c r="A178" s="199"/>
      <c r="B178" s="199"/>
      <c r="C178" s="199"/>
      <c r="D178" s="199"/>
      <c r="E178" s="199"/>
      <c r="F178" s="239"/>
      <c r="G178" s="199"/>
      <c r="H178" s="199"/>
      <c r="I178" s="240"/>
      <c r="J178" s="240"/>
      <c r="K178" s="240"/>
      <c r="L178" s="240"/>
      <c r="M178" s="240"/>
      <c r="N178" s="240"/>
      <c r="O178" s="240"/>
      <c r="P178" s="240"/>
      <c r="Q178" s="240"/>
      <c r="R178" s="240"/>
      <c r="S178" s="240"/>
      <c r="T178" s="240"/>
      <c r="U178" s="240"/>
      <c r="V178" s="240"/>
      <c r="W178" s="240"/>
      <c r="X178" s="240"/>
      <c r="Y178" s="240"/>
      <c r="Z178" s="240"/>
      <c r="AA178" s="240"/>
      <c r="AB178" s="240"/>
      <c r="AC178" s="240"/>
      <c r="AD178" s="240"/>
      <c r="AE178" s="240"/>
      <c r="AF178" s="199"/>
      <c r="AG178" s="240"/>
      <c r="AH178" s="196"/>
      <c r="AI178" s="199"/>
      <c r="AJ178" s="199"/>
      <c r="AK178" s="241"/>
      <c r="AL178" s="241"/>
      <c r="AM178" s="241"/>
      <c r="AN178" s="199"/>
      <c r="AO178" s="199"/>
      <c r="AP178" s="241"/>
      <c r="AQ178" s="199"/>
      <c r="AR178" s="199"/>
      <c r="AS178" s="199"/>
      <c r="AT178" s="199"/>
      <c r="AU178" s="199"/>
      <c r="AV178" s="199"/>
      <c r="AW178" s="199"/>
      <c r="AX178" s="200"/>
      <c r="AY178" s="199"/>
      <c r="AZ178" s="199"/>
    </row>
    <row r="179" spans="1:52" ht="9.75" customHeight="1">
      <c r="A179" s="199"/>
      <c r="B179" s="199"/>
      <c r="C179" s="199"/>
      <c r="D179" s="199"/>
      <c r="E179" s="199"/>
      <c r="F179" s="239"/>
      <c r="G179" s="199"/>
      <c r="H179" s="199"/>
      <c r="I179" s="240"/>
      <c r="J179" s="240"/>
      <c r="K179" s="240"/>
      <c r="L179" s="240"/>
      <c r="M179" s="240"/>
      <c r="N179" s="240"/>
      <c r="O179" s="240"/>
      <c r="P179" s="240"/>
      <c r="Q179" s="240"/>
      <c r="R179" s="240"/>
      <c r="S179" s="240"/>
      <c r="T179" s="240"/>
      <c r="U179" s="240"/>
      <c r="V179" s="240"/>
      <c r="W179" s="240"/>
      <c r="X179" s="240"/>
      <c r="Y179" s="240"/>
      <c r="Z179" s="240"/>
      <c r="AA179" s="240"/>
      <c r="AB179" s="240"/>
      <c r="AC179" s="240"/>
      <c r="AD179" s="240"/>
      <c r="AE179" s="240"/>
      <c r="AF179" s="199"/>
      <c r="AG179" s="240"/>
      <c r="AH179" s="196"/>
      <c r="AI179" s="199"/>
      <c r="AJ179" s="199"/>
      <c r="AK179" s="241"/>
      <c r="AL179" s="241"/>
      <c r="AM179" s="241"/>
      <c r="AN179" s="199"/>
      <c r="AO179" s="199"/>
      <c r="AP179" s="241"/>
      <c r="AQ179" s="199"/>
      <c r="AR179" s="199"/>
      <c r="AS179" s="199"/>
      <c r="AT179" s="199"/>
      <c r="AU179" s="199"/>
      <c r="AV179" s="199"/>
      <c r="AW179" s="199"/>
      <c r="AX179" s="200"/>
      <c r="AY179" s="199"/>
      <c r="AZ179" s="199"/>
    </row>
    <row r="180" spans="1:52" ht="9.75" customHeight="1">
      <c r="A180" s="199"/>
      <c r="B180" s="199"/>
      <c r="C180" s="199"/>
      <c r="D180" s="199"/>
      <c r="E180" s="199"/>
      <c r="F180" s="239"/>
      <c r="G180" s="199"/>
      <c r="H180" s="199"/>
      <c r="I180" s="240"/>
      <c r="J180" s="240"/>
      <c r="K180" s="240"/>
      <c r="L180" s="240"/>
      <c r="M180" s="240"/>
      <c r="N180" s="240"/>
      <c r="O180" s="240"/>
      <c r="P180" s="240"/>
      <c r="Q180" s="240"/>
      <c r="R180" s="240"/>
      <c r="S180" s="240"/>
      <c r="T180" s="240"/>
      <c r="U180" s="240"/>
      <c r="V180" s="240"/>
      <c r="W180" s="240"/>
      <c r="X180" s="240"/>
      <c r="Y180" s="240"/>
      <c r="Z180" s="240"/>
      <c r="AA180" s="240"/>
      <c r="AB180" s="240"/>
      <c r="AC180" s="240"/>
      <c r="AD180" s="240"/>
      <c r="AE180" s="240"/>
      <c r="AF180" s="199"/>
      <c r="AG180" s="240"/>
      <c r="AH180" s="196"/>
      <c r="AI180" s="199"/>
      <c r="AJ180" s="199"/>
      <c r="AK180" s="241"/>
      <c r="AL180" s="241"/>
      <c r="AM180" s="241"/>
      <c r="AN180" s="199"/>
      <c r="AO180" s="199"/>
      <c r="AP180" s="241"/>
      <c r="AQ180" s="199"/>
      <c r="AR180" s="199"/>
      <c r="AS180" s="199"/>
      <c r="AT180" s="199"/>
      <c r="AU180" s="199"/>
      <c r="AV180" s="199"/>
      <c r="AW180" s="199"/>
      <c r="AX180" s="200"/>
      <c r="AY180" s="199"/>
      <c r="AZ180" s="199"/>
    </row>
    <row r="181" spans="1:52" ht="9.75" customHeight="1">
      <c r="A181" s="199"/>
      <c r="B181" s="199"/>
      <c r="C181" s="199"/>
      <c r="D181" s="199"/>
      <c r="E181" s="199"/>
      <c r="F181" s="239"/>
      <c r="G181" s="199"/>
      <c r="H181" s="199"/>
      <c r="I181" s="240"/>
      <c r="J181" s="240"/>
      <c r="K181" s="240"/>
      <c r="L181" s="240"/>
      <c r="M181" s="240"/>
      <c r="N181" s="240"/>
      <c r="O181" s="240"/>
      <c r="P181" s="240"/>
      <c r="Q181" s="240"/>
      <c r="R181" s="240"/>
      <c r="S181" s="240"/>
      <c r="T181" s="240"/>
      <c r="U181" s="240"/>
      <c r="V181" s="240"/>
      <c r="W181" s="240"/>
      <c r="X181" s="240"/>
      <c r="Y181" s="240"/>
      <c r="Z181" s="240"/>
      <c r="AA181" s="240"/>
      <c r="AB181" s="240"/>
      <c r="AC181" s="240"/>
      <c r="AD181" s="240"/>
      <c r="AE181" s="240"/>
      <c r="AF181" s="199"/>
      <c r="AG181" s="240"/>
      <c r="AH181" s="196"/>
      <c r="AI181" s="199"/>
      <c r="AJ181" s="199"/>
      <c r="AK181" s="241"/>
      <c r="AL181" s="241"/>
      <c r="AM181" s="241"/>
      <c r="AN181" s="199"/>
      <c r="AO181" s="199"/>
      <c r="AP181" s="241"/>
      <c r="AQ181" s="199"/>
      <c r="AR181" s="199"/>
      <c r="AS181" s="199"/>
      <c r="AT181" s="199"/>
      <c r="AU181" s="199"/>
      <c r="AV181" s="199"/>
      <c r="AW181" s="199"/>
      <c r="AX181" s="200"/>
      <c r="AY181" s="199"/>
      <c r="AZ181" s="199"/>
    </row>
    <row r="182" spans="1:52" ht="9.75" customHeight="1">
      <c r="A182" s="199"/>
      <c r="B182" s="199"/>
      <c r="C182" s="199"/>
      <c r="D182" s="199"/>
      <c r="E182" s="199"/>
      <c r="F182" s="239"/>
      <c r="G182" s="199"/>
      <c r="H182" s="199"/>
      <c r="I182" s="240"/>
      <c r="J182" s="240"/>
      <c r="K182" s="240"/>
      <c r="L182" s="240"/>
      <c r="M182" s="240"/>
      <c r="N182" s="240"/>
      <c r="O182" s="240"/>
      <c r="P182" s="240"/>
      <c r="Q182" s="240"/>
      <c r="R182" s="240"/>
      <c r="S182" s="240"/>
      <c r="T182" s="240"/>
      <c r="U182" s="240"/>
      <c r="V182" s="240"/>
      <c r="W182" s="240"/>
      <c r="X182" s="240"/>
      <c r="Y182" s="240"/>
      <c r="Z182" s="240"/>
      <c r="AA182" s="240"/>
      <c r="AB182" s="240"/>
      <c r="AC182" s="240"/>
      <c r="AD182" s="240"/>
      <c r="AE182" s="240"/>
      <c r="AF182" s="199"/>
      <c r="AG182" s="240"/>
      <c r="AH182" s="196"/>
      <c r="AI182" s="199"/>
      <c r="AJ182" s="199"/>
      <c r="AK182" s="241"/>
      <c r="AL182" s="241"/>
      <c r="AM182" s="241"/>
      <c r="AN182" s="199"/>
      <c r="AO182" s="199"/>
      <c r="AP182" s="241"/>
      <c r="AQ182" s="199"/>
      <c r="AR182" s="199"/>
      <c r="AS182" s="199"/>
      <c r="AT182" s="199"/>
      <c r="AU182" s="199"/>
      <c r="AV182" s="199"/>
      <c r="AW182" s="199"/>
      <c r="AX182" s="200"/>
      <c r="AY182" s="199"/>
      <c r="AZ182" s="199"/>
    </row>
    <row r="183" spans="1:52" ht="9.75" customHeight="1">
      <c r="A183" s="199"/>
      <c r="B183" s="199"/>
      <c r="C183" s="199"/>
      <c r="D183" s="199"/>
      <c r="E183" s="199"/>
      <c r="F183" s="239"/>
      <c r="G183" s="199"/>
      <c r="H183" s="199"/>
      <c r="I183" s="240"/>
      <c r="J183" s="240"/>
      <c r="K183" s="240"/>
      <c r="L183" s="240"/>
      <c r="M183" s="240"/>
      <c r="N183" s="240"/>
      <c r="O183" s="240"/>
      <c r="P183" s="240"/>
      <c r="Q183" s="240"/>
      <c r="R183" s="240"/>
      <c r="S183" s="240"/>
      <c r="T183" s="240"/>
      <c r="U183" s="240"/>
      <c r="V183" s="240"/>
      <c r="W183" s="240"/>
      <c r="X183" s="240"/>
      <c r="Y183" s="240"/>
      <c r="Z183" s="240"/>
      <c r="AA183" s="240"/>
      <c r="AB183" s="240"/>
      <c r="AC183" s="240"/>
      <c r="AD183" s="240"/>
      <c r="AE183" s="240"/>
      <c r="AF183" s="199"/>
      <c r="AG183" s="240"/>
      <c r="AH183" s="196"/>
      <c r="AI183" s="199"/>
      <c r="AJ183" s="199"/>
      <c r="AK183" s="241"/>
      <c r="AL183" s="241"/>
      <c r="AM183" s="241"/>
      <c r="AN183" s="199"/>
      <c r="AO183" s="199"/>
      <c r="AP183" s="241"/>
      <c r="AQ183" s="199"/>
      <c r="AR183" s="199"/>
      <c r="AS183" s="199"/>
      <c r="AT183" s="199"/>
      <c r="AU183" s="199"/>
      <c r="AV183" s="199"/>
      <c r="AW183" s="199"/>
      <c r="AX183" s="200"/>
      <c r="AY183" s="199"/>
      <c r="AZ183" s="199"/>
    </row>
    <row r="184" spans="1:52" ht="9.75" customHeight="1">
      <c r="A184" s="199"/>
      <c r="B184" s="199"/>
      <c r="C184" s="199"/>
      <c r="D184" s="199"/>
      <c r="E184" s="199"/>
      <c r="F184" s="239"/>
      <c r="G184" s="199"/>
      <c r="H184" s="199"/>
      <c r="I184" s="240"/>
      <c r="J184" s="240"/>
      <c r="K184" s="240"/>
      <c r="L184" s="240"/>
      <c r="M184" s="240"/>
      <c r="N184" s="240"/>
      <c r="O184" s="240"/>
      <c r="P184" s="240"/>
      <c r="Q184" s="240"/>
      <c r="R184" s="240"/>
      <c r="S184" s="240"/>
      <c r="T184" s="240"/>
      <c r="U184" s="240"/>
      <c r="V184" s="240"/>
      <c r="W184" s="240"/>
      <c r="X184" s="240"/>
      <c r="Y184" s="240"/>
      <c r="Z184" s="240"/>
      <c r="AA184" s="240"/>
      <c r="AB184" s="240"/>
      <c r="AC184" s="240"/>
      <c r="AD184" s="240"/>
      <c r="AE184" s="240"/>
      <c r="AF184" s="199"/>
      <c r="AG184" s="240"/>
      <c r="AH184" s="196"/>
      <c r="AI184" s="199"/>
      <c r="AJ184" s="199"/>
      <c r="AK184" s="241"/>
      <c r="AL184" s="241"/>
      <c r="AM184" s="241"/>
      <c r="AN184" s="199"/>
      <c r="AO184" s="199"/>
      <c r="AP184" s="241"/>
      <c r="AQ184" s="199"/>
      <c r="AR184" s="199"/>
      <c r="AS184" s="199"/>
      <c r="AT184" s="199"/>
      <c r="AU184" s="199"/>
      <c r="AV184" s="199"/>
      <c r="AW184" s="199"/>
      <c r="AX184" s="200"/>
      <c r="AY184" s="199"/>
      <c r="AZ184" s="199"/>
    </row>
    <row r="185" spans="1:52" ht="9.75" customHeight="1">
      <c r="A185" s="199"/>
      <c r="B185" s="199"/>
      <c r="C185" s="199"/>
      <c r="D185" s="199"/>
      <c r="E185" s="199"/>
      <c r="F185" s="239"/>
      <c r="G185" s="199"/>
      <c r="H185" s="199"/>
      <c r="I185" s="240"/>
      <c r="J185" s="240"/>
      <c r="K185" s="240"/>
      <c r="L185" s="240"/>
      <c r="M185" s="240"/>
      <c r="N185" s="240"/>
      <c r="O185" s="240"/>
      <c r="P185" s="240"/>
      <c r="Q185" s="240"/>
      <c r="R185" s="240"/>
      <c r="S185" s="240"/>
      <c r="T185" s="240"/>
      <c r="U185" s="240"/>
      <c r="V185" s="240"/>
      <c r="W185" s="240"/>
      <c r="X185" s="240"/>
      <c r="Y185" s="240"/>
      <c r="Z185" s="240"/>
      <c r="AA185" s="240"/>
      <c r="AB185" s="240"/>
      <c r="AC185" s="240"/>
      <c r="AD185" s="240"/>
      <c r="AE185" s="240"/>
      <c r="AF185" s="199"/>
      <c r="AG185" s="240"/>
      <c r="AH185" s="196"/>
      <c r="AI185" s="199"/>
      <c r="AJ185" s="199"/>
      <c r="AK185" s="241"/>
      <c r="AL185" s="241"/>
      <c r="AM185" s="241"/>
      <c r="AN185" s="199"/>
      <c r="AO185" s="199"/>
      <c r="AP185" s="241"/>
      <c r="AQ185" s="199"/>
      <c r="AR185" s="199"/>
      <c r="AS185" s="199"/>
      <c r="AT185" s="199"/>
      <c r="AU185" s="199"/>
      <c r="AV185" s="199"/>
      <c r="AW185" s="199"/>
      <c r="AX185" s="200"/>
      <c r="AY185" s="199"/>
      <c r="AZ185" s="199"/>
    </row>
    <row r="186" spans="1:52" ht="9.75" customHeight="1">
      <c r="A186" s="199"/>
      <c r="B186" s="199"/>
      <c r="C186" s="199"/>
      <c r="D186" s="199"/>
      <c r="E186" s="199"/>
      <c r="F186" s="239"/>
      <c r="G186" s="199"/>
      <c r="H186" s="199"/>
      <c r="I186" s="240"/>
      <c r="J186" s="240"/>
      <c r="K186" s="240"/>
      <c r="L186" s="240"/>
      <c r="M186" s="240"/>
      <c r="N186" s="240"/>
      <c r="O186" s="240"/>
      <c r="P186" s="240"/>
      <c r="Q186" s="240"/>
      <c r="R186" s="240"/>
      <c r="S186" s="240"/>
      <c r="T186" s="240"/>
      <c r="U186" s="240"/>
      <c r="V186" s="240"/>
      <c r="W186" s="240"/>
      <c r="X186" s="240"/>
      <c r="Y186" s="240"/>
      <c r="Z186" s="240"/>
      <c r="AA186" s="240"/>
      <c r="AB186" s="240"/>
      <c r="AC186" s="240"/>
      <c r="AD186" s="240"/>
      <c r="AE186" s="240"/>
      <c r="AF186" s="199"/>
      <c r="AG186" s="240"/>
      <c r="AH186" s="196"/>
      <c r="AI186" s="199"/>
      <c r="AJ186" s="199"/>
      <c r="AK186" s="241"/>
      <c r="AL186" s="241"/>
      <c r="AM186" s="241"/>
      <c r="AN186" s="199"/>
      <c r="AO186" s="199"/>
      <c r="AP186" s="241"/>
      <c r="AQ186" s="199"/>
      <c r="AR186" s="199"/>
      <c r="AS186" s="199"/>
      <c r="AT186" s="199"/>
      <c r="AU186" s="199"/>
      <c r="AV186" s="199"/>
      <c r="AW186" s="199"/>
      <c r="AX186" s="200"/>
      <c r="AY186" s="199"/>
      <c r="AZ186" s="199"/>
    </row>
    <row r="187" spans="1:52" ht="9.75" customHeight="1">
      <c r="A187" s="199"/>
      <c r="B187" s="199"/>
      <c r="C187" s="199"/>
      <c r="D187" s="199"/>
      <c r="E187" s="199"/>
      <c r="F187" s="239"/>
      <c r="G187" s="199"/>
      <c r="H187" s="199"/>
      <c r="I187" s="240"/>
      <c r="J187" s="240"/>
      <c r="K187" s="240"/>
      <c r="L187" s="240"/>
      <c r="M187" s="240"/>
      <c r="N187" s="240"/>
      <c r="O187" s="240"/>
      <c r="P187" s="240"/>
      <c r="Q187" s="240"/>
      <c r="R187" s="240"/>
      <c r="S187" s="240"/>
      <c r="T187" s="240"/>
      <c r="U187" s="240"/>
      <c r="V187" s="240"/>
      <c r="W187" s="240"/>
      <c r="X187" s="240"/>
      <c r="Y187" s="240"/>
      <c r="Z187" s="240"/>
      <c r="AA187" s="240"/>
      <c r="AB187" s="240"/>
      <c r="AC187" s="240"/>
      <c r="AD187" s="240"/>
      <c r="AE187" s="240"/>
      <c r="AF187" s="199"/>
      <c r="AG187" s="240"/>
      <c r="AH187" s="196"/>
      <c r="AI187" s="199"/>
      <c r="AJ187" s="199"/>
      <c r="AK187" s="241"/>
      <c r="AL187" s="241"/>
      <c r="AM187" s="241"/>
      <c r="AN187" s="199"/>
      <c r="AO187" s="199"/>
      <c r="AP187" s="241"/>
      <c r="AQ187" s="199"/>
      <c r="AR187" s="199"/>
      <c r="AS187" s="199"/>
      <c r="AT187" s="199"/>
      <c r="AU187" s="199"/>
      <c r="AV187" s="199"/>
      <c r="AW187" s="199"/>
      <c r="AX187" s="200"/>
      <c r="AY187" s="199"/>
      <c r="AZ187" s="199"/>
    </row>
    <row r="188" spans="1:52" ht="9.75" customHeight="1">
      <c r="A188" s="199"/>
      <c r="B188" s="199"/>
      <c r="C188" s="199"/>
      <c r="D188" s="199"/>
      <c r="E188" s="199"/>
      <c r="F188" s="239"/>
      <c r="G188" s="199"/>
      <c r="H188" s="199"/>
      <c r="I188" s="240"/>
      <c r="J188" s="240"/>
      <c r="K188" s="240"/>
      <c r="L188" s="240"/>
      <c r="M188" s="240"/>
      <c r="N188" s="240"/>
      <c r="O188" s="240"/>
      <c r="P188" s="240"/>
      <c r="Q188" s="240"/>
      <c r="R188" s="240"/>
      <c r="S188" s="240"/>
      <c r="T188" s="240"/>
      <c r="U188" s="240"/>
      <c r="V188" s="240"/>
      <c r="W188" s="240"/>
      <c r="X188" s="240"/>
      <c r="Y188" s="240"/>
      <c r="Z188" s="240"/>
      <c r="AA188" s="240"/>
      <c r="AB188" s="240"/>
      <c r="AC188" s="240"/>
      <c r="AD188" s="240"/>
      <c r="AE188" s="240"/>
      <c r="AF188" s="199"/>
      <c r="AG188" s="240"/>
      <c r="AH188" s="196"/>
      <c r="AI188" s="199"/>
      <c r="AJ188" s="199"/>
      <c r="AK188" s="241"/>
      <c r="AL188" s="241"/>
      <c r="AM188" s="241"/>
      <c r="AN188" s="199"/>
      <c r="AO188" s="199"/>
      <c r="AP188" s="241"/>
      <c r="AQ188" s="199"/>
      <c r="AR188" s="199"/>
      <c r="AS188" s="199"/>
      <c r="AT188" s="199"/>
      <c r="AU188" s="199"/>
      <c r="AV188" s="199"/>
      <c r="AW188" s="199"/>
      <c r="AX188" s="200"/>
      <c r="AY188" s="199"/>
      <c r="AZ188" s="199"/>
    </row>
    <row r="189" spans="1:52" ht="9.75" customHeight="1">
      <c r="A189" s="199"/>
      <c r="B189" s="199"/>
      <c r="C189" s="199"/>
      <c r="D189" s="199"/>
      <c r="E189" s="199"/>
      <c r="F189" s="239"/>
      <c r="G189" s="199"/>
      <c r="H189" s="199"/>
      <c r="I189" s="240"/>
      <c r="J189" s="240"/>
      <c r="K189" s="240"/>
      <c r="L189" s="240"/>
      <c r="M189" s="240"/>
      <c r="N189" s="240"/>
      <c r="O189" s="240"/>
      <c r="P189" s="240"/>
      <c r="Q189" s="240"/>
      <c r="R189" s="240"/>
      <c r="S189" s="240"/>
      <c r="T189" s="240"/>
      <c r="U189" s="240"/>
      <c r="V189" s="240"/>
      <c r="W189" s="240"/>
      <c r="X189" s="240"/>
      <c r="Y189" s="240"/>
      <c r="Z189" s="240"/>
      <c r="AA189" s="240"/>
      <c r="AB189" s="240"/>
      <c r="AC189" s="240"/>
      <c r="AD189" s="240"/>
      <c r="AE189" s="240"/>
      <c r="AF189" s="199"/>
      <c r="AG189" s="240"/>
      <c r="AH189" s="196"/>
      <c r="AI189" s="199"/>
      <c r="AJ189" s="199"/>
      <c r="AK189" s="241"/>
      <c r="AL189" s="241"/>
      <c r="AM189" s="241"/>
      <c r="AN189" s="199"/>
      <c r="AO189" s="199"/>
      <c r="AP189" s="241"/>
      <c r="AQ189" s="199"/>
      <c r="AR189" s="199"/>
      <c r="AS189" s="199"/>
      <c r="AT189" s="199"/>
      <c r="AU189" s="199"/>
      <c r="AV189" s="199"/>
      <c r="AW189" s="199"/>
      <c r="AX189" s="200"/>
      <c r="AY189" s="199"/>
      <c r="AZ189" s="199"/>
    </row>
    <row r="190" spans="1:52" ht="9.75" customHeight="1">
      <c r="A190" s="199"/>
      <c r="B190" s="199"/>
      <c r="C190" s="199"/>
      <c r="D190" s="199"/>
      <c r="E190" s="199"/>
      <c r="F190" s="239"/>
      <c r="G190" s="199"/>
      <c r="H190" s="199"/>
      <c r="I190" s="240"/>
      <c r="J190" s="240"/>
      <c r="K190" s="240"/>
      <c r="L190" s="240"/>
      <c r="M190" s="240"/>
      <c r="N190" s="240"/>
      <c r="O190" s="240"/>
      <c r="P190" s="240"/>
      <c r="Q190" s="240"/>
      <c r="R190" s="240"/>
      <c r="S190" s="240"/>
      <c r="T190" s="240"/>
      <c r="U190" s="240"/>
      <c r="V190" s="240"/>
      <c r="W190" s="240"/>
      <c r="X190" s="240"/>
      <c r="Y190" s="240"/>
      <c r="Z190" s="240"/>
      <c r="AA190" s="240"/>
      <c r="AB190" s="240"/>
      <c r="AC190" s="240"/>
      <c r="AD190" s="240"/>
      <c r="AE190" s="240"/>
      <c r="AF190" s="199"/>
      <c r="AG190" s="240"/>
      <c r="AH190" s="196"/>
      <c r="AI190" s="199"/>
      <c r="AJ190" s="199"/>
      <c r="AK190" s="241"/>
      <c r="AL190" s="241"/>
      <c r="AM190" s="241"/>
      <c r="AN190" s="199"/>
      <c r="AO190" s="199"/>
      <c r="AP190" s="241"/>
      <c r="AQ190" s="199"/>
      <c r="AR190" s="199"/>
      <c r="AS190" s="199"/>
      <c r="AT190" s="199"/>
      <c r="AU190" s="199"/>
      <c r="AV190" s="199"/>
      <c r="AW190" s="199"/>
      <c r="AX190" s="200"/>
      <c r="AY190" s="199"/>
      <c r="AZ190" s="199"/>
    </row>
    <row r="191" spans="1:52" ht="9.75" customHeight="1">
      <c r="A191" s="199"/>
      <c r="B191" s="199"/>
      <c r="C191" s="199"/>
      <c r="D191" s="199"/>
      <c r="E191" s="199"/>
      <c r="F191" s="239"/>
      <c r="G191" s="199"/>
      <c r="H191" s="199"/>
      <c r="I191" s="240"/>
      <c r="J191" s="240"/>
      <c r="K191" s="240"/>
      <c r="L191" s="240"/>
      <c r="M191" s="240"/>
      <c r="N191" s="240"/>
      <c r="O191" s="240"/>
      <c r="P191" s="240"/>
      <c r="Q191" s="240"/>
      <c r="R191" s="240"/>
      <c r="S191" s="240"/>
      <c r="T191" s="240"/>
      <c r="U191" s="240"/>
      <c r="V191" s="240"/>
      <c r="W191" s="240"/>
      <c r="X191" s="240"/>
      <c r="Y191" s="240"/>
      <c r="Z191" s="240"/>
      <c r="AA191" s="240"/>
      <c r="AB191" s="240"/>
      <c r="AC191" s="240"/>
      <c r="AD191" s="240"/>
      <c r="AE191" s="240"/>
      <c r="AF191" s="199"/>
      <c r="AG191" s="240"/>
      <c r="AH191" s="196"/>
      <c r="AI191" s="199"/>
      <c r="AJ191" s="199"/>
      <c r="AK191" s="241"/>
      <c r="AL191" s="241"/>
      <c r="AM191" s="241"/>
      <c r="AN191" s="199"/>
      <c r="AO191" s="199"/>
      <c r="AP191" s="241"/>
      <c r="AQ191" s="199"/>
      <c r="AR191" s="199"/>
      <c r="AS191" s="199"/>
      <c r="AT191" s="199"/>
      <c r="AU191" s="199"/>
      <c r="AV191" s="199"/>
      <c r="AW191" s="199"/>
      <c r="AX191" s="200"/>
      <c r="AY191" s="199"/>
      <c r="AZ191" s="199"/>
    </row>
    <row r="192" spans="1:52" ht="9.75" customHeight="1">
      <c r="A192" s="199"/>
      <c r="B192" s="199"/>
      <c r="C192" s="199"/>
      <c r="D192" s="199"/>
      <c r="E192" s="199"/>
      <c r="F192" s="239"/>
      <c r="G192" s="199"/>
      <c r="H192" s="199"/>
      <c r="I192" s="240"/>
      <c r="J192" s="240"/>
      <c r="K192" s="240"/>
      <c r="L192" s="240"/>
      <c r="M192" s="240"/>
      <c r="N192" s="240"/>
      <c r="O192" s="240"/>
      <c r="P192" s="240"/>
      <c r="Q192" s="240"/>
      <c r="R192" s="240"/>
      <c r="S192" s="240"/>
      <c r="T192" s="240"/>
      <c r="U192" s="240"/>
      <c r="V192" s="240"/>
      <c r="W192" s="240"/>
      <c r="X192" s="240"/>
      <c r="Y192" s="240"/>
      <c r="Z192" s="240"/>
      <c r="AA192" s="240"/>
      <c r="AB192" s="240"/>
      <c r="AC192" s="240"/>
      <c r="AD192" s="240"/>
      <c r="AE192" s="240"/>
      <c r="AF192" s="199"/>
      <c r="AG192" s="240"/>
      <c r="AH192" s="196"/>
      <c r="AI192" s="199"/>
      <c r="AJ192" s="199"/>
      <c r="AK192" s="241"/>
      <c r="AL192" s="241"/>
      <c r="AM192" s="241"/>
      <c r="AN192" s="199"/>
      <c r="AO192" s="199"/>
      <c r="AP192" s="241"/>
      <c r="AQ192" s="199"/>
      <c r="AR192" s="199"/>
      <c r="AS192" s="199"/>
      <c r="AT192" s="199"/>
      <c r="AU192" s="199"/>
      <c r="AV192" s="199"/>
      <c r="AW192" s="199"/>
      <c r="AX192" s="200"/>
      <c r="AY192" s="199"/>
      <c r="AZ192" s="199"/>
    </row>
    <row r="193" spans="1:52" ht="9.75" customHeight="1">
      <c r="A193" s="199"/>
      <c r="B193" s="199"/>
      <c r="C193" s="199"/>
      <c r="D193" s="199"/>
      <c r="E193" s="199"/>
      <c r="F193" s="239"/>
      <c r="G193" s="199"/>
      <c r="H193" s="199"/>
      <c r="I193" s="240"/>
      <c r="J193" s="240"/>
      <c r="K193" s="240"/>
      <c r="L193" s="240"/>
      <c r="M193" s="240"/>
      <c r="N193" s="240"/>
      <c r="O193" s="240"/>
      <c r="P193" s="240"/>
      <c r="Q193" s="240"/>
      <c r="R193" s="240"/>
      <c r="S193" s="240"/>
      <c r="T193" s="240"/>
      <c r="U193" s="240"/>
      <c r="V193" s="240"/>
      <c r="W193" s="240"/>
      <c r="X193" s="240"/>
      <c r="Y193" s="240"/>
      <c r="Z193" s="240"/>
      <c r="AA193" s="240"/>
      <c r="AB193" s="240"/>
      <c r="AC193" s="240"/>
      <c r="AD193" s="240"/>
      <c r="AE193" s="240"/>
      <c r="AF193" s="199"/>
      <c r="AG193" s="240"/>
      <c r="AH193" s="196"/>
      <c r="AI193" s="199"/>
      <c r="AJ193" s="199"/>
      <c r="AK193" s="241"/>
      <c r="AL193" s="241"/>
      <c r="AM193" s="241"/>
      <c r="AN193" s="199"/>
      <c r="AO193" s="199"/>
      <c r="AP193" s="241"/>
      <c r="AQ193" s="199"/>
      <c r="AR193" s="199"/>
      <c r="AS193" s="199"/>
      <c r="AT193" s="199"/>
      <c r="AU193" s="199"/>
      <c r="AV193" s="199"/>
      <c r="AW193" s="199"/>
      <c r="AX193" s="200"/>
      <c r="AY193" s="199"/>
      <c r="AZ193" s="199"/>
    </row>
    <row r="194" spans="1:52" ht="9.75" customHeight="1">
      <c r="A194" s="199"/>
      <c r="B194" s="199"/>
      <c r="C194" s="199"/>
      <c r="D194" s="199"/>
      <c r="E194" s="199"/>
      <c r="F194" s="239"/>
      <c r="G194" s="199"/>
      <c r="H194" s="199"/>
      <c r="I194" s="240"/>
      <c r="J194" s="240"/>
      <c r="K194" s="240"/>
      <c r="L194" s="240"/>
      <c r="M194" s="240"/>
      <c r="N194" s="240"/>
      <c r="O194" s="240"/>
      <c r="P194" s="240"/>
      <c r="Q194" s="240"/>
      <c r="R194" s="240"/>
      <c r="S194" s="240"/>
      <c r="T194" s="240"/>
      <c r="U194" s="240"/>
      <c r="V194" s="240"/>
      <c r="W194" s="240"/>
      <c r="X194" s="240"/>
      <c r="Y194" s="240"/>
      <c r="Z194" s="240"/>
      <c r="AA194" s="240"/>
      <c r="AB194" s="240"/>
      <c r="AC194" s="240"/>
      <c r="AD194" s="240"/>
      <c r="AE194" s="240"/>
      <c r="AF194" s="199"/>
      <c r="AG194" s="240"/>
      <c r="AH194" s="196"/>
      <c r="AI194" s="199"/>
      <c r="AJ194" s="199"/>
      <c r="AK194" s="241"/>
      <c r="AL194" s="241"/>
      <c r="AM194" s="241"/>
      <c r="AN194" s="199"/>
      <c r="AO194" s="199"/>
      <c r="AP194" s="241"/>
      <c r="AQ194" s="199"/>
      <c r="AR194" s="199"/>
      <c r="AS194" s="199"/>
      <c r="AT194" s="199"/>
      <c r="AU194" s="199"/>
      <c r="AV194" s="199"/>
      <c r="AW194" s="199"/>
      <c r="AX194" s="200"/>
      <c r="AY194" s="199"/>
      <c r="AZ194" s="199"/>
    </row>
    <row r="195" spans="1:52" ht="9.75" customHeight="1">
      <c r="A195" s="199"/>
      <c r="B195" s="199"/>
      <c r="C195" s="199"/>
      <c r="D195" s="199"/>
      <c r="E195" s="199"/>
      <c r="F195" s="239"/>
      <c r="G195" s="199"/>
      <c r="H195" s="199"/>
      <c r="I195" s="240"/>
      <c r="J195" s="240"/>
      <c r="K195" s="240"/>
      <c r="L195" s="240"/>
      <c r="M195" s="240"/>
      <c r="N195" s="240"/>
      <c r="O195" s="240"/>
      <c r="P195" s="240"/>
      <c r="Q195" s="240"/>
      <c r="R195" s="240"/>
      <c r="S195" s="240"/>
      <c r="T195" s="240"/>
      <c r="U195" s="240"/>
      <c r="V195" s="240"/>
      <c r="W195" s="240"/>
      <c r="X195" s="240"/>
      <c r="Y195" s="240"/>
      <c r="Z195" s="240"/>
      <c r="AA195" s="240"/>
      <c r="AB195" s="240"/>
      <c r="AC195" s="240"/>
      <c r="AD195" s="240"/>
      <c r="AE195" s="240"/>
      <c r="AF195" s="199"/>
      <c r="AG195" s="240"/>
      <c r="AH195" s="196"/>
      <c r="AI195" s="199"/>
      <c r="AJ195" s="199"/>
      <c r="AK195" s="241"/>
      <c r="AL195" s="241"/>
      <c r="AM195" s="241"/>
      <c r="AN195" s="199"/>
      <c r="AO195" s="199"/>
      <c r="AP195" s="241"/>
      <c r="AQ195" s="199"/>
      <c r="AR195" s="199"/>
      <c r="AS195" s="199"/>
      <c r="AT195" s="199"/>
      <c r="AU195" s="199"/>
      <c r="AV195" s="199"/>
      <c r="AW195" s="199"/>
      <c r="AX195" s="200"/>
      <c r="AY195" s="199"/>
      <c r="AZ195" s="199"/>
    </row>
    <row r="196" spans="1:52" ht="9.75" customHeight="1">
      <c r="A196" s="199"/>
      <c r="B196" s="199"/>
      <c r="C196" s="199"/>
      <c r="D196" s="199"/>
      <c r="E196" s="199"/>
      <c r="F196" s="239"/>
      <c r="G196" s="199"/>
      <c r="H196" s="199"/>
      <c r="I196" s="240"/>
      <c r="J196" s="240"/>
      <c r="K196" s="240"/>
      <c r="L196" s="240"/>
      <c r="M196" s="240"/>
      <c r="N196" s="240"/>
      <c r="O196" s="240"/>
      <c r="P196" s="240"/>
      <c r="Q196" s="240"/>
      <c r="R196" s="240"/>
      <c r="S196" s="240"/>
      <c r="T196" s="240"/>
      <c r="U196" s="240"/>
      <c r="V196" s="240"/>
      <c r="W196" s="240"/>
      <c r="X196" s="240"/>
      <c r="Y196" s="240"/>
      <c r="Z196" s="240"/>
      <c r="AA196" s="240"/>
      <c r="AB196" s="240"/>
      <c r="AC196" s="240"/>
      <c r="AD196" s="240"/>
      <c r="AE196" s="240"/>
      <c r="AF196" s="199"/>
      <c r="AG196" s="240"/>
      <c r="AH196" s="196"/>
      <c r="AI196" s="199"/>
      <c r="AJ196" s="199"/>
      <c r="AK196" s="241"/>
      <c r="AL196" s="241"/>
      <c r="AM196" s="241"/>
      <c r="AN196" s="199"/>
      <c r="AO196" s="199"/>
      <c r="AP196" s="241"/>
      <c r="AQ196" s="199"/>
      <c r="AR196" s="199"/>
      <c r="AS196" s="199"/>
      <c r="AT196" s="199"/>
      <c r="AU196" s="199"/>
      <c r="AV196" s="199"/>
      <c r="AW196" s="199"/>
      <c r="AX196" s="200"/>
      <c r="AY196" s="199"/>
      <c r="AZ196" s="199"/>
    </row>
    <row r="197" spans="1:52" ht="9.75" customHeight="1">
      <c r="A197" s="199"/>
      <c r="B197" s="199"/>
      <c r="C197" s="199"/>
      <c r="D197" s="199"/>
      <c r="E197" s="199"/>
      <c r="F197" s="239"/>
      <c r="G197" s="199"/>
      <c r="H197" s="199"/>
      <c r="I197" s="240"/>
      <c r="J197" s="240"/>
      <c r="K197" s="240"/>
      <c r="L197" s="240"/>
      <c r="M197" s="240"/>
      <c r="N197" s="240"/>
      <c r="O197" s="240"/>
      <c r="P197" s="240"/>
      <c r="Q197" s="240"/>
      <c r="R197" s="240"/>
      <c r="S197" s="240"/>
      <c r="T197" s="240"/>
      <c r="U197" s="240"/>
      <c r="V197" s="240"/>
      <c r="W197" s="240"/>
      <c r="X197" s="240"/>
      <c r="Y197" s="240"/>
      <c r="Z197" s="240"/>
      <c r="AA197" s="240"/>
      <c r="AB197" s="240"/>
      <c r="AC197" s="240"/>
      <c r="AD197" s="240"/>
      <c r="AE197" s="240"/>
      <c r="AF197" s="199"/>
      <c r="AG197" s="240"/>
      <c r="AH197" s="196"/>
      <c r="AI197" s="199"/>
      <c r="AJ197" s="199"/>
      <c r="AK197" s="241"/>
      <c r="AL197" s="241"/>
      <c r="AM197" s="241"/>
      <c r="AN197" s="199"/>
      <c r="AO197" s="199"/>
      <c r="AP197" s="241"/>
      <c r="AQ197" s="199"/>
      <c r="AR197" s="199"/>
      <c r="AS197" s="199"/>
      <c r="AT197" s="199"/>
      <c r="AU197" s="199"/>
      <c r="AV197" s="199"/>
      <c r="AW197" s="199"/>
      <c r="AX197" s="200"/>
      <c r="AY197" s="199"/>
      <c r="AZ197" s="199"/>
    </row>
    <row r="198" spans="1:52" ht="9.75" customHeight="1">
      <c r="A198" s="199"/>
      <c r="B198" s="199"/>
      <c r="C198" s="199"/>
      <c r="D198" s="199"/>
      <c r="E198" s="199"/>
      <c r="F198" s="239"/>
      <c r="G198" s="199"/>
      <c r="H198" s="199"/>
      <c r="I198" s="240"/>
      <c r="J198" s="240"/>
      <c r="K198" s="240"/>
      <c r="L198" s="240"/>
      <c r="M198" s="240"/>
      <c r="N198" s="240"/>
      <c r="O198" s="240"/>
      <c r="P198" s="240"/>
      <c r="Q198" s="240"/>
      <c r="R198" s="240"/>
      <c r="S198" s="240"/>
      <c r="T198" s="240"/>
      <c r="U198" s="240"/>
      <c r="V198" s="240"/>
      <c r="W198" s="240"/>
      <c r="X198" s="240"/>
      <c r="Y198" s="240"/>
      <c r="Z198" s="240"/>
      <c r="AA198" s="240"/>
      <c r="AB198" s="240"/>
      <c r="AC198" s="240"/>
      <c r="AD198" s="240"/>
      <c r="AE198" s="240"/>
      <c r="AF198" s="199"/>
      <c r="AG198" s="240"/>
      <c r="AH198" s="196"/>
      <c r="AI198" s="199"/>
      <c r="AJ198" s="199"/>
      <c r="AK198" s="241"/>
      <c r="AL198" s="241"/>
      <c r="AM198" s="241"/>
      <c r="AN198" s="199"/>
      <c r="AO198" s="199"/>
      <c r="AP198" s="241"/>
      <c r="AQ198" s="199"/>
      <c r="AR198" s="199"/>
      <c r="AS198" s="199"/>
      <c r="AT198" s="199"/>
      <c r="AU198" s="199"/>
      <c r="AV198" s="199"/>
      <c r="AW198" s="199"/>
      <c r="AX198" s="200"/>
      <c r="AY198" s="199"/>
      <c r="AZ198" s="199"/>
    </row>
    <row r="199" spans="1:52" ht="9.75" customHeight="1">
      <c r="A199" s="199"/>
      <c r="B199" s="199"/>
      <c r="C199" s="199"/>
      <c r="D199" s="199"/>
      <c r="E199" s="199"/>
      <c r="F199" s="239"/>
      <c r="G199" s="199"/>
      <c r="H199" s="199"/>
      <c r="I199" s="240"/>
      <c r="J199" s="240"/>
      <c r="K199" s="240"/>
      <c r="L199" s="240"/>
      <c r="M199" s="240"/>
      <c r="N199" s="240"/>
      <c r="O199" s="240"/>
      <c r="P199" s="240"/>
      <c r="Q199" s="240"/>
      <c r="R199" s="240"/>
      <c r="S199" s="240"/>
      <c r="T199" s="240"/>
      <c r="U199" s="240"/>
      <c r="V199" s="240"/>
      <c r="W199" s="240"/>
      <c r="X199" s="240"/>
      <c r="Y199" s="240"/>
      <c r="Z199" s="240"/>
      <c r="AA199" s="240"/>
      <c r="AB199" s="240"/>
      <c r="AC199" s="240"/>
      <c r="AD199" s="240"/>
      <c r="AE199" s="240"/>
      <c r="AF199" s="199"/>
      <c r="AG199" s="240"/>
      <c r="AH199" s="196"/>
      <c r="AI199" s="199"/>
      <c r="AJ199" s="199"/>
      <c r="AK199" s="241"/>
      <c r="AL199" s="241"/>
      <c r="AM199" s="241"/>
      <c r="AN199" s="199"/>
      <c r="AO199" s="199"/>
      <c r="AP199" s="241"/>
      <c r="AQ199" s="199"/>
      <c r="AR199" s="199"/>
      <c r="AS199" s="199"/>
      <c r="AT199" s="199"/>
      <c r="AU199" s="199"/>
      <c r="AV199" s="199"/>
      <c r="AW199" s="199"/>
      <c r="AX199" s="200"/>
      <c r="AY199" s="199"/>
      <c r="AZ199" s="199"/>
    </row>
    <row r="200" spans="1:52" ht="9.75" customHeight="1">
      <c r="A200" s="199"/>
      <c r="B200" s="199"/>
      <c r="C200" s="199"/>
      <c r="D200" s="199"/>
      <c r="E200" s="199"/>
      <c r="F200" s="239"/>
      <c r="G200" s="199"/>
      <c r="H200" s="199"/>
      <c r="I200" s="240"/>
      <c r="J200" s="240"/>
      <c r="K200" s="240"/>
      <c r="L200" s="240"/>
      <c r="M200" s="240"/>
      <c r="N200" s="240"/>
      <c r="O200" s="240"/>
      <c r="P200" s="240"/>
      <c r="Q200" s="240"/>
      <c r="R200" s="240"/>
      <c r="S200" s="240"/>
      <c r="T200" s="240"/>
      <c r="U200" s="240"/>
      <c r="V200" s="240"/>
      <c r="W200" s="240"/>
      <c r="X200" s="240"/>
      <c r="Y200" s="240"/>
      <c r="Z200" s="240"/>
      <c r="AA200" s="240"/>
      <c r="AB200" s="240"/>
      <c r="AC200" s="240"/>
      <c r="AD200" s="240"/>
      <c r="AE200" s="240"/>
      <c r="AF200" s="199"/>
      <c r="AG200" s="240"/>
      <c r="AH200" s="196"/>
      <c r="AI200" s="199"/>
      <c r="AJ200" s="199"/>
      <c r="AK200" s="241"/>
      <c r="AL200" s="241"/>
      <c r="AM200" s="241"/>
      <c r="AN200" s="199"/>
      <c r="AO200" s="199"/>
      <c r="AP200" s="241"/>
      <c r="AQ200" s="199"/>
      <c r="AR200" s="199"/>
      <c r="AS200" s="199"/>
      <c r="AT200" s="199"/>
      <c r="AU200" s="199"/>
      <c r="AV200" s="199"/>
      <c r="AW200" s="199"/>
      <c r="AX200" s="200"/>
      <c r="AY200" s="199"/>
      <c r="AZ200" s="199"/>
    </row>
    <row r="201" spans="1:52" ht="9.75" customHeight="1">
      <c r="A201" s="199"/>
      <c r="B201" s="199"/>
      <c r="C201" s="199"/>
      <c r="D201" s="199"/>
      <c r="E201" s="199"/>
      <c r="F201" s="239"/>
      <c r="G201" s="199"/>
      <c r="H201" s="199"/>
      <c r="I201" s="240"/>
      <c r="J201" s="240"/>
      <c r="K201" s="240"/>
      <c r="L201" s="240"/>
      <c r="M201" s="240"/>
      <c r="N201" s="240"/>
      <c r="O201" s="240"/>
      <c r="P201" s="240"/>
      <c r="Q201" s="240"/>
      <c r="R201" s="240"/>
      <c r="S201" s="240"/>
      <c r="T201" s="240"/>
      <c r="U201" s="240"/>
      <c r="V201" s="240"/>
      <c r="W201" s="240"/>
      <c r="X201" s="240"/>
      <c r="Y201" s="240"/>
      <c r="Z201" s="240"/>
      <c r="AA201" s="240"/>
      <c r="AB201" s="240"/>
      <c r="AC201" s="240"/>
      <c r="AD201" s="240"/>
      <c r="AE201" s="240"/>
      <c r="AF201" s="199"/>
      <c r="AG201" s="240"/>
      <c r="AH201" s="196"/>
      <c r="AI201" s="199"/>
      <c r="AJ201" s="199"/>
      <c r="AK201" s="241"/>
      <c r="AL201" s="241"/>
      <c r="AM201" s="241"/>
      <c r="AN201" s="199"/>
      <c r="AO201" s="199"/>
      <c r="AP201" s="241"/>
      <c r="AQ201" s="199"/>
      <c r="AR201" s="199"/>
      <c r="AS201" s="199"/>
      <c r="AT201" s="199"/>
      <c r="AU201" s="199"/>
      <c r="AV201" s="199"/>
      <c r="AW201" s="199"/>
      <c r="AX201" s="200"/>
      <c r="AY201" s="199"/>
      <c r="AZ201" s="199"/>
    </row>
    <row r="202" spans="1:52" ht="9.75" customHeight="1">
      <c r="A202" s="199"/>
      <c r="B202" s="199"/>
      <c r="C202" s="199"/>
      <c r="D202" s="199"/>
      <c r="E202" s="199"/>
      <c r="F202" s="239"/>
      <c r="G202" s="199"/>
      <c r="H202" s="199"/>
      <c r="I202" s="240"/>
      <c r="J202" s="240"/>
      <c r="K202" s="240"/>
      <c r="L202" s="240"/>
      <c r="M202" s="240"/>
      <c r="N202" s="240"/>
      <c r="O202" s="240"/>
      <c r="P202" s="240"/>
      <c r="Q202" s="240"/>
      <c r="R202" s="240"/>
      <c r="S202" s="240"/>
      <c r="T202" s="240"/>
      <c r="U202" s="240"/>
      <c r="V202" s="240"/>
      <c r="W202" s="240"/>
      <c r="X202" s="240"/>
      <c r="Y202" s="240"/>
      <c r="Z202" s="240"/>
      <c r="AA202" s="240"/>
      <c r="AB202" s="240"/>
      <c r="AC202" s="240"/>
      <c r="AD202" s="240"/>
      <c r="AE202" s="240"/>
      <c r="AF202" s="199"/>
      <c r="AG202" s="240"/>
      <c r="AH202" s="196"/>
      <c r="AI202" s="199"/>
      <c r="AJ202" s="199"/>
      <c r="AK202" s="241"/>
      <c r="AL202" s="241"/>
      <c r="AM202" s="241"/>
      <c r="AN202" s="199"/>
      <c r="AO202" s="199"/>
      <c r="AP202" s="241"/>
      <c r="AQ202" s="199"/>
      <c r="AR202" s="199"/>
      <c r="AS202" s="199"/>
      <c r="AT202" s="199"/>
      <c r="AU202" s="199"/>
      <c r="AV202" s="199"/>
      <c r="AW202" s="199"/>
      <c r="AX202" s="200"/>
      <c r="AY202" s="199"/>
      <c r="AZ202" s="199"/>
    </row>
    <row r="203" spans="1:52" ht="9.75" customHeight="1">
      <c r="A203" s="199"/>
      <c r="B203" s="199"/>
      <c r="C203" s="199"/>
      <c r="D203" s="199"/>
      <c r="E203" s="199"/>
      <c r="F203" s="239"/>
      <c r="G203" s="199"/>
      <c r="H203" s="199"/>
      <c r="I203" s="240"/>
      <c r="J203" s="240"/>
      <c r="K203" s="240"/>
      <c r="L203" s="240"/>
      <c r="M203" s="240"/>
      <c r="N203" s="240"/>
      <c r="O203" s="240"/>
      <c r="P203" s="240"/>
      <c r="Q203" s="240"/>
      <c r="R203" s="240"/>
      <c r="S203" s="240"/>
      <c r="T203" s="240"/>
      <c r="U203" s="240"/>
      <c r="V203" s="240"/>
      <c r="W203" s="240"/>
      <c r="X203" s="240"/>
      <c r="Y203" s="240"/>
      <c r="Z203" s="240"/>
      <c r="AA203" s="240"/>
      <c r="AB203" s="240"/>
      <c r="AC203" s="240"/>
      <c r="AD203" s="240"/>
      <c r="AE203" s="240"/>
      <c r="AF203" s="199"/>
      <c r="AG203" s="240"/>
      <c r="AH203" s="196"/>
      <c r="AI203" s="199"/>
      <c r="AJ203" s="199"/>
      <c r="AK203" s="241"/>
      <c r="AL203" s="241"/>
      <c r="AM203" s="241"/>
      <c r="AN203" s="199"/>
      <c r="AO203" s="199"/>
      <c r="AP203" s="241"/>
      <c r="AQ203" s="199"/>
      <c r="AR203" s="199"/>
      <c r="AS203" s="199"/>
      <c r="AT203" s="199"/>
      <c r="AU203" s="199"/>
      <c r="AV203" s="199"/>
      <c r="AW203" s="199"/>
      <c r="AX203" s="200"/>
      <c r="AY203" s="199"/>
      <c r="AZ203" s="199"/>
    </row>
    <row r="204" spans="1:52" ht="9.75" customHeight="1">
      <c r="A204" s="199"/>
      <c r="B204" s="199"/>
      <c r="C204" s="199"/>
      <c r="D204" s="199"/>
      <c r="E204" s="199"/>
      <c r="F204" s="239"/>
      <c r="G204" s="199"/>
      <c r="H204" s="199"/>
      <c r="I204" s="240"/>
      <c r="J204" s="240"/>
      <c r="K204" s="240"/>
      <c r="L204" s="240"/>
      <c r="M204" s="240"/>
      <c r="N204" s="240"/>
      <c r="O204" s="240"/>
      <c r="P204" s="240"/>
      <c r="Q204" s="240"/>
      <c r="R204" s="240"/>
      <c r="S204" s="240"/>
      <c r="T204" s="240"/>
      <c r="U204" s="240"/>
      <c r="V204" s="240"/>
      <c r="W204" s="240"/>
      <c r="X204" s="240"/>
      <c r="Y204" s="240"/>
      <c r="Z204" s="240"/>
      <c r="AA204" s="240"/>
      <c r="AB204" s="240"/>
      <c r="AC204" s="240"/>
      <c r="AD204" s="240"/>
      <c r="AE204" s="240"/>
      <c r="AF204" s="199"/>
      <c r="AG204" s="240"/>
      <c r="AH204" s="196"/>
      <c r="AI204" s="199"/>
      <c r="AJ204" s="199"/>
      <c r="AK204" s="241"/>
      <c r="AL204" s="241"/>
      <c r="AM204" s="241"/>
      <c r="AN204" s="199"/>
      <c r="AO204" s="199"/>
      <c r="AP204" s="241"/>
      <c r="AQ204" s="199"/>
      <c r="AR204" s="199"/>
      <c r="AS204" s="199"/>
      <c r="AT204" s="199"/>
      <c r="AU204" s="199"/>
      <c r="AV204" s="199"/>
      <c r="AW204" s="199"/>
      <c r="AX204" s="200"/>
      <c r="AY204" s="199"/>
      <c r="AZ204" s="199"/>
    </row>
    <row r="205" spans="1:52" ht="9.75" customHeight="1">
      <c r="A205" s="199"/>
      <c r="B205" s="199"/>
      <c r="C205" s="199"/>
      <c r="D205" s="199"/>
      <c r="E205" s="199"/>
      <c r="F205" s="239"/>
      <c r="G205" s="199"/>
      <c r="H205" s="199"/>
      <c r="I205" s="240"/>
      <c r="J205" s="240"/>
      <c r="K205" s="240"/>
      <c r="L205" s="240"/>
      <c r="M205" s="240"/>
      <c r="N205" s="240"/>
      <c r="O205" s="240"/>
      <c r="P205" s="240"/>
      <c r="Q205" s="240"/>
      <c r="R205" s="240"/>
      <c r="S205" s="240"/>
      <c r="T205" s="240"/>
      <c r="U205" s="240"/>
      <c r="V205" s="240"/>
      <c r="W205" s="240"/>
      <c r="X205" s="240"/>
      <c r="Y205" s="240"/>
      <c r="Z205" s="240"/>
      <c r="AA205" s="240"/>
      <c r="AB205" s="240"/>
      <c r="AC205" s="240"/>
      <c r="AD205" s="240"/>
      <c r="AE205" s="240"/>
      <c r="AF205" s="199"/>
      <c r="AG205" s="240"/>
      <c r="AH205" s="196"/>
      <c r="AI205" s="199"/>
      <c r="AJ205" s="199"/>
      <c r="AK205" s="241"/>
      <c r="AL205" s="241"/>
      <c r="AM205" s="241"/>
      <c r="AN205" s="199"/>
      <c r="AO205" s="199"/>
      <c r="AP205" s="241"/>
      <c r="AQ205" s="199"/>
      <c r="AR205" s="199"/>
      <c r="AS205" s="199"/>
      <c r="AT205" s="199"/>
      <c r="AU205" s="199"/>
      <c r="AV205" s="199"/>
      <c r="AW205" s="199"/>
      <c r="AX205" s="200"/>
      <c r="AY205" s="199"/>
      <c r="AZ205" s="199"/>
    </row>
    <row r="206" spans="1:52" ht="9.75" customHeight="1">
      <c r="A206" s="199"/>
      <c r="B206" s="199"/>
      <c r="C206" s="199"/>
      <c r="D206" s="199"/>
      <c r="E206" s="199"/>
      <c r="F206" s="239"/>
      <c r="G206" s="199"/>
      <c r="H206" s="199"/>
      <c r="I206" s="240"/>
      <c r="J206" s="240"/>
      <c r="K206" s="240"/>
      <c r="L206" s="240"/>
      <c r="M206" s="240"/>
      <c r="N206" s="240"/>
      <c r="O206" s="240"/>
      <c r="P206" s="240"/>
      <c r="Q206" s="240"/>
      <c r="R206" s="240"/>
      <c r="S206" s="240"/>
      <c r="T206" s="240"/>
      <c r="U206" s="240"/>
      <c r="V206" s="240"/>
      <c r="W206" s="240"/>
      <c r="X206" s="240"/>
      <c r="Y206" s="240"/>
      <c r="Z206" s="240"/>
      <c r="AA206" s="240"/>
      <c r="AB206" s="240"/>
      <c r="AC206" s="240"/>
      <c r="AD206" s="240"/>
      <c r="AE206" s="240"/>
      <c r="AF206" s="199"/>
      <c r="AG206" s="240"/>
      <c r="AH206" s="196"/>
      <c r="AI206" s="199"/>
      <c r="AJ206" s="199"/>
      <c r="AK206" s="241"/>
      <c r="AL206" s="241"/>
      <c r="AM206" s="241"/>
      <c r="AN206" s="199"/>
      <c r="AO206" s="199"/>
      <c r="AP206" s="241"/>
      <c r="AQ206" s="199"/>
      <c r="AR206" s="199"/>
      <c r="AS206" s="199"/>
      <c r="AT206" s="199"/>
      <c r="AU206" s="199"/>
      <c r="AV206" s="199"/>
      <c r="AW206" s="199"/>
      <c r="AX206" s="200"/>
      <c r="AY206" s="199"/>
      <c r="AZ206" s="199"/>
    </row>
    <row r="207" spans="1:52" ht="9.75" customHeight="1">
      <c r="A207" s="199"/>
      <c r="B207" s="199"/>
      <c r="C207" s="199"/>
      <c r="D207" s="199"/>
      <c r="E207" s="199"/>
      <c r="F207" s="239"/>
      <c r="G207" s="199"/>
      <c r="H207" s="199"/>
      <c r="I207" s="240"/>
      <c r="J207" s="240"/>
      <c r="K207" s="240"/>
      <c r="L207" s="240"/>
      <c r="M207" s="240"/>
      <c r="N207" s="240"/>
      <c r="O207" s="240"/>
      <c r="P207" s="240"/>
      <c r="Q207" s="240"/>
      <c r="R207" s="240"/>
      <c r="S207" s="240"/>
      <c r="T207" s="240"/>
      <c r="U207" s="240"/>
      <c r="V207" s="240"/>
      <c r="W207" s="240"/>
      <c r="X207" s="240"/>
      <c r="Y207" s="240"/>
      <c r="Z207" s="240"/>
      <c r="AA207" s="240"/>
      <c r="AB207" s="240"/>
      <c r="AC207" s="240"/>
      <c r="AD207" s="240"/>
      <c r="AE207" s="240"/>
      <c r="AF207" s="199"/>
      <c r="AG207" s="240"/>
      <c r="AH207" s="196"/>
      <c r="AI207" s="199"/>
      <c r="AJ207" s="199"/>
      <c r="AK207" s="241"/>
      <c r="AL207" s="241"/>
      <c r="AM207" s="241"/>
      <c r="AN207" s="199"/>
      <c r="AO207" s="199"/>
      <c r="AP207" s="241"/>
      <c r="AQ207" s="199"/>
      <c r="AR207" s="199"/>
      <c r="AS207" s="199"/>
      <c r="AT207" s="199"/>
      <c r="AU207" s="199"/>
      <c r="AV207" s="199"/>
      <c r="AW207" s="199"/>
      <c r="AX207" s="200"/>
      <c r="AY207" s="199"/>
      <c r="AZ207" s="199"/>
    </row>
    <row r="208" spans="1:52" ht="9.75" customHeight="1">
      <c r="A208" s="199"/>
      <c r="B208" s="199"/>
      <c r="C208" s="199"/>
      <c r="D208" s="199"/>
      <c r="E208" s="199"/>
      <c r="F208" s="239"/>
      <c r="G208" s="199"/>
      <c r="H208" s="199"/>
      <c r="I208" s="240"/>
      <c r="J208" s="240"/>
      <c r="K208" s="240"/>
      <c r="L208" s="240"/>
      <c r="M208" s="240"/>
      <c r="N208" s="240"/>
      <c r="O208" s="240"/>
      <c r="P208" s="240"/>
      <c r="Q208" s="240"/>
      <c r="R208" s="240"/>
      <c r="S208" s="240"/>
      <c r="T208" s="240"/>
      <c r="U208" s="240"/>
      <c r="V208" s="240"/>
      <c r="W208" s="240"/>
      <c r="X208" s="240"/>
      <c r="Y208" s="240"/>
      <c r="Z208" s="240"/>
      <c r="AA208" s="240"/>
      <c r="AB208" s="240"/>
      <c r="AC208" s="240"/>
      <c r="AD208" s="240"/>
      <c r="AE208" s="240"/>
      <c r="AF208" s="199"/>
      <c r="AG208" s="240"/>
      <c r="AH208" s="196"/>
      <c r="AI208" s="199"/>
      <c r="AJ208" s="199"/>
      <c r="AK208" s="241"/>
      <c r="AL208" s="241"/>
      <c r="AM208" s="241"/>
      <c r="AN208" s="199"/>
      <c r="AO208" s="199"/>
      <c r="AP208" s="241"/>
      <c r="AQ208" s="199"/>
      <c r="AR208" s="199"/>
      <c r="AS208" s="199"/>
      <c r="AT208" s="199"/>
      <c r="AU208" s="199"/>
      <c r="AV208" s="199"/>
      <c r="AW208" s="199"/>
      <c r="AX208" s="200"/>
      <c r="AY208" s="199"/>
      <c r="AZ208" s="199"/>
    </row>
    <row r="209" spans="1:52" ht="9.75" customHeight="1">
      <c r="A209" s="199"/>
      <c r="B209" s="199"/>
      <c r="C209" s="199"/>
      <c r="D209" s="199"/>
      <c r="E209" s="199"/>
      <c r="F209" s="239"/>
      <c r="G209" s="199"/>
      <c r="H209" s="199"/>
      <c r="I209" s="240"/>
      <c r="J209" s="240"/>
      <c r="K209" s="240"/>
      <c r="L209" s="240"/>
      <c r="M209" s="240"/>
      <c r="N209" s="240"/>
      <c r="O209" s="240"/>
      <c r="P209" s="240"/>
      <c r="Q209" s="240"/>
      <c r="R209" s="240"/>
      <c r="S209" s="240"/>
      <c r="T209" s="240"/>
      <c r="U209" s="240"/>
      <c r="V209" s="240"/>
      <c r="W209" s="240"/>
      <c r="X209" s="240"/>
      <c r="Y209" s="240"/>
      <c r="Z209" s="240"/>
      <c r="AA209" s="240"/>
      <c r="AB209" s="240"/>
      <c r="AC209" s="240"/>
      <c r="AD209" s="240"/>
      <c r="AE209" s="240"/>
      <c r="AF209" s="199"/>
      <c r="AG209" s="240"/>
      <c r="AH209" s="196"/>
      <c r="AI209" s="199"/>
      <c r="AJ209" s="199"/>
      <c r="AK209" s="241"/>
      <c r="AL209" s="241"/>
      <c r="AM209" s="241"/>
      <c r="AN209" s="199"/>
      <c r="AO209" s="199"/>
      <c r="AP209" s="241"/>
      <c r="AQ209" s="199"/>
      <c r="AR209" s="199"/>
      <c r="AS209" s="199"/>
      <c r="AT209" s="199"/>
      <c r="AU209" s="199"/>
      <c r="AV209" s="199"/>
      <c r="AW209" s="199"/>
      <c r="AX209" s="200"/>
      <c r="AY209" s="199"/>
      <c r="AZ209" s="199"/>
    </row>
    <row r="210" spans="1:52" ht="9.75" customHeight="1">
      <c r="A210" s="199"/>
      <c r="B210" s="199"/>
      <c r="C210" s="199"/>
      <c r="D210" s="199"/>
      <c r="E210" s="199"/>
      <c r="F210" s="239"/>
      <c r="G210" s="199"/>
      <c r="H210" s="199"/>
      <c r="I210" s="240"/>
      <c r="J210" s="240"/>
      <c r="K210" s="240"/>
      <c r="L210" s="240"/>
      <c r="M210" s="240"/>
      <c r="N210" s="240"/>
      <c r="O210" s="240"/>
      <c r="P210" s="240"/>
      <c r="Q210" s="240"/>
      <c r="R210" s="240"/>
      <c r="S210" s="240"/>
      <c r="T210" s="240"/>
      <c r="U210" s="240"/>
      <c r="V210" s="240"/>
      <c r="W210" s="240"/>
      <c r="X210" s="240"/>
      <c r="Y210" s="240"/>
      <c r="Z210" s="240"/>
      <c r="AA210" s="240"/>
      <c r="AB210" s="240"/>
      <c r="AC210" s="240"/>
      <c r="AD210" s="240"/>
      <c r="AE210" s="240"/>
      <c r="AF210" s="199"/>
      <c r="AG210" s="240"/>
      <c r="AH210" s="196"/>
      <c r="AI210" s="199"/>
      <c r="AJ210" s="199"/>
      <c r="AK210" s="241"/>
      <c r="AL210" s="241"/>
      <c r="AM210" s="241"/>
      <c r="AN210" s="199"/>
      <c r="AO210" s="199"/>
      <c r="AP210" s="241"/>
      <c r="AQ210" s="199"/>
      <c r="AR210" s="199"/>
      <c r="AS210" s="199"/>
      <c r="AT210" s="199"/>
      <c r="AU210" s="199"/>
      <c r="AV210" s="199"/>
      <c r="AW210" s="199"/>
      <c r="AX210" s="200"/>
      <c r="AY210" s="199"/>
      <c r="AZ210" s="199"/>
    </row>
    <row r="211" spans="1:52" ht="9.75" customHeight="1">
      <c r="A211" s="199"/>
      <c r="B211" s="199"/>
      <c r="C211" s="199"/>
      <c r="D211" s="199"/>
      <c r="E211" s="199"/>
      <c r="F211" s="239"/>
      <c r="G211" s="199"/>
      <c r="H211" s="199"/>
      <c r="I211" s="240"/>
      <c r="J211" s="240"/>
      <c r="K211" s="240"/>
      <c r="L211" s="240"/>
      <c r="M211" s="240"/>
      <c r="N211" s="240"/>
      <c r="O211" s="240"/>
      <c r="P211" s="240"/>
      <c r="Q211" s="240"/>
      <c r="R211" s="240"/>
      <c r="S211" s="240"/>
      <c r="T211" s="240"/>
      <c r="U211" s="240"/>
      <c r="V211" s="240"/>
      <c r="W211" s="240"/>
      <c r="X211" s="240"/>
      <c r="Y211" s="240"/>
      <c r="Z211" s="240"/>
      <c r="AA211" s="240"/>
      <c r="AB211" s="240"/>
      <c r="AC211" s="240"/>
      <c r="AD211" s="240"/>
      <c r="AE211" s="240"/>
      <c r="AF211" s="199"/>
      <c r="AG211" s="240"/>
      <c r="AH211" s="196"/>
      <c r="AI211" s="199"/>
      <c r="AJ211" s="199"/>
      <c r="AK211" s="241"/>
      <c r="AL211" s="241"/>
      <c r="AM211" s="241"/>
      <c r="AN211" s="199"/>
      <c r="AO211" s="199"/>
      <c r="AP211" s="241"/>
      <c r="AQ211" s="199"/>
      <c r="AR211" s="199"/>
      <c r="AS211" s="199"/>
      <c r="AT211" s="199"/>
      <c r="AU211" s="199"/>
      <c r="AV211" s="199"/>
      <c r="AW211" s="199"/>
      <c r="AX211" s="200"/>
      <c r="AY211" s="199"/>
      <c r="AZ211" s="199"/>
    </row>
    <row r="212" spans="1:52" ht="9.75" customHeight="1">
      <c r="A212" s="199"/>
      <c r="B212" s="199"/>
      <c r="C212" s="199"/>
      <c r="D212" s="199"/>
      <c r="E212" s="199"/>
      <c r="F212" s="239"/>
      <c r="G212" s="199"/>
      <c r="H212" s="199"/>
      <c r="I212" s="240"/>
      <c r="J212" s="240"/>
      <c r="K212" s="240"/>
      <c r="L212" s="240"/>
      <c r="M212" s="240"/>
      <c r="N212" s="240"/>
      <c r="O212" s="240"/>
      <c r="P212" s="240"/>
      <c r="Q212" s="240"/>
      <c r="R212" s="240"/>
      <c r="S212" s="240"/>
      <c r="T212" s="240"/>
      <c r="U212" s="240"/>
      <c r="V212" s="240"/>
      <c r="W212" s="240"/>
      <c r="X212" s="240"/>
      <c r="Y212" s="240"/>
      <c r="Z212" s="240"/>
      <c r="AA212" s="240"/>
      <c r="AB212" s="240"/>
      <c r="AC212" s="240"/>
      <c r="AD212" s="240"/>
      <c r="AE212" s="240"/>
      <c r="AF212" s="199"/>
      <c r="AG212" s="240"/>
      <c r="AH212" s="196"/>
      <c r="AI212" s="199"/>
      <c r="AJ212" s="199"/>
      <c r="AK212" s="241"/>
      <c r="AL212" s="241"/>
      <c r="AM212" s="241"/>
      <c r="AN212" s="199"/>
      <c r="AO212" s="199"/>
      <c r="AP212" s="241"/>
      <c r="AQ212" s="199"/>
      <c r="AR212" s="199"/>
      <c r="AS212" s="199"/>
      <c r="AT212" s="199"/>
      <c r="AU212" s="199"/>
      <c r="AV212" s="199"/>
      <c r="AW212" s="199"/>
      <c r="AX212" s="200"/>
      <c r="AY212" s="199"/>
      <c r="AZ212" s="199"/>
    </row>
    <row r="213" spans="1:52" ht="9.75" customHeight="1">
      <c r="A213" s="199"/>
      <c r="B213" s="199"/>
      <c r="C213" s="199"/>
      <c r="D213" s="199"/>
      <c r="E213" s="199"/>
      <c r="F213" s="239"/>
      <c r="G213" s="199"/>
      <c r="H213" s="199"/>
      <c r="I213" s="240"/>
      <c r="J213" s="240"/>
      <c r="K213" s="240"/>
      <c r="L213" s="240"/>
      <c r="M213" s="240"/>
      <c r="N213" s="240"/>
      <c r="O213" s="240"/>
      <c r="P213" s="240"/>
      <c r="Q213" s="240"/>
      <c r="R213" s="240"/>
      <c r="S213" s="240"/>
      <c r="T213" s="240"/>
      <c r="U213" s="240"/>
      <c r="V213" s="240"/>
      <c r="W213" s="240"/>
      <c r="X213" s="240"/>
      <c r="Y213" s="240"/>
      <c r="Z213" s="240"/>
      <c r="AA213" s="240"/>
      <c r="AB213" s="240"/>
      <c r="AC213" s="240"/>
      <c r="AD213" s="240"/>
      <c r="AE213" s="240"/>
      <c r="AF213" s="199"/>
      <c r="AG213" s="240"/>
      <c r="AH213" s="196"/>
      <c r="AI213" s="199"/>
      <c r="AJ213" s="199"/>
      <c r="AK213" s="241"/>
      <c r="AL213" s="241"/>
      <c r="AM213" s="241"/>
      <c r="AN213" s="199"/>
      <c r="AO213" s="199"/>
      <c r="AP213" s="241"/>
      <c r="AQ213" s="199"/>
      <c r="AR213" s="199"/>
      <c r="AS213" s="199"/>
      <c r="AT213" s="199"/>
      <c r="AU213" s="199"/>
      <c r="AV213" s="199"/>
      <c r="AW213" s="199"/>
      <c r="AX213" s="200"/>
      <c r="AY213" s="199"/>
      <c r="AZ213" s="199"/>
    </row>
    <row r="214" spans="1:52" ht="9.75" customHeight="1">
      <c r="A214" s="199"/>
      <c r="B214" s="199"/>
      <c r="C214" s="199"/>
      <c r="D214" s="199"/>
      <c r="E214" s="199"/>
      <c r="F214" s="239"/>
      <c r="G214" s="199"/>
      <c r="H214" s="199"/>
      <c r="I214" s="240"/>
      <c r="J214" s="240"/>
      <c r="K214" s="240"/>
      <c r="L214" s="240"/>
      <c r="M214" s="240"/>
      <c r="N214" s="240"/>
      <c r="O214" s="240"/>
      <c r="P214" s="240"/>
      <c r="Q214" s="240"/>
      <c r="R214" s="240"/>
      <c r="S214" s="240"/>
      <c r="T214" s="240"/>
      <c r="U214" s="240"/>
      <c r="V214" s="240"/>
      <c r="W214" s="240"/>
      <c r="X214" s="240"/>
      <c r="Y214" s="240"/>
      <c r="Z214" s="240"/>
      <c r="AA214" s="240"/>
      <c r="AB214" s="240"/>
      <c r="AC214" s="240"/>
      <c r="AD214" s="240"/>
      <c r="AE214" s="240"/>
      <c r="AF214" s="199"/>
      <c r="AG214" s="240"/>
      <c r="AH214" s="196"/>
      <c r="AI214" s="199"/>
      <c r="AJ214" s="199"/>
      <c r="AK214" s="241"/>
      <c r="AL214" s="241"/>
      <c r="AM214" s="241"/>
      <c r="AN214" s="199"/>
      <c r="AO214" s="199"/>
      <c r="AP214" s="241"/>
      <c r="AQ214" s="199"/>
      <c r="AR214" s="199"/>
      <c r="AS214" s="199"/>
      <c r="AT214" s="199"/>
      <c r="AU214" s="199"/>
      <c r="AV214" s="199"/>
      <c r="AW214" s="199"/>
      <c r="AX214" s="200"/>
      <c r="AY214" s="199"/>
      <c r="AZ214" s="199"/>
    </row>
    <row r="215" spans="1:52" ht="9.75" customHeight="1">
      <c r="A215" s="199"/>
      <c r="B215" s="199"/>
      <c r="C215" s="199"/>
      <c r="D215" s="199"/>
      <c r="E215" s="199"/>
      <c r="F215" s="239"/>
      <c r="G215" s="199"/>
      <c r="H215" s="199"/>
      <c r="I215" s="240"/>
      <c r="J215" s="240"/>
      <c r="K215" s="240"/>
      <c r="L215" s="240"/>
      <c r="M215" s="240"/>
      <c r="N215" s="240"/>
      <c r="O215" s="240"/>
      <c r="P215" s="240"/>
      <c r="Q215" s="240"/>
      <c r="R215" s="240"/>
      <c r="S215" s="240"/>
      <c r="T215" s="240"/>
      <c r="U215" s="240"/>
      <c r="V215" s="240"/>
      <c r="W215" s="240"/>
      <c r="X215" s="240"/>
      <c r="Y215" s="240"/>
      <c r="Z215" s="240"/>
      <c r="AA215" s="240"/>
      <c r="AB215" s="240"/>
      <c r="AC215" s="240"/>
      <c r="AD215" s="240"/>
      <c r="AE215" s="240"/>
      <c r="AF215" s="199"/>
      <c r="AG215" s="240"/>
      <c r="AH215" s="196"/>
      <c r="AI215" s="199"/>
      <c r="AJ215" s="199"/>
      <c r="AK215" s="241"/>
      <c r="AL215" s="241"/>
      <c r="AM215" s="241"/>
      <c r="AN215" s="199"/>
      <c r="AO215" s="199"/>
      <c r="AP215" s="241"/>
      <c r="AQ215" s="199"/>
      <c r="AR215" s="199"/>
      <c r="AS215" s="199"/>
      <c r="AT215" s="199"/>
      <c r="AU215" s="199"/>
      <c r="AV215" s="199"/>
      <c r="AW215" s="199"/>
      <c r="AX215" s="200"/>
      <c r="AY215" s="199"/>
      <c r="AZ215" s="199"/>
    </row>
    <row r="216" spans="1:52" ht="9.75" customHeight="1">
      <c r="A216" s="199"/>
      <c r="B216" s="199"/>
      <c r="C216" s="199"/>
      <c r="D216" s="199"/>
      <c r="E216" s="199"/>
      <c r="F216" s="239"/>
      <c r="G216" s="199"/>
      <c r="H216" s="199"/>
      <c r="I216" s="240"/>
      <c r="J216" s="240"/>
      <c r="K216" s="240"/>
      <c r="L216" s="240"/>
      <c r="M216" s="240"/>
      <c r="N216" s="240"/>
      <c r="O216" s="240"/>
      <c r="P216" s="240"/>
      <c r="Q216" s="240"/>
      <c r="R216" s="240"/>
      <c r="S216" s="240"/>
      <c r="T216" s="240"/>
      <c r="U216" s="240"/>
      <c r="V216" s="240"/>
      <c r="W216" s="240"/>
      <c r="X216" s="240"/>
      <c r="Y216" s="240"/>
      <c r="Z216" s="240"/>
      <c r="AA216" s="240"/>
      <c r="AB216" s="240"/>
      <c r="AC216" s="240"/>
      <c r="AD216" s="240"/>
      <c r="AE216" s="240"/>
      <c r="AF216" s="199"/>
      <c r="AG216" s="240"/>
      <c r="AH216" s="196"/>
      <c r="AI216" s="199"/>
      <c r="AJ216" s="199"/>
      <c r="AK216" s="241"/>
      <c r="AL216" s="241"/>
      <c r="AM216" s="241"/>
      <c r="AN216" s="199"/>
      <c r="AO216" s="199"/>
      <c r="AP216" s="241"/>
      <c r="AQ216" s="199"/>
      <c r="AR216" s="199"/>
      <c r="AS216" s="199"/>
      <c r="AT216" s="199"/>
      <c r="AU216" s="199"/>
      <c r="AV216" s="199"/>
      <c r="AW216" s="199"/>
      <c r="AX216" s="200"/>
      <c r="AY216" s="199"/>
      <c r="AZ216" s="199"/>
    </row>
    <row r="217" spans="1:52" ht="9.75" customHeight="1">
      <c r="A217" s="199"/>
      <c r="B217" s="199"/>
      <c r="C217" s="199"/>
      <c r="D217" s="199"/>
      <c r="E217" s="199"/>
      <c r="F217" s="239"/>
      <c r="G217" s="199"/>
      <c r="H217" s="199"/>
      <c r="I217" s="240"/>
      <c r="J217" s="240"/>
      <c r="K217" s="240"/>
      <c r="L217" s="240"/>
      <c r="M217" s="240"/>
      <c r="N217" s="240"/>
      <c r="O217" s="240"/>
      <c r="P217" s="240"/>
      <c r="Q217" s="240"/>
      <c r="R217" s="240"/>
      <c r="S217" s="240"/>
      <c r="T217" s="240"/>
      <c r="U217" s="240"/>
      <c r="V217" s="240"/>
      <c r="W217" s="240"/>
      <c r="X217" s="240"/>
      <c r="Y217" s="240"/>
      <c r="Z217" s="240"/>
      <c r="AA217" s="240"/>
      <c r="AB217" s="240"/>
      <c r="AC217" s="240"/>
      <c r="AD217" s="240"/>
      <c r="AE217" s="240"/>
      <c r="AF217" s="199"/>
      <c r="AG217" s="240"/>
      <c r="AH217" s="196"/>
      <c r="AI217" s="199"/>
      <c r="AJ217" s="199"/>
      <c r="AK217" s="241"/>
      <c r="AL217" s="241"/>
      <c r="AM217" s="241"/>
      <c r="AN217" s="199"/>
      <c r="AO217" s="199"/>
      <c r="AP217" s="241"/>
      <c r="AQ217" s="199"/>
      <c r="AR217" s="199"/>
      <c r="AS217" s="199"/>
      <c r="AT217" s="199"/>
      <c r="AU217" s="199"/>
      <c r="AV217" s="199"/>
      <c r="AW217" s="199"/>
      <c r="AX217" s="200"/>
      <c r="AY217" s="199"/>
      <c r="AZ217" s="199"/>
    </row>
    <row r="218" spans="1:52" ht="9.75" customHeight="1">
      <c r="A218" s="199"/>
      <c r="B218" s="199"/>
      <c r="C218" s="199"/>
      <c r="D218" s="199"/>
      <c r="E218" s="199"/>
      <c r="F218" s="239"/>
      <c r="G218" s="199"/>
      <c r="H218" s="199"/>
      <c r="I218" s="240"/>
      <c r="J218" s="240"/>
      <c r="K218" s="240"/>
      <c r="L218" s="240"/>
      <c r="M218" s="240"/>
      <c r="N218" s="240"/>
      <c r="O218" s="240"/>
      <c r="P218" s="240"/>
      <c r="Q218" s="240"/>
      <c r="R218" s="240"/>
      <c r="S218" s="240"/>
      <c r="T218" s="240"/>
      <c r="U218" s="240"/>
      <c r="V218" s="240"/>
      <c r="W218" s="240"/>
      <c r="X218" s="240"/>
      <c r="Y218" s="240"/>
      <c r="Z218" s="240"/>
      <c r="AA218" s="240"/>
      <c r="AB218" s="240"/>
      <c r="AC218" s="240"/>
      <c r="AD218" s="240"/>
      <c r="AE218" s="240"/>
      <c r="AF218" s="199"/>
      <c r="AG218" s="240"/>
      <c r="AH218" s="196"/>
      <c r="AI218" s="199"/>
      <c r="AJ218" s="199"/>
      <c r="AK218" s="241"/>
      <c r="AL218" s="241"/>
      <c r="AM218" s="241"/>
      <c r="AN218" s="199"/>
      <c r="AO218" s="199"/>
      <c r="AP218" s="241"/>
      <c r="AQ218" s="199"/>
      <c r="AR218" s="199"/>
      <c r="AS218" s="199"/>
      <c r="AT218" s="199"/>
      <c r="AU218" s="199"/>
      <c r="AV218" s="199"/>
      <c r="AW218" s="199"/>
      <c r="AX218" s="200"/>
      <c r="AY218" s="199"/>
      <c r="AZ218" s="199"/>
    </row>
    <row r="219" spans="1:52" ht="9.75" customHeight="1">
      <c r="A219" s="199"/>
      <c r="B219" s="199"/>
      <c r="C219" s="199"/>
      <c r="D219" s="199"/>
      <c r="E219" s="199"/>
      <c r="F219" s="239"/>
      <c r="G219" s="199"/>
      <c r="H219" s="199"/>
      <c r="I219" s="240"/>
      <c r="J219" s="240"/>
      <c r="K219" s="240"/>
      <c r="L219" s="240"/>
      <c r="M219" s="240"/>
      <c r="N219" s="240"/>
      <c r="O219" s="240"/>
      <c r="P219" s="240"/>
      <c r="Q219" s="240"/>
      <c r="R219" s="240"/>
      <c r="S219" s="240"/>
      <c r="T219" s="240"/>
      <c r="U219" s="240"/>
      <c r="V219" s="240"/>
      <c r="W219" s="240"/>
      <c r="X219" s="240"/>
      <c r="Y219" s="240"/>
      <c r="Z219" s="240"/>
      <c r="AA219" s="240"/>
      <c r="AB219" s="240"/>
      <c r="AC219" s="240"/>
      <c r="AD219" s="240"/>
      <c r="AE219" s="240"/>
      <c r="AF219" s="199"/>
      <c r="AG219" s="240"/>
      <c r="AH219" s="196"/>
      <c r="AI219" s="199"/>
      <c r="AJ219" s="199"/>
      <c r="AK219" s="241"/>
      <c r="AL219" s="241"/>
      <c r="AM219" s="241"/>
      <c r="AN219" s="199"/>
      <c r="AO219" s="199"/>
      <c r="AP219" s="241"/>
      <c r="AQ219" s="199"/>
      <c r="AR219" s="199"/>
      <c r="AS219" s="199"/>
      <c r="AT219" s="199"/>
      <c r="AU219" s="199"/>
      <c r="AV219" s="199"/>
      <c r="AW219" s="199"/>
      <c r="AX219" s="200"/>
      <c r="AY219" s="199"/>
      <c r="AZ219" s="199"/>
    </row>
    <row r="220" spans="1:52" ht="9.75" customHeight="1">
      <c r="A220" s="199"/>
      <c r="B220" s="199"/>
      <c r="C220" s="199"/>
      <c r="D220" s="199"/>
      <c r="E220" s="199"/>
      <c r="F220" s="239"/>
      <c r="G220" s="199"/>
      <c r="H220" s="199"/>
      <c r="I220" s="240"/>
      <c r="J220" s="240"/>
      <c r="K220" s="240"/>
      <c r="L220" s="240"/>
      <c r="M220" s="240"/>
      <c r="N220" s="240"/>
      <c r="O220" s="240"/>
      <c r="P220" s="240"/>
      <c r="Q220" s="240"/>
      <c r="R220" s="240"/>
      <c r="S220" s="240"/>
      <c r="T220" s="240"/>
      <c r="U220" s="240"/>
      <c r="V220" s="240"/>
      <c r="W220" s="240"/>
      <c r="X220" s="240"/>
      <c r="Y220" s="240"/>
      <c r="Z220" s="240"/>
      <c r="AA220" s="240"/>
      <c r="AB220" s="240"/>
      <c r="AC220" s="240"/>
      <c r="AD220" s="240"/>
      <c r="AE220" s="240"/>
      <c r="AF220" s="199"/>
      <c r="AG220" s="240"/>
      <c r="AH220" s="196"/>
      <c r="AI220" s="199"/>
      <c r="AJ220" s="199"/>
      <c r="AK220" s="241"/>
      <c r="AL220" s="241"/>
      <c r="AM220" s="241"/>
      <c r="AN220" s="199"/>
      <c r="AO220" s="199"/>
      <c r="AP220" s="241"/>
      <c r="AQ220" s="199"/>
      <c r="AR220" s="199"/>
      <c r="AS220" s="199"/>
      <c r="AT220" s="199"/>
      <c r="AU220" s="199"/>
      <c r="AV220" s="199"/>
      <c r="AW220" s="199"/>
      <c r="AX220" s="200"/>
      <c r="AY220" s="199"/>
      <c r="AZ220" s="199"/>
    </row>
    <row r="221" spans="1:52" ht="9.75" customHeight="1">
      <c r="A221" s="199"/>
      <c r="B221" s="199"/>
      <c r="C221" s="199"/>
      <c r="D221" s="199"/>
      <c r="E221" s="199"/>
      <c r="F221" s="239"/>
      <c r="G221" s="199"/>
      <c r="H221" s="199"/>
      <c r="I221" s="240"/>
      <c r="J221" s="240"/>
      <c r="K221" s="240"/>
      <c r="L221" s="240"/>
      <c r="M221" s="240"/>
      <c r="N221" s="240"/>
      <c r="O221" s="240"/>
      <c r="P221" s="240"/>
      <c r="Q221" s="240"/>
      <c r="R221" s="240"/>
      <c r="S221" s="240"/>
      <c r="T221" s="240"/>
      <c r="U221" s="240"/>
      <c r="V221" s="240"/>
      <c r="W221" s="240"/>
      <c r="X221" s="240"/>
      <c r="Y221" s="240"/>
      <c r="Z221" s="240"/>
      <c r="AA221" s="240"/>
      <c r="AB221" s="240"/>
      <c r="AC221" s="240"/>
      <c r="AD221" s="240"/>
      <c r="AE221" s="240"/>
      <c r="AF221" s="199"/>
      <c r="AG221" s="240"/>
      <c r="AH221" s="196"/>
      <c r="AI221" s="199"/>
      <c r="AJ221" s="199"/>
      <c r="AK221" s="241"/>
      <c r="AL221" s="241"/>
      <c r="AM221" s="241"/>
      <c r="AN221" s="199"/>
      <c r="AO221" s="199"/>
      <c r="AP221" s="241"/>
      <c r="AQ221" s="199"/>
      <c r="AR221" s="199"/>
      <c r="AS221" s="199"/>
      <c r="AT221" s="199"/>
      <c r="AU221" s="199"/>
      <c r="AV221" s="199"/>
      <c r="AW221" s="199"/>
      <c r="AX221" s="200"/>
      <c r="AY221" s="199"/>
      <c r="AZ221" s="199"/>
    </row>
    <row r="222" spans="1:52" ht="9.75" customHeight="1">
      <c r="A222" s="199"/>
      <c r="B222" s="199"/>
      <c r="C222" s="199"/>
      <c r="D222" s="199"/>
      <c r="E222" s="199"/>
      <c r="F222" s="239"/>
      <c r="G222" s="199"/>
      <c r="H222" s="199"/>
      <c r="I222" s="240"/>
      <c r="J222" s="240"/>
      <c r="K222" s="240"/>
      <c r="L222" s="240"/>
      <c r="M222" s="240"/>
      <c r="N222" s="240"/>
      <c r="O222" s="240"/>
      <c r="P222" s="240"/>
      <c r="Q222" s="240"/>
      <c r="R222" s="240"/>
      <c r="S222" s="240"/>
      <c r="T222" s="240"/>
      <c r="U222" s="240"/>
      <c r="V222" s="240"/>
      <c r="W222" s="240"/>
      <c r="X222" s="240"/>
      <c r="Y222" s="240"/>
      <c r="Z222" s="240"/>
      <c r="AA222" s="240"/>
      <c r="AB222" s="240"/>
      <c r="AC222" s="240"/>
      <c r="AD222" s="240"/>
      <c r="AE222" s="240"/>
      <c r="AF222" s="199"/>
      <c r="AG222" s="240"/>
      <c r="AH222" s="196"/>
      <c r="AI222" s="199"/>
      <c r="AJ222" s="199"/>
      <c r="AK222" s="241"/>
      <c r="AL222" s="241"/>
      <c r="AM222" s="241"/>
      <c r="AN222" s="199"/>
      <c r="AO222" s="199"/>
      <c r="AP222" s="241"/>
      <c r="AQ222" s="199"/>
      <c r="AR222" s="199"/>
      <c r="AS222" s="199"/>
      <c r="AT222" s="199"/>
      <c r="AU222" s="199"/>
      <c r="AV222" s="199"/>
      <c r="AW222" s="199"/>
      <c r="AX222" s="200"/>
      <c r="AY222" s="199"/>
      <c r="AZ222" s="199"/>
    </row>
    <row r="223" spans="1:52" ht="9.75" customHeight="1">
      <c r="A223" s="199"/>
      <c r="B223" s="199"/>
      <c r="C223" s="199"/>
      <c r="D223" s="199"/>
      <c r="E223" s="199"/>
      <c r="F223" s="239"/>
      <c r="G223" s="199"/>
      <c r="H223" s="199"/>
      <c r="I223" s="240"/>
      <c r="J223" s="240"/>
      <c r="K223" s="240"/>
      <c r="L223" s="240"/>
      <c r="M223" s="240"/>
      <c r="N223" s="240"/>
      <c r="O223" s="240"/>
      <c r="P223" s="240"/>
      <c r="Q223" s="240"/>
      <c r="R223" s="240"/>
      <c r="S223" s="240"/>
      <c r="T223" s="240"/>
      <c r="U223" s="240"/>
      <c r="V223" s="240"/>
      <c r="W223" s="240"/>
      <c r="X223" s="240"/>
      <c r="Y223" s="240"/>
      <c r="Z223" s="240"/>
      <c r="AA223" s="240"/>
      <c r="AB223" s="240"/>
      <c r="AC223" s="240"/>
      <c r="AD223" s="240"/>
      <c r="AE223" s="240"/>
      <c r="AF223" s="199"/>
      <c r="AG223" s="240"/>
      <c r="AH223" s="196"/>
      <c r="AI223" s="199"/>
      <c r="AJ223" s="199"/>
      <c r="AK223" s="241"/>
      <c r="AL223" s="241"/>
      <c r="AM223" s="241"/>
      <c r="AN223" s="199"/>
      <c r="AO223" s="199"/>
      <c r="AP223" s="241"/>
      <c r="AQ223" s="199"/>
      <c r="AR223" s="199"/>
      <c r="AS223" s="199"/>
      <c r="AT223" s="199"/>
      <c r="AU223" s="199"/>
      <c r="AV223" s="199"/>
      <c r="AW223" s="199"/>
      <c r="AX223" s="200"/>
      <c r="AY223" s="199"/>
      <c r="AZ223" s="199"/>
    </row>
    <row r="224" spans="1:52" ht="9.75" customHeight="1">
      <c r="A224" s="199"/>
      <c r="B224" s="199"/>
      <c r="C224" s="199"/>
      <c r="D224" s="199"/>
      <c r="E224" s="199"/>
      <c r="F224" s="239"/>
      <c r="G224" s="199"/>
      <c r="H224" s="199"/>
      <c r="I224" s="240"/>
      <c r="J224" s="240"/>
      <c r="K224" s="240"/>
      <c r="L224" s="240"/>
      <c r="M224" s="240"/>
      <c r="N224" s="240"/>
      <c r="O224" s="240"/>
      <c r="P224" s="240"/>
      <c r="Q224" s="240"/>
      <c r="R224" s="240"/>
      <c r="S224" s="240"/>
      <c r="T224" s="240"/>
      <c r="U224" s="240"/>
      <c r="V224" s="240"/>
      <c r="W224" s="240"/>
      <c r="X224" s="240"/>
      <c r="Y224" s="240"/>
      <c r="Z224" s="240"/>
      <c r="AA224" s="240"/>
      <c r="AB224" s="240"/>
      <c r="AC224" s="240"/>
      <c r="AD224" s="240"/>
      <c r="AE224" s="240"/>
      <c r="AF224" s="199"/>
      <c r="AG224" s="240"/>
      <c r="AH224" s="196"/>
      <c r="AI224" s="199"/>
      <c r="AJ224" s="199"/>
      <c r="AK224" s="241"/>
      <c r="AL224" s="241"/>
      <c r="AM224" s="241"/>
      <c r="AN224" s="199"/>
      <c r="AO224" s="199"/>
      <c r="AP224" s="241"/>
      <c r="AQ224" s="199"/>
      <c r="AR224" s="199"/>
      <c r="AS224" s="199"/>
      <c r="AT224" s="199"/>
      <c r="AU224" s="199"/>
      <c r="AV224" s="199"/>
      <c r="AW224" s="199"/>
      <c r="AX224" s="200"/>
      <c r="AY224" s="199"/>
      <c r="AZ224" s="199"/>
    </row>
    <row r="225" spans="1:52" ht="9.75" customHeight="1">
      <c r="A225" s="199"/>
      <c r="B225" s="199"/>
      <c r="C225" s="199"/>
      <c r="D225" s="199"/>
      <c r="E225" s="199"/>
      <c r="F225" s="239"/>
      <c r="G225" s="199"/>
      <c r="H225" s="199"/>
      <c r="I225" s="240"/>
      <c r="J225" s="240"/>
      <c r="K225" s="240"/>
      <c r="L225" s="240"/>
      <c r="M225" s="240"/>
      <c r="N225" s="240"/>
      <c r="O225" s="240"/>
      <c r="P225" s="240"/>
      <c r="Q225" s="240"/>
      <c r="R225" s="240"/>
      <c r="S225" s="240"/>
      <c r="T225" s="240"/>
      <c r="U225" s="240"/>
      <c r="V225" s="240"/>
      <c r="W225" s="240"/>
      <c r="X225" s="240"/>
      <c r="Y225" s="240"/>
      <c r="Z225" s="240"/>
      <c r="AA225" s="240"/>
      <c r="AB225" s="240"/>
      <c r="AC225" s="240"/>
      <c r="AD225" s="240"/>
      <c r="AE225" s="240"/>
      <c r="AF225" s="199"/>
      <c r="AG225" s="240"/>
      <c r="AH225" s="196"/>
      <c r="AI225" s="199"/>
      <c r="AJ225" s="199"/>
      <c r="AK225" s="241"/>
      <c r="AL225" s="241"/>
      <c r="AM225" s="241"/>
      <c r="AN225" s="199"/>
      <c r="AO225" s="199"/>
      <c r="AP225" s="241"/>
      <c r="AQ225" s="199"/>
      <c r="AR225" s="199"/>
      <c r="AS225" s="199"/>
      <c r="AT225" s="199"/>
      <c r="AU225" s="199"/>
      <c r="AV225" s="199"/>
      <c r="AW225" s="199"/>
      <c r="AX225" s="200"/>
      <c r="AY225" s="199"/>
      <c r="AZ225" s="199"/>
    </row>
    <row r="226" spans="1:52" ht="9.75" customHeight="1">
      <c r="A226" s="199"/>
      <c r="B226" s="199"/>
      <c r="C226" s="199"/>
      <c r="D226" s="199"/>
      <c r="E226" s="199"/>
      <c r="F226" s="239"/>
      <c r="G226" s="199"/>
      <c r="H226" s="199"/>
      <c r="I226" s="240"/>
      <c r="J226" s="240"/>
      <c r="K226" s="240"/>
      <c r="L226" s="240"/>
      <c r="M226" s="240"/>
      <c r="N226" s="240"/>
      <c r="O226" s="240"/>
      <c r="P226" s="240"/>
      <c r="Q226" s="240"/>
      <c r="R226" s="240"/>
      <c r="S226" s="240"/>
      <c r="T226" s="240"/>
      <c r="U226" s="240"/>
      <c r="V226" s="240"/>
      <c r="W226" s="240"/>
      <c r="X226" s="240"/>
      <c r="Y226" s="240"/>
      <c r="Z226" s="240"/>
      <c r="AA226" s="240"/>
      <c r="AB226" s="240"/>
      <c r="AC226" s="240"/>
      <c r="AD226" s="240"/>
      <c r="AE226" s="240"/>
      <c r="AF226" s="199"/>
      <c r="AG226" s="240"/>
      <c r="AH226" s="196"/>
      <c r="AI226" s="199"/>
      <c r="AJ226" s="199"/>
      <c r="AK226" s="241"/>
      <c r="AL226" s="241"/>
      <c r="AM226" s="241"/>
      <c r="AN226" s="199"/>
      <c r="AO226" s="199"/>
      <c r="AP226" s="241"/>
      <c r="AQ226" s="199"/>
      <c r="AR226" s="199"/>
      <c r="AS226" s="199"/>
      <c r="AT226" s="199"/>
      <c r="AU226" s="199"/>
      <c r="AV226" s="199"/>
      <c r="AW226" s="199"/>
      <c r="AX226" s="200"/>
      <c r="AY226" s="199"/>
      <c r="AZ226" s="199"/>
    </row>
    <row r="227" spans="1:52" ht="9.75" customHeight="1">
      <c r="A227" s="199"/>
      <c r="B227" s="199"/>
      <c r="C227" s="199"/>
      <c r="D227" s="199"/>
      <c r="E227" s="199"/>
      <c r="F227" s="239"/>
      <c r="G227" s="199"/>
      <c r="H227" s="199"/>
      <c r="I227" s="240"/>
      <c r="J227" s="240"/>
      <c r="K227" s="240"/>
      <c r="L227" s="240"/>
      <c r="M227" s="240"/>
      <c r="N227" s="240"/>
      <c r="O227" s="240"/>
      <c r="P227" s="240"/>
      <c r="Q227" s="240"/>
      <c r="R227" s="240"/>
      <c r="S227" s="240"/>
      <c r="T227" s="240"/>
      <c r="U227" s="240"/>
      <c r="V227" s="240"/>
      <c r="W227" s="240"/>
      <c r="X227" s="240"/>
      <c r="Y227" s="240"/>
      <c r="Z227" s="240"/>
      <c r="AA227" s="240"/>
      <c r="AB227" s="240"/>
      <c r="AC227" s="240"/>
      <c r="AD227" s="240"/>
      <c r="AE227" s="240"/>
      <c r="AF227" s="199"/>
      <c r="AG227" s="240"/>
      <c r="AH227" s="196"/>
      <c r="AI227" s="199"/>
      <c r="AJ227" s="199"/>
      <c r="AK227" s="241"/>
      <c r="AL227" s="241"/>
      <c r="AM227" s="241"/>
      <c r="AN227" s="199"/>
      <c r="AO227" s="199"/>
      <c r="AP227" s="241"/>
      <c r="AQ227" s="199"/>
      <c r="AR227" s="199"/>
      <c r="AS227" s="199"/>
      <c r="AT227" s="199"/>
      <c r="AU227" s="199"/>
      <c r="AV227" s="199"/>
      <c r="AW227" s="199"/>
      <c r="AX227" s="200"/>
      <c r="AY227" s="199"/>
      <c r="AZ227" s="199"/>
    </row>
    <row r="228" spans="1:52" ht="9.75" customHeight="1">
      <c r="A228" s="199"/>
      <c r="B228" s="199"/>
      <c r="C228" s="199"/>
      <c r="D228" s="199"/>
      <c r="E228" s="199"/>
      <c r="F228" s="239"/>
      <c r="G228" s="199"/>
      <c r="H228" s="199"/>
      <c r="I228" s="240"/>
      <c r="J228" s="240"/>
      <c r="K228" s="240"/>
      <c r="L228" s="240"/>
      <c r="M228" s="240"/>
      <c r="N228" s="240"/>
      <c r="O228" s="240"/>
      <c r="P228" s="240"/>
      <c r="Q228" s="240"/>
      <c r="R228" s="240"/>
      <c r="S228" s="240"/>
      <c r="T228" s="240"/>
      <c r="U228" s="240"/>
      <c r="V228" s="240"/>
      <c r="W228" s="240"/>
      <c r="X228" s="240"/>
      <c r="Y228" s="240"/>
      <c r="Z228" s="240"/>
      <c r="AA228" s="240"/>
      <c r="AB228" s="240"/>
      <c r="AC228" s="240"/>
      <c r="AD228" s="240"/>
      <c r="AE228" s="240"/>
      <c r="AF228" s="199"/>
      <c r="AG228" s="240"/>
      <c r="AH228" s="196"/>
      <c r="AI228" s="199"/>
      <c r="AJ228" s="199"/>
      <c r="AK228" s="241"/>
      <c r="AL228" s="241"/>
      <c r="AM228" s="241"/>
      <c r="AN228" s="199"/>
      <c r="AO228" s="199"/>
      <c r="AP228" s="241"/>
      <c r="AQ228" s="199"/>
      <c r="AR228" s="199"/>
      <c r="AS228" s="199"/>
      <c r="AT228" s="199"/>
      <c r="AU228" s="199"/>
      <c r="AV228" s="199"/>
      <c r="AW228" s="199"/>
      <c r="AX228" s="200"/>
      <c r="AY228" s="199"/>
      <c r="AZ228" s="199"/>
    </row>
    <row r="229" spans="1:52" ht="9.75" customHeight="1">
      <c r="A229" s="199"/>
      <c r="B229" s="199"/>
      <c r="C229" s="199"/>
      <c r="D229" s="199"/>
      <c r="E229" s="199"/>
      <c r="F229" s="239"/>
      <c r="G229" s="199"/>
      <c r="H229" s="199"/>
      <c r="I229" s="240"/>
      <c r="J229" s="240"/>
      <c r="K229" s="240"/>
      <c r="L229" s="240"/>
      <c r="M229" s="240"/>
      <c r="N229" s="240"/>
      <c r="O229" s="240"/>
      <c r="P229" s="240"/>
      <c r="Q229" s="240"/>
      <c r="R229" s="240"/>
      <c r="S229" s="240"/>
      <c r="T229" s="240"/>
      <c r="U229" s="240"/>
      <c r="V229" s="240"/>
      <c r="W229" s="240"/>
      <c r="X229" s="240"/>
      <c r="Y229" s="240"/>
      <c r="Z229" s="240"/>
      <c r="AA229" s="240"/>
      <c r="AB229" s="240"/>
      <c r="AC229" s="240"/>
      <c r="AD229" s="240"/>
      <c r="AE229" s="240"/>
      <c r="AF229" s="199"/>
      <c r="AG229" s="240"/>
      <c r="AH229" s="196"/>
      <c r="AI229" s="199"/>
      <c r="AJ229" s="199"/>
      <c r="AK229" s="241"/>
      <c r="AL229" s="241"/>
      <c r="AM229" s="241"/>
      <c r="AN229" s="199"/>
      <c r="AO229" s="199"/>
      <c r="AP229" s="241"/>
      <c r="AQ229" s="199"/>
      <c r="AR229" s="199"/>
      <c r="AS229" s="199"/>
      <c r="AT229" s="199"/>
      <c r="AU229" s="199"/>
      <c r="AV229" s="199"/>
      <c r="AW229" s="199"/>
      <c r="AX229" s="200"/>
      <c r="AY229" s="199"/>
      <c r="AZ229" s="199"/>
    </row>
    <row r="230" spans="1:52" ht="9.75" customHeight="1">
      <c r="A230" s="199"/>
      <c r="B230" s="199"/>
      <c r="C230" s="199"/>
      <c r="D230" s="199"/>
      <c r="E230" s="199"/>
      <c r="F230" s="239"/>
      <c r="G230" s="199"/>
      <c r="H230" s="199"/>
      <c r="I230" s="240"/>
      <c r="J230" s="240"/>
      <c r="K230" s="240"/>
      <c r="L230" s="240"/>
      <c r="M230" s="240"/>
      <c r="N230" s="240"/>
      <c r="O230" s="240"/>
      <c r="P230" s="240"/>
      <c r="Q230" s="240"/>
      <c r="R230" s="240"/>
      <c r="S230" s="240"/>
      <c r="T230" s="240"/>
      <c r="U230" s="240"/>
      <c r="V230" s="240"/>
      <c r="W230" s="240"/>
      <c r="X230" s="240"/>
      <c r="Y230" s="240"/>
      <c r="Z230" s="240"/>
      <c r="AA230" s="240"/>
      <c r="AB230" s="240"/>
      <c r="AC230" s="240"/>
      <c r="AD230" s="240"/>
      <c r="AE230" s="240"/>
      <c r="AF230" s="199"/>
      <c r="AG230" s="240"/>
      <c r="AH230" s="196"/>
      <c r="AI230" s="199"/>
      <c r="AJ230" s="199"/>
      <c r="AK230" s="241"/>
      <c r="AL230" s="241"/>
      <c r="AM230" s="241"/>
      <c r="AN230" s="199"/>
      <c r="AO230" s="199"/>
      <c r="AP230" s="241"/>
      <c r="AQ230" s="199"/>
      <c r="AR230" s="199"/>
      <c r="AS230" s="199"/>
      <c r="AT230" s="199"/>
      <c r="AU230" s="199"/>
      <c r="AV230" s="199"/>
      <c r="AW230" s="199"/>
      <c r="AX230" s="200"/>
      <c r="AY230" s="199"/>
      <c r="AZ230" s="199"/>
    </row>
    <row r="231" spans="1:52" ht="9.75" customHeight="1">
      <c r="A231" s="199"/>
      <c r="B231" s="199"/>
      <c r="C231" s="199"/>
      <c r="D231" s="199"/>
      <c r="E231" s="199"/>
      <c r="F231" s="239"/>
      <c r="G231" s="199"/>
      <c r="H231" s="199"/>
      <c r="I231" s="240"/>
      <c r="J231" s="240"/>
      <c r="K231" s="240"/>
      <c r="L231" s="240"/>
      <c r="M231" s="240"/>
      <c r="N231" s="240"/>
      <c r="O231" s="240"/>
      <c r="P231" s="240"/>
      <c r="Q231" s="240"/>
      <c r="R231" s="240"/>
      <c r="S231" s="240"/>
      <c r="T231" s="240"/>
      <c r="U231" s="240"/>
      <c r="V231" s="240"/>
      <c r="W231" s="240"/>
      <c r="X231" s="240"/>
      <c r="Y231" s="240"/>
      <c r="Z231" s="240"/>
      <c r="AA231" s="240"/>
      <c r="AB231" s="240"/>
      <c r="AC231" s="240"/>
      <c r="AD231" s="240"/>
      <c r="AE231" s="240"/>
      <c r="AF231" s="199"/>
      <c r="AG231" s="240"/>
      <c r="AH231" s="196"/>
      <c r="AI231" s="199"/>
      <c r="AJ231" s="199"/>
      <c r="AK231" s="241"/>
      <c r="AL231" s="241"/>
      <c r="AM231" s="241"/>
      <c r="AN231" s="199"/>
      <c r="AO231" s="199"/>
      <c r="AP231" s="241"/>
      <c r="AQ231" s="199"/>
      <c r="AR231" s="199"/>
      <c r="AS231" s="199"/>
      <c r="AT231" s="199"/>
      <c r="AU231" s="199"/>
      <c r="AV231" s="199"/>
      <c r="AW231" s="199"/>
      <c r="AX231" s="200"/>
      <c r="AY231" s="199"/>
      <c r="AZ231" s="199"/>
    </row>
    <row r="232" spans="1:52" ht="9.75" customHeight="1">
      <c r="A232" s="199"/>
      <c r="B232" s="199"/>
      <c r="C232" s="199"/>
      <c r="D232" s="199"/>
      <c r="E232" s="199"/>
      <c r="F232" s="239"/>
      <c r="G232" s="199"/>
      <c r="H232" s="199"/>
      <c r="I232" s="240"/>
      <c r="J232" s="240"/>
      <c r="K232" s="240"/>
      <c r="L232" s="240"/>
      <c r="M232" s="240"/>
      <c r="N232" s="240"/>
      <c r="O232" s="240"/>
      <c r="P232" s="240"/>
      <c r="Q232" s="240"/>
      <c r="R232" s="240"/>
      <c r="S232" s="240"/>
      <c r="T232" s="240"/>
      <c r="U232" s="240"/>
      <c r="V232" s="240"/>
      <c r="W232" s="240"/>
      <c r="X232" s="240"/>
      <c r="Y232" s="240"/>
      <c r="Z232" s="240"/>
      <c r="AA232" s="240"/>
      <c r="AB232" s="240"/>
      <c r="AC232" s="240"/>
      <c r="AD232" s="240"/>
      <c r="AE232" s="240"/>
      <c r="AF232" s="199"/>
      <c r="AG232" s="240"/>
      <c r="AH232" s="196"/>
      <c r="AI232" s="199"/>
      <c r="AJ232" s="199"/>
      <c r="AK232" s="241"/>
      <c r="AL232" s="241"/>
      <c r="AM232" s="241"/>
      <c r="AN232" s="199"/>
      <c r="AO232" s="199"/>
      <c r="AP232" s="241"/>
      <c r="AQ232" s="199"/>
      <c r="AR232" s="199"/>
      <c r="AS232" s="199"/>
      <c r="AT232" s="199"/>
      <c r="AU232" s="199"/>
      <c r="AV232" s="199"/>
      <c r="AW232" s="199"/>
      <c r="AX232" s="200"/>
      <c r="AY232" s="199"/>
      <c r="AZ232" s="199"/>
    </row>
    <row r="233" spans="1:52" ht="9.75" customHeight="1">
      <c r="A233" s="199"/>
      <c r="B233" s="199"/>
      <c r="C233" s="199"/>
      <c r="D233" s="199"/>
      <c r="E233" s="199"/>
      <c r="F233" s="239"/>
      <c r="G233" s="199"/>
      <c r="H233" s="199"/>
      <c r="I233" s="240"/>
      <c r="J233" s="240"/>
      <c r="K233" s="240"/>
      <c r="L233" s="240"/>
      <c r="M233" s="240"/>
      <c r="N233" s="240"/>
      <c r="O233" s="240"/>
      <c r="P233" s="240"/>
      <c r="Q233" s="240"/>
      <c r="R233" s="240"/>
      <c r="S233" s="240"/>
      <c r="T233" s="240"/>
      <c r="U233" s="240"/>
      <c r="V233" s="240"/>
      <c r="W233" s="240"/>
      <c r="X233" s="240"/>
      <c r="Y233" s="240"/>
      <c r="Z233" s="240"/>
      <c r="AA233" s="240"/>
      <c r="AB233" s="240"/>
      <c r="AC233" s="240"/>
      <c r="AD233" s="240"/>
      <c r="AE233" s="240"/>
      <c r="AF233" s="199"/>
      <c r="AG233" s="240"/>
      <c r="AH233" s="196"/>
      <c r="AI233" s="199"/>
      <c r="AJ233" s="199"/>
      <c r="AK233" s="241"/>
      <c r="AL233" s="241"/>
      <c r="AM233" s="241"/>
      <c r="AN233" s="199"/>
      <c r="AO233" s="199"/>
      <c r="AP233" s="241"/>
      <c r="AQ233" s="199"/>
      <c r="AR233" s="199"/>
      <c r="AS233" s="199"/>
      <c r="AT233" s="199"/>
      <c r="AU233" s="199"/>
      <c r="AV233" s="199"/>
      <c r="AW233" s="199"/>
      <c r="AX233" s="200"/>
      <c r="AY233" s="199"/>
      <c r="AZ233" s="199"/>
    </row>
    <row r="234" spans="1:52" ht="9.75" customHeight="1">
      <c r="A234" s="199"/>
      <c r="B234" s="199"/>
      <c r="C234" s="199"/>
      <c r="D234" s="199"/>
      <c r="E234" s="199"/>
      <c r="F234" s="239"/>
      <c r="G234" s="199"/>
      <c r="H234" s="199"/>
      <c r="I234" s="240"/>
      <c r="J234" s="240"/>
      <c r="K234" s="240"/>
      <c r="L234" s="240"/>
      <c r="M234" s="240"/>
      <c r="N234" s="240"/>
      <c r="O234" s="240"/>
      <c r="P234" s="240"/>
      <c r="Q234" s="240"/>
      <c r="R234" s="240"/>
      <c r="S234" s="240"/>
      <c r="T234" s="240"/>
      <c r="U234" s="240"/>
      <c r="V234" s="240"/>
      <c r="W234" s="240"/>
      <c r="X234" s="240"/>
      <c r="Y234" s="240"/>
      <c r="Z234" s="240"/>
      <c r="AA234" s="240"/>
      <c r="AB234" s="240"/>
      <c r="AC234" s="240"/>
      <c r="AD234" s="240"/>
      <c r="AE234" s="240"/>
      <c r="AF234" s="199"/>
      <c r="AG234" s="240"/>
      <c r="AH234" s="196"/>
      <c r="AI234" s="199"/>
      <c r="AJ234" s="199"/>
      <c r="AK234" s="241"/>
      <c r="AL234" s="241"/>
      <c r="AM234" s="241"/>
      <c r="AN234" s="199"/>
      <c r="AO234" s="199"/>
      <c r="AP234" s="241"/>
      <c r="AQ234" s="199"/>
      <c r="AR234" s="199"/>
      <c r="AS234" s="199"/>
      <c r="AT234" s="199"/>
      <c r="AU234" s="199"/>
      <c r="AV234" s="199"/>
      <c r="AW234" s="199"/>
      <c r="AX234" s="200"/>
      <c r="AY234" s="199"/>
      <c r="AZ234" s="199"/>
    </row>
    <row r="235" spans="1:52" ht="9.75" customHeight="1">
      <c r="A235" s="199"/>
      <c r="B235" s="199"/>
      <c r="C235" s="199"/>
      <c r="D235" s="199"/>
      <c r="E235" s="199"/>
      <c r="F235" s="239"/>
      <c r="G235" s="199"/>
      <c r="H235" s="199"/>
      <c r="I235" s="240"/>
      <c r="J235" s="240"/>
      <c r="K235" s="240"/>
      <c r="L235" s="240"/>
      <c r="M235" s="240"/>
      <c r="N235" s="240"/>
      <c r="O235" s="240"/>
      <c r="P235" s="240"/>
      <c r="Q235" s="240"/>
      <c r="R235" s="240"/>
      <c r="S235" s="240"/>
      <c r="T235" s="240"/>
      <c r="U235" s="240"/>
      <c r="V235" s="240"/>
      <c r="W235" s="240"/>
      <c r="X235" s="240"/>
      <c r="Y235" s="240"/>
      <c r="Z235" s="240"/>
      <c r="AA235" s="240"/>
      <c r="AB235" s="240"/>
      <c r="AC235" s="240"/>
      <c r="AD235" s="240"/>
      <c r="AE235" s="240"/>
      <c r="AF235" s="199"/>
      <c r="AG235" s="240"/>
      <c r="AH235" s="196"/>
      <c r="AI235" s="199"/>
      <c r="AJ235" s="199"/>
      <c r="AK235" s="241"/>
      <c r="AL235" s="241"/>
      <c r="AM235" s="241"/>
      <c r="AN235" s="199"/>
      <c r="AO235" s="199"/>
      <c r="AP235" s="241"/>
      <c r="AQ235" s="199"/>
      <c r="AR235" s="199"/>
      <c r="AS235" s="199"/>
      <c r="AT235" s="199"/>
      <c r="AU235" s="199"/>
      <c r="AV235" s="199"/>
      <c r="AW235" s="199"/>
      <c r="AX235" s="200"/>
      <c r="AY235" s="199"/>
      <c r="AZ235" s="199"/>
    </row>
    <row r="236" spans="1:52" ht="9.75" customHeight="1">
      <c r="A236" s="199"/>
      <c r="B236" s="199"/>
      <c r="C236" s="199"/>
      <c r="D236" s="199"/>
      <c r="E236" s="199"/>
      <c r="F236" s="239"/>
      <c r="G236" s="199"/>
      <c r="H236" s="199"/>
      <c r="I236" s="240"/>
      <c r="J236" s="240"/>
      <c r="K236" s="240"/>
      <c r="L236" s="240"/>
      <c r="M236" s="240"/>
      <c r="N236" s="240"/>
      <c r="O236" s="240"/>
      <c r="P236" s="240"/>
      <c r="Q236" s="240"/>
      <c r="R236" s="240"/>
      <c r="S236" s="240"/>
      <c r="T236" s="240"/>
      <c r="U236" s="240"/>
      <c r="V236" s="240"/>
      <c r="W236" s="240"/>
      <c r="X236" s="240"/>
      <c r="Y236" s="240"/>
      <c r="Z236" s="240"/>
      <c r="AA236" s="240"/>
      <c r="AB236" s="240"/>
      <c r="AC236" s="240"/>
      <c r="AD236" s="240"/>
      <c r="AE236" s="240"/>
      <c r="AF236" s="199"/>
      <c r="AG236" s="240"/>
      <c r="AH236" s="196"/>
      <c r="AI236" s="199"/>
      <c r="AJ236" s="199"/>
      <c r="AK236" s="241"/>
      <c r="AL236" s="241"/>
      <c r="AM236" s="241"/>
      <c r="AN236" s="199"/>
      <c r="AO236" s="199"/>
      <c r="AP236" s="241"/>
      <c r="AQ236" s="199"/>
      <c r="AR236" s="199"/>
      <c r="AS236" s="199"/>
      <c r="AT236" s="199"/>
      <c r="AU236" s="199"/>
      <c r="AV236" s="199"/>
      <c r="AW236" s="199"/>
      <c r="AX236" s="200"/>
      <c r="AY236" s="199"/>
      <c r="AZ236" s="199"/>
    </row>
    <row r="237" spans="1:52" ht="9.75" customHeight="1">
      <c r="A237" s="199"/>
      <c r="B237" s="199"/>
      <c r="C237" s="199"/>
      <c r="D237" s="199"/>
      <c r="E237" s="199"/>
      <c r="F237" s="239"/>
      <c r="G237" s="199"/>
      <c r="H237" s="199"/>
      <c r="I237" s="240"/>
      <c r="J237" s="240"/>
      <c r="K237" s="240"/>
      <c r="L237" s="240"/>
      <c r="M237" s="240"/>
      <c r="N237" s="240"/>
      <c r="O237" s="240"/>
      <c r="P237" s="240"/>
      <c r="Q237" s="240"/>
      <c r="R237" s="240"/>
      <c r="S237" s="240"/>
      <c r="T237" s="240"/>
      <c r="U237" s="240"/>
      <c r="V237" s="240"/>
      <c r="W237" s="240"/>
      <c r="X237" s="240"/>
      <c r="Y237" s="240"/>
      <c r="Z237" s="240"/>
      <c r="AA237" s="240"/>
      <c r="AB237" s="240"/>
      <c r="AC237" s="240"/>
      <c r="AD237" s="240"/>
      <c r="AE237" s="240"/>
      <c r="AF237" s="199"/>
      <c r="AG237" s="240"/>
      <c r="AH237" s="196"/>
      <c r="AI237" s="199"/>
      <c r="AJ237" s="199"/>
      <c r="AK237" s="241"/>
      <c r="AL237" s="241"/>
      <c r="AM237" s="241"/>
      <c r="AN237" s="199"/>
      <c r="AO237" s="199"/>
      <c r="AP237" s="241"/>
      <c r="AQ237" s="199"/>
      <c r="AR237" s="199"/>
      <c r="AS237" s="199"/>
      <c r="AT237" s="199"/>
      <c r="AU237" s="199"/>
      <c r="AV237" s="199"/>
      <c r="AW237" s="199"/>
      <c r="AX237" s="200"/>
      <c r="AY237" s="199"/>
      <c r="AZ237" s="199"/>
    </row>
    <row r="238" spans="1:52" ht="9.75" customHeight="1">
      <c r="A238" s="199"/>
      <c r="B238" s="199"/>
      <c r="C238" s="199"/>
      <c r="D238" s="199"/>
      <c r="E238" s="199"/>
      <c r="F238" s="239"/>
      <c r="G238" s="199"/>
      <c r="H238" s="199"/>
      <c r="I238" s="240"/>
      <c r="J238" s="240"/>
      <c r="K238" s="240"/>
      <c r="L238" s="240"/>
      <c r="M238" s="240"/>
      <c r="N238" s="240"/>
      <c r="O238" s="240"/>
      <c r="P238" s="240"/>
      <c r="Q238" s="240"/>
      <c r="R238" s="240"/>
      <c r="S238" s="240"/>
      <c r="T238" s="240"/>
      <c r="U238" s="240"/>
      <c r="V238" s="240"/>
      <c r="W238" s="240"/>
      <c r="X238" s="240"/>
      <c r="Y238" s="240"/>
      <c r="Z238" s="240"/>
      <c r="AA238" s="240"/>
      <c r="AB238" s="240"/>
      <c r="AC238" s="240"/>
      <c r="AD238" s="240"/>
      <c r="AE238" s="240"/>
      <c r="AF238" s="199"/>
      <c r="AG238" s="240"/>
      <c r="AH238" s="196"/>
      <c r="AI238" s="199"/>
      <c r="AJ238" s="199"/>
      <c r="AK238" s="241"/>
      <c r="AL238" s="241"/>
      <c r="AM238" s="241"/>
      <c r="AN238" s="199"/>
      <c r="AO238" s="199"/>
      <c r="AP238" s="241"/>
      <c r="AQ238" s="199"/>
      <c r="AR238" s="199"/>
      <c r="AS238" s="199"/>
      <c r="AT238" s="199"/>
      <c r="AU238" s="199"/>
      <c r="AV238" s="199"/>
      <c r="AW238" s="199"/>
      <c r="AX238" s="200"/>
      <c r="AY238" s="199"/>
      <c r="AZ238" s="199"/>
    </row>
    <row r="239" spans="1:52" ht="9.75" customHeight="1">
      <c r="A239" s="199"/>
      <c r="B239" s="199"/>
      <c r="C239" s="199"/>
      <c r="D239" s="199"/>
      <c r="E239" s="199"/>
      <c r="F239" s="239"/>
      <c r="G239" s="199"/>
      <c r="H239" s="199"/>
      <c r="I239" s="240"/>
      <c r="J239" s="240"/>
      <c r="K239" s="240"/>
      <c r="L239" s="240"/>
      <c r="M239" s="240"/>
      <c r="N239" s="240"/>
      <c r="O239" s="240"/>
      <c r="P239" s="240"/>
      <c r="Q239" s="240"/>
      <c r="R239" s="240"/>
      <c r="S239" s="240"/>
      <c r="T239" s="240"/>
      <c r="U239" s="240"/>
      <c r="V239" s="240"/>
      <c r="W239" s="240"/>
      <c r="X239" s="240"/>
      <c r="Y239" s="240"/>
      <c r="Z239" s="240"/>
      <c r="AA239" s="240"/>
      <c r="AB239" s="240"/>
      <c r="AC239" s="240"/>
      <c r="AD239" s="240"/>
      <c r="AE239" s="240"/>
      <c r="AF239" s="199"/>
      <c r="AG239" s="240"/>
      <c r="AH239" s="196"/>
      <c r="AI239" s="199"/>
      <c r="AJ239" s="199"/>
      <c r="AK239" s="241"/>
      <c r="AL239" s="241"/>
      <c r="AM239" s="241"/>
      <c r="AN239" s="199"/>
      <c r="AO239" s="199"/>
      <c r="AP239" s="241"/>
      <c r="AQ239" s="199"/>
      <c r="AR239" s="199"/>
      <c r="AS239" s="199"/>
      <c r="AT239" s="199"/>
      <c r="AU239" s="199"/>
      <c r="AV239" s="199"/>
      <c r="AW239" s="199"/>
      <c r="AX239" s="200"/>
      <c r="AY239" s="199"/>
      <c r="AZ239" s="199"/>
    </row>
    <row r="240" spans="1:52" ht="9.75" customHeight="1">
      <c r="A240" s="199"/>
      <c r="B240" s="199"/>
      <c r="C240" s="199"/>
      <c r="D240" s="199"/>
      <c r="E240" s="199"/>
      <c r="F240" s="239"/>
      <c r="G240" s="199"/>
      <c r="H240" s="199"/>
      <c r="I240" s="240"/>
      <c r="J240" s="240"/>
      <c r="K240" s="240"/>
      <c r="L240" s="240"/>
      <c r="M240" s="240"/>
      <c r="N240" s="240"/>
      <c r="O240" s="240"/>
      <c r="P240" s="240"/>
      <c r="Q240" s="240"/>
      <c r="R240" s="240"/>
      <c r="S240" s="240"/>
      <c r="T240" s="240"/>
      <c r="U240" s="240"/>
      <c r="V240" s="240"/>
      <c r="W240" s="240"/>
      <c r="X240" s="240"/>
      <c r="Y240" s="240"/>
      <c r="Z240" s="240"/>
      <c r="AA240" s="240"/>
      <c r="AB240" s="240"/>
      <c r="AC240" s="240"/>
      <c r="AD240" s="240"/>
      <c r="AE240" s="240"/>
      <c r="AF240" s="199"/>
      <c r="AG240" s="240"/>
      <c r="AH240" s="196"/>
      <c r="AI240" s="199"/>
      <c r="AJ240" s="199"/>
      <c r="AK240" s="241"/>
      <c r="AL240" s="241"/>
      <c r="AM240" s="241"/>
      <c r="AN240" s="199"/>
      <c r="AO240" s="199"/>
      <c r="AP240" s="241"/>
      <c r="AQ240" s="199"/>
      <c r="AR240" s="199"/>
      <c r="AS240" s="199"/>
      <c r="AT240" s="199"/>
      <c r="AU240" s="199"/>
      <c r="AV240" s="199"/>
      <c r="AW240" s="199"/>
      <c r="AX240" s="200"/>
      <c r="AY240" s="199"/>
      <c r="AZ240" s="199"/>
    </row>
    <row r="241" spans="1:52" ht="9.75" customHeight="1">
      <c r="A241" s="199"/>
      <c r="B241" s="199"/>
      <c r="C241" s="199"/>
      <c r="D241" s="199"/>
      <c r="E241" s="199"/>
      <c r="F241" s="239"/>
      <c r="G241" s="199"/>
      <c r="H241" s="199"/>
      <c r="I241" s="240"/>
      <c r="J241" s="240"/>
      <c r="K241" s="240"/>
      <c r="L241" s="240"/>
      <c r="M241" s="240"/>
      <c r="N241" s="240"/>
      <c r="O241" s="240"/>
      <c r="P241" s="240"/>
      <c r="Q241" s="240"/>
      <c r="R241" s="240"/>
      <c r="S241" s="240"/>
      <c r="T241" s="240"/>
      <c r="U241" s="240"/>
      <c r="V241" s="240"/>
      <c r="W241" s="240"/>
      <c r="X241" s="240"/>
      <c r="Y241" s="240"/>
      <c r="Z241" s="240"/>
      <c r="AA241" s="240"/>
      <c r="AB241" s="240"/>
      <c r="AC241" s="240"/>
      <c r="AD241" s="240"/>
      <c r="AE241" s="240"/>
      <c r="AF241" s="199"/>
      <c r="AG241" s="240"/>
      <c r="AH241" s="196"/>
      <c r="AI241" s="199"/>
      <c r="AJ241" s="199"/>
      <c r="AK241" s="241"/>
      <c r="AL241" s="241"/>
      <c r="AM241" s="241"/>
      <c r="AN241" s="199"/>
      <c r="AO241" s="199"/>
      <c r="AP241" s="241"/>
      <c r="AQ241" s="199"/>
      <c r="AR241" s="199"/>
      <c r="AS241" s="199"/>
      <c r="AT241" s="199"/>
      <c r="AU241" s="199"/>
      <c r="AV241" s="199"/>
      <c r="AW241" s="199"/>
      <c r="AX241" s="200"/>
      <c r="AY241" s="199"/>
      <c r="AZ241" s="199"/>
    </row>
    <row r="242" spans="1:52" ht="9.75" customHeight="1">
      <c r="A242" s="199"/>
      <c r="B242" s="199"/>
      <c r="C242" s="199"/>
      <c r="D242" s="199"/>
      <c r="E242" s="199"/>
      <c r="F242" s="239"/>
      <c r="G242" s="199"/>
      <c r="H242" s="199"/>
      <c r="I242" s="240"/>
      <c r="J242" s="240"/>
      <c r="K242" s="240"/>
      <c r="L242" s="240"/>
      <c r="M242" s="240"/>
      <c r="N242" s="240"/>
      <c r="O242" s="240"/>
      <c r="P242" s="240"/>
      <c r="Q242" s="240"/>
      <c r="R242" s="240"/>
      <c r="S242" s="240"/>
      <c r="T242" s="240"/>
      <c r="U242" s="240"/>
      <c r="V242" s="240"/>
      <c r="W242" s="240"/>
      <c r="X242" s="240"/>
      <c r="Y242" s="240"/>
      <c r="Z242" s="240"/>
      <c r="AA242" s="240"/>
      <c r="AB242" s="240"/>
      <c r="AC242" s="240"/>
      <c r="AD242" s="240"/>
      <c r="AE242" s="240"/>
      <c r="AF242" s="199"/>
      <c r="AG242" s="240"/>
      <c r="AH242" s="196"/>
      <c r="AI242" s="199"/>
      <c r="AJ242" s="199"/>
      <c r="AK242" s="241"/>
      <c r="AL242" s="241"/>
      <c r="AM242" s="241"/>
      <c r="AN242" s="199"/>
      <c r="AO242" s="199"/>
      <c r="AP242" s="241"/>
      <c r="AQ242" s="199"/>
      <c r="AR242" s="199"/>
      <c r="AS242" s="199"/>
      <c r="AT242" s="199"/>
      <c r="AU242" s="199"/>
      <c r="AV242" s="199"/>
      <c r="AW242" s="199"/>
      <c r="AX242" s="200"/>
      <c r="AY242" s="199"/>
      <c r="AZ242" s="199"/>
    </row>
    <row r="243" spans="1:52" ht="9.75" customHeight="1">
      <c r="A243" s="199"/>
      <c r="B243" s="199"/>
      <c r="C243" s="199"/>
      <c r="D243" s="199"/>
      <c r="E243" s="199"/>
      <c r="F243" s="239"/>
      <c r="G243" s="199"/>
      <c r="H243" s="199"/>
      <c r="I243" s="240"/>
      <c r="J243" s="240"/>
      <c r="K243" s="240"/>
      <c r="L243" s="240"/>
      <c r="M243" s="240"/>
      <c r="N243" s="240"/>
      <c r="O243" s="240"/>
      <c r="P243" s="240"/>
      <c r="Q243" s="240"/>
      <c r="R243" s="240"/>
      <c r="S243" s="240"/>
      <c r="T243" s="240"/>
      <c r="U243" s="240"/>
      <c r="V243" s="240"/>
      <c r="W243" s="240"/>
      <c r="X243" s="240"/>
      <c r="Y243" s="240"/>
      <c r="Z243" s="240"/>
      <c r="AA243" s="240"/>
      <c r="AB243" s="240"/>
      <c r="AC243" s="240"/>
      <c r="AD243" s="240"/>
      <c r="AE243" s="240"/>
      <c r="AF243" s="199"/>
      <c r="AG243" s="240"/>
      <c r="AH243" s="196"/>
      <c r="AI243" s="199"/>
      <c r="AJ243" s="199"/>
      <c r="AK243" s="241"/>
      <c r="AL243" s="241"/>
      <c r="AM243" s="241"/>
      <c r="AN243" s="199"/>
      <c r="AO243" s="199"/>
      <c r="AP243" s="241"/>
      <c r="AQ243" s="199"/>
      <c r="AR243" s="199"/>
      <c r="AS243" s="199"/>
      <c r="AT243" s="199"/>
      <c r="AU243" s="199"/>
      <c r="AV243" s="199"/>
      <c r="AW243" s="199"/>
      <c r="AX243" s="200"/>
      <c r="AY243" s="199"/>
      <c r="AZ243" s="199"/>
    </row>
    <row r="244" spans="1:52" ht="9.75" customHeight="1">
      <c r="A244" s="199"/>
      <c r="B244" s="199"/>
      <c r="C244" s="199"/>
      <c r="D244" s="199"/>
      <c r="E244" s="199"/>
      <c r="F244" s="239"/>
      <c r="G244" s="199"/>
      <c r="H244" s="199"/>
      <c r="I244" s="240"/>
      <c r="J244" s="240"/>
      <c r="K244" s="240"/>
      <c r="L244" s="240"/>
      <c r="M244" s="240"/>
      <c r="N244" s="240"/>
      <c r="O244" s="240"/>
      <c r="P244" s="240"/>
      <c r="Q244" s="240"/>
      <c r="R244" s="240"/>
      <c r="S244" s="240"/>
      <c r="T244" s="240"/>
      <c r="U244" s="240"/>
      <c r="V244" s="240"/>
      <c r="W244" s="240"/>
      <c r="X244" s="240"/>
      <c r="Y244" s="240"/>
      <c r="Z244" s="240"/>
      <c r="AA244" s="240"/>
      <c r="AB244" s="240"/>
      <c r="AC244" s="240"/>
      <c r="AD244" s="240"/>
      <c r="AE244" s="240"/>
      <c r="AF244" s="199"/>
      <c r="AG244" s="240"/>
      <c r="AH244" s="196"/>
      <c r="AI244" s="199"/>
      <c r="AJ244" s="199"/>
      <c r="AK244" s="241"/>
      <c r="AL244" s="241"/>
      <c r="AM244" s="241"/>
      <c r="AN244" s="199"/>
      <c r="AO244" s="199"/>
      <c r="AP244" s="241"/>
      <c r="AQ244" s="199"/>
      <c r="AR244" s="199"/>
      <c r="AS244" s="199"/>
      <c r="AT244" s="199"/>
      <c r="AU244" s="199"/>
      <c r="AV244" s="199"/>
      <c r="AW244" s="199"/>
      <c r="AX244" s="200"/>
      <c r="AY244" s="199"/>
      <c r="AZ244" s="199"/>
    </row>
    <row r="245" spans="1:52" ht="9.75" customHeight="1">
      <c r="A245" s="199"/>
      <c r="B245" s="199"/>
      <c r="C245" s="199"/>
      <c r="D245" s="199"/>
      <c r="E245" s="199"/>
      <c r="F245" s="239"/>
      <c r="G245" s="199"/>
      <c r="H245" s="199"/>
      <c r="I245" s="240"/>
      <c r="J245" s="240"/>
      <c r="K245" s="240"/>
      <c r="L245" s="240"/>
      <c r="M245" s="240"/>
      <c r="N245" s="240"/>
      <c r="O245" s="240"/>
      <c r="P245" s="240"/>
      <c r="Q245" s="240"/>
      <c r="R245" s="240"/>
      <c r="S245" s="240"/>
      <c r="T245" s="240"/>
      <c r="U245" s="240"/>
      <c r="V245" s="240"/>
      <c r="W245" s="240"/>
      <c r="X245" s="240"/>
      <c r="Y245" s="240"/>
      <c r="Z245" s="240"/>
      <c r="AA245" s="240"/>
      <c r="AB245" s="240"/>
      <c r="AC245" s="240"/>
      <c r="AD245" s="240"/>
      <c r="AE245" s="240"/>
      <c r="AF245" s="199"/>
      <c r="AG245" s="240"/>
      <c r="AH245" s="196"/>
      <c r="AI245" s="199"/>
      <c r="AJ245" s="199"/>
      <c r="AK245" s="241"/>
      <c r="AL245" s="241"/>
      <c r="AM245" s="241"/>
      <c r="AN245" s="199"/>
      <c r="AO245" s="199"/>
      <c r="AP245" s="241"/>
      <c r="AQ245" s="199"/>
      <c r="AR245" s="199"/>
      <c r="AS245" s="199"/>
      <c r="AT245" s="199"/>
      <c r="AU245" s="199"/>
      <c r="AV245" s="199"/>
      <c r="AW245" s="199"/>
      <c r="AX245" s="200"/>
      <c r="AY245" s="199"/>
      <c r="AZ245" s="199"/>
    </row>
    <row r="246" spans="1:52" ht="9.75" customHeight="1">
      <c r="A246" s="199"/>
      <c r="B246" s="199"/>
      <c r="C246" s="199"/>
      <c r="D246" s="199"/>
      <c r="E246" s="199"/>
      <c r="F246" s="239"/>
      <c r="G246" s="199"/>
      <c r="H246" s="199"/>
      <c r="I246" s="240"/>
      <c r="J246" s="240"/>
      <c r="K246" s="240"/>
      <c r="L246" s="240"/>
      <c r="M246" s="240"/>
      <c r="N246" s="240"/>
      <c r="O246" s="240"/>
      <c r="P246" s="240"/>
      <c r="Q246" s="240"/>
      <c r="R246" s="240"/>
      <c r="S246" s="240"/>
      <c r="T246" s="240"/>
      <c r="U246" s="240"/>
      <c r="V246" s="240"/>
      <c r="W246" s="240"/>
      <c r="X246" s="240"/>
      <c r="Y246" s="240"/>
      <c r="Z246" s="240"/>
      <c r="AA246" s="240"/>
      <c r="AB246" s="240"/>
      <c r="AC246" s="240"/>
      <c r="AD246" s="240"/>
      <c r="AE246" s="240"/>
      <c r="AF246" s="199"/>
      <c r="AG246" s="240"/>
      <c r="AH246" s="196"/>
      <c r="AI246" s="199"/>
      <c r="AJ246" s="199"/>
      <c r="AK246" s="241"/>
      <c r="AL246" s="241"/>
      <c r="AM246" s="241"/>
      <c r="AN246" s="199"/>
      <c r="AO246" s="199"/>
      <c r="AP246" s="241"/>
      <c r="AQ246" s="199"/>
      <c r="AR246" s="199"/>
      <c r="AS246" s="199"/>
      <c r="AT246" s="199"/>
      <c r="AU246" s="199"/>
      <c r="AV246" s="199"/>
      <c r="AW246" s="199"/>
      <c r="AX246" s="200"/>
      <c r="AY246" s="199"/>
      <c r="AZ246" s="199"/>
    </row>
    <row r="247" spans="1:52" ht="9.75" customHeight="1">
      <c r="A247" s="199"/>
      <c r="B247" s="199"/>
      <c r="C247" s="199"/>
      <c r="D247" s="199"/>
      <c r="E247" s="199"/>
      <c r="F247" s="239"/>
      <c r="G247" s="199"/>
      <c r="H247" s="199"/>
      <c r="I247" s="240"/>
      <c r="J247" s="240"/>
      <c r="K247" s="240"/>
      <c r="L247" s="240"/>
      <c r="M247" s="240"/>
      <c r="N247" s="240"/>
      <c r="O247" s="240"/>
      <c r="P247" s="240"/>
      <c r="Q247" s="240"/>
      <c r="R247" s="240"/>
      <c r="S247" s="240"/>
      <c r="T247" s="240"/>
      <c r="U247" s="240"/>
      <c r="V247" s="240"/>
      <c r="W247" s="240"/>
      <c r="X247" s="240"/>
      <c r="Y247" s="240"/>
      <c r="Z247" s="240"/>
      <c r="AA247" s="240"/>
      <c r="AB247" s="240"/>
      <c r="AC247" s="240"/>
      <c r="AD247" s="240"/>
      <c r="AE247" s="240"/>
      <c r="AF247" s="199"/>
      <c r="AG247" s="240"/>
      <c r="AH247" s="196"/>
      <c r="AI247" s="199"/>
      <c r="AJ247" s="199"/>
      <c r="AK247" s="241"/>
      <c r="AL247" s="241"/>
      <c r="AM247" s="241"/>
      <c r="AN247" s="199"/>
      <c r="AO247" s="199"/>
      <c r="AP247" s="241"/>
      <c r="AQ247" s="199"/>
      <c r="AR247" s="199"/>
      <c r="AS247" s="199"/>
      <c r="AT247" s="199"/>
      <c r="AU247" s="199"/>
      <c r="AV247" s="199"/>
      <c r="AW247" s="199"/>
      <c r="AX247" s="200"/>
      <c r="AY247" s="199"/>
      <c r="AZ247" s="199"/>
    </row>
    <row r="248" spans="1:52" ht="9.75" customHeight="1">
      <c r="A248" s="199"/>
      <c r="B248" s="199"/>
      <c r="C248" s="199"/>
      <c r="D248" s="199"/>
      <c r="E248" s="199"/>
      <c r="F248" s="239"/>
      <c r="G248" s="199"/>
      <c r="H248" s="199"/>
      <c r="I248" s="240"/>
      <c r="J248" s="240"/>
      <c r="K248" s="240"/>
      <c r="L248" s="240"/>
      <c r="M248" s="240"/>
      <c r="N248" s="240"/>
      <c r="O248" s="240"/>
      <c r="P248" s="240"/>
      <c r="Q248" s="240"/>
      <c r="R248" s="240"/>
      <c r="S248" s="240"/>
      <c r="T248" s="240"/>
      <c r="U248" s="240"/>
      <c r="V248" s="240"/>
      <c r="W248" s="240"/>
      <c r="X248" s="240"/>
      <c r="Y248" s="240"/>
      <c r="Z248" s="240"/>
      <c r="AA248" s="240"/>
      <c r="AB248" s="240"/>
      <c r="AC248" s="240"/>
      <c r="AD248" s="240"/>
      <c r="AE248" s="240"/>
      <c r="AF248" s="199"/>
      <c r="AG248" s="240"/>
      <c r="AH248" s="196"/>
      <c r="AI248" s="199"/>
      <c r="AJ248" s="199"/>
      <c r="AK248" s="241"/>
      <c r="AL248" s="241"/>
      <c r="AM248" s="241"/>
      <c r="AN248" s="199"/>
      <c r="AO248" s="199"/>
      <c r="AP248" s="241"/>
      <c r="AQ248" s="199"/>
      <c r="AR248" s="199"/>
      <c r="AS248" s="199"/>
      <c r="AT248" s="199"/>
      <c r="AU248" s="199"/>
      <c r="AV248" s="199"/>
      <c r="AW248" s="199"/>
      <c r="AX248" s="200"/>
      <c r="AY248" s="199"/>
      <c r="AZ248" s="199"/>
    </row>
    <row r="249" spans="1:52" ht="9.75" customHeight="1">
      <c r="A249" s="199"/>
      <c r="B249" s="199"/>
      <c r="C249" s="199"/>
      <c r="D249" s="199"/>
      <c r="E249" s="199"/>
      <c r="F249" s="239"/>
      <c r="G249" s="199"/>
      <c r="H249" s="199"/>
      <c r="I249" s="240"/>
      <c r="J249" s="240"/>
      <c r="K249" s="240"/>
      <c r="L249" s="240"/>
      <c r="M249" s="240"/>
      <c r="N249" s="240"/>
      <c r="O249" s="240"/>
      <c r="P249" s="240"/>
      <c r="Q249" s="240"/>
      <c r="R249" s="240"/>
      <c r="S249" s="240"/>
      <c r="T249" s="240"/>
      <c r="U249" s="240"/>
      <c r="V249" s="240"/>
      <c r="W249" s="240"/>
      <c r="X249" s="240"/>
      <c r="Y249" s="240"/>
      <c r="Z249" s="240"/>
      <c r="AA249" s="240"/>
      <c r="AB249" s="240"/>
      <c r="AC249" s="240"/>
      <c r="AD249" s="240"/>
      <c r="AE249" s="240"/>
      <c r="AF249" s="199"/>
      <c r="AG249" s="240"/>
      <c r="AH249" s="196"/>
      <c r="AI249" s="199"/>
      <c r="AJ249" s="199"/>
      <c r="AK249" s="241"/>
      <c r="AL249" s="241"/>
      <c r="AM249" s="241"/>
      <c r="AN249" s="199"/>
      <c r="AO249" s="199"/>
      <c r="AP249" s="241"/>
      <c r="AQ249" s="199"/>
      <c r="AR249" s="199"/>
      <c r="AS249" s="199"/>
      <c r="AT249" s="199"/>
      <c r="AU249" s="199"/>
      <c r="AV249" s="199"/>
      <c r="AW249" s="199"/>
      <c r="AX249" s="200"/>
      <c r="AY249" s="199"/>
      <c r="AZ249" s="199"/>
    </row>
    <row r="250" spans="1:52" ht="9.75" customHeight="1">
      <c r="A250" s="199"/>
      <c r="B250" s="199"/>
      <c r="C250" s="199"/>
      <c r="D250" s="199"/>
      <c r="E250" s="199"/>
      <c r="F250" s="239"/>
      <c r="G250" s="199"/>
      <c r="H250" s="199"/>
      <c r="I250" s="240"/>
      <c r="J250" s="240"/>
      <c r="K250" s="240"/>
      <c r="L250" s="240"/>
      <c r="M250" s="240"/>
      <c r="N250" s="240"/>
      <c r="O250" s="240"/>
      <c r="P250" s="240"/>
      <c r="Q250" s="240"/>
      <c r="R250" s="240"/>
      <c r="S250" s="240"/>
      <c r="T250" s="240"/>
      <c r="U250" s="240"/>
      <c r="V250" s="240"/>
      <c r="W250" s="240"/>
      <c r="X250" s="240"/>
      <c r="Y250" s="240"/>
      <c r="Z250" s="240"/>
      <c r="AA250" s="240"/>
      <c r="AB250" s="240"/>
      <c r="AC250" s="240"/>
      <c r="AD250" s="240"/>
      <c r="AE250" s="240"/>
      <c r="AF250" s="199"/>
      <c r="AG250" s="240"/>
      <c r="AH250" s="196"/>
      <c r="AI250" s="199"/>
      <c r="AJ250" s="199"/>
      <c r="AK250" s="241"/>
      <c r="AL250" s="241"/>
      <c r="AM250" s="241"/>
      <c r="AN250" s="199"/>
      <c r="AO250" s="199"/>
      <c r="AP250" s="241"/>
      <c r="AQ250" s="199"/>
      <c r="AR250" s="199"/>
      <c r="AS250" s="199"/>
      <c r="AT250" s="199"/>
      <c r="AU250" s="199"/>
      <c r="AV250" s="199"/>
      <c r="AW250" s="199"/>
      <c r="AX250" s="200"/>
      <c r="AY250" s="199"/>
      <c r="AZ250" s="199"/>
    </row>
    <row r="251" spans="1:52" ht="9.75" customHeight="1">
      <c r="A251" s="199"/>
      <c r="B251" s="199"/>
      <c r="C251" s="199"/>
      <c r="D251" s="199"/>
      <c r="E251" s="199"/>
      <c r="F251" s="239"/>
      <c r="G251" s="199"/>
      <c r="H251" s="199"/>
      <c r="I251" s="240"/>
      <c r="J251" s="240"/>
      <c r="K251" s="240"/>
      <c r="L251" s="240"/>
      <c r="M251" s="240"/>
      <c r="N251" s="240"/>
      <c r="O251" s="240"/>
      <c r="P251" s="240"/>
      <c r="Q251" s="240"/>
      <c r="R251" s="240"/>
      <c r="S251" s="240"/>
      <c r="T251" s="240"/>
      <c r="U251" s="240"/>
      <c r="V251" s="240"/>
      <c r="W251" s="240"/>
      <c r="X251" s="240"/>
      <c r="Y251" s="240"/>
      <c r="Z251" s="240"/>
      <c r="AA251" s="240"/>
      <c r="AB251" s="240"/>
      <c r="AC251" s="240"/>
      <c r="AD251" s="240"/>
      <c r="AE251" s="240"/>
      <c r="AF251" s="199"/>
      <c r="AG251" s="240"/>
      <c r="AH251" s="196"/>
      <c r="AI251" s="199"/>
      <c r="AJ251" s="199"/>
      <c r="AK251" s="241"/>
      <c r="AL251" s="241"/>
      <c r="AM251" s="241"/>
      <c r="AN251" s="199"/>
      <c r="AO251" s="199"/>
      <c r="AP251" s="241"/>
      <c r="AQ251" s="199"/>
      <c r="AR251" s="199"/>
      <c r="AS251" s="199"/>
      <c r="AT251" s="199"/>
      <c r="AU251" s="199"/>
      <c r="AV251" s="199"/>
      <c r="AW251" s="199"/>
      <c r="AX251" s="200"/>
      <c r="AY251" s="199"/>
      <c r="AZ251" s="199"/>
    </row>
    <row r="252" spans="1:52" ht="9.75" customHeight="1">
      <c r="A252" s="199"/>
      <c r="B252" s="199"/>
      <c r="C252" s="199"/>
      <c r="D252" s="199"/>
      <c r="E252" s="199"/>
      <c r="F252" s="239"/>
      <c r="G252" s="199"/>
      <c r="H252" s="199"/>
      <c r="I252" s="240"/>
      <c r="J252" s="240"/>
      <c r="K252" s="240"/>
      <c r="L252" s="240"/>
      <c r="M252" s="240"/>
      <c r="N252" s="240"/>
      <c r="O252" s="240"/>
      <c r="P252" s="240"/>
      <c r="Q252" s="240"/>
      <c r="R252" s="240"/>
      <c r="S252" s="240"/>
      <c r="T252" s="240"/>
      <c r="U252" s="240"/>
      <c r="V252" s="240"/>
      <c r="W252" s="240"/>
      <c r="X252" s="240"/>
      <c r="Y252" s="240"/>
      <c r="Z252" s="240"/>
      <c r="AA252" s="240"/>
      <c r="AB252" s="240"/>
      <c r="AC252" s="240"/>
      <c r="AD252" s="240"/>
      <c r="AE252" s="240"/>
      <c r="AF252" s="199"/>
      <c r="AG252" s="240"/>
      <c r="AH252" s="196"/>
      <c r="AI252" s="199"/>
      <c r="AJ252" s="199"/>
      <c r="AK252" s="241"/>
      <c r="AL252" s="241"/>
      <c r="AM252" s="241"/>
      <c r="AN252" s="199"/>
      <c r="AO252" s="199"/>
      <c r="AP252" s="241"/>
      <c r="AQ252" s="199"/>
      <c r="AR252" s="199"/>
      <c r="AS252" s="199"/>
      <c r="AT252" s="199"/>
      <c r="AU252" s="199"/>
      <c r="AV252" s="199"/>
      <c r="AW252" s="199"/>
      <c r="AX252" s="200"/>
      <c r="AY252" s="199"/>
      <c r="AZ252" s="199"/>
    </row>
    <row r="253" spans="1:52" ht="9.75" customHeight="1">
      <c r="A253" s="199"/>
      <c r="B253" s="199"/>
      <c r="C253" s="199"/>
      <c r="D253" s="199"/>
      <c r="E253" s="199"/>
      <c r="F253" s="239"/>
      <c r="G253" s="199"/>
      <c r="H253" s="199"/>
      <c r="I253" s="240"/>
      <c r="J253" s="240"/>
      <c r="K253" s="240"/>
      <c r="L253" s="240"/>
      <c r="M253" s="240"/>
      <c r="N253" s="240"/>
      <c r="O253" s="240"/>
      <c r="P253" s="240"/>
      <c r="Q253" s="240"/>
      <c r="R253" s="240"/>
      <c r="S253" s="240"/>
      <c r="T253" s="240"/>
      <c r="U253" s="240"/>
      <c r="V253" s="240"/>
      <c r="W253" s="240"/>
      <c r="X253" s="240"/>
      <c r="Y253" s="240"/>
      <c r="Z253" s="240"/>
      <c r="AA253" s="240"/>
      <c r="AB253" s="240"/>
      <c r="AC253" s="240"/>
      <c r="AD253" s="240"/>
      <c r="AE253" s="240"/>
      <c r="AF253" s="199"/>
      <c r="AG253" s="240"/>
      <c r="AH253" s="196"/>
      <c r="AI253" s="199"/>
      <c r="AJ253" s="199"/>
      <c r="AK253" s="241"/>
      <c r="AL253" s="241"/>
      <c r="AM253" s="241"/>
      <c r="AN253" s="199"/>
      <c r="AO253" s="199"/>
      <c r="AP253" s="241"/>
      <c r="AQ253" s="199"/>
      <c r="AR253" s="199"/>
      <c r="AS253" s="199"/>
      <c r="AT253" s="199"/>
      <c r="AU253" s="199"/>
      <c r="AV253" s="199"/>
      <c r="AW253" s="199"/>
      <c r="AX253" s="200"/>
      <c r="AY253" s="199"/>
      <c r="AZ253" s="199"/>
    </row>
    <row r="254" spans="1:52" ht="9.75" customHeight="1">
      <c r="A254" s="199"/>
      <c r="B254" s="199"/>
      <c r="C254" s="199"/>
      <c r="D254" s="199"/>
      <c r="E254" s="199"/>
      <c r="F254" s="239"/>
      <c r="G254" s="199"/>
      <c r="H254" s="199"/>
      <c r="I254" s="240"/>
      <c r="J254" s="240"/>
      <c r="K254" s="240"/>
      <c r="L254" s="240"/>
      <c r="M254" s="240"/>
      <c r="N254" s="240"/>
      <c r="O254" s="240"/>
      <c r="P254" s="240"/>
      <c r="Q254" s="240"/>
      <c r="R254" s="240"/>
      <c r="S254" s="240"/>
      <c r="T254" s="240"/>
      <c r="U254" s="240"/>
      <c r="V254" s="240"/>
      <c r="W254" s="240"/>
      <c r="X254" s="240"/>
      <c r="Y254" s="240"/>
      <c r="Z254" s="240"/>
      <c r="AA254" s="240"/>
      <c r="AB254" s="240"/>
      <c r="AC254" s="240"/>
      <c r="AD254" s="240"/>
      <c r="AE254" s="240"/>
      <c r="AF254" s="199"/>
      <c r="AG254" s="240"/>
      <c r="AH254" s="196"/>
      <c r="AI254" s="199"/>
      <c r="AJ254" s="199"/>
      <c r="AK254" s="241"/>
      <c r="AL254" s="241"/>
      <c r="AM254" s="241"/>
      <c r="AN254" s="199"/>
      <c r="AO254" s="199"/>
      <c r="AP254" s="241"/>
      <c r="AQ254" s="199"/>
      <c r="AR254" s="199"/>
      <c r="AS254" s="199"/>
      <c r="AT254" s="199"/>
      <c r="AU254" s="199"/>
      <c r="AV254" s="199"/>
      <c r="AW254" s="199"/>
      <c r="AX254" s="200"/>
      <c r="AY254" s="199"/>
      <c r="AZ254" s="199"/>
    </row>
    <row r="255" spans="1:52" ht="9.75" customHeight="1">
      <c r="A255" s="199"/>
      <c r="B255" s="199"/>
      <c r="C255" s="199"/>
      <c r="D255" s="199"/>
      <c r="E255" s="199"/>
      <c r="F255" s="239"/>
      <c r="G255" s="199"/>
      <c r="H255" s="199"/>
      <c r="I255" s="240"/>
      <c r="J255" s="240"/>
      <c r="K255" s="240"/>
      <c r="L255" s="240"/>
      <c r="M255" s="240"/>
      <c r="N255" s="240"/>
      <c r="O255" s="240"/>
      <c r="P255" s="240"/>
      <c r="Q255" s="240"/>
      <c r="R255" s="240"/>
      <c r="S255" s="240"/>
      <c r="T255" s="240"/>
      <c r="U255" s="240"/>
      <c r="V255" s="240"/>
      <c r="W255" s="240"/>
      <c r="X255" s="240"/>
      <c r="Y255" s="240"/>
      <c r="Z255" s="240"/>
      <c r="AA255" s="240"/>
      <c r="AB255" s="240"/>
      <c r="AC255" s="240"/>
      <c r="AD255" s="240"/>
      <c r="AE255" s="240"/>
      <c r="AF255" s="199"/>
      <c r="AG255" s="240"/>
      <c r="AH255" s="196"/>
      <c r="AI255" s="199"/>
      <c r="AJ255" s="199"/>
      <c r="AK255" s="241"/>
      <c r="AL255" s="241"/>
      <c r="AM255" s="241"/>
      <c r="AN255" s="199"/>
      <c r="AO255" s="199"/>
      <c r="AP255" s="241"/>
      <c r="AQ255" s="199"/>
      <c r="AR255" s="199"/>
      <c r="AS255" s="199"/>
      <c r="AT255" s="199"/>
      <c r="AU255" s="199"/>
      <c r="AV255" s="199"/>
      <c r="AW255" s="199"/>
      <c r="AX255" s="200"/>
      <c r="AY255" s="199"/>
      <c r="AZ255" s="199"/>
    </row>
    <row r="256" spans="1:52" ht="9.75" customHeight="1">
      <c r="A256" s="199"/>
      <c r="B256" s="199"/>
      <c r="C256" s="199"/>
      <c r="D256" s="199"/>
      <c r="E256" s="199"/>
      <c r="F256" s="239"/>
      <c r="G256" s="199"/>
      <c r="H256" s="199"/>
      <c r="I256" s="240"/>
      <c r="J256" s="240"/>
      <c r="K256" s="240"/>
      <c r="L256" s="240"/>
      <c r="M256" s="240"/>
      <c r="N256" s="240"/>
      <c r="O256" s="240"/>
      <c r="P256" s="240"/>
      <c r="Q256" s="240"/>
      <c r="R256" s="240"/>
      <c r="S256" s="240"/>
      <c r="T256" s="240"/>
      <c r="U256" s="240"/>
      <c r="V256" s="240"/>
      <c r="W256" s="240"/>
      <c r="X256" s="240"/>
      <c r="Y256" s="240"/>
      <c r="Z256" s="240"/>
      <c r="AA256" s="240"/>
      <c r="AB256" s="240"/>
      <c r="AC256" s="240"/>
      <c r="AD256" s="240"/>
      <c r="AE256" s="240"/>
      <c r="AF256" s="199"/>
      <c r="AG256" s="240"/>
      <c r="AH256" s="196"/>
      <c r="AI256" s="199"/>
      <c r="AJ256" s="199"/>
      <c r="AK256" s="241"/>
      <c r="AL256" s="241"/>
      <c r="AM256" s="241"/>
      <c r="AN256" s="199"/>
      <c r="AO256" s="199"/>
      <c r="AP256" s="241"/>
      <c r="AQ256" s="199"/>
      <c r="AR256" s="199"/>
      <c r="AS256" s="199"/>
      <c r="AT256" s="199"/>
      <c r="AU256" s="199"/>
      <c r="AV256" s="199"/>
      <c r="AW256" s="199"/>
      <c r="AX256" s="200"/>
      <c r="AY256" s="199"/>
      <c r="AZ256" s="199"/>
    </row>
    <row r="257" spans="1:52" ht="9.75" customHeight="1">
      <c r="A257" s="199"/>
      <c r="B257" s="199"/>
      <c r="C257" s="199"/>
      <c r="D257" s="199"/>
      <c r="E257" s="199"/>
      <c r="F257" s="239"/>
      <c r="G257" s="199"/>
      <c r="H257" s="199"/>
      <c r="I257" s="240"/>
      <c r="J257" s="240"/>
      <c r="K257" s="240"/>
      <c r="L257" s="240"/>
      <c r="M257" s="240"/>
      <c r="N257" s="240"/>
      <c r="O257" s="240"/>
      <c r="P257" s="240"/>
      <c r="Q257" s="240"/>
      <c r="R257" s="240"/>
      <c r="S257" s="240"/>
      <c r="T257" s="240"/>
      <c r="U257" s="240"/>
      <c r="V257" s="240"/>
      <c r="W257" s="240"/>
      <c r="X257" s="240"/>
      <c r="Y257" s="240"/>
      <c r="Z257" s="240"/>
      <c r="AA257" s="240"/>
      <c r="AB257" s="240"/>
      <c r="AC257" s="240"/>
      <c r="AD257" s="240"/>
      <c r="AE257" s="240"/>
      <c r="AF257" s="199"/>
      <c r="AG257" s="240"/>
      <c r="AH257" s="196"/>
      <c r="AI257" s="199"/>
      <c r="AJ257" s="199"/>
      <c r="AK257" s="241"/>
      <c r="AL257" s="241"/>
      <c r="AM257" s="241"/>
      <c r="AN257" s="199"/>
      <c r="AO257" s="199"/>
      <c r="AP257" s="241"/>
      <c r="AQ257" s="199"/>
      <c r="AR257" s="199"/>
      <c r="AS257" s="199"/>
      <c r="AT257" s="199"/>
      <c r="AU257" s="199"/>
      <c r="AV257" s="199"/>
      <c r="AW257" s="199"/>
      <c r="AX257" s="200"/>
      <c r="AY257" s="199"/>
      <c r="AZ257" s="199"/>
    </row>
    <row r="258" spans="1:52" ht="9.75" customHeight="1">
      <c r="A258" s="199"/>
      <c r="B258" s="199"/>
      <c r="C258" s="199"/>
      <c r="D258" s="199"/>
      <c r="E258" s="199"/>
      <c r="F258" s="239"/>
      <c r="G258" s="199"/>
      <c r="H258" s="199"/>
      <c r="I258" s="240"/>
      <c r="J258" s="240"/>
      <c r="K258" s="240"/>
      <c r="L258" s="240"/>
      <c r="M258" s="240"/>
      <c r="N258" s="240"/>
      <c r="O258" s="240"/>
      <c r="P258" s="240"/>
      <c r="Q258" s="240"/>
      <c r="R258" s="240"/>
      <c r="S258" s="240"/>
      <c r="T258" s="240"/>
      <c r="U258" s="240"/>
      <c r="V258" s="240"/>
      <c r="W258" s="240"/>
      <c r="X258" s="240"/>
      <c r="Y258" s="240"/>
      <c r="Z258" s="240"/>
      <c r="AA258" s="240"/>
      <c r="AB258" s="240"/>
      <c r="AC258" s="240"/>
      <c r="AD258" s="240"/>
      <c r="AE258" s="240"/>
      <c r="AF258" s="199"/>
      <c r="AG258" s="240"/>
      <c r="AH258" s="196"/>
      <c r="AI258" s="199"/>
      <c r="AJ258" s="199"/>
      <c r="AK258" s="241"/>
      <c r="AL258" s="241"/>
      <c r="AM258" s="241"/>
      <c r="AN258" s="199"/>
      <c r="AO258" s="199"/>
      <c r="AP258" s="241"/>
      <c r="AQ258" s="199"/>
      <c r="AR258" s="199"/>
      <c r="AS258" s="199"/>
      <c r="AT258" s="199"/>
      <c r="AU258" s="199"/>
      <c r="AV258" s="199"/>
      <c r="AW258" s="199"/>
      <c r="AX258" s="200"/>
      <c r="AY258" s="199"/>
      <c r="AZ258" s="199"/>
    </row>
    <row r="259" spans="1:52" ht="9.75" customHeight="1">
      <c r="A259" s="199"/>
      <c r="B259" s="199"/>
      <c r="C259" s="199"/>
      <c r="D259" s="199"/>
      <c r="E259" s="199"/>
      <c r="F259" s="239"/>
      <c r="G259" s="199"/>
      <c r="H259" s="199"/>
      <c r="I259" s="240"/>
      <c r="J259" s="240"/>
      <c r="K259" s="240"/>
      <c r="L259" s="240"/>
      <c r="M259" s="240"/>
      <c r="N259" s="240"/>
      <c r="O259" s="240"/>
      <c r="P259" s="240"/>
      <c r="Q259" s="240"/>
      <c r="R259" s="240"/>
      <c r="S259" s="240"/>
      <c r="T259" s="240"/>
      <c r="U259" s="240"/>
      <c r="V259" s="240"/>
      <c r="W259" s="240"/>
      <c r="X259" s="240"/>
      <c r="Y259" s="240"/>
      <c r="Z259" s="240"/>
      <c r="AA259" s="240"/>
      <c r="AB259" s="240"/>
      <c r="AC259" s="240"/>
      <c r="AD259" s="240"/>
      <c r="AE259" s="240"/>
      <c r="AF259" s="199"/>
      <c r="AG259" s="240"/>
      <c r="AH259" s="196"/>
      <c r="AI259" s="199"/>
      <c r="AJ259" s="199"/>
      <c r="AK259" s="241"/>
      <c r="AL259" s="241"/>
      <c r="AM259" s="241"/>
      <c r="AN259" s="199"/>
      <c r="AO259" s="199"/>
      <c r="AP259" s="241"/>
      <c r="AQ259" s="199"/>
      <c r="AR259" s="199"/>
      <c r="AS259" s="199"/>
      <c r="AT259" s="199"/>
      <c r="AU259" s="199"/>
      <c r="AV259" s="199"/>
      <c r="AW259" s="199"/>
      <c r="AX259" s="200"/>
      <c r="AY259" s="199"/>
      <c r="AZ259" s="199"/>
    </row>
    <row r="260" spans="1:52" ht="9.75" customHeight="1">
      <c r="A260" s="199"/>
      <c r="B260" s="199"/>
      <c r="C260" s="199"/>
      <c r="D260" s="199"/>
      <c r="E260" s="199"/>
      <c r="F260" s="239"/>
      <c r="G260" s="199"/>
      <c r="H260" s="199"/>
      <c r="I260" s="240"/>
      <c r="J260" s="240"/>
      <c r="K260" s="240"/>
      <c r="L260" s="240"/>
      <c r="M260" s="240"/>
      <c r="N260" s="240"/>
      <c r="O260" s="240"/>
      <c r="P260" s="240"/>
      <c r="Q260" s="240"/>
      <c r="R260" s="240"/>
      <c r="S260" s="240"/>
      <c r="T260" s="240"/>
      <c r="U260" s="240"/>
      <c r="V260" s="240"/>
      <c r="W260" s="240"/>
      <c r="X260" s="240"/>
      <c r="Y260" s="240"/>
      <c r="Z260" s="240"/>
      <c r="AA260" s="240"/>
      <c r="AB260" s="240"/>
      <c r="AC260" s="240"/>
      <c r="AD260" s="240"/>
      <c r="AE260" s="240"/>
      <c r="AF260" s="199"/>
      <c r="AG260" s="240"/>
      <c r="AH260" s="196"/>
      <c r="AI260" s="199"/>
      <c r="AJ260" s="199"/>
      <c r="AK260" s="241"/>
      <c r="AL260" s="241"/>
      <c r="AM260" s="241"/>
      <c r="AN260" s="199"/>
      <c r="AO260" s="199"/>
      <c r="AP260" s="241"/>
      <c r="AQ260" s="199"/>
      <c r="AR260" s="199"/>
      <c r="AS260" s="199"/>
      <c r="AT260" s="199"/>
      <c r="AU260" s="199"/>
      <c r="AV260" s="199"/>
      <c r="AW260" s="199"/>
      <c r="AX260" s="200"/>
      <c r="AY260" s="199"/>
      <c r="AZ260" s="199"/>
    </row>
    <row r="261" spans="1:52" ht="9.75" customHeight="1">
      <c r="A261" s="199"/>
      <c r="B261" s="199"/>
      <c r="C261" s="199"/>
      <c r="D261" s="199"/>
      <c r="E261" s="199"/>
      <c r="F261" s="239"/>
      <c r="G261" s="199"/>
      <c r="H261" s="199"/>
      <c r="I261" s="240"/>
      <c r="J261" s="240"/>
      <c r="K261" s="240"/>
      <c r="L261" s="240"/>
      <c r="M261" s="240"/>
      <c r="N261" s="240"/>
      <c r="O261" s="240"/>
      <c r="P261" s="240"/>
      <c r="Q261" s="240"/>
      <c r="R261" s="240"/>
      <c r="S261" s="240"/>
      <c r="T261" s="240"/>
      <c r="U261" s="240"/>
      <c r="V261" s="240"/>
      <c r="W261" s="240"/>
      <c r="X261" s="240"/>
      <c r="Y261" s="240"/>
      <c r="Z261" s="240"/>
      <c r="AA261" s="240"/>
      <c r="AB261" s="240"/>
      <c r="AC261" s="240"/>
      <c r="AD261" s="240"/>
      <c r="AE261" s="240"/>
      <c r="AF261" s="199"/>
      <c r="AG261" s="240"/>
      <c r="AH261" s="196"/>
      <c r="AI261" s="199"/>
      <c r="AJ261" s="199"/>
      <c r="AK261" s="241"/>
      <c r="AL261" s="241"/>
      <c r="AM261" s="241"/>
      <c r="AN261" s="199"/>
      <c r="AO261" s="199"/>
      <c r="AP261" s="241"/>
      <c r="AQ261" s="199"/>
      <c r="AR261" s="199"/>
      <c r="AS261" s="199"/>
      <c r="AT261" s="199"/>
      <c r="AU261" s="199"/>
      <c r="AV261" s="199"/>
      <c r="AW261" s="199"/>
      <c r="AX261" s="200"/>
      <c r="AY261" s="199"/>
      <c r="AZ261" s="199"/>
    </row>
    <row r="262" spans="1:52" ht="9.75" customHeight="1">
      <c r="A262" s="199"/>
      <c r="B262" s="199"/>
      <c r="C262" s="199"/>
      <c r="D262" s="199"/>
      <c r="E262" s="199"/>
      <c r="F262" s="239"/>
      <c r="G262" s="199"/>
      <c r="H262" s="199"/>
      <c r="I262" s="240"/>
      <c r="J262" s="240"/>
      <c r="K262" s="240"/>
      <c r="L262" s="240"/>
      <c r="M262" s="240"/>
      <c r="N262" s="240"/>
      <c r="O262" s="240"/>
      <c r="P262" s="240"/>
      <c r="Q262" s="240"/>
      <c r="R262" s="240"/>
      <c r="S262" s="240"/>
      <c r="T262" s="240"/>
      <c r="U262" s="240"/>
      <c r="V262" s="240"/>
      <c r="W262" s="240"/>
      <c r="X262" s="240"/>
      <c r="Y262" s="240"/>
      <c r="Z262" s="240"/>
      <c r="AA262" s="240"/>
      <c r="AB262" s="240"/>
      <c r="AC262" s="240"/>
      <c r="AD262" s="240"/>
      <c r="AE262" s="240"/>
      <c r="AF262" s="199"/>
      <c r="AG262" s="240"/>
      <c r="AH262" s="196"/>
      <c r="AI262" s="199"/>
      <c r="AJ262" s="199"/>
      <c r="AK262" s="241"/>
      <c r="AL262" s="241"/>
      <c r="AM262" s="241"/>
      <c r="AN262" s="199"/>
      <c r="AO262" s="199"/>
      <c r="AP262" s="241"/>
      <c r="AQ262" s="199"/>
      <c r="AR262" s="199"/>
      <c r="AS262" s="199"/>
      <c r="AT262" s="199"/>
      <c r="AU262" s="199"/>
      <c r="AV262" s="199"/>
      <c r="AW262" s="199"/>
      <c r="AX262" s="200"/>
      <c r="AY262" s="199"/>
      <c r="AZ262" s="199"/>
    </row>
    <row r="263" spans="1:52" ht="9.75" customHeight="1">
      <c r="A263" s="199"/>
      <c r="B263" s="199"/>
      <c r="C263" s="199"/>
      <c r="D263" s="199"/>
      <c r="E263" s="199"/>
      <c r="F263" s="239"/>
      <c r="G263" s="199"/>
      <c r="H263" s="199"/>
      <c r="I263" s="240"/>
      <c r="J263" s="240"/>
      <c r="K263" s="240"/>
      <c r="L263" s="240"/>
      <c r="M263" s="240"/>
      <c r="N263" s="240"/>
      <c r="O263" s="240"/>
      <c r="P263" s="240"/>
      <c r="Q263" s="240"/>
      <c r="R263" s="240"/>
      <c r="S263" s="240"/>
      <c r="T263" s="240"/>
      <c r="U263" s="240"/>
      <c r="V263" s="240"/>
      <c r="W263" s="240"/>
      <c r="X263" s="240"/>
      <c r="Y263" s="240"/>
      <c r="Z263" s="240"/>
      <c r="AA263" s="240"/>
      <c r="AB263" s="240"/>
      <c r="AC263" s="240"/>
      <c r="AD263" s="240"/>
      <c r="AE263" s="240"/>
      <c r="AF263" s="199"/>
      <c r="AG263" s="240"/>
      <c r="AH263" s="196"/>
      <c r="AI263" s="199"/>
      <c r="AJ263" s="199"/>
      <c r="AK263" s="241"/>
      <c r="AL263" s="241"/>
      <c r="AM263" s="241"/>
      <c r="AN263" s="199"/>
      <c r="AO263" s="199"/>
      <c r="AP263" s="241"/>
      <c r="AQ263" s="199"/>
      <c r="AR263" s="199"/>
      <c r="AS263" s="199"/>
      <c r="AT263" s="199"/>
      <c r="AU263" s="199"/>
      <c r="AV263" s="199"/>
      <c r="AW263" s="199"/>
      <c r="AX263" s="200"/>
      <c r="AY263" s="199"/>
      <c r="AZ263" s="199"/>
    </row>
    <row r="264" spans="1:52" ht="9.75" customHeight="1">
      <c r="A264" s="199"/>
      <c r="B264" s="199"/>
      <c r="C264" s="199"/>
      <c r="D264" s="199"/>
      <c r="E264" s="199"/>
      <c r="F264" s="239"/>
      <c r="G264" s="199"/>
      <c r="H264" s="199"/>
      <c r="I264" s="240"/>
      <c r="J264" s="240"/>
      <c r="K264" s="240"/>
      <c r="L264" s="240"/>
      <c r="M264" s="240"/>
      <c r="N264" s="240"/>
      <c r="O264" s="240"/>
      <c r="P264" s="240"/>
      <c r="Q264" s="240"/>
      <c r="R264" s="240"/>
      <c r="S264" s="240"/>
      <c r="T264" s="240"/>
      <c r="U264" s="240"/>
      <c r="V264" s="240"/>
      <c r="W264" s="240"/>
      <c r="X264" s="240"/>
      <c r="Y264" s="240"/>
      <c r="Z264" s="240"/>
      <c r="AA264" s="240"/>
      <c r="AB264" s="240"/>
      <c r="AC264" s="240"/>
      <c r="AD264" s="240"/>
      <c r="AE264" s="240"/>
      <c r="AF264" s="199"/>
      <c r="AG264" s="240"/>
      <c r="AH264" s="196"/>
      <c r="AI264" s="199"/>
      <c r="AJ264" s="199"/>
      <c r="AK264" s="241"/>
      <c r="AL264" s="241"/>
      <c r="AM264" s="241"/>
      <c r="AN264" s="199"/>
      <c r="AO264" s="199"/>
      <c r="AP264" s="241"/>
      <c r="AQ264" s="199"/>
      <c r="AR264" s="199"/>
      <c r="AS264" s="199"/>
      <c r="AT264" s="199"/>
      <c r="AU264" s="199"/>
      <c r="AV264" s="199"/>
      <c r="AW264" s="199"/>
      <c r="AX264" s="200"/>
      <c r="AY264" s="199"/>
      <c r="AZ264" s="199"/>
    </row>
    <row r="265" spans="1:52" ht="9.75" customHeight="1">
      <c r="A265" s="199"/>
      <c r="B265" s="199"/>
      <c r="C265" s="199"/>
      <c r="D265" s="199"/>
      <c r="E265" s="199"/>
      <c r="F265" s="239"/>
      <c r="G265" s="199"/>
      <c r="H265" s="199"/>
      <c r="I265" s="240"/>
      <c r="J265" s="240"/>
      <c r="K265" s="240"/>
      <c r="L265" s="240"/>
      <c r="M265" s="240"/>
      <c r="N265" s="240"/>
      <c r="O265" s="240"/>
      <c r="P265" s="240"/>
      <c r="Q265" s="240"/>
      <c r="R265" s="240"/>
      <c r="S265" s="240"/>
      <c r="T265" s="240"/>
      <c r="U265" s="240"/>
      <c r="V265" s="240"/>
      <c r="W265" s="240"/>
      <c r="X265" s="240"/>
      <c r="Y265" s="240"/>
      <c r="Z265" s="240"/>
      <c r="AA265" s="240"/>
      <c r="AB265" s="240"/>
      <c r="AC265" s="240"/>
      <c r="AD265" s="240"/>
      <c r="AE265" s="240"/>
      <c r="AF265" s="199"/>
      <c r="AG265" s="240"/>
      <c r="AH265" s="196"/>
      <c r="AI265" s="199"/>
      <c r="AJ265" s="199"/>
      <c r="AK265" s="241"/>
      <c r="AL265" s="241"/>
      <c r="AM265" s="241"/>
      <c r="AN265" s="199"/>
      <c r="AO265" s="199"/>
      <c r="AP265" s="241"/>
      <c r="AQ265" s="199"/>
      <c r="AR265" s="199"/>
      <c r="AS265" s="199"/>
      <c r="AT265" s="199"/>
      <c r="AU265" s="199"/>
      <c r="AV265" s="199"/>
      <c r="AW265" s="199"/>
      <c r="AX265" s="200"/>
      <c r="AY265" s="199"/>
      <c r="AZ265" s="199"/>
    </row>
    <row r="266" spans="1:52" ht="9.75" customHeight="1">
      <c r="A266" s="199"/>
      <c r="B266" s="199"/>
      <c r="C266" s="199"/>
      <c r="D266" s="199"/>
      <c r="E266" s="199"/>
      <c r="F266" s="239"/>
      <c r="G266" s="199"/>
      <c r="H266" s="199"/>
      <c r="I266" s="240"/>
      <c r="J266" s="240"/>
      <c r="K266" s="240"/>
      <c r="L266" s="240"/>
      <c r="M266" s="240"/>
      <c r="N266" s="240"/>
      <c r="O266" s="240"/>
      <c r="P266" s="240"/>
      <c r="Q266" s="240"/>
      <c r="R266" s="240"/>
      <c r="S266" s="240"/>
      <c r="T266" s="240"/>
      <c r="U266" s="240"/>
      <c r="V266" s="240"/>
      <c r="W266" s="240"/>
      <c r="X266" s="240"/>
      <c r="Y266" s="240"/>
      <c r="Z266" s="240"/>
      <c r="AA266" s="240"/>
      <c r="AB266" s="240"/>
      <c r="AC266" s="240"/>
      <c r="AD266" s="240"/>
      <c r="AE266" s="240"/>
      <c r="AF266" s="199"/>
      <c r="AG266" s="240"/>
      <c r="AH266" s="196"/>
      <c r="AI266" s="199"/>
      <c r="AJ266" s="199"/>
      <c r="AK266" s="241"/>
      <c r="AL266" s="241"/>
      <c r="AM266" s="241"/>
      <c r="AN266" s="199"/>
      <c r="AO266" s="199"/>
      <c r="AP266" s="241"/>
      <c r="AQ266" s="199"/>
      <c r="AR266" s="199"/>
      <c r="AS266" s="199"/>
      <c r="AT266" s="199"/>
      <c r="AU266" s="199"/>
      <c r="AV266" s="199"/>
      <c r="AW266" s="199"/>
      <c r="AX266" s="200"/>
      <c r="AY266" s="199"/>
      <c r="AZ266" s="199"/>
    </row>
    <row r="267" spans="1:52" ht="9.75" customHeight="1">
      <c r="A267" s="199"/>
      <c r="B267" s="199"/>
      <c r="C267" s="199"/>
      <c r="D267" s="199"/>
      <c r="E267" s="199"/>
      <c r="F267" s="239"/>
      <c r="G267" s="199"/>
      <c r="H267" s="199"/>
      <c r="I267" s="240"/>
      <c r="J267" s="240"/>
      <c r="K267" s="240"/>
      <c r="L267" s="240"/>
      <c r="M267" s="240"/>
      <c r="N267" s="240"/>
      <c r="O267" s="240"/>
      <c r="P267" s="240"/>
      <c r="Q267" s="240"/>
      <c r="R267" s="240"/>
      <c r="S267" s="240"/>
      <c r="T267" s="240"/>
      <c r="U267" s="240"/>
      <c r="V267" s="240"/>
      <c r="W267" s="240"/>
      <c r="X267" s="240"/>
      <c r="Y267" s="240"/>
      <c r="Z267" s="240"/>
      <c r="AA267" s="240"/>
      <c r="AB267" s="240"/>
      <c r="AC267" s="240"/>
      <c r="AD267" s="240"/>
      <c r="AE267" s="240"/>
      <c r="AF267" s="199"/>
      <c r="AG267" s="240"/>
      <c r="AH267" s="196"/>
      <c r="AI267" s="199"/>
      <c r="AJ267" s="199"/>
      <c r="AK267" s="241"/>
      <c r="AL267" s="241"/>
      <c r="AM267" s="241"/>
      <c r="AN267" s="199"/>
      <c r="AO267" s="199"/>
      <c r="AP267" s="241"/>
      <c r="AQ267" s="199"/>
      <c r="AR267" s="199"/>
      <c r="AS267" s="199"/>
      <c r="AT267" s="199"/>
      <c r="AU267" s="199"/>
      <c r="AV267" s="199"/>
      <c r="AW267" s="199"/>
      <c r="AX267" s="200"/>
      <c r="AY267" s="199"/>
      <c r="AZ267" s="199"/>
    </row>
    <row r="268" spans="1:52" ht="9.75" customHeight="1">
      <c r="A268" s="199"/>
      <c r="B268" s="199"/>
      <c r="C268" s="199"/>
      <c r="D268" s="199"/>
      <c r="E268" s="199"/>
      <c r="F268" s="239"/>
      <c r="G268" s="199"/>
      <c r="H268" s="199"/>
      <c r="I268" s="240"/>
      <c r="J268" s="240"/>
      <c r="K268" s="240"/>
      <c r="L268" s="240"/>
      <c r="M268" s="240"/>
      <c r="N268" s="240"/>
      <c r="O268" s="240"/>
      <c r="P268" s="240"/>
      <c r="Q268" s="240"/>
      <c r="R268" s="240"/>
      <c r="S268" s="240"/>
      <c r="T268" s="240"/>
      <c r="U268" s="240"/>
      <c r="V268" s="240"/>
      <c r="W268" s="240"/>
      <c r="X268" s="240"/>
      <c r="Y268" s="240"/>
      <c r="Z268" s="240"/>
      <c r="AA268" s="240"/>
      <c r="AB268" s="240"/>
      <c r="AC268" s="240"/>
      <c r="AD268" s="240"/>
      <c r="AE268" s="240"/>
      <c r="AF268" s="199"/>
      <c r="AG268" s="240"/>
      <c r="AH268" s="196"/>
      <c r="AI268" s="199"/>
      <c r="AJ268" s="199"/>
      <c r="AK268" s="241"/>
      <c r="AL268" s="241"/>
      <c r="AM268" s="241"/>
      <c r="AN268" s="199"/>
      <c r="AO268" s="199"/>
      <c r="AP268" s="241"/>
      <c r="AQ268" s="199"/>
      <c r="AR268" s="199"/>
      <c r="AS268" s="199"/>
      <c r="AT268" s="199"/>
      <c r="AU268" s="199"/>
      <c r="AV268" s="199"/>
      <c r="AW268" s="199"/>
      <c r="AX268" s="200"/>
      <c r="AY268" s="199"/>
      <c r="AZ268" s="199"/>
    </row>
    <row r="269" spans="1:52" ht="9.75" customHeight="1">
      <c r="A269" s="199"/>
      <c r="B269" s="199"/>
      <c r="C269" s="199"/>
      <c r="D269" s="199"/>
      <c r="E269" s="199"/>
      <c r="F269" s="239"/>
      <c r="G269" s="199"/>
      <c r="H269" s="199"/>
      <c r="I269" s="240"/>
      <c r="J269" s="240"/>
      <c r="K269" s="240"/>
      <c r="L269" s="240"/>
      <c r="M269" s="240"/>
      <c r="N269" s="240"/>
      <c r="O269" s="240"/>
      <c r="P269" s="240"/>
      <c r="Q269" s="240"/>
      <c r="R269" s="240"/>
      <c r="S269" s="240"/>
      <c r="T269" s="240"/>
      <c r="U269" s="240"/>
      <c r="V269" s="240"/>
      <c r="W269" s="240"/>
      <c r="X269" s="240"/>
      <c r="Y269" s="240"/>
      <c r="Z269" s="240"/>
      <c r="AA269" s="240"/>
      <c r="AB269" s="240"/>
      <c r="AC269" s="240"/>
      <c r="AD269" s="240"/>
      <c r="AE269" s="240"/>
      <c r="AF269" s="199"/>
      <c r="AG269" s="240"/>
      <c r="AH269" s="196"/>
      <c r="AI269" s="199"/>
      <c r="AJ269" s="199"/>
      <c r="AK269" s="241"/>
      <c r="AL269" s="241"/>
      <c r="AM269" s="241"/>
      <c r="AN269" s="199"/>
      <c r="AO269" s="199"/>
      <c r="AP269" s="241"/>
      <c r="AQ269" s="199"/>
      <c r="AR269" s="199"/>
      <c r="AS269" s="199"/>
      <c r="AT269" s="199"/>
      <c r="AU269" s="199"/>
      <c r="AV269" s="199"/>
      <c r="AW269" s="199"/>
      <c r="AX269" s="200"/>
      <c r="AY269" s="199"/>
      <c r="AZ269" s="199"/>
    </row>
    <row r="270" spans="1:52" ht="9.75" customHeight="1">
      <c r="A270" s="199"/>
      <c r="B270" s="199"/>
      <c r="C270" s="199"/>
      <c r="D270" s="199"/>
      <c r="E270" s="199"/>
      <c r="F270" s="239"/>
      <c r="G270" s="199"/>
      <c r="H270" s="199"/>
      <c r="I270" s="240"/>
      <c r="J270" s="240"/>
      <c r="K270" s="240"/>
      <c r="L270" s="240"/>
      <c r="M270" s="240"/>
      <c r="N270" s="240"/>
      <c r="O270" s="240"/>
      <c r="P270" s="240"/>
      <c r="Q270" s="240"/>
      <c r="R270" s="240"/>
      <c r="S270" s="240"/>
      <c r="T270" s="240"/>
      <c r="U270" s="240"/>
      <c r="V270" s="240"/>
      <c r="W270" s="240"/>
      <c r="X270" s="240"/>
      <c r="Y270" s="240"/>
      <c r="Z270" s="240"/>
      <c r="AA270" s="240"/>
      <c r="AB270" s="240"/>
      <c r="AC270" s="240"/>
      <c r="AD270" s="240"/>
      <c r="AE270" s="240"/>
      <c r="AF270" s="199"/>
      <c r="AG270" s="240"/>
      <c r="AH270" s="196"/>
      <c r="AI270" s="199"/>
      <c r="AJ270" s="199"/>
      <c r="AK270" s="241"/>
      <c r="AL270" s="241"/>
      <c r="AM270" s="241"/>
      <c r="AN270" s="199"/>
      <c r="AO270" s="199"/>
      <c r="AP270" s="241"/>
      <c r="AQ270" s="199"/>
      <c r="AR270" s="199"/>
      <c r="AS270" s="199"/>
      <c r="AT270" s="199"/>
      <c r="AU270" s="199"/>
      <c r="AV270" s="199"/>
      <c r="AW270" s="199"/>
      <c r="AX270" s="200"/>
      <c r="AY270" s="199"/>
      <c r="AZ270" s="199"/>
    </row>
    <row r="271" spans="1:52" ht="9.75" customHeight="1">
      <c r="A271" s="199"/>
      <c r="B271" s="199"/>
      <c r="C271" s="199"/>
      <c r="D271" s="199"/>
      <c r="E271" s="199"/>
      <c r="F271" s="239"/>
      <c r="G271" s="199"/>
      <c r="H271" s="199"/>
      <c r="I271" s="240"/>
      <c r="J271" s="240"/>
      <c r="K271" s="240"/>
      <c r="L271" s="240"/>
      <c r="M271" s="240"/>
      <c r="N271" s="240"/>
      <c r="O271" s="240"/>
      <c r="P271" s="240"/>
      <c r="Q271" s="240"/>
      <c r="R271" s="240"/>
      <c r="S271" s="240"/>
      <c r="T271" s="240"/>
      <c r="U271" s="240"/>
      <c r="V271" s="240"/>
      <c r="W271" s="240"/>
      <c r="X271" s="240"/>
      <c r="Y271" s="240"/>
      <c r="Z271" s="240"/>
      <c r="AA271" s="240"/>
      <c r="AB271" s="240"/>
      <c r="AC271" s="240"/>
      <c r="AD271" s="240"/>
      <c r="AE271" s="240"/>
      <c r="AF271" s="199"/>
      <c r="AG271" s="240"/>
      <c r="AH271" s="196"/>
      <c r="AI271" s="199"/>
      <c r="AJ271" s="199"/>
      <c r="AK271" s="241"/>
      <c r="AL271" s="241"/>
      <c r="AM271" s="241"/>
      <c r="AN271" s="199"/>
      <c r="AO271" s="199"/>
      <c r="AP271" s="241"/>
      <c r="AQ271" s="199"/>
      <c r="AR271" s="199"/>
      <c r="AS271" s="199"/>
      <c r="AT271" s="199"/>
      <c r="AU271" s="199"/>
      <c r="AV271" s="199"/>
      <c r="AW271" s="199"/>
      <c r="AX271" s="200"/>
      <c r="AY271" s="199"/>
      <c r="AZ271" s="199"/>
    </row>
    <row r="272" spans="1:52" ht="9.75" customHeight="1">
      <c r="A272" s="199"/>
      <c r="B272" s="199"/>
      <c r="C272" s="199"/>
      <c r="D272" s="199"/>
      <c r="E272" s="199"/>
      <c r="F272" s="239"/>
      <c r="G272" s="199"/>
      <c r="H272" s="199"/>
      <c r="I272" s="240"/>
      <c r="J272" s="240"/>
      <c r="K272" s="240"/>
      <c r="L272" s="240"/>
      <c r="M272" s="240"/>
      <c r="N272" s="240"/>
      <c r="O272" s="240"/>
      <c r="P272" s="240"/>
      <c r="Q272" s="240"/>
      <c r="R272" s="240"/>
      <c r="S272" s="240"/>
      <c r="T272" s="240"/>
      <c r="U272" s="240"/>
      <c r="V272" s="240"/>
      <c r="W272" s="240"/>
      <c r="X272" s="240"/>
      <c r="Y272" s="240"/>
      <c r="Z272" s="240"/>
      <c r="AA272" s="240"/>
      <c r="AB272" s="240"/>
      <c r="AC272" s="240"/>
      <c r="AD272" s="240"/>
      <c r="AE272" s="240"/>
      <c r="AF272" s="199"/>
      <c r="AG272" s="240"/>
      <c r="AH272" s="196"/>
      <c r="AI272" s="199"/>
      <c r="AJ272" s="199"/>
      <c r="AK272" s="241"/>
      <c r="AL272" s="241"/>
      <c r="AM272" s="241"/>
      <c r="AN272" s="199"/>
      <c r="AO272" s="199"/>
      <c r="AP272" s="241"/>
      <c r="AQ272" s="199"/>
      <c r="AR272" s="199"/>
      <c r="AS272" s="199"/>
      <c r="AT272" s="199"/>
      <c r="AU272" s="199"/>
      <c r="AV272" s="199"/>
      <c r="AW272" s="199"/>
      <c r="AX272" s="200"/>
      <c r="AY272" s="199"/>
      <c r="AZ272" s="199"/>
    </row>
    <row r="273" spans="1:52" ht="9.75" customHeight="1">
      <c r="A273" s="199"/>
      <c r="B273" s="199"/>
      <c r="C273" s="199"/>
      <c r="D273" s="199"/>
      <c r="E273" s="199"/>
      <c r="F273" s="239"/>
      <c r="G273" s="199"/>
      <c r="H273" s="199"/>
      <c r="I273" s="240"/>
      <c r="J273" s="240"/>
      <c r="K273" s="240"/>
      <c r="L273" s="240"/>
      <c r="M273" s="240"/>
      <c r="N273" s="240"/>
      <c r="O273" s="240"/>
      <c r="P273" s="240"/>
      <c r="Q273" s="240"/>
      <c r="R273" s="240"/>
      <c r="S273" s="240"/>
      <c r="T273" s="240"/>
      <c r="U273" s="240"/>
      <c r="V273" s="240"/>
      <c r="W273" s="240"/>
      <c r="X273" s="240"/>
      <c r="Y273" s="240"/>
      <c r="Z273" s="240"/>
      <c r="AA273" s="240"/>
      <c r="AB273" s="240"/>
      <c r="AC273" s="240"/>
      <c r="AD273" s="240"/>
      <c r="AE273" s="240"/>
      <c r="AF273" s="199"/>
      <c r="AG273" s="240"/>
      <c r="AH273" s="196"/>
      <c r="AI273" s="199"/>
      <c r="AJ273" s="199"/>
      <c r="AK273" s="241"/>
      <c r="AL273" s="241"/>
      <c r="AM273" s="241"/>
      <c r="AN273" s="199"/>
      <c r="AO273" s="199"/>
      <c r="AP273" s="241"/>
      <c r="AQ273" s="199"/>
      <c r="AR273" s="199"/>
      <c r="AS273" s="199"/>
      <c r="AT273" s="199"/>
      <c r="AU273" s="199"/>
      <c r="AV273" s="199"/>
      <c r="AW273" s="199"/>
      <c r="AX273" s="200"/>
      <c r="AY273" s="199"/>
      <c r="AZ273" s="199"/>
    </row>
    <row r="274" spans="1:52" ht="9.75" customHeight="1">
      <c r="A274" s="199"/>
      <c r="B274" s="199"/>
      <c r="C274" s="199"/>
      <c r="D274" s="199"/>
      <c r="E274" s="199"/>
      <c r="F274" s="239"/>
      <c r="G274" s="199"/>
      <c r="H274" s="199"/>
      <c r="I274" s="240"/>
      <c r="J274" s="240"/>
      <c r="K274" s="240"/>
      <c r="L274" s="240"/>
      <c r="M274" s="240"/>
      <c r="N274" s="240"/>
      <c r="O274" s="240"/>
      <c r="P274" s="240"/>
      <c r="Q274" s="240"/>
      <c r="R274" s="240"/>
      <c r="S274" s="240"/>
      <c r="T274" s="240"/>
      <c r="U274" s="240"/>
      <c r="V274" s="240"/>
      <c r="W274" s="240"/>
      <c r="X274" s="240"/>
      <c r="Y274" s="240"/>
      <c r="Z274" s="240"/>
      <c r="AA274" s="240"/>
      <c r="AB274" s="240"/>
      <c r="AC274" s="240"/>
      <c r="AD274" s="240"/>
      <c r="AE274" s="240"/>
      <c r="AF274" s="199"/>
      <c r="AG274" s="240"/>
      <c r="AH274" s="196"/>
      <c r="AI274" s="199"/>
      <c r="AJ274" s="199"/>
      <c r="AK274" s="241"/>
      <c r="AL274" s="241"/>
      <c r="AM274" s="241"/>
      <c r="AN274" s="199"/>
      <c r="AO274" s="199"/>
      <c r="AP274" s="241"/>
      <c r="AQ274" s="199"/>
      <c r="AR274" s="199"/>
      <c r="AS274" s="199"/>
      <c r="AT274" s="199"/>
      <c r="AU274" s="199"/>
      <c r="AV274" s="199"/>
      <c r="AW274" s="199"/>
      <c r="AX274" s="200"/>
      <c r="AY274" s="199"/>
      <c r="AZ274" s="199"/>
    </row>
    <row r="275" spans="1:52" ht="9.75" customHeight="1">
      <c r="A275" s="199"/>
      <c r="B275" s="199"/>
      <c r="C275" s="199"/>
      <c r="D275" s="199"/>
      <c r="E275" s="199"/>
      <c r="F275" s="239"/>
      <c r="G275" s="199"/>
      <c r="H275" s="199"/>
      <c r="I275" s="240"/>
      <c r="J275" s="240"/>
      <c r="K275" s="240"/>
      <c r="L275" s="240"/>
      <c r="M275" s="240"/>
      <c r="N275" s="240"/>
      <c r="O275" s="240"/>
      <c r="P275" s="240"/>
      <c r="Q275" s="240"/>
      <c r="R275" s="240"/>
      <c r="S275" s="240"/>
      <c r="T275" s="240"/>
      <c r="U275" s="240"/>
      <c r="V275" s="240"/>
      <c r="W275" s="240"/>
      <c r="X275" s="240"/>
      <c r="Y275" s="240"/>
      <c r="Z275" s="240"/>
      <c r="AA275" s="240"/>
      <c r="AB275" s="240"/>
      <c r="AC275" s="240"/>
      <c r="AD275" s="240"/>
      <c r="AE275" s="240"/>
      <c r="AF275" s="199"/>
      <c r="AG275" s="240"/>
      <c r="AH275" s="196"/>
      <c r="AI275" s="199"/>
      <c r="AJ275" s="199"/>
      <c r="AK275" s="241"/>
      <c r="AL275" s="241"/>
      <c r="AM275" s="241"/>
      <c r="AN275" s="199"/>
      <c r="AO275" s="199"/>
      <c r="AP275" s="241"/>
      <c r="AQ275" s="199"/>
      <c r="AR275" s="199"/>
      <c r="AS275" s="199"/>
      <c r="AT275" s="199"/>
      <c r="AU275" s="199"/>
      <c r="AV275" s="199"/>
      <c r="AW275" s="199"/>
      <c r="AX275" s="200"/>
      <c r="AY275" s="199"/>
      <c r="AZ275" s="199"/>
    </row>
    <row r="276" spans="1:52" ht="9.75" customHeight="1">
      <c r="A276" s="199"/>
      <c r="B276" s="199"/>
      <c r="C276" s="199"/>
      <c r="D276" s="199"/>
      <c r="E276" s="199"/>
      <c r="F276" s="239"/>
      <c r="G276" s="199"/>
      <c r="H276" s="199"/>
      <c r="I276" s="240"/>
      <c r="J276" s="240"/>
      <c r="K276" s="240"/>
      <c r="L276" s="240"/>
      <c r="M276" s="240"/>
      <c r="N276" s="240"/>
      <c r="O276" s="240"/>
      <c r="P276" s="240"/>
      <c r="Q276" s="240"/>
      <c r="R276" s="240"/>
      <c r="S276" s="240"/>
      <c r="T276" s="240"/>
      <c r="U276" s="240"/>
      <c r="V276" s="240"/>
      <c r="W276" s="240"/>
      <c r="X276" s="240"/>
      <c r="Y276" s="240"/>
      <c r="Z276" s="240"/>
      <c r="AA276" s="240"/>
      <c r="AB276" s="240"/>
      <c r="AC276" s="240"/>
      <c r="AD276" s="240"/>
      <c r="AE276" s="240"/>
      <c r="AF276" s="199"/>
      <c r="AG276" s="240"/>
      <c r="AH276" s="196"/>
      <c r="AI276" s="199"/>
      <c r="AJ276" s="199"/>
      <c r="AK276" s="241"/>
      <c r="AL276" s="241"/>
      <c r="AM276" s="241"/>
      <c r="AN276" s="199"/>
      <c r="AO276" s="199"/>
      <c r="AP276" s="241"/>
      <c r="AQ276" s="199"/>
      <c r="AR276" s="199"/>
      <c r="AS276" s="199"/>
      <c r="AT276" s="199"/>
      <c r="AU276" s="199"/>
      <c r="AV276" s="199"/>
      <c r="AW276" s="199"/>
      <c r="AX276" s="200"/>
      <c r="AY276" s="199"/>
      <c r="AZ276" s="199"/>
    </row>
    <row r="277" spans="1:52" ht="9.75" customHeight="1">
      <c r="A277" s="199"/>
      <c r="B277" s="199"/>
      <c r="C277" s="199"/>
      <c r="D277" s="199"/>
      <c r="E277" s="199"/>
      <c r="F277" s="239"/>
      <c r="G277" s="199"/>
      <c r="H277" s="199"/>
      <c r="I277" s="240"/>
      <c r="J277" s="240"/>
      <c r="K277" s="240"/>
      <c r="L277" s="240"/>
      <c r="M277" s="240"/>
      <c r="N277" s="240"/>
      <c r="O277" s="240"/>
      <c r="P277" s="240"/>
      <c r="Q277" s="240"/>
      <c r="R277" s="240"/>
      <c r="S277" s="240"/>
      <c r="T277" s="240"/>
      <c r="U277" s="240"/>
      <c r="V277" s="240"/>
      <c r="W277" s="240"/>
      <c r="X277" s="240"/>
      <c r="Y277" s="240"/>
      <c r="Z277" s="240"/>
      <c r="AA277" s="240"/>
      <c r="AB277" s="240"/>
      <c r="AC277" s="240"/>
      <c r="AD277" s="240"/>
      <c r="AE277" s="240"/>
      <c r="AF277" s="199"/>
      <c r="AG277" s="240"/>
      <c r="AH277" s="196"/>
      <c r="AI277" s="199"/>
      <c r="AJ277" s="199"/>
      <c r="AK277" s="241"/>
      <c r="AL277" s="241"/>
      <c r="AM277" s="241"/>
      <c r="AN277" s="199"/>
      <c r="AO277" s="199"/>
      <c r="AP277" s="241"/>
      <c r="AQ277" s="199"/>
      <c r="AR277" s="199"/>
      <c r="AS277" s="199"/>
      <c r="AT277" s="199"/>
      <c r="AU277" s="199"/>
      <c r="AV277" s="199"/>
      <c r="AW277" s="199"/>
      <c r="AX277" s="200"/>
      <c r="AY277" s="199"/>
      <c r="AZ277" s="199"/>
    </row>
    <row r="278" spans="1:52" ht="9.75" customHeight="1">
      <c r="A278" s="199"/>
      <c r="B278" s="199"/>
      <c r="C278" s="199"/>
      <c r="D278" s="199"/>
      <c r="E278" s="199"/>
      <c r="F278" s="239"/>
      <c r="G278" s="199"/>
      <c r="H278" s="199"/>
      <c r="I278" s="240"/>
      <c r="J278" s="240"/>
      <c r="K278" s="240"/>
      <c r="L278" s="240"/>
      <c r="M278" s="240"/>
      <c r="N278" s="240"/>
      <c r="O278" s="240"/>
      <c r="P278" s="240"/>
      <c r="Q278" s="240"/>
      <c r="R278" s="240"/>
      <c r="S278" s="240"/>
      <c r="T278" s="240"/>
      <c r="U278" s="240"/>
      <c r="V278" s="240"/>
      <c r="W278" s="240"/>
      <c r="X278" s="240"/>
      <c r="Y278" s="240"/>
      <c r="Z278" s="240"/>
      <c r="AA278" s="240"/>
      <c r="AB278" s="240"/>
      <c r="AC278" s="240"/>
      <c r="AD278" s="240"/>
      <c r="AE278" s="240"/>
      <c r="AF278" s="199"/>
      <c r="AG278" s="240"/>
      <c r="AH278" s="196"/>
      <c r="AI278" s="199"/>
      <c r="AJ278" s="199"/>
      <c r="AK278" s="241"/>
      <c r="AL278" s="241"/>
      <c r="AM278" s="241"/>
      <c r="AN278" s="199"/>
      <c r="AO278" s="199"/>
      <c r="AP278" s="241"/>
      <c r="AQ278" s="199"/>
      <c r="AR278" s="199"/>
      <c r="AS278" s="199"/>
      <c r="AT278" s="199"/>
      <c r="AU278" s="199"/>
      <c r="AV278" s="199"/>
      <c r="AW278" s="199"/>
      <c r="AX278" s="200"/>
      <c r="AY278" s="199"/>
      <c r="AZ278" s="199"/>
    </row>
    <row r="279" spans="1:52" ht="9.75" customHeight="1">
      <c r="A279" s="199"/>
      <c r="B279" s="199"/>
      <c r="C279" s="199"/>
      <c r="D279" s="199"/>
      <c r="E279" s="199"/>
      <c r="F279" s="239"/>
      <c r="G279" s="199"/>
      <c r="H279" s="199"/>
      <c r="I279" s="240"/>
      <c r="J279" s="240"/>
      <c r="K279" s="240"/>
      <c r="L279" s="240"/>
      <c r="M279" s="240"/>
      <c r="N279" s="240"/>
      <c r="O279" s="240"/>
      <c r="P279" s="240"/>
      <c r="Q279" s="240"/>
      <c r="R279" s="240"/>
      <c r="S279" s="240"/>
      <c r="T279" s="240"/>
      <c r="U279" s="240"/>
      <c r="V279" s="240"/>
      <c r="W279" s="240"/>
      <c r="X279" s="240"/>
      <c r="Y279" s="240"/>
      <c r="Z279" s="240"/>
      <c r="AA279" s="240"/>
      <c r="AB279" s="240"/>
      <c r="AC279" s="240"/>
      <c r="AD279" s="240"/>
      <c r="AE279" s="240"/>
      <c r="AF279" s="199"/>
      <c r="AG279" s="240"/>
      <c r="AH279" s="196"/>
      <c r="AI279" s="199"/>
      <c r="AJ279" s="199"/>
      <c r="AK279" s="241"/>
      <c r="AL279" s="241"/>
      <c r="AM279" s="241"/>
      <c r="AN279" s="199"/>
      <c r="AO279" s="199"/>
      <c r="AP279" s="241"/>
      <c r="AQ279" s="199"/>
      <c r="AR279" s="199"/>
      <c r="AS279" s="199"/>
      <c r="AT279" s="199"/>
      <c r="AU279" s="199"/>
      <c r="AV279" s="199"/>
      <c r="AW279" s="199"/>
      <c r="AX279" s="200"/>
      <c r="AY279" s="199"/>
      <c r="AZ279" s="199"/>
    </row>
    <row r="280" spans="1:52" ht="9.75" customHeight="1">
      <c r="A280" s="199"/>
      <c r="B280" s="199"/>
      <c r="C280" s="199"/>
      <c r="D280" s="199"/>
      <c r="E280" s="199"/>
      <c r="F280" s="239"/>
      <c r="G280" s="199"/>
      <c r="H280" s="199"/>
      <c r="I280" s="240"/>
      <c r="J280" s="240"/>
      <c r="K280" s="240"/>
      <c r="L280" s="240"/>
      <c r="M280" s="240"/>
      <c r="N280" s="240"/>
      <c r="O280" s="240"/>
      <c r="P280" s="240"/>
      <c r="Q280" s="240"/>
      <c r="R280" s="240"/>
      <c r="S280" s="240"/>
      <c r="T280" s="240"/>
      <c r="U280" s="240"/>
      <c r="V280" s="240"/>
      <c r="W280" s="240"/>
      <c r="X280" s="240"/>
      <c r="Y280" s="240"/>
      <c r="Z280" s="240"/>
      <c r="AA280" s="240"/>
      <c r="AB280" s="240"/>
      <c r="AC280" s="240"/>
      <c r="AD280" s="240"/>
      <c r="AE280" s="240"/>
      <c r="AF280" s="199"/>
      <c r="AG280" s="240"/>
      <c r="AH280" s="196"/>
      <c r="AI280" s="199"/>
      <c r="AJ280" s="199"/>
      <c r="AK280" s="241"/>
      <c r="AL280" s="241"/>
      <c r="AM280" s="241"/>
      <c r="AN280" s="199"/>
      <c r="AO280" s="199"/>
      <c r="AP280" s="241"/>
      <c r="AQ280" s="199"/>
      <c r="AR280" s="199"/>
      <c r="AS280" s="199"/>
      <c r="AT280" s="199"/>
      <c r="AU280" s="199"/>
      <c r="AV280" s="199"/>
      <c r="AW280" s="199"/>
      <c r="AX280" s="200"/>
      <c r="AY280" s="199"/>
      <c r="AZ280" s="199"/>
    </row>
    <row r="281" spans="1:52" ht="9.75" customHeight="1">
      <c r="A281" s="199"/>
      <c r="B281" s="199"/>
      <c r="C281" s="199"/>
      <c r="D281" s="199"/>
      <c r="E281" s="199"/>
      <c r="F281" s="239"/>
      <c r="G281" s="199"/>
      <c r="H281" s="199"/>
      <c r="I281" s="240"/>
      <c r="J281" s="240"/>
      <c r="K281" s="240"/>
      <c r="L281" s="240"/>
      <c r="M281" s="240"/>
      <c r="N281" s="240"/>
      <c r="O281" s="240"/>
      <c r="P281" s="240"/>
      <c r="Q281" s="240"/>
      <c r="R281" s="240"/>
      <c r="S281" s="240"/>
      <c r="T281" s="240"/>
      <c r="U281" s="240"/>
      <c r="V281" s="240"/>
      <c r="W281" s="240"/>
      <c r="X281" s="240"/>
      <c r="Y281" s="240"/>
      <c r="Z281" s="240"/>
      <c r="AA281" s="240"/>
      <c r="AB281" s="240"/>
      <c r="AC281" s="240"/>
      <c r="AD281" s="240"/>
      <c r="AE281" s="240"/>
      <c r="AF281" s="199"/>
      <c r="AG281" s="240"/>
      <c r="AH281" s="196"/>
      <c r="AI281" s="199"/>
      <c r="AJ281" s="199"/>
      <c r="AK281" s="241"/>
      <c r="AL281" s="241"/>
      <c r="AM281" s="241"/>
      <c r="AN281" s="199"/>
      <c r="AO281" s="199"/>
      <c r="AP281" s="241"/>
      <c r="AQ281" s="199"/>
      <c r="AR281" s="199"/>
      <c r="AS281" s="199"/>
      <c r="AT281" s="199"/>
      <c r="AU281" s="199"/>
      <c r="AV281" s="199"/>
      <c r="AW281" s="199"/>
      <c r="AX281" s="200"/>
      <c r="AY281" s="199"/>
      <c r="AZ281" s="199"/>
    </row>
    <row r="282" spans="1:52" ht="9.75" customHeight="1">
      <c r="A282" s="199"/>
      <c r="B282" s="199"/>
      <c r="C282" s="199"/>
      <c r="D282" s="199"/>
      <c r="E282" s="199"/>
      <c r="F282" s="239"/>
      <c r="G282" s="199"/>
      <c r="H282" s="199"/>
      <c r="I282" s="240"/>
      <c r="J282" s="240"/>
      <c r="K282" s="240"/>
      <c r="L282" s="240"/>
      <c r="M282" s="240"/>
      <c r="N282" s="240"/>
      <c r="O282" s="240"/>
      <c r="P282" s="240"/>
      <c r="Q282" s="240"/>
      <c r="R282" s="240"/>
      <c r="S282" s="240"/>
      <c r="T282" s="240"/>
      <c r="U282" s="240"/>
      <c r="V282" s="240"/>
      <c r="W282" s="240"/>
      <c r="X282" s="240"/>
      <c r="Y282" s="240"/>
      <c r="Z282" s="240"/>
      <c r="AA282" s="240"/>
      <c r="AB282" s="240"/>
      <c r="AC282" s="240"/>
      <c r="AD282" s="240"/>
      <c r="AE282" s="240"/>
      <c r="AF282" s="199"/>
      <c r="AG282" s="240"/>
      <c r="AH282" s="196"/>
      <c r="AI282" s="199"/>
      <c r="AJ282" s="199"/>
      <c r="AK282" s="241"/>
      <c r="AL282" s="241"/>
      <c r="AM282" s="241"/>
      <c r="AN282" s="199"/>
      <c r="AO282" s="199"/>
      <c r="AP282" s="241"/>
      <c r="AQ282" s="199"/>
      <c r="AR282" s="199"/>
      <c r="AS282" s="199"/>
      <c r="AT282" s="199"/>
      <c r="AU282" s="199"/>
      <c r="AV282" s="199"/>
      <c r="AW282" s="199"/>
      <c r="AX282" s="200"/>
      <c r="AY282" s="199"/>
      <c r="AZ282" s="199"/>
    </row>
    <row r="283" spans="1:52" ht="9.75" customHeight="1">
      <c r="A283" s="199"/>
      <c r="B283" s="199"/>
      <c r="C283" s="199"/>
      <c r="D283" s="199"/>
      <c r="E283" s="199"/>
      <c r="F283" s="239"/>
      <c r="G283" s="199"/>
      <c r="H283" s="199"/>
      <c r="I283" s="240"/>
      <c r="J283" s="240"/>
      <c r="K283" s="240"/>
      <c r="L283" s="240"/>
      <c r="M283" s="240"/>
      <c r="N283" s="240"/>
      <c r="O283" s="240"/>
      <c r="P283" s="240"/>
      <c r="Q283" s="240"/>
      <c r="R283" s="240"/>
      <c r="S283" s="240"/>
      <c r="T283" s="240"/>
      <c r="U283" s="240"/>
      <c r="V283" s="240"/>
      <c r="W283" s="240"/>
      <c r="X283" s="240"/>
      <c r="Y283" s="240"/>
      <c r="Z283" s="240"/>
      <c r="AA283" s="240"/>
      <c r="AB283" s="240"/>
      <c r="AC283" s="240"/>
      <c r="AD283" s="240"/>
      <c r="AE283" s="240"/>
      <c r="AF283" s="199"/>
      <c r="AG283" s="240"/>
      <c r="AH283" s="196"/>
      <c r="AI283" s="199"/>
      <c r="AJ283" s="199"/>
      <c r="AK283" s="241"/>
      <c r="AL283" s="241"/>
      <c r="AM283" s="241"/>
      <c r="AN283" s="199"/>
      <c r="AO283" s="199"/>
      <c r="AP283" s="241"/>
      <c r="AQ283" s="199"/>
      <c r="AR283" s="199"/>
      <c r="AS283" s="199"/>
      <c r="AT283" s="199"/>
      <c r="AU283" s="199"/>
      <c r="AV283" s="199"/>
      <c r="AW283" s="199"/>
      <c r="AX283" s="200"/>
      <c r="AY283" s="199"/>
      <c r="AZ283" s="199"/>
    </row>
    <row r="284" spans="1:52" ht="9.75" customHeight="1">
      <c r="A284" s="199"/>
      <c r="B284" s="199"/>
      <c r="C284" s="199"/>
      <c r="D284" s="199"/>
      <c r="E284" s="199"/>
      <c r="F284" s="239"/>
      <c r="G284" s="199"/>
      <c r="H284" s="199"/>
      <c r="I284" s="240"/>
      <c r="J284" s="240"/>
      <c r="K284" s="240"/>
      <c r="L284" s="240"/>
      <c r="M284" s="240"/>
      <c r="N284" s="240"/>
      <c r="O284" s="240"/>
      <c r="P284" s="240"/>
      <c r="Q284" s="240"/>
      <c r="R284" s="240"/>
      <c r="S284" s="240"/>
      <c r="T284" s="240"/>
      <c r="U284" s="240"/>
      <c r="V284" s="240"/>
      <c r="W284" s="240"/>
      <c r="X284" s="240"/>
      <c r="Y284" s="240"/>
      <c r="Z284" s="240"/>
      <c r="AA284" s="240"/>
      <c r="AB284" s="240"/>
      <c r="AC284" s="240"/>
      <c r="AD284" s="240"/>
      <c r="AE284" s="240"/>
      <c r="AF284" s="199"/>
      <c r="AG284" s="240"/>
      <c r="AH284" s="196"/>
      <c r="AI284" s="199"/>
      <c r="AJ284" s="199"/>
      <c r="AK284" s="241"/>
      <c r="AL284" s="241"/>
      <c r="AM284" s="241"/>
      <c r="AN284" s="199"/>
      <c r="AO284" s="199"/>
      <c r="AP284" s="241"/>
      <c r="AQ284" s="199"/>
      <c r="AR284" s="199"/>
      <c r="AS284" s="199"/>
      <c r="AT284" s="199"/>
      <c r="AU284" s="199"/>
      <c r="AV284" s="199"/>
      <c r="AW284" s="199"/>
      <c r="AX284" s="200"/>
      <c r="AY284" s="199"/>
      <c r="AZ284" s="199"/>
    </row>
    <row r="285" spans="1:52" ht="9.75" customHeight="1">
      <c r="A285" s="199"/>
      <c r="B285" s="199"/>
      <c r="C285" s="199"/>
      <c r="D285" s="199"/>
      <c r="E285" s="199"/>
      <c r="F285" s="239"/>
      <c r="G285" s="199"/>
      <c r="H285" s="199"/>
      <c r="I285" s="240"/>
      <c r="J285" s="240"/>
      <c r="K285" s="240"/>
      <c r="L285" s="240"/>
      <c r="M285" s="240"/>
      <c r="N285" s="240"/>
      <c r="O285" s="240"/>
      <c r="P285" s="240"/>
      <c r="Q285" s="240"/>
      <c r="R285" s="240"/>
      <c r="S285" s="240"/>
      <c r="T285" s="240"/>
      <c r="U285" s="240"/>
      <c r="V285" s="240"/>
      <c r="W285" s="240"/>
      <c r="X285" s="240"/>
      <c r="Y285" s="240"/>
      <c r="Z285" s="240"/>
      <c r="AA285" s="240"/>
      <c r="AB285" s="240"/>
      <c r="AC285" s="240"/>
      <c r="AD285" s="240"/>
      <c r="AE285" s="240"/>
      <c r="AF285" s="199"/>
      <c r="AG285" s="240"/>
      <c r="AH285" s="196"/>
      <c r="AI285" s="199"/>
      <c r="AJ285" s="199"/>
      <c r="AK285" s="241"/>
      <c r="AL285" s="241"/>
      <c r="AM285" s="241"/>
      <c r="AN285" s="199"/>
      <c r="AO285" s="199"/>
      <c r="AP285" s="241"/>
      <c r="AQ285" s="199"/>
      <c r="AR285" s="199"/>
      <c r="AS285" s="199"/>
      <c r="AT285" s="199"/>
      <c r="AU285" s="199"/>
      <c r="AV285" s="199"/>
      <c r="AW285" s="199"/>
      <c r="AX285" s="200"/>
      <c r="AY285" s="199"/>
      <c r="AZ285" s="199"/>
    </row>
    <row r="286" spans="1:52" ht="9.75" customHeight="1">
      <c r="A286" s="199"/>
      <c r="B286" s="199"/>
      <c r="C286" s="199"/>
      <c r="D286" s="199"/>
      <c r="E286" s="199"/>
      <c r="F286" s="239"/>
      <c r="G286" s="199"/>
      <c r="H286" s="199"/>
      <c r="I286" s="240"/>
      <c r="J286" s="240"/>
      <c r="K286" s="240"/>
      <c r="L286" s="240"/>
      <c r="M286" s="240"/>
      <c r="N286" s="240"/>
      <c r="O286" s="240"/>
      <c r="P286" s="240"/>
      <c r="Q286" s="240"/>
      <c r="R286" s="240"/>
      <c r="S286" s="240"/>
      <c r="T286" s="240"/>
      <c r="U286" s="240"/>
      <c r="V286" s="240"/>
      <c r="W286" s="240"/>
      <c r="X286" s="240"/>
      <c r="Y286" s="240"/>
      <c r="Z286" s="240"/>
      <c r="AA286" s="240"/>
      <c r="AB286" s="240"/>
      <c r="AC286" s="240"/>
      <c r="AD286" s="240"/>
      <c r="AE286" s="240"/>
      <c r="AF286" s="199"/>
      <c r="AG286" s="240"/>
      <c r="AH286" s="196"/>
      <c r="AI286" s="199"/>
      <c r="AJ286" s="199"/>
      <c r="AK286" s="241"/>
      <c r="AL286" s="241"/>
      <c r="AM286" s="241"/>
      <c r="AN286" s="199"/>
      <c r="AO286" s="199"/>
      <c r="AP286" s="241"/>
      <c r="AQ286" s="199"/>
      <c r="AR286" s="199"/>
      <c r="AS286" s="199"/>
      <c r="AT286" s="199"/>
      <c r="AU286" s="199"/>
      <c r="AV286" s="199"/>
      <c r="AW286" s="199"/>
      <c r="AX286" s="200"/>
      <c r="AY286" s="199"/>
      <c r="AZ286" s="199"/>
    </row>
    <row r="287" spans="1:52" ht="9.75" customHeight="1">
      <c r="A287" s="199"/>
      <c r="B287" s="199"/>
      <c r="C287" s="199"/>
      <c r="D287" s="199"/>
      <c r="E287" s="199"/>
      <c r="F287" s="239"/>
      <c r="G287" s="199"/>
      <c r="H287" s="199"/>
      <c r="I287" s="240"/>
      <c r="J287" s="240"/>
      <c r="K287" s="240"/>
      <c r="L287" s="240"/>
      <c r="M287" s="240"/>
      <c r="N287" s="240"/>
      <c r="O287" s="240"/>
      <c r="P287" s="240"/>
      <c r="Q287" s="240"/>
      <c r="R287" s="240"/>
      <c r="S287" s="240"/>
      <c r="T287" s="240"/>
      <c r="U287" s="240"/>
      <c r="V287" s="240"/>
      <c r="W287" s="240"/>
      <c r="X287" s="240"/>
      <c r="Y287" s="240"/>
      <c r="Z287" s="240"/>
      <c r="AA287" s="240"/>
      <c r="AB287" s="240"/>
      <c r="AC287" s="240"/>
      <c r="AD287" s="240"/>
      <c r="AE287" s="240"/>
      <c r="AF287" s="199"/>
      <c r="AG287" s="240"/>
      <c r="AH287" s="196"/>
      <c r="AI287" s="199"/>
      <c r="AJ287" s="199"/>
      <c r="AK287" s="241"/>
      <c r="AL287" s="241"/>
      <c r="AM287" s="241"/>
      <c r="AN287" s="199"/>
      <c r="AO287" s="199"/>
      <c r="AP287" s="241"/>
      <c r="AQ287" s="199"/>
      <c r="AR287" s="199"/>
      <c r="AS287" s="199"/>
      <c r="AT287" s="199"/>
      <c r="AU287" s="199"/>
      <c r="AV287" s="199"/>
      <c r="AW287" s="199"/>
      <c r="AX287" s="200"/>
      <c r="AY287" s="199"/>
      <c r="AZ287" s="199"/>
    </row>
    <row r="288" spans="1:52" ht="9.75" customHeight="1">
      <c r="A288" s="199"/>
      <c r="B288" s="199"/>
      <c r="C288" s="199"/>
      <c r="D288" s="199"/>
      <c r="E288" s="199"/>
      <c r="F288" s="239"/>
      <c r="G288" s="199"/>
      <c r="H288" s="199"/>
      <c r="I288" s="240"/>
      <c r="J288" s="240"/>
      <c r="K288" s="240"/>
      <c r="L288" s="240"/>
      <c r="M288" s="240"/>
      <c r="N288" s="240"/>
      <c r="O288" s="240"/>
      <c r="P288" s="240"/>
      <c r="Q288" s="240"/>
      <c r="R288" s="240"/>
      <c r="S288" s="240"/>
      <c r="T288" s="240"/>
      <c r="U288" s="240"/>
      <c r="V288" s="240"/>
      <c r="W288" s="240"/>
      <c r="X288" s="240"/>
      <c r="Y288" s="240"/>
      <c r="Z288" s="240"/>
      <c r="AA288" s="240"/>
      <c r="AB288" s="240"/>
      <c r="AC288" s="240"/>
      <c r="AD288" s="240"/>
      <c r="AE288" s="240"/>
      <c r="AF288" s="199"/>
      <c r="AG288" s="240"/>
      <c r="AH288" s="196"/>
      <c r="AI288" s="199"/>
      <c r="AJ288" s="199"/>
      <c r="AK288" s="241"/>
      <c r="AL288" s="241"/>
      <c r="AM288" s="241"/>
      <c r="AN288" s="199"/>
      <c r="AO288" s="199"/>
      <c r="AP288" s="241"/>
      <c r="AQ288" s="199"/>
      <c r="AR288" s="199"/>
      <c r="AS288" s="199"/>
      <c r="AT288" s="199"/>
      <c r="AU288" s="199"/>
      <c r="AV288" s="199"/>
      <c r="AW288" s="199"/>
      <c r="AX288" s="200"/>
      <c r="AY288" s="199"/>
      <c r="AZ288" s="199"/>
    </row>
    <row r="289" spans="1:52" ht="9.75" customHeight="1">
      <c r="A289" s="199"/>
      <c r="B289" s="199"/>
      <c r="C289" s="199"/>
      <c r="D289" s="199"/>
      <c r="E289" s="199"/>
      <c r="F289" s="239"/>
      <c r="G289" s="199"/>
      <c r="H289" s="199"/>
      <c r="I289" s="240"/>
      <c r="J289" s="240"/>
      <c r="K289" s="240"/>
      <c r="L289" s="240"/>
      <c r="M289" s="240"/>
      <c r="N289" s="240"/>
      <c r="O289" s="240"/>
      <c r="P289" s="240"/>
      <c r="Q289" s="240"/>
      <c r="R289" s="240"/>
      <c r="S289" s="240"/>
      <c r="T289" s="240"/>
      <c r="U289" s="240"/>
      <c r="V289" s="240"/>
      <c r="W289" s="240"/>
      <c r="X289" s="240"/>
      <c r="Y289" s="240"/>
      <c r="Z289" s="240"/>
      <c r="AA289" s="240"/>
      <c r="AB289" s="240"/>
      <c r="AC289" s="240"/>
      <c r="AD289" s="240"/>
      <c r="AE289" s="240"/>
      <c r="AF289" s="199"/>
      <c r="AG289" s="240"/>
      <c r="AH289" s="196"/>
      <c r="AI289" s="199"/>
      <c r="AJ289" s="199"/>
      <c r="AK289" s="241"/>
      <c r="AL289" s="241"/>
      <c r="AM289" s="241"/>
      <c r="AN289" s="199"/>
      <c r="AO289" s="199"/>
      <c r="AP289" s="241"/>
      <c r="AQ289" s="199"/>
      <c r="AR289" s="199"/>
      <c r="AS289" s="199"/>
      <c r="AT289" s="199"/>
      <c r="AU289" s="199"/>
      <c r="AV289" s="199"/>
      <c r="AW289" s="199"/>
      <c r="AX289" s="200"/>
      <c r="AY289" s="199"/>
      <c r="AZ289" s="199"/>
    </row>
    <row r="290" spans="1:52" ht="9.75" customHeight="1">
      <c r="A290" s="199"/>
      <c r="B290" s="199"/>
      <c r="C290" s="199"/>
      <c r="D290" s="199"/>
      <c r="E290" s="199"/>
      <c r="F290" s="239"/>
      <c r="G290" s="199"/>
      <c r="H290" s="199"/>
      <c r="I290" s="240"/>
      <c r="J290" s="240"/>
      <c r="K290" s="240"/>
      <c r="L290" s="240"/>
      <c r="M290" s="240"/>
      <c r="N290" s="240"/>
      <c r="O290" s="240"/>
      <c r="P290" s="240"/>
      <c r="Q290" s="240"/>
      <c r="R290" s="240"/>
      <c r="S290" s="240"/>
      <c r="T290" s="240"/>
      <c r="U290" s="240"/>
      <c r="V290" s="240"/>
      <c r="W290" s="240"/>
      <c r="X290" s="240"/>
      <c r="Y290" s="240"/>
      <c r="Z290" s="240"/>
      <c r="AA290" s="240"/>
      <c r="AB290" s="240"/>
      <c r="AC290" s="240"/>
      <c r="AD290" s="240"/>
      <c r="AE290" s="240"/>
      <c r="AF290" s="199"/>
      <c r="AG290" s="240"/>
      <c r="AH290" s="196"/>
      <c r="AI290" s="199"/>
      <c r="AJ290" s="199"/>
      <c r="AK290" s="241"/>
      <c r="AL290" s="241"/>
      <c r="AM290" s="241"/>
      <c r="AN290" s="199"/>
      <c r="AO290" s="199"/>
      <c r="AP290" s="241"/>
      <c r="AQ290" s="199"/>
      <c r="AR290" s="199"/>
      <c r="AS290" s="199"/>
      <c r="AT290" s="199"/>
      <c r="AU290" s="199"/>
      <c r="AV290" s="199"/>
      <c r="AW290" s="199"/>
      <c r="AX290" s="200"/>
      <c r="AY290" s="199"/>
      <c r="AZ290" s="199"/>
    </row>
    <row r="291" spans="1:52" ht="9.75" customHeight="1">
      <c r="A291" s="199"/>
      <c r="B291" s="199"/>
      <c r="C291" s="199"/>
      <c r="D291" s="199"/>
      <c r="E291" s="199"/>
      <c r="F291" s="239"/>
      <c r="G291" s="199"/>
      <c r="H291" s="199"/>
      <c r="I291" s="240"/>
      <c r="J291" s="240"/>
      <c r="K291" s="240"/>
      <c r="L291" s="240"/>
      <c r="M291" s="240"/>
      <c r="N291" s="240"/>
      <c r="O291" s="240"/>
      <c r="P291" s="240"/>
      <c r="Q291" s="240"/>
      <c r="R291" s="240"/>
      <c r="S291" s="240"/>
      <c r="T291" s="240"/>
      <c r="U291" s="240"/>
      <c r="V291" s="240"/>
      <c r="W291" s="240"/>
      <c r="X291" s="240"/>
      <c r="Y291" s="240"/>
      <c r="Z291" s="240"/>
      <c r="AA291" s="240"/>
      <c r="AB291" s="240"/>
      <c r="AC291" s="240"/>
      <c r="AD291" s="240"/>
      <c r="AE291" s="240"/>
      <c r="AF291" s="199"/>
      <c r="AG291" s="240"/>
      <c r="AH291" s="196"/>
      <c r="AI291" s="199"/>
      <c r="AJ291" s="199"/>
      <c r="AK291" s="241"/>
      <c r="AL291" s="241"/>
      <c r="AM291" s="241"/>
      <c r="AN291" s="199"/>
      <c r="AO291" s="199"/>
      <c r="AP291" s="241"/>
      <c r="AQ291" s="199"/>
      <c r="AR291" s="199"/>
      <c r="AS291" s="199"/>
      <c r="AT291" s="199"/>
      <c r="AU291" s="199"/>
      <c r="AV291" s="199"/>
      <c r="AW291" s="199"/>
      <c r="AX291" s="200"/>
      <c r="AY291" s="199"/>
      <c r="AZ291" s="199"/>
    </row>
    <row r="292" spans="1:52" ht="9.75" customHeight="1">
      <c r="A292" s="199"/>
      <c r="B292" s="199"/>
      <c r="C292" s="199"/>
      <c r="D292" s="199"/>
      <c r="E292" s="199"/>
      <c r="F292" s="239"/>
      <c r="G292" s="199"/>
      <c r="H292" s="199"/>
      <c r="I292" s="240"/>
      <c r="J292" s="240"/>
      <c r="K292" s="240"/>
      <c r="L292" s="240"/>
      <c r="M292" s="240"/>
      <c r="N292" s="240"/>
      <c r="O292" s="240"/>
      <c r="P292" s="240"/>
      <c r="Q292" s="240"/>
      <c r="R292" s="240"/>
      <c r="S292" s="240"/>
      <c r="T292" s="240"/>
      <c r="U292" s="240"/>
      <c r="V292" s="240"/>
      <c r="W292" s="240"/>
      <c r="X292" s="240"/>
      <c r="Y292" s="240"/>
      <c r="Z292" s="240"/>
      <c r="AA292" s="240"/>
      <c r="AB292" s="240"/>
      <c r="AC292" s="240"/>
      <c r="AD292" s="240"/>
      <c r="AE292" s="240"/>
      <c r="AF292" s="199"/>
      <c r="AG292" s="240"/>
      <c r="AH292" s="196"/>
      <c r="AI292" s="199"/>
      <c r="AJ292" s="199"/>
      <c r="AK292" s="241"/>
      <c r="AL292" s="241"/>
      <c r="AM292" s="241"/>
      <c r="AN292" s="199"/>
      <c r="AO292" s="199"/>
      <c r="AP292" s="241"/>
      <c r="AQ292" s="199"/>
      <c r="AR292" s="199"/>
      <c r="AS292" s="199"/>
      <c r="AT292" s="199"/>
      <c r="AU292" s="199"/>
      <c r="AV292" s="199"/>
      <c r="AW292" s="199"/>
      <c r="AX292" s="200"/>
      <c r="AY292" s="199"/>
      <c r="AZ292" s="199"/>
    </row>
    <row r="293" spans="1:52" ht="9.75" customHeight="1">
      <c r="A293" s="199"/>
      <c r="B293" s="199"/>
      <c r="C293" s="199"/>
      <c r="D293" s="199"/>
      <c r="E293" s="199"/>
      <c r="F293" s="239"/>
      <c r="G293" s="199"/>
      <c r="H293" s="199"/>
      <c r="I293" s="240"/>
      <c r="J293" s="240"/>
      <c r="K293" s="240"/>
      <c r="L293" s="240"/>
      <c r="M293" s="240"/>
      <c r="N293" s="240"/>
      <c r="O293" s="240"/>
      <c r="P293" s="240"/>
      <c r="Q293" s="240"/>
      <c r="R293" s="240"/>
      <c r="S293" s="240"/>
      <c r="T293" s="240"/>
      <c r="U293" s="240"/>
      <c r="V293" s="240"/>
      <c r="W293" s="240"/>
      <c r="X293" s="240"/>
      <c r="Y293" s="240"/>
      <c r="Z293" s="240"/>
      <c r="AA293" s="240"/>
      <c r="AB293" s="240"/>
      <c r="AC293" s="240"/>
      <c r="AD293" s="240"/>
      <c r="AE293" s="240"/>
      <c r="AF293" s="199"/>
      <c r="AG293" s="240"/>
      <c r="AH293" s="196"/>
      <c r="AI293" s="199"/>
      <c r="AJ293" s="199"/>
      <c r="AK293" s="241"/>
      <c r="AL293" s="241"/>
      <c r="AM293" s="241"/>
      <c r="AN293" s="199"/>
      <c r="AO293" s="199"/>
      <c r="AP293" s="241"/>
      <c r="AQ293" s="199"/>
      <c r="AR293" s="199"/>
      <c r="AS293" s="199"/>
      <c r="AT293" s="199"/>
      <c r="AU293" s="199"/>
      <c r="AV293" s="199"/>
      <c r="AW293" s="199"/>
      <c r="AX293" s="200"/>
      <c r="AY293" s="199"/>
      <c r="AZ293" s="199"/>
    </row>
    <row r="294" spans="1:52" ht="9.75" customHeight="1">
      <c r="A294" s="199"/>
      <c r="B294" s="199"/>
      <c r="C294" s="199"/>
      <c r="D294" s="199"/>
      <c r="E294" s="199"/>
      <c r="F294" s="239"/>
      <c r="G294" s="199"/>
      <c r="H294" s="199"/>
      <c r="I294" s="240"/>
      <c r="J294" s="240"/>
      <c r="K294" s="240"/>
      <c r="L294" s="240"/>
      <c r="M294" s="240"/>
      <c r="N294" s="240"/>
      <c r="O294" s="240"/>
      <c r="P294" s="240"/>
      <c r="Q294" s="240"/>
      <c r="R294" s="240"/>
      <c r="S294" s="240"/>
      <c r="T294" s="240"/>
      <c r="U294" s="240"/>
      <c r="V294" s="240"/>
      <c r="W294" s="240"/>
      <c r="X294" s="240"/>
      <c r="Y294" s="240"/>
      <c r="Z294" s="240"/>
      <c r="AA294" s="240"/>
      <c r="AB294" s="240"/>
      <c r="AC294" s="240"/>
      <c r="AD294" s="240"/>
      <c r="AE294" s="240"/>
      <c r="AF294" s="199"/>
      <c r="AG294" s="240"/>
      <c r="AH294" s="196"/>
      <c r="AI294" s="199"/>
      <c r="AJ294" s="199"/>
      <c r="AK294" s="241"/>
      <c r="AL294" s="241"/>
      <c r="AM294" s="241"/>
      <c r="AN294" s="199"/>
      <c r="AO294" s="199"/>
      <c r="AP294" s="241"/>
      <c r="AQ294" s="199"/>
      <c r="AR294" s="199"/>
      <c r="AS294" s="199"/>
      <c r="AT294" s="199"/>
      <c r="AU294" s="199"/>
      <c r="AV294" s="199"/>
      <c r="AW294" s="199"/>
      <c r="AX294" s="200"/>
      <c r="AY294" s="199"/>
      <c r="AZ294" s="199"/>
    </row>
    <row r="295" spans="1:52" ht="9.75" customHeight="1">
      <c r="A295" s="199"/>
      <c r="B295" s="199"/>
      <c r="C295" s="199"/>
      <c r="D295" s="199"/>
      <c r="E295" s="199"/>
      <c r="F295" s="239"/>
      <c r="G295" s="199"/>
      <c r="H295" s="199"/>
      <c r="I295" s="240"/>
      <c r="J295" s="240"/>
      <c r="K295" s="240"/>
      <c r="L295" s="240"/>
      <c r="M295" s="240"/>
      <c r="N295" s="240"/>
      <c r="O295" s="240"/>
      <c r="P295" s="240"/>
      <c r="Q295" s="240"/>
      <c r="R295" s="240"/>
      <c r="S295" s="240"/>
      <c r="T295" s="240"/>
      <c r="U295" s="240"/>
      <c r="V295" s="240"/>
      <c r="W295" s="240"/>
      <c r="X295" s="240"/>
      <c r="Y295" s="240"/>
      <c r="Z295" s="240"/>
      <c r="AA295" s="240"/>
      <c r="AB295" s="240"/>
      <c r="AC295" s="240"/>
      <c r="AD295" s="240"/>
      <c r="AE295" s="240"/>
      <c r="AF295" s="199"/>
      <c r="AG295" s="240"/>
      <c r="AH295" s="196"/>
      <c r="AI295" s="199"/>
      <c r="AJ295" s="199"/>
      <c r="AK295" s="241"/>
      <c r="AL295" s="241"/>
      <c r="AM295" s="241"/>
      <c r="AN295" s="199"/>
      <c r="AO295" s="199"/>
      <c r="AP295" s="241"/>
      <c r="AQ295" s="199"/>
      <c r="AR295" s="199"/>
      <c r="AS295" s="199"/>
      <c r="AT295" s="199"/>
      <c r="AU295" s="199"/>
      <c r="AV295" s="199"/>
      <c r="AW295" s="199"/>
      <c r="AX295" s="200"/>
      <c r="AY295" s="199"/>
      <c r="AZ295" s="199"/>
    </row>
    <row r="296" spans="1:52" ht="9.75" customHeight="1">
      <c r="A296" s="199"/>
      <c r="B296" s="199"/>
      <c r="C296" s="199"/>
      <c r="D296" s="199"/>
      <c r="E296" s="199"/>
      <c r="F296" s="239"/>
      <c r="G296" s="199"/>
      <c r="H296" s="199"/>
      <c r="I296" s="240"/>
      <c r="J296" s="240"/>
      <c r="K296" s="240"/>
      <c r="L296" s="240"/>
      <c r="M296" s="240"/>
      <c r="N296" s="240"/>
      <c r="O296" s="240"/>
      <c r="P296" s="240"/>
      <c r="Q296" s="240"/>
      <c r="R296" s="240"/>
      <c r="S296" s="240"/>
      <c r="T296" s="240"/>
      <c r="U296" s="240"/>
      <c r="V296" s="240"/>
      <c r="W296" s="240"/>
      <c r="X296" s="240"/>
      <c r="Y296" s="240"/>
      <c r="Z296" s="240"/>
      <c r="AA296" s="240"/>
      <c r="AB296" s="240"/>
      <c r="AC296" s="240"/>
      <c r="AD296" s="240"/>
      <c r="AE296" s="240"/>
      <c r="AF296" s="199"/>
      <c r="AG296" s="240"/>
      <c r="AH296" s="196"/>
      <c r="AI296" s="199"/>
      <c r="AJ296" s="199"/>
      <c r="AK296" s="241"/>
      <c r="AL296" s="241"/>
      <c r="AM296" s="241"/>
      <c r="AN296" s="199"/>
      <c r="AO296" s="199"/>
      <c r="AP296" s="241"/>
      <c r="AQ296" s="199"/>
      <c r="AR296" s="199"/>
      <c r="AS296" s="199"/>
      <c r="AT296" s="199"/>
      <c r="AU296" s="199"/>
      <c r="AV296" s="199"/>
      <c r="AW296" s="199"/>
      <c r="AX296" s="200"/>
      <c r="AY296" s="199"/>
      <c r="AZ296" s="199"/>
    </row>
    <row r="297" spans="1:52" ht="9.75" customHeight="1">
      <c r="A297" s="199"/>
      <c r="B297" s="199"/>
      <c r="C297" s="199"/>
      <c r="D297" s="199"/>
      <c r="E297" s="199"/>
      <c r="F297" s="239"/>
      <c r="G297" s="199"/>
      <c r="H297" s="199"/>
      <c r="I297" s="240"/>
      <c r="J297" s="240"/>
      <c r="K297" s="240"/>
      <c r="L297" s="240"/>
      <c r="M297" s="240"/>
      <c r="N297" s="240"/>
      <c r="O297" s="240"/>
      <c r="P297" s="240"/>
      <c r="Q297" s="240"/>
      <c r="R297" s="240"/>
      <c r="S297" s="240"/>
      <c r="T297" s="240"/>
      <c r="U297" s="240"/>
      <c r="V297" s="240"/>
      <c r="W297" s="240"/>
      <c r="X297" s="240"/>
      <c r="Y297" s="240"/>
      <c r="Z297" s="240"/>
      <c r="AA297" s="240"/>
      <c r="AB297" s="240"/>
      <c r="AC297" s="240"/>
      <c r="AD297" s="240"/>
      <c r="AE297" s="240"/>
      <c r="AF297" s="199"/>
      <c r="AG297" s="240"/>
      <c r="AH297" s="196"/>
      <c r="AI297" s="199"/>
      <c r="AJ297" s="199"/>
      <c r="AK297" s="241"/>
      <c r="AL297" s="241"/>
      <c r="AM297" s="241"/>
      <c r="AN297" s="199"/>
      <c r="AO297" s="199"/>
      <c r="AP297" s="241"/>
      <c r="AQ297" s="199"/>
      <c r="AR297" s="199"/>
      <c r="AS297" s="199"/>
      <c r="AT297" s="199"/>
      <c r="AU297" s="199"/>
      <c r="AV297" s="199"/>
      <c r="AW297" s="199"/>
      <c r="AX297" s="200"/>
      <c r="AY297" s="199"/>
      <c r="AZ297" s="199"/>
    </row>
    <row r="298" spans="1:52" ht="9.75" customHeight="1">
      <c r="A298" s="199"/>
      <c r="B298" s="199"/>
      <c r="C298" s="199"/>
      <c r="D298" s="199"/>
      <c r="E298" s="199"/>
      <c r="F298" s="239"/>
      <c r="G298" s="199"/>
      <c r="H298" s="199"/>
      <c r="I298" s="240"/>
      <c r="J298" s="240"/>
      <c r="K298" s="240"/>
      <c r="L298" s="240"/>
      <c r="M298" s="240"/>
      <c r="N298" s="240"/>
      <c r="O298" s="240"/>
      <c r="P298" s="240"/>
      <c r="Q298" s="240"/>
      <c r="R298" s="240"/>
      <c r="S298" s="240"/>
      <c r="T298" s="240"/>
      <c r="U298" s="240"/>
      <c r="V298" s="240"/>
      <c r="W298" s="240"/>
      <c r="X298" s="240"/>
      <c r="Y298" s="240"/>
      <c r="Z298" s="240"/>
      <c r="AA298" s="240"/>
      <c r="AB298" s="240"/>
      <c r="AC298" s="240"/>
      <c r="AD298" s="240"/>
      <c r="AE298" s="240"/>
      <c r="AF298" s="199"/>
      <c r="AG298" s="240"/>
      <c r="AH298" s="196"/>
      <c r="AI298" s="199"/>
      <c r="AJ298" s="199"/>
      <c r="AK298" s="241"/>
      <c r="AL298" s="241"/>
      <c r="AM298" s="241"/>
      <c r="AN298" s="199"/>
      <c r="AO298" s="199"/>
      <c r="AP298" s="241"/>
      <c r="AQ298" s="199"/>
      <c r="AR298" s="199"/>
      <c r="AS298" s="199"/>
      <c r="AT298" s="199"/>
      <c r="AU298" s="199"/>
      <c r="AV298" s="199"/>
      <c r="AW298" s="199"/>
      <c r="AX298" s="200"/>
      <c r="AY298" s="199"/>
      <c r="AZ298" s="199"/>
    </row>
    <row r="299" spans="1:52" ht="9.75" customHeight="1">
      <c r="A299" s="199"/>
      <c r="B299" s="199"/>
      <c r="C299" s="199"/>
      <c r="D299" s="199"/>
      <c r="E299" s="199"/>
      <c r="F299" s="239"/>
      <c r="G299" s="199"/>
      <c r="H299" s="199"/>
      <c r="I299" s="240"/>
      <c r="J299" s="240"/>
      <c r="K299" s="240"/>
      <c r="L299" s="240"/>
      <c r="M299" s="240"/>
      <c r="N299" s="240"/>
      <c r="O299" s="240"/>
      <c r="P299" s="240"/>
      <c r="Q299" s="240"/>
      <c r="R299" s="240"/>
      <c r="S299" s="240"/>
      <c r="T299" s="240"/>
      <c r="U299" s="240"/>
      <c r="V299" s="240"/>
      <c r="W299" s="240"/>
      <c r="X299" s="240"/>
      <c r="Y299" s="240"/>
      <c r="Z299" s="240"/>
      <c r="AA299" s="240"/>
      <c r="AB299" s="240"/>
      <c r="AC299" s="240"/>
      <c r="AD299" s="240"/>
      <c r="AE299" s="240"/>
      <c r="AF299" s="199"/>
      <c r="AG299" s="240"/>
      <c r="AH299" s="196"/>
      <c r="AI299" s="199"/>
      <c r="AJ299" s="199"/>
      <c r="AK299" s="241"/>
      <c r="AL299" s="241"/>
      <c r="AM299" s="241"/>
      <c r="AN299" s="199"/>
      <c r="AO299" s="199"/>
      <c r="AP299" s="241"/>
      <c r="AQ299" s="199"/>
      <c r="AR299" s="199"/>
      <c r="AS299" s="199"/>
      <c r="AT299" s="199"/>
      <c r="AU299" s="199"/>
      <c r="AV299" s="199"/>
      <c r="AW299" s="199"/>
      <c r="AX299" s="200"/>
      <c r="AY299" s="199"/>
      <c r="AZ299" s="199"/>
    </row>
    <row r="300" spans="1:52" ht="9.75" customHeight="1">
      <c r="A300" s="199"/>
      <c r="B300" s="199"/>
      <c r="C300" s="199"/>
      <c r="D300" s="199"/>
      <c r="E300" s="199"/>
      <c r="F300" s="239"/>
      <c r="G300" s="199"/>
      <c r="H300" s="199"/>
      <c r="I300" s="240"/>
      <c r="J300" s="240"/>
      <c r="K300" s="240"/>
      <c r="L300" s="240"/>
      <c r="M300" s="240"/>
      <c r="N300" s="240"/>
      <c r="O300" s="240"/>
      <c r="P300" s="240"/>
      <c r="Q300" s="240"/>
      <c r="R300" s="240"/>
      <c r="S300" s="240"/>
      <c r="T300" s="240"/>
      <c r="U300" s="240"/>
      <c r="V300" s="240"/>
      <c r="W300" s="240"/>
      <c r="X300" s="240"/>
      <c r="Y300" s="240"/>
      <c r="Z300" s="240"/>
      <c r="AA300" s="240"/>
      <c r="AB300" s="240"/>
      <c r="AC300" s="240"/>
      <c r="AD300" s="240"/>
      <c r="AE300" s="240"/>
      <c r="AF300" s="199"/>
      <c r="AG300" s="240"/>
      <c r="AH300" s="196"/>
      <c r="AI300" s="199"/>
      <c r="AJ300" s="199"/>
      <c r="AK300" s="241"/>
      <c r="AL300" s="241"/>
      <c r="AM300" s="241"/>
      <c r="AN300" s="199"/>
      <c r="AO300" s="199"/>
      <c r="AP300" s="241"/>
      <c r="AQ300" s="199"/>
      <c r="AR300" s="199"/>
      <c r="AS300" s="199"/>
      <c r="AT300" s="199"/>
      <c r="AU300" s="199"/>
      <c r="AV300" s="199"/>
      <c r="AW300" s="199"/>
      <c r="AX300" s="200"/>
      <c r="AY300" s="199"/>
      <c r="AZ300" s="199"/>
    </row>
    <row r="301" spans="1:52" ht="9.75" customHeight="1">
      <c r="A301" s="199"/>
      <c r="B301" s="199"/>
      <c r="C301" s="199"/>
      <c r="D301" s="199"/>
      <c r="E301" s="199"/>
      <c r="F301" s="239"/>
      <c r="G301" s="199"/>
      <c r="H301" s="199"/>
      <c r="I301" s="240"/>
      <c r="J301" s="240"/>
      <c r="K301" s="240"/>
      <c r="L301" s="240"/>
      <c r="M301" s="240"/>
      <c r="N301" s="240"/>
      <c r="O301" s="240"/>
      <c r="P301" s="240"/>
      <c r="Q301" s="240"/>
      <c r="R301" s="240"/>
      <c r="S301" s="240"/>
      <c r="T301" s="240"/>
      <c r="U301" s="240"/>
      <c r="V301" s="240"/>
      <c r="W301" s="240"/>
      <c r="X301" s="240"/>
      <c r="Y301" s="240"/>
      <c r="Z301" s="240"/>
      <c r="AA301" s="240"/>
      <c r="AB301" s="240"/>
      <c r="AC301" s="240"/>
      <c r="AD301" s="240"/>
      <c r="AE301" s="240"/>
      <c r="AF301" s="199"/>
      <c r="AG301" s="240"/>
      <c r="AH301" s="196"/>
      <c r="AI301" s="199"/>
      <c r="AJ301" s="199"/>
      <c r="AK301" s="241"/>
      <c r="AL301" s="241"/>
      <c r="AM301" s="241"/>
      <c r="AN301" s="199"/>
      <c r="AO301" s="199"/>
      <c r="AP301" s="241"/>
      <c r="AQ301" s="199"/>
      <c r="AR301" s="199"/>
      <c r="AS301" s="199"/>
      <c r="AT301" s="199"/>
      <c r="AU301" s="199"/>
      <c r="AV301" s="199"/>
      <c r="AW301" s="199"/>
      <c r="AX301" s="200"/>
      <c r="AY301" s="199"/>
      <c r="AZ301" s="199"/>
    </row>
    <row r="302" spans="1:52" ht="9.75" customHeight="1">
      <c r="A302" s="199"/>
      <c r="B302" s="199"/>
      <c r="C302" s="199"/>
      <c r="D302" s="199"/>
      <c r="E302" s="199"/>
      <c r="F302" s="239"/>
      <c r="G302" s="199"/>
      <c r="H302" s="199"/>
      <c r="I302" s="240"/>
      <c r="J302" s="240"/>
      <c r="K302" s="240"/>
      <c r="L302" s="240"/>
      <c r="M302" s="240"/>
      <c r="N302" s="240"/>
      <c r="O302" s="240"/>
      <c r="P302" s="240"/>
      <c r="Q302" s="240"/>
      <c r="R302" s="240"/>
      <c r="S302" s="240"/>
      <c r="T302" s="240"/>
      <c r="U302" s="240"/>
      <c r="V302" s="240"/>
      <c r="W302" s="240"/>
      <c r="X302" s="240"/>
      <c r="Y302" s="240"/>
      <c r="Z302" s="240"/>
      <c r="AA302" s="240"/>
      <c r="AB302" s="240"/>
      <c r="AC302" s="240"/>
      <c r="AD302" s="240"/>
      <c r="AE302" s="240"/>
      <c r="AF302" s="199"/>
      <c r="AG302" s="240"/>
      <c r="AH302" s="196"/>
      <c r="AI302" s="199"/>
      <c r="AJ302" s="199"/>
      <c r="AK302" s="241"/>
      <c r="AL302" s="241"/>
      <c r="AM302" s="241"/>
      <c r="AN302" s="199"/>
      <c r="AO302" s="199"/>
      <c r="AP302" s="241"/>
      <c r="AQ302" s="199"/>
      <c r="AR302" s="199"/>
      <c r="AS302" s="199"/>
      <c r="AT302" s="199"/>
      <c r="AU302" s="199"/>
      <c r="AV302" s="199"/>
      <c r="AW302" s="199"/>
      <c r="AX302" s="200"/>
      <c r="AY302" s="199"/>
      <c r="AZ302" s="199"/>
    </row>
    <row r="303" spans="1:52" ht="9.75" customHeight="1">
      <c r="A303" s="199"/>
      <c r="B303" s="199"/>
      <c r="C303" s="199"/>
      <c r="D303" s="199"/>
      <c r="E303" s="199"/>
      <c r="F303" s="239"/>
      <c r="G303" s="199"/>
      <c r="H303" s="199"/>
      <c r="I303" s="240"/>
      <c r="J303" s="240"/>
      <c r="K303" s="240"/>
      <c r="L303" s="240"/>
      <c r="M303" s="240"/>
      <c r="N303" s="240"/>
      <c r="O303" s="240"/>
      <c r="P303" s="240"/>
      <c r="Q303" s="240"/>
      <c r="R303" s="240"/>
      <c r="S303" s="240"/>
      <c r="T303" s="240"/>
      <c r="U303" s="240"/>
      <c r="V303" s="240"/>
      <c r="W303" s="240"/>
      <c r="X303" s="240"/>
      <c r="Y303" s="240"/>
      <c r="Z303" s="240"/>
      <c r="AA303" s="240"/>
      <c r="AB303" s="240"/>
      <c r="AC303" s="240"/>
      <c r="AD303" s="240"/>
      <c r="AE303" s="240"/>
      <c r="AF303" s="199"/>
      <c r="AG303" s="240"/>
      <c r="AH303" s="196"/>
      <c r="AI303" s="199"/>
      <c r="AJ303" s="199"/>
      <c r="AK303" s="241"/>
      <c r="AL303" s="241"/>
      <c r="AM303" s="241"/>
      <c r="AN303" s="199"/>
      <c r="AO303" s="199"/>
      <c r="AP303" s="241"/>
      <c r="AQ303" s="199"/>
      <c r="AR303" s="199"/>
      <c r="AS303" s="199"/>
      <c r="AT303" s="199"/>
      <c r="AU303" s="199"/>
      <c r="AV303" s="199"/>
      <c r="AW303" s="199"/>
      <c r="AX303" s="200"/>
      <c r="AY303" s="199"/>
      <c r="AZ303" s="199"/>
    </row>
    <row r="304" spans="1:52" ht="9.75" customHeight="1">
      <c r="A304" s="199"/>
      <c r="B304" s="199"/>
      <c r="C304" s="199"/>
      <c r="D304" s="199"/>
      <c r="E304" s="199"/>
      <c r="F304" s="239"/>
      <c r="G304" s="199"/>
      <c r="H304" s="199"/>
      <c r="I304" s="240"/>
      <c r="J304" s="240"/>
      <c r="K304" s="240"/>
      <c r="L304" s="240"/>
      <c r="M304" s="240"/>
      <c r="N304" s="240"/>
      <c r="O304" s="240"/>
      <c r="P304" s="240"/>
      <c r="Q304" s="240"/>
      <c r="R304" s="240"/>
      <c r="S304" s="240"/>
      <c r="T304" s="240"/>
      <c r="U304" s="240"/>
      <c r="V304" s="240"/>
      <c r="W304" s="240"/>
      <c r="X304" s="240"/>
      <c r="Y304" s="240"/>
      <c r="Z304" s="240"/>
      <c r="AA304" s="240"/>
      <c r="AB304" s="240"/>
      <c r="AC304" s="240"/>
      <c r="AD304" s="240"/>
      <c r="AE304" s="240"/>
      <c r="AF304" s="199"/>
      <c r="AG304" s="240"/>
      <c r="AH304" s="196"/>
      <c r="AI304" s="199"/>
      <c r="AJ304" s="199"/>
      <c r="AK304" s="241"/>
      <c r="AL304" s="241"/>
      <c r="AM304" s="241"/>
      <c r="AN304" s="199"/>
      <c r="AO304" s="199"/>
      <c r="AP304" s="241"/>
      <c r="AQ304" s="199"/>
      <c r="AR304" s="199"/>
      <c r="AS304" s="199"/>
      <c r="AT304" s="199"/>
      <c r="AU304" s="199"/>
      <c r="AV304" s="199"/>
      <c r="AW304" s="199"/>
      <c r="AX304" s="200"/>
      <c r="AY304" s="199"/>
      <c r="AZ304" s="199"/>
    </row>
    <row r="305" spans="1:52" ht="9.75" customHeight="1">
      <c r="A305" s="199"/>
      <c r="B305" s="199"/>
      <c r="C305" s="199"/>
      <c r="D305" s="199"/>
      <c r="E305" s="199"/>
      <c r="F305" s="239"/>
      <c r="G305" s="199"/>
      <c r="H305" s="199"/>
      <c r="I305" s="240"/>
      <c r="J305" s="240"/>
      <c r="K305" s="240"/>
      <c r="L305" s="240"/>
      <c r="M305" s="240"/>
      <c r="N305" s="240"/>
      <c r="O305" s="240"/>
      <c r="P305" s="240"/>
      <c r="Q305" s="240"/>
      <c r="R305" s="240"/>
      <c r="S305" s="240"/>
      <c r="T305" s="240"/>
      <c r="U305" s="240"/>
      <c r="V305" s="240"/>
      <c r="W305" s="240"/>
      <c r="X305" s="240"/>
      <c r="Y305" s="240"/>
      <c r="Z305" s="240"/>
      <c r="AA305" s="240"/>
      <c r="AB305" s="240"/>
      <c r="AC305" s="240"/>
      <c r="AD305" s="240"/>
      <c r="AE305" s="240"/>
      <c r="AF305" s="199"/>
      <c r="AG305" s="240"/>
      <c r="AH305" s="196"/>
      <c r="AI305" s="199"/>
      <c r="AJ305" s="199"/>
      <c r="AK305" s="241"/>
      <c r="AL305" s="241"/>
      <c r="AM305" s="241"/>
      <c r="AN305" s="199"/>
      <c r="AO305" s="199"/>
      <c r="AP305" s="241"/>
      <c r="AQ305" s="199"/>
      <c r="AR305" s="199"/>
      <c r="AS305" s="199"/>
      <c r="AT305" s="199"/>
      <c r="AU305" s="199"/>
      <c r="AV305" s="199"/>
      <c r="AW305" s="199"/>
      <c r="AX305" s="200"/>
      <c r="AY305" s="199"/>
      <c r="AZ305" s="199"/>
    </row>
    <row r="306" spans="1:52" ht="9.75" customHeight="1">
      <c r="A306" s="199"/>
      <c r="B306" s="199"/>
      <c r="C306" s="199"/>
      <c r="D306" s="199"/>
      <c r="E306" s="199"/>
      <c r="F306" s="239"/>
      <c r="G306" s="199"/>
      <c r="H306" s="199"/>
      <c r="I306" s="240"/>
      <c r="J306" s="240"/>
      <c r="K306" s="240"/>
      <c r="L306" s="240"/>
      <c r="M306" s="240"/>
      <c r="N306" s="240"/>
      <c r="O306" s="240"/>
      <c r="P306" s="240"/>
      <c r="Q306" s="240"/>
      <c r="R306" s="240"/>
      <c r="S306" s="240"/>
      <c r="T306" s="240"/>
      <c r="U306" s="240"/>
      <c r="V306" s="240"/>
      <c r="W306" s="240"/>
      <c r="X306" s="240"/>
      <c r="Y306" s="240"/>
      <c r="Z306" s="240"/>
      <c r="AA306" s="240"/>
      <c r="AB306" s="240"/>
      <c r="AC306" s="240"/>
      <c r="AD306" s="240"/>
      <c r="AE306" s="240"/>
      <c r="AF306" s="199"/>
      <c r="AG306" s="240"/>
      <c r="AH306" s="196"/>
      <c r="AI306" s="199"/>
      <c r="AJ306" s="199"/>
      <c r="AK306" s="241"/>
      <c r="AL306" s="241"/>
      <c r="AM306" s="241"/>
      <c r="AN306" s="199"/>
      <c r="AO306" s="199"/>
      <c r="AP306" s="241"/>
      <c r="AQ306" s="199"/>
      <c r="AR306" s="199"/>
      <c r="AS306" s="199"/>
      <c r="AT306" s="199"/>
      <c r="AU306" s="199"/>
      <c r="AV306" s="199"/>
      <c r="AW306" s="199"/>
      <c r="AX306" s="200"/>
      <c r="AY306" s="199"/>
      <c r="AZ306" s="199"/>
    </row>
    <row r="307" spans="1:52" ht="9.75" customHeight="1">
      <c r="A307" s="199"/>
      <c r="B307" s="199"/>
      <c r="C307" s="199"/>
      <c r="D307" s="199"/>
      <c r="E307" s="199"/>
      <c r="F307" s="239"/>
      <c r="G307" s="199"/>
      <c r="H307" s="199"/>
      <c r="I307" s="240"/>
      <c r="J307" s="240"/>
      <c r="K307" s="240"/>
      <c r="L307" s="240"/>
      <c r="M307" s="240"/>
      <c r="N307" s="240"/>
      <c r="O307" s="240"/>
      <c r="P307" s="240"/>
      <c r="Q307" s="240"/>
      <c r="R307" s="240"/>
      <c r="S307" s="240"/>
      <c r="T307" s="240"/>
      <c r="U307" s="240"/>
      <c r="V307" s="240"/>
      <c r="W307" s="240"/>
      <c r="X307" s="240"/>
      <c r="Y307" s="240"/>
      <c r="Z307" s="240"/>
      <c r="AA307" s="240"/>
      <c r="AB307" s="240"/>
      <c r="AC307" s="240"/>
      <c r="AD307" s="240"/>
      <c r="AE307" s="240"/>
      <c r="AF307" s="199"/>
      <c r="AG307" s="240"/>
      <c r="AH307" s="196"/>
      <c r="AI307" s="199"/>
      <c r="AJ307" s="199"/>
      <c r="AK307" s="241"/>
      <c r="AL307" s="241"/>
      <c r="AM307" s="241"/>
      <c r="AN307" s="199"/>
      <c r="AO307" s="199"/>
      <c r="AP307" s="241"/>
      <c r="AQ307" s="199"/>
      <c r="AR307" s="199"/>
      <c r="AS307" s="199"/>
      <c r="AT307" s="199"/>
      <c r="AU307" s="199"/>
      <c r="AV307" s="199"/>
      <c r="AW307" s="199"/>
      <c r="AX307" s="200"/>
      <c r="AY307" s="199"/>
      <c r="AZ307" s="199"/>
    </row>
    <row r="308" spans="1:52" ht="9.75" customHeight="1">
      <c r="A308" s="199"/>
      <c r="B308" s="199"/>
      <c r="C308" s="199"/>
      <c r="D308" s="199"/>
      <c r="E308" s="199"/>
      <c r="F308" s="239"/>
      <c r="G308" s="199"/>
      <c r="H308" s="199"/>
      <c r="I308" s="240"/>
      <c r="J308" s="240"/>
      <c r="K308" s="240"/>
      <c r="L308" s="240"/>
      <c r="M308" s="240"/>
      <c r="N308" s="240"/>
      <c r="O308" s="240"/>
      <c r="P308" s="240"/>
      <c r="Q308" s="240"/>
      <c r="R308" s="240"/>
      <c r="S308" s="240"/>
      <c r="T308" s="240"/>
      <c r="U308" s="240"/>
      <c r="V308" s="240"/>
      <c r="W308" s="240"/>
      <c r="X308" s="240"/>
      <c r="Y308" s="240"/>
      <c r="Z308" s="240"/>
      <c r="AA308" s="240"/>
      <c r="AB308" s="240"/>
      <c r="AC308" s="240"/>
      <c r="AD308" s="240"/>
      <c r="AE308" s="240"/>
      <c r="AF308" s="199"/>
      <c r="AG308" s="240"/>
      <c r="AH308" s="196"/>
      <c r="AI308" s="199"/>
      <c r="AJ308" s="199"/>
      <c r="AK308" s="241"/>
      <c r="AL308" s="241"/>
      <c r="AM308" s="241"/>
      <c r="AN308" s="199"/>
      <c r="AO308" s="199"/>
      <c r="AP308" s="241"/>
      <c r="AQ308" s="199"/>
      <c r="AR308" s="199"/>
      <c r="AS308" s="199"/>
      <c r="AT308" s="199"/>
      <c r="AU308" s="199"/>
      <c r="AV308" s="199"/>
      <c r="AW308" s="199"/>
      <c r="AX308" s="200"/>
      <c r="AY308" s="199"/>
      <c r="AZ308" s="199"/>
    </row>
    <row r="309" spans="1:52" ht="9.75" customHeight="1">
      <c r="A309" s="199"/>
      <c r="B309" s="199"/>
      <c r="C309" s="199"/>
      <c r="D309" s="199"/>
      <c r="E309" s="199"/>
      <c r="F309" s="239"/>
      <c r="G309" s="199"/>
      <c r="H309" s="199"/>
      <c r="I309" s="240"/>
      <c r="J309" s="240"/>
      <c r="K309" s="240"/>
      <c r="L309" s="240"/>
      <c r="M309" s="240"/>
      <c r="N309" s="240"/>
      <c r="O309" s="240"/>
      <c r="P309" s="240"/>
      <c r="Q309" s="240"/>
      <c r="R309" s="240"/>
      <c r="S309" s="240"/>
      <c r="T309" s="240"/>
      <c r="U309" s="240"/>
      <c r="V309" s="240"/>
      <c r="W309" s="240"/>
      <c r="X309" s="240"/>
      <c r="Y309" s="240"/>
      <c r="Z309" s="240"/>
      <c r="AA309" s="240"/>
      <c r="AB309" s="240"/>
      <c r="AC309" s="240"/>
      <c r="AD309" s="240"/>
      <c r="AE309" s="240"/>
      <c r="AF309" s="199"/>
      <c r="AG309" s="240"/>
      <c r="AH309" s="196"/>
      <c r="AI309" s="199"/>
      <c r="AJ309" s="199"/>
      <c r="AK309" s="241"/>
      <c r="AL309" s="241"/>
      <c r="AM309" s="241"/>
      <c r="AN309" s="199"/>
      <c r="AO309" s="199"/>
      <c r="AP309" s="241"/>
      <c r="AQ309" s="199"/>
      <c r="AR309" s="199"/>
      <c r="AS309" s="199"/>
      <c r="AT309" s="199"/>
      <c r="AU309" s="199"/>
      <c r="AV309" s="199"/>
      <c r="AW309" s="199"/>
      <c r="AX309" s="200"/>
      <c r="AY309" s="199"/>
      <c r="AZ309" s="199"/>
    </row>
    <row r="310" spans="1:52" ht="9.75" customHeight="1">
      <c r="A310" s="199"/>
      <c r="B310" s="199"/>
      <c r="C310" s="199"/>
      <c r="D310" s="199"/>
      <c r="E310" s="199"/>
      <c r="F310" s="239"/>
      <c r="G310" s="199"/>
      <c r="H310" s="199"/>
      <c r="I310" s="240"/>
      <c r="J310" s="240"/>
      <c r="K310" s="240"/>
      <c r="L310" s="240"/>
      <c r="M310" s="240"/>
      <c r="N310" s="240"/>
      <c r="O310" s="240"/>
      <c r="P310" s="240"/>
      <c r="Q310" s="240"/>
      <c r="R310" s="240"/>
      <c r="S310" s="240"/>
      <c r="T310" s="240"/>
      <c r="U310" s="240"/>
      <c r="V310" s="240"/>
      <c r="W310" s="240"/>
      <c r="X310" s="240"/>
      <c r="Y310" s="240"/>
      <c r="Z310" s="240"/>
      <c r="AA310" s="240"/>
      <c r="AB310" s="240"/>
      <c r="AC310" s="240"/>
      <c r="AD310" s="240"/>
      <c r="AE310" s="240"/>
      <c r="AF310" s="199"/>
      <c r="AG310" s="240"/>
      <c r="AH310" s="196"/>
      <c r="AI310" s="199"/>
      <c r="AJ310" s="199"/>
      <c r="AK310" s="241"/>
      <c r="AL310" s="241"/>
      <c r="AM310" s="241"/>
      <c r="AN310" s="199"/>
      <c r="AO310" s="199"/>
      <c r="AP310" s="241"/>
      <c r="AQ310" s="199"/>
      <c r="AR310" s="199"/>
      <c r="AS310" s="199"/>
      <c r="AT310" s="199"/>
      <c r="AU310" s="199"/>
      <c r="AV310" s="199"/>
      <c r="AW310" s="199"/>
      <c r="AX310" s="200"/>
      <c r="AY310" s="199"/>
      <c r="AZ310" s="199"/>
    </row>
    <row r="311" spans="1:52" ht="9.75" customHeight="1">
      <c r="A311" s="199"/>
      <c r="B311" s="199"/>
      <c r="C311" s="199"/>
      <c r="D311" s="199"/>
      <c r="E311" s="199"/>
      <c r="F311" s="239"/>
      <c r="G311" s="199"/>
      <c r="H311" s="199"/>
      <c r="I311" s="240"/>
      <c r="J311" s="240"/>
      <c r="K311" s="240"/>
      <c r="L311" s="240"/>
      <c r="M311" s="240"/>
      <c r="N311" s="240"/>
      <c r="O311" s="240"/>
      <c r="P311" s="240"/>
      <c r="Q311" s="240"/>
      <c r="R311" s="240"/>
      <c r="S311" s="240"/>
      <c r="T311" s="240"/>
      <c r="U311" s="240"/>
      <c r="V311" s="240"/>
      <c r="W311" s="240"/>
      <c r="X311" s="240"/>
      <c r="Y311" s="240"/>
      <c r="Z311" s="240"/>
      <c r="AA311" s="240"/>
      <c r="AB311" s="240"/>
      <c r="AC311" s="240"/>
      <c r="AD311" s="240"/>
      <c r="AE311" s="240"/>
      <c r="AF311" s="199"/>
      <c r="AG311" s="240"/>
      <c r="AH311" s="196"/>
      <c r="AI311" s="199"/>
      <c r="AJ311" s="199"/>
      <c r="AK311" s="241"/>
      <c r="AL311" s="241"/>
      <c r="AM311" s="241"/>
      <c r="AN311" s="199"/>
      <c r="AO311" s="199"/>
      <c r="AP311" s="241"/>
      <c r="AQ311" s="199"/>
      <c r="AR311" s="199"/>
      <c r="AS311" s="199"/>
      <c r="AT311" s="199"/>
      <c r="AU311" s="199"/>
      <c r="AV311" s="199"/>
      <c r="AW311" s="199"/>
      <c r="AX311" s="200"/>
      <c r="AY311" s="199"/>
      <c r="AZ311" s="199"/>
    </row>
    <row r="312" spans="1:52" ht="9.75" customHeight="1">
      <c r="A312" s="199"/>
      <c r="B312" s="199"/>
      <c r="C312" s="199"/>
      <c r="D312" s="199"/>
      <c r="E312" s="199"/>
      <c r="F312" s="239"/>
      <c r="G312" s="199"/>
      <c r="H312" s="199"/>
      <c r="I312" s="240"/>
      <c r="J312" s="240"/>
      <c r="K312" s="240"/>
      <c r="L312" s="240"/>
      <c r="M312" s="240"/>
      <c r="N312" s="240"/>
      <c r="O312" s="240"/>
      <c r="P312" s="240"/>
      <c r="Q312" s="240"/>
      <c r="R312" s="240"/>
      <c r="S312" s="240"/>
      <c r="T312" s="240"/>
      <c r="U312" s="240"/>
      <c r="V312" s="240"/>
      <c r="W312" s="240"/>
      <c r="X312" s="240"/>
      <c r="Y312" s="240"/>
      <c r="Z312" s="240"/>
      <c r="AA312" s="240"/>
      <c r="AB312" s="240"/>
      <c r="AC312" s="240"/>
      <c r="AD312" s="240"/>
      <c r="AE312" s="240"/>
      <c r="AF312" s="199"/>
      <c r="AG312" s="240"/>
      <c r="AH312" s="196"/>
      <c r="AI312" s="199"/>
      <c r="AJ312" s="199"/>
      <c r="AK312" s="241"/>
      <c r="AL312" s="241"/>
      <c r="AM312" s="241"/>
      <c r="AN312" s="199"/>
      <c r="AO312" s="199"/>
      <c r="AP312" s="241"/>
      <c r="AQ312" s="199"/>
      <c r="AR312" s="199"/>
      <c r="AS312" s="199"/>
      <c r="AT312" s="199"/>
      <c r="AU312" s="199"/>
      <c r="AV312" s="199"/>
      <c r="AW312" s="199"/>
      <c r="AX312" s="200"/>
      <c r="AY312" s="199"/>
      <c r="AZ312" s="199"/>
    </row>
    <row r="313" spans="1:52" ht="9.75" customHeight="1">
      <c r="A313" s="199"/>
      <c r="B313" s="199"/>
      <c r="C313" s="199"/>
      <c r="D313" s="199"/>
      <c r="E313" s="199"/>
      <c r="F313" s="239"/>
      <c r="G313" s="199"/>
      <c r="H313" s="199"/>
      <c r="I313" s="240"/>
      <c r="J313" s="240"/>
      <c r="K313" s="240"/>
      <c r="L313" s="240"/>
      <c r="M313" s="240"/>
      <c r="N313" s="240"/>
      <c r="O313" s="240"/>
      <c r="P313" s="240"/>
      <c r="Q313" s="240"/>
      <c r="R313" s="240"/>
      <c r="S313" s="240"/>
      <c r="T313" s="240"/>
      <c r="U313" s="240"/>
      <c r="V313" s="240"/>
      <c r="W313" s="240"/>
      <c r="X313" s="240"/>
      <c r="Y313" s="240"/>
      <c r="Z313" s="240"/>
      <c r="AA313" s="240"/>
      <c r="AB313" s="240"/>
      <c r="AC313" s="240"/>
      <c r="AD313" s="240"/>
      <c r="AE313" s="240"/>
      <c r="AF313" s="199"/>
      <c r="AG313" s="240"/>
      <c r="AH313" s="196"/>
      <c r="AI313" s="199"/>
      <c r="AJ313" s="199"/>
      <c r="AK313" s="241"/>
      <c r="AL313" s="241"/>
      <c r="AM313" s="241"/>
      <c r="AN313" s="199"/>
      <c r="AO313" s="199"/>
      <c r="AP313" s="241"/>
      <c r="AQ313" s="199"/>
      <c r="AR313" s="199"/>
      <c r="AS313" s="199"/>
      <c r="AT313" s="199"/>
      <c r="AU313" s="199"/>
      <c r="AV313" s="199"/>
      <c r="AW313" s="199"/>
      <c r="AX313" s="200"/>
      <c r="AY313" s="199"/>
      <c r="AZ313" s="199"/>
    </row>
    <row r="314" spans="1:52" ht="9.75" customHeight="1">
      <c r="A314" s="199"/>
      <c r="B314" s="199"/>
      <c r="C314" s="199"/>
      <c r="D314" s="199"/>
      <c r="E314" s="199"/>
      <c r="F314" s="239"/>
      <c r="G314" s="199"/>
      <c r="H314" s="199"/>
      <c r="I314" s="240"/>
      <c r="J314" s="240"/>
      <c r="K314" s="240"/>
      <c r="L314" s="240"/>
      <c r="M314" s="240"/>
      <c r="N314" s="240"/>
      <c r="O314" s="240"/>
      <c r="P314" s="240"/>
      <c r="Q314" s="240"/>
      <c r="R314" s="240"/>
      <c r="S314" s="240"/>
      <c r="T314" s="240"/>
      <c r="U314" s="240"/>
      <c r="V314" s="240"/>
      <c r="W314" s="240"/>
      <c r="X314" s="240"/>
      <c r="Y314" s="240"/>
      <c r="Z314" s="240"/>
      <c r="AA314" s="240"/>
      <c r="AB314" s="240"/>
      <c r="AC314" s="240"/>
      <c r="AD314" s="240"/>
      <c r="AE314" s="240"/>
      <c r="AF314" s="199"/>
      <c r="AG314" s="240"/>
      <c r="AH314" s="196"/>
      <c r="AI314" s="199"/>
      <c r="AJ314" s="199"/>
      <c r="AK314" s="241"/>
      <c r="AL314" s="241"/>
      <c r="AM314" s="241"/>
      <c r="AN314" s="199"/>
      <c r="AO314" s="199"/>
      <c r="AP314" s="241"/>
      <c r="AQ314" s="199"/>
      <c r="AR314" s="199"/>
      <c r="AS314" s="199"/>
      <c r="AT314" s="199"/>
      <c r="AU314" s="199"/>
      <c r="AV314" s="199"/>
      <c r="AW314" s="199"/>
      <c r="AX314" s="200"/>
      <c r="AY314" s="199"/>
      <c r="AZ314" s="199"/>
    </row>
    <row r="315" spans="1:52" ht="9.75" customHeight="1">
      <c r="A315" s="199"/>
      <c r="B315" s="199"/>
      <c r="C315" s="199"/>
      <c r="D315" s="199"/>
      <c r="E315" s="199"/>
      <c r="F315" s="239"/>
      <c r="G315" s="199"/>
      <c r="H315" s="199"/>
      <c r="I315" s="240"/>
      <c r="J315" s="240"/>
      <c r="K315" s="240"/>
      <c r="L315" s="240"/>
      <c r="M315" s="240"/>
      <c r="N315" s="240"/>
      <c r="O315" s="240"/>
      <c r="P315" s="240"/>
      <c r="Q315" s="240"/>
      <c r="R315" s="240"/>
      <c r="S315" s="240"/>
      <c r="T315" s="240"/>
      <c r="U315" s="240"/>
      <c r="V315" s="240"/>
      <c r="W315" s="240"/>
      <c r="X315" s="240"/>
      <c r="Y315" s="240"/>
      <c r="Z315" s="240"/>
      <c r="AA315" s="240"/>
      <c r="AB315" s="240"/>
      <c r="AC315" s="240"/>
      <c r="AD315" s="240"/>
      <c r="AE315" s="240"/>
      <c r="AF315" s="199"/>
      <c r="AG315" s="240"/>
      <c r="AH315" s="196"/>
      <c r="AI315" s="199"/>
      <c r="AJ315" s="199"/>
      <c r="AK315" s="241"/>
      <c r="AL315" s="241"/>
      <c r="AM315" s="241"/>
      <c r="AN315" s="199"/>
      <c r="AO315" s="199"/>
      <c r="AP315" s="241"/>
      <c r="AQ315" s="199"/>
      <c r="AR315" s="199"/>
      <c r="AS315" s="199"/>
      <c r="AT315" s="199"/>
      <c r="AU315" s="199"/>
      <c r="AV315" s="199"/>
      <c r="AW315" s="199"/>
      <c r="AX315" s="200"/>
      <c r="AY315" s="199"/>
      <c r="AZ315" s="199"/>
    </row>
    <row r="316" spans="1:52" ht="9.75" customHeight="1">
      <c r="A316" s="199"/>
      <c r="B316" s="199"/>
      <c r="C316" s="199"/>
      <c r="D316" s="199"/>
      <c r="E316" s="199"/>
      <c r="F316" s="239"/>
      <c r="G316" s="199"/>
      <c r="H316" s="199"/>
      <c r="I316" s="240"/>
      <c r="J316" s="240"/>
      <c r="K316" s="240"/>
      <c r="L316" s="240"/>
      <c r="M316" s="240"/>
      <c r="N316" s="240"/>
      <c r="O316" s="240"/>
      <c r="P316" s="240"/>
      <c r="Q316" s="240"/>
      <c r="R316" s="240"/>
      <c r="S316" s="240"/>
      <c r="T316" s="240"/>
      <c r="U316" s="240"/>
      <c r="V316" s="240"/>
      <c r="W316" s="240"/>
      <c r="X316" s="240"/>
      <c r="Y316" s="240"/>
      <c r="Z316" s="240"/>
      <c r="AA316" s="240"/>
      <c r="AB316" s="240"/>
      <c r="AC316" s="240"/>
      <c r="AD316" s="240"/>
      <c r="AE316" s="240"/>
      <c r="AF316" s="199"/>
      <c r="AG316" s="240"/>
      <c r="AH316" s="196"/>
      <c r="AI316" s="199"/>
      <c r="AJ316" s="199"/>
      <c r="AK316" s="241"/>
      <c r="AL316" s="241"/>
      <c r="AM316" s="241"/>
      <c r="AN316" s="199"/>
      <c r="AO316" s="199"/>
      <c r="AP316" s="241"/>
      <c r="AQ316" s="199"/>
      <c r="AR316" s="199"/>
      <c r="AS316" s="199"/>
      <c r="AT316" s="199"/>
      <c r="AU316" s="199"/>
      <c r="AV316" s="199"/>
      <c r="AW316" s="199"/>
      <c r="AX316" s="200"/>
      <c r="AY316" s="199"/>
      <c r="AZ316" s="199"/>
    </row>
    <row r="317" spans="1:52" ht="9.75" customHeight="1">
      <c r="A317" s="199"/>
      <c r="B317" s="199"/>
      <c r="C317" s="199"/>
      <c r="D317" s="199"/>
      <c r="E317" s="199"/>
      <c r="F317" s="239"/>
      <c r="G317" s="199"/>
      <c r="H317" s="199"/>
      <c r="I317" s="240"/>
      <c r="J317" s="240"/>
      <c r="K317" s="240"/>
      <c r="L317" s="240"/>
      <c r="M317" s="240"/>
      <c r="N317" s="240"/>
      <c r="O317" s="240"/>
      <c r="P317" s="240"/>
      <c r="Q317" s="240"/>
      <c r="R317" s="240"/>
      <c r="S317" s="240"/>
      <c r="T317" s="240"/>
      <c r="U317" s="240"/>
      <c r="V317" s="240"/>
      <c r="W317" s="240"/>
      <c r="X317" s="240"/>
      <c r="Y317" s="240"/>
      <c r="Z317" s="240"/>
      <c r="AA317" s="240"/>
      <c r="AB317" s="240"/>
      <c r="AC317" s="240"/>
      <c r="AD317" s="240"/>
      <c r="AE317" s="240"/>
      <c r="AF317" s="199"/>
      <c r="AG317" s="240"/>
      <c r="AH317" s="196"/>
      <c r="AI317" s="199"/>
      <c r="AJ317" s="199"/>
      <c r="AK317" s="241"/>
      <c r="AL317" s="241"/>
      <c r="AM317" s="241"/>
      <c r="AN317" s="199"/>
      <c r="AO317" s="199"/>
      <c r="AP317" s="241"/>
      <c r="AQ317" s="199"/>
      <c r="AR317" s="199"/>
      <c r="AS317" s="199"/>
      <c r="AT317" s="199"/>
      <c r="AU317" s="199"/>
      <c r="AV317" s="199"/>
      <c r="AW317" s="199"/>
      <c r="AX317" s="200"/>
      <c r="AY317" s="199"/>
      <c r="AZ317" s="199"/>
    </row>
    <row r="318" spans="1:52" ht="9.75" customHeight="1">
      <c r="A318" s="199"/>
      <c r="B318" s="199"/>
      <c r="C318" s="199"/>
      <c r="D318" s="199"/>
      <c r="E318" s="199"/>
      <c r="F318" s="239"/>
      <c r="G318" s="199"/>
      <c r="H318" s="199"/>
      <c r="I318" s="240"/>
      <c r="J318" s="240"/>
      <c r="K318" s="240"/>
      <c r="L318" s="240"/>
      <c r="M318" s="240"/>
      <c r="N318" s="240"/>
      <c r="O318" s="240"/>
      <c r="P318" s="240"/>
      <c r="Q318" s="240"/>
      <c r="R318" s="240"/>
      <c r="S318" s="240"/>
      <c r="T318" s="240"/>
      <c r="U318" s="240"/>
      <c r="V318" s="240"/>
      <c r="W318" s="240"/>
      <c r="X318" s="240"/>
      <c r="Y318" s="240"/>
      <c r="Z318" s="240"/>
      <c r="AA318" s="240"/>
      <c r="AB318" s="240"/>
      <c r="AC318" s="240"/>
      <c r="AD318" s="240"/>
      <c r="AE318" s="240"/>
      <c r="AF318" s="199"/>
      <c r="AG318" s="240"/>
      <c r="AH318" s="196"/>
      <c r="AI318" s="199"/>
      <c r="AJ318" s="199"/>
      <c r="AK318" s="241"/>
      <c r="AL318" s="241"/>
      <c r="AM318" s="241"/>
      <c r="AN318" s="199"/>
      <c r="AO318" s="199"/>
      <c r="AP318" s="241"/>
      <c r="AQ318" s="199"/>
      <c r="AR318" s="199"/>
      <c r="AS318" s="199"/>
      <c r="AT318" s="199"/>
      <c r="AU318" s="199"/>
      <c r="AV318" s="199"/>
      <c r="AW318" s="199"/>
      <c r="AX318" s="200"/>
      <c r="AY318" s="199"/>
      <c r="AZ318" s="199"/>
    </row>
    <row r="319" spans="1:52" ht="9.75" customHeight="1">
      <c r="A319" s="199"/>
      <c r="B319" s="199"/>
      <c r="C319" s="199"/>
      <c r="D319" s="199"/>
      <c r="E319" s="199"/>
      <c r="F319" s="239"/>
      <c r="G319" s="199"/>
      <c r="H319" s="199"/>
      <c r="I319" s="240"/>
      <c r="J319" s="240"/>
      <c r="K319" s="240"/>
      <c r="L319" s="240"/>
      <c r="M319" s="240"/>
      <c r="N319" s="240"/>
      <c r="O319" s="240"/>
      <c r="P319" s="240"/>
      <c r="Q319" s="240"/>
      <c r="R319" s="240"/>
      <c r="S319" s="240"/>
      <c r="T319" s="240"/>
      <c r="U319" s="240"/>
      <c r="V319" s="240"/>
      <c r="W319" s="240"/>
      <c r="X319" s="240"/>
      <c r="Y319" s="240"/>
      <c r="Z319" s="240"/>
      <c r="AA319" s="240"/>
      <c r="AB319" s="240"/>
      <c r="AC319" s="240"/>
      <c r="AD319" s="240"/>
      <c r="AE319" s="240"/>
      <c r="AF319" s="199"/>
      <c r="AG319" s="240"/>
      <c r="AH319" s="196"/>
      <c r="AI319" s="199"/>
      <c r="AJ319" s="199"/>
      <c r="AK319" s="241"/>
      <c r="AL319" s="241"/>
      <c r="AM319" s="241"/>
      <c r="AN319" s="199"/>
      <c r="AO319" s="199"/>
      <c r="AP319" s="241"/>
      <c r="AQ319" s="199"/>
      <c r="AR319" s="199"/>
      <c r="AS319" s="199"/>
      <c r="AT319" s="199"/>
      <c r="AU319" s="199"/>
      <c r="AV319" s="199"/>
      <c r="AW319" s="199"/>
      <c r="AX319" s="200"/>
      <c r="AY319" s="199"/>
      <c r="AZ319" s="199"/>
    </row>
    <row r="320" spans="1:52" ht="9.75" customHeight="1">
      <c r="A320" s="199"/>
      <c r="B320" s="199"/>
      <c r="C320" s="199"/>
      <c r="D320" s="199"/>
      <c r="E320" s="199"/>
      <c r="F320" s="239"/>
      <c r="G320" s="199"/>
      <c r="H320" s="199"/>
      <c r="I320" s="240"/>
      <c r="J320" s="240"/>
      <c r="K320" s="240"/>
      <c r="L320" s="240"/>
      <c r="M320" s="240"/>
      <c r="N320" s="240"/>
      <c r="O320" s="240"/>
      <c r="P320" s="240"/>
      <c r="Q320" s="240"/>
      <c r="R320" s="240"/>
      <c r="S320" s="240"/>
      <c r="T320" s="240"/>
      <c r="U320" s="240"/>
      <c r="V320" s="240"/>
      <c r="W320" s="240"/>
      <c r="X320" s="240"/>
      <c r="Y320" s="240"/>
      <c r="Z320" s="240"/>
      <c r="AA320" s="240"/>
      <c r="AB320" s="240"/>
      <c r="AC320" s="240"/>
      <c r="AD320" s="240"/>
      <c r="AE320" s="240"/>
      <c r="AF320" s="199"/>
      <c r="AG320" s="240"/>
      <c r="AH320" s="196"/>
      <c r="AI320" s="199"/>
      <c r="AJ320" s="199"/>
      <c r="AK320" s="241"/>
      <c r="AL320" s="241"/>
      <c r="AM320" s="241"/>
      <c r="AN320" s="199"/>
      <c r="AO320" s="199"/>
      <c r="AP320" s="241"/>
      <c r="AQ320" s="199"/>
      <c r="AR320" s="199"/>
      <c r="AS320" s="199"/>
      <c r="AT320" s="199"/>
      <c r="AU320" s="199"/>
      <c r="AV320" s="199"/>
      <c r="AW320" s="199"/>
      <c r="AX320" s="200"/>
      <c r="AY320" s="199"/>
      <c r="AZ320" s="199"/>
    </row>
    <row r="321" spans="1:52" ht="9.75" customHeight="1">
      <c r="A321" s="199"/>
      <c r="B321" s="199"/>
      <c r="C321" s="199"/>
      <c r="D321" s="199"/>
      <c r="E321" s="199"/>
      <c r="F321" s="239"/>
      <c r="G321" s="199"/>
      <c r="H321" s="199"/>
      <c r="I321" s="240"/>
      <c r="J321" s="240"/>
      <c r="K321" s="240"/>
      <c r="L321" s="240"/>
      <c r="M321" s="240"/>
      <c r="N321" s="240"/>
      <c r="O321" s="240"/>
      <c r="P321" s="240"/>
      <c r="Q321" s="240"/>
      <c r="R321" s="240"/>
      <c r="S321" s="240"/>
      <c r="T321" s="240"/>
      <c r="U321" s="240"/>
      <c r="V321" s="240"/>
      <c r="W321" s="240"/>
      <c r="X321" s="240"/>
      <c r="Y321" s="240"/>
      <c r="Z321" s="240"/>
      <c r="AA321" s="240"/>
      <c r="AB321" s="240"/>
      <c r="AC321" s="240"/>
      <c r="AD321" s="240"/>
      <c r="AE321" s="240"/>
      <c r="AF321" s="199"/>
      <c r="AG321" s="240"/>
      <c r="AH321" s="196"/>
      <c r="AI321" s="199"/>
      <c r="AJ321" s="199"/>
      <c r="AK321" s="241"/>
      <c r="AL321" s="241"/>
      <c r="AM321" s="241"/>
      <c r="AN321" s="199"/>
      <c r="AO321" s="199"/>
      <c r="AP321" s="241"/>
      <c r="AQ321" s="199"/>
      <c r="AR321" s="199"/>
      <c r="AS321" s="199"/>
      <c r="AT321" s="199"/>
      <c r="AU321" s="199"/>
      <c r="AV321" s="199"/>
      <c r="AW321" s="199"/>
      <c r="AX321" s="200"/>
      <c r="AY321" s="199"/>
      <c r="AZ321" s="199"/>
    </row>
    <row r="322" spans="1:52" ht="9.75" customHeight="1">
      <c r="A322" s="199"/>
      <c r="B322" s="199"/>
      <c r="C322" s="199"/>
      <c r="D322" s="199"/>
      <c r="E322" s="199"/>
      <c r="F322" s="239"/>
      <c r="G322" s="199"/>
      <c r="H322" s="199"/>
      <c r="I322" s="240"/>
      <c r="J322" s="240"/>
      <c r="K322" s="240"/>
      <c r="L322" s="240"/>
      <c r="M322" s="240"/>
      <c r="N322" s="240"/>
      <c r="O322" s="240"/>
      <c r="P322" s="240"/>
      <c r="Q322" s="240"/>
      <c r="R322" s="240"/>
      <c r="S322" s="240"/>
      <c r="T322" s="240"/>
      <c r="U322" s="240"/>
      <c r="V322" s="240"/>
      <c r="W322" s="240"/>
      <c r="X322" s="240"/>
      <c r="Y322" s="240"/>
      <c r="Z322" s="240"/>
      <c r="AA322" s="240"/>
      <c r="AB322" s="240"/>
      <c r="AC322" s="240"/>
      <c r="AD322" s="240"/>
      <c r="AE322" s="240"/>
      <c r="AF322" s="199"/>
      <c r="AG322" s="240"/>
      <c r="AH322" s="196"/>
      <c r="AI322" s="199"/>
      <c r="AJ322" s="199"/>
      <c r="AK322" s="241"/>
      <c r="AL322" s="241"/>
      <c r="AM322" s="241"/>
      <c r="AN322" s="199"/>
      <c r="AO322" s="199"/>
      <c r="AP322" s="241"/>
      <c r="AQ322" s="199"/>
      <c r="AR322" s="199"/>
      <c r="AS322" s="199"/>
      <c r="AT322" s="199"/>
      <c r="AU322" s="199"/>
      <c r="AV322" s="199"/>
      <c r="AW322" s="199"/>
      <c r="AX322" s="200"/>
      <c r="AY322" s="199"/>
      <c r="AZ322" s="199"/>
    </row>
    <row r="323" spans="1:52" ht="9.75" customHeight="1">
      <c r="A323" s="199"/>
      <c r="B323" s="199"/>
      <c r="C323" s="199"/>
      <c r="D323" s="199"/>
      <c r="E323" s="199"/>
      <c r="F323" s="239"/>
      <c r="G323" s="199"/>
      <c r="H323" s="199"/>
      <c r="I323" s="240"/>
      <c r="J323" s="240"/>
      <c r="K323" s="240"/>
      <c r="L323" s="240"/>
      <c r="M323" s="240"/>
      <c r="N323" s="240"/>
      <c r="O323" s="240"/>
      <c r="P323" s="240"/>
      <c r="Q323" s="240"/>
      <c r="R323" s="240"/>
      <c r="S323" s="240"/>
      <c r="T323" s="240"/>
      <c r="U323" s="240"/>
      <c r="V323" s="240"/>
      <c r="W323" s="240"/>
      <c r="X323" s="240"/>
      <c r="Y323" s="240"/>
      <c r="Z323" s="240"/>
      <c r="AA323" s="240"/>
      <c r="AB323" s="240"/>
      <c r="AC323" s="240"/>
      <c r="AD323" s="240"/>
      <c r="AE323" s="240"/>
      <c r="AF323" s="199"/>
      <c r="AG323" s="240"/>
      <c r="AH323" s="196"/>
      <c r="AI323" s="199"/>
      <c r="AJ323" s="199"/>
      <c r="AK323" s="241"/>
      <c r="AL323" s="241"/>
      <c r="AM323" s="241"/>
      <c r="AN323" s="199"/>
      <c r="AO323" s="199"/>
      <c r="AP323" s="241"/>
      <c r="AQ323" s="199"/>
      <c r="AR323" s="199"/>
      <c r="AS323" s="199"/>
      <c r="AT323" s="199"/>
      <c r="AU323" s="199"/>
      <c r="AV323" s="199"/>
      <c r="AW323" s="199"/>
      <c r="AX323" s="200"/>
      <c r="AY323" s="199"/>
      <c r="AZ323" s="199"/>
    </row>
    <row r="324" spans="1:52" ht="9.75" customHeight="1">
      <c r="A324" s="199"/>
      <c r="B324" s="199"/>
      <c r="C324" s="199"/>
      <c r="D324" s="199"/>
      <c r="E324" s="199"/>
      <c r="F324" s="239"/>
      <c r="G324" s="199"/>
      <c r="H324" s="199"/>
      <c r="I324" s="240"/>
      <c r="J324" s="240"/>
      <c r="K324" s="240"/>
      <c r="L324" s="240"/>
      <c r="M324" s="240"/>
      <c r="N324" s="240"/>
      <c r="O324" s="240"/>
      <c r="P324" s="240"/>
      <c r="Q324" s="240"/>
      <c r="R324" s="240"/>
      <c r="S324" s="240"/>
      <c r="T324" s="240"/>
      <c r="U324" s="240"/>
      <c r="V324" s="240"/>
      <c r="W324" s="240"/>
      <c r="X324" s="240"/>
      <c r="Y324" s="240"/>
      <c r="Z324" s="240"/>
      <c r="AA324" s="240"/>
      <c r="AB324" s="240"/>
      <c r="AC324" s="240"/>
      <c r="AD324" s="240"/>
      <c r="AE324" s="240"/>
      <c r="AF324" s="199"/>
      <c r="AG324" s="240"/>
      <c r="AH324" s="196"/>
      <c r="AI324" s="199"/>
      <c r="AJ324" s="199"/>
      <c r="AK324" s="241"/>
      <c r="AL324" s="241"/>
      <c r="AM324" s="241"/>
      <c r="AN324" s="199"/>
      <c r="AO324" s="199"/>
      <c r="AP324" s="241"/>
      <c r="AQ324" s="199"/>
      <c r="AR324" s="199"/>
      <c r="AS324" s="199"/>
      <c r="AT324" s="199"/>
      <c r="AU324" s="199"/>
      <c r="AV324" s="199"/>
      <c r="AW324" s="199"/>
      <c r="AX324" s="200"/>
      <c r="AY324" s="199"/>
      <c r="AZ324" s="199"/>
    </row>
    <row r="325" spans="1:52" ht="9.75" customHeight="1">
      <c r="A325" s="199"/>
      <c r="B325" s="199"/>
      <c r="C325" s="199"/>
      <c r="D325" s="199"/>
      <c r="E325" s="199"/>
      <c r="F325" s="239"/>
      <c r="G325" s="199"/>
      <c r="H325" s="199"/>
      <c r="I325" s="240"/>
      <c r="J325" s="240"/>
      <c r="K325" s="240"/>
      <c r="L325" s="240"/>
      <c r="M325" s="240"/>
      <c r="N325" s="240"/>
      <c r="O325" s="240"/>
      <c r="P325" s="240"/>
      <c r="Q325" s="240"/>
      <c r="R325" s="240"/>
      <c r="S325" s="240"/>
      <c r="T325" s="240"/>
      <c r="U325" s="240"/>
      <c r="V325" s="240"/>
      <c r="W325" s="240"/>
      <c r="X325" s="240"/>
      <c r="Y325" s="240"/>
      <c r="Z325" s="240"/>
      <c r="AA325" s="240"/>
      <c r="AB325" s="240"/>
      <c r="AC325" s="240"/>
      <c r="AD325" s="240"/>
      <c r="AE325" s="240"/>
      <c r="AF325" s="199"/>
      <c r="AG325" s="240"/>
      <c r="AH325" s="196"/>
      <c r="AI325" s="199"/>
      <c r="AJ325" s="199"/>
      <c r="AK325" s="241"/>
      <c r="AL325" s="241"/>
      <c r="AM325" s="241"/>
      <c r="AN325" s="199"/>
      <c r="AO325" s="199"/>
      <c r="AP325" s="241"/>
      <c r="AQ325" s="199"/>
      <c r="AR325" s="199"/>
      <c r="AS325" s="199"/>
      <c r="AT325" s="199"/>
      <c r="AU325" s="199"/>
      <c r="AV325" s="199"/>
      <c r="AW325" s="199"/>
      <c r="AX325" s="200"/>
      <c r="AY325" s="199"/>
      <c r="AZ325" s="199"/>
    </row>
    <row r="326" spans="1:52" ht="9.75" customHeight="1">
      <c r="A326" s="199"/>
      <c r="B326" s="199"/>
      <c r="C326" s="199"/>
      <c r="D326" s="199"/>
      <c r="E326" s="199"/>
      <c r="F326" s="239"/>
      <c r="G326" s="199"/>
      <c r="H326" s="199"/>
      <c r="I326" s="240"/>
      <c r="J326" s="240"/>
      <c r="K326" s="240"/>
      <c r="L326" s="240"/>
      <c r="M326" s="240"/>
      <c r="N326" s="240"/>
      <c r="O326" s="240"/>
      <c r="P326" s="240"/>
      <c r="Q326" s="240"/>
      <c r="R326" s="240"/>
      <c r="S326" s="240"/>
      <c r="T326" s="240"/>
      <c r="U326" s="240"/>
      <c r="V326" s="240"/>
      <c r="W326" s="240"/>
      <c r="X326" s="240"/>
      <c r="Y326" s="240"/>
      <c r="Z326" s="240"/>
      <c r="AA326" s="240"/>
      <c r="AB326" s="240"/>
      <c r="AC326" s="240"/>
      <c r="AD326" s="240"/>
      <c r="AE326" s="240"/>
      <c r="AF326" s="199"/>
      <c r="AG326" s="240"/>
      <c r="AH326" s="196"/>
      <c r="AI326" s="199"/>
      <c r="AJ326" s="199"/>
      <c r="AK326" s="241"/>
      <c r="AL326" s="241"/>
      <c r="AM326" s="241"/>
      <c r="AN326" s="199"/>
      <c r="AO326" s="199"/>
      <c r="AP326" s="241"/>
      <c r="AQ326" s="199"/>
      <c r="AR326" s="199"/>
      <c r="AS326" s="199"/>
      <c r="AT326" s="199"/>
      <c r="AU326" s="199"/>
      <c r="AV326" s="199"/>
      <c r="AW326" s="199"/>
      <c r="AX326" s="200"/>
      <c r="AY326" s="199"/>
      <c r="AZ326" s="199"/>
    </row>
    <row r="327" spans="1:52" ht="9.75" customHeight="1">
      <c r="A327" s="199"/>
      <c r="B327" s="199"/>
      <c r="C327" s="199"/>
      <c r="D327" s="199"/>
      <c r="E327" s="199"/>
      <c r="F327" s="239"/>
      <c r="G327" s="199"/>
      <c r="H327" s="199"/>
      <c r="I327" s="240"/>
      <c r="J327" s="240"/>
      <c r="K327" s="240"/>
      <c r="L327" s="240"/>
      <c r="M327" s="240"/>
      <c r="N327" s="240"/>
      <c r="O327" s="240"/>
      <c r="P327" s="240"/>
      <c r="Q327" s="240"/>
      <c r="R327" s="240"/>
      <c r="S327" s="240"/>
      <c r="T327" s="240"/>
      <c r="U327" s="240"/>
      <c r="V327" s="240"/>
      <c r="W327" s="240"/>
      <c r="X327" s="240"/>
      <c r="Y327" s="240"/>
      <c r="Z327" s="240"/>
      <c r="AA327" s="240"/>
      <c r="AB327" s="240"/>
      <c r="AC327" s="240"/>
      <c r="AD327" s="240"/>
      <c r="AE327" s="240"/>
      <c r="AF327" s="199"/>
      <c r="AG327" s="240"/>
      <c r="AH327" s="196"/>
      <c r="AI327" s="199"/>
      <c r="AJ327" s="199"/>
      <c r="AK327" s="241"/>
      <c r="AL327" s="241"/>
      <c r="AM327" s="241"/>
      <c r="AN327" s="199"/>
      <c r="AO327" s="199"/>
      <c r="AP327" s="241"/>
      <c r="AQ327" s="199"/>
      <c r="AR327" s="199"/>
      <c r="AS327" s="199"/>
      <c r="AT327" s="199"/>
      <c r="AU327" s="199"/>
      <c r="AV327" s="199"/>
      <c r="AW327" s="199"/>
      <c r="AX327" s="200"/>
      <c r="AY327" s="199"/>
      <c r="AZ327" s="199"/>
    </row>
    <row r="328" spans="1:52" ht="9.75" customHeight="1">
      <c r="A328" s="199"/>
      <c r="B328" s="199"/>
      <c r="C328" s="199"/>
      <c r="D328" s="199"/>
      <c r="E328" s="199"/>
      <c r="F328" s="239"/>
      <c r="G328" s="199"/>
      <c r="H328" s="199"/>
      <c r="I328" s="240"/>
      <c r="J328" s="240"/>
      <c r="K328" s="240"/>
      <c r="L328" s="240"/>
      <c r="M328" s="240"/>
      <c r="N328" s="240"/>
      <c r="O328" s="240"/>
      <c r="P328" s="240"/>
      <c r="Q328" s="240"/>
      <c r="R328" s="240"/>
      <c r="S328" s="240"/>
      <c r="T328" s="240"/>
      <c r="U328" s="240"/>
      <c r="V328" s="240"/>
      <c r="W328" s="240"/>
      <c r="X328" s="240"/>
      <c r="Y328" s="240"/>
      <c r="Z328" s="240"/>
      <c r="AA328" s="240"/>
      <c r="AB328" s="240"/>
      <c r="AC328" s="240"/>
      <c r="AD328" s="240"/>
      <c r="AE328" s="240"/>
      <c r="AF328" s="199"/>
      <c r="AG328" s="240"/>
      <c r="AH328" s="196"/>
      <c r="AI328" s="199"/>
      <c r="AJ328" s="199"/>
      <c r="AK328" s="241"/>
      <c r="AL328" s="241"/>
      <c r="AM328" s="241"/>
      <c r="AN328" s="199"/>
      <c r="AO328" s="199"/>
      <c r="AP328" s="241"/>
      <c r="AQ328" s="199"/>
      <c r="AR328" s="199"/>
      <c r="AS328" s="199"/>
      <c r="AT328" s="199"/>
      <c r="AU328" s="199"/>
      <c r="AV328" s="199"/>
      <c r="AW328" s="199"/>
      <c r="AX328" s="200"/>
      <c r="AY328" s="199"/>
      <c r="AZ328" s="199"/>
    </row>
    <row r="329" spans="1:52" ht="9.75" customHeight="1">
      <c r="A329" s="199"/>
      <c r="B329" s="199"/>
      <c r="C329" s="199"/>
      <c r="D329" s="199"/>
      <c r="E329" s="199"/>
      <c r="F329" s="239"/>
      <c r="G329" s="199"/>
      <c r="H329" s="199"/>
      <c r="I329" s="240"/>
      <c r="J329" s="240"/>
      <c r="K329" s="240"/>
      <c r="L329" s="240"/>
      <c r="M329" s="240"/>
      <c r="N329" s="240"/>
      <c r="O329" s="240"/>
      <c r="P329" s="240"/>
      <c r="Q329" s="240"/>
      <c r="R329" s="240"/>
      <c r="S329" s="240"/>
      <c r="T329" s="240"/>
      <c r="U329" s="240"/>
      <c r="V329" s="240"/>
      <c r="W329" s="240"/>
      <c r="X329" s="240"/>
      <c r="Y329" s="240"/>
      <c r="Z329" s="240"/>
      <c r="AA329" s="240"/>
      <c r="AB329" s="240"/>
      <c r="AC329" s="240"/>
      <c r="AD329" s="240"/>
      <c r="AE329" s="240"/>
      <c r="AF329" s="199"/>
      <c r="AG329" s="240"/>
      <c r="AH329" s="196"/>
      <c r="AI329" s="199"/>
      <c r="AJ329" s="199"/>
      <c r="AK329" s="241"/>
      <c r="AL329" s="241"/>
      <c r="AM329" s="241"/>
      <c r="AN329" s="199"/>
      <c r="AO329" s="199"/>
      <c r="AP329" s="241"/>
      <c r="AQ329" s="199"/>
      <c r="AR329" s="199"/>
      <c r="AS329" s="199"/>
      <c r="AT329" s="199"/>
      <c r="AU329" s="199"/>
      <c r="AV329" s="199"/>
      <c r="AW329" s="199"/>
      <c r="AX329" s="200"/>
      <c r="AY329" s="199"/>
      <c r="AZ329" s="199"/>
    </row>
    <row r="330" spans="1:52" ht="9.75" customHeight="1">
      <c r="A330" s="199"/>
      <c r="B330" s="199"/>
      <c r="C330" s="199"/>
      <c r="D330" s="199"/>
      <c r="E330" s="199"/>
      <c r="F330" s="239"/>
      <c r="G330" s="199"/>
      <c r="H330" s="199"/>
      <c r="I330" s="240"/>
      <c r="J330" s="240"/>
      <c r="K330" s="240"/>
      <c r="L330" s="240"/>
      <c r="M330" s="240"/>
      <c r="N330" s="240"/>
      <c r="O330" s="240"/>
      <c r="P330" s="240"/>
      <c r="Q330" s="240"/>
      <c r="R330" s="240"/>
      <c r="S330" s="240"/>
      <c r="T330" s="240"/>
      <c r="U330" s="240"/>
      <c r="V330" s="240"/>
      <c r="W330" s="240"/>
      <c r="X330" s="240"/>
      <c r="Y330" s="240"/>
      <c r="Z330" s="240"/>
      <c r="AA330" s="240"/>
      <c r="AB330" s="240"/>
      <c r="AC330" s="240"/>
      <c r="AD330" s="240"/>
      <c r="AE330" s="240"/>
      <c r="AF330" s="199"/>
      <c r="AG330" s="240"/>
      <c r="AH330" s="196"/>
      <c r="AI330" s="199"/>
      <c r="AJ330" s="199"/>
      <c r="AK330" s="241"/>
      <c r="AL330" s="241"/>
      <c r="AM330" s="241"/>
      <c r="AN330" s="199"/>
      <c r="AO330" s="199"/>
      <c r="AP330" s="241"/>
      <c r="AQ330" s="199"/>
      <c r="AR330" s="199"/>
      <c r="AS330" s="199"/>
      <c r="AT330" s="199"/>
      <c r="AU330" s="199"/>
      <c r="AV330" s="199"/>
      <c r="AW330" s="199"/>
      <c r="AX330" s="200"/>
      <c r="AY330" s="199"/>
      <c r="AZ330" s="199"/>
    </row>
    <row r="331" spans="1:52" ht="9.75" customHeight="1">
      <c r="A331" s="199"/>
      <c r="B331" s="199"/>
      <c r="C331" s="199"/>
      <c r="D331" s="199"/>
      <c r="E331" s="199"/>
      <c r="F331" s="239"/>
      <c r="G331" s="199"/>
      <c r="H331" s="199"/>
      <c r="I331" s="240"/>
      <c r="J331" s="240"/>
      <c r="K331" s="240"/>
      <c r="L331" s="240"/>
      <c r="M331" s="240"/>
      <c r="N331" s="240"/>
      <c r="O331" s="240"/>
      <c r="P331" s="240"/>
      <c r="Q331" s="240"/>
      <c r="R331" s="240"/>
      <c r="S331" s="240"/>
      <c r="T331" s="240"/>
      <c r="U331" s="240"/>
      <c r="V331" s="240"/>
      <c r="W331" s="240"/>
      <c r="X331" s="240"/>
      <c r="Y331" s="240"/>
      <c r="Z331" s="240"/>
      <c r="AA331" s="240"/>
      <c r="AB331" s="240"/>
      <c r="AC331" s="240"/>
      <c r="AD331" s="240"/>
      <c r="AE331" s="240"/>
      <c r="AF331" s="199"/>
      <c r="AG331" s="240"/>
      <c r="AH331" s="196"/>
      <c r="AI331" s="199"/>
      <c r="AJ331" s="199"/>
      <c r="AK331" s="241"/>
      <c r="AL331" s="241"/>
      <c r="AM331" s="241"/>
      <c r="AN331" s="199"/>
      <c r="AO331" s="199"/>
      <c r="AP331" s="241"/>
      <c r="AQ331" s="199"/>
      <c r="AR331" s="199"/>
      <c r="AS331" s="199"/>
      <c r="AT331" s="199"/>
      <c r="AU331" s="199"/>
      <c r="AV331" s="199"/>
      <c r="AW331" s="199"/>
      <c r="AX331" s="200"/>
      <c r="AY331" s="199"/>
      <c r="AZ331" s="199"/>
    </row>
    <row r="332" spans="1:52" ht="9.75" customHeight="1">
      <c r="A332" s="199"/>
      <c r="B332" s="199"/>
      <c r="C332" s="199"/>
      <c r="D332" s="199"/>
      <c r="E332" s="199"/>
      <c r="F332" s="239"/>
      <c r="G332" s="199"/>
      <c r="H332" s="199"/>
      <c r="I332" s="240"/>
      <c r="J332" s="240"/>
      <c r="K332" s="240"/>
      <c r="L332" s="240"/>
      <c r="M332" s="240"/>
      <c r="N332" s="240"/>
      <c r="O332" s="240"/>
      <c r="P332" s="240"/>
      <c r="Q332" s="240"/>
      <c r="R332" s="240"/>
      <c r="S332" s="240"/>
      <c r="T332" s="240"/>
      <c r="U332" s="240"/>
      <c r="V332" s="240"/>
      <c r="W332" s="240"/>
      <c r="X332" s="240"/>
      <c r="Y332" s="240"/>
      <c r="Z332" s="240"/>
      <c r="AA332" s="240"/>
      <c r="AB332" s="240"/>
      <c r="AC332" s="240"/>
      <c r="AD332" s="240"/>
      <c r="AE332" s="240"/>
      <c r="AF332" s="199"/>
      <c r="AG332" s="240"/>
      <c r="AH332" s="196"/>
      <c r="AI332" s="199"/>
      <c r="AJ332" s="199"/>
      <c r="AK332" s="241"/>
      <c r="AL332" s="241"/>
      <c r="AM332" s="241"/>
      <c r="AN332" s="199"/>
      <c r="AO332" s="199"/>
      <c r="AP332" s="241"/>
      <c r="AQ332" s="199"/>
      <c r="AR332" s="199"/>
      <c r="AS332" s="199"/>
      <c r="AT332" s="199"/>
      <c r="AU332" s="199"/>
      <c r="AV332" s="199"/>
      <c r="AW332" s="199"/>
      <c r="AX332" s="200"/>
      <c r="AY332" s="199"/>
      <c r="AZ332" s="199"/>
    </row>
    <row r="333" spans="1:52" ht="9.75" customHeight="1">
      <c r="A333" s="199"/>
      <c r="B333" s="199"/>
      <c r="C333" s="199"/>
      <c r="D333" s="199"/>
      <c r="E333" s="199"/>
      <c r="F333" s="239"/>
      <c r="G333" s="199"/>
      <c r="H333" s="199"/>
      <c r="I333" s="240"/>
      <c r="J333" s="240"/>
      <c r="K333" s="240"/>
      <c r="L333" s="240"/>
      <c r="M333" s="240"/>
      <c r="N333" s="240"/>
      <c r="O333" s="240"/>
      <c r="P333" s="240"/>
      <c r="Q333" s="240"/>
      <c r="R333" s="240"/>
      <c r="S333" s="240"/>
      <c r="T333" s="240"/>
      <c r="U333" s="240"/>
      <c r="V333" s="240"/>
      <c r="W333" s="240"/>
      <c r="X333" s="240"/>
      <c r="Y333" s="240"/>
      <c r="Z333" s="240"/>
      <c r="AA333" s="240"/>
      <c r="AB333" s="240"/>
      <c r="AC333" s="240"/>
      <c r="AD333" s="240"/>
      <c r="AE333" s="240"/>
      <c r="AF333" s="199"/>
      <c r="AG333" s="240"/>
      <c r="AH333" s="196"/>
      <c r="AI333" s="199"/>
      <c r="AJ333" s="199"/>
      <c r="AK333" s="241"/>
      <c r="AL333" s="241"/>
      <c r="AM333" s="241"/>
      <c r="AN333" s="199"/>
      <c r="AO333" s="199"/>
      <c r="AP333" s="241"/>
      <c r="AQ333" s="199"/>
      <c r="AR333" s="199"/>
      <c r="AS333" s="199"/>
      <c r="AT333" s="199"/>
      <c r="AU333" s="199"/>
      <c r="AV333" s="199"/>
      <c r="AW333" s="199"/>
      <c r="AX333" s="200"/>
      <c r="AY333" s="199"/>
      <c r="AZ333" s="199"/>
    </row>
    <row r="334" spans="1:52" ht="9.75" customHeight="1">
      <c r="A334" s="199"/>
      <c r="B334" s="199"/>
      <c r="C334" s="199"/>
      <c r="D334" s="199"/>
      <c r="E334" s="199"/>
      <c r="F334" s="239"/>
      <c r="G334" s="199"/>
      <c r="H334" s="199"/>
      <c r="I334" s="240"/>
      <c r="J334" s="240"/>
      <c r="K334" s="240"/>
      <c r="L334" s="240"/>
      <c r="M334" s="240"/>
      <c r="N334" s="240"/>
      <c r="O334" s="240"/>
      <c r="P334" s="240"/>
      <c r="Q334" s="240"/>
      <c r="R334" s="240"/>
      <c r="S334" s="240"/>
      <c r="T334" s="240"/>
      <c r="U334" s="240"/>
      <c r="V334" s="240"/>
      <c r="W334" s="240"/>
      <c r="X334" s="240"/>
      <c r="Y334" s="240"/>
      <c r="Z334" s="240"/>
      <c r="AA334" s="240"/>
      <c r="AB334" s="240"/>
      <c r="AC334" s="240"/>
      <c r="AD334" s="240"/>
      <c r="AE334" s="240"/>
      <c r="AF334" s="199"/>
      <c r="AG334" s="240"/>
      <c r="AH334" s="196"/>
      <c r="AI334" s="199"/>
      <c r="AJ334" s="199"/>
      <c r="AK334" s="241"/>
      <c r="AL334" s="241"/>
      <c r="AM334" s="241"/>
      <c r="AN334" s="199"/>
      <c r="AO334" s="199"/>
      <c r="AP334" s="241"/>
      <c r="AQ334" s="199"/>
      <c r="AR334" s="199"/>
      <c r="AS334" s="199"/>
      <c r="AT334" s="199"/>
      <c r="AU334" s="199"/>
      <c r="AV334" s="199"/>
      <c r="AW334" s="199"/>
      <c r="AX334" s="200"/>
      <c r="AY334" s="199"/>
      <c r="AZ334" s="199"/>
    </row>
    <row r="335" spans="1:52" ht="9.75" customHeight="1">
      <c r="A335" s="199"/>
      <c r="B335" s="199"/>
      <c r="C335" s="199"/>
      <c r="D335" s="199"/>
      <c r="E335" s="199"/>
      <c r="F335" s="239"/>
      <c r="G335" s="199"/>
      <c r="H335" s="199"/>
      <c r="I335" s="240"/>
      <c r="J335" s="240"/>
      <c r="K335" s="240"/>
      <c r="L335" s="240"/>
      <c r="M335" s="240"/>
      <c r="N335" s="240"/>
      <c r="O335" s="240"/>
      <c r="P335" s="240"/>
      <c r="Q335" s="240"/>
      <c r="R335" s="240"/>
      <c r="S335" s="240"/>
      <c r="T335" s="240"/>
      <c r="U335" s="240"/>
      <c r="V335" s="240"/>
      <c r="W335" s="240"/>
      <c r="X335" s="240"/>
      <c r="Y335" s="240"/>
      <c r="Z335" s="240"/>
      <c r="AA335" s="240"/>
      <c r="AB335" s="240"/>
      <c r="AC335" s="240"/>
      <c r="AD335" s="240"/>
      <c r="AE335" s="240"/>
      <c r="AF335" s="199"/>
      <c r="AG335" s="240"/>
      <c r="AH335" s="196"/>
      <c r="AI335" s="199"/>
      <c r="AJ335" s="199"/>
      <c r="AK335" s="241"/>
      <c r="AL335" s="241"/>
      <c r="AM335" s="241"/>
      <c r="AN335" s="199"/>
      <c r="AO335" s="199"/>
      <c r="AP335" s="241"/>
      <c r="AQ335" s="199"/>
      <c r="AR335" s="199"/>
      <c r="AS335" s="199"/>
      <c r="AT335" s="199"/>
      <c r="AU335" s="199"/>
      <c r="AV335" s="199"/>
      <c r="AW335" s="199"/>
      <c r="AX335" s="200"/>
      <c r="AY335" s="199"/>
      <c r="AZ335" s="199"/>
    </row>
    <row r="336" spans="1:52" ht="9.75" customHeight="1">
      <c r="A336" s="199"/>
      <c r="B336" s="199"/>
      <c r="C336" s="199"/>
      <c r="D336" s="199"/>
      <c r="E336" s="199"/>
      <c r="F336" s="239"/>
      <c r="G336" s="199"/>
      <c r="H336" s="199"/>
      <c r="I336" s="240"/>
      <c r="J336" s="240"/>
      <c r="K336" s="240"/>
      <c r="L336" s="240"/>
      <c r="M336" s="240"/>
      <c r="N336" s="240"/>
      <c r="O336" s="240"/>
      <c r="P336" s="240"/>
      <c r="Q336" s="240"/>
      <c r="R336" s="240"/>
      <c r="S336" s="240"/>
      <c r="T336" s="240"/>
      <c r="U336" s="240"/>
      <c r="V336" s="240"/>
      <c r="W336" s="240"/>
      <c r="X336" s="240"/>
      <c r="Y336" s="240"/>
      <c r="Z336" s="240"/>
      <c r="AA336" s="240"/>
      <c r="AB336" s="240"/>
      <c r="AC336" s="240"/>
      <c r="AD336" s="240"/>
      <c r="AE336" s="240"/>
      <c r="AF336" s="199"/>
      <c r="AG336" s="240"/>
      <c r="AH336" s="196"/>
      <c r="AI336" s="199"/>
      <c r="AJ336" s="199"/>
      <c r="AK336" s="241"/>
      <c r="AL336" s="241"/>
      <c r="AM336" s="241"/>
      <c r="AN336" s="199"/>
      <c r="AO336" s="199"/>
      <c r="AP336" s="241"/>
      <c r="AQ336" s="199"/>
      <c r="AR336" s="199"/>
      <c r="AS336" s="199"/>
      <c r="AT336" s="199"/>
      <c r="AU336" s="199"/>
      <c r="AV336" s="199"/>
      <c r="AW336" s="199"/>
      <c r="AX336" s="200"/>
      <c r="AY336" s="199"/>
      <c r="AZ336" s="199"/>
    </row>
    <row r="337" spans="1:52" ht="9.75" customHeight="1">
      <c r="A337" s="199"/>
      <c r="B337" s="199"/>
      <c r="C337" s="199"/>
      <c r="D337" s="199"/>
      <c r="E337" s="199"/>
      <c r="F337" s="239"/>
      <c r="G337" s="199"/>
      <c r="H337" s="199"/>
      <c r="I337" s="240"/>
      <c r="J337" s="240"/>
      <c r="K337" s="240"/>
      <c r="L337" s="240"/>
      <c r="M337" s="240"/>
      <c r="N337" s="240"/>
      <c r="O337" s="240"/>
      <c r="P337" s="240"/>
      <c r="Q337" s="240"/>
      <c r="R337" s="240"/>
      <c r="S337" s="240"/>
      <c r="T337" s="240"/>
      <c r="U337" s="240"/>
      <c r="V337" s="240"/>
      <c r="W337" s="240"/>
      <c r="X337" s="240"/>
      <c r="Y337" s="240"/>
      <c r="Z337" s="240"/>
      <c r="AA337" s="240"/>
      <c r="AB337" s="240"/>
      <c r="AC337" s="240"/>
      <c r="AD337" s="240"/>
      <c r="AE337" s="240"/>
      <c r="AF337" s="199"/>
      <c r="AG337" s="240"/>
      <c r="AH337" s="196"/>
      <c r="AI337" s="199"/>
      <c r="AJ337" s="199"/>
      <c r="AK337" s="241"/>
      <c r="AL337" s="241"/>
      <c r="AM337" s="241"/>
      <c r="AN337" s="199"/>
      <c r="AO337" s="199"/>
      <c r="AP337" s="241"/>
      <c r="AQ337" s="199"/>
      <c r="AR337" s="199"/>
      <c r="AS337" s="199"/>
      <c r="AT337" s="199"/>
      <c r="AU337" s="199"/>
      <c r="AV337" s="199"/>
      <c r="AW337" s="199"/>
      <c r="AX337" s="200"/>
      <c r="AY337" s="199"/>
      <c r="AZ337" s="199"/>
    </row>
    <row r="338" spans="1:52" ht="9.75" customHeight="1">
      <c r="A338" s="199"/>
      <c r="B338" s="199"/>
      <c r="C338" s="199"/>
      <c r="D338" s="199"/>
      <c r="E338" s="199"/>
      <c r="F338" s="239"/>
      <c r="G338" s="199"/>
      <c r="H338" s="199"/>
      <c r="I338" s="240"/>
      <c r="J338" s="240"/>
      <c r="K338" s="240"/>
      <c r="L338" s="240"/>
      <c r="M338" s="240"/>
      <c r="N338" s="240"/>
      <c r="O338" s="240"/>
      <c r="P338" s="240"/>
      <c r="Q338" s="240"/>
      <c r="R338" s="240"/>
      <c r="S338" s="240"/>
      <c r="T338" s="240"/>
      <c r="U338" s="240"/>
      <c r="V338" s="240"/>
      <c r="W338" s="240"/>
      <c r="X338" s="240"/>
      <c r="Y338" s="240"/>
      <c r="Z338" s="240"/>
      <c r="AA338" s="240"/>
      <c r="AB338" s="240"/>
      <c r="AC338" s="240"/>
      <c r="AD338" s="240"/>
      <c r="AE338" s="240"/>
      <c r="AF338" s="199"/>
      <c r="AG338" s="240"/>
      <c r="AH338" s="196"/>
      <c r="AI338" s="199"/>
      <c r="AJ338" s="199"/>
      <c r="AK338" s="241"/>
      <c r="AL338" s="241"/>
      <c r="AM338" s="241"/>
      <c r="AN338" s="199"/>
      <c r="AO338" s="199"/>
      <c r="AP338" s="241"/>
      <c r="AQ338" s="199"/>
      <c r="AR338" s="199"/>
      <c r="AS338" s="199"/>
      <c r="AT338" s="199"/>
      <c r="AU338" s="199"/>
      <c r="AV338" s="199"/>
      <c r="AW338" s="199"/>
      <c r="AX338" s="200"/>
      <c r="AY338" s="199"/>
      <c r="AZ338" s="199"/>
    </row>
    <row r="339" spans="1:52" ht="9.75" customHeight="1">
      <c r="A339" s="199"/>
      <c r="B339" s="199"/>
      <c r="C339" s="199"/>
      <c r="D339" s="199"/>
      <c r="E339" s="199"/>
      <c r="F339" s="239"/>
      <c r="G339" s="199"/>
      <c r="H339" s="199"/>
      <c r="I339" s="240"/>
      <c r="J339" s="240"/>
      <c r="K339" s="240"/>
      <c r="L339" s="240"/>
      <c r="M339" s="240"/>
      <c r="N339" s="240"/>
      <c r="O339" s="240"/>
      <c r="P339" s="240"/>
      <c r="Q339" s="240"/>
      <c r="R339" s="240"/>
      <c r="S339" s="240"/>
      <c r="T339" s="240"/>
      <c r="U339" s="240"/>
      <c r="V339" s="240"/>
      <c r="W339" s="240"/>
      <c r="X339" s="240"/>
      <c r="Y339" s="240"/>
      <c r="Z339" s="240"/>
      <c r="AA339" s="240"/>
      <c r="AB339" s="240"/>
      <c r="AC339" s="240"/>
      <c r="AD339" s="240"/>
      <c r="AE339" s="240"/>
      <c r="AF339" s="199"/>
      <c r="AG339" s="240"/>
      <c r="AH339" s="196"/>
      <c r="AI339" s="199"/>
      <c r="AJ339" s="199"/>
      <c r="AK339" s="241"/>
      <c r="AL339" s="241"/>
      <c r="AM339" s="241"/>
      <c r="AN339" s="199"/>
      <c r="AO339" s="199"/>
      <c r="AP339" s="241"/>
      <c r="AQ339" s="199"/>
      <c r="AR339" s="199"/>
      <c r="AS339" s="199"/>
      <c r="AT339" s="199"/>
      <c r="AU339" s="199"/>
      <c r="AV339" s="199"/>
      <c r="AW339" s="199"/>
      <c r="AX339" s="200"/>
      <c r="AY339" s="199"/>
      <c r="AZ339" s="199"/>
    </row>
    <row r="340" spans="1:52" ht="9.75" customHeight="1">
      <c r="A340" s="199"/>
      <c r="B340" s="199"/>
      <c r="C340" s="199"/>
      <c r="D340" s="199"/>
      <c r="E340" s="199"/>
      <c r="F340" s="239"/>
      <c r="G340" s="199"/>
      <c r="H340" s="199"/>
      <c r="I340" s="240"/>
      <c r="J340" s="240"/>
      <c r="K340" s="240"/>
      <c r="L340" s="240"/>
      <c r="M340" s="240"/>
      <c r="N340" s="240"/>
      <c r="O340" s="240"/>
      <c r="P340" s="240"/>
      <c r="Q340" s="240"/>
      <c r="R340" s="240"/>
      <c r="S340" s="240"/>
      <c r="T340" s="240"/>
      <c r="U340" s="240"/>
      <c r="V340" s="240"/>
      <c r="W340" s="240"/>
      <c r="X340" s="240"/>
      <c r="Y340" s="240"/>
      <c r="Z340" s="240"/>
      <c r="AA340" s="240"/>
      <c r="AB340" s="240"/>
      <c r="AC340" s="240"/>
      <c r="AD340" s="240"/>
      <c r="AE340" s="240"/>
      <c r="AF340" s="199"/>
      <c r="AG340" s="240"/>
      <c r="AH340" s="196"/>
      <c r="AI340" s="199"/>
      <c r="AJ340" s="199"/>
      <c r="AK340" s="241"/>
      <c r="AL340" s="241"/>
      <c r="AM340" s="241"/>
      <c r="AN340" s="199"/>
      <c r="AO340" s="199"/>
      <c r="AP340" s="241"/>
      <c r="AQ340" s="199"/>
      <c r="AR340" s="199"/>
      <c r="AS340" s="199"/>
      <c r="AT340" s="199"/>
      <c r="AU340" s="199"/>
      <c r="AV340" s="199"/>
      <c r="AW340" s="199"/>
      <c r="AX340" s="200"/>
      <c r="AY340" s="199"/>
      <c r="AZ340" s="199"/>
    </row>
    <row r="341" spans="1:52" ht="9.75" customHeight="1">
      <c r="A341" s="199"/>
      <c r="B341" s="199"/>
      <c r="C341" s="199"/>
      <c r="D341" s="199"/>
      <c r="E341" s="199"/>
      <c r="F341" s="239"/>
      <c r="G341" s="199"/>
      <c r="H341" s="199"/>
      <c r="I341" s="240"/>
      <c r="J341" s="240"/>
      <c r="K341" s="240"/>
      <c r="L341" s="240"/>
      <c r="M341" s="240"/>
      <c r="N341" s="240"/>
      <c r="O341" s="240"/>
      <c r="P341" s="240"/>
      <c r="Q341" s="240"/>
      <c r="R341" s="240"/>
      <c r="S341" s="240"/>
      <c r="T341" s="240"/>
      <c r="U341" s="240"/>
      <c r="V341" s="240"/>
      <c r="W341" s="240"/>
      <c r="X341" s="240"/>
      <c r="Y341" s="240"/>
      <c r="Z341" s="240"/>
      <c r="AA341" s="240"/>
      <c r="AB341" s="240"/>
      <c r="AC341" s="240"/>
      <c r="AD341" s="240"/>
      <c r="AE341" s="240"/>
      <c r="AF341" s="199"/>
      <c r="AG341" s="240"/>
      <c r="AH341" s="196"/>
      <c r="AI341" s="199"/>
      <c r="AJ341" s="199"/>
      <c r="AK341" s="241"/>
      <c r="AL341" s="241"/>
      <c r="AM341" s="241"/>
      <c r="AN341" s="199"/>
      <c r="AO341" s="199"/>
      <c r="AP341" s="241"/>
      <c r="AQ341" s="199"/>
      <c r="AR341" s="199"/>
      <c r="AS341" s="199"/>
      <c r="AT341" s="199"/>
      <c r="AU341" s="199"/>
      <c r="AV341" s="199"/>
      <c r="AW341" s="199"/>
      <c r="AX341" s="200"/>
      <c r="AY341" s="199"/>
      <c r="AZ341" s="199"/>
    </row>
    <row r="342" spans="1:52" ht="9.75" customHeight="1">
      <c r="A342" s="199"/>
      <c r="B342" s="199"/>
      <c r="C342" s="199"/>
      <c r="D342" s="199"/>
      <c r="E342" s="199"/>
      <c r="F342" s="239"/>
      <c r="G342" s="199"/>
      <c r="H342" s="199"/>
      <c r="I342" s="240"/>
      <c r="J342" s="240"/>
      <c r="K342" s="240"/>
      <c r="L342" s="240"/>
      <c r="M342" s="240"/>
      <c r="N342" s="240"/>
      <c r="O342" s="240"/>
      <c r="P342" s="240"/>
      <c r="Q342" s="240"/>
      <c r="R342" s="240"/>
      <c r="S342" s="240"/>
      <c r="T342" s="240"/>
      <c r="U342" s="240"/>
      <c r="V342" s="240"/>
      <c r="W342" s="240"/>
      <c r="X342" s="240"/>
      <c r="Y342" s="240"/>
      <c r="Z342" s="240"/>
      <c r="AA342" s="240"/>
      <c r="AB342" s="240"/>
      <c r="AC342" s="240"/>
      <c r="AD342" s="240"/>
      <c r="AE342" s="240"/>
      <c r="AF342" s="199"/>
      <c r="AG342" s="240"/>
      <c r="AH342" s="196"/>
      <c r="AI342" s="199"/>
      <c r="AJ342" s="199"/>
      <c r="AK342" s="241"/>
      <c r="AL342" s="241"/>
      <c r="AM342" s="241"/>
      <c r="AN342" s="199"/>
      <c r="AO342" s="199"/>
      <c r="AP342" s="241"/>
      <c r="AQ342" s="199"/>
      <c r="AR342" s="199"/>
      <c r="AS342" s="199"/>
      <c r="AT342" s="199"/>
      <c r="AU342" s="199"/>
      <c r="AV342" s="199"/>
      <c r="AW342" s="199"/>
      <c r="AX342" s="200"/>
      <c r="AY342" s="199"/>
      <c r="AZ342" s="199"/>
    </row>
    <row r="343" spans="1:52" ht="9.75" customHeight="1">
      <c r="A343" s="199"/>
      <c r="B343" s="199"/>
      <c r="C343" s="199"/>
      <c r="D343" s="199"/>
      <c r="E343" s="199"/>
      <c r="F343" s="239"/>
      <c r="G343" s="199"/>
      <c r="H343" s="199"/>
      <c r="I343" s="240"/>
      <c r="J343" s="240"/>
      <c r="K343" s="240"/>
      <c r="L343" s="240"/>
      <c r="M343" s="240"/>
      <c r="N343" s="240"/>
      <c r="O343" s="240"/>
      <c r="P343" s="240"/>
      <c r="Q343" s="240"/>
      <c r="R343" s="240"/>
      <c r="S343" s="240"/>
      <c r="T343" s="240"/>
      <c r="U343" s="240"/>
      <c r="V343" s="240"/>
      <c r="W343" s="240"/>
      <c r="X343" s="240"/>
      <c r="Y343" s="240"/>
      <c r="Z343" s="240"/>
      <c r="AA343" s="240"/>
      <c r="AB343" s="240"/>
      <c r="AC343" s="240"/>
      <c r="AD343" s="240"/>
      <c r="AE343" s="240"/>
      <c r="AF343" s="199"/>
      <c r="AG343" s="240"/>
      <c r="AH343" s="196"/>
      <c r="AI343" s="199"/>
      <c r="AJ343" s="199"/>
      <c r="AK343" s="241"/>
      <c r="AL343" s="241"/>
      <c r="AM343" s="241"/>
      <c r="AN343" s="199"/>
      <c r="AO343" s="199"/>
      <c r="AP343" s="241"/>
      <c r="AQ343" s="199"/>
      <c r="AR343" s="199"/>
      <c r="AS343" s="199"/>
      <c r="AT343" s="199"/>
      <c r="AU343" s="199"/>
      <c r="AV343" s="199"/>
      <c r="AW343" s="199"/>
      <c r="AX343" s="200"/>
      <c r="AY343" s="199"/>
      <c r="AZ343" s="199"/>
    </row>
    <row r="344" spans="1:52" ht="9.75" customHeight="1">
      <c r="A344" s="199"/>
      <c r="B344" s="199"/>
      <c r="C344" s="199"/>
      <c r="D344" s="199"/>
      <c r="E344" s="199"/>
      <c r="F344" s="239"/>
      <c r="G344" s="199"/>
      <c r="H344" s="199"/>
      <c r="I344" s="240"/>
      <c r="J344" s="240"/>
      <c r="K344" s="240"/>
      <c r="L344" s="240"/>
      <c r="M344" s="240"/>
      <c r="N344" s="240"/>
      <c r="O344" s="240"/>
      <c r="P344" s="240"/>
      <c r="Q344" s="240"/>
      <c r="R344" s="240"/>
      <c r="S344" s="240"/>
      <c r="T344" s="240"/>
      <c r="U344" s="240"/>
      <c r="V344" s="240"/>
      <c r="W344" s="240"/>
      <c r="X344" s="240"/>
      <c r="Y344" s="240"/>
      <c r="Z344" s="240"/>
      <c r="AA344" s="240"/>
      <c r="AB344" s="240"/>
      <c r="AC344" s="240"/>
      <c r="AD344" s="240"/>
      <c r="AE344" s="240"/>
      <c r="AF344" s="199"/>
      <c r="AG344" s="240"/>
      <c r="AH344" s="196"/>
      <c r="AI344" s="199"/>
      <c r="AJ344" s="199"/>
      <c r="AK344" s="241"/>
      <c r="AL344" s="241"/>
      <c r="AM344" s="241"/>
      <c r="AN344" s="199"/>
      <c r="AO344" s="199"/>
      <c r="AP344" s="241"/>
      <c r="AQ344" s="199"/>
      <c r="AR344" s="199"/>
      <c r="AS344" s="199"/>
      <c r="AT344" s="199"/>
      <c r="AU344" s="199"/>
      <c r="AV344" s="199"/>
      <c r="AW344" s="199"/>
      <c r="AX344" s="200"/>
      <c r="AY344" s="199"/>
      <c r="AZ344" s="199"/>
    </row>
    <row r="345" spans="1:52" ht="9.75" customHeight="1">
      <c r="A345" s="199"/>
      <c r="B345" s="199"/>
      <c r="C345" s="199"/>
      <c r="D345" s="199"/>
      <c r="E345" s="199"/>
      <c r="F345" s="239"/>
      <c r="G345" s="199"/>
      <c r="H345" s="199"/>
      <c r="I345" s="240"/>
      <c r="J345" s="240"/>
      <c r="K345" s="240"/>
      <c r="L345" s="240"/>
      <c r="M345" s="240"/>
      <c r="N345" s="240"/>
      <c r="O345" s="240"/>
      <c r="P345" s="240"/>
      <c r="Q345" s="240"/>
      <c r="R345" s="240"/>
      <c r="S345" s="240"/>
      <c r="T345" s="240"/>
      <c r="U345" s="240"/>
      <c r="V345" s="240"/>
      <c r="W345" s="240"/>
      <c r="X345" s="240"/>
      <c r="Y345" s="240"/>
      <c r="Z345" s="240"/>
      <c r="AA345" s="240"/>
      <c r="AB345" s="240"/>
      <c r="AC345" s="240"/>
      <c r="AD345" s="240"/>
      <c r="AE345" s="240"/>
      <c r="AF345" s="199"/>
      <c r="AG345" s="240"/>
      <c r="AH345" s="196"/>
      <c r="AI345" s="199"/>
      <c r="AJ345" s="199"/>
      <c r="AK345" s="241"/>
      <c r="AL345" s="241"/>
      <c r="AM345" s="241"/>
      <c r="AN345" s="199"/>
      <c r="AO345" s="199"/>
      <c r="AP345" s="241"/>
      <c r="AQ345" s="199"/>
      <c r="AR345" s="199"/>
      <c r="AS345" s="199"/>
      <c r="AT345" s="199"/>
      <c r="AU345" s="199"/>
      <c r="AV345" s="199"/>
      <c r="AW345" s="199"/>
      <c r="AX345" s="200"/>
      <c r="AY345" s="199"/>
      <c r="AZ345" s="199"/>
    </row>
    <row r="346" spans="1:52" ht="9.75" customHeight="1">
      <c r="A346" s="199"/>
      <c r="B346" s="199"/>
      <c r="C346" s="199"/>
      <c r="D346" s="199"/>
      <c r="E346" s="199"/>
      <c r="F346" s="239"/>
      <c r="G346" s="199"/>
      <c r="H346" s="199"/>
      <c r="I346" s="240"/>
      <c r="J346" s="240"/>
      <c r="K346" s="240"/>
      <c r="L346" s="240"/>
      <c r="M346" s="240"/>
      <c r="N346" s="240"/>
      <c r="O346" s="240"/>
      <c r="P346" s="240"/>
      <c r="Q346" s="240"/>
      <c r="R346" s="240"/>
      <c r="S346" s="240"/>
      <c r="T346" s="240"/>
      <c r="U346" s="240"/>
      <c r="V346" s="240"/>
      <c r="W346" s="240"/>
      <c r="X346" s="240"/>
      <c r="Y346" s="240"/>
      <c r="Z346" s="240"/>
      <c r="AA346" s="240"/>
      <c r="AB346" s="240"/>
      <c r="AC346" s="240"/>
      <c r="AD346" s="240"/>
      <c r="AE346" s="240"/>
      <c r="AF346" s="199"/>
      <c r="AG346" s="240"/>
      <c r="AH346" s="196"/>
      <c r="AI346" s="199"/>
      <c r="AJ346" s="199"/>
      <c r="AK346" s="241"/>
      <c r="AL346" s="241"/>
      <c r="AM346" s="241"/>
      <c r="AN346" s="199"/>
      <c r="AO346" s="199"/>
      <c r="AP346" s="241"/>
      <c r="AQ346" s="199"/>
      <c r="AR346" s="199"/>
      <c r="AS346" s="199"/>
      <c r="AT346" s="199"/>
      <c r="AU346" s="199"/>
      <c r="AV346" s="199"/>
      <c r="AW346" s="199"/>
      <c r="AX346" s="200"/>
      <c r="AY346" s="199"/>
      <c r="AZ346" s="199"/>
    </row>
    <row r="347" spans="1:52" ht="9.75" customHeight="1">
      <c r="A347" s="199"/>
      <c r="B347" s="199"/>
      <c r="C347" s="199"/>
      <c r="D347" s="199"/>
      <c r="E347" s="199"/>
      <c r="F347" s="239"/>
      <c r="G347" s="199"/>
      <c r="H347" s="199"/>
      <c r="I347" s="240"/>
      <c r="J347" s="240"/>
      <c r="K347" s="240"/>
      <c r="L347" s="240"/>
      <c r="M347" s="240"/>
      <c r="N347" s="240"/>
      <c r="O347" s="240"/>
      <c r="P347" s="240"/>
      <c r="Q347" s="240"/>
      <c r="R347" s="240"/>
      <c r="S347" s="240"/>
      <c r="T347" s="240"/>
      <c r="U347" s="240"/>
      <c r="V347" s="240"/>
      <c r="W347" s="240"/>
      <c r="X347" s="240"/>
      <c r="Y347" s="240"/>
      <c r="Z347" s="240"/>
      <c r="AA347" s="240"/>
      <c r="AB347" s="240"/>
      <c r="AC347" s="240"/>
      <c r="AD347" s="240"/>
      <c r="AE347" s="240"/>
      <c r="AF347" s="199"/>
      <c r="AG347" s="240"/>
      <c r="AH347" s="196"/>
      <c r="AI347" s="199"/>
      <c r="AJ347" s="199"/>
      <c r="AK347" s="241"/>
      <c r="AL347" s="241"/>
      <c r="AM347" s="241"/>
      <c r="AN347" s="199"/>
      <c r="AO347" s="199"/>
      <c r="AP347" s="241"/>
      <c r="AQ347" s="199"/>
      <c r="AR347" s="199"/>
      <c r="AS347" s="199"/>
      <c r="AT347" s="199"/>
      <c r="AU347" s="199"/>
      <c r="AV347" s="199"/>
      <c r="AW347" s="199"/>
      <c r="AX347" s="200"/>
      <c r="AY347" s="199"/>
      <c r="AZ347" s="199"/>
    </row>
    <row r="348" spans="1:52" ht="9.75" customHeight="1">
      <c r="A348" s="199"/>
      <c r="B348" s="199"/>
      <c r="C348" s="199"/>
      <c r="D348" s="199"/>
      <c r="E348" s="199"/>
      <c r="F348" s="239"/>
      <c r="G348" s="199"/>
      <c r="H348" s="199"/>
      <c r="I348" s="240"/>
      <c r="J348" s="240"/>
      <c r="K348" s="240"/>
      <c r="L348" s="240"/>
      <c r="M348" s="240"/>
      <c r="N348" s="240"/>
      <c r="O348" s="240"/>
      <c r="P348" s="240"/>
      <c r="Q348" s="240"/>
      <c r="R348" s="240"/>
      <c r="S348" s="240"/>
      <c r="T348" s="240"/>
      <c r="U348" s="240"/>
      <c r="V348" s="240"/>
      <c r="W348" s="240"/>
      <c r="X348" s="240"/>
      <c r="Y348" s="240"/>
      <c r="Z348" s="240"/>
      <c r="AA348" s="240"/>
      <c r="AB348" s="240"/>
      <c r="AC348" s="240"/>
      <c r="AD348" s="240"/>
      <c r="AE348" s="240"/>
      <c r="AF348" s="199"/>
      <c r="AG348" s="240"/>
      <c r="AH348" s="196"/>
      <c r="AI348" s="199"/>
      <c r="AJ348" s="199"/>
      <c r="AK348" s="241"/>
      <c r="AL348" s="241"/>
      <c r="AM348" s="241"/>
      <c r="AN348" s="199"/>
      <c r="AO348" s="199"/>
      <c r="AP348" s="241"/>
      <c r="AQ348" s="199"/>
      <c r="AR348" s="199"/>
      <c r="AS348" s="199"/>
      <c r="AT348" s="199"/>
      <c r="AU348" s="199"/>
      <c r="AV348" s="199"/>
      <c r="AW348" s="199"/>
      <c r="AX348" s="200"/>
      <c r="AY348" s="199"/>
      <c r="AZ348" s="199"/>
    </row>
    <row r="349" spans="1:52" ht="9.75" customHeight="1">
      <c r="A349" s="199"/>
      <c r="B349" s="199"/>
      <c r="C349" s="199"/>
      <c r="D349" s="199"/>
      <c r="E349" s="199"/>
      <c r="F349" s="239"/>
      <c r="G349" s="199"/>
      <c r="H349" s="199"/>
      <c r="I349" s="240"/>
      <c r="J349" s="240"/>
      <c r="K349" s="240"/>
      <c r="L349" s="240"/>
      <c r="M349" s="240"/>
      <c r="N349" s="240"/>
      <c r="O349" s="240"/>
      <c r="P349" s="240"/>
      <c r="Q349" s="240"/>
      <c r="R349" s="240"/>
      <c r="S349" s="240"/>
      <c r="T349" s="240"/>
      <c r="U349" s="240"/>
      <c r="V349" s="240"/>
      <c r="W349" s="240"/>
      <c r="X349" s="240"/>
      <c r="Y349" s="240"/>
      <c r="Z349" s="240"/>
      <c r="AA349" s="240"/>
      <c r="AB349" s="240"/>
      <c r="AC349" s="240"/>
      <c r="AD349" s="240"/>
      <c r="AE349" s="240"/>
      <c r="AF349" s="199"/>
      <c r="AG349" s="240"/>
      <c r="AH349" s="196"/>
      <c r="AI349" s="199"/>
      <c r="AJ349" s="199"/>
      <c r="AK349" s="241"/>
      <c r="AL349" s="241"/>
      <c r="AM349" s="241"/>
      <c r="AN349" s="199"/>
      <c r="AO349" s="199"/>
      <c r="AP349" s="241"/>
      <c r="AQ349" s="199"/>
      <c r="AR349" s="199"/>
      <c r="AS349" s="199"/>
      <c r="AT349" s="199"/>
      <c r="AU349" s="199"/>
      <c r="AV349" s="199"/>
      <c r="AW349" s="199"/>
      <c r="AX349" s="200"/>
      <c r="AY349" s="199"/>
      <c r="AZ349" s="199"/>
    </row>
    <row r="350" spans="1:52" ht="9.75" customHeight="1">
      <c r="A350" s="199"/>
      <c r="B350" s="199"/>
      <c r="C350" s="199"/>
      <c r="D350" s="199"/>
      <c r="E350" s="199"/>
      <c r="F350" s="239"/>
      <c r="G350" s="199"/>
      <c r="H350" s="199"/>
      <c r="I350" s="240"/>
      <c r="J350" s="240"/>
      <c r="K350" s="240"/>
      <c r="L350" s="240"/>
      <c r="M350" s="240"/>
      <c r="N350" s="240"/>
      <c r="O350" s="240"/>
      <c r="P350" s="240"/>
      <c r="Q350" s="240"/>
      <c r="R350" s="240"/>
      <c r="S350" s="240"/>
      <c r="T350" s="240"/>
      <c r="U350" s="240"/>
      <c r="V350" s="240"/>
      <c r="W350" s="240"/>
      <c r="X350" s="240"/>
      <c r="Y350" s="240"/>
      <c r="Z350" s="240"/>
      <c r="AA350" s="240"/>
      <c r="AB350" s="240"/>
      <c r="AC350" s="240"/>
      <c r="AD350" s="240"/>
      <c r="AE350" s="240"/>
      <c r="AF350" s="199"/>
      <c r="AG350" s="240"/>
      <c r="AH350" s="196"/>
      <c r="AI350" s="199"/>
      <c r="AJ350" s="199"/>
      <c r="AK350" s="241"/>
      <c r="AL350" s="241"/>
      <c r="AM350" s="241"/>
      <c r="AN350" s="199"/>
      <c r="AO350" s="199"/>
      <c r="AP350" s="241"/>
      <c r="AQ350" s="199"/>
      <c r="AR350" s="199"/>
      <c r="AS350" s="199"/>
      <c r="AT350" s="199"/>
      <c r="AU350" s="199"/>
      <c r="AV350" s="199"/>
      <c r="AW350" s="199"/>
      <c r="AX350" s="200"/>
      <c r="AY350" s="199"/>
      <c r="AZ350" s="199"/>
    </row>
    <row r="351" spans="1:52" ht="9.75" customHeight="1">
      <c r="A351" s="199"/>
      <c r="B351" s="199"/>
      <c r="C351" s="199"/>
      <c r="D351" s="199"/>
      <c r="E351" s="199"/>
      <c r="F351" s="239"/>
      <c r="G351" s="199"/>
      <c r="H351" s="199"/>
      <c r="I351" s="240"/>
      <c r="J351" s="240"/>
      <c r="K351" s="240"/>
      <c r="L351" s="240"/>
      <c r="M351" s="240"/>
      <c r="N351" s="240"/>
      <c r="O351" s="240"/>
      <c r="P351" s="240"/>
      <c r="Q351" s="240"/>
      <c r="R351" s="240"/>
      <c r="S351" s="240"/>
      <c r="T351" s="240"/>
      <c r="U351" s="240"/>
      <c r="V351" s="240"/>
      <c r="W351" s="240"/>
      <c r="X351" s="240"/>
      <c r="Y351" s="240"/>
      <c r="Z351" s="240"/>
      <c r="AA351" s="240"/>
      <c r="AB351" s="240"/>
      <c r="AC351" s="240"/>
      <c r="AD351" s="240"/>
      <c r="AE351" s="240"/>
      <c r="AF351" s="199"/>
      <c r="AG351" s="240"/>
      <c r="AH351" s="196"/>
      <c r="AI351" s="199"/>
      <c r="AJ351" s="199"/>
      <c r="AK351" s="241"/>
      <c r="AL351" s="241"/>
      <c r="AM351" s="241"/>
      <c r="AN351" s="199"/>
      <c r="AO351" s="199"/>
      <c r="AP351" s="241"/>
      <c r="AQ351" s="199"/>
      <c r="AR351" s="199"/>
      <c r="AS351" s="199"/>
      <c r="AT351" s="199"/>
      <c r="AU351" s="199"/>
      <c r="AV351" s="199"/>
      <c r="AW351" s="199"/>
      <c r="AX351" s="200"/>
      <c r="AY351" s="199"/>
      <c r="AZ351" s="199"/>
    </row>
    <row r="352" spans="1:52" ht="9.75" customHeight="1">
      <c r="A352" s="199"/>
      <c r="B352" s="199"/>
      <c r="C352" s="199"/>
      <c r="D352" s="199"/>
      <c r="E352" s="199"/>
      <c r="F352" s="239"/>
      <c r="G352" s="199"/>
      <c r="H352" s="199"/>
      <c r="I352" s="240"/>
      <c r="J352" s="240"/>
      <c r="K352" s="240"/>
      <c r="L352" s="240"/>
      <c r="M352" s="240"/>
      <c r="N352" s="240"/>
      <c r="O352" s="240"/>
      <c r="P352" s="240"/>
      <c r="Q352" s="240"/>
      <c r="R352" s="240"/>
      <c r="S352" s="240"/>
      <c r="T352" s="240"/>
      <c r="U352" s="240"/>
      <c r="V352" s="240"/>
      <c r="W352" s="240"/>
      <c r="X352" s="240"/>
      <c r="Y352" s="240"/>
      <c r="Z352" s="240"/>
      <c r="AA352" s="240"/>
      <c r="AB352" s="240"/>
      <c r="AC352" s="240"/>
      <c r="AD352" s="240"/>
      <c r="AE352" s="240"/>
      <c r="AF352" s="199"/>
      <c r="AG352" s="240"/>
      <c r="AH352" s="196"/>
      <c r="AI352" s="199"/>
      <c r="AJ352" s="199"/>
      <c r="AK352" s="241"/>
      <c r="AL352" s="241"/>
      <c r="AM352" s="241"/>
      <c r="AN352" s="199"/>
      <c r="AO352" s="199"/>
      <c r="AP352" s="241"/>
      <c r="AQ352" s="199"/>
      <c r="AR352" s="199"/>
      <c r="AS352" s="199"/>
      <c r="AT352" s="199"/>
      <c r="AU352" s="199"/>
      <c r="AV352" s="199"/>
      <c r="AW352" s="199"/>
      <c r="AX352" s="200"/>
      <c r="AY352" s="199"/>
      <c r="AZ352" s="199"/>
    </row>
    <row r="353" spans="1:52" ht="9.75" customHeight="1">
      <c r="A353" s="199"/>
      <c r="B353" s="199"/>
      <c r="C353" s="199"/>
      <c r="D353" s="199"/>
      <c r="E353" s="199"/>
      <c r="F353" s="239"/>
      <c r="G353" s="199"/>
      <c r="H353" s="199"/>
      <c r="I353" s="240"/>
      <c r="J353" s="240"/>
      <c r="K353" s="240"/>
      <c r="L353" s="240"/>
      <c r="M353" s="240"/>
      <c r="N353" s="240"/>
      <c r="O353" s="240"/>
      <c r="P353" s="240"/>
      <c r="Q353" s="240"/>
      <c r="R353" s="240"/>
      <c r="S353" s="240"/>
      <c r="T353" s="240"/>
      <c r="U353" s="240"/>
      <c r="V353" s="240"/>
      <c r="W353" s="240"/>
      <c r="X353" s="240"/>
      <c r="Y353" s="240"/>
      <c r="Z353" s="240"/>
      <c r="AA353" s="240"/>
      <c r="AB353" s="240"/>
      <c r="AC353" s="240"/>
      <c r="AD353" s="240"/>
      <c r="AE353" s="240"/>
      <c r="AF353" s="199"/>
      <c r="AG353" s="240"/>
      <c r="AH353" s="196"/>
      <c r="AI353" s="199"/>
      <c r="AJ353" s="199"/>
      <c r="AK353" s="241"/>
      <c r="AL353" s="241"/>
      <c r="AM353" s="241"/>
      <c r="AN353" s="199"/>
      <c r="AO353" s="199"/>
      <c r="AP353" s="241"/>
      <c r="AQ353" s="199"/>
      <c r="AR353" s="199"/>
      <c r="AS353" s="199"/>
      <c r="AT353" s="199"/>
      <c r="AU353" s="199"/>
      <c r="AV353" s="199"/>
      <c r="AW353" s="199"/>
      <c r="AX353" s="200"/>
      <c r="AY353" s="199"/>
      <c r="AZ353" s="199"/>
    </row>
    <row r="354" spans="1:52" ht="9.75" customHeight="1">
      <c r="A354" s="199"/>
      <c r="B354" s="199"/>
      <c r="C354" s="199"/>
      <c r="D354" s="199"/>
      <c r="E354" s="199"/>
      <c r="F354" s="239"/>
      <c r="G354" s="199"/>
      <c r="H354" s="199"/>
      <c r="I354" s="240"/>
      <c r="J354" s="240"/>
      <c r="K354" s="240"/>
      <c r="L354" s="240"/>
      <c r="M354" s="240"/>
      <c r="N354" s="240"/>
      <c r="O354" s="240"/>
      <c r="P354" s="240"/>
      <c r="Q354" s="240"/>
      <c r="R354" s="240"/>
      <c r="S354" s="240"/>
      <c r="T354" s="240"/>
      <c r="U354" s="240"/>
      <c r="V354" s="240"/>
      <c r="W354" s="240"/>
      <c r="X354" s="240"/>
      <c r="Y354" s="240"/>
      <c r="Z354" s="240"/>
      <c r="AA354" s="240"/>
      <c r="AB354" s="240"/>
      <c r="AC354" s="240"/>
      <c r="AD354" s="240"/>
      <c r="AE354" s="240"/>
      <c r="AF354" s="199"/>
      <c r="AG354" s="240"/>
      <c r="AH354" s="196"/>
      <c r="AI354" s="199"/>
      <c r="AJ354" s="199"/>
      <c r="AK354" s="241"/>
      <c r="AL354" s="241"/>
      <c r="AM354" s="241"/>
      <c r="AN354" s="199"/>
      <c r="AO354" s="199"/>
      <c r="AP354" s="241"/>
      <c r="AQ354" s="199"/>
      <c r="AR354" s="199"/>
      <c r="AS354" s="199"/>
      <c r="AT354" s="199"/>
      <c r="AU354" s="199"/>
      <c r="AV354" s="199"/>
      <c r="AW354" s="199"/>
      <c r="AX354" s="200"/>
      <c r="AY354" s="199"/>
      <c r="AZ354" s="199"/>
    </row>
    <row r="355" spans="1:52" ht="9.75" customHeight="1">
      <c r="A355" s="199"/>
      <c r="B355" s="199"/>
      <c r="C355" s="199"/>
      <c r="D355" s="199"/>
      <c r="E355" s="199"/>
      <c r="F355" s="239"/>
      <c r="G355" s="199"/>
      <c r="H355" s="199"/>
      <c r="I355" s="240"/>
      <c r="J355" s="240"/>
      <c r="K355" s="240"/>
      <c r="L355" s="240"/>
      <c r="M355" s="240"/>
      <c r="N355" s="240"/>
      <c r="O355" s="240"/>
      <c r="P355" s="240"/>
      <c r="Q355" s="240"/>
      <c r="R355" s="240"/>
      <c r="S355" s="240"/>
      <c r="T355" s="240"/>
      <c r="U355" s="240"/>
      <c r="V355" s="240"/>
      <c r="W355" s="240"/>
      <c r="X355" s="240"/>
      <c r="Y355" s="240"/>
      <c r="Z355" s="240"/>
      <c r="AA355" s="240"/>
      <c r="AB355" s="240"/>
      <c r="AC355" s="240"/>
      <c r="AD355" s="240"/>
      <c r="AE355" s="240"/>
      <c r="AF355" s="199"/>
      <c r="AG355" s="240"/>
      <c r="AH355" s="196"/>
      <c r="AI355" s="199"/>
      <c r="AJ355" s="199"/>
      <c r="AK355" s="241"/>
      <c r="AL355" s="241"/>
      <c r="AM355" s="241"/>
      <c r="AN355" s="199"/>
      <c r="AO355" s="199"/>
      <c r="AP355" s="241"/>
      <c r="AQ355" s="199"/>
      <c r="AR355" s="199"/>
      <c r="AS355" s="199"/>
      <c r="AT355" s="199"/>
      <c r="AU355" s="199"/>
      <c r="AV355" s="199"/>
      <c r="AW355" s="199"/>
      <c r="AX355" s="200"/>
      <c r="AY355" s="199"/>
      <c r="AZ355" s="199"/>
    </row>
    <row r="356" spans="1:52" ht="9.75" customHeight="1">
      <c r="A356" s="199"/>
      <c r="B356" s="199"/>
      <c r="C356" s="199"/>
      <c r="D356" s="199"/>
      <c r="E356" s="199"/>
      <c r="F356" s="239"/>
      <c r="G356" s="199"/>
      <c r="H356" s="199"/>
      <c r="I356" s="240"/>
      <c r="J356" s="240"/>
      <c r="K356" s="240"/>
      <c r="L356" s="240"/>
      <c r="M356" s="240"/>
      <c r="N356" s="240"/>
      <c r="O356" s="240"/>
      <c r="P356" s="240"/>
      <c r="Q356" s="240"/>
      <c r="R356" s="240"/>
      <c r="S356" s="240"/>
      <c r="T356" s="240"/>
      <c r="U356" s="240"/>
      <c r="V356" s="240"/>
      <c r="W356" s="240"/>
      <c r="X356" s="240"/>
      <c r="Y356" s="240"/>
      <c r="Z356" s="240"/>
      <c r="AA356" s="240"/>
      <c r="AB356" s="240"/>
      <c r="AC356" s="240"/>
      <c r="AD356" s="240"/>
      <c r="AE356" s="240"/>
      <c r="AF356" s="199"/>
      <c r="AG356" s="240"/>
      <c r="AH356" s="196"/>
      <c r="AI356" s="199"/>
      <c r="AJ356" s="199"/>
      <c r="AK356" s="241"/>
      <c r="AL356" s="241"/>
      <c r="AM356" s="241"/>
      <c r="AN356" s="199"/>
      <c r="AO356" s="199"/>
      <c r="AP356" s="241"/>
      <c r="AQ356" s="199"/>
      <c r="AR356" s="199"/>
      <c r="AS356" s="199"/>
      <c r="AT356" s="199"/>
      <c r="AU356" s="199"/>
      <c r="AV356" s="199"/>
      <c r="AW356" s="199"/>
      <c r="AX356" s="200"/>
      <c r="AY356" s="199"/>
      <c r="AZ356" s="199"/>
    </row>
    <row r="357" spans="1:52" ht="9.75" customHeight="1">
      <c r="A357" s="199"/>
      <c r="B357" s="199"/>
      <c r="C357" s="199"/>
      <c r="D357" s="199"/>
      <c r="E357" s="199"/>
      <c r="F357" s="239"/>
      <c r="G357" s="199"/>
      <c r="H357" s="199"/>
      <c r="I357" s="240"/>
      <c r="J357" s="240"/>
      <c r="K357" s="240"/>
      <c r="L357" s="240"/>
      <c r="M357" s="240"/>
      <c r="N357" s="240"/>
      <c r="O357" s="240"/>
      <c r="P357" s="240"/>
      <c r="Q357" s="240"/>
      <c r="R357" s="240"/>
      <c r="S357" s="240"/>
      <c r="T357" s="240"/>
      <c r="U357" s="240"/>
      <c r="V357" s="240"/>
      <c r="W357" s="240"/>
      <c r="X357" s="240"/>
      <c r="Y357" s="240"/>
      <c r="Z357" s="240"/>
      <c r="AA357" s="240"/>
      <c r="AB357" s="240"/>
      <c r="AC357" s="240"/>
      <c r="AD357" s="240"/>
      <c r="AE357" s="240"/>
      <c r="AF357" s="199"/>
      <c r="AG357" s="240"/>
      <c r="AH357" s="196"/>
      <c r="AI357" s="199"/>
      <c r="AJ357" s="199"/>
      <c r="AK357" s="241"/>
      <c r="AL357" s="241"/>
      <c r="AM357" s="241"/>
      <c r="AN357" s="199"/>
      <c r="AO357" s="199"/>
      <c r="AP357" s="241"/>
      <c r="AQ357" s="199"/>
      <c r="AR357" s="199"/>
      <c r="AS357" s="199"/>
      <c r="AT357" s="199"/>
      <c r="AU357" s="199"/>
      <c r="AV357" s="199"/>
      <c r="AW357" s="199"/>
      <c r="AX357" s="200"/>
      <c r="AY357" s="199"/>
      <c r="AZ357" s="199"/>
    </row>
    <row r="358" spans="1:52" ht="9.75" customHeight="1">
      <c r="A358" s="199"/>
      <c r="B358" s="199"/>
      <c r="C358" s="199"/>
      <c r="D358" s="199"/>
      <c r="E358" s="199"/>
      <c r="F358" s="239"/>
      <c r="G358" s="199"/>
      <c r="H358" s="199"/>
      <c r="I358" s="240"/>
      <c r="J358" s="240"/>
      <c r="K358" s="240"/>
      <c r="L358" s="240"/>
      <c r="M358" s="240"/>
      <c r="N358" s="240"/>
      <c r="O358" s="240"/>
      <c r="P358" s="240"/>
      <c r="Q358" s="240"/>
      <c r="R358" s="240"/>
      <c r="S358" s="240"/>
      <c r="T358" s="240"/>
      <c r="U358" s="240"/>
      <c r="V358" s="240"/>
      <c r="W358" s="240"/>
      <c r="X358" s="240"/>
      <c r="Y358" s="240"/>
      <c r="Z358" s="240"/>
      <c r="AA358" s="240"/>
      <c r="AB358" s="240"/>
      <c r="AC358" s="240"/>
      <c r="AD358" s="240"/>
      <c r="AE358" s="240"/>
      <c r="AF358" s="199"/>
      <c r="AG358" s="240"/>
      <c r="AH358" s="196"/>
      <c r="AI358" s="199"/>
      <c r="AJ358" s="199"/>
      <c r="AK358" s="241"/>
      <c r="AL358" s="241"/>
      <c r="AM358" s="241"/>
      <c r="AN358" s="199"/>
      <c r="AO358" s="199"/>
      <c r="AP358" s="241"/>
      <c r="AQ358" s="199"/>
      <c r="AR358" s="199"/>
      <c r="AS358" s="199"/>
      <c r="AT358" s="199"/>
      <c r="AU358" s="199"/>
      <c r="AV358" s="199"/>
      <c r="AW358" s="199"/>
      <c r="AX358" s="200"/>
      <c r="AY358" s="199"/>
      <c r="AZ358" s="199"/>
    </row>
    <row r="359" spans="1:52" ht="9.75" customHeight="1">
      <c r="A359" s="199"/>
      <c r="B359" s="199"/>
      <c r="C359" s="199"/>
      <c r="D359" s="199"/>
      <c r="E359" s="199"/>
      <c r="F359" s="239"/>
      <c r="G359" s="199"/>
      <c r="H359" s="199"/>
      <c r="I359" s="240"/>
      <c r="J359" s="240"/>
      <c r="K359" s="240"/>
      <c r="L359" s="240"/>
      <c r="M359" s="240"/>
      <c r="N359" s="240"/>
      <c r="O359" s="240"/>
      <c r="P359" s="240"/>
      <c r="Q359" s="240"/>
      <c r="R359" s="240"/>
      <c r="S359" s="240"/>
      <c r="T359" s="240"/>
      <c r="U359" s="240"/>
      <c r="V359" s="240"/>
      <c r="W359" s="240"/>
      <c r="X359" s="240"/>
      <c r="Y359" s="240"/>
      <c r="Z359" s="240"/>
      <c r="AA359" s="240"/>
      <c r="AB359" s="240"/>
      <c r="AC359" s="240"/>
      <c r="AD359" s="240"/>
      <c r="AE359" s="240"/>
      <c r="AF359" s="199"/>
      <c r="AG359" s="240"/>
      <c r="AH359" s="196"/>
      <c r="AI359" s="199"/>
      <c r="AJ359" s="199"/>
      <c r="AK359" s="241"/>
      <c r="AL359" s="241"/>
      <c r="AM359" s="241"/>
      <c r="AN359" s="199"/>
      <c r="AO359" s="199"/>
      <c r="AP359" s="241"/>
      <c r="AQ359" s="199"/>
      <c r="AR359" s="199"/>
      <c r="AS359" s="199"/>
      <c r="AT359" s="199"/>
      <c r="AU359" s="199"/>
      <c r="AV359" s="199"/>
      <c r="AW359" s="199"/>
      <c r="AX359" s="200"/>
      <c r="AY359" s="199"/>
      <c r="AZ359" s="199"/>
    </row>
    <row r="360" spans="1:52" ht="9.75" customHeight="1">
      <c r="A360" s="199"/>
      <c r="B360" s="199"/>
      <c r="C360" s="199"/>
      <c r="D360" s="199"/>
      <c r="E360" s="199"/>
      <c r="F360" s="239"/>
      <c r="G360" s="199"/>
      <c r="H360" s="199"/>
      <c r="I360" s="240"/>
      <c r="J360" s="240"/>
      <c r="K360" s="240"/>
      <c r="L360" s="240"/>
      <c r="M360" s="240"/>
      <c r="N360" s="240"/>
      <c r="O360" s="240"/>
      <c r="P360" s="240"/>
      <c r="Q360" s="240"/>
      <c r="R360" s="240"/>
      <c r="S360" s="240"/>
      <c r="T360" s="240"/>
      <c r="U360" s="240"/>
      <c r="V360" s="240"/>
      <c r="W360" s="240"/>
      <c r="X360" s="240"/>
      <c r="Y360" s="240"/>
      <c r="Z360" s="240"/>
      <c r="AA360" s="240"/>
      <c r="AB360" s="240"/>
      <c r="AC360" s="240"/>
      <c r="AD360" s="240"/>
      <c r="AE360" s="240"/>
      <c r="AF360" s="199"/>
      <c r="AG360" s="240"/>
      <c r="AH360" s="196"/>
      <c r="AI360" s="199"/>
      <c r="AJ360" s="199"/>
      <c r="AK360" s="241"/>
      <c r="AL360" s="241"/>
      <c r="AM360" s="241"/>
      <c r="AN360" s="199"/>
      <c r="AO360" s="199"/>
      <c r="AP360" s="241"/>
      <c r="AQ360" s="199"/>
      <c r="AR360" s="199"/>
      <c r="AS360" s="199"/>
      <c r="AT360" s="199"/>
      <c r="AU360" s="199"/>
      <c r="AV360" s="199"/>
      <c r="AW360" s="199"/>
      <c r="AX360" s="200"/>
      <c r="AY360" s="199"/>
      <c r="AZ360" s="199"/>
    </row>
    <row r="361" spans="1:52" ht="9.75" customHeight="1">
      <c r="A361" s="199"/>
      <c r="B361" s="199"/>
      <c r="C361" s="199"/>
      <c r="D361" s="199"/>
      <c r="E361" s="199"/>
      <c r="F361" s="239"/>
      <c r="G361" s="199"/>
      <c r="H361" s="199"/>
      <c r="I361" s="240"/>
      <c r="J361" s="240"/>
      <c r="K361" s="240"/>
      <c r="L361" s="240"/>
      <c r="M361" s="240"/>
      <c r="N361" s="240"/>
      <c r="O361" s="240"/>
      <c r="P361" s="240"/>
      <c r="Q361" s="240"/>
      <c r="R361" s="240"/>
      <c r="S361" s="240"/>
      <c r="T361" s="240"/>
      <c r="U361" s="240"/>
      <c r="V361" s="240"/>
      <c r="W361" s="240"/>
      <c r="X361" s="240"/>
      <c r="Y361" s="240"/>
      <c r="Z361" s="240"/>
      <c r="AA361" s="240"/>
      <c r="AB361" s="240"/>
      <c r="AC361" s="240"/>
      <c r="AD361" s="240"/>
      <c r="AE361" s="240"/>
      <c r="AF361" s="199"/>
      <c r="AG361" s="240"/>
      <c r="AH361" s="196"/>
      <c r="AI361" s="199"/>
      <c r="AJ361" s="199"/>
      <c r="AK361" s="241"/>
      <c r="AL361" s="241"/>
      <c r="AM361" s="241"/>
      <c r="AN361" s="199"/>
      <c r="AO361" s="199"/>
      <c r="AP361" s="241"/>
      <c r="AQ361" s="199"/>
      <c r="AR361" s="199"/>
      <c r="AS361" s="199"/>
      <c r="AT361" s="199"/>
      <c r="AU361" s="199"/>
      <c r="AV361" s="199"/>
      <c r="AW361" s="199"/>
      <c r="AX361" s="200"/>
      <c r="AY361" s="199"/>
      <c r="AZ361" s="199"/>
    </row>
    <row r="362" spans="1:52" ht="9.75" customHeight="1">
      <c r="A362" s="199"/>
      <c r="B362" s="199"/>
      <c r="C362" s="199"/>
      <c r="D362" s="199"/>
      <c r="E362" s="199"/>
      <c r="F362" s="239"/>
      <c r="G362" s="199"/>
      <c r="H362" s="199"/>
      <c r="I362" s="240"/>
      <c r="J362" s="240"/>
      <c r="K362" s="240"/>
      <c r="L362" s="240"/>
      <c r="M362" s="240"/>
      <c r="N362" s="240"/>
      <c r="O362" s="240"/>
      <c r="P362" s="240"/>
      <c r="Q362" s="240"/>
      <c r="R362" s="240"/>
      <c r="S362" s="240"/>
      <c r="T362" s="240"/>
      <c r="U362" s="240"/>
      <c r="V362" s="240"/>
      <c r="W362" s="240"/>
      <c r="X362" s="240"/>
      <c r="Y362" s="240"/>
      <c r="Z362" s="240"/>
      <c r="AA362" s="240"/>
      <c r="AB362" s="240"/>
      <c r="AC362" s="240"/>
      <c r="AD362" s="240"/>
      <c r="AE362" s="240"/>
      <c r="AF362" s="199"/>
      <c r="AG362" s="240"/>
      <c r="AH362" s="196"/>
      <c r="AI362" s="199"/>
      <c r="AJ362" s="199"/>
      <c r="AK362" s="241"/>
      <c r="AL362" s="241"/>
      <c r="AM362" s="241"/>
      <c r="AN362" s="199"/>
      <c r="AO362" s="199"/>
      <c r="AP362" s="241"/>
      <c r="AQ362" s="199"/>
      <c r="AR362" s="199"/>
      <c r="AS362" s="199"/>
      <c r="AT362" s="199"/>
      <c r="AU362" s="199"/>
      <c r="AV362" s="199"/>
      <c r="AW362" s="199"/>
      <c r="AX362" s="200"/>
      <c r="AY362" s="199"/>
      <c r="AZ362" s="199"/>
    </row>
    <row r="363" spans="1:52" ht="9.75" customHeight="1">
      <c r="A363" s="199"/>
      <c r="B363" s="199"/>
      <c r="C363" s="199"/>
      <c r="D363" s="199"/>
      <c r="E363" s="199"/>
      <c r="F363" s="239"/>
      <c r="G363" s="199"/>
      <c r="H363" s="199"/>
      <c r="I363" s="240"/>
      <c r="J363" s="240"/>
      <c r="K363" s="240"/>
      <c r="L363" s="240"/>
      <c r="M363" s="240"/>
      <c r="N363" s="240"/>
      <c r="O363" s="240"/>
      <c r="P363" s="240"/>
      <c r="Q363" s="240"/>
      <c r="R363" s="240"/>
      <c r="S363" s="240"/>
      <c r="T363" s="240"/>
      <c r="U363" s="240"/>
      <c r="V363" s="240"/>
      <c r="W363" s="240"/>
      <c r="X363" s="240"/>
      <c r="Y363" s="240"/>
      <c r="Z363" s="240"/>
      <c r="AA363" s="240"/>
      <c r="AB363" s="240"/>
      <c r="AC363" s="240"/>
      <c r="AD363" s="240"/>
      <c r="AE363" s="240"/>
      <c r="AF363" s="199"/>
      <c r="AG363" s="240"/>
      <c r="AH363" s="196"/>
      <c r="AI363" s="199"/>
      <c r="AJ363" s="199"/>
      <c r="AK363" s="241"/>
      <c r="AL363" s="241"/>
      <c r="AM363" s="241"/>
      <c r="AN363" s="199"/>
      <c r="AO363" s="199"/>
      <c r="AP363" s="241"/>
      <c r="AQ363" s="199"/>
      <c r="AR363" s="199"/>
      <c r="AS363" s="199"/>
      <c r="AT363" s="199"/>
      <c r="AU363" s="199"/>
      <c r="AV363" s="199"/>
      <c r="AW363" s="199"/>
      <c r="AX363" s="200"/>
      <c r="AY363" s="199"/>
      <c r="AZ363" s="199"/>
    </row>
    <row r="364" spans="1:52" ht="9.75" customHeight="1">
      <c r="A364" s="199"/>
      <c r="B364" s="199"/>
      <c r="C364" s="199"/>
      <c r="D364" s="199"/>
      <c r="E364" s="199"/>
      <c r="F364" s="239"/>
      <c r="G364" s="199"/>
      <c r="H364" s="199"/>
      <c r="I364" s="240"/>
      <c r="J364" s="240"/>
      <c r="K364" s="240"/>
      <c r="L364" s="240"/>
      <c r="M364" s="240"/>
      <c r="N364" s="240"/>
      <c r="O364" s="240"/>
      <c r="P364" s="240"/>
      <c r="Q364" s="240"/>
      <c r="R364" s="240"/>
      <c r="S364" s="240"/>
      <c r="T364" s="240"/>
      <c r="U364" s="240"/>
      <c r="V364" s="240"/>
      <c r="W364" s="240"/>
      <c r="X364" s="240"/>
      <c r="Y364" s="240"/>
      <c r="Z364" s="240"/>
      <c r="AA364" s="240"/>
      <c r="AB364" s="240"/>
      <c r="AC364" s="240"/>
      <c r="AD364" s="240"/>
      <c r="AE364" s="240"/>
      <c r="AF364" s="199"/>
      <c r="AG364" s="240"/>
      <c r="AH364" s="196"/>
      <c r="AI364" s="199"/>
      <c r="AJ364" s="199"/>
      <c r="AK364" s="241"/>
      <c r="AL364" s="241"/>
      <c r="AM364" s="241"/>
      <c r="AN364" s="199"/>
      <c r="AO364" s="199"/>
      <c r="AP364" s="241"/>
      <c r="AQ364" s="199"/>
      <c r="AR364" s="199"/>
      <c r="AS364" s="199"/>
      <c r="AT364" s="199"/>
      <c r="AU364" s="199"/>
      <c r="AV364" s="199"/>
      <c r="AW364" s="199"/>
      <c r="AX364" s="200"/>
      <c r="AY364" s="199"/>
      <c r="AZ364" s="199"/>
    </row>
    <row r="365" spans="1:52" ht="9.75" customHeight="1">
      <c r="A365" s="199"/>
      <c r="B365" s="199"/>
      <c r="C365" s="199"/>
      <c r="D365" s="199"/>
      <c r="E365" s="199"/>
      <c r="F365" s="239"/>
      <c r="G365" s="199"/>
      <c r="H365" s="199"/>
      <c r="I365" s="240"/>
      <c r="J365" s="240"/>
      <c r="K365" s="240"/>
      <c r="L365" s="240"/>
      <c r="M365" s="240"/>
      <c r="N365" s="240"/>
      <c r="O365" s="240"/>
      <c r="P365" s="240"/>
      <c r="Q365" s="240"/>
      <c r="R365" s="240"/>
      <c r="S365" s="240"/>
      <c r="T365" s="240"/>
      <c r="U365" s="240"/>
      <c r="V365" s="240"/>
      <c r="W365" s="240"/>
      <c r="X365" s="240"/>
      <c r="Y365" s="240"/>
      <c r="Z365" s="240"/>
      <c r="AA365" s="240"/>
      <c r="AB365" s="240"/>
      <c r="AC365" s="240"/>
      <c r="AD365" s="240"/>
      <c r="AE365" s="240"/>
      <c r="AF365" s="199"/>
      <c r="AG365" s="240"/>
      <c r="AH365" s="196"/>
      <c r="AI365" s="199"/>
      <c r="AJ365" s="199"/>
      <c r="AK365" s="241"/>
      <c r="AL365" s="241"/>
      <c r="AM365" s="241"/>
      <c r="AN365" s="199"/>
      <c r="AO365" s="199"/>
      <c r="AP365" s="241"/>
      <c r="AQ365" s="199"/>
      <c r="AR365" s="199"/>
      <c r="AS365" s="199"/>
      <c r="AT365" s="199"/>
      <c r="AU365" s="199"/>
      <c r="AV365" s="199"/>
      <c r="AW365" s="199"/>
      <c r="AX365" s="200"/>
      <c r="AY365" s="199"/>
      <c r="AZ365" s="199"/>
    </row>
    <row r="366" spans="1:52" ht="9.75" customHeight="1">
      <c r="A366" s="199"/>
      <c r="B366" s="199"/>
      <c r="C366" s="199"/>
      <c r="D366" s="199"/>
      <c r="E366" s="199"/>
      <c r="F366" s="239"/>
      <c r="G366" s="199"/>
      <c r="H366" s="199"/>
      <c r="I366" s="240"/>
      <c r="J366" s="240"/>
      <c r="K366" s="240"/>
      <c r="L366" s="240"/>
      <c r="M366" s="240"/>
      <c r="N366" s="240"/>
      <c r="O366" s="240"/>
      <c r="P366" s="240"/>
      <c r="Q366" s="240"/>
      <c r="R366" s="240"/>
      <c r="S366" s="240"/>
      <c r="T366" s="240"/>
      <c r="U366" s="240"/>
      <c r="V366" s="240"/>
      <c r="W366" s="240"/>
      <c r="X366" s="240"/>
      <c r="Y366" s="240"/>
      <c r="Z366" s="240"/>
      <c r="AA366" s="240"/>
      <c r="AB366" s="240"/>
      <c r="AC366" s="240"/>
      <c r="AD366" s="240"/>
      <c r="AE366" s="240"/>
      <c r="AF366" s="199"/>
      <c r="AG366" s="240"/>
      <c r="AH366" s="196"/>
      <c r="AI366" s="199"/>
      <c r="AJ366" s="199"/>
      <c r="AK366" s="241"/>
      <c r="AL366" s="241"/>
      <c r="AM366" s="241"/>
      <c r="AN366" s="199"/>
      <c r="AO366" s="199"/>
      <c r="AP366" s="241"/>
      <c r="AQ366" s="199"/>
      <c r="AR366" s="199"/>
      <c r="AS366" s="199"/>
      <c r="AT366" s="199"/>
      <c r="AU366" s="199"/>
      <c r="AV366" s="199"/>
      <c r="AW366" s="199"/>
      <c r="AX366" s="200"/>
      <c r="AY366" s="199"/>
      <c r="AZ366" s="199"/>
    </row>
    <row r="367" spans="1:52" ht="9.75" customHeight="1">
      <c r="A367" s="199"/>
      <c r="B367" s="199"/>
      <c r="C367" s="199"/>
      <c r="D367" s="199"/>
      <c r="E367" s="199"/>
      <c r="F367" s="239"/>
      <c r="G367" s="199"/>
      <c r="H367" s="199"/>
      <c r="I367" s="240"/>
      <c r="J367" s="240"/>
      <c r="K367" s="240"/>
      <c r="L367" s="240"/>
      <c r="M367" s="240"/>
      <c r="N367" s="240"/>
      <c r="O367" s="240"/>
      <c r="P367" s="240"/>
      <c r="Q367" s="240"/>
      <c r="R367" s="240"/>
      <c r="S367" s="240"/>
      <c r="T367" s="240"/>
      <c r="U367" s="240"/>
      <c r="V367" s="240"/>
      <c r="W367" s="240"/>
      <c r="X367" s="240"/>
      <c r="Y367" s="240"/>
      <c r="Z367" s="240"/>
      <c r="AA367" s="240"/>
      <c r="AB367" s="240"/>
      <c r="AC367" s="240"/>
      <c r="AD367" s="240"/>
      <c r="AE367" s="240"/>
      <c r="AF367" s="199"/>
      <c r="AG367" s="240"/>
      <c r="AH367" s="196"/>
      <c r="AI367" s="199"/>
      <c r="AJ367" s="199"/>
      <c r="AK367" s="241"/>
      <c r="AL367" s="241"/>
      <c r="AM367" s="241"/>
      <c r="AN367" s="199"/>
      <c r="AO367" s="199"/>
      <c r="AP367" s="241"/>
      <c r="AQ367" s="199"/>
      <c r="AR367" s="199"/>
      <c r="AS367" s="199"/>
      <c r="AT367" s="199"/>
      <c r="AU367" s="199"/>
      <c r="AV367" s="199"/>
      <c r="AW367" s="199"/>
      <c r="AX367" s="200"/>
      <c r="AY367" s="199"/>
      <c r="AZ367" s="199"/>
    </row>
    <row r="368" spans="1:52" ht="9.75" customHeight="1">
      <c r="A368" s="199"/>
      <c r="B368" s="199"/>
      <c r="C368" s="199"/>
      <c r="D368" s="199"/>
      <c r="E368" s="199"/>
      <c r="F368" s="239"/>
      <c r="G368" s="199"/>
      <c r="H368" s="199"/>
      <c r="I368" s="240"/>
      <c r="J368" s="240"/>
      <c r="K368" s="240"/>
      <c r="L368" s="240"/>
      <c r="M368" s="240"/>
      <c r="N368" s="240"/>
      <c r="O368" s="240"/>
      <c r="P368" s="240"/>
      <c r="Q368" s="240"/>
      <c r="R368" s="240"/>
      <c r="S368" s="240"/>
      <c r="T368" s="240"/>
      <c r="U368" s="240"/>
      <c r="V368" s="240"/>
      <c r="W368" s="240"/>
      <c r="X368" s="240"/>
      <c r="Y368" s="240"/>
      <c r="Z368" s="240"/>
      <c r="AA368" s="240"/>
      <c r="AB368" s="240"/>
      <c r="AC368" s="240"/>
      <c r="AD368" s="240"/>
      <c r="AE368" s="240"/>
      <c r="AF368" s="199"/>
      <c r="AG368" s="240"/>
      <c r="AH368" s="196"/>
      <c r="AI368" s="199"/>
      <c r="AJ368" s="199"/>
      <c r="AK368" s="241"/>
      <c r="AL368" s="241"/>
      <c r="AM368" s="241"/>
      <c r="AN368" s="199"/>
      <c r="AO368" s="199"/>
      <c r="AP368" s="241"/>
      <c r="AQ368" s="199"/>
      <c r="AR368" s="199"/>
      <c r="AS368" s="199"/>
      <c r="AT368" s="199"/>
      <c r="AU368" s="199"/>
      <c r="AV368" s="199"/>
      <c r="AW368" s="199"/>
      <c r="AX368" s="200"/>
      <c r="AY368" s="199"/>
      <c r="AZ368" s="199"/>
    </row>
    <row r="369" spans="1:52" ht="9.75" customHeight="1">
      <c r="A369" s="199"/>
      <c r="B369" s="199"/>
      <c r="C369" s="199"/>
      <c r="D369" s="199"/>
      <c r="E369" s="199"/>
      <c r="F369" s="239"/>
      <c r="G369" s="199"/>
      <c r="H369" s="199"/>
      <c r="I369" s="240"/>
      <c r="J369" s="240"/>
      <c r="K369" s="240"/>
      <c r="L369" s="240"/>
      <c r="M369" s="240"/>
      <c r="N369" s="240"/>
      <c r="O369" s="240"/>
      <c r="P369" s="240"/>
      <c r="Q369" s="240"/>
      <c r="R369" s="240"/>
      <c r="S369" s="240"/>
      <c r="T369" s="240"/>
      <c r="U369" s="240"/>
      <c r="V369" s="240"/>
      <c r="W369" s="240"/>
      <c r="X369" s="240"/>
      <c r="Y369" s="240"/>
      <c r="Z369" s="240"/>
      <c r="AA369" s="240"/>
      <c r="AB369" s="240"/>
      <c r="AC369" s="240"/>
      <c r="AD369" s="240"/>
      <c r="AE369" s="240"/>
      <c r="AF369" s="199"/>
      <c r="AG369" s="240"/>
      <c r="AH369" s="196"/>
      <c r="AI369" s="199"/>
      <c r="AJ369" s="199"/>
      <c r="AK369" s="241"/>
      <c r="AL369" s="241"/>
      <c r="AM369" s="241"/>
      <c r="AN369" s="199"/>
      <c r="AO369" s="199"/>
      <c r="AP369" s="241"/>
      <c r="AQ369" s="199"/>
      <c r="AR369" s="199"/>
      <c r="AS369" s="199"/>
      <c r="AT369" s="199"/>
      <c r="AU369" s="199"/>
      <c r="AV369" s="199"/>
      <c r="AW369" s="199"/>
      <c r="AX369" s="200"/>
      <c r="AY369" s="199"/>
      <c r="AZ369" s="199"/>
    </row>
    <row r="370" spans="1:52" ht="9.75" customHeight="1">
      <c r="A370" s="199"/>
      <c r="B370" s="199"/>
      <c r="C370" s="199"/>
      <c r="D370" s="199"/>
      <c r="E370" s="199"/>
      <c r="F370" s="239"/>
      <c r="G370" s="199"/>
      <c r="H370" s="199"/>
      <c r="I370" s="240"/>
      <c r="J370" s="240"/>
      <c r="K370" s="240"/>
      <c r="L370" s="240"/>
      <c r="M370" s="240"/>
      <c r="N370" s="240"/>
      <c r="O370" s="240"/>
      <c r="P370" s="240"/>
      <c r="Q370" s="240"/>
      <c r="R370" s="240"/>
      <c r="S370" s="240"/>
      <c r="T370" s="240"/>
      <c r="U370" s="240"/>
      <c r="V370" s="240"/>
      <c r="W370" s="240"/>
      <c r="X370" s="240"/>
      <c r="Y370" s="240"/>
      <c r="Z370" s="240"/>
      <c r="AA370" s="240"/>
      <c r="AB370" s="240"/>
      <c r="AC370" s="240"/>
      <c r="AD370" s="240"/>
      <c r="AE370" s="240"/>
      <c r="AF370" s="199"/>
      <c r="AG370" s="240"/>
      <c r="AH370" s="196"/>
      <c r="AI370" s="199"/>
      <c r="AJ370" s="199"/>
      <c r="AK370" s="241"/>
      <c r="AL370" s="241"/>
      <c r="AM370" s="241"/>
      <c r="AN370" s="199"/>
      <c r="AO370" s="199"/>
      <c r="AP370" s="241"/>
      <c r="AQ370" s="199"/>
      <c r="AR370" s="199"/>
      <c r="AS370" s="199"/>
      <c r="AT370" s="199"/>
      <c r="AU370" s="199"/>
      <c r="AV370" s="199"/>
      <c r="AW370" s="199"/>
      <c r="AX370" s="200"/>
      <c r="AY370" s="199"/>
      <c r="AZ370" s="199"/>
    </row>
    <row r="371" spans="1:52" ht="9.75" customHeight="1">
      <c r="A371" s="199"/>
      <c r="B371" s="199"/>
      <c r="C371" s="199"/>
      <c r="D371" s="199"/>
      <c r="E371" s="199"/>
      <c r="F371" s="239"/>
      <c r="G371" s="199"/>
      <c r="H371" s="199"/>
      <c r="I371" s="240"/>
      <c r="J371" s="240"/>
      <c r="K371" s="240"/>
      <c r="L371" s="240"/>
      <c r="M371" s="240"/>
      <c r="N371" s="240"/>
      <c r="O371" s="240"/>
      <c r="P371" s="240"/>
      <c r="Q371" s="240"/>
      <c r="R371" s="240"/>
      <c r="S371" s="240"/>
      <c r="T371" s="240"/>
      <c r="U371" s="240"/>
      <c r="V371" s="240"/>
      <c r="W371" s="240"/>
      <c r="X371" s="240"/>
      <c r="Y371" s="240"/>
      <c r="Z371" s="240"/>
      <c r="AA371" s="240"/>
      <c r="AB371" s="240"/>
      <c r="AC371" s="240"/>
      <c r="AD371" s="240"/>
      <c r="AE371" s="240"/>
      <c r="AF371" s="199"/>
      <c r="AG371" s="240"/>
      <c r="AH371" s="196"/>
      <c r="AI371" s="199"/>
      <c r="AJ371" s="199"/>
      <c r="AK371" s="241"/>
      <c r="AL371" s="241"/>
      <c r="AM371" s="241"/>
      <c r="AN371" s="199"/>
      <c r="AO371" s="199"/>
      <c r="AP371" s="241"/>
      <c r="AQ371" s="199"/>
      <c r="AR371" s="199"/>
      <c r="AS371" s="199"/>
      <c r="AT371" s="199"/>
      <c r="AU371" s="199"/>
      <c r="AV371" s="199"/>
      <c r="AW371" s="199"/>
      <c r="AX371" s="200"/>
      <c r="AY371" s="199"/>
      <c r="AZ371" s="199"/>
    </row>
    <row r="372" spans="1:52" ht="9.75" customHeight="1">
      <c r="A372" s="199"/>
      <c r="B372" s="199"/>
      <c r="C372" s="199"/>
      <c r="D372" s="199"/>
      <c r="E372" s="199"/>
      <c r="F372" s="239"/>
      <c r="G372" s="199"/>
      <c r="H372" s="199"/>
      <c r="I372" s="240"/>
      <c r="J372" s="240"/>
      <c r="K372" s="240"/>
      <c r="L372" s="240"/>
      <c r="M372" s="240"/>
      <c r="N372" s="240"/>
      <c r="O372" s="240"/>
      <c r="P372" s="240"/>
      <c r="Q372" s="240"/>
      <c r="R372" s="240"/>
      <c r="S372" s="240"/>
      <c r="T372" s="240"/>
      <c r="U372" s="240"/>
      <c r="V372" s="240"/>
      <c r="W372" s="240"/>
      <c r="X372" s="240"/>
      <c r="Y372" s="240"/>
      <c r="Z372" s="240"/>
      <c r="AA372" s="240"/>
      <c r="AB372" s="240"/>
      <c r="AC372" s="240"/>
      <c r="AD372" s="240"/>
      <c r="AE372" s="240"/>
      <c r="AF372" s="199"/>
      <c r="AG372" s="240"/>
      <c r="AH372" s="196"/>
      <c r="AI372" s="199"/>
      <c r="AJ372" s="199"/>
      <c r="AK372" s="241"/>
      <c r="AL372" s="241"/>
      <c r="AM372" s="241"/>
      <c r="AN372" s="199"/>
      <c r="AO372" s="199"/>
      <c r="AP372" s="241"/>
      <c r="AQ372" s="199"/>
      <c r="AR372" s="199"/>
      <c r="AS372" s="199"/>
      <c r="AT372" s="199"/>
      <c r="AU372" s="199"/>
      <c r="AV372" s="199"/>
      <c r="AW372" s="199"/>
      <c r="AX372" s="200"/>
      <c r="AY372" s="199"/>
      <c r="AZ372" s="199"/>
    </row>
    <row r="373" spans="1:52" ht="9.75" customHeight="1">
      <c r="A373" s="199"/>
      <c r="B373" s="199"/>
      <c r="C373" s="199"/>
      <c r="D373" s="199"/>
      <c r="E373" s="199"/>
      <c r="F373" s="239"/>
      <c r="G373" s="199"/>
      <c r="H373" s="199"/>
      <c r="I373" s="240"/>
      <c r="J373" s="240"/>
      <c r="K373" s="240"/>
      <c r="L373" s="240"/>
      <c r="M373" s="240"/>
      <c r="N373" s="240"/>
      <c r="O373" s="240"/>
      <c r="P373" s="240"/>
      <c r="Q373" s="240"/>
      <c r="R373" s="240"/>
      <c r="S373" s="240"/>
      <c r="T373" s="240"/>
      <c r="U373" s="240"/>
      <c r="V373" s="240"/>
      <c r="W373" s="240"/>
      <c r="X373" s="240"/>
      <c r="Y373" s="240"/>
      <c r="Z373" s="240"/>
      <c r="AA373" s="240"/>
      <c r="AB373" s="240"/>
      <c r="AC373" s="240"/>
      <c r="AD373" s="240"/>
      <c r="AE373" s="240"/>
      <c r="AF373" s="199"/>
      <c r="AG373" s="240"/>
      <c r="AH373" s="196"/>
      <c r="AI373" s="199"/>
      <c r="AJ373" s="199"/>
      <c r="AK373" s="241"/>
      <c r="AL373" s="241"/>
      <c r="AM373" s="241"/>
      <c r="AN373" s="199"/>
      <c r="AO373" s="199"/>
      <c r="AP373" s="241"/>
      <c r="AQ373" s="199"/>
      <c r="AR373" s="199"/>
      <c r="AS373" s="199"/>
      <c r="AT373" s="199"/>
      <c r="AU373" s="199"/>
      <c r="AV373" s="199"/>
      <c r="AW373" s="199"/>
      <c r="AX373" s="200"/>
      <c r="AY373" s="199"/>
      <c r="AZ373" s="199"/>
    </row>
    <row r="374" spans="1:52" ht="9.75" customHeight="1">
      <c r="A374" s="199"/>
      <c r="B374" s="199"/>
      <c r="C374" s="199"/>
      <c r="D374" s="199"/>
      <c r="E374" s="199"/>
      <c r="F374" s="239"/>
      <c r="G374" s="199"/>
      <c r="H374" s="199"/>
      <c r="I374" s="240"/>
      <c r="J374" s="240"/>
      <c r="K374" s="240"/>
      <c r="L374" s="240"/>
      <c r="M374" s="240"/>
      <c r="N374" s="240"/>
      <c r="O374" s="240"/>
      <c r="P374" s="240"/>
      <c r="Q374" s="240"/>
      <c r="R374" s="240"/>
      <c r="S374" s="240"/>
      <c r="T374" s="240"/>
      <c r="U374" s="240"/>
      <c r="V374" s="240"/>
      <c r="W374" s="240"/>
      <c r="X374" s="240"/>
      <c r="Y374" s="240"/>
      <c r="Z374" s="240"/>
      <c r="AA374" s="240"/>
      <c r="AB374" s="240"/>
      <c r="AC374" s="240"/>
      <c r="AD374" s="240"/>
      <c r="AE374" s="240"/>
      <c r="AF374" s="199"/>
      <c r="AG374" s="240"/>
      <c r="AH374" s="196"/>
      <c r="AI374" s="199"/>
      <c r="AJ374" s="199"/>
      <c r="AK374" s="241"/>
      <c r="AL374" s="241"/>
      <c r="AM374" s="241"/>
      <c r="AN374" s="199"/>
      <c r="AO374" s="199"/>
      <c r="AP374" s="241"/>
      <c r="AQ374" s="199"/>
      <c r="AR374" s="199"/>
      <c r="AS374" s="199"/>
      <c r="AT374" s="199"/>
      <c r="AU374" s="199"/>
      <c r="AV374" s="199"/>
      <c r="AW374" s="199"/>
      <c r="AX374" s="200"/>
      <c r="AY374" s="199"/>
      <c r="AZ374" s="199"/>
    </row>
    <row r="375" spans="1:52" ht="9.75" customHeight="1">
      <c r="A375" s="199"/>
      <c r="B375" s="199"/>
      <c r="C375" s="199"/>
      <c r="D375" s="199"/>
      <c r="E375" s="199"/>
      <c r="F375" s="239"/>
      <c r="G375" s="199"/>
      <c r="H375" s="199"/>
      <c r="I375" s="240"/>
      <c r="J375" s="240"/>
      <c r="K375" s="240"/>
      <c r="L375" s="240"/>
      <c r="M375" s="240"/>
      <c r="N375" s="240"/>
      <c r="O375" s="240"/>
      <c r="P375" s="240"/>
      <c r="Q375" s="240"/>
      <c r="R375" s="240"/>
      <c r="S375" s="240"/>
      <c r="T375" s="240"/>
      <c r="U375" s="240"/>
      <c r="V375" s="240"/>
      <c r="W375" s="240"/>
      <c r="X375" s="240"/>
      <c r="Y375" s="240"/>
      <c r="Z375" s="240"/>
      <c r="AA375" s="240"/>
      <c r="AB375" s="240"/>
      <c r="AC375" s="240"/>
      <c r="AD375" s="240"/>
      <c r="AE375" s="240"/>
      <c r="AF375" s="199"/>
      <c r="AG375" s="240"/>
      <c r="AH375" s="196"/>
      <c r="AI375" s="199"/>
      <c r="AJ375" s="199"/>
      <c r="AK375" s="241"/>
      <c r="AL375" s="241"/>
      <c r="AM375" s="241"/>
      <c r="AN375" s="199"/>
      <c r="AO375" s="199"/>
      <c r="AP375" s="241"/>
      <c r="AQ375" s="199"/>
      <c r="AR375" s="199"/>
      <c r="AS375" s="199"/>
      <c r="AT375" s="199"/>
      <c r="AU375" s="199"/>
      <c r="AV375" s="199"/>
      <c r="AW375" s="199"/>
      <c r="AX375" s="200"/>
      <c r="AY375" s="199"/>
      <c r="AZ375" s="199"/>
    </row>
    <row r="376" spans="1:52" ht="9.75" customHeight="1">
      <c r="A376" s="199"/>
      <c r="B376" s="199"/>
      <c r="C376" s="199"/>
      <c r="D376" s="199"/>
      <c r="E376" s="199"/>
      <c r="F376" s="239"/>
      <c r="G376" s="199"/>
      <c r="H376" s="199"/>
      <c r="I376" s="240"/>
      <c r="J376" s="240"/>
      <c r="K376" s="240"/>
      <c r="L376" s="240"/>
      <c r="M376" s="240"/>
      <c r="N376" s="240"/>
      <c r="O376" s="240"/>
      <c r="P376" s="240"/>
      <c r="Q376" s="240"/>
      <c r="R376" s="240"/>
      <c r="S376" s="240"/>
      <c r="T376" s="240"/>
      <c r="U376" s="240"/>
      <c r="V376" s="240"/>
      <c r="W376" s="240"/>
      <c r="X376" s="240"/>
      <c r="Y376" s="240"/>
      <c r="Z376" s="240"/>
      <c r="AA376" s="240"/>
      <c r="AB376" s="240"/>
      <c r="AC376" s="240"/>
      <c r="AD376" s="240"/>
      <c r="AE376" s="240"/>
      <c r="AF376" s="199"/>
      <c r="AG376" s="240"/>
      <c r="AH376" s="196"/>
      <c r="AI376" s="199"/>
      <c r="AJ376" s="199"/>
      <c r="AK376" s="241"/>
      <c r="AL376" s="241"/>
      <c r="AM376" s="241"/>
      <c r="AN376" s="199"/>
      <c r="AO376" s="199"/>
      <c r="AP376" s="241"/>
      <c r="AQ376" s="199"/>
      <c r="AR376" s="199"/>
      <c r="AS376" s="199"/>
      <c r="AT376" s="199"/>
      <c r="AU376" s="199"/>
      <c r="AV376" s="199"/>
      <c r="AW376" s="199"/>
      <c r="AX376" s="200"/>
      <c r="AY376" s="199"/>
      <c r="AZ376" s="199"/>
    </row>
    <row r="377" spans="1:52" ht="9.75" customHeight="1">
      <c r="A377" s="199"/>
      <c r="B377" s="199"/>
      <c r="C377" s="199"/>
      <c r="D377" s="199"/>
      <c r="E377" s="199"/>
      <c r="F377" s="239"/>
      <c r="G377" s="199"/>
      <c r="H377" s="199"/>
      <c r="I377" s="240"/>
      <c r="J377" s="240"/>
      <c r="K377" s="240"/>
      <c r="L377" s="240"/>
      <c r="M377" s="240"/>
      <c r="N377" s="240"/>
      <c r="O377" s="240"/>
      <c r="P377" s="240"/>
      <c r="Q377" s="240"/>
      <c r="R377" s="240"/>
      <c r="S377" s="240"/>
      <c r="T377" s="240"/>
      <c r="U377" s="240"/>
      <c r="V377" s="240"/>
      <c r="W377" s="240"/>
      <c r="X377" s="240"/>
      <c r="Y377" s="240"/>
      <c r="Z377" s="240"/>
      <c r="AA377" s="240"/>
      <c r="AB377" s="240"/>
      <c r="AC377" s="240"/>
      <c r="AD377" s="240"/>
      <c r="AE377" s="240"/>
      <c r="AF377" s="199"/>
      <c r="AG377" s="240"/>
      <c r="AH377" s="196"/>
      <c r="AI377" s="199"/>
      <c r="AJ377" s="199"/>
      <c r="AK377" s="241"/>
      <c r="AL377" s="241"/>
      <c r="AM377" s="241"/>
      <c r="AN377" s="199"/>
      <c r="AO377" s="199"/>
      <c r="AP377" s="241"/>
      <c r="AQ377" s="199"/>
      <c r="AR377" s="199"/>
      <c r="AS377" s="199"/>
      <c r="AT377" s="199"/>
      <c r="AU377" s="199"/>
      <c r="AV377" s="199"/>
      <c r="AW377" s="199"/>
      <c r="AX377" s="200"/>
      <c r="AY377" s="199"/>
      <c r="AZ377" s="199"/>
    </row>
    <row r="378" spans="1:52" ht="9.75" customHeight="1">
      <c r="A378" s="199"/>
      <c r="B378" s="199"/>
      <c r="C378" s="199"/>
      <c r="D378" s="199"/>
      <c r="E378" s="199"/>
      <c r="F378" s="239"/>
      <c r="G378" s="199"/>
      <c r="H378" s="199"/>
      <c r="I378" s="240"/>
      <c r="J378" s="240"/>
      <c r="K378" s="240"/>
      <c r="L378" s="240"/>
      <c r="M378" s="240"/>
      <c r="N378" s="240"/>
      <c r="O378" s="240"/>
      <c r="P378" s="240"/>
      <c r="Q378" s="240"/>
      <c r="R378" s="240"/>
      <c r="S378" s="240"/>
      <c r="T378" s="240"/>
      <c r="U378" s="240"/>
      <c r="V378" s="240"/>
      <c r="W378" s="240"/>
      <c r="X378" s="240"/>
      <c r="Y378" s="240"/>
      <c r="Z378" s="240"/>
      <c r="AA378" s="240"/>
      <c r="AB378" s="240"/>
      <c r="AC378" s="240"/>
      <c r="AD378" s="240"/>
      <c r="AE378" s="240"/>
      <c r="AF378" s="199"/>
      <c r="AG378" s="240"/>
      <c r="AH378" s="196"/>
      <c r="AI378" s="199"/>
      <c r="AJ378" s="199"/>
      <c r="AK378" s="241"/>
      <c r="AL378" s="241"/>
      <c r="AM378" s="241"/>
      <c r="AN378" s="199"/>
      <c r="AO378" s="199"/>
      <c r="AP378" s="241"/>
      <c r="AQ378" s="199"/>
      <c r="AR378" s="199"/>
      <c r="AS378" s="199"/>
      <c r="AT378" s="199"/>
      <c r="AU378" s="199"/>
      <c r="AV378" s="199"/>
      <c r="AW378" s="199"/>
      <c r="AX378" s="200"/>
      <c r="AY378" s="199"/>
      <c r="AZ378" s="199"/>
    </row>
    <row r="379" spans="1:52" ht="9.75" customHeight="1">
      <c r="A379" s="199"/>
      <c r="B379" s="199"/>
      <c r="C379" s="199"/>
      <c r="D379" s="199"/>
      <c r="E379" s="199"/>
      <c r="F379" s="239"/>
      <c r="G379" s="199"/>
      <c r="H379" s="199"/>
      <c r="I379" s="240"/>
      <c r="J379" s="240"/>
      <c r="K379" s="240"/>
      <c r="L379" s="240"/>
      <c r="M379" s="240"/>
      <c r="N379" s="240"/>
      <c r="O379" s="240"/>
      <c r="P379" s="240"/>
      <c r="Q379" s="240"/>
      <c r="R379" s="240"/>
      <c r="S379" s="240"/>
      <c r="T379" s="240"/>
      <c r="U379" s="240"/>
      <c r="V379" s="240"/>
      <c r="W379" s="240"/>
      <c r="X379" s="240"/>
      <c r="Y379" s="240"/>
      <c r="Z379" s="240"/>
      <c r="AA379" s="240"/>
      <c r="AB379" s="240"/>
      <c r="AC379" s="240"/>
      <c r="AD379" s="240"/>
      <c r="AE379" s="240"/>
      <c r="AF379" s="199"/>
      <c r="AG379" s="240"/>
      <c r="AH379" s="196"/>
      <c r="AI379" s="199"/>
      <c r="AJ379" s="199"/>
      <c r="AK379" s="241"/>
      <c r="AL379" s="241"/>
      <c r="AM379" s="241"/>
      <c r="AN379" s="199"/>
      <c r="AO379" s="199"/>
      <c r="AP379" s="241"/>
      <c r="AQ379" s="199"/>
      <c r="AR379" s="199"/>
      <c r="AS379" s="199"/>
      <c r="AT379" s="199"/>
      <c r="AU379" s="199"/>
      <c r="AV379" s="199"/>
      <c r="AW379" s="199"/>
      <c r="AX379" s="200"/>
      <c r="AY379" s="199"/>
      <c r="AZ379" s="199"/>
    </row>
    <row r="380" spans="1:52" ht="9.75" customHeight="1">
      <c r="A380" s="199"/>
      <c r="B380" s="199"/>
      <c r="C380" s="199"/>
      <c r="D380" s="199"/>
      <c r="E380" s="199"/>
      <c r="F380" s="239"/>
      <c r="G380" s="199"/>
      <c r="H380" s="199"/>
      <c r="I380" s="240"/>
      <c r="J380" s="240"/>
      <c r="K380" s="240"/>
      <c r="L380" s="240"/>
      <c r="M380" s="240"/>
      <c r="N380" s="240"/>
      <c r="O380" s="240"/>
      <c r="P380" s="240"/>
      <c r="Q380" s="240"/>
      <c r="R380" s="240"/>
      <c r="S380" s="240"/>
      <c r="T380" s="240"/>
      <c r="U380" s="240"/>
      <c r="V380" s="240"/>
      <c r="W380" s="240"/>
      <c r="X380" s="240"/>
      <c r="Y380" s="240"/>
      <c r="Z380" s="240"/>
      <c r="AA380" s="240"/>
      <c r="AB380" s="240"/>
      <c r="AC380" s="240"/>
      <c r="AD380" s="240"/>
      <c r="AE380" s="240"/>
      <c r="AF380" s="199"/>
      <c r="AG380" s="240"/>
      <c r="AH380" s="196"/>
      <c r="AI380" s="199"/>
      <c r="AJ380" s="199"/>
      <c r="AK380" s="241"/>
      <c r="AL380" s="241"/>
      <c r="AM380" s="241"/>
      <c r="AN380" s="199"/>
      <c r="AO380" s="199"/>
      <c r="AP380" s="241"/>
      <c r="AQ380" s="199"/>
      <c r="AR380" s="199"/>
      <c r="AS380" s="199"/>
      <c r="AT380" s="199"/>
      <c r="AU380" s="199"/>
      <c r="AV380" s="199"/>
      <c r="AW380" s="199"/>
      <c r="AX380" s="200"/>
      <c r="AY380" s="199"/>
      <c r="AZ380" s="199"/>
    </row>
    <row r="381" spans="1:52" ht="9.75" customHeight="1">
      <c r="A381" s="199"/>
      <c r="B381" s="199"/>
      <c r="C381" s="199"/>
      <c r="D381" s="199"/>
      <c r="E381" s="199"/>
      <c r="F381" s="239"/>
      <c r="G381" s="199"/>
      <c r="H381" s="199"/>
      <c r="I381" s="240"/>
      <c r="J381" s="240"/>
      <c r="K381" s="240"/>
      <c r="L381" s="240"/>
      <c r="M381" s="240"/>
      <c r="N381" s="240"/>
      <c r="O381" s="240"/>
      <c r="P381" s="240"/>
      <c r="Q381" s="240"/>
      <c r="R381" s="240"/>
      <c r="S381" s="240"/>
      <c r="T381" s="240"/>
      <c r="U381" s="240"/>
      <c r="V381" s="240"/>
      <c r="W381" s="240"/>
      <c r="X381" s="240"/>
      <c r="Y381" s="240"/>
      <c r="Z381" s="240"/>
      <c r="AA381" s="240"/>
      <c r="AB381" s="240"/>
      <c r="AC381" s="240"/>
      <c r="AD381" s="240"/>
      <c r="AE381" s="240"/>
      <c r="AF381" s="199"/>
      <c r="AG381" s="240"/>
      <c r="AH381" s="196"/>
      <c r="AI381" s="199"/>
      <c r="AJ381" s="199"/>
      <c r="AK381" s="241"/>
      <c r="AL381" s="241"/>
      <c r="AM381" s="241"/>
      <c r="AN381" s="199"/>
      <c r="AO381" s="199"/>
      <c r="AP381" s="241"/>
      <c r="AQ381" s="199"/>
      <c r="AR381" s="199"/>
      <c r="AS381" s="199"/>
      <c r="AT381" s="199"/>
      <c r="AU381" s="199"/>
      <c r="AV381" s="199"/>
      <c r="AW381" s="199"/>
      <c r="AX381" s="200"/>
      <c r="AY381" s="199"/>
      <c r="AZ381" s="199"/>
    </row>
    <row r="382" spans="1:52" ht="9.75" customHeight="1">
      <c r="A382" s="199"/>
      <c r="B382" s="199"/>
      <c r="C382" s="199"/>
      <c r="D382" s="199"/>
      <c r="E382" s="199"/>
      <c r="F382" s="239"/>
      <c r="G382" s="199"/>
      <c r="H382" s="199"/>
      <c r="I382" s="240"/>
      <c r="J382" s="240"/>
      <c r="K382" s="240"/>
      <c r="L382" s="240"/>
      <c r="M382" s="240"/>
      <c r="N382" s="240"/>
      <c r="O382" s="240"/>
      <c r="P382" s="240"/>
      <c r="Q382" s="240"/>
      <c r="R382" s="240"/>
      <c r="S382" s="240"/>
      <c r="T382" s="240"/>
      <c r="U382" s="240"/>
      <c r="V382" s="240"/>
      <c r="W382" s="240"/>
      <c r="X382" s="240"/>
      <c r="Y382" s="240"/>
      <c r="Z382" s="240"/>
      <c r="AA382" s="240"/>
      <c r="AB382" s="240"/>
      <c r="AC382" s="240"/>
      <c r="AD382" s="240"/>
      <c r="AE382" s="240"/>
      <c r="AF382" s="199"/>
      <c r="AG382" s="240"/>
      <c r="AH382" s="196"/>
      <c r="AI382" s="199"/>
      <c r="AJ382" s="199"/>
      <c r="AK382" s="241"/>
      <c r="AL382" s="241"/>
      <c r="AM382" s="241"/>
      <c r="AN382" s="199"/>
      <c r="AO382" s="199"/>
      <c r="AP382" s="241"/>
      <c r="AQ382" s="199"/>
      <c r="AR382" s="199"/>
      <c r="AS382" s="199"/>
      <c r="AT382" s="199"/>
      <c r="AU382" s="199"/>
      <c r="AV382" s="199"/>
      <c r="AW382" s="199"/>
      <c r="AX382" s="200"/>
      <c r="AY382" s="199"/>
      <c r="AZ382" s="199"/>
    </row>
    <row r="383" spans="1:52" ht="9.75" customHeight="1">
      <c r="A383" s="199"/>
      <c r="B383" s="199"/>
      <c r="C383" s="199"/>
      <c r="D383" s="199"/>
      <c r="E383" s="199"/>
      <c r="F383" s="239"/>
      <c r="G383" s="199"/>
      <c r="H383" s="199"/>
      <c r="I383" s="240"/>
      <c r="J383" s="240"/>
      <c r="K383" s="240"/>
      <c r="L383" s="240"/>
      <c r="M383" s="240"/>
      <c r="N383" s="240"/>
      <c r="O383" s="240"/>
      <c r="P383" s="240"/>
      <c r="Q383" s="240"/>
      <c r="R383" s="240"/>
      <c r="S383" s="240"/>
      <c r="T383" s="240"/>
      <c r="U383" s="240"/>
      <c r="V383" s="240"/>
      <c r="W383" s="240"/>
      <c r="X383" s="240"/>
      <c r="Y383" s="240"/>
      <c r="Z383" s="240"/>
      <c r="AA383" s="240"/>
      <c r="AB383" s="240"/>
      <c r="AC383" s="240"/>
      <c r="AD383" s="240"/>
      <c r="AE383" s="240"/>
      <c r="AF383" s="199"/>
      <c r="AG383" s="240"/>
      <c r="AH383" s="196"/>
      <c r="AI383" s="199"/>
      <c r="AJ383" s="199"/>
      <c r="AK383" s="241"/>
      <c r="AL383" s="241"/>
      <c r="AM383" s="241"/>
      <c r="AN383" s="199"/>
      <c r="AO383" s="199"/>
      <c r="AP383" s="241"/>
      <c r="AQ383" s="199"/>
      <c r="AR383" s="199"/>
      <c r="AS383" s="199"/>
      <c r="AT383" s="199"/>
      <c r="AU383" s="199"/>
      <c r="AV383" s="199"/>
      <c r="AW383" s="199"/>
      <c r="AX383" s="200"/>
      <c r="AY383" s="199"/>
      <c r="AZ383" s="199"/>
    </row>
    <row r="384" spans="1:52" ht="9.75" customHeight="1">
      <c r="A384" s="199"/>
      <c r="B384" s="199"/>
      <c r="C384" s="199"/>
      <c r="D384" s="199"/>
      <c r="E384" s="199"/>
      <c r="F384" s="239"/>
      <c r="G384" s="199"/>
      <c r="H384" s="199"/>
      <c r="I384" s="240"/>
      <c r="J384" s="240"/>
      <c r="K384" s="240"/>
      <c r="L384" s="240"/>
      <c r="M384" s="240"/>
      <c r="N384" s="240"/>
      <c r="O384" s="240"/>
      <c r="P384" s="240"/>
      <c r="Q384" s="240"/>
      <c r="R384" s="240"/>
      <c r="S384" s="240"/>
      <c r="T384" s="240"/>
      <c r="U384" s="240"/>
      <c r="V384" s="240"/>
      <c r="W384" s="240"/>
      <c r="X384" s="240"/>
      <c r="Y384" s="240"/>
      <c r="Z384" s="240"/>
      <c r="AA384" s="240"/>
      <c r="AB384" s="240"/>
      <c r="AC384" s="240"/>
      <c r="AD384" s="240"/>
      <c r="AE384" s="240"/>
      <c r="AF384" s="199"/>
      <c r="AG384" s="240"/>
      <c r="AH384" s="196"/>
      <c r="AI384" s="199"/>
      <c r="AJ384" s="199"/>
      <c r="AK384" s="241"/>
      <c r="AL384" s="241"/>
      <c r="AM384" s="241"/>
      <c r="AN384" s="199"/>
      <c r="AO384" s="199"/>
      <c r="AP384" s="241"/>
      <c r="AQ384" s="199"/>
      <c r="AR384" s="199"/>
      <c r="AS384" s="199"/>
      <c r="AT384" s="199"/>
      <c r="AU384" s="199"/>
      <c r="AV384" s="199"/>
      <c r="AW384" s="199"/>
      <c r="AX384" s="200"/>
      <c r="AY384" s="199"/>
      <c r="AZ384" s="199"/>
    </row>
    <row r="385" spans="1:52" ht="9.75" customHeight="1">
      <c r="A385" s="199"/>
      <c r="B385" s="199"/>
      <c r="C385" s="199"/>
      <c r="D385" s="199"/>
      <c r="E385" s="199"/>
      <c r="F385" s="239"/>
      <c r="G385" s="199"/>
      <c r="H385" s="199"/>
      <c r="I385" s="240"/>
      <c r="J385" s="240"/>
      <c r="K385" s="240"/>
      <c r="L385" s="240"/>
      <c r="M385" s="240"/>
      <c r="N385" s="240"/>
      <c r="O385" s="240"/>
      <c r="P385" s="240"/>
      <c r="Q385" s="240"/>
      <c r="R385" s="240"/>
      <c r="S385" s="240"/>
      <c r="T385" s="240"/>
      <c r="U385" s="240"/>
      <c r="V385" s="240"/>
      <c r="W385" s="240"/>
      <c r="X385" s="240"/>
      <c r="Y385" s="240"/>
      <c r="Z385" s="240"/>
      <c r="AA385" s="240"/>
      <c r="AB385" s="240"/>
      <c r="AC385" s="240"/>
      <c r="AD385" s="240"/>
      <c r="AE385" s="240"/>
      <c r="AF385" s="199"/>
      <c r="AG385" s="240"/>
      <c r="AH385" s="196"/>
      <c r="AI385" s="199"/>
      <c r="AJ385" s="199"/>
      <c r="AK385" s="241"/>
      <c r="AL385" s="241"/>
      <c r="AM385" s="241"/>
      <c r="AN385" s="199"/>
      <c r="AO385" s="199"/>
      <c r="AP385" s="241"/>
      <c r="AQ385" s="199"/>
      <c r="AR385" s="199"/>
      <c r="AS385" s="199"/>
      <c r="AT385" s="199"/>
      <c r="AU385" s="199"/>
      <c r="AV385" s="199"/>
      <c r="AW385" s="199"/>
      <c r="AX385" s="200"/>
      <c r="AY385" s="199"/>
      <c r="AZ385" s="199"/>
    </row>
    <row r="386" spans="1:52" ht="9.75" customHeight="1">
      <c r="A386" s="199"/>
      <c r="B386" s="199"/>
      <c r="C386" s="199"/>
      <c r="D386" s="199"/>
      <c r="E386" s="199"/>
      <c r="F386" s="239"/>
      <c r="G386" s="199"/>
      <c r="H386" s="199"/>
      <c r="I386" s="240"/>
      <c r="J386" s="240"/>
      <c r="K386" s="240"/>
      <c r="L386" s="240"/>
      <c r="M386" s="240"/>
      <c r="N386" s="240"/>
      <c r="O386" s="240"/>
      <c r="P386" s="240"/>
      <c r="Q386" s="240"/>
      <c r="R386" s="240"/>
      <c r="S386" s="240"/>
      <c r="T386" s="240"/>
      <c r="U386" s="240"/>
      <c r="V386" s="240"/>
      <c r="W386" s="240"/>
      <c r="X386" s="240"/>
      <c r="Y386" s="240"/>
      <c r="Z386" s="240"/>
      <c r="AA386" s="240"/>
      <c r="AB386" s="240"/>
      <c r="AC386" s="240"/>
      <c r="AD386" s="240"/>
      <c r="AE386" s="240"/>
      <c r="AF386" s="199"/>
      <c r="AG386" s="240"/>
      <c r="AH386" s="196"/>
      <c r="AI386" s="199"/>
      <c r="AJ386" s="199"/>
      <c r="AK386" s="241"/>
      <c r="AL386" s="241"/>
      <c r="AM386" s="241"/>
      <c r="AN386" s="199"/>
      <c r="AO386" s="199"/>
      <c r="AP386" s="241"/>
      <c r="AQ386" s="199"/>
      <c r="AR386" s="199"/>
      <c r="AS386" s="199"/>
      <c r="AT386" s="199"/>
      <c r="AU386" s="199"/>
      <c r="AV386" s="199"/>
      <c r="AW386" s="199"/>
      <c r="AX386" s="200"/>
      <c r="AY386" s="199"/>
      <c r="AZ386" s="199"/>
    </row>
    <row r="387" spans="1:52" ht="9.75" customHeight="1">
      <c r="A387" s="199"/>
      <c r="B387" s="199"/>
      <c r="C387" s="199"/>
      <c r="D387" s="199"/>
      <c r="E387" s="199"/>
      <c r="F387" s="239"/>
      <c r="G387" s="199"/>
      <c r="H387" s="199"/>
      <c r="I387" s="240"/>
      <c r="J387" s="240"/>
      <c r="K387" s="240"/>
      <c r="L387" s="240"/>
      <c r="M387" s="240"/>
      <c r="N387" s="240"/>
      <c r="O387" s="240"/>
      <c r="P387" s="240"/>
      <c r="Q387" s="240"/>
      <c r="R387" s="240"/>
      <c r="S387" s="240"/>
      <c r="T387" s="240"/>
      <c r="U387" s="240"/>
      <c r="V387" s="240"/>
      <c r="W387" s="240"/>
      <c r="X387" s="240"/>
      <c r="Y387" s="240"/>
      <c r="Z387" s="240"/>
      <c r="AA387" s="240"/>
      <c r="AB387" s="240"/>
      <c r="AC387" s="240"/>
      <c r="AD387" s="240"/>
      <c r="AE387" s="240"/>
      <c r="AF387" s="199"/>
      <c r="AG387" s="240"/>
      <c r="AH387" s="196"/>
      <c r="AI387" s="199"/>
      <c r="AJ387" s="199"/>
      <c r="AK387" s="241"/>
      <c r="AL387" s="241"/>
      <c r="AM387" s="241"/>
      <c r="AN387" s="199"/>
      <c r="AO387" s="199"/>
      <c r="AP387" s="241"/>
      <c r="AQ387" s="199"/>
      <c r="AR387" s="199"/>
      <c r="AS387" s="199"/>
      <c r="AT387" s="199"/>
      <c r="AU387" s="199"/>
      <c r="AV387" s="199"/>
      <c r="AW387" s="199"/>
      <c r="AX387" s="200"/>
      <c r="AY387" s="199"/>
      <c r="AZ387" s="199"/>
    </row>
    <row r="388" spans="1:52" ht="9.75" customHeight="1">
      <c r="A388" s="199"/>
      <c r="B388" s="199"/>
      <c r="C388" s="199"/>
      <c r="D388" s="199"/>
      <c r="E388" s="199"/>
      <c r="F388" s="239"/>
      <c r="G388" s="199"/>
      <c r="H388" s="199"/>
      <c r="I388" s="240"/>
      <c r="J388" s="240"/>
      <c r="K388" s="240"/>
      <c r="L388" s="240"/>
      <c r="M388" s="240"/>
      <c r="N388" s="240"/>
      <c r="O388" s="240"/>
      <c r="P388" s="240"/>
      <c r="Q388" s="240"/>
      <c r="R388" s="240"/>
      <c r="S388" s="240"/>
      <c r="T388" s="240"/>
      <c r="U388" s="240"/>
      <c r="V388" s="240"/>
      <c r="W388" s="240"/>
      <c r="X388" s="240"/>
      <c r="Y388" s="240"/>
      <c r="Z388" s="240"/>
      <c r="AA388" s="240"/>
      <c r="AB388" s="240"/>
      <c r="AC388" s="240"/>
      <c r="AD388" s="240"/>
      <c r="AE388" s="240"/>
      <c r="AF388" s="199"/>
      <c r="AG388" s="240"/>
      <c r="AH388" s="196"/>
      <c r="AI388" s="199"/>
      <c r="AJ388" s="199"/>
      <c r="AK388" s="241"/>
      <c r="AL388" s="241"/>
      <c r="AM388" s="241"/>
      <c r="AN388" s="199"/>
      <c r="AO388" s="199"/>
      <c r="AP388" s="241"/>
      <c r="AQ388" s="199"/>
      <c r="AR388" s="199"/>
      <c r="AS388" s="199"/>
      <c r="AT388" s="199"/>
      <c r="AU388" s="199"/>
      <c r="AV388" s="199"/>
      <c r="AW388" s="199"/>
      <c r="AX388" s="200"/>
      <c r="AY388" s="199"/>
      <c r="AZ388" s="199"/>
    </row>
    <row r="389" spans="1:52" ht="9.75" customHeight="1">
      <c r="A389" s="199"/>
      <c r="B389" s="199"/>
      <c r="C389" s="199"/>
      <c r="D389" s="199"/>
      <c r="E389" s="199"/>
      <c r="F389" s="239"/>
      <c r="G389" s="199"/>
      <c r="H389" s="199"/>
      <c r="I389" s="240"/>
      <c r="J389" s="240"/>
      <c r="K389" s="240"/>
      <c r="L389" s="240"/>
      <c r="M389" s="240"/>
      <c r="N389" s="240"/>
      <c r="O389" s="240"/>
      <c r="P389" s="240"/>
      <c r="Q389" s="240"/>
      <c r="R389" s="240"/>
      <c r="S389" s="240"/>
      <c r="T389" s="240"/>
      <c r="U389" s="240"/>
      <c r="V389" s="240"/>
      <c r="W389" s="240"/>
      <c r="X389" s="240"/>
      <c r="Y389" s="240"/>
      <c r="Z389" s="240"/>
      <c r="AA389" s="240"/>
      <c r="AB389" s="240"/>
      <c r="AC389" s="240"/>
      <c r="AD389" s="240"/>
      <c r="AE389" s="240"/>
      <c r="AF389" s="199"/>
      <c r="AG389" s="240"/>
      <c r="AH389" s="196"/>
      <c r="AI389" s="199"/>
      <c r="AJ389" s="199"/>
      <c r="AK389" s="241"/>
      <c r="AL389" s="241"/>
      <c r="AM389" s="241"/>
      <c r="AN389" s="199"/>
      <c r="AO389" s="199"/>
      <c r="AP389" s="241"/>
      <c r="AQ389" s="199"/>
      <c r="AR389" s="199"/>
      <c r="AS389" s="199"/>
      <c r="AT389" s="199"/>
      <c r="AU389" s="199"/>
      <c r="AV389" s="199"/>
      <c r="AW389" s="199"/>
      <c r="AX389" s="200"/>
      <c r="AY389" s="199"/>
      <c r="AZ389" s="199"/>
    </row>
    <row r="390" spans="1:52" ht="9.75" customHeight="1">
      <c r="A390" s="199"/>
      <c r="B390" s="199"/>
      <c r="C390" s="199"/>
      <c r="D390" s="199"/>
      <c r="E390" s="199"/>
      <c r="F390" s="239"/>
      <c r="G390" s="199"/>
      <c r="H390" s="199"/>
      <c r="I390" s="240"/>
      <c r="J390" s="240"/>
      <c r="K390" s="240"/>
      <c r="L390" s="240"/>
      <c r="M390" s="240"/>
      <c r="N390" s="240"/>
      <c r="O390" s="240"/>
      <c r="P390" s="240"/>
      <c r="Q390" s="240"/>
      <c r="R390" s="240"/>
      <c r="S390" s="240"/>
      <c r="T390" s="240"/>
      <c r="U390" s="240"/>
      <c r="V390" s="240"/>
      <c r="W390" s="240"/>
      <c r="X390" s="240"/>
      <c r="Y390" s="240"/>
      <c r="Z390" s="240"/>
      <c r="AA390" s="240"/>
      <c r="AB390" s="240"/>
      <c r="AC390" s="240"/>
      <c r="AD390" s="240"/>
      <c r="AE390" s="240"/>
      <c r="AF390" s="199"/>
      <c r="AG390" s="240"/>
      <c r="AH390" s="196"/>
      <c r="AI390" s="199"/>
      <c r="AJ390" s="199"/>
      <c r="AK390" s="241"/>
      <c r="AL390" s="241"/>
      <c r="AM390" s="241"/>
      <c r="AN390" s="199"/>
      <c r="AO390" s="199"/>
      <c r="AP390" s="241"/>
      <c r="AQ390" s="199"/>
      <c r="AR390" s="199"/>
      <c r="AS390" s="199"/>
      <c r="AT390" s="199"/>
      <c r="AU390" s="199"/>
      <c r="AV390" s="199"/>
      <c r="AW390" s="199"/>
      <c r="AX390" s="200"/>
      <c r="AY390" s="199"/>
      <c r="AZ390" s="199"/>
    </row>
    <row r="391" spans="1:52" ht="9.75" customHeight="1">
      <c r="A391" s="199"/>
      <c r="B391" s="199"/>
      <c r="C391" s="199"/>
      <c r="D391" s="199"/>
      <c r="E391" s="199"/>
      <c r="F391" s="239"/>
      <c r="G391" s="199"/>
      <c r="H391" s="199"/>
      <c r="I391" s="240"/>
      <c r="J391" s="240"/>
      <c r="K391" s="240"/>
      <c r="L391" s="240"/>
      <c r="M391" s="240"/>
      <c r="N391" s="240"/>
      <c r="O391" s="240"/>
      <c r="P391" s="240"/>
      <c r="Q391" s="240"/>
      <c r="R391" s="240"/>
      <c r="S391" s="240"/>
      <c r="T391" s="240"/>
      <c r="U391" s="240"/>
      <c r="V391" s="240"/>
      <c r="W391" s="240"/>
      <c r="X391" s="240"/>
      <c r="Y391" s="240"/>
      <c r="Z391" s="240"/>
      <c r="AA391" s="240"/>
      <c r="AB391" s="240"/>
      <c r="AC391" s="240"/>
      <c r="AD391" s="240"/>
      <c r="AE391" s="240"/>
      <c r="AF391" s="199"/>
      <c r="AG391" s="240"/>
      <c r="AH391" s="196"/>
      <c r="AI391" s="199"/>
      <c r="AJ391" s="199"/>
      <c r="AK391" s="241"/>
      <c r="AL391" s="241"/>
      <c r="AM391" s="241"/>
      <c r="AN391" s="199"/>
      <c r="AO391" s="199"/>
      <c r="AP391" s="241"/>
      <c r="AQ391" s="199"/>
      <c r="AR391" s="199"/>
      <c r="AS391" s="199"/>
      <c r="AT391" s="199"/>
      <c r="AU391" s="199"/>
      <c r="AV391" s="199"/>
      <c r="AW391" s="199"/>
      <c r="AX391" s="200"/>
      <c r="AY391" s="199"/>
      <c r="AZ391" s="199"/>
    </row>
    <row r="392" spans="1:52" ht="9.75" customHeight="1">
      <c r="A392" s="199"/>
      <c r="B392" s="199"/>
      <c r="C392" s="199"/>
      <c r="D392" s="199"/>
      <c r="E392" s="199"/>
      <c r="F392" s="239"/>
      <c r="G392" s="199"/>
      <c r="H392" s="199"/>
      <c r="I392" s="240"/>
      <c r="J392" s="240"/>
      <c r="K392" s="240"/>
      <c r="L392" s="240"/>
      <c r="M392" s="240"/>
      <c r="N392" s="240"/>
      <c r="O392" s="240"/>
      <c r="P392" s="240"/>
      <c r="Q392" s="240"/>
      <c r="R392" s="240"/>
      <c r="S392" s="240"/>
      <c r="T392" s="240"/>
      <c r="U392" s="240"/>
      <c r="V392" s="240"/>
      <c r="W392" s="240"/>
      <c r="X392" s="240"/>
      <c r="Y392" s="240"/>
      <c r="Z392" s="240"/>
      <c r="AA392" s="240"/>
      <c r="AB392" s="240"/>
      <c r="AC392" s="240"/>
      <c r="AD392" s="240"/>
      <c r="AE392" s="240"/>
      <c r="AF392" s="199"/>
      <c r="AG392" s="240"/>
      <c r="AH392" s="196"/>
      <c r="AI392" s="199"/>
      <c r="AJ392" s="199"/>
      <c r="AK392" s="241"/>
      <c r="AL392" s="241"/>
      <c r="AM392" s="241"/>
      <c r="AN392" s="199"/>
      <c r="AO392" s="199"/>
      <c r="AP392" s="241"/>
      <c r="AQ392" s="199"/>
      <c r="AR392" s="199"/>
      <c r="AS392" s="199"/>
      <c r="AT392" s="199"/>
      <c r="AU392" s="199"/>
      <c r="AV392" s="199"/>
      <c r="AW392" s="199"/>
      <c r="AX392" s="200"/>
      <c r="AY392" s="199"/>
      <c r="AZ392" s="199"/>
    </row>
    <row r="393" spans="1:52" ht="9.75" customHeight="1">
      <c r="A393" s="199"/>
      <c r="B393" s="199"/>
      <c r="C393" s="199"/>
      <c r="D393" s="199"/>
      <c r="E393" s="199"/>
      <c r="F393" s="239"/>
      <c r="G393" s="199"/>
      <c r="H393" s="199"/>
      <c r="I393" s="240"/>
      <c r="J393" s="240"/>
      <c r="K393" s="240"/>
      <c r="L393" s="240"/>
      <c r="M393" s="240"/>
      <c r="N393" s="240"/>
      <c r="O393" s="240"/>
      <c r="P393" s="240"/>
      <c r="Q393" s="240"/>
      <c r="R393" s="240"/>
      <c r="S393" s="240"/>
      <c r="T393" s="240"/>
      <c r="U393" s="240"/>
      <c r="V393" s="240"/>
      <c r="W393" s="240"/>
      <c r="X393" s="240"/>
      <c r="Y393" s="240"/>
      <c r="Z393" s="240"/>
      <c r="AA393" s="240"/>
      <c r="AB393" s="240"/>
      <c r="AC393" s="240"/>
      <c r="AD393" s="240"/>
      <c r="AE393" s="240"/>
      <c r="AF393" s="199"/>
      <c r="AG393" s="240"/>
      <c r="AH393" s="196"/>
      <c r="AI393" s="199"/>
      <c r="AJ393" s="199"/>
      <c r="AK393" s="241"/>
      <c r="AL393" s="241"/>
      <c r="AM393" s="241"/>
      <c r="AN393" s="199"/>
      <c r="AO393" s="199"/>
      <c r="AP393" s="241"/>
      <c r="AQ393" s="199"/>
      <c r="AR393" s="199"/>
      <c r="AS393" s="199"/>
      <c r="AT393" s="199"/>
      <c r="AU393" s="199"/>
      <c r="AV393" s="199"/>
      <c r="AW393" s="199"/>
      <c r="AX393" s="200"/>
      <c r="AY393" s="199"/>
      <c r="AZ393" s="199"/>
    </row>
    <row r="394" spans="1:52" ht="9.75" customHeight="1">
      <c r="A394" s="199"/>
      <c r="B394" s="199"/>
      <c r="C394" s="199"/>
      <c r="D394" s="199"/>
      <c r="E394" s="199"/>
      <c r="F394" s="239"/>
      <c r="G394" s="199"/>
      <c r="H394" s="199"/>
      <c r="I394" s="240"/>
      <c r="J394" s="240"/>
      <c r="K394" s="240"/>
      <c r="L394" s="240"/>
      <c r="M394" s="240"/>
      <c r="N394" s="240"/>
      <c r="O394" s="240"/>
      <c r="P394" s="240"/>
      <c r="Q394" s="240"/>
      <c r="R394" s="240"/>
      <c r="S394" s="240"/>
      <c r="T394" s="240"/>
      <c r="U394" s="240"/>
      <c r="V394" s="240"/>
      <c r="W394" s="240"/>
      <c r="X394" s="240"/>
      <c r="Y394" s="240"/>
      <c r="Z394" s="240"/>
      <c r="AA394" s="240"/>
      <c r="AB394" s="240"/>
      <c r="AC394" s="240"/>
      <c r="AD394" s="240"/>
      <c r="AE394" s="240"/>
      <c r="AF394" s="199"/>
      <c r="AG394" s="240"/>
      <c r="AH394" s="196"/>
      <c r="AI394" s="199"/>
      <c r="AJ394" s="199"/>
      <c r="AK394" s="241"/>
      <c r="AL394" s="241"/>
      <c r="AM394" s="241"/>
      <c r="AN394" s="199"/>
      <c r="AO394" s="199"/>
      <c r="AP394" s="241"/>
      <c r="AQ394" s="199"/>
      <c r="AR394" s="199"/>
      <c r="AS394" s="199"/>
      <c r="AT394" s="199"/>
      <c r="AU394" s="199"/>
      <c r="AV394" s="199"/>
      <c r="AW394" s="199"/>
      <c r="AX394" s="200"/>
      <c r="AY394" s="199"/>
      <c r="AZ394" s="199"/>
    </row>
    <row r="395" spans="1:52" ht="9.75" customHeight="1">
      <c r="A395" s="199"/>
      <c r="B395" s="199"/>
      <c r="C395" s="199"/>
      <c r="D395" s="199"/>
      <c r="E395" s="199"/>
      <c r="F395" s="239"/>
      <c r="G395" s="199"/>
      <c r="H395" s="199"/>
      <c r="I395" s="240"/>
      <c r="J395" s="240"/>
      <c r="K395" s="240"/>
      <c r="L395" s="240"/>
      <c r="M395" s="240"/>
      <c r="N395" s="240"/>
      <c r="O395" s="240"/>
      <c r="P395" s="240"/>
      <c r="Q395" s="240"/>
      <c r="R395" s="240"/>
      <c r="S395" s="240"/>
      <c r="T395" s="240"/>
      <c r="U395" s="240"/>
      <c r="V395" s="240"/>
      <c r="W395" s="240"/>
      <c r="X395" s="240"/>
      <c r="Y395" s="240"/>
      <c r="Z395" s="240"/>
      <c r="AA395" s="240"/>
      <c r="AB395" s="240"/>
      <c r="AC395" s="240"/>
      <c r="AD395" s="240"/>
      <c r="AE395" s="240"/>
      <c r="AF395" s="199"/>
      <c r="AG395" s="240"/>
      <c r="AH395" s="196"/>
      <c r="AI395" s="199"/>
      <c r="AJ395" s="199"/>
      <c r="AK395" s="241"/>
      <c r="AL395" s="241"/>
      <c r="AM395" s="241"/>
      <c r="AN395" s="199"/>
      <c r="AO395" s="199"/>
      <c r="AP395" s="241"/>
      <c r="AQ395" s="199"/>
      <c r="AR395" s="199"/>
      <c r="AS395" s="199"/>
      <c r="AT395" s="199"/>
      <c r="AU395" s="199"/>
      <c r="AV395" s="199"/>
      <c r="AW395" s="199"/>
      <c r="AX395" s="200"/>
      <c r="AY395" s="199"/>
      <c r="AZ395" s="199"/>
    </row>
    <row r="396" spans="1:52" ht="9.75" customHeight="1">
      <c r="A396" s="199"/>
      <c r="B396" s="199"/>
      <c r="C396" s="199"/>
      <c r="D396" s="199"/>
      <c r="E396" s="199"/>
      <c r="F396" s="239"/>
      <c r="G396" s="199"/>
      <c r="H396" s="199"/>
      <c r="I396" s="240"/>
      <c r="J396" s="240"/>
      <c r="K396" s="240"/>
      <c r="L396" s="240"/>
      <c r="M396" s="240"/>
      <c r="N396" s="240"/>
      <c r="O396" s="240"/>
      <c r="P396" s="240"/>
      <c r="Q396" s="240"/>
      <c r="R396" s="240"/>
      <c r="S396" s="240"/>
      <c r="T396" s="240"/>
      <c r="U396" s="240"/>
      <c r="V396" s="240"/>
      <c r="W396" s="240"/>
      <c r="X396" s="240"/>
      <c r="Y396" s="240"/>
      <c r="Z396" s="240"/>
      <c r="AA396" s="240"/>
      <c r="AB396" s="240"/>
      <c r="AC396" s="240"/>
      <c r="AD396" s="240"/>
      <c r="AE396" s="240"/>
      <c r="AF396" s="199"/>
      <c r="AG396" s="240"/>
      <c r="AH396" s="196"/>
      <c r="AI396" s="199"/>
      <c r="AJ396" s="199"/>
      <c r="AK396" s="241"/>
      <c r="AL396" s="241"/>
      <c r="AM396" s="241"/>
      <c r="AN396" s="199"/>
      <c r="AO396" s="199"/>
      <c r="AP396" s="241"/>
      <c r="AQ396" s="199"/>
      <c r="AR396" s="199"/>
      <c r="AS396" s="199"/>
      <c r="AT396" s="199"/>
      <c r="AU396" s="199"/>
      <c r="AV396" s="199"/>
      <c r="AW396" s="199"/>
      <c r="AX396" s="200"/>
      <c r="AY396" s="199"/>
      <c r="AZ396" s="199"/>
    </row>
    <row r="397" spans="1:52" ht="9.75" customHeight="1">
      <c r="A397" s="199"/>
      <c r="B397" s="199"/>
      <c r="C397" s="199"/>
      <c r="D397" s="199"/>
      <c r="E397" s="199"/>
      <c r="F397" s="239"/>
      <c r="G397" s="199"/>
      <c r="H397" s="199"/>
      <c r="I397" s="240"/>
      <c r="J397" s="240"/>
      <c r="K397" s="240"/>
      <c r="L397" s="240"/>
      <c r="M397" s="240"/>
      <c r="N397" s="240"/>
      <c r="O397" s="240"/>
      <c r="P397" s="240"/>
      <c r="Q397" s="240"/>
      <c r="R397" s="240"/>
      <c r="S397" s="240"/>
      <c r="T397" s="240"/>
      <c r="U397" s="240"/>
      <c r="V397" s="240"/>
      <c r="W397" s="240"/>
      <c r="X397" s="240"/>
      <c r="Y397" s="240"/>
      <c r="Z397" s="240"/>
      <c r="AA397" s="240"/>
      <c r="AB397" s="240"/>
      <c r="AC397" s="240"/>
      <c r="AD397" s="240"/>
      <c r="AE397" s="240"/>
      <c r="AF397" s="199"/>
      <c r="AG397" s="240"/>
      <c r="AH397" s="196"/>
      <c r="AI397" s="199"/>
      <c r="AJ397" s="199"/>
      <c r="AK397" s="241"/>
      <c r="AL397" s="241"/>
      <c r="AM397" s="241"/>
      <c r="AN397" s="199"/>
      <c r="AO397" s="199"/>
      <c r="AP397" s="241"/>
      <c r="AQ397" s="199"/>
      <c r="AR397" s="199"/>
      <c r="AS397" s="199"/>
      <c r="AT397" s="199"/>
      <c r="AU397" s="199"/>
      <c r="AV397" s="199"/>
      <c r="AW397" s="199"/>
      <c r="AX397" s="200"/>
      <c r="AY397" s="199"/>
      <c r="AZ397" s="199"/>
    </row>
    <row r="398" spans="1:52" ht="9.75" customHeight="1">
      <c r="A398" s="199"/>
      <c r="B398" s="199"/>
      <c r="C398" s="199"/>
      <c r="D398" s="199"/>
      <c r="E398" s="199"/>
      <c r="F398" s="239"/>
      <c r="G398" s="199"/>
      <c r="H398" s="199"/>
      <c r="I398" s="240"/>
      <c r="J398" s="240"/>
      <c r="K398" s="240"/>
      <c r="L398" s="240"/>
      <c r="M398" s="240"/>
      <c r="N398" s="240"/>
      <c r="O398" s="240"/>
      <c r="P398" s="240"/>
      <c r="Q398" s="240"/>
      <c r="R398" s="240"/>
      <c r="S398" s="240"/>
      <c r="T398" s="240"/>
      <c r="U398" s="240"/>
      <c r="V398" s="240"/>
      <c r="W398" s="240"/>
      <c r="X398" s="240"/>
      <c r="Y398" s="240"/>
      <c r="Z398" s="240"/>
      <c r="AA398" s="240"/>
      <c r="AB398" s="240"/>
      <c r="AC398" s="240"/>
      <c r="AD398" s="240"/>
      <c r="AE398" s="240"/>
      <c r="AF398" s="199"/>
      <c r="AG398" s="240"/>
      <c r="AH398" s="196"/>
      <c r="AI398" s="199"/>
      <c r="AJ398" s="199"/>
      <c r="AK398" s="241"/>
      <c r="AL398" s="241"/>
      <c r="AM398" s="241"/>
      <c r="AN398" s="199"/>
      <c r="AO398" s="199"/>
      <c r="AP398" s="241"/>
      <c r="AQ398" s="199"/>
      <c r="AR398" s="199"/>
      <c r="AS398" s="199"/>
      <c r="AT398" s="199"/>
      <c r="AU398" s="199"/>
      <c r="AV398" s="199"/>
      <c r="AW398" s="199"/>
      <c r="AX398" s="200"/>
      <c r="AY398" s="199"/>
      <c r="AZ398" s="199"/>
    </row>
    <row r="399" spans="1:52" ht="9.75" customHeight="1">
      <c r="A399" s="199"/>
      <c r="B399" s="199"/>
      <c r="C399" s="199"/>
      <c r="D399" s="199"/>
      <c r="E399" s="199"/>
      <c r="F399" s="239"/>
      <c r="G399" s="199"/>
      <c r="H399" s="199"/>
      <c r="I399" s="240"/>
      <c r="J399" s="240"/>
      <c r="K399" s="240"/>
      <c r="L399" s="240"/>
      <c r="M399" s="240"/>
      <c r="N399" s="240"/>
      <c r="O399" s="240"/>
      <c r="P399" s="240"/>
      <c r="Q399" s="240"/>
      <c r="R399" s="240"/>
      <c r="S399" s="240"/>
      <c r="T399" s="240"/>
      <c r="U399" s="240"/>
      <c r="V399" s="240"/>
      <c r="W399" s="240"/>
      <c r="X399" s="240"/>
      <c r="Y399" s="240"/>
      <c r="Z399" s="240"/>
      <c r="AA399" s="240"/>
      <c r="AB399" s="240"/>
      <c r="AC399" s="240"/>
      <c r="AD399" s="240"/>
      <c r="AE399" s="240"/>
      <c r="AF399" s="199"/>
      <c r="AG399" s="240"/>
      <c r="AH399" s="196"/>
      <c r="AI399" s="199"/>
      <c r="AJ399" s="199"/>
      <c r="AK399" s="241"/>
      <c r="AL399" s="241"/>
      <c r="AM399" s="241"/>
      <c r="AN399" s="199"/>
      <c r="AO399" s="199"/>
      <c r="AP399" s="241"/>
      <c r="AQ399" s="199"/>
      <c r="AR399" s="199"/>
      <c r="AS399" s="199"/>
      <c r="AT399" s="199"/>
      <c r="AU399" s="199"/>
      <c r="AV399" s="199"/>
      <c r="AW399" s="199"/>
      <c r="AX399" s="200"/>
      <c r="AY399" s="199"/>
      <c r="AZ399" s="199"/>
    </row>
    <row r="400" spans="1:52" ht="9.75" customHeight="1">
      <c r="A400" s="199"/>
      <c r="B400" s="199"/>
      <c r="C400" s="199"/>
      <c r="D400" s="199"/>
      <c r="E400" s="199"/>
      <c r="F400" s="239"/>
      <c r="G400" s="199"/>
      <c r="H400" s="199"/>
      <c r="I400" s="240"/>
      <c r="J400" s="240"/>
      <c r="K400" s="240"/>
      <c r="L400" s="240"/>
      <c r="M400" s="240"/>
      <c r="N400" s="240"/>
      <c r="O400" s="240"/>
      <c r="P400" s="240"/>
      <c r="Q400" s="240"/>
      <c r="R400" s="240"/>
      <c r="S400" s="240"/>
      <c r="T400" s="240"/>
      <c r="U400" s="240"/>
      <c r="V400" s="240"/>
      <c r="W400" s="240"/>
      <c r="X400" s="240"/>
      <c r="Y400" s="240"/>
      <c r="Z400" s="240"/>
      <c r="AA400" s="240"/>
      <c r="AB400" s="240"/>
      <c r="AC400" s="240"/>
      <c r="AD400" s="240"/>
      <c r="AE400" s="240"/>
      <c r="AF400" s="199"/>
      <c r="AG400" s="240"/>
      <c r="AH400" s="196"/>
      <c r="AI400" s="199"/>
      <c r="AJ400" s="199"/>
      <c r="AK400" s="241"/>
      <c r="AL400" s="241"/>
      <c r="AM400" s="241"/>
      <c r="AN400" s="199"/>
      <c r="AO400" s="199"/>
      <c r="AP400" s="241"/>
      <c r="AQ400" s="199"/>
      <c r="AR400" s="199"/>
      <c r="AS400" s="199"/>
      <c r="AT400" s="199"/>
      <c r="AU400" s="199"/>
      <c r="AV400" s="199"/>
      <c r="AW400" s="199"/>
      <c r="AX400" s="200"/>
      <c r="AY400" s="199"/>
      <c r="AZ400" s="199"/>
    </row>
    <row r="401" spans="1:52" ht="9.75" customHeight="1">
      <c r="A401" s="199"/>
      <c r="B401" s="199"/>
      <c r="C401" s="199"/>
      <c r="D401" s="199"/>
      <c r="E401" s="199"/>
      <c r="F401" s="239"/>
      <c r="G401" s="199"/>
      <c r="H401" s="199"/>
      <c r="I401" s="240"/>
      <c r="J401" s="240"/>
      <c r="K401" s="240"/>
      <c r="L401" s="240"/>
      <c r="M401" s="240"/>
      <c r="N401" s="240"/>
      <c r="O401" s="240"/>
      <c r="P401" s="240"/>
      <c r="Q401" s="240"/>
      <c r="R401" s="240"/>
      <c r="S401" s="240"/>
      <c r="T401" s="240"/>
      <c r="U401" s="240"/>
      <c r="V401" s="240"/>
      <c r="W401" s="240"/>
      <c r="X401" s="240"/>
      <c r="Y401" s="240"/>
      <c r="Z401" s="240"/>
      <c r="AA401" s="240"/>
      <c r="AB401" s="240"/>
      <c r="AC401" s="240"/>
      <c r="AD401" s="240"/>
      <c r="AE401" s="240"/>
      <c r="AF401" s="199"/>
      <c r="AG401" s="240"/>
      <c r="AH401" s="196"/>
      <c r="AI401" s="199"/>
      <c r="AJ401" s="199"/>
      <c r="AK401" s="241"/>
      <c r="AL401" s="241"/>
      <c r="AM401" s="241"/>
      <c r="AN401" s="199"/>
      <c r="AO401" s="199"/>
      <c r="AP401" s="241"/>
      <c r="AQ401" s="199"/>
      <c r="AR401" s="199"/>
      <c r="AS401" s="199"/>
      <c r="AT401" s="199"/>
      <c r="AU401" s="199"/>
      <c r="AV401" s="199"/>
      <c r="AW401" s="199"/>
      <c r="AX401" s="200"/>
      <c r="AY401" s="199"/>
      <c r="AZ401" s="199"/>
    </row>
    <row r="402" spans="1:52" ht="9.75" customHeight="1">
      <c r="A402" s="199"/>
      <c r="B402" s="199"/>
      <c r="C402" s="199"/>
      <c r="D402" s="199"/>
      <c r="E402" s="199"/>
      <c r="F402" s="239"/>
      <c r="G402" s="199"/>
      <c r="H402" s="199"/>
      <c r="I402" s="240"/>
      <c r="J402" s="240"/>
      <c r="K402" s="240"/>
      <c r="L402" s="240"/>
      <c r="M402" s="240"/>
      <c r="N402" s="240"/>
      <c r="O402" s="240"/>
      <c r="P402" s="240"/>
      <c r="Q402" s="240"/>
      <c r="R402" s="240"/>
      <c r="S402" s="240"/>
      <c r="T402" s="240"/>
      <c r="U402" s="240"/>
      <c r="V402" s="240"/>
      <c r="W402" s="240"/>
      <c r="X402" s="240"/>
      <c r="Y402" s="240"/>
      <c r="Z402" s="240"/>
      <c r="AA402" s="240"/>
      <c r="AB402" s="240"/>
      <c r="AC402" s="240"/>
      <c r="AD402" s="240"/>
      <c r="AE402" s="240"/>
      <c r="AF402" s="199"/>
      <c r="AG402" s="240"/>
      <c r="AH402" s="196"/>
      <c r="AI402" s="199"/>
      <c r="AJ402" s="199"/>
      <c r="AK402" s="241"/>
      <c r="AL402" s="241"/>
      <c r="AM402" s="241"/>
      <c r="AN402" s="199"/>
      <c r="AO402" s="199"/>
      <c r="AP402" s="241"/>
      <c r="AQ402" s="199"/>
      <c r="AR402" s="199"/>
      <c r="AS402" s="199"/>
      <c r="AT402" s="199"/>
      <c r="AU402" s="199"/>
      <c r="AV402" s="199"/>
      <c r="AW402" s="199"/>
      <c r="AX402" s="200"/>
      <c r="AY402" s="199"/>
      <c r="AZ402" s="199"/>
    </row>
    <row r="403" spans="1:52" ht="9.75" customHeight="1">
      <c r="A403" s="199"/>
      <c r="B403" s="199"/>
      <c r="C403" s="199"/>
      <c r="D403" s="199"/>
      <c r="E403" s="199"/>
      <c r="F403" s="239"/>
      <c r="G403" s="199"/>
      <c r="H403" s="199"/>
      <c r="I403" s="240"/>
      <c r="J403" s="240"/>
      <c r="K403" s="240"/>
      <c r="L403" s="240"/>
      <c r="M403" s="240"/>
      <c r="N403" s="240"/>
      <c r="O403" s="240"/>
      <c r="P403" s="240"/>
      <c r="Q403" s="240"/>
      <c r="R403" s="240"/>
      <c r="S403" s="240"/>
      <c r="T403" s="240"/>
      <c r="U403" s="240"/>
      <c r="V403" s="240"/>
      <c r="W403" s="240"/>
      <c r="X403" s="240"/>
      <c r="Y403" s="240"/>
      <c r="Z403" s="240"/>
      <c r="AA403" s="240"/>
      <c r="AB403" s="240"/>
      <c r="AC403" s="240"/>
      <c r="AD403" s="240"/>
      <c r="AE403" s="240"/>
      <c r="AF403" s="199"/>
      <c r="AG403" s="240"/>
      <c r="AH403" s="196"/>
      <c r="AI403" s="199"/>
      <c r="AJ403" s="199"/>
      <c r="AK403" s="241"/>
      <c r="AL403" s="241"/>
      <c r="AM403" s="241"/>
      <c r="AN403" s="199"/>
      <c r="AO403" s="199"/>
      <c r="AP403" s="241"/>
      <c r="AQ403" s="199"/>
      <c r="AR403" s="199"/>
      <c r="AS403" s="199"/>
      <c r="AT403" s="199"/>
      <c r="AU403" s="199"/>
      <c r="AV403" s="199"/>
      <c r="AW403" s="199"/>
      <c r="AX403" s="200"/>
      <c r="AY403" s="199"/>
      <c r="AZ403" s="199"/>
    </row>
    <row r="404" spans="1:52" ht="9.75" customHeight="1">
      <c r="A404" s="199"/>
      <c r="B404" s="199"/>
      <c r="C404" s="199"/>
      <c r="D404" s="199"/>
      <c r="E404" s="199"/>
      <c r="F404" s="239"/>
      <c r="G404" s="199"/>
      <c r="H404" s="199"/>
      <c r="I404" s="240"/>
      <c r="J404" s="240"/>
      <c r="K404" s="240"/>
      <c r="L404" s="240"/>
      <c r="M404" s="240"/>
      <c r="N404" s="240"/>
      <c r="O404" s="240"/>
      <c r="P404" s="240"/>
      <c r="Q404" s="240"/>
      <c r="R404" s="240"/>
      <c r="S404" s="240"/>
      <c r="T404" s="240"/>
      <c r="U404" s="240"/>
      <c r="V404" s="240"/>
      <c r="W404" s="240"/>
      <c r="X404" s="240"/>
      <c r="Y404" s="240"/>
      <c r="Z404" s="240"/>
      <c r="AA404" s="240"/>
      <c r="AB404" s="240"/>
      <c r="AC404" s="240"/>
      <c r="AD404" s="240"/>
      <c r="AE404" s="240"/>
      <c r="AF404" s="199"/>
      <c r="AG404" s="240"/>
      <c r="AH404" s="196"/>
      <c r="AI404" s="199"/>
      <c r="AJ404" s="199"/>
      <c r="AK404" s="241"/>
      <c r="AL404" s="241"/>
      <c r="AM404" s="241"/>
      <c r="AN404" s="199"/>
      <c r="AO404" s="199"/>
      <c r="AP404" s="241"/>
      <c r="AQ404" s="199"/>
      <c r="AR404" s="199"/>
      <c r="AS404" s="199"/>
      <c r="AT404" s="199"/>
      <c r="AU404" s="199"/>
      <c r="AV404" s="199"/>
      <c r="AW404" s="199"/>
      <c r="AX404" s="200"/>
      <c r="AY404" s="199"/>
      <c r="AZ404" s="199"/>
    </row>
    <row r="405" spans="1:52" ht="9.75" customHeight="1">
      <c r="A405" s="199"/>
      <c r="B405" s="199"/>
      <c r="C405" s="199"/>
      <c r="D405" s="199"/>
      <c r="E405" s="199"/>
      <c r="F405" s="239"/>
      <c r="G405" s="199"/>
      <c r="H405" s="199"/>
      <c r="I405" s="240"/>
      <c r="J405" s="240"/>
      <c r="K405" s="240"/>
      <c r="L405" s="240"/>
      <c r="M405" s="240"/>
      <c r="N405" s="240"/>
      <c r="O405" s="240"/>
      <c r="P405" s="240"/>
      <c r="Q405" s="240"/>
      <c r="R405" s="240"/>
      <c r="S405" s="240"/>
      <c r="T405" s="240"/>
      <c r="U405" s="240"/>
      <c r="V405" s="240"/>
      <c r="W405" s="240"/>
      <c r="X405" s="240"/>
      <c r="Y405" s="240"/>
      <c r="Z405" s="240"/>
      <c r="AA405" s="240"/>
      <c r="AB405" s="240"/>
      <c r="AC405" s="240"/>
      <c r="AD405" s="240"/>
      <c r="AE405" s="240"/>
      <c r="AF405" s="199"/>
      <c r="AG405" s="240"/>
      <c r="AH405" s="196"/>
      <c r="AI405" s="199"/>
      <c r="AJ405" s="199"/>
      <c r="AK405" s="241"/>
      <c r="AL405" s="241"/>
      <c r="AM405" s="241"/>
      <c r="AN405" s="199"/>
      <c r="AO405" s="199"/>
      <c r="AP405" s="241"/>
      <c r="AQ405" s="199"/>
      <c r="AR405" s="199"/>
      <c r="AS405" s="199"/>
      <c r="AT405" s="199"/>
      <c r="AU405" s="199"/>
      <c r="AV405" s="199"/>
      <c r="AW405" s="199"/>
      <c r="AX405" s="200"/>
      <c r="AY405" s="199"/>
      <c r="AZ405" s="199"/>
    </row>
    <row r="406" spans="1:52" ht="9.75" customHeight="1">
      <c r="A406" s="199"/>
      <c r="B406" s="199"/>
      <c r="C406" s="199"/>
      <c r="D406" s="199"/>
      <c r="E406" s="199"/>
      <c r="F406" s="239"/>
      <c r="G406" s="199"/>
      <c r="H406" s="199"/>
      <c r="I406" s="240"/>
      <c r="J406" s="240"/>
      <c r="K406" s="240"/>
      <c r="L406" s="240"/>
      <c r="M406" s="240"/>
      <c r="N406" s="240"/>
      <c r="O406" s="240"/>
      <c r="P406" s="240"/>
      <c r="Q406" s="240"/>
      <c r="R406" s="240"/>
      <c r="S406" s="240"/>
      <c r="T406" s="240"/>
      <c r="U406" s="240"/>
      <c r="V406" s="240"/>
      <c r="W406" s="240"/>
      <c r="X406" s="240"/>
      <c r="Y406" s="240"/>
      <c r="Z406" s="240"/>
      <c r="AA406" s="240"/>
      <c r="AB406" s="240"/>
      <c r="AC406" s="240"/>
      <c r="AD406" s="240"/>
      <c r="AE406" s="240"/>
      <c r="AF406" s="199"/>
      <c r="AG406" s="240"/>
      <c r="AH406" s="196"/>
      <c r="AI406" s="199"/>
      <c r="AJ406" s="199"/>
      <c r="AK406" s="241"/>
      <c r="AL406" s="241"/>
      <c r="AM406" s="241"/>
      <c r="AN406" s="199"/>
      <c r="AO406" s="199"/>
      <c r="AP406" s="241"/>
      <c r="AQ406" s="199"/>
      <c r="AR406" s="199"/>
      <c r="AS406" s="199"/>
      <c r="AT406" s="199"/>
      <c r="AU406" s="199"/>
      <c r="AV406" s="199"/>
      <c r="AW406" s="199"/>
      <c r="AX406" s="200"/>
      <c r="AY406" s="199"/>
      <c r="AZ406" s="199"/>
    </row>
    <row r="407" spans="1:52" ht="9.75" customHeight="1">
      <c r="A407" s="199"/>
      <c r="B407" s="199"/>
      <c r="C407" s="199"/>
      <c r="D407" s="199"/>
      <c r="E407" s="199"/>
      <c r="F407" s="239"/>
      <c r="G407" s="199"/>
      <c r="H407" s="199"/>
      <c r="I407" s="240"/>
      <c r="J407" s="240"/>
      <c r="K407" s="240"/>
      <c r="L407" s="240"/>
      <c r="M407" s="240"/>
      <c r="N407" s="240"/>
      <c r="O407" s="240"/>
      <c r="P407" s="240"/>
      <c r="Q407" s="240"/>
      <c r="R407" s="240"/>
      <c r="S407" s="240"/>
      <c r="T407" s="240"/>
      <c r="U407" s="240"/>
      <c r="V407" s="240"/>
      <c r="W407" s="240"/>
      <c r="X407" s="240"/>
      <c r="Y407" s="240"/>
      <c r="Z407" s="240"/>
      <c r="AA407" s="240"/>
      <c r="AB407" s="240"/>
      <c r="AC407" s="240"/>
      <c r="AD407" s="240"/>
      <c r="AE407" s="240"/>
      <c r="AF407" s="199"/>
      <c r="AG407" s="240"/>
      <c r="AH407" s="196"/>
      <c r="AI407" s="199"/>
      <c r="AJ407" s="199"/>
      <c r="AK407" s="241"/>
      <c r="AL407" s="241"/>
      <c r="AM407" s="241"/>
      <c r="AN407" s="199"/>
      <c r="AO407" s="199"/>
      <c r="AP407" s="241"/>
      <c r="AQ407" s="199"/>
      <c r="AR407" s="199"/>
      <c r="AS407" s="199"/>
      <c r="AT407" s="199"/>
      <c r="AU407" s="199"/>
      <c r="AV407" s="199"/>
      <c r="AW407" s="199"/>
      <c r="AX407" s="200"/>
      <c r="AY407" s="199"/>
      <c r="AZ407" s="199"/>
    </row>
    <row r="408" spans="1:52" ht="9.75" customHeight="1">
      <c r="A408" s="199"/>
      <c r="B408" s="199"/>
      <c r="C408" s="199"/>
      <c r="D408" s="199"/>
      <c r="E408" s="199"/>
      <c r="F408" s="239"/>
      <c r="G408" s="199"/>
      <c r="H408" s="199"/>
      <c r="I408" s="240"/>
      <c r="J408" s="240"/>
      <c r="K408" s="240"/>
      <c r="L408" s="240"/>
      <c r="M408" s="240"/>
      <c r="N408" s="240"/>
      <c r="O408" s="240"/>
      <c r="P408" s="240"/>
      <c r="Q408" s="240"/>
      <c r="R408" s="240"/>
      <c r="S408" s="240"/>
      <c r="T408" s="240"/>
      <c r="U408" s="240"/>
      <c r="V408" s="240"/>
      <c r="W408" s="240"/>
      <c r="X408" s="240"/>
      <c r="Y408" s="240"/>
      <c r="Z408" s="240"/>
      <c r="AA408" s="240"/>
      <c r="AB408" s="240"/>
      <c r="AC408" s="240"/>
      <c r="AD408" s="240"/>
      <c r="AE408" s="240"/>
      <c r="AF408" s="199"/>
      <c r="AG408" s="240"/>
      <c r="AH408" s="196"/>
      <c r="AI408" s="199"/>
      <c r="AJ408" s="199"/>
      <c r="AK408" s="241"/>
      <c r="AL408" s="241"/>
      <c r="AM408" s="241"/>
      <c r="AN408" s="199"/>
      <c r="AO408" s="199"/>
      <c r="AP408" s="241"/>
      <c r="AQ408" s="199"/>
      <c r="AR408" s="199"/>
      <c r="AS408" s="199"/>
      <c r="AT408" s="199"/>
      <c r="AU408" s="199"/>
      <c r="AV408" s="199"/>
      <c r="AW408" s="199"/>
      <c r="AX408" s="200"/>
      <c r="AY408" s="199"/>
      <c r="AZ408" s="199"/>
    </row>
    <row r="409" spans="1:52" ht="9.75" customHeight="1">
      <c r="A409" s="199"/>
      <c r="B409" s="199"/>
      <c r="C409" s="199"/>
      <c r="D409" s="199"/>
      <c r="E409" s="199"/>
      <c r="F409" s="239"/>
      <c r="G409" s="199"/>
      <c r="H409" s="199"/>
      <c r="I409" s="240"/>
      <c r="J409" s="240"/>
      <c r="K409" s="240"/>
      <c r="L409" s="240"/>
      <c r="M409" s="240"/>
      <c r="N409" s="240"/>
      <c r="O409" s="240"/>
      <c r="P409" s="240"/>
      <c r="Q409" s="240"/>
      <c r="R409" s="240"/>
      <c r="S409" s="240"/>
      <c r="T409" s="240"/>
      <c r="U409" s="240"/>
      <c r="V409" s="240"/>
      <c r="W409" s="240"/>
      <c r="X409" s="240"/>
      <c r="Y409" s="240"/>
      <c r="Z409" s="240"/>
      <c r="AA409" s="240"/>
      <c r="AB409" s="240"/>
      <c r="AC409" s="240"/>
      <c r="AD409" s="240"/>
      <c r="AE409" s="240"/>
      <c r="AF409" s="199"/>
      <c r="AG409" s="240"/>
      <c r="AH409" s="196"/>
      <c r="AI409" s="199"/>
      <c r="AJ409" s="199"/>
      <c r="AK409" s="241"/>
      <c r="AL409" s="241"/>
      <c r="AM409" s="241"/>
      <c r="AN409" s="199"/>
      <c r="AO409" s="199"/>
      <c r="AP409" s="241"/>
      <c r="AQ409" s="199"/>
      <c r="AR409" s="199"/>
      <c r="AS409" s="199"/>
      <c r="AT409" s="199"/>
      <c r="AU409" s="199"/>
      <c r="AV409" s="199"/>
      <c r="AW409" s="199"/>
      <c r="AX409" s="200"/>
      <c r="AY409" s="199"/>
      <c r="AZ409" s="199"/>
    </row>
    <row r="410" spans="1:52" ht="9.75" customHeight="1">
      <c r="A410" s="199"/>
      <c r="B410" s="199"/>
      <c r="C410" s="199"/>
      <c r="D410" s="199"/>
      <c r="E410" s="199"/>
      <c r="F410" s="239"/>
      <c r="G410" s="199"/>
      <c r="H410" s="199"/>
      <c r="I410" s="240"/>
      <c r="J410" s="240"/>
      <c r="K410" s="240"/>
      <c r="L410" s="240"/>
      <c r="M410" s="240"/>
      <c r="N410" s="240"/>
      <c r="O410" s="240"/>
      <c r="P410" s="240"/>
      <c r="Q410" s="240"/>
      <c r="R410" s="240"/>
      <c r="S410" s="240"/>
      <c r="T410" s="240"/>
      <c r="U410" s="240"/>
      <c r="V410" s="240"/>
      <c r="W410" s="240"/>
      <c r="X410" s="240"/>
      <c r="Y410" s="240"/>
      <c r="Z410" s="240"/>
      <c r="AA410" s="240"/>
      <c r="AB410" s="240"/>
      <c r="AC410" s="240"/>
      <c r="AD410" s="240"/>
      <c r="AE410" s="240"/>
      <c r="AF410" s="199"/>
      <c r="AG410" s="240"/>
      <c r="AH410" s="196"/>
      <c r="AI410" s="199"/>
      <c r="AJ410" s="199"/>
      <c r="AK410" s="241"/>
      <c r="AL410" s="241"/>
      <c r="AM410" s="241"/>
      <c r="AN410" s="199"/>
      <c r="AO410" s="199"/>
      <c r="AP410" s="241"/>
      <c r="AQ410" s="199"/>
      <c r="AR410" s="199"/>
      <c r="AS410" s="199"/>
      <c r="AT410" s="199"/>
      <c r="AU410" s="199"/>
      <c r="AV410" s="199"/>
      <c r="AW410" s="199"/>
      <c r="AX410" s="200"/>
      <c r="AY410" s="199"/>
      <c r="AZ410" s="199"/>
    </row>
    <row r="411" spans="1:52" ht="9.75" customHeight="1">
      <c r="A411" s="199"/>
      <c r="B411" s="199"/>
      <c r="C411" s="199"/>
      <c r="D411" s="199"/>
      <c r="E411" s="199"/>
      <c r="F411" s="239"/>
      <c r="G411" s="199"/>
      <c r="H411" s="199"/>
      <c r="I411" s="240"/>
      <c r="J411" s="240"/>
      <c r="K411" s="240"/>
      <c r="L411" s="240"/>
      <c r="M411" s="240"/>
      <c r="N411" s="240"/>
      <c r="O411" s="240"/>
      <c r="P411" s="240"/>
      <c r="Q411" s="240"/>
      <c r="R411" s="240"/>
      <c r="S411" s="240"/>
      <c r="T411" s="240"/>
      <c r="U411" s="240"/>
      <c r="V411" s="240"/>
      <c r="W411" s="240"/>
      <c r="X411" s="240"/>
      <c r="Y411" s="240"/>
      <c r="Z411" s="240"/>
      <c r="AA411" s="240"/>
      <c r="AB411" s="240"/>
      <c r="AC411" s="240"/>
      <c r="AD411" s="240"/>
      <c r="AE411" s="240"/>
      <c r="AF411" s="199"/>
      <c r="AG411" s="240"/>
      <c r="AH411" s="196"/>
      <c r="AI411" s="199"/>
      <c r="AJ411" s="199"/>
      <c r="AK411" s="241"/>
      <c r="AL411" s="241"/>
      <c r="AM411" s="241"/>
      <c r="AN411" s="199"/>
      <c r="AO411" s="199"/>
      <c r="AP411" s="241"/>
      <c r="AQ411" s="199"/>
      <c r="AR411" s="199"/>
      <c r="AS411" s="199"/>
      <c r="AT411" s="199"/>
      <c r="AU411" s="199"/>
      <c r="AV411" s="199"/>
      <c r="AW411" s="199"/>
      <c r="AX411" s="200"/>
      <c r="AY411" s="199"/>
      <c r="AZ411" s="199"/>
    </row>
    <row r="412" spans="1:52" ht="9.75" customHeight="1">
      <c r="A412" s="199"/>
      <c r="B412" s="199"/>
      <c r="C412" s="199"/>
      <c r="D412" s="199"/>
      <c r="E412" s="199"/>
      <c r="F412" s="239"/>
      <c r="G412" s="199"/>
      <c r="H412" s="199"/>
      <c r="I412" s="240"/>
      <c r="J412" s="240"/>
      <c r="K412" s="240"/>
      <c r="L412" s="240"/>
      <c r="M412" s="240"/>
      <c r="N412" s="240"/>
      <c r="O412" s="240"/>
      <c r="P412" s="240"/>
      <c r="Q412" s="240"/>
      <c r="R412" s="240"/>
      <c r="S412" s="240"/>
      <c r="T412" s="240"/>
      <c r="U412" s="240"/>
      <c r="V412" s="240"/>
      <c r="W412" s="240"/>
      <c r="X412" s="240"/>
      <c r="Y412" s="240"/>
      <c r="Z412" s="240"/>
      <c r="AA412" s="240"/>
      <c r="AB412" s="240"/>
      <c r="AC412" s="240"/>
      <c r="AD412" s="240"/>
      <c r="AE412" s="240"/>
      <c r="AF412" s="199"/>
      <c r="AG412" s="240"/>
      <c r="AH412" s="196"/>
      <c r="AI412" s="199"/>
      <c r="AJ412" s="199"/>
      <c r="AK412" s="241"/>
      <c r="AL412" s="241"/>
      <c r="AM412" s="241"/>
      <c r="AN412" s="199"/>
      <c r="AO412" s="199"/>
      <c r="AP412" s="241"/>
      <c r="AQ412" s="199"/>
      <c r="AR412" s="199"/>
      <c r="AS412" s="199"/>
      <c r="AT412" s="199"/>
      <c r="AU412" s="199"/>
      <c r="AV412" s="199"/>
      <c r="AW412" s="199"/>
      <c r="AX412" s="200"/>
      <c r="AY412" s="199"/>
      <c r="AZ412" s="199"/>
    </row>
    <row r="413" spans="1:52" ht="9.75" customHeight="1">
      <c r="A413" s="199"/>
      <c r="B413" s="199"/>
      <c r="C413" s="199"/>
      <c r="D413" s="199"/>
      <c r="E413" s="199"/>
      <c r="F413" s="239"/>
      <c r="G413" s="199"/>
      <c r="H413" s="199"/>
      <c r="I413" s="240"/>
      <c r="J413" s="240"/>
      <c r="K413" s="240"/>
      <c r="L413" s="240"/>
      <c r="M413" s="240"/>
      <c r="N413" s="240"/>
      <c r="O413" s="240"/>
      <c r="P413" s="240"/>
      <c r="Q413" s="240"/>
      <c r="R413" s="240"/>
      <c r="S413" s="240"/>
      <c r="T413" s="240"/>
      <c r="U413" s="240"/>
      <c r="V413" s="240"/>
      <c r="W413" s="240"/>
      <c r="X413" s="240"/>
      <c r="Y413" s="240"/>
      <c r="Z413" s="240"/>
      <c r="AA413" s="240"/>
      <c r="AB413" s="240"/>
      <c r="AC413" s="240"/>
      <c r="AD413" s="240"/>
      <c r="AE413" s="240"/>
      <c r="AF413" s="199"/>
      <c r="AG413" s="240"/>
      <c r="AH413" s="196"/>
      <c r="AI413" s="199"/>
      <c r="AJ413" s="199"/>
      <c r="AK413" s="241"/>
      <c r="AL413" s="241"/>
      <c r="AM413" s="241"/>
      <c r="AN413" s="199"/>
      <c r="AO413" s="199"/>
      <c r="AP413" s="241"/>
      <c r="AQ413" s="199"/>
      <c r="AR413" s="199"/>
      <c r="AS413" s="199"/>
      <c r="AT413" s="199"/>
      <c r="AU413" s="199"/>
      <c r="AV413" s="199"/>
      <c r="AW413" s="199"/>
      <c r="AX413" s="200"/>
      <c r="AY413" s="199"/>
      <c r="AZ413" s="199"/>
    </row>
    <row r="414" spans="1:52" ht="9.75" customHeight="1">
      <c r="A414" s="199"/>
      <c r="B414" s="199"/>
      <c r="C414" s="199"/>
      <c r="D414" s="199"/>
      <c r="E414" s="199"/>
      <c r="F414" s="239"/>
      <c r="G414" s="199"/>
      <c r="H414" s="199"/>
      <c r="I414" s="240"/>
      <c r="J414" s="240"/>
      <c r="K414" s="240"/>
      <c r="L414" s="240"/>
      <c r="M414" s="240"/>
      <c r="N414" s="240"/>
      <c r="O414" s="240"/>
      <c r="P414" s="240"/>
      <c r="Q414" s="240"/>
      <c r="R414" s="240"/>
      <c r="S414" s="240"/>
      <c r="T414" s="240"/>
      <c r="U414" s="240"/>
      <c r="V414" s="240"/>
      <c r="W414" s="240"/>
      <c r="X414" s="240"/>
      <c r="Y414" s="240"/>
      <c r="Z414" s="240"/>
      <c r="AA414" s="240"/>
      <c r="AB414" s="240"/>
      <c r="AC414" s="240"/>
      <c r="AD414" s="240"/>
      <c r="AE414" s="240"/>
      <c r="AF414" s="199"/>
      <c r="AG414" s="240"/>
      <c r="AH414" s="196"/>
      <c r="AI414" s="199"/>
      <c r="AJ414" s="199"/>
      <c r="AK414" s="241"/>
      <c r="AL414" s="241"/>
      <c r="AM414" s="241"/>
      <c r="AN414" s="199"/>
      <c r="AO414" s="199"/>
      <c r="AP414" s="241"/>
      <c r="AQ414" s="199"/>
      <c r="AR414" s="199"/>
      <c r="AS414" s="199"/>
      <c r="AT414" s="199"/>
      <c r="AU414" s="199"/>
      <c r="AV414" s="199"/>
      <c r="AW414" s="199"/>
      <c r="AX414" s="200"/>
      <c r="AY414" s="199"/>
      <c r="AZ414" s="199"/>
    </row>
    <row r="415" spans="1:52" ht="9.75" customHeight="1">
      <c r="A415" s="199"/>
      <c r="B415" s="199"/>
      <c r="C415" s="199"/>
      <c r="D415" s="199"/>
      <c r="E415" s="199"/>
      <c r="F415" s="239"/>
      <c r="G415" s="199"/>
      <c r="H415" s="199"/>
      <c r="I415" s="240"/>
      <c r="J415" s="240"/>
      <c r="K415" s="240"/>
      <c r="L415" s="240"/>
      <c r="M415" s="240"/>
      <c r="N415" s="240"/>
      <c r="O415" s="240"/>
      <c r="P415" s="240"/>
      <c r="Q415" s="240"/>
      <c r="R415" s="240"/>
      <c r="S415" s="240"/>
      <c r="T415" s="240"/>
      <c r="U415" s="240"/>
      <c r="V415" s="240"/>
      <c r="W415" s="240"/>
      <c r="X415" s="240"/>
      <c r="Y415" s="240"/>
      <c r="Z415" s="240"/>
      <c r="AA415" s="240"/>
      <c r="AB415" s="240"/>
      <c r="AC415" s="240"/>
      <c r="AD415" s="240"/>
      <c r="AE415" s="240"/>
      <c r="AF415" s="199"/>
      <c r="AG415" s="240"/>
      <c r="AH415" s="196"/>
      <c r="AI415" s="199"/>
      <c r="AJ415" s="199"/>
      <c r="AK415" s="241"/>
      <c r="AL415" s="241"/>
      <c r="AM415" s="241"/>
      <c r="AN415" s="199"/>
      <c r="AO415" s="199"/>
      <c r="AP415" s="241"/>
      <c r="AQ415" s="199"/>
      <c r="AR415" s="199"/>
      <c r="AS415" s="199"/>
      <c r="AT415" s="199"/>
      <c r="AU415" s="199"/>
      <c r="AV415" s="199"/>
      <c r="AW415" s="199"/>
      <c r="AX415" s="200"/>
      <c r="AY415" s="199"/>
      <c r="AZ415" s="199"/>
    </row>
    <row r="416" spans="1:52" ht="9.75" customHeight="1">
      <c r="A416" s="199"/>
      <c r="B416" s="199"/>
      <c r="C416" s="199"/>
      <c r="D416" s="199"/>
      <c r="E416" s="199"/>
      <c r="F416" s="239"/>
      <c r="G416" s="199"/>
      <c r="H416" s="199"/>
      <c r="I416" s="240"/>
      <c r="J416" s="240"/>
      <c r="K416" s="240"/>
      <c r="L416" s="240"/>
      <c r="M416" s="240"/>
      <c r="N416" s="240"/>
      <c r="O416" s="240"/>
      <c r="P416" s="240"/>
      <c r="Q416" s="240"/>
      <c r="R416" s="240"/>
      <c r="S416" s="240"/>
      <c r="T416" s="240"/>
      <c r="U416" s="240"/>
      <c r="V416" s="240"/>
      <c r="W416" s="240"/>
      <c r="X416" s="240"/>
      <c r="Y416" s="240"/>
      <c r="Z416" s="240"/>
      <c r="AA416" s="240"/>
      <c r="AB416" s="240"/>
      <c r="AC416" s="240"/>
      <c r="AD416" s="240"/>
      <c r="AE416" s="240"/>
      <c r="AF416" s="199"/>
      <c r="AG416" s="240"/>
      <c r="AH416" s="196"/>
      <c r="AI416" s="199"/>
      <c r="AJ416" s="199"/>
      <c r="AK416" s="241"/>
      <c r="AL416" s="241"/>
      <c r="AM416" s="241"/>
      <c r="AN416" s="199"/>
      <c r="AO416" s="199"/>
      <c r="AP416" s="241"/>
      <c r="AQ416" s="199"/>
      <c r="AR416" s="199"/>
      <c r="AS416" s="199"/>
      <c r="AT416" s="199"/>
      <c r="AU416" s="199"/>
      <c r="AV416" s="199"/>
      <c r="AW416" s="199"/>
      <c r="AX416" s="200"/>
      <c r="AY416" s="199"/>
      <c r="AZ416" s="199"/>
    </row>
    <row r="417" spans="1:52" ht="9.75" customHeight="1">
      <c r="A417" s="199"/>
      <c r="B417" s="199"/>
      <c r="C417" s="199"/>
      <c r="D417" s="199"/>
      <c r="E417" s="199"/>
      <c r="F417" s="239"/>
      <c r="G417" s="199"/>
      <c r="H417" s="199"/>
      <c r="I417" s="240"/>
      <c r="J417" s="240"/>
      <c r="K417" s="240"/>
      <c r="L417" s="240"/>
      <c r="M417" s="240"/>
      <c r="N417" s="240"/>
      <c r="O417" s="240"/>
      <c r="P417" s="240"/>
      <c r="Q417" s="240"/>
      <c r="R417" s="240"/>
      <c r="S417" s="240"/>
      <c r="T417" s="240"/>
      <c r="U417" s="240"/>
      <c r="V417" s="240"/>
      <c r="W417" s="240"/>
      <c r="X417" s="240"/>
      <c r="Y417" s="240"/>
      <c r="Z417" s="240"/>
      <c r="AA417" s="240"/>
      <c r="AB417" s="240"/>
      <c r="AC417" s="240"/>
      <c r="AD417" s="240"/>
      <c r="AE417" s="240"/>
      <c r="AF417" s="199"/>
      <c r="AG417" s="240"/>
      <c r="AH417" s="196"/>
      <c r="AI417" s="199"/>
      <c r="AJ417" s="199"/>
      <c r="AK417" s="241"/>
      <c r="AL417" s="241"/>
      <c r="AM417" s="241"/>
      <c r="AN417" s="199"/>
      <c r="AO417" s="199"/>
      <c r="AP417" s="241"/>
      <c r="AQ417" s="199"/>
      <c r="AR417" s="199"/>
      <c r="AS417" s="199"/>
      <c r="AT417" s="199"/>
      <c r="AU417" s="199"/>
      <c r="AV417" s="199"/>
      <c r="AW417" s="199"/>
      <c r="AX417" s="200"/>
      <c r="AY417" s="199"/>
      <c r="AZ417" s="199"/>
    </row>
    <row r="418" spans="1:52" ht="9.75" customHeight="1">
      <c r="A418" s="199"/>
      <c r="B418" s="199"/>
      <c r="C418" s="199"/>
      <c r="D418" s="199"/>
      <c r="E418" s="199"/>
      <c r="F418" s="239"/>
      <c r="G418" s="199"/>
      <c r="H418" s="199"/>
      <c r="I418" s="240"/>
      <c r="J418" s="240"/>
      <c r="K418" s="240"/>
      <c r="L418" s="240"/>
      <c r="M418" s="240"/>
      <c r="N418" s="240"/>
      <c r="O418" s="240"/>
      <c r="P418" s="240"/>
      <c r="Q418" s="240"/>
      <c r="R418" s="240"/>
      <c r="S418" s="240"/>
      <c r="T418" s="240"/>
      <c r="U418" s="240"/>
      <c r="V418" s="240"/>
      <c r="W418" s="240"/>
      <c r="X418" s="240"/>
      <c r="Y418" s="240"/>
      <c r="Z418" s="240"/>
      <c r="AA418" s="240"/>
      <c r="AB418" s="240"/>
      <c r="AC418" s="240"/>
      <c r="AD418" s="240"/>
      <c r="AE418" s="240"/>
      <c r="AF418" s="199"/>
      <c r="AG418" s="240"/>
      <c r="AH418" s="196"/>
      <c r="AI418" s="199"/>
      <c r="AJ418" s="199"/>
      <c r="AK418" s="241"/>
      <c r="AL418" s="241"/>
      <c r="AM418" s="241"/>
      <c r="AN418" s="199"/>
      <c r="AO418" s="199"/>
      <c r="AP418" s="241"/>
      <c r="AQ418" s="199"/>
      <c r="AR418" s="199"/>
      <c r="AS418" s="199"/>
      <c r="AT418" s="199"/>
      <c r="AU418" s="199"/>
      <c r="AV418" s="199"/>
      <c r="AW418" s="199"/>
      <c r="AX418" s="200"/>
      <c r="AY418" s="199"/>
      <c r="AZ418" s="199"/>
    </row>
    <row r="419" spans="1:52" ht="9.75" customHeight="1">
      <c r="A419" s="199"/>
      <c r="B419" s="199"/>
      <c r="C419" s="199"/>
      <c r="D419" s="199"/>
      <c r="E419" s="199"/>
      <c r="F419" s="239"/>
      <c r="G419" s="199"/>
      <c r="H419" s="199"/>
      <c r="I419" s="240"/>
      <c r="J419" s="240"/>
      <c r="K419" s="240"/>
      <c r="L419" s="240"/>
      <c r="M419" s="240"/>
      <c r="N419" s="240"/>
      <c r="O419" s="240"/>
      <c r="P419" s="240"/>
      <c r="Q419" s="240"/>
      <c r="R419" s="240"/>
      <c r="S419" s="240"/>
      <c r="T419" s="240"/>
      <c r="U419" s="240"/>
      <c r="V419" s="240"/>
      <c r="W419" s="240"/>
      <c r="X419" s="240"/>
      <c r="Y419" s="240"/>
      <c r="Z419" s="240"/>
      <c r="AA419" s="240"/>
      <c r="AB419" s="240"/>
      <c r="AC419" s="240"/>
      <c r="AD419" s="240"/>
      <c r="AE419" s="240"/>
      <c r="AF419" s="199"/>
      <c r="AG419" s="240"/>
      <c r="AH419" s="196"/>
      <c r="AI419" s="199"/>
      <c r="AJ419" s="199"/>
      <c r="AK419" s="241"/>
      <c r="AL419" s="241"/>
      <c r="AM419" s="241"/>
      <c r="AN419" s="199"/>
      <c r="AO419" s="199"/>
      <c r="AP419" s="241"/>
      <c r="AQ419" s="199"/>
      <c r="AR419" s="199"/>
      <c r="AS419" s="199"/>
      <c r="AT419" s="199"/>
      <c r="AU419" s="199"/>
      <c r="AV419" s="199"/>
      <c r="AW419" s="199"/>
      <c r="AX419" s="200"/>
      <c r="AY419" s="199"/>
      <c r="AZ419" s="199"/>
    </row>
    <row r="420" spans="1:52" ht="9.75" customHeight="1">
      <c r="A420" s="199"/>
      <c r="B420" s="199"/>
      <c r="C420" s="199"/>
      <c r="D420" s="199"/>
      <c r="E420" s="199"/>
      <c r="F420" s="239"/>
      <c r="G420" s="199"/>
      <c r="H420" s="199"/>
      <c r="I420" s="240"/>
      <c r="J420" s="240"/>
      <c r="K420" s="240"/>
      <c r="L420" s="240"/>
      <c r="M420" s="240"/>
      <c r="N420" s="240"/>
      <c r="O420" s="240"/>
      <c r="P420" s="240"/>
      <c r="Q420" s="240"/>
      <c r="R420" s="240"/>
      <c r="S420" s="240"/>
      <c r="T420" s="240"/>
      <c r="U420" s="240"/>
      <c r="V420" s="240"/>
      <c r="W420" s="240"/>
      <c r="X420" s="240"/>
      <c r="Y420" s="240"/>
      <c r="Z420" s="240"/>
      <c r="AA420" s="240"/>
      <c r="AB420" s="240"/>
      <c r="AC420" s="240"/>
      <c r="AD420" s="240"/>
      <c r="AE420" s="240"/>
      <c r="AF420" s="199"/>
      <c r="AG420" s="240"/>
      <c r="AH420" s="196"/>
      <c r="AI420" s="199"/>
      <c r="AJ420" s="199"/>
      <c r="AK420" s="241"/>
      <c r="AL420" s="241"/>
      <c r="AM420" s="241"/>
      <c r="AN420" s="199"/>
      <c r="AO420" s="199"/>
      <c r="AP420" s="241"/>
      <c r="AQ420" s="199"/>
      <c r="AR420" s="199"/>
      <c r="AS420" s="199"/>
      <c r="AT420" s="199"/>
      <c r="AU420" s="199"/>
      <c r="AV420" s="199"/>
      <c r="AW420" s="199"/>
      <c r="AX420" s="200"/>
      <c r="AY420" s="199"/>
      <c r="AZ420" s="199"/>
    </row>
    <row r="421" spans="1:52" ht="9.75" customHeight="1">
      <c r="A421" s="199"/>
      <c r="B421" s="199"/>
      <c r="C421" s="199"/>
      <c r="D421" s="199"/>
      <c r="E421" s="199"/>
      <c r="F421" s="239"/>
      <c r="G421" s="199"/>
      <c r="H421" s="199"/>
      <c r="I421" s="240"/>
      <c r="J421" s="240"/>
      <c r="K421" s="240"/>
      <c r="L421" s="240"/>
      <c r="M421" s="240"/>
      <c r="N421" s="240"/>
      <c r="O421" s="240"/>
      <c r="P421" s="240"/>
      <c r="Q421" s="240"/>
      <c r="R421" s="240"/>
      <c r="S421" s="240"/>
      <c r="T421" s="240"/>
      <c r="U421" s="240"/>
      <c r="V421" s="240"/>
      <c r="W421" s="240"/>
      <c r="X421" s="240"/>
      <c r="Y421" s="240"/>
      <c r="Z421" s="240"/>
      <c r="AA421" s="240"/>
      <c r="AB421" s="240"/>
      <c r="AC421" s="240"/>
      <c r="AD421" s="240"/>
      <c r="AE421" s="240"/>
      <c r="AF421" s="199"/>
      <c r="AG421" s="240"/>
      <c r="AH421" s="196"/>
      <c r="AI421" s="199"/>
      <c r="AJ421" s="199"/>
      <c r="AK421" s="241"/>
      <c r="AL421" s="241"/>
      <c r="AM421" s="241"/>
      <c r="AN421" s="199"/>
      <c r="AO421" s="199"/>
      <c r="AP421" s="241"/>
      <c r="AQ421" s="199"/>
      <c r="AR421" s="199"/>
      <c r="AS421" s="199"/>
      <c r="AT421" s="199"/>
      <c r="AU421" s="199"/>
      <c r="AV421" s="199"/>
      <c r="AW421" s="199"/>
      <c r="AX421" s="200"/>
      <c r="AY421" s="199"/>
      <c r="AZ421" s="199"/>
    </row>
    <row r="422" spans="1:52" ht="9.75" customHeight="1">
      <c r="A422" s="199"/>
      <c r="B422" s="199"/>
      <c r="C422" s="199"/>
      <c r="D422" s="199"/>
      <c r="E422" s="199"/>
      <c r="F422" s="239"/>
      <c r="G422" s="199"/>
      <c r="H422" s="199"/>
      <c r="I422" s="240"/>
      <c r="J422" s="240"/>
      <c r="K422" s="240"/>
      <c r="L422" s="240"/>
      <c r="M422" s="240"/>
      <c r="N422" s="240"/>
      <c r="O422" s="240"/>
      <c r="P422" s="240"/>
      <c r="Q422" s="240"/>
      <c r="R422" s="240"/>
      <c r="S422" s="240"/>
      <c r="T422" s="240"/>
      <c r="U422" s="240"/>
      <c r="V422" s="240"/>
      <c r="W422" s="240"/>
      <c r="X422" s="240"/>
      <c r="Y422" s="240"/>
      <c r="Z422" s="240"/>
      <c r="AA422" s="240"/>
      <c r="AB422" s="240"/>
      <c r="AC422" s="240"/>
      <c r="AD422" s="240"/>
      <c r="AE422" s="240"/>
      <c r="AF422" s="199"/>
      <c r="AG422" s="240"/>
      <c r="AH422" s="196"/>
      <c r="AI422" s="199"/>
      <c r="AJ422" s="199"/>
      <c r="AK422" s="241"/>
      <c r="AL422" s="241"/>
      <c r="AM422" s="241"/>
      <c r="AN422" s="199"/>
      <c r="AO422" s="199"/>
      <c r="AP422" s="241"/>
      <c r="AQ422" s="199"/>
      <c r="AR422" s="199"/>
      <c r="AS422" s="199"/>
      <c r="AT422" s="199"/>
      <c r="AU422" s="199"/>
      <c r="AV422" s="199"/>
      <c r="AW422" s="199"/>
      <c r="AX422" s="200"/>
      <c r="AY422" s="199"/>
      <c r="AZ422" s="199"/>
    </row>
    <row r="423" spans="1:52" ht="9.75" customHeight="1">
      <c r="A423" s="199"/>
      <c r="B423" s="199"/>
      <c r="C423" s="199"/>
      <c r="D423" s="199"/>
      <c r="E423" s="199"/>
      <c r="F423" s="239"/>
      <c r="G423" s="199"/>
      <c r="H423" s="199"/>
      <c r="I423" s="240"/>
      <c r="J423" s="240"/>
      <c r="K423" s="240"/>
      <c r="L423" s="240"/>
      <c r="M423" s="240"/>
      <c r="N423" s="240"/>
      <c r="O423" s="240"/>
      <c r="P423" s="240"/>
      <c r="Q423" s="240"/>
      <c r="R423" s="240"/>
      <c r="S423" s="240"/>
      <c r="T423" s="240"/>
      <c r="U423" s="240"/>
      <c r="V423" s="240"/>
      <c r="W423" s="240"/>
      <c r="X423" s="240"/>
      <c r="Y423" s="240"/>
      <c r="Z423" s="240"/>
      <c r="AA423" s="240"/>
      <c r="AB423" s="240"/>
      <c r="AC423" s="240"/>
      <c r="AD423" s="240"/>
      <c r="AE423" s="240"/>
      <c r="AF423" s="199"/>
      <c r="AG423" s="240"/>
      <c r="AH423" s="196"/>
      <c r="AI423" s="199"/>
      <c r="AJ423" s="199"/>
      <c r="AK423" s="241"/>
      <c r="AL423" s="241"/>
      <c r="AM423" s="241"/>
      <c r="AN423" s="199"/>
      <c r="AO423" s="199"/>
      <c r="AP423" s="241"/>
      <c r="AQ423" s="199"/>
      <c r="AR423" s="199"/>
      <c r="AS423" s="199"/>
      <c r="AT423" s="199"/>
      <c r="AU423" s="199"/>
      <c r="AV423" s="199"/>
      <c r="AW423" s="199"/>
      <c r="AX423" s="200"/>
      <c r="AY423" s="199"/>
      <c r="AZ423" s="199"/>
    </row>
    <row r="424" spans="1:52" ht="9.75" customHeight="1">
      <c r="A424" s="199"/>
      <c r="B424" s="199"/>
      <c r="C424" s="199"/>
      <c r="D424" s="199"/>
      <c r="E424" s="199"/>
      <c r="F424" s="239"/>
      <c r="G424" s="199"/>
      <c r="H424" s="199"/>
      <c r="I424" s="240"/>
      <c r="J424" s="240"/>
      <c r="K424" s="240"/>
      <c r="L424" s="240"/>
      <c r="M424" s="240"/>
      <c r="N424" s="240"/>
      <c r="O424" s="240"/>
      <c r="P424" s="240"/>
      <c r="Q424" s="240"/>
      <c r="R424" s="240"/>
      <c r="S424" s="240"/>
      <c r="T424" s="240"/>
      <c r="U424" s="240"/>
      <c r="V424" s="240"/>
      <c r="W424" s="240"/>
      <c r="X424" s="240"/>
      <c r="Y424" s="240"/>
      <c r="Z424" s="240"/>
      <c r="AA424" s="240"/>
      <c r="AB424" s="240"/>
      <c r="AC424" s="240"/>
      <c r="AD424" s="240"/>
      <c r="AE424" s="240"/>
      <c r="AF424" s="199"/>
      <c r="AG424" s="240"/>
      <c r="AH424" s="196"/>
      <c r="AI424" s="199"/>
      <c r="AJ424" s="199"/>
      <c r="AK424" s="241"/>
      <c r="AL424" s="241"/>
      <c r="AM424" s="241"/>
      <c r="AN424" s="199"/>
      <c r="AO424" s="199"/>
      <c r="AP424" s="241"/>
      <c r="AQ424" s="199"/>
      <c r="AR424" s="199"/>
      <c r="AS424" s="199"/>
      <c r="AT424" s="199"/>
      <c r="AU424" s="199"/>
      <c r="AV424" s="199"/>
      <c r="AW424" s="199"/>
      <c r="AX424" s="200"/>
      <c r="AY424" s="199"/>
      <c r="AZ424" s="199"/>
    </row>
    <row r="425" spans="1:52" ht="9.75" customHeight="1">
      <c r="A425" s="199"/>
      <c r="B425" s="199"/>
      <c r="C425" s="199"/>
      <c r="D425" s="199"/>
      <c r="E425" s="199"/>
      <c r="F425" s="239"/>
      <c r="G425" s="199"/>
      <c r="H425" s="199"/>
      <c r="I425" s="240"/>
      <c r="J425" s="240"/>
      <c r="K425" s="240"/>
      <c r="L425" s="240"/>
      <c r="M425" s="240"/>
      <c r="N425" s="240"/>
      <c r="O425" s="240"/>
      <c r="P425" s="240"/>
      <c r="Q425" s="240"/>
      <c r="R425" s="240"/>
      <c r="S425" s="240"/>
      <c r="T425" s="240"/>
      <c r="U425" s="240"/>
      <c r="V425" s="240"/>
      <c r="W425" s="240"/>
      <c r="X425" s="240"/>
      <c r="Y425" s="240"/>
      <c r="Z425" s="240"/>
      <c r="AA425" s="240"/>
      <c r="AB425" s="240"/>
      <c r="AC425" s="240"/>
      <c r="AD425" s="240"/>
      <c r="AE425" s="240"/>
      <c r="AF425" s="199"/>
      <c r="AG425" s="240"/>
      <c r="AH425" s="196"/>
      <c r="AI425" s="199"/>
      <c r="AJ425" s="199"/>
      <c r="AK425" s="241"/>
      <c r="AL425" s="241"/>
      <c r="AM425" s="241"/>
      <c r="AN425" s="199"/>
      <c r="AO425" s="199"/>
      <c r="AP425" s="241"/>
      <c r="AQ425" s="199"/>
      <c r="AR425" s="199"/>
      <c r="AS425" s="199"/>
      <c r="AT425" s="199"/>
      <c r="AU425" s="199"/>
      <c r="AV425" s="199"/>
      <c r="AW425" s="199"/>
      <c r="AX425" s="200"/>
      <c r="AY425" s="199"/>
      <c r="AZ425" s="199"/>
    </row>
    <row r="426" spans="1:52" ht="9.75" customHeight="1">
      <c r="A426" s="199"/>
      <c r="B426" s="199"/>
      <c r="C426" s="199"/>
      <c r="D426" s="199"/>
      <c r="E426" s="199"/>
      <c r="F426" s="239"/>
      <c r="G426" s="199"/>
      <c r="H426" s="199"/>
      <c r="I426" s="240"/>
      <c r="J426" s="240"/>
      <c r="K426" s="240"/>
      <c r="L426" s="240"/>
      <c r="M426" s="240"/>
      <c r="N426" s="240"/>
      <c r="O426" s="240"/>
      <c r="P426" s="240"/>
      <c r="Q426" s="240"/>
      <c r="R426" s="240"/>
      <c r="S426" s="240"/>
      <c r="T426" s="240"/>
      <c r="U426" s="240"/>
      <c r="V426" s="240"/>
      <c r="W426" s="240"/>
      <c r="X426" s="240"/>
      <c r="Y426" s="240"/>
      <c r="Z426" s="240"/>
      <c r="AA426" s="240"/>
      <c r="AB426" s="240"/>
      <c r="AC426" s="240"/>
      <c r="AD426" s="240"/>
      <c r="AE426" s="240"/>
      <c r="AF426" s="199"/>
      <c r="AG426" s="240"/>
      <c r="AH426" s="196"/>
      <c r="AI426" s="199"/>
      <c r="AJ426" s="199"/>
      <c r="AK426" s="241"/>
      <c r="AL426" s="241"/>
      <c r="AM426" s="241"/>
      <c r="AN426" s="199"/>
      <c r="AO426" s="199"/>
      <c r="AP426" s="241"/>
      <c r="AQ426" s="199"/>
      <c r="AR426" s="199"/>
      <c r="AS426" s="199"/>
      <c r="AT426" s="199"/>
      <c r="AU426" s="199"/>
      <c r="AV426" s="199"/>
      <c r="AW426" s="199"/>
      <c r="AX426" s="200"/>
      <c r="AY426" s="199"/>
      <c r="AZ426" s="199"/>
    </row>
    <row r="427" spans="1:52" ht="9.75" customHeight="1">
      <c r="A427" s="199"/>
      <c r="B427" s="199"/>
      <c r="C427" s="199"/>
      <c r="D427" s="199"/>
      <c r="E427" s="199"/>
      <c r="F427" s="239"/>
      <c r="G427" s="199"/>
      <c r="H427" s="199"/>
      <c r="I427" s="240"/>
      <c r="J427" s="240"/>
      <c r="K427" s="240"/>
      <c r="L427" s="240"/>
      <c r="M427" s="240"/>
      <c r="N427" s="240"/>
      <c r="O427" s="240"/>
      <c r="P427" s="240"/>
      <c r="Q427" s="240"/>
      <c r="R427" s="240"/>
      <c r="S427" s="240"/>
      <c r="T427" s="240"/>
      <c r="U427" s="240"/>
      <c r="V427" s="240"/>
      <c r="W427" s="240"/>
      <c r="X427" s="240"/>
      <c r="Y427" s="240"/>
      <c r="Z427" s="240"/>
      <c r="AA427" s="240"/>
      <c r="AB427" s="240"/>
      <c r="AC427" s="240"/>
      <c r="AD427" s="240"/>
      <c r="AE427" s="240"/>
      <c r="AF427" s="199"/>
      <c r="AG427" s="240"/>
      <c r="AH427" s="196"/>
      <c r="AI427" s="199"/>
      <c r="AJ427" s="199"/>
      <c r="AK427" s="241"/>
      <c r="AL427" s="241"/>
      <c r="AM427" s="241"/>
      <c r="AN427" s="199"/>
      <c r="AO427" s="199"/>
      <c r="AP427" s="241"/>
      <c r="AQ427" s="199"/>
      <c r="AR427" s="199"/>
      <c r="AS427" s="199"/>
      <c r="AT427" s="199"/>
      <c r="AU427" s="199"/>
      <c r="AV427" s="199"/>
      <c r="AW427" s="199"/>
      <c r="AX427" s="200"/>
      <c r="AY427" s="199"/>
      <c r="AZ427" s="199"/>
    </row>
    <row r="428" spans="1:52" ht="9.75" customHeight="1">
      <c r="A428" s="199"/>
      <c r="B428" s="199"/>
      <c r="C428" s="199"/>
      <c r="D428" s="199"/>
      <c r="E428" s="199"/>
      <c r="F428" s="239"/>
      <c r="G428" s="199"/>
      <c r="H428" s="199"/>
      <c r="I428" s="240"/>
      <c r="J428" s="240"/>
      <c r="K428" s="240"/>
      <c r="L428" s="240"/>
      <c r="M428" s="240"/>
      <c r="N428" s="240"/>
      <c r="O428" s="240"/>
      <c r="P428" s="240"/>
      <c r="Q428" s="240"/>
      <c r="R428" s="240"/>
      <c r="S428" s="240"/>
      <c r="T428" s="240"/>
      <c r="U428" s="240"/>
      <c r="V428" s="240"/>
      <c r="W428" s="240"/>
      <c r="X428" s="240"/>
      <c r="Y428" s="240"/>
      <c r="Z428" s="240"/>
      <c r="AA428" s="240"/>
      <c r="AB428" s="240"/>
      <c r="AC428" s="240"/>
      <c r="AD428" s="240"/>
      <c r="AE428" s="240"/>
      <c r="AF428" s="199"/>
      <c r="AG428" s="240"/>
      <c r="AH428" s="196"/>
      <c r="AI428" s="199"/>
      <c r="AJ428" s="199"/>
      <c r="AK428" s="241"/>
      <c r="AL428" s="241"/>
      <c r="AM428" s="241"/>
      <c r="AN428" s="199"/>
      <c r="AO428" s="199"/>
      <c r="AP428" s="241"/>
      <c r="AQ428" s="199"/>
      <c r="AR428" s="199"/>
      <c r="AS428" s="199"/>
      <c r="AT428" s="199"/>
      <c r="AU428" s="199"/>
      <c r="AV428" s="199"/>
      <c r="AW428" s="199"/>
      <c r="AX428" s="200"/>
      <c r="AY428" s="199"/>
      <c r="AZ428" s="199"/>
    </row>
    <row r="429" spans="1:52" ht="9.75" customHeight="1">
      <c r="A429" s="199"/>
      <c r="B429" s="199"/>
      <c r="C429" s="199"/>
      <c r="D429" s="199"/>
      <c r="E429" s="199"/>
      <c r="F429" s="239"/>
      <c r="G429" s="199"/>
      <c r="H429" s="199"/>
      <c r="I429" s="240"/>
      <c r="J429" s="240"/>
      <c r="K429" s="240"/>
      <c r="L429" s="240"/>
      <c r="M429" s="240"/>
      <c r="N429" s="240"/>
      <c r="O429" s="240"/>
      <c r="P429" s="240"/>
      <c r="Q429" s="240"/>
      <c r="R429" s="240"/>
      <c r="S429" s="240"/>
      <c r="T429" s="240"/>
      <c r="U429" s="240"/>
      <c r="V429" s="240"/>
      <c r="W429" s="240"/>
      <c r="X429" s="240"/>
      <c r="Y429" s="240"/>
      <c r="Z429" s="240"/>
      <c r="AA429" s="240"/>
      <c r="AB429" s="240"/>
      <c r="AC429" s="240"/>
      <c r="AD429" s="240"/>
      <c r="AE429" s="240"/>
      <c r="AF429" s="199"/>
      <c r="AG429" s="240"/>
      <c r="AH429" s="196"/>
      <c r="AI429" s="199"/>
      <c r="AJ429" s="199"/>
      <c r="AK429" s="241"/>
      <c r="AL429" s="241"/>
      <c r="AM429" s="241"/>
      <c r="AN429" s="199"/>
      <c r="AO429" s="199"/>
      <c r="AP429" s="241"/>
      <c r="AQ429" s="199"/>
      <c r="AR429" s="199"/>
      <c r="AS429" s="199"/>
      <c r="AT429" s="199"/>
      <c r="AU429" s="199"/>
      <c r="AV429" s="199"/>
      <c r="AW429" s="199"/>
      <c r="AX429" s="200"/>
      <c r="AY429" s="199"/>
      <c r="AZ429" s="199"/>
    </row>
    <row r="430" spans="1:52" ht="9.75" customHeight="1">
      <c r="A430" s="199"/>
      <c r="B430" s="199"/>
      <c r="C430" s="199"/>
      <c r="D430" s="199"/>
      <c r="E430" s="199"/>
      <c r="F430" s="239"/>
      <c r="G430" s="199"/>
      <c r="H430" s="199"/>
      <c r="I430" s="240"/>
      <c r="J430" s="240"/>
      <c r="K430" s="240"/>
      <c r="L430" s="240"/>
      <c r="M430" s="240"/>
      <c r="N430" s="240"/>
      <c r="O430" s="240"/>
      <c r="P430" s="240"/>
      <c r="Q430" s="240"/>
      <c r="R430" s="240"/>
      <c r="S430" s="240"/>
      <c r="T430" s="240"/>
      <c r="U430" s="240"/>
      <c r="V430" s="240"/>
      <c r="W430" s="240"/>
      <c r="X430" s="240"/>
      <c r="Y430" s="240"/>
      <c r="Z430" s="240"/>
      <c r="AA430" s="240"/>
      <c r="AB430" s="240"/>
      <c r="AC430" s="240"/>
      <c r="AD430" s="240"/>
      <c r="AE430" s="240"/>
      <c r="AF430" s="199"/>
      <c r="AG430" s="240"/>
      <c r="AH430" s="196"/>
      <c r="AI430" s="199"/>
      <c r="AJ430" s="199"/>
      <c r="AK430" s="241"/>
      <c r="AL430" s="241"/>
      <c r="AM430" s="241"/>
      <c r="AN430" s="199"/>
      <c r="AO430" s="199"/>
      <c r="AP430" s="241"/>
      <c r="AQ430" s="199"/>
      <c r="AR430" s="199"/>
      <c r="AS430" s="199"/>
      <c r="AT430" s="199"/>
      <c r="AU430" s="199"/>
      <c r="AV430" s="199"/>
      <c r="AW430" s="199"/>
      <c r="AX430" s="200"/>
      <c r="AY430" s="199"/>
      <c r="AZ430" s="199"/>
    </row>
    <row r="431" spans="1:52" ht="9.75" customHeight="1">
      <c r="A431" s="199"/>
      <c r="B431" s="199"/>
      <c r="C431" s="199"/>
      <c r="D431" s="199"/>
      <c r="E431" s="199"/>
      <c r="F431" s="239"/>
      <c r="G431" s="199"/>
      <c r="H431" s="199"/>
      <c r="I431" s="240"/>
      <c r="J431" s="240"/>
      <c r="K431" s="240"/>
      <c r="L431" s="240"/>
      <c r="M431" s="240"/>
      <c r="N431" s="240"/>
      <c r="O431" s="240"/>
      <c r="P431" s="240"/>
      <c r="Q431" s="240"/>
      <c r="R431" s="240"/>
      <c r="S431" s="240"/>
      <c r="T431" s="240"/>
      <c r="U431" s="240"/>
      <c r="V431" s="240"/>
      <c r="W431" s="240"/>
      <c r="X431" s="240"/>
      <c r="Y431" s="240"/>
      <c r="Z431" s="240"/>
      <c r="AA431" s="240"/>
      <c r="AB431" s="240"/>
      <c r="AC431" s="240"/>
      <c r="AD431" s="240"/>
      <c r="AE431" s="240"/>
      <c r="AF431" s="199"/>
      <c r="AG431" s="240"/>
      <c r="AH431" s="196"/>
      <c r="AI431" s="199"/>
      <c r="AJ431" s="199"/>
      <c r="AK431" s="241"/>
      <c r="AL431" s="241"/>
      <c r="AM431" s="241"/>
      <c r="AN431" s="199"/>
      <c r="AO431" s="199"/>
      <c r="AP431" s="241"/>
      <c r="AQ431" s="199"/>
      <c r="AR431" s="199"/>
      <c r="AS431" s="199"/>
      <c r="AT431" s="199"/>
      <c r="AU431" s="199"/>
      <c r="AV431" s="199"/>
      <c r="AW431" s="199"/>
      <c r="AX431" s="200"/>
      <c r="AY431" s="199"/>
      <c r="AZ431" s="199"/>
    </row>
    <row r="432" spans="1:52" ht="9.75" customHeight="1">
      <c r="A432" s="199"/>
      <c r="B432" s="199"/>
      <c r="C432" s="199"/>
      <c r="D432" s="199"/>
      <c r="E432" s="199"/>
      <c r="F432" s="239"/>
      <c r="G432" s="199"/>
      <c r="H432" s="199"/>
      <c r="I432" s="240"/>
      <c r="J432" s="240"/>
      <c r="K432" s="240"/>
      <c r="L432" s="240"/>
      <c r="M432" s="240"/>
      <c r="N432" s="240"/>
      <c r="O432" s="240"/>
      <c r="P432" s="240"/>
      <c r="Q432" s="240"/>
      <c r="R432" s="240"/>
      <c r="S432" s="240"/>
      <c r="T432" s="240"/>
      <c r="U432" s="240"/>
      <c r="V432" s="240"/>
      <c r="W432" s="240"/>
      <c r="X432" s="240"/>
      <c r="Y432" s="240"/>
      <c r="Z432" s="240"/>
      <c r="AA432" s="240"/>
      <c r="AB432" s="240"/>
      <c r="AC432" s="240"/>
      <c r="AD432" s="240"/>
      <c r="AE432" s="240"/>
      <c r="AF432" s="199"/>
      <c r="AG432" s="240"/>
      <c r="AH432" s="196"/>
      <c r="AI432" s="199"/>
      <c r="AJ432" s="199"/>
      <c r="AK432" s="241"/>
      <c r="AL432" s="241"/>
      <c r="AM432" s="241"/>
      <c r="AN432" s="199"/>
      <c r="AO432" s="199"/>
      <c r="AP432" s="241"/>
      <c r="AQ432" s="199"/>
      <c r="AR432" s="199"/>
      <c r="AS432" s="199"/>
      <c r="AT432" s="199"/>
      <c r="AU432" s="199"/>
      <c r="AV432" s="199"/>
      <c r="AW432" s="199"/>
      <c r="AX432" s="200"/>
      <c r="AY432" s="199"/>
      <c r="AZ432" s="199"/>
    </row>
    <row r="433" spans="1:52" ht="9.75" customHeight="1">
      <c r="A433" s="199"/>
      <c r="B433" s="199"/>
      <c r="C433" s="199"/>
      <c r="D433" s="199"/>
      <c r="E433" s="199"/>
      <c r="F433" s="239"/>
      <c r="G433" s="199"/>
      <c r="H433" s="199"/>
      <c r="I433" s="240"/>
      <c r="J433" s="240"/>
      <c r="K433" s="240"/>
      <c r="L433" s="240"/>
      <c r="M433" s="240"/>
      <c r="N433" s="240"/>
      <c r="O433" s="240"/>
      <c r="P433" s="240"/>
      <c r="Q433" s="240"/>
      <c r="R433" s="240"/>
      <c r="S433" s="240"/>
      <c r="T433" s="240"/>
      <c r="U433" s="240"/>
      <c r="V433" s="240"/>
      <c r="W433" s="240"/>
      <c r="X433" s="240"/>
      <c r="Y433" s="240"/>
      <c r="Z433" s="240"/>
      <c r="AA433" s="240"/>
      <c r="AB433" s="240"/>
      <c r="AC433" s="240"/>
      <c r="AD433" s="240"/>
      <c r="AE433" s="240"/>
      <c r="AF433" s="199"/>
      <c r="AG433" s="240"/>
      <c r="AH433" s="196"/>
      <c r="AI433" s="199"/>
      <c r="AJ433" s="199"/>
      <c r="AK433" s="241"/>
      <c r="AL433" s="241"/>
      <c r="AM433" s="241"/>
      <c r="AN433" s="199"/>
      <c r="AO433" s="199"/>
      <c r="AP433" s="241"/>
      <c r="AQ433" s="199"/>
      <c r="AR433" s="199"/>
      <c r="AS433" s="199"/>
      <c r="AT433" s="199"/>
      <c r="AU433" s="199"/>
      <c r="AV433" s="199"/>
      <c r="AW433" s="199"/>
      <c r="AX433" s="200"/>
      <c r="AY433" s="199"/>
      <c r="AZ433" s="199"/>
    </row>
    <row r="434" spans="1:52" ht="9.75" customHeight="1">
      <c r="A434" s="199"/>
      <c r="B434" s="199"/>
      <c r="C434" s="199"/>
      <c r="D434" s="199"/>
      <c r="E434" s="199"/>
      <c r="F434" s="239"/>
      <c r="G434" s="199"/>
      <c r="H434" s="199"/>
      <c r="I434" s="240"/>
      <c r="J434" s="240"/>
      <c r="K434" s="240"/>
      <c r="L434" s="240"/>
      <c r="M434" s="240"/>
      <c r="N434" s="240"/>
      <c r="O434" s="240"/>
      <c r="P434" s="240"/>
      <c r="Q434" s="240"/>
      <c r="R434" s="240"/>
      <c r="S434" s="240"/>
      <c r="T434" s="240"/>
      <c r="U434" s="240"/>
      <c r="V434" s="240"/>
      <c r="W434" s="240"/>
      <c r="X434" s="240"/>
      <c r="Y434" s="240"/>
      <c r="Z434" s="240"/>
      <c r="AA434" s="240"/>
      <c r="AB434" s="240"/>
      <c r="AC434" s="240"/>
      <c r="AD434" s="240"/>
      <c r="AE434" s="240"/>
      <c r="AF434" s="199"/>
      <c r="AG434" s="240"/>
      <c r="AH434" s="196"/>
      <c r="AI434" s="199"/>
      <c r="AJ434" s="199"/>
      <c r="AK434" s="241"/>
      <c r="AL434" s="241"/>
      <c r="AM434" s="241"/>
      <c r="AN434" s="199"/>
      <c r="AO434" s="199"/>
      <c r="AP434" s="241"/>
      <c r="AQ434" s="199"/>
      <c r="AR434" s="199"/>
      <c r="AS434" s="199"/>
      <c r="AT434" s="199"/>
      <c r="AU434" s="199"/>
      <c r="AV434" s="199"/>
      <c r="AW434" s="199"/>
      <c r="AX434" s="200"/>
      <c r="AY434" s="199"/>
      <c r="AZ434" s="199"/>
    </row>
    <row r="435" spans="1:52" ht="9.75" customHeight="1">
      <c r="A435" s="199"/>
      <c r="B435" s="199"/>
      <c r="C435" s="199"/>
      <c r="D435" s="199"/>
      <c r="E435" s="199"/>
      <c r="F435" s="239"/>
      <c r="G435" s="199"/>
      <c r="H435" s="199"/>
      <c r="I435" s="240"/>
      <c r="J435" s="240"/>
      <c r="K435" s="240"/>
      <c r="L435" s="240"/>
      <c r="M435" s="240"/>
      <c r="N435" s="240"/>
      <c r="O435" s="240"/>
      <c r="P435" s="240"/>
      <c r="Q435" s="240"/>
      <c r="R435" s="240"/>
      <c r="S435" s="240"/>
      <c r="T435" s="240"/>
      <c r="U435" s="240"/>
      <c r="V435" s="240"/>
      <c r="W435" s="240"/>
      <c r="X435" s="240"/>
      <c r="Y435" s="240"/>
      <c r="Z435" s="240"/>
      <c r="AA435" s="240"/>
      <c r="AB435" s="240"/>
      <c r="AC435" s="240"/>
      <c r="AD435" s="240"/>
      <c r="AE435" s="240"/>
      <c r="AF435" s="199"/>
      <c r="AG435" s="240"/>
      <c r="AH435" s="196"/>
      <c r="AI435" s="199"/>
      <c r="AJ435" s="199"/>
      <c r="AK435" s="241"/>
      <c r="AL435" s="241"/>
      <c r="AM435" s="241"/>
      <c r="AN435" s="199"/>
      <c r="AO435" s="199"/>
      <c r="AP435" s="241"/>
      <c r="AQ435" s="199"/>
      <c r="AR435" s="199"/>
      <c r="AS435" s="199"/>
      <c r="AT435" s="199"/>
      <c r="AU435" s="199"/>
      <c r="AV435" s="199"/>
      <c r="AW435" s="199"/>
      <c r="AX435" s="200"/>
      <c r="AY435" s="199"/>
      <c r="AZ435" s="199"/>
    </row>
    <row r="436" spans="1:52" ht="9.75" customHeight="1">
      <c r="A436" s="199"/>
      <c r="B436" s="199"/>
      <c r="C436" s="199"/>
      <c r="D436" s="199"/>
      <c r="E436" s="199"/>
      <c r="F436" s="239"/>
      <c r="G436" s="199"/>
      <c r="H436" s="199"/>
      <c r="I436" s="240"/>
      <c r="J436" s="240"/>
      <c r="K436" s="240"/>
      <c r="L436" s="240"/>
      <c r="M436" s="240"/>
      <c r="N436" s="240"/>
      <c r="O436" s="240"/>
      <c r="P436" s="240"/>
      <c r="Q436" s="240"/>
      <c r="R436" s="240"/>
      <c r="S436" s="240"/>
      <c r="T436" s="240"/>
      <c r="U436" s="240"/>
      <c r="V436" s="240"/>
      <c r="W436" s="240"/>
      <c r="X436" s="240"/>
      <c r="Y436" s="240"/>
      <c r="Z436" s="240"/>
      <c r="AA436" s="240"/>
      <c r="AB436" s="240"/>
      <c r="AC436" s="240"/>
      <c r="AD436" s="240"/>
      <c r="AE436" s="240"/>
      <c r="AF436" s="199"/>
      <c r="AG436" s="240"/>
      <c r="AH436" s="196"/>
      <c r="AI436" s="199"/>
      <c r="AJ436" s="199"/>
      <c r="AK436" s="241"/>
      <c r="AL436" s="241"/>
      <c r="AM436" s="241"/>
      <c r="AN436" s="199"/>
      <c r="AO436" s="199"/>
      <c r="AP436" s="241"/>
      <c r="AQ436" s="199"/>
      <c r="AR436" s="199"/>
      <c r="AS436" s="199"/>
      <c r="AT436" s="199"/>
      <c r="AU436" s="199"/>
      <c r="AV436" s="199"/>
      <c r="AW436" s="199"/>
      <c r="AX436" s="200"/>
      <c r="AY436" s="199"/>
      <c r="AZ436" s="199"/>
    </row>
    <row r="437" spans="1:52" ht="9.75" customHeight="1">
      <c r="A437" s="199"/>
      <c r="B437" s="199"/>
      <c r="C437" s="199"/>
      <c r="D437" s="199"/>
      <c r="E437" s="199"/>
      <c r="F437" s="239"/>
      <c r="G437" s="199"/>
      <c r="H437" s="199"/>
      <c r="I437" s="240"/>
      <c r="J437" s="240"/>
      <c r="K437" s="240"/>
      <c r="L437" s="240"/>
      <c r="M437" s="240"/>
      <c r="N437" s="240"/>
      <c r="O437" s="240"/>
      <c r="P437" s="240"/>
      <c r="Q437" s="240"/>
      <c r="R437" s="240"/>
      <c r="S437" s="240"/>
      <c r="T437" s="240"/>
      <c r="U437" s="240"/>
      <c r="V437" s="240"/>
      <c r="W437" s="240"/>
      <c r="X437" s="240"/>
      <c r="Y437" s="240"/>
      <c r="Z437" s="240"/>
      <c r="AA437" s="240"/>
      <c r="AB437" s="240"/>
      <c r="AC437" s="240"/>
      <c r="AD437" s="240"/>
      <c r="AE437" s="240"/>
      <c r="AF437" s="199"/>
      <c r="AG437" s="240"/>
      <c r="AH437" s="196"/>
      <c r="AI437" s="199"/>
      <c r="AJ437" s="199"/>
      <c r="AK437" s="241"/>
      <c r="AL437" s="241"/>
      <c r="AM437" s="241"/>
      <c r="AN437" s="199"/>
      <c r="AO437" s="199"/>
      <c r="AP437" s="241"/>
      <c r="AQ437" s="199"/>
      <c r="AR437" s="199"/>
      <c r="AS437" s="199"/>
      <c r="AT437" s="199"/>
      <c r="AU437" s="199"/>
      <c r="AV437" s="199"/>
      <c r="AW437" s="199"/>
      <c r="AX437" s="200"/>
      <c r="AY437" s="199"/>
      <c r="AZ437" s="199"/>
    </row>
    <row r="438" spans="1:52" ht="9.75" customHeight="1">
      <c r="A438" s="199"/>
      <c r="B438" s="199"/>
      <c r="C438" s="199"/>
      <c r="D438" s="199"/>
      <c r="E438" s="199"/>
      <c r="F438" s="239"/>
      <c r="G438" s="199"/>
      <c r="H438" s="199"/>
      <c r="I438" s="240"/>
      <c r="J438" s="240"/>
      <c r="K438" s="240"/>
      <c r="L438" s="240"/>
      <c r="M438" s="240"/>
      <c r="N438" s="240"/>
      <c r="O438" s="240"/>
      <c r="P438" s="240"/>
      <c r="Q438" s="240"/>
      <c r="R438" s="240"/>
      <c r="S438" s="240"/>
      <c r="T438" s="240"/>
      <c r="U438" s="240"/>
      <c r="V438" s="240"/>
      <c r="W438" s="240"/>
      <c r="X438" s="240"/>
      <c r="Y438" s="240"/>
      <c r="Z438" s="240"/>
      <c r="AA438" s="240"/>
      <c r="AB438" s="240"/>
      <c r="AC438" s="240"/>
      <c r="AD438" s="240"/>
      <c r="AE438" s="240"/>
      <c r="AF438" s="199"/>
      <c r="AG438" s="240"/>
      <c r="AH438" s="196"/>
      <c r="AI438" s="199"/>
      <c r="AJ438" s="199"/>
      <c r="AK438" s="241"/>
      <c r="AL438" s="241"/>
      <c r="AM438" s="241"/>
      <c r="AN438" s="199"/>
      <c r="AO438" s="199"/>
      <c r="AP438" s="241"/>
      <c r="AQ438" s="199"/>
      <c r="AR438" s="199"/>
      <c r="AS438" s="199"/>
      <c r="AT438" s="199"/>
      <c r="AU438" s="199"/>
      <c r="AV438" s="199"/>
      <c r="AW438" s="199"/>
      <c r="AX438" s="200"/>
      <c r="AY438" s="199"/>
      <c r="AZ438" s="199"/>
    </row>
    <row r="439" spans="1:52" ht="9.75" customHeight="1">
      <c r="A439" s="199"/>
      <c r="B439" s="199"/>
      <c r="C439" s="199"/>
      <c r="D439" s="199"/>
      <c r="E439" s="199"/>
      <c r="F439" s="239"/>
      <c r="G439" s="199"/>
      <c r="H439" s="199"/>
      <c r="I439" s="240"/>
      <c r="J439" s="240"/>
      <c r="K439" s="240"/>
      <c r="L439" s="240"/>
      <c r="M439" s="240"/>
      <c r="N439" s="240"/>
      <c r="O439" s="240"/>
      <c r="P439" s="240"/>
      <c r="Q439" s="240"/>
      <c r="R439" s="240"/>
      <c r="S439" s="240"/>
      <c r="T439" s="240"/>
      <c r="U439" s="240"/>
      <c r="V439" s="240"/>
      <c r="W439" s="240"/>
      <c r="X439" s="240"/>
      <c r="Y439" s="240"/>
      <c r="Z439" s="240"/>
      <c r="AA439" s="240"/>
      <c r="AB439" s="240"/>
      <c r="AC439" s="240"/>
      <c r="AD439" s="240"/>
      <c r="AE439" s="240"/>
      <c r="AF439" s="199"/>
      <c r="AG439" s="240"/>
      <c r="AH439" s="196"/>
      <c r="AI439" s="199"/>
      <c r="AJ439" s="199"/>
      <c r="AK439" s="241"/>
      <c r="AL439" s="241"/>
      <c r="AM439" s="241"/>
      <c r="AN439" s="199"/>
      <c r="AO439" s="199"/>
      <c r="AP439" s="241"/>
      <c r="AQ439" s="199"/>
      <c r="AR439" s="199"/>
      <c r="AS439" s="199"/>
      <c r="AT439" s="199"/>
      <c r="AU439" s="199"/>
      <c r="AV439" s="199"/>
      <c r="AW439" s="199"/>
      <c r="AX439" s="200"/>
      <c r="AY439" s="199"/>
      <c r="AZ439" s="199"/>
    </row>
    <row r="440" spans="1:52" ht="9.75" customHeight="1">
      <c r="A440" s="199"/>
      <c r="B440" s="199"/>
      <c r="C440" s="199"/>
      <c r="D440" s="199"/>
      <c r="E440" s="199"/>
      <c r="F440" s="239"/>
      <c r="G440" s="199"/>
      <c r="H440" s="199"/>
      <c r="I440" s="240"/>
      <c r="J440" s="240"/>
      <c r="K440" s="240"/>
      <c r="L440" s="240"/>
      <c r="M440" s="240"/>
      <c r="N440" s="240"/>
      <c r="O440" s="240"/>
      <c r="P440" s="240"/>
      <c r="Q440" s="240"/>
      <c r="R440" s="240"/>
      <c r="S440" s="240"/>
      <c r="T440" s="240"/>
      <c r="U440" s="240"/>
      <c r="V440" s="240"/>
      <c r="W440" s="240"/>
      <c r="X440" s="240"/>
      <c r="Y440" s="240"/>
      <c r="Z440" s="240"/>
      <c r="AA440" s="240"/>
      <c r="AB440" s="240"/>
      <c r="AC440" s="240"/>
      <c r="AD440" s="240"/>
      <c r="AE440" s="240"/>
      <c r="AF440" s="199"/>
      <c r="AG440" s="240"/>
      <c r="AH440" s="196"/>
      <c r="AI440" s="199"/>
      <c r="AJ440" s="199"/>
      <c r="AK440" s="241"/>
      <c r="AL440" s="241"/>
      <c r="AM440" s="241"/>
      <c r="AN440" s="199"/>
      <c r="AO440" s="199"/>
      <c r="AP440" s="241"/>
      <c r="AQ440" s="199"/>
      <c r="AR440" s="199"/>
      <c r="AS440" s="199"/>
      <c r="AT440" s="199"/>
      <c r="AU440" s="199"/>
      <c r="AV440" s="199"/>
      <c r="AW440" s="199"/>
      <c r="AX440" s="200"/>
      <c r="AY440" s="199"/>
      <c r="AZ440" s="199"/>
    </row>
    <row r="441" spans="1:52" ht="9.75" customHeight="1">
      <c r="A441" s="199"/>
      <c r="B441" s="199"/>
      <c r="C441" s="199"/>
      <c r="D441" s="199"/>
      <c r="E441" s="199"/>
      <c r="F441" s="239"/>
      <c r="G441" s="199"/>
      <c r="H441" s="199"/>
      <c r="I441" s="240"/>
      <c r="J441" s="240"/>
      <c r="K441" s="240"/>
      <c r="L441" s="240"/>
      <c r="M441" s="240"/>
      <c r="N441" s="240"/>
      <c r="O441" s="240"/>
      <c r="P441" s="240"/>
      <c r="Q441" s="240"/>
      <c r="R441" s="240"/>
      <c r="S441" s="240"/>
      <c r="T441" s="240"/>
      <c r="U441" s="240"/>
      <c r="V441" s="240"/>
      <c r="W441" s="240"/>
      <c r="X441" s="240"/>
      <c r="Y441" s="240"/>
      <c r="Z441" s="240"/>
      <c r="AA441" s="240"/>
      <c r="AB441" s="240"/>
      <c r="AC441" s="240"/>
      <c r="AD441" s="240"/>
      <c r="AE441" s="240"/>
      <c r="AF441" s="199"/>
      <c r="AG441" s="240"/>
      <c r="AH441" s="196"/>
      <c r="AI441" s="199"/>
      <c r="AJ441" s="199"/>
      <c r="AK441" s="241"/>
      <c r="AL441" s="241"/>
      <c r="AM441" s="241"/>
      <c r="AN441" s="199"/>
      <c r="AO441" s="199"/>
      <c r="AP441" s="241"/>
      <c r="AQ441" s="199"/>
      <c r="AR441" s="199"/>
      <c r="AS441" s="199"/>
      <c r="AT441" s="199"/>
      <c r="AU441" s="199"/>
      <c r="AV441" s="199"/>
      <c r="AW441" s="199"/>
      <c r="AX441" s="200"/>
      <c r="AY441" s="199"/>
      <c r="AZ441" s="199"/>
    </row>
    <row r="442" spans="1:52" ht="9.75" customHeight="1">
      <c r="A442" s="199"/>
      <c r="B442" s="199"/>
      <c r="C442" s="199"/>
      <c r="D442" s="199"/>
      <c r="E442" s="199"/>
      <c r="F442" s="239"/>
      <c r="G442" s="199"/>
      <c r="H442" s="199"/>
      <c r="I442" s="240"/>
      <c r="J442" s="240"/>
      <c r="K442" s="240"/>
      <c r="L442" s="240"/>
      <c r="M442" s="240"/>
      <c r="N442" s="240"/>
      <c r="O442" s="240"/>
      <c r="P442" s="240"/>
      <c r="Q442" s="240"/>
      <c r="R442" s="240"/>
      <c r="S442" s="240"/>
      <c r="T442" s="240"/>
      <c r="U442" s="240"/>
      <c r="V442" s="240"/>
      <c r="W442" s="240"/>
      <c r="X442" s="240"/>
      <c r="Y442" s="240"/>
      <c r="Z442" s="240"/>
      <c r="AA442" s="240"/>
      <c r="AB442" s="240"/>
      <c r="AC442" s="240"/>
      <c r="AD442" s="240"/>
      <c r="AE442" s="240"/>
      <c r="AF442" s="199"/>
      <c r="AG442" s="240"/>
      <c r="AH442" s="196"/>
      <c r="AI442" s="199"/>
      <c r="AJ442" s="199"/>
      <c r="AK442" s="241"/>
      <c r="AL442" s="241"/>
      <c r="AM442" s="241"/>
      <c r="AN442" s="199"/>
      <c r="AO442" s="199"/>
      <c r="AP442" s="241"/>
      <c r="AQ442" s="199"/>
      <c r="AR442" s="199"/>
      <c r="AS442" s="199"/>
      <c r="AT442" s="199"/>
      <c r="AU442" s="199"/>
      <c r="AV442" s="199"/>
      <c r="AW442" s="199"/>
      <c r="AX442" s="200"/>
      <c r="AY442" s="199"/>
      <c r="AZ442" s="199"/>
    </row>
    <row r="443" spans="1:52" ht="9.75" customHeight="1">
      <c r="A443" s="199"/>
      <c r="B443" s="199"/>
      <c r="C443" s="199"/>
      <c r="D443" s="199"/>
      <c r="E443" s="199"/>
      <c r="F443" s="239"/>
      <c r="G443" s="199"/>
      <c r="H443" s="199"/>
      <c r="I443" s="240"/>
      <c r="J443" s="240"/>
      <c r="K443" s="240"/>
      <c r="L443" s="240"/>
      <c r="M443" s="240"/>
      <c r="N443" s="240"/>
      <c r="O443" s="240"/>
      <c r="P443" s="240"/>
      <c r="Q443" s="240"/>
      <c r="R443" s="240"/>
      <c r="S443" s="240"/>
      <c r="T443" s="240"/>
      <c r="U443" s="240"/>
      <c r="V443" s="240"/>
      <c r="W443" s="240"/>
      <c r="X443" s="240"/>
      <c r="Y443" s="240"/>
      <c r="Z443" s="240"/>
      <c r="AA443" s="240"/>
      <c r="AB443" s="240"/>
      <c r="AC443" s="240"/>
      <c r="AD443" s="240"/>
      <c r="AE443" s="240"/>
      <c r="AF443" s="199"/>
      <c r="AG443" s="240"/>
      <c r="AH443" s="196"/>
      <c r="AI443" s="199"/>
      <c r="AJ443" s="199"/>
      <c r="AK443" s="241"/>
      <c r="AL443" s="241"/>
      <c r="AM443" s="241"/>
      <c r="AN443" s="199"/>
      <c r="AO443" s="199"/>
      <c r="AP443" s="241"/>
      <c r="AQ443" s="199"/>
      <c r="AR443" s="199"/>
      <c r="AS443" s="199"/>
      <c r="AT443" s="199"/>
      <c r="AU443" s="199"/>
      <c r="AV443" s="199"/>
      <c r="AW443" s="199"/>
      <c r="AX443" s="200"/>
      <c r="AY443" s="199"/>
      <c r="AZ443" s="199"/>
    </row>
    <row r="444" spans="1:52" ht="9.75" customHeight="1">
      <c r="A444" s="199"/>
      <c r="B444" s="199"/>
      <c r="C444" s="199"/>
      <c r="D444" s="199"/>
      <c r="E444" s="199"/>
      <c r="F444" s="239"/>
      <c r="G444" s="199"/>
      <c r="H444" s="199"/>
      <c r="I444" s="240"/>
      <c r="J444" s="240"/>
      <c r="K444" s="240"/>
      <c r="L444" s="240"/>
      <c r="M444" s="240"/>
      <c r="N444" s="240"/>
      <c r="O444" s="240"/>
      <c r="P444" s="240"/>
      <c r="Q444" s="240"/>
      <c r="R444" s="240"/>
      <c r="S444" s="240"/>
      <c r="T444" s="240"/>
      <c r="U444" s="240"/>
      <c r="V444" s="240"/>
      <c r="W444" s="240"/>
      <c r="X444" s="240"/>
      <c r="Y444" s="240"/>
      <c r="Z444" s="240"/>
      <c r="AA444" s="240"/>
      <c r="AB444" s="240"/>
      <c r="AC444" s="240"/>
      <c r="AD444" s="240"/>
      <c r="AE444" s="240"/>
      <c r="AF444" s="199"/>
      <c r="AG444" s="240"/>
      <c r="AH444" s="196"/>
      <c r="AI444" s="199"/>
      <c r="AJ444" s="199"/>
      <c r="AK444" s="241"/>
      <c r="AL444" s="241"/>
      <c r="AM444" s="241"/>
      <c r="AN444" s="199"/>
      <c r="AO444" s="199"/>
      <c r="AP444" s="241"/>
      <c r="AQ444" s="199"/>
      <c r="AR444" s="199"/>
      <c r="AS444" s="199"/>
      <c r="AT444" s="199"/>
      <c r="AU444" s="199"/>
      <c r="AV444" s="199"/>
      <c r="AW444" s="199"/>
      <c r="AX444" s="200"/>
      <c r="AY444" s="199"/>
      <c r="AZ444" s="199"/>
    </row>
    <row r="445" spans="1:52" ht="9.75" customHeight="1">
      <c r="A445" s="199"/>
      <c r="B445" s="199"/>
      <c r="C445" s="199"/>
      <c r="D445" s="199"/>
      <c r="E445" s="199"/>
      <c r="F445" s="239"/>
      <c r="G445" s="199"/>
      <c r="H445" s="199"/>
      <c r="I445" s="240"/>
      <c r="J445" s="240"/>
      <c r="K445" s="240"/>
      <c r="L445" s="240"/>
      <c r="M445" s="240"/>
      <c r="N445" s="240"/>
      <c r="O445" s="240"/>
      <c r="P445" s="240"/>
      <c r="Q445" s="240"/>
      <c r="R445" s="240"/>
      <c r="S445" s="240"/>
      <c r="T445" s="240"/>
      <c r="U445" s="240"/>
      <c r="V445" s="240"/>
      <c r="W445" s="240"/>
      <c r="X445" s="240"/>
      <c r="Y445" s="240"/>
      <c r="Z445" s="240"/>
      <c r="AA445" s="240"/>
      <c r="AB445" s="240"/>
      <c r="AC445" s="240"/>
      <c r="AD445" s="240"/>
      <c r="AE445" s="240"/>
      <c r="AF445" s="199"/>
      <c r="AG445" s="240"/>
      <c r="AH445" s="196"/>
      <c r="AI445" s="199"/>
      <c r="AJ445" s="199"/>
      <c r="AK445" s="241"/>
      <c r="AL445" s="241"/>
      <c r="AM445" s="241"/>
      <c r="AN445" s="199"/>
      <c r="AO445" s="199"/>
      <c r="AP445" s="241"/>
      <c r="AQ445" s="199"/>
      <c r="AR445" s="199"/>
      <c r="AS445" s="199"/>
      <c r="AT445" s="199"/>
      <c r="AU445" s="199"/>
      <c r="AV445" s="199"/>
      <c r="AW445" s="199"/>
      <c r="AX445" s="200"/>
      <c r="AY445" s="199"/>
      <c r="AZ445" s="199"/>
    </row>
    <row r="446" spans="1:52" ht="9.75" customHeight="1">
      <c r="A446" s="199"/>
      <c r="B446" s="199"/>
      <c r="C446" s="199"/>
      <c r="D446" s="199"/>
      <c r="E446" s="199"/>
      <c r="F446" s="239"/>
      <c r="G446" s="199"/>
      <c r="H446" s="199"/>
      <c r="I446" s="240"/>
      <c r="J446" s="240"/>
      <c r="K446" s="240"/>
      <c r="L446" s="240"/>
      <c r="M446" s="240"/>
      <c r="N446" s="240"/>
      <c r="O446" s="240"/>
      <c r="P446" s="240"/>
      <c r="Q446" s="240"/>
      <c r="R446" s="240"/>
      <c r="S446" s="240"/>
      <c r="T446" s="240"/>
      <c r="U446" s="240"/>
      <c r="V446" s="240"/>
      <c r="W446" s="240"/>
      <c r="X446" s="240"/>
      <c r="Y446" s="240"/>
      <c r="Z446" s="240"/>
      <c r="AA446" s="240"/>
      <c r="AB446" s="240"/>
      <c r="AC446" s="240"/>
      <c r="AD446" s="240"/>
      <c r="AE446" s="240"/>
      <c r="AF446" s="199"/>
      <c r="AG446" s="240"/>
      <c r="AH446" s="196"/>
      <c r="AI446" s="199"/>
      <c r="AJ446" s="199"/>
      <c r="AK446" s="241"/>
      <c r="AL446" s="241"/>
      <c r="AM446" s="241"/>
      <c r="AN446" s="199"/>
      <c r="AO446" s="199"/>
      <c r="AP446" s="241"/>
      <c r="AQ446" s="199"/>
      <c r="AR446" s="199"/>
      <c r="AS446" s="199"/>
      <c r="AT446" s="199"/>
      <c r="AU446" s="199"/>
      <c r="AV446" s="199"/>
      <c r="AW446" s="199"/>
      <c r="AX446" s="200"/>
      <c r="AY446" s="199"/>
      <c r="AZ446" s="199"/>
    </row>
    <row r="447" spans="1:52" ht="9.75" customHeight="1">
      <c r="A447" s="199"/>
      <c r="B447" s="199"/>
      <c r="C447" s="199"/>
      <c r="D447" s="199"/>
      <c r="E447" s="199"/>
      <c r="F447" s="239"/>
      <c r="G447" s="199"/>
      <c r="H447" s="199"/>
      <c r="I447" s="240"/>
      <c r="J447" s="240"/>
      <c r="K447" s="240"/>
      <c r="L447" s="240"/>
      <c r="M447" s="240"/>
      <c r="N447" s="240"/>
      <c r="O447" s="240"/>
      <c r="P447" s="240"/>
      <c r="Q447" s="240"/>
      <c r="R447" s="240"/>
      <c r="S447" s="240"/>
      <c r="T447" s="240"/>
      <c r="U447" s="240"/>
      <c r="V447" s="240"/>
      <c r="W447" s="240"/>
      <c r="X447" s="240"/>
      <c r="Y447" s="240"/>
      <c r="Z447" s="240"/>
      <c r="AA447" s="240"/>
      <c r="AB447" s="240"/>
      <c r="AC447" s="240"/>
      <c r="AD447" s="240"/>
      <c r="AE447" s="240"/>
      <c r="AF447" s="199"/>
      <c r="AG447" s="240"/>
      <c r="AH447" s="196"/>
      <c r="AI447" s="199"/>
      <c r="AJ447" s="199"/>
      <c r="AK447" s="241"/>
      <c r="AL447" s="241"/>
      <c r="AM447" s="241"/>
      <c r="AN447" s="199"/>
      <c r="AO447" s="199"/>
      <c r="AP447" s="241"/>
      <c r="AQ447" s="199"/>
      <c r="AR447" s="199"/>
      <c r="AS447" s="199"/>
      <c r="AT447" s="199"/>
      <c r="AU447" s="199"/>
      <c r="AV447" s="199"/>
      <c r="AW447" s="199"/>
      <c r="AX447" s="200"/>
      <c r="AY447" s="199"/>
      <c r="AZ447" s="199"/>
    </row>
    <row r="448" spans="1:52" ht="9.75" customHeight="1">
      <c r="A448" s="199"/>
      <c r="B448" s="199"/>
      <c r="C448" s="199"/>
      <c r="D448" s="199"/>
      <c r="E448" s="199"/>
      <c r="F448" s="239"/>
      <c r="G448" s="199"/>
      <c r="H448" s="199"/>
      <c r="I448" s="240"/>
      <c r="J448" s="240"/>
      <c r="K448" s="240"/>
      <c r="L448" s="240"/>
      <c r="M448" s="240"/>
      <c r="N448" s="240"/>
      <c r="O448" s="240"/>
      <c r="P448" s="240"/>
      <c r="Q448" s="240"/>
      <c r="R448" s="240"/>
      <c r="S448" s="240"/>
      <c r="T448" s="240"/>
      <c r="U448" s="240"/>
      <c r="V448" s="240"/>
      <c r="W448" s="240"/>
      <c r="X448" s="240"/>
      <c r="Y448" s="240"/>
      <c r="Z448" s="240"/>
      <c r="AA448" s="240"/>
      <c r="AB448" s="240"/>
      <c r="AC448" s="240"/>
      <c r="AD448" s="240"/>
      <c r="AE448" s="240"/>
      <c r="AF448" s="199"/>
      <c r="AG448" s="240"/>
      <c r="AH448" s="196"/>
      <c r="AI448" s="199"/>
      <c r="AJ448" s="199"/>
      <c r="AK448" s="241"/>
      <c r="AL448" s="241"/>
      <c r="AM448" s="241"/>
      <c r="AN448" s="199"/>
      <c r="AO448" s="199"/>
      <c r="AP448" s="241"/>
      <c r="AQ448" s="199"/>
      <c r="AR448" s="199"/>
      <c r="AS448" s="199"/>
      <c r="AT448" s="199"/>
      <c r="AU448" s="199"/>
      <c r="AV448" s="199"/>
      <c r="AW448" s="199"/>
      <c r="AX448" s="200"/>
      <c r="AY448" s="199"/>
      <c r="AZ448" s="199"/>
    </row>
    <row r="449" spans="1:52" ht="9.75" customHeight="1">
      <c r="A449" s="199"/>
      <c r="B449" s="199"/>
      <c r="C449" s="199"/>
      <c r="D449" s="199"/>
      <c r="E449" s="199"/>
      <c r="F449" s="239"/>
      <c r="G449" s="199"/>
      <c r="H449" s="199"/>
      <c r="I449" s="240"/>
      <c r="J449" s="240"/>
      <c r="K449" s="240"/>
      <c r="L449" s="240"/>
      <c r="M449" s="240"/>
      <c r="N449" s="240"/>
      <c r="O449" s="240"/>
      <c r="P449" s="240"/>
      <c r="Q449" s="240"/>
      <c r="R449" s="240"/>
      <c r="S449" s="240"/>
      <c r="T449" s="240"/>
      <c r="U449" s="240"/>
      <c r="V449" s="240"/>
      <c r="W449" s="240"/>
      <c r="X449" s="240"/>
      <c r="Y449" s="240"/>
      <c r="Z449" s="240"/>
      <c r="AA449" s="240"/>
      <c r="AB449" s="240"/>
      <c r="AC449" s="240"/>
      <c r="AD449" s="240"/>
      <c r="AE449" s="240"/>
      <c r="AF449" s="199"/>
      <c r="AG449" s="240"/>
      <c r="AH449" s="196"/>
      <c r="AI449" s="199"/>
      <c r="AJ449" s="199"/>
      <c r="AK449" s="241"/>
      <c r="AL449" s="241"/>
      <c r="AM449" s="241"/>
      <c r="AN449" s="199"/>
      <c r="AO449" s="199"/>
      <c r="AP449" s="241"/>
      <c r="AQ449" s="199"/>
      <c r="AR449" s="199"/>
      <c r="AS449" s="199"/>
      <c r="AT449" s="199"/>
      <c r="AU449" s="199"/>
      <c r="AV449" s="199"/>
      <c r="AW449" s="199"/>
      <c r="AX449" s="200"/>
      <c r="AY449" s="199"/>
      <c r="AZ449" s="199"/>
    </row>
    <row r="450" spans="1:52" ht="9.75" customHeight="1">
      <c r="A450" s="199"/>
      <c r="B450" s="199"/>
      <c r="C450" s="199"/>
      <c r="D450" s="199"/>
      <c r="E450" s="199"/>
      <c r="F450" s="239"/>
      <c r="G450" s="199"/>
      <c r="H450" s="199"/>
      <c r="I450" s="240"/>
      <c r="J450" s="240"/>
      <c r="K450" s="240"/>
      <c r="L450" s="240"/>
      <c r="M450" s="240"/>
      <c r="N450" s="240"/>
      <c r="O450" s="240"/>
      <c r="P450" s="240"/>
      <c r="Q450" s="240"/>
      <c r="R450" s="240"/>
      <c r="S450" s="240"/>
      <c r="T450" s="240"/>
      <c r="U450" s="240"/>
      <c r="V450" s="240"/>
      <c r="W450" s="240"/>
      <c r="X450" s="240"/>
      <c r="Y450" s="240"/>
      <c r="Z450" s="240"/>
      <c r="AA450" s="240"/>
      <c r="AB450" s="240"/>
      <c r="AC450" s="240"/>
      <c r="AD450" s="240"/>
      <c r="AE450" s="240"/>
      <c r="AF450" s="199"/>
      <c r="AG450" s="240"/>
      <c r="AH450" s="196"/>
      <c r="AI450" s="199"/>
      <c r="AJ450" s="199"/>
      <c r="AK450" s="241"/>
      <c r="AL450" s="241"/>
      <c r="AM450" s="241"/>
      <c r="AN450" s="199"/>
      <c r="AO450" s="199"/>
      <c r="AP450" s="241"/>
      <c r="AQ450" s="199"/>
      <c r="AR450" s="199"/>
      <c r="AS450" s="199"/>
      <c r="AT450" s="199"/>
      <c r="AU450" s="199"/>
      <c r="AV450" s="199"/>
      <c r="AW450" s="199"/>
      <c r="AX450" s="200"/>
      <c r="AY450" s="199"/>
      <c r="AZ450" s="199"/>
    </row>
    <row r="451" spans="1:52" ht="9.75" customHeight="1">
      <c r="A451" s="199"/>
      <c r="B451" s="199"/>
      <c r="C451" s="199"/>
      <c r="D451" s="199"/>
      <c r="E451" s="199"/>
      <c r="F451" s="239"/>
      <c r="G451" s="199"/>
      <c r="H451" s="199"/>
      <c r="I451" s="240"/>
      <c r="J451" s="240"/>
      <c r="K451" s="240"/>
      <c r="L451" s="240"/>
      <c r="M451" s="240"/>
      <c r="N451" s="240"/>
      <c r="O451" s="240"/>
      <c r="P451" s="240"/>
      <c r="Q451" s="240"/>
      <c r="R451" s="240"/>
      <c r="S451" s="240"/>
      <c r="T451" s="240"/>
      <c r="U451" s="240"/>
      <c r="V451" s="240"/>
      <c r="W451" s="240"/>
      <c r="X451" s="240"/>
      <c r="Y451" s="240"/>
      <c r="Z451" s="240"/>
      <c r="AA451" s="240"/>
      <c r="AB451" s="240"/>
      <c r="AC451" s="240"/>
      <c r="AD451" s="240"/>
      <c r="AE451" s="240"/>
      <c r="AF451" s="199"/>
      <c r="AG451" s="240"/>
      <c r="AH451" s="196"/>
      <c r="AI451" s="199"/>
      <c r="AJ451" s="199"/>
      <c r="AK451" s="241"/>
      <c r="AL451" s="241"/>
      <c r="AM451" s="241"/>
      <c r="AN451" s="199"/>
      <c r="AO451" s="199"/>
      <c r="AP451" s="241"/>
      <c r="AQ451" s="199"/>
      <c r="AR451" s="199"/>
      <c r="AS451" s="199"/>
      <c r="AT451" s="199"/>
      <c r="AU451" s="199"/>
      <c r="AV451" s="199"/>
      <c r="AW451" s="199"/>
      <c r="AX451" s="200"/>
      <c r="AY451" s="199"/>
      <c r="AZ451" s="199"/>
    </row>
    <row r="452" spans="1:52" ht="9.75" customHeight="1">
      <c r="A452" s="199"/>
      <c r="B452" s="199"/>
      <c r="C452" s="199"/>
      <c r="D452" s="199"/>
      <c r="E452" s="199"/>
      <c r="F452" s="239"/>
      <c r="G452" s="199"/>
      <c r="H452" s="199"/>
      <c r="I452" s="240"/>
      <c r="J452" s="240"/>
      <c r="K452" s="240"/>
      <c r="L452" s="240"/>
      <c r="M452" s="240"/>
      <c r="N452" s="240"/>
      <c r="O452" s="240"/>
      <c r="P452" s="240"/>
      <c r="Q452" s="240"/>
      <c r="R452" s="240"/>
      <c r="S452" s="240"/>
      <c r="T452" s="240"/>
      <c r="U452" s="240"/>
      <c r="V452" s="240"/>
      <c r="W452" s="240"/>
      <c r="X452" s="240"/>
      <c r="Y452" s="240"/>
      <c r="Z452" s="240"/>
      <c r="AA452" s="240"/>
      <c r="AB452" s="240"/>
      <c r="AC452" s="240"/>
      <c r="AD452" s="240"/>
      <c r="AE452" s="240"/>
      <c r="AF452" s="199"/>
      <c r="AG452" s="240"/>
      <c r="AH452" s="196"/>
      <c r="AI452" s="199"/>
      <c r="AJ452" s="199"/>
      <c r="AK452" s="241"/>
      <c r="AL452" s="241"/>
      <c r="AM452" s="241"/>
      <c r="AN452" s="199"/>
      <c r="AO452" s="199"/>
      <c r="AP452" s="241"/>
      <c r="AQ452" s="199"/>
      <c r="AR452" s="199"/>
      <c r="AS452" s="199"/>
      <c r="AT452" s="199"/>
      <c r="AU452" s="199"/>
      <c r="AV452" s="199"/>
      <c r="AW452" s="199"/>
      <c r="AX452" s="200"/>
      <c r="AY452" s="199"/>
      <c r="AZ452" s="199"/>
    </row>
    <row r="453" spans="1:52" ht="9.75" customHeight="1">
      <c r="A453" s="199"/>
      <c r="B453" s="199"/>
      <c r="C453" s="199"/>
      <c r="D453" s="199"/>
      <c r="E453" s="199"/>
      <c r="F453" s="239"/>
      <c r="G453" s="199"/>
      <c r="H453" s="199"/>
      <c r="I453" s="240"/>
      <c r="J453" s="240"/>
      <c r="K453" s="240"/>
      <c r="L453" s="240"/>
      <c r="M453" s="240"/>
      <c r="N453" s="240"/>
      <c r="O453" s="240"/>
      <c r="P453" s="240"/>
      <c r="Q453" s="240"/>
      <c r="R453" s="240"/>
      <c r="S453" s="240"/>
      <c r="T453" s="240"/>
      <c r="U453" s="240"/>
      <c r="V453" s="240"/>
      <c r="W453" s="240"/>
      <c r="X453" s="240"/>
      <c r="Y453" s="240"/>
      <c r="Z453" s="240"/>
      <c r="AA453" s="240"/>
      <c r="AB453" s="240"/>
      <c r="AC453" s="240"/>
      <c r="AD453" s="240"/>
      <c r="AE453" s="240"/>
      <c r="AF453" s="199"/>
      <c r="AG453" s="240"/>
      <c r="AH453" s="196"/>
      <c r="AI453" s="199"/>
      <c r="AJ453" s="199"/>
      <c r="AK453" s="241"/>
      <c r="AL453" s="241"/>
      <c r="AM453" s="241"/>
      <c r="AN453" s="199"/>
      <c r="AO453" s="199"/>
      <c r="AP453" s="241"/>
      <c r="AQ453" s="199"/>
      <c r="AR453" s="199"/>
      <c r="AS453" s="199"/>
      <c r="AT453" s="199"/>
      <c r="AU453" s="199"/>
      <c r="AV453" s="199"/>
      <c r="AW453" s="199"/>
      <c r="AX453" s="200"/>
      <c r="AY453" s="199"/>
      <c r="AZ453" s="199"/>
    </row>
    <row r="454" spans="1:52" ht="9.75" customHeight="1">
      <c r="A454" s="199"/>
      <c r="B454" s="199"/>
      <c r="C454" s="199"/>
      <c r="D454" s="199"/>
      <c r="E454" s="199"/>
      <c r="F454" s="239"/>
      <c r="G454" s="199"/>
      <c r="H454" s="199"/>
      <c r="I454" s="240"/>
      <c r="J454" s="240"/>
      <c r="K454" s="240"/>
      <c r="L454" s="240"/>
      <c r="M454" s="240"/>
      <c r="N454" s="240"/>
      <c r="O454" s="240"/>
      <c r="P454" s="240"/>
      <c r="Q454" s="240"/>
      <c r="R454" s="240"/>
      <c r="S454" s="240"/>
      <c r="T454" s="240"/>
      <c r="U454" s="240"/>
      <c r="V454" s="240"/>
      <c r="W454" s="240"/>
      <c r="X454" s="240"/>
      <c r="Y454" s="240"/>
      <c r="Z454" s="240"/>
      <c r="AA454" s="240"/>
      <c r="AB454" s="240"/>
      <c r="AC454" s="240"/>
      <c r="AD454" s="240"/>
      <c r="AE454" s="240"/>
      <c r="AF454" s="199"/>
      <c r="AG454" s="240"/>
      <c r="AH454" s="196"/>
      <c r="AI454" s="199"/>
      <c r="AJ454" s="199"/>
      <c r="AK454" s="241"/>
      <c r="AL454" s="241"/>
      <c r="AM454" s="241"/>
      <c r="AN454" s="199"/>
      <c r="AO454" s="199"/>
      <c r="AP454" s="241"/>
      <c r="AQ454" s="199"/>
      <c r="AR454" s="199"/>
      <c r="AS454" s="199"/>
      <c r="AT454" s="199"/>
      <c r="AU454" s="199"/>
      <c r="AV454" s="199"/>
      <c r="AW454" s="199"/>
      <c r="AX454" s="200"/>
      <c r="AY454" s="199"/>
      <c r="AZ454" s="199"/>
    </row>
    <row r="455" spans="1:52" ht="9.75" customHeight="1">
      <c r="A455" s="199"/>
      <c r="B455" s="199"/>
      <c r="C455" s="199"/>
      <c r="D455" s="199"/>
      <c r="E455" s="199"/>
      <c r="F455" s="239"/>
      <c r="G455" s="199"/>
      <c r="H455" s="199"/>
      <c r="I455" s="240"/>
      <c r="J455" s="240"/>
      <c r="K455" s="240"/>
      <c r="L455" s="240"/>
      <c r="M455" s="240"/>
      <c r="N455" s="240"/>
      <c r="O455" s="240"/>
      <c r="P455" s="240"/>
      <c r="Q455" s="240"/>
      <c r="R455" s="240"/>
      <c r="S455" s="240"/>
      <c r="T455" s="240"/>
      <c r="U455" s="240"/>
      <c r="V455" s="240"/>
      <c r="W455" s="240"/>
      <c r="X455" s="240"/>
      <c r="Y455" s="240"/>
      <c r="Z455" s="240"/>
      <c r="AA455" s="240"/>
      <c r="AB455" s="240"/>
      <c r="AC455" s="240"/>
      <c r="AD455" s="240"/>
      <c r="AE455" s="240"/>
      <c r="AF455" s="199"/>
      <c r="AG455" s="240"/>
      <c r="AH455" s="196"/>
      <c r="AI455" s="199"/>
      <c r="AJ455" s="199"/>
      <c r="AK455" s="241"/>
      <c r="AL455" s="241"/>
      <c r="AM455" s="241"/>
      <c r="AN455" s="199"/>
      <c r="AO455" s="199"/>
      <c r="AP455" s="241"/>
      <c r="AQ455" s="199"/>
      <c r="AR455" s="199"/>
      <c r="AS455" s="199"/>
      <c r="AT455" s="199"/>
      <c r="AU455" s="199"/>
      <c r="AV455" s="199"/>
      <c r="AW455" s="199"/>
      <c r="AX455" s="200"/>
      <c r="AY455" s="199"/>
      <c r="AZ455" s="199"/>
    </row>
    <row r="456" spans="1:52" ht="9.75" customHeight="1">
      <c r="A456" s="199"/>
      <c r="B456" s="199"/>
      <c r="C456" s="199"/>
      <c r="D456" s="199"/>
      <c r="E456" s="199"/>
      <c r="F456" s="239"/>
      <c r="G456" s="199"/>
      <c r="H456" s="199"/>
      <c r="I456" s="240"/>
      <c r="J456" s="240"/>
      <c r="K456" s="240"/>
      <c r="L456" s="240"/>
      <c r="M456" s="240"/>
      <c r="N456" s="240"/>
      <c r="O456" s="240"/>
      <c r="P456" s="240"/>
      <c r="Q456" s="240"/>
      <c r="R456" s="240"/>
      <c r="S456" s="240"/>
      <c r="T456" s="240"/>
      <c r="U456" s="240"/>
      <c r="V456" s="240"/>
      <c r="W456" s="240"/>
      <c r="X456" s="240"/>
      <c r="Y456" s="240"/>
      <c r="Z456" s="240"/>
      <c r="AA456" s="240"/>
      <c r="AB456" s="240"/>
      <c r="AC456" s="240"/>
      <c r="AD456" s="240"/>
      <c r="AE456" s="240"/>
      <c r="AF456" s="199"/>
      <c r="AG456" s="240"/>
      <c r="AH456" s="196"/>
      <c r="AI456" s="199"/>
      <c r="AJ456" s="199"/>
      <c r="AK456" s="241"/>
      <c r="AL456" s="241"/>
      <c r="AM456" s="241"/>
      <c r="AN456" s="199"/>
      <c r="AO456" s="199"/>
      <c r="AP456" s="241"/>
      <c r="AQ456" s="199"/>
      <c r="AR456" s="199"/>
      <c r="AS456" s="199"/>
      <c r="AT456" s="199"/>
      <c r="AU456" s="199"/>
      <c r="AV456" s="199"/>
      <c r="AW456" s="199"/>
      <c r="AX456" s="200"/>
      <c r="AY456" s="199"/>
      <c r="AZ456" s="199"/>
    </row>
    <row r="457" spans="1:52" ht="9.75" customHeight="1">
      <c r="A457" s="199"/>
      <c r="B457" s="199"/>
      <c r="C457" s="199"/>
      <c r="D457" s="199"/>
      <c r="E457" s="199"/>
      <c r="F457" s="239"/>
      <c r="G457" s="199"/>
      <c r="H457" s="199"/>
      <c r="I457" s="240"/>
      <c r="J457" s="240"/>
      <c r="K457" s="240"/>
      <c r="L457" s="240"/>
      <c r="M457" s="240"/>
      <c r="N457" s="240"/>
      <c r="O457" s="240"/>
      <c r="P457" s="240"/>
      <c r="Q457" s="240"/>
      <c r="R457" s="240"/>
      <c r="S457" s="240"/>
      <c r="T457" s="240"/>
      <c r="U457" s="240"/>
      <c r="V457" s="240"/>
      <c r="W457" s="240"/>
      <c r="X457" s="240"/>
      <c r="Y457" s="240"/>
      <c r="Z457" s="240"/>
      <c r="AA457" s="240"/>
      <c r="AB457" s="240"/>
      <c r="AC457" s="240"/>
      <c r="AD457" s="240"/>
      <c r="AE457" s="240"/>
      <c r="AF457" s="199"/>
      <c r="AG457" s="240"/>
      <c r="AH457" s="196"/>
      <c r="AI457" s="199"/>
      <c r="AJ457" s="199"/>
      <c r="AK457" s="241"/>
      <c r="AL457" s="241"/>
      <c r="AM457" s="241"/>
      <c r="AN457" s="199"/>
      <c r="AO457" s="199"/>
      <c r="AP457" s="241"/>
      <c r="AQ457" s="199"/>
      <c r="AR457" s="199"/>
      <c r="AS457" s="199"/>
      <c r="AT457" s="199"/>
      <c r="AU457" s="199"/>
      <c r="AV457" s="199"/>
      <c r="AW457" s="199"/>
      <c r="AX457" s="200"/>
      <c r="AY457" s="199"/>
      <c r="AZ457" s="199"/>
    </row>
    <row r="458" spans="1:52" ht="9.75" customHeight="1">
      <c r="A458" s="199"/>
      <c r="B458" s="199"/>
      <c r="C458" s="199"/>
      <c r="D458" s="199"/>
      <c r="E458" s="199"/>
      <c r="F458" s="239"/>
      <c r="G458" s="199"/>
      <c r="H458" s="199"/>
      <c r="I458" s="240"/>
      <c r="J458" s="240"/>
      <c r="K458" s="240"/>
      <c r="L458" s="240"/>
      <c r="M458" s="240"/>
      <c r="N458" s="240"/>
      <c r="O458" s="240"/>
      <c r="P458" s="240"/>
      <c r="Q458" s="240"/>
      <c r="R458" s="240"/>
      <c r="S458" s="240"/>
      <c r="T458" s="240"/>
      <c r="U458" s="240"/>
      <c r="V458" s="240"/>
      <c r="W458" s="240"/>
      <c r="X458" s="240"/>
      <c r="Y458" s="240"/>
      <c r="Z458" s="240"/>
      <c r="AA458" s="240"/>
      <c r="AB458" s="240"/>
      <c r="AC458" s="240"/>
      <c r="AD458" s="240"/>
      <c r="AE458" s="240"/>
      <c r="AF458" s="199"/>
      <c r="AG458" s="240"/>
      <c r="AH458" s="196"/>
      <c r="AI458" s="199"/>
      <c r="AJ458" s="199"/>
      <c r="AK458" s="241"/>
      <c r="AL458" s="241"/>
      <c r="AM458" s="241"/>
      <c r="AN458" s="199"/>
      <c r="AO458" s="199"/>
      <c r="AP458" s="241"/>
      <c r="AQ458" s="199"/>
      <c r="AR458" s="199"/>
      <c r="AS458" s="199"/>
      <c r="AT458" s="199"/>
      <c r="AU458" s="199"/>
      <c r="AV458" s="199"/>
      <c r="AW458" s="199"/>
      <c r="AX458" s="200"/>
      <c r="AY458" s="199"/>
      <c r="AZ458" s="199"/>
    </row>
    <row r="459" spans="1:52" ht="9.75" customHeight="1">
      <c r="A459" s="199"/>
      <c r="B459" s="199"/>
      <c r="C459" s="199"/>
      <c r="D459" s="199"/>
      <c r="E459" s="199"/>
      <c r="F459" s="239"/>
      <c r="G459" s="199"/>
      <c r="H459" s="199"/>
      <c r="I459" s="240"/>
      <c r="J459" s="240"/>
      <c r="K459" s="240"/>
      <c r="L459" s="240"/>
      <c r="M459" s="240"/>
      <c r="N459" s="240"/>
      <c r="O459" s="240"/>
      <c r="P459" s="240"/>
      <c r="Q459" s="240"/>
      <c r="R459" s="240"/>
      <c r="S459" s="240"/>
      <c r="T459" s="240"/>
      <c r="U459" s="240"/>
      <c r="V459" s="240"/>
      <c r="W459" s="240"/>
      <c r="X459" s="240"/>
      <c r="Y459" s="240"/>
      <c r="Z459" s="240"/>
      <c r="AA459" s="240"/>
      <c r="AB459" s="240"/>
      <c r="AC459" s="240"/>
      <c r="AD459" s="240"/>
      <c r="AE459" s="240"/>
      <c r="AF459" s="199"/>
      <c r="AG459" s="240"/>
      <c r="AH459" s="196"/>
      <c r="AI459" s="199"/>
      <c r="AJ459" s="199"/>
      <c r="AK459" s="241"/>
      <c r="AL459" s="241"/>
      <c r="AM459" s="241"/>
      <c r="AN459" s="199"/>
      <c r="AO459" s="199"/>
      <c r="AP459" s="241"/>
      <c r="AQ459" s="199"/>
      <c r="AR459" s="199"/>
      <c r="AS459" s="199"/>
      <c r="AT459" s="199"/>
      <c r="AU459" s="199"/>
      <c r="AV459" s="199"/>
      <c r="AW459" s="199"/>
      <c r="AX459" s="200"/>
      <c r="AY459" s="199"/>
      <c r="AZ459" s="199"/>
    </row>
    <row r="460" spans="1:52" ht="9.75" customHeight="1">
      <c r="A460" s="199"/>
      <c r="B460" s="199"/>
      <c r="C460" s="199"/>
      <c r="D460" s="199"/>
      <c r="E460" s="199"/>
      <c r="F460" s="239"/>
      <c r="G460" s="199"/>
      <c r="H460" s="199"/>
      <c r="I460" s="240"/>
      <c r="J460" s="240"/>
      <c r="K460" s="240"/>
      <c r="L460" s="240"/>
      <c r="M460" s="240"/>
      <c r="N460" s="240"/>
      <c r="O460" s="240"/>
      <c r="P460" s="240"/>
      <c r="Q460" s="240"/>
      <c r="R460" s="240"/>
      <c r="S460" s="240"/>
      <c r="T460" s="240"/>
      <c r="U460" s="240"/>
      <c r="V460" s="240"/>
      <c r="W460" s="240"/>
      <c r="X460" s="240"/>
      <c r="Y460" s="240"/>
      <c r="Z460" s="240"/>
      <c r="AA460" s="240"/>
      <c r="AB460" s="240"/>
      <c r="AC460" s="240"/>
      <c r="AD460" s="240"/>
      <c r="AE460" s="240"/>
      <c r="AF460" s="199"/>
      <c r="AG460" s="240"/>
      <c r="AH460" s="196"/>
      <c r="AI460" s="199"/>
      <c r="AJ460" s="199"/>
      <c r="AK460" s="241"/>
      <c r="AL460" s="241"/>
      <c r="AM460" s="241"/>
      <c r="AN460" s="199"/>
      <c r="AO460" s="199"/>
      <c r="AP460" s="241"/>
      <c r="AQ460" s="199"/>
      <c r="AR460" s="199"/>
      <c r="AS460" s="199"/>
      <c r="AT460" s="199"/>
      <c r="AU460" s="199"/>
      <c r="AV460" s="199"/>
      <c r="AW460" s="199"/>
      <c r="AX460" s="200"/>
      <c r="AY460" s="199"/>
      <c r="AZ460" s="199"/>
    </row>
    <row r="461" spans="1:52" ht="9.75" customHeight="1">
      <c r="A461" s="199"/>
      <c r="B461" s="199"/>
      <c r="C461" s="199"/>
      <c r="D461" s="199"/>
      <c r="E461" s="199"/>
      <c r="F461" s="239"/>
      <c r="G461" s="199"/>
      <c r="H461" s="199"/>
      <c r="I461" s="240"/>
      <c r="J461" s="240"/>
      <c r="K461" s="240"/>
      <c r="L461" s="240"/>
      <c r="M461" s="240"/>
      <c r="N461" s="240"/>
      <c r="O461" s="240"/>
      <c r="P461" s="240"/>
      <c r="Q461" s="240"/>
      <c r="R461" s="240"/>
      <c r="S461" s="240"/>
      <c r="T461" s="240"/>
      <c r="U461" s="240"/>
      <c r="V461" s="240"/>
      <c r="W461" s="240"/>
      <c r="X461" s="240"/>
      <c r="Y461" s="240"/>
      <c r="Z461" s="240"/>
      <c r="AA461" s="240"/>
      <c r="AB461" s="240"/>
      <c r="AC461" s="240"/>
      <c r="AD461" s="240"/>
      <c r="AE461" s="240"/>
      <c r="AF461" s="199"/>
      <c r="AG461" s="240"/>
      <c r="AH461" s="196"/>
      <c r="AI461" s="199"/>
      <c r="AJ461" s="199"/>
      <c r="AK461" s="241"/>
      <c r="AL461" s="241"/>
      <c r="AM461" s="241"/>
      <c r="AN461" s="199"/>
      <c r="AO461" s="199"/>
      <c r="AP461" s="241"/>
      <c r="AQ461" s="199"/>
      <c r="AR461" s="199"/>
      <c r="AS461" s="199"/>
      <c r="AT461" s="199"/>
      <c r="AU461" s="199"/>
      <c r="AV461" s="199"/>
      <c r="AW461" s="199"/>
      <c r="AX461" s="200"/>
      <c r="AY461" s="199"/>
      <c r="AZ461" s="199"/>
    </row>
    <row r="462" spans="1:52" ht="9.75" customHeight="1">
      <c r="A462" s="199"/>
      <c r="B462" s="199"/>
      <c r="C462" s="199"/>
      <c r="D462" s="199"/>
      <c r="E462" s="199"/>
      <c r="F462" s="239"/>
      <c r="G462" s="199"/>
      <c r="H462" s="199"/>
      <c r="I462" s="240"/>
      <c r="J462" s="240"/>
      <c r="K462" s="240"/>
      <c r="L462" s="240"/>
      <c r="M462" s="240"/>
      <c r="N462" s="240"/>
      <c r="O462" s="240"/>
      <c r="P462" s="240"/>
      <c r="Q462" s="240"/>
      <c r="R462" s="240"/>
      <c r="S462" s="240"/>
      <c r="T462" s="240"/>
      <c r="U462" s="240"/>
      <c r="V462" s="240"/>
      <c r="W462" s="240"/>
      <c r="X462" s="240"/>
      <c r="Y462" s="240"/>
      <c r="Z462" s="240"/>
      <c r="AA462" s="240"/>
      <c r="AB462" s="240"/>
      <c r="AC462" s="240"/>
      <c r="AD462" s="240"/>
      <c r="AE462" s="240"/>
      <c r="AF462" s="199"/>
      <c r="AG462" s="240"/>
      <c r="AH462" s="196"/>
      <c r="AI462" s="199"/>
      <c r="AJ462" s="199"/>
      <c r="AK462" s="241"/>
      <c r="AL462" s="241"/>
      <c r="AM462" s="241"/>
      <c r="AN462" s="199"/>
      <c r="AO462" s="199"/>
      <c r="AP462" s="241"/>
      <c r="AQ462" s="199"/>
      <c r="AR462" s="199"/>
      <c r="AS462" s="199"/>
      <c r="AT462" s="199"/>
      <c r="AU462" s="199"/>
      <c r="AV462" s="199"/>
      <c r="AW462" s="199"/>
      <c r="AX462" s="200"/>
      <c r="AY462" s="199"/>
      <c r="AZ462" s="199"/>
    </row>
    <row r="463" spans="1:52" ht="9.75" customHeight="1">
      <c r="A463" s="199"/>
      <c r="B463" s="199"/>
      <c r="C463" s="199"/>
      <c r="D463" s="199"/>
      <c r="E463" s="199"/>
      <c r="F463" s="239"/>
      <c r="G463" s="199"/>
      <c r="H463" s="199"/>
      <c r="I463" s="240"/>
      <c r="J463" s="240"/>
      <c r="K463" s="240"/>
      <c r="L463" s="240"/>
      <c r="M463" s="240"/>
      <c r="N463" s="240"/>
      <c r="O463" s="240"/>
      <c r="P463" s="240"/>
      <c r="Q463" s="240"/>
      <c r="R463" s="240"/>
      <c r="S463" s="240"/>
      <c r="T463" s="240"/>
      <c r="U463" s="240"/>
      <c r="V463" s="240"/>
      <c r="W463" s="240"/>
      <c r="X463" s="240"/>
      <c r="Y463" s="240"/>
      <c r="Z463" s="240"/>
      <c r="AA463" s="240"/>
      <c r="AB463" s="240"/>
      <c r="AC463" s="240"/>
      <c r="AD463" s="240"/>
      <c r="AE463" s="240"/>
      <c r="AF463" s="199"/>
      <c r="AG463" s="240"/>
      <c r="AH463" s="196"/>
      <c r="AI463" s="199"/>
      <c r="AJ463" s="199"/>
      <c r="AK463" s="241"/>
      <c r="AL463" s="241"/>
      <c r="AM463" s="241"/>
      <c r="AN463" s="199"/>
      <c r="AO463" s="199"/>
      <c r="AP463" s="241"/>
      <c r="AQ463" s="199"/>
      <c r="AR463" s="199"/>
      <c r="AS463" s="199"/>
      <c r="AT463" s="199"/>
      <c r="AU463" s="199"/>
      <c r="AV463" s="199"/>
      <c r="AW463" s="199"/>
      <c r="AX463" s="200"/>
      <c r="AY463" s="199"/>
      <c r="AZ463" s="199"/>
    </row>
    <row r="464" spans="1:52" ht="9.75" customHeight="1">
      <c r="A464" s="199"/>
      <c r="B464" s="199"/>
      <c r="C464" s="199"/>
      <c r="D464" s="199"/>
      <c r="E464" s="199"/>
      <c r="F464" s="239"/>
      <c r="G464" s="199"/>
      <c r="H464" s="199"/>
      <c r="I464" s="240"/>
      <c r="J464" s="240"/>
      <c r="K464" s="240"/>
      <c r="L464" s="240"/>
      <c r="M464" s="240"/>
      <c r="N464" s="240"/>
      <c r="O464" s="240"/>
      <c r="P464" s="240"/>
      <c r="Q464" s="240"/>
      <c r="R464" s="240"/>
      <c r="S464" s="240"/>
      <c r="T464" s="240"/>
      <c r="U464" s="240"/>
      <c r="V464" s="240"/>
      <c r="W464" s="240"/>
      <c r="X464" s="240"/>
      <c r="Y464" s="240"/>
      <c r="Z464" s="240"/>
      <c r="AA464" s="240"/>
      <c r="AB464" s="240"/>
      <c r="AC464" s="240"/>
      <c r="AD464" s="240"/>
      <c r="AE464" s="240"/>
      <c r="AF464" s="199"/>
      <c r="AG464" s="240"/>
      <c r="AH464" s="196"/>
      <c r="AI464" s="199"/>
      <c r="AJ464" s="199"/>
      <c r="AK464" s="241"/>
      <c r="AL464" s="241"/>
      <c r="AM464" s="241"/>
      <c r="AN464" s="199"/>
      <c r="AO464" s="199"/>
      <c r="AP464" s="241"/>
      <c r="AQ464" s="199"/>
      <c r="AR464" s="199"/>
      <c r="AS464" s="199"/>
      <c r="AT464" s="199"/>
      <c r="AU464" s="199"/>
      <c r="AV464" s="199"/>
      <c r="AW464" s="199"/>
      <c r="AX464" s="200"/>
      <c r="AY464" s="199"/>
      <c r="AZ464" s="199"/>
    </row>
    <row r="465" spans="1:52" ht="9.75" customHeight="1">
      <c r="A465" s="199"/>
      <c r="B465" s="199"/>
      <c r="C465" s="199"/>
      <c r="D465" s="199"/>
      <c r="E465" s="199"/>
      <c r="F465" s="239"/>
      <c r="G465" s="199"/>
      <c r="H465" s="199"/>
      <c r="I465" s="240"/>
      <c r="J465" s="240"/>
      <c r="K465" s="240"/>
      <c r="L465" s="240"/>
      <c r="M465" s="240"/>
      <c r="N465" s="240"/>
      <c r="O465" s="240"/>
      <c r="P465" s="240"/>
      <c r="Q465" s="240"/>
      <c r="R465" s="240"/>
      <c r="S465" s="240"/>
      <c r="T465" s="240"/>
      <c r="U465" s="240"/>
      <c r="V465" s="240"/>
      <c r="W465" s="240"/>
      <c r="X465" s="240"/>
      <c r="Y465" s="240"/>
      <c r="Z465" s="240"/>
      <c r="AA465" s="240"/>
      <c r="AB465" s="240"/>
      <c r="AC465" s="240"/>
      <c r="AD465" s="240"/>
      <c r="AE465" s="240"/>
      <c r="AF465" s="199"/>
      <c r="AG465" s="240"/>
      <c r="AH465" s="196"/>
      <c r="AI465" s="199"/>
      <c r="AJ465" s="199"/>
      <c r="AK465" s="241"/>
      <c r="AL465" s="241"/>
      <c r="AM465" s="241"/>
      <c r="AN465" s="199"/>
      <c r="AO465" s="199"/>
      <c r="AP465" s="241"/>
      <c r="AQ465" s="199"/>
      <c r="AR465" s="199"/>
      <c r="AS465" s="199"/>
      <c r="AT465" s="199"/>
      <c r="AU465" s="199"/>
      <c r="AV465" s="199"/>
      <c r="AW465" s="199"/>
      <c r="AX465" s="200"/>
      <c r="AY465" s="199"/>
      <c r="AZ465" s="199"/>
    </row>
    <row r="466" spans="1:52" ht="9.75" customHeight="1">
      <c r="A466" s="199"/>
      <c r="B466" s="199"/>
      <c r="C466" s="199"/>
      <c r="D466" s="199"/>
      <c r="E466" s="199"/>
      <c r="F466" s="239"/>
      <c r="G466" s="199"/>
      <c r="H466" s="199"/>
      <c r="I466" s="240"/>
      <c r="J466" s="240"/>
      <c r="K466" s="240"/>
      <c r="L466" s="240"/>
      <c r="M466" s="240"/>
      <c r="N466" s="240"/>
      <c r="O466" s="240"/>
      <c r="P466" s="240"/>
      <c r="Q466" s="240"/>
      <c r="R466" s="240"/>
      <c r="S466" s="240"/>
      <c r="T466" s="240"/>
      <c r="U466" s="240"/>
      <c r="V466" s="240"/>
      <c r="W466" s="240"/>
      <c r="X466" s="240"/>
      <c r="Y466" s="240"/>
      <c r="Z466" s="240"/>
      <c r="AA466" s="240"/>
      <c r="AB466" s="240"/>
      <c r="AC466" s="240"/>
      <c r="AD466" s="240"/>
      <c r="AE466" s="240"/>
      <c r="AF466" s="199"/>
      <c r="AG466" s="240"/>
      <c r="AH466" s="196"/>
      <c r="AI466" s="199"/>
      <c r="AJ466" s="199"/>
      <c r="AK466" s="241"/>
      <c r="AL466" s="241"/>
      <c r="AM466" s="241"/>
      <c r="AN466" s="199"/>
      <c r="AO466" s="199"/>
      <c r="AP466" s="241"/>
      <c r="AQ466" s="199"/>
      <c r="AR466" s="199"/>
      <c r="AS466" s="199"/>
      <c r="AT466" s="199"/>
      <c r="AU466" s="199"/>
      <c r="AV466" s="199"/>
      <c r="AW466" s="199"/>
      <c r="AX466" s="200"/>
      <c r="AY466" s="199"/>
      <c r="AZ466" s="199"/>
    </row>
    <row r="467" spans="1:52" ht="9.75" customHeight="1">
      <c r="A467" s="199"/>
      <c r="B467" s="199"/>
      <c r="C467" s="199"/>
      <c r="D467" s="199"/>
      <c r="E467" s="199"/>
      <c r="F467" s="239"/>
      <c r="G467" s="199"/>
      <c r="H467" s="199"/>
      <c r="I467" s="240"/>
      <c r="J467" s="240"/>
      <c r="K467" s="240"/>
      <c r="L467" s="240"/>
      <c r="M467" s="240"/>
      <c r="N467" s="240"/>
      <c r="O467" s="240"/>
      <c r="P467" s="240"/>
      <c r="Q467" s="240"/>
      <c r="R467" s="240"/>
      <c r="S467" s="240"/>
      <c r="T467" s="240"/>
      <c r="U467" s="240"/>
      <c r="V467" s="240"/>
      <c r="W467" s="240"/>
      <c r="X467" s="240"/>
      <c r="Y467" s="240"/>
      <c r="Z467" s="240"/>
      <c r="AA467" s="240"/>
      <c r="AB467" s="240"/>
      <c r="AC467" s="240"/>
      <c r="AD467" s="240"/>
      <c r="AE467" s="240"/>
      <c r="AF467" s="199"/>
      <c r="AG467" s="240"/>
      <c r="AH467" s="196"/>
      <c r="AI467" s="199"/>
      <c r="AJ467" s="199"/>
      <c r="AK467" s="241"/>
      <c r="AL467" s="241"/>
      <c r="AM467" s="241"/>
      <c r="AN467" s="199"/>
      <c r="AO467" s="199"/>
      <c r="AP467" s="241"/>
      <c r="AQ467" s="199"/>
      <c r="AR467" s="199"/>
      <c r="AS467" s="199"/>
      <c r="AT467" s="199"/>
      <c r="AU467" s="199"/>
      <c r="AV467" s="199"/>
      <c r="AW467" s="199"/>
      <c r="AX467" s="200"/>
      <c r="AY467" s="199"/>
      <c r="AZ467" s="199"/>
    </row>
    <row r="468" spans="1:52" ht="9.75" customHeight="1">
      <c r="A468" s="199"/>
      <c r="B468" s="199"/>
      <c r="C468" s="199"/>
      <c r="D468" s="199"/>
      <c r="E468" s="199"/>
      <c r="F468" s="239"/>
      <c r="G468" s="199"/>
      <c r="H468" s="199"/>
      <c r="I468" s="240"/>
      <c r="J468" s="240"/>
      <c r="K468" s="240"/>
      <c r="L468" s="240"/>
      <c r="M468" s="240"/>
      <c r="N468" s="240"/>
      <c r="O468" s="240"/>
      <c r="P468" s="240"/>
      <c r="Q468" s="240"/>
      <c r="R468" s="240"/>
      <c r="S468" s="240"/>
      <c r="T468" s="240"/>
      <c r="U468" s="240"/>
      <c r="V468" s="240"/>
      <c r="W468" s="240"/>
      <c r="X468" s="240"/>
      <c r="Y468" s="240"/>
      <c r="Z468" s="240"/>
      <c r="AA468" s="240"/>
      <c r="AB468" s="240"/>
      <c r="AC468" s="240"/>
      <c r="AD468" s="240"/>
      <c r="AE468" s="240"/>
      <c r="AF468" s="199"/>
      <c r="AG468" s="240"/>
      <c r="AH468" s="196"/>
      <c r="AI468" s="199"/>
      <c r="AJ468" s="199"/>
      <c r="AK468" s="241"/>
      <c r="AL468" s="241"/>
      <c r="AM468" s="241"/>
      <c r="AN468" s="199"/>
      <c r="AO468" s="199"/>
      <c r="AP468" s="241"/>
      <c r="AQ468" s="199"/>
      <c r="AR468" s="199"/>
      <c r="AS468" s="199"/>
      <c r="AT468" s="199"/>
      <c r="AU468" s="199"/>
      <c r="AV468" s="199"/>
      <c r="AW468" s="199"/>
      <c r="AX468" s="200"/>
      <c r="AY468" s="199"/>
      <c r="AZ468" s="199"/>
    </row>
    <row r="469" spans="1:52" ht="9.75" customHeight="1">
      <c r="A469" s="199"/>
      <c r="B469" s="199"/>
      <c r="C469" s="199"/>
      <c r="D469" s="199"/>
      <c r="E469" s="199"/>
      <c r="F469" s="239"/>
      <c r="G469" s="199"/>
      <c r="H469" s="199"/>
      <c r="I469" s="240"/>
      <c r="J469" s="240"/>
      <c r="K469" s="240"/>
      <c r="L469" s="240"/>
      <c r="M469" s="240"/>
      <c r="N469" s="240"/>
      <c r="O469" s="240"/>
      <c r="P469" s="240"/>
      <c r="Q469" s="240"/>
      <c r="R469" s="240"/>
      <c r="S469" s="240"/>
      <c r="T469" s="240"/>
      <c r="U469" s="240"/>
      <c r="V469" s="240"/>
      <c r="W469" s="240"/>
      <c r="X469" s="240"/>
      <c r="Y469" s="240"/>
      <c r="Z469" s="240"/>
      <c r="AA469" s="240"/>
      <c r="AB469" s="240"/>
      <c r="AC469" s="240"/>
      <c r="AD469" s="240"/>
      <c r="AE469" s="240"/>
      <c r="AF469" s="199"/>
      <c r="AG469" s="240"/>
      <c r="AH469" s="196"/>
      <c r="AI469" s="199"/>
      <c r="AJ469" s="199"/>
      <c r="AK469" s="241"/>
      <c r="AL469" s="241"/>
      <c r="AM469" s="241"/>
      <c r="AN469" s="199"/>
      <c r="AO469" s="199"/>
      <c r="AP469" s="241"/>
      <c r="AQ469" s="199"/>
      <c r="AR469" s="199"/>
      <c r="AS469" s="199"/>
      <c r="AT469" s="199"/>
      <c r="AU469" s="199"/>
      <c r="AV469" s="199"/>
      <c r="AW469" s="199"/>
      <c r="AX469" s="200"/>
      <c r="AY469" s="199"/>
      <c r="AZ469" s="199"/>
    </row>
    <row r="470" spans="1:52" ht="9.75" customHeight="1">
      <c r="A470" s="199"/>
      <c r="B470" s="199"/>
      <c r="C470" s="199"/>
      <c r="D470" s="199"/>
      <c r="E470" s="199"/>
      <c r="F470" s="239"/>
      <c r="G470" s="199"/>
      <c r="H470" s="199"/>
      <c r="I470" s="240"/>
      <c r="J470" s="240"/>
      <c r="K470" s="240"/>
      <c r="L470" s="240"/>
      <c r="M470" s="240"/>
      <c r="N470" s="240"/>
      <c r="O470" s="240"/>
      <c r="P470" s="240"/>
      <c r="Q470" s="240"/>
      <c r="R470" s="240"/>
      <c r="S470" s="240"/>
      <c r="T470" s="240"/>
      <c r="U470" s="240"/>
      <c r="V470" s="240"/>
      <c r="W470" s="240"/>
      <c r="X470" s="240"/>
      <c r="Y470" s="240"/>
      <c r="Z470" s="240"/>
      <c r="AA470" s="240"/>
      <c r="AB470" s="240"/>
      <c r="AC470" s="240"/>
      <c r="AD470" s="240"/>
      <c r="AE470" s="240"/>
      <c r="AF470" s="199"/>
      <c r="AG470" s="240"/>
      <c r="AH470" s="196"/>
      <c r="AI470" s="199"/>
      <c r="AJ470" s="199"/>
      <c r="AK470" s="241"/>
      <c r="AL470" s="241"/>
      <c r="AM470" s="241"/>
      <c r="AN470" s="199"/>
      <c r="AO470" s="199"/>
      <c r="AP470" s="241"/>
      <c r="AQ470" s="199"/>
      <c r="AR470" s="199"/>
      <c r="AS470" s="199"/>
      <c r="AT470" s="199"/>
      <c r="AU470" s="199"/>
      <c r="AV470" s="199"/>
      <c r="AW470" s="199"/>
      <c r="AX470" s="200"/>
      <c r="AY470" s="199"/>
      <c r="AZ470" s="199"/>
    </row>
    <row r="471" spans="1:52" ht="9.75" customHeight="1">
      <c r="A471" s="199"/>
      <c r="B471" s="199"/>
      <c r="C471" s="199"/>
      <c r="D471" s="199"/>
      <c r="E471" s="199"/>
      <c r="F471" s="239"/>
      <c r="G471" s="199"/>
      <c r="H471" s="199"/>
      <c r="I471" s="240"/>
      <c r="J471" s="240"/>
      <c r="K471" s="240"/>
      <c r="L471" s="240"/>
      <c r="M471" s="240"/>
      <c r="N471" s="240"/>
      <c r="O471" s="240"/>
      <c r="P471" s="240"/>
      <c r="Q471" s="240"/>
      <c r="R471" s="240"/>
      <c r="S471" s="240"/>
      <c r="T471" s="240"/>
      <c r="U471" s="240"/>
      <c r="V471" s="240"/>
      <c r="W471" s="240"/>
      <c r="X471" s="240"/>
      <c r="Y471" s="240"/>
      <c r="Z471" s="240"/>
      <c r="AA471" s="240"/>
      <c r="AB471" s="240"/>
      <c r="AC471" s="240"/>
      <c r="AD471" s="240"/>
      <c r="AE471" s="240"/>
      <c r="AF471" s="199"/>
      <c r="AG471" s="240"/>
      <c r="AH471" s="196"/>
      <c r="AI471" s="199"/>
      <c r="AJ471" s="199"/>
      <c r="AK471" s="241"/>
      <c r="AL471" s="241"/>
      <c r="AM471" s="241"/>
      <c r="AN471" s="199"/>
      <c r="AO471" s="199"/>
      <c r="AP471" s="241"/>
      <c r="AQ471" s="199"/>
      <c r="AR471" s="199"/>
      <c r="AS471" s="199"/>
      <c r="AT471" s="199"/>
      <c r="AU471" s="199"/>
      <c r="AV471" s="199"/>
      <c r="AW471" s="199"/>
      <c r="AX471" s="200"/>
      <c r="AY471" s="199"/>
      <c r="AZ471" s="199"/>
    </row>
    <row r="472" spans="1:52" ht="9.75" customHeight="1">
      <c r="A472" s="199"/>
      <c r="B472" s="199"/>
      <c r="C472" s="199"/>
      <c r="D472" s="199"/>
      <c r="E472" s="199"/>
      <c r="F472" s="239"/>
      <c r="G472" s="199"/>
      <c r="H472" s="199"/>
      <c r="I472" s="240"/>
      <c r="J472" s="240"/>
      <c r="K472" s="240"/>
      <c r="L472" s="240"/>
      <c r="M472" s="240"/>
      <c r="N472" s="240"/>
      <c r="O472" s="240"/>
      <c r="P472" s="240"/>
      <c r="Q472" s="240"/>
      <c r="R472" s="240"/>
      <c r="S472" s="240"/>
      <c r="T472" s="240"/>
      <c r="U472" s="240"/>
      <c r="V472" s="240"/>
      <c r="W472" s="240"/>
      <c r="X472" s="240"/>
      <c r="Y472" s="240"/>
      <c r="Z472" s="240"/>
      <c r="AA472" s="240"/>
      <c r="AB472" s="240"/>
      <c r="AC472" s="240"/>
      <c r="AD472" s="240"/>
      <c r="AE472" s="240"/>
      <c r="AF472" s="199"/>
      <c r="AG472" s="240"/>
      <c r="AH472" s="196"/>
      <c r="AI472" s="199"/>
      <c r="AJ472" s="199"/>
      <c r="AK472" s="241"/>
      <c r="AL472" s="241"/>
      <c r="AM472" s="241"/>
      <c r="AN472" s="199"/>
      <c r="AO472" s="199"/>
      <c r="AP472" s="241"/>
      <c r="AQ472" s="199"/>
      <c r="AR472" s="199"/>
      <c r="AS472" s="199"/>
      <c r="AT472" s="199"/>
      <c r="AU472" s="199"/>
      <c r="AV472" s="199"/>
      <c r="AW472" s="199"/>
      <c r="AX472" s="200"/>
      <c r="AY472" s="199"/>
      <c r="AZ472" s="199"/>
    </row>
    <row r="473" spans="1:52" ht="9.75" customHeight="1">
      <c r="A473" s="199"/>
      <c r="B473" s="199"/>
      <c r="C473" s="199"/>
      <c r="D473" s="199"/>
      <c r="E473" s="199"/>
      <c r="F473" s="239"/>
      <c r="G473" s="199"/>
      <c r="H473" s="199"/>
      <c r="I473" s="240"/>
      <c r="J473" s="240"/>
      <c r="K473" s="240"/>
      <c r="L473" s="240"/>
      <c r="M473" s="240"/>
      <c r="N473" s="240"/>
      <c r="O473" s="240"/>
      <c r="P473" s="240"/>
      <c r="Q473" s="240"/>
      <c r="R473" s="240"/>
      <c r="S473" s="240"/>
      <c r="T473" s="240"/>
      <c r="U473" s="240"/>
      <c r="V473" s="240"/>
      <c r="W473" s="240"/>
      <c r="X473" s="240"/>
      <c r="Y473" s="240"/>
      <c r="Z473" s="240"/>
      <c r="AA473" s="240"/>
      <c r="AB473" s="240"/>
      <c r="AC473" s="240"/>
      <c r="AD473" s="240"/>
      <c r="AE473" s="240"/>
      <c r="AF473" s="199"/>
      <c r="AG473" s="240"/>
      <c r="AH473" s="196"/>
      <c r="AI473" s="199"/>
      <c r="AJ473" s="199"/>
      <c r="AK473" s="241"/>
      <c r="AL473" s="241"/>
      <c r="AM473" s="241"/>
      <c r="AN473" s="199"/>
      <c r="AO473" s="199"/>
      <c r="AP473" s="241"/>
      <c r="AQ473" s="199"/>
      <c r="AR473" s="199"/>
      <c r="AS473" s="199"/>
      <c r="AT473" s="199"/>
      <c r="AU473" s="199"/>
      <c r="AV473" s="199"/>
      <c r="AW473" s="199"/>
      <c r="AX473" s="200"/>
      <c r="AY473" s="199"/>
      <c r="AZ473" s="199"/>
    </row>
    <row r="474" spans="1:52" ht="9.75" customHeight="1">
      <c r="A474" s="199"/>
      <c r="B474" s="199"/>
      <c r="C474" s="199"/>
      <c r="D474" s="199"/>
      <c r="E474" s="199"/>
      <c r="F474" s="239"/>
      <c r="G474" s="199"/>
      <c r="H474" s="199"/>
      <c r="I474" s="240"/>
      <c r="J474" s="240"/>
      <c r="K474" s="240"/>
      <c r="L474" s="240"/>
      <c r="M474" s="240"/>
      <c r="N474" s="240"/>
      <c r="O474" s="240"/>
      <c r="P474" s="240"/>
      <c r="Q474" s="240"/>
      <c r="R474" s="240"/>
      <c r="S474" s="240"/>
      <c r="T474" s="240"/>
      <c r="U474" s="240"/>
      <c r="V474" s="240"/>
      <c r="W474" s="240"/>
      <c r="X474" s="240"/>
      <c r="Y474" s="240"/>
      <c r="Z474" s="240"/>
      <c r="AA474" s="240"/>
      <c r="AB474" s="240"/>
      <c r="AC474" s="240"/>
      <c r="AD474" s="240"/>
      <c r="AE474" s="240"/>
      <c r="AF474" s="199"/>
      <c r="AG474" s="240"/>
      <c r="AH474" s="196"/>
      <c r="AI474" s="199"/>
      <c r="AJ474" s="199"/>
      <c r="AK474" s="241"/>
      <c r="AL474" s="241"/>
      <c r="AM474" s="241"/>
      <c r="AN474" s="199"/>
      <c r="AO474" s="199"/>
      <c r="AP474" s="241"/>
      <c r="AQ474" s="199"/>
      <c r="AR474" s="199"/>
      <c r="AS474" s="199"/>
      <c r="AT474" s="199"/>
      <c r="AU474" s="199"/>
      <c r="AV474" s="199"/>
      <c r="AW474" s="199"/>
      <c r="AX474" s="200"/>
      <c r="AY474" s="199"/>
      <c r="AZ474" s="199"/>
    </row>
    <row r="475" spans="1:52" ht="9.75" customHeight="1">
      <c r="A475" s="199"/>
      <c r="B475" s="199"/>
      <c r="C475" s="199"/>
      <c r="D475" s="199"/>
      <c r="E475" s="199"/>
      <c r="F475" s="239"/>
      <c r="G475" s="199"/>
      <c r="H475" s="199"/>
      <c r="I475" s="240"/>
      <c r="J475" s="240"/>
      <c r="K475" s="240"/>
      <c r="L475" s="240"/>
      <c r="M475" s="240"/>
      <c r="N475" s="240"/>
      <c r="O475" s="240"/>
      <c r="P475" s="240"/>
      <c r="Q475" s="240"/>
      <c r="R475" s="240"/>
      <c r="S475" s="240"/>
      <c r="T475" s="240"/>
      <c r="U475" s="240"/>
      <c r="V475" s="240"/>
      <c r="W475" s="240"/>
      <c r="X475" s="240"/>
      <c r="Y475" s="240"/>
      <c r="Z475" s="240"/>
      <c r="AA475" s="240"/>
      <c r="AB475" s="240"/>
      <c r="AC475" s="240"/>
      <c r="AD475" s="240"/>
      <c r="AE475" s="240"/>
      <c r="AF475" s="199"/>
      <c r="AG475" s="240"/>
      <c r="AH475" s="196"/>
      <c r="AI475" s="199"/>
      <c r="AJ475" s="199"/>
      <c r="AK475" s="241"/>
      <c r="AL475" s="241"/>
      <c r="AM475" s="241"/>
      <c r="AN475" s="199"/>
      <c r="AO475" s="199"/>
      <c r="AP475" s="241"/>
      <c r="AQ475" s="199"/>
      <c r="AR475" s="199"/>
      <c r="AS475" s="199"/>
      <c r="AT475" s="199"/>
      <c r="AU475" s="199"/>
      <c r="AV475" s="199"/>
      <c r="AW475" s="199"/>
      <c r="AX475" s="200"/>
      <c r="AY475" s="199"/>
      <c r="AZ475" s="199"/>
    </row>
    <row r="476" spans="1:52" ht="9.75" customHeight="1">
      <c r="A476" s="199"/>
      <c r="B476" s="199"/>
      <c r="C476" s="199"/>
      <c r="D476" s="199"/>
      <c r="E476" s="199"/>
      <c r="F476" s="239"/>
      <c r="G476" s="199"/>
      <c r="H476" s="199"/>
      <c r="I476" s="240"/>
      <c r="J476" s="240"/>
      <c r="K476" s="240"/>
      <c r="L476" s="240"/>
      <c r="M476" s="240"/>
      <c r="N476" s="240"/>
      <c r="O476" s="240"/>
      <c r="P476" s="240"/>
      <c r="Q476" s="240"/>
      <c r="R476" s="240"/>
      <c r="S476" s="240"/>
      <c r="T476" s="240"/>
      <c r="U476" s="240"/>
      <c r="V476" s="240"/>
      <c r="W476" s="240"/>
      <c r="X476" s="240"/>
      <c r="Y476" s="240"/>
      <c r="Z476" s="240"/>
      <c r="AA476" s="240"/>
      <c r="AB476" s="240"/>
      <c r="AC476" s="240"/>
      <c r="AD476" s="240"/>
      <c r="AE476" s="240"/>
      <c r="AF476" s="199"/>
      <c r="AG476" s="240"/>
      <c r="AH476" s="196"/>
      <c r="AI476" s="199"/>
      <c r="AJ476" s="199"/>
      <c r="AK476" s="241"/>
      <c r="AL476" s="241"/>
      <c r="AM476" s="241"/>
      <c r="AN476" s="199"/>
      <c r="AO476" s="199"/>
      <c r="AP476" s="241"/>
      <c r="AQ476" s="199"/>
      <c r="AR476" s="199"/>
      <c r="AS476" s="199"/>
      <c r="AT476" s="199"/>
      <c r="AU476" s="199"/>
      <c r="AV476" s="199"/>
      <c r="AW476" s="199"/>
      <c r="AX476" s="200"/>
      <c r="AY476" s="199"/>
      <c r="AZ476" s="199"/>
    </row>
    <row r="477" spans="1:52" ht="9.75" customHeight="1">
      <c r="A477" s="199"/>
      <c r="B477" s="199"/>
      <c r="C477" s="199"/>
      <c r="D477" s="199"/>
      <c r="E477" s="199"/>
      <c r="F477" s="239"/>
      <c r="G477" s="199"/>
      <c r="H477" s="199"/>
      <c r="I477" s="240"/>
      <c r="J477" s="240"/>
      <c r="K477" s="240"/>
      <c r="L477" s="240"/>
      <c r="M477" s="240"/>
      <c r="N477" s="240"/>
      <c r="O477" s="240"/>
      <c r="P477" s="240"/>
      <c r="Q477" s="240"/>
      <c r="R477" s="240"/>
      <c r="S477" s="240"/>
      <c r="T477" s="240"/>
      <c r="U477" s="240"/>
      <c r="V477" s="240"/>
      <c r="W477" s="240"/>
      <c r="X477" s="240"/>
      <c r="Y477" s="240"/>
      <c r="Z477" s="240"/>
      <c r="AA477" s="240"/>
      <c r="AB477" s="240"/>
      <c r="AC477" s="240"/>
      <c r="AD477" s="240"/>
      <c r="AE477" s="240"/>
      <c r="AF477" s="199"/>
      <c r="AG477" s="240"/>
      <c r="AH477" s="196"/>
      <c r="AI477" s="199"/>
      <c r="AJ477" s="199"/>
      <c r="AK477" s="241"/>
      <c r="AL477" s="241"/>
      <c r="AM477" s="241"/>
      <c r="AN477" s="199"/>
      <c r="AO477" s="199"/>
      <c r="AP477" s="241"/>
      <c r="AQ477" s="199"/>
      <c r="AR477" s="199"/>
      <c r="AS477" s="199"/>
      <c r="AT477" s="199"/>
      <c r="AU477" s="199"/>
      <c r="AV477" s="199"/>
      <c r="AW477" s="199"/>
      <c r="AX477" s="200"/>
      <c r="AY477" s="199"/>
      <c r="AZ477" s="199"/>
    </row>
    <row r="478" spans="1:52" ht="9.75" customHeight="1">
      <c r="A478" s="199"/>
      <c r="B478" s="199"/>
      <c r="C478" s="199"/>
      <c r="D478" s="199"/>
      <c r="E478" s="199"/>
      <c r="F478" s="239"/>
      <c r="G478" s="199"/>
      <c r="H478" s="199"/>
      <c r="I478" s="240"/>
      <c r="J478" s="240"/>
      <c r="K478" s="240"/>
      <c r="L478" s="240"/>
      <c r="M478" s="240"/>
      <c r="N478" s="240"/>
      <c r="O478" s="240"/>
      <c r="P478" s="240"/>
      <c r="Q478" s="240"/>
      <c r="R478" s="240"/>
      <c r="S478" s="240"/>
      <c r="T478" s="240"/>
      <c r="U478" s="240"/>
      <c r="V478" s="240"/>
      <c r="W478" s="240"/>
      <c r="X478" s="240"/>
      <c r="Y478" s="240"/>
      <c r="Z478" s="240"/>
      <c r="AA478" s="240"/>
      <c r="AB478" s="240"/>
      <c r="AC478" s="240"/>
      <c r="AD478" s="240"/>
      <c r="AE478" s="240"/>
      <c r="AF478" s="199"/>
      <c r="AG478" s="240"/>
      <c r="AH478" s="196"/>
      <c r="AI478" s="199"/>
      <c r="AJ478" s="199"/>
      <c r="AK478" s="241"/>
      <c r="AL478" s="241"/>
      <c r="AM478" s="241"/>
      <c r="AN478" s="199"/>
      <c r="AO478" s="199"/>
      <c r="AP478" s="241"/>
      <c r="AQ478" s="199"/>
      <c r="AR478" s="199"/>
      <c r="AS478" s="199"/>
      <c r="AT478" s="199"/>
      <c r="AU478" s="199"/>
      <c r="AV478" s="199"/>
      <c r="AW478" s="199"/>
      <c r="AX478" s="200"/>
      <c r="AY478" s="199"/>
      <c r="AZ478" s="199"/>
    </row>
    <row r="479" spans="1:52" ht="9.75" customHeight="1">
      <c r="A479" s="199"/>
      <c r="B479" s="199"/>
      <c r="C479" s="199"/>
      <c r="D479" s="199"/>
      <c r="E479" s="199"/>
      <c r="F479" s="239"/>
      <c r="G479" s="199"/>
      <c r="H479" s="199"/>
      <c r="I479" s="240"/>
      <c r="J479" s="240"/>
      <c r="K479" s="240"/>
      <c r="L479" s="240"/>
      <c r="M479" s="240"/>
      <c r="N479" s="240"/>
      <c r="O479" s="240"/>
      <c r="P479" s="240"/>
      <c r="Q479" s="240"/>
      <c r="R479" s="240"/>
      <c r="S479" s="240"/>
      <c r="T479" s="240"/>
      <c r="U479" s="240"/>
      <c r="V479" s="240"/>
      <c r="W479" s="240"/>
      <c r="X479" s="240"/>
      <c r="Y479" s="240"/>
      <c r="Z479" s="240"/>
      <c r="AA479" s="240"/>
      <c r="AB479" s="240"/>
      <c r="AC479" s="240"/>
      <c r="AD479" s="240"/>
      <c r="AE479" s="240"/>
      <c r="AF479" s="199"/>
      <c r="AG479" s="240"/>
      <c r="AH479" s="196"/>
      <c r="AI479" s="199"/>
      <c r="AJ479" s="199"/>
      <c r="AK479" s="241"/>
      <c r="AL479" s="241"/>
      <c r="AM479" s="241"/>
      <c r="AN479" s="199"/>
      <c r="AO479" s="199"/>
      <c r="AP479" s="241"/>
      <c r="AQ479" s="199"/>
      <c r="AR479" s="199"/>
      <c r="AS479" s="199"/>
      <c r="AT479" s="199"/>
      <c r="AU479" s="199"/>
      <c r="AV479" s="199"/>
      <c r="AW479" s="199"/>
      <c r="AX479" s="200"/>
      <c r="AY479" s="199"/>
      <c r="AZ479" s="199"/>
    </row>
    <row r="480" spans="1:52" ht="9.75" customHeight="1">
      <c r="A480" s="199"/>
      <c r="B480" s="199"/>
      <c r="C480" s="199"/>
      <c r="D480" s="199"/>
      <c r="E480" s="199"/>
      <c r="F480" s="239"/>
      <c r="G480" s="199"/>
      <c r="H480" s="199"/>
      <c r="I480" s="240"/>
      <c r="J480" s="240"/>
      <c r="K480" s="240"/>
      <c r="L480" s="240"/>
      <c r="M480" s="240"/>
      <c r="N480" s="240"/>
      <c r="O480" s="240"/>
      <c r="P480" s="240"/>
      <c r="Q480" s="240"/>
      <c r="R480" s="240"/>
      <c r="S480" s="240"/>
      <c r="T480" s="240"/>
      <c r="U480" s="240"/>
      <c r="V480" s="240"/>
      <c r="W480" s="240"/>
      <c r="X480" s="240"/>
      <c r="Y480" s="240"/>
      <c r="Z480" s="240"/>
      <c r="AA480" s="240"/>
      <c r="AB480" s="240"/>
      <c r="AC480" s="240"/>
      <c r="AD480" s="240"/>
      <c r="AE480" s="240"/>
      <c r="AF480" s="199"/>
      <c r="AG480" s="240"/>
      <c r="AH480" s="196"/>
      <c r="AI480" s="199"/>
      <c r="AJ480" s="199"/>
      <c r="AK480" s="241"/>
      <c r="AL480" s="241"/>
      <c r="AM480" s="241"/>
      <c r="AN480" s="199"/>
      <c r="AO480" s="199"/>
      <c r="AP480" s="241"/>
      <c r="AQ480" s="199"/>
      <c r="AR480" s="199"/>
      <c r="AS480" s="199"/>
      <c r="AT480" s="199"/>
      <c r="AU480" s="199"/>
      <c r="AV480" s="199"/>
      <c r="AW480" s="199"/>
      <c r="AX480" s="200"/>
      <c r="AY480" s="199"/>
      <c r="AZ480" s="199"/>
    </row>
    <row r="481" spans="1:52" ht="9.75" customHeight="1">
      <c r="A481" s="199"/>
      <c r="B481" s="199"/>
      <c r="C481" s="199"/>
      <c r="D481" s="199"/>
      <c r="E481" s="199"/>
      <c r="F481" s="239"/>
      <c r="G481" s="199"/>
      <c r="H481" s="199"/>
      <c r="I481" s="240"/>
      <c r="J481" s="240"/>
      <c r="K481" s="240"/>
      <c r="L481" s="240"/>
      <c r="M481" s="240"/>
      <c r="N481" s="240"/>
      <c r="O481" s="240"/>
      <c r="P481" s="240"/>
      <c r="Q481" s="240"/>
      <c r="R481" s="240"/>
      <c r="S481" s="240"/>
      <c r="T481" s="240"/>
      <c r="U481" s="240"/>
      <c r="V481" s="240"/>
      <c r="W481" s="240"/>
      <c r="X481" s="240"/>
      <c r="Y481" s="240"/>
      <c r="Z481" s="240"/>
      <c r="AA481" s="240"/>
      <c r="AB481" s="240"/>
      <c r="AC481" s="240"/>
      <c r="AD481" s="240"/>
      <c r="AE481" s="240"/>
      <c r="AF481" s="199"/>
      <c r="AG481" s="240"/>
      <c r="AH481" s="196"/>
      <c r="AI481" s="199"/>
      <c r="AJ481" s="199"/>
      <c r="AK481" s="241"/>
      <c r="AL481" s="241"/>
      <c r="AM481" s="241"/>
      <c r="AN481" s="199"/>
      <c r="AO481" s="199"/>
      <c r="AP481" s="241"/>
      <c r="AQ481" s="199"/>
      <c r="AR481" s="199"/>
      <c r="AS481" s="199"/>
      <c r="AT481" s="199"/>
      <c r="AU481" s="199"/>
      <c r="AV481" s="199"/>
      <c r="AW481" s="199"/>
      <c r="AX481" s="200"/>
      <c r="AY481" s="199"/>
      <c r="AZ481" s="199"/>
    </row>
    <row r="482" spans="1:52" ht="9.75" customHeight="1">
      <c r="A482" s="199"/>
      <c r="B482" s="199"/>
      <c r="C482" s="199"/>
      <c r="D482" s="199"/>
      <c r="E482" s="199"/>
      <c r="F482" s="239"/>
      <c r="G482" s="199"/>
      <c r="H482" s="199"/>
      <c r="I482" s="240"/>
      <c r="J482" s="240"/>
      <c r="K482" s="240"/>
      <c r="L482" s="240"/>
      <c r="M482" s="240"/>
      <c r="N482" s="240"/>
      <c r="O482" s="240"/>
      <c r="P482" s="240"/>
      <c r="Q482" s="240"/>
      <c r="R482" s="240"/>
      <c r="S482" s="240"/>
      <c r="T482" s="240"/>
      <c r="U482" s="240"/>
      <c r="V482" s="240"/>
      <c r="W482" s="240"/>
      <c r="X482" s="240"/>
      <c r="Y482" s="240"/>
      <c r="Z482" s="240"/>
      <c r="AA482" s="240"/>
      <c r="AB482" s="240"/>
      <c r="AC482" s="240"/>
      <c r="AD482" s="240"/>
      <c r="AE482" s="240"/>
      <c r="AF482" s="199"/>
      <c r="AG482" s="240"/>
      <c r="AH482" s="196"/>
      <c r="AI482" s="199"/>
      <c r="AJ482" s="199"/>
      <c r="AK482" s="241"/>
      <c r="AL482" s="241"/>
      <c r="AM482" s="241"/>
      <c r="AN482" s="199"/>
      <c r="AO482" s="199"/>
      <c r="AP482" s="241"/>
      <c r="AQ482" s="199"/>
      <c r="AR482" s="199"/>
      <c r="AS482" s="199"/>
      <c r="AT482" s="199"/>
      <c r="AU482" s="199"/>
      <c r="AV482" s="199"/>
      <c r="AW482" s="199"/>
      <c r="AX482" s="200"/>
      <c r="AY482" s="199"/>
      <c r="AZ482" s="199"/>
    </row>
    <row r="483" spans="1:52" ht="9.75" customHeight="1">
      <c r="A483" s="199"/>
      <c r="B483" s="199"/>
      <c r="C483" s="199"/>
      <c r="D483" s="199"/>
      <c r="E483" s="199"/>
      <c r="F483" s="239"/>
      <c r="G483" s="199"/>
      <c r="H483" s="199"/>
      <c r="I483" s="240"/>
      <c r="J483" s="240"/>
      <c r="K483" s="240"/>
      <c r="L483" s="240"/>
      <c r="M483" s="240"/>
      <c r="N483" s="240"/>
      <c r="O483" s="240"/>
      <c r="P483" s="240"/>
      <c r="Q483" s="240"/>
      <c r="R483" s="240"/>
      <c r="S483" s="240"/>
      <c r="T483" s="240"/>
      <c r="U483" s="240"/>
      <c r="V483" s="240"/>
      <c r="W483" s="240"/>
      <c r="X483" s="240"/>
      <c r="Y483" s="240"/>
      <c r="Z483" s="240"/>
      <c r="AA483" s="240"/>
      <c r="AB483" s="240"/>
      <c r="AC483" s="240"/>
      <c r="AD483" s="240"/>
      <c r="AE483" s="240"/>
      <c r="AF483" s="199"/>
      <c r="AG483" s="240"/>
      <c r="AH483" s="196"/>
      <c r="AI483" s="199"/>
      <c r="AJ483" s="199"/>
      <c r="AK483" s="241"/>
      <c r="AL483" s="241"/>
      <c r="AM483" s="241"/>
      <c r="AN483" s="199"/>
      <c r="AO483" s="199"/>
      <c r="AP483" s="241"/>
      <c r="AQ483" s="199"/>
      <c r="AR483" s="199"/>
      <c r="AS483" s="199"/>
      <c r="AT483" s="199"/>
      <c r="AU483" s="199"/>
      <c r="AV483" s="199"/>
      <c r="AW483" s="199"/>
      <c r="AX483" s="200"/>
      <c r="AY483" s="199"/>
      <c r="AZ483" s="199"/>
    </row>
    <row r="484" spans="1:52" ht="9.75" customHeight="1">
      <c r="A484" s="199"/>
      <c r="B484" s="199"/>
      <c r="C484" s="199"/>
      <c r="D484" s="199"/>
      <c r="E484" s="199"/>
      <c r="F484" s="239"/>
      <c r="G484" s="199"/>
      <c r="H484" s="199"/>
      <c r="I484" s="240"/>
      <c r="J484" s="240"/>
      <c r="K484" s="240"/>
      <c r="L484" s="240"/>
      <c r="M484" s="240"/>
      <c r="N484" s="240"/>
      <c r="O484" s="240"/>
      <c r="P484" s="240"/>
      <c r="Q484" s="240"/>
      <c r="R484" s="240"/>
      <c r="S484" s="240"/>
      <c r="T484" s="240"/>
      <c r="U484" s="240"/>
      <c r="V484" s="240"/>
      <c r="W484" s="240"/>
      <c r="X484" s="240"/>
      <c r="Y484" s="240"/>
      <c r="Z484" s="240"/>
      <c r="AA484" s="240"/>
      <c r="AB484" s="240"/>
      <c r="AC484" s="240"/>
      <c r="AD484" s="240"/>
      <c r="AE484" s="240"/>
      <c r="AF484" s="199"/>
      <c r="AG484" s="240"/>
      <c r="AH484" s="196"/>
      <c r="AI484" s="199"/>
      <c r="AJ484" s="199"/>
      <c r="AK484" s="241"/>
      <c r="AL484" s="241"/>
      <c r="AM484" s="241"/>
      <c r="AN484" s="199"/>
      <c r="AO484" s="199"/>
      <c r="AP484" s="241"/>
      <c r="AQ484" s="199"/>
      <c r="AR484" s="199"/>
      <c r="AS484" s="199"/>
      <c r="AT484" s="199"/>
      <c r="AU484" s="199"/>
      <c r="AV484" s="199"/>
      <c r="AW484" s="199"/>
      <c r="AX484" s="200"/>
      <c r="AY484" s="199"/>
      <c r="AZ484" s="199"/>
    </row>
    <row r="485" spans="1:52" ht="9.75" customHeight="1">
      <c r="A485" s="199"/>
      <c r="B485" s="199"/>
      <c r="C485" s="199"/>
      <c r="D485" s="199"/>
      <c r="E485" s="199"/>
      <c r="F485" s="239"/>
      <c r="G485" s="199"/>
      <c r="H485" s="199"/>
      <c r="I485" s="240"/>
      <c r="J485" s="240"/>
      <c r="K485" s="240"/>
      <c r="L485" s="240"/>
      <c r="M485" s="240"/>
      <c r="N485" s="240"/>
      <c r="O485" s="240"/>
      <c r="P485" s="240"/>
      <c r="Q485" s="240"/>
      <c r="R485" s="240"/>
      <c r="S485" s="240"/>
      <c r="T485" s="240"/>
      <c r="U485" s="240"/>
      <c r="V485" s="240"/>
      <c r="W485" s="240"/>
      <c r="X485" s="240"/>
      <c r="Y485" s="240"/>
      <c r="Z485" s="240"/>
      <c r="AA485" s="240"/>
      <c r="AB485" s="240"/>
      <c r="AC485" s="240"/>
      <c r="AD485" s="240"/>
      <c r="AE485" s="240"/>
      <c r="AF485" s="199"/>
      <c r="AG485" s="240"/>
      <c r="AH485" s="196"/>
      <c r="AI485" s="199"/>
      <c r="AJ485" s="199"/>
      <c r="AK485" s="241"/>
      <c r="AL485" s="241"/>
      <c r="AM485" s="241"/>
      <c r="AN485" s="199"/>
      <c r="AO485" s="199"/>
      <c r="AP485" s="241"/>
      <c r="AQ485" s="199"/>
      <c r="AR485" s="199"/>
      <c r="AS485" s="199"/>
      <c r="AT485" s="199"/>
      <c r="AU485" s="199"/>
      <c r="AV485" s="199"/>
      <c r="AW485" s="199"/>
      <c r="AX485" s="200"/>
      <c r="AY485" s="199"/>
      <c r="AZ485" s="199"/>
    </row>
    <row r="486" spans="1:52" ht="9.75" customHeight="1">
      <c r="A486" s="199"/>
      <c r="B486" s="199"/>
      <c r="C486" s="199"/>
      <c r="D486" s="199"/>
      <c r="E486" s="199"/>
      <c r="F486" s="239"/>
      <c r="G486" s="199"/>
      <c r="H486" s="199"/>
      <c r="I486" s="240"/>
      <c r="J486" s="240"/>
      <c r="K486" s="240"/>
      <c r="L486" s="240"/>
      <c r="M486" s="240"/>
      <c r="N486" s="240"/>
      <c r="O486" s="240"/>
      <c r="P486" s="240"/>
      <c r="Q486" s="240"/>
      <c r="R486" s="240"/>
      <c r="S486" s="240"/>
      <c r="T486" s="240"/>
      <c r="U486" s="240"/>
      <c r="V486" s="240"/>
      <c r="W486" s="240"/>
      <c r="X486" s="240"/>
      <c r="Y486" s="240"/>
      <c r="Z486" s="240"/>
      <c r="AA486" s="240"/>
      <c r="AB486" s="240"/>
      <c r="AC486" s="240"/>
      <c r="AD486" s="240"/>
      <c r="AE486" s="240"/>
      <c r="AF486" s="199"/>
      <c r="AG486" s="240"/>
      <c r="AH486" s="196"/>
      <c r="AI486" s="199"/>
      <c r="AJ486" s="199"/>
      <c r="AK486" s="241"/>
      <c r="AL486" s="241"/>
      <c r="AM486" s="241"/>
      <c r="AN486" s="199"/>
      <c r="AO486" s="199"/>
      <c r="AP486" s="241"/>
      <c r="AQ486" s="199"/>
      <c r="AR486" s="199"/>
      <c r="AS486" s="199"/>
      <c r="AT486" s="199"/>
      <c r="AU486" s="199"/>
      <c r="AV486" s="199"/>
      <c r="AW486" s="199"/>
      <c r="AX486" s="200"/>
      <c r="AY486" s="199"/>
      <c r="AZ486" s="199"/>
    </row>
    <row r="487" spans="1:52" ht="9.75" customHeight="1">
      <c r="A487" s="199"/>
      <c r="B487" s="199"/>
      <c r="C487" s="199"/>
      <c r="D487" s="199"/>
      <c r="E487" s="199"/>
      <c r="F487" s="239"/>
      <c r="G487" s="199"/>
      <c r="H487" s="199"/>
      <c r="I487" s="240"/>
      <c r="J487" s="240"/>
      <c r="K487" s="240"/>
      <c r="L487" s="240"/>
      <c r="M487" s="240"/>
      <c r="N487" s="240"/>
      <c r="O487" s="240"/>
      <c r="P487" s="240"/>
      <c r="Q487" s="240"/>
      <c r="R487" s="240"/>
      <c r="S487" s="240"/>
      <c r="T487" s="240"/>
      <c r="U487" s="240"/>
      <c r="V487" s="240"/>
      <c r="W487" s="240"/>
      <c r="X487" s="240"/>
      <c r="Y487" s="240"/>
      <c r="Z487" s="240"/>
      <c r="AA487" s="240"/>
      <c r="AB487" s="240"/>
      <c r="AC487" s="240"/>
      <c r="AD487" s="240"/>
      <c r="AE487" s="240"/>
      <c r="AF487" s="199"/>
      <c r="AG487" s="240"/>
      <c r="AH487" s="196"/>
      <c r="AI487" s="199"/>
      <c r="AJ487" s="199"/>
      <c r="AK487" s="241"/>
      <c r="AL487" s="241"/>
      <c r="AM487" s="241"/>
      <c r="AN487" s="199"/>
      <c r="AO487" s="199"/>
      <c r="AP487" s="241"/>
      <c r="AQ487" s="199"/>
      <c r="AR487" s="199"/>
      <c r="AS487" s="199"/>
      <c r="AT487" s="199"/>
      <c r="AU487" s="199"/>
      <c r="AV487" s="199"/>
      <c r="AW487" s="199"/>
      <c r="AX487" s="200"/>
      <c r="AY487" s="199"/>
      <c r="AZ487" s="199"/>
    </row>
    <row r="488" spans="1:52" ht="9.75" customHeight="1">
      <c r="A488" s="199"/>
      <c r="B488" s="199"/>
      <c r="C488" s="199"/>
      <c r="D488" s="199"/>
      <c r="E488" s="199"/>
      <c r="F488" s="239"/>
      <c r="G488" s="199"/>
      <c r="H488" s="199"/>
      <c r="I488" s="240"/>
      <c r="J488" s="240"/>
      <c r="K488" s="240"/>
      <c r="L488" s="240"/>
      <c r="M488" s="240"/>
      <c r="N488" s="240"/>
      <c r="O488" s="240"/>
      <c r="P488" s="240"/>
      <c r="Q488" s="240"/>
      <c r="R488" s="240"/>
      <c r="S488" s="240"/>
      <c r="T488" s="240"/>
      <c r="U488" s="240"/>
      <c r="V488" s="240"/>
      <c r="W488" s="240"/>
      <c r="X488" s="240"/>
      <c r="Y488" s="240"/>
      <c r="Z488" s="240"/>
      <c r="AA488" s="240"/>
      <c r="AB488" s="240"/>
      <c r="AC488" s="240"/>
      <c r="AD488" s="240"/>
      <c r="AE488" s="240"/>
      <c r="AF488" s="199"/>
      <c r="AG488" s="240"/>
      <c r="AH488" s="196"/>
      <c r="AI488" s="199"/>
      <c r="AJ488" s="199"/>
      <c r="AK488" s="241"/>
      <c r="AL488" s="241"/>
      <c r="AM488" s="241"/>
      <c r="AN488" s="199"/>
      <c r="AO488" s="199"/>
      <c r="AP488" s="241"/>
      <c r="AQ488" s="199"/>
      <c r="AR488" s="199"/>
      <c r="AS488" s="199"/>
      <c r="AT488" s="199"/>
      <c r="AU488" s="199"/>
      <c r="AV488" s="199"/>
      <c r="AW488" s="199"/>
      <c r="AX488" s="200"/>
      <c r="AY488" s="199"/>
      <c r="AZ488" s="199"/>
    </row>
    <row r="489" spans="1:52" ht="9.75" customHeight="1">
      <c r="A489" s="199"/>
      <c r="B489" s="199"/>
      <c r="C489" s="199"/>
      <c r="D489" s="199"/>
      <c r="E489" s="199"/>
      <c r="F489" s="239"/>
      <c r="G489" s="199"/>
      <c r="H489" s="199"/>
      <c r="I489" s="240"/>
      <c r="J489" s="240"/>
      <c r="K489" s="240"/>
      <c r="L489" s="240"/>
      <c r="M489" s="240"/>
      <c r="N489" s="240"/>
      <c r="O489" s="240"/>
      <c r="P489" s="240"/>
      <c r="Q489" s="240"/>
      <c r="R489" s="240"/>
      <c r="S489" s="240"/>
      <c r="T489" s="240"/>
      <c r="U489" s="240"/>
      <c r="V489" s="240"/>
      <c r="W489" s="240"/>
      <c r="X489" s="240"/>
      <c r="Y489" s="240"/>
      <c r="Z489" s="240"/>
      <c r="AA489" s="240"/>
      <c r="AB489" s="240"/>
      <c r="AC489" s="240"/>
      <c r="AD489" s="240"/>
      <c r="AE489" s="240"/>
      <c r="AF489" s="199"/>
      <c r="AG489" s="240"/>
      <c r="AH489" s="196"/>
      <c r="AI489" s="199"/>
      <c r="AJ489" s="199"/>
      <c r="AK489" s="241"/>
      <c r="AL489" s="241"/>
      <c r="AM489" s="241"/>
      <c r="AN489" s="199"/>
      <c r="AO489" s="199"/>
      <c r="AP489" s="241"/>
      <c r="AQ489" s="199"/>
      <c r="AR489" s="199"/>
      <c r="AS489" s="199"/>
      <c r="AT489" s="199"/>
      <c r="AU489" s="199"/>
      <c r="AV489" s="199"/>
      <c r="AW489" s="199"/>
      <c r="AX489" s="200"/>
      <c r="AY489" s="199"/>
      <c r="AZ489" s="199"/>
    </row>
    <row r="490" spans="1:52" ht="9.75" customHeight="1">
      <c r="A490" s="199"/>
      <c r="B490" s="199"/>
      <c r="C490" s="199"/>
      <c r="D490" s="199"/>
      <c r="E490" s="199"/>
      <c r="F490" s="239"/>
      <c r="G490" s="199"/>
      <c r="H490" s="199"/>
      <c r="I490" s="240"/>
      <c r="J490" s="240"/>
      <c r="K490" s="240"/>
      <c r="L490" s="240"/>
      <c r="M490" s="240"/>
      <c r="N490" s="240"/>
      <c r="O490" s="240"/>
      <c r="P490" s="240"/>
      <c r="Q490" s="240"/>
      <c r="R490" s="240"/>
      <c r="S490" s="240"/>
      <c r="T490" s="240"/>
      <c r="U490" s="240"/>
      <c r="V490" s="240"/>
      <c r="W490" s="240"/>
      <c r="X490" s="240"/>
      <c r="Y490" s="240"/>
      <c r="Z490" s="240"/>
      <c r="AA490" s="240"/>
      <c r="AB490" s="240"/>
      <c r="AC490" s="240"/>
      <c r="AD490" s="240"/>
      <c r="AE490" s="240"/>
      <c r="AF490" s="199"/>
      <c r="AG490" s="240"/>
      <c r="AH490" s="196"/>
      <c r="AI490" s="199"/>
      <c r="AJ490" s="199"/>
      <c r="AK490" s="241"/>
      <c r="AL490" s="241"/>
      <c r="AM490" s="241"/>
      <c r="AN490" s="199"/>
      <c r="AO490" s="199"/>
      <c r="AP490" s="241"/>
      <c r="AQ490" s="199"/>
      <c r="AR490" s="199"/>
      <c r="AS490" s="199"/>
      <c r="AT490" s="199"/>
      <c r="AU490" s="199"/>
      <c r="AV490" s="199"/>
      <c r="AW490" s="199"/>
      <c r="AX490" s="200"/>
      <c r="AY490" s="199"/>
      <c r="AZ490" s="199"/>
    </row>
    <row r="491" spans="1:52" ht="9.75" customHeight="1">
      <c r="A491" s="199"/>
      <c r="B491" s="199"/>
      <c r="C491" s="199"/>
      <c r="D491" s="199"/>
      <c r="E491" s="199"/>
      <c r="F491" s="239"/>
      <c r="G491" s="199"/>
      <c r="H491" s="199"/>
      <c r="I491" s="240"/>
      <c r="J491" s="240"/>
      <c r="K491" s="240"/>
      <c r="L491" s="240"/>
      <c r="M491" s="240"/>
      <c r="N491" s="240"/>
      <c r="O491" s="240"/>
      <c r="P491" s="240"/>
      <c r="Q491" s="240"/>
      <c r="R491" s="240"/>
      <c r="S491" s="240"/>
      <c r="T491" s="240"/>
      <c r="U491" s="240"/>
      <c r="V491" s="240"/>
      <c r="W491" s="240"/>
      <c r="X491" s="240"/>
      <c r="Y491" s="240"/>
      <c r="Z491" s="240"/>
      <c r="AA491" s="240"/>
      <c r="AB491" s="240"/>
      <c r="AC491" s="240"/>
      <c r="AD491" s="240"/>
      <c r="AE491" s="240"/>
      <c r="AF491" s="199"/>
      <c r="AG491" s="240"/>
      <c r="AH491" s="196"/>
      <c r="AI491" s="199"/>
      <c r="AJ491" s="199"/>
      <c r="AK491" s="241"/>
      <c r="AL491" s="241"/>
      <c r="AM491" s="241"/>
      <c r="AN491" s="199"/>
      <c r="AO491" s="199"/>
      <c r="AP491" s="241"/>
      <c r="AQ491" s="199"/>
      <c r="AR491" s="199"/>
      <c r="AS491" s="199"/>
      <c r="AT491" s="199"/>
      <c r="AU491" s="199"/>
      <c r="AV491" s="199"/>
      <c r="AW491" s="199"/>
      <c r="AX491" s="200"/>
      <c r="AY491" s="199"/>
      <c r="AZ491" s="199"/>
    </row>
    <row r="492" spans="1:52" ht="9.75" customHeight="1">
      <c r="A492" s="199"/>
      <c r="B492" s="199"/>
      <c r="C492" s="199"/>
      <c r="D492" s="199"/>
      <c r="E492" s="199"/>
      <c r="F492" s="239"/>
      <c r="G492" s="199"/>
      <c r="H492" s="199"/>
      <c r="I492" s="240"/>
      <c r="J492" s="240"/>
      <c r="K492" s="240"/>
      <c r="L492" s="240"/>
      <c r="M492" s="240"/>
      <c r="N492" s="240"/>
      <c r="O492" s="240"/>
      <c r="P492" s="240"/>
      <c r="Q492" s="240"/>
      <c r="R492" s="240"/>
      <c r="S492" s="240"/>
      <c r="T492" s="240"/>
      <c r="U492" s="240"/>
      <c r="V492" s="240"/>
      <c r="W492" s="240"/>
      <c r="X492" s="240"/>
      <c r="Y492" s="240"/>
      <c r="Z492" s="240"/>
      <c r="AA492" s="240"/>
      <c r="AB492" s="240"/>
      <c r="AC492" s="240"/>
      <c r="AD492" s="240"/>
      <c r="AE492" s="240"/>
      <c r="AF492" s="199"/>
      <c r="AG492" s="240"/>
      <c r="AH492" s="196"/>
      <c r="AI492" s="199"/>
      <c r="AJ492" s="199"/>
      <c r="AK492" s="241"/>
      <c r="AL492" s="241"/>
      <c r="AM492" s="241"/>
      <c r="AN492" s="199"/>
      <c r="AO492" s="199"/>
      <c r="AP492" s="241"/>
      <c r="AQ492" s="199"/>
      <c r="AR492" s="199"/>
      <c r="AS492" s="199"/>
      <c r="AT492" s="199"/>
      <c r="AU492" s="199"/>
      <c r="AV492" s="199"/>
      <c r="AW492" s="199"/>
      <c r="AX492" s="200"/>
      <c r="AY492" s="199"/>
      <c r="AZ492" s="199"/>
    </row>
    <row r="493" spans="1:52" ht="9.75" customHeight="1">
      <c r="A493" s="199"/>
      <c r="B493" s="199"/>
      <c r="C493" s="199"/>
      <c r="D493" s="199"/>
      <c r="E493" s="199"/>
      <c r="F493" s="239"/>
      <c r="G493" s="199"/>
      <c r="H493" s="199"/>
      <c r="I493" s="240"/>
      <c r="J493" s="240"/>
      <c r="K493" s="240"/>
      <c r="L493" s="240"/>
      <c r="M493" s="240"/>
      <c r="N493" s="240"/>
      <c r="O493" s="240"/>
      <c r="P493" s="240"/>
      <c r="Q493" s="240"/>
      <c r="R493" s="240"/>
      <c r="S493" s="240"/>
      <c r="T493" s="240"/>
      <c r="U493" s="240"/>
      <c r="V493" s="240"/>
      <c r="W493" s="240"/>
      <c r="X493" s="240"/>
      <c r="Y493" s="240"/>
      <c r="Z493" s="240"/>
      <c r="AA493" s="240"/>
      <c r="AB493" s="240"/>
      <c r="AC493" s="240"/>
      <c r="AD493" s="240"/>
      <c r="AE493" s="240"/>
      <c r="AF493" s="199"/>
      <c r="AG493" s="240"/>
      <c r="AH493" s="196"/>
      <c r="AI493" s="199"/>
      <c r="AJ493" s="199"/>
      <c r="AK493" s="241"/>
      <c r="AL493" s="241"/>
      <c r="AM493" s="241"/>
      <c r="AN493" s="199"/>
      <c r="AO493" s="199"/>
      <c r="AP493" s="241"/>
      <c r="AQ493" s="199"/>
      <c r="AR493" s="199"/>
      <c r="AS493" s="199"/>
      <c r="AT493" s="199"/>
      <c r="AU493" s="199"/>
      <c r="AV493" s="199"/>
      <c r="AW493" s="199"/>
      <c r="AX493" s="200"/>
      <c r="AY493" s="199"/>
      <c r="AZ493" s="199"/>
    </row>
    <row r="494" spans="1:52" ht="9.75" customHeight="1">
      <c r="A494" s="199"/>
      <c r="B494" s="199"/>
      <c r="C494" s="199"/>
      <c r="D494" s="199"/>
      <c r="E494" s="199"/>
      <c r="F494" s="239"/>
      <c r="G494" s="199"/>
      <c r="H494" s="199"/>
      <c r="I494" s="240"/>
      <c r="J494" s="240"/>
      <c r="K494" s="240"/>
      <c r="L494" s="240"/>
      <c r="M494" s="240"/>
      <c r="N494" s="240"/>
      <c r="O494" s="240"/>
      <c r="P494" s="240"/>
      <c r="Q494" s="240"/>
      <c r="R494" s="240"/>
      <c r="S494" s="240"/>
      <c r="T494" s="240"/>
      <c r="U494" s="240"/>
      <c r="V494" s="240"/>
      <c r="W494" s="240"/>
      <c r="X494" s="240"/>
      <c r="Y494" s="240"/>
      <c r="Z494" s="240"/>
      <c r="AA494" s="240"/>
      <c r="AB494" s="240"/>
      <c r="AC494" s="240"/>
      <c r="AD494" s="240"/>
      <c r="AE494" s="240"/>
      <c r="AF494" s="199"/>
      <c r="AG494" s="240"/>
      <c r="AH494" s="196"/>
      <c r="AI494" s="199"/>
      <c r="AJ494" s="199"/>
      <c r="AK494" s="241"/>
      <c r="AL494" s="241"/>
      <c r="AM494" s="241"/>
      <c r="AN494" s="199"/>
      <c r="AO494" s="199"/>
      <c r="AP494" s="241"/>
      <c r="AQ494" s="199"/>
      <c r="AR494" s="199"/>
      <c r="AS494" s="199"/>
      <c r="AT494" s="199"/>
      <c r="AU494" s="199"/>
      <c r="AV494" s="199"/>
      <c r="AW494" s="199"/>
      <c r="AX494" s="200"/>
      <c r="AY494" s="199"/>
      <c r="AZ494" s="199"/>
    </row>
    <row r="495" spans="1:52" ht="9.75" customHeight="1">
      <c r="A495" s="199"/>
      <c r="B495" s="199"/>
      <c r="C495" s="199"/>
      <c r="D495" s="199"/>
      <c r="E495" s="199"/>
      <c r="F495" s="239"/>
      <c r="G495" s="199"/>
      <c r="H495" s="199"/>
      <c r="I495" s="240"/>
      <c r="J495" s="240"/>
      <c r="K495" s="240"/>
      <c r="L495" s="240"/>
      <c r="M495" s="240"/>
      <c r="N495" s="240"/>
      <c r="O495" s="240"/>
      <c r="P495" s="240"/>
      <c r="Q495" s="240"/>
      <c r="R495" s="240"/>
      <c r="S495" s="240"/>
      <c r="T495" s="240"/>
      <c r="U495" s="240"/>
      <c r="V495" s="240"/>
      <c r="W495" s="240"/>
      <c r="X495" s="240"/>
      <c r="Y495" s="240"/>
      <c r="Z495" s="240"/>
      <c r="AA495" s="240"/>
      <c r="AB495" s="240"/>
      <c r="AC495" s="240"/>
      <c r="AD495" s="240"/>
      <c r="AE495" s="240"/>
      <c r="AF495" s="199"/>
      <c r="AG495" s="240"/>
      <c r="AH495" s="196"/>
      <c r="AI495" s="199"/>
      <c r="AJ495" s="199"/>
      <c r="AK495" s="241"/>
      <c r="AL495" s="241"/>
      <c r="AM495" s="241"/>
      <c r="AN495" s="199"/>
      <c r="AO495" s="199"/>
      <c r="AP495" s="241"/>
      <c r="AQ495" s="199"/>
      <c r="AR495" s="199"/>
      <c r="AS495" s="199"/>
      <c r="AT495" s="199"/>
      <c r="AU495" s="199"/>
      <c r="AV495" s="199"/>
      <c r="AW495" s="199"/>
      <c r="AX495" s="200"/>
      <c r="AY495" s="199"/>
      <c r="AZ495" s="199"/>
    </row>
    <row r="496" spans="1:52" ht="9.75" customHeight="1">
      <c r="A496" s="199"/>
      <c r="B496" s="199"/>
      <c r="C496" s="199"/>
      <c r="D496" s="199"/>
      <c r="E496" s="199"/>
      <c r="F496" s="239"/>
      <c r="G496" s="199"/>
      <c r="H496" s="199"/>
      <c r="I496" s="240"/>
      <c r="J496" s="240"/>
      <c r="K496" s="240"/>
      <c r="L496" s="240"/>
      <c r="M496" s="240"/>
      <c r="N496" s="240"/>
      <c r="O496" s="240"/>
      <c r="P496" s="240"/>
      <c r="Q496" s="240"/>
      <c r="R496" s="240"/>
      <c r="S496" s="240"/>
      <c r="T496" s="240"/>
      <c r="U496" s="240"/>
      <c r="V496" s="240"/>
      <c r="W496" s="240"/>
      <c r="X496" s="240"/>
      <c r="Y496" s="240"/>
      <c r="Z496" s="240"/>
      <c r="AA496" s="240"/>
      <c r="AB496" s="240"/>
      <c r="AC496" s="240"/>
      <c r="AD496" s="240"/>
      <c r="AE496" s="240"/>
      <c r="AF496" s="199"/>
      <c r="AG496" s="240"/>
      <c r="AH496" s="196"/>
      <c r="AI496" s="199"/>
      <c r="AJ496" s="199"/>
      <c r="AK496" s="241"/>
      <c r="AL496" s="241"/>
      <c r="AM496" s="241"/>
      <c r="AN496" s="199"/>
      <c r="AO496" s="199"/>
      <c r="AP496" s="241"/>
      <c r="AQ496" s="199"/>
      <c r="AR496" s="199"/>
      <c r="AS496" s="199"/>
      <c r="AT496" s="199"/>
      <c r="AU496" s="199"/>
      <c r="AV496" s="199"/>
      <c r="AW496" s="199"/>
      <c r="AX496" s="200"/>
      <c r="AY496" s="199"/>
      <c r="AZ496" s="199"/>
    </row>
    <row r="497" spans="1:52" ht="9.75" customHeight="1">
      <c r="A497" s="199"/>
      <c r="B497" s="199"/>
      <c r="C497" s="199"/>
      <c r="D497" s="199"/>
      <c r="E497" s="199"/>
      <c r="F497" s="239"/>
      <c r="G497" s="199"/>
      <c r="H497" s="199"/>
      <c r="I497" s="240"/>
      <c r="J497" s="240"/>
      <c r="K497" s="240"/>
      <c r="L497" s="240"/>
      <c r="M497" s="240"/>
      <c r="N497" s="240"/>
      <c r="O497" s="240"/>
      <c r="P497" s="240"/>
      <c r="Q497" s="240"/>
      <c r="R497" s="240"/>
      <c r="S497" s="240"/>
      <c r="T497" s="240"/>
      <c r="U497" s="240"/>
      <c r="V497" s="240"/>
      <c r="W497" s="240"/>
      <c r="X497" s="240"/>
      <c r="Y497" s="240"/>
      <c r="Z497" s="240"/>
      <c r="AA497" s="240"/>
      <c r="AB497" s="240"/>
      <c r="AC497" s="240"/>
      <c r="AD497" s="240"/>
      <c r="AE497" s="240"/>
      <c r="AF497" s="199"/>
      <c r="AG497" s="240"/>
      <c r="AH497" s="196"/>
      <c r="AI497" s="199"/>
      <c r="AJ497" s="199"/>
      <c r="AK497" s="241"/>
      <c r="AL497" s="241"/>
      <c r="AM497" s="241"/>
      <c r="AN497" s="199"/>
      <c r="AO497" s="199"/>
      <c r="AP497" s="241"/>
      <c r="AQ497" s="199"/>
      <c r="AR497" s="199"/>
      <c r="AS497" s="199"/>
      <c r="AT497" s="199"/>
      <c r="AU497" s="199"/>
      <c r="AV497" s="199"/>
      <c r="AW497" s="199"/>
      <c r="AX497" s="200"/>
      <c r="AY497" s="199"/>
      <c r="AZ497" s="199"/>
    </row>
    <row r="498" spans="1:52" ht="9.75" customHeight="1">
      <c r="A498" s="199"/>
      <c r="B498" s="199"/>
      <c r="C498" s="199"/>
      <c r="D498" s="199"/>
      <c r="E498" s="199"/>
      <c r="F498" s="239"/>
      <c r="G498" s="199"/>
      <c r="H498" s="199"/>
      <c r="I498" s="240"/>
      <c r="J498" s="240"/>
      <c r="K498" s="240"/>
      <c r="L498" s="240"/>
      <c r="M498" s="240"/>
      <c r="N498" s="240"/>
      <c r="O498" s="240"/>
      <c r="P498" s="240"/>
      <c r="Q498" s="240"/>
      <c r="R498" s="240"/>
      <c r="S498" s="240"/>
      <c r="T498" s="240"/>
      <c r="U498" s="240"/>
      <c r="V498" s="240"/>
      <c r="W498" s="240"/>
      <c r="X498" s="240"/>
      <c r="Y498" s="240"/>
      <c r="Z498" s="240"/>
      <c r="AA498" s="240"/>
      <c r="AB498" s="240"/>
      <c r="AC498" s="240"/>
      <c r="AD498" s="240"/>
      <c r="AE498" s="240"/>
      <c r="AF498" s="199"/>
      <c r="AG498" s="240"/>
      <c r="AH498" s="196"/>
      <c r="AI498" s="199"/>
      <c r="AJ498" s="199"/>
      <c r="AK498" s="241"/>
      <c r="AL498" s="241"/>
      <c r="AM498" s="241"/>
      <c r="AN498" s="199"/>
      <c r="AO498" s="199"/>
      <c r="AP498" s="241"/>
      <c r="AQ498" s="199"/>
      <c r="AR498" s="199"/>
      <c r="AS498" s="199"/>
      <c r="AT498" s="199"/>
      <c r="AU498" s="199"/>
      <c r="AV498" s="199"/>
      <c r="AW498" s="199"/>
      <c r="AX498" s="200"/>
      <c r="AY498" s="199"/>
      <c r="AZ498" s="199"/>
    </row>
    <row r="499" spans="1:52" ht="9.75" customHeight="1">
      <c r="A499" s="199"/>
      <c r="B499" s="199"/>
      <c r="C499" s="199"/>
      <c r="D499" s="199"/>
      <c r="E499" s="199"/>
      <c r="F499" s="239"/>
      <c r="G499" s="199"/>
      <c r="H499" s="199"/>
      <c r="I499" s="240"/>
      <c r="J499" s="240"/>
      <c r="K499" s="240"/>
      <c r="L499" s="240"/>
      <c r="M499" s="240"/>
      <c r="N499" s="240"/>
      <c r="O499" s="240"/>
      <c r="P499" s="240"/>
      <c r="Q499" s="240"/>
      <c r="R499" s="240"/>
      <c r="S499" s="240"/>
      <c r="T499" s="240"/>
      <c r="U499" s="240"/>
      <c r="V499" s="240"/>
      <c r="W499" s="240"/>
      <c r="X499" s="240"/>
      <c r="Y499" s="240"/>
      <c r="Z499" s="240"/>
      <c r="AA499" s="240"/>
      <c r="AB499" s="240"/>
      <c r="AC499" s="240"/>
      <c r="AD499" s="240"/>
      <c r="AE499" s="240"/>
      <c r="AF499" s="199"/>
      <c r="AG499" s="240"/>
      <c r="AH499" s="196"/>
      <c r="AI499" s="199"/>
      <c r="AJ499" s="199"/>
      <c r="AK499" s="241"/>
      <c r="AL499" s="241"/>
      <c r="AM499" s="241"/>
      <c r="AN499" s="199"/>
      <c r="AO499" s="199"/>
      <c r="AP499" s="241"/>
      <c r="AQ499" s="199"/>
      <c r="AR499" s="199"/>
      <c r="AS499" s="199"/>
      <c r="AT499" s="199"/>
      <c r="AU499" s="199"/>
      <c r="AV499" s="199"/>
      <c r="AW499" s="199"/>
      <c r="AX499" s="200"/>
      <c r="AY499" s="199"/>
      <c r="AZ499" s="199"/>
    </row>
    <row r="500" spans="1:52" ht="9.75" customHeight="1">
      <c r="A500" s="199"/>
      <c r="B500" s="199"/>
      <c r="C500" s="199"/>
      <c r="D500" s="199"/>
      <c r="E500" s="199"/>
      <c r="F500" s="239"/>
      <c r="G500" s="199"/>
      <c r="H500" s="199"/>
      <c r="I500" s="240"/>
      <c r="J500" s="240"/>
      <c r="K500" s="240"/>
      <c r="L500" s="240"/>
      <c r="M500" s="240"/>
      <c r="N500" s="240"/>
      <c r="O500" s="240"/>
      <c r="P500" s="240"/>
      <c r="Q500" s="240"/>
      <c r="R500" s="240"/>
      <c r="S500" s="240"/>
      <c r="T500" s="240"/>
      <c r="U500" s="240"/>
      <c r="V500" s="240"/>
      <c r="W500" s="240"/>
      <c r="X500" s="240"/>
      <c r="Y500" s="240"/>
      <c r="Z500" s="240"/>
      <c r="AA500" s="240"/>
      <c r="AB500" s="240"/>
      <c r="AC500" s="240"/>
      <c r="AD500" s="240"/>
      <c r="AE500" s="240"/>
      <c r="AF500" s="199"/>
      <c r="AG500" s="240"/>
      <c r="AH500" s="196"/>
      <c r="AI500" s="199"/>
      <c r="AJ500" s="199"/>
      <c r="AK500" s="241"/>
      <c r="AL500" s="241"/>
      <c r="AM500" s="241"/>
      <c r="AN500" s="199"/>
      <c r="AO500" s="199"/>
      <c r="AP500" s="241"/>
      <c r="AQ500" s="199"/>
      <c r="AR500" s="199"/>
      <c r="AS500" s="199"/>
      <c r="AT500" s="199"/>
      <c r="AU500" s="199"/>
      <c r="AV500" s="199"/>
      <c r="AW500" s="199"/>
      <c r="AX500" s="200"/>
      <c r="AY500" s="199"/>
      <c r="AZ500" s="199"/>
    </row>
    <row r="501" spans="1:52" ht="9.75" customHeight="1">
      <c r="A501" s="199"/>
      <c r="B501" s="199"/>
      <c r="C501" s="199"/>
      <c r="D501" s="199"/>
      <c r="E501" s="199"/>
      <c r="F501" s="239"/>
      <c r="G501" s="199"/>
      <c r="H501" s="199"/>
      <c r="I501" s="240"/>
      <c r="J501" s="240"/>
      <c r="K501" s="240"/>
      <c r="L501" s="240"/>
      <c r="M501" s="240"/>
      <c r="N501" s="240"/>
      <c r="O501" s="240"/>
      <c r="P501" s="240"/>
      <c r="Q501" s="240"/>
      <c r="R501" s="240"/>
      <c r="S501" s="240"/>
      <c r="T501" s="240"/>
      <c r="U501" s="240"/>
      <c r="V501" s="240"/>
      <c r="W501" s="240"/>
      <c r="X501" s="240"/>
      <c r="Y501" s="240"/>
      <c r="Z501" s="240"/>
      <c r="AA501" s="240"/>
      <c r="AB501" s="240"/>
      <c r="AC501" s="240"/>
      <c r="AD501" s="240"/>
      <c r="AE501" s="240"/>
      <c r="AF501" s="199"/>
      <c r="AG501" s="240"/>
      <c r="AH501" s="196"/>
      <c r="AI501" s="199"/>
      <c r="AJ501" s="199"/>
      <c r="AK501" s="241"/>
      <c r="AL501" s="241"/>
      <c r="AM501" s="241"/>
      <c r="AN501" s="199"/>
      <c r="AO501" s="199"/>
      <c r="AP501" s="241"/>
      <c r="AQ501" s="199"/>
      <c r="AR501" s="199"/>
      <c r="AS501" s="199"/>
      <c r="AT501" s="199"/>
      <c r="AU501" s="199"/>
      <c r="AV501" s="199"/>
      <c r="AW501" s="199"/>
      <c r="AX501" s="200"/>
      <c r="AY501" s="199"/>
      <c r="AZ501" s="199"/>
    </row>
    <row r="502" spans="1:52" ht="9.75" customHeight="1">
      <c r="A502" s="199"/>
      <c r="B502" s="199"/>
      <c r="C502" s="199"/>
      <c r="D502" s="199"/>
      <c r="E502" s="199"/>
      <c r="F502" s="239"/>
      <c r="G502" s="199"/>
      <c r="H502" s="199"/>
      <c r="I502" s="240"/>
      <c r="J502" s="240"/>
      <c r="K502" s="240"/>
      <c r="L502" s="240"/>
      <c r="M502" s="240"/>
      <c r="N502" s="240"/>
      <c r="O502" s="240"/>
      <c r="P502" s="240"/>
      <c r="Q502" s="240"/>
      <c r="R502" s="240"/>
      <c r="S502" s="240"/>
      <c r="T502" s="240"/>
      <c r="U502" s="240"/>
      <c r="V502" s="240"/>
      <c r="W502" s="240"/>
      <c r="X502" s="240"/>
      <c r="Y502" s="240"/>
      <c r="Z502" s="240"/>
      <c r="AA502" s="240"/>
      <c r="AB502" s="240"/>
      <c r="AC502" s="240"/>
      <c r="AD502" s="240"/>
      <c r="AE502" s="240"/>
      <c r="AF502" s="199"/>
      <c r="AG502" s="240"/>
      <c r="AH502" s="196"/>
      <c r="AI502" s="199"/>
      <c r="AJ502" s="199"/>
      <c r="AK502" s="241"/>
      <c r="AL502" s="241"/>
      <c r="AM502" s="241"/>
      <c r="AN502" s="199"/>
      <c r="AO502" s="199"/>
      <c r="AP502" s="241"/>
      <c r="AQ502" s="199"/>
      <c r="AR502" s="199"/>
      <c r="AS502" s="199"/>
      <c r="AT502" s="199"/>
      <c r="AU502" s="199"/>
      <c r="AV502" s="199"/>
      <c r="AW502" s="199"/>
      <c r="AX502" s="200"/>
      <c r="AY502" s="199"/>
      <c r="AZ502" s="199"/>
    </row>
    <row r="503" spans="1:52" ht="9.75" customHeight="1">
      <c r="A503" s="199"/>
      <c r="B503" s="199"/>
      <c r="C503" s="199"/>
      <c r="D503" s="199"/>
      <c r="E503" s="199"/>
      <c r="F503" s="239"/>
      <c r="G503" s="199"/>
      <c r="H503" s="199"/>
      <c r="I503" s="240"/>
      <c r="J503" s="240"/>
      <c r="K503" s="240"/>
      <c r="L503" s="240"/>
      <c r="M503" s="240"/>
      <c r="N503" s="240"/>
      <c r="O503" s="240"/>
      <c r="P503" s="240"/>
      <c r="Q503" s="240"/>
      <c r="R503" s="240"/>
      <c r="S503" s="240"/>
      <c r="T503" s="240"/>
      <c r="U503" s="240"/>
      <c r="V503" s="240"/>
      <c r="W503" s="240"/>
      <c r="X503" s="240"/>
      <c r="Y503" s="240"/>
      <c r="Z503" s="240"/>
      <c r="AA503" s="240"/>
      <c r="AB503" s="240"/>
      <c r="AC503" s="240"/>
      <c r="AD503" s="240"/>
      <c r="AE503" s="240"/>
      <c r="AF503" s="199"/>
      <c r="AG503" s="240"/>
      <c r="AH503" s="196"/>
      <c r="AI503" s="199"/>
      <c r="AJ503" s="199"/>
      <c r="AK503" s="241"/>
      <c r="AL503" s="241"/>
      <c r="AM503" s="241"/>
      <c r="AN503" s="199"/>
      <c r="AO503" s="199"/>
      <c r="AP503" s="241"/>
      <c r="AQ503" s="199"/>
      <c r="AR503" s="199"/>
      <c r="AS503" s="199"/>
      <c r="AT503" s="199"/>
      <c r="AU503" s="199"/>
      <c r="AV503" s="199"/>
      <c r="AW503" s="199"/>
      <c r="AX503" s="200"/>
      <c r="AY503" s="199"/>
      <c r="AZ503" s="199"/>
    </row>
    <row r="504" spans="1:52" ht="9.75" customHeight="1">
      <c r="A504" s="199"/>
      <c r="B504" s="199"/>
      <c r="C504" s="199"/>
      <c r="D504" s="199"/>
      <c r="E504" s="199"/>
      <c r="F504" s="239"/>
      <c r="G504" s="199"/>
      <c r="H504" s="199"/>
      <c r="I504" s="240"/>
      <c r="J504" s="240"/>
      <c r="K504" s="240"/>
      <c r="L504" s="240"/>
      <c r="M504" s="240"/>
      <c r="N504" s="240"/>
      <c r="O504" s="240"/>
      <c r="P504" s="240"/>
      <c r="Q504" s="240"/>
      <c r="R504" s="240"/>
      <c r="S504" s="240"/>
      <c r="T504" s="240"/>
      <c r="U504" s="240"/>
      <c r="V504" s="240"/>
      <c r="W504" s="240"/>
      <c r="X504" s="240"/>
      <c r="Y504" s="240"/>
      <c r="Z504" s="240"/>
      <c r="AA504" s="240"/>
      <c r="AB504" s="240"/>
      <c r="AC504" s="240"/>
      <c r="AD504" s="240"/>
      <c r="AE504" s="240"/>
      <c r="AF504" s="199"/>
      <c r="AG504" s="240"/>
      <c r="AH504" s="196"/>
      <c r="AI504" s="199"/>
      <c r="AJ504" s="199"/>
      <c r="AK504" s="241"/>
      <c r="AL504" s="241"/>
      <c r="AM504" s="241"/>
      <c r="AN504" s="199"/>
      <c r="AO504" s="199"/>
      <c r="AP504" s="241"/>
      <c r="AQ504" s="199"/>
      <c r="AR504" s="199"/>
      <c r="AS504" s="199"/>
      <c r="AT504" s="199"/>
      <c r="AU504" s="199"/>
      <c r="AV504" s="199"/>
      <c r="AW504" s="199"/>
      <c r="AX504" s="200"/>
      <c r="AY504" s="199"/>
      <c r="AZ504" s="199"/>
    </row>
    <row r="505" spans="1:52" ht="9.75" customHeight="1">
      <c r="A505" s="199"/>
      <c r="B505" s="199"/>
      <c r="C505" s="199"/>
      <c r="D505" s="199"/>
      <c r="E505" s="199"/>
      <c r="F505" s="239"/>
      <c r="G505" s="199"/>
      <c r="H505" s="199"/>
      <c r="I505" s="240"/>
      <c r="J505" s="240"/>
      <c r="K505" s="240"/>
      <c r="L505" s="240"/>
      <c r="M505" s="240"/>
      <c r="N505" s="240"/>
      <c r="O505" s="240"/>
      <c r="P505" s="240"/>
      <c r="Q505" s="240"/>
      <c r="R505" s="240"/>
      <c r="S505" s="240"/>
      <c r="T505" s="240"/>
      <c r="U505" s="240"/>
      <c r="V505" s="240"/>
      <c r="W505" s="240"/>
      <c r="X505" s="240"/>
      <c r="Y505" s="240"/>
      <c r="Z505" s="240"/>
      <c r="AA505" s="240"/>
      <c r="AB505" s="240"/>
      <c r="AC505" s="240"/>
      <c r="AD505" s="240"/>
      <c r="AE505" s="240"/>
      <c r="AF505" s="199"/>
      <c r="AG505" s="240"/>
      <c r="AH505" s="196"/>
      <c r="AI505" s="199"/>
      <c r="AJ505" s="199"/>
      <c r="AK505" s="241"/>
      <c r="AL505" s="241"/>
      <c r="AM505" s="241"/>
      <c r="AN505" s="199"/>
      <c r="AO505" s="199"/>
      <c r="AP505" s="241"/>
      <c r="AQ505" s="199"/>
      <c r="AR505" s="199"/>
      <c r="AS505" s="199"/>
      <c r="AT505" s="199"/>
      <c r="AU505" s="199"/>
      <c r="AV505" s="199"/>
      <c r="AW505" s="199"/>
      <c r="AX505" s="200"/>
      <c r="AY505" s="199"/>
      <c r="AZ505" s="199"/>
    </row>
    <row r="506" spans="1:52" ht="9.75" customHeight="1">
      <c r="A506" s="199"/>
      <c r="B506" s="199"/>
      <c r="C506" s="199"/>
      <c r="D506" s="199"/>
      <c r="E506" s="199"/>
      <c r="F506" s="239"/>
      <c r="G506" s="199"/>
      <c r="H506" s="199"/>
      <c r="I506" s="240"/>
      <c r="J506" s="240"/>
      <c r="K506" s="240"/>
      <c r="L506" s="240"/>
      <c r="M506" s="240"/>
      <c r="N506" s="240"/>
      <c r="O506" s="240"/>
      <c r="P506" s="240"/>
      <c r="Q506" s="240"/>
      <c r="R506" s="240"/>
      <c r="S506" s="240"/>
      <c r="T506" s="240"/>
      <c r="U506" s="240"/>
      <c r="V506" s="240"/>
      <c r="W506" s="240"/>
      <c r="X506" s="240"/>
      <c r="Y506" s="240"/>
      <c r="Z506" s="240"/>
      <c r="AA506" s="240"/>
      <c r="AB506" s="240"/>
      <c r="AC506" s="240"/>
      <c r="AD506" s="240"/>
      <c r="AE506" s="240"/>
      <c r="AF506" s="199"/>
      <c r="AG506" s="240"/>
      <c r="AH506" s="196"/>
      <c r="AI506" s="199"/>
      <c r="AJ506" s="199"/>
      <c r="AK506" s="241"/>
      <c r="AL506" s="241"/>
      <c r="AM506" s="241"/>
      <c r="AN506" s="199"/>
      <c r="AO506" s="199"/>
      <c r="AP506" s="241"/>
      <c r="AQ506" s="199"/>
      <c r="AR506" s="199"/>
      <c r="AS506" s="199"/>
      <c r="AT506" s="199"/>
      <c r="AU506" s="199"/>
      <c r="AV506" s="199"/>
      <c r="AW506" s="199"/>
      <c r="AX506" s="200"/>
      <c r="AY506" s="199"/>
      <c r="AZ506" s="199"/>
    </row>
    <row r="507" spans="1:52" ht="9.75" customHeight="1">
      <c r="A507" s="199"/>
      <c r="B507" s="199"/>
      <c r="C507" s="199"/>
      <c r="D507" s="199"/>
      <c r="E507" s="199"/>
      <c r="F507" s="239"/>
      <c r="G507" s="199"/>
      <c r="H507" s="199"/>
      <c r="I507" s="240"/>
      <c r="J507" s="240"/>
      <c r="K507" s="240"/>
      <c r="L507" s="240"/>
      <c r="M507" s="240"/>
      <c r="N507" s="240"/>
      <c r="O507" s="240"/>
      <c r="P507" s="240"/>
      <c r="Q507" s="240"/>
      <c r="R507" s="240"/>
      <c r="S507" s="240"/>
      <c r="T507" s="240"/>
      <c r="U507" s="240"/>
      <c r="V507" s="240"/>
      <c r="W507" s="240"/>
      <c r="X507" s="240"/>
      <c r="Y507" s="240"/>
      <c r="Z507" s="240"/>
      <c r="AA507" s="240"/>
      <c r="AB507" s="240"/>
      <c r="AC507" s="240"/>
      <c r="AD507" s="240"/>
      <c r="AE507" s="240"/>
      <c r="AF507" s="199"/>
      <c r="AG507" s="240"/>
      <c r="AH507" s="196"/>
      <c r="AI507" s="199"/>
      <c r="AJ507" s="199"/>
      <c r="AK507" s="241"/>
      <c r="AL507" s="241"/>
      <c r="AM507" s="241"/>
      <c r="AN507" s="199"/>
      <c r="AO507" s="199"/>
      <c r="AP507" s="241"/>
      <c r="AQ507" s="199"/>
      <c r="AR507" s="199"/>
      <c r="AS507" s="199"/>
      <c r="AT507" s="199"/>
      <c r="AU507" s="199"/>
      <c r="AV507" s="199"/>
      <c r="AW507" s="199"/>
      <c r="AX507" s="200"/>
      <c r="AY507" s="199"/>
      <c r="AZ507" s="199"/>
    </row>
    <row r="508" spans="1:52" ht="9.75" customHeight="1">
      <c r="A508" s="199"/>
      <c r="B508" s="199"/>
      <c r="C508" s="199"/>
      <c r="D508" s="199"/>
      <c r="E508" s="199"/>
      <c r="F508" s="239"/>
      <c r="G508" s="199"/>
      <c r="H508" s="199"/>
      <c r="I508" s="240"/>
      <c r="J508" s="240"/>
      <c r="K508" s="240"/>
      <c r="L508" s="240"/>
      <c r="M508" s="240"/>
      <c r="N508" s="240"/>
      <c r="O508" s="240"/>
      <c r="P508" s="240"/>
      <c r="Q508" s="240"/>
      <c r="R508" s="240"/>
      <c r="S508" s="240"/>
      <c r="T508" s="240"/>
      <c r="U508" s="240"/>
      <c r="V508" s="240"/>
      <c r="W508" s="240"/>
      <c r="X508" s="240"/>
      <c r="Y508" s="240"/>
      <c r="Z508" s="240"/>
      <c r="AA508" s="240"/>
      <c r="AB508" s="240"/>
      <c r="AC508" s="240"/>
      <c r="AD508" s="240"/>
      <c r="AE508" s="240"/>
      <c r="AF508" s="199"/>
      <c r="AG508" s="240"/>
      <c r="AH508" s="196"/>
      <c r="AI508" s="199"/>
      <c r="AJ508" s="199"/>
      <c r="AK508" s="241"/>
      <c r="AL508" s="241"/>
      <c r="AM508" s="241"/>
      <c r="AN508" s="199"/>
      <c r="AO508" s="199"/>
      <c r="AP508" s="241"/>
      <c r="AQ508" s="199"/>
      <c r="AR508" s="199"/>
      <c r="AS508" s="199"/>
      <c r="AT508" s="199"/>
      <c r="AU508" s="199"/>
      <c r="AV508" s="199"/>
      <c r="AW508" s="199"/>
      <c r="AX508" s="200"/>
      <c r="AY508" s="199"/>
      <c r="AZ508" s="199"/>
    </row>
    <row r="509" spans="1:52" ht="9.75" customHeight="1">
      <c r="A509" s="199"/>
      <c r="B509" s="199"/>
      <c r="C509" s="199"/>
      <c r="D509" s="199"/>
      <c r="E509" s="199"/>
      <c r="F509" s="239"/>
      <c r="G509" s="199"/>
      <c r="H509" s="199"/>
      <c r="I509" s="240"/>
      <c r="J509" s="240"/>
      <c r="K509" s="240"/>
      <c r="L509" s="240"/>
      <c r="M509" s="240"/>
      <c r="N509" s="240"/>
      <c r="O509" s="240"/>
      <c r="P509" s="240"/>
      <c r="Q509" s="240"/>
      <c r="R509" s="240"/>
      <c r="S509" s="240"/>
      <c r="T509" s="240"/>
      <c r="U509" s="240"/>
      <c r="V509" s="240"/>
      <c r="W509" s="240"/>
      <c r="X509" s="240"/>
      <c r="Y509" s="240"/>
      <c r="Z509" s="240"/>
      <c r="AA509" s="240"/>
      <c r="AB509" s="240"/>
      <c r="AC509" s="240"/>
      <c r="AD509" s="240"/>
      <c r="AE509" s="240"/>
      <c r="AF509" s="199"/>
      <c r="AG509" s="240"/>
      <c r="AH509" s="196"/>
      <c r="AI509" s="199"/>
      <c r="AJ509" s="199"/>
      <c r="AK509" s="241"/>
      <c r="AL509" s="241"/>
      <c r="AM509" s="241"/>
      <c r="AN509" s="199"/>
      <c r="AO509" s="199"/>
      <c r="AP509" s="241"/>
      <c r="AQ509" s="199"/>
      <c r="AR509" s="199"/>
      <c r="AS509" s="199"/>
      <c r="AT509" s="199"/>
      <c r="AU509" s="199"/>
      <c r="AV509" s="199"/>
      <c r="AW509" s="199"/>
      <c r="AX509" s="200"/>
      <c r="AY509" s="199"/>
      <c r="AZ509" s="199"/>
    </row>
    <row r="510" spans="1:52" ht="9.75" customHeight="1">
      <c r="A510" s="199"/>
      <c r="B510" s="199"/>
      <c r="C510" s="199"/>
      <c r="D510" s="199"/>
      <c r="E510" s="199"/>
      <c r="F510" s="239"/>
      <c r="G510" s="199"/>
      <c r="H510" s="199"/>
      <c r="I510" s="240"/>
      <c r="J510" s="240"/>
      <c r="K510" s="240"/>
      <c r="L510" s="240"/>
      <c r="M510" s="240"/>
      <c r="N510" s="240"/>
      <c r="O510" s="240"/>
      <c r="P510" s="240"/>
      <c r="Q510" s="240"/>
      <c r="R510" s="240"/>
      <c r="S510" s="240"/>
      <c r="T510" s="240"/>
      <c r="U510" s="240"/>
      <c r="V510" s="240"/>
      <c r="W510" s="240"/>
      <c r="X510" s="240"/>
      <c r="Y510" s="240"/>
      <c r="Z510" s="240"/>
      <c r="AA510" s="240"/>
      <c r="AB510" s="240"/>
      <c r="AC510" s="240"/>
      <c r="AD510" s="240"/>
      <c r="AE510" s="240"/>
      <c r="AF510" s="199"/>
      <c r="AG510" s="240"/>
      <c r="AH510" s="196"/>
      <c r="AI510" s="199"/>
      <c r="AJ510" s="199"/>
      <c r="AK510" s="241"/>
      <c r="AL510" s="241"/>
      <c r="AM510" s="241"/>
      <c r="AN510" s="199"/>
      <c r="AO510" s="199"/>
      <c r="AP510" s="241"/>
      <c r="AQ510" s="199"/>
      <c r="AR510" s="199"/>
      <c r="AS510" s="199"/>
      <c r="AT510" s="199"/>
      <c r="AU510" s="199"/>
      <c r="AV510" s="199"/>
      <c r="AW510" s="199"/>
      <c r="AX510" s="200"/>
      <c r="AY510" s="199"/>
      <c r="AZ510" s="199"/>
    </row>
    <row r="511" spans="1:52" ht="9.75" customHeight="1">
      <c r="A511" s="199"/>
      <c r="B511" s="199"/>
      <c r="C511" s="199"/>
      <c r="D511" s="199"/>
      <c r="E511" s="199"/>
      <c r="F511" s="239"/>
      <c r="G511" s="199"/>
      <c r="H511" s="199"/>
      <c r="I511" s="240"/>
      <c r="J511" s="240"/>
      <c r="K511" s="240"/>
      <c r="L511" s="240"/>
      <c r="M511" s="240"/>
      <c r="N511" s="240"/>
      <c r="O511" s="240"/>
      <c r="P511" s="240"/>
      <c r="Q511" s="240"/>
      <c r="R511" s="240"/>
      <c r="S511" s="240"/>
      <c r="T511" s="240"/>
      <c r="U511" s="240"/>
      <c r="V511" s="240"/>
      <c r="W511" s="240"/>
      <c r="X511" s="240"/>
      <c r="Y511" s="240"/>
      <c r="Z511" s="240"/>
      <c r="AA511" s="240"/>
      <c r="AB511" s="240"/>
      <c r="AC511" s="240"/>
      <c r="AD511" s="240"/>
      <c r="AE511" s="240"/>
      <c r="AF511" s="199"/>
      <c r="AG511" s="240"/>
      <c r="AH511" s="196"/>
      <c r="AI511" s="199"/>
      <c r="AJ511" s="199"/>
      <c r="AK511" s="241"/>
      <c r="AL511" s="241"/>
      <c r="AM511" s="241"/>
      <c r="AN511" s="199"/>
      <c r="AO511" s="199"/>
      <c r="AP511" s="241"/>
      <c r="AQ511" s="199"/>
      <c r="AR511" s="199"/>
      <c r="AS511" s="199"/>
      <c r="AT511" s="199"/>
      <c r="AU511" s="199"/>
      <c r="AV511" s="199"/>
      <c r="AW511" s="199"/>
      <c r="AX511" s="200"/>
      <c r="AY511" s="199"/>
      <c r="AZ511" s="199"/>
    </row>
    <row r="512" spans="1:52" ht="9.75" customHeight="1">
      <c r="A512" s="199"/>
      <c r="B512" s="199"/>
      <c r="C512" s="199"/>
      <c r="D512" s="199"/>
      <c r="E512" s="199"/>
      <c r="F512" s="239"/>
      <c r="G512" s="199"/>
      <c r="H512" s="199"/>
      <c r="I512" s="240"/>
      <c r="J512" s="240"/>
      <c r="K512" s="240"/>
      <c r="L512" s="240"/>
      <c r="M512" s="240"/>
      <c r="N512" s="240"/>
      <c r="O512" s="240"/>
      <c r="P512" s="240"/>
      <c r="Q512" s="240"/>
      <c r="R512" s="240"/>
      <c r="S512" s="240"/>
      <c r="T512" s="240"/>
      <c r="U512" s="240"/>
      <c r="V512" s="240"/>
      <c r="W512" s="240"/>
      <c r="X512" s="240"/>
      <c r="Y512" s="240"/>
      <c r="Z512" s="240"/>
      <c r="AA512" s="240"/>
      <c r="AB512" s="240"/>
      <c r="AC512" s="240"/>
      <c r="AD512" s="240"/>
      <c r="AE512" s="240"/>
      <c r="AF512" s="199"/>
      <c r="AG512" s="240"/>
      <c r="AH512" s="196"/>
      <c r="AI512" s="199"/>
      <c r="AJ512" s="199"/>
      <c r="AK512" s="241"/>
      <c r="AL512" s="241"/>
      <c r="AM512" s="241"/>
      <c r="AN512" s="199"/>
      <c r="AO512" s="199"/>
      <c r="AP512" s="241"/>
      <c r="AQ512" s="199"/>
      <c r="AR512" s="199"/>
      <c r="AS512" s="199"/>
      <c r="AT512" s="199"/>
      <c r="AU512" s="199"/>
      <c r="AV512" s="199"/>
      <c r="AW512" s="199"/>
      <c r="AX512" s="200"/>
      <c r="AY512" s="199"/>
      <c r="AZ512" s="199"/>
    </row>
    <row r="513" spans="1:52" ht="9.75" customHeight="1">
      <c r="A513" s="199"/>
      <c r="B513" s="199"/>
      <c r="C513" s="199"/>
      <c r="D513" s="199"/>
      <c r="E513" s="199"/>
      <c r="F513" s="239"/>
      <c r="G513" s="199"/>
      <c r="H513" s="199"/>
      <c r="I513" s="240"/>
      <c r="J513" s="240"/>
      <c r="K513" s="240"/>
      <c r="L513" s="240"/>
      <c r="M513" s="240"/>
      <c r="N513" s="240"/>
      <c r="O513" s="240"/>
      <c r="P513" s="240"/>
      <c r="Q513" s="240"/>
      <c r="R513" s="240"/>
      <c r="S513" s="240"/>
      <c r="T513" s="240"/>
      <c r="U513" s="240"/>
      <c r="V513" s="240"/>
      <c r="W513" s="240"/>
      <c r="X513" s="240"/>
      <c r="Y513" s="240"/>
      <c r="Z513" s="240"/>
      <c r="AA513" s="240"/>
      <c r="AB513" s="240"/>
      <c r="AC513" s="240"/>
      <c r="AD513" s="240"/>
      <c r="AE513" s="240"/>
      <c r="AF513" s="199"/>
      <c r="AG513" s="240"/>
      <c r="AH513" s="196"/>
      <c r="AI513" s="199"/>
      <c r="AJ513" s="199"/>
      <c r="AK513" s="241"/>
      <c r="AL513" s="241"/>
      <c r="AM513" s="241"/>
      <c r="AN513" s="199"/>
      <c r="AO513" s="199"/>
      <c r="AP513" s="241"/>
      <c r="AQ513" s="199"/>
      <c r="AR513" s="199"/>
      <c r="AS513" s="199"/>
      <c r="AT513" s="199"/>
      <c r="AU513" s="199"/>
      <c r="AV513" s="199"/>
      <c r="AW513" s="199"/>
      <c r="AX513" s="200"/>
      <c r="AY513" s="199"/>
      <c r="AZ513" s="199"/>
    </row>
    <row r="514" spans="1:52" ht="9.75" customHeight="1">
      <c r="A514" s="199"/>
      <c r="B514" s="199"/>
      <c r="C514" s="199"/>
      <c r="D514" s="199"/>
      <c r="E514" s="199"/>
      <c r="F514" s="239"/>
      <c r="G514" s="199"/>
      <c r="H514" s="199"/>
      <c r="I514" s="240"/>
      <c r="J514" s="240"/>
      <c r="K514" s="240"/>
      <c r="L514" s="240"/>
      <c r="M514" s="240"/>
      <c r="N514" s="240"/>
      <c r="O514" s="240"/>
      <c r="P514" s="240"/>
      <c r="Q514" s="240"/>
      <c r="R514" s="240"/>
      <c r="S514" s="240"/>
      <c r="T514" s="240"/>
      <c r="U514" s="240"/>
      <c r="V514" s="240"/>
      <c r="W514" s="240"/>
      <c r="X514" s="240"/>
      <c r="Y514" s="240"/>
      <c r="Z514" s="240"/>
      <c r="AA514" s="240"/>
      <c r="AB514" s="240"/>
      <c r="AC514" s="240"/>
      <c r="AD514" s="240"/>
      <c r="AE514" s="240"/>
      <c r="AF514" s="199"/>
      <c r="AG514" s="240"/>
      <c r="AH514" s="196"/>
      <c r="AI514" s="199"/>
      <c r="AJ514" s="199"/>
      <c r="AK514" s="241"/>
      <c r="AL514" s="241"/>
      <c r="AM514" s="241"/>
      <c r="AN514" s="199"/>
      <c r="AO514" s="199"/>
      <c r="AP514" s="241"/>
      <c r="AQ514" s="199"/>
      <c r="AR514" s="199"/>
      <c r="AS514" s="199"/>
      <c r="AT514" s="199"/>
      <c r="AU514" s="199"/>
      <c r="AV514" s="199"/>
      <c r="AW514" s="199"/>
      <c r="AX514" s="200"/>
      <c r="AY514" s="199"/>
      <c r="AZ514" s="199"/>
    </row>
    <row r="515" spans="1:52" ht="9.75" customHeight="1">
      <c r="A515" s="199"/>
      <c r="B515" s="199"/>
      <c r="C515" s="199"/>
      <c r="D515" s="199"/>
      <c r="E515" s="199"/>
      <c r="F515" s="239"/>
      <c r="G515" s="199"/>
      <c r="H515" s="199"/>
      <c r="I515" s="240"/>
      <c r="J515" s="240"/>
      <c r="K515" s="240"/>
      <c r="L515" s="240"/>
      <c r="M515" s="240"/>
      <c r="N515" s="240"/>
      <c r="O515" s="240"/>
      <c r="P515" s="240"/>
      <c r="Q515" s="240"/>
      <c r="R515" s="240"/>
      <c r="S515" s="240"/>
      <c r="T515" s="240"/>
      <c r="U515" s="240"/>
      <c r="V515" s="240"/>
      <c r="W515" s="240"/>
      <c r="X515" s="240"/>
      <c r="Y515" s="240"/>
      <c r="Z515" s="240"/>
      <c r="AA515" s="240"/>
      <c r="AB515" s="240"/>
      <c r="AC515" s="240"/>
      <c r="AD515" s="240"/>
      <c r="AE515" s="240"/>
      <c r="AF515" s="199"/>
      <c r="AG515" s="240"/>
      <c r="AH515" s="196"/>
      <c r="AI515" s="199"/>
      <c r="AJ515" s="199"/>
      <c r="AK515" s="241"/>
      <c r="AL515" s="241"/>
      <c r="AM515" s="241"/>
      <c r="AN515" s="199"/>
      <c r="AO515" s="199"/>
      <c r="AP515" s="241"/>
      <c r="AQ515" s="199"/>
      <c r="AR515" s="199"/>
      <c r="AS515" s="199"/>
      <c r="AT515" s="199"/>
      <c r="AU515" s="199"/>
      <c r="AV515" s="199"/>
      <c r="AW515" s="199"/>
      <c r="AX515" s="200"/>
      <c r="AY515" s="199"/>
      <c r="AZ515" s="199"/>
    </row>
    <row r="516" spans="1:52" ht="9.75" customHeight="1">
      <c r="A516" s="199"/>
      <c r="B516" s="199"/>
      <c r="C516" s="199"/>
      <c r="D516" s="199"/>
      <c r="E516" s="199"/>
      <c r="F516" s="239"/>
      <c r="G516" s="199"/>
      <c r="H516" s="199"/>
      <c r="I516" s="240"/>
      <c r="J516" s="240"/>
      <c r="K516" s="240"/>
      <c r="L516" s="240"/>
      <c r="M516" s="240"/>
      <c r="N516" s="240"/>
      <c r="O516" s="240"/>
      <c r="P516" s="240"/>
      <c r="Q516" s="240"/>
      <c r="R516" s="240"/>
      <c r="S516" s="240"/>
      <c r="T516" s="240"/>
      <c r="U516" s="240"/>
      <c r="V516" s="240"/>
      <c r="W516" s="240"/>
      <c r="X516" s="240"/>
      <c r="Y516" s="240"/>
      <c r="Z516" s="240"/>
      <c r="AA516" s="240"/>
      <c r="AB516" s="240"/>
      <c r="AC516" s="240"/>
      <c r="AD516" s="240"/>
      <c r="AE516" s="240"/>
      <c r="AF516" s="199"/>
      <c r="AG516" s="240"/>
      <c r="AH516" s="196"/>
      <c r="AI516" s="199"/>
      <c r="AJ516" s="199"/>
      <c r="AK516" s="241"/>
      <c r="AL516" s="241"/>
      <c r="AM516" s="241"/>
      <c r="AN516" s="199"/>
      <c r="AO516" s="199"/>
      <c r="AP516" s="241"/>
      <c r="AQ516" s="199"/>
      <c r="AR516" s="199"/>
      <c r="AS516" s="199"/>
      <c r="AT516" s="199"/>
      <c r="AU516" s="199"/>
      <c r="AV516" s="199"/>
      <c r="AW516" s="199"/>
      <c r="AX516" s="200"/>
      <c r="AY516" s="199"/>
      <c r="AZ516" s="199"/>
    </row>
    <row r="517" spans="1:52" ht="9.75" customHeight="1">
      <c r="A517" s="199"/>
      <c r="B517" s="199"/>
      <c r="C517" s="199"/>
      <c r="D517" s="199"/>
      <c r="E517" s="199"/>
      <c r="F517" s="239"/>
      <c r="G517" s="199"/>
      <c r="H517" s="199"/>
      <c r="I517" s="240"/>
      <c r="J517" s="240"/>
      <c r="K517" s="240"/>
      <c r="L517" s="240"/>
      <c r="M517" s="240"/>
      <c r="N517" s="240"/>
      <c r="O517" s="240"/>
      <c r="P517" s="240"/>
      <c r="Q517" s="240"/>
      <c r="R517" s="240"/>
      <c r="S517" s="240"/>
      <c r="T517" s="240"/>
      <c r="U517" s="240"/>
      <c r="V517" s="240"/>
      <c r="W517" s="240"/>
      <c r="X517" s="240"/>
      <c r="Y517" s="240"/>
      <c r="Z517" s="240"/>
      <c r="AA517" s="240"/>
      <c r="AB517" s="240"/>
      <c r="AC517" s="240"/>
      <c r="AD517" s="240"/>
      <c r="AE517" s="240"/>
      <c r="AF517" s="199"/>
      <c r="AG517" s="240"/>
      <c r="AH517" s="196"/>
      <c r="AI517" s="199"/>
      <c r="AJ517" s="199"/>
      <c r="AK517" s="241"/>
      <c r="AL517" s="241"/>
      <c r="AM517" s="241"/>
      <c r="AN517" s="199"/>
      <c r="AO517" s="199"/>
      <c r="AP517" s="241"/>
      <c r="AQ517" s="199"/>
      <c r="AR517" s="199"/>
      <c r="AS517" s="199"/>
      <c r="AT517" s="199"/>
      <c r="AU517" s="199"/>
      <c r="AV517" s="199"/>
      <c r="AW517" s="199"/>
      <c r="AX517" s="200"/>
      <c r="AY517" s="199"/>
      <c r="AZ517" s="199"/>
    </row>
    <row r="518" spans="1:52" ht="9.75" customHeight="1">
      <c r="A518" s="199"/>
      <c r="B518" s="199"/>
      <c r="C518" s="199"/>
      <c r="D518" s="199"/>
      <c r="E518" s="199"/>
      <c r="F518" s="239"/>
      <c r="G518" s="199"/>
      <c r="H518" s="199"/>
      <c r="I518" s="240"/>
      <c r="J518" s="240"/>
      <c r="K518" s="240"/>
      <c r="L518" s="240"/>
      <c r="M518" s="240"/>
      <c r="N518" s="240"/>
      <c r="O518" s="240"/>
      <c r="P518" s="240"/>
      <c r="Q518" s="240"/>
      <c r="R518" s="240"/>
      <c r="S518" s="240"/>
      <c r="T518" s="240"/>
      <c r="U518" s="240"/>
      <c r="V518" s="240"/>
      <c r="W518" s="240"/>
      <c r="X518" s="240"/>
      <c r="Y518" s="240"/>
      <c r="Z518" s="240"/>
      <c r="AA518" s="240"/>
      <c r="AB518" s="240"/>
      <c r="AC518" s="240"/>
      <c r="AD518" s="240"/>
      <c r="AE518" s="240"/>
      <c r="AF518" s="199"/>
      <c r="AG518" s="240"/>
      <c r="AH518" s="196"/>
      <c r="AI518" s="199"/>
      <c r="AJ518" s="199"/>
      <c r="AK518" s="241"/>
      <c r="AL518" s="241"/>
      <c r="AM518" s="241"/>
      <c r="AN518" s="199"/>
      <c r="AO518" s="199"/>
      <c r="AP518" s="241"/>
      <c r="AQ518" s="199"/>
      <c r="AR518" s="199"/>
      <c r="AS518" s="199"/>
      <c r="AT518" s="199"/>
      <c r="AU518" s="199"/>
      <c r="AV518" s="199"/>
      <c r="AW518" s="199"/>
      <c r="AX518" s="200"/>
      <c r="AY518" s="199"/>
      <c r="AZ518" s="199"/>
    </row>
    <row r="519" spans="1:52" ht="9.75" customHeight="1">
      <c r="A519" s="199"/>
      <c r="B519" s="199"/>
      <c r="C519" s="199"/>
      <c r="D519" s="199"/>
      <c r="E519" s="199"/>
      <c r="F519" s="239"/>
      <c r="G519" s="199"/>
      <c r="H519" s="199"/>
      <c r="I519" s="240"/>
      <c r="J519" s="240"/>
      <c r="K519" s="240"/>
      <c r="L519" s="240"/>
      <c r="M519" s="240"/>
      <c r="N519" s="240"/>
      <c r="O519" s="240"/>
      <c r="P519" s="240"/>
      <c r="Q519" s="240"/>
      <c r="R519" s="240"/>
      <c r="S519" s="240"/>
      <c r="T519" s="240"/>
      <c r="U519" s="240"/>
      <c r="V519" s="240"/>
      <c r="W519" s="240"/>
      <c r="X519" s="240"/>
      <c r="Y519" s="240"/>
      <c r="Z519" s="240"/>
      <c r="AA519" s="240"/>
      <c r="AB519" s="240"/>
      <c r="AC519" s="240"/>
      <c r="AD519" s="240"/>
      <c r="AE519" s="240"/>
      <c r="AF519" s="199"/>
      <c r="AG519" s="240"/>
      <c r="AH519" s="196"/>
      <c r="AI519" s="199"/>
      <c r="AJ519" s="199"/>
      <c r="AK519" s="241"/>
      <c r="AL519" s="241"/>
      <c r="AM519" s="241"/>
      <c r="AN519" s="199"/>
      <c r="AO519" s="199"/>
      <c r="AP519" s="241"/>
      <c r="AQ519" s="199"/>
      <c r="AR519" s="199"/>
      <c r="AS519" s="199"/>
      <c r="AT519" s="199"/>
      <c r="AU519" s="199"/>
      <c r="AV519" s="199"/>
      <c r="AW519" s="199"/>
      <c r="AX519" s="200"/>
      <c r="AY519" s="199"/>
      <c r="AZ519" s="199"/>
    </row>
    <row r="520" spans="1:52" ht="9.75" customHeight="1">
      <c r="A520" s="199"/>
      <c r="B520" s="199"/>
      <c r="C520" s="199"/>
      <c r="D520" s="199"/>
      <c r="E520" s="199"/>
      <c r="F520" s="239"/>
      <c r="G520" s="199"/>
      <c r="H520" s="199"/>
      <c r="I520" s="240"/>
      <c r="J520" s="240"/>
      <c r="K520" s="240"/>
      <c r="L520" s="240"/>
      <c r="M520" s="240"/>
      <c r="N520" s="240"/>
      <c r="O520" s="240"/>
      <c r="P520" s="240"/>
      <c r="Q520" s="240"/>
      <c r="R520" s="240"/>
      <c r="S520" s="240"/>
      <c r="T520" s="240"/>
      <c r="U520" s="240"/>
      <c r="V520" s="240"/>
      <c r="W520" s="240"/>
      <c r="X520" s="240"/>
      <c r="Y520" s="240"/>
      <c r="Z520" s="240"/>
      <c r="AA520" s="240"/>
      <c r="AB520" s="240"/>
      <c r="AC520" s="240"/>
      <c r="AD520" s="240"/>
      <c r="AE520" s="240"/>
      <c r="AF520" s="199"/>
      <c r="AG520" s="240"/>
      <c r="AH520" s="196"/>
      <c r="AI520" s="199"/>
      <c r="AJ520" s="199"/>
      <c r="AK520" s="241"/>
      <c r="AL520" s="241"/>
      <c r="AM520" s="241"/>
      <c r="AN520" s="199"/>
      <c r="AO520" s="199"/>
      <c r="AP520" s="241"/>
      <c r="AQ520" s="199"/>
      <c r="AR520" s="199"/>
      <c r="AS520" s="199"/>
      <c r="AT520" s="199"/>
      <c r="AU520" s="199"/>
      <c r="AV520" s="199"/>
      <c r="AW520" s="199"/>
      <c r="AX520" s="200"/>
      <c r="AY520" s="199"/>
      <c r="AZ520" s="199"/>
    </row>
    <row r="521" spans="1:52" ht="9.75" customHeight="1">
      <c r="A521" s="199"/>
      <c r="B521" s="199"/>
      <c r="C521" s="199"/>
      <c r="D521" s="199"/>
      <c r="E521" s="199"/>
      <c r="F521" s="239"/>
      <c r="G521" s="199"/>
      <c r="H521" s="199"/>
      <c r="I521" s="240"/>
      <c r="J521" s="240"/>
      <c r="K521" s="240"/>
      <c r="L521" s="240"/>
      <c r="M521" s="240"/>
      <c r="N521" s="240"/>
      <c r="O521" s="240"/>
      <c r="P521" s="240"/>
      <c r="Q521" s="240"/>
      <c r="R521" s="240"/>
      <c r="S521" s="240"/>
      <c r="T521" s="240"/>
      <c r="U521" s="240"/>
      <c r="V521" s="240"/>
      <c r="W521" s="240"/>
      <c r="X521" s="240"/>
      <c r="Y521" s="240"/>
      <c r="Z521" s="240"/>
      <c r="AA521" s="240"/>
      <c r="AB521" s="240"/>
      <c r="AC521" s="240"/>
      <c r="AD521" s="240"/>
      <c r="AE521" s="240"/>
      <c r="AF521" s="199"/>
      <c r="AG521" s="240"/>
      <c r="AH521" s="196"/>
      <c r="AI521" s="199"/>
      <c r="AJ521" s="199"/>
      <c r="AK521" s="241"/>
      <c r="AL521" s="241"/>
      <c r="AM521" s="241"/>
      <c r="AN521" s="199"/>
      <c r="AO521" s="199"/>
      <c r="AP521" s="241"/>
      <c r="AQ521" s="199"/>
      <c r="AR521" s="199"/>
      <c r="AS521" s="199"/>
      <c r="AT521" s="199"/>
      <c r="AU521" s="199"/>
      <c r="AV521" s="199"/>
      <c r="AW521" s="199"/>
      <c r="AX521" s="200"/>
      <c r="AY521" s="199"/>
      <c r="AZ521" s="199"/>
    </row>
    <row r="522" spans="1:52" ht="9.75" customHeight="1">
      <c r="A522" s="199"/>
      <c r="B522" s="199"/>
      <c r="C522" s="199"/>
      <c r="D522" s="199"/>
      <c r="E522" s="199"/>
      <c r="F522" s="239"/>
      <c r="G522" s="199"/>
      <c r="H522" s="199"/>
      <c r="I522" s="240"/>
      <c r="J522" s="240"/>
      <c r="K522" s="240"/>
      <c r="L522" s="240"/>
      <c r="M522" s="240"/>
      <c r="N522" s="240"/>
      <c r="O522" s="240"/>
      <c r="P522" s="240"/>
      <c r="Q522" s="240"/>
      <c r="R522" s="240"/>
      <c r="S522" s="240"/>
      <c r="T522" s="240"/>
      <c r="U522" s="240"/>
      <c r="V522" s="240"/>
      <c r="W522" s="240"/>
      <c r="X522" s="240"/>
      <c r="Y522" s="240"/>
      <c r="Z522" s="240"/>
      <c r="AA522" s="240"/>
      <c r="AB522" s="240"/>
      <c r="AC522" s="240"/>
      <c r="AD522" s="240"/>
      <c r="AE522" s="240"/>
      <c r="AF522" s="199"/>
      <c r="AG522" s="240"/>
      <c r="AH522" s="196"/>
      <c r="AI522" s="199"/>
      <c r="AJ522" s="199"/>
      <c r="AK522" s="241"/>
      <c r="AL522" s="241"/>
      <c r="AM522" s="241"/>
      <c r="AN522" s="199"/>
      <c r="AO522" s="199"/>
      <c r="AP522" s="241"/>
      <c r="AQ522" s="199"/>
      <c r="AR522" s="199"/>
      <c r="AS522" s="199"/>
      <c r="AT522" s="199"/>
      <c r="AU522" s="199"/>
      <c r="AV522" s="199"/>
      <c r="AW522" s="199"/>
      <c r="AX522" s="200"/>
      <c r="AY522" s="199"/>
      <c r="AZ522" s="199"/>
    </row>
    <row r="523" spans="1:52" ht="9.75" customHeight="1">
      <c r="A523" s="199"/>
      <c r="B523" s="199"/>
      <c r="C523" s="199"/>
      <c r="D523" s="199"/>
      <c r="E523" s="199"/>
      <c r="F523" s="239"/>
      <c r="G523" s="199"/>
      <c r="H523" s="199"/>
      <c r="I523" s="240"/>
      <c r="J523" s="240"/>
      <c r="K523" s="240"/>
      <c r="L523" s="240"/>
      <c r="M523" s="240"/>
      <c r="N523" s="240"/>
      <c r="O523" s="240"/>
      <c r="P523" s="240"/>
      <c r="Q523" s="240"/>
      <c r="R523" s="240"/>
      <c r="S523" s="240"/>
      <c r="T523" s="240"/>
      <c r="U523" s="240"/>
      <c r="V523" s="240"/>
      <c r="W523" s="240"/>
      <c r="X523" s="240"/>
      <c r="Y523" s="240"/>
      <c r="Z523" s="240"/>
      <c r="AA523" s="240"/>
      <c r="AB523" s="240"/>
      <c r="AC523" s="240"/>
      <c r="AD523" s="240"/>
      <c r="AE523" s="240"/>
      <c r="AF523" s="199"/>
      <c r="AG523" s="240"/>
      <c r="AH523" s="196"/>
      <c r="AI523" s="199"/>
      <c r="AJ523" s="199"/>
      <c r="AK523" s="241"/>
      <c r="AL523" s="241"/>
      <c r="AM523" s="241"/>
      <c r="AN523" s="199"/>
      <c r="AO523" s="199"/>
      <c r="AP523" s="241"/>
      <c r="AQ523" s="199"/>
      <c r="AR523" s="199"/>
      <c r="AS523" s="199"/>
      <c r="AT523" s="199"/>
      <c r="AU523" s="199"/>
      <c r="AV523" s="199"/>
      <c r="AW523" s="199"/>
      <c r="AX523" s="200"/>
      <c r="AY523" s="199"/>
      <c r="AZ523" s="199"/>
    </row>
    <row r="524" spans="1:52" ht="9.75" customHeight="1">
      <c r="A524" s="199"/>
      <c r="B524" s="199"/>
      <c r="C524" s="199"/>
      <c r="D524" s="199"/>
      <c r="E524" s="199"/>
      <c r="F524" s="239"/>
      <c r="G524" s="199"/>
      <c r="H524" s="199"/>
      <c r="I524" s="240"/>
      <c r="J524" s="240"/>
      <c r="K524" s="240"/>
      <c r="L524" s="240"/>
      <c r="M524" s="240"/>
      <c r="N524" s="240"/>
      <c r="O524" s="240"/>
      <c r="P524" s="240"/>
      <c r="Q524" s="240"/>
      <c r="R524" s="240"/>
      <c r="S524" s="240"/>
      <c r="T524" s="240"/>
      <c r="U524" s="240"/>
      <c r="V524" s="240"/>
      <c r="W524" s="240"/>
      <c r="X524" s="240"/>
      <c r="Y524" s="240"/>
      <c r="Z524" s="240"/>
      <c r="AA524" s="240"/>
      <c r="AB524" s="240"/>
      <c r="AC524" s="240"/>
      <c r="AD524" s="240"/>
      <c r="AE524" s="240"/>
      <c r="AF524" s="199"/>
      <c r="AG524" s="240"/>
      <c r="AH524" s="196"/>
      <c r="AI524" s="199"/>
      <c r="AJ524" s="199"/>
      <c r="AK524" s="241"/>
      <c r="AL524" s="241"/>
      <c r="AM524" s="241"/>
      <c r="AN524" s="199"/>
      <c r="AO524" s="199"/>
      <c r="AP524" s="241"/>
      <c r="AQ524" s="199"/>
      <c r="AR524" s="199"/>
      <c r="AS524" s="199"/>
      <c r="AT524" s="199"/>
      <c r="AU524" s="199"/>
      <c r="AV524" s="199"/>
      <c r="AW524" s="199"/>
      <c r="AX524" s="200"/>
      <c r="AY524" s="199"/>
      <c r="AZ524" s="199"/>
    </row>
    <row r="525" spans="1:52" ht="9.75" customHeight="1">
      <c r="A525" s="199"/>
      <c r="B525" s="199"/>
      <c r="C525" s="199"/>
      <c r="D525" s="199"/>
      <c r="E525" s="199"/>
      <c r="F525" s="239"/>
      <c r="G525" s="199"/>
      <c r="H525" s="199"/>
      <c r="I525" s="240"/>
      <c r="J525" s="240"/>
      <c r="K525" s="240"/>
      <c r="L525" s="240"/>
      <c r="M525" s="240"/>
      <c r="N525" s="240"/>
      <c r="O525" s="240"/>
      <c r="P525" s="240"/>
      <c r="Q525" s="240"/>
      <c r="R525" s="240"/>
      <c r="S525" s="240"/>
      <c r="T525" s="240"/>
      <c r="U525" s="240"/>
      <c r="V525" s="240"/>
      <c r="W525" s="240"/>
      <c r="X525" s="240"/>
      <c r="Y525" s="240"/>
      <c r="Z525" s="240"/>
      <c r="AA525" s="240"/>
      <c r="AB525" s="240"/>
      <c r="AC525" s="240"/>
      <c r="AD525" s="240"/>
      <c r="AE525" s="240"/>
      <c r="AF525" s="199"/>
      <c r="AG525" s="240"/>
      <c r="AH525" s="196"/>
      <c r="AI525" s="199"/>
      <c r="AJ525" s="199"/>
      <c r="AK525" s="241"/>
      <c r="AL525" s="241"/>
      <c r="AM525" s="241"/>
      <c r="AN525" s="199"/>
      <c r="AO525" s="199"/>
      <c r="AP525" s="241"/>
      <c r="AQ525" s="199"/>
      <c r="AR525" s="199"/>
      <c r="AS525" s="199"/>
      <c r="AT525" s="199"/>
      <c r="AU525" s="199"/>
      <c r="AV525" s="199"/>
      <c r="AW525" s="199"/>
      <c r="AX525" s="200"/>
      <c r="AY525" s="199"/>
      <c r="AZ525" s="199"/>
    </row>
    <row r="526" spans="1:52" ht="9.75" customHeight="1">
      <c r="A526" s="199"/>
      <c r="B526" s="199"/>
      <c r="C526" s="199"/>
      <c r="D526" s="199"/>
      <c r="E526" s="199"/>
      <c r="F526" s="239"/>
      <c r="G526" s="199"/>
      <c r="H526" s="199"/>
      <c r="I526" s="240"/>
      <c r="J526" s="240"/>
      <c r="K526" s="240"/>
      <c r="L526" s="240"/>
      <c r="M526" s="240"/>
      <c r="N526" s="240"/>
      <c r="O526" s="240"/>
      <c r="P526" s="240"/>
      <c r="Q526" s="240"/>
      <c r="R526" s="240"/>
      <c r="S526" s="240"/>
      <c r="T526" s="240"/>
      <c r="U526" s="240"/>
      <c r="V526" s="240"/>
      <c r="W526" s="240"/>
      <c r="X526" s="240"/>
      <c r="Y526" s="240"/>
      <c r="Z526" s="240"/>
      <c r="AA526" s="240"/>
      <c r="AB526" s="240"/>
      <c r="AC526" s="240"/>
      <c r="AD526" s="240"/>
      <c r="AE526" s="240"/>
      <c r="AF526" s="199"/>
      <c r="AG526" s="240"/>
      <c r="AH526" s="196"/>
      <c r="AI526" s="199"/>
      <c r="AJ526" s="199"/>
      <c r="AK526" s="241"/>
      <c r="AL526" s="241"/>
      <c r="AM526" s="241"/>
      <c r="AN526" s="199"/>
      <c r="AO526" s="199"/>
      <c r="AP526" s="241"/>
      <c r="AQ526" s="199"/>
      <c r="AR526" s="199"/>
      <c r="AS526" s="199"/>
      <c r="AT526" s="199"/>
      <c r="AU526" s="199"/>
      <c r="AV526" s="199"/>
      <c r="AW526" s="199"/>
      <c r="AX526" s="200"/>
      <c r="AY526" s="199"/>
      <c r="AZ526" s="199"/>
    </row>
    <row r="527" spans="1:52" ht="9.75" customHeight="1">
      <c r="A527" s="199"/>
      <c r="B527" s="199"/>
      <c r="C527" s="199"/>
      <c r="D527" s="199"/>
      <c r="E527" s="199"/>
      <c r="F527" s="239"/>
      <c r="G527" s="199"/>
      <c r="H527" s="199"/>
      <c r="I527" s="240"/>
      <c r="J527" s="240"/>
      <c r="K527" s="240"/>
      <c r="L527" s="240"/>
      <c r="M527" s="240"/>
      <c r="N527" s="240"/>
      <c r="O527" s="240"/>
      <c r="P527" s="240"/>
      <c r="Q527" s="240"/>
      <c r="R527" s="240"/>
      <c r="S527" s="240"/>
      <c r="T527" s="240"/>
      <c r="U527" s="240"/>
      <c r="V527" s="240"/>
      <c r="W527" s="240"/>
      <c r="X527" s="240"/>
      <c r="Y527" s="240"/>
      <c r="Z527" s="240"/>
      <c r="AA527" s="240"/>
      <c r="AB527" s="240"/>
      <c r="AC527" s="240"/>
      <c r="AD527" s="240"/>
      <c r="AE527" s="240"/>
      <c r="AF527" s="199"/>
      <c r="AG527" s="240"/>
      <c r="AH527" s="196"/>
      <c r="AI527" s="199"/>
      <c r="AJ527" s="199"/>
      <c r="AK527" s="241"/>
      <c r="AL527" s="241"/>
      <c r="AM527" s="241"/>
      <c r="AN527" s="199"/>
      <c r="AO527" s="199"/>
      <c r="AP527" s="241"/>
      <c r="AQ527" s="199"/>
      <c r="AR527" s="199"/>
      <c r="AS527" s="199"/>
      <c r="AT527" s="199"/>
      <c r="AU527" s="199"/>
      <c r="AV527" s="199"/>
      <c r="AW527" s="199"/>
      <c r="AX527" s="200"/>
      <c r="AY527" s="199"/>
      <c r="AZ527" s="199"/>
    </row>
    <row r="528" spans="1:52" ht="9.75" customHeight="1">
      <c r="A528" s="199"/>
      <c r="B528" s="199"/>
      <c r="C528" s="199"/>
      <c r="D528" s="199"/>
      <c r="E528" s="199"/>
      <c r="F528" s="239"/>
      <c r="G528" s="199"/>
      <c r="H528" s="199"/>
      <c r="I528" s="240"/>
      <c r="J528" s="240"/>
      <c r="K528" s="240"/>
      <c r="L528" s="240"/>
      <c r="M528" s="240"/>
      <c r="N528" s="240"/>
      <c r="O528" s="240"/>
      <c r="P528" s="240"/>
      <c r="Q528" s="240"/>
      <c r="R528" s="240"/>
      <c r="S528" s="240"/>
      <c r="T528" s="240"/>
      <c r="U528" s="240"/>
      <c r="V528" s="240"/>
      <c r="W528" s="240"/>
      <c r="X528" s="240"/>
      <c r="Y528" s="240"/>
      <c r="Z528" s="240"/>
      <c r="AA528" s="240"/>
      <c r="AB528" s="240"/>
      <c r="AC528" s="240"/>
      <c r="AD528" s="240"/>
      <c r="AE528" s="240"/>
      <c r="AF528" s="199"/>
      <c r="AG528" s="240"/>
      <c r="AH528" s="196"/>
      <c r="AI528" s="199"/>
      <c r="AJ528" s="199"/>
      <c r="AK528" s="241"/>
      <c r="AL528" s="241"/>
      <c r="AM528" s="241"/>
      <c r="AN528" s="199"/>
      <c r="AO528" s="199"/>
      <c r="AP528" s="241"/>
      <c r="AQ528" s="199"/>
      <c r="AR528" s="199"/>
      <c r="AS528" s="199"/>
      <c r="AT528" s="199"/>
      <c r="AU528" s="199"/>
      <c r="AV528" s="199"/>
      <c r="AW528" s="199"/>
      <c r="AX528" s="200"/>
      <c r="AY528" s="199"/>
      <c r="AZ528" s="199"/>
    </row>
    <row r="529" spans="1:52" ht="9.75" customHeight="1">
      <c r="A529" s="199"/>
      <c r="B529" s="199"/>
      <c r="C529" s="199"/>
      <c r="D529" s="199"/>
      <c r="E529" s="199"/>
      <c r="F529" s="239"/>
      <c r="G529" s="199"/>
      <c r="H529" s="199"/>
      <c r="I529" s="240"/>
      <c r="J529" s="240"/>
      <c r="K529" s="240"/>
      <c r="L529" s="240"/>
      <c r="M529" s="240"/>
      <c r="N529" s="240"/>
      <c r="O529" s="240"/>
      <c r="P529" s="240"/>
      <c r="Q529" s="240"/>
      <c r="R529" s="240"/>
      <c r="S529" s="240"/>
      <c r="T529" s="240"/>
      <c r="U529" s="240"/>
      <c r="V529" s="240"/>
      <c r="W529" s="240"/>
      <c r="X529" s="240"/>
      <c r="Y529" s="240"/>
      <c r="Z529" s="240"/>
      <c r="AA529" s="240"/>
      <c r="AB529" s="240"/>
      <c r="AC529" s="240"/>
      <c r="AD529" s="240"/>
      <c r="AE529" s="240"/>
      <c r="AF529" s="199"/>
      <c r="AG529" s="240"/>
      <c r="AH529" s="196"/>
      <c r="AI529" s="199"/>
      <c r="AJ529" s="199"/>
      <c r="AK529" s="241"/>
      <c r="AL529" s="241"/>
      <c r="AM529" s="241"/>
      <c r="AN529" s="199"/>
      <c r="AO529" s="199"/>
      <c r="AP529" s="241"/>
      <c r="AQ529" s="199"/>
      <c r="AR529" s="199"/>
      <c r="AS529" s="199"/>
      <c r="AT529" s="199"/>
      <c r="AU529" s="199"/>
      <c r="AV529" s="199"/>
      <c r="AW529" s="199"/>
      <c r="AX529" s="200"/>
      <c r="AY529" s="199"/>
      <c r="AZ529" s="199"/>
    </row>
    <row r="530" spans="1:52" ht="9.75" customHeight="1">
      <c r="A530" s="199"/>
      <c r="B530" s="199"/>
      <c r="C530" s="199"/>
      <c r="D530" s="199"/>
      <c r="E530" s="199"/>
      <c r="F530" s="239"/>
      <c r="G530" s="199"/>
      <c r="H530" s="199"/>
      <c r="I530" s="240"/>
      <c r="J530" s="240"/>
      <c r="K530" s="240"/>
      <c r="L530" s="240"/>
      <c r="M530" s="240"/>
      <c r="N530" s="240"/>
      <c r="O530" s="240"/>
      <c r="P530" s="240"/>
      <c r="Q530" s="240"/>
      <c r="R530" s="240"/>
      <c r="S530" s="240"/>
      <c r="T530" s="240"/>
      <c r="U530" s="240"/>
      <c r="V530" s="240"/>
      <c r="W530" s="240"/>
      <c r="X530" s="240"/>
      <c r="Y530" s="240"/>
      <c r="Z530" s="240"/>
      <c r="AA530" s="240"/>
      <c r="AB530" s="240"/>
      <c r="AC530" s="240"/>
      <c r="AD530" s="240"/>
      <c r="AE530" s="240"/>
      <c r="AF530" s="199"/>
      <c r="AG530" s="240"/>
      <c r="AH530" s="196"/>
      <c r="AI530" s="199"/>
      <c r="AJ530" s="199"/>
      <c r="AK530" s="241"/>
      <c r="AL530" s="241"/>
      <c r="AM530" s="241"/>
      <c r="AN530" s="199"/>
      <c r="AO530" s="199"/>
      <c r="AP530" s="241"/>
      <c r="AQ530" s="199"/>
      <c r="AR530" s="199"/>
      <c r="AS530" s="199"/>
      <c r="AT530" s="199"/>
      <c r="AU530" s="199"/>
      <c r="AV530" s="199"/>
      <c r="AW530" s="199"/>
      <c r="AX530" s="200"/>
      <c r="AY530" s="199"/>
      <c r="AZ530" s="199"/>
    </row>
    <row r="531" spans="1:52" ht="9.75" customHeight="1">
      <c r="A531" s="199"/>
      <c r="B531" s="199"/>
      <c r="C531" s="199"/>
      <c r="D531" s="199"/>
      <c r="E531" s="199"/>
      <c r="F531" s="239"/>
      <c r="G531" s="199"/>
      <c r="H531" s="199"/>
      <c r="I531" s="240"/>
      <c r="J531" s="240"/>
      <c r="K531" s="240"/>
      <c r="L531" s="240"/>
      <c r="M531" s="240"/>
      <c r="N531" s="240"/>
      <c r="O531" s="240"/>
      <c r="P531" s="240"/>
      <c r="Q531" s="240"/>
      <c r="R531" s="240"/>
      <c r="S531" s="240"/>
      <c r="T531" s="240"/>
      <c r="U531" s="240"/>
      <c r="V531" s="240"/>
      <c r="W531" s="240"/>
      <c r="X531" s="240"/>
      <c r="Y531" s="240"/>
      <c r="Z531" s="240"/>
      <c r="AA531" s="240"/>
      <c r="AB531" s="240"/>
      <c r="AC531" s="240"/>
      <c r="AD531" s="240"/>
      <c r="AE531" s="240"/>
      <c r="AF531" s="199"/>
      <c r="AG531" s="240"/>
      <c r="AH531" s="196"/>
      <c r="AI531" s="199"/>
      <c r="AJ531" s="199"/>
      <c r="AK531" s="241"/>
      <c r="AL531" s="241"/>
      <c r="AM531" s="241"/>
      <c r="AN531" s="199"/>
      <c r="AO531" s="199"/>
      <c r="AP531" s="241"/>
      <c r="AQ531" s="199"/>
      <c r="AR531" s="199"/>
      <c r="AS531" s="199"/>
      <c r="AT531" s="199"/>
      <c r="AU531" s="199"/>
      <c r="AV531" s="199"/>
      <c r="AW531" s="199"/>
      <c r="AX531" s="200"/>
      <c r="AY531" s="199"/>
      <c r="AZ531" s="199"/>
    </row>
    <row r="532" spans="1:52" ht="9.75" customHeight="1">
      <c r="A532" s="199"/>
      <c r="B532" s="199"/>
      <c r="C532" s="199"/>
      <c r="D532" s="199"/>
      <c r="E532" s="199"/>
      <c r="F532" s="239"/>
      <c r="G532" s="199"/>
      <c r="H532" s="199"/>
      <c r="I532" s="240"/>
      <c r="J532" s="240"/>
      <c r="K532" s="240"/>
      <c r="L532" s="240"/>
      <c r="M532" s="240"/>
      <c r="N532" s="240"/>
      <c r="O532" s="240"/>
      <c r="P532" s="240"/>
      <c r="Q532" s="240"/>
      <c r="R532" s="240"/>
      <c r="S532" s="240"/>
      <c r="T532" s="240"/>
      <c r="U532" s="240"/>
      <c r="V532" s="240"/>
      <c r="W532" s="240"/>
      <c r="X532" s="240"/>
      <c r="Y532" s="240"/>
      <c r="Z532" s="240"/>
      <c r="AA532" s="240"/>
      <c r="AB532" s="240"/>
      <c r="AC532" s="240"/>
      <c r="AD532" s="240"/>
      <c r="AE532" s="240"/>
      <c r="AF532" s="199"/>
      <c r="AG532" s="240"/>
      <c r="AH532" s="196"/>
      <c r="AI532" s="199"/>
      <c r="AJ532" s="199"/>
      <c r="AK532" s="241"/>
      <c r="AL532" s="241"/>
      <c r="AM532" s="241"/>
      <c r="AN532" s="199"/>
      <c r="AO532" s="199"/>
      <c r="AP532" s="241"/>
      <c r="AQ532" s="199"/>
      <c r="AR532" s="199"/>
      <c r="AS532" s="199"/>
      <c r="AT532" s="199"/>
      <c r="AU532" s="199"/>
      <c r="AV532" s="199"/>
      <c r="AW532" s="199"/>
      <c r="AX532" s="200"/>
      <c r="AY532" s="199"/>
      <c r="AZ532" s="199"/>
    </row>
    <row r="533" spans="1:52" ht="9.75" customHeight="1">
      <c r="A533" s="199"/>
      <c r="B533" s="199"/>
      <c r="C533" s="199"/>
      <c r="D533" s="199"/>
      <c r="E533" s="199"/>
      <c r="F533" s="239"/>
      <c r="G533" s="199"/>
      <c r="H533" s="199"/>
      <c r="I533" s="240"/>
      <c r="J533" s="240"/>
      <c r="K533" s="240"/>
      <c r="L533" s="240"/>
      <c r="M533" s="240"/>
      <c r="N533" s="240"/>
      <c r="O533" s="240"/>
      <c r="P533" s="240"/>
      <c r="Q533" s="240"/>
      <c r="R533" s="240"/>
      <c r="S533" s="240"/>
      <c r="T533" s="240"/>
      <c r="U533" s="240"/>
      <c r="V533" s="240"/>
      <c r="W533" s="240"/>
      <c r="X533" s="240"/>
      <c r="Y533" s="240"/>
      <c r="Z533" s="240"/>
      <c r="AA533" s="240"/>
      <c r="AB533" s="240"/>
      <c r="AC533" s="240"/>
      <c r="AD533" s="240"/>
      <c r="AE533" s="240"/>
      <c r="AF533" s="199"/>
      <c r="AG533" s="240"/>
      <c r="AH533" s="196"/>
      <c r="AI533" s="199"/>
      <c r="AJ533" s="199"/>
      <c r="AK533" s="241"/>
      <c r="AL533" s="241"/>
      <c r="AM533" s="241"/>
      <c r="AN533" s="199"/>
      <c r="AO533" s="199"/>
      <c r="AP533" s="241"/>
      <c r="AQ533" s="199"/>
      <c r="AR533" s="199"/>
      <c r="AS533" s="199"/>
      <c r="AT533" s="199"/>
      <c r="AU533" s="199"/>
      <c r="AV533" s="199"/>
      <c r="AW533" s="199"/>
      <c r="AX533" s="200"/>
      <c r="AY533" s="199"/>
      <c r="AZ533" s="199"/>
    </row>
    <row r="534" spans="1:52" ht="9.75" customHeight="1">
      <c r="A534" s="199"/>
      <c r="B534" s="199"/>
      <c r="C534" s="199"/>
      <c r="D534" s="199"/>
      <c r="E534" s="199"/>
      <c r="F534" s="239"/>
      <c r="G534" s="199"/>
      <c r="H534" s="199"/>
      <c r="I534" s="240"/>
      <c r="J534" s="240"/>
      <c r="K534" s="240"/>
      <c r="L534" s="240"/>
      <c r="M534" s="240"/>
      <c r="N534" s="240"/>
      <c r="O534" s="240"/>
      <c r="P534" s="240"/>
      <c r="Q534" s="240"/>
      <c r="R534" s="240"/>
      <c r="S534" s="240"/>
      <c r="T534" s="240"/>
      <c r="U534" s="240"/>
      <c r="V534" s="240"/>
      <c r="W534" s="240"/>
      <c r="X534" s="240"/>
      <c r="Y534" s="240"/>
      <c r="Z534" s="240"/>
      <c r="AA534" s="240"/>
      <c r="AB534" s="240"/>
      <c r="AC534" s="240"/>
      <c r="AD534" s="240"/>
      <c r="AE534" s="240"/>
      <c r="AF534" s="199"/>
      <c r="AG534" s="240"/>
      <c r="AH534" s="196"/>
      <c r="AI534" s="199"/>
      <c r="AJ534" s="199"/>
      <c r="AK534" s="241"/>
      <c r="AL534" s="241"/>
      <c r="AM534" s="241"/>
      <c r="AN534" s="199"/>
      <c r="AO534" s="199"/>
      <c r="AP534" s="241"/>
      <c r="AQ534" s="199"/>
      <c r="AR534" s="199"/>
      <c r="AS534" s="199"/>
      <c r="AT534" s="199"/>
      <c r="AU534" s="199"/>
      <c r="AV534" s="199"/>
      <c r="AW534" s="199"/>
      <c r="AX534" s="200"/>
      <c r="AY534" s="199"/>
      <c r="AZ534" s="199"/>
    </row>
    <row r="535" spans="1:52" ht="9.75" customHeight="1">
      <c r="A535" s="199"/>
      <c r="B535" s="199"/>
      <c r="C535" s="199"/>
      <c r="D535" s="199"/>
      <c r="E535" s="199"/>
      <c r="F535" s="239"/>
      <c r="G535" s="199"/>
      <c r="H535" s="199"/>
      <c r="I535" s="240"/>
      <c r="J535" s="240"/>
      <c r="K535" s="240"/>
      <c r="L535" s="240"/>
      <c r="M535" s="240"/>
      <c r="N535" s="240"/>
      <c r="O535" s="240"/>
      <c r="P535" s="240"/>
      <c r="Q535" s="240"/>
      <c r="R535" s="240"/>
      <c r="S535" s="240"/>
      <c r="T535" s="240"/>
      <c r="U535" s="240"/>
      <c r="V535" s="240"/>
      <c r="W535" s="240"/>
      <c r="X535" s="240"/>
      <c r="Y535" s="240"/>
      <c r="Z535" s="240"/>
      <c r="AA535" s="240"/>
      <c r="AB535" s="240"/>
      <c r="AC535" s="240"/>
      <c r="AD535" s="240"/>
      <c r="AE535" s="240"/>
      <c r="AF535" s="199"/>
      <c r="AG535" s="240"/>
      <c r="AH535" s="196"/>
      <c r="AI535" s="199"/>
      <c r="AJ535" s="199"/>
      <c r="AK535" s="241"/>
      <c r="AL535" s="241"/>
      <c r="AM535" s="241"/>
      <c r="AN535" s="199"/>
      <c r="AO535" s="199"/>
      <c r="AP535" s="241"/>
      <c r="AQ535" s="199"/>
      <c r="AR535" s="199"/>
      <c r="AS535" s="199"/>
      <c r="AT535" s="199"/>
      <c r="AU535" s="199"/>
      <c r="AV535" s="199"/>
      <c r="AW535" s="199"/>
      <c r="AX535" s="200"/>
      <c r="AY535" s="199"/>
      <c r="AZ535" s="199"/>
    </row>
    <row r="536" spans="1:52" ht="9.75" customHeight="1">
      <c r="A536" s="199"/>
      <c r="B536" s="199"/>
      <c r="C536" s="199"/>
      <c r="D536" s="199"/>
      <c r="E536" s="199"/>
      <c r="F536" s="239"/>
      <c r="G536" s="199"/>
      <c r="H536" s="199"/>
      <c r="I536" s="240"/>
      <c r="J536" s="240"/>
      <c r="K536" s="240"/>
      <c r="L536" s="240"/>
      <c r="M536" s="240"/>
      <c r="N536" s="240"/>
      <c r="O536" s="240"/>
      <c r="P536" s="240"/>
      <c r="Q536" s="240"/>
      <c r="R536" s="240"/>
      <c r="S536" s="240"/>
      <c r="T536" s="240"/>
      <c r="U536" s="240"/>
      <c r="V536" s="240"/>
      <c r="W536" s="240"/>
      <c r="X536" s="240"/>
      <c r="Y536" s="240"/>
      <c r="Z536" s="240"/>
      <c r="AA536" s="240"/>
      <c r="AB536" s="240"/>
      <c r="AC536" s="240"/>
      <c r="AD536" s="240"/>
      <c r="AE536" s="240"/>
      <c r="AF536" s="199"/>
      <c r="AG536" s="240"/>
      <c r="AH536" s="196"/>
      <c r="AI536" s="199"/>
      <c r="AJ536" s="199"/>
      <c r="AK536" s="241"/>
      <c r="AL536" s="241"/>
      <c r="AM536" s="241"/>
      <c r="AN536" s="199"/>
      <c r="AO536" s="199"/>
      <c r="AP536" s="241"/>
      <c r="AQ536" s="199"/>
      <c r="AR536" s="199"/>
      <c r="AS536" s="199"/>
      <c r="AT536" s="199"/>
      <c r="AU536" s="199"/>
      <c r="AV536" s="199"/>
      <c r="AW536" s="199"/>
      <c r="AX536" s="200"/>
      <c r="AY536" s="199"/>
      <c r="AZ536" s="199"/>
    </row>
    <row r="537" spans="1:52" ht="9.75" customHeight="1">
      <c r="A537" s="199"/>
      <c r="B537" s="199"/>
      <c r="C537" s="199"/>
      <c r="D537" s="199"/>
      <c r="E537" s="199"/>
      <c r="F537" s="239"/>
      <c r="G537" s="199"/>
      <c r="H537" s="199"/>
      <c r="I537" s="240"/>
      <c r="J537" s="240"/>
      <c r="K537" s="240"/>
      <c r="L537" s="240"/>
      <c r="M537" s="240"/>
      <c r="N537" s="240"/>
      <c r="O537" s="240"/>
      <c r="P537" s="240"/>
      <c r="Q537" s="240"/>
      <c r="R537" s="240"/>
      <c r="S537" s="240"/>
      <c r="T537" s="240"/>
      <c r="U537" s="240"/>
      <c r="V537" s="240"/>
      <c r="W537" s="240"/>
      <c r="X537" s="240"/>
      <c r="Y537" s="240"/>
      <c r="Z537" s="240"/>
      <c r="AA537" s="240"/>
      <c r="AB537" s="240"/>
      <c r="AC537" s="240"/>
      <c r="AD537" s="240"/>
      <c r="AE537" s="240"/>
      <c r="AF537" s="199"/>
      <c r="AG537" s="240"/>
      <c r="AH537" s="196"/>
      <c r="AI537" s="199"/>
      <c r="AJ537" s="199"/>
      <c r="AK537" s="241"/>
      <c r="AL537" s="241"/>
      <c r="AM537" s="241"/>
      <c r="AN537" s="199"/>
      <c r="AO537" s="199"/>
      <c r="AP537" s="241"/>
      <c r="AQ537" s="199"/>
      <c r="AR537" s="199"/>
      <c r="AS537" s="199"/>
      <c r="AT537" s="199"/>
      <c r="AU537" s="199"/>
      <c r="AV537" s="199"/>
      <c r="AW537" s="199"/>
      <c r="AX537" s="200"/>
      <c r="AY537" s="199"/>
      <c r="AZ537" s="199"/>
    </row>
    <row r="538" spans="1:52" ht="9.75" customHeight="1">
      <c r="A538" s="199"/>
      <c r="B538" s="199"/>
      <c r="C538" s="199"/>
      <c r="D538" s="199"/>
      <c r="E538" s="199"/>
      <c r="F538" s="239"/>
      <c r="G538" s="199"/>
      <c r="H538" s="199"/>
      <c r="I538" s="240"/>
      <c r="J538" s="240"/>
      <c r="K538" s="240"/>
      <c r="L538" s="240"/>
      <c r="M538" s="240"/>
      <c r="N538" s="240"/>
      <c r="O538" s="240"/>
      <c r="P538" s="240"/>
      <c r="Q538" s="240"/>
      <c r="R538" s="240"/>
      <c r="S538" s="240"/>
      <c r="T538" s="240"/>
      <c r="U538" s="240"/>
      <c r="V538" s="240"/>
      <c r="W538" s="240"/>
      <c r="X538" s="240"/>
      <c r="Y538" s="240"/>
      <c r="Z538" s="240"/>
      <c r="AA538" s="240"/>
      <c r="AB538" s="240"/>
      <c r="AC538" s="240"/>
      <c r="AD538" s="240"/>
      <c r="AE538" s="240"/>
      <c r="AF538" s="199"/>
      <c r="AG538" s="240"/>
      <c r="AH538" s="196"/>
      <c r="AI538" s="199"/>
      <c r="AJ538" s="199"/>
      <c r="AK538" s="241"/>
      <c r="AL538" s="241"/>
      <c r="AM538" s="241"/>
      <c r="AN538" s="199"/>
      <c r="AO538" s="199"/>
      <c r="AP538" s="241"/>
      <c r="AQ538" s="199"/>
      <c r="AR538" s="199"/>
      <c r="AS538" s="199"/>
      <c r="AT538" s="199"/>
      <c r="AU538" s="199"/>
      <c r="AV538" s="199"/>
      <c r="AW538" s="199"/>
      <c r="AX538" s="200"/>
      <c r="AY538" s="199"/>
      <c r="AZ538" s="199"/>
    </row>
    <row r="539" spans="1:52" ht="9.75" customHeight="1">
      <c r="A539" s="199"/>
      <c r="B539" s="199"/>
      <c r="C539" s="199"/>
      <c r="D539" s="199"/>
      <c r="E539" s="199"/>
      <c r="F539" s="239"/>
      <c r="G539" s="199"/>
      <c r="H539" s="199"/>
      <c r="I539" s="240"/>
      <c r="J539" s="240"/>
      <c r="K539" s="240"/>
      <c r="L539" s="240"/>
      <c r="M539" s="240"/>
      <c r="N539" s="240"/>
      <c r="O539" s="240"/>
      <c r="P539" s="240"/>
      <c r="Q539" s="240"/>
      <c r="R539" s="240"/>
      <c r="S539" s="240"/>
      <c r="T539" s="240"/>
      <c r="U539" s="240"/>
      <c r="V539" s="240"/>
      <c r="W539" s="240"/>
      <c r="X539" s="240"/>
      <c r="Y539" s="240"/>
      <c r="Z539" s="240"/>
      <c r="AA539" s="240"/>
      <c r="AB539" s="240"/>
      <c r="AC539" s="240"/>
      <c r="AD539" s="240"/>
      <c r="AE539" s="240"/>
      <c r="AF539" s="199"/>
      <c r="AG539" s="240"/>
      <c r="AH539" s="196"/>
      <c r="AI539" s="199"/>
      <c r="AJ539" s="199"/>
      <c r="AK539" s="241"/>
      <c r="AL539" s="241"/>
      <c r="AM539" s="241"/>
      <c r="AN539" s="199"/>
      <c r="AO539" s="199"/>
      <c r="AP539" s="241"/>
      <c r="AQ539" s="199"/>
      <c r="AR539" s="199"/>
      <c r="AS539" s="199"/>
      <c r="AT539" s="199"/>
      <c r="AU539" s="199"/>
      <c r="AV539" s="199"/>
      <c r="AW539" s="199"/>
      <c r="AX539" s="200"/>
      <c r="AY539" s="199"/>
      <c r="AZ539" s="199"/>
    </row>
    <row r="540" spans="1:52" ht="9.75" customHeight="1">
      <c r="A540" s="199"/>
      <c r="B540" s="199"/>
      <c r="C540" s="199"/>
      <c r="D540" s="199"/>
      <c r="E540" s="199"/>
      <c r="F540" s="239"/>
      <c r="G540" s="199"/>
      <c r="H540" s="199"/>
      <c r="I540" s="240"/>
      <c r="J540" s="240"/>
      <c r="K540" s="240"/>
      <c r="L540" s="240"/>
      <c r="M540" s="240"/>
      <c r="N540" s="240"/>
      <c r="O540" s="240"/>
      <c r="P540" s="240"/>
      <c r="Q540" s="240"/>
      <c r="R540" s="240"/>
      <c r="S540" s="240"/>
      <c r="T540" s="240"/>
      <c r="U540" s="240"/>
      <c r="V540" s="240"/>
      <c r="W540" s="240"/>
      <c r="X540" s="240"/>
      <c r="Y540" s="240"/>
      <c r="Z540" s="240"/>
      <c r="AA540" s="240"/>
      <c r="AB540" s="240"/>
      <c r="AC540" s="240"/>
      <c r="AD540" s="240"/>
      <c r="AE540" s="240"/>
      <c r="AF540" s="199"/>
      <c r="AG540" s="240"/>
      <c r="AH540" s="196"/>
      <c r="AI540" s="199"/>
      <c r="AJ540" s="199"/>
      <c r="AK540" s="241"/>
      <c r="AL540" s="241"/>
      <c r="AM540" s="241"/>
      <c r="AN540" s="199"/>
      <c r="AO540" s="199"/>
      <c r="AP540" s="241"/>
      <c r="AQ540" s="199"/>
      <c r="AR540" s="199"/>
      <c r="AS540" s="199"/>
      <c r="AT540" s="199"/>
      <c r="AU540" s="199"/>
      <c r="AV540" s="199"/>
      <c r="AW540" s="199"/>
      <c r="AX540" s="200"/>
      <c r="AY540" s="199"/>
      <c r="AZ540" s="199"/>
    </row>
    <row r="541" spans="1:52" ht="9.75" customHeight="1">
      <c r="A541" s="199"/>
      <c r="B541" s="199"/>
      <c r="C541" s="199"/>
      <c r="D541" s="199"/>
      <c r="E541" s="199"/>
      <c r="F541" s="239"/>
      <c r="G541" s="199"/>
      <c r="H541" s="199"/>
      <c r="I541" s="240"/>
      <c r="J541" s="240"/>
      <c r="K541" s="240"/>
      <c r="L541" s="240"/>
      <c r="M541" s="240"/>
      <c r="N541" s="240"/>
      <c r="O541" s="240"/>
      <c r="P541" s="240"/>
      <c r="Q541" s="240"/>
      <c r="R541" s="240"/>
      <c r="S541" s="240"/>
      <c r="T541" s="240"/>
      <c r="U541" s="240"/>
      <c r="V541" s="240"/>
      <c r="W541" s="240"/>
      <c r="X541" s="240"/>
      <c r="Y541" s="240"/>
      <c r="Z541" s="240"/>
      <c r="AA541" s="240"/>
      <c r="AB541" s="240"/>
      <c r="AC541" s="240"/>
      <c r="AD541" s="240"/>
      <c r="AE541" s="240"/>
      <c r="AF541" s="199"/>
      <c r="AG541" s="240"/>
      <c r="AH541" s="196"/>
      <c r="AI541" s="199"/>
      <c r="AJ541" s="199"/>
      <c r="AK541" s="241"/>
      <c r="AL541" s="241"/>
      <c r="AM541" s="241"/>
      <c r="AN541" s="199"/>
      <c r="AO541" s="199"/>
      <c r="AP541" s="241"/>
      <c r="AQ541" s="199"/>
      <c r="AR541" s="199"/>
      <c r="AS541" s="199"/>
      <c r="AT541" s="199"/>
      <c r="AU541" s="199"/>
      <c r="AV541" s="199"/>
      <c r="AW541" s="199"/>
      <c r="AX541" s="200"/>
      <c r="AY541" s="199"/>
      <c r="AZ541" s="199"/>
    </row>
    <row r="542" spans="1:52" ht="9.75" customHeight="1">
      <c r="A542" s="199"/>
      <c r="B542" s="199"/>
      <c r="C542" s="199"/>
      <c r="D542" s="199"/>
      <c r="E542" s="199"/>
      <c r="F542" s="239"/>
      <c r="G542" s="199"/>
      <c r="H542" s="199"/>
      <c r="I542" s="240"/>
      <c r="J542" s="240"/>
      <c r="K542" s="240"/>
      <c r="L542" s="240"/>
      <c r="M542" s="240"/>
      <c r="N542" s="240"/>
      <c r="O542" s="240"/>
      <c r="P542" s="240"/>
      <c r="Q542" s="240"/>
      <c r="R542" s="240"/>
      <c r="S542" s="240"/>
      <c r="T542" s="240"/>
      <c r="U542" s="240"/>
      <c r="V542" s="240"/>
      <c r="W542" s="240"/>
      <c r="X542" s="240"/>
      <c r="Y542" s="240"/>
      <c r="Z542" s="240"/>
      <c r="AA542" s="240"/>
      <c r="AB542" s="240"/>
      <c r="AC542" s="240"/>
      <c r="AD542" s="240"/>
      <c r="AE542" s="240"/>
      <c r="AF542" s="199"/>
      <c r="AG542" s="240"/>
      <c r="AH542" s="196"/>
      <c r="AI542" s="199"/>
      <c r="AJ542" s="199"/>
      <c r="AK542" s="241"/>
      <c r="AL542" s="241"/>
      <c r="AM542" s="241"/>
      <c r="AN542" s="199"/>
      <c r="AO542" s="199"/>
      <c r="AP542" s="241"/>
      <c r="AQ542" s="199"/>
      <c r="AR542" s="199"/>
      <c r="AS542" s="199"/>
      <c r="AT542" s="199"/>
      <c r="AU542" s="199"/>
      <c r="AV542" s="199"/>
      <c r="AW542" s="199"/>
      <c r="AX542" s="200"/>
      <c r="AY542" s="199"/>
      <c r="AZ542" s="199"/>
    </row>
    <row r="543" spans="1:52" ht="9.75" customHeight="1">
      <c r="A543" s="199"/>
      <c r="B543" s="199"/>
      <c r="C543" s="199"/>
      <c r="D543" s="199"/>
      <c r="E543" s="199"/>
      <c r="F543" s="239"/>
      <c r="G543" s="199"/>
      <c r="H543" s="199"/>
      <c r="I543" s="240"/>
      <c r="J543" s="240"/>
      <c r="K543" s="240"/>
      <c r="L543" s="240"/>
      <c r="M543" s="240"/>
      <c r="N543" s="240"/>
      <c r="O543" s="240"/>
      <c r="P543" s="240"/>
      <c r="Q543" s="240"/>
      <c r="R543" s="240"/>
      <c r="S543" s="240"/>
      <c r="T543" s="240"/>
      <c r="U543" s="240"/>
      <c r="V543" s="240"/>
      <c r="W543" s="240"/>
      <c r="X543" s="240"/>
      <c r="Y543" s="240"/>
      <c r="Z543" s="240"/>
      <c r="AA543" s="240"/>
      <c r="AB543" s="240"/>
      <c r="AC543" s="240"/>
      <c r="AD543" s="240"/>
      <c r="AE543" s="240"/>
      <c r="AF543" s="199"/>
      <c r="AG543" s="240"/>
      <c r="AH543" s="196"/>
      <c r="AI543" s="199"/>
      <c r="AJ543" s="199"/>
      <c r="AK543" s="241"/>
      <c r="AL543" s="241"/>
      <c r="AM543" s="241"/>
      <c r="AN543" s="199"/>
      <c r="AO543" s="199"/>
      <c r="AP543" s="241"/>
      <c r="AQ543" s="199"/>
      <c r="AR543" s="199"/>
      <c r="AS543" s="199"/>
      <c r="AT543" s="199"/>
      <c r="AU543" s="199"/>
      <c r="AV543" s="199"/>
      <c r="AW543" s="199"/>
      <c r="AX543" s="200"/>
      <c r="AY543" s="199"/>
      <c r="AZ543" s="199"/>
    </row>
    <row r="544" spans="1:52" ht="9.75" customHeight="1">
      <c r="A544" s="199"/>
      <c r="B544" s="199"/>
      <c r="C544" s="199"/>
      <c r="D544" s="199"/>
      <c r="E544" s="199"/>
      <c r="F544" s="239"/>
      <c r="G544" s="199"/>
      <c r="H544" s="199"/>
      <c r="I544" s="240"/>
      <c r="J544" s="240"/>
      <c r="K544" s="240"/>
      <c r="L544" s="240"/>
      <c r="M544" s="240"/>
      <c r="N544" s="240"/>
      <c r="O544" s="240"/>
      <c r="P544" s="240"/>
      <c r="Q544" s="240"/>
      <c r="R544" s="240"/>
      <c r="S544" s="240"/>
      <c r="T544" s="240"/>
      <c r="U544" s="240"/>
      <c r="V544" s="240"/>
      <c r="W544" s="240"/>
      <c r="X544" s="240"/>
      <c r="Y544" s="240"/>
      <c r="Z544" s="240"/>
      <c r="AA544" s="240"/>
      <c r="AB544" s="240"/>
      <c r="AC544" s="240"/>
      <c r="AD544" s="240"/>
      <c r="AE544" s="240"/>
      <c r="AF544" s="199"/>
      <c r="AG544" s="240"/>
      <c r="AH544" s="196"/>
      <c r="AI544" s="199"/>
      <c r="AJ544" s="199"/>
      <c r="AK544" s="241"/>
      <c r="AL544" s="241"/>
      <c r="AM544" s="241"/>
      <c r="AN544" s="199"/>
      <c r="AO544" s="199"/>
      <c r="AP544" s="241"/>
      <c r="AQ544" s="199"/>
      <c r="AR544" s="199"/>
      <c r="AS544" s="199"/>
      <c r="AT544" s="199"/>
      <c r="AU544" s="199"/>
      <c r="AV544" s="199"/>
      <c r="AW544" s="199"/>
      <c r="AX544" s="200"/>
      <c r="AY544" s="199"/>
      <c r="AZ544" s="199"/>
    </row>
    <row r="545" spans="1:52" ht="9.75" customHeight="1">
      <c r="A545" s="199"/>
      <c r="B545" s="199"/>
      <c r="C545" s="199"/>
      <c r="D545" s="199"/>
      <c r="E545" s="199"/>
      <c r="F545" s="239"/>
      <c r="G545" s="199"/>
      <c r="H545" s="199"/>
      <c r="I545" s="240"/>
      <c r="J545" s="240"/>
      <c r="K545" s="240"/>
      <c r="L545" s="240"/>
      <c r="M545" s="240"/>
      <c r="N545" s="240"/>
      <c r="O545" s="240"/>
      <c r="P545" s="240"/>
      <c r="Q545" s="240"/>
      <c r="R545" s="240"/>
      <c r="S545" s="240"/>
      <c r="T545" s="240"/>
      <c r="U545" s="240"/>
      <c r="V545" s="240"/>
      <c r="W545" s="240"/>
      <c r="X545" s="240"/>
      <c r="Y545" s="240"/>
      <c r="Z545" s="240"/>
      <c r="AA545" s="240"/>
      <c r="AB545" s="240"/>
      <c r="AC545" s="240"/>
      <c r="AD545" s="240"/>
      <c r="AE545" s="240"/>
      <c r="AF545" s="199"/>
      <c r="AG545" s="240"/>
      <c r="AH545" s="196"/>
      <c r="AI545" s="199"/>
      <c r="AJ545" s="199"/>
      <c r="AK545" s="241"/>
      <c r="AL545" s="241"/>
      <c r="AM545" s="241"/>
      <c r="AN545" s="199"/>
      <c r="AO545" s="199"/>
      <c r="AP545" s="241"/>
      <c r="AQ545" s="199"/>
      <c r="AR545" s="199"/>
      <c r="AS545" s="199"/>
      <c r="AT545" s="199"/>
      <c r="AU545" s="199"/>
      <c r="AV545" s="199"/>
      <c r="AW545" s="199"/>
      <c r="AX545" s="200"/>
      <c r="AY545" s="199"/>
      <c r="AZ545" s="199"/>
    </row>
    <row r="546" spans="1:52" ht="9.75" customHeight="1">
      <c r="A546" s="199"/>
      <c r="B546" s="199"/>
      <c r="C546" s="199"/>
      <c r="D546" s="199"/>
      <c r="E546" s="199"/>
      <c r="F546" s="239"/>
      <c r="G546" s="199"/>
      <c r="H546" s="199"/>
      <c r="I546" s="240"/>
      <c r="J546" s="240"/>
      <c r="K546" s="240"/>
      <c r="L546" s="240"/>
      <c r="M546" s="240"/>
      <c r="N546" s="240"/>
      <c r="O546" s="240"/>
      <c r="P546" s="240"/>
      <c r="Q546" s="240"/>
      <c r="R546" s="240"/>
      <c r="S546" s="240"/>
      <c r="T546" s="240"/>
      <c r="U546" s="240"/>
      <c r="V546" s="240"/>
      <c r="W546" s="240"/>
      <c r="X546" s="240"/>
      <c r="Y546" s="240"/>
      <c r="Z546" s="240"/>
      <c r="AA546" s="240"/>
      <c r="AB546" s="240"/>
      <c r="AC546" s="240"/>
      <c r="AD546" s="240"/>
      <c r="AE546" s="240"/>
      <c r="AF546" s="199"/>
      <c r="AG546" s="240"/>
      <c r="AH546" s="196"/>
      <c r="AI546" s="199"/>
      <c r="AJ546" s="199"/>
      <c r="AK546" s="241"/>
      <c r="AL546" s="241"/>
      <c r="AM546" s="241"/>
      <c r="AN546" s="199"/>
      <c r="AO546" s="199"/>
      <c r="AP546" s="241"/>
      <c r="AQ546" s="199"/>
      <c r="AR546" s="199"/>
      <c r="AS546" s="199"/>
      <c r="AT546" s="199"/>
      <c r="AU546" s="199"/>
      <c r="AV546" s="199"/>
      <c r="AW546" s="199"/>
      <c r="AX546" s="200"/>
      <c r="AY546" s="199"/>
      <c r="AZ546" s="199"/>
    </row>
    <row r="547" spans="1:52" ht="9.75" customHeight="1">
      <c r="A547" s="199"/>
      <c r="B547" s="199"/>
      <c r="C547" s="199"/>
      <c r="D547" s="199"/>
      <c r="E547" s="199"/>
      <c r="F547" s="239"/>
      <c r="G547" s="199"/>
      <c r="H547" s="199"/>
      <c r="I547" s="240"/>
      <c r="J547" s="240"/>
      <c r="K547" s="240"/>
      <c r="L547" s="240"/>
      <c r="M547" s="240"/>
      <c r="N547" s="240"/>
      <c r="O547" s="240"/>
      <c r="P547" s="240"/>
      <c r="Q547" s="240"/>
      <c r="R547" s="240"/>
      <c r="S547" s="240"/>
      <c r="T547" s="240"/>
      <c r="U547" s="240"/>
      <c r="V547" s="240"/>
      <c r="W547" s="240"/>
      <c r="X547" s="240"/>
      <c r="Y547" s="240"/>
      <c r="Z547" s="240"/>
      <c r="AA547" s="240"/>
      <c r="AB547" s="240"/>
      <c r="AC547" s="240"/>
      <c r="AD547" s="240"/>
      <c r="AE547" s="240"/>
      <c r="AF547" s="199"/>
      <c r="AG547" s="240"/>
      <c r="AH547" s="196"/>
      <c r="AI547" s="199"/>
      <c r="AJ547" s="199"/>
      <c r="AK547" s="241"/>
      <c r="AL547" s="241"/>
      <c r="AM547" s="241"/>
      <c r="AN547" s="199"/>
      <c r="AO547" s="199"/>
      <c r="AP547" s="241"/>
      <c r="AQ547" s="199"/>
      <c r="AR547" s="199"/>
      <c r="AS547" s="199"/>
      <c r="AT547" s="199"/>
      <c r="AU547" s="199"/>
      <c r="AV547" s="199"/>
      <c r="AW547" s="199"/>
      <c r="AX547" s="200"/>
      <c r="AY547" s="199"/>
      <c r="AZ547" s="199"/>
    </row>
    <row r="548" spans="1:52" ht="9.75" customHeight="1">
      <c r="A548" s="199"/>
      <c r="B548" s="199"/>
      <c r="C548" s="199"/>
      <c r="D548" s="199"/>
      <c r="E548" s="199"/>
      <c r="F548" s="239"/>
      <c r="G548" s="199"/>
      <c r="H548" s="199"/>
      <c r="I548" s="240"/>
      <c r="J548" s="240"/>
      <c r="K548" s="240"/>
      <c r="L548" s="240"/>
      <c r="M548" s="240"/>
      <c r="N548" s="240"/>
      <c r="O548" s="240"/>
      <c r="P548" s="240"/>
      <c r="Q548" s="240"/>
      <c r="R548" s="240"/>
      <c r="S548" s="240"/>
      <c r="T548" s="240"/>
      <c r="U548" s="240"/>
      <c r="V548" s="240"/>
      <c r="W548" s="240"/>
      <c r="X548" s="240"/>
      <c r="Y548" s="240"/>
      <c r="Z548" s="240"/>
      <c r="AA548" s="240"/>
      <c r="AB548" s="240"/>
      <c r="AC548" s="240"/>
      <c r="AD548" s="240"/>
      <c r="AE548" s="240"/>
      <c r="AF548" s="199"/>
      <c r="AG548" s="240"/>
      <c r="AH548" s="196"/>
      <c r="AI548" s="199"/>
      <c r="AJ548" s="199"/>
      <c r="AK548" s="241"/>
      <c r="AL548" s="241"/>
      <c r="AM548" s="241"/>
      <c r="AN548" s="199"/>
      <c r="AO548" s="199"/>
      <c r="AP548" s="241"/>
      <c r="AQ548" s="199"/>
      <c r="AR548" s="199"/>
      <c r="AS548" s="199"/>
      <c r="AT548" s="199"/>
      <c r="AU548" s="199"/>
      <c r="AV548" s="199"/>
      <c r="AW548" s="199"/>
      <c r="AX548" s="200"/>
      <c r="AY548" s="199"/>
      <c r="AZ548" s="199"/>
    </row>
    <row r="549" spans="1:52" ht="9.75" customHeight="1">
      <c r="A549" s="199"/>
      <c r="B549" s="199"/>
      <c r="C549" s="199"/>
      <c r="D549" s="199"/>
      <c r="E549" s="199"/>
      <c r="F549" s="239"/>
      <c r="G549" s="199"/>
      <c r="H549" s="199"/>
      <c r="I549" s="240"/>
      <c r="J549" s="240"/>
      <c r="K549" s="240"/>
      <c r="L549" s="240"/>
      <c r="M549" s="240"/>
      <c r="N549" s="240"/>
      <c r="O549" s="240"/>
      <c r="P549" s="240"/>
      <c r="Q549" s="240"/>
      <c r="R549" s="240"/>
      <c r="S549" s="240"/>
      <c r="T549" s="240"/>
      <c r="U549" s="240"/>
      <c r="V549" s="240"/>
      <c r="W549" s="240"/>
      <c r="X549" s="240"/>
      <c r="Y549" s="240"/>
      <c r="Z549" s="240"/>
      <c r="AA549" s="240"/>
      <c r="AB549" s="240"/>
      <c r="AC549" s="240"/>
      <c r="AD549" s="240"/>
      <c r="AE549" s="240"/>
      <c r="AF549" s="199"/>
      <c r="AG549" s="240"/>
      <c r="AH549" s="196"/>
      <c r="AI549" s="199"/>
      <c r="AJ549" s="199"/>
      <c r="AK549" s="241"/>
      <c r="AL549" s="241"/>
      <c r="AM549" s="241"/>
      <c r="AN549" s="199"/>
      <c r="AO549" s="199"/>
      <c r="AP549" s="241"/>
      <c r="AQ549" s="199"/>
      <c r="AR549" s="199"/>
      <c r="AS549" s="199"/>
      <c r="AT549" s="199"/>
      <c r="AU549" s="199"/>
      <c r="AV549" s="199"/>
      <c r="AW549" s="199"/>
      <c r="AX549" s="200"/>
      <c r="AY549" s="199"/>
      <c r="AZ549" s="199"/>
    </row>
    <row r="550" spans="1:52" ht="9.75" customHeight="1">
      <c r="A550" s="199"/>
      <c r="B550" s="199"/>
      <c r="C550" s="199"/>
      <c r="D550" s="199"/>
      <c r="E550" s="199"/>
      <c r="F550" s="239"/>
      <c r="G550" s="199"/>
      <c r="H550" s="199"/>
      <c r="I550" s="240"/>
      <c r="J550" s="240"/>
      <c r="K550" s="240"/>
      <c r="L550" s="240"/>
      <c r="M550" s="240"/>
      <c r="N550" s="240"/>
      <c r="O550" s="240"/>
      <c r="P550" s="240"/>
      <c r="Q550" s="240"/>
      <c r="R550" s="240"/>
      <c r="S550" s="240"/>
      <c r="T550" s="240"/>
      <c r="U550" s="240"/>
      <c r="V550" s="240"/>
      <c r="W550" s="240"/>
      <c r="X550" s="240"/>
      <c r="Y550" s="240"/>
      <c r="Z550" s="240"/>
      <c r="AA550" s="240"/>
      <c r="AB550" s="240"/>
      <c r="AC550" s="240"/>
      <c r="AD550" s="240"/>
      <c r="AE550" s="240"/>
      <c r="AF550" s="199"/>
      <c r="AG550" s="240"/>
      <c r="AH550" s="196"/>
      <c r="AI550" s="199"/>
      <c r="AJ550" s="199"/>
      <c r="AK550" s="241"/>
      <c r="AL550" s="241"/>
      <c r="AM550" s="241"/>
      <c r="AN550" s="199"/>
      <c r="AO550" s="199"/>
      <c r="AP550" s="241"/>
      <c r="AQ550" s="199"/>
      <c r="AR550" s="199"/>
      <c r="AS550" s="199"/>
      <c r="AT550" s="199"/>
      <c r="AU550" s="199"/>
      <c r="AV550" s="199"/>
      <c r="AW550" s="199"/>
      <c r="AX550" s="200"/>
      <c r="AY550" s="199"/>
      <c r="AZ550" s="199"/>
    </row>
    <row r="551" spans="1:52" ht="9.75" customHeight="1">
      <c r="A551" s="199"/>
      <c r="B551" s="199"/>
      <c r="C551" s="199"/>
      <c r="D551" s="199"/>
      <c r="E551" s="199"/>
      <c r="F551" s="239"/>
      <c r="G551" s="199"/>
      <c r="H551" s="199"/>
      <c r="I551" s="240"/>
      <c r="J551" s="240"/>
      <c r="K551" s="240"/>
      <c r="L551" s="240"/>
      <c r="M551" s="240"/>
      <c r="N551" s="240"/>
      <c r="O551" s="240"/>
      <c r="P551" s="240"/>
      <c r="Q551" s="240"/>
      <c r="R551" s="240"/>
      <c r="S551" s="240"/>
      <c r="T551" s="240"/>
      <c r="U551" s="240"/>
      <c r="V551" s="240"/>
      <c r="W551" s="240"/>
      <c r="X551" s="240"/>
      <c r="Y551" s="240"/>
      <c r="Z551" s="240"/>
      <c r="AA551" s="240"/>
      <c r="AB551" s="240"/>
      <c r="AC551" s="240"/>
      <c r="AD551" s="240"/>
      <c r="AE551" s="240"/>
      <c r="AF551" s="199"/>
      <c r="AG551" s="240"/>
      <c r="AH551" s="196"/>
      <c r="AI551" s="199"/>
      <c r="AJ551" s="199"/>
      <c r="AK551" s="241"/>
      <c r="AL551" s="241"/>
      <c r="AM551" s="241"/>
      <c r="AN551" s="199"/>
      <c r="AO551" s="199"/>
      <c r="AP551" s="241"/>
      <c r="AQ551" s="199"/>
      <c r="AR551" s="199"/>
      <c r="AS551" s="199"/>
      <c r="AT551" s="199"/>
      <c r="AU551" s="199"/>
      <c r="AV551" s="199"/>
      <c r="AW551" s="199"/>
      <c r="AX551" s="200"/>
      <c r="AY551" s="199"/>
      <c r="AZ551" s="199"/>
    </row>
    <row r="552" spans="1:52" ht="9.75" customHeight="1">
      <c r="A552" s="199"/>
      <c r="B552" s="199"/>
      <c r="C552" s="199"/>
      <c r="D552" s="199"/>
      <c r="E552" s="199"/>
      <c r="F552" s="239"/>
      <c r="G552" s="199"/>
      <c r="H552" s="199"/>
      <c r="I552" s="240"/>
      <c r="J552" s="240"/>
      <c r="K552" s="240"/>
      <c r="L552" s="240"/>
      <c r="M552" s="240"/>
      <c r="N552" s="240"/>
      <c r="O552" s="240"/>
      <c r="P552" s="240"/>
      <c r="Q552" s="240"/>
      <c r="R552" s="240"/>
      <c r="S552" s="240"/>
      <c r="T552" s="240"/>
      <c r="U552" s="240"/>
      <c r="V552" s="240"/>
      <c r="W552" s="240"/>
      <c r="X552" s="240"/>
      <c r="Y552" s="240"/>
      <c r="Z552" s="240"/>
      <c r="AA552" s="240"/>
      <c r="AB552" s="240"/>
      <c r="AC552" s="240"/>
      <c r="AD552" s="240"/>
      <c r="AE552" s="240"/>
      <c r="AF552" s="199"/>
      <c r="AG552" s="240"/>
      <c r="AH552" s="196"/>
      <c r="AI552" s="199"/>
      <c r="AJ552" s="199"/>
      <c r="AK552" s="241"/>
      <c r="AL552" s="241"/>
      <c r="AM552" s="241"/>
      <c r="AN552" s="199"/>
      <c r="AO552" s="199"/>
      <c r="AP552" s="241"/>
      <c r="AQ552" s="199"/>
      <c r="AR552" s="199"/>
      <c r="AS552" s="199"/>
      <c r="AT552" s="199"/>
      <c r="AU552" s="199"/>
      <c r="AV552" s="199"/>
      <c r="AW552" s="199"/>
      <c r="AX552" s="200"/>
      <c r="AY552" s="199"/>
      <c r="AZ552" s="199"/>
    </row>
    <row r="553" spans="1:52" ht="9.75" customHeight="1">
      <c r="A553" s="199"/>
      <c r="B553" s="199"/>
      <c r="C553" s="199"/>
      <c r="D553" s="199"/>
      <c r="E553" s="199"/>
      <c r="F553" s="239"/>
      <c r="G553" s="199"/>
      <c r="H553" s="199"/>
      <c r="I553" s="240"/>
      <c r="J553" s="240"/>
      <c r="K553" s="240"/>
      <c r="L553" s="240"/>
      <c r="M553" s="240"/>
      <c r="N553" s="240"/>
      <c r="O553" s="240"/>
      <c r="P553" s="240"/>
      <c r="Q553" s="240"/>
      <c r="R553" s="240"/>
      <c r="S553" s="240"/>
      <c r="T553" s="240"/>
      <c r="U553" s="240"/>
      <c r="V553" s="240"/>
      <c r="W553" s="240"/>
      <c r="X553" s="240"/>
      <c r="Y553" s="240"/>
      <c r="Z553" s="240"/>
      <c r="AA553" s="240"/>
      <c r="AB553" s="240"/>
      <c r="AC553" s="240"/>
      <c r="AD553" s="240"/>
      <c r="AE553" s="240"/>
      <c r="AF553" s="199"/>
      <c r="AG553" s="240"/>
      <c r="AH553" s="196"/>
      <c r="AI553" s="199"/>
      <c r="AJ553" s="199"/>
      <c r="AK553" s="241"/>
      <c r="AL553" s="241"/>
      <c r="AM553" s="241"/>
      <c r="AN553" s="199"/>
      <c r="AO553" s="199"/>
      <c r="AP553" s="241"/>
      <c r="AQ553" s="199"/>
      <c r="AR553" s="199"/>
      <c r="AS553" s="199"/>
      <c r="AT553" s="199"/>
      <c r="AU553" s="199"/>
      <c r="AV553" s="199"/>
      <c r="AW553" s="199"/>
      <c r="AX553" s="200"/>
      <c r="AY553" s="199"/>
      <c r="AZ553" s="199"/>
    </row>
    <row r="554" spans="1:52" ht="9.75" customHeight="1">
      <c r="A554" s="199"/>
      <c r="B554" s="199"/>
      <c r="C554" s="199"/>
      <c r="D554" s="199"/>
      <c r="E554" s="199"/>
      <c r="F554" s="239"/>
      <c r="G554" s="199"/>
      <c r="H554" s="199"/>
      <c r="I554" s="240"/>
      <c r="J554" s="240"/>
      <c r="K554" s="240"/>
      <c r="L554" s="240"/>
      <c r="M554" s="240"/>
      <c r="N554" s="240"/>
      <c r="O554" s="240"/>
      <c r="P554" s="240"/>
      <c r="Q554" s="240"/>
      <c r="R554" s="240"/>
      <c r="S554" s="240"/>
      <c r="T554" s="240"/>
      <c r="U554" s="240"/>
      <c r="V554" s="240"/>
      <c r="W554" s="240"/>
      <c r="X554" s="240"/>
      <c r="Y554" s="240"/>
      <c r="Z554" s="240"/>
      <c r="AA554" s="240"/>
      <c r="AB554" s="240"/>
      <c r="AC554" s="240"/>
      <c r="AD554" s="240"/>
      <c r="AE554" s="240"/>
      <c r="AF554" s="199"/>
      <c r="AG554" s="240"/>
      <c r="AH554" s="196"/>
      <c r="AI554" s="199"/>
      <c r="AJ554" s="199"/>
      <c r="AK554" s="241"/>
      <c r="AL554" s="241"/>
      <c r="AM554" s="241"/>
      <c r="AN554" s="199"/>
      <c r="AO554" s="199"/>
      <c r="AP554" s="241"/>
      <c r="AQ554" s="199"/>
      <c r="AR554" s="199"/>
      <c r="AS554" s="199"/>
      <c r="AT554" s="199"/>
      <c r="AU554" s="199"/>
      <c r="AV554" s="199"/>
      <c r="AW554" s="199"/>
      <c r="AX554" s="200"/>
      <c r="AY554" s="199"/>
      <c r="AZ554" s="199"/>
    </row>
    <row r="555" spans="1:52" ht="9.75" customHeight="1">
      <c r="A555" s="199"/>
      <c r="B555" s="199"/>
      <c r="C555" s="199"/>
      <c r="D555" s="199"/>
      <c r="E555" s="199"/>
      <c r="F555" s="239"/>
      <c r="G555" s="199"/>
      <c r="H555" s="199"/>
      <c r="I555" s="240"/>
      <c r="J555" s="240"/>
      <c r="K555" s="240"/>
      <c r="L555" s="240"/>
      <c r="M555" s="240"/>
      <c r="N555" s="240"/>
      <c r="O555" s="240"/>
      <c r="P555" s="240"/>
      <c r="Q555" s="240"/>
      <c r="R555" s="240"/>
      <c r="S555" s="240"/>
      <c r="T555" s="240"/>
      <c r="U555" s="240"/>
      <c r="V555" s="240"/>
      <c r="W555" s="240"/>
      <c r="X555" s="240"/>
      <c r="Y555" s="240"/>
      <c r="Z555" s="240"/>
      <c r="AA555" s="240"/>
      <c r="AB555" s="240"/>
      <c r="AC555" s="240"/>
      <c r="AD555" s="240"/>
      <c r="AE555" s="240"/>
      <c r="AF555" s="199"/>
      <c r="AG555" s="240"/>
      <c r="AH555" s="196"/>
      <c r="AI555" s="199"/>
      <c r="AJ555" s="199"/>
      <c r="AK555" s="241"/>
      <c r="AL555" s="241"/>
      <c r="AM555" s="241"/>
      <c r="AN555" s="199"/>
      <c r="AO555" s="199"/>
      <c r="AP555" s="241"/>
      <c r="AQ555" s="199"/>
      <c r="AR555" s="199"/>
      <c r="AS555" s="199"/>
      <c r="AT555" s="199"/>
      <c r="AU555" s="199"/>
      <c r="AV555" s="199"/>
      <c r="AW555" s="199"/>
      <c r="AX555" s="200"/>
      <c r="AY555" s="199"/>
      <c r="AZ555" s="199"/>
    </row>
    <row r="556" spans="1:52" ht="9.75" customHeight="1">
      <c r="A556" s="199"/>
      <c r="B556" s="199"/>
      <c r="C556" s="199"/>
      <c r="D556" s="199"/>
      <c r="E556" s="199"/>
      <c r="F556" s="239"/>
      <c r="G556" s="199"/>
      <c r="H556" s="199"/>
      <c r="I556" s="240"/>
      <c r="J556" s="240"/>
      <c r="K556" s="240"/>
      <c r="L556" s="240"/>
      <c r="M556" s="240"/>
      <c r="N556" s="240"/>
      <c r="O556" s="240"/>
      <c r="P556" s="240"/>
      <c r="Q556" s="240"/>
      <c r="R556" s="240"/>
      <c r="S556" s="240"/>
      <c r="T556" s="240"/>
      <c r="U556" s="240"/>
      <c r="V556" s="240"/>
      <c r="W556" s="240"/>
      <c r="X556" s="240"/>
      <c r="Y556" s="240"/>
      <c r="Z556" s="240"/>
      <c r="AA556" s="240"/>
      <c r="AB556" s="240"/>
      <c r="AC556" s="240"/>
      <c r="AD556" s="240"/>
      <c r="AE556" s="240"/>
      <c r="AF556" s="199"/>
      <c r="AG556" s="240"/>
      <c r="AH556" s="196"/>
      <c r="AI556" s="199"/>
      <c r="AJ556" s="199"/>
      <c r="AK556" s="241"/>
      <c r="AL556" s="241"/>
      <c r="AM556" s="241"/>
      <c r="AN556" s="199"/>
      <c r="AO556" s="199"/>
      <c r="AP556" s="241"/>
      <c r="AQ556" s="199"/>
      <c r="AR556" s="199"/>
      <c r="AS556" s="199"/>
      <c r="AT556" s="199"/>
      <c r="AU556" s="199"/>
      <c r="AV556" s="199"/>
      <c r="AW556" s="199"/>
      <c r="AX556" s="200"/>
      <c r="AY556" s="199"/>
      <c r="AZ556" s="199"/>
    </row>
    <row r="557" spans="1:52" ht="9.75" customHeight="1">
      <c r="A557" s="199"/>
      <c r="B557" s="199"/>
      <c r="C557" s="199"/>
      <c r="D557" s="199"/>
      <c r="E557" s="199"/>
      <c r="F557" s="239"/>
      <c r="G557" s="199"/>
      <c r="H557" s="199"/>
      <c r="I557" s="240"/>
      <c r="J557" s="240"/>
      <c r="K557" s="240"/>
      <c r="L557" s="240"/>
      <c r="M557" s="240"/>
      <c r="N557" s="240"/>
      <c r="O557" s="240"/>
      <c r="P557" s="240"/>
      <c r="Q557" s="240"/>
      <c r="R557" s="240"/>
      <c r="S557" s="240"/>
      <c r="T557" s="240"/>
      <c r="U557" s="240"/>
      <c r="V557" s="240"/>
      <c r="W557" s="240"/>
      <c r="X557" s="240"/>
      <c r="Y557" s="240"/>
      <c r="Z557" s="240"/>
      <c r="AA557" s="240"/>
      <c r="AB557" s="240"/>
      <c r="AC557" s="240"/>
      <c r="AD557" s="240"/>
      <c r="AE557" s="240"/>
      <c r="AF557" s="199"/>
      <c r="AG557" s="240"/>
      <c r="AH557" s="196"/>
      <c r="AI557" s="199"/>
      <c r="AJ557" s="199"/>
      <c r="AK557" s="241"/>
      <c r="AL557" s="241"/>
      <c r="AM557" s="241"/>
      <c r="AN557" s="199"/>
      <c r="AO557" s="199"/>
      <c r="AP557" s="241"/>
      <c r="AQ557" s="199"/>
      <c r="AR557" s="199"/>
      <c r="AS557" s="199"/>
      <c r="AT557" s="199"/>
      <c r="AU557" s="199"/>
      <c r="AV557" s="199"/>
      <c r="AW557" s="199"/>
      <c r="AX557" s="200"/>
      <c r="AY557" s="199"/>
      <c r="AZ557" s="199"/>
    </row>
    <row r="558" spans="1:52" ht="9.75" customHeight="1">
      <c r="A558" s="199"/>
      <c r="B558" s="199"/>
      <c r="C558" s="199"/>
      <c r="D558" s="199"/>
      <c r="E558" s="199"/>
      <c r="F558" s="239"/>
      <c r="G558" s="199"/>
      <c r="H558" s="199"/>
      <c r="I558" s="240"/>
      <c r="J558" s="240"/>
      <c r="K558" s="240"/>
      <c r="L558" s="240"/>
      <c r="M558" s="240"/>
      <c r="N558" s="240"/>
      <c r="O558" s="240"/>
      <c r="P558" s="240"/>
      <c r="Q558" s="240"/>
      <c r="R558" s="240"/>
      <c r="S558" s="240"/>
      <c r="T558" s="240"/>
      <c r="U558" s="240"/>
      <c r="V558" s="240"/>
      <c r="W558" s="240"/>
      <c r="X558" s="240"/>
      <c r="Y558" s="240"/>
      <c r="Z558" s="240"/>
      <c r="AA558" s="240"/>
      <c r="AB558" s="240"/>
      <c r="AC558" s="240"/>
      <c r="AD558" s="240"/>
      <c r="AE558" s="240"/>
      <c r="AF558" s="199"/>
      <c r="AG558" s="240"/>
      <c r="AH558" s="196"/>
      <c r="AI558" s="199"/>
      <c r="AJ558" s="199"/>
      <c r="AK558" s="241"/>
      <c r="AL558" s="241"/>
      <c r="AM558" s="241"/>
      <c r="AN558" s="199"/>
      <c r="AO558" s="199"/>
      <c r="AP558" s="241"/>
      <c r="AQ558" s="199"/>
      <c r="AR558" s="199"/>
      <c r="AS558" s="199"/>
      <c r="AT558" s="199"/>
      <c r="AU558" s="199"/>
      <c r="AV558" s="199"/>
      <c r="AW558" s="199"/>
      <c r="AX558" s="200"/>
      <c r="AY558" s="199"/>
      <c r="AZ558" s="199"/>
    </row>
    <row r="559" spans="1:52" ht="9.75" customHeight="1">
      <c r="A559" s="199"/>
      <c r="B559" s="199"/>
      <c r="C559" s="199"/>
      <c r="D559" s="199"/>
      <c r="E559" s="199"/>
      <c r="F559" s="239"/>
      <c r="G559" s="199"/>
      <c r="H559" s="199"/>
      <c r="I559" s="240"/>
      <c r="J559" s="240"/>
      <c r="K559" s="240"/>
      <c r="L559" s="240"/>
      <c r="M559" s="240"/>
      <c r="N559" s="240"/>
      <c r="O559" s="240"/>
      <c r="P559" s="240"/>
      <c r="Q559" s="240"/>
      <c r="R559" s="240"/>
      <c r="S559" s="240"/>
      <c r="T559" s="240"/>
      <c r="U559" s="240"/>
      <c r="V559" s="240"/>
      <c r="W559" s="240"/>
      <c r="X559" s="240"/>
      <c r="Y559" s="240"/>
      <c r="Z559" s="240"/>
      <c r="AA559" s="240"/>
      <c r="AB559" s="240"/>
      <c r="AC559" s="240"/>
      <c r="AD559" s="240"/>
      <c r="AE559" s="240"/>
      <c r="AF559" s="199"/>
      <c r="AG559" s="240"/>
      <c r="AH559" s="196"/>
      <c r="AI559" s="199"/>
      <c r="AJ559" s="199"/>
      <c r="AK559" s="241"/>
      <c r="AL559" s="241"/>
      <c r="AM559" s="241"/>
      <c r="AN559" s="199"/>
      <c r="AO559" s="199"/>
      <c r="AP559" s="241"/>
      <c r="AQ559" s="199"/>
      <c r="AR559" s="199"/>
      <c r="AS559" s="199"/>
      <c r="AT559" s="199"/>
      <c r="AU559" s="199"/>
      <c r="AV559" s="199"/>
      <c r="AW559" s="199"/>
      <c r="AX559" s="200"/>
      <c r="AY559" s="199"/>
      <c r="AZ559" s="199"/>
    </row>
    <row r="560" spans="1:52" ht="9.75" customHeight="1">
      <c r="A560" s="199"/>
      <c r="B560" s="199"/>
      <c r="C560" s="199"/>
      <c r="D560" s="199"/>
      <c r="E560" s="199"/>
      <c r="F560" s="239"/>
      <c r="G560" s="199"/>
      <c r="H560" s="199"/>
      <c r="I560" s="240"/>
      <c r="J560" s="240"/>
      <c r="K560" s="240"/>
      <c r="L560" s="240"/>
      <c r="M560" s="240"/>
      <c r="N560" s="240"/>
      <c r="O560" s="240"/>
      <c r="P560" s="240"/>
      <c r="Q560" s="240"/>
      <c r="R560" s="240"/>
      <c r="S560" s="240"/>
      <c r="T560" s="240"/>
      <c r="U560" s="240"/>
      <c r="V560" s="240"/>
      <c r="W560" s="240"/>
      <c r="X560" s="240"/>
      <c r="Y560" s="240"/>
      <c r="Z560" s="240"/>
      <c r="AA560" s="240"/>
      <c r="AB560" s="240"/>
      <c r="AC560" s="240"/>
      <c r="AD560" s="240"/>
      <c r="AE560" s="240"/>
      <c r="AF560" s="199"/>
      <c r="AG560" s="240"/>
      <c r="AH560" s="196"/>
      <c r="AI560" s="199"/>
      <c r="AJ560" s="199"/>
      <c r="AK560" s="241"/>
      <c r="AL560" s="241"/>
      <c r="AM560" s="241"/>
      <c r="AN560" s="199"/>
      <c r="AO560" s="199"/>
      <c r="AP560" s="241"/>
      <c r="AQ560" s="199"/>
      <c r="AR560" s="199"/>
      <c r="AS560" s="199"/>
      <c r="AT560" s="199"/>
      <c r="AU560" s="199"/>
      <c r="AV560" s="199"/>
      <c r="AW560" s="199"/>
      <c r="AX560" s="200"/>
      <c r="AY560" s="199"/>
      <c r="AZ560" s="199"/>
    </row>
    <row r="561" spans="1:52" ht="9.75" customHeight="1">
      <c r="A561" s="199"/>
      <c r="B561" s="199"/>
      <c r="C561" s="199"/>
      <c r="D561" s="199"/>
      <c r="E561" s="199"/>
      <c r="F561" s="239"/>
      <c r="G561" s="199"/>
      <c r="H561" s="199"/>
      <c r="I561" s="240"/>
      <c r="J561" s="240"/>
      <c r="K561" s="240"/>
      <c r="L561" s="240"/>
      <c r="M561" s="240"/>
      <c r="N561" s="240"/>
      <c r="O561" s="240"/>
      <c r="P561" s="240"/>
      <c r="Q561" s="240"/>
      <c r="R561" s="240"/>
      <c r="S561" s="240"/>
      <c r="T561" s="240"/>
      <c r="U561" s="240"/>
      <c r="V561" s="240"/>
      <c r="W561" s="240"/>
      <c r="X561" s="240"/>
      <c r="Y561" s="240"/>
      <c r="Z561" s="240"/>
      <c r="AA561" s="240"/>
      <c r="AB561" s="240"/>
      <c r="AC561" s="240"/>
      <c r="AD561" s="240"/>
      <c r="AE561" s="240"/>
      <c r="AF561" s="199"/>
      <c r="AG561" s="240"/>
      <c r="AH561" s="196"/>
      <c r="AI561" s="199"/>
      <c r="AJ561" s="199"/>
      <c r="AK561" s="241"/>
      <c r="AL561" s="241"/>
      <c r="AM561" s="241"/>
      <c r="AN561" s="199"/>
      <c r="AO561" s="199"/>
      <c r="AP561" s="241"/>
      <c r="AQ561" s="199"/>
      <c r="AR561" s="199"/>
      <c r="AS561" s="199"/>
      <c r="AT561" s="199"/>
      <c r="AU561" s="199"/>
      <c r="AV561" s="199"/>
      <c r="AW561" s="199"/>
      <c r="AX561" s="200"/>
      <c r="AY561" s="199"/>
      <c r="AZ561" s="199"/>
    </row>
    <row r="562" spans="1:52" ht="9.75" customHeight="1">
      <c r="A562" s="199"/>
      <c r="B562" s="199"/>
      <c r="C562" s="199"/>
      <c r="D562" s="199"/>
      <c r="E562" s="199"/>
      <c r="F562" s="239"/>
      <c r="G562" s="199"/>
      <c r="H562" s="199"/>
      <c r="I562" s="240"/>
      <c r="J562" s="240"/>
      <c r="K562" s="240"/>
      <c r="L562" s="240"/>
      <c r="M562" s="240"/>
      <c r="N562" s="240"/>
      <c r="O562" s="240"/>
      <c r="P562" s="240"/>
      <c r="Q562" s="240"/>
      <c r="R562" s="240"/>
      <c r="S562" s="240"/>
      <c r="T562" s="240"/>
      <c r="U562" s="240"/>
      <c r="V562" s="240"/>
      <c r="W562" s="240"/>
      <c r="X562" s="240"/>
      <c r="Y562" s="240"/>
      <c r="Z562" s="240"/>
      <c r="AA562" s="240"/>
      <c r="AB562" s="240"/>
      <c r="AC562" s="240"/>
      <c r="AD562" s="240"/>
      <c r="AE562" s="240"/>
      <c r="AF562" s="199"/>
      <c r="AG562" s="240"/>
      <c r="AH562" s="196"/>
      <c r="AI562" s="199"/>
      <c r="AJ562" s="199"/>
      <c r="AK562" s="241"/>
      <c r="AL562" s="241"/>
      <c r="AM562" s="241"/>
      <c r="AN562" s="199"/>
      <c r="AO562" s="199"/>
      <c r="AP562" s="241"/>
      <c r="AQ562" s="199"/>
      <c r="AR562" s="199"/>
      <c r="AS562" s="199"/>
      <c r="AT562" s="199"/>
      <c r="AU562" s="199"/>
      <c r="AV562" s="199"/>
      <c r="AW562" s="199"/>
      <c r="AX562" s="200"/>
      <c r="AY562" s="199"/>
      <c r="AZ562" s="199"/>
    </row>
    <row r="563" spans="1:52" ht="9.75" customHeight="1">
      <c r="A563" s="199"/>
      <c r="B563" s="199"/>
      <c r="C563" s="199"/>
      <c r="D563" s="199"/>
      <c r="E563" s="199"/>
      <c r="F563" s="239"/>
      <c r="G563" s="199"/>
      <c r="H563" s="199"/>
      <c r="I563" s="240"/>
      <c r="J563" s="240"/>
      <c r="K563" s="240"/>
      <c r="L563" s="240"/>
      <c r="M563" s="240"/>
      <c r="N563" s="240"/>
      <c r="O563" s="240"/>
      <c r="P563" s="240"/>
      <c r="Q563" s="240"/>
      <c r="R563" s="240"/>
      <c r="S563" s="240"/>
      <c r="T563" s="240"/>
      <c r="U563" s="240"/>
      <c r="V563" s="240"/>
      <c r="W563" s="240"/>
      <c r="X563" s="240"/>
      <c r="Y563" s="240"/>
      <c r="Z563" s="240"/>
      <c r="AA563" s="240"/>
      <c r="AB563" s="240"/>
      <c r="AC563" s="240"/>
      <c r="AD563" s="240"/>
      <c r="AE563" s="240"/>
      <c r="AF563" s="199"/>
      <c r="AG563" s="240"/>
      <c r="AH563" s="196"/>
      <c r="AI563" s="199"/>
      <c r="AJ563" s="199"/>
      <c r="AK563" s="241"/>
      <c r="AL563" s="241"/>
      <c r="AM563" s="241"/>
      <c r="AN563" s="199"/>
      <c r="AO563" s="199"/>
      <c r="AP563" s="241"/>
      <c r="AQ563" s="199"/>
      <c r="AR563" s="199"/>
      <c r="AS563" s="199"/>
      <c r="AT563" s="199"/>
      <c r="AU563" s="199"/>
      <c r="AV563" s="199"/>
      <c r="AW563" s="199"/>
      <c r="AX563" s="200"/>
      <c r="AY563" s="199"/>
      <c r="AZ563" s="199"/>
    </row>
    <row r="564" spans="1:52" ht="9.75" customHeight="1">
      <c r="A564" s="199"/>
      <c r="B564" s="199"/>
      <c r="C564" s="199"/>
      <c r="D564" s="199"/>
      <c r="E564" s="199"/>
      <c r="F564" s="239"/>
      <c r="G564" s="199"/>
      <c r="H564" s="199"/>
      <c r="I564" s="240"/>
      <c r="J564" s="240"/>
      <c r="K564" s="240"/>
      <c r="L564" s="240"/>
      <c r="M564" s="240"/>
      <c r="N564" s="240"/>
      <c r="O564" s="240"/>
      <c r="P564" s="240"/>
      <c r="Q564" s="240"/>
      <c r="R564" s="240"/>
      <c r="S564" s="240"/>
      <c r="T564" s="240"/>
      <c r="U564" s="240"/>
      <c r="V564" s="240"/>
      <c r="W564" s="240"/>
      <c r="X564" s="240"/>
      <c r="Y564" s="240"/>
      <c r="Z564" s="240"/>
      <c r="AA564" s="240"/>
      <c r="AB564" s="240"/>
      <c r="AC564" s="240"/>
      <c r="AD564" s="240"/>
      <c r="AE564" s="240"/>
      <c r="AF564" s="199"/>
      <c r="AG564" s="240"/>
      <c r="AH564" s="196"/>
      <c r="AI564" s="199"/>
      <c r="AJ564" s="199"/>
      <c r="AK564" s="241"/>
      <c r="AL564" s="241"/>
      <c r="AM564" s="241"/>
      <c r="AN564" s="199"/>
      <c r="AO564" s="199"/>
      <c r="AP564" s="241"/>
      <c r="AQ564" s="199"/>
      <c r="AR564" s="199"/>
      <c r="AS564" s="199"/>
      <c r="AT564" s="199"/>
      <c r="AU564" s="199"/>
      <c r="AV564" s="199"/>
      <c r="AW564" s="199"/>
      <c r="AX564" s="200"/>
      <c r="AY564" s="199"/>
      <c r="AZ564" s="199"/>
    </row>
    <row r="565" spans="1:52" ht="9.75" customHeight="1">
      <c r="A565" s="199"/>
      <c r="B565" s="199"/>
      <c r="C565" s="199"/>
      <c r="D565" s="199"/>
      <c r="E565" s="199"/>
      <c r="F565" s="239"/>
      <c r="G565" s="199"/>
      <c r="H565" s="199"/>
      <c r="I565" s="240"/>
      <c r="J565" s="240"/>
      <c r="K565" s="240"/>
      <c r="L565" s="240"/>
      <c r="M565" s="240"/>
      <c r="N565" s="240"/>
      <c r="O565" s="240"/>
      <c r="P565" s="240"/>
      <c r="Q565" s="240"/>
      <c r="R565" s="240"/>
      <c r="S565" s="240"/>
      <c r="T565" s="240"/>
      <c r="U565" s="240"/>
      <c r="V565" s="240"/>
      <c r="W565" s="240"/>
      <c r="X565" s="240"/>
      <c r="Y565" s="240"/>
      <c r="Z565" s="240"/>
      <c r="AA565" s="240"/>
      <c r="AB565" s="240"/>
      <c r="AC565" s="240"/>
      <c r="AD565" s="240"/>
      <c r="AE565" s="240"/>
      <c r="AF565" s="199"/>
      <c r="AG565" s="240"/>
      <c r="AH565" s="196"/>
      <c r="AI565" s="199"/>
      <c r="AJ565" s="199"/>
      <c r="AK565" s="241"/>
      <c r="AL565" s="241"/>
      <c r="AM565" s="241"/>
      <c r="AN565" s="199"/>
      <c r="AO565" s="199"/>
      <c r="AP565" s="241"/>
      <c r="AQ565" s="199"/>
      <c r="AR565" s="199"/>
      <c r="AS565" s="199"/>
      <c r="AT565" s="199"/>
      <c r="AU565" s="199"/>
      <c r="AV565" s="199"/>
      <c r="AW565" s="199"/>
      <c r="AX565" s="200"/>
      <c r="AY565" s="199"/>
      <c r="AZ565" s="199"/>
    </row>
    <row r="566" spans="1:52" ht="9.75" customHeight="1">
      <c r="A566" s="199"/>
      <c r="B566" s="199"/>
      <c r="C566" s="199"/>
      <c r="D566" s="199"/>
      <c r="E566" s="199"/>
      <c r="F566" s="239"/>
      <c r="G566" s="199"/>
      <c r="H566" s="199"/>
      <c r="I566" s="240"/>
      <c r="J566" s="240"/>
      <c r="K566" s="240"/>
      <c r="L566" s="240"/>
      <c r="M566" s="240"/>
      <c r="N566" s="240"/>
      <c r="O566" s="240"/>
      <c r="P566" s="240"/>
      <c r="Q566" s="240"/>
      <c r="R566" s="240"/>
      <c r="S566" s="240"/>
      <c r="T566" s="240"/>
      <c r="U566" s="240"/>
      <c r="V566" s="240"/>
      <c r="W566" s="240"/>
      <c r="X566" s="240"/>
      <c r="Y566" s="240"/>
      <c r="Z566" s="240"/>
      <c r="AA566" s="240"/>
      <c r="AB566" s="240"/>
      <c r="AC566" s="240"/>
      <c r="AD566" s="240"/>
      <c r="AE566" s="240"/>
      <c r="AF566" s="199"/>
      <c r="AG566" s="240"/>
      <c r="AH566" s="196"/>
      <c r="AI566" s="199"/>
      <c r="AJ566" s="199"/>
      <c r="AK566" s="241"/>
      <c r="AL566" s="241"/>
      <c r="AM566" s="241"/>
      <c r="AN566" s="199"/>
      <c r="AO566" s="199"/>
      <c r="AP566" s="241"/>
      <c r="AQ566" s="199"/>
      <c r="AR566" s="199"/>
      <c r="AS566" s="199"/>
      <c r="AT566" s="199"/>
      <c r="AU566" s="199"/>
      <c r="AV566" s="199"/>
      <c r="AW566" s="199"/>
      <c r="AX566" s="200"/>
      <c r="AY566" s="199"/>
      <c r="AZ566" s="199"/>
    </row>
    <row r="567" spans="1:52" ht="9.75" customHeight="1">
      <c r="A567" s="199"/>
      <c r="B567" s="199"/>
      <c r="C567" s="199"/>
      <c r="D567" s="199"/>
      <c r="E567" s="199"/>
      <c r="F567" s="239"/>
      <c r="G567" s="199"/>
      <c r="H567" s="199"/>
      <c r="I567" s="240"/>
      <c r="J567" s="240"/>
      <c r="K567" s="240"/>
      <c r="L567" s="240"/>
      <c r="M567" s="240"/>
      <c r="N567" s="240"/>
      <c r="O567" s="240"/>
      <c r="P567" s="240"/>
      <c r="Q567" s="240"/>
      <c r="R567" s="240"/>
      <c r="S567" s="240"/>
      <c r="T567" s="240"/>
      <c r="U567" s="240"/>
      <c r="V567" s="240"/>
      <c r="W567" s="240"/>
      <c r="X567" s="240"/>
      <c r="Y567" s="240"/>
      <c r="Z567" s="240"/>
      <c r="AA567" s="240"/>
      <c r="AB567" s="240"/>
      <c r="AC567" s="240"/>
      <c r="AD567" s="240"/>
      <c r="AE567" s="240"/>
      <c r="AF567" s="199"/>
      <c r="AG567" s="240"/>
      <c r="AH567" s="196"/>
      <c r="AI567" s="199"/>
      <c r="AJ567" s="199"/>
      <c r="AK567" s="241"/>
      <c r="AL567" s="241"/>
      <c r="AM567" s="241"/>
      <c r="AN567" s="199"/>
      <c r="AO567" s="199"/>
      <c r="AP567" s="241"/>
      <c r="AQ567" s="199"/>
      <c r="AR567" s="199"/>
      <c r="AS567" s="199"/>
      <c r="AT567" s="199"/>
      <c r="AU567" s="199"/>
      <c r="AV567" s="199"/>
      <c r="AW567" s="199"/>
      <c r="AX567" s="200"/>
      <c r="AY567" s="199"/>
      <c r="AZ567" s="199"/>
    </row>
    <row r="568" spans="1:52" ht="9.75" customHeight="1">
      <c r="A568" s="199"/>
      <c r="B568" s="199"/>
      <c r="C568" s="199"/>
      <c r="D568" s="199"/>
      <c r="E568" s="199"/>
      <c r="F568" s="239"/>
      <c r="G568" s="199"/>
      <c r="H568" s="199"/>
      <c r="I568" s="240"/>
      <c r="J568" s="240"/>
      <c r="K568" s="240"/>
      <c r="L568" s="240"/>
      <c r="M568" s="240"/>
      <c r="N568" s="240"/>
      <c r="O568" s="240"/>
      <c r="P568" s="240"/>
      <c r="Q568" s="240"/>
      <c r="R568" s="240"/>
      <c r="S568" s="240"/>
      <c r="T568" s="240"/>
      <c r="U568" s="240"/>
      <c r="V568" s="240"/>
      <c r="W568" s="240"/>
      <c r="X568" s="240"/>
      <c r="Y568" s="240"/>
      <c r="Z568" s="240"/>
      <c r="AA568" s="240"/>
      <c r="AB568" s="240"/>
      <c r="AC568" s="240"/>
      <c r="AD568" s="240"/>
      <c r="AE568" s="240"/>
      <c r="AF568" s="199"/>
      <c r="AG568" s="240"/>
      <c r="AH568" s="196"/>
      <c r="AI568" s="199"/>
      <c r="AJ568" s="199"/>
      <c r="AK568" s="241"/>
      <c r="AL568" s="241"/>
      <c r="AM568" s="241"/>
      <c r="AN568" s="199"/>
      <c r="AO568" s="199"/>
      <c r="AP568" s="241"/>
      <c r="AQ568" s="199"/>
      <c r="AR568" s="199"/>
      <c r="AS568" s="199"/>
      <c r="AT568" s="199"/>
      <c r="AU568" s="199"/>
      <c r="AV568" s="199"/>
      <c r="AW568" s="199"/>
      <c r="AX568" s="200"/>
      <c r="AY568" s="199"/>
      <c r="AZ568" s="199"/>
    </row>
    <row r="569" spans="1:52" ht="9.75" customHeight="1">
      <c r="A569" s="199"/>
      <c r="B569" s="199"/>
      <c r="C569" s="199"/>
      <c r="D569" s="199"/>
      <c r="E569" s="199"/>
      <c r="F569" s="239"/>
      <c r="G569" s="199"/>
      <c r="H569" s="199"/>
      <c r="I569" s="240"/>
      <c r="J569" s="240"/>
      <c r="K569" s="240"/>
      <c r="L569" s="240"/>
      <c r="M569" s="240"/>
      <c r="N569" s="240"/>
      <c r="O569" s="240"/>
      <c r="P569" s="240"/>
      <c r="Q569" s="240"/>
      <c r="R569" s="240"/>
      <c r="S569" s="240"/>
      <c r="T569" s="240"/>
      <c r="U569" s="240"/>
      <c r="V569" s="240"/>
      <c r="W569" s="240"/>
      <c r="X569" s="240"/>
      <c r="Y569" s="240"/>
      <c r="Z569" s="240"/>
      <c r="AA569" s="240"/>
      <c r="AB569" s="240"/>
      <c r="AC569" s="240"/>
      <c r="AD569" s="240"/>
      <c r="AE569" s="240"/>
      <c r="AF569" s="199"/>
      <c r="AG569" s="240"/>
      <c r="AH569" s="196"/>
      <c r="AI569" s="199"/>
      <c r="AJ569" s="199"/>
      <c r="AK569" s="241"/>
      <c r="AL569" s="241"/>
      <c r="AM569" s="241"/>
      <c r="AN569" s="199"/>
      <c r="AO569" s="199"/>
      <c r="AP569" s="241"/>
      <c r="AQ569" s="199"/>
      <c r="AR569" s="199"/>
      <c r="AS569" s="199"/>
      <c r="AT569" s="199"/>
      <c r="AU569" s="199"/>
      <c r="AV569" s="199"/>
      <c r="AW569" s="199"/>
      <c r="AX569" s="200"/>
      <c r="AY569" s="199"/>
      <c r="AZ569" s="199"/>
    </row>
    <row r="570" spans="1:52" ht="9.75" customHeight="1">
      <c r="A570" s="199"/>
      <c r="B570" s="199"/>
      <c r="C570" s="199"/>
      <c r="D570" s="199"/>
      <c r="E570" s="199"/>
      <c r="F570" s="239"/>
      <c r="G570" s="199"/>
      <c r="H570" s="199"/>
      <c r="I570" s="240"/>
      <c r="J570" s="240"/>
      <c r="K570" s="240"/>
      <c r="L570" s="240"/>
      <c r="M570" s="240"/>
      <c r="N570" s="240"/>
      <c r="O570" s="240"/>
      <c r="P570" s="240"/>
      <c r="Q570" s="240"/>
      <c r="R570" s="240"/>
      <c r="S570" s="240"/>
      <c r="T570" s="240"/>
      <c r="U570" s="240"/>
      <c r="V570" s="240"/>
      <c r="W570" s="240"/>
      <c r="X570" s="240"/>
      <c r="Y570" s="240"/>
      <c r="Z570" s="240"/>
      <c r="AA570" s="240"/>
      <c r="AB570" s="240"/>
      <c r="AC570" s="240"/>
      <c r="AD570" s="240"/>
      <c r="AE570" s="240"/>
      <c r="AF570" s="199"/>
      <c r="AG570" s="240"/>
      <c r="AH570" s="196"/>
      <c r="AI570" s="199"/>
      <c r="AJ570" s="199"/>
      <c r="AK570" s="241"/>
      <c r="AL570" s="241"/>
      <c r="AM570" s="241"/>
      <c r="AN570" s="199"/>
      <c r="AO570" s="199"/>
      <c r="AP570" s="241"/>
      <c r="AQ570" s="199"/>
      <c r="AR570" s="199"/>
      <c r="AS570" s="199"/>
      <c r="AT570" s="199"/>
      <c r="AU570" s="199"/>
      <c r="AV570" s="199"/>
      <c r="AW570" s="199"/>
      <c r="AX570" s="200"/>
      <c r="AY570" s="199"/>
      <c r="AZ570" s="199"/>
    </row>
    <row r="571" spans="1:52" ht="9.75" customHeight="1">
      <c r="A571" s="199"/>
      <c r="B571" s="199"/>
      <c r="C571" s="199"/>
      <c r="D571" s="199"/>
      <c r="E571" s="199"/>
      <c r="F571" s="239"/>
      <c r="G571" s="199"/>
      <c r="H571" s="199"/>
      <c r="I571" s="240"/>
      <c r="J571" s="240"/>
      <c r="K571" s="240"/>
      <c r="L571" s="240"/>
      <c r="M571" s="240"/>
      <c r="N571" s="240"/>
      <c r="O571" s="240"/>
      <c r="P571" s="240"/>
      <c r="Q571" s="240"/>
      <c r="R571" s="240"/>
      <c r="S571" s="240"/>
      <c r="T571" s="240"/>
      <c r="U571" s="240"/>
      <c r="V571" s="240"/>
      <c r="W571" s="240"/>
      <c r="X571" s="240"/>
      <c r="Y571" s="240"/>
      <c r="Z571" s="240"/>
      <c r="AA571" s="240"/>
      <c r="AB571" s="240"/>
      <c r="AC571" s="240"/>
      <c r="AD571" s="240"/>
      <c r="AE571" s="240"/>
      <c r="AF571" s="199"/>
      <c r="AG571" s="240"/>
      <c r="AH571" s="196"/>
      <c r="AI571" s="199"/>
      <c r="AJ571" s="199"/>
      <c r="AK571" s="241"/>
      <c r="AL571" s="241"/>
      <c r="AM571" s="241"/>
      <c r="AN571" s="199"/>
      <c r="AO571" s="199"/>
      <c r="AP571" s="241"/>
      <c r="AQ571" s="199"/>
      <c r="AR571" s="199"/>
      <c r="AS571" s="199"/>
      <c r="AT571" s="199"/>
      <c r="AU571" s="199"/>
      <c r="AV571" s="199"/>
      <c r="AW571" s="199"/>
      <c r="AX571" s="200"/>
      <c r="AY571" s="199"/>
      <c r="AZ571" s="199"/>
    </row>
    <row r="572" spans="1:52" ht="9.75" customHeight="1">
      <c r="A572" s="199"/>
      <c r="B572" s="199"/>
      <c r="C572" s="199"/>
      <c r="D572" s="199"/>
      <c r="E572" s="199"/>
      <c r="F572" s="239"/>
      <c r="G572" s="199"/>
      <c r="H572" s="199"/>
      <c r="I572" s="240"/>
      <c r="J572" s="240"/>
      <c r="K572" s="240"/>
      <c r="L572" s="240"/>
      <c r="M572" s="240"/>
      <c r="N572" s="240"/>
      <c r="O572" s="240"/>
      <c r="P572" s="240"/>
      <c r="Q572" s="240"/>
      <c r="R572" s="240"/>
      <c r="S572" s="240"/>
      <c r="T572" s="240"/>
      <c r="U572" s="240"/>
      <c r="V572" s="240"/>
      <c r="W572" s="240"/>
      <c r="X572" s="240"/>
      <c r="Y572" s="240"/>
      <c r="Z572" s="240"/>
      <c r="AA572" s="240"/>
      <c r="AB572" s="240"/>
      <c r="AC572" s="240"/>
      <c r="AD572" s="240"/>
      <c r="AE572" s="240"/>
      <c r="AF572" s="199"/>
      <c r="AG572" s="240"/>
      <c r="AH572" s="196"/>
      <c r="AI572" s="199"/>
      <c r="AJ572" s="199"/>
      <c r="AK572" s="241"/>
      <c r="AL572" s="241"/>
      <c r="AM572" s="241"/>
      <c r="AN572" s="199"/>
      <c r="AO572" s="199"/>
      <c r="AP572" s="241"/>
      <c r="AQ572" s="199"/>
      <c r="AR572" s="199"/>
      <c r="AS572" s="199"/>
      <c r="AT572" s="199"/>
      <c r="AU572" s="199"/>
      <c r="AV572" s="199"/>
      <c r="AW572" s="199"/>
      <c r="AX572" s="200"/>
      <c r="AY572" s="199"/>
      <c r="AZ572" s="199"/>
    </row>
    <row r="573" spans="1:52" ht="9.75" customHeight="1">
      <c r="A573" s="199"/>
      <c r="B573" s="199"/>
      <c r="C573" s="199"/>
      <c r="D573" s="199"/>
      <c r="E573" s="199"/>
      <c r="F573" s="239"/>
      <c r="G573" s="199"/>
      <c r="H573" s="199"/>
      <c r="I573" s="240"/>
      <c r="J573" s="240"/>
      <c r="K573" s="240"/>
      <c r="L573" s="240"/>
      <c r="M573" s="240"/>
      <c r="N573" s="240"/>
      <c r="O573" s="240"/>
      <c r="P573" s="240"/>
      <c r="Q573" s="240"/>
      <c r="R573" s="240"/>
      <c r="S573" s="240"/>
      <c r="T573" s="240"/>
      <c r="U573" s="240"/>
      <c r="V573" s="240"/>
      <c r="W573" s="240"/>
      <c r="X573" s="240"/>
      <c r="Y573" s="240"/>
      <c r="Z573" s="240"/>
      <c r="AA573" s="240"/>
      <c r="AB573" s="240"/>
      <c r="AC573" s="240"/>
      <c r="AD573" s="240"/>
      <c r="AE573" s="240"/>
      <c r="AF573" s="199"/>
      <c r="AG573" s="240"/>
      <c r="AH573" s="196"/>
      <c r="AI573" s="199"/>
      <c r="AJ573" s="199"/>
      <c r="AK573" s="241"/>
      <c r="AL573" s="241"/>
      <c r="AM573" s="241"/>
      <c r="AN573" s="199"/>
      <c r="AO573" s="199"/>
      <c r="AP573" s="241"/>
      <c r="AQ573" s="199"/>
      <c r="AR573" s="199"/>
      <c r="AS573" s="199"/>
      <c r="AT573" s="199"/>
      <c r="AU573" s="199"/>
      <c r="AV573" s="199"/>
      <c r="AW573" s="199"/>
      <c r="AX573" s="200"/>
      <c r="AY573" s="199"/>
      <c r="AZ573" s="199"/>
    </row>
    <row r="574" spans="1:52" ht="9.75" customHeight="1">
      <c r="A574" s="199"/>
      <c r="B574" s="199"/>
      <c r="C574" s="199"/>
      <c r="D574" s="199"/>
      <c r="E574" s="199"/>
      <c r="F574" s="239"/>
      <c r="G574" s="199"/>
      <c r="H574" s="199"/>
      <c r="I574" s="240"/>
      <c r="J574" s="240"/>
      <c r="K574" s="240"/>
      <c r="L574" s="240"/>
      <c r="M574" s="240"/>
      <c r="N574" s="240"/>
      <c r="O574" s="240"/>
      <c r="P574" s="240"/>
      <c r="Q574" s="240"/>
      <c r="R574" s="240"/>
      <c r="S574" s="240"/>
      <c r="T574" s="240"/>
      <c r="U574" s="240"/>
      <c r="V574" s="240"/>
      <c r="W574" s="240"/>
      <c r="X574" s="240"/>
      <c r="Y574" s="240"/>
      <c r="Z574" s="240"/>
      <c r="AA574" s="240"/>
      <c r="AB574" s="240"/>
      <c r="AC574" s="240"/>
      <c r="AD574" s="240"/>
      <c r="AE574" s="240"/>
      <c r="AF574" s="199"/>
      <c r="AG574" s="240"/>
      <c r="AH574" s="196"/>
      <c r="AI574" s="199"/>
      <c r="AJ574" s="199"/>
      <c r="AK574" s="241"/>
      <c r="AL574" s="241"/>
      <c r="AM574" s="241"/>
      <c r="AN574" s="199"/>
      <c r="AO574" s="199"/>
      <c r="AP574" s="241"/>
      <c r="AQ574" s="199"/>
      <c r="AR574" s="199"/>
      <c r="AS574" s="199"/>
      <c r="AT574" s="199"/>
      <c r="AU574" s="199"/>
      <c r="AV574" s="199"/>
      <c r="AW574" s="199"/>
      <c r="AX574" s="200"/>
      <c r="AY574" s="199"/>
      <c r="AZ574" s="199"/>
    </row>
    <row r="575" spans="1:52" ht="9.75" customHeight="1">
      <c r="A575" s="199"/>
      <c r="B575" s="199"/>
      <c r="C575" s="199"/>
      <c r="D575" s="199"/>
      <c r="E575" s="199"/>
      <c r="F575" s="239"/>
      <c r="G575" s="199"/>
      <c r="H575" s="199"/>
      <c r="I575" s="240"/>
      <c r="J575" s="240"/>
      <c r="K575" s="240"/>
      <c r="L575" s="240"/>
      <c r="M575" s="240"/>
      <c r="N575" s="240"/>
      <c r="O575" s="240"/>
      <c r="P575" s="240"/>
      <c r="Q575" s="240"/>
      <c r="R575" s="240"/>
      <c r="S575" s="240"/>
      <c r="T575" s="240"/>
      <c r="U575" s="240"/>
      <c r="V575" s="240"/>
      <c r="W575" s="240"/>
      <c r="X575" s="240"/>
      <c r="Y575" s="240"/>
      <c r="Z575" s="240"/>
      <c r="AA575" s="240"/>
      <c r="AB575" s="240"/>
      <c r="AC575" s="240"/>
      <c r="AD575" s="240"/>
      <c r="AE575" s="240"/>
      <c r="AF575" s="199"/>
      <c r="AG575" s="240"/>
      <c r="AH575" s="196"/>
      <c r="AI575" s="199"/>
      <c r="AJ575" s="199"/>
      <c r="AK575" s="241"/>
      <c r="AL575" s="241"/>
      <c r="AM575" s="241"/>
      <c r="AN575" s="199"/>
      <c r="AO575" s="199"/>
      <c r="AP575" s="241"/>
      <c r="AQ575" s="199"/>
      <c r="AR575" s="199"/>
      <c r="AS575" s="199"/>
      <c r="AT575" s="199"/>
      <c r="AU575" s="199"/>
      <c r="AV575" s="199"/>
      <c r="AW575" s="199"/>
      <c r="AX575" s="200"/>
      <c r="AY575" s="199"/>
      <c r="AZ575" s="199"/>
    </row>
    <row r="576" spans="1:52" ht="9.75" customHeight="1">
      <c r="A576" s="199"/>
      <c r="B576" s="199"/>
      <c r="C576" s="199"/>
      <c r="D576" s="199"/>
      <c r="E576" s="199"/>
      <c r="F576" s="239"/>
      <c r="G576" s="199"/>
      <c r="H576" s="199"/>
      <c r="I576" s="240"/>
      <c r="J576" s="240"/>
      <c r="K576" s="240"/>
      <c r="L576" s="240"/>
      <c r="M576" s="240"/>
      <c r="N576" s="240"/>
      <c r="O576" s="240"/>
      <c r="P576" s="240"/>
      <c r="Q576" s="240"/>
      <c r="R576" s="240"/>
      <c r="S576" s="240"/>
      <c r="T576" s="240"/>
      <c r="U576" s="240"/>
      <c r="V576" s="240"/>
      <c r="W576" s="240"/>
      <c r="X576" s="240"/>
      <c r="Y576" s="240"/>
      <c r="Z576" s="240"/>
      <c r="AA576" s="240"/>
      <c r="AB576" s="240"/>
      <c r="AC576" s="240"/>
      <c r="AD576" s="240"/>
      <c r="AE576" s="240"/>
      <c r="AF576" s="199"/>
      <c r="AG576" s="240"/>
      <c r="AH576" s="196"/>
      <c r="AI576" s="199"/>
      <c r="AJ576" s="199"/>
      <c r="AK576" s="241"/>
      <c r="AL576" s="241"/>
      <c r="AM576" s="241"/>
      <c r="AN576" s="199"/>
      <c r="AO576" s="199"/>
      <c r="AP576" s="241"/>
      <c r="AQ576" s="199"/>
      <c r="AR576" s="199"/>
      <c r="AS576" s="199"/>
      <c r="AT576" s="199"/>
      <c r="AU576" s="199"/>
      <c r="AV576" s="199"/>
      <c r="AW576" s="199"/>
      <c r="AX576" s="200"/>
      <c r="AY576" s="199"/>
      <c r="AZ576" s="199"/>
    </row>
    <row r="577" spans="1:52" ht="9.75" customHeight="1">
      <c r="A577" s="199"/>
      <c r="B577" s="199"/>
      <c r="C577" s="199"/>
      <c r="D577" s="199"/>
      <c r="E577" s="199"/>
      <c r="F577" s="239"/>
      <c r="G577" s="199"/>
      <c r="H577" s="199"/>
      <c r="I577" s="240"/>
      <c r="J577" s="240"/>
      <c r="K577" s="240"/>
      <c r="L577" s="240"/>
      <c r="M577" s="240"/>
      <c r="N577" s="240"/>
      <c r="O577" s="240"/>
      <c r="P577" s="240"/>
      <c r="Q577" s="240"/>
      <c r="R577" s="240"/>
      <c r="S577" s="240"/>
      <c r="T577" s="240"/>
      <c r="U577" s="240"/>
      <c r="V577" s="240"/>
      <c r="W577" s="240"/>
      <c r="X577" s="240"/>
      <c r="Y577" s="240"/>
      <c r="Z577" s="240"/>
      <c r="AA577" s="240"/>
      <c r="AB577" s="240"/>
      <c r="AC577" s="240"/>
      <c r="AD577" s="240"/>
      <c r="AE577" s="240"/>
      <c r="AF577" s="199"/>
      <c r="AG577" s="240"/>
      <c r="AH577" s="196"/>
      <c r="AI577" s="199"/>
      <c r="AJ577" s="199"/>
      <c r="AK577" s="241"/>
      <c r="AL577" s="241"/>
      <c r="AM577" s="241"/>
      <c r="AN577" s="199"/>
      <c r="AO577" s="199"/>
      <c r="AP577" s="241"/>
      <c r="AQ577" s="199"/>
      <c r="AR577" s="199"/>
      <c r="AS577" s="199"/>
      <c r="AT577" s="199"/>
      <c r="AU577" s="199"/>
      <c r="AV577" s="199"/>
      <c r="AW577" s="199"/>
      <c r="AX577" s="200"/>
      <c r="AY577" s="199"/>
      <c r="AZ577" s="199"/>
    </row>
    <row r="578" spans="1:52" ht="9.75" customHeight="1">
      <c r="A578" s="199"/>
      <c r="B578" s="199"/>
      <c r="C578" s="199"/>
      <c r="D578" s="199"/>
      <c r="E578" s="199"/>
      <c r="F578" s="239"/>
      <c r="G578" s="199"/>
      <c r="H578" s="199"/>
      <c r="I578" s="240"/>
      <c r="J578" s="240"/>
      <c r="K578" s="240"/>
      <c r="L578" s="240"/>
      <c r="M578" s="240"/>
      <c r="N578" s="240"/>
      <c r="O578" s="240"/>
      <c r="P578" s="240"/>
      <c r="Q578" s="240"/>
      <c r="R578" s="240"/>
      <c r="S578" s="240"/>
      <c r="T578" s="240"/>
      <c r="U578" s="240"/>
      <c r="V578" s="240"/>
      <c r="W578" s="240"/>
      <c r="X578" s="240"/>
      <c r="Y578" s="240"/>
      <c r="Z578" s="240"/>
      <c r="AA578" s="240"/>
      <c r="AB578" s="240"/>
      <c r="AC578" s="240"/>
      <c r="AD578" s="240"/>
      <c r="AE578" s="240"/>
      <c r="AF578" s="199"/>
      <c r="AG578" s="240"/>
      <c r="AH578" s="196"/>
      <c r="AI578" s="199"/>
      <c r="AJ578" s="199"/>
      <c r="AK578" s="241"/>
      <c r="AL578" s="241"/>
      <c r="AM578" s="241"/>
      <c r="AN578" s="199"/>
      <c r="AO578" s="199"/>
      <c r="AP578" s="241"/>
      <c r="AQ578" s="199"/>
      <c r="AR578" s="199"/>
      <c r="AS578" s="199"/>
      <c r="AT578" s="199"/>
      <c r="AU578" s="199"/>
      <c r="AV578" s="199"/>
      <c r="AW578" s="199"/>
      <c r="AX578" s="200"/>
      <c r="AY578" s="199"/>
      <c r="AZ578" s="199"/>
    </row>
    <row r="579" spans="1:52" ht="9.75" customHeight="1">
      <c r="A579" s="199"/>
      <c r="B579" s="199"/>
      <c r="C579" s="199"/>
      <c r="D579" s="199"/>
      <c r="E579" s="199"/>
      <c r="F579" s="239"/>
      <c r="G579" s="199"/>
      <c r="H579" s="199"/>
      <c r="I579" s="240"/>
      <c r="J579" s="240"/>
      <c r="K579" s="240"/>
      <c r="L579" s="240"/>
      <c r="M579" s="240"/>
      <c r="N579" s="240"/>
      <c r="O579" s="240"/>
      <c r="P579" s="240"/>
      <c r="Q579" s="240"/>
      <c r="R579" s="240"/>
      <c r="S579" s="240"/>
      <c r="T579" s="240"/>
      <c r="U579" s="240"/>
      <c r="V579" s="240"/>
      <c r="W579" s="240"/>
      <c r="X579" s="240"/>
      <c r="Y579" s="240"/>
      <c r="Z579" s="240"/>
      <c r="AA579" s="240"/>
      <c r="AB579" s="240"/>
      <c r="AC579" s="240"/>
      <c r="AD579" s="240"/>
      <c r="AE579" s="240"/>
      <c r="AF579" s="199"/>
      <c r="AG579" s="240"/>
      <c r="AH579" s="196"/>
      <c r="AI579" s="199"/>
      <c r="AJ579" s="199"/>
      <c r="AK579" s="241"/>
      <c r="AL579" s="241"/>
      <c r="AM579" s="241"/>
      <c r="AN579" s="199"/>
      <c r="AO579" s="199"/>
      <c r="AP579" s="241"/>
      <c r="AQ579" s="199"/>
      <c r="AR579" s="199"/>
      <c r="AS579" s="199"/>
      <c r="AT579" s="199"/>
      <c r="AU579" s="199"/>
      <c r="AV579" s="199"/>
      <c r="AW579" s="199"/>
      <c r="AX579" s="200"/>
      <c r="AY579" s="199"/>
      <c r="AZ579" s="199"/>
    </row>
    <row r="580" spans="1:52" ht="9.75" customHeight="1">
      <c r="A580" s="199"/>
      <c r="B580" s="199"/>
      <c r="C580" s="199"/>
      <c r="D580" s="199"/>
      <c r="E580" s="199"/>
      <c r="F580" s="239"/>
      <c r="G580" s="199"/>
      <c r="H580" s="199"/>
      <c r="I580" s="240"/>
      <c r="J580" s="240"/>
      <c r="K580" s="240"/>
      <c r="L580" s="240"/>
      <c r="M580" s="240"/>
      <c r="N580" s="240"/>
      <c r="O580" s="240"/>
      <c r="P580" s="240"/>
      <c r="Q580" s="240"/>
      <c r="R580" s="240"/>
      <c r="S580" s="240"/>
      <c r="T580" s="240"/>
      <c r="U580" s="240"/>
      <c r="V580" s="240"/>
      <c r="W580" s="240"/>
      <c r="X580" s="240"/>
      <c r="Y580" s="240"/>
      <c r="Z580" s="240"/>
      <c r="AA580" s="240"/>
      <c r="AB580" s="240"/>
      <c r="AC580" s="240"/>
      <c r="AD580" s="240"/>
      <c r="AE580" s="240"/>
      <c r="AF580" s="199"/>
      <c r="AG580" s="240"/>
      <c r="AH580" s="196"/>
      <c r="AI580" s="199"/>
      <c r="AJ580" s="199"/>
      <c r="AK580" s="241"/>
      <c r="AL580" s="241"/>
      <c r="AM580" s="241"/>
      <c r="AN580" s="199"/>
      <c r="AO580" s="199"/>
      <c r="AP580" s="241"/>
      <c r="AQ580" s="199"/>
      <c r="AR580" s="199"/>
      <c r="AS580" s="199"/>
      <c r="AT580" s="199"/>
      <c r="AU580" s="199"/>
      <c r="AV580" s="199"/>
      <c r="AW580" s="199"/>
      <c r="AX580" s="200"/>
      <c r="AY580" s="199"/>
      <c r="AZ580" s="199"/>
    </row>
    <row r="581" spans="1:52" ht="9.75" customHeight="1">
      <c r="A581" s="199"/>
      <c r="B581" s="199"/>
      <c r="C581" s="199"/>
      <c r="D581" s="199"/>
      <c r="E581" s="199"/>
      <c r="F581" s="239"/>
      <c r="G581" s="199"/>
      <c r="H581" s="199"/>
      <c r="I581" s="240"/>
      <c r="J581" s="240"/>
      <c r="K581" s="240"/>
      <c r="L581" s="240"/>
      <c r="M581" s="240"/>
      <c r="N581" s="240"/>
      <c r="O581" s="240"/>
      <c r="P581" s="240"/>
      <c r="Q581" s="240"/>
      <c r="R581" s="240"/>
      <c r="S581" s="240"/>
      <c r="T581" s="240"/>
      <c r="U581" s="240"/>
      <c r="V581" s="240"/>
      <c r="W581" s="240"/>
      <c r="X581" s="240"/>
      <c r="Y581" s="240"/>
      <c r="Z581" s="240"/>
      <c r="AA581" s="240"/>
      <c r="AB581" s="240"/>
      <c r="AC581" s="240"/>
      <c r="AD581" s="240"/>
      <c r="AE581" s="240"/>
      <c r="AF581" s="199"/>
      <c r="AG581" s="240"/>
      <c r="AH581" s="196"/>
      <c r="AI581" s="199"/>
      <c r="AJ581" s="199"/>
      <c r="AK581" s="241"/>
      <c r="AL581" s="241"/>
      <c r="AM581" s="241"/>
      <c r="AN581" s="199"/>
      <c r="AO581" s="199"/>
      <c r="AP581" s="241"/>
      <c r="AQ581" s="199"/>
      <c r="AR581" s="199"/>
      <c r="AS581" s="199"/>
      <c r="AT581" s="199"/>
      <c r="AU581" s="199"/>
      <c r="AV581" s="199"/>
      <c r="AW581" s="199"/>
      <c r="AX581" s="200"/>
      <c r="AY581" s="199"/>
      <c r="AZ581" s="199"/>
    </row>
    <row r="582" spans="1:52" ht="9.75" customHeight="1">
      <c r="A582" s="199"/>
      <c r="B582" s="199"/>
      <c r="C582" s="199"/>
      <c r="D582" s="199"/>
      <c r="E582" s="199"/>
      <c r="F582" s="239"/>
      <c r="G582" s="199"/>
      <c r="H582" s="199"/>
      <c r="I582" s="240"/>
      <c r="J582" s="240"/>
      <c r="K582" s="240"/>
      <c r="L582" s="240"/>
      <c r="M582" s="240"/>
      <c r="N582" s="240"/>
      <c r="O582" s="240"/>
      <c r="P582" s="240"/>
      <c r="Q582" s="240"/>
      <c r="R582" s="240"/>
      <c r="S582" s="240"/>
      <c r="T582" s="240"/>
      <c r="U582" s="240"/>
      <c r="V582" s="240"/>
      <c r="W582" s="240"/>
      <c r="X582" s="240"/>
      <c r="Y582" s="240"/>
      <c r="Z582" s="240"/>
      <c r="AA582" s="240"/>
      <c r="AB582" s="240"/>
      <c r="AC582" s="240"/>
      <c r="AD582" s="240"/>
      <c r="AE582" s="240"/>
      <c r="AF582" s="199"/>
      <c r="AG582" s="240"/>
      <c r="AH582" s="196"/>
      <c r="AI582" s="199"/>
      <c r="AJ582" s="199"/>
      <c r="AK582" s="241"/>
      <c r="AL582" s="241"/>
      <c r="AM582" s="241"/>
      <c r="AN582" s="199"/>
      <c r="AO582" s="199"/>
      <c r="AP582" s="241"/>
      <c r="AQ582" s="199"/>
      <c r="AR582" s="199"/>
      <c r="AS582" s="199"/>
      <c r="AT582" s="199"/>
      <c r="AU582" s="199"/>
      <c r="AV582" s="199"/>
      <c r="AW582" s="199"/>
      <c r="AX582" s="200"/>
      <c r="AY582" s="199"/>
      <c r="AZ582" s="199"/>
    </row>
    <row r="583" spans="1:52" ht="9.75" customHeight="1">
      <c r="A583" s="199"/>
      <c r="B583" s="199"/>
      <c r="C583" s="199"/>
      <c r="D583" s="199"/>
      <c r="E583" s="199"/>
      <c r="F583" s="239"/>
      <c r="G583" s="199"/>
      <c r="H583" s="199"/>
      <c r="I583" s="240"/>
      <c r="J583" s="240"/>
      <c r="K583" s="240"/>
      <c r="L583" s="240"/>
      <c r="M583" s="240"/>
      <c r="N583" s="240"/>
      <c r="O583" s="240"/>
      <c r="P583" s="240"/>
      <c r="Q583" s="240"/>
      <c r="R583" s="240"/>
      <c r="S583" s="240"/>
      <c r="T583" s="240"/>
      <c r="U583" s="240"/>
      <c r="V583" s="240"/>
      <c r="W583" s="240"/>
      <c r="X583" s="240"/>
      <c r="Y583" s="240"/>
      <c r="Z583" s="240"/>
      <c r="AA583" s="240"/>
      <c r="AB583" s="240"/>
      <c r="AC583" s="240"/>
      <c r="AD583" s="240"/>
      <c r="AE583" s="240"/>
      <c r="AF583" s="199"/>
      <c r="AG583" s="240"/>
      <c r="AH583" s="196"/>
      <c r="AI583" s="199"/>
      <c r="AJ583" s="199"/>
      <c r="AK583" s="241"/>
      <c r="AL583" s="241"/>
      <c r="AM583" s="241"/>
      <c r="AN583" s="199"/>
      <c r="AO583" s="199"/>
      <c r="AP583" s="241"/>
      <c r="AQ583" s="199"/>
      <c r="AR583" s="199"/>
      <c r="AS583" s="199"/>
      <c r="AT583" s="199"/>
      <c r="AU583" s="199"/>
      <c r="AV583" s="199"/>
      <c r="AW583" s="199"/>
      <c r="AX583" s="200"/>
      <c r="AY583" s="199"/>
      <c r="AZ583" s="199"/>
    </row>
    <row r="584" spans="1:52" ht="9.75" customHeight="1">
      <c r="A584" s="199"/>
      <c r="B584" s="199"/>
      <c r="C584" s="199"/>
      <c r="D584" s="199"/>
      <c r="E584" s="199"/>
      <c r="F584" s="239"/>
      <c r="G584" s="199"/>
      <c r="H584" s="199"/>
      <c r="I584" s="240"/>
      <c r="J584" s="240"/>
      <c r="K584" s="240"/>
      <c r="L584" s="240"/>
      <c r="M584" s="240"/>
      <c r="N584" s="240"/>
      <c r="O584" s="240"/>
      <c r="P584" s="240"/>
      <c r="Q584" s="240"/>
      <c r="R584" s="240"/>
      <c r="S584" s="240"/>
      <c r="T584" s="240"/>
      <c r="U584" s="240"/>
      <c r="V584" s="240"/>
      <c r="W584" s="240"/>
      <c r="X584" s="240"/>
      <c r="Y584" s="240"/>
      <c r="Z584" s="240"/>
      <c r="AA584" s="240"/>
      <c r="AB584" s="240"/>
      <c r="AC584" s="240"/>
      <c r="AD584" s="240"/>
      <c r="AE584" s="240"/>
      <c r="AF584" s="199"/>
      <c r="AG584" s="240"/>
      <c r="AH584" s="196"/>
      <c r="AI584" s="199"/>
      <c r="AJ584" s="199"/>
      <c r="AK584" s="241"/>
      <c r="AL584" s="241"/>
      <c r="AM584" s="241"/>
      <c r="AN584" s="199"/>
      <c r="AO584" s="199"/>
      <c r="AP584" s="241"/>
      <c r="AQ584" s="199"/>
      <c r="AR584" s="199"/>
      <c r="AS584" s="199"/>
      <c r="AT584" s="199"/>
      <c r="AU584" s="199"/>
      <c r="AV584" s="199"/>
      <c r="AW584" s="199"/>
      <c r="AX584" s="200"/>
      <c r="AY584" s="199"/>
      <c r="AZ584" s="199"/>
    </row>
    <row r="585" spans="1:52" ht="9.75" customHeight="1">
      <c r="A585" s="199"/>
      <c r="B585" s="199"/>
      <c r="C585" s="199"/>
      <c r="D585" s="199"/>
      <c r="E585" s="199"/>
      <c r="F585" s="239"/>
      <c r="G585" s="199"/>
      <c r="H585" s="199"/>
      <c r="I585" s="240"/>
      <c r="J585" s="240"/>
      <c r="K585" s="240"/>
      <c r="L585" s="240"/>
      <c r="M585" s="240"/>
      <c r="N585" s="240"/>
      <c r="O585" s="240"/>
      <c r="P585" s="240"/>
      <c r="Q585" s="240"/>
      <c r="R585" s="240"/>
      <c r="S585" s="240"/>
      <c r="T585" s="240"/>
      <c r="U585" s="240"/>
      <c r="V585" s="240"/>
      <c r="W585" s="240"/>
      <c r="X585" s="240"/>
      <c r="Y585" s="240"/>
      <c r="Z585" s="240"/>
      <c r="AA585" s="240"/>
      <c r="AB585" s="240"/>
      <c r="AC585" s="240"/>
      <c r="AD585" s="240"/>
      <c r="AE585" s="240"/>
      <c r="AF585" s="199"/>
      <c r="AG585" s="240"/>
      <c r="AH585" s="196"/>
      <c r="AI585" s="199"/>
      <c r="AJ585" s="199"/>
      <c r="AK585" s="241"/>
      <c r="AL585" s="241"/>
      <c r="AM585" s="241"/>
      <c r="AN585" s="199"/>
      <c r="AO585" s="199"/>
      <c r="AP585" s="241"/>
      <c r="AQ585" s="199"/>
      <c r="AR585" s="199"/>
      <c r="AS585" s="199"/>
      <c r="AT585" s="199"/>
      <c r="AU585" s="199"/>
      <c r="AV585" s="199"/>
      <c r="AW585" s="199"/>
      <c r="AX585" s="200"/>
      <c r="AY585" s="199"/>
      <c r="AZ585" s="199"/>
    </row>
    <row r="586" spans="1:52" ht="9.75" customHeight="1">
      <c r="A586" s="199"/>
      <c r="B586" s="199"/>
      <c r="C586" s="199"/>
      <c r="D586" s="199"/>
      <c r="E586" s="199"/>
      <c r="F586" s="239"/>
      <c r="G586" s="199"/>
      <c r="H586" s="199"/>
      <c r="I586" s="240"/>
      <c r="J586" s="240"/>
      <c r="K586" s="240"/>
      <c r="L586" s="240"/>
      <c r="M586" s="240"/>
      <c r="N586" s="240"/>
      <c r="O586" s="240"/>
      <c r="P586" s="240"/>
      <c r="Q586" s="240"/>
      <c r="R586" s="240"/>
      <c r="S586" s="240"/>
      <c r="T586" s="240"/>
      <c r="U586" s="240"/>
      <c r="V586" s="240"/>
      <c r="W586" s="240"/>
      <c r="X586" s="240"/>
      <c r="Y586" s="240"/>
      <c r="Z586" s="240"/>
      <c r="AA586" s="240"/>
      <c r="AB586" s="240"/>
      <c r="AC586" s="240"/>
      <c r="AD586" s="240"/>
      <c r="AE586" s="240"/>
      <c r="AF586" s="199"/>
      <c r="AG586" s="240"/>
      <c r="AH586" s="196"/>
      <c r="AI586" s="199"/>
      <c r="AJ586" s="199"/>
      <c r="AK586" s="241"/>
      <c r="AL586" s="241"/>
      <c r="AM586" s="241"/>
      <c r="AN586" s="199"/>
      <c r="AO586" s="199"/>
      <c r="AP586" s="241"/>
      <c r="AQ586" s="199"/>
      <c r="AR586" s="199"/>
      <c r="AS586" s="199"/>
      <c r="AT586" s="199"/>
      <c r="AU586" s="199"/>
      <c r="AV586" s="199"/>
      <c r="AW586" s="199"/>
      <c r="AX586" s="200"/>
      <c r="AY586" s="199"/>
      <c r="AZ586" s="199"/>
    </row>
    <row r="587" spans="1:52" ht="9.75" customHeight="1">
      <c r="A587" s="199"/>
      <c r="B587" s="199"/>
      <c r="C587" s="199"/>
      <c r="D587" s="199"/>
      <c r="E587" s="199"/>
      <c r="F587" s="239"/>
      <c r="G587" s="199"/>
      <c r="H587" s="199"/>
      <c r="I587" s="240"/>
      <c r="J587" s="240"/>
      <c r="K587" s="240"/>
      <c r="L587" s="240"/>
      <c r="M587" s="240"/>
      <c r="N587" s="240"/>
      <c r="O587" s="240"/>
      <c r="P587" s="240"/>
      <c r="Q587" s="240"/>
      <c r="R587" s="240"/>
      <c r="S587" s="240"/>
      <c r="T587" s="240"/>
      <c r="U587" s="240"/>
      <c r="V587" s="240"/>
      <c r="W587" s="240"/>
      <c r="X587" s="240"/>
      <c r="Y587" s="240"/>
      <c r="Z587" s="240"/>
      <c r="AA587" s="240"/>
      <c r="AB587" s="240"/>
      <c r="AC587" s="240"/>
      <c r="AD587" s="240"/>
      <c r="AE587" s="240"/>
      <c r="AF587" s="199"/>
      <c r="AG587" s="240"/>
      <c r="AH587" s="196"/>
      <c r="AI587" s="199"/>
      <c r="AJ587" s="199"/>
      <c r="AK587" s="241"/>
      <c r="AL587" s="241"/>
      <c r="AM587" s="241"/>
      <c r="AN587" s="199"/>
      <c r="AO587" s="199"/>
      <c r="AP587" s="241"/>
      <c r="AQ587" s="199"/>
      <c r="AR587" s="199"/>
      <c r="AS587" s="199"/>
      <c r="AT587" s="199"/>
      <c r="AU587" s="199"/>
      <c r="AV587" s="199"/>
      <c r="AW587" s="199"/>
      <c r="AX587" s="200"/>
      <c r="AY587" s="199"/>
      <c r="AZ587" s="199"/>
    </row>
    <row r="588" spans="1:52" ht="9.75" customHeight="1">
      <c r="A588" s="199"/>
      <c r="B588" s="199"/>
      <c r="C588" s="199"/>
      <c r="D588" s="199"/>
      <c r="E588" s="199"/>
      <c r="F588" s="239"/>
      <c r="G588" s="199"/>
      <c r="H588" s="199"/>
      <c r="I588" s="240"/>
      <c r="J588" s="240"/>
      <c r="K588" s="240"/>
      <c r="L588" s="240"/>
      <c r="M588" s="240"/>
      <c r="N588" s="240"/>
      <c r="O588" s="240"/>
      <c r="P588" s="240"/>
      <c r="Q588" s="240"/>
      <c r="R588" s="240"/>
      <c r="S588" s="240"/>
      <c r="T588" s="240"/>
      <c r="U588" s="240"/>
      <c r="V588" s="240"/>
      <c r="W588" s="240"/>
      <c r="X588" s="240"/>
      <c r="Y588" s="240"/>
      <c r="Z588" s="240"/>
      <c r="AA588" s="240"/>
      <c r="AB588" s="240"/>
      <c r="AC588" s="240"/>
      <c r="AD588" s="240"/>
      <c r="AE588" s="240"/>
      <c r="AF588" s="199"/>
      <c r="AG588" s="240"/>
      <c r="AH588" s="196"/>
      <c r="AI588" s="199"/>
      <c r="AJ588" s="199"/>
      <c r="AK588" s="241"/>
      <c r="AL588" s="241"/>
      <c r="AM588" s="241"/>
      <c r="AN588" s="199"/>
      <c r="AO588" s="199"/>
      <c r="AP588" s="241"/>
      <c r="AQ588" s="199"/>
      <c r="AR588" s="199"/>
      <c r="AS588" s="199"/>
      <c r="AT588" s="199"/>
      <c r="AU588" s="199"/>
      <c r="AV588" s="199"/>
      <c r="AW588" s="199"/>
      <c r="AX588" s="200"/>
      <c r="AY588" s="199"/>
      <c r="AZ588" s="199"/>
    </row>
    <row r="589" spans="1:52" ht="9.75" customHeight="1">
      <c r="A589" s="199"/>
      <c r="B589" s="199"/>
      <c r="C589" s="199"/>
      <c r="D589" s="199"/>
      <c r="E589" s="199"/>
      <c r="F589" s="239"/>
      <c r="G589" s="199"/>
      <c r="H589" s="199"/>
      <c r="I589" s="240"/>
      <c r="J589" s="240"/>
      <c r="K589" s="240"/>
      <c r="L589" s="240"/>
      <c r="M589" s="240"/>
      <c r="N589" s="240"/>
      <c r="O589" s="240"/>
      <c r="P589" s="240"/>
      <c r="Q589" s="240"/>
      <c r="R589" s="240"/>
      <c r="S589" s="240"/>
      <c r="T589" s="240"/>
      <c r="U589" s="240"/>
      <c r="V589" s="240"/>
      <c r="W589" s="240"/>
      <c r="X589" s="240"/>
      <c r="Y589" s="240"/>
      <c r="Z589" s="240"/>
      <c r="AA589" s="240"/>
      <c r="AB589" s="240"/>
      <c r="AC589" s="240"/>
      <c r="AD589" s="240"/>
      <c r="AE589" s="240"/>
      <c r="AF589" s="199"/>
      <c r="AG589" s="240"/>
      <c r="AH589" s="196"/>
      <c r="AI589" s="199"/>
      <c r="AJ589" s="199"/>
      <c r="AK589" s="241"/>
      <c r="AL589" s="241"/>
      <c r="AM589" s="241"/>
      <c r="AN589" s="199"/>
      <c r="AO589" s="199"/>
      <c r="AP589" s="241"/>
      <c r="AQ589" s="199"/>
      <c r="AR589" s="199"/>
      <c r="AS589" s="199"/>
      <c r="AT589" s="199"/>
      <c r="AU589" s="199"/>
      <c r="AV589" s="199"/>
      <c r="AW589" s="199"/>
      <c r="AX589" s="200"/>
      <c r="AY589" s="199"/>
      <c r="AZ589" s="199"/>
    </row>
    <row r="590" spans="1:52" ht="9.75" customHeight="1">
      <c r="A590" s="199"/>
      <c r="B590" s="199"/>
      <c r="C590" s="199"/>
      <c r="D590" s="199"/>
      <c r="E590" s="199"/>
      <c r="F590" s="239"/>
      <c r="G590" s="199"/>
      <c r="H590" s="199"/>
      <c r="I590" s="240"/>
      <c r="J590" s="240"/>
      <c r="K590" s="240"/>
      <c r="L590" s="240"/>
      <c r="M590" s="240"/>
      <c r="N590" s="240"/>
      <c r="O590" s="240"/>
      <c r="P590" s="240"/>
      <c r="Q590" s="240"/>
      <c r="R590" s="240"/>
      <c r="S590" s="240"/>
      <c r="T590" s="240"/>
      <c r="U590" s="240"/>
      <c r="V590" s="240"/>
      <c r="W590" s="240"/>
      <c r="X590" s="240"/>
      <c r="Y590" s="240"/>
      <c r="Z590" s="240"/>
      <c r="AA590" s="240"/>
      <c r="AB590" s="240"/>
      <c r="AC590" s="240"/>
      <c r="AD590" s="240"/>
      <c r="AE590" s="240"/>
      <c r="AF590" s="199"/>
      <c r="AG590" s="240"/>
      <c r="AH590" s="196"/>
      <c r="AI590" s="199"/>
      <c r="AJ590" s="199"/>
      <c r="AK590" s="241"/>
      <c r="AL590" s="241"/>
      <c r="AM590" s="241"/>
      <c r="AN590" s="199"/>
      <c r="AO590" s="199"/>
      <c r="AP590" s="241"/>
      <c r="AQ590" s="199"/>
      <c r="AR590" s="199"/>
      <c r="AS590" s="199"/>
      <c r="AT590" s="199"/>
      <c r="AU590" s="199"/>
      <c r="AV590" s="199"/>
      <c r="AW590" s="199"/>
      <c r="AX590" s="200"/>
      <c r="AY590" s="199"/>
      <c r="AZ590" s="199"/>
    </row>
    <row r="591" spans="1:52" ht="9.75" customHeight="1">
      <c r="A591" s="199"/>
      <c r="B591" s="199"/>
      <c r="C591" s="199"/>
      <c r="D591" s="199"/>
      <c r="E591" s="199"/>
      <c r="F591" s="239"/>
      <c r="G591" s="199"/>
      <c r="H591" s="199"/>
      <c r="I591" s="240"/>
      <c r="J591" s="240"/>
      <c r="K591" s="240"/>
      <c r="L591" s="240"/>
      <c r="M591" s="240"/>
      <c r="N591" s="240"/>
      <c r="O591" s="240"/>
      <c r="P591" s="240"/>
      <c r="Q591" s="240"/>
      <c r="R591" s="240"/>
      <c r="S591" s="240"/>
      <c r="T591" s="240"/>
      <c r="U591" s="240"/>
      <c r="V591" s="240"/>
      <c r="W591" s="240"/>
      <c r="X591" s="240"/>
      <c r="Y591" s="240"/>
      <c r="Z591" s="240"/>
      <c r="AA591" s="240"/>
      <c r="AB591" s="240"/>
      <c r="AC591" s="240"/>
      <c r="AD591" s="240"/>
      <c r="AE591" s="240"/>
      <c r="AF591" s="199"/>
      <c r="AG591" s="240"/>
      <c r="AH591" s="196"/>
      <c r="AI591" s="199"/>
      <c r="AJ591" s="199"/>
      <c r="AK591" s="241"/>
      <c r="AL591" s="241"/>
      <c r="AM591" s="241"/>
      <c r="AN591" s="199"/>
      <c r="AO591" s="199"/>
      <c r="AP591" s="241"/>
      <c r="AQ591" s="199"/>
      <c r="AR591" s="199"/>
      <c r="AS591" s="199"/>
      <c r="AT591" s="199"/>
      <c r="AU591" s="199"/>
      <c r="AV591" s="199"/>
      <c r="AW591" s="199"/>
      <c r="AX591" s="200"/>
      <c r="AY591" s="199"/>
      <c r="AZ591" s="199"/>
    </row>
    <row r="592" spans="1:52" ht="9.75" customHeight="1">
      <c r="A592" s="199"/>
      <c r="B592" s="199"/>
      <c r="C592" s="199"/>
      <c r="D592" s="199"/>
      <c r="E592" s="199"/>
      <c r="F592" s="239"/>
      <c r="G592" s="199"/>
      <c r="H592" s="199"/>
      <c r="I592" s="240"/>
      <c r="J592" s="240"/>
      <c r="K592" s="240"/>
      <c r="L592" s="240"/>
      <c r="M592" s="240"/>
      <c r="N592" s="240"/>
      <c r="O592" s="240"/>
      <c r="P592" s="240"/>
      <c r="Q592" s="240"/>
      <c r="R592" s="240"/>
      <c r="S592" s="240"/>
      <c r="T592" s="240"/>
      <c r="U592" s="240"/>
      <c r="V592" s="240"/>
      <c r="W592" s="240"/>
      <c r="X592" s="240"/>
      <c r="Y592" s="240"/>
      <c r="Z592" s="240"/>
      <c r="AA592" s="240"/>
      <c r="AB592" s="240"/>
      <c r="AC592" s="240"/>
      <c r="AD592" s="240"/>
      <c r="AE592" s="240"/>
      <c r="AF592" s="199"/>
      <c r="AG592" s="240"/>
      <c r="AH592" s="196"/>
      <c r="AI592" s="199"/>
      <c r="AJ592" s="199"/>
      <c r="AK592" s="241"/>
      <c r="AL592" s="241"/>
      <c r="AM592" s="241"/>
      <c r="AN592" s="199"/>
      <c r="AO592" s="199"/>
      <c r="AP592" s="241"/>
      <c r="AQ592" s="199"/>
      <c r="AR592" s="199"/>
      <c r="AS592" s="199"/>
      <c r="AT592" s="199"/>
      <c r="AU592" s="199"/>
      <c r="AV592" s="199"/>
      <c r="AW592" s="199"/>
      <c r="AX592" s="200"/>
      <c r="AY592" s="199"/>
      <c r="AZ592" s="199"/>
    </row>
    <row r="593" spans="1:52" ht="9.75" customHeight="1">
      <c r="A593" s="199"/>
      <c r="B593" s="199"/>
      <c r="C593" s="199"/>
      <c r="D593" s="199"/>
      <c r="E593" s="199"/>
      <c r="F593" s="239"/>
      <c r="G593" s="199"/>
      <c r="H593" s="199"/>
      <c r="I593" s="240"/>
      <c r="J593" s="240"/>
      <c r="K593" s="240"/>
      <c r="L593" s="240"/>
      <c r="M593" s="240"/>
      <c r="N593" s="240"/>
      <c r="O593" s="240"/>
      <c r="P593" s="240"/>
      <c r="Q593" s="240"/>
      <c r="R593" s="240"/>
      <c r="S593" s="240"/>
      <c r="T593" s="240"/>
      <c r="U593" s="240"/>
      <c r="V593" s="240"/>
      <c r="W593" s="240"/>
      <c r="X593" s="240"/>
      <c r="Y593" s="240"/>
      <c r="Z593" s="240"/>
      <c r="AA593" s="240"/>
      <c r="AB593" s="240"/>
      <c r="AC593" s="240"/>
      <c r="AD593" s="240"/>
      <c r="AE593" s="240"/>
      <c r="AF593" s="199"/>
      <c r="AG593" s="240"/>
      <c r="AH593" s="196"/>
      <c r="AI593" s="199"/>
      <c r="AJ593" s="199"/>
      <c r="AK593" s="241"/>
      <c r="AL593" s="241"/>
      <c r="AM593" s="241"/>
      <c r="AN593" s="199"/>
      <c r="AO593" s="199"/>
      <c r="AP593" s="241"/>
      <c r="AQ593" s="199"/>
      <c r="AR593" s="199"/>
      <c r="AS593" s="199"/>
      <c r="AT593" s="199"/>
      <c r="AU593" s="199"/>
      <c r="AV593" s="199"/>
      <c r="AW593" s="199"/>
      <c r="AX593" s="200"/>
      <c r="AY593" s="199"/>
      <c r="AZ593" s="199"/>
    </row>
    <row r="594" spans="1:52" ht="9.75" customHeight="1">
      <c r="A594" s="199"/>
      <c r="B594" s="199"/>
      <c r="C594" s="199"/>
      <c r="D594" s="199"/>
      <c r="E594" s="199"/>
      <c r="F594" s="239"/>
      <c r="G594" s="199"/>
      <c r="H594" s="199"/>
      <c r="I594" s="240"/>
      <c r="J594" s="240"/>
      <c r="K594" s="240"/>
      <c r="L594" s="240"/>
      <c r="M594" s="240"/>
      <c r="N594" s="240"/>
      <c r="O594" s="240"/>
      <c r="P594" s="240"/>
      <c r="Q594" s="240"/>
      <c r="R594" s="240"/>
      <c r="S594" s="240"/>
      <c r="T594" s="240"/>
      <c r="U594" s="240"/>
      <c r="V594" s="240"/>
      <c r="W594" s="240"/>
      <c r="X594" s="240"/>
      <c r="Y594" s="240"/>
      <c r="Z594" s="240"/>
      <c r="AA594" s="240"/>
      <c r="AB594" s="240"/>
      <c r="AC594" s="240"/>
      <c r="AD594" s="240"/>
      <c r="AE594" s="240"/>
      <c r="AF594" s="199"/>
      <c r="AG594" s="240"/>
      <c r="AH594" s="196"/>
      <c r="AI594" s="199"/>
      <c r="AJ594" s="199"/>
      <c r="AK594" s="241"/>
      <c r="AL594" s="241"/>
      <c r="AM594" s="241"/>
      <c r="AN594" s="199"/>
      <c r="AO594" s="199"/>
      <c r="AP594" s="241"/>
      <c r="AQ594" s="199"/>
      <c r="AR594" s="199"/>
      <c r="AS594" s="199"/>
      <c r="AT594" s="199"/>
      <c r="AU594" s="199"/>
      <c r="AV594" s="199"/>
      <c r="AW594" s="199"/>
      <c r="AX594" s="200"/>
      <c r="AY594" s="199"/>
      <c r="AZ594" s="199"/>
    </row>
    <row r="595" spans="1:52" ht="9.75" customHeight="1">
      <c r="A595" s="199"/>
      <c r="B595" s="199"/>
      <c r="C595" s="199"/>
      <c r="D595" s="199"/>
      <c r="E595" s="199"/>
      <c r="F595" s="239"/>
      <c r="G595" s="199"/>
      <c r="H595" s="199"/>
      <c r="I595" s="240"/>
      <c r="J595" s="240"/>
      <c r="K595" s="240"/>
      <c r="L595" s="240"/>
      <c r="M595" s="240"/>
      <c r="N595" s="240"/>
      <c r="O595" s="240"/>
      <c r="P595" s="240"/>
      <c r="Q595" s="240"/>
      <c r="R595" s="240"/>
      <c r="S595" s="240"/>
      <c r="T595" s="240"/>
      <c r="U595" s="240"/>
      <c r="V595" s="240"/>
      <c r="W595" s="240"/>
      <c r="X595" s="240"/>
      <c r="Y595" s="240"/>
      <c r="Z595" s="240"/>
      <c r="AA595" s="240"/>
      <c r="AB595" s="240"/>
      <c r="AC595" s="240"/>
      <c r="AD595" s="240"/>
      <c r="AE595" s="240"/>
      <c r="AF595" s="199"/>
      <c r="AG595" s="240"/>
      <c r="AH595" s="196"/>
      <c r="AI595" s="199"/>
      <c r="AJ595" s="199"/>
      <c r="AK595" s="241"/>
      <c r="AL595" s="241"/>
      <c r="AM595" s="241"/>
      <c r="AN595" s="199"/>
      <c r="AO595" s="199"/>
      <c r="AP595" s="241"/>
      <c r="AQ595" s="199"/>
      <c r="AR595" s="199"/>
      <c r="AS595" s="199"/>
      <c r="AT595" s="199"/>
      <c r="AU595" s="199"/>
      <c r="AV595" s="199"/>
      <c r="AW595" s="199"/>
      <c r="AX595" s="200"/>
      <c r="AY595" s="199"/>
      <c r="AZ595" s="199"/>
    </row>
    <row r="596" spans="1:52" ht="9.75" customHeight="1">
      <c r="A596" s="199"/>
      <c r="B596" s="199"/>
      <c r="C596" s="199"/>
      <c r="D596" s="199"/>
      <c r="E596" s="199"/>
      <c r="F596" s="239"/>
      <c r="G596" s="199"/>
      <c r="H596" s="199"/>
      <c r="I596" s="240"/>
      <c r="J596" s="240"/>
      <c r="K596" s="240"/>
      <c r="L596" s="240"/>
      <c r="M596" s="240"/>
      <c r="N596" s="240"/>
      <c r="O596" s="240"/>
      <c r="P596" s="240"/>
      <c r="Q596" s="240"/>
      <c r="R596" s="240"/>
      <c r="S596" s="240"/>
      <c r="T596" s="240"/>
      <c r="U596" s="240"/>
      <c r="V596" s="240"/>
      <c r="W596" s="240"/>
      <c r="X596" s="240"/>
      <c r="Y596" s="240"/>
      <c r="Z596" s="240"/>
      <c r="AA596" s="240"/>
      <c r="AB596" s="240"/>
      <c r="AC596" s="240"/>
      <c r="AD596" s="240"/>
      <c r="AE596" s="240"/>
      <c r="AF596" s="199"/>
      <c r="AG596" s="240"/>
      <c r="AH596" s="196"/>
      <c r="AI596" s="199"/>
      <c r="AJ596" s="199"/>
      <c r="AK596" s="241"/>
      <c r="AL596" s="241"/>
      <c r="AM596" s="241"/>
      <c r="AN596" s="199"/>
      <c r="AO596" s="199"/>
      <c r="AP596" s="241"/>
      <c r="AQ596" s="199"/>
      <c r="AR596" s="199"/>
      <c r="AS596" s="199"/>
      <c r="AT596" s="199"/>
      <c r="AU596" s="199"/>
      <c r="AV596" s="199"/>
      <c r="AW596" s="199"/>
      <c r="AX596" s="200"/>
      <c r="AY596" s="199"/>
      <c r="AZ596" s="199"/>
    </row>
    <row r="597" spans="1:52" ht="9.75" customHeight="1">
      <c r="A597" s="242" t="s">
        <v>2</v>
      </c>
      <c r="B597" s="199"/>
      <c r="C597" s="199"/>
      <c r="D597" s="199"/>
      <c r="E597" s="199"/>
      <c r="F597" s="239"/>
      <c r="G597" s="199"/>
      <c r="H597" s="199"/>
      <c r="I597" s="240"/>
      <c r="J597" s="240"/>
      <c r="K597" s="240"/>
      <c r="L597" s="240"/>
      <c r="M597" s="240"/>
      <c r="N597" s="240"/>
      <c r="O597" s="240"/>
      <c r="P597" s="240"/>
      <c r="Q597" s="240"/>
      <c r="R597" s="240"/>
      <c r="S597" s="240"/>
      <c r="T597" s="240"/>
      <c r="U597" s="240"/>
      <c r="V597" s="240"/>
      <c r="W597" s="240"/>
      <c r="X597" s="240"/>
      <c r="Y597" s="240"/>
      <c r="Z597" s="240"/>
      <c r="AA597" s="240"/>
      <c r="AB597" s="240"/>
      <c r="AC597" s="240"/>
      <c r="AD597" s="240"/>
      <c r="AE597" s="240"/>
      <c r="AF597" s="199"/>
      <c r="AG597" s="240"/>
      <c r="AH597" s="196"/>
      <c r="AI597" s="199"/>
      <c r="AJ597" s="199"/>
      <c r="AK597" s="241"/>
      <c r="AL597" s="241"/>
      <c r="AM597" s="241"/>
      <c r="AN597" s="199"/>
      <c r="AO597" s="199"/>
      <c r="AP597" s="241"/>
      <c r="AQ597" s="199"/>
      <c r="AR597" s="199"/>
      <c r="AS597" s="199"/>
      <c r="AT597" s="199"/>
      <c r="AU597" s="199"/>
      <c r="AV597" s="199"/>
      <c r="AW597" s="199"/>
      <c r="AX597" s="200"/>
      <c r="AY597" s="199"/>
      <c r="AZ597" s="199"/>
    </row>
    <row r="598" spans="1:52" ht="9.75" customHeight="1">
      <c r="A598" s="199"/>
      <c r="B598" s="199"/>
      <c r="C598" s="199"/>
      <c r="D598" s="199"/>
      <c r="E598" s="199"/>
      <c r="F598" s="239"/>
      <c r="G598" s="199"/>
      <c r="H598" s="199"/>
      <c r="I598" s="240"/>
      <c r="J598" s="240"/>
      <c r="K598" s="240"/>
      <c r="L598" s="240"/>
      <c r="M598" s="240"/>
      <c r="N598" s="240"/>
      <c r="O598" s="240"/>
      <c r="P598" s="240"/>
      <c r="Q598" s="240"/>
      <c r="R598" s="240"/>
      <c r="S598" s="240"/>
      <c r="T598" s="240"/>
      <c r="U598" s="240"/>
      <c r="V598" s="240"/>
      <c r="W598" s="240"/>
      <c r="X598" s="240"/>
      <c r="Y598" s="240"/>
      <c r="Z598" s="240"/>
      <c r="AA598" s="240"/>
      <c r="AB598" s="240"/>
      <c r="AC598" s="240"/>
      <c r="AD598" s="240"/>
      <c r="AE598" s="240"/>
      <c r="AF598" s="199"/>
      <c r="AG598" s="240"/>
      <c r="AH598" s="196"/>
      <c r="AI598" s="199"/>
      <c r="AJ598" s="199"/>
      <c r="AK598" s="241"/>
      <c r="AL598" s="241"/>
      <c r="AM598" s="241"/>
      <c r="AN598" s="199"/>
      <c r="AO598" s="199"/>
      <c r="AP598" s="241"/>
      <c r="AQ598" s="199"/>
      <c r="AR598" s="199"/>
      <c r="AS598" s="199"/>
      <c r="AT598" s="199"/>
      <c r="AU598" s="199"/>
      <c r="AV598" s="199"/>
      <c r="AW598" s="199"/>
      <c r="AX598" s="200"/>
      <c r="AY598" s="199"/>
      <c r="AZ598" s="199"/>
    </row>
    <row r="599" spans="1:52" ht="9.75" customHeight="1">
      <c r="A599" s="199"/>
      <c r="B599" s="199"/>
      <c r="C599" s="199"/>
      <c r="D599" s="199"/>
      <c r="E599" s="199"/>
      <c r="F599" s="239"/>
      <c r="G599" s="199"/>
      <c r="H599" s="199"/>
      <c r="I599" s="240"/>
      <c r="J599" s="240"/>
      <c r="K599" s="240"/>
      <c r="L599" s="240"/>
      <c r="M599" s="240"/>
      <c r="N599" s="240"/>
      <c r="O599" s="240"/>
      <c r="P599" s="240"/>
      <c r="Q599" s="240"/>
      <c r="R599" s="240"/>
      <c r="S599" s="240"/>
      <c r="T599" s="240"/>
      <c r="U599" s="240"/>
      <c r="V599" s="240"/>
      <c r="W599" s="240"/>
      <c r="X599" s="240"/>
      <c r="Y599" s="240"/>
      <c r="Z599" s="240"/>
      <c r="AA599" s="240"/>
      <c r="AB599" s="240"/>
      <c r="AC599" s="240"/>
      <c r="AD599" s="240"/>
      <c r="AE599" s="240"/>
      <c r="AF599" s="199"/>
      <c r="AG599" s="240"/>
      <c r="AH599" s="196"/>
      <c r="AI599" s="199"/>
      <c r="AJ599" s="199"/>
      <c r="AK599" s="241"/>
      <c r="AL599" s="241"/>
      <c r="AM599" s="241"/>
      <c r="AN599" s="199"/>
      <c r="AO599" s="199"/>
      <c r="AP599" s="241"/>
      <c r="AQ599" s="199"/>
      <c r="AR599" s="199"/>
      <c r="AS599" s="199"/>
      <c r="AT599" s="199"/>
      <c r="AU599" s="199"/>
      <c r="AV599" s="199"/>
      <c r="AW599" s="199"/>
      <c r="AX599" s="200"/>
      <c r="AY599" s="199"/>
      <c r="AZ599" s="199"/>
    </row>
    <row r="600" spans="1:52" ht="9.75" customHeight="1">
      <c r="A600" s="199"/>
      <c r="B600" s="199"/>
      <c r="C600" s="199"/>
      <c r="D600" s="199"/>
      <c r="E600" s="199"/>
      <c r="F600" s="239"/>
      <c r="G600" s="199"/>
      <c r="H600" s="199"/>
      <c r="I600" s="240"/>
      <c r="J600" s="240"/>
      <c r="K600" s="240"/>
      <c r="L600" s="240"/>
      <c r="M600" s="240"/>
      <c r="N600" s="240"/>
      <c r="O600" s="240"/>
      <c r="P600" s="240"/>
      <c r="Q600" s="240"/>
      <c r="R600" s="240"/>
      <c r="S600" s="240"/>
      <c r="T600" s="240"/>
      <c r="U600" s="240"/>
      <c r="V600" s="240"/>
      <c r="W600" s="240"/>
      <c r="X600" s="240"/>
      <c r="Y600" s="240"/>
      <c r="Z600" s="240"/>
      <c r="AA600" s="240"/>
      <c r="AB600" s="240"/>
      <c r="AC600" s="240"/>
      <c r="AD600" s="240"/>
      <c r="AE600" s="240"/>
      <c r="AF600" s="199"/>
      <c r="AG600" s="240"/>
      <c r="AH600" s="196"/>
      <c r="AI600" s="199"/>
      <c r="AJ600" s="199"/>
      <c r="AK600" s="241"/>
      <c r="AL600" s="241"/>
      <c r="AM600" s="241"/>
      <c r="AN600" s="199"/>
      <c r="AO600" s="199"/>
      <c r="AP600" s="241"/>
      <c r="AQ600" s="199"/>
      <c r="AR600" s="199"/>
      <c r="AS600" s="199"/>
      <c r="AT600" s="199"/>
      <c r="AU600" s="199"/>
      <c r="AV600" s="199"/>
      <c r="AW600" s="199"/>
      <c r="AX600" s="200"/>
      <c r="AY600" s="199"/>
      <c r="AZ600" s="199"/>
    </row>
    <row r="601" spans="1:52" ht="9.75" customHeight="1">
      <c r="A601" s="199"/>
      <c r="B601" s="199"/>
      <c r="C601" s="199"/>
      <c r="D601" s="199"/>
      <c r="E601" s="199"/>
      <c r="F601" s="239"/>
      <c r="G601" s="199"/>
      <c r="H601" s="199"/>
      <c r="I601" s="240"/>
      <c r="J601" s="240"/>
      <c r="K601" s="240"/>
      <c r="L601" s="240"/>
      <c r="M601" s="240"/>
      <c r="N601" s="240"/>
      <c r="O601" s="240"/>
      <c r="P601" s="240"/>
      <c r="Q601" s="240"/>
      <c r="R601" s="240"/>
      <c r="S601" s="240"/>
      <c r="T601" s="240"/>
      <c r="U601" s="240"/>
      <c r="V601" s="240"/>
      <c r="W601" s="240"/>
      <c r="X601" s="240"/>
      <c r="Y601" s="240"/>
      <c r="Z601" s="240"/>
      <c r="AA601" s="240"/>
      <c r="AB601" s="240"/>
      <c r="AC601" s="240"/>
      <c r="AD601" s="240"/>
      <c r="AE601" s="240"/>
      <c r="AF601" s="199"/>
      <c r="AG601" s="240"/>
      <c r="AH601" s="196"/>
      <c r="AI601" s="199"/>
      <c r="AJ601" s="199"/>
      <c r="AK601" s="241"/>
      <c r="AL601" s="241"/>
      <c r="AM601" s="241"/>
      <c r="AN601" s="199"/>
      <c r="AO601" s="199"/>
      <c r="AP601" s="241"/>
      <c r="AQ601" s="199"/>
      <c r="AR601" s="199"/>
      <c r="AS601" s="199"/>
      <c r="AT601" s="199"/>
      <c r="AU601" s="199"/>
      <c r="AV601" s="199"/>
      <c r="AW601" s="199"/>
      <c r="AX601" s="200"/>
      <c r="AY601" s="199"/>
      <c r="AZ601" s="199"/>
    </row>
    <row r="602" spans="1:52" ht="28.5" customHeight="1">
      <c r="A602" s="199"/>
      <c r="B602" s="199"/>
      <c r="C602" s="199"/>
      <c r="D602" s="199"/>
      <c r="E602" s="199"/>
      <c r="F602" s="239"/>
      <c r="G602" s="199"/>
      <c r="H602" s="199"/>
      <c r="I602" s="240"/>
      <c r="J602" s="240"/>
      <c r="K602" s="240"/>
      <c r="L602" s="240"/>
      <c r="M602" s="240"/>
      <c r="N602" s="240"/>
      <c r="O602" s="240"/>
      <c r="P602" s="240"/>
      <c r="Q602" s="240"/>
      <c r="R602" s="240"/>
      <c r="S602" s="240"/>
      <c r="T602" s="240"/>
      <c r="U602" s="240"/>
      <c r="V602" s="240"/>
      <c r="W602" s="240"/>
      <c r="X602" s="240"/>
      <c r="Y602" s="240"/>
      <c r="Z602" s="240"/>
      <c r="AA602" s="240"/>
      <c r="AB602" s="240"/>
      <c r="AC602" s="240"/>
      <c r="AD602" s="240"/>
      <c r="AE602" s="240"/>
      <c r="AF602" s="199"/>
      <c r="AG602" s="240"/>
      <c r="AH602" s="196"/>
      <c r="AI602" s="199"/>
      <c r="AJ602" s="199"/>
      <c r="AK602" s="241"/>
      <c r="AL602" s="241"/>
      <c r="AM602" s="241"/>
      <c r="AN602" s="199"/>
      <c r="AO602" s="199"/>
      <c r="AP602" s="241"/>
      <c r="AQ602" s="199"/>
      <c r="AR602" s="199"/>
      <c r="AS602" s="199"/>
      <c r="AT602" s="199"/>
      <c r="AU602" s="199"/>
      <c r="AV602" s="199"/>
      <c r="AW602" s="199"/>
      <c r="AX602" s="200"/>
      <c r="AY602" s="199"/>
      <c r="AZ602" s="199"/>
    </row>
    <row r="603" spans="1:52" ht="28.5" customHeight="1">
      <c r="A603" s="199"/>
      <c r="B603" s="199"/>
      <c r="C603" s="199"/>
      <c r="D603" s="199"/>
      <c r="E603" s="199"/>
      <c r="F603" s="239"/>
      <c r="G603" s="199"/>
      <c r="H603" s="199"/>
      <c r="I603" s="240"/>
      <c r="J603" s="240"/>
      <c r="K603" s="240"/>
      <c r="L603" s="240"/>
      <c r="M603" s="240"/>
      <c r="N603" s="240"/>
      <c r="O603" s="240"/>
      <c r="P603" s="240"/>
      <c r="Q603" s="240"/>
      <c r="R603" s="240"/>
      <c r="S603" s="240"/>
      <c r="T603" s="240"/>
      <c r="U603" s="240"/>
      <c r="V603" s="240"/>
      <c r="W603" s="240"/>
      <c r="X603" s="240"/>
      <c r="Y603" s="240"/>
      <c r="Z603" s="240"/>
      <c r="AA603" s="240"/>
      <c r="AB603" s="240"/>
      <c r="AC603" s="240"/>
      <c r="AD603" s="240"/>
      <c r="AE603" s="240"/>
      <c r="AF603" s="199"/>
      <c r="AG603" s="240"/>
      <c r="AH603" s="196"/>
      <c r="AI603" s="199"/>
      <c r="AJ603" s="199"/>
      <c r="AK603" s="241"/>
      <c r="AL603" s="241"/>
      <c r="AM603" s="241"/>
      <c r="AN603" s="199"/>
      <c r="AO603" s="199"/>
      <c r="AP603" s="241"/>
      <c r="AQ603" s="199"/>
      <c r="AR603" s="199"/>
      <c r="AS603" s="199"/>
      <c r="AT603" s="199"/>
      <c r="AU603" s="199"/>
      <c r="AV603" s="199"/>
      <c r="AW603" s="199"/>
      <c r="AX603" s="200"/>
      <c r="AY603" s="199"/>
      <c r="AZ603" s="199"/>
    </row>
    <row r="604" spans="1:52" ht="28.5" customHeight="1">
      <c r="A604" s="199"/>
      <c r="B604" s="199"/>
      <c r="C604" s="199"/>
      <c r="D604" s="199"/>
      <c r="E604" s="199"/>
      <c r="F604" s="239"/>
      <c r="G604" s="199"/>
      <c r="H604" s="199"/>
      <c r="I604" s="240"/>
      <c r="J604" s="240"/>
      <c r="K604" s="240"/>
      <c r="L604" s="240"/>
      <c r="M604" s="240"/>
      <c r="N604" s="240"/>
      <c r="O604" s="240"/>
      <c r="P604" s="240"/>
      <c r="Q604" s="240"/>
      <c r="R604" s="240"/>
      <c r="S604" s="240"/>
      <c r="T604" s="240"/>
      <c r="U604" s="240"/>
      <c r="V604" s="240"/>
      <c r="W604" s="240"/>
      <c r="X604" s="240"/>
      <c r="Y604" s="240"/>
      <c r="Z604" s="240"/>
      <c r="AA604" s="240"/>
      <c r="AB604" s="240"/>
      <c r="AC604" s="240"/>
      <c r="AD604" s="240"/>
      <c r="AE604" s="240"/>
      <c r="AF604" s="199"/>
      <c r="AG604" s="240"/>
      <c r="AH604" s="196"/>
      <c r="AI604" s="199"/>
      <c r="AJ604" s="199"/>
      <c r="AK604" s="241"/>
      <c r="AL604" s="241"/>
      <c r="AM604" s="241"/>
      <c r="AN604" s="199"/>
      <c r="AO604" s="199"/>
      <c r="AP604" s="241"/>
      <c r="AQ604" s="199"/>
      <c r="AR604" s="199"/>
      <c r="AS604" s="199"/>
      <c r="AT604" s="199"/>
      <c r="AU604" s="199"/>
      <c r="AV604" s="199"/>
      <c r="AW604" s="199"/>
      <c r="AX604" s="200"/>
      <c r="AY604" s="199"/>
      <c r="AZ604" s="199"/>
    </row>
    <row r="605" spans="1:52" ht="28.5" customHeight="1">
      <c r="A605" s="199"/>
      <c r="B605" s="199"/>
      <c r="C605" s="199"/>
      <c r="D605" s="199"/>
      <c r="E605" s="199"/>
      <c r="F605" s="239"/>
      <c r="G605" s="199"/>
      <c r="H605" s="199"/>
      <c r="I605" s="240"/>
      <c r="J605" s="240"/>
      <c r="K605" s="240"/>
      <c r="L605" s="240"/>
      <c r="M605" s="240"/>
      <c r="N605" s="240"/>
      <c r="O605" s="240"/>
      <c r="P605" s="240"/>
      <c r="Q605" s="240"/>
      <c r="R605" s="240"/>
      <c r="S605" s="240"/>
      <c r="T605" s="240"/>
      <c r="U605" s="240"/>
      <c r="V605" s="240"/>
      <c r="W605" s="240"/>
      <c r="X605" s="240"/>
      <c r="Y605" s="240"/>
      <c r="Z605" s="240"/>
      <c r="AA605" s="240"/>
      <c r="AB605" s="240"/>
      <c r="AC605" s="240"/>
      <c r="AD605" s="240"/>
      <c r="AE605" s="240"/>
      <c r="AF605" s="199"/>
      <c r="AG605" s="240"/>
      <c r="AH605" s="196"/>
      <c r="AI605" s="199"/>
      <c r="AJ605" s="199"/>
      <c r="AK605" s="241"/>
      <c r="AL605" s="241"/>
      <c r="AM605" s="241"/>
      <c r="AN605" s="199"/>
      <c r="AO605" s="199"/>
      <c r="AP605" s="241"/>
      <c r="AQ605" s="199"/>
      <c r="AR605" s="199"/>
      <c r="AS605" s="199"/>
      <c r="AT605" s="199"/>
      <c r="AU605" s="199"/>
      <c r="AV605" s="199"/>
      <c r="AW605" s="199"/>
      <c r="AX605" s="200"/>
      <c r="AY605" s="199"/>
      <c r="AZ605" s="199"/>
    </row>
    <row r="606" spans="1:52" ht="28.5" customHeight="1">
      <c r="A606" s="199"/>
      <c r="B606" s="199"/>
      <c r="C606" s="199"/>
      <c r="D606" s="199"/>
      <c r="E606" s="199"/>
      <c r="F606" s="239"/>
      <c r="G606" s="199"/>
      <c r="H606" s="199"/>
      <c r="I606" s="240"/>
      <c r="J606" s="240"/>
      <c r="K606" s="240"/>
      <c r="L606" s="240"/>
      <c r="M606" s="240"/>
      <c r="N606" s="240"/>
      <c r="O606" s="240"/>
      <c r="P606" s="240"/>
      <c r="Q606" s="240"/>
      <c r="R606" s="240"/>
      <c r="S606" s="240"/>
      <c r="T606" s="240"/>
      <c r="U606" s="240"/>
      <c r="V606" s="240"/>
      <c r="W606" s="240"/>
      <c r="X606" s="240"/>
      <c r="Y606" s="240"/>
      <c r="Z606" s="240"/>
      <c r="AA606" s="240"/>
      <c r="AB606" s="240"/>
      <c r="AC606" s="240"/>
      <c r="AD606" s="240"/>
      <c r="AE606" s="240"/>
      <c r="AF606" s="199"/>
      <c r="AG606" s="240"/>
      <c r="AH606" s="196"/>
      <c r="AI606" s="199"/>
      <c r="AJ606" s="199"/>
      <c r="AK606" s="241"/>
      <c r="AL606" s="241"/>
      <c r="AM606" s="241"/>
      <c r="AN606" s="199"/>
      <c r="AO606" s="199"/>
      <c r="AP606" s="241"/>
      <c r="AQ606" s="199"/>
      <c r="AR606" s="199"/>
      <c r="AS606" s="199"/>
      <c r="AT606" s="199"/>
      <c r="AU606" s="199"/>
      <c r="AV606" s="199"/>
      <c r="AW606" s="199"/>
      <c r="AX606" s="200"/>
      <c r="AY606" s="199"/>
      <c r="AZ606" s="199"/>
    </row>
  </sheetData>
  <mergeCells count="15">
    <mergeCell ref="J1:K4"/>
    <mergeCell ref="U5:V5"/>
    <mergeCell ref="B2:I2"/>
    <mergeCell ref="C4:H4"/>
    <mergeCell ref="AI7:AL7"/>
    <mergeCell ref="C3:H3"/>
    <mergeCell ref="B7:H7"/>
    <mergeCell ref="B1:I1"/>
    <mergeCell ref="W5:X5"/>
    <mergeCell ref="J7:AB7"/>
    <mergeCell ref="AC7:AH7"/>
    <mergeCell ref="I5:N5"/>
    <mergeCell ref="E5:G5"/>
    <mergeCell ref="O5:P5"/>
    <mergeCell ref="Q5:R5"/>
  </mergeCells>
  <dataValidations count="11">
    <dataValidation type="list" allowBlank="1" sqref="F9:F13" xr:uid="{00000000-0002-0000-0700-000000000000}">
      <formula1>#REF!</formula1>
      <formula2>0</formula2>
    </dataValidation>
    <dataValidation type="list" allowBlank="1" showInputMessage="1" showErrorMessage="1" prompt="Rechazado - Solo son validadas las opciones de la lista" sqref="AM9:AM13" xr:uid="{00000000-0002-0000-0700-000001000000}">
      <formula1>FRECUENCY</formula1>
      <formula2>0</formula2>
    </dataValidation>
    <dataValidation type="list" allowBlank="1" showErrorMessage="1" sqref="AN9:AN13" xr:uid="{00000000-0002-0000-0700-000002000000}">
      <formula1>IMPLEMENT</formula1>
      <formula2>0</formula2>
    </dataValidation>
    <dataValidation type="list" allowBlank="1" showErrorMessage="1" sqref="G9:G13" xr:uid="{00000000-0002-0000-0700-000003000000}">
      <formula1>consecuencias</formula1>
      <formula2>0</formula2>
    </dataValidation>
    <dataValidation type="list" allowBlank="1" showErrorMessage="1" sqref="J9:AB13" xr:uid="{00000000-0002-0000-0700-000004000000}">
      <formula1>SINO</formula1>
      <formula2>0</formula2>
    </dataValidation>
    <dataValidation type="list" allowBlank="1" showInputMessage="1" showErrorMessage="1" prompt="Rechazado - Solo son validadas las opciones de la lista" sqref="AP9:AP13" xr:uid="{00000000-0002-0000-0700-000005000000}">
      <formula1>Efecto</formula1>
      <formula2>0</formula2>
    </dataValidation>
    <dataValidation type="list" allowBlank="1" showErrorMessage="1" sqref="AO9:AO13" xr:uid="{00000000-0002-0000-0700-000006000000}">
      <formula1>TIP_CONTROL</formula1>
      <formula2>0</formula2>
    </dataValidation>
    <dataValidation type="list" allowBlank="1" sqref="D9:D13" xr:uid="{00000000-0002-0000-0700-000007000000}">
      <formula1>InternoExp</formula1>
      <formula2>0</formula2>
    </dataValidation>
    <dataValidation type="list" allowBlank="1" sqref="H9:H13" xr:uid="{00000000-0002-0000-0700-000008000000}">
      <formula1>TramitesSer</formula1>
      <formula2>0</formula2>
    </dataValidation>
    <dataValidation type="list" allowBlank="1" sqref="E9:E13" xr:uid="{00000000-0002-0000-0700-000009000000}">
      <formula1>ExternoExp</formula1>
      <formula2>0</formula2>
    </dataValidation>
    <dataValidation showInputMessage="1" showErrorMessage="1" errorTitle="Rechazado" error="Solo son validadas las opciones de la lista" sqref="AY9:AZ13" xr:uid="{00000000-0002-0000-0700-00000A000000}">
      <formula1>0</formula1>
      <formula2>0</formula2>
    </dataValidation>
  </dataValidations>
  <pageMargins left="0.7" right="0.7" top="0.75" bottom="0.75"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2F2F2"/>
  </sheetPr>
  <dimension ref="A1:XAN890"/>
  <sheetViews>
    <sheetView topLeftCell="AN29" zoomScale="89" zoomScaleNormal="89" workbookViewId="0">
      <selection activeCell="GP34" sqref="GP34"/>
    </sheetView>
  </sheetViews>
  <sheetFormatPr baseColWidth="10" defaultColWidth="10.88671875" defaultRowHeight="10.199999999999999"/>
  <cols>
    <col min="1" max="1" width="4.88671875" style="13" customWidth="1"/>
    <col min="2" max="2" width="23.109375" style="13" customWidth="1"/>
    <col min="3" max="3" width="37.44140625" style="13" customWidth="1"/>
    <col min="4" max="4" width="23.88671875" style="13" customWidth="1"/>
    <col min="5" max="5" width="13.44140625" style="13" customWidth="1"/>
    <col min="6" max="6" width="17.109375" style="13" customWidth="1"/>
    <col min="7" max="7" width="47.77734375" style="13" customWidth="1"/>
    <col min="8" max="8" width="23.88671875" style="13" customWidth="1"/>
    <col min="9" max="9" width="15.21875" style="16" customWidth="1"/>
    <col min="10" max="28" width="9.77734375" style="16" customWidth="1"/>
    <col min="29" max="29" width="14.21875" style="16" customWidth="1"/>
    <col min="30" max="30" width="5.88671875" style="16" customWidth="1"/>
    <col min="31" max="31" width="9.88671875" style="16" customWidth="1"/>
    <col min="32" max="32" width="5.88671875" style="13" customWidth="1"/>
    <col min="33" max="33" width="10.21875" style="16" customWidth="1"/>
    <col min="34" max="34" width="6.44140625" style="7" customWidth="1"/>
    <col min="35" max="35" width="66.44140625" style="13" customWidth="1"/>
    <col min="36" max="36" width="17.77734375" style="13" customWidth="1"/>
    <col min="37" max="37" width="23" style="38" customWidth="1"/>
    <col min="38" max="38" width="18" style="38" customWidth="1"/>
    <col min="39" max="39" width="8.88671875" style="38" customWidth="1"/>
    <col min="40" max="40" width="12.21875" style="13" customWidth="1"/>
    <col min="41" max="41" width="10.21875" style="13" customWidth="1"/>
    <col min="42" max="42" width="10.77734375" style="38" customWidth="1"/>
    <col min="43" max="43" width="8.88671875" style="38" hidden="1" customWidth="1"/>
    <col min="44" max="44" width="12.21875" style="13" hidden="1" customWidth="1"/>
    <col min="45" max="45" width="11.44140625" style="13" hidden="1" customWidth="1"/>
    <col min="46" max="46" width="11.109375" style="38" hidden="1" customWidth="1"/>
    <col min="47" max="47" width="8.88671875" style="38" hidden="1" customWidth="1"/>
    <col min="48" max="48" width="12.21875" style="13" hidden="1" customWidth="1"/>
    <col min="49" max="49" width="11" style="13" hidden="1" customWidth="1"/>
    <col min="50" max="50" width="11.21875" style="38" hidden="1" customWidth="1"/>
    <col min="51" max="51" width="8.88671875" style="38" hidden="1" customWidth="1"/>
    <col min="52" max="52" width="12.21875" style="13" hidden="1" customWidth="1"/>
    <col min="53" max="53" width="10.77734375" style="13" hidden="1" customWidth="1"/>
    <col min="54" max="54" width="10.77734375" style="38" hidden="1" customWidth="1"/>
    <col min="55" max="55" width="8.88671875" style="38" hidden="1" customWidth="1"/>
    <col min="56" max="56" width="12.21875" style="13" hidden="1" customWidth="1"/>
    <col min="57" max="57" width="8.77734375" style="13" hidden="1" customWidth="1"/>
    <col min="58" max="58" width="16.44140625" style="38" hidden="1" customWidth="1"/>
    <col min="59" max="59" width="12" style="38" hidden="1" customWidth="1"/>
    <col min="60" max="60" width="14.44140625" style="13" hidden="1" customWidth="1"/>
    <col min="61" max="61" width="11.77734375" style="13" hidden="1" customWidth="1"/>
    <col min="62" max="62" width="10.77734375" style="38" hidden="1" customWidth="1"/>
    <col min="63" max="63" width="8.88671875" style="38" hidden="1" customWidth="1"/>
    <col min="64" max="64" width="12.21875" style="13" hidden="1" customWidth="1"/>
    <col min="65" max="65" width="8.77734375" style="13" hidden="1" customWidth="1"/>
    <col min="66" max="66" width="9.109375" style="38" hidden="1" customWidth="1"/>
    <col min="67" max="67" width="8.88671875" style="38" hidden="1" customWidth="1"/>
    <col min="68" max="68" width="12.21875" style="13" hidden="1" customWidth="1"/>
    <col min="69" max="69" width="8.77734375" style="13" hidden="1" customWidth="1"/>
    <col min="70" max="70" width="9.109375" style="38" hidden="1" customWidth="1"/>
    <col min="71" max="71" width="8.88671875" style="38" hidden="1" customWidth="1"/>
    <col min="72" max="72" width="12.21875" style="13" hidden="1" customWidth="1"/>
    <col min="73" max="73" width="8.77734375" style="13" hidden="1" customWidth="1"/>
    <col min="74" max="74" width="9.109375" style="38" hidden="1" customWidth="1"/>
    <col min="75" max="75" width="8.88671875" style="38" hidden="1" customWidth="1"/>
    <col min="76" max="76" width="12.21875" style="13" hidden="1" customWidth="1"/>
    <col min="77" max="77" width="8.77734375" style="13" hidden="1" customWidth="1"/>
    <col min="78" max="78" width="9.109375" style="38" hidden="1" customWidth="1"/>
    <col min="79" max="79" width="8.88671875" style="38" hidden="1" customWidth="1"/>
    <col min="80" max="80" width="12.21875" style="13" hidden="1" customWidth="1"/>
    <col min="81" max="81" width="8.77734375" style="13" hidden="1" customWidth="1"/>
    <col min="82" max="82" width="9.109375" style="38" hidden="1" customWidth="1"/>
    <col min="83" max="83" width="8.88671875" style="38" hidden="1" customWidth="1"/>
    <col min="84" max="84" width="12.21875" style="13" hidden="1" customWidth="1"/>
    <col min="85" max="85" width="8.77734375" style="13" hidden="1" customWidth="1"/>
    <col min="86" max="86" width="9.109375" style="38" hidden="1" customWidth="1"/>
    <col min="87" max="89" width="2.109375" style="38" hidden="1" customWidth="1"/>
    <col min="90" max="90" width="9.77734375" style="38" customWidth="1"/>
    <col min="91" max="92" width="6.88671875" style="38" customWidth="1"/>
    <col min="93" max="93" width="12.109375" style="38" customWidth="1"/>
    <col min="94" max="94" width="6.88671875" style="38" customWidth="1"/>
    <col min="95" max="95" width="63.21875" style="38" customWidth="1"/>
    <col min="96" max="96" width="7" style="38" customWidth="1"/>
    <col min="97" max="97" width="1" style="38" customWidth="1"/>
    <col min="98" max="98" width="37.21875" style="16" customWidth="1"/>
    <col min="99" max="99" width="31" style="16" customWidth="1"/>
    <col min="100" max="100" width="1.44140625" style="38" customWidth="1"/>
    <col min="101" max="104" width="5.44140625" style="38" hidden="1" customWidth="1"/>
    <col min="105" max="105" width="5.88671875" style="13" hidden="1" customWidth="1"/>
    <col min="106" max="107" width="6.88671875" style="13" hidden="1" customWidth="1"/>
    <col min="108" max="108" width="4.44140625" style="38" hidden="1" customWidth="1"/>
    <col min="109" max="109" width="6.44140625" style="13" hidden="1" customWidth="1"/>
    <col min="110" max="111" width="6.44140625" style="38" hidden="1" customWidth="1"/>
    <col min="112" max="112" width="19" style="13" hidden="1" customWidth="1"/>
    <col min="113" max="115" width="6" style="13" hidden="1" customWidth="1"/>
    <col min="116" max="116" width="4.44140625" style="38" hidden="1" customWidth="1"/>
    <col min="117" max="117" width="6.44140625" style="13" hidden="1" customWidth="1"/>
    <col min="118" max="118" width="6.44140625" style="38" hidden="1" customWidth="1"/>
    <col min="119" max="190" width="6" style="13" hidden="1" customWidth="1"/>
    <col min="191" max="191" width="7.44140625" style="13" hidden="1" customWidth="1"/>
    <col min="192" max="223" width="8" style="13" customWidth="1"/>
    <col min="224" max="1676" width="2.109375" style="13" customWidth="1"/>
    <col min="1677" max="1679" width="10.88671875" style="13" customWidth="1"/>
    <col min="1680" max="1680" width="4.21875" style="13" customWidth="1"/>
    <col min="1681" max="1682" width="10.88671875" style="13" customWidth="1"/>
    <col min="1683" max="1683" width="4.88671875" style="13" customWidth="1"/>
    <col min="1684" max="1689" width="10.88671875" style="13" customWidth="1"/>
    <col min="1690" max="1690" width="36.21875" style="13" customWidth="1"/>
    <col min="1691" max="1691" width="10.88671875" style="13" customWidth="1"/>
    <col min="1692" max="1692" width="45.44140625" style="13" customWidth="1"/>
    <col min="1693" max="1694" width="10.88671875" style="13" customWidth="1"/>
    <col min="1695" max="1695" width="10.88671875" style="15" customWidth="1"/>
    <col min="1696" max="1696" width="10.88671875" style="13" customWidth="1"/>
    <col min="1697" max="1697" width="32.44140625" style="16" customWidth="1"/>
    <col min="1698" max="1701" width="10.88671875" style="13" customWidth="1"/>
    <col min="1702" max="1702" width="35.44140625" style="13" customWidth="1"/>
    <col min="1703" max="1761" width="10.88671875" style="13" customWidth="1"/>
    <col min="1762" max="1762" width="26.44140625" style="13" customWidth="1"/>
    <col min="1763" max="1765" width="10.88671875" style="13" customWidth="1"/>
    <col min="1766" max="1766" width="17.44140625" style="13" customWidth="1"/>
    <col min="1767" max="1891" width="10.88671875" style="13" customWidth="1"/>
    <col min="1892" max="1892" width="12" style="13" customWidth="1"/>
    <col min="1893" max="1893" width="2.77734375" style="13" customWidth="1"/>
    <col min="1894" max="1895" width="6.44140625" style="13" customWidth="1"/>
    <col min="1896" max="1896" width="5.88671875" style="13" customWidth="1"/>
    <col min="1897" max="1897" width="6.44140625" style="13" customWidth="1"/>
    <col min="1898" max="1898" width="13.77734375" style="13" customWidth="1"/>
    <col min="1899" max="1900" width="9" style="13" customWidth="1"/>
    <col min="1901" max="1901" width="2.44140625" style="13" customWidth="1"/>
    <col min="1902" max="1902" width="8.88671875" style="13" customWidth="1"/>
    <col min="1903" max="1903" width="7.44140625" style="13" customWidth="1"/>
    <col min="1904" max="1906" width="3.77734375" style="13" customWidth="1"/>
    <col min="1907" max="1907" width="3.44140625" style="13" customWidth="1"/>
    <col min="1908" max="1908" width="2.88671875" style="13" customWidth="1"/>
    <col min="1909" max="1909" width="3" style="13" customWidth="1"/>
    <col min="1910" max="1912" width="13" style="13" hidden="1" customWidth="1"/>
    <col min="1913" max="1913" width="4.44140625" style="13" customWidth="1"/>
    <col min="1914" max="1914" width="13" style="13" hidden="1" customWidth="1"/>
    <col min="1915" max="1916" width="14.88671875" style="13" customWidth="1"/>
    <col min="1917" max="1917" width="15.109375" style="13" customWidth="1"/>
    <col min="1918" max="1918" width="6.44140625" style="13" customWidth="1"/>
    <col min="1919" max="1919" width="15.109375" style="13" customWidth="1"/>
    <col min="1920" max="1920" width="4.109375" style="13" customWidth="1"/>
    <col min="1921" max="1921" width="3" style="13" customWidth="1"/>
    <col min="1922" max="1924" width="13" style="13" hidden="1" customWidth="1"/>
    <col min="1925" max="1925" width="3" style="13" customWidth="1"/>
    <col min="1926" max="1926" width="13" style="13" hidden="1" customWidth="1"/>
    <col min="1927" max="1927" width="3" style="13" customWidth="1"/>
    <col min="1928" max="1928" width="13" style="13" hidden="1" customWidth="1"/>
    <col min="1929" max="1929" width="4.44140625" style="13" customWidth="1"/>
    <col min="1930" max="1930" width="34.21875" style="13" customWidth="1"/>
    <col min="1931" max="1931" width="23.44140625" style="13" customWidth="1"/>
    <col min="1932" max="1932" width="9.109375" style="13" customWidth="1"/>
    <col min="1933" max="1933" width="19.44140625" style="13" customWidth="1"/>
    <col min="1934" max="1934" width="42.77734375" style="13" customWidth="1"/>
    <col min="1935" max="1935" width="5.88671875" style="13" customWidth="1"/>
    <col min="1936" max="1936" width="31.44140625" style="13" customWidth="1"/>
    <col min="1937" max="1937" width="16.109375" style="13" customWidth="1"/>
    <col min="1938" max="1939" width="9.21875" style="13" customWidth="1"/>
    <col min="1940" max="1940" width="11.109375" style="13" customWidth="1"/>
    <col min="1941" max="1941" width="2.109375" style="13" customWidth="1"/>
    <col min="1942" max="2147" width="10.88671875" style="13" customWidth="1"/>
    <col min="2148" max="2148" width="12" style="13" customWidth="1"/>
    <col min="2149" max="2149" width="2.77734375" style="13" customWidth="1"/>
    <col min="2150" max="2151" width="6.44140625" style="13" customWidth="1"/>
    <col min="2152" max="2152" width="5.88671875" style="13" customWidth="1"/>
    <col min="2153" max="2153" width="6.44140625" style="13" customWidth="1"/>
    <col min="2154" max="2154" width="13.77734375" style="13" customWidth="1"/>
    <col min="2155" max="2156" width="9" style="13" customWidth="1"/>
    <col min="2157" max="2157" width="2.44140625" style="13" customWidth="1"/>
    <col min="2158" max="2158" width="8.88671875" style="13" customWidth="1"/>
    <col min="2159" max="2159" width="7.44140625" style="13" customWidth="1"/>
    <col min="2160" max="2162" width="3.77734375" style="13" customWidth="1"/>
    <col min="2163" max="2163" width="3.44140625" style="13" customWidth="1"/>
    <col min="2164" max="2164" width="2.88671875" style="13" customWidth="1"/>
    <col min="2165" max="2165" width="3" style="13" customWidth="1"/>
    <col min="2166" max="2168" width="13" style="13" hidden="1" customWidth="1"/>
    <col min="2169" max="2169" width="4.44140625" style="13" customWidth="1"/>
    <col min="2170" max="2170" width="13" style="13" hidden="1" customWidth="1"/>
    <col min="2171" max="2172" width="14.88671875" style="13" customWidth="1"/>
    <col min="2173" max="2173" width="15.109375" style="13" customWidth="1"/>
    <col min="2174" max="2174" width="6.44140625" style="13" customWidth="1"/>
    <col min="2175" max="2175" width="15.109375" style="13" customWidth="1"/>
    <col min="2176" max="2176" width="4.109375" style="13" customWidth="1"/>
    <col min="2177" max="2177" width="3" style="13" customWidth="1"/>
    <col min="2178" max="2180" width="13" style="13" hidden="1" customWidth="1"/>
    <col min="2181" max="2181" width="3" style="13" customWidth="1"/>
    <col min="2182" max="2182" width="13" style="13" hidden="1" customWidth="1"/>
    <col min="2183" max="2183" width="3" style="13" customWidth="1"/>
    <col min="2184" max="2184" width="13" style="13" hidden="1" customWidth="1"/>
    <col min="2185" max="2185" width="4.44140625" style="13" customWidth="1"/>
    <col min="2186" max="2186" width="34.21875" style="13" customWidth="1"/>
    <col min="2187" max="2187" width="23.44140625" style="13" customWidth="1"/>
    <col min="2188" max="2188" width="9.109375" style="13" customWidth="1"/>
    <col min="2189" max="2189" width="19.44140625" style="13" customWidth="1"/>
    <col min="2190" max="2190" width="42.77734375" style="13" customWidth="1"/>
    <col min="2191" max="2191" width="5.88671875" style="13" customWidth="1"/>
    <col min="2192" max="2192" width="31.44140625" style="13" customWidth="1"/>
    <col min="2193" max="2193" width="16.109375" style="13" customWidth="1"/>
    <col min="2194" max="2195" width="9.21875" style="13" customWidth="1"/>
    <col min="2196" max="2196" width="11.109375" style="13" customWidth="1"/>
    <col min="2197" max="2197" width="2.109375" style="13" customWidth="1"/>
    <col min="2198" max="2403" width="10.88671875" style="13" customWidth="1"/>
    <col min="2404" max="2404" width="12" style="13" customWidth="1"/>
    <col min="2405" max="2405" width="2.77734375" style="13" customWidth="1"/>
    <col min="2406" max="2407" width="6.44140625" style="13" customWidth="1"/>
    <col min="2408" max="2408" width="5.88671875" style="13" customWidth="1"/>
    <col min="2409" max="2409" width="6.44140625" style="13" customWidth="1"/>
    <col min="2410" max="2410" width="13.77734375" style="13" customWidth="1"/>
    <col min="2411" max="2412" width="9" style="13" customWidth="1"/>
    <col min="2413" max="2413" width="2.44140625" style="13" customWidth="1"/>
    <col min="2414" max="2414" width="8.88671875" style="13" customWidth="1"/>
    <col min="2415" max="2415" width="7.44140625" style="13" customWidth="1"/>
    <col min="2416" max="2418" width="3.77734375" style="13" customWidth="1"/>
    <col min="2419" max="2419" width="3.44140625" style="13" customWidth="1"/>
    <col min="2420" max="2420" width="2.88671875" style="13" customWidth="1"/>
    <col min="2421" max="2421" width="3" style="13" customWidth="1"/>
    <col min="2422" max="2424" width="13" style="13" hidden="1" customWidth="1"/>
    <col min="2425" max="2425" width="4.44140625" style="13" customWidth="1"/>
    <col min="2426" max="2426" width="13" style="13" hidden="1" customWidth="1"/>
    <col min="2427" max="2428" width="14.88671875" style="13" customWidth="1"/>
    <col min="2429" max="2429" width="15.109375" style="13" customWidth="1"/>
    <col min="2430" max="2430" width="6.44140625" style="13" customWidth="1"/>
    <col min="2431" max="2431" width="15.109375" style="13" customWidth="1"/>
    <col min="2432" max="2432" width="4.109375" style="13" customWidth="1"/>
    <col min="2433" max="2433" width="3" style="13" customWidth="1"/>
    <col min="2434" max="2436" width="13" style="13" hidden="1" customWidth="1"/>
    <col min="2437" max="2437" width="3" style="13" customWidth="1"/>
    <col min="2438" max="2438" width="13" style="13" hidden="1" customWidth="1"/>
    <col min="2439" max="2439" width="3" style="13" customWidth="1"/>
    <col min="2440" max="2440" width="13" style="13" hidden="1" customWidth="1"/>
    <col min="2441" max="2441" width="4.44140625" style="13" customWidth="1"/>
    <col min="2442" max="2442" width="34.21875" style="13" customWidth="1"/>
    <col min="2443" max="2443" width="23.44140625" style="13" customWidth="1"/>
    <col min="2444" max="2444" width="9.109375" style="13" customWidth="1"/>
    <col min="2445" max="2445" width="19.44140625" style="13" customWidth="1"/>
    <col min="2446" max="2446" width="42.77734375" style="13" customWidth="1"/>
    <col min="2447" max="2447" width="5.88671875" style="13" customWidth="1"/>
    <col min="2448" max="2448" width="31.44140625" style="13" customWidth="1"/>
    <col min="2449" max="2449" width="16.109375" style="13" customWidth="1"/>
    <col min="2450" max="2451" width="9.21875" style="13" customWidth="1"/>
    <col min="2452" max="2452" width="11.109375" style="13" customWidth="1"/>
    <col min="2453" max="2453" width="2.109375" style="13" customWidth="1"/>
    <col min="2454" max="2659" width="10.88671875" style="13" customWidth="1"/>
    <col min="2660" max="2660" width="12" style="13" customWidth="1"/>
    <col min="2661" max="2661" width="2.77734375" style="13" customWidth="1"/>
    <col min="2662" max="2663" width="6.44140625" style="13" customWidth="1"/>
    <col min="2664" max="2664" width="5.88671875" style="13" customWidth="1"/>
    <col min="2665" max="2665" width="6.44140625" style="13" customWidth="1"/>
    <col min="2666" max="2666" width="13.77734375" style="13" customWidth="1"/>
    <col min="2667" max="2668" width="9" style="13" customWidth="1"/>
    <col min="2669" max="2669" width="2.44140625" style="13" customWidth="1"/>
    <col min="2670" max="2670" width="8.88671875" style="13" customWidth="1"/>
    <col min="2671" max="2671" width="7.44140625" style="13" customWidth="1"/>
    <col min="2672" max="2674" width="3.77734375" style="13" customWidth="1"/>
    <col min="2675" max="2675" width="3.44140625" style="13" customWidth="1"/>
    <col min="2676" max="2676" width="2.88671875" style="13" customWidth="1"/>
    <col min="2677" max="2677" width="3" style="13" customWidth="1"/>
    <col min="2678" max="2680" width="13" style="13" hidden="1" customWidth="1"/>
    <col min="2681" max="2681" width="4.44140625" style="13" customWidth="1"/>
    <col min="2682" max="2682" width="13" style="13" hidden="1" customWidth="1"/>
    <col min="2683" max="2684" width="14.88671875" style="13" customWidth="1"/>
    <col min="2685" max="2685" width="15.109375" style="13" customWidth="1"/>
    <col min="2686" max="2686" width="6.44140625" style="13" customWidth="1"/>
    <col min="2687" max="2687" width="15.109375" style="13" customWidth="1"/>
    <col min="2688" max="2688" width="4.109375" style="13" customWidth="1"/>
    <col min="2689" max="2689" width="3" style="13" customWidth="1"/>
    <col min="2690" max="2692" width="13" style="13" hidden="1" customWidth="1"/>
    <col min="2693" max="2693" width="3" style="13" customWidth="1"/>
    <col min="2694" max="2694" width="13" style="13" hidden="1" customWidth="1"/>
    <col min="2695" max="2695" width="3" style="13" customWidth="1"/>
    <col min="2696" max="2696" width="13" style="13" hidden="1" customWidth="1"/>
    <col min="2697" max="2697" width="4.44140625" style="13" customWidth="1"/>
    <col min="2698" max="2698" width="34.21875" style="13" customWidth="1"/>
    <col min="2699" max="2699" width="23.44140625" style="13" customWidth="1"/>
    <col min="2700" max="2700" width="9.109375" style="13" customWidth="1"/>
    <col min="2701" max="2701" width="19.44140625" style="13" customWidth="1"/>
    <col min="2702" max="2702" width="42.77734375" style="13" customWidth="1"/>
    <col min="2703" max="2703" width="5.88671875" style="13" customWidth="1"/>
    <col min="2704" max="2704" width="31.44140625" style="13" customWidth="1"/>
    <col min="2705" max="2705" width="16.109375" style="13" customWidth="1"/>
    <col min="2706" max="2707" width="9.21875" style="13" customWidth="1"/>
    <col min="2708" max="2708" width="11.109375" style="13" customWidth="1"/>
    <col min="2709" max="2709" width="2.109375" style="13" customWidth="1"/>
    <col min="2710" max="2915" width="10.88671875" style="13" customWidth="1"/>
    <col min="2916" max="2916" width="12" style="13" customWidth="1"/>
    <col min="2917" max="2917" width="2.77734375" style="13" customWidth="1"/>
    <col min="2918" max="2919" width="6.44140625" style="13" customWidth="1"/>
    <col min="2920" max="2920" width="5.88671875" style="13" customWidth="1"/>
    <col min="2921" max="2921" width="6.44140625" style="13" customWidth="1"/>
    <col min="2922" max="2922" width="13.77734375" style="13" customWidth="1"/>
    <col min="2923" max="2924" width="9" style="13" customWidth="1"/>
    <col min="2925" max="2925" width="2.44140625" style="13" customWidth="1"/>
    <col min="2926" max="2926" width="8.88671875" style="13" customWidth="1"/>
    <col min="2927" max="2927" width="7.44140625" style="13" customWidth="1"/>
    <col min="2928" max="2930" width="3.77734375" style="13" customWidth="1"/>
    <col min="2931" max="2931" width="3.44140625" style="13" customWidth="1"/>
    <col min="2932" max="2932" width="2.88671875" style="13" customWidth="1"/>
    <col min="2933" max="2933" width="3" style="13" customWidth="1"/>
    <col min="2934" max="2936" width="13" style="13" hidden="1" customWidth="1"/>
    <col min="2937" max="2937" width="4.44140625" style="13" customWidth="1"/>
    <col min="2938" max="2938" width="13" style="13" hidden="1" customWidth="1"/>
    <col min="2939" max="2940" width="14.88671875" style="13" customWidth="1"/>
    <col min="2941" max="2941" width="15.109375" style="13" customWidth="1"/>
    <col min="2942" max="2942" width="6.44140625" style="13" customWidth="1"/>
    <col min="2943" max="2943" width="15.109375" style="13" customWidth="1"/>
    <col min="2944" max="2944" width="4.109375" style="13" customWidth="1"/>
    <col min="2945" max="2945" width="3" style="13" customWidth="1"/>
    <col min="2946" max="2948" width="13" style="13" hidden="1" customWidth="1"/>
    <col min="2949" max="2949" width="3" style="13" customWidth="1"/>
    <col min="2950" max="2950" width="13" style="13" hidden="1" customWidth="1"/>
    <col min="2951" max="2951" width="3" style="13" customWidth="1"/>
    <col min="2952" max="2952" width="13" style="13" hidden="1" customWidth="1"/>
    <col min="2953" max="2953" width="4.44140625" style="13" customWidth="1"/>
    <col min="2954" max="2954" width="34.21875" style="13" customWidth="1"/>
    <col min="2955" max="2955" width="23.44140625" style="13" customWidth="1"/>
    <col min="2956" max="2956" width="9.109375" style="13" customWidth="1"/>
    <col min="2957" max="2957" width="19.44140625" style="13" customWidth="1"/>
    <col min="2958" max="2958" width="42.77734375" style="13" customWidth="1"/>
    <col min="2959" max="2959" width="5.88671875" style="13" customWidth="1"/>
    <col min="2960" max="2960" width="31.44140625" style="13" customWidth="1"/>
    <col min="2961" max="2961" width="16.109375" style="13" customWidth="1"/>
    <col min="2962" max="2963" width="9.21875" style="13" customWidth="1"/>
    <col min="2964" max="2964" width="11.109375" style="13" customWidth="1"/>
    <col min="2965" max="2965" width="2.109375" style="13" customWidth="1"/>
    <col min="2966" max="3171" width="10.88671875" style="13" customWidth="1"/>
    <col min="3172" max="3172" width="12" style="13" customWidth="1"/>
    <col min="3173" max="3173" width="2.77734375" style="13" customWidth="1"/>
    <col min="3174" max="3175" width="6.44140625" style="13" customWidth="1"/>
    <col min="3176" max="3176" width="5.88671875" style="13" customWidth="1"/>
    <col min="3177" max="3177" width="6.44140625" style="13" customWidth="1"/>
    <col min="3178" max="3178" width="13.77734375" style="13" customWidth="1"/>
    <col min="3179" max="3180" width="9" style="13" customWidth="1"/>
    <col min="3181" max="3181" width="2.44140625" style="13" customWidth="1"/>
    <col min="3182" max="3182" width="8.88671875" style="13" customWidth="1"/>
    <col min="3183" max="3183" width="7.44140625" style="13" customWidth="1"/>
    <col min="3184" max="3186" width="3.77734375" style="13" customWidth="1"/>
    <col min="3187" max="3187" width="3.44140625" style="13" customWidth="1"/>
    <col min="3188" max="3188" width="2.88671875" style="13" customWidth="1"/>
    <col min="3189" max="3189" width="3" style="13" customWidth="1"/>
    <col min="3190" max="3192" width="13" style="13" hidden="1" customWidth="1"/>
    <col min="3193" max="3193" width="4.44140625" style="13" customWidth="1"/>
    <col min="3194" max="3194" width="13" style="13" hidden="1" customWidth="1"/>
    <col min="3195" max="3196" width="14.88671875" style="13" customWidth="1"/>
    <col min="3197" max="3197" width="15.109375" style="13" customWidth="1"/>
    <col min="3198" max="3198" width="6.44140625" style="13" customWidth="1"/>
    <col min="3199" max="3199" width="15.109375" style="13" customWidth="1"/>
    <col min="3200" max="3200" width="4.109375" style="13" customWidth="1"/>
    <col min="3201" max="3201" width="3" style="13" customWidth="1"/>
    <col min="3202" max="3204" width="13" style="13" hidden="1" customWidth="1"/>
    <col min="3205" max="3205" width="3" style="13" customWidth="1"/>
    <col min="3206" max="3206" width="13" style="13" hidden="1" customWidth="1"/>
    <col min="3207" max="3207" width="3" style="13" customWidth="1"/>
    <col min="3208" max="3208" width="13" style="13" hidden="1" customWidth="1"/>
    <col min="3209" max="3209" width="4.44140625" style="13" customWidth="1"/>
    <col min="3210" max="3210" width="34.21875" style="13" customWidth="1"/>
    <col min="3211" max="3211" width="23.44140625" style="13" customWidth="1"/>
    <col min="3212" max="3212" width="9.109375" style="13" customWidth="1"/>
    <col min="3213" max="3213" width="19.44140625" style="13" customWidth="1"/>
    <col min="3214" max="3214" width="42.77734375" style="13" customWidth="1"/>
    <col min="3215" max="3215" width="5.88671875" style="13" customWidth="1"/>
    <col min="3216" max="3216" width="31.44140625" style="13" customWidth="1"/>
    <col min="3217" max="3217" width="16.109375" style="13" customWidth="1"/>
    <col min="3218" max="3219" width="9.21875" style="13" customWidth="1"/>
    <col min="3220" max="3220" width="11.109375" style="13" customWidth="1"/>
    <col min="3221" max="3221" width="2.109375" style="13" customWidth="1"/>
    <col min="3222" max="3427" width="10.88671875" style="13" customWidth="1"/>
    <col min="3428" max="3428" width="12" style="13" customWidth="1"/>
    <col min="3429" max="3429" width="2.77734375" style="13" customWidth="1"/>
    <col min="3430" max="3431" width="6.44140625" style="13" customWidth="1"/>
    <col min="3432" max="3432" width="5.88671875" style="13" customWidth="1"/>
    <col min="3433" max="3433" width="6.44140625" style="13" customWidth="1"/>
    <col min="3434" max="3434" width="13.77734375" style="13" customWidth="1"/>
    <col min="3435" max="3436" width="9" style="13" customWidth="1"/>
    <col min="3437" max="3437" width="2.44140625" style="13" customWidth="1"/>
    <col min="3438" max="3438" width="8.88671875" style="13" customWidth="1"/>
    <col min="3439" max="3439" width="7.44140625" style="13" customWidth="1"/>
    <col min="3440" max="3442" width="3.77734375" style="13" customWidth="1"/>
    <col min="3443" max="3443" width="3.44140625" style="13" customWidth="1"/>
    <col min="3444" max="3444" width="2.88671875" style="13" customWidth="1"/>
    <col min="3445" max="3445" width="3" style="13" customWidth="1"/>
    <col min="3446" max="3448" width="13" style="13" hidden="1" customWidth="1"/>
    <col min="3449" max="3449" width="4.44140625" style="13" customWidth="1"/>
    <col min="3450" max="3450" width="13" style="13" hidden="1" customWidth="1"/>
    <col min="3451" max="3452" width="14.88671875" style="13" customWidth="1"/>
    <col min="3453" max="3453" width="15.109375" style="13" customWidth="1"/>
    <col min="3454" max="3454" width="6.44140625" style="13" customWidth="1"/>
    <col min="3455" max="3455" width="15.109375" style="13" customWidth="1"/>
    <col min="3456" max="3456" width="4.109375" style="13" customWidth="1"/>
    <col min="3457" max="3457" width="3" style="13" customWidth="1"/>
    <col min="3458" max="3460" width="13" style="13" hidden="1" customWidth="1"/>
    <col min="3461" max="3461" width="3" style="13" customWidth="1"/>
    <col min="3462" max="3462" width="13" style="13" hidden="1" customWidth="1"/>
    <col min="3463" max="3463" width="3" style="13" customWidth="1"/>
    <col min="3464" max="3464" width="13" style="13" hidden="1" customWidth="1"/>
    <col min="3465" max="3465" width="4.44140625" style="13" customWidth="1"/>
    <col min="3466" max="3466" width="34.21875" style="13" customWidth="1"/>
    <col min="3467" max="3467" width="23.44140625" style="13" customWidth="1"/>
    <col min="3468" max="3468" width="9.109375" style="13" customWidth="1"/>
    <col min="3469" max="3469" width="19.44140625" style="13" customWidth="1"/>
    <col min="3470" max="3470" width="42.77734375" style="13" customWidth="1"/>
    <col min="3471" max="3471" width="5.88671875" style="13" customWidth="1"/>
    <col min="3472" max="3472" width="31.44140625" style="13" customWidth="1"/>
    <col min="3473" max="3473" width="16.109375" style="13" customWidth="1"/>
    <col min="3474" max="3475" width="9.21875" style="13" customWidth="1"/>
    <col min="3476" max="3476" width="11.109375" style="13" customWidth="1"/>
    <col min="3477" max="3477" width="2.109375" style="13" customWidth="1"/>
    <col min="3478" max="3683" width="10.88671875" style="13" customWidth="1"/>
    <col min="3684" max="3684" width="12" style="13" customWidth="1"/>
    <col min="3685" max="3685" width="2.77734375" style="13" customWidth="1"/>
    <col min="3686" max="3687" width="6.44140625" style="13" customWidth="1"/>
    <col min="3688" max="3688" width="5.88671875" style="13" customWidth="1"/>
    <col min="3689" max="3689" width="6.44140625" style="13" customWidth="1"/>
    <col min="3690" max="3690" width="13.77734375" style="13" customWidth="1"/>
    <col min="3691" max="3692" width="9" style="13" customWidth="1"/>
    <col min="3693" max="3693" width="2.44140625" style="13" customWidth="1"/>
    <col min="3694" max="3694" width="8.88671875" style="13" customWidth="1"/>
    <col min="3695" max="3695" width="7.44140625" style="13" customWidth="1"/>
    <col min="3696" max="3698" width="3.77734375" style="13" customWidth="1"/>
    <col min="3699" max="3699" width="3.44140625" style="13" customWidth="1"/>
    <col min="3700" max="3700" width="2.88671875" style="13" customWidth="1"/>
    <col min="3701" max="3701" width="3" style="13" customWidth="1"/>
    <col min="3702" max="3704" width="13" style="13" hidden="1" customWidth="1"/>
    <col min="3705" max="3705" width="4.44140625" style="13" customWidth="1"/>
    <col min="3706" max="3706" width="13" style="13" hidden="1" customWidth="1"/>
    <col min="3707" max="3708" width="14.88671875" style="13" customWidth="1"/>
    <col min="3709" max="3709" width="15.109375" style="13" customWidth="1"/>
    <col min="3710" max="3710" width="6.44140625" style="13" customWidth="1"/>
    <col min="3711" max="3711" width="15.109375" style="13" customWidth="1"/>
    <col min="3712" max="3712" width="4.109375" style="13" customWidth="1"/>
    <col min="3713" max="3713" width="3" style="13" customWidth="1"/>
    <col min="3714" max="3716" width="13" style="13" hidden="1" customWidth="1"/>
    <col min="3717" max="3717" width="3" style="13" customWidth="1"/>
    <col min="3718" max="3718" width="13" style="13" hidden="1" customWidth="1"/>
    <col min="3719" max="3719" width="3" style="13" customWidth="1"/>
    <col min="3720" max="3720" width="13" style="13" hidden="1" customWidth="1"/>
    <col min="3721" max="3721" width="4.44140625" style="13" customWidth="1"/>
    <col min="3722" max="3722" width="34.21875" style="13" customWidth="1"/>
    <col min="3723" max="3723" width="23.44140625" style="13" customWidth="1"/>
    <col min="3724" max="3724" width="9.109375" style="13" customWidth="1"/>
    <col min="3725" max="3725" width="19.44140625" style="13" customWidth="1"/>
    <col min="3726" max="3726" width="42.77734375" style="13" customWidth="1"/>
    <col min="3727" max="3727" width="5.88671875" style="13" customWidth="1"/>
    <col min="3728" max="3728" width="31.44140625" style="13" customWidth="1"/>
    <col min="3729" max="3729" width="16.109375" style="13" customWidth="1"/>
    <col min="3730" max="3731" width="9.21875" style="13" customWidth="1"/>
    <col min="3732" max="3732" width="11.109375" style="13" customWidth="1"/>
    <col min="3733" max="3733" width="2.109375" style="13" customWidth="1"/>
    <col min="3734" max="3939" width="10.88671875" style="13" customWidth="1"/>
    <col min="3940" max="3940" width="12" style="13" customWidth="1"/>
    <col min="3941" max="3941" width="2.77734375" style="13" customWidth="1"/>
    <col min="3942" max="3943" width="6.44140625" style="13" customWidth="1"/>
    <col min="3944" max="3944" width="5.88671875" style="13" customWidth="1"/>
    <col min="3945" max="3945" width="6.44140625" style="13" customWidth="1"/>
    <col min="3946" max="3946" width="13.77734375" style="13" customWidth="1"/>
    <col min="3947" max="3948" width="9" style="13" customWidth="1"/>
    <col min="3949" max="3949" width="2.44140625" style="13" customWidth="1"/>
    <col min="3950" max="3950" width="8.88671875" style="13" customWidth="1"/>
    <col min="3951" max="3951" width="7.44140625" style="13" customWidth="1"/>
    <col min="3952" max="3954" width="3.77734375" style="13" customWidth="1"/>
    <col min="3955" max="3955" width="3.44140625" style="13" customWidth="1"/>
    <col min="3956" max="3956" width="2.88671875" style="13" customWidth="1"/>
    <col min="3957" max="3957" width="3" style="13" customWidth="1"/>
    <col min="3958" max="3960" width="13" style="13" hidden="1" customWidth="1"/>
    <col min="3961" max="3961" width="4.44140625" style="13" customWidth="1"/>
    <col min="3962" max="3962" width="13" style="13" hidden="1" customWidth="1"/>
    <col min="3963" max="3964" width="14.88671875" style="13" customWidth="1"/>
    <col min="3965" max="3965" width="15.109375" style="13" customWidth="1"/>
    <col min="3966" max="3966" width="6.44140625" style="13" customWidth="1"/>
    <col min="3967" max="3967" width="15.109375" style="13" customWidth="1"/>
    <col min="3968" max="3968" width="4.109375" style="13" customWidth="1"/>
    <col min="3969" max="3969" width="3" style="13" customWidth="1"/>
    <col min="3970" max="3972" width="13" style="13" hidden="1" customWidth="1"/>
    <col min="3973" max="3973" width="3" style="13" customWidth="1"/>
    <col min="3974" max="3974" width="13" style="13" hidden="1" customWidth="1"/>
    <col min="3975" max="3975" width="3" style="13" customWidth="1"/>
    <col min="3976" max="3976" width="13" style="13" hidden="1" customWidth="1"/>
    <col min="3977" max="3977" width="4.44140625" style="13" customWidth="1"/>
    <col min="3978" max="3978" width="34.21875" style="13" customWidth="1"/>
    <col min="3979" max="3979" width="23.44140625" style="13" customWidth="1"/>
    <col min="3980" max="3980" width="9.109375" style="13" customWidth="1"/>
    <col min="3981" max="3981" width="19.44140625" style="13" customWidth="1"/>
    <col min="3982" max="3982" width="42.77734375" style="13" customWidth="1"/>
    <col min="3983" max="3983" width="5.88671875" style="13" customWidth="1"/>
    <col min="3984" max="3984" width="31.44140625" style="13" customWidth="1"/>
    <col min="3985" max="3985" width="16.109375" style="13" customWidth="1"/>
    <col min="3986" max="3987" width="9.21875" style="13" customWidth="1"/>
    <col min="3988" max="3988" width="11.109375" style="13" customWidth="1"/>
    <col min="3989" max="3989" width="2.109375" style="13" customWidth="1"/>
    <col min="3990" max="4195" width="10.88671875" style="13" customWidth="1"/>
    <col min="4196" max="4196" width="12" style="13" customWidth="1"/>
    <col min="4197" max="4197" width="2.77734375" style="13" customWidth="1"/>
    <col min="4198" max="4199" width="6.44140625" style="13" customWidth="1"/>
    <col min="4200" max="4200" width="5.88671875" style="13" customWidth="1"/>
    <col min="4201" max="4201" width="6.44140625" style="13" customWidth="1"/>
    <col min="4202" max="4202" width="13.77734375" style="13" customWidth="1"/>
    <col min="4203" max="4204" width="9" style="13" customWidth="1"/>
    <col min="4205" max="4205" width="2.44140625" style="13" customWidth="1"/>
    <col min="4206" max="4206" width="8.88671875" style="13" customWidth="1"/>
    <col min="4207" max="4207" width="7.44140625" style="13" customWidth="1"/>
    <col min="4208" max="4210" width="3.77734375" style="13" customWidth="1"/>
    <col min="4211" max="4211" width="3.44140625" style="13" customWidth="1"/>
    <col min="4212" max="4212" width="2.88671875" style="13" customWidth="1"/>
    <col min="4213" max="4213" width="3" style="13" customWidth="1"/>
    <col min="4214" max="4216" width="13" style="13" hidden="1" customWidth="1"/>
    <col min="4217" max="4217" width="4.44140625" style="13" customWidth="1"/>
    <col min="4218" max="4218" width="13" style="13" hidden="1" customWidth="1"/>
    <col min="4219" max="4220" width="14.88671875" style="13" customWidth="1"/>
    <col min="4221" max="4221" width="15.109375" style="13" customWidth="1"/>
    <col min="4222" max="4222" width="6.44140625" style="13" customWidth="1"/>
    <col min="4223" max="4223" width="15.109375" style="13" customWidth="1"/>
    <col min="4224" max="4224" width="4.109375" style="13" customWidth="1"/>
    <col min="4225" max="4225" width="3" style="13" customWidth="1"/>
    <col min="4226" max="4228" width="13" style="13" hidden="1" customWidth="1"/>
    <col min="4229" max="4229" width="3" style="13" customWidth="1"/>
    <col min="4230" max="4230" width="13" style="13" hidden="1" customWidth="1"/>
    <col min="4231" max="4231" width="3" style="13" customWidth="1"/>
    <col min="4232" max="4232" width="13" style="13" hidden="1" customWidth="1"/>
    <col min="4233" max="4233" width="4.44140625" style="13" customWidth="1"/>
    <col min="4234" max="4234" width="34.21875" style="13" customWidth="1"/>
    <col min="4235" max="4235" width="23.44140625" style="13" customWidth="1"/>
    <col min="4236" max="4236" width="9.109375" style="13" customWidth="1"/>
    <col min="4237" max="4237" width="19.44140625" style="13" customWidth="1"/>
    <col min="4238" max="4238" width="42.77734375" style="13" customWidth="1"/>
    <col min="4239" max="4239" width="5.88671875" style="13" customWidth="1"/>
    <col min="4240" max="4240" width="31.44140625" style="13" customWidth="1"/>
    <col min="4241" max="4241" width="16.109375" style="13" customWidth="1"/>
    <col min="4242" max="4243" width="9.21875" style="13" customWidth="1"/>
    <col min="4244" max="4244" width="11.109375" style="13" customWidth="1"/>
    <col min="4245" max="4245" width="2.109375" style="13" customWidth="1"/>
    <col min="4246" max="4451" width="10.88671875" style="13" customWidth="1"/>
    <col min="4452" max="4452" width="12" style="13" customWidth="1"/>
    <col min="4453" max="4453" width="2.77734375" style="13" customWidth="1"/>
    <col min="4454" max="4455" width="6.44140625" style="13" customWidth="1"/>
    <col min="4456" max="4456" width="5.88671875" style="13" customWidth="1"/>
    <col min="4457" max="4457" width="6.44140625" style="13" customWidth="1"/>
    <col min="4458" max="4458" width="13.77734375" style="13" customWidth="1"/>
    <col min="4459" max="4460" width="9" style="13" customWidth="1"/>
    <col min="4461" max="4461" width="2.44140625" style="13" customWidth="1"/>
    <col min="4462" max="4462" width="8.88671875" style="13" customWidth="1"/>
    <col min="4463" max="4463" width="7.44140625" style="13" customWidth="1"/>
    <col min="4464" max="4466" width="3.77734375" style="13" customWidth="1"/>
    <col min="4467" max="4467" width="3.44140625" style="13" customWidth="1"/>
    <col min="4468" max="4468" width="2.88671875" style="13" customWidth="1"/>
    <col min="4469" max="4469" width="3" style="13" customWidth="1"/>
    <col min="4470" max="4472" width="13" style="13" hidden="1" customWidth="1"/>
    <col min="4473" max="4473" width="4.44140625" style="13" customWidth="1"/>
    <col min="4474" max="4474" width="13" style="13" hidden="1" customWidth="1"/>
    <col min="4475" max="4476" width="14.88671875" style="13" customWidth="1"/>
    <col min="4477" max="4477" width="15.109375" style="13" customWidth="1"/>
    <col min="4478" max="4478" width="6.44140625" style="13" customWidth="1"/>
    <col min="4479" max="4479" width="15.109375" style="13" customWidth="1"/>
    <col min="4480" max="4480" width="4.109375" style="13" customWidth="1"/>
    <col min="4481" max="4481" width="3" style="13" customWidth="1"/>
    <col min="4482" max="4484" width="13" style="13" hidden="1" customWidth="1"/>
    <col min="4485" max="4485" width="3" style="13" customWidth="1"/>
    <col min="4486" max="4486" width="13" style="13" hidden="1" customWidth="1"/>
    <col min="4487" max="4487" width="3" style="13" customWidth="1"/>
    <col min="4488" max="4488" width="13" style="13" hidden="1" customWidth="1"/>
    <col min="4489" max="4489" width="4.44140625" style="13" customWidth="1"/>
    <col min="4490" max="4490" width="34.21875" style="13" customWidth="1"/>
    <col min="4491" max="4491" width="23.44140625" style="13" customWidth="1"/>
    <col min="4492" max="4492" width="9.109375" style="13" customWidth="1"/>
    <col min="4493" max="4493" width="19.44140625" style="13" customWidth="1"/>
    <col min="4494" max="4494" width="42.77734375" style="13" customWidth="1"/>
    <col min="4495" max="4495" width="5.88671875" style="13" customWidth="1"/>
    <col min="4496" max="4496" width="31.44140625" style="13" customWidth="1"/>
    <col min="4497" max="4497" width="16.109375" style="13" customWidth="1"/>
    <col min="4498" max="4499" width="9.21875" style="13" customWidth="1"/>
    <col min="4500" max="4500" width="11.109375" style="13" customWidth="1"/>
    <col min="4501" max="4501" width="2.109375" style="13" customWidth="1"/>
    <col min="4502" max="4707" width="10.88671875" style="13" customWidth="1"/>
    <col min="4708" max="4708" width="12" style="13" customWidth="1"/>
    <col min="4709" max="4709" width="2.77734375" style="13" customWidth="1"/>
    <col min="4710" max="4711" width="6.44140625" style="13" customWidth="1"/>
    <col min="4712" max="4712" width="5.88671875" style="13" customWidth="1"/>
    <col min="4713" max="4713" width="6.44140625" style="13" customWidth="1"/>
    <col min="4714" max="4714" width="13.77734375" style="13" customWidth="1"/>
    <col min="4715" max="4716" width="9" style="13" customWidth="1"/>
    <col min="4717" max="4717" width="2.44140625" style="13" customWidth="1"/>
    <col min="4718" max="4718" width="8.88671875" style="13" customWidth="1"/>
    <col min="4719" max="4719" width="7.44140625" style="13" customWidth="1"/>
    <col min="4720" max="4722" width="3.77734375" style="13" customWidth="1"/>
    <col min="4723" max="4723" width="3.44140625" style="13" customWidth="1"/>
    <col min="4724" max="4724" width="2.88671875" style="13" customWidth="1"/>
    <col min="4725" max="4725" width="3" style="13" customWidth="1"/>
    <col min="4726" max="4728" width="13" style="13" hidden="1" customWidth="1"/>
    <col min="4729" max="4729" width="4.44140625" style="13" customWidth="1"/>
    <col min="4730" max="4730" width="13" style="13" hidden="1" customWidth="1"/>
    <col min="4731" max="4732" width="14.88671875" style="13" customWidth="1"/>
    <col min="4733" max="4733" width="15.109375" style="13" customWidth="1"/>
    <col min="4734" max="4734" width="6.44140625" style="13" customWidth="1"/>
    <col min="4735" max="4735" width="15.109375" style="13" customWidth="1"/>
    <col min="4736" max="4736" width="4.109375" style="13" customWidth="1"/>
    <col min="4737" max="4737" width="3" style="13" customWidth="1"/>
    <col min="4738" max="4740" width="13" style="13" hidden="1" customWidth="1"/>
    <col min="4741" max="4741" width="3" style="13" customWidth="1"/>
    <col min="4742" max="4742" width="13" style="13" hidden="1" customWidth="1"/>
    <col min="4743" max="4743" width="3" style="13" customWidth="1"/>
    <col min="4744" max="4744" width="13" style="13" hidden="1" customWidth="1"/>
    <col min="4745" max="4745" width="4.44140625" style="13" customWidth="1"/>
    <col min="4746" max="4746" width="34.21875" style="13" customWidth="1"/>
    <col min="4747" max="4747" width="23.44140625" style="13" customWidth="1"/>
    <col min="4748" max="4748" width="9.109375" style="13" customWidth="1"/>
    <col min="4749" max="4749" width="19.44140625" style="13" customWidth="1"/>
    <col min="4750" max="4750" width="42.77734375" style="13" customWidth="1"/>
    <col min="4751" max="4751" width="5.88671875" style="13" customWidth="1"/>
    <col min="4752" max="4752" width="31.44140625" style="13" customWidth="1"/>
    <col min="4753" max="4753" width="16.109375" style="13" customWidth="1"/>
    <col min="4754" max="4755" width="9.21875" style="13" customWidth="1"/>
    <col min="4756" max="4756" width="11.109375" style="13" customWidth="1"/>
    <col min="4757" max="4757" width="2.109375" style="13" customWidth="1"/>
    <col min="4758" max="4963" width="10.88671875" style="13" customWidth="1"/>
    <col min="4964" max="4964" width="12" style="13" customWidth="1"/>
    <col min="4965" max="4965" width="2.77734375" style="13" customWidth="1"/>
    <col min="4966" max="4967" width="6.44140625" style="13" customWidth="1"/>
    <col min="4968" max="4968" width="5.88671875" style="13" customWidth="1"/>
    <col min="4969" max="4969" width="6.44140625" style="13" customWidth="1"/>
    <col min="4970" max="4970" width="13.77734375" style="13" customWidth="1"/>
    <col min="4971" max="4972" width="9" style="13" customWidth="1"/>
    <col min="4973" max="4973" width="2.44140625" style="13" customWidth="1"/>
    <col min="4974" max="4974" width="8.88671875" style="13" customWidth="1"/>
    <col min="4975" max="4975" width="7.44140625" style="13" customWidth="1"/>
    <col min="4976" max="4978" width="3.77734375" style="13" customWidth="1"/>
    <col min="4979" max="4979" width="3.44140625" style="13" customWidth="1"/>
    <col min="4980" max="4980" width="2.88671875" style="13" customWidth="1"/>
    <col min="4981" max="4981" width="3" style="13" customWidth="1"/>
    <col min="4982" max="4984" width="13" style="13" hidden="1" customWidth="1"/>
    <col min="4985" max="4985" width="4.44140625" style="13" customWidth="1"/>
    <col min="4986" max="4986" width="13" style="13" hidden="1" customWidth="1"/>
    <col min="4987" max="4988" width="14.88671875" style="13" customWidth="1"/>
    <col min="4989" max="4989" width="15.109375" style="13" customWidth="1"/>
    <col min="4990" max="4990" width="6.44140625" style="13" customWidth="1"/>
    <col min="4991" max="4991" width="15.109375" style="13" customWidth="1"/>
    <col min="4992" max="4992" width="4.109375" style="13" customWidth="1"/>
    <col min="4993" max="4993" width="3" style="13" customWidth="1"/>
    <col min="4994" max="4996" width="13" style="13" hidden="1" customWidth="1"/>
    <col min="4997" max="4997" width="3" style="13" customWidth="1"/>
    <col min="4998" max="4998" width="13" style="13" hidden="1" customWidth="1"/>
    <col min="4999" max="4999" width="3" style="13" customWidth="1"/>
    <col min="5000" max="5000" width="13" style="13" hidden="1" customWidth="1"/>
    <col min="5001" max="5001" width="4.44140625" style="13" customWidth="1"/>
    <col min="5002" max="5002" width="34.21875" style="13" customWidth="1"/>
    <col min="5003" max="5003" width="23.44140625" style="13" customWidth="1"/>
    <col min="5004" max="5004" width="9.109375" style="13" customWidth="1"/>
    <col min="5005" max="5005" width="19.44140625" style="13" customWidth="1"/>
    <col min="5006" max="5006" width="42.77734375" style="13" customWidth="1"/>
    <col min="5007" max="5007" width="5.88671875" style="13" customWidth="1"/>
    <col min="5008" max="5008" width="31.44140625" style="13" customWidth="1"/>
    <col min="5009" max="5009" width="16.109375" style="13" customWidth="1"/>
    <col min="5010" max="5011" width="9.21875" style="13" customWidth="1"/>
    <col min="5012" max="5012" width="11.109375" style="13" customWidth="1"/>
    <col min="5013" max="5013" width="2.109375" style="13" customWidth="1"/>
    <col min="5014" max="5219" width="10.88671875" style="13" customWidth="1"/>
    <col min="5220" max="5220" width="12" style="13" customWidth="1"/>
    <col min="5221" max="5221" width="2.77734375" style="13" customWidth="1"/>
    <col min="5222" max="5223" width="6.44140625" style="13" customWidth="1"/>
    <col min="5224" max="5224" width="5.88671875" style="13" customWidth="1"/>
    <col min="5225" max="5225" width="6.44140625" style="13" customWidth="1"/>
    <col min="5226" max="5226" width="13.77734375" style="13" customWidth="1"/>
    <col min="5227" max="5228" width="9" style="13" customWidth="1"/>
    <col min="5229" max="5229" width="2.44140625" style="13" customWidth="1"/>
    <col min="5230" max="5230" width="8.88671875" style="13" customWidth="1"/>
    <col min="5231" max="5231" width="7.44140625" style="13" customWidth="1"/>
    <col min="5232" max="5234" width="3.77734375" style="13" customWidth="1"/>
    <col min="5235" max="5235" width="3.44140625" style="13" customWidth="1"/>
    <col min="5236" max="5236" width="2.88671875" style="13" customWidth="1"/>
    <col min="5237" max="5237" width="3" style="13" customWidth="1"/>
    <col min="5238" max="5240" width="13" style="13" hidden="1" customWidth="1"/>
    <col min="5241" max="5241" width="4.44140625" style="13" customWidth="1"/>
    <col min="5242" max="5242" width="13" style="13" hidden="1" customWidth="1"/>
    <col min="5243" max="5244" width="14.88671875" style="13" customWidth="1"/>
    <col min="5245" max="5245" width="15.109375" style="13" customWidth="1"/>
    <col min="5246" max="5246" width="6.44140625" style="13" customWidth="1"/>
    <col min="5247" max="5247" width="15.109375" style="13" customWidth="1"/>
    <col min="5248" max="5248" width="4.109375" style="13" customWidth="1"/>
    <col min="5249" max="5249" width="3" style="13" customWidth="1"/>
    <col min="5250" max="5252" width="13" style="13" hidden="1" customWidth="1"/>
    <col min="5253" max="5253" width="3" style="13" customWidth="1"/>
    <col min="5254" max="5254" width="13" style="13" hidden="1" customWidth="1"/>
    <col min="5255" max="5255" width="3" style="13" customWidth="1"/>
    <col min="5256" max="5256" width="13" style="13" hidden="1" customWidth="1"/>
    <col min="5257" max="5257" width="4.44140625" style="13" customWidth="1"/>
    <col min="5258" max="5258" width="34.21875" style="13" customWidth="1"/>
    <col min="5259" max="5259" width="23.44140625" style="13" customWidth="1"/>
    <col min="5260" max="5260" width="9.109375" style="13" customWidth="1"/>
    <col min="5261" max="5261" width="19.44140625" style="13" customWidth="1"/>
    <col min="5262" max="5262" width="42.77734375" style="13" customWidth="1"/>
    <col min="5263" max="5263" width="5.88671875" style="13" customWidth="1"/>
    <col min="5264" max="5264" width="31.44140625" style="13" customWidth="1"/>
    <col min="5265" max="5265" width="16.109375" style="13" customWidth="1"/>
    <col min="5266" max="5267" width="9.21875" style="13" customWidth="1"/>
    <col min="5268" max="5268" width="11.109375" style="13" customWidth="1"/>
    <col min="5269" max="5269" width="2.109375" style="13" customWidth="1"/>
    <col min="5270" max="5475" width="10.88671875" style="13" customWidth="1"/>
    <col min="5476" max="5476" width="12" style="13" customWidth="1"/>
    <col min="5477" max="5477" width="2.77734375" style="13" customWidth="1"/>
    <col min="5478" max="5479" width="6.44140625" style="13" customWidth="1"/>
    <col min="5480" max="5480" width="5.88671875" style="13" customWidth="1"/>
    <col min="5481" max="5481" width="6.44140625" style="13" customWidth="1"/>
    <col min="5482" max="5482" width="13.77734375" style="13" customWidth="1"/>
    <col min="5483" max="5484" width="9" style="13" customWidth="1"/>
    <col min="5485" max="5485" width="2.44140625" style="13" customWidth="1"/>
    <col min="5486" max="5486" width="8.88671875" style="13" customWidth="1"/>
    <col min="5487" max="5487" width="7.44140625" style="13" customWidth="1"/>
    <col min="5488" max="5490" width="3.77734375" style="13" customWidth="1"/>
    <col min="5491" max="5491" width="3.44140625" style="13" customWidth="1"/>
    <col min="5492" max="5492" width="2.88671875" style="13" customWidth="1"/>
    <col min="5493" max="5493" width="3" style="13" customWidth="1"/>
    <col min="5494" max="5496" width="13" style="13" hidden="1" customWidth="1"/>
    <col min="5497" max="5497" width="4.44140625" style="13" customWidth="1"/>
    <col min="5498" max="5498" width="13" style="13" hidden="1" customWidth="1"/>
    <col min="5499" max="5500" width="14.88671875" style="13" customWidth="1"/>
    <col min="5501" max="5501" width="15.109375" style="13" customWidth="1"/>
    <col min="5502" max="5502" width="6.44140625" style="13" customWidth="1"/>
    <col min="5503" max="5503" width="15.109375" style="13" customWidth="1"/>
    <col min="5504" max="5504" width="4.109375" style="13" customWidth="1"/>
    <col min="5505" max="5505" width="3" style="13" customWidth="1"/>
    <col min="5506" max="5508" width="13" style="13" hidden="1" customWidth="1"/>
    <col min="5509" max="5509" width="3" style="13" customWidth="1"/>
    <col min="5510" max="5510" width="13" style="13" hidden="1" customWidth="1"/>
    <col min="5511" max="5511" width="3" style="13" customWidth="1"/>
    <col min="5512" max="5512" width="13" style="13" hidden="1" customWidth="1"/>
    <col min="5513" max="5513" width="4.44140625" style="13" customWidth="1"/>
    <col min="5514" max="5514" width="34.21875" style="13" customWidth="1"/>
    <col min="5515" max="5515" width="23.44140625" style="13" customWidth="1"/>
    <col min="5516" max="5516" width="9.109375" style="13" customWidth="1"/>
    <col min="5517" max="5517" width="19.44140625" style="13" customWidth="1"/>
    <col min="5518" max="5518" width="42.77734375" style="13" customWidth="1"/>
    <col min="5519" max="5519" width="5.88671875" style="13" customWidth="1"/>
    <col min="5520" max="5520" width="31.44140625" style="13" customWidth="1"/>
    <col min="5521" max="5521" width="16.109375" style="13" customWidth="1"/>
    <col min="5522" max="5523" width="9.21875" style="13" customWidth="1"/>
    <col min="5524" max="5524" width="11.109375" style="13" customWidth="1"/>
    <col min="5525" max="5525" width="2.109375" style="13" customWidth="1"/>
    <col min="5526" max="5731" width="10.88671875" style="13" customWidth="1"/>
    <col min="5732" max="5732" width="12" style="13" customWidth="1"/>
    <col min="5733" max="5733" width="2.77734375" style="13" customWidth="1"/>
    <col min="5734" max="5735" width="6.44140625" style="13" customWidth="1"/>
    <col min="5736" max="5736" width="5.88671875" style="13" customWidth="1"/>
    <col min="5737" max="5737" width="6.44140625" style="13" customWidth="1"/>
    <col min="5738" max="5738" width="13.77734375" style="13" customWidth="1"/>
    <col min="5739" max="5740" width="9" style="13" customWidth="1"/>
    <col min="5741" max="5741" width="2.44140625" style="13" customWidth="1"/>
    <col min="5742" max="5742" width="8.88671875" style="13" customWidth="1"/>
    <col min="5743" max="5743" width="7.44140625" style="13" customWidth="1"/>
    <col min="5744" max="5746" width="3.77734375" style="13" customWidth="1"/>
    <col min="5747" max="5747" width="3.44140625" style="13" customWidth="1"/>
    <col min="5748" max="5748" width="2.88671875" style="13" customWidth="1"/>
    <col min="5749" max="5749" width="3" style="13" customWidth="1"/>
    <col min="5750" max="5752" width="13" style="13" hidden="1" customWidth="1"/>
    <col min="5753" max="5753" width="4.44140625" style="13" customWidth="1"/>
    <col min="5754" max="5754" width="13" style="13" hidden="1" customWidth="1"/>
    <col min="5755" max="5756" width="14.88671875" style="13" customWidth="1"/>
    <col min="5757" max="5757" width="15.109375" style="13" customWidth="1"/>
    <col min="5758" max="5758" width="6.44140625" style="13" customWidth="1"/>
    <col min="5759" max="5759" width="15.109375" style="13" customWidth="1"/>
    <col min="5760" max="5760" width="4.109375" style="13" customWidth="1"/>
    <col min="5761" max="5761" width="3" style="13" customWidth="1"/>
    <col min="5762" max="5764" width="13" style="13" hidden="1" customWidth="1"/>
    <col min="5765" max="5765" width="3" style="13" customWidth="1"/>
    <col min="5766" max="5766" width="13" style="13" hidden="1" customWidth="1"/>
    <col min="5767" max="5767" width="3" style="13" customWidth="1"/>
    <col min="5768" max="5768" width="13" style="13" hidden="1" customWidth="1"/>
    <col min="5769" max="5769" width="4.44140625" style="13" customWidth="1"/>
    <col min="5770" max="5770" width="34.21875" style="13" customWidth="1"/>
    <col min="5771" max="5771" width="23.44140625" style="13" customWidth="1"/>
    <col min="5772" max="5772" width="9.109375" style="13" customWidth="1"/>
    <col min="5773" max="5773" width="19.44140625" style="13" customWidth="1"/>
    <col min="5774" max="5774" width="42.77734375" style="13" customWidth="1"/>
    <col min="5775" max="5775" width="5.88671875" style="13" customWidth="1"/>
    <col min="5776" max="5776" width="31.44140625" style="13" customWidth="1"/>
    <col min="5777" max="5777" width="16.109375" style="13" customWidth="1"/>
    <col min="5778" max="5779" width="9.21875" style="13" customWidth="1"/>
    <col min="5780" max="5780" width="11.109375" style="13" customWidth="1"/>
    <col min="5781" max="5781" width="2.109375" style="13" customWidth="1"/>
    <col min="5782" max="5987" width="10.88671875" style="13" customWidth="1"/>
    <col min="5988" max="5988" width="12" style="13" customWidth="1"/>
    <col min="5989" max="5989" width="2.77734375" style="13" customWidth="1"/>
    <col min="5990" max="5991" width="6.44140625" style="13" customWidth="1"/>
    <col min="5992" max="5992" width="5.88671875" style="13" customWidth="1"/>
    <col min="5993" max="5993" width="6.44140625" style="13" customWidth="1"/>
    <col min="5994" max="5994" width="13.77734375" style="13" customWidth="1"/>
    <col min="5995" max="5996" width="9" style="13" customWidth="1"/>
    <col min="5997" max="5997" width="2.44140625" style="13" customWidth="1"/>
    <col min="5998" max="5998" width="8.88671875" style="13" customWidth="1"/>
    <col min="5999" max="5999" width="7.44140625" style="13" customWidth="1"/>
    <col min="6000" max="6002" width="3.77734375" style="13" customWidth="1"/>
    <col min="6003" max="6003" width="3.44140625" style="13" customWidth="1"/>
    <col min="6004" max="6004" width="2.88671875" style="13" customWidth="1"/>
    <col min="6005" max="6005" width="3" style="13" customWidth="1"/>
    <col min="6006" max="6008" width="13" style="13" hidden="1" customWidth="1"/>
    <col min="6009" max="6009" width="4.44140625" style="13" customWidth="1"/>
    <col min="6010" max="6010" width="13" style="13" hidden="1" customWidth="1"/>
    <col min="6011" max="6012" width="14.88671875" style="13" customWidth="1"/>
    <col min="6013" max="6013" width="15.109375" style="13" customWidth="1"/>
    <col min="6014" max="6014" width="6.44140625" style="13" customWidth="1"/>
    <col min="6015" max="6015" width="15.109375" style="13" customWidth="1"/>
    <col min="6016" max="6016" width="4.109375" style="13" customWidth="1"/>
    <col min="6017" max="6017" width="3" style="13" customWidth="1"/>
    <col min="6018" max="6020" width="13" style="13" hidden="1" customWidth="1"/>
    <col min="6021" max="6021" width="3" style="13" customWidth="1"/>
    <col min="6022" max="6022" width="13" style="13" hidden="1" customWidth="1"/>
    <col min="6023" max="6023" width="3" style="13" customWidth="1"/>
    <col min="6024" max="6024" width="13" style="13" hidden="1" customWidth="1"/>
    <col min="6025" max="6025" width="4.44140625" style="13" customWidth="1"/>
    <col min="6026" max="6026" width="34.21875" style="13" customWidth="1"/>
    <col min="6027" max="6027" width="23.44140625" style="13" customWidth="1"/>
    <col min="6028" max="6028" width="9.109375" style="13" customWidth="1"/>
    <col min="6029" max="6029" width="19.44140625" style="13" customWidth="1"/>
    <col min="6030" max="6030" width="42.77734375" style="13" customWidth="1"/>
    <col min="6031" max="6031" width="5.88671875" style="13" customWidth="1"/>
    <col min="6032" max="6032" width="31.44140625" style="13" customWidth="1"/>
    <col min="6033" max="6033" width="16.109375" style="13" customWidth="1"/>
    <col min="6034" max="6035" width="9.21875" style="13" customWidth="1"/>
    <col min="6036" max="6036" width="11.109375" style="13" customWidth="1"/>
    <col min="6037" max="6037" width="2.109375" style="13" customWidth="1"/>
    <col min="6038" max="6243" width="10.88671875" style="13" customWidth="1"/>
    <col min="6244" max="6244" width="12" style="13" customWidth="1"/>
    <col min="6245" max="6245" width="2.77734375" style="13" customWidth="1"/>
    <col min="6246" max="6247" width="6.44140625" style="13" customWidth="1"/>
    <col min="6248" max="6248" width="5.88671875" style="13" customWidth="1"/>
    <col min="6249" max="6249" width="6.44140625" style="13" customWidth="1"/>
    <col min="6250" max="6250" width="13.77734375" style="13" customWidth="1"/>
    <col min="6251" max="6252" width="9" style="13" customWidth="1"/>
    <col min="6253" max="6253" width="2.44140625" style="13" customWidth="1"/>
    <col min="6254" max="6254" width="8.88671875" style="13" customWidth="1"/>
    <col min="6255" max="6255" width="7.44140625" style="13" customWidth="1"/>
    <col min="6256" max="6258" width="3.77734375" style="13" customWidth="1"/>
    <col min="6259" max="6259" width="3.44140625" style="13" customWidth="1"/>
    <col min="6260" max="6260" width="2.88671875" style="13" customWidth="1"/>
    <col min="6261" max="6261" width="3" style="13" customWidth="1"/>
    <col min="6262" max="6264" width="13" style="13" hidden="1" customWidth="1"/>
    <col min="6265" max="6265" width="4.44140625" style="13" customWidth="1"/>
    <col min="6266" max="6266" width="13" style="13" hidden="1" customWidth="1"/>
    <col min="6267" max="6268" width="14.88671875" style="13" customWidth="1"/>
    <col min="6269" max="6269" width="15.109375" style="13" customWidth="1"/>
    <col min="6270" max="6270" width="6.44140625" style="13" customWidth="1"/>
    <col min="6271" max="6271" width="15.109375" style="13" customWidth="1"/>
    <col min="6272" max="6272" width="4.109375" style="13" customWidth="1"/>
    <col min="6273" max="6273" width="3" style="13" customWidth="1"/>
    <col min="6274" max="6276" width="13" style="13" hidden="1" customWidth="1"/>
    <col min="6277" max="6277" width="3" style="13" customWidth="1"/>
    <col min="6278" max="6278" width="13" style="13" hidden="1" customWidth="1"/>
    <col min="6279" max="6279" width="3" style="13" customWidth="1"/>
    <col min="6280" max="6280" width="13" style="13" hidden="1" customWidth="1"/>
    <col min="6281" max="6281" width="4.44140625" style="13" customWidth="1"/>
    <col min="6282" max="6282" width="34.21875" style="13" customWidth="1"/>
    <col min="6283" max="6283" width="23.44140625" style="13" customWidth="1"/>
    <col min="6284" max="6284" width="9.109375" style="13" customWidth="1"/>
    <col min="6285" max="6285" width="19.44140625" style="13" customWidth="1"/>
    <col min="6286" max="6286" width="42.77734375" style="13" customWidth="1"/>
    <col min="6287" max="6287" width="5.88671875" style="13" customWidth="1"/>
    <col min="6288" max="6288" width="31.44140625" style="13" customWidth="1"/>
    <col min="6289" max="6289" width="16.109375" style="13" customWidth="1"/>
    <col min="6290" max="6291" width="9.21875" style="13" customWidth="1"/>
    <col min="6292" max="6292" width="11.109375" style="13" customWidth="1"/>
    <col min="6293" max="6293" width="2.109375" style="13" customWidth="1"/>
    <col min="6294" max="6499" width="10.88671875" style="13" customWidth="1"/>
    <col min="6500" max="6500" width="12" style="13" customWidth="1"/>
    <col min="6501" max="6501" width="2.77734375" style="13" customWidth="1"/>
    <col min="6502" max="6503" width="6.44140625" style="13" customWidth="1"/>
    <col min="6504" max="6504" width="5.88671875" style="13" customWidth="1"/>
    <col min="6505" max="6505" width="6.44140625" style="13" customWidth="1"/>
    <col min="6506" max="6506" width="13.77734375" style="13" customWidth="1"/>
    <col min="6507" max="6508" width="9" style="13" customWidth="1"/>
    <col min="6509" max="6509" width="2.44140625" style="13" customWidth="1"/>
    <col min="6510" max="6510" width="8.88671875" style="13" customWidth="1"/>
    <col min="6511" max="6511" width="7.44140625" style="13" customWidth="1"/>
    <col min="6512" max="6514" width="3.77734375" style="13" customWidth="1"/>
    <col min="6515" max="6515" width="3.44140625" style="13" customWidth="1"/>
    <col min="6516" max="6516" width="2.88671875" style="13" customWidth="1"/>
    <col min="6517" max="6517" width="3" style="13" customWidth="1"/>
    <col min="6518" max="6520" width="13" style="13" hidden="1" customWidth="1"/>
    <col min="6521" max="6521" width="4.44140625" style="13" customWidth="1"/>
    <col min="6522" max="6522" width="13" style="13" hidden="1" customWidth="1"/>
    <col min="6523" max="6524" width="14.88671875" style="13" customWidth="1"/>
    <col min="6525" max="6525" width="15.109375" style="13" customWidth="1"/>
    <col min="6526" max="6526" width="6.44140625" style="13" customWidth="1"/>
    <col min="6527" max="6527" width="15.109375" style="13" customWidth="1"/>
    <col min="6528" max="6528" width="4.109375" style="13" customWidth="1"/>
    <col min="6529" max="6529" width="3" style="13" customWidth="1"/>
    <col min="6530" max="6532" width="13" style="13" hidden="1" customWidth="1"/>
    <col min="6533" max="6533" width="3" style="13" customWidth="1"/>
    <col min="6534" max="6534" width="13" style="13" hidden="1" customWidth="1"/>
    <col min="6535" max="6535" width="3" style="13" customWidth="1"/>
    <col min="6536" max="6536" width="13" style="13" hidden="1" customWidth="1"/>
    <col min="6537" max="6537" width="4.44140625" style="13" customWidth="1"/>
    <col min="6538" max="6538" width="34.21875" style="13" customWidth="1"/>
    <col min="6539" max="6539" width="23.44140625" style="13" customWidth="1"/>
    <col min="6540" max="6540" width="9.109375" style="13" customWidth="1"/>
    <col min="6541" max="6541" width="19.44140625" style="13" customWidth="1"/>
    <col min="6542" max="6542" width="42.77734375" style="13" customWidth="1"/>
    <col min="6543" max="6543" width="5.88671875" style="13" customWidth="1"/>
    <col min="6544" max="6544" width="31.44140625" style="13" customWidth="1"/>
    <col min="6545" max="6545" width="16.109375" style="13" customWidth="1"/>
    <col min="6546" max="6547" width="9.21875" style="13" customWidth="1"/>
    <col min="6548" max="6548" width="11.109375" style="13" customWidth="1"/>
    <col min="6549" max="6549" width="2.109375" style="13" customWidth="1"/>
    <col min="6550" max="6755" width="10.88671875" style="13" customWidth="1"/>
    <col min="6756" max="6756" width="12" style="13" customWidth="1"/>
    <col min="6757" max="6757" width="2.77734375" style="13" customWidth="1"/>
    <col min="6758" max="6759" width="6.44140625" style="13" customWidth="1"/>
    <col min="6760" max="6760" width="5.88671875" style="13" customWidth="1"/>
    <col min="6761" max="6761" width="6.44140625" style="13" customWidth="1"/>
    <col min="6762" max="6762" width="13.77734375" style="13" customWidth="1"/>
    <col min="6763" max="6764" width="9" style="13" customWidth="1"/>
    <col min="6765" max="6765" width="2.44140625" style="13" customWidth="1"/>
    <col min="6766" max="6766" width="8.88671875" style="13" customWidth="1"/>
    <col min="6767" max="6767" width="7.44140625" style="13" customWidth="1"/>
    <col min="6768" max="6770" width="3.77734375" style="13" customWidth="1"/>
    <col min="6771" max="6771" width="3.44140625" style="13" customWidth="1"/>
    <col min="6772" max="6772" width="2.88671875" style="13" customWidth="1"/>
    <col min="6773" max="6773" width="3" style="13" customWidth="1"/>
    <col min="6774" max="6776" width="13" style="13" hidden="1" customWidth="1"/>
    <col min="6777" max="6777" width="4.44140625" style="13" customWidth="1"/>
    <col min="6778" max="6778" width="13" style="13" hidden="1" customWidth="1"/>
    <col min="6779" max="6780" width="14.88671875" style="13" customWidth="1"/>
    <col min="6781" max="6781" width="15.109375" style="13" customWidth="1"/>
    <col min="6782" max="6782" width="6.44140625" style="13" customWidth="1"/>
    <col min="6783" max="6783" width="15.109375" style="13" customWidth="1"/>
    <col min="6784" max="6784" width="4.109375" style="13" customWidth="1"/>
    <col min="6785" max="6785" width="3" style="13" customWidth="1"/>
    <col min="6786" max="6788" width="13" style="13" hidden="1" customWidth="1"/>
    <col min="6789" max="6789" width="3" style="13" customWidth="1"/>
    <col min="6790" max="6790" width="13" style="13" hidden="1" customWidth="1"/>
    <col min="6791" max="6791" width="3" style="13" customWidth="1"/>
    <col min="6792" max="6792" width="13" style="13" hidden="1" customWidth="1"/>
    <col min="6793" max="6793" width="4.44140625" style="13" customWidth="1"/>
    <col min="6794" max="6794" width="34.21875" style="13" customWidth="1"/>
    <col min="6795" max="6795" width="23.44140625" style="13" customWidth="1"/>
    <col min="6796" max="6796" width="9.109375" style="13" customWidth="1"/>
    <col min="6797" max="6797" width="19.44140625" style="13" customWidth="1"/>
    <col min="6798" max="6798" width="42.77734375" style="13" customWidth="1"/>
    <col min="6799" max="6799" width="5.88671875" style="13" customWidth="1"/>
    <col min="6800" max="6800" width="31.44140625" style="13" customWidth="1"/>
    <col min="6801" max="6801" width="16.109375" style="13" customWidth="1"/>
    <col min="6802" max="6803" width="9.21875" style="13" customWidth="1"/>
    <col min="6804" max="6804" width="11.109375" style="13" customWidth="1"/>
    <col min="6805" max="6805" width="2.109375" style="13" customWidth="1"/>
    <col min="6806" max="7011" width="10.88671875" style="13" customWidth="1"/>
    <col min="7012" max="7012" width="12" style="13" customWidth="1"/>
    <col min="7013" max="7013" width="2.77734375" style="13" customWidth="1"/>
    <col min="7014" max="7015" width="6.44140625" style="13" customWidth="1"/>
    <col min="7016" max="7016" width="5.88671875" style="13" customWidth="1"/>
    <col min="7017" max="7017" width="6.44140625" style="13" customWidth="1"/>
    <col min="7018" max="7018" width="13.77734375" style="13" customWidth="1"/>
    <col min="7019" max="7020" width="9" style="13" customWidth="1"/>
    <col min="7021" max="7021" width="2.44140625" style="13" customWidth="1"/>
    <col min="7022" max="7022" width="8.88671875" style="13" customWidth="1"/>
    <col min="7023" max="7023" width="7.44140625" style="13" customWidth="1"/>
    <col min="7024" max="7026" width="3.77734375" style="13" customWidth="1"/>
    <col min="7027" max="7027" width="3.44140625" style="13" customWidth="1"/>
    <col min="7028" max="7028" width="2.88671875" style="13" customWidth="1"/>
    <col min="7029" max="7029" width="3" style="13" customWidth="1"/>
    <col min="7030" max="7032" width="13" style="13" hidden="1" customWidth="1"/>
    <col min="7033" max="7033" width="4.44140625" style="13" customWidth="1"/>
    <col min="7034" max="7034" width="13" style="13" hidden="1" customWidth="1"/>
    <col min="7035" max="7036" width="14.88671875" style="13" customWidth="1"/>
    <col min="7037" max="7037" width="15.109375" style="13" customWidth="1"/>
    <col min="7038" max="7038" width="6.44140625" style="13" customWidth="1"/>
    <col min="7039" max="7039" width="15.109375" style="13" customWidth="1"/>
    <col min="7040" max="7040" width="4.109375" style="13" customWidth="1"/>
    <col min="7041" max="7041" width="3" style="13" customWidth="1"/>
    <col min="7042" max="7044" width="13" style="13" hidden="1" customWidth="1"/>
    <col min="7045" max="7045" width="3" style="13" customWidth="1"/>
    <col min="7046" max="7046" width="13" style="13" hidden="1" customWidth="1"/>
    <col min="7047" max="7047" width="3" style="13" customWidth="1"/>
    <col min="7048" max="7048" width="13" style="13" hidden="1" customWidth="1"/>
    <col min="7049" max="7049" width="4.44140625" style="13" customWidth="1"/>
    <col min="7050" max="7050" width="34.21875" style="13" customWidth="1"/>
    <col min="7051" max="7051" width="23.44140625" style="13" customWidth="1"/>
    <col min="7052" max="7052" width="9.109375" style="13" customWidth="1"/>
    <col min="7053" max="7053" width="19.44140625" style="13" customWidth="1"/>
    <col min="7054" max="7054" width="42.77734375" style="13" customWidth="1"/>
    <col min="7055" max="7055" width="5.88671875" style="13" customWidth="1"/>
    <col min="7056" max="7056" width="31.44140625" style="13" customWidth="1"/>
    <col min="7057" max="7057" width="16.109375" style="13" customWidth="1"/>
    <col min="7058" max="7059" width="9.21875" style="13" customWidth="1"/>
    <col min="7060" max="7060" width="11.109375" style="13" customWidth="1"/>
    <col min="7061" max="7061" width="2.109375" style="13" customWidth="1"/>
    <col min="7062" max="7267" width="10.88671875" style="13" customWidth="1"/>
    <col min="7268" max="7268" width="12" style="13" customWidth="1"/>
    <col min="7269" max="7269" width="2.77734375" style="13" customWidth="1"/>
    <col min="7270" max="7271" width="6.44140625" style="13" customWidth="1"/>
    <col min="7272" max="7272" width="5.88671875" style="13" customWidth="1"/>
    <col min="7273" max="7273" width="6.44140625" style="13" customWidth="1"/>
    <col min="7274" max="7274" width="13.77734375" style="13" customWidth="1"/>
    <col min="7275" max="7276" width="9" style="13" customWidth="1"/>
    <col min="7277" max="7277" width="2.44140625" style="13" customWidth="1"/>
    <col min="7278" max="7278" width="8.88671875" style="13" customWidth="1"/>
    <col min="7279" max="7279" width="7.44140625" style="13" customWidth="1"/>
    <col min="7280" max="7282" width="3.77734375" style="13" customWidth="1"/>
    <col min="7283" max="7283" width="3.44140625" style="13" customWidth="1"/>
    <col min="7284" max="7284" width="2.88671875" style="13" customWidth="1"/>
    <col min="7285" max="7285" width="3" style="13" customWidth="1"/>
    <col min="7286" max="7288" width="13" style="13" hidden="1" customWidth="1"/>
    <col min="7289" max="7289" width="4.44140625" style="13" customWidth="1"/>
    <col min="7290" max="7290" width="13" style="13" hidden="1" customWidth="1"/>
    <col min="7291" max="7292" width="14.88671875" style="13" customWidth="1"/>
    <col min="7293" max="7293" width="15.109375" style="13" customWidth="1"/>
    <col min="7294" max="7294" width="6.44140625" style="13" customWidth="1"/>
    <col min="7295" max="7295" width="15.109375" style="13" customWidth="1"/>
    <col min="7296" max="7296" width="4.109375" style="13" customWidth="1"/>
    <col min="7297" max="7297" width="3" style="13" customWidth="1"/>
    <col min="7298" max="7300" width="13" style="13" hidden="1" customWidth="1"/>
    <col min="7301" max="7301" width="3" style="13" customWidth="1"/>
    <col min="7302" max="7302" width="13" style="13" hidden="1" customWidth="1"/>
    <col min="7303" max="7303" width="3" style="13" customWidth="1"/>
    <col min="7304" max="7304" width="13" style="13" hidden="1" customWidth="1"/>
    <col min="7305" max="7305" width="4.44140625" style="13" customWidth="1"/>
    <col min="7306" max="7306" width="34.21875" style="13" customWidth="1"/>
    <col min="7307" max="7307" width="23.44140625" style="13" customWidth="1"/>
    <col min="7308" max="7308" width="9.109375" style="13" customWidth="1"/>
    <col min="7309" max="7309" width="19.44140625" style="13" customWidth="1"/>
    <col min="7310" max="7310" width="42.77734375" style="13" customWidth="1"/>
    <col min="7311" max="7311" width="5.88671875" style="13" customWidth="1"/>
    <col min="7312" max="7312" width="31.44140625" style="13" customWidth="1"/>
    <col min="7313" max="7313" width="16.109375" style="13" customWidth="1"/>
    <col min="7314" max="7315" width="9.21875" style="13" customWidth="1"/>
    <col min="7316" max="7316" width="11.109375" style="13" customWidth="1"/>
    <col min="7317" max="7317" width="2.109375" style="13" customWidth="1"/>
    <col min="7318" max="7523" width="10.88671875" style="13" customWidth="1"/>
    <col min="7524" max="7524" width="12" style="13" customWidth="1"/>
    <col min="7525" max="7525" width="2.77734375" style="13" customWidth="1"/>
    <col min="7526" max="7527" width="6.44140625" style="13" customWidth="1"/>
    <col min="7528" max="7528" width="5.88671875" style="13" customWidth="1"/>
    <col min="7529" max="7529" width="6.44140625" style="13" customWidth="1"/>
    <col min="7530" max="7530" width="13.77734375" style="13" customWidth="1"/>
    <col min="7531" max="7532" width="9" style="13" customWidth="1"/>
    <col min="7533" max="7533" width="2.44140625" style="13" customWidth="1"/>
    <col min="7534" max="7534" width="8.88671875" style="13" customWidth="1"/>
    <col min="7535" max="7535" width="7.44140625" style="13" customWidth="1"/>
    <col min="7536" max="7538" width="3.77734375" style="13" customWidth="1"/>
    <col min="7539" max="7539" width="3.44140625" style="13" customWidth="1"/>
    <col min="7540" max="7540" width="2.88671875" style="13" customWidth="1"/>
    <col min="7541" max="7541" width="3" style="13" customWidth="1"/>
    <col min="7542" max="7544" width="13" style="13" hidden="1" customWidth="1"/>
    <col min="7545" max="7545" width="4.44140625" style="13" customWidth="1"/>
    <col min="7546" max="7546" width="13" style="13" hidden="1" customWidth="1"/>
    <col min="7547" max="7548" width="14.88671875" style="13" customWidth="1"/>
    <col min="7549" max="7549" width="15.109375" style="13" customWidth="1"/>
    <col min="7550" max="7550" width="6.44140625" style="13" customWidth="1"/>
    <col min="7551" max="7551" width="15.109375" style="13" customWidth="1"/>
    <col min="7552" max="7552" width="4.109375" style="13" customWidth="1"/>
    <col min="7553" max="7553" width="3" style="13" customWidth="1"/>
    <col min="7554" max="7556" width="13" style="13" hidden="1" customWidth="1"/>
    <col min="7557" max="7557" width="3" style="13" customWidth="1"/>
    <col min="7558" max="7558" width="13" style="13" hidden="1" customWidth="1"/>
    <col min="7559" max="7559" width="3" style="13" customWidth="1"/>
    <col min="7560" max="7560" width="13" style="13" hidden="1" customWidth="1"/>
    <col min="7561" max="7561" width="4.44140625" style="13" customWidth="1"/>
    <col min="7562" max="7562" width="34.21875" style="13" customWidth="1"/>
    <col min="7563" max="7563" width="23.44140625" style="13" customWidth="1"/>
    <col min="7564" max="7564" width="9.109375" style="13" customWidth="1"/>
    <col min="7565" max="7565" width="19.44140625" style="13" customWidth="1"/>
    <col min="7566" max="7566" width="42.77734375" style="13" customWidth="1"/>
    <col min="7567" max="7567" width="5.88671875" style="13" customWidth="1"/>
    <col min="7568" max="7568" width="31.44140625" style="13" customWidth="1"/>
    <col min="7569" max="7569" width="16.109375" style="13" customWidth="1"/>
    <col min="7570" max="7571" width="9.21875" style="13" customWidth="1"/>
    <col min="7572" max="7572" width="11.109375" style="13" customWidth="1"/>
    <col min="7573" max="7573" width="2.109375" style="13" customWidth="1"/>
    <col min="7574" max="7779" width="10.88671875" style="13" customWidth="1"/>
    <col min="7780" max="7780" width="12" style="13" customWidth="1"/>
    <col min="7781" max="7781" width="2.77734375" style="13" customWidth="1"/>
    <col min="7782" max="7783" width="6.44140625" style="13" customWidth="1"/>
    <col min="7784" max="7784" width="5.88671875" style="13" customWidth="1"/>
    <col min="7785" max="7785" width="6.44140625" style="13" customWidth="1"/>
    <col min="7786" max="7786" width="13.77734375" style="13" customWidth="1"/>
    <col min="7787" max="7788" width="9" style="13" customWidth="1"/>
    <col min="7789" max="7789" width="2.44140625" style="13" customWidth="1"/>
    <col min="7790" max="7790" width="8.88671875" style="13" customWidth="1"/>
    <col min="7791" max="7791" width="7.44140625" style="13" customWidth="1"/>
    <col min="7792" max="7794" width="3.77734375" style="13" customWidth="1"/>
    <col min="7795" max="7795" width="3.44140625" style="13" customWidth="1"/>
    <col min="7796" max="7796" width="2.88671875" style="13" customWidth="1"/>
    <col min="7797" max="7797" width="3" style="13" customWidth="1"/>
    <col min="7798" max="7800" width="13" style="13" hidden="1" customWidth="1"/>
    <col min="7801" max="7801" width="4.44140625" style="13" customWidth="1"/>
    <col min="7802" max="7802" width="13" style="13" hidden="1" customWidth="1"/>
    <col min="7803" max="7804" width="14.88671875" style="13" customWidth="1"/>
    <col min="7805" max="7805" width="15.109375" style="13" customWidth="1"/>
    <col min="7806" max="7806" width="6.44140625" style="13" customWidth="1"/>
    <col min="7807" max="7807" width="15.109375" style="13" customWidth="1"/>
    <col min="7808" max="7808" width="4.109375" style="13" customWidth="1"/>
    <col min="7809" max="7809" width="3" style="13" customWidth="1"/>
    <col min="7810" max="7812" width="13" style="13" hidden="1" customWidth="1"/>
    <col min="7813" max="7813" width="3" style="13" customWidth="1"/>
    <col min="7814" max="7814" width="13" style="13" hidden="1" customWidth="1"/>
    <col min="7815" max="7815" width="3" style="13" customWidth="1"/>
    <col min="7816" max="7816" width="13" style="13" hidden="1" customWidth="1"/>
    <col min="7817" max="7817" width="4.44140625" style="13" customWidth="1"/>
    <col min="7818" max="7818" width="34.21875" style="13" customWidth="1"/>
    <col min="7819" max="7819" width="23.44140625" style="13" customWidth="1"/>
    <col min="7820" max="7820" width="9.109375" style="13" customWidth="1"/>
    <col min="7821" max="7821" width="19.44140625" style="13" customWidth="1"/>
    <col min="7822" max="7822" width="42.77734375" style="13" customWidth="1"/>
    <col min="7823" max="7823" width="5.88671875" style="13" customWidth="1"/>
    <col min="7824" max="7824" width="31.44140625" style="13" customWidth="1"/>
    <col min="7825" max="7825" width="16.109375" style="13" customWidth="1"/>
    <col min="7826" max="7827" width="9.21875" style="13" customWidth="1"/>
    <col min="7828" max="7828" width="11.109375" style="13" customWidth="1"/>
    <col min="7829" max="7829" width="2.109375" style="13" customWidth="1"/>
    <col min="7830" max="8035" width="10.88671875" style="13" customWidth="1"/>
    <col min="8036" max="8036" width="12" style="13" customWidth="1"/>
    <col min="8037" max="8037" width="2.77734375" style="13" customWidth="1"/>
    <col min="8038" max="8039" width="6.44140625" style="13" customWidth="1"/>
    <col min="8040" max="8040" width="5.88671875" style="13" customWidth="1"/>
    <col min="8041" max="8041" width="6.44140625" style="13" customWidth="1"/>
    <col min="8042" max="8042" width="13.77734375" style="13" customWidth="1"/>
    <col min="8043" max="8044" width="9" style="13" customWidth="1"/>
    <col min="8045" max="8045" width="2.44140625" style="13" customWidth="1"/>
    <col min="8046" max="8046" width="8.88671875" style="13" customWidth="1"/>
    <col min="8047" max="8047" width="7.44140625" style="13" customWidth="1"/>
    <col min="8048" max="8050" width="3.77734375" style="13" customWidth="1"/>
    <col min="8051" max="8051" width="3.44140625" style="13" customWidth="1"/>
    <col min="8052" max="8052" width="2.88671875" style="13" customWidth="1"/>
    <col min="8053" max="8053" width="3" style="13" customWidth="1"/>
    <col min="8054" max="8056" width="13" style="13" hidden="1" customWidth="1"/>
    <col min="8057" max="8057" width="4.44140625" style="13" customWidth="1"/>
    <col min="8058" max="8058" width="13" style="13" hidden="1" customWidth="1"/>
    <col min="8059" max="8060" width="14.88671875" style="13" customWidth="1"/>
    <col min="8061" max="8061" width="15.109375" style="13" customWidth="1"/>
    <col min="8062" max="8062" width="6.44140625" style="13" customWidth="1"/>
    <col min="8063" max="8063" width="15.109375" style="13" customWidth="1"/>
    <col min="8064" max="8064" width="4.109375" style="13" customWidth="1"/>
    <col min="8065" max="8065" width="3" style="13" customWidth="1"/>
    <col min="8066" max="8068" width="13" style="13" hidden="1" customWidth="1"/>
    <col min="8069" max="8069" width="3" style="13" customWidth="1"/>
    <col min="8070" max="8070" width="13" style="13" hidden="1" customWidth="1"/>
    <col min="8071" max="8071" width="3" style="13" customWidth="1"/>
    <col min="8072" max="8072" width="13" style="13" hidden="1" customWidth="1"/>
    <col min="8073" max="8073" width="4.44140625" style="13" customWidth="1"/>
    <col min="8074" max="8074" width="34.21875" style="13" customWidth="1"/>
    <col min="8075" max="8075" width="23.44140625" style="13" customWidth="1"/>
    <col min="8076" max="8076" width="9.109375" style="13" customWidth="1"/>
    <col min="8077" max="8077" width="19.44140625" style="13" customWidth="1"/>
    <col min="8078" max="8078" width="42.77734375" style="13" customWidth="1"/>
    <col min="8079" max="8079" width="5.88671875" style="13" customWidth="1"/>
    <col min="8080" max="8080" width="31.44140625" style="13" customWidth="1"/>
    <col min="8081" max="8081" width="16.109375" style="13" customWidth="1"/>
    <col min="8082" max="8083" width="9.21875" style="13" customWidth="1"/>
    <col min="8084" max="8084" width="11.109375" style="13" customWidth="1"/>
    <col min="8085" max="8085" width="2.109375" style="13" customWidth="1"/>
    <col min="8086" max="8291" width="10.88671875" style="13" customWidth="1"/>
    <col min="8292" max="8292" width="12" style="13" customWidth="1"/>
    <col min="8293" max="8293" width="2.77734375" style="13" customWidth="1"/>
    <col min="8294" max="8295" width="6.44140625" style="13" customWidth="1"/>
    <col min="8296" max="8296" width="5.88671875" style="13" customWidth="1"/>
    <col min="8297" max="8297" width="6.44140625" style="13" customWidth="1"/>
    <col min="8298" max="8298" width="13.77734375" style="13" customWidth="1"/>
    <col min="8299" max="8300" width="9" style="13" customWidth="1"/>
    <col min="8301" max="8301" width="2.44140625" style="13" customWidth="1"/>
    <col min="8302" max="8302" width="8.88671875" style="13" customWidth="1"/>
    <col min="8303" max="8303" width="7.44140625" style="13" customWidth="1"/>
    <col min="8304" max="8306" width="3.77734375" style="13" customWidth="1"/>
    <col min="8307" max="8307" width="3.44140625" style="13" customWidth="1"/>
    <col min="8308" max="8308" width="2.88671875" style="13" customWidth="1"/>
    <col min="8309" max="8309" width="3" style="13" customWidth="1"/>
    <col min="8310" max="8312" width="13" style="13" hidden="1" customWidth="1"/>
    <col min="8313" max="8313" width="4.44140625" style="13" customWidth="1"/>
    <col min="8314" max="8314" width="13" style="13" hidden="1" customWidth="1"/>
    <col min="8315" max="8316" width="14.88671875" style="13" customWidth="1"/>
    <col min="8317" max="8317" width="15.109375" style="13" customWidth="1"/>
    <col min="8318" max="8318" width="6.44140625" style="13" customWidth="1"/>
    <col min="8319" max="8319" width="15.109375" style="13" customWidth="1"/>
    <col min="8320" max="8320" width="4.109375" style="13" customWidth="1"/>
    <col min="8321" max="8321" width="3" style="13" customWidth="1"/>
    <col min="8322" max="8324" width="13" style="13" hidden="1" customWidth="1"/>
    <col min="8325" max="8325" width="3" style="13" customWidth="1"/>
    <col min="8326" max="8326" width="13" style="13" hidden="1" customWidth="1"/>
    <col min="8327" max="8327" width="3" style="13" customWidth="1"/>
    <col min="8328" max="8328" width="13" style="13" hidden="1" customWidth="1"/>
    <col min="8329" max="8329" width="4.44140625" style="13" customWidth="1"/>
    <col min="8330" max="8330" width="34.21875" style="13" customWidth="1"/>
    <col min="8331" max="8331" width="23.44140625" style="13" customWidth="1"/>
    <col min="8332" max="8332" width="9.109375" style="13" customWidth="1"/>
    <col min="8333" max="8333" width="19.44140625" style="13" customWidth="1"/>
    <col min="8334" max="8334" width="42.77734375" style="13" customWidth="1"/>
    <col min="8335" max="8335" width="5.88671875" style="13" customWidth="1"/>
    <col min="8336" max="8336" width="31.44140625" style="13" customWidth="1"/>
    <col min="8337" max="8337" width="16.109375" style="13" customWidth="1"/>
    <col min="8338" max="8339" width="9.21875" style="13" customWidth="1"/>
    <col min="8340" max="8340" width="11.109375" style="13" customWidth="1"/>
    <col min="8341" max="8341" width="2.109375" style="13" customWidth="1"/>
    <col min="8342" max="8547" width="10.88671875" style="13" customWidth="1"/>
    <col min="8548" max="8548" width="12" style="13" customWidth="1"/>
    <col min="8549" max="8549" width="2.77734375" style="13" customWidth="1"/>
    <col min="8550" max="8551" width="6.44140625" style="13" customWidth="1"/>
    <col min="8552" max="8552" width="5.88671875" style="13" customWidth="1"/>
    <col min="8553" max="8553" width="6.44140625" style="13" customWidth="1"/>
    <col min="8554" max="8554" width="13.77734375" style="13" customWidth="1"/>
    <col min="8555" max="8556" width="9" style="13" customWidth="1"/>
    <col min="8557" max="8557" width="2.44140625" style="13" customWidth="1"/>
    <col min="8558" max="8558" width="8.88671875" style="13" customWidth="1"/>
    <col min="8559" max="8559" width="7.44140625" style="13" customWidth="1"/>
    <col min="8560" max="8562" width="3.77734375" style="13" customWidth="1"/>
    <col min="8563" max="8563" width="3.44140625" style="13" customWidth="1"/>
    <col min="8564" max="8564" width="2.88671875" style="13" customWidth="1"/>
    <col min="8565" max="8565" width="3" style="13" customWidth="1"/>
    <col min="8566" max="8568" width="13" style="13" hidden="1" customWidth="1"/>
    <col min="8569" max="8569" width="4.44140625" style="13" customWidth="1"/>
    <col min="8570" max="8570" width="13" style="13" hidden="1" customWidth="1"/>
    <col min="8571" max="8572" width="14.88671875" style="13" customWidth="1"/>
    <col min="8573" max="8573" width="15.109375" style="13" customWidth="1"/>
    <col min="8574" max="8574" width="6.44140625" style="13" customWidth="1"/>
    <col min="8575" max="8575" width="15.109375" style="13" customWidth="1"/>
    <col min="8576" max="8576" width="4.109375" style="13" customWidth="1"/>
    <col min="8577" max="8577" width="3" style="13" customWidth="1"/>
    <col min="8578" max="8580" width="13" style="13" hidden="1" customWidth="1"/>
    <col min="8581" max="8581" width="3" style="13" customWidth="1"/>
    <col min="8582" max="8582" width="13" style="13" hidden="1" customWidth="1"/>
    <col min="8583" max="8583" width="3" style="13" customWidth="1"/>
    <col min="8584" max="8584" width="13" style="13" hidden="1" customWidth="1"/>
    <col min="8585" max="8585" width="4.44140625" style="13" customWidth="1"/>
    <col min="8586" max="8586" width="34.21875" style="13" customWidth="1"/>
    <col min="8587" max="8587" width="23.44140625" style="13" customWidth="1"/>
    <col min="8588" max="8588" width="9.109375" style="13" customWidth="1"/>
    <col min="8589" max="8589" width="19.44140625" style="13" customWidth="1"/>
    <col min="8590" max="8590" width="42.77734375" style="13" customWidth="1"/>
    <col min="8591" max="8591" width="5.88671875" style="13" customWidth="1"/>
    <col min="8592" max="8592" width="31.44140625" style="13" customWidth="1"/>
    <col min="8593" max="8593" width="16.109375" style="13" customWidth="1"/>
    <col min="8594" max="8595" width="9.21875" style="13" customWidth="1"/>
    <col min="8596" max="8596" width="11.109375" style="13" customWidth="1"/>
    <col min="8597" max="8597" width="2.109375" style="13" customWidth="1"/>
    <col min="8598" max="8803" width="10.88671875" style="13" customWidth="1"/>
    <col min="8804" max="8804" width="12" style="13" customWidth="1"/>
    <col min="8805" max="8805" width="2.77734375" style="13" customWidth="1"/>
    <col min="8806" max="8807" width="6.44140625" style="13" customWidth="1"/>
    <col min="8808" max="8808" width="5.88671875" style="13" customWidth="1"/>
    <col min="8809" max="8809" width="6.44140625" style="13" customWidth="1"/>
    <col min="8810" max="8810" width="13.77734375" style="13" customWidth="1"/>
    <col min="8811" max="8812" width="9" style="13" customWidth="1"/>
    <col min="8813" max="8813" width="2.44140625" style="13" customWidth="1"/>
    <col min="8814" max="8814" width="8.88671875" style="13" customWidth="1"/>
    <col min="8815" max="8815" width="7.44140625" style="13" customWidth="1"/>
    <col min="8816" max="8818" width="3.77734375" style="13" customWidth="1"/>
    <col min="8819" max="8819" width="3.44140625" style="13" customWidth="1"/>
    <col min="8820" max="8820" width="2.88671875" style="13" customWidth="1"/>
    <col min="8821" max="8821" width="3" style="13" customWidth="1"/>
    <col min="8822" max="8824" width="13" style="13" hidden="1" customWidth="1"/>
    <col min="8825" max="8825" width="4.44140625" style="13" customWidth="1"/>
    <col min="8826" max="8826" width="13" style="13" hidden="1" customWidth="1"/>
    <col min="8827" max="8828" width="14.88671875" style="13" customWidth="1"/>
    <col min="8829" max="8829" width="15.109375" style="13" customWidth="1"/>
    <col min="8830" max="8830" width="6.44140625" style="13" customWidth="1"/>
    <col min="8831" max="8831" width="15.109375" style="13" customWidth="1"/>
    <col min="8832" max="8832" width="4.109375" style="13" customWidth="1"/>
    <col min="8833" max="8833" width="3" style="13" customWidth="1"/>
    <col min="8834" max="8836" width="13" style="13" hidden="1" customWidth="1"/>
    <col min="8837" max="8837" width="3" style="13" customWidth="1"/>
    <col min="8838" max="8838" width="13" style="13" hidden="1" customWidth="1"/>
    <col min="8839" max="8839" width="3" style="13" customWidth="1"/>
    <col min="8840" max="8840" width="13" style="13" hidden="1" customWidth="1"/>
    <col min="8841" max="8841" width="4.44140625" style="13" customWidth="1"/>
    <col min="8842" max="8842" width="34.21875" style="13" customWidth="1"/>
    <col min="8843" max="8843" width="23.44140625" style="13" customWidth="1"/>
    <col min="8844" max="8844" width="9.109375" style="13" customWidth="1"/>
    <col min="8845" max="8845" width="19.44140625" style="13" customWidth="1"/>
    <col min="8846" max="8846" width="42.77734375" style="13" customWidth="1"/>
    <col min="8847" max="8847" width="5.88671875" style="13" customWidth="1"/>
    <col min="8848" max="8848" width="31.44140625" style="13" customWidth="1"/>
    <col min="8849" max="8849" width="16.109375" style="13" customWidth="1"/>
    <col min="8850" max="8851" width="9.21875" style="13" customWidth="1"/>
    <col min="8852" max="8852" width="11.109375" style="13" customWidth="1"/>
    <col min="8853" max="8853" width="2.109375" style="13" customWidth="1"/>
    <col min="8854" max="9059" width="10.88671875" style="13" customWidth="1"/>
    <col min="9060" max="9060" width="12" style="13" customWidth="1"/>
    <col min="9061" max="9061" width="2.77734375" style="13" customWidth="1"/>
    <col min="9062" max="9063" width="6.44140625" style="13" customWidth="1"/>
    <col min="9064" max="9064" width="5.88671875" style="13" customWidth="1"/>
    <col min="9065" max="9065" width="6.44140625" style="13" customWidth="1"/>
    <col min="9066" max="9066" width="13.77734375" style="13" customWidth="1"/>
    <col min="9067" max="9068" width="9" style="13" customWidth="1"/>
    <col min="9069" max="9069" width="2.44140625" style="13" customWidth="1"/>
    <col min="9070" max="9070" width="8.88671875" style="13" customWidth="1"/>
    <col min="9071" max="9071" width="7.44140625" style="13" customWidth="1"/>
    <col min="9072" max="9074" width="3.77734375" style="13" customWidth="1"/>
    <col min="9075" max="9075" width="3.44140625" style="13" customWidth="1"/>
    <col min="9076" max="9076" width="2.88671875" style="13" customWidth="1"/>
    <col min="9077" max="9077" width="3" style="13" customWidth="1"/>
    <col min="9078" max="9080" width="13" style="13" hidden="1" customWidth="1"/>
    <col min="9081" max="9081" width="4.44140625" style="13" customWidth="1"/>
    <col min="9082" max="9082" width="13" style="13" hidden="1" customWidth="1"/>
    <col min="9083" max="9084" width="14.88671875" style="13" customWidth="1"/>
    <col min="9085" max="9085" width="15.109375" style="13" customWidth="1"/>
    <col min="9086" max="9086" width="6.44140625" style="13" customWidth="1"/>
    <col min="9087" max="9087" width="15.109375" style="13" customWidth="1"/>
    <col min="9088" max="9088" width="4.109375" style="13" customWidth="1"/>
    <col min="9089" max="9089" width="3" style="13" customWidth="1"/>
    <col min="9090" max="9092" width="13" style="13" hidden="1" customWidth="1"/>
    <col min="9093" max="9093" width="3" style="13" customWidth="1"/>
    <col min="9094" max="9094" width="13" style="13" hidden="1" customWidth="1"/>
    <col min="9095" max="9095" width="3" style="13" customWidth="1"/>
    <col min="9096" max="9096" width="13" style="13" hidden="1" customWidth="1"/>
    <col min="9097" max="9097" width="4.44140625" style="13" customWidth="1"/>
    <col min="9098" max="9098" width="34.21875" style="13" customWidth="1"/>
    <col min="9099" max="9099" width="23.44140625" style="13" customWidth="1"/>
    <col min="9100" max="9100" width="9.109375" style="13" customWidth="1"/>
    <col min="9101" max="9101" width="19.44140625" style="13" customWidth="1"/>
    <col min="9102" max="9102" width="42.77734375" style="13" customWidth="1"/>
    <col min="9103" max="9103" width="5.88671875" style="13" customWidth="1"/>
    <col min="9104" max="9104" width="31.44140625" style="13" customWidth="1"/>
    <col min="9105" max="9105" width="16.109375" style="13" customWidth="1"/>
    <col min="9106" max="9107" width="9.21875" style="13" customWidth="1"/>
    <col min="9108" max="9108" width="11.109375" style="13" customWidth="1"/>
    <col min="9109" max="9109" width="2.109375" style="13" customWidth="1"/>
    <col min="9110" max="9315" width="10.88671875" style="13" customWidth="1"/>
    <col min="9316" max="9316" width="12" style="13" customWidth="1"/>
    <col min="9317" max="9317" width="2.77734375" style="13" customWidth="1"/>
    <col min="9318" max="9319" width="6.44140625" style="13" customWidth="1"/>
    <col min="9320" max="9320" width="5.88671875" style="13" customWidth="1"/>
    <col min="9321" max="9321" width="6.44140625" style="13" customWidth="1"/>
    <col min="9322" max="9322" width="13.77734375" style="13" customWidth="1"/>
    <col min="9323" max="9324" width="9" style="13" customWidth="1"/>
    <col min="9325" max="9325" width="2.44140625" style="13" customWidth="1"/>
    <col min="9326" max="9326" width="8.88671875" style="13" customWidth="1"/>
    <col min="9327" max="9327" width="7.44140625" style="13" customWidth="1"/>
    <col min="9328" max="9330" width="3.77734375" style="13" customWidth="1"/>
    <col min="9331" max="9331" width="3.44140625" style="13" customWidth="1"/>
    <col min="9332" max="9332" width="2.88671875" style="13" customWidth="1"/>
    <col min="9333" max="9333" width="3" style="13" customWidth="1"/>
    <col min="9334" max="9336" width="13" style="13" hidden="1" customWidth="1"/>
    <col min="9337" max="9337" width="4.44140625" style="13" customWidth="1"/>
    <col min="9338" max="9338" width="13" style="13" hidden="1" customWidth="1"/>
    <col min="9339" max="9340" width="14.88671875" style="13" customWidth="1"/>
    <col min="9341" max="9341" width="15.109375" style="13" customWidth="1"/>
    <col min="9342" max="9342" width="6.44140625" style="13" customWidth="1"/>
    <col min="9343" max="9343" width="15.109375" style="13" customWidth="1"/>
    <col min="9344" max="9344" width="4.109375" style="13" customWidth="1"/>
    <col min="9345" max="9345" width="3" style="13" customWidth="1"/>
    <col min="9346" max="9348" width="13" style="13" hidden="1" customWidth="1"/>
    <col min="9349" max="9349" width="3" style="13" customWidth="1"/>
    <col min="9350" max="9350" width="13" style="13" hidden="1" customWidth="1"/>
    <col min="9351" max="9351" width="3" style="13" customWidth="1"/>
    <col min="9352" max="9352" width="13" style="13" hidden="1" customWidth="1"/>
    <col min="9353" max="9353" width="4.44140625" style="13" customWidth="1"/>
    <col min="9354" max="9354" width="34.21875" style="13" customWidth="1"/>
    <col min="9355" max="9355" width="23.44140625" style="13" customWidth="1"/>
    <col min="9356" max="9356" width="9.109375" style="13" customWidth="1"/>
    <col min="9357" max="9357" width="19.44140625" style="13" customWidth="1"/>
    <col min="9358" max="9358" width="42.77734375" style="13" customWidth="1"/>
    <col min="9359" max="9359" width="5.88671875" style="13" customWidth="1"/>
    <col min="9360" max="9360" width="31.44140625" style="13" customWidth="1"/>
    <col min="9361" max="9361" width="16.109375" style="13" customWidth="1"/>
    <col min="9362" max="9363" width="9.21875" style="13" customWidth="1"/>
    <col min="9364" max="9364" width="11.109375" style="13" customWidth="1"/>
    <col min="9365" max="9365" width="2.109375" style="13" customWidth="1"/>
    <col min="9366" max="9571" width="10.88671875" style="13" customWidth="1"/>
    <col min="9572" max="9572" width="12" style="13" customWidth="1"/>
    <col min="9573" max="9573" width="2.77734375" style="13" customWidth="1"/>
    <col min="9574" max="9575" width="6.44140625" style="13" customWidth="1"/>
    <col min="9576" max="9576" width="5.88671875" style="13" customWidth="1"/>
    <col min="9577" max="9577" width="6.44140625" style="13" customWidth="1"/>
    <col min="9578" max="9578" width="13.77734375" style="13" customWidth="1"/>
    <col min="9579" max="9580" width="9" style="13" customWidth="1"/>
    <col min="9581" max="9581" width="2.44140625" style="13" customWidth="1"/>
    <col min="9582" max="9582" width="8.88671875" style="13" customWidth="1"/>
    <col min="9583" max="9583" width="7.44140625" style="13" customWidth="1"/>
    <col min="9584" max="9586" width="3.77734375" style="13" customWidth="1"/>
    <col min="9587" max="9587" width="3.44140625" style="13" customWidth="1"/>
    <col min="9588" max="9588" width="2.88671875" style="13" customWidth="1"/>
    <col min="9589" max="9589" width="3" style="13" customWidth="1"/>
    <col min="9590" max="9592" width="13" style="13" hidden="1" customWidth="1"/>
    <col min="9593" max="9593" width="4.44140625" style="13" customWidth="1"/>
    <col min="9594" max="9594" width="13" style="13" hidden="1" customWidth="1"/>
    <col min="9595" max="9596" width="14.88671875" style="13" customWidth="1"/>
    <col min="9597" max="9597" width="15.109375" style="13" customWidth="1"/>
    <col min="9598" max="9598" width="6.44140625" style="13" customWidth="1"/>
    <col min="9599" max="9599" width="15.109375" style="13" customWidth="1"/>
    <col min="9600" max="9600" width="4.109375" style="13" customWidth="1"/>
    <col min="9601" max="9601" width="3" style="13" customWidth="1"/>
    <col min="9602" max="9604" width="13" style="13" hidden="1" customWidth="1"/>
    <col min="9605" max="9605" width="3" style="13" customWidth="1"/>
    <col min="9606" max="9606" width="13" style="13" hidden="1" customWidth="1"/>
    <col min="9607" max="9607" width="3" style="13" customWidth="1"/>
    <col min="9608" max="9608" width="13" style="13" hidden="1" customWidth="1"/>
    <col min="9609" max="9609" width="4.44140625" style="13" customWidth="1"/>
    <col min="9610" max="9610" width="34.21875" style="13" customWidth="1"/>
    <col min="9611" max="9611" width="23.44140625" style="13" customWidth="1"/>
    <col min="9612" max="9612" width="9.109375" style="13" customWidth="1"/>
    <col min="9613" max="9613" width="19.44140625" style="13" customWidth="1"/>
    <col min="9614" max="9614" width="42.77734375" style="13" customWidth="1"/>
    <col min="9615" max="9615" width="5.88671875" style="13" customWidth="1"/>
    <col min="9616" max="9616" width="31.44140625" style="13" customWidth="1"/>
    <col min="9617" max="9617" width="16.109375" style="13" customWidth="1"/>
    <col min="9618" max="9619" width="9.21875" style="13" customWidth="1"/>
    <col min="9620" max="9620" width="11.109375" style="13" customWidth="1"/>
    <col min="9621" max="9621" width="2.109375" style="13" customWidth="1"/>
    <col min="9622" max="9827" width="10.88671875" style="13" customWidth="1"/>
    <col min="9828" max="9828" width="12" style="13" customWidth="1"/>
    <col min="9829" max="9829" width="2.77734375" style="13" customWidth="1"/>
    <col min="9830" max="9831" width="6.44140625" style="13" customWidth="1"/>
    <col min="9832" max="9832" width="5.88671875" style="13" customWidth="1"/>
    <col min="9833" max="9833" width="6.44140625" style="13" customWidth="1"/>
    <col min="9834" max="9834" width="13.77734375" style="13" customWidth="1"/>
    <col min="9835" max="9836" width="9" style="13" customWidth="1"/>
    <col min="9837" max="9837" width="2.44140625" style="13" customWidth="1"/>
    <col min="9838" max="9838" width="8.88671875" style="13" customWidth="1"/>
    <col min="9839" max="9839" width="7.44140625" style="13" customWidth="1"/>
    <col min="9840" max="9842" width="3.77734375" style="13" customWidth="1"/>
    <col min="9843" max="9843" width="3.44140625" style="13" customWidth="1"/>
    <col min="9844" max="9844" width="2.88671875" style="13" customWidth="1"/>
    <col min="9845" max="9845" width="3" style="13" customWidth="1"/>
    <col min="9846" max="9848" width="13" style="13" hidden="1" customWidth="1"/>
    <col min="9849" max="9849" width="4.44140625" style="13" customWidth="1"/>
    <col min="9850" max="9850" width="13" style="13" hidden="1" customWidth="1"/>
    <col min="9851" max="9852" width="14.88671875" style="13" customWidth="1"/>
    <col min="9853" max="9853" width="15.109375" style="13" customWidth="1"/>
    <col min="9854" max="9854" width="6.44140625" style="13" customWidth="1"/>
    <col min="9855" max="9855" width="15.109375" style="13" customWidth="1"/>
    <col min="9856" max="9856" width="4.109375" style="13" customWidth="1"/>
    <col min="9857" max="9857" width="3" style="13" customWidth="1"/>
    <col min="9858" max="9860" width="13" style="13" hidden="1" customWidth="1"/>
    <col min="9861" max="9861" width="3" style="13" customWidth="1"/>
    <col min="9862" max="9862" width="13" style="13" hidden="1" customWidth="1"/>
    <col min="9863" max="9863" width="3" style="13" customWidth="1"/>
    <col min="9864" max="9864" width="13" style="13" hidden="1" customWidth="1"/>
    <col min="9865" max="9865" width="4.44140625" style="13" customWidth="1"/>
    <col min="9866" max="9866" width="34.21875" style="13" customWidth="1"/>
    <col min="9867" max="9867" width="23.44140625" style="13" customWidth="1"/>
    <col min="9868" max="9868" width="9.109375" style="13" customWidth="1"/>
    <col min="9869" max="9869" width="19.44140625" style="13" customWidth="1"/>
    <col min="9870" max="9870" width="42.77734375" style="13" customWidth="1"/>
    <col min="9871" max="9871" width="5.88671875" style="13" customWidth="1"/>
    <col min="9872" max="9872" width="31.44140625" style="13" customWidth="1"/>
    <col min="9873" max="9873" width="16.109375" style="13" customWidth="1"/>
    <col min="9874" max="9875" width="9.21875" style="13" customWidth="1"/>
    <col min="9876" max="9876" width="11.109375" style="13" customWidth="1"/>
    <col min="9877" max="9877" width="2.109375" style="13" customWidth="1"/>
    <col min="9878" max="10083" width="10.88671875" style="13" customWidth="1"/>
    <col min="10084" max="10084" width="12" style="13" customWidth="1"/>
    <col min="10085" max="10085" width="2.77734375" style="13" customWidth="1"/>
    <col min="10086" max="10087" width="6.44140625" style="13" customWidth="1"/>
    <col min="10088" max="10088" width="5.88671875" style="13" customWidth="1"/>
    <col min="10089" max="10089" width="6.44140625" style="13" customWidth="1"/>
    <col min="10090" max="10090" width="13.77734375" style="13" customWidth="1"/>
    <col min="10091" max="10092" width="9" style="13" customWidth="1"/>
    <col min="10093" max="10093" width="2.44140625" style="13" customWidth="1"/>
    <col min="10094" max="10094" width="8.88671875" style="13" customWidth="1"/>
    <col min="10095" max="10095" width="7.44140625" style="13" customWidth="1"/>
    <col min="10096" max="10098" width="3.77734375" style="13" customWidth="1"/>
    <col min="10099" max="10099" width="3.44140625" style="13" customWidth="1"/>
    <col min="10100" max="10100" width="2.88671875" style="13" customWidth="1"/>
    <col min="10101" max="10101" width="3" style="13" customWidth="1"/>
    <col min="10102" max="10104" width="13" style="13" hidden="1" customWidth="1"/>
    <col min="10105" max="10105" width="4.44140625" style="13" customWidth="1"/>
    <col min="10106" max="10106" width="13" style="13" hidden="1" customWidth="1"/>
    <col min="10107" max="10108" width="14.88671875" style="13" customWidth="1"/>
    <col min="10109" max="10109" width="15.109375" style="13" customWidth="1"/>
    <col min="10110" max="10110" width="6.44140625" style="13" customWidth="1"/>
    <col min="10111" max="10111" width="15.109375" style="13" customWidth="1"/>
    <col min="10112" max="10112" width="4.109375" style="13" customWidth="1"/>
    <col min="10113" max="10113" width="3" style="13" customWidth="1"/>
    <col min="10114" max="10116" width="13" style="13" hidden="1" customWidth="1"/>
    <col min="10117" max="10117" width="3" style="13" customWidth="1"/>
    <col min="10118" max="10118" width="13" style="13" hidden="1" customWidth="1"/>
    <col min="10119" max="10119" width="3" style="13" customWidth="1"/>
    <col min="10120" max="10120" width="13" style="13" hidden="1" customWidth="1"/>
    <col min="10121" max="10121" width="4.44140625" style="13" customWidth="1"/>
    <col min="10122" max="10122" width="34.21875" style="13" customWidth="1"/>
    <col min="10123" max="10123" width="23.44140625" style="13" customWidth="1"/>
    <col min="10124" max="10124" width="9.109375" style="13" customWidth="1"/>
    <col min="10125" max="10125" width="19.44140625" style="13" customWidth="1"/>
    <col min="10126" max="10126" width="42.77734375" style="13" customWidth="1"/>
    <col min="10127" max="10127" width="5.88671875" style="13" customWidth="1"/>
    <col min="10128" max="10128" width="31.44140625" style="13" customWidth="1"/>
    <col min="10129" max="10129" width="16.109375" style="13" customWidth="1"/>
    <col min="10130" max="10131" width="9.21875" style="13" customWidth="1"/>
    <col min="10132" max="10132" width="11.109375" style="13" customWidth="1"/>
    <col min="10133" max="10133" width="2.109375" style="13" customWidth="1"/>
    <col min="10134" max="10339" width="10.88671875" style="13" customWidth="1"/>
    <col min="10340" max="10340" width="12" style="13" customWidth="1"/>
    <col min="10341" max="10341" width="2.77734375" style="13" customWidth="1"/>
    <col min="10342" max="10343" width="6.44140625" style="13" customWidth="1"/>
    <col min="10344" max="10344" width="5.88671875" style="13" customWidth="1"/>
    <col min="10345" max="10345" width="6.44140625" style="13" customWidth="1"/>
    <col min="10346" max="10346" width="13.77734375" style="13" customWidth="1"/>
    <col min="10347" max="10348" width="9" style="13" customWidth="1"/>
    <col min="10349" max="10349" width="2.44140625" style="13" customWidth="1"/>
    <col min="10350" max="10350" width="8.88671875" style="13" customWidth="1"/>
    <col min="10351" max="10351" width="7.44140625" style="13" customWidth="1"/>
    <col min="10352" max="10354" width="3.77734375" style="13" customWidth="1"/>
    <col min="10355" max="10355" width="3.44140625" style="13" customWidth="1"/>
    <col min="10356" max="10356" width="2.88671875" style="13" customWidth="1"/>
    <col min="10357" max="10357" width="3" style="13" customWidth="1"/>
    <col min="10358" max="10360" width="13" style="13" hidden="1" customWidth="1"/>
    <col min="10361" max="10361" width="4.44140625" style="13" customWidth="1"/>
    <col min="10362" max="10362" width="13" style="13" hidden="1" customWidth="1"/>
    <col min="10363" max="10364" width="14.88671875" style="13" customWidth="1"/>
    <col min="10365" max="10365" width="15.109375" style="13" customWidth="1"/>
    <col min="10366" max="10366" width="6.44140625" style="13" customWidth="1"/>
    <col min="10367" max="10367" width="15.109375" style="13" customWidth="1"/>
    <col min="10368" max="10368" width="4.109375" style="13" customWidth="1"/>
    <col min="10369" max="10369" width="3" style="13" customWidth="1"/>
    <col min="10370" max="10372" width="13" style="13" hidden="1" customWidth="1"/>
    <col min="10373" max="10373" width="3" style="13" customWidth="1"/>
    <col min="10374" max="10374" width="13" style="13" hidden="1" customWidth="1"/>
    <col min="10375" max="10375" width="3" style="13" customWidth="1"/>
    <col min="10376" max="10376" width="13" style="13" hidden="1" customWidth="1"/>
    <col min="10377" max="10377" width="4.44140625" style="13" customWidth="1"/>
    <col min="10378" max="10378" width="34.21875" style="13" customWidth="1"/>
    <col min="10379" max="10379" width="23.44140625" style="13" customWidth="1"/>
    <col min="10380" max="10380" width="9.109375" style="13" customWidth="1"/>
    <col min="10381" max="10381" width="19.44140625" style="13" customWidth="1"/>
    <col min="10382" max="10382" width="42.77734375" style="13" customWidth="1"/>
    <col min="10383" max="10383" width="5.88671875" style="13" customWidth="1"/>
    <col min="10384" max="10384" width="31.44140625" style="13" customWidth="1"/>
    <col min="10385" max="10385" width="16.109375" style="13" customWidth="1"/>
    <col min="10386" max="10387" width="9.21875" style="13" customWidth="1"/>
    <col min="10388" max="10388" width="11.109375" style="13" customWidth="1"/>
    <col min="10389" max="10389" width="2.109375" style="13" customWidth="1"/>
    <col min="10390" max="10595" width="10.88671875" style="13" customWidth="1"/>
    <col min="10596" max="10596" width="12" style="13" customWidth="1"/>
    <col min="10597" max="10597" width="2.77734375" style="13" customWidth="1"/>
    <col min="10598" max="10599" width="6.44140625" style="13" customWidth="1"/>
    <col min="10600" max="10600" width="5.88671875" style="13" customWidth="1"/>
    <col min="10601" max="10601" width="6.44140625" style="13" customWidth="1"/>
    <col min="10602" max="10602" width="13.77734375" style="13" customWidth="1"/>
    <col min="10603" max="10604" width="9" style="13" customWidth="1"/>
    <col min="10605" max="10605" width="2.44140625" style="13" customWidth="1"/>
    <col min="10606" max="10606" width="8.88671875" style="13" customWidth="1"/>
    <col min="10607" max="10607" width="7.44140625" style="13" customWidth="1"/>
    <col min="10608" max="10610" width="3.77734375" style="13" customWidth="1"/>
    <col min="10611" max="10611" width="3.44140625" style="13" customWidth="1"/>
    <col min="10612" max="10612" width="2.88671875" style="13" customWidth="1"/>
    <col min="10613" max="10613" width="3" style="13" customWidth="1"/>
    <col min="10614" max="10616" width="13" style="13" hidden="1" customWidth="1"/>
    <col min="10617" max="10617" width="4.44140625" style="13" customWidth="1"/>
    <col min="10618" max="10618" width="13" style="13" hidden="1" customWidth="1"/>
    <col min="10619" max="10620" width="14.88671875" style="13" customWidth="1"/>
    <col min="10621" max="10621" width="15.109375" style="13" customWidth="1"/>
    <col min="10622" max="10622" width="6.44140625" style="13" customWidth="1"/>
    <col min="10623" max="10623" width="15.109375" style="13" customWidth="1"/>
    <col min="10624" max="10624" width="4.109375" style="13" customWidth="1"/>
    <col min="10625" max="10625" width="3" style="13" customWidth="1"/>
    <col min="10626" max="10628" width="13" style="13" hidden="1" customWidth="1"/>
    <col min="10629" max="10629" width="3" style="13" customWidth="1"/>
    <col min="10630" max="10630" width="13" style="13" hidden="1" customWidth="1"/>
    <col min="10631" max="10631" width="3" style="13" customWidth="1"/>
    <col min="10632" max="10632" width="13" style="13" hidden="1" customWidth="1"/>
    <col min="10633" max="10633" width="4.44140625" style="13" customWidth="1"/>
    <col min="10634" max="10634" width="34.21875" style="13" customWidth="1"/>
    <col min="10635" max="10635" width="23.44140625" style="13" customWidth="1"/>
    <col min="10636" max="10636" width="9.109375" style="13" customWidth="1"/>
    <col min="10637" max="10637" width="19.44140625" style="13" customWidth="1"/>
    <col min="10638" max="10638" width="42.77734375" style="13" customWidth="1"/>
    <col min="10639" max="10639" width="5.88671875" style="13" customWidth="1"/>
    <col min="10640" max="10640" width="31.44140625" style="13" customWidth="1"/>
    <col min="10641" max="10641" width="16.109375" style="13" customWidth="1"/>
    <col min="10642" max="10643" width="9.21875" style="13" customWidth="1"/>
    <col min="10644" max="10644" width="11.109375" style="13" customWidth="1"/>
    <col min="10645" max="10645" width="2.109375" style="13" customWidth="1"/>
    <col min="10646" max="10851" width="10.88671875" style="13" customWidth="1"/>
    <col min="10852" max="10852" width="12" style="13" customWidth="1"/>
    <col min="10853" max="10853" width="2.77734375" style="13" customWidth="1"/>
    <col min="10854" max="10855" width="6.44140625" style="13" customWidth="1"/>
    <col min="10856" max="10856" width="5.88671875" style="13" customWidth="1"/>
    <col min="10857" max="10857" width="6.44140625" style="13" customWidth="1"/>
    <col min="10858" max="10858" width="13.77734375" style="13" customWidth="1"/>
    <col min="10859" max="10860" width="9" style="13" customWidth="1"/>
    <col min="10861" max="10861" width="2.44140625" style="13" customWidth="1"/>
    <col min="10862" max="10862" width="8.88671875" style="13" customWidth="1"/>
    <col min="10863" max="10863" width="7.44140625" style="13" customWidth="1"/>
    <col min="10864" max="10866" width="3.77734375" style="13" customWidth="1"/>
    <col min="10867" max="10867" width="3.44140625" style="13" customWidth="1"/>
    <col min="10868" max="10868" width="2.88671875" style="13" customWidth="1"/>
    <col min="10869" max="10869" width="3" style="13" customWidth="1"/>
    <col min="10870" max="10872" width="13" style="13" hidden="1" customWidth="1"/>
    <col min="10873" max="10873" width="4.44140625" style="13" customWidth="1"/>
    <col min="10874" max="10874" width="13" style="13" hidden="1" customWidth="1"/>
    <col min="10875" max="10876" width="14.88671875" style="13" customWidth="1"/>
    <col min="10877" max="10877" width="15.109375" style="13" customWidth="1"/>
    <col min="10878" max="10878" width="6.44140625" style="13" customWidth="1"/>
    <col min="10879" max="10879" width="15.109375" style="13" customWidth="1"/>
    <col min="10880" max="10880" width="4.109375" style="13" customWidth="1"/>
    <col min="10881" max="10881" width="3" style="13" customWidth="1"/>
    <col min="10882" max="10884" width="13" style="13" hidden="1" customWidth="1"/>
    <col min="10885" max="10885" width="3" style="13" customWidth="1"/>
    <col min="10886" max="10886" width="13" style="13" hidden="1" customWidth="1"/>
    <col min="10887" max="10887" width="3" style="13" customWidth="1"/>
    <col min="10888" max="10888" width="13" style="13" hidden="1" customWidth="1"/>
    <col min="10889" max="10889" width="4.44140625" style="13" customWidth="1"/>
    <col min="10890" max="10890" width="34.21875" style="13" customWidth="1"/>
    <col min="10891" max="10891" width="23.44140625" style="13" customWidth="1"/>
    <col min="10892" max="10892" width="9.109375" style="13" customWidth="1"/>
    <col min="10893" max="10893" width="19.44140625" style="13" customWidth="1"/>
    <col min="10894" max="10894" width="42.77734375" style="13" customWidth="1"/>
    <col min="10895" max="10895" width="5.88671875" style="13" customWidth="1"/>
    <col min="10896" max="10896" width="31.44140625" style="13" customWidth="1"/>
    <col min="10897" max="10897" width="16.109375" style="13" customWidth="1"/>
    <col min="10898" max="10899" width="9.21875" style="13" customWidth="1"/>
    <col min="10900" max="10900" width="11.109375" style="13" customWidth="1"/>
    <col min="10901" max="10901" width="2.109375" style="13" customWidth="1"/>
    <col min="10902" max="11107" width="10.88671875" style="13" customWidth="1"/>
    <col min="11108" max="11108" width="12" style="13" customWidth="1"/>
    <col min="11109" max="11109" width="2.77734375" style="13" customWidth="1"/>
    <col min="11110" max="11111" width="6.44140625" style="13" customWidth="1"/>
    <col min="11112" max="11112" width="5.88671875" style="13" customWidth="1"/>
    <col min="11113" max="11113" width="6.44140625" style="13" customWidth="1"/>
    <col min="11114" max="11114" width="13.77734375" style="13" customWidth="1"/>
    <col min="11115" max="11116" width="9" style="13" customWidth="1"/>
    <col min="11117" max="11117" width="2.44140625" style="13" customWidth="1"/>
    <col min="11118" max="11118" width="8.88671875" style="13" customWidth="1"/>
    <col min="11119" max="11119" width="7.44140625" style="13" customWidth="1"/>
    <col min="11120" max="11122" width="3.77734375" style="13" customWidth="1"/>
    <col min="11123" max="11123" width="3.44140625" style="13" customWidth="1"/>
    <col min="11124" max="11124" width="2.88671875" style="13" customWidth="1"/>
    <col min="11125" max="11125" width="3" style="13" customWidth="1"/>
    <col min="11126" max="11128" width="13" style="13" hidden="1" customWidth="1"/>
    <col min="11129" max="11129" width="4.44140625" style="13" customWidth="1"/>
    <col min="11130" max="11130" width="13" style="13" hidden="1" customWidth="1"/>
    <col min="11131" max="11132" width="14.88671875" style="13" customWidth="1"/>
    <col min="11133" max="11133" width="15.109375" style="13" customWidth="1"/>
    <col min="11134" max="11134" width="6.44140625" style="13" customWidth="1"/>
    <col min="11135" max="11135" width="15.109375" style="13" customWidth="1"/>
    <col min="11136" max="11136" width="4.109375" style="13" customWidth="1"/>
    <col min="11137" max="11137" width="3" style="13" customWidth="1"/>
    <col min="11138" max="11140" width="13" style="13" hidden="1" customWidth="1"/>
    <col min="11141" max="11141" width="3" style="13" customWidth="1"/>
    <col min="11142" max="11142" width="13" style="13" hidden="1" customWidth="1"/>
    <col min="11143" max="11143" width="3" style="13" customWidth="1"/>
    <col min="11144" max="11144" width="13" style="13" hidden="1" customWidth="1"/>
    <col min="11145" max="11145" width="4.44140625" style="13" customWidth="1"/>
    <col min="11146" max="11146" width="34.21875" style="13" customWidth="1"/>
    <col min="11147" max="11147" width="23.44140625" style="13" customWidth="1"/>
    <col min="11148" max="11148" width="9.109375" style="13" customWidth="1"/>
    <col min="11149" max="11149" width="19.44140625" style="13" customWidth="1"/>
    <col min="11150" max="11150" width="42.77734375" style="13" customWidth="1"/>
    <col min="11151" max="11151" width="5.88671875" style="13" customWidth="1"/>
    <col min="11152" max="11152" width="31.44140625" style="13" customWidth="1"/>
    <col min="11153" max="11153" width="16.109375" style="13" customWidth="1"/>
    <col min="11154" max="11155" width="9.21875" style="13" customWidth="1"/>
    <col min="11156" max="11156" width="11.109375" style="13" customWidth="1"/>
    <col min="11157" max="11157" width="2.109375" style="13" customWidth="1"/>
    <col min="11158" max="11363" width="10.88671875" style="13" customWidth="1"/>
    <col min="11364" max="11364" width="12" style="13" customWidth="1"/>
    <col min="11365" max="11365" width="2.77734375" style="13" customWidth="1"/>
    <col min="11366" max="11367" width="6.44140625" style="13" customWidth="1"/>
    <col min="11368" max="11368" width="5.88671875" style="13" customWidth="1"/>
    <col min="11369" max="11369" width="6.44140625" style="13" customWidth="1"/>
    <col min="11370" max="11370" width="13.77734375" style="13" customWidth="1"/>
    <col min="11371" max="11372" width="9" style="13" customWidth="1"/>
    <col min="11373" max="11373" width="2.44140625" style="13" customWidth="1"/>
    <col min="11374" max="11374" width="8.88671875" style="13" customWidth="1"/>
    <col min="11375" max="11375" width="7.44140625" style="13" customWidth="1"/>
    <col min="11376" max="11378" width="3.77734375" style="13" customWidth="1"/>
    <col min="11379" max="11379" width="3.44140625" style="13" customWidth="1"/>
    <col min="11380" max="11380" width="2.88671875" style="13" customWidth="1"/>
    <col min="11381" max="11381" width="3" style="13" customWidth="1"/>
    <col min="11382" max="11384" width="13" style="13" hidden="1" customWidth="1"/>
    <col min="11385" max="11385" width="4.44140625" style="13" customWidth="1"/>
    <col min="11386" max="11386" width="13" style="13" hidden="1" customWidth="1"/>
    <col min="11387" max="11388" width="14.88671875" style="13" customWidth="1"/>
    <col min="11389" max="11389" width="15.109375" style="13" customWidth="1"/>
    <col min="11390" max="11390" width="6.44140625" style="13" customWidth="1"/>
    <col min="11391" max="11391" width="15.109375" style="13" customWidth="1"/>
    <col min="11392" max="11392" width="4.109375" style="13" customWidth="1"/>
    <col min="11393" max="11393" width="3" style="13" customWidth="1"/>
    <col min="11394" max="11396" width="13" style="13" hidden="1" customWidth="1"/>
    <col min="11397" max="11397" width="3" style="13" customWidth="1"/>
    <col min="11398" max="11398" width="13" style="13" hidden="1" customWidth="1"/>
    <col min="11399" max="11399" width="3" style="13" customWidth="1"/>
    <col min="11400" max="11400" width="13" style="13" hidden="1" customWidth="1"/>
    <col min="11401" max="11401" width="4.44140625" style="13" customWidth="1"/>
    <col min="11402" max="11402" width="34.21875" style="13" customWidth="1"/>
    <col min="11403" max="11403" width="23.44140625" style="13" customWidth="1"/>
    <col min="11404" max="11404" width="9.109375" style="13" customWidth="1"/>
    <col min="11405" max="11405" width="19.44140625" style="13" customWidth="1"/>
    <col min="11406" max="11406" width="42.77734375" style="13" customWidth="1"/>
    <col min="11407" max="11407" width="5.88671875" style="13" customWidth="1"/>
    <col min="11408" max="11408" width="31.44140625" style="13" customWidth="1"/>
    <col min="11409" max="11409" width="16.109375" style="13" customWidth="1"/>
    <col min="11410" max="11411" width="9.21875" style="13" customWidth="1"/>
    <col min="11412" max="11412" width="11.109375" style="13" customWidth="1"/>
    <col min="11413" max="11413" width="2.109375" style="13" customWidth="1"/>
    <col min="11414" max="11619" width="10.88671875" style="13" customWidth="1"/>
    <col min="11620" max="11620" width="12" style="13" customWidth="1"/>
    <col min="11621" max="11621" width="2.77734375" style="13" customWidth="1"/>
    <col min="11622" max="11623" width="6.44140625" style="13" customWidth="1"/>
    <col min="11624" max="11624" width="5.88671875" style="13" customWidth="1"/>
    <col min="11625" max="11625" width="6.44140625" style="13" customWidth="1"/>
    <col min="11626" max="11626" width="13.77734375" style="13" customWidth="1"/>
    <col min="11627" max="11628" width="9" style="13" customWidth="1"/>
    <col min="11629" max="11629" width="2.44140625" style="13" customWidth="1"/>
    <col min="11630" max="11630" width="8.88671875" style="13" customWidth="1"/>
    <col min="11631" max="11631" width="7.44140625" style="13" customWidth="1"/>
    <col min="11632" max="11634" width="3.77734375" style="13" customWidth="1"/>
    <col min="11635" max="11635" width="3.44140625" style="13" customWidth="1"/>
    <col min="11636" max="11636" width="2.88671875" style="13" customWidth="1"/>
    <col min="11637" max="11637" width="3" style="13" customWidth="1"/>
    <col min="11638" max="11640" width="13" style="13" hidden="1" customWidth="1"/>
    <col min="11641" max="11641" width="4.44140625" style="13" customWidth="1"/>
    <col min="11642" max="11642" width="13" style="13" hidden="1" customWidth="1"/>
    <col min="11643" max="11644" width="14.88671875" style="13" customWidth="1"/>
    <col min="11645" max="11645" width="15.109375" style="13" customWidth="1"/>
    <col min="11646" max="11646" width="6.44140625" style="13" customWidth="1"/>
    <col min="11647" max="11647" width="15.109375" style="13" customWidth="1"/>
    <col min="11648" max="11648" width="4.109375" style="13" customWidth="1"/>
    <col min="11649" max="11649" width="3" style="13" customWidth="1"/>
    <col min="11650" max="11652" width="13" style="13" hidden="1" customWidth="1"/>
    <col min="11653" max="11653" width="3" style="13" customWidth="1"/>
    <col min="11654" max="11654" width="13" style="13" hidden="1" customWidth="1"/>
    <col min="11655" max="11655" width="3" style="13" customWidth="1"/>
    <col min="11656" max="11656" width="13" style="13" hidden="1" customWidth="1"/>
    <col min="11657" max="11657" width="4.44140625" style="13" customWidth="1"/>
    <col min="11658" max="11658" width="34.21875" style="13" customWidth="1"/>
    <col min="11659" max="11659" width="23.44140625" style="13" customWidth="1"/>
    <col min="11660" max="11660" width="9.109375" style="13" customWidth="1"/>
    <col min="11661" max="11661" width="19.44140625" style="13" customWidth="1"/>
    <col min="11662" max="11662" width="42.77734375" style="13" customWidth="1"/>
    <col min="11663" max="11663" width="5.88671875" style="13" customWidth="1"/>
    <col min="11664" max="11664" width="31.44140625" style="13" customWidth="1"/>
    <col min="11665" max="11665" width="16.109375" style="13" customWidth="1"/>
    <col min="11666" max="11667" width="9.21875" style="13" customWidth="1"/>
    <col min="11668" max="11668" width="11.109375" style="13" customWidth="1"/>
    <col min="11669" max="11669" width="2.109375" style="13" customWidth="1"/>
    <col min="11670" max="11875" width="10.88671875" style="13" customWidth="1"/>
    <col min="11876" max="11876" width="12" style="13" customWidth="1"/>
    <col min="11877" max="11877" width="2.77734375" style="13" customWidth="1"/>
    <col min="11878" max="11879" width="6.44140625" style="13" customWidth="1"/>
    <col min="11880" max="11880" width="5.88671875" style="13" customWidth="1"/>
    <col min="11881" max="11881" width="6.44140625" style="13" customWidth="1"/>
    <col min="11882" max="11882" width="13.77734375" style="13" customWidth="1"/>
    <col min="11883" max="11884" width="9" style="13" customWidth="1"/>
    <col min="11885" max="11885" width="2.44140625" style="13" customWidth="1"/>
    <col min="11886" max="11886" width="8.88671875" style="13" customWidth="1"/>
    <col min="11887" max="11887" width="7.44140625" style="13" customWidth="1"/>
    <col min="11888" max="11890" width="3.77734375" style="13" customWidth="1"/>
    <col min="11891" max="11891" width="3.44140625" style="13" customWidth="1"/>
    <col min="11892" max="11892" width="2.88671875" style="13" customWidth="1"/>
    <col min="11893" max="11893" width="3" style="13" customWidth="1"/>
    <col min="11894" max="11896" width="13" style="13" hidden="1" customWidth="1"/>
    <col min="11897" max="11897" width="4.44140625" style="13" customWidth="1"/>
    <col min="11898" max="11898" width="13" style="13" hidden="1" customWidth="1"/>
    <col min="11899" max="11900" width="14.88671875" style="13" customWidth="1"/>
    <col min="11901" max="11901" width="15.109375" style="13" customWidth="1"/>
    <col min="11902" max="11902" width="6.44140625" style="13" customWidth="1"/>
    <col min="11903" max="11903" width="15.109375" style="13" customWidth="1"/>
    <col min="11904" max="11904" width="4.109375" style="13" customWidth="1"/>
    <col min="11905" max="11905" width="3" style="13" customWidth="1"/>
    <col min="11906" max="11908" width="13" style="13" hidden="1" customWidth="1"/>
    <col min="11909" max="11909" width="3" style="13" customWidth="1"/>
    <col min="11910" max="11910" width="13" style="13" hidden="1" customWidth="1"/>
    <col min="11911" max="11911" width="3" style="13" customWidth="1"/>
    <col min="11912" max="11912" width="13" style="13" hidden="1" customWidth="1"/>
    <col min="11913" max="11913" width="4.44140625" style="13" customWidth="1"/>
    <col min="11914" max="11914" width="34.21875" style="13" customWidth="1"/>
    <col min="11915" max="11915" width="23.44140625" style="13" customWidth="1"/>
    <col min="11916" max="11916" width="9.109375" style="13" customWidth="1"/>
    <col min="11917" max="11917" width="19.44140625" style="13" customWidth="1"/>
    <col min="11918" max="11918" width="42.77734375" style="13" customWidth="1"/>
    <col min="11919" max="11919" width="5.88671875" style="13" customWidth="1"/>
    <col min="11920" max="11920" width="31.44140625" style="13" customWidth="1"/>
    <col min="11921" max="11921" width="16.109375" style="13" customWidth="1"/>
    <col min="11922" max="11923" width="9.21875" style="13" customWidth="1"/>
    <col min="11924" max="11924" width="11.109375" style="13" customWidth="1"/>
    <col min="11925" max="11925" width="2.109375" style="13" customWidth="1"/>
    <col min="11926" max="12131" width="10.88671875" style="13" customWidth="1"/>
    <col min="12132" max="12132" width="12" style="13" customWidth="1"/>
    <col min="12133" max="12133" width="2.77734375" style="13" customWidth="1"/>
    <col min="12134" max="12135" width="6.44140625" style="13" customWidth="1"/>
    <col min="12136" max="12136" width="5.88671875" style="13" customWidth="1"/>
    <col min="12137" max="12137" width="6.44140625" style="13" customWidth="1"/>
    <col min="12138" max="12138" width="13.77734375" style="13" customWidth="1"/>
    <col min="12139" max="12140" width="9" style="13" customWidth="1"/>
    <col min="12141" max="12141" width="2.44140625" style="13" customWidth="1"/>
    <col min="12142" max="12142" width="8.88671875" style="13" customWidth="1"/>
    <col min="12143" max="12143" width="7.44140625" style="13" customWidth="1"/>
    <col min="12144" max="12146" width="3.77734375" style="13" customWidth="1"/>
    <col min="12147" max="12147" width="3.44140625" style="13" customWidth="1"/>
    <col min="12148" max="12148" width="2.88671875" style="13" customWidth="1"/>
    <col min="12149" max="12149" width="3" style="13" customWidth="1"/>
    <col min="12150" max="12152" width="13" style="13" hidden="1" customWidth="1"/>
    <col min="12153" max="12153" width="4.44140625" style="13" customWidth="1"/>
    <col min="12154" max="12154" width="13" style="13" hidden="1" customWidth="1"/>
    <col min="12155" max="12156" width="14.88671875" style="13" customWidth="1"/>
    <col min="12157" max="12157" width="15.109375" style="13" customWidth="1"/>
    <col min="12158" max="12158" width="6.44140625" style="13" customWidth="1"/>
    <col min="12159" max="12159" width="15.109375" style="13" customWidth="1"/>
    <col min="12160" max="12160" width="4.109375" style="13" customWidth="1"/>
    <col min="12161" max="12161" width="3" style="13" customWidth="1"/>
    <col min="12162" max="12164" width="13" style="13" hidden="1" customWidth="1"/>
    <col min="12165" max="12165" width="3" style="13" customWidth="1"/>
    <col min="12166" max="12166" width="13" style="13" hidden="1" customWidth="1"/>
    <col min="12167" max="12167" width="3" style="13" customWidth="1"/>
    <col min="12168" max="12168" width="13" style="13" hidden="1" customWidth="1"/>
    <col min="12169" max="12169" width="4.44140625" style="13" customWidth="1"/>
    <col min="12170" max="12170" width="34.21875" style="13" customWidth="1"/>
    <col min="12171" max="12171" width="23.44140625" style="13" customWidth="1"/>
    <col min="12172" max="12172" width="9.109375" style="13" customWidth="1"/>
    <col min="12173" max="12173" width="19.44140625" style="13" customWidth="1"/>
    <col min="12174" max="12174" width="42.77734375" style="13" customWidth="1"/>
    <col min="12175" max="12175" width="5.88671875" style="13" customWidth="1"/>
    <col min="12176" max="12176" width="31.44140625" style="13" customWidth="1"/>
    <col min="12177" max="12177" width="16.109375" style="13" customWidth="1"/>
    <col min="12178" max="12179" width="9.21875" style="13" customWidth="1"/>
    <col min="12180" max="12180" width="11.109375" style="13" customWidth="1"/>
    <col min="12181" max="12181" width="2.109375" style="13" customWidth="1"/>
    <col min="12182" max="12387" width="10.88671875" style="13" customWidth="1"/>
    <col min="12388" max="12388" width="12" style="13" customWidth="1"/>
    <col min="12389" max="12389" width="2.77734375" style="13" customWidth="1"/>
    <col min="12390" max="12391" width="6.44140625" style="13" customWidth="1"/>
    <col min="12392" max="12392" width="5.88671875" style="13" customWidth="1"/>
    <col min="12393" max="12393" width="6.44140625" style="13" customWidth="1"/>
    <col min="12394" max="12394" width="13.77734375" style="13" customWidth="1"/>
    <col min="12395" max="12396" width="9" style="13" customWidth="1"/>
    <col min="12397" max="12397" width="2.44140625" style="13" customWidth="1"/>
    <col min="12398" max="12398" width="8.88671875" style="13" customWidth="1"/>
    <col min="12399" max="12399" width="7.44140625" style="13" customWidth="1"/>
    <col min="12400" max="12402" width="3.77734375" style="13" customWidth="1"/>
    <col min="12403" max="12403" width="3.44140625" style="13" customWidth="1"/>
    <col min="12404" max="12404" width="2.88671875" style="13" customWidth="1"/>
    <col min="12405" max="12405" width="3" style="13" customWidth="1"/>
    <col min="12406" max="12408" width="13" style="13" hidden="1" customWidth="1"/>
    <col min="12409" max="12409" width="4.44140625" style="13" customWidth="1"/>
    <col min="12410" max="12410" width="13" style="13" hidden="1" customWidth="1"/>
    <col min="12411" max="12412" width="14.88671875" style="13" customWidth="1"/>
    <col min="12413" max="12413" width="15.109375" style="13" customWidth="1"/>
    <col min="12414" max="12414" width="6.44140625" style="13" customWidth="1"/>
    <col min="12415" max="12415" width="15.109375" style="13" customWidth="1"/>
    <col min="12416" max="12416" width="4.109375" style="13" customWidth="1"/>
    <col min="12417" max="12417" width="3" style="13" customWidth="1"/>
    <col min="12418" max="12420" width="13" style="13" hidden="1" customWidth="1"/>
    <col min="12421" max="12421" width="3" style="13" customWidth="1"/>
    <col min="12422" max="12422" width="13" style="13" hidden="1" customWidth="1"/>
    <col min="12423" max="12423" width="3" style="13" customWidth="1"/>
    <col min="12424" max="12424" width="13" style="13" hidden="1" customWidth="1"/>
    <col min="12425" max="12425" width="4.44140625" style="13" customWidth="1"/>
    <col min="12426" max="12426" width="34.21875" style="13" customWidth="1"/>
    <col min="12427" max="12427" width="23.44140625" style="13" customWidth="1"/>
    <col min="12428" max="12428" width="9.109375" style="13" customWidth="1"/>
    <col min="12429" max="12429" width="19.44140625" style="13" customWidth="1"/>
    <col min="12430" max="12430" width="42.77734375" style="13" customWidth="1"/>
    <col min="12431" max="12431" width="5.88671875" style="13" customWidth="1"/>
    <col min="12432" max="12432" width="31.44140625" style="13" customWidth="1"/>
    <col min="12433" max="12433" width="16.109375" style="13" customWidth="1"/>
    <col min="12434" max="12435" width="9.21875" style="13" customWidth="1"/>
    <col min="12436" max="12436" width="11.109375" style="13" customWidth="1"/>
    <col min="12437" max="12437" width="2.109375" style="13" customWidth="1"/>
    <col min="12438" max="12643" width="10.88671875" style="13" customWidth="1"/>
    <col min="12644" max="12644" width="12" style="13" customWidth="1"/>
    <col min="12645" max="12645" width="2.77734375" style="13" customWidth="1"/>
    <col min="12646" max="12647" width="6.44140625" style="13" customWidth="1"/>
    <col min="12648" max="12648" width="5.88671875" style="13" customWidth="1"/>
    <col min="12649" max="12649" width="6.44140625" style="13" customWidth="1"/>
    <col min="12650" max="12650" width="13.77734375" style="13" customWidth="1"/>
    <col min="12651" max="12652" width="9" style="13" customWidth="1"/>
    <col min="12653" max="12653" width="2.44140625" style="13" customWidth="1"/>
    <col min="12654" max="12654" width="8.88671875" style="13" customWidth="1"/>
    <col min="12655" max="12655" width="7.44140625" style="13" customWidth="1"/>
    <col min="12656" max="12658" width="3.77734375" style="13" customWidth="1"/>
    <col min="12659" max="12659" width="3.44140625" style="13" customWidth="1"/>
    <col min="12660" max="12660" width="2.88671875" style="13" customWidth="1"/>
    <col min="12661" max="12661" width="3" style="13" customWidth="1"/>
    <col min="12662" max="12664" width="13" style="13" hidden="1" customWidth="1"/>
    <col min="12665" max="12665" width="4.44140625" style="13" customWidth="1"/>
    <col min="12666" max="12666" width="13" style="13" hidden="1" customWidth="1"/>
    <col min="12667" max="12668" width="14.88671875" style="13" customWidth="1"/>
    <col min="12669" max="12669" width="15.109375" style="13" customWidth="1"/>
    <col min="12670" max="12670" width="6.44140625" style="13" customWidth="1"/>
    <col min="12671" max="12671" width="15.109375" style="13" customWidth="1"/>
    <col min="12672" max="12672" width="4.109375" style="13" customWidth="1"/>
    <col min="12673" max="12673" width="3" style="13" customWidth="1"/>
    <col min="12674" max="12676" width="13" style="13" hidden="1" customWidth="1"/>
    <col min="12677" max="12677" width="3" style="13" customWidth="1"/>
    <col min="12678" max="12678" width="13" style="13" hidden="1" customWidth="1"/>
    <col min="12679" max="12679" width="3" style="13" customWidth="1"/>
    <col min="12680" max="12680" width="13" style="13" hidden="1" customWidth="1"/>
    <col min="12681" max="12681" width="4.44140625" style="13" customWidth="1"/>
    <col min="12682" max="12682" width="34.21875" style="13" customWidth="1"/>
    <col min="12683" max="12683" width="23.44140625" style="13" customWidth="1"/>
    <col min="12684" max="12684" width="9.109375" style="13" customWidth="1"/>
    <col min="12685" max="12685" width="19.44140625" style="13" customWidth="1"/>
    <col min="12686" max="12686" width="42.77734375" style="13" customWidth="1"/>
    <col min="12687" max="12687" width="5.88671875" style="13" customWidth="1"/>
    <col min="12688" max="12688" width="31.44140625" style="13" customWidth="1"/>
    <col min="12689" max="12689" width="16.109375" style="13" customWidth="1"/>
    <col min="12690" max="12691" width="9.21875" style="13" customWidth="1"/>
    <col min="12692" max="12692" width="11.109375" style="13" customWidth="1"/>
    <col min="12693" max="12693" width="2.109375" style="13" customWidth="1"/>
    <col min="12694" max="12899" width="10.88671875" style="13" customWidth="1"/>
    <col min="12900" max="12900" width="12" style="13" customWidth="1"/>
    <col min="12901" max="12901" width="2.77734375" style="13" customWidth="1"/>
    <col min="12902" max="12903" width="6.44140625" style="13" customWidth="1"/>
    <col min="12904" max="12904" width="5.88671875" style="13" customWidth="1"/>
    <col min="12905" max="12905" width="6.44140625" style="13" customWidth="1"/>
    <col min="12906" max="12906" width="13.77734375" style="13" customWidth="1"/>
    <col min="12907" max="12908" width="9" style="13" customWidth="1"/>
    <col min="12909" max="12909" width="2.44140625" style="13" customWidth="1"/>
    <col min="12910" max="12910" width="8.88671875" style="13" customWidth="1"/>
    <col min="12911" max="12911" width="7.44140625" style="13" customWidth="1"/>
    <col min="12912" max="12914" width="3.77734375" style="13" customWidth="1"/>
    <col min="12915" max="12915" width="3.44140625" style="13" customWidth="1"/>
    <col min="12916" max="12916" width="2.88671875" style="13" customWidth="1"/>
    <col min="12917" max="12917" width="3" style="13" customWidth="1"/>
    <col min="12918" max="12920" width="13" style="13" hidden="1" customWidth="1"/>
    <col min="12921" max="12921" width="4.44140625" style="13" customWidth="1"/>
    <col min="12922" max="12922" width="13" style="13" hidden="1" customWidth="1"/>
    <col min="12923" max="12924" width="14.88671875" style="13" customWidth="1"/>
    <col min="12925" max="12925" width="15.109375" style="13" customWidth="1"/>
    <col min="12926" max="12926" width="6.44140625" style="13" customWidth="1"/>
    <col min="12927" max="12927" width="15.109375" style="13" customWidth="1"/>
    <col min="12928" max="12928" width="4.109375" style="13" customWidth="1"/>
    <col min="12929" max="12929" width="3" style="13" customWidth="1"/>
    <col min="12930" max="12932" width="13" style="13" hidden="1" customWidth="1"/>
    <col min="12933" max="12933" width="3" style="13" customWidth="1"/>
    <col min="12934" max="12934" width="13" style="13" hidden="1" customWidth="1"/>
    <col min="12935" max="12935" width="3" style="13" customWidth="1"/>
    <col min="12936" max="12936" width="13" style="13" hidden="1" customWidth="1"/>
    <col min="12937" max="12937" width="4.44140625" style="13" customWidth="1"/>
    <col min="12938" max="12938" width="34.21875" style="13" customWidth="1"/>
    <col min="12939" max="12939" width="23.44140625" style="13" customWidth="1"/>
    <col min="12940" max="12940" width="9.109375" style="13" customWidth="1"/>
    <col min="12941" max="12941" width="19.44140625" style="13" customWidth="1"/>
    <col min="12942" max="12942" width="42.77734375" style="13" customWidth="1"/>
    <col min="12943" max="12943" width="5.88671875" style="13" customWidth="1"/>
    <col min="12944" max="12944" width="31.44140625" style="13" customWidth="1"/>
    <col min="12945" max="12945" width="16.109375" style="13" customWidth="1"/>
    <col min="12946" max="12947" width="9.21875" style="13" customWidth="1"/>
    <col min="12948" max="12948" width="11.109375" style="13" customWidth="1"/>
    <col min="12949" max="12949" width="2.109375" style="13" customWidth="1"/>
    <col min="12950" max="13155" width="10.88671875" style="13" customWidth="1"/>
    <col min="13156" max="13156" width="12" style="13" customWidth="1"/>
    <col min="13157" max="13157" width="2.77734375" style="13" customWidth="1"/>
    <col min="13158" max="13159" width="6.44140625" style="13" customWidth="1"/>
    <col min="13160" max="13160" width="5.88671875" style="13" customWidth="1"/>
    <col min="13161" max="13161" width="6.44140625" style="13" customWidth="1"/>
    <col min="13162" max="13162" width="13.77734375" style="13" customWidth="1"/>
    <col min="13163" max="13164" width="9" style="13" customWidth="1"/>
    <col min="13165" max="13165" width="2.44140625" style="13" customWidth="1"/>
    <col min="13166" max="13166" width="8.88671875" style="13" customWidth="1"/>
    <col min="13167" max="13167" width="7.44140625" style="13" customWidth="1"/>
    <col min="13168" max="13170" width="3.77734375" style="13" customWidth="1"/>
    <col min="13171" max="13171" width="3.44140625" style="13" customWidth="1"/>
    <col min="13172" max="13172" width="2.88671875" style="13" customWidth="1"/>
    <col min="13173" max="13173" width="3" style="13" customWidth="1"/>
    <col min="13174" max="13176" width="13" style="13" hidden="1" customWidth="1"/>
    <col min="13177" max="13177" width="4.44140625" style="13" customWidth="1"/>
    <col min="13178" max="13178" width="13" style="13" hidden="1" customWidth="1"/>
    <col min="13179" max="13180" width="14.88671875" style="13" customWidth="1"/>
    <col min="13181" max="13181" width="15.109375" style="13" customWidth="1"/>
    <col min="13182" max="13182" width="6.44140625" style="13" customWidth="1"/>
    <col min="13183" max="13183" width="15.109375" style="13" customWidth="1"/>
    <col min="13184" max="13184" width="4.109375" style="13" customWidth="1"/>
    <col min="13185" max="13185" width="3" style="13" customWidth="1"/>
    <col min="13186" max="13188" width="13" style="13" hidden="1" customWidth="1"/>
    <col min="13189" max="13189" width="3" style="13" customWidth="1"/>
    <col min="13190" max="13190" width="13" style="13" hidden="1" customWidth="1"/>
    <col min="13191" max="13191" width="3" style="13" customWidth="1"/>
    <col min="13192" max="13192" width="13" style="13" hidden="1" customWidth="1"/>
    <col min="13193" max="13193" width="4.44140625" style="13" customWidth="1"/>
    <col min="13194" max="13194" width="34.21875" style="13" customWidth="1"/>
    <col min="13195" max="13195" width="23.44140625" style="13" customWidth="1"/>
    <col min="13196" max="13196" width="9.109375" style="13" customWidth="1"/>
    <col min="13197" max="13197" width="19.44140625" style="13" customWidth="1"/>
    <col min="13198" max="13198" width="42.77734375" style="13" customWidth="1"/>
    <col min="13199" max="13199" width="5.88671875" style="13" customWidth="1"/>
    <col min="13200" max="13200" width="31.44140625" style="13" customWidth="1"/>
    <col min="13201" max="13201" width="16.109375" style="13" customWidth="1"/>
    <col min="13202" max="13203" width="9.21875" style="13" customWidth="1"/>
    <col min="13204" max="13204" width="11.109375" style="13" customWidth="1"/>
    <col min="13205" max="13205" width="2.109375" style="13" customWidth="1"/>
    <col min="13206" max="13411" width="10.88671875" style="13" customWidth="1"/>
    <col min="13412" max="13412" width="12" style="13" customWidth="1"/>
    <col min="13413" max="13413" width="2.77734375" style="13" customWidth="1"/>
    <col min="13414" max="13415" width="6.44140625" style="13" customWidth="1"/>
    <col min="13416" max="13416" width="5.88671875" style="13" customWidth="1"/>
    <col min="13417" max="13417" width="6.44140625" style="13" customWidth="1"/>
    <col min="13418" max="13418" width="13.77734375" style="13" customWidth="1"/>
    <col min="13419" max="13420" width="9" style="13" customWidth="1"/>
    <col min="13421" max="13421" width="2.44140625" style="13" customWidth="1"/>
    <col min="13422" max="13422" width="8.88671875" style="13" customWidth="1"/>
    <col min="13423" max="13423" width="7.44140625" style="13" customWidth="1"/>
    <col min="13424" max="13426" width="3.77734375" style="13" customWidth="1"/>
    <col min="13427" max="13427" width="3.44140625" style="13" customWidth="1"/>
    <col min="13428" max="13428" width="2.88671875" style="13" customWidth="1"/>
    <col min="13429" max="13429" width="3" style="13" customWidth="1"/>
    <col min="13430" max="13432" width="13" style="13" hidden="1" customWidth="1"/>
    <col min="13433" max="13433" width="4.44140625" style="13" customWidth="1"/>
    <col min="13434" max="13434" width="13" style="13" hidden="1" customWidth="1"/>
    <col min="13435" max="13436" width="14.88671875" style="13" customWidth="1"/>
    <col min="13437" max="13437" width="15.109375" style="13" customWidth="1"/>
    <col min="13438" max="13438" width="6.44140625" style="13" customWidth="1"/>
    <col min="13439" max="13439" width="15.109375" style="13" customWidth="1"/>
    <col min="13440" max="13440" width="4.109375" style="13" customWidth="1"/>
    <col min="13441" max="13441" width="3" style="13" customWidth="1"/>
    <col min="13442" max="13444" width="13" style="13" hidden="1" customWidth="1"/>
    <col min="13445" max="13445" width="3" style="13" customWidth="1"/>
    <col min="13446" max="13446" width="13" style="13" hidden="1" customWidth="1"/>
    <col min="13447" max="13447" width="3" style="13" customWidth="1"/>
    <col min="13448" max="13448" width="13" style="13" hidden="1" customWidth="1"/>
    <col min="13449" max="13449" width="4.44140625" style="13" customWidth="1"/>
    <col min="13450" max="13450" width="34.21875" style="13" customWidth="1"/>
    <col min="13451" max="13451" width="23.44140625" style="13" customWidth="1"/>
    <col min="13452" max="13452" width="9.109375" style="13" customWidth="1"/>
    <col min="13453" max="13453" width="19.44140625" style="13" customWidth="1"/>
    <col min="13454" max="13454" width="42.77734375" style="13" customWidth="1"/>
    <col min="13455" max="13455" width="5.88671875" style="13" customWidth="1"/>
    <col min="13456" max="13456" width="31.44140625" style="13" customWidth="1"/>
    <col min="13457" max="13457" width="16.109375" style="13" customWidth="1"/>
    <col min="13458" max="13459" width="9.21875" style="13" customWidth="1"/>
    <col min="13460" max="13460" width="11.109375" style="13" customWidth="1"/>
    <col min="13461" max="13461" width="2.109375" style="13" customWidth="1"/>
    <col min="13462" max="13667" width="10.88671875" style="13" customWidth="1"/>
    <col min="13668" max="13668" width="12" style="13" customWidth="1"/>
    <col min="13669" max="13669" width="2.77734375" style="13" customWidth="1"/>
    <col min="13670" max="13671" width="6.44140625" style="13" customWidth="1"/>
    <col min="13672" max="13672" width="5.88671875" style="13" customWidth="1"/>
    <col min="13673" max="13673" width="6.44140625" style="13" customWidth="1"/>
    <col min="13674" max="13674" width="13.77734375" style="13" customWidth="1"/>
    <col min="13675" max="13676" width="9" style="13" customWidth="1"/>
    <col min="13677" max="13677" width="2.44140625" style="13" customWidth="1"/>
    <col min="13678" max="13678" width="8.88671875" style="13" customWidth="1"/>
    <col min="13679" max="13679" width="7.44140625" style="13" customWidth="1"/>
    <col min="13680" max="13682" width="3.77734375" style="13" customWidth="1"/>
    <col min="13683" max="13683" width="3.44140625" style="13" customWidth="1"/>
    <col min="13684" max="13684" width="2.88671875" style="13" customWidth="1"/>
    <col min="13685" max="13685" width="3" style="13" customWidth="1"/>
    <col min="13686" max="13688" width="13" style="13" hidden="1" customWidth="1"/>
    <col min="13689" max="13689" width="4.44140625" style="13" customWidth="1"/>
    <col min="13690" max="13690" width="13" style="13" hidden="1" customWidth="1"/>
    <col min="13691" max="13692" width="14.88671875" style="13" customWidth="1"/>
    <col min="13693" max="13693" width="15.109375" style="13" customWidth="1"/>
    <col min="13694" max="13694" width="6.44140625" style="13" customWidth="1"/>
    <col min="13695" max="13695" width="15.109375" style="13" customWidth="1"/>
    <col min="13696" max="13696" width="4.109375" style="13" customWidth="1"/>
    <col min="13697" max="13697" width="3" style="13" customWidth="1"/>
    <col min="13698" max="13700" width="13" style="13" hidden="1" customWidth="1"/>
    <col min="13701" max="13701" width="3" style="13" customWidth="1"/>
    <col min="13702" max="13702" width="13" style="13" hidden="1" customWidth="1"/>
    <col min="13703" max="13703" width="3" style="13" customWidth="1"/>
    <col min="13704" max="13704" width="13" style="13" hidden="1" customWidth="1"/>
    <col min="13705" max="13705" width="4.44140625" style="13" customWidth="1"/>
    <col min="13706" max="13706" width="34.21875" style="13" customWidth="1"/>
    <col min="13707" max="13707" width="23.44140625" style="13" customWidth="1"/>
    <col min="13708" max="13708" width="9.109375" style="13" customWidth="1"/>
    <col min="13709" max="13709" width="19.44140625" style="13" customWidth="1"/>
    <col min="13710" max="13710" width="42.77734375" style="13" customWidth="1"/>
    <col min="13711" max="13711" width="5.88671875" style="13" customWidth="1"/>
    <col min="13712" max="13712" width="31.44140625" style="13" customWidth="1"/>
    <col min="13713" max="13713" width="16.109375" style="13" customWidth="1"/>
    <col min="13714" max="13715" width="9.21875" style="13" customWidth="1"/>
    <col min="13716" max="13716" width="11.109375" style="13" customWidth="1"/>
    <col min="13717" max="13717" width="2.109375" style="13" customWidth="1"/>
    <col min="13718" max="13923" width="10.88671875" style="13" customWidth="1"/>
    <col min="13924" max="13924" width="12" style="13" customWidth="1"/>
    <col min="13925" max="13925" width="2.77734375" style="13" customWidth="1"/>
    <col min="13926" max="13927" width="6.44140625" style="13" customWidth="1"/>
    <col min="13928" max="13928" width="5.88671875" style="13" customWidth="1"/>
    <col min="13929" max="13929" width="6.44140625" style="13" customWidth="1"/>
    <col min="13930" max="13930" width="13.77734375" style="13" customWidth="1"/>
    <col min="13931" max="13932" width="9" style="13" customWidth="1"/>
    <col min="13933" max="13933" width="2.44140625" style="13" customWidth="1"/>
    <col min="13934" max="13934" width="8.88671875" style="13" customWidth="1"/>
    <col min="13935" max="13935" width="7.44140625" style="13" customWidth="1"/>
    <col min="13936" max="13938" width="3.77734375" style="13" customWidth="1"/>
    <col min="13939" max="13939" width="3.44140625" style="13" customWidth="1"/>
    <col min="13940" max="13940" width="2.88671875" style="13" customWidth="1"/>
    <col min="13941" max="13941" width="3" style="13" customWidth="1"/>
    <col min="13942" max="13944" width="13" style="13" hidden="1" customWidth="1"/>
    <col min="13945" max="13945" width="4.44140625" style="13" customWidth="1"/>
    <col min="13946" max="13946" width="13" style="13" hidden="1" customWidth="1"/>
    <col min="13947" max="13948" width="14.88671875" style="13" customWidth="1"/>
    <col min="13949" max="13949" width="15.109375" style="13" customWidth="1"/>
    <col min="13950" max="13950" width="6.44140625" style="13" customWidth="1"/>
    <col min="13951" max="13951" width="15.109375" style="13" customWidth="1"/>
    <col min="13952" max="13952" width="4.109375" style="13" customWidth="1"/>
    <col min="13953" max="13953" width="3" style="13" customWidth="1"/>
    <col min="13954" max="13956" width="13" style="13" hidden="1" customWidth="1"/>
    <col min="13957" max="13957" width="3" style="13" customWidth="1"/>
    <col min="13958" max="13958" width="13" style="13" hidden="1" customWidth="1"/>
    <col min="13959" max="13959" width="3" style="13" customWidth="1"/>
    <col min="13960" max="13960" width="13" style="13" hidden="1" customWidth="1"/>
    <col min="13961" max="13961" width="4.44140625" style="13" customWidth="1"/>
    <col min="13962" max="13962" width="34.21875" style="13" customWidth="1"/>
    <col min="13963" max="13963" width="23.44140625" style="13" customWidth="1"/>
    <col min="13964" max="13964" width="9.109375" style="13" customWidth="1"/>
    <col min="13965" max="13965" width="19.44140625" style="13" customWidth="1"/>
    <col min="13966" max="13966" width="42.77734375" style="13" customWidth="1"/>
    <col min="13967" max="13967" width="5.88671875" style="13" customWidth="1"/>
    <col min="13968" max="13968" width="31.44140625" style="13" customWidth="1"/>
    <col min="13969" max="13969" width="16.109375" style="13" customWidth="1"/>
    <col min="13970" max="13971" width="9.21875" style="13" customWidth="1"/>
    <col min="13972" max="13972" width="11.109375" style="13" customWidth="1"/>
    <col min="13973" max="13973" width="2.109375" style="13" customWidth="1"/>
    <col min="13974" max="14179" width="10.88671875" style="13" customWidth="1"/>
    <col min="14180" max="14180" width="12" style="13" customWidth="1"/>
    <col min="14181" max="14181" width="2.77734375" style="13" customWidth="1"/>
    <col min="14182" max="14183" width="6.44140625" style="13" customWidth="1"/>
    <col min="14184" max="14184" width="5.88671875" style="13" customWidth="1"/>
    <col min="14185" max="14185" width="6.44140625" style="13" customWidth="1"/>
    <col min="14186" max="14186" width="13.77734375" style="13" customWidth="1"/>
    <col min="14187" max="14188" width="9" style="13" customWidth="1"/>
    <col min="14189" max="14189" width="2.44140625" style="13" customWidth="1"/>
    <col min="14190" max="14190" width="8.88671875" style="13" customWidth="1"/>
    <col min="14191" max="14191" width="7.44140625" style="13" customWidth="1"/>
    <col min="14192" max="14194" width="3.77734375" style="13" customWidth="1"/>
    <col min="14195" max="14195" width="3.44140625" style="13" customWidth="1"/>
    <col min="14196" max="14196" width="2.88671875" style="13" customWidth="1"/>
    <col min="14197" max="14197" width="3" style="13" customWidth="1"/>
    <col min="14198" max="14200" width="13" style="13" hidden="1" customWidth="1"/>
    <col min="14201" max="14201" width="4.44140625" style="13" customWidth="1"/>
    <col min="14202" max="14202" width="13" style="13" hidden="1" customWidth="1"/>
    <col min="14203" max="14204" width="14.88671875" style="13" customWidth="1"/>
    <col min="14205" max="14205" width="15.109375" style="13" customWidth="1"/>
    <col min="14206" max="14206" width="6.44140625" style="13" customWidth="1"/>
    <col min="14207" max="14207" width="15.109375" style="13" customWidth="1"/>
    <col min="14208" max="14208" width="4.109375" style="13" customWidth="1"/>
    <col min="14209" max="14209" width="3" style="13" customWidth="1"/>
    <col min="14210" max="14212" width="13" style="13" hidden="1" customWidth="1"/>
    <col min="14213" max="14213" width="3" style="13" customWidth="1"/>
    <col min="14214" max="14214" width="13" style="13" hidden="1" customWidth="1"/>
    <col min="14215" max="14215" width="3" style="13" customWidth="1"/>
    <col min="14216" max="14216" width="13" style="13" hidden="1" customWidth="1"/>
    <col min="14217" max="14217" width="4.44140625" style="13" customWidth="1"/>
    <col min="14218" max="14218" width="34.21875" style="13" customWidth="1"/>
    <col min="14219" max="14219" width="23.44140625" style="13" customWidth="1"/>
    <col min="14220" max="14220" width="9.109375" style="13" customWidth="1"/>
    <col min="14221" max="14221" width="19.44140625" style="13" customWidth="1"/>
    <col min="14222" max="14222" width="42.77734375" style="13" customWidth="1"/>
    <col min="14223" max="14223" width="5.88671875" style="13" customWidth="1"/>
    <col min="14224" max="14224" width="31.44140625" style="13" customWidth="1"/>
    <col min="14225" max="14225" width="16.109375" style="13" customWidth="1"/>
    <col min="14226" max="14227" width="9.21875" style="13" customWidth="1"/>
    <col min="14228" max="14228" width="11.109375" style="13" customWidth="1"/>
    <col min="14229" max="14229" width="2.109375" style="13" customWidth="1"/>
    <col min="14230" max="14435" width="10.88671875" style="13" customWidth="1"/>
    <col min="14436" max="14436" width="12" style="13" customWidth="1"/>
    <col min="14437" max="14437" width="2.77734375" style="13" customWidth="1"/>
    <col min="14438" max="14439" width="6.44140625" style="13" customWidth="1"/>
    <col min="14440" max="14440" width="5.88671875" style="13" customWidth="1"/>
    <col min="14441" max="14441" width="6.44140625" style="13" customWidth="1"/>
    <col min="14442" max="14442" width="13.77734375" style="13" customWidth="1"/>
    <col min="14443" max="14444" width="9" style="13" customWidth="1"/>
    <col min="14445" max="14445" width="2.44140625" style="13" customWidth="1"/>
    <col min="14446" max="14446" width="8.88671875" style="13" customWidth="1"/>
    <col min="14447" max="14447" width="7.44140625" style="13" customWidth="1"/>
    <col min="14448" max="14450" width="3.77734375" style="13" customWidth="1"/>
    <col min="14451" max="14451" width="3.44140625" style="13" customWidth="1"/>
    <col min="14452" max="14452" width="2.88671875" style="13" customWidth="1"/>
    <col min="14453" max="14453" width="3" style="13" customWidth="1"/>
    <col min="14454" max="14456" width="13" style="13" hidden="1" customWidth="1"/>
    <col min="14457" max="14457" width="4.44140625" style="13" customWidth="1"/>
    <col min="14458" max="14458" width="13" style="13" hidden="1" customWidth="1"/>
    <col min="14459" max="14460" width="14.88671875" style="13" customWidth="1"/>
    <col min="14461" max="14461" width="15.109375" style="13" customWidth="1"/>
    <col min="14462" max="14462" width="6.44140625" style="13" customWidth="1"/>
    <col min="14463" max="14463" width="15.109375" style="13" customWidth="1"/>
    <col min="14464" max="14464" width="4.109375" style="13" customWidth="1"/>
    <col min="14465" max="14465" width="3" style="13" customWidth="1"/>
    <col min="14466" max="14468" width="13" style="13" hidden="1" customWidth="1"/>
    <col min="14469" max="14469" width="3" style="13" customWidth="1"/>
    <col min="14470" max="14470" width="13" style="13" hidden="1" customWidth="1"/>
    <col min="14471" max="14471" width="3" style="13" customWidth="1"/>
    <col min="14472" max="14472" width="13" style="13" hidden="1" customWidth="1"/>
    <col min="14473" max="14473" width="4.44140625" style="13" customWidth="1"/>
    <col min="14474" max="14474" width="34.21875" style="13" customWidth="1"/>
    <col min="14475" max="14475" width="23.44140625" style="13" customWidth="1"/>
    <col min="14476" max="14476" width="9.109375" style="13" customWidth="1"/>
    <col min="14477" max="14477" width="19.44140625" style="13" customWidth="1"/>
    <col min="14478" max="14478" width="42.77734375" style="13" customWidth="1"/>
    <col min="14479" max="14479" width="5.88671875" style="13" customWidth="1"/>
    <col min="14480" max="14480" width="31.44140625" style="13" customWidth="1"/>
    <col min="14481" max="14481" width="16.109375" style="13" customWidth="1"/>
    <col min="14482" max="14483" width="9.21875" style="13" customWidth="1"/>
    <col min="14484" max="14484" width="11.109375" style="13" customWidth="1"/>
    <col min="14485" max="14485" width="2.109375" style="13" customWidth="1"/>
    <col min="14486" max="14691" width="10.88671875" style="13" customWidth="1"/>
    <col min="14692" max="14692" width="12" style="13" customWidth="1"/>
    <col min="14693" max="14693" width="2.77734375" style="13" customWidth="1"/>
    <col min="14694" max="14695" width="6.44140625" style="13" customWidth="1"/>
    <col min="14696" max="14696" width="5.88671875" style="13" customWidth="1"/>
    <col min="14697" max="14697" width="6.44140625" style="13" customWidth="1"/>
    <col min="14698" max="14698" width="13.77734375" style="13" customWidth="1"/>
    <col min="14699" max="14700" width="9" style="13" customWidth="1"/>
    <col min="14701" max="14701" width="2.44140625" style="13" customWidth="1"/>
    <col min="14702" max="14702" width="8.88671875" style="13" customWidth="1"/>
    <col min="14703" max="14703" width="7.44140625" style="13" customWidth="1"/>
    <col min="14704" max="14706" width="3.77734375" style="13" customWidth="1"/>
    <col min="14707" max="14707" width="3.44140625" style="13" customWidth="1"/>
    <col min="14708" max="14708" width="2.88671875" style="13" customWidth="1"/>
    <col min="14709" max="14709" width="3" style="13" customWidth="1"/>
    <col min="14710" max="14712" width="13" style="13" hidden="1" customWidth="1"/>
    <col min="14713" max="14713" width="4.44140625" style="13" customWidth="1"/>
    <col min="14714" max="14714" width="13" style="13" hidden="1" customWidth="1"/>
    <col min="14715" max="14716" width="14.88671875" style="13" customWidth="1"/>
    <col min="14717" max="14717" width="15.109375" style="13" customWidth="1"/>
    <col min="14718" max="14718" width="6.44140625" style="13" customWidth="1"/>
    <col min="14719" max="14719" width="15.109375" style="13" customWidth="1"/>
    <col min="14720" max="14720" width="4.109375" style="13" customWidth="1"/>
    <col min="14721" max="14721" width="3" style="13" customWidth="1"/>
    <col min="14722" max="14724" width="13" style="13" hidden="1" customWidth="1"/>
    <col min="14725" max="14725" width="3" style="13" customWidth="1"/>
    <col min="14726" max="14726" width="13" style="13" hidden="1" customWidth="1"/>
    <col min="14727" max="14727" width="3" style="13" customWidth="1"/>
    <col min="14728" max="14728" width="13" style="13" hidden="1" customWidth="1"/>
    <col min="14729" max="14729" width="4.44140625" style="13" customWidth="1"/>
    <col min="14730" max="14730" width="34.21875" style="13" customWidth="1"/>
    <col min="14731" max="14731" width="23.44140625" style="13" customWidth="1"/>
    <col min="14732" max="14732" width="9.109375" style="13" customWidth="1"/>
    <col min="14733" max="14733" width="19.44140625" style="13" customWidth="1"/>
    <col min="14734" max="14734" width="42.77734375" style="13" customWidth="1"/>
    <col min="14735" max="14735" width="5.88671875" style="13" customWidth="1"/>
    <col min="14736" max="14736" width="31.44140625" style="13" customWidth="1"/>
    <col min="14737" max="14737" width="16.109375" style="13" customWidth="1"/>
    <col min="14738" max="14739" width="9.21875" style="13" customWidth="1"/>
    <col min="14740" max="14740" width="11.109375" style="13" customWidth="1"/>
    <col min="14741" max="14741" width="2.109375" style="13" customWidth="1"/>
    <col min="14742" max="14947" width="10.88671875" style="13" customWidth="1"/>
    <col min="14948" max="14948" width="12" style="13" customWidth="1"/>
    <col min="14949" max="14949" width="2.77734375" style="13" customWidth="1"/>
    <col min="14950" max="14951" width="6.44140625" style="13" customWidth="1"/>
    <col min="14952" max="14952" width="5.88671875" style="13" customWidth="1"/>
    <col min="14953" max="14953" width="6.44140625" style="13" customWidth="1"/>
    <col min="14954" max="14954" width="13.77734375" style="13" customWidth="1"/>
    <col min="14955" max="14956" width="9" style="13" customWidth="1"/>
    <col min="14957" max="14957" width="2.44140625" style="13" customWidth="1"/>
    <col min="14958" max="14958" width="8.88671875" style="13" customWidth="1"/>
    <col min="14959" max="14959" width="7.44140625" style="13" customWidth="1"/>
    <col min="14960" max="14962" width="3.77734375" style="13" customWidth="1"/>
    <col min="14963" max="14963" width="3.44140625" style="13" customWidth="1"/>
    <col min="14964" max="14964" width="2.88671875" style="13" customWidth="1"/>
    <col min="14965" max="14965" width="3" style="13" customWidth="1"/>
    <col min="14966" max="14968" width="13" style="13" hidden="1" customWidth="1"/>
    <col min="14969" max="14969" width="4.44140625" style="13" customWidth="1"/>
    <col min="14970" max="14970" width="13" style="13" hidden="1" customWidth="1"/>
    <col min="14971" max="14972" width="14.88671875" style="13" customWidth="1"/>
    <col min="14973" max="14973" width="15.109375" style="13" customWidth="1"/>
    <col min="14974" max="14974" width="6.44140625" style="13" customWidth="1"/>
    <col min="14975" max="14975" width="15.109375" style="13" customWidth="1"/>
    <col min="14976" max="14976" width="4.109375" style="13" customWidth="1"/>
    <col min="14977" max="14977" width="3" style="13" customWidth="1"/>
    <col min="14978" max="14980" width="13" style="13" hidden="1" customWidth="1"/>
    <col min="14981" max="14981" width="3" style="13" customWidth="1"/>
    <col min="14982" max="14982" width="13" style="13" hidden="1" customWidth="1"/>
    <col min="14983" max="14983" width="3" style="13" customWidth="1"/>
    <col min="14984" max="14984" width="13" style="13" hidden="1" customWidth="1"/>
    <col min="14985" max="14985" width="4.44140625" style="13" customWidth="1"/>
    <col min="14986" max="14986" width="34.21875" style="13" customWidth="1"/>
    <col min="14987" max="14987" width="23.44140625" style="13" customWidth="1"/>
    <col min="14988" max="14988" width="9.109375" style="13" customWidth="1"/>
    <col min="14989" max="14989" width="19.44140625" style="13" customWidth="1"/>
    <col min="14990" max="14990" width="42.77734375" style="13" customWidth="1"/>
    <col min="14991" max="14991" width="5.88671875" style="13" customWidth="1"/>
    <col min="14992" max="14992" width="31.44140625" style="13" customWidth="1"/>
    <col min="14993" max="14993" width="16.109375" style="13" customWidth="1"/>
    <col min="14994" max="14995" width="9.21875" style="13" customWidth="1"/>
    <col min="14996" max="14996" width="11.109375" style="13" customWidth="1"/>
    <col min="14997" max="14997" width="2.109375" style="13" customWidth="1"/>
    <col min="14998" max="15203" width="10.88671875" style="13" customWidth="1"/>
    <col min="15204" max="15204" width="12" style="13" customWidth="1"/>
    <col min="15205" max="15205" width="2.77734375" style="13" customWidth="1"/>
    <col min="15206" max="15207" width="6.44140625" style="13" customWidth="1"/>
    <col min="15208" max="15208" width="5.88671875" style="13" customWidth="1"/>
    <col min="15209" max="15209" width="6.44140625" style="13" customWidth="1"/>
    <col min="15210" max="15210" width="13.77734375" style="13" customWidth="1"/>
    <col min="15211" max="15212" width="9" style="13" customWidth="1"/>
    <col min="15213" max="15213" width="2.44140625" style="13" customWidth="1"/>
    <col min="15214" max="15214" width="8.88671875" style="13" customWidth="1"/>
    <col min="15215" max="15215" width="7.44140625" style="13" customWidth="1"/>
    <col min="15216" max="15218" width="3.77734375" style="13" customWidth="1"/>
    <col min="15219" max="15219" width="3.44140625" style="13" customWidth="1"/>
    <col min="15220" max="15220" width="2.88671875" style="13" customWidth="1"/>
    <col min="15221" max="15221" width="3" style="13" customWidth="1"/>
    <col min="15222" max="15224" width="13" style="13" hidden="1" customWidth="1"/>
    <col min="15225" max="15225" width="4.44140625" style="13" customWidth="1"/>
    <col min="15226" max="15226" width="13" style="13" hidden="1" customWidth="1"/>
    <col min="15227" max="15228" width="14.88671875" style="13" customWidth="1"/>
    <col min="15229" max="15229" width="15.109375" style="13" customWidth="1"/>
    <col min="15230" max="15230" width="6.44140625" style="13" customWidth="1"/>
    <col min="15231" max="15231" width="15.109375" style="13" customWidth="1"/>
    <col min="15232" max="15232" width="4.109375" style="13" customWidth="1"/>
    <col min="15233" max="15233" width="3" style="13" customWidth="1"/>
    <col min="15234" max="15236" width="13" style="13" hidden="1" customWidth="1"/>
    <col min="15237" max="15237" width="3" style="13" customWidth="1"/>
    <col min="15238" max="15238" width="13" style="13" hidden="1" customWidth="1"/>
    <col min="15239" max="15239" width="3" style="13" customWidth="1"/>
    <col min="15240" max="15240" width="13" style="13" hidden="1" customWidth="1"/>
    <col min="15241" max="15241" width="4.44140625" style="13" customWidth="1"/>
    <col min="15242" max="15242" width="34.21875" style="13" customWidth="1"/>
    <col min="15243" max="15243" width="23.44140625" style="13" customWidth="1"/>
    <col min="15244" max="15244" width="9.109375" style="13" customWidth="1"/>
    <col min="15245" max="15245" width="19.44140625" style="13" customWidth="1"/>
    <col min="15246" max="15246" width="42.77734375" style="13" customWidth="1"/>
    <col min="15247" max="15247" width="5.88671875" style="13" customWidth="1"/>
    <col min="15248" max="15248" width="31.44140625" style="13" customWidth="1"/>
    <col min="15249" max="15249" width="16.109375" style="13" customWidth="1"/>
    <col min="15250" max="15251" width="9.21875" style="13" customWidth="1"/>
    <col min="15252" max="15252" width="11.109375" style="13" customWidth="1"/>
    <col min="15253" max="15253" width="2.109375" style="13" customWidth="1"/>
    <col min="15254" max="15459" width="10.88671875" style="13" customWidth="1"/>
    <col min="15460" max="15460" width="12" style="13" customWidth="1"/>
    <col min="15461" max="15461" width="2.77734375" style="13" customWidth="1"/>
    <col min="15462" max="15463" width="6.44140625" style="13" customWidth="1"/>
    <col min="15464" max="15464" width="5.88671875" style="13" customWidth="1"/>
    <col min="15465" max="15465" width="6.44140625" style="13" customWidth="1"/>
    <col min="15466" max="15466" width="13.77734375" style="13" customWidth="1"/>
    <col min="15467" max="15468" width="9" style="13" customWidth="1"/>
    <col min="15469" max="15469" width="2.44140625" style="13" customWidth="1"/>
    <col min="15470" max="15470" width="8.88671875" style="13" customWidth="1"/>
    <col min="15471" max="15471" width="7.44140625" style="13" customWidth="1"/>
    <col min="15472" max="15474" width="3.77734375" style="13" customWidth="1"/>
    <col min="15475" max="15475" width="3.44140625" style="13" customWidth="1"/>
    <col min="15476" max="15476" width="2.88671875" style="13" customWidth="1"/>
    <col min="15477" max="15477" width="3" style="13" customWidth="1"/>
    <col min="15478" max="15480" width="13" style="13" hidden="1" customWidth="1"/>
    <col min="15481" max="15481" width="4.44140625" style="13" customWidth="1"/>
    <col min="15482" max="15482" width="13" style="13" hidden="1" customWidth="1"/>
    <col min="15483" max="15484" width="14.88671875" style="13" customWidth="1"/>
    <col min="15485" max="15485" width="15.109375" style="13" customWidth="1"/>
    <col min="15486" max="15486" width="6.44140625" style="13" customWidth="1"/>
    <col min="15487" max="15487" width="15.109375" style="13" customWidth="1"/>
    <col min="15488" max="15488" width="4.109375" style="13" customWidth="1"/>
    <col min="15489" max="15489" width="3" style="13" customWidth="1"/>
    <col min="15490" max="15492" width="13" style="13" hidden="1" customWidth="1"/>
    <col min="15493" max="15493" width="3" style="13" customWidth="1"/>
    <col min="15494" max="15494" width="13" style="13" hidden="1" customWidth="1"/>
    <col min="15495" max="15495" width="3" style="13" customWidth="1"/>
    <col min="15496" max="15496" width="13" style="13" hidden="1" customWidth="1"/>
    <col min="15497" max="15497" width="4.44140625" style="13" customWidth="1"/>
    <col min="15498" max="15498" width="34.21875" style="13" customWidth="1"/>
    <col min="15499" max="15499" width="23.44140625" style="13" customWidth="1"/>
    <col min="15500" max="15500" width="9.109375" style="13" customWidth="1"/>
    <col min="15501" max="15501" width="19.44140625" style="13" customWidth="1"/>
    <col min="15502" max="15502" width="42.77734375" style="13" customWidth="1"/>
    <col min="15503" max="15503" width="5.88671875" style="13" customWidth="1"/>
    <col min="15504" max="15504" width="31.44140625" style="13" customWidth="1"/>
    <col min="15505" max="15505" width="16.109375" style="13" customWidth="1"/>
    <col min="15506" max="15507" width="9.21875" style="13" customWidth="1"/>
    <col min="15508" max="15508" width="11.109375" style="13" customWidth="1"/>
    <col min="15509" max="15509" width="2.109375" style="13" customWidth="1"/>
    <col min="15510" max="15715" width="10.88671875" style="13" customWidth="1"/>
    <col min="15716" max="15716" width="12" style="13" customWidth="1"/>
    <col min="15717" max="15717" width="2.77734375" style="13" customWidth="1"/>
    <col min="15718" max="15719" width="6.44140625" style="13" customWidth="1"/>
    <col min="15720" max="15720" width="5.88671875" style="13" customWidth="1"/>
    <col min="15721" max="15721" width="6.44140625" style="13" customWidth="1"/>
    <col min="15722" max="15722" width="13.77734375" style="13" customWidth="1"/>
    <col min="15723" max="15724" width="9" style="13" customWidth="1"/>
    <col min="15725" max="15725" width="2.44140625" style="13" customWidth="1"/>
    <col min="15726" max="15726" width="8.88671875" style="13" customWidth="1"/>
    <col min="15727" max="15727" width="7.44140625" style="13" customWidth="1"/>
    <col min="15728" max="15730" width="3.77734375" style="13" customWidth="1"/>
    <col min="15731" max="15731" width="3.44140625" style="13" customWidth="1"/>
    <col min="15732" max="15732" width="2.88671875" style="13" customWidth="1"/>
    <col min="15733" max="15733" width="3" style="13" customWidth="1"/>
    <col min="15734" max="15736" width="13" style="13" hidden="1" customWidth="1"/>
    <col min="15737" max="15737" width="4.44140625" style="13" customWidth="1"/>
    <col min="15738" max="15738" width="13" style="13" hidden="1" customWidth="1"/>
    <col min="15739" max="15740" width="14.88671875" style="13" customWidth="1"/>
    <col min="15741" max="15741" width="15.109375" style="13" customWidth="1"/>
    <col min="15742" max="15742" width="6.44140625" style="13" customWidth="1"/>
    <col min="15743" max="15743" width="15.109375" style="13" customWidth="1"/>
    <col min="15744" max="15744" width="4.109375" style="13" customWidth="1"/>
    <col min="15745" max="15745" width="3" style="13" customWidth="1"/>
    <col min="15746" max="15748" width="13" style="13" hidden="1" customWidth="1"/>
    <col min="15749" max="15749" width="3" style="13" customWidth="1"/>
    <col min="15750" max="15750" width="13" style="13" hidden="1" customWidth="1"/>
    <col min="15751" max="15751" width="3" style="13" customWidth="1"/>
    <col min="15752" max="15752" width="13" style="13" hidden="1" customWidth="1"/>
    <col min="15753" max="15753" width="4.44140625" style="13" customWidth="1"/>
    <col min="15754" max="15754" width="34.21875" style="13" customWidth="1"/>
    <col min="15755" max="15755" width="23.44140625" style="13" customWidth="1"/>
    <col min="15756" max="15756" width="9.109375" style="13" customWidth="1"/>
    <col min="15757" max="15757" width="19.44140625" style="13" customWidth="1"/>
    <col min="15758" max="15758" width="42.77734375" style="13" customWidth="1"/>
    <col min="15759" max="15759" width="5.88671875" style="13" customWidth="1"/>
    <col min="15760" max="15760" width="31.44140625" style="13" customWidth="1"/>
    <col min="15761" max="15761" width="16.109375" style="13" customWidth="1"/>
    <col min="15762" max="15763" width="9.21875" style="13" customWidth="1"/>
    <col min="15764" max="15764" width="11.109375" style="13" customWidth="1"/>
    <col min="15765" max="15765" width="2.109375" style="13" customWidth="1"/>
    <col min="15766" max="15971" width="10.88671875" style="13" customWidth="1"/>
    <col min="15972" max="15972" width="12" style="13" customWidth="1"/>
    <col min="15973" max="15973" width="2.77734375" style="13" customWidth="1"/>
    <col min="15974" max="15975" width="6.44140625" style="13" customWidth="1"/>
    <col min="15976" max="15976" width="5.88671875" style="13" customWidth="1"/>
    <col min="15977" max="15977" width="6.44140625" style="13" customWidth="1"/>
    <col min="15978" max="15978" width="13.77734375" style="13" customWidth="1"/>
    <col min="15979" max="15980" width="9" style="13" customWidth="1"/>
    <col min="15981" max="15981" width="2.44140625" style="13" customWidth="1"/>
    <col min="15982" max="15982" width="8.88671875" style="13" customWidth="1"/>
    <col min="15983" max="15983" width="7.44140625" style="13" customWidth="1"/>
    <col min="15984" max="15986" width="3.77734375" style="13" customWidth="1"/>
    <col min="15987" max="15987" width="3.44140625" style="13" customWidth="1"/>
    <col min="15988" max="15988" width="2.88671875" style="13" customWidth="1"/>
    <col min="15989" max="15989" width="3" style="13" customWidth="1"/>
    <col min="15990" max="15992" width="13" style="13" hidden="1" customWidth="1"/>
    <col min="15993" max="15993" width="4.44140625" style="13" customWidth="1"/>
    <col min="15994" max="15994" width="13" style="13" hidden="1" customWidth="1"/>
    <col min="15995" max="15996" width="14.88671875" style="13" customWidth="1"/>
    <col min="15997" max="15997" width="15.109375" style="13" customWidth="1"/>
    <col min="15998" max="15998" width="6.44140625" style="13" customWidth="1"/>
    <col min="15999" max="15999" width="15.109375" style="13" customWidth="1"/>
    <col min="16000" max="16000" width="4.109375" style="13" customWidth="1"/>
    <col min="16001" max="16001" width="3" style="13" customWidth="1"/>
    <col min="16002" max="16004" width="13" style="13" hidden="1" customWidth="1"/>
    <col min="16005" max="16005" width="3" style="13" customWidth="1"/>
    <col min="16006" max="16006" width="13" style="13" hidden="1" customWidth="1"/>
    <col min="16007" max="16007" width="3" style="13" customWidth="1"/>
    <col min="16008" max="16008" width="13" style="13" hidden="1" customWidth="1"/>
    <col min="16009" max="16009" width="4.44140625" style="13" customWidth="1"/>
    <col min="16010" max="16010" width="34.21875" style="13" customWidth="1"/>
    <col min="16011" max="16011" width="23.44140625" style="13" customWidth="1"/>
    <col min="16012" max="16012" width="9.109375" style="13" customWidth="1"/>
    <col min="16013" max="16013" width="19.44140625" style="13" customWidth="1"/>
    <col min="16014" max="16014" width="42.77734375" style="13" customWidth="1"/>
    <col min="16015" max="16015" width="5.88671875" style="13" customWidth="1"/>
    <col min="16016" max="16016" width="31.44140625" style="13" customWidth="1"/>
    <col min="16017" max="16017" width="16.109375" style="13" customWidth="1"/>
    <col min="16018" max="16019" width="9.21875" style="13" customWidth="1"/>
    <col min="16020" max="16020" width="11.109375" style="13" customWidth="1"/>
    <col min="16021" max="16021" width="2.109375" style="13" customWidth="1"/>
    <col min="16022" max="16227" width="10.88671875" style="13" customWidth="1"/>
    <col min="16228" max="16228" width="12" style="13" customWidth="1"/>
    <col min="16229" max="16229" width="2.77734375" style="13" customWidth="1"/>
    <col min="16230" max="16231" width="6.44140625" style="13" customWidth="1"/>
    <col min="16232" max="16232" width="5.88671875" style="13" customWidth="1"/>
    <col min="16233" max="16233" width="6.44140625" style="13" customWidth="1"/>
    <col min="16234" max="16234" width="13.77734375" style="13" customWidth="1"/>
    <col min="16235" max="16236" width="9" style="13" customWidth="1"/>
    <col min="16237" max="16237" width="2.44140625" style="13" customWidth="1"/>
    <col min="16238" max="16238" width="8.88671875" style="13" customWidth="1"/>
    <col min="16239" max="16239" width="7.44140625" style="13" customWidth="1"/>
    <col min="16240" max="16242" width="3.77734375" style="13" customWidth="1"/>
    <col min="16243" max="16243" width="3.44140625" style="13" customWidth="1"/>
    <col min="16244" max="16244" width="2.88671875" style="13" customWidth="1"/>
    <col min="16245" max="16245" width="3" style="13" customWidth="1"/>
    <col min="16246" max="16248" width="13" style="13" hidden="1" customWidth="1"/>
    <col min="16249" max="16249" width="4.44140625" style="13" customWidth="1"/>
    <col min="16250" max="16250" width="13" style="13" hidden="1" customWidth="1"/>
    <col min="16251" max="16252" width="14.88671875" style="13" customWidth="1"/>
    <col min="16253" max="16253" width="15.109375" style="13" customWidth="1"/>
    <col min="16254" max="16254" width="6.44140625" style="13" customWidth="1"/>
    <col min="16255" max="16255" width="15.109375" style="13" customWidth="1"/>
    <col min="16256" max="16256" width="4.109375" style="13" customWidth="1"/>
    <col min="16257" max="16257" width="3" style="13" customWidth="1"/>
    <col min="16258" max="16260" width="13" style="13" hidden="1" customWidth="1"/>
    <col min="16261" max="16261" width="3" style="13" customWidth="1"/>
    <col min="16262" max="16262" width="13" style="13" hidden="1" customWidth="1"/>
    <col min="16263" max="16263" width="3" style="13" customWidth="1"/>
    <col min="16264" max="16264" width="13" style="13" hidden="1" customWidth="1"/>
    <col min="16265" max="16265" width="4.44140625" style="13" customWidth="1"/>
    <col min="16266" max="16266" width="34.21875" style="13" customWidth="1"/>
    <col min="16267" max="16267" width="23.44140625" style="13" customWidth="1"/>
    <col min="16268" max="16268" width="9.109375" style="13" customWidth="1"/>
    <col min="16269" max="16269" width="19.44140625" style="13" customWidth="1"/>
    <col min="16270" max="16270" width="42.77734375" style="13" customWidth="1"/>
    <col min="16271" max="16271" width="5.88671875" style="13" customWidth="1"/>
    <col min="16272" max="16272" width="31.44140625" style="13" customWidth="1"/>
    <col min="16273" max="16273" width="16.109375" style="13" customWidth="1"/>
    <col min="16274" max="16275" width="9.21875" style="13" customWidth="1"/>
    <col min="16276" max="16276" width="11.109375" style="13" customWidth="1"/>
    <col min="16277" max="16277" width="2.109375" style="13" customWidth="1"/>
    <col min="16278" max="16382" width="10.88671875" style="13" customWidth="1"/>
    <col min="16383" max="16384" width="11.44140625" style="13" customWidth="1"/>
  </cols>
  <sheetData>
    <row r="1" spans="1:192 1679:1679" ht="10.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10"/>
      <c r="DE1" s="9"/>
      <c r="DF1" s="10"/>
      <c r="DG1" s="10"/>
      <c r="DH1" s="9"/>
      <c r="DI1" s="9"/>
      <c r="DJ1" s="9"/>
      <c r="DK1" s="9"/>
      <c r="DL1" s="10"/>
      <c r="DM1" s="9"/>
      <c r="DN1" s="10"/>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12" t="s">
        <v>1</v>
      </c>
      <c r="BLO1" s="14" t="s">
        <v>2</v>
      </c>
    </row>
    <row r="2" spans="1:192 1679:1679" ht="9.7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10"/>
      <c r="DE2" s="9"/>
      <c r="DF2" s="10"/>
      <c r="DG2" s="10"/>
      <c r="DH2" s="9"/>
      <c r="DI2" s="9"/>
      <c r="DJ2" s="9"/>
      <c r="DK2" s="9"/>
      <c r="DL2" s="10"/>
      <c r="DM2" s="9"/>
      <c r="DN2" s="10"/>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BLO2" s="17"/>
    </row>
    <row r="3" spans="1:192 1679:1679" ht="10.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10"/>
      <c r="DE3" s="9"/>
      <c r="DF3" s="10"/>
      <c r="DG3" s="10"/>
      <c r="DH3" s="9"/>
      <c r="DI3" s="9"/>
      <c r="DJ3" s="9"/>
      <c r="DK3" s="9"/>
      <c r="DL3" s="10"/>
      <c r="DM3" s="9"/>
      <c r="DN3" s="10"/>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BLO3" s="17"/>
    </row>
    <row r="4" spans="1:192 1679:1679" ht="9.7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10"/>
      <c r="DE4" s="9"/>
      <c r="DF4" s="10"/>
      <c r="DG4" s="10"/>
      <c r="DH4" s="9"/>
      <c r="DI4" s="44"/>
      <c r="DJ4" s="9"/>
      <c r="DK4" s="9"/>
      <c r="DL4" s="10"/>
      <c r="DM4" s="9"/>
      <c r="DN4" s="10"/>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BLO4" s="17"/>
    </row>
    <row r="5" spans="1:192 1679:1679" ht="48" customHeight="1">
      <c r="A5" s="7"/>
      <c r="B5" s="45" t="s">
        <v>52</v>
      </c>
      <c r="C5" s="46" t="s">
        <v>53</v>
      </c>
      <c r="D5" s="45" t="s">
        <v>85</v>
      </c>
      <c r="E5" s="640" t="s">
        <v>858</v>
      </c>
      <c r="F5" s="641"/>
      <c r="G5" s="642"/>
      <c r="H5" s="48" t="s">
        <v>87</v>
      </c>
      <c r="I5" s="687" t="s">
        <v>859</v>
      </c>
      <c r="J5" s="641"/>
      <c r="K5" s="641"/>
      <c r="L5" s="641"/>
      <c r="M5" s="641"/>
      <c r="N5" s="642"/>
      <c r="O5" s="643" t="s">
        <v>8</v>
      </c>
      <c r="P5" s="606"/>
      <c r="Q5" s="688">
        <v>46273</v>
      </c>
      <c r="R5" s="642"/>
      <c r="S5" s="49"/>
      <c r="T5" s="49"/>
      <c r="U5" s="660"/>
      <c r="V5" s="658"/>
      <c r="W5" s="668"/>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5"/>
      <c r="DB5" s="55"/>
      <c r="DC5" s="55"/>
      <c r="DD5" s="55"/>
      <c r="DE5" s="52"/>
      <c r="DF5" s="52"/>
      <c r="DG5" s="52"/>
      <c r="DH5" s="52"/>
      <c r="DI5" s="52"/>
      <c r="DJ5" s="52"/>
      <c r="DK5" s="52"/>
      <c r="DL5" s="55"/>
      <c r="DM5" s="52"/>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7"/>
      <c r="GJ5" s="7"/>
    </row>
    <row r="6" spans="1:192 1679:1679"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5"/>
      <c r="DB6" s="55"/>
      <c r="DC6" s="55"/>
      <c r="DD6" s="55"/>
      <c r="DE6" s="52"/>
      <c r="DF6" s="52"/>
      <c r="DG6" s="52"/>
      <c r="DH6" s="52"/>
      <c r="DI6" s="52"/>
      <c r="DJ6" s="52"/>
      <c r="DK6" s="52"/>
      <c r="DL6" s="55"/>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7"/>
      <c r="GJ6" s="7"/>
    </row>
    <row r="7" spans="1:192 1679:1679" s="7" customFormat="1" ht="10.5" customHeight="1">
      <c r="A7" s="10"/>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f>SUM(CR9:CR31)</f>
        <v>2.3000000000000007</v>
      </c>
      <c r="CS7" s="63"/>
      <c r="CT7" s="63"/>
      <c r="CU7" s="63"/>
      <c r="CV7" s="63"/>
      <c r="CW7" s="64"/>
      <c r="CX7" s="64"/>
      <c r="CY7" s="64"/>
      <c r="CZ7" s="64"/>
      <c r="DA7" s="65"/>
      <c r="DB7" s="65"/>
      <c r="DC7" s="65"/>
      <c r="DD7" s="65"/>
      <c r="DE7" s="65"/>
      <c r="DF7" s="65"/>
      <c r="DG7" s="66"/>
      <c r="DH7" s="44">
        <f>IF(CZ9&lt;0.6,1,4)</f>
        <v>4</v>
      </c>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6"/>
    </row>
    <row r="8" spans="1:192 1679:1679" s="81" customFormat="1" ht="69.75"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182" t="s">
        <v>122</v>
      </c>
      <c r="AD8" s="182" t="s">
        <v>123</v>
      </c>
      <c r="AE8" s="182" t="s">
        <v>124</v>
      </c>
      <c r="AF8" s="182" t="s">
        <v>125</v>
      </c>
      <c r="AG8" s="182" t="s">
        <v>126</v>
      </c>
      <c r="AH8" s="182" t="s">
        <v>127</v>
      </c>
      <c r="AI8" s="68" t="s">
        <v>128</v>
      </c>
      <c r="AJ8" s="68" t="s">
        <v>129</v>
      </c>
      <c r="AK8" s="68" t="s">
        <v>130</v>
      </c>
      <c r="AL8" s="68" t="s">
        <v>131</v>
      </c>
      <c r="AM8" s="70" t="s">
        <v>132</v>
      </c>
      <c r="AN8" s="70" t="s">
        <v>133</v>
      </c>
      <c r="AO8" s="70" t="s">
        <v>134</v>
      </c>
      <c r="AP8" s="70" t="s">
        <v>135</v>
      </c>
      <c r="AQ8" s="68" t="s">
        <v>136</v>
      </c>
      <c r="AR8" s="68" t="s">
        <v>137</v>
      </c>
      <c r="AS8" s="68" t="s">
        <v>138</v>
      </c>
      <c r="AT8" s="68" t="s">
        <v>139</v>
      </c>
      <c r="AU8" s="71" t="s">
        <v>140</v>
      </c>
      <c r="AV8" s="71" t="s">
        <v>141</v>
      </c>
      <c r="AW8" s="71" t="s">
        <v>142</v>
      </c>
      <c r="AX8" s="71" t="s">
        <v>143</v>
      </c>
      <c r="AY8" s="72" t="s">
        <v>144</v>
      </c>
      <c r="AZ8" s="72" t="s">
        <v>145</v>
      </c>
      <c r="BA8" s="72" t="s">
        <v>146</v>
      </c>
      <c r="BB8" s="72" t="s">
        <v>147</v>
      </c>
      <c r="BC8" s="73" t="s">
        <v>148</v>
      </c>
      <c r="BD8" s="73" t="s">
        <v>149</v>
      </c>
      <c r="BE8" s="73" t="s">
        <v>150</v>
      </c>
      <c r="BF8" s="73" t="s">
        <v>151</v>
      </c>
      <c r="BG8" s="74" t="s">
        <v>152</v>
      </c>
      <c r="BH8" s="74" t="s">
        <v>153</v>
      </c>
      <c r="BI8" s="74" t="s">
        <v>154</v>
      </c>
      <c r="BJ8" s="74" t="s">
        <v>155</v>
      </c>
      <c r="BK8" s="75" t="s">
        <v>156</v>
      </c>
      <c r="BL8" s="75" t="s">
        <v>157</v>
      </c>
      <c r="BM8" s="75" t="s">
        <v>158</v>
      </c>
      <c r="BN8" s="75" t="s">
        <v>159</v>
      </c>
      <c r="BO8" s="71" t="s">
        <v>595</v>
      </c>
      <c r="BP8" s="71" t="s">
        <v>161</v>
      </c>
      <c r="BQ8" s="71" t="s">
        <v>162</v>
      </c>
      <c r="BR8" s="71" t="s">
        <v>163</v>
      </c>
      <c r="BS8" s="72" t="s">
        <v>160</v>
      </c>
      <c r="BT8" s="72" t="s">
        <v>164</v>
      </c>
      <c r="BU8" s="72" t="s">
        <v>165</v>
      </c>
      <c r="BV8" s="72" t="s">
        <v>166</v>
      </c>
      <c r="BW8" s="73" t="s">
        <v>167</v>
      </c>
      <c r="BX8" s="73" t="s">
        <v>168</v>
      </c>
      <c r="BY8" s="73" t="s">
        <v>169</v>
      </c>
      <c r="BZ8" s="73" t="s">
        <v>170</v>
      </c>
      <c r="CA8" s="74" t="s">
        <v>171</v>
      </c>
      <c r="CB8" s="74" t="s">
        <v>172</v>
      </c>
      <c r="CC8" s="74" t="s">
        <v>173</v>
      </c>
      <c r="CD8" s="74" t="s">
        <v>174</v>
      </c>
      <c r="CE8" s="75" t="s">
        <v>175</v>
      </c>
      <c r="CF8" s="75" t="s">
        <v>176</v>
      </c>
      <c r="CG8" s="75" t="s">
        <v>177</v>
      </c>
      <c r="CH8" s="75" t="s">
        <v>178</v>
      </c>
      <c r="CI8" s="75"/>
      <c r="CJ8" s="75"/>
      <c r="CK8" s="75"/>
      <c r="CL8" s="68" t="s">
        <v>179</v>
      </c>
      <c r="CM8" s="68" t="s">
        <v>180</v>
      </c>
      <c r="CN8" s="68" t="s">
        <v>182</v>
      </c>
      <c r="CO8" s="68" t="s">
        <v>183</v>
      </c>
      <c r="CP8" s="68" t="s">
        <v>184</v>
      </c>
      <c r="CQ8" s="76" t="s">
        <v>185</v>
      </c>
      <c r="CR8" s="76" t="s">
        <v>186</v>
      </c>
      <c r="CS8" s="76"/>
      <c r="CT8" s="68" t="s">
        <v>187</v>
      </c>
      <c r="CU8" s="68" t="s">
        <v>188</v>
      </c>
      <c r="CV8" s="77"/>
      <c r="CW8" s="77" t="s">
        <v>189</v>
      </c>
      <c r="CX8" s="77" t="s">
        <v>190</v>
      </c>
      <c r="CY8" s="77" t="s">
        <v>191</v>
      </c>
      <c r="CZ8" s="77" t="s">
        <v>192</v>
      </c>
      <c r="DA8" s="77" t="s">
        <v>193</v>
      </c>
      <c r="DB8" s="77" t="s">
        <v>194</v>
      </c>
      <c r="DC8" s="77" t="s">
        <v>195</v>
      </c>
      <c r="DD8" s="77" t="s">
        <v>196</v>
      </c>
      <c r="DE8" s="77" t="s">
        <v>197</v>
      </c>
      <c r="DF8" s="77" t="s">
        <v>198</v>
      </c>
      <c r="DG8" s="77"/>
      <c r="DH8" s="77" t="s">
        <v>199</v>
      </c>
      <c r="DI8" s="77" t="s">
        <v>200</v>
      </c>
      <c r="DJ8" s="77" t="s">
        <v>201</v>
      </c>
      <c r="DK8" s="77" t="s">
        <v>202</v>
      </c>
      <c r="DL8" s="77" t="s">
        <v>203</v>
      </c>
      <c r="DM8" s="77" t="s">
        <v>204</v>
      </c>
      <c r="DN8" s="77" t="s">
        <v>205</v>
      </c>
      <c r="DO8" s="77" t="s">
        <v>206</v>
      </c>
      <c r="DP8" s="77" t="s">
        <v>207</v>
      </c>
      <c r="DQ8" s="77" t="s">
        <v>208</v>
      </c>
      <c r="DR8" s="77" t="s">
        <v>209</v>
      </c>
      <c r="DS8" s="77" t="s">
        <v>210</v>
      </c>
      <c r="DT8" s="77" t="s">
        <v>211</v>
      </c>
      <c r="DU8" s="77" t="s">
        <v>212</v>
      </c>
      <c r="DV8" s="77" t="s">
        <v>213</v>
      </c>
      <c r="DW8" s="77" t="s">
        <v>214</v>
      </c>
      <c r="DX8" s="77" t="s">
        <v>215</v>
      </c>
      <c r="DY8" s="77" t="s">
        <v>216</v>
      </c>
      <c r="DZ8" s="77" t="s">
        <v>217</v>
      </c>
      <c r="EA8" s="77" t="s">
        <v>218</v>
      </c>
      <c r="EB8" s="77" t="s">
        <v>219</v>
      </c>
      <c r="EC8" s="77" t="s">
        <v>220</v>
      </c>
      <c r="ED8" s="77" t="s">
        <v>221</v>
      </c>
      <c r="EE8" s="77" t="s">
        <v>222</v>
      </c>
      <c r="EF8" s="77" t="s">
        <v>223</v>
      </c>
      <c r="EG8" s="77" t="s">
        <v>224</v>
      </c>
      <c r="EH8" s="77" t="s">
        <v>225</v>
      </c>
      <c r="EI8" s="77" t="s">
        <v>226</v>
      </c>
      <c r="EJ8" s="77" t="s">
        <v>227</v>
      </c>
      <c r="EK8" s="77" t="s">
        <v>228</v>
      </c>
      <c r="EL8" s="77" t="s">
        <v>229</v>
      </c>
      <c r="EM8" s="77" t="s">
        <v>230</v>
      </c>
      <c r="EN8" s="77" t="s">
        <v>231</v>
      </c>
      <c r="EO8" s="77" t="s">
        <v>232</v>
      </c>
      <c r="EP8" s="77" t="s">
        <v>233</v>
      </c>
      <c r="EQ8" s="77" t="s">
        <v>234</v>
      </c>
      <c r="ER8" s="77" t="s">
        <v>235</v>
      </c>
      <c r="ES8" s="77" t="s">
        <v>236</v>
      </c>
      <c r="ET8" s="77" t="s">
        <v>237</v>
      </c>
      <c r="EU8" s="77" t="s">
        <v>238</v>
      </c>
      <c r="EV8" s="77" t="s">
        <v>239</v>
      </c>
      <c r="EW8" s="77" t="s">
        <v>240</v>
      </c>
      <c r="EX8" s="77" t="s">
        <v>241</v>
      </c>
      <c r="EY8" s="77" t="s">
        <v>242</v>
      </c>
      <c r="EZ8" s="77" t="s">
        <v>243</v>
      </c>
      <c r="FA8" s="77" t="s">
        <v>244</v>
      </c>
      <c r="FB8" s="77" t="s">
        <v>245</v>
      </c>
      <c r="FC8" s="77" t="s">
        <v>246</v>
      </c>
      <c r="FD8" s="77" t="s">
        <v>247</v>
      </c>
      <c r="FE8" s="77" t="s">
        <v>248</v>
      </c>
      <c r="FF8" s="77" t="s">
        <v>249</v>
      </c>
      <c r="FG8" s="77" t="s">
        <v>250</v>
      </c>
      <c r="FH8" s="77" t="s">
        <v>251</v>
      </c>
      <c r="FI8" s="77" t="s">
        <v>252</v>
      </c>
      <c r="FJ8" s="77" t="s">
        <v>253</v>
      </c>
      <c r="FK8" s="77" t="s">
        <v>254</v>
      </c>
      <c r="FL8" s="77" t="s">
        <v>255</v>
      </c>
      <c r="FM8" s="77" t="s">
        <v>256</v>
      </c>
      <c r="FN8" s="77" t="s">
        <v>257</v>
      </c>
      <c r="FO8" s="77" t="s">
        <v>258</v>
      </c>
      <c r="FP8" s="77" t="s">
        <v>259</v>
      </c>
      <c r="FQ8" s="77" t="s">
        <v>260</v>
      </c>
      <c r="FR8" s="77" t="s">
        <v>261</v>
      </c>
      <c r="FS8" s="77" t="s">
        <v>262</v>
      </c>
      <c r="FT8" s="77" t="s">
        <v>263</v>
      </c>
      <c r="FU8" s="77" t="s">
        <v>264</v>
      </c>
      <c r="FV8" s="77" t="s">
        <v>265</v>
      </c>
      <c r="FW8" s="77" t="s">
        <v>266</v>
      </c>
      <c r="FX8" s="77" t="s">
        <v>267</v>
      </c>
      <c r="FY8" s="77" t="s">
        <v>268</v>
      </c>
      <c r="FZ8" s="77" t="s">
        <v>269</v>
      </c>
      <c r="GA8" s="77" t="s">
        <v>270</v>
      </c>
      <c r="GB8" s="77" t="s">
        <v>271</v>
      </c>
      <c r="GC8" s="77" t="s">
        <v>272</v>
      </c>
      <c r="GD8" s="77" t="s">
        <v>273</v>
      </c>
      <c r="GE8" s="77" t="s">
        <v>274</v>
      </c>
      <c r="GF8" s="77" t="s">
        <v>275</v>
      </c>
      <c r="GG8" s="77" t="s">
        <v>276</v>
      </c>
      <c r="GH8" s="78" t="s">
        <v>277</v>
      </c>
      <c r="GI8" s="79"/>
      <c r="GJ8" s="80"/>
    </row>
    <row r="9" spans="1:192 1679:1679" s="157" customFormat="1" ht="120" customHeight="1">
      <c r="A9" s="122">
        <v>1</v>
      </c>
      <c r="B9" s="122" t="s">
        <v>860</v>
      </c>
      <c r="C9" s="95" t="s">
        <v>861</v>
      </c>
      <c r="D9" s="243" t="s">
        <v>280</v>
      </c>
      <c r="E9" s="244" t="s">
        <v>328</v>
      </c>
      <c r="F9" s="244" t="s">
        <v>318</v>
      </c>
      <c r="G9" s="245" t="s">
        <v>329</v>
      </c>
      <c r="H9" s="245" t="s">
        <v>330</v>
      </c>
      <c r="I9" s="243" t="s">
        <v>315</v>
      </c>
      <c r="J9" s="243" t="s">
        <v>69</v>
      </c>
      <c r="K9" s="243" t="s">
        <v>286</v>
      </c>
      <c r="L9" s="243" t="s">
        <v>286</v>
      </c>
      <c r="M9" s="243" t="s">
        <v>286</v>
      </c>
      <c r="N9" s="243" t="s">
        <v>69</v>
      </c>
      <c r="O9" s="243" t="s">
        <v>286</v>
      </c>
      <c r="P9" s="243" t="s">
        <v>286</v>
      </c>
      <c r="Q9" s="243" t="s">
        <v>286</v>
      </c>
      <c r="R9" s="243" t="s">
        <v>286</v>
      </c>
      <c r="S9" s="243" t="s">
        <v>69</v>
      </c>
      <c r="T9" s="243" t="s">
        <v>69</v>
      </c>
      <c r="U9" s="243" t="s">
        <v>69</v>
      </c>
      <c r="V9" s="243" t="s">
        <v>286</v>
      </c>
      <c r="W9" s="243" t="s">
        <v>69</v>
      </c>
      <c r="X9" s="243" t="s">
        <v>286</v>
      </c>
      <c r="Y9" s="243" t="s">
        <v>286</v>
      </c>
      <c r="Z9" s="243" t="s">
        <v>286</v>
      </c>
      <c r="AA9" s="243" t="s">
        <v>286</v>
      </c>
      <c r="AB9" s="243" t="s">
        <v>286</v>
      </c>
      <c r="AC9" s="246" t="str">
        <f t="shared" ref="AC9:AC31" si="0">I9</f>
        <v>2 - Baja</v>
      </c>
      <c r="AD9" s="247">
        <f t="shared" ref="AD9:AD31" si="1">IF(AC9="1 - Muy Baja",0.2,IF(AC9="2 - Baja",0.4,IF(AC9="3 - Media",0.6,IF(AC9="4 - Alta",0.8,""))))</f>
        <v>0.4</v>
      </c>
      <c r="AE9" s="246" t="str">
        <f t="shared" ref="AE9:AE31" si="2">CONCATENATE(CX9," - ",CY9)</f>
        <v>4 - Mayor</v>
      </c>
      <c r="AF9" s="247">
        <f t="shared" ref="AF9:AF31" si="3">COUNTIF(J9:AB9,"SI")/COUNTA(J9:AB9)</f>
        <v>0.31578947368421051</v>
      </c>
      <c r="AG9" s="248" t="str">
        <f t="shared" ref="AG9:AG31" si="4">_xlfn.LET(_xlpm.P,IF(AD9&lt;=20%,1,IF(AD9&lt;=40%,2,IF(AD9&lt;=60%,3,IF(AD9&lt;=80%,4,5)))),_xlpm.I,IF(AF9&lt;=20%,1,IF(AF9&lt;=40%,2,IF(AF9&lt;=60%,3,IF(AF9&lt;=80%,4,5)))),_xlpm.S,_xlpm.P*_xlpm.I,CHOOSE(1+(_xlpm.S&gt;4)+(_xlpm.S&gt;9)+(_xlpm.S&gt;16), "BAJO", "MODERADO", "ALTO", "EXTREMO"))</f>
        <v>BAJO</v>
      </c>
      <c r="AH9" s="247">
        <f t="shared" ref="AH9:AH31" si="5">AD9*AF9</f>
        <v>0.12631578947368421</v>
      </c>
      <c r="AI9" s="95" t="s">
        <v>862</v>
      </c>
      <c r="AJ9" s="245" t="s">
        <v>863</v>
      </c>
      <c r="AK9" s="245" t="s">
        <v>864</v>
      </c>
      <c r="AL9" s="244" t="s">
        <v>865</v>
      </c>
      <c r="AM9" s="244" t="s">
        <v>291</v>
      </c>
      <c r="AN9" s="244" t="s">
        <v>292</v>
      </c>
      <c r="AO9" s="244" t="s">
        <v>293</v>
      </c>
      <c r="AP9" s="244" t="s">
        <v>294</v>
      </c>
      <c r="AQ9" s="244" t="s">
        <v>291</v>
      </c>
      <c r="AR9" s="244" t="s">
        <v>292</v>
      </c>
      <c r="AS9" s="244" t="s">
        <v>293</v>
      </c>
      <c r="AT9" s="244" t="s">
        <v>294</v>
      </c>
      <c r="AU9" s="244" t="s">
        <v>291</v>
      </c>
      <c r="AV9" s="244" t="s">
        <v>292</v>
      </c>
      <c r="AW9" s="244" t="s">
        <v>293</v>
      </c>
      <c r="AX9" s="244" t="s">
        <v>294</v>
      </c>
      <c r="AY9" s="244" t="s">
        <v>291</v>
      </c>
      <c r="AZ9" s="244" t="s">
        <v>292</v>
      </c>
      <c r="BA9" s="244" t="s">
        <v>293</v>
      </c>
      <c r="BB9" s="244" t="s">
        <v>294</v>
      </c>
      <c r="BC9" s="244" t="s">
        <v>291</v>
      </c>
      <c r="BD9" s="244" t="s">
        <v>292</v>
      </c>
      <c r="BE9" s="244" t="s">
        <v>340</v>
      </c>
      <c r="BF9" s="244" t="s">
        <v>294</v>
      </c>
      <c r="BG9" s="244" t="s">
        <v>291</v>
      </c>
      <c r="BH9" s="244" t="s">
        <v>292</v>
      </c>
      <c r="BI9" s="244" t="s">
        <v>293</v>
      </c>
      <c r="BJ9" s="244" t="s">
        <v>294</v>
      </c>
      <c r="BK9" s="244" t="s">
        <v>291</v>
      </c>
      <c r="BL9" s="244" t="s">
        <v>292</v>
      </c>
      <c r="BM9" s="244" t="s">
        <v>293</v>
      </c>
      <c r="BN9" s="244" t="s">
        <v>294</v>
      </c>
      <c r="BO9" s="244" t="s">
        <v>296</v>
      </c>
      <c r="BP9" s="244" t="s">
        <v>292</v>
      </c>
      <c r="BQ9" s="244" t="s">
        <v>552</v>
      </c>
      <c r="BR9" s="244" t="s">
        <v>294</v>
      </c>
      <c r="BS9" s="244"/>
      <c r="BT9" s="244"/>
      <c r="BU9" s="244"/>
      <c r="BV9" s="244"/>
      <c r="BW9" s="244"/>
      <c r="BX9" s="244"/>
      <c r="BY9" s="244"/>
      <c r="BZ9" s="244"/>
      <c r="CA9" s="244"/>
      <c r="CB9" s="244"/>
      <c r="CC9" s="244"/>
      <c r="CD9" s="244"/>
      <c r="CE9" s="244"/>
      <c r="CF9" s="244"/>
      <c r="CG9" s="244"/>
      <c r="CH9" s="244"/>
      <c r="CI9" s="244"/>
      <c r="CJ9" s="244"/>
      <c r="CK9" s="244"/>
      <c r="CL9" s="122" t="s">
        <v>298</v>
      </c>
      <c r="CM9" s="249">
        <f t="shared" ref="CM9:CM31" si="6">AD9*(1-(IF(AN9="Automático",0.25,0.15)+IF(AO9="Preventivo",0.25,IF(AO9="Detectivo",0.15,0.1))))</f>
        <v>0.24</v>
      </c>
      <c r="CN9" s="249">
        <f t="shared" ref="CN9:CN31" si="7">AF9*(1-(IF(AN9="Automático",0.25,0.15)+IF(AO9="Preventivo",0.25,IF(AO9="Detectivo",0.15,0.1))))</f>
        <v>0.18947368421052629</v>
      </c>
      <c r="CO9" s="122" t="str">
        <f>IF(CP9&lt;=20%,"BAJO",
   IF(CP9&lt;=40%,"MODERADO",
      IF(CP9&lt;=60%,"ALTO",
         "EXTREMO"
      )
   )
)</f>
        <v>BAJO</v>
      </c>
      <c r="CP9" s="247">
        <f t="shared" ref="CP9:CP31" si="8">CM9*CN9</f>
        <v>4.5473684210526312E-2</v>
      </c>
      <c r="CQ9" s="95" t="s">
        <v>300</v>
      </c>
      <c r="CR9" s="122">
        <f t="shared" ref="CR9:CR31" si="9">IF(CO9="BAJO",0.1,IF(CO9="MODERADO",3,5))</f>
        <v>0.1</v>
      </c>
      <c r="CS9" s="244"/>
      <c r="CT9" s="47" t="s">
        <v>866</v>
      </c>
      <c r="CU9" s="4" t="s">
        <v>867</v>
      </c>
      <c r="CV9" s="247"/>
      <c r="CW9" s="250">
        <f t="shared" ref="CW9:CW31" si="10">COUNTIF(J9:AB9,"SI")</f>
        <v>6</v>
      </c>
      <c r="CX9" s="251">
        <f t="shared" ref="CX9:CX31" si="11">IF(CW9&lt;6,3,IF(CW9&gt;11,5,4))</f>
        <v>4</v>
      </c>
      <c r="CY9" s="250" t="str">
        <f t="shared" ref="CY9:CY31" si="12">IF(CW9&lt;6,"Moderado",IF(CW9&gt;11,"Catastrófico","Mayor"))</f>
        <v>Mayor</v>
      </c>
      <c r="CZ9" s="252">
        <f t="shared" ref="CZ9:CZ31" si="13">IF(CX9=3,0.6,IF(CX9=4,0.8,1))</f>
        <v>0.8</v>
      </c>
      <c r="DA9" s="253">
        <f t="shared" ref="DA9:DA31" si="14">IF(AN9="",0,IF(AN9="Automático",0.25,IF(AN9="Manual",0.15,0)))</f>
        <v>0.15</v>
      </c>
      <c r="DB9" s="253">
        <f t="shared" ref="DB9:DB31" si="15">IF(AI9="",0,IF(AO9="Preventivo",0.25,IF(AO9="Detectivo",0.15,IF(AO9="Correctivo",0.1,0))))</f>
        <v>0.25</v>
      </c>
      <c r="DC9" s="250">
        <f t="shared" ref="DC9:DC31" si="16">IF(OR(AN9=0,AO9=0),0,DA9+DB9)</f>
        <v>0.4</v>
      </c>
      <c r="DD9" s="253">
        <f t="shared" ref="DD9:DD31" si="17">IF(DE9&gt;0.8,5,IF(DE9&gt;0.6,4,IF(DE9&gt;0.4,3,IF(DE9&gt;0.2,2,1))))</f>
        <v>2</v>
      </c>
      <c r="DE9" s="252">
        <f t="shared" ref="DE9:DE31" si="18">IF(OR(AP9="Ambos",AP9="Probabilidad"),$AD9-($AD9*$DC9),$AD9)</f>
        <v>0.24</v>
      </c>
      <c r="DF9" s="253">
        <f t="shared" ref="DF9:DF31" si="19">IF(DH9&gt;0.8,5,IF(DH9&gt;0.6,4,3))</f>
        <v>4</v>
      </c>
      <c r="DG9" s="253"/>
      <c r="DH9" s="252">
        <f t="shared" ref="DH9:DH31" si="20">IF(OR(AP9="Ambos",AP9="Impacto"),$CZ9-($CZ9*$DC9),$CZ9)</f>
        <v>0.8</v>
      </c>
      <c r="DI9" s="253">
        <f t="shared" ref="DI9:DI31" si="21">IF(AR9="",0,IF(AR9="Automático",0.25,IF(AR9="Manual",0.15,0)))</f>
        <v>0.15</v>
      </c>
      <c r="DJ9" s="253">
        <f t="shared" ref="DJ9:DJ31" si="22">IF(AS9="",0,IF(AS9="Preventivo",0.25,IF(AS9="Detectivo",0.15,IF(AS9="Correctivo",0.1,0))))</f>
        <v>0.25</v>
      </c>
      <c r="DK9" s="250">
        <f t="shared" ref="DK9:DK31" si="23">IF(OR(AR9=0,AS9=0),0,DI9+DJ9)</f>
        <v>0.4</v>
      </c>
      <c r="DL9" s="253">
        <f t="shared" ref="DL9:DL31" si="24">IF(DM9&gt;0.8,5,IF(DM9&gt;0.6,4,IF(DM9&gt;0.4,3,IF(DM9&gt;0.2,2,1))))</f>
        <v>1</v>
      </c>
      <c r="DM9" s="252">
        <f t="shared" ref="DM9:DM31" si="25">IF(OR(AT9="Ambos",AT9="Probabilidad"),DE9-(DE9*$DK9),DE9)</f>
        <v>0.14399999999999999</v>
      </c>
      <c r="DN9" s="253">
        <f t="shared" ref="DN9:DN31" si="26">IF(DO9&gt;0.8,5,IF(DO9&gt;0.6,4,3))</f>
        <v>4</v>
      </c>
      <c r="DO9" s="252">
        <f t="shared" ref="DO9:DO31" si="27">IF(OR(AT9="Ambos",AT9="Impacto"),$DH9-($DH9*$DK9),$DH9)</f>
        <v>0.8</v>
      </c>
      <c r="DP9" s="253">
        <f t="shared" ref="DP9:DP31" si="28">IF(AV9="",0,IF(AV9="Automático",0.25,IF(AV9="Manual",0.15,0)))</f>
        <v>0.15</v>
      </c>
      <c r="DQ9" s="253">
        <f t="shared" ref="DQ9:DQ31" si="29">IF(AW9="",0,IF(AW9="Preventivo",0.25,IF(AW9="Detectivo",0.15,IF(AW9="Correctivo",0.1,0))))</f>
        <v>0.25</v>
      </c>
      <c r="DR9" s="250">
        <f t="shared" ref="DR9:DR31" si="30">IF(OR(AV9=0,AW9=0),0,DP9+DQ9)</f>
        <v>0.4</v>
      </c>
      <c r="DS9" s="253">
        <f t="shared" ref="DS9:DS31" si="31">IF(DT9&gt;0.8,5,IF(DT9&gt;0.6,4,IF(DT9&gt;0.4,3,IF(DT9&gt;0.2,2,1))))</f>
        <v>1</v>
      </c>
      <c r="DT9" s="252">
        <f t="shared" ref="DT9:DT31" si="32">IF(OR(AX9="Ambos",AX9="Probabilidad"),DM9-(DM9*$DR9),DM9)</f>
        <v>8.6399999999999991E-2</v>
      </c>
      <c r="DU9" s="253">
        <f t="shared" ref="DU9:DU31" si="33">IF(DV9&gt;0.8,5,IF(DV9&gt;0.6,4,3))</f>
        <v>4</v>
      </c>
      <c r="DV9" s="252">
        <f t="shared" ref="DV9:DV31" si="34">IF(OR(AX9="Ambos",AX9="Impacto"),$DO9-($DO9*$DR9),$DO9)</f>
        <v>0.8</v>
      </c>
      <c r="DW9" s="253">
        <f t="shared" ref="DW9:DW31" si="35">IF(AZ9="",0,IF(AZ9="Automático",0.25,IF(AZ9="Manual",0.15,0)))</f>
        <v>0.15</v>
      </c>
      <c r="DX9" s="253">
        <f>IF(BA9="",0,IF(BA9="Preventivo",0.25,IF(BA9="Detectivo",0.15,IF(BA10="Correctivo",0.1,0))))</f>
        <v>0.25</v>
      </c>
      <c r="DY9" s="250">
        <f t="shared" ref="DY9:DY31" si="36">IF(OR(AZ9=0,BA9=0),0,DW9+DX9)</f>
        <v>0.4</v>
      </c>
      <c r="DZ9" s="253">
        <f t="shared" ref="DZ9:DZ31" si="37">IF(EA9&gt;0.8,5,IF(EA9&gt;0.6,4,IF(EA9&gt;0.4,3,IF(EA9&gt;0.2,2,1))))</f>
        <v>1</v>
      </c>
      <c r="EA9" s="252">
        <f t="shared" ref="EA9:EA31" si="38">IF(OR(BB9="Ambos",BB9="Probabilidad"),DT9-(DT9*$DY9),DT9)</f>
        <v>5.183999999999999E-2</v>
      </c>
      <c r="EB9" s="253">
        <f t="shared" ref="EB9:EB31" si="39">IF(EC9&gt;0.8,5,IF(EC9&gt;0.6,4,3))</f>
        <v>4</v>
      </c>
      <c r="EC9" s="252">
        <f t="shared" ref="EC9:EC31" si="40">IF(OR(BB9="Ambos",BB9="Impacto"),$DV9-($DV9*$DY9),$DV9)</f>
        <v>0.8</v>
      </c>
      <c r="ED9" s="253">
        <f t="shared" ref="ED9:ED31" si="41">IF(BD9="",0,IF(BD9="Automático",0.25,IF(BD9="Manual",0.15,0)))</f>
        <v>0.15</v>
      </c>
      <c r="EE9" s="253">
        <f t="shared" ref="EE9:EE31" si="42">IF(BE9="",0,IF(BE9="Preventivo",0.25,IF(BE9="Detectivo",0.15,IF(BE9="Correctivo",0.1,0))))</f>
        <v>0.15</v>
      </c>
      <c r="EF9" s="250">
        <f t="shared" ref="EF9:EF31" si="43">IF(OR(BD9=0,BE9=0),0,ED9+EE9)</f>
        <v>0.3</v>
      </c>
      <c r="EG9" s="253">
        <f t="shared" ref="EG9:EG31" si="44">IF(EH9&gt;0.8,5,IF(EH9&gt;0.6,4,IF(EH9&gt;0.4,3,IF(EH9&gt;0.2,2,1))))</f>
        <v>1</v>
      </c>
      <c r="EH9" s="252">
        <f t="shared" ref="EH9:EH31" si="45">IF(OR(BF9="Ambos",BF9="Probabilidad"),EA9-(EA9*$EF9),EA9)</f>
        <v>3.6287999999999994E-2</v>
      </c>
      <c r="EI9" s="253">
        <f t="shared" ref="EI9:EI31" si="46">IF(EJ9&gt;0.8,5,IF(EJ9&gt;0.6,4,3))</f>
        <v>4</v>
      </c>
      <c r="EJ9" s="252">
        <f t="shared" ref="EJ9:EJ31" si="47">IF(OR(BF9="Ambos",BF9="Impacto"),$EC9-($EC9*$EF9),$EC9)</f>
        <v>0.8</v>
      </c>
      <c r="EK9" s="253">
        <f t="shared" ref="EK9:EK31" si="48">IF(BH9="",0,IF(BH9="Automático",0.25,IF(BH9="Manual",0.15,0)))</f>
        <v>0.15</v>
      </c>
      <c r="EL9" s="253">
        <f t="shared" ref="EL9:EL31" si="49">IF(BI9="",0,IF(BI9="Preventivo",0.25,IF(BI9="Detectivo",0.15,IF(BI9="Correctivo",0.1,0))))</f>
        <v>0.25</v>
      </c>
      <c r="EM9" s="250">
        <f t="shared" ref="EM9:EM31" si="50">IF(OR(BH9=0,BI9=0),0,EK9+EL9)</f>
        <v>0.4</v>
      </c>
      <c r="EN9" s="253">
        <f t="shared" ref="EN9:EN31" si="51">IF(EO9&gt;0.8,5,IF(EO9&gt;0.6,4,IF(EO9&gt;0.4,3,IF(EO9&gt;0.2,2,1))))</f>
        <v>1</v>
      </c>
      <c r="EO9" s="252">
        <f t="shared" ref="EO9:EO31" si="52">IF(OR(BF9="Ambos",BF9="Probabilidad"),EH9-(EH9*$EM9),EH9)</f>
        <v>2.1772799999999995E-2</v>
      </c>
      <c r="EP9" s="253">
        <f t="shared" ref="EP9:EP31" si="53">IF(EQ9&gt;0.8,5,IF(EQ9&gt;0.6,4,3))</f>
        <v>4</v>
      </c>
      <c r="EQ9" s="252">
        <f t="shared" ref="EQ9:EQ31" si="54">IF(OR(BJ9="Ambos",BJ9="Impacto"),$EJ9-($EJ9*$EM9),$EJ9)</f>
        <v>0.8</v>
      </c>
      <c r="ER9" s="253">
        <f t="shared" ref="ER9:ER31" si="55">IF(BL9="",0,IF(BL9="Automático",0.25,IF(BL9="Manual",0.15,0)))</f>
        <v>0.15</v>
      </c>
      <c r="ES9" s="253">
        <f t="shared" ref="ES9:ES31" si="56">IF(BM9="",0,IF(BM9="Preventivo",0.25,IF(BM9="Detectivo",0.15,IF(BM9="Correctivo",0.1,0))))</f>
        <v>0.25</v>
      </c>
      <c r="ET9" s="250">
        <f t="shared" ref="ET9:ET31" si="57">IF(OR(BL9=0,BM9=0),0,ER9+ES9)</f>
        <v>0.4</v>
      </c>
      <c r="EU9" s="253">
        <f t="shared" ref="EU9:EU31" si="58">IF(EV9&gt;0.8,5,IF(EV9&gt;0.6,4,IF(EV9&gt;0.4,3,IF(EV9&gt;0.2,2,1))))</f>
        <v>1</v>
      </c>
      <c r="EV9" s="252">
        <f t="shared" ref="EV9:EV31" si="59">IF(OR(BP9="Ambos",BP9="Probabilidad"),EO9-(EO9*$ET9),EO9)</f>
        <v>2.1772799999999995E-2</v>
      </c>
      <c r="EW9" s="253">
        <f t="shared" ref="EW9:EW31" si="60">IF(EX9&gt;0.8,5,IF(EX9&gt;0.6,4,3))</f>
        <v>4</v>
      </c>
      <c r="EX9" s="252">
        <f t="shared" ref="EX9:EX31" si="61">IF(OR(BN9="Ambos",BN9="Impacto"),$EQ9-($EQ9*$ET9),$EQ9)</f>
        <v>0.8</v>
      </c>
      <c r="EY9" s="253">
        <f t="shared" ref="EY9:EY31" si="62">IF(BP9="",0,IF(BP9="Automático",0.25,IF(BP9="Manual",0.15,0)))</f>
        <v>0.15</v>
      </c>
      <c r="EZ9" s="253">
        <f t="shared" ref="EZ9:EZ31" si="63">IF(BQ9="",0,IF(BQ9="Preventivo",0.25,IF(BQ9="Detectivo",0.15,IF(BQ9="Correctivo",0.1,0))))</f>
        <v>0.1</v>
      </c>
      <c r="FA9" s="250">
        <f t="shared" ref="FA9:FA31" si="64">IF(OR(BP9=0,BQ9=0),0,EY9+EZ9)</f>
        <v>0.25</v>
      </c>
      <c r="FB9" s="253">
        <f t="shared" ref="FB9:FB31" si="65">IF(FC9&gt;0.8,5,IF(FC9&gt;0.6,4,IF(FC9&gt;0.4,3,IF(FC9&gt;0.2,2,1))))</f>
        <v>1</v>
      </c>
      <c r="FC9" s="252">
        <f t="shared" ref="FC9:FC31" si="66">IF(OR(BR9="Ambos",BR9="Probabilidad"),EV9-(EV9*$FA9),EV9)</f>
        <v>1.6329599999999996E-2</v>
      </c>
      <c r="FD9" s="253">
        <f t="shared" ref="FD9:FD31" si="67">IF(FE9&gt;0.8,5,IF(FE9&gt;0.6,4,3))</f>
        <v>4</v>
      </c>
      <c r="FE9" s="252">
        <f t="shared" ref="FE9:FE31" si="68">IF(OR(BR9="Ambos",BR9="Impacto"),$EX9-($EX9*$FA9),$EX9)</f>
        <v>0.8</v>
      </c>
      <c r="FF9" s="253">
        <f t="shared" ref="FF9:FF31" si="69">IF(BT9="",0,IF(BT9="Automático",0.25,IF(BT9="Manual",0.15,0)))</f>
        <v>0</v>
      </c>
      <c r="FG9" s="253">
        <f t="shared" ref="FG9:FG31" si="70">IF(BU9="",0,IF(BU9="Preventivo",0.25,IF(BU9="Detectivo",0.15,IF(BU9="Correctivo",0.1,0))))</f>
        <v>0</v>
      </c>
      <c r="FH9" s="250">
        <f t="shared" ref="FH9:FH31" si="71">IF(OR(BT9=0,BU9=0),0,FF9+FG9)</f>
        <v>0</v>
      </c>
      <c r="FI9" s="253">
        <f t="shared" ref="FI9:FI31" si="72">IF(FJ9&gt;0.8,5,IF(FJ9&gt;0.6,4,IF(FJ9&gt;0.4,3,IF(FJ9&gt;0.2,2,1))))</f>
        <v>1</v>
      </c>
      <c r="FJ9" s="252">
        <f t="shared" ref="FJ9:FJ31" si="73">IF(OR(BV9="Ambos",BV9="Probabilidad"),FC9-(FC9*$FH9),FC9)</f>
        <v>1.6329599999999996E-2</v>
      </c>
      <c r="FK9" s="253">
        <f t="shared" ref="FK9:FK31" si="74">IF(FL9&gt;0.8,5,IF(FL9&gt;0.6,4,3))</f>
        <v>4</v>
      </c>
      <c r="FL9" s="252">
        <f t="shared" ref="FL9:FL31" si="75">IF(OR(BV9="Ambos",BV9="Impacto"),$FE9-($FE9*$FH9),$FE9)</f>
        <v>0.8</v>
      </c>
      <c r="FM9" s="253">
        <f t="shared" ref="FM9:FM31" si="76">IF(BX9="",0,IF(BX9="Automático",0.25,IF(BX9="Manual",0.15,0)))</f>
        <v>0</v>
      </c>
      <c r="FN9" s="253">
        <f t="shared" ref="FN9:FN31" si="77">IF(BY9="",0,IF(BY9="Preventivo",0.25,IF(BY9="Detectivo",0.15,IF(BY9="Correctivo",0.1,0))))</f>
        <v>0</v>
      </c>
      <c r="FO9" s="250">
        <f t="shared" ref="FO9:FO31" si="78">IF(OR(BX9=0,BY9=0),0,FM9+FN9)</f>
        <v>0</v>
      </c>
      <c r="FP9" s="253">
        <f t="shared" ref="FP9:FP31" si="79">IF(FQ9&gt;0.8,5,IF(FQ9&gt;0.6,4,IF(FQ9&gt;0.4,3,IF(FQ9&gt;0.2,2,1))))</f>
        <v>1</v>
      </c>
      <c r="FQ9" s="252">
        <f t="shared" ref="FQ9:FQ31" si="80">IF(OR(BZ9="Ambos",BZ9="Probabilidad"),FJ9-(FJ9*$FO9),FJ9)</f>
        <v>1.6329599999999996E-2</v>
      </c>
      <c r="FR9" s="253">
        <f t="shared" ref="FR9:FR31" si="81">IF(FS9&gt;0.8,5,IF(FS9&gt;0.6,4,3))</f>
        <v>4</v>
      </c>
      <c r="FS9" s="252">
        <f t="shared" ref="FS9:FS31" si="82">IF(OR(BZ9="Ambos",BZ9="Impacto"),$FL9-($FL9*$FO9),$FL9)</f>
        <v>0.8</v>
      </c>
      <c r="FT9" s="253">
        <f t="shared" ref="FT9:FT31" si="83">IF(CB9="",0,IF(CB9="Automático",0.25,IF(CB9="Manual",0.15,0)))</f>
        <v>0</v>
      </c>
      <c r="FU9" s="253">
        <f t="shared" ref="FU9:FU31" si="84">IF(CC9="",0,IF(CC9="Preventivo",0.25,IF(CC9="Detectivo",0.15,IF(CC9="Correctivo",0.1,0))))</f>
        <v>0</v>
      </c>
      <c r="FV9" s="250">
        <f t="shared" ref="FV9:FV31" si="85">IF(OR(CB9=0,CC9=0),0,FT9+FU9)</f>
        <v>0</v>
      </c>
      <c r="FW9" s="253">
        <f t="shared" ref="FW9:FW31" si="86">IF(FX9&gt;0.8,5,IF(FX9&gt;0.6,4,IF(FX9&gt;0.4,3,IF(FX9&gt;0.2,2,1))))</f>
        <v>1</v>
      </c>
      <c r="FX9" s="252">
        <f t="shared" ref="FX9:FX31" si="87">IF(OR(CD9="Ambos",CD9="Probabilidad"),FQ9-(FQ9*$FV9),FQ9)</f>
        <v>1.6329599999999996E-2</v>
      </c>
      <c r="FY9" s="253">
        <f t="shared" ref="FY9:FY31" si="88">IF(FZ9&gt;0.8,5,IF(FZ9&gt;0.6,4,3))</f>
        <v>4</v>
      </c>
      <c r="FZ9" s="252">
        <f t="shared" ref="FZ9:FZ31" si="89">IF(OR(CD9="Ambos",CD9="Impacto"),$FS9-($FS9*$FV9),$FS9)</f>
        <v>0.8</v>
      </c>
      <c r="GA9" s="253">
        <f t="shared" ref="GA9:GA31" si="90">IF(CF9="",0,IF(CF9="Automático",0.25,IF(CF9="Manual",0.15,0)))</f>
        <v>0</v>
      </c>
      <c r="GB9" s="253">
        <f t="shared" ref="GB9:GB31" si="91">IF(CG9="",0,IF(CG9="Preventivo",0.25,IF(CG9="Detectivo",0.15,IF(CG9="Correctivo",0.1,0))))</f>
        <v>0</v>
      </c>
      <c r="GC9" s="250">
        <f t="shared" ref="GC9:GC31" si="92">IF(OR(CF9=0,CG9=0),0,GA9+GB9)</f>
        <v>0</v>
      </c>
      <c r="GD9" s="253">
        <f t="shared" ref="GD9:GD31" si="93">IF(GE9&gt;0.8,5,IF(GE9&gt;0.6,4,IF(GE9&gt;0.4,3,IF(GE9&gt;0.2,2,1))))</f>
        <v>1</v>
      </c>
      <c r="GE9" s="252">
        <f t="shared" ref="GE9:GE31" si="94">IF(OR(CH9="Ambos",CH9="Probabilidad"),FX9-(FX9*$GC9),FX9)</f>
        <v>1.6329599999999996E-2</v>
      </c>
      <c r="GF9" s="253">
        <f t="shared" ref="GF9:GF31" si="95">IF(GG9&gt;0.8,5,IF(GG9&gt;0.6,4,3))</f>
        <v>4</v>
      </c>
      <c r="GG9" s="252">
        <f t="shared" ref="GG9:GG31" si="96">IF(OR(CH9="Ambos",CH9="Impacto"),$FZ9-($FZ9*$GC9),$FZ9)</f>
        <v>0.8</v>
      </c>
      <c r="GH9" s="252">
        <f t="shared" ref="GH9:GH31" si="97">IF(GG9&lt;0.6,0.6,GG9)</f>
        <v>0.8</v>
      </c>
    </row>
    <row r="10" spans="1:192 1679:1679" s="157" customFormat="1" ht="120" customHeight="1">
      <c r="A10" s="122">
        <v>2</v>
      </c>
      <c r="B10" s="122" t="s">
        <v>860</v>
      </c>
      <c r="C10" s="95" t="s">
        <v>868</v>
      </c>
      <c r="D10" s="243" t="s">
        <v>304</v>
      </c>
      <c r="E10" s="244" t="s">
        <v>328</v>
      </c>
      <c r="F10" s="244" t="s">
        <v>305</v>
      </c>
      <c r="G10" s="245" t="s">
        <v>401</v>
      </c>
      <c r="H10" s="245" t="s">
        <v>330</v>
      </c>
      <c r="I10" s="243" t="s">
        <v>315</v>
      </c>
      <c r="J10" s="243" t="s">
        <v>69</v>
      </c>
      <c r="K10" s="243" t="s">
        <v>286</v>
      </c>
      <c r="L10" s="243" t="s">
        <v>286</v>
      </c>
      <c r="M10" s="243" t="s">
        <v>286</v>
      </c>
      <c r="N10" s="243" t="s">
        <v>69</v>
      </c>
      <c r="O10" s="243" t="s">
        <v>286</v>
      </c>
      <c r="P10" s="243" t="s">
        <v>286</v>
      </c>
      <c r="Q10" s="243" t="s">
        <v>286</v>
      </c>
      <c r="R10" s="243" t="s">
        <v>286</v>
      </c>
      <c r="S10" s="243" t="s">
        <v>69</v>
      </c>
      <c r="T10" s="243" t="s">
        <v>69</v>
      </c>
      <c r="U10" s="243" t="s">
        <v>69</v>
      </c>
      <c r="V10" s="243" t="s">
        <v>286</v>
      </c>
      <c r="W10" s="243" t="s">
        <v>69</v>
      </c>
      <c r="X10" s="243" t="s">
        <v>286</v>
      </c>
      <c r="Y10" s="243" t="s">
        <v>286</v>
      </c>
      <c r="Z10" s="243" t="s">
        <v>286</v>
      </c>
      <c r="AA10" s="243" t="s">
        <v>286</v>
      </c>
      <c r="AB10" s="243" t="s">
        <v>286</v>
      </c>
      <c r="AC10" s="246" t="str">
        <f t="shared" si="0"/>
        <v>2 - Baja</v>
      </c>
      <c r="AD10" s="247">
        <f t="shared" si="1"/>
        <v>0.4</v>
      </c>
      <c r="AE10" s="246" t="str">
        <f t="shared" si="2"/>
        <v>4 - Mayor</v>
      </c>
      <c r="AF10" s="247">
        <f t="shared" si="3"/>
        <v>0.31578947368421051</v>
      </c>
      <c r="AG10" s="248" t="str">
        <f t="shared" si="4"/>
        <v>BAJO</v>
      </c>
      <c r="AH10" s="247">
        <f t="shared" si="5"/>
        <v>0.12631578947368421</v>
      </c>
      <c r="AI10" s="95" t="s">
        <v>862</v>
      </c>
      <c r="AJ10" s="245" t="s">
        <v>863</v>
      </c>
      <c r="AK10" s="245" t="s">
        <v>864</v>
      </c>
      <c r="AL10" s="244" t="s">
        <v>865</v>
      </c>
      <c r="AM10" s="244" t="s">
        <v>291</v>
      </c>
      <c r="AN10" s="244" t="s">
        <v>292</v>
      </c>
      <c r="AO10" s="244" t="s">
        <v>293</v>
      </c>
      <c r="AP10" s="244" t="s">
        <v>294</v>
      </c>
      <c r="AQ10" s="244" t="s">
        <v>291</v>
      </c>
      <c r="AR10" s="244" t="s">
        <v>292</v>
      </c>
      <c r="AS10" s="244" t="s">
        <v>293</v>
      </c>
      <c r="AT10" s="244" t="s">
        <v>294</v>
      </c>
      <c r="AU10" s="244" t="s">
        <v>291</v>
      </c>
      <c r="AV10" s="244" t="s">
        <v>292</v>
      </c>
      <c r="AW10" s="244" t="s">
        <v>293</v>
      </c>
      <c r="AX10" s="244" t="s">
        <v>294</v>
      </c>
      <c r="AY10" s="244" t="s">
        <v>291</v>
      </c>
      <c r="AZ10" s="244" t="s">
        <v>292</v>
      </c>
      <c r="BA10" s="244" t="s">
        <v>293</v>
      </c>
      <c r="BB10" s="244" t="s">
        <v>294</v>
      </c>
      <c r="BC10" s="244" t="s">
        <v>291</v>
      </c>
      <c r="BD10" s="244" t="s">
        <v>292</v>
      </c>
      <c r="BE10" s="244" t="s">
        <v>340</v>
      </c>
      <c r="BF10" s="244" t="s">
        <v>294</v>
      </c>
      <c r="BG10" s="244" t="s">
        <v>291</v>
      </c>
      <c r="BH10" s="244" t="s">
        <v>292</v>
      </c>
      <c r="BI10" s="244" t="s">
        <v>293</v>
      </c>
      <c r="BJ10" s="244" t="s">
        <v>294</v>
      </c>
      <c r="BK10" s="244" t="s">
        <v>291</v>
      </c>
      <c r="BL10" s="244" t="s">
        <v>292</v>
      </c>
      <c r="BM10" s="244" t="s">
        <v>293</v>
      </c>
      <c r="BN10" s="244" t="s">
        <v>294</v>
      </c>
      <c r="BO10" s="244" t="s">
        <v>296</v>
      </c>
      <c r="BP10" s="244" t="s">
        <v>292</v>
      </c>
      <c r="BQ10" s="244" t="s">
        <v>552</v>
      </c>
      <c r="BR10" s="244" t="s">
        <v>294</v>
      </c>
      <c r="BS10" s="244"/>
      <c r="BT10" s="244"/>
      <c r="BU10" s="244"/>
      <c r="BV10" s="244"/>
      <c r="BW10" s="244"/>
      <c r="BX10" s="244"/>
      <c r="BY10" s="244"/>
      <c r="BZ10" s="244"/>
      <c r="CA10" s="244"/>
      <c r="CB10" s="244"/>
      <c r="CC10" s="244"/>
      <c r="CD10" s="244"/>
      <c r="CE10" s="244"/>
      <c r="CF10" s="244"/>
      <c r="CG10" s="244"/>
      <c r="CH10" s="244"/>
      <c r="CI10" s="244"/>
      <c r="CJ10" s="244"/>
      <c r="CK10" s="244"/>
      <c r="CL10" s="122" t="s">
        <v>298</v>
      </c>
      <c r="CM10" s="249">
        <f t="shared" si="6"/>
        <v>0.24</v>
      </c>
      <c r="CN10" s="249">
        <f t="shared" si="7"/>
        <v>0.18947368421052629</v>
      </c>
      <c r="CO10" s="122" t="str">
        <f>IF(CP10&lt;=20%,"BAJO",
   IF(CP10&lt;=40%,"MODERADO",
      IF(CP10&lt;=60%,"ALTO",
         "EXTREMO"
      )
   )
)</f>
        <v>BAJO</v>
      </c>
      <c r="CP10" s="247">
        <f t="shared" si="8"/>
        <v>4.5473684210526312E-2</v>
      </c>
      <c r="CQ10" s="95" t="s">
        <v>309</v>
      </c>
      <c r="CR10" s="122">
        <f t="shared" si="9"/>
        <v>0.1</v>
      </c>
      <c r="CS10" s="244"/>
      <c r="CT10" s="47" t="s">
        <v>866</v>
      </c>
      <c r="CU10" s="4" t="s">
        <v>867</v>
      </c>
      <c r="CV10" s="247"/>
      <c r="CW10" s="250">
        <f t="shared" si="10"/>
        <v>6</v>
      </c>
      <c r="CX10" s="251">
        <f t="shared" si="11"/>
        <v>4</v>
      </c>
      <c r="CY10" s="250" t="str">
        <f t="shared" si="12"/>
        <v>Mayor</v>
      </c>
      <c r="CZ10" s="252">
        <f t="shared" si="13"/>
        <v>0.8</v>
      </c>
      <c r="DA10" s="253">
        <f t="shared" si="14"/>
        <v>0.15</v>
      </c>
      <c r="DB10" s="253">
        <f t="shared" si="15"/>
        <v>0.25</v>
      </c>
      <c r="DC10" s="250">
        <f t="shared" si="16"/>
        <v>0.4</v>
      </c>
      <c r="DD10" s="253">
        <f t="shared" si="17"/>
        <v>2</v>
      </c>
      <c r="DE10" s="252">
        <f t="shared" si="18"/>
        <v>0.24</v>
      </c>
      <c r="DF10" s="253">
        <f t="shared" si="19"/>
        <v>4</v>
      </c>
      <c r="DG10" s="253"/>
      <c r="DH10" s="252">
        <f t="shared" si="20"/>
        <v>0.8</v>
      </c>
      <c r="DI10" s="253">
        <f t="shared" si="21"/>
        <v>0.15</v>
      </c>
      <c r="DJ10" s="253">
        <f t="shared" si="22"/>
        <v>0.25</v>
      </c>
      <c r="DK10" s="250">
        <f t="shared" si="23"/>
        <v>0.4</v>
      </c>
      <c r="DL10" s="253">
        <f t="shared" si="24"/>
        <v>1</v>
      </c>
      <c r="DM10" s="252">
        <f t="shared" si="25"/>
        <v>0.14399999999999999</v>
      </c>
      <c r="DN10" s="253">
        <f t="shared" si="26"/>
        <v>4</v>
      </c>
      <c r="DO10" s="252">
        <f t="shared" si="27"/>
        <v>0.8</v>
      </c>
      <c r="DP10" s="253">
        <f t="shared" si="28"/>
        <v>0.15</v>
      </c>
      <c r="DQ10" s="253">
        <f t="shared" si="29"/>
        <v>0.25</v>
      </c>
      <c r="DR10" s="250">
        <f t="shared" si="30"/>
        <v>0.4</v>
      </c>
      <c r="DS10" s="253">
        <f t="shared" si="31"/>
        <v>1</v>
      </c>
      <c r="DT10" s="252">
        <f t="shared" si="32"/>
        <v>8.6399999999999991E-2</v>
      </c>
      <c r="DU10" s="253">
        <f t="shared" si="33"/>
        <v>4</v>
      </c>
      <c r="DV10" s="252">
        <f t="shared" si="34"/>
        <v>0.8</v>
      </c>
      <c r="DW10" s="253">
        <f t="shared" si="35"/>
        <v>0.15</v>
      </c>
      <c r="DX10" s="253">
        <f>IF(BA10="",0,IF(BA10="Preventivo",0.25,IF(BA10="Detectivo",0.15,IF(#REF!="Correctivo",0.1,0))))</f>
        <v>0.25</v>
      </c>
      <c r="DY10" s="250">
        <f t="shared" si="36"/>
        <v>0.4</v>
      </c>
      <c r="DZ10" s="253">
        <f t="shared" si="37"/>
        <v>1</v>
      </c>
      <c r="EA10" s="252">
        <f t="shared" si="38"/>
        <v>5.183999999999999E-2</v>
      </c>
      <c r="EB10" s="253">
        <f t="shared" si="39"/>
        <v>4</v>
      </c>
      <c r="EC10" s="252">
        <f t="shared" si="40"/>
        <v>0.8</v>
      </c>
      <c r="ED10" s="253">
        <f t="shared" si="41"/>
        <v>0.15</v>
      </c>
      <c r="EE10" s="253">
        <f t="shared" si="42"/>
        <v>0.15</v>
      </c>
      <c r="EF10" s="250">
        <f t="shared" si="43"/>
        <v>0.3</v>
      </c>
      <c r="EG10" s="253">
        <f t="shared" si="44"/>
        <v>1</v>
      </c>
      <c r="EH10" s="252">
        <f t="shared" si="45"/>
        <v>3.6287999999999994E-2</v>
      </c>
      <c r="EI10" s="253">
        <f t="shared" si="46"/>
        <v>4</v>
      </c>
      <c r="EJ10" s="252">
        <f t="shared" si="47"/>
        <v>0.8</v>
      </c>
      <c r="EK10" s="253">
        <f t="shared" si="48"/>
        <v>0.15</v>
      </c>
      <c r="EL10" s="253">
        <f t="shared" si="49"/>
        <v>0.25</v>
      </c>
      <c r="EM10" s="250">
        <f t="shared" si="50"/>
        <v>0.4</v>
      </c>
      <c r="EN10" s="253">
        <f t="shared" si="51"/>
        <v>1</v>
      </c>
      <c r="EO10" s="252">
        <f t="shared" si="52"/>
        <v>2.1772799999999995E-2</v>
      </c>
      <c r="EP10" s="253">
        <f t="shared" si="53"/>
        <v>4</v>
      </c>
      <c r="EQ10" s="252">
        <f t="shared" si="54"/>
        <v>0.8</v>
      </c>
      <c r="ER10" s="253">
        <f t="shared" si="55"/>
        <v>0.15</v>
      </c>
      <c r="ES10" s="253">
        <f t="shared" si="56"/>
        <v>0.25</v>
      </c>
      <c r="ET10" s="250">
        <f t="shared" si="57"/>
        <v>0.4</v>
      </c>
      <c r="EU10" s="253">
        <f t="shared" si="58"/>
        <v>1</v>
      </c>
      <c r="EV10" s="252">
        <f t="shared" si="59"/>
        <v>2.1772799999999995E-2</v>
      </c>
      <c r="EW10" s="253">
        <f t="shared" si="60"/>
        <v>4</v>
      </c>
      <c r="EX10" s="252">
        <f t="shared" si="61"/>
        <v>0.8</v>
      </c>
      <c r="EY10" s="253">
        <f t="shared" si="62"/>
        <v>0.15</v>
      </c>
      <c r="EZ10" s="253">
        <f t="shared" si="63"/>
        <v>0.1</v>
      </c>
      <c r="FA10" s="250">
        <f t="shared" si="64"/>
        <v>0.25</v>
      </c>
      <c r="FB10" s="253">
        <f t="shared" si="65"/>
        <v>1</v>
      </c>
      <c r="FC10" s="252">
        <f t="shared" si="66"/>
        <v>1.6329599999999996E-2</v>
      </c>
      <c r="FD10" s="253">
        <f t="shared" si="67"/>
        <v>4</v>
      </c>
      <c r="FE10" s="252">
        <f t="shared" si="68"/>
        <v>0.8</v>
      </c>
      <c r="FF10" s="253">
        <f t="shared" si="69"/>
        <v>0</v>
      </c>
      <c r="FG10" s="253">
        <f t="shared" si="70"/>
        <v>0</v>
      </c>
      <c r="FH10" s="250">
        <f t="shared" si="71"/>
        <v>0</v>
      </c>
      <c r="FI10" s="253">
        <f t="shared" si="72"/>
        <v>1</v>
      </c>
      <c r="FJ10" s="252">
        <f t="shared" si="73"/>
        <v>1.6329599999999996E-2</v>
      </c>
      <c r="FK10" s="253">
        <f t="shared" si="74"/>
        <v>4</v>
      </c>
      <c r="FL10" s="252">
        <f t="shared" si="75"/>
        <v>0.8</v>
      </c>
      <c r="FM10" s="253">
        <f t="shared" si="76"/>
        <v>0</v>
      </c>
      <c r="FN10" s="253">
        <f t="shared" si="77"/>
        <v>0</v>
      </c>
      <c r="FO10" s="250">
        <f t="shared" si="78"/>
        <v>0</v>
      </c>
      <c r="FP10" s="253">
        <f t="shared" si="79"/>
        <v>1</v>
      </c>
      <c r="FQ10" s="252">
        <f t="shared" si="80"/>
        <v>1.6329599999999996E-2</v>
      </c>
      <c r="FR10" s="253">
        <f t="shared" si="81"/>
        <v>4</v>
      </c>
      <c r="FS10" s="252">
        <f t="shared" si="82"/>
        <v>0.8</v>
      </c>
      <c r="FT10" s="253">
        <f t="shared" si="83"/>
        <v>0</v>
      </c>
      <c r="FU10" s="253">
        <f t="shared" si="84"/>
        <v>0</v>
      </c>
      <c r="FV10" s="250">
        <f t="shared" si="85"/>
        <v>0</v>
      </c>
      <c r="FW10" s="253">
        <f t="shared" si="86"/>
        <v>1</v>
      </c>
      <c r="FX10" s="252">
        <f t="shared" si="87"/>
        <v>1.6329599999999996E-2</v>
      </c>
      <c r="FY10" s="253">
        <f t="shared" si="88"/>
        <v>4</v>
      </c>
      <c r="FZ10" s="252">
        <f t="shared" si="89"/>
        <v>0.8</v>
      </c>
      <c r="GA10" s="253">
        <f t="shared" si="90"/>
        <v>0</v>
      </c>
      <c r="GB10" s="253">
        <f t="shared" si="91"/>
        <v>0</v>
      </c>
      <c r="GC10" s="250">
        <f t="shared" si="92"/>
        <v>0</v>
      </c>
      <c r="GD10" s="253">
        <f t="shared" si="93"/>
        <v>1</v>
      </c>
      <c r="GE10" s="252">
        <f t="shared" si="94"/>
        <v>1.6329599999999996E-2</v>
      </c>
      <c r="GF10" s="253">
        <f t="shared" si="95"/>
        <v>4</v>
      </c>
      <c r="GG10" s="252">
        <f t="shared" si="96"/>
        <v>0.8</v>
      </c>
      <c r="GH10" s="252">
        <f t="shared" si="97"/>
        <v>0.8</v>
      </c>
    </row>
    <row r="11" spans="1:192 1679:1679" s="157" customFormat="1" ht="129.75" customHeight="1">
      <c r="A11" s="122">
        <v>3</v>
      </c>
      <c r="B11" s="122" t="s">
        <v>869</v>
      </c>
      <c r="C11" s="95" t="s">
        <v>870</v>
      </c>
      <c r="D11" s="243" t="s">
        <v>280</v>
      </c>
      <c r="E11" s="244" t="s">
        <v>871</v>
      </c>
      <c r="F11" s="244" t="s">
        <v>872</v>
      </c>
      <c r="G11" s="245" t="s">
        <v>329</v>
      </c>
      <c r="H11" s="245" t="s">
        <v>330</v>
      </c>
      <c r="I11" s="243" t="s">
        <v>285</v>
      </c>
      <c r="J11" s="243" t="s">
        <v>69</v>
      </c>
      <c r="K11" s="243" t="s">
        <v>69</v>
      </c>
      <c r="L11" s="243" t="s">
        <v>286</v>
      </c>
      <c r="M11" s="243" t="s">
        <v>286</v>
      </c>
      <c r="N11" s="243" t="s">
        <v>69</v>
      </c>
      <c r="O11" s="243" t="s">
        <v>286</v>
      </c>
      <c r="P11" s="243" t="s">
        <v>286</v>
      </c>
      <c r="Q11" s="243" t="s">
        <v>286</v>
      </c>
      <c r="R11" s="243" t="s">
        <v>69</v>
      </c>
      <c r="S11" s="243" t="s">
        <v>69</v>
      </c>
      <c r="T11" s="243" t="s">
        <v>69</v>
      </c>
      <c r="U11" s="243" t="s">
        <v>69</v>
      </c>
      <c r="V11" s="243" t="s">
        <v>286</v>
      </c>
      <c r="W11" s="243" t="s">
        <v>69</v>
      </c>
      <c r="X11" s="243" t="s">
        <v>286</v>
      </c>
      <c r="Y11" s="243" t="s">
        <v>286</v>
      </c>
      <c r="Z11" s="243" t="s">
        <v>286</v>
      </c>
      <c r="AA11" s="243" t="s">
        <v>286</v>
      </c>
      <c r="AB11" s="243" t="s">
        <v>286</v>
      </c>
      <c r="AC11" s="246" t="str">
        <f t="shared" si="0"/>
        <v>3 - Media</v>
      </c>
      <c r="AD11" s="247">
        <f t="shared" si="1"/>
        <v>0.6</v>
      </c>
      <c r="AE11" s="246" t="str">
        <f t="shared" si="2"/>
        <v>4 - Mayor</v>
      </c>
      <c r="AF11" s="247">
        <f t="shared" si="3"/>
        <v>0.42105263157894735</v>
      </c>
      <c r="AG11" s="248" t="str">
        <f t="shared" si="4"/>
        <v>MODERADO</v>
      </c>
      <c r="AH11" s="247">
        <f t="shared" si="5"/>
        <v>0.25263157894736837</v>
      </c>
      <c r="AI11" s="95" t="s">
        <v>873</v>
      </c>
      <c r="AJ11" s="244" t="s">
        <v>874</v>
      </c>
      <c r="AK11" s="254" t="s">
        <v>875</v>
      </c>
      <c r="AL11" s="244" t="s">
        <v>876</v>
      </c>
      <c r="AM11" s="244" t="s">
        <v>291</v>
      </c>
      <c r="AN11" s="244" t="s">
        <v>292</v>
      </c>
      <c r="AO11" s="244" t="s">
        <v>293</v>
      </c>
      <c r="AP11" s="244" t="s">
        <v>294</v>
      </c>
      <c r="AQ11" s="244" t="s">
        <v>291</v>
      </c>
      <c r="AR11" s="244" t="s">
        <v>292</v>
      </c>
      <c r="AS11" s="244" t="s">
        <v>293</v>
      </c>
      <c r="AT11" s="244" t="s">
        <v>294</v>
      </c>
      <c r="AU11" s="244" t="s">
        <v>291</v>
      </c>
      <c r="AV11" s="244" t="s">
        <v>295</v>
      </c>
      <c r="AW11" s="244" t="s">
        <v>293</v>
      </c>
      <c r="AX11" s="244" t="s">
        <v>294</v>
      </c>
      <c r="AY11" s="244" t="s">
        <v>291</v>
      </c>
      <c r="AZ11" s="244" t="s">
        <v>292</v>
      </c>
      <c r="BA11" s="244" t="s">
        <v>293</v>
      </c>
      <c r="BB11" s="244" t="s">
        <v>294</v>
      </c>
      <c r="BC11" s="244" t="s">
        <v>291</v>
      </c>
      <c r="BD11" s="244" t="s">
        <v>295</v>
      </c>
      <c r="BE11" s="244" t="s">
        <v>293</v>
      </c>
      <c r="BF11" s="244" t="s">
        <v>294</v>
      </c>
      <c r="BG11" s="244"/>
      <c r="BH11" s="244"/>
      <c r="BI11" s="244"/>
      <c r="BJ11" s="244"/>
      <c r="BK11" s="244"/>
      <c r="BL11" s="244"/>
      <c r="BM11" s="244"/>
      <c r="BN11" s="244"/>
      <c r="BO11" s="244"/>
      <c r="BP11" s="244"/>
      <c r="BQ11" s="244"/>
      <c r="BR11" s="244"/>
      <c r="BS11" s="244"/>
      <c r="BT11" s="244"/>
      <c r="BU11" s="244"/>
      <c r="BV11" s="244"/>
      <c r="BW11" s="244"/>
      <c r="BX11" s="244"/>
      <c r="BY11" s="244"/>
      <c r="BZ11" s="244"/>
      <c r="CA11" s="244"/>
      <c r="CB11" s="244"/>
      <c r="CC11" s="244"/>
      <c r="CD11" s="244"/>
      <c r="CE11" s="244"/>
      <c r="CF11" s="244"/>
      <c r="CG11" s="244"/>
      <c r="CH11" s="244"/>
      <c r="CI11" s="244"/>
      <c r="CJ11" s="244"/>
      <c r="CK11" s="244"/>
      <c r="CL11" s="122" t="s">
        <v>298</v>
      </c>
      <c r="CM11" s="249">
        <f t="shared" si="6"/>
        <v>0.36</v>
      </c>
      <c r="CN11" s="249">
        <f t="shared" si="7"/>
        <v>0.25263157894736837</v>
      </c>
      <c r="CO11" s="122" t="str">
        <f t="shared" ref="CO11:CO31" si="98">IF(CP11&lt;=20%,"BAJO",
IF(CP11&lt;=40%,"MODERADO",
IF(CP11&lt;=60%,"ALTO",
"EXTREMO"
)
)
)</f>
        <v>BAJO</v>
      </c>
      <c r="CP11" s="247">
        <f t="shared" si="8"/>
        <v>9.094736842105261E-2</v>
      </c>
      <c r="CQ11" s="95" t="s">
        <v>300</v>
      </c>
      <c r="CR11" s="122">
        <f t="shared" si="9"/>
        <v>0.1</v>
      </c>
      <c r="CS11" s="244"/>
      <c r="CT11" s="47" t="s">
        <v>877</v>
      </c>
      <c r="CU11" s="4" t="s">
        <v>867</v>
      </c>
      <c r="CV11" s="247"/>
      <c r="CW11" s="250">
        <f t="shared" si="10"/>
        <v>8</v>
      </c>
      <c r="CX11" s="251">
        <f t="shared" si="11"/>
        <v>4</v>
      </c>
      <c r="CY11" s="250" t="str">
        <f t="shared" si="12"/>
        <v>Mayor</v>
      </c>
      <c r="CZ11" s="252">
        <f t="shared" si="13"/>
        <v>0.8</v>
      </c>
      <c r="DA11" s="253">
        <f t="shared" si="14"/>
        <v>0.15</v>
      </c>
      <c r="DB11" s="253">
        <f t="shared" si="15"/>
        <v>0.25</v>
      </c>
      <c r="DC11" s="250">
        <f t="shared" si="16"/>
        <v>0.4</v>
      </c>
      <c r="DD11" s="253">
        <f t="shared" si="17"/>
        <v>2</v>
      </c>
      <c r="DE11" s="252">
        <f t="shared" si="18"/>
        <v>0.36</v>
      </c>
      <c r="DF11" s="253">
        <f t="shared" si="19"/>
        <v>4</v>
      </c>
      <c r="DG11" s="253"/>
      <c r="DH11" s="252">
        <f t="shared" si="20"/>
        <v>0.8</v>
      </c>
      <c r="DI11" s="253">
        <f t="shared" si="21"/>
        <v>0.15</v>
      </c>
      <c r="DJ11" s="253">
        <f t="shared" si="22"/>
        <v>0.25</v>
      </c>
      <c r="DK11" s="250">
        <f t="shared" si="23"/>
        <v>0.4</v>
      </c>
      <c r="DL11" s="253">
        <f t="shared" si="24"/>
        <v>2</v>
      </c>
      <c r="DM11" s="252">
        <f t="shared" si="25"/>
        <v>0.216</v>
      </c>
      <c r="DN11" s="253">
        <f t="shared" si="26"/>
        <v>4</v>
      </c>
      <c r="DO11" s="252">
        <f t="shared" si="27"/>
        <v>0.8</v>
      </c>
      <c r="DP11" s="253">
        <f t="shared" si="28"/>
        <v>0.25</v>
      </c>
      <c r="DQ11" s="253">
        <f t="shared" si="29"/>
        <v>0.25</v>
      </c>
      <c r="DR11" s="250">
        <f t="shared" si="30"/>
        <v>0.5</v>
      </c>
      <c r="DS11" s="253">
        <f t="shared" si="31"/>
        <v>1</v>
      </c>
      <c r="DT11" s="252">
        <f t="shared" si="32"/>
        <v>0.108</v>
      </c>
      <c r="DU11" s="253">
        <f t="shared" si="33"/>
        <v>4</v>
      </c>
      <c r="DV11" s="252">
        <f t="shared" si="34"/>
        <v>0.8</v>
      </c>
      <c r="DW11" s="253">
        <f t="shared" si="35"/>
        <v>0.15</v>
      </c>
      <c r="DX11" s="253">
        <f>IF(BA11="",0,IF(BA11="Preventivo",0.25,IF(BA11="Detectivo",0.15,IF(BA12="Correctivo",0.1,0))))</f>
        <v>0.25</v>
      </c>
      <c r="DY11" s="250">
        <f t="shared" si="36"/>
        <v>0.4</v>
      </c>
      <c r="DZ11" s="253">
        <f t="shared" si="37"/>
        <v>1</v>
      </c>
      <c r="EA11" s="252">
        <f t="shared" si="38"/>
        <v>6.4799999999999996E-2</v>
      </c>
      <c r="EB11" s="253">
        <f t="shared" si="39"/>
        <v>4</v>
      </c>
      <c r="EC11" s="252">
        <f t="shared" si="40"/>
        <v>0.8</v>
      </c>
      <c r="ED11" s="253">
        <f t="shared" si="41"/>
        <v>0.25</v>
      </c>
      <c r="EE11" s="253">
        <f t="shared" si="42"/>
        <v>0.25</v>
      </c>
      <c r="EF11" s="250">
        <f t="shared" si="43"/>
        <v>0.5</v>
      </c>
      <c r="EG11" s="253">
        <f t="shared" si="44"/>
        <v>1</v>
      </c>
      <c r="EH11" s="252">
        <f t="shared" si="45"/>
        <v>3.2399999999999998E-2</v>
      </c>
      <c r="EI11" s="253">
        <f t="shared" si="46"/>
        <v>4</v>
      </c>
      <c r="EJ11" s="252">
        <f t="shared" si="47"/>
        <v>0.8</v>
      </c>
      <c r="EK11" s="253">
        <f t="shared" si="48"/>
        <v>0</v>
      </c>
      <c r="EL11" s="253">
        <f t="shared" si="49"/>
        <v>0</v>
      </c>
      <c r="EM11" s="250">
        <f t="shared" si="50"/>
        <v>0</v>
      </c>
      <c r="EN11" s="253">
        <f t="shared" si="51"/>
        <v>1</v>
      </c>
      <c r="EO11" s="252">
        <f t="shared" si="52"/>
        <v>3.2399999999999998E-2</v>
      </c>
      <c r="EP11" s="253">
        <f t="shared" si="53"/>
        <v>4</v>
      </c>
      <c r="EQ11" s="252">
        <f t="shared" si="54"/>
        <v>0.8</v>
      </c>
      <c r="ER11" s="253">
        <f t="shared" si="55"/>
        <v>0</v>
      </c>
      <c r="ES11" s="253">
        <f t="shared" si="56"/>
        <v>0</v>
      </c>
      <c r="ET11" s="250">
        <f t="shared" si="57"/>
        <v>0</v>
      </c>
      <c r="EU11" s="253">
        <f t="shared" si="58"/>
        <v>1</v>
      </c>
      <c r="EV11" s="252">
        <f t="shared" si="59"/>
        <v>3.2399999999999998E-2</v>
      </c>
      <c r="EW11" s="253">
        <f t="shared" si="60"/>
        <v>4</v>
      </c>
      <c r="EX11" s="252">
        <f t="shared" si="61"/>
        <v>0.8</v>
      </c>
      <c r="EY11" s="253">
        <f t="shared" si="62"/>
        <v>0</v>
      </c>
      <c r="EZ11" s="253">
        <f t="shared" si="63"/>
        <v>0</v>
      </c>
      <c r="FA11" s="250">
        <f t="shared" si="64"/>
        <v>0</v>
      </c>
      <c r="FB11" s="253">
        <f t="shared" si="65"/>
        <v>1</v>
      </c>
      <c r="FC11" s="252">
        <f t="shared" si="66"/>
        <v>3.2399999999999998E-2</v>
      </c>
      <c r="FD11" s="253">
        <f t="shared" si="67"/>
        <v>4</v>
      </c>
      <c r="FE11" s="252">
        <f t="shared" si="68"/>
        <v>0.8</v>
      </c>
      <c r="FF11" s="253">
        <f t="shared" si="69"/>
        <v>0</v>
      </c>
      <c r="FG11" s="253">
        <f t="shared" si="70"/>
        <v>0</v>
      </c>
      <c r="FH11" s="250">
        <f t="shared" si="71"/>
        <v>0</v>
      </c>
      <c r="FI11" s="253">
        <f t="shared" si="72"/>
        <v>1</v>
      </c>
      <c r="FJ11" s="252">
        <f t="shared" si="73"/>
        <v>3.2399999999999998E-2</v>
      </c>
      <c r="FK11" s="253">
        <f t="shared" si="74"/>
        <v>4</v>
      </c>
      <c r="FL11" s="252">
        <f t="shared" si="75"/>
        <v>0.8</v>
      </c>
      <c r="FM11" s="253">
        <f t="shared" si="76"/>
        <v>0</v>
      </c>
      <c r="FN11" s="253">
        <f t="shared" si="77"/>
        <v>0</v>
      </c>
      <c r="FO11" s="250">
        <f t="shared" si="78"/>
        <v>0</v>
      </c>
      <c r="FP11" s="253">
        <f t="shared" si="79"/>
        <v>1</v>
      </c>
      <c r="FQ11" s="252">
        <f t="shared" si="80"/>
        <v>3.2399999999999998E-2</v>
      </c>
      <c r="FR11" s="253">
        <f t="shared" si="81"/>
        <v>4</v>
      </c>
      <c r="FS11" s="252">
        <f t="shared" si="82"/>
        <v>0.8</v>
      </c>
      <c r="FT11" s="253">
        <f t="shared" si="83"/>
        <v>0</v>
      </c>
      <c r="FU11" s="253">
        <f t="shared" si="84"/>
        <v>0</v>
      </c>
      <c r="FV11" s="250">
        <f t="shared" si="85"/>
        <v>0</v>
      </c>
      <c r="FW11" s="253">
        <f t="shared" si="86"/>
        <v>1</v>
      </c>
      <c r="FX11" s="252">
        <f t="shared" si="87"/>
        <v>3.2399999999999998E-2</v>
      </c>
      <c r="FY11" s="253">
        <f t="shared" si="88"/>
        <v>4</v>
      </c>
      <c r="FZ11" s="252">
        <f t="shared" si="89"/>
        <v>0.8</v>
      </c>
      <c r="GA11" s="253">
        <f t="shared" si="90"/>
        <v>0</v>
      </c>
      <c r="GB11" s="253">
        <f t="shared" si="91"/>
        <v>0</v>
      </c>
      <c r="GC11" s="250">
        <f t="shared" si="92"/>
        <v>0</v>
      </c>
      <c r="GD11" s="253">
        <f t="shared" si="93"/>
        <v>1</v>
      </c>
      <c r="GE11" s="252">
        <f t="shared" si="94"/>
        <v>3.2399999999999998E-2</v>
      </c>
      <c r="GF11" s="253">
        <f t="shared" si="95"/>
        <v>4</v>
      </c>
      <c r="GG11" s="252">
        <f t="shared" si="96"/>
        <v>0.8</v>
      </c>
      <c r="GH11" s="252">
        <f t="shared" si="97"/>
        <v>0.8</v>
      </c>
    </row>
    <row r="12" spans="1:192 1679:1679" s="157" customFormat="1" ht="129.75" customHeight="1">
      <c r="A12" s="122">
        <v>4</v>
      </c>
      <c r="B12" s="122" t="s">
        <v>869</v>
      </c>
      <c r="C12" s="95" t="s">
        <v>878</v>
      </c>
      <c r="D12" s="243" t="s">
        <v>304</v>
      </c>
      <c r="E12" s="244" t="s">
        <v>871</v>
      </c>
      <c r="F12" s="244" t="s">
        <v>872</v>
      </c>
      <c r="G12" s="245" t="s">
        <v>329</v>
      </c>
      <c r="H12" s="245" t="s">
        <v>330</v>
      </c>
      <c r="I12" s="243" t="s">
        <v>285</v>
      </c>
      <c r="J12" s="243" t="s">
        <v>69</v>
      </c>
      <c r="K12" s="243" t="s">
        <v>69</v>
      </c>
      <c r="L12" s="243" t="s">
        <v>286</v>
      </c>
      <c r="M12" s="243" t="s">
        <v>286</v>
      </c>
      <c r="N12" s="243" t="s">
        <v>69</v>
      </c>
      <c r="O12" s="243" t="s">
        <v>286</v>
      </c>
      <c r="P12" s="243" t="s">
        <v>286</v>
      </c>
      <c r="Q12" s="243" t="s">
        <v>286</v>
      </c>
      <c r="R12" s="243" t="s">
        <v>69</v>
      </c>
      <c r="S12" s="243" t="s">
        <v>69</v>
      </c>
      <c r="T12" s="243" t="s">
        <v>69</v>
      </c>
      <c r="U12" s="243" t="s">
        <v>69</v>
      </c>
      <c r="V12" s="243" t="s">
        <v>286</v>
      </c>
      <c r="W12" s="243" t="s">
        <v>69</v>
      </c>
      <c r="X12" s="243" t="s">
        <v>286</v>
      </c>
      <c r="Y12" s="243" t="s">
        <v>286</v>
      </c>
      <c r="Z12" s="243" t="s">
        <v>286</v>
      </c>
      <c r="AA12" s="243" t="s">
        <v>286</v>
      </c>
      <c r="AB12" s="243" t="s">
        <v>286</v>
      </c>
      <c r="AC12" s="246" t="str">
        <f t="shared" si="0"/>
        <v>3 - Media</v>
      </c>
      <c r="AD12" s="247">
        <f t="shared" si="1"/>
        <v>0.6</v>
      </c>
      <c r="AE12" s="246" t="str">
        <f t="shared" si="2"/>
        <v>4 - Mayor</v>
      </c>
      <c r="AF12" s="247">
        <f t="shared" si="3"/>
        <v>0.42105263157894735</v>
      </c>
      <c r="AG12" s="248" t="str">
        <f t="shared" si="4"/>
        <v>MODERADO</v>
      </c>
      <c r="AH12" s="247">
        <f t="shared" si="5"/>
        <v>0.25263157894736837</v>
      </c>
      <c r="AI12" s="95" t="s">
        <v>873</v>
      </c>
      <c r="AJ12" s="244" t="s">
        <v>874</v>
      </c>
      <c r="AK12" s="254" t="s">
        <v>875</v>
      </c>
      <c r="AL12" s="244" t="s">
        <v>876</v>
      </c>
      <c r="AM12" s="244" t="s">
        <v>291</v>
      </c>
      <c r="AN12" s="244" t="s">
        <v>292</v>
      </c>
      <c r="AO12" s="244" t="s">
        <v>293</v>
      </c>
      <c r="AP12" s="244" t="s">
        <v>294</v>
      </c>
      <c r="AQ12" s="244" t="s">
        <v>291</v>
      </c>
      <c r="AR12" s="244" t="s">
        <v>292</v>
      </c>
      <c r="AS12" s="244" t="s">
        <v>293</v>
      </c>
      <c r="AT12" s="244" t="s">
        <v>294</v>
      </c>
      <c r="AU12" s="244" t="s">
        <v>291</v>
      </c>
      <c r="AV12" s="244" t="s">
        <v>295</v>
      </c>
      <c r="AW12" s="244" t="s">
        <v>293</v>
      </c>
      <c r="AX12" s="244" t="s">
        <v>294</v>
      </c>
      <c r="AY12" s="244" t="s">
        <v>291</v>
      </c>
      <c r="AZ12" s="244" t="s">
        <v>292</v>
      </c>
      <c r="BA12" s="244" t="s">
        <v>293</v>
      </c>
      <c r="BB12" s="244" t="s">
        <v>294</v>
      </c>
      <c r="BC12" s="244" t="s">
        <v>291</v>
      </c>
      <c r="BD12" s="244" t="s">
        <v>295</v>
      </c>
      <c r="BE12" s="244" t="s">
        <v>293</v>
      </c>
      <c r="BF12" s="244" t="s">
        <v>294</v>
      </c>
      <c r="BG12" s="244"/>
      <c r="BH12" s="244"/>
      <c r="BI12" s="244"/>
      <c r="BJ12" s="244"/>
      <c r="BK12" s="244"/>
      <c r="BL12" s="244"/>
      <c r="BM12" s="244"/>
      <c r="BN12" s="244"/>
      <c r="BO12" s="244"/>
      <c r="BP12" s="244"/>
      <c r="BQ12" s="244"/>
      <c r="BR12" s="244"/>
      <c r="BS12" s="244"/>
      <c r="BT12" s="244"/>
      <c r="BU12" s="244"/>
      <c r="BV12" s="244"/>
      <c r="BW12" s="244"/>
      <c r="BX12" s="244"/>
      <c r="BY12" s="244"/>
      <c r="BZ12" s="244"/>
      <c r="CA12" s="244"/>
      <c r="CB12" s="244"/>
      <c r="CC12" s="244"/>
      <c r="CD12" s="244"/>
      <c r="CE12" s="244"/>
      <c r="CF12" s="244"/>
      <c r="CG12" s="244"/>
      <c r="CH12" s="244"/>
      <c r="CI12" s="244"/>
      <c r="CJ12" s="244"/>
      <c r="CK12" s="244"/>
      <c r="CL12" s="122" t="s">
        <v>298</v>
      </c>
      <c r="CM12" s="249">
        <f t="shared" si="6"/>
        <v>0.36</v>
      </c>
      <c r="CN12" s="249">
        <f t="shared" si="7"/>
        <v>0.25263157894736837</v>
      </c>
      <c r="CO12" s="122" t="str">
        <f t="shared" si="98"/>
        <v>BAJO</v>
      </c>
      <c r="CP12" s="247">
        <f t="shared" si="8"/>
        <v>9.094736842105261E-2</v>
      </c>
      <c r="CQ12" s="95" t="s">
        <v>309</v>
      </c>
      <c r="CR12" s="122">
        <f t="shared" si="9"/>
        <v>0.1</v>
      </c>
      <c r="CS12" s="244"/>
      <c r="CT12" s="47" t="s">
        <v>877</v>
      </c>
      <c r="CU12" s="4" t="s">
        <v>867</v>
      </c>
      <c r="CV12" s="247"/>
      <c r="CW12" s="250">
        <f t="shared" si="10"/>
        <v>8</v>
      </c>
      <c r="CX12" s="251">
        <f t="shared" si="11"/>
        <v>4</v>
      </c>
      <c r="CY12" s="250" t="str">
        <f t="shared" si="12"/>
        <v>Mayor</v>
      </c>
      <c r="CZ12" s="252">
        <f t="shared" si="13"/>
        <v>0.8</v>
      </c>
      <c r="DA12" s="253">
        <f t="shared" si="14"/>
        <v>0.15</v>
      </c>
      <c r="DB12" s="253">
        <f t="shared" si="15"/>
        <v>0.25</v>
      </c>
      <c r="DC12" s="250">
        <f t="shared" si="16"/>
        <v>0.4</v>
      </c>
      <c r="DD12" s="253">
        <f t="shared" si="17"/>
        <v>2</v>
      </c>
      <c r="DE12" s="252">
        <f t="shared" si="18"/>
        <v>0.36</v>
      </c>
      <c r="DF12" s="253">
        <f t="shared" si="19"/>
        <v>4</v>
      </c>
      <c r="DG12" s="253"/>
      <c r="DH12" s="252">
        <f t="shared" si="20"/>
        <v>0.8</v>
      </c>
      <c r="DI12" s="253">
        <f t="shared" si="21"/>
        <v>0.15</v>
      </c>
      <c r="DJ12" s="253">
        <f t="shared" si="22"/>
        <v>0.25</v>
      </c>
      <c r="DK12" s="250">
        <f t="shared" si="23"/>
        <v>0.4</v>
      </c>
      <c r="DL12" s="253">
        <f t="shared" si="24"/>
        <v>2</v>
      </c>
      <c r="DM12" s="252">
        <f t="shared" si="25"/>
        <v>0.216</v>
      </c>
      <c r="DN12" s="253">
        <f t="shared" si="26"/>
        <v>4</v>
      </c>
      <c r="DO12" s="252">
        <f t="shared" si="27"/>
        <v>0.8</v>
      </c>
      <c r="DP12" s="253">
        <f t="shared" si="28"/>
        <v>0.25</v>
      </c>
      <c r="DQ12" s="253">
        <f t="shared" si="29"/>
        <v>0.25</v>
      </c>
      <c r="DR12" s="250">
        <f t="shared" si="30"/>
        <v>0.5</v>
      </c>
      <c r="DS12" s="253">
        <f t="shared" si="31"/>
        <v>1</v>
      </c>
      <c r="DT12" s="252">
        <f t="shared" si="32"/>
        <v>0.108</v>
      </c>
      <c r="DU12" s="253">
        <f t="shared" si="33"/>
        <v>4</v>
      </c>
      <c r="DV12" s="252">
        <f t="shared" si="34"/>
        <v>0.8</v>
      </c>
      <c r="DW12" s="253">
        <f t="shared" si="35"/>
        <v>0.15</v>
      </c>
      <c r="DX12" s="253">
        <f>IF(BA12="",0,IF(BA12="Preventivo",0.25,IF(BA12="Detectivo",0.15,IF(BA13="Correctivo",0.1,0))))</f>
        <v>0.25</v>
      </c>
      <c r="DY12" s="250">
        <f t="shared" si="36"/>
        <v>0.4</v>
      </c>
      <c r="DZ12" s="253">
        <f t="shared" si="37"/>
        <v>1</v>
      </c>
      <c r="EA12" s="252">
        <f t="shared" si="38"/>
        <v>6.4799999999999996E-2</v>
      </c>
      <c r="EB12" s="253">
        <f t="shared" si="39"/>
        <v>4</v>
      </c>
      <c r="EC12" s="252">
        <f t="shared" si="40"/>
        <v>0.8</v>
      </c>
      <c r="ED12" s="253">
        <f t="shared" si="41"/>
        <v>0.25</v>
      </c>
      <c r="EE12" s="253">
        <f t="shared" si="42"/>
        <v>0.25</v>
      </c>
      <c r="EF12" s="250">
        <f t="shared" si="43"/>
        <v>0.5</v>
      </c>
      <c r="EG12" s="253">
        <f t="shared" si="44"/>
        <v>1</v>
      </c>
      <c r="EH12" s="252">
        <f t="shared" si="45"/>
        <v>3.2399999999999998E-2</v>
      </c>
      <c r="EI12" s="253">
        <f t="shared" si="46"/>
        <v>4</v>
      </c>
      <c r="EJ12" s="252">
        <f t="shared" si="47"/>
        <v>0.8</v>
      </c>
      <c r="EK12" s="253">
        <f t="shared" si="48"/>
        <v>0</v>
      </c>
      <c r="EL12" s="253">
        <f t="shared" si="49"/>
        <v>0</v>
      </c>
      <c r="EM12" s="250">
        <f t="shared" si="50"/>
        <v>0</v>
      </c>
      <c r="EN12" s="253">
        <f t="shared" si="51"/>
        <v>1</v>
      </c>
      <c r="EO12" s="252">
        <f t="shared" si="52"/>
        <v>3.2399999999999998E-2</v>
      </c>
      <c r="EP12" s="253">
        <f t="shared" si="53"/>
        <v>4</v>
      </c>
      <c r="EQ12" s="252">
        <f t="shared" si="54"/>
        <v>0.8</v>
      </c>
      <c r="ER12" s="253">
        <f t="shared" si="55"/>
        <v>0</v>
      </c>
      <c r="ES12" s="253">
        <f t="shared" si="56"/>
        <v>0</v>
      </c>
      <c r="ET12" s="250">
        <f t="shared" si="57"/>
        <v>0</v>
      </c>
      <c r="EU12" s="253">
        <f t="shared" si="58"/>
        <v>1</v>
      </c>
      <c r="EV12" s="252">
        <f t="shared" si="59"/>
        <v>3.2399999999999998E-2</v>
      </c>
      <c r="EW12" s="253">
        <f t="shared" si="60"/>
        <v>4</v>
      </c>
      <c r="EX12" s="252">
        <f t="shared" si="61"/>
        <v>0.8</v>
      </c>
      <c r="EY12" s="253">
        <f t="shared" si="62"/>
        <v>0</v>
      </c>
      <c r="EZ12" s="253">
        <f t="shared" si="63"/>
        <v>0</v>
      </c>
      <c r="FA12" s="250">
        <f t="shared" si="64"/>
        <v>0</v>
      </c>
      <c r="FB12" s="253">
        <f t="shared" si="65"/>
        <v>1</v>
      </c>
      <c r="FC12" s="252">
        <f t="shared" si="66"/>
        <v>3.2399999999999998E-2</v>
      </c>
      <c r="FD12" s="253">
        <f t="shared" si="67"/>
        <v>4</v>
      </c>
      <c r="FE12" s="252">
        <f t="shared" si="68"/>
        <v>0.8</v>
      </c>
      <c r="FF12" s="253">
        <f t="shared" si="69"/>
        <v>0</v>
      </c>
      <c r="FG12" s="253">
        <f t="shared" si="70"/>
        <v>0</v>
      </c>
      <c r="FH12" s="250">
        <f t="shared" si="71"/>
        <v>0</v>
      </c>
      <c r="FI12" s="253">
        <f t="shared" si="72"/>
        <v>1</v>
      </c>
      <c r="FJ12" s="252">
        <f t="shared" si="73"/>
        <v>3.2399999999999998E-2</v>
      </c>
      <c r="FK12" s="253">
        <f t="shared" si="74"/>
        <v>4</v>
      </c>
      <c r="FL12" s="252">
        <f t="shared" si="75"/>
        <v>0.8</v>
      </c>
      <c r="FM12" s="253">
        <f t="shared" si="76"/>
        <v>0</v>
      </c>
      <c r="FN12" s="253">
        <f t="shared" si="77"/>
        <v>0</v>
      </c>
      <c r="FO12" s="250">
        <f t="shared" si="78"/>
        <v>0</v>
      </c>
      <c r="FP12" s="253">
        <f t="shared" si="79"/>
        <v>1</v>
      </c>
      <c r="FQ12" s="252">
        <f t="shared" si="80"/>
        <v>3.2399999999999998E-2</v>
      </c>
      <c r="FR12" s="253">
        <f t="shared" si="81"/>
        <v>4</v>
      </c>
      <c r="FS12" s="252">
        <f t="shared" si="82"/>
        <v>0.8</v>
      </c>
      <c r="FT12" s="253">
        <f t="shared" si="83"/>
        <v>0</v>
      </c>
      <c r="FU12" s="253">
        <f t="shared" si="84"/>
        <v>0</v>
      </c>
      <c r="FV12" s="250">
        <f t="shared" si="85"/>
        <v>0</v>
      </c>
      <c r="FW12" s="253">
        <f t="shared" si="86"/>
        <v>1</v>
      </c>
      <c r="FX12" s="252">
        <f t="shared" si="87"/>
        <v>3.2399999999999998E-2</v>
      </c>
      <c r="FY12" s="253">
        <f t="shared" si="88"/>
        <v>4</v>
      </c>
      <c r="FZ12" s="252">
        <f t="shared" si="89"/>
        <v>0.8</v>
      </c>
      <c r="GA12" s="253">
        <f t="shared" si="90"/>
        <v>0</v>
      </c>
      <c r="GB12" s="253">
        <f t="shared" si="91"/>
        <v>0</v>
      </c>
      <c r="GC12" s="250">
        <f t="shared" si="92"/>
        <v>0</v>
      </c>
      <c r="GD12" s="253">
        <f t="shared" si="93"/>
        <v>1</v>
      </c>
      <c r="GE12" s="252">
        <f t="shared" si="94"/>
        <v>3.2399999999999998E-2</v>
      </c>
      <c r="GF12" s="253">
        <f t="shared" si="95"/>
        <v>4</v>
      </c>
      <c r="GG12" s="252">
        <f t="shared" si="96"/>
        <v>0.8</v>
      </c>
      <c r="GH12" s="252">
        <f t="shared" si="97"/>
        <v>0.8</v>
      </c>
    </row>
    <row r="13" spans="1:192 1679:1679" s="157" customFormat="1" ht="79.5" customHeight="1">
      <c r="A13" s="122">
        <v>5</v>
      </c>
      <c r="B13" s="122" t="s">
        <v>869</v>
      </c>
      <c r="C13" s="95" t="s">
        <v>879</v>
      </c>
      <c r="D13" s="243" t="s">
        <v>280</v>
      </c>
      <c r="E13" s="244" t="s">
        <v>871</v>
      </c>
      <c r="F13" s="244" t="s">
        <v>872</v>
      </c>
      <c r="G13" s="245" t="s">
        <v>880</v>
      </c>
      <c r="H13" s="245" t="s">
        <v>330</v>
      </c>
      <c r="I13" s="243" t="s">
        <v>285</v>
      </c>
      <c r="J13" s="243" t="s">
        <v>69</v>
      </c>
      <c r="K13" s="243" t="s">
        <v>69</v>
      </c>
      <c r="L13" s="243" t="s">
        <v>286</v>
      </c>
      <c r="M13" s="243" t="s">
        <v>286</v>
      </c>
      <c r="N13" s="243" t="s">
        <v>69</v>
      </c>
      <c r="O13" s="243" t="s">
        <v>286</v>
      </c>
      <c r="P13" s="243" t="s">
        <v>286</v>
      </c>
      <c r="Q13" s="243" t="s">
        <v>286</v>
      </c>
      <c r="R13" s="243" t="s">
        <v>69</v>
      </c>
      <c r="S13" s="243" t="s">
        <v>69</v>
      </c>
      <c r="T13" s="243" t="s">
        <v>69</v>
      </c>
      <c r="U13" s="243" t="s">
        <v>69</v>
      </c>
      <c r="V13" s="243" t="s">
        <v>286</v>
      </c>
      <c r="W13" s="243" t="s">
        <v>69</v>
      </c>
      <c r="X13" s="243" t="s">
        <v>286</v>
      </c>
      <c r="Y13" s="243" t="s">
        <v>286</v>
      </c>
      <c r="Z13" s="243" t="s">
        <v>286</v>
      </c>
      <c r="AA13" s="243" t="s">
        <v>286</v>
      </c>
      <c r="AB13" s="243" t="s">
        <v>286</v>
      </c>
      <c r="AC13" s="246" t="str">
        <f t="shared" si="0"/>
        <v>3 - Media</v>
      </c>
      <c r="AD13" s="247">
        <f t="shared" si="1"/>
        <v>0.6</v>
      </c>
      <c r="AE13" s="246" t="str">
        <f t="shared" si="2"/>
        <v>4 - Mayor</v>
      </c>
      <c r="AF13" s="247">
        <f t="shared" si="3"/>
        <v>0.42105263157894735</v>
      </c>
      <c r="AG13" s="248" t="str">
        <f t="shared" si="4"/>
        <v>MODERADO</v>
      </c>
      <c r="AH13" s="247">
        <f t="shared" si="5"/>
        <v>0.25263157894736837</v>
      </c>
      <c r="AI13" s="95" t="s">
        <v>881</v>
      </c>
      <c r="AJ13" s="244" t="s">
        <v>874</v>
      </c>
      <c r="AK13" s="245" t="s">
        <v>864</v>
      </c>
      <c r="AL13" s="244" t="s">
        <v>865</v>
      </c>
      <c r="AM13" s="244" t="s">
        <v>291</v>
      </c>
      <c r="AN13" s="244" t="s">
        <v>292</v>
      </c>
      <c r="AO13" s="244" t="s">
        <v>293</v>
      </c>
      <c r="AP13" s="244" t="s">
        <v>294</v>
      </c>
      <c r="AQ13" s="244" t="s">
        <v>291</v>
      </c>
      <c r="AR13" s="244" t="s">
        <v>292</v>
      </c>
      <c r="AS13" s="244" t="s">
        <v>293</v>
      </c>
      <c r="AT13" s="244" t="s">
        <v>294</v>
      </c>
      <c r="AU13" s="244" t="s">
        <v>291</v>
      </c>
      <c r="AV13" s="244" t="s">
        <v>292</v>
      </c>
      <c r="AW13" s="244" t="s">
        <v>293</v>
      </c>
      <c r="AX13" s="244" t="s">
        <v>294</v>
      </c>
      <c r="AY13" s="244" t="s">
        <v>291</v>
      </c>
      <c r="AZ13" s="244" t="s">
        <v>295</v>
      </c>
      <c r="BA13" s="244" t="s">
        <v>293</v>
      </c>
      <c r="BB13" s="244" t="s">
        <v>294</v>
      </c>
      <c r="BC13" s="244"/>
      <c r="BD13" s="244"/>
      <c r="BE13" s="244"/>
      <c r="BF13" s="244"/>
      <c r="BG13" s="244"/>
      <c r="BH13" s="244"/>
      <c r="BI13" s="244"/>
      <c r="BJ13" s="244"/>
      <c r="BK13" s="244"/>
      <c r="BL13" s="244"/>
      <c r="BM13" s="244"/>
      <c r="BN13" s="244"/>
      <c r="BO13" s="244"/>
      <c r="BP13" s="244"/>
      <c r="BQ13" s="244"/>
      <c r="BR13" s="244"/>
      <c r="BS13" s="244"/>
      <c r="BT13" s="244"/>
      <c r="BU13" s="244"/>
      <c r="BV13" s="244"/>
      <c r="BW13" s="244"/>
      <c r="BX13" s="244"/>
      <c r="BY13" s="244"/>
      <c r="BZ13" s="244"/>
      <c r="CA13" s="244"/>
      <c r="CB13" s="244"/>
      <c r="CC13" s="244"/>
      <c r="CD13" s="244"/>
      <c r="CE13" s="244"/>
      <c r="CF13" s="244"/>
      <c r="CG13" s="244"/>
      <c r="CH13" s="244"/>
      <c r="CI13" s="244"/>
      <c r="CJ13" s="244"/>
      <c r="CK13" s="244"/>
      <c r="CL13" s="122" t="s">
        <v>298</v>
      </c>
      <c r="CM13" s="249">
        <f t="shared" si="6"/>
        <v>0.36</v>
      </c>
      <c r="CN13" s="249">
        <f t="shared" si="7"/>
        <v>0.25263157894736837</v>
      </c>
      <c r="CO13" s="122" t="str">
        <f t="shared" si="98"/>
        <v>BAJO</v>
      </c>
      <c r="CP13" s="247">
        <f t="shared" si="8"/>
        <v>9.094736842105261E-2</v>
      </c>
      <c r="CQ13" s="95" t="s">
        <v>300</v>
      </c>
      <c r="CR13" s="122">
        <f t="shared" si="9"/>
        <v>0.1</v>
      </c>
      <c r="CS13" s="244"/>
      <c r="CT13" s="47" t="s">
        <v>877</v>
      </c>
      <c r="CU13" s="4" t="s">
        <v>867</v>
      </c>
      <c r="CV13" s="247"/>
      <c r="CW13" s="250">
        <f t="shared" si="10"/>
        <v>8</v>
      </c>
      <c r="CX13" s="251">
        <f t="shared" si="11"/>
        <v>4</v>
      </c>
      <c r="CY13" s="250" t="str">
        <f t="shared" si="12"/>
        <v>Mayor</v>
      </c>
      <c r="CZ13" s="252">
        <f t="shared" si="13"/>
        <v>0.8</v>
      </c>
      <c r="DA13" s="253">
        <f t="shared" si="14"/>
        <v>0.15</v>
      </c>
      <c r="DB13" s="253">
        <f t="shared" si="15"/>
        <v>0.25</v>
      </c>
      <c r="DC13" s="250">
        <f t="shared" si="16"/>
        <v>0.4</v>
      </c>
      <c r="DD13" s="253">
        <f t="shared" si="17"/>
        <v>2</v>
      </c>
      <c r="DE13" s="252">
        <f t="shared" si="18"/>
        <v>0.36</v>
      </c>
      <c r="DF13" s="253">
        <f t="shared" si="19"/>
        <v>4</v>
      </c>
      <c r="DG13" s="253"/>
      <c r="DH13" s="252">
        <f t="shared" si="20"/>
        <v>0.8</v>
      </c>
      <c r="DI13" s="253">
        <f t="shared" si="21"/>
        <v>0.15</v>
      </c>
      <c r="DJ13" s="253">
        <f t="shared" si="22"/>
        <v>0.25</v>
      </c>
      <c r="DK13" s="250">
        <f t="shared" si="23"/>
        <v>0.4</v>
      </c>
      <c r="DL13" s="253">
        <f t="shared" si="24"/>
        <v>2</v>
      </c>
      <c r="DM13" s="252">
        <f t="shared" si="25"/>
        <v>0.216</v>
      </c>
      <c r="DN13" s="253">
        <f t="shared" si="26"/>
        <v>4</v>
      </c>
      <c r="DO13" s="252">
        <f t="shared" si="27"/>
        <v>0.8</v>
      </c>
      <c r="DP13" s="253">
        <f t="shared" si="28"/>
        <v>0.15</v>
      </c>
      <c r="DQ13" s="253">
        <f t="shared" si="29"/>
        <v>0.25</v>
      </c>
      <c r="DR13" s="250">
        <f t="shared" si="30"/>
        <v>0.4</v>
      </c>
      <c r="DS13" s="253">
        <f t="shared" si="31"/>
        <v>1</v>
      </c>
      <c r="DT13" s="252">
        <f t="shared" si="32"/>
        <v>0.12959999999999999</v>
      </c>
      <c r="DU13" s="253">
        <f t="shared" si="33"/>
        <v>4</v>
      </c>
      <c r="DV13" s="252">
        <f t="shared" si="34"/>
        <v>0.8</v>
      </c>
      <c r="DW13" s="253">
        <f t="shared" si="35"/>
        <v>0.25</v>
      </c>
      <c r="DX13" s="253">
        <f>IF(BA13="",0,IF(BA13="Preventivo",0.25,IF(BA13="Detectivo",0.15,IF(BA14="Correctivo",0.1,0))))</f>
        <v>0.25</v>
      </c>
      <c r="DY13" s="250">
        <f t="shared" si="36"/>
        <v>0.5</v>
      </c>
      <c r="DZ13" s="253">
        <f t="shared" si="37"/>
        <v>1</v>
      </c>
      <c r="EA13" s="252">
        <f t="shared" si="38"/>
        <v>6.4799999999999996E-2</v>
      </c>
      <c r="EB13" s="253">
        <f t="shared" si="39"/>
        <v>4</v>
      </c>
      <c r="EC13" s="252">
        <f t="shared" si="40"/>
        <v>0.8</v>
      </c>
      <c r="ED13" s="253">
        <f t="shared" si="41"/>
        <v>0</v>
      </c>
      <c r="EE13" s="253">
        <f t="shared" si="42"/>
        <v>0</v>
      </c>
      <c r="EF13" s="250">
        <f t="shared" si="43"/>
        <v>0</v>
      </c>
      <c r="EG13" s="253">
        <f t="shared" si="44"/>
        <v>1</v>
      </c>
      <c r="EH13" s="252">
        <f t="shared" si="45"/>
        <v>6.4799999999999996E-2</v>
      </c>
      <c r="EI13" s="253">
        <f t="shared" si="46"/>
        <v>4</v>
      </c>
      <c r="EJ13" s="252">
        <f t="shared" si="47"/>
        <v>0.8</v>
      </c>
      <c r="EK13" s="253">
        <f t="shared" si="48"/>
        <v>0</v>
      </c>
      <c r="EL13" s="253">
        <f t="shared" si="49"/>
        <v>0</v>
      </c>
      <c r="EM13" s="250">
        <f t="shared" si="50"/>
        <v>0</v>
      </c>
      <c r="EN13" s="253">
        <f t="shared" si="51"/>
        <v>1</v>
      </c>
      <c r="EO13" s="252">
        <f t="shared" si="52"/>
        <v>6.4799999999999996E-2</v>
      </c>
      <c r="EP13" s="253">
        <f t="shared" si="53"/>
        <v>4</v>
      </c>
      <c r="EQ13" s="252">
        <f t="shared" si="54"/>
        <v>0.8</v>
      </c>
      <c r="ER13" s="253">
        <f t="shared" si="55"/>
        <v>0</v>
      </c>
      <c r="ES13" s="253">
        <f t="shared" si="56"/>
        <v>0</v>
      </c>
      <c r="ET13" s="250">
        <f t="shared" si="57"/>
        <v>0</v>
      </c>
      <c r="EU13" s="253">
        <f t="shared" si="58"/>
        <v>1</v>
      </c>
      <c r="EV13" s="252">
        <f t="shared" si="59"/>
        <v>6.4799999999999996E-2</v>
      </c>
      <c r="EW13" s="253">
        <f t="shared" si="60"/>
        <v>4</v>
      </c>
      <c r="EX13" s="252">
        <f t="shared" si="61"/>
        <v>0.8</v>
      </c>
      <c r="EY13" s="253">
        <f t="shared" si="62"/>
        <v>0</v>
      </c>
      <c r="EZ13" s="253">
        <f t="shared" si="63"/>
        <v>0</v>
      </c>
      <c r="FA13" s="250">
        <f t="shared" si="64"/>
        <v>0</v>
      </c>
      <c r="FB13" s="253">
        <f t="shared" si="65"/>
        <v>1</v>
      </c>
      <c r="FC13" s="252">
        <f t="shared" si="66"/>
        <v>6.4799999999999996E-2</v>
      </c>
      <c r="FD13" s="253">
        <f t="shared" si="67"/>
        <v>4</v>
      </c>
      <c r="FE13" s="252">
        <f t="shared" si="68"/>
        <v>0.8</v>
      </c>
      <c r="FF13" s="253">
        <f t="shared" si="69"/>
        <v>0</v>
      </c>
      <c r="FG13" s="253">
        <f t="shared" si="70"/>
        <v>0</v>
      </c>
      <c r="FH13" s="250">
        <f t="shared" si="71"/>
        <v>0</v>
      </c>
      <c r="FI13" s="253">
        <f t="shared" si="72"/>
        <v>1</v>
      </c>
      <c r="FJ13" s="252">
        <f t="shared" si="73"/>
        <v>6.4799999999999996E-2</v>
      </c>
      <c r="FK13" s="253">
        <f t="shared" si="74"/>
        <v>4</v>
      </c>
      <c r="FL13" s="252">
        <f t="shared" si="75"/>
        <v>0.8</v>
      </c>
      <c r="FM13" s="253">
        <f t="shared" si="76"/>
        <v>0</v>
      </c>
      <c r="FN13" s="253">
        <f t="shared" si="77"/>
        <v>0</v>
      </c>
      <c r="FO13" s="250">
        <f t="shared" si="78"/>
        <v>0</v>
      </c>
      <c r="FP13" s="253">
        <f t="shared" si="79"/>
        <v>1</v>
      </c>
      <c r="FQ13" s="252">
        <f t="shared" si="80"/>
        <v>6.4799999999999996E-2</v>
      </c>
      <c r="FR13" s="253">
        <f t="shared" si="81"/>
        <v>4</v>
      </c>
      <c r="FS13" s="252">
        <f t="shared" si="82"/>
        <v>0.8</v>
      </c>
      <c r="FT13" s="253">
        <f t="shared" si="83"/>
        <v>0</v>
      </c>
      <c r="FU13" s="253">
        <f t="shared" si="84"/>
        <v>0</v>
      </c>
      <c r="FV13" s="250">
        <f t="shared" si="85"/>
        <v>0</v>
      </c>
      <c r="FW13" s="253">
        <f t="shared" si="86"/>
        <v>1</v>
      </c>
      <c r="FX13" s="252">
        <f t="shared" si="87"/>
        <v>6.4799999999999996E-2</v>
      </c>
      <c r="FY13" s="253">
        <f t="shared" si="88"/>
        <v>4</v>
      </c>
      <c r="FZ13" s="252">
        <f t="shared" si="89"/>
        <v>0.8</v>
      </c>
      <c r="GA13" s="253">
        <f t="shared" si="90"/>
        <v>0</v>
      </c>
      <c r="GB13" s="253">
        <f t="shared" si="91"/>
        <v>0</v>
      </c>
      <c r="GC13" s="250">
        <f t="shared" si="92"/>
        <v>0</v>
      </c>
      <c r="GD13" s="253">
        <f t="shared" si="93"/>
        <v>1</v>
      </c>
      <c r="GE13" s="252">
        <f t="shared" si="94"/>
        <v>6.4799999999999996E-2</v>
      </c>
      <c r="GF13" s="253">
        <f t="shared" si="95"/>
        <v>4</v>
      </c>
      <c r="GG13" s="252">
        <f t="shared" si="96"/>
        <v>0.8</v>
      </c>
      <c r="GH13" s="252">
        <f t="shared" si="97"/>
        <v>0.8</v>
      </c>
    </row>
    <row r="14" spans="1:192 1679:1679" s="157" customFormat="1" ht="79.5" customHeight="1">
      <c r="A14" s="122">
        <v>6</v>
      </c>
      <c r="B14" s="122" t="s">
        <v>869</v>
      </c>
      <c r="C14" s="95" t="s">
        <v>882</v>
      </c>
      <c r="D14" s="243" t="s">
        <v>304</v>
      </c>
      <c r="E14" s="244" t="s">
        <v>871</v>
      </c>
      <c r="F14" s="244" t="s">
        <v>872</v>
      </c>
      <c r="G14" s="245" t="s">
        <v>880</v>
      </c>
      <c r="H14" s="245" t="s">
        <v>330</v>
      </c>
      <c r="I14" s="243" t="s">
        <v>285</v>
      </c>
      <c r="J14" s="243" t="s">
        <v>69</v>
      </c>
      <c r="K14" s="243" t="s">
        <v>69</v>
      </c>
      <c r="L14" s="243" t="s">
        <v>286</v>
      </c>
      <c r="M14" s="243" t="s">
        <v>286</v>
      </c>
      <c r="N14" s="243" t="s">
        <v>69</v>
      </c>
      <c r="O14" s="243" t="s">
        <v>286</v>
      </c>
      <c r="P14" s="243" t="s">
        <v>286</v>
      </c>
      <c r="Q14" s="243" t="s">
        <v>286</v>
      </c>
      <c r="R14" s="243" t="s">
        <v>69</v>
      </c>
      <c r="S14" s="243" t="s">
        <v>69</v>
      </c>
      <c r="T14" s="243" t="s">
        <v>69</v>
      </c>
      <c r="U14" s="243" t="s">
        <v>69</v>
      </c>
      <c r="V14" s="243" t="s">
        <v>286</v>
      </c>
      <c r="W14" s="243" t="s">
        <v>69</v>
      </c>
      <c r="X14" s="243" t="s">
        <v>286</v>
      </c>
      <c r="Y14" s="243" t="s">
        <v>286</v>
      </c>
      <c r="Z14" s="243" t="s">
        <v>286</v>
      </c>
      <c r="AA14" s="243" t="s">
        <v>286</v>
      </c>
      <c r="AB14" s="243" t="s">
        <v>286</v>
      </c>
      <c r="AC14" s="246" t="str">
        <f t="shared" si="0"/>
        <v>3 - Media</v>
      </c>
      <c r="AD14" s="247">
        <f t="shared" si="1"/>
        <v>0.6</v>
      </c>
      <c r="AE14" s="246" t="str">
        <f t="shared" si="2"/>
        <v>4 - Mayor</v>
      </c>
      <c r="AF14" s="247">
        <f t="shared" si="3"/>
        <v>0.42105263157894735</v>
      </c>
      <c r="AG14" s="248" t="str">
        <f t="shared" si="4"/>
        <v>MODERADO</v>
      </c>
      <c r="AH14" s="247">
        <f t="shared" si="5"/>
        <v>0.25263157894736837</v>
      </c>
      <c r="AI14" s="95" t="s">
        <v>883</v>
      </c>
      <c r="AJ14" s="244" t="s">
        <v>874</v>
      </c>
      <c r="AK14" s="245" t="s">
        <v>864</v>
      </c>
      <c r="AL14" s="244" t="s">
        <v>865</v>
      </c>
      <c r="AM14" s="244" t="s">
        <v>291</v>
      </c>
      <c r="AN14" s="244" t="s">
        <v>292</v>
      </c>
      <c r="AO14" s="244" t="s">
        <v>293</v>
      </c>
      <c r="AP14" s="244" t="s">
        <v>294</v>
      </c>
      <c r="AQ14" s="244" t="s">
        <v>291</v>
      </c>
      <c r="AR14" s="244" t="s">
        <v>292</v>
      </c>
      <c r="AS14" s="244" t="s">
        <v>293</v>
      </c>
      <c r="AT14" s="244" t="s">
        <v>294</v>
      </c>
      <c r="AU14" s="244" t="s">
        <v>291</v>
      </c>
      <c r="AV14" s="244" t="s">
        <v>292</v>
      </c>
      <c r="AW14" s="244" t="s">
        <v>293</v>
      </c>
      <c r="AX14" s="244" t="s">
        <v>294</v>
      </c>
      <c r="AY14" s="244" t="s">
        <v>291</v>
      </c>
      <c r="AZ14" s="244" t="s">
        <v>295</v>
      </c>
      <c r="BA14" s="244" t="s">
        <v>293</v>
      </c>
      <c r="BB14" s="244" t="s">
        <v>294</v>
      </c>
      <c r="BC14" s="244"/>
      <c r="BD14" s="244"/>
      <c r="BE14" s="244"/>
      <c r="BF14" s="244"/>
      <c r="BG14" s="244"/>
      <c r="BH14" s="244"/>
      <c r="BI14" s="244"/>
      <c r="BJ14" s="244"/>
      <c r="BK14" s="244"/>
      <c r="BL14" s="244"/>
      <c r="BM14" s="244"/>
      <c r="BN14" s="244"/>
      <c r="BO14" s="244"/>
      <c r="BP14" s="244"/>
      <c r="BQ14" s="244"/>
      <c r="BR14" s="244"/>
      <c r="BS14" s="244"/>
      <c r="BT14" s="244"/>
      <c r="BU14" s="244"/>
      <c r="BV14" s="244"/>
      <c r="BW14" s="244"/>
      <c r="BX14" s="244"/>
      <c r="BY14" s="244"/>
      <c r="BZ14" s="244"/>
      <c r="CA14" s="244"/>
      <c r="CB14" s="244"/>
      <c r="CC14" s="244"/>
      <c r="CD14" s="244"/>
      <c r="CE14" s="244"/>
      <c r="CF14" s="244"/>
      <c r="CG14" s="244"/>
      <c r="CH14" s="244"/>
      <c r="CI14" s="244"/>
      <c r="CJ14" s="244"/>
      <c r="CK14" s="244"/>
      <c r="CL14" s="122" t="s">
        <v>298</v>
      </c>
      <c r="CM14" s="249">
        <f t="shared" si="6"/>
        <v>0.36</v>
      </c>
      <c r="CN14" s="249">
        <f t="shared" si="7"/>
        <v>0.25263157894736837</v>
      </c>
      <c r="CO14" s="122" t="str">
        <f t="shared" si="98"/>
        <v>BAJO</v>
      </c>
      <c r="CP14" s="247">
        <f t="shared" si="8"/>
        <v>9.094736842105261E-2</v>
      </c>
      <c r="CQ14" s="95" t="s">
        <v>309</v>
      </c>
      <c r="CR14" s="122">
        <f t="shared" si="9"/>
        <v>0.1</v>
      </c>
      <c r="CS14" s="244"/>
      <c r="CT14" s="47" t="s">
        <v>877</v>
      </c>
      <c r="CU14" s="4" t="s">
        <v>867</v>
      </c>
      <c r="CV14" s="247"/>
      <c r="CW14" s="250">
        <f t="shared" si="10"/>
        <v>8</v>
      </c>
      <c r="CX14" s="251">
        <f t="shared" si="11"/>
        <v>4</v>
      </c>
      <c r="CY14" s="250" t="str">
        <f t="shared" si="12"/>
        <v>Mayor</v>
      </c>
      <c r="CZ14" s="252">
        <f t="shared" si="13"/>
        <v>0.8</v>
      </c>
      <c r="DA14" s="253">
        <f t="shared" si="14"/>
        <v>0.15</v>
      </c>
      <c r="DB14" s="253">
        <f t="shared" si="15"/>
        <v>0.25</v>
      </c>
      <c r="DC14" s="250">
        <f t="shared" si="16"/>
        <v>0.4</v>
      </c>
      <c r="DD14" s="253">
        <f t="shared" si="17"/>
        <v>2</v>
      </c>
      <c r="DE14" s="252">
        <f t="shared" si="18"/>
        <v>0.36</v>
      </c>
      <c r="DF14" s="253">
        <f t="shared" si="19"/>
        <v>4</v>
      </c>
      <c r="DG14" s="253"/>
      <c r="DH14" s="252">
        <f t="shared" si="20"/>
        <v>0.8</v>
      </c>
      <c r="DI14" s="253">
        <f t="shared" si="21"/>
        <v>0.15</v>
      </c>
      <c r="DJ14" s="253">
        <f t="shared" si="22"/>
        <v>0.25</v>
      </c>
      <c r="DK14" s="250">
        <f t="shared" si="23"/>
        <v>0.4</v>
      </c>
      <c r="DL14" s="253">
        <f t="shared" si="24"/>
        <v>2</v>
      </c>
      <c r="DM14" s="252">
        <f t="shared" si="25"/>
        <v>0.216</v>
      </c>
      <c r="DN14" s="253">
        <f t="shared" si="26"/>
        <v>4</v>
      </c>
      <c r="DO14" s="252">
        <f t="shared" si="27"/>
        <v>0.8</v>
      </c>
      <c r="DP14" s="253">
        <f t="shared" si="28"/>
        <v>0.15</v>
      </c>
      <c r="DQ14" s="253">
        <f t="shared" si="29"/>
        <v>0.25</v>
      </c>
      <c r="DR14" s="250">
        <f t="shared" si="30"/>
        <v>0.4</v>
      </c>
      <c r="DS14" s="253">
        <f t="shared" si="31"/>
        <v>1</v>
      </c>
      <c r="DT14" s="252">
        <f t="shared" si="32"/>
        <v>0.12959999999999999</v>
      </c>
      <c r="DU14" s="253">
        <f t="shared" si="33"/>
        <v>4</v>
      </c>
      <c r="DV14" s="252">
        <f t="shared" si="34"/>
        <v>0.8</v>
      </c>
      <c r="DW14" s="253">
        <f t="shared" si="35"/>
        <v>0.25</v>
      </c>
      <c r="DX14" s="253">
        <f>IF(BA14="",0,IF(BA14="Preventivo",0.25,IF(BA14="Detectivo",0.15,IF(BA15="Correctivo",0.1,0))))</f>
        <v>0.25</v>
      </c>
      <c r="DY14" s="250">
        <f t="shared" si="36"/>
        <v>0.5</v>
      </c>
      <c r="DZ14" s="253">
        <f t="shared" si="37"/>
        <v>1</v>
      </c>
      <c r="EA14" s="252">
        <f t="shared" si="38"/>
        <v>6.4799999999999996E-2</v>
      </c>
      <c r="EB14" s="253">
        <f t="shared" si="39"/>
        <v>4</v>
      </c>
      <c r="EC14" s="252">
        <f t="shared" si="40"/>
        <v>0.8</v>
      </c>
      <c r="ED14" s="253">
        <f t="shared" si="41"/>
        <v>0</v>
      </c>
      <c r="EE14" s="253">
        <f t="shared" si="42"/>
        <v>0</v>
      </c>
      <c r="EF14" s="250">
        <f t="shared" si="43"/>
        <v>0</v>
      </c>
      <c r="EG14" s="253">
        <f t="shared" si="44"/>
        <v>1</v>
      </c>
      <c r="EH14" s="252">
        <f t="shared" si="45"/>
        <v>6.4799999999999996E-2</v>
      </c>
      <c r="EI14" s="253">
        <f t="shared" si="46"/>
        <v>4</v>
      </c>
      <c r="EJ14" s="252">
        <f t="shared" si="47"/>
        <v>0.8</v>
      </c>
      <c r="EK14" s="253">
        <f t="shared" si="48"/>
        <v>0</v>
      </c>
      <c r="EL14" s="253">
        <f t="shared" si="49"/>
        <v>0</v>
      </c>
      <c r="EM14" s="250">
        <f t="shared" si="50"/>
        <v>0</v>
      </c>
      <c r="EN14" s="253">
        <f t="shared" si="51"/>
        <v>1</v>
      </c>
      <c r="EO14" s="252">
        <f t="shared" si="52"/>
        <v>6.4799999999999996E-2</v>
      </c>
      <c r="EP14" s="253">
        <f t="shared" si="53"/>
        <v>4</v>
      </c>
      <c r="EQ14" s="252">
        <f t="shared" si="54"/>
        <v>0.8</v>
      </c>
      <c r="ER14" s="253">
        <f t="shared" si="55"/>
        <v>0</v>
      </c>
      <c r="ES14" s="253">
        <f t="shared" si="56"/>
        <v>0</v>
      </c>
      <c r="ET14" s="250">
        <f t="shared" si="57"/>
        <v>0</v>
      </c>
      <c r="EU14" s="253">
        <f t="shared" si="58"/>
        <v>1</v>
      </c>
      <c r="EV14" s="252">
        <f t="shared" si="59"/>
        <v>6.4799999999999996E-2</v>
      </c>
      <c r="EW14" s="253">
        <f t="shared" si="60"/>
        <v>4</v>
      </c>
      <c r="EX14" s="252">
        <f t="shared" si="61"/>
        <v>0.8</v>
      </c>
      <c r="EY14" s="253">
        <f t="shared" si="62"/>
        <v>0</v>
      </c>
      <c r="EZ14" s="253">
        <f t="shared" si="63"/>
        <v>0</v>
      </c>
      <c r="FA14" s="250">
        <f t="shared" si="64"/>
        <v>0</v>
      </c>
      <c r="FB14" s="253">
        <f t="shared" si="65"/>
        <v>1</v>
      </c>
      <c r="FC14" s="252">
        <f t="shared" si="66"/>
        <v>6.4799999999999996E-2</v>
      </c>
      <c r="FD14" s="253">
        <f t="shared" si="67"/>
        <v>4</v>
      </c>
      <c r="FE14" s="252">
        <f t="shared" si="68"/>
        <v>0.8</v>
      </c>
      <c r="FF14" s="253">
        <f t="shared" si="69"/>
        <v>0</v>
      </c>
      <c r="FG14" s="253">
        <f t="shared" si="70"/>
        <v>0</v>
      </c>
      <c r="FH14" s="250">
        <f t="shared" si="71"/>
        <v>0</v>
      </c>
      <c r="FI14" s="253">
        <f t="shared" si="72"/>
        <v>1</v>
      </c>
      <c r="FJ14" s="252">
        <f t="shared" si="73"/>
        <v>6.4799999999999996E-2</v>
      </c>
      <c r="FK14" s="253">
        <f t="shared" si="74"/>
        <v>4</v>
      </c>
      <c r="FL14" s="252">
        <f t="shared" si="75"/>
        <v>0.8</v>
      </c>
      <c r="FM14" s="253">
        <f t="shared" si="76"/>
        <v>0</v>
      </c>
      <c r="FN14" s="253">
        <f t="shared" si="77"/>
        <v>0</v>
      </c>
      <c r="FO14" s="250">
        <f t="shared" si="78"/>
        <v>0</v>
      </c>
      <c r="FP14" s="253">
        <f t="shared" si="79"/>
        <v>1</v>
      </c>
      <c r="FQ14" s="252">
        <f t="shared" si="80"/>
        <v>6.4799999999999996E-2</v>
      </c>
      <c r="FR14" s="253">
        <f t="shared" si="81"/>
        <v>4</v>
      </c>
      <c r="FS14" s="252">
        <f t="shared" si="82"/>
        <v>0.8</v>
      </c>
      <c r="FT14" s="253">
        <f t="shared" si="83"/>
        <v>0</v>
      </c>
      <c r="FU14" s="253">
        <f t="shared" si="84"/>
        <v>0</v>
      </c>
      <c r="FV14" s="250">
        <f t="shared" si="85"/>
        <v>0</v>
      </c>
      <c r="FW14" s="253">
        <f t="shared" si="86"/>
        <v>1</v>
      </c>
      <c r="FX14" s="252">
        <f t="shared" si="87"/>
        <v>6.4799999999999996E-2</v>
      </c>
      <c r="FY14" s="253">
        <f t="shared" si="88"/>
        <v>4</v>
      </c>
      <c r="FZ14" s="252">
        <f t="shared" si="89"/>
        <v>0.8</v>
      </c>
      <c r="GA14" s="253">
        <f t="shared" si="90"/>
        <v>0</v>
      </c>
      <c r="GB14" s="253">
        <f t="shared" si="91"/>
        <v>0</v>
      </c>
      <c r="GC14" s="250">
        <f t="shared" si="92"/>
        <v>0</v>
      </c>
      <c r="GD14" s="253">
        <f t="shared" si="93"/>
        <v>1</v>
      </c>
      <c r="GE14" s="252">
        <f t="shared" si="94"/>
        <v>6.4799999999999996E-2</v>
      </c>
      <c r="GF14" s="253">
        <f t="shared" si="95"/>
        <v>4</v>
      </c>
      <c r="GG14" s="252">
        <f t="shared" si="96"/>
        <v>0.8</v>
      </c>
      <c r="GH14" s="252">
        <f t="shared" si="97"/>
        <v>0.8</v>
      </c>
    </row>
    <row r="15" spans="1:192 1679:1679" s="157" customFormat="1" ht="79.5" customHeight="1">
      <c r="A15" s="122">
        <v>7</v>
      </c>
      <c r="B15" s="122" t="s">
        <v>869</v>
      </c>
      <c r="C15" s="95" t="s">
        <v>884</v>
      </c>
      <c r="D15" s="243" t="s">
        <v>280</v>
      </c>
      <c r="E15" s="244" t="s">
        <v>871</v>
      </c>
      <c r="F15" s="244" t="s">
        <v>872</v>
      </c>
      <c r="G15" s="245" t="s">
        <v>880</v>
      </c>
      <c r="H15" s="245" t="s">
        <v>330</v>
      </c>
      <c r="I15" s="243" t="s">
        <v>315</v>
      </c>
      <c r="J15" s="243" t="s">
        <v>69</v>
      </c>
      <c r="K15" s="243" t="s">
        <v>69</v>
      </c>
      <c r="L15" s="243" t="s">
        <v>286</v>
      </c>
      <c r="M15" s="243" t="s">
        <v>286</v>
      </c>
      <c r="N15" s="243" t="s">
        <v>69</v>
      </c>
      <c r="O15" s="243" t="s">
        <v>286</v>
      </c>
      <c r="P15" s="243" t="s">
        <v>286</v>
      </c>
      <c r="Q15" s="243" t="s">
        <v>286</v>
      </c>
      <c r="R15" s="243" t="s">
        <v>69</v>
      </c>
      <c r="S15" s="243" t="s">
        <v>69</v>
      </c>
      <c r="T15" s="243" t="s">
        <v>69</v>
      </c>
      <c r="U15" s="243" t="s">
        <v>69</v>
      </c>
      <c r="V15" s="243" t="s">
        <v>286</v>
      </c>
      <c r="W15" s="243" t="s">
        <v>69</v>
      </c>
      <c r="X15" s="243" t="s">
        <v>286</v>
      </c>
      <c r="Y15" s="243" t="s">
        <v>286</v>
      </c>
      <c r="Z15" s="243" t="s">
        <v>286</v>
      </c>
      <c r="AA15" s="243" t="s">
        <v>286</v>
      </c>
      <c r="AB15" s="243" t="s">
        <v>286</v>
      </c>
      <c r="AC15" s="246" t="str">
        <f t="shared" si="0"/>
        <v>2 - Baja</v>
      </c>
      <c r="AD15" s="247">
        <f t="shared" si="1"/>
        <v>0.4</v>
      </c>
      <c r="AE15" s="246" t="str">
        <f t="shared" si="2"/>
        <v>4 - Mayor</v>
      </c>
      <c r="AF15" s="247">
        <f t="shared" si="3"/>
        <v>0.42105263157894735</v>
      </c>
      <c r="AG15" s="248" t="str">
        <f t="shared" si="4"/>
        <v>MODERADO</v>
      </c>
      <c r="AH15" s="247">
        <f t="shared" si="5"/>
        <v>0.16842105263157894</v>
      </c>
      <c r="AI15" s="95" t="s">
        <v>885</v>
      </c>
      <c r="AJ15" s="244" t="s">
        <v>874</v>
      </c>
      <c r="AK15" s="245" t="s">
        <v>864</v>
      </c>
      <c r="AL15" s="244" t="s">
        <v>865</v>
      </c>
      <c r="AM15" s="244" t="s">
        <v>291</v>
      </c>
      <c r="AN15" s="244" t="s">
        <v>292</v>
      </c>
      <c r="AO15" s="244" t="s">
        <v>293</v>
      </c>
      <c r="AP15" s="244" t="s">
        <v>294</v>
      </c>
      <c r="AQ15" s="244" t="s">
        <v>291</v>
      </c>
      <c r="AR15" s="244" t="s">
        <v>292</v>
      </c>
      <c r="AS15" s="244" t="s">
        <v>293</v>
      </c>
      <c r="AT15" s="244" t="s">
        <v>294</v>
      </c>
      <c r="AU15" s="244" t="s">
        <v>291</v>
      </c>
      <c r="AV15" s="244" t="s">
        <v>292</v>
      </c>
      <c r="AW15" s="244" t="s">
        <v>293</v>
      </c>
      <c r="AX15" s="244" t="s">
        <v>294</v>
      </c>
      <c r="AY15" s="244" t="s">
        <v>291</v>
      </c>
      <c r="AZ15" s="244" t="s">
        <v>295</v>
      </c>
      <c r="BA15" s="244" t="s">
        <v>293</v>
      </c>
      <c r="BB15" s="244" t="s">
        <v>294</v>
      </c>
      <c r="BC15" s="244" t="s">
        <v>291</v>
      </c>
      <c r="BD15" s="244" t="s">
        <v>295</v>
      </c>
      <c r="BE15" s="244" t="s">
        <v>293</v>
      </c>
      <c r="BF15" s="244" t="s">
        <v>294</v>
      </c>
      <c r="BG15" s="244"/>
      <c r="BH15" s="244"/>
      <c r="BI15" s="244"/>
      <c r="BJ15" s="244"/>
      <c r="BK15" s="244"/>
      <c r="BL15" s="244"/>
      <c r="BM15" s="244"/>
      <c r="BN15" s="244"/>
      <c r="BO15" s="244"/>
      <c r="BP15" s="244"/>
      <c r="BQ15" s="244"/>
      <c r="BR15" s="244"/>
      <c r="BS15" s="244"/>
      <c r="BT15" s="244"/>
      <c r="BU15" s="244"/>
      <c r="BV15" s="244"/>
      <c r="BW15" s="244"/>
      <c r="BX15" s="244"/>
      <c r="BY15" s="244"/>
      <c r="BZ15" s="244"/>
      <c r="CA15" s="244"/>
      <c r="CB15" s="244"/>
      <c r="CC15" s="244"/>
      <c r="CD15" s="244"/>
      <c r="CE15" s="244"/>
      <c r="CF15" s="244"/>
      <c r="CG15" s="244"/>
      <c r="CH15" s="244"/>
      <c r="CI15" s="244"/>
      <c r="CJ15" s="244"/>
      <c r="CK15" s="244"/>
      <c r="CL15" s="122" t="s">
        <v>298</v>
      </c>
      <c r="CM15" s="249">
        <f t="shared" si="6"/>
        <v>0.24</v>
      </c>
      <c r="CN15" s="249">
        <f t="shared" si="7"/>
        <v>0.25263157894736837</v>
      </c>
      <c r="CO15" s="122" t="str">
        <f t="shared" si="98"/>
        <v>BAJO</v>
      </c>
      <c r="CP15" s="247">
        <f t="shared" si="8"/>
        <v>6.0631578947368404E-2</v>
      </c>
      <c r="CQ15" s="95" t="s">
        <v>300</v>
      </c>
      <c r="CR15" s="122">
        <f t="shared" si="9"/>
        <v>0.1</v>
      </c>
      <c r="CS15" s="244"/>
      <c r="CT15" s="47" t="s">
        <v>877</v>
      </c>
      <c r="CU15" s="4" t="s">
        <v>867</v>
      </c>
      <c r="CV15" s="247"/>
      <c r="CW15" s="250">
        <f t="shared" si="10"/>
        <v>8</v>
      </c>
      <c r="CX15" s="251">
        <f t="shared" si="11"/>
        <v>4</v>
      </c>
      <c r="CY15" s="250" t="str">
        <f t="shared" si="12"/>
        <v>Mayor</v>
      </c>
      <c r="CZ15" s="252">
        <f t="shared" si="13"/>
        <v>0.8</v>
      </c>
      <c r="DA15" s="253">
        <f t="shared" si="14"/>
        <v>0.15</v>
      </c>
      <c r="DB15" s="253">
        <f t="shared" si="15"/>
        <v>0.25</v>
      </c>
      <c r="DC15" s="250">
        <f t="shared" si="16"/>
        <v>0.4</v>
      </c>
      <c r="DD15" s="253">
        <f t="shared" si="17"/>
        <v>2</v>
      </c>
      <c r="DE15" s="252">
        <f t="shared" si="18"/>
        <v>0.24</v>
      </c>
      <c r="DF15" s="253">
        <f t="shared" si="19"/>
        <v>4</v>
      </c>
      <c r="DG15" s="253"/>
      <c r="DH15" s="252">
        <f t="shared" si="20"/>
        <v>0.8</v>
      </c>
      <c r="DI15" s="253">
        <f t="shared" si="21"/>
        <v>0.15</v>
      </c>
      <c r="DJ15" s="253">
        <f t="shared" si="22"/>
        <v>0.25</v>
      </c>
      <c r="DK15" s="250">
        <f t="shared" si="23"/>
        <v>0.4</v>
      </c>
      <c r="DL15" s="253">
        <f t="shared" si="24"/>
        <v>1</v>
      </c>
      <c r="DM15" s="252">
        <f t="shared" si="25"/>
        <v>0.14399999999999999</v>
      </c>
      <c r="DN15" s="253">
        <f t="shared" si="26"/>
        <v>4</v>
      </c>
      <c r="DO15" s="252">
        <f t="shared" si="27"/>
        <v>0.8</v>
      </c>
      <c r="DP15" s="253">
        <f t="shared" si="28"/>
        <v>0.15</v>
      </c>
      <c r="DQ15" s="253">
        <f t="shared" si="29"/>
        <v>0.25</v>
      </c>
      <c r="DR15" s="250">
        <f t="shared" si="30"/>
        <v>0.4</v>
      </c>
      <c r="DS15" s="253">
        <f t="shared" si="31"/>
        <v>1</v>
      </c>
      <c r="DT15" s="252">
        <f t="shared" si="32"/>
        <v>8.6399999999999991E-2</v>
      </c>
      <c r="DU15" s="253">
        <f t="shared" si="33"/>
        <v>4</v>
      </c>
      <c r="DV15" s="252">
        <f t="shared" si="34"/>
        <v>0.8</v>
      </c>
      <c r="DW15" s="253">
        <f t="shared" si="35"/>
        <v>0.25</v>
      </c>
      <c r="DX15" s="253">
        <f>IF(BA15="",0,IF(BA15="Preventivo",0.25,IF(BA15="Detectivo",0.15,IF(BA16="Correctivo",0.1,0))))</f>
        <v>0.25</v>
      </c>
      <c r="DY15" s="250">
        <f t="shared" si="36"/>
        <v>0.5</v>
      </c>
      <c r="DZ15" s="253">
        <f t="shared" si="37"/>
        <v>1</v>
      </c>
      <c r="EA15" s="252">
        <f t="shared" si="38"/>
        <v>4.3199999999999995E-2</v>
      </c>
      <c r="EB15" s="253">
        <f t="shared" si="39"/>
        <v>4</v>
      </c>
      <c r="EC15" s="252">
        <f t="shared" si="40"/>
        <v>0.8</v>
      </c>
      <c r="ED15" s="253">
        <f t="shared" si="41"/>
        <v>0.25</v>
      </c>
      <c r="EE15" s="253">
        <f t="shared" si="42"/>
        <v>0.25</v>
      </c>
      <c r="EF15" s="250">
        <f t="shared" si="43"/>
        <v>0.5</v>
      </c>
      <c r="EG15" s="253">
        <f t="shared" si="44"/>
        <v>1</v>
      </c>
      <c r="EH15" s="252">
        <f t="shared" si="45"/>
        <v>2.1599999999999998E-2</v>
      </c>
      <c r="EI15" s="253">
        <f t="shared" si="46"/>
        <v>4</v>
      </c>
      <c r="EJ15" s="252">
        <f t="shared" si="47"/>
        <v>0.8</v>
      </c>
      <c r="EK15" s="253">
        <f t="shared" si="48"/>
        <v>0</v>
      </c>
      <c r="EL15" s="253">
        <f t="shared" si="49"/>
        <v>0</v>
      </c>
      <c r="EM15" s="250">
        <f t="shared" si="50"/>
        <v>0</v>
      </c>
      <c r="EN15" s="253">
        <f t="shared" si="51"/>
        <v>1</v>
      </c>
      <c r="EO15" s="252">
        <f t="shared" si="52"/>
        <v>2.1599999999999998E-2</v>
      </c>
      <c r="EP15" s="253">
        <f t="shared" si="53"/>
        <v>4</v>
      </c>
      <c r="EQ15" s="252">
        <f t="shared" si="54"/>
        <v>0.8</v>
      </c>
      <c r="ER15" s="253">
        <f t="shared" si="55"/>
        <v>0</v>
      </c>
      <c r="ES15" s="253">
        <f t="shared" si="56"/>
        <v>0</v>
      </c>
      <c r="ET15" s="250">
        <f t="shared" si="57"/>
        <v>0</v>
      </c>
      <c r="EU15" s="253">
        <f t="shared" si="58"/>
        <v>1</v>
      </c>
      <c r="EV15" s="252">
        <f t="shared" si="59"/>
        <v>2.1599999999999998E-2</v>
      </c>
      <c r="EW15" s="253">
        <f t="shared" si="60"/>
        <v>4</v>
      </c>
      <c r="EX15" s="252">
        <f t="shared" si="61"/>
        <v>0.8</v>
      </c>
      <c r="EY15" s="253">
        <f t="shared" si="62"/>
        <v>0</v>
      </c>
      <c r="EZ15" s="253">
        <f t="shared" si="63"/>
        <v>0</v>
      </c>
      <c r="FA15" s="250">
        <f t="shared" si="64"/>
        <v>0</v>
      </c>
      <c r="FB15" s="253">
        <f t="shared" si="65"/>
        <v>1</v>
      </c>
      <c r="FC15" s="252">
        <f t="shared" si="66"/>
        <v>2.1599999999999998E-2</v>
      </c>
      <c r="FD15" s="253">
        <f t="shared" si="67"/>
        <v>4</v>
      </c>
      <c r="FE15" s="252">
        <f t="shared" si="68"/>
        <v>0.8</v>
      </c>
      <c r="FF15" s="253">
        <f t="shared" si="69"/>
        <v>0</v>
      </c>
      <c r="FG15" s="253">
        <f t="shared" si="70"/>
        <v>0</v>
      </c>
      <c r="FH15" s="250">
        <f t="shared" si="71"/>
        <v>0</v>
      </c>
      <c r="FI15" s="253">
        <f t="shared" si="72"/>
        <v>1</v>
      </c>
      <c r="FJ15" s="252">
        <f t="shared" si="73"/>
        <v>2.1599999999999998E-2</v>
      </c>
      <c r="FK15" s="253">
        <f t="shared" si="74"/>
        <v>4</v>
      </c>
      <c r="FL15" s="252">
        <f t="shared" si="75"/>
        <v>0.8</v>
      </c>
      <c r="FM15" s="253">
        <f t="shared" si="76"/>
        <v>0</v>
      </c>
      <c r="FN15" s="253">
        <f t="shared" si="77"/>
        <v>0</v>
      </c>
      <c r="FO15" s="250">
        <f t="shared" si="78"/>
        <v>0</v>
      </c>
      <c r="FP15" s="253">
        <f t="shared" si="79"/>
        <v>1</v>
      </c>
      <c r="FQ15" s="252">
        <f t="shared" si="80"/>
        <v>2.1599999999999998E-2</v>
      </c>
      <c r="FR15" s="253">
        <f t="shared" si="81"/>
        <v>4</v>
      </c>
      <c r="FS15" s="252">
        <f t="shared" si="82"/>
        <v>0.8</v>
      </c>
      <c r="FT15" s="253">
        <f t="shared" si="83"/>
        <v>0</v>
      </c>
      <c r="FU15" s="253">
        <f t="shared" si="84"/>
        <v>0</v>
      </c>
      <c r="FV15" s="250">
        <f t="shared" si="85"/>
        <v>0</v>
      </c>
      <c r="FW15" s="253">
        <f t="shared" si="86"/>
        <v>1</v>
      </c>
      <c r="FX15" s="252">
        <f t="shared" si="87"/>
        <v>2.1599999999999998E-2</v>
      </c>
      <c r="FY15" s="253">
        <f t="shared" si="88"/>
        <v>4</v>
      </c>
      <c r="FZ15" s="252">
        <f t="shared" si="89"/>
        <v>0.8</v>
      </c>
      <c r="GA15" s="253">
        <f t="shared" si="90"/>
        <v>0</v>
      </c>
      <c r="GB15" s="253">
        <f t="shared" si="91"/>
        <v>0</v>
      </c>
      <c r="GC15" s="250">
        <f t="shared" si="92"/>
        <v>0</v>
      </c>
      <c r="GD15" s="253">
        <f t="shared" si="93"/>
        <v>1</v>
      </c>
      <c r="GE15" s="252">
        <f t="shared" si="94"/>
        <v>2.1599999999999998E-2</v>
      </c>
      <c r="GF15" s="253">
        <f t="shared" si="95"/>
        <v>4</v>
      </c>
      <c r="GG15" s="252">
        <f t="shared" si="96"/>
        <v>0.8</v>
      </c>
      <c r="GH15" s="252">
        <f t="shared" si="97"/>
        <v>0.8</v>
      </c>
    </row>
    <row r="16" spans="1:192 1679:1679" s="157" customFormat="1" ht="79.5" customHeight="1">
      <c r="A16" s="122">
        <v>8</v>
      </c>
      <c r="B16" s="122" t="s">
        <v>869</v>
      </c>
      <c r="C16" s="95" t="s">
        <v>886</v>
      </c>
      <c r="D16" s="243" t="s">
        <v>304</v>
      </c>
      <c r="E16" s="244" t="s">
        <v>871</v>
      </c>
      <c r="F16" s="244" t="s">
        <v>872</v>
      </c>
      <c r="G16" s="245" t="s">
        <v>880</v>
      </c>
      <c r="H16" s="245" t="s">
        <v>330</v>
      </c>
      <c r="I16" s="243" t="s">
        <v>315</v>
      </c>
      <c r="J16" s="243" t="s">
        <v>69</v>
      </c>
      <c r="K16" s="243" t="s">
        <v>69</v>
      </c>
      <c r="L16" s="243" t="s">
        <v>286</v>
      </c>
      <c r="M16" s="243" t="s">
        <v>286</v>
      </c>
      <c r="N16" s="243" t="s">
        <v>69</v>
      </c>
      <c r="O16" s="243" t="s">
        <v>286</v>
      </c>
      <c r="P16" s="243" t="s">
        <v>286</v>
      </c>
      <c r="Q16" s="243" t="s">
        <v>286</v>
      </c>
      <c r="R16" s="243" t="s">
        <v>69</v>
      </c>
      <c r="S16" s="243" t="s">
        <v>69</v>
      </c>
      <c r="T16" s="243" t="s">
        <v>69</v>
      </c>
      <c r="U16" s="243" t="s">
        <v>69</v>
      </c>
      <c r="V16" s="243" t="s">
        <v>286</v>
      </c>
      <c r="W16" s="243" t="s">
        <v>69</v>
      </c>
      <c r="X16" s="243" t="s">
        <v>286</v>
      </c>
      <c r="Y16" s="243" t="s">
        <v>286</v>
      </c>
      <c r="Z16" s="243" t="s">
        <v>286</v>
      </c>
      <c r="AA16" s="243" t="s">
        <v>286</v>
      </c>
      <c r="AB16" s="243" t="s">
        <v>286</v>
      </c>
      <c r="AC16" s="246" t="str">
        <f t="shared" si="0"/>
        <v>2 - Baja</v>
      </c>
      <c r="AD16" s="247">
        <f t="shared" si="1"/>
        <v>0.4</v>
      </c>
      <c r="AE16" s="246" t="str">
        <f t="shared" si="2"/>
        <v>4 - Mayor</v>
      </c>
      <c r="AF16" s="247">
        <f t="shared" si="3"/>
        <v>0.42105263157894735</v>
      </c>
      <c r="AG16" s="248" t="str">
        <f t="shared" si="4"/>
        <v>MODERADO</v>
      </c>
      <c r="AH16" s="247">
        <f t="shared" si="5"/>
        <v>0.16842105263157894</v>
      </c>
      <c r="AI16" s="95" t="s">
        <v>885</v>
      </c>
      <c r="AJ16" s="244" t="s">
        <v>874</v>
      </c>
      <c r="AK16" s="245" t="s">
        <v>864</v>
      </c>
      <c r="AL16" s="244" t="s">
        <v>865</v>
      </c>
      <c r="AM16" s="244" t="s">
        <v>291</v>
      </c>
      <c r="AN16" s="244" t="s">
        <v>292</v>
      </c>
      <c r="AO16" s="244" t="s">
        <v>293</v>
      </c>
      <c r="AP16" s="244" t="s">
        <v>294</v>
      </c>
      <c r="AQ16" s="244" t="s">
        <v>291</v>
      </c>
      <c r="AR16" s="244" t="s">
        <v>292</v>
      </c>
      <c r="AS16" s="244" t="s">
        <v>293</v>
      </c>
      <c r="AT16" s="244" t="s">
        <v>294</v>
      </c>
      <c r="AU16" s="244" t="s">
        <v>291</v>
      </c>
      <c r="AV16" s="244" t="s">
        <v>292</v>
      </c>
      <c r="AW16" s="244" t="s">
        <v>293</v>
      </c>
      <c r="AX16" s="244" t="s">
        <v>294</v>
      </c>
      <c r="AY16" s="244" t="s">
        <v>291</v>
      </c>
      <c r="AZ16" s="244" t="s">
        <v>295</v>
      </c>
      <c r="BA16" s="244" t="s">
        <v>293</v>
      </c>
      <c r="BB16" s="244" t="s">
        <v>294</v>
      </c>
      <c r="BC16" s="244" t="s">
        <v>291</v>
      </c>
      <c r="BD16" s="244" t="s">
        <v>295</v>
      </c>
      <c r="BE16" s="244" t="s">
        <v>293</v>
      </c>
      <c r="BF16" s="244" t="s">
        <v>294</v>
      </c>
      <c r="BG16" s="244"/>
      <c r="BH16" s="244"/>
      <c r="BI16" s="244"/>
      <c r="BJ16" s="244"/>
      <c r="BK16" s="244"/>
      <c r="BL16" s="244"/>
      <c r="BM16" s="244"/>
      <c r="BN16" s="244"/>
      <c r="BO16" s="244"/>
      <c r="BP16" s="244"/>
      <c r="BQ16" s="244"/>
      <c r="BR16" s="244"/>
      <c r="BS16" s="244"/>
      <c r="BT16" s="244"/>
      <c r="BU16" s="244"/>
      <c r="BV16" s="244"/>
      <c r="BW16" s="244"/>
      <c r="BX16" s="244"/>
      <c r="BY16" s="244"/>
      <c r="BZ16" s="244"/>
      <c r="CA16" s="244"/>
      <c r="CB16" s="244"/>
      <c r="CC16" s="244"/>
      <c r="CD16" s="244"/>
      <c r="CE16" s="244"/>
      <c r="CF16" s="244"/>
      <c r="CG16" s="244"/>
      <c r="CH16" s="244"/>
      <c r="CI16" s="244"/>
      <c r="CJ16" s="244"/>
      <c r="CK16" s="244"/>
      <c r="CL16" s="122" t="s">
        <v>298</v>
      </c>
      <c r="CM16" s="249">
        <f t="shared" si="6"/>
        <v>0.24</v>
      </c>
      <c r="CN16" s="249">
        <f t="shared" si="7"/>
        <v>0.25263157894736837</v>
      </c>
      <c r="CO16" s="122" t="str">
        <f t="shared" si="98"/>
        <v>BAJO</v>
      </c>
      <c r="CP16" s="247">
        <f t="shared" si="8"/>
        <v>6.0631578947368404E-2</v>
      </c>
      <c r="CQ16" s="95" t="s">
        <v>309</v>
      </c>
      <c r="CR16" s="122">
        <f t="shared" si="9"/>
        <v>0.1</v>
      </c>
      <c r="CS16" s="244"/>
      <c r="CT16" s="47" t="s">
        <v>877</v>
      </c>
      <c r="CU16" s="4" t="s">
        <v>867</v>
      </c>
      <c r="CV16" s="247"/>
      <c r="CW16" s="250">
        <f t="shared" si="10"/>
        <v>8</v>
      </c>
      <c r="CX16" s="251">
        <f t="shared" si="11"/>
        <v>4</v>
      </c>
      <c r="CY16" s="250" t="str">
        <f t="shared" si="12"/>
        <v>Mayor</v>
      </c>
      <c r="CZ16" s="252">
        <f t="shared" si="13"/>
        <v>0.8</v>
      </c>
      <c r="DA16" s="253">
        <f t="shared" si="14"/>
        <v>0.15</v>
      </c>
      <c r="DB16" s="253">
        <f t="shared" si="15"/>
        <v>0.25</v>
      </c>
      <c r="DC16" s="250">
        <f t="shared" si="16"/>
        <v>0.4</v>
      </c>
      <c r="DD16" s="253">
        <f t="shared" si="17"/>
        <v>2</v>
      </c>
      <c r="DE16" s="252">
        <f t="shared" si="18"/>
        <v>0.24</v>
      </c>
      <c r="DF16" s="253">
        <f t="shared" si="19"/>
        <v>4</v>
      </c>
      <c r="DG16" s="253"/>
      <c r="DH16" s="252">
        <f t="shared" si="20"/>
        <v>0.8</v>
      </c>
      <c r="DI16" s="253">
        <f t="shared" si="21"/>
        <v>0.15</v>
      </c>
      <c r="DJ16" s="253">
        <f t="shared" si="22"/>
        <v>0.25</v>
      </c>
      <c r="DK16" s="250">
        <f t="shared" si="23"/>
        <v>0.4</v>
      </c>
      <c r="DL16" s="253">
        <f t="shared" si="24"/>
        <v>1</v>
      </c>
      <c r="DM16" s="252">
        <f t="shared" si="25"/>
        <v>0.14399999999999999</v>
      </c>
      <c r="DN16" s="253">
        <f t="shared" si="26"/>
        <v>4</v>
      </c>
      <c r="DO16" s="252">
        <f t="shared" si="27"/>
        <v>0.8</v>
      </c>
      <c r="DP16" s="253">
        <f t="shared" si="28"/>
        <v>0.15</v>
      </c>
      <c r="DQ16" s="253">
        <f t="shared" si="29"/>
        <v>0.25</v>
      </c>
      <c r="DR16" s="250">
        <f t="shared" si="30"/>
        <v>0.4</v>
      </c>
      <c r="DS16" s="253">
        <f t="shared" si="31"/>
        <v>1</v>
      </c>
      <c r="DT16" s="252">
        <f t="shared" si="32"/>
        <v>8.6399999999999991E-2</v>
      </c>
      <c r="DU16" s="253">
        <f t="shared" si="33"/>
        <v>4</v>
      </c>
      <c r="DV16" s="252">
        <f t="shared" si="34"/>
        <v>0.8</v>
      </c>
      <c r="DW16" s="253">
        <f t="shared" si="35"/>
        <v>0.25</v>
      </c>
      <c r="DX16" s="253">
        <f>IF(BA16="",0,IF(BA16="Preventivo",0.25,IF(BA16="Detectivo",0.15,IF(#REF!="Correctivo",0.1,0))))</f>
        <v>0.25</v>
      </c>
      <c r="DY16" s="250">
        <f t="shared" si="36"/>
        <v>0.5</v>
      </c>
      <c r="DZ16" s="253">
        <f t="shared" si="37"/>
        <v>1</v>
      </c>
      <c r="EA16" s="252">
        <f t="shared" si="38"/>
        <v>4.3199999999999995E-2</v>
      </c>
      <c r="EB16" s="253">
        <f t="shared" si="39"/>
        <v>4</v>
      </c>
      <c r="EC16" s="252">
        <f t="shared" si="40"/>
        <v>0.8</v>
      </c>
      <c r="ED16" s="253">
        <f t="shared" si="41"/>
        <v>0.25</v>
      </c>
      <c r="EE16" s="253">
        <f t="shared" si="42"/>
        <v>0.25</v>
      </c>
      <c r="EF16" s="250">
        <f t="shared" si="43"/>
        <v>0.5</v>
      </c>
      <c r="EG16" s="253">
        <f t="shared" si="44"/>
        <v>1</v>
      </c>
      <c r="EH16" s="252">
        <f t="shared" si="45"/>
        <v>2.1599999999999998E-2</v>
      </c>
      <c r="EI16" s="253">
        <f t="shared" si="46"/>
        <v>4</v>
      </c>
      <c r="EJ16" s="252">
        <f t="shared" si="47"/>
        <v>0.8</v>
      </c>
      <c r="EK16" s="253">
        <f t="shared" si="48"/>
        <v>0</v>
      </c>
      <c r="EL16" s="253">
        <f t="shared" si="49"/>
        <v>0</v>
      </c>
      <c r="EM16" s="250">
        <f t="shared" si="50"/>
        <v>0</v>
      </c>
      <c r="EN16" s="253">
        <f t="shared" si="51"/>
        <v>1</v>
      </c>
      <c r="EO16" s="252">
        <f t="shared" si="52"/>
        <v>2.1599999999999998E-2</v>
      </c>
      <c r="EP16" s="253">
        <f t="shared" si="53"/>
        <v>4</v>
      </c>
      <c r="EQ16" s="252">
        <f t="shared" si="54"/>
        <v>0.8</v>
      </c>
      <c r="ER16" s="253">
        <f t="shared" si="55"/>
        <v>0</v>
      </c>
      <c r="ES16" s="253">
        <f t="shared" si="56"/>
        <v>0</v>
      </c>
      <c r="ET16" s="250">
        <f t="shared" si="57"/>
        <v>0</v>
      </c>
      <c r="EU16" s="253">
        <f t="shared" si="58"/>
        <v>1</v>
      </c>
      <c r="EV16" s="252">
        <f t="shared" si="59"/>
        <v>2.1599999999999998E-2</v>
      </c>
      <c r="EW16" s="253">
        <f t="shared" si="60"/>
        <v>4</v>
      </c>
      <c r="EX16" s="252">
        <f t="shared" si="61"/>
        <v>0.8</v>
      </c>
      <c r="EY16" s="253">
        <f t="shared" si="62"/>
        <v>0</v>
      </c>
      <c r="EZ16" s="253">
        <f t="shared" si="63"/>
        <v>0</v>
      </c>
      <c r="FA16" s="250">
        <f t="shared" si="64"/>
        <v>0</v>
      </c>
      <c r="FB16" s="253">
        <f t="shared" si="65"/>
        <v>1</v>
      </c>
      <c r="FC16" s="252">
        <f t="shared" si="66"/>
        <v>2.1599999999999998E-2</v>
      </c>
      <c r="FD16" s="253">
        <f t="shared" si="67"/>
        <v>4</v>
      </c>
      <c r="FE16" s="252">
        <f t="shared" si="68"/>
        <v>0.8</v>
      </c>
      <c r="FF16" s="253">
        <f t="shared" si="69"/>
        <v>0</v>
      </c>
      <c r="FG16" s="253">
        <f t="shared" si="70"/>
        <v>0</v>
      </c>
      <c r="FH16" s="250">
        <f t="shared" si="71"/>
        <v>0</v>
      </c>
      <c r="FI16" s="253">
        <f t="shared" si="72"/>
        <v>1</v>
      </c>
      <c r="FJ16" s="252">
        <f t="shared" si="73"/>
        <v>2.1599999999999998E-2</v>
      </c>
      <c r="FK16" s="253">
        <f t="shared" si="74"/>
        <v>4</v>
      </c>
      <c r="FL16" s="252">
        <f t="shared" si="75"/>
        <v>0.8</v>
      </c>
      <c r="FM16" s="253">
        <f t="shared" si="76"/>
        <v>0</v>
      </c>
      <c r="FN16" s="253">
        <f t="shared" si="77"/>
        <v>0</v>
      </c>
      <c r="FO16" s="250">
        <f t="shared" si="78"/>
        <v>0</v>
      </c>
      <c r="FP16" s="253">
        <f t="shared" si="79"/>
        <v>1</v>
      </c>
      <c r="FQ16" s="252">
        <f t="shared" si="80"/>
        <v>2.1599999999999998E-2</v>
      </c>
      <c r="FR16" s="253">
        <f t="shared" si="81"/>
        <v>4</v>
      </c>
      <c r="FS16" s="252">
        <f t="shared" si="82"/>
        <v>0.8</v>
      </c>
      <c r="FT16" s="253">
        <f t="shared" si="83"/>
        <v>0</v>
      </c>
      <c r="FU16" s="253">
        <f t="shared" si="84"/>
        <v>0</v>
      </c>
      <c r="FV16" s="250">
        <f t="shared" si="85"/>
        <v>0</v>
      </c>
      <c r="FW16" s="253">
        <f t="shared" si="86"/>
        <v>1</v>
      </c>
      <c r="FX16" s="252">
        <f t="shared" si="87"/>
        <v>2.1599999999999998E-2</v>
      </c>
      <c r="FY16" s="253">
        <f t="shared" si="88"/>
        <v>4</v>
      </c>
      <c r="FZ16" s="252">
        <f t="shared" si="89"/>
        <v>0.8</v>
      </c>
      <c r="GA16" s="253">
        <f t="shared" si="90"/>
        <v>0</v>
      </c>
      <c r="GB16" s="253">
        <f t="shared" si="91"/>
        <v>0</v>
      </c>
      <c r="GC16" s="250">
        <f t="shared" si="92"/>
        <v>0</v>
      </c>
      <c r="GD16" s="253">
        <f t="shared" si="93"/>
        <v>1</v>
      </c>
      <c r="GE16" s="252">
        <f t="shared" si="94"/>
        <v>2.1599999999999998E-2</v>
      </c>
      <c r="GF16" s="253">
        <f t="shared" si="95"/>
        <v>4</v>
      </c>
      <c r="GG16" s="252">
        <f t="shared" si="96"/>
        <v>0.8</v>
      </c>
      <c r="GH16" s="252">
        <f t="shared" si="97"/>
        <v>0.8</v>
      </c>
    </row>
    <row r="17" spans="1:190" s="157" customFormat="1" ht="79.5" customHeight="1">
      <c r="A17" s="122">
        <v>9</v>
      </c>
      <c r="B17" s="255" t="s">
        <v>887</v>
      </c>
      <c r="C17" s="95" t="s">
        <v>888</v>
      </c>
      <c r="D17" s="243" t="s">
        <v>280</v>
      </c>
      <c r="E17" s="244" t="s">
        <v>889</v>
      </c>
      <c r="F17" s="244" t="s">
        <v>318</v>
      </c>
      <c r="G17" s="245" t="s">
        <v>880</v>
      </c>
      <c r="H17" s="245" t="s">
        <v>330</v>
      </c>
      <c r="I17" s="243" t="s">
        <v>315</v>
      </c>
      <c r="J17" s="243" t="s">
        <v>69</v>
      </c>
      <c r="K17" s="243" t="s">
        <v>69</v>
      </c>
      <c r="L17" s="243" t="s">
        <v>286</v>
      </c>
      <c r="M17" s="243" t="s">
        <v>286</v>
      </c>
      <c r="N17" s="243" t="s">
        <v>69</v>
      </c>
      <c r="O17" s="243" t="s">
        <v>286</v>
      </c>
      <c r="P17" s="243" t="s">
        <v>286</v>
      </c>
      <c r="Q17" s="243" t="s">
        <v>286</v>
      </c>
      <c r="R17" s="243" t="s">
        <v>69</v>
      </c>
      <c r="S17" s="243" t="s">
        <v>69</v>
      </c>
      <c r="T17" s="243" t="s">
        <v>69</v>
      </c>
      <c r="U17" s="243" t="s">
        <v>69</v>
      </c>
      <c r="V17" s="243" t="s">
        <v>286</v>
      </c>
      <c r="W17" s="243" t="s">
        <v>69</v>
      </c>
      <c r="X17" s="243" t="s">
        <v>286</v>
      </c>
      <c r="Y17" s="243" t="s">
        <v>286</v>
      </c>
      <c r="Z17" s="243" t="s">
        <v>286</v>
      </c>
      <c r="AA17" s="243" t="s">
        <v>286</v>
      </c>
      <c r="AB17" s="243" t="s">
        <v>286</v>
      </c>
      <c r="AC17" s="246" t="str">
        <f t="shared" si="0"/>
        <v>2 - Baja</v>
      </c>
      <c r="AD17" s="247">
        <f t="shared" si="1"/>
        <v>0.4</v>
      </c>
      <c r="AE17" s="246" t="str">
        <f t="shared" si="2"/>
        <v>4 - Mayor</v>
      </c>
      <c r="AF17" s="247">
        <f t="shared" si="3"/>
        <v>0.42105263157894735</v>
      </c>
      <c r="AG17" s="248" t="str">
        <f t="shared" si="4"/>
        <v>MODERADO</v>
      </c>
      <c r="AH17" s="247">
        <f t="shared" si="5"/>
        <v>0.16842105263157894</v>
      </c>
      <c r="AI17" s="95" t="s">
        <v>890</v>
      </c>
      <c r="AJ17" s="256" t="s">
        <v>506</v>
      </c>
      <c r="AK17" s="245" t="s">
        <v>864</v>
      </c>
      <c r="AL17" s="244" t="s">
        <v>865</v>
      </c>
      <c r="AM17" s="244" t="s">
        <v>291</v>
      </c>
      <c r="AN17" s="244" t="s">
        <v>292</v>
      </c>
      <c r="AO17" s="244" t="s">
        <v>293</v>
      </c>
      <c r="AP17" s="244" t="s">
        <v>294</v>
      </c>
      <c r="AQ17" s="244" t="s">
        <v>296</v>
      </c>
      <c r="AR17" s="244" t="s">
        <v>292</v>
      </c>
      <c r="AS17" s="244" t="s">
        <v>293</v>
      </c>
      <c r="AT17" s="244" t="s">
        <v>294</v>
      </c>
      <c r="AU17" s="244" t="s">
        <v>296</v>
      </c>
      <c r="AV17" s="244" t="s">
        <v>292</v>
      </c>
      <c r="AW17" s="244" t="s">
        <v>293</v>
      </c>
      <c r="AX17" s="244" t="s">
        <v>294</v>
      </c>
      <c r="AY17" s="244"/>
      <c r="AZ17" s="244"/>
      <c r="BA17" s="244"/>
      <c r="BB17" s="244"/>
      <c r="BC17" s="244"/>
      <c r="BD17" s="244"/>
      <c r="BE17" s="244"/>
      <c r="BF17" s="244"/>
      <c r="BG17" s="244"/>
      <c r="BH17" s="244"/>
      <c r="BI17" s="244"/>
      <c r="BJ17" s="244"/>
      <c r="BK17" s="244"/>
      <c r="BL17" s="244"/>
      <c r="BM17" s="244"/>
      <c r="BN17" s="244"/>
      <c r="BO17" s="244"/>
      <c r="BP17" s="244"/>
      <c r="BQ17" s="244"/>
      <c r="BR17" s="244"/>
      <c r="BS17" s="244"/>
      <c r="BT17" s="244"/>
      <c r="BU17" s="244"/>
      <c r="BV17" s="244"/>
      <c r="BW17" s="244"/>
      <c r="BX17" s="244"/>
      <c r="BY17" s="244"/>
      <c r="BZ17" s="244"/>
      <c r="CA17" s="244"/>
      <c r="CB17" s="244"/>
      <c r="CC17" s="244"/>
      <c r="CD17" s="244"/>
      <c r="CE17" s="244"/>
      <c r="CF17" s="244"/>
      <c r="CG17" s="244"/>
      <c r="CH17" s="244"/>
      <c r="CI17" s="244"/>
      <c r="CJ17" s="244"/>
      <c r="CK17" s="244"/>
      <c r="CL17" s="122" t="s">
        <v>298</v>
      </c>
      <c r="CM17" s="249">
        <f t="shared" si="6"/>
        <v>0.24</v>
      </c>
      <c r="CN17" s="249">
        <f t="shared" si="7"/>
        <v>0.25263157894736837</v>
      </c>
      <c r="CO17" s="122" t="str">
        <f t="shared" si="98"/>
        <v>BAJO</v>
      </c>
      <c r="CP17" s="247">
        <f t="shared" si="8"/>
        <v>6.0631578947368404E-2</v>
      </c>
      <c r="CQ17" s="95" t="s">
        <v>300</v>
      </c>
      <c r="CR17" s="122">
        <f t="shared" si="9"/>
        <v>0.1</v>
      </c>
      <c r="CS17" s="244"/>
      <c r="CT17" s="47" t="s">
        <v>891</v>
      </c>
      <c r="CU17" s="4" t="s">
        <v>867</v>
      </c>
      <c r="CV17" s="247"/>
      <c r="CW17" s="250">
        <f t="shared" si="10"/>
        <v>8</v>
      </c>
      <c r="CX17" s="251">
        <f t="shared" si="11"/>
        <v>4</v>
      </c>
      <c r="CY17" s="250" t="str">
        <f t="shared" si="12"/>
        <v>Mayor</v>
      </c>
      <c r="CZ17" s="252">
        <f t="shared" si="13"/>
        <v>0.8</v>
      </c>
      <c r="DA17" s="253">
        <f t="shared" si="14"/>
        <v>0.15</v>
      </c>
      <c r="DB17" s="253">
        <f t="shared" si="15"/>
        <v>0.25</v>
      </c>
      <c r="DC17" s="250">
        <f t="shared" si="16"/>
        <v>0.4</v>
      </c>
      <c r="DD17" s="253">
        <f t="shared" si="17"/>
        <v>2</v>
      </c>
      <c r="DE17" s="252">
        <f t="shared" si="18"/>
        <v>0.24</v>
      </c>
      <c r="DF17" s="253">
        <f t="shared" si="19"/>
        <v>4</v>
      </c>
      <c r="DG17" s="253"/>
      <c r="DH17" s="252">
        <f t="shared" si="20"/>
        <v>0.8</v>
      </c>
      <c r="DI17" s="253">
        <f t="shared" si="21"/>
        <v>0.15</v>
      </c>
      <c r="DJ17" s="253">
        <f t="shared" si="22"/>
        <v>0.25</v>
      </c>
      <c r="DK17" s="250">
        <f t="shared" si="23"/>
        <v>0.4</v>
      </c>
      <c r="DL17" s="253">
        <f t="shared" si="24"/>
        <v>1</v>
      </c>
      <c r="DM17" s="252">
        <f t="shared" si="25"/>
        <v>0.14399999999999999</v>
      </c>
      <c r="DN17" s="253">
        <f t="shared" si="26"/>
        <v>4</v>
      </c>
      <c r="DO17" s="252">
        <f t="shared" si="27"/>
        <v>0.8</v>
      </c>
      <c r="DP17" s="253">
        <f t="shared" si="28"/>
        <v>0.15</v>
      </c>
      <c r="DQ17" s="253">
        <f t="shared" si="29"/>
        <v>0.25</v>
      </c>
      <c r="DR17" s="250">
        <f t="shared" si="30"/>
        <v>0.4</v>
      </c>
      <c r="DS17" s="253">
        <f t="shared" si="31"/>
        <v>1</v>
      </c>
      <c r="DT17" s="252">
        <f t="shared" si="32"/>
        <v>8.6399999999999991E-2</v>
      </c>
      <c r="DU17" s="253">
        <f t="shared" si="33"/>
        <v>4</v>
      </c>
      <c r="DV17" s="252">
        <f t="shared" si="34"/>
        <v>0.8</v>
      </c>
      <c r="DW17" s="253">
        <f t="shared" si="35"/>
        <v>0</v>
      </c>
      <c r="DX17" s="253">
        <f t="shared" ref="DX17:DX24" si="99">IF(BA17="",0,IF(BA17="Preventivo",0.25,IF(BA17="Detectivo",0.15,IF(BA18="Correctivo",0.1,0))))</f>
        <v>0</v>
      </c>
      <c r="DY17" s="250">
        <f t="shared" si="36"/>
        <v>0</v>
      </c>
      <c r="DZ17" s="253">
        <f t="shared" si="37"/>
        <v>1</v>
      </c>
      <c r="EA17" s="252">
        <f t="shared" si="38"/>
        <v>8.6399999999999991E-2</v>
      </c>
      <c r="EB17" s="253">
        <f t="shared" si="39"/>
        <v>4</v>
      </c>
      <c r="EC17" s="252">
        <f t="shared" si="40"/>
        <v>0.8</v>
      </c>
      <c r="ED17" s="253">
        <f t="shared" si="41"/>
        <v>0</v>
      </c>
      <c r="EE17" s="253">
        <f t="shared" si="42"/>
        <v>0</v>
      </c>
      <c r="EF17" s="250">
        <f t="shared" si="43"/>
        <v>0</v>
      </c>
      <c r="EG17" s="253">
        <f t="shared" si="44"/>
        <v>1</v>
      </c>
      <c r="EH17" s="252">
        <f t="shared" si="45"/>
        <v>8.6399999999999991E-2</v>
      </c>
      <c r="EI17" s="253">
        <f t="shared" si="46"/>
        <v>4</v>
      </c>
      <c r="EJ17" s="252">
        <f t="shared" si="47"/>
        <v>0.8</v>
      </c>
      <c r="EK17" s="253">
        <f t="shared" si="48"/>
        <v>0</v>
      </c>
      <c r="EL17" s="253">
        <f t="shared" si="49"/>
        <v>0</v>
      </c>
      <c r="EM17" s="250">
        <f t="shared" si="50"/>
        <v>0</v>
      </c>
      <c r="EN17" s="253">
        <f t="shared" si="51"/>
        <v>1</v>
      </c>
      <c r="EO17" s="252">
        <f t="shared" si="52"/>
        <v>8.6399999999999991E-2</v>
      </c>
      <c r="EP17" s="253">
        <f t="shared" si="53"/>
        <v>4</v>
      </c>
      <c r="EQ17" s="252">
        <f t="shared" si="54"/>
        <v>0.8</v>
      </c>
      <c r="ER17" s="253">
        <f t="shared" si="55"/>
        <v>0</v>
      </c>
      <c r="ES17" s="253">
        <f t="shared" si="56"/>
        <v>0</v>
      </c>
      <c r="ET17" s="250">
        <f t="shared" si="57"/>
        <v>0</v>
      </c>
      <c r="EU17" s="253">
        <f t="shared" si="58"/>
        <v>1</v>
      </c>
      <c r="EV17" s="252">
        <f t="shared" si="59"/>
        <v>8.6399999999999991E-2</v>
      </c>
      <c r="EW17" s="253">
        <f t="shared" si="60"/>
        <v>4</v>
      </c>
      <c r="EX17" s="252">
        <f t="shared" si="61"/>
        <v>0.8</v>
      </c>
      <c r="EY17" s="253">
        <f t="shared" si="62"/>
        <v>0</v>
      </c>
      <c r="EZ17" s="253">
        <f t="shared" si="63"/>
        <v>0</v>
      </c>
      <c r="FA17" s="250">
        <f t="shared" si="64"/>
        <v>0</v>
      </c>
      <c r="FB17" s="253">
        <f t="shared" si="65"/>
        <v>1</v>
      </c>
      <c r="FC17" s="252">
        <f t="shared" si="66"/>
        <v>8.6399999999999991E-2</v>
      </c>
      <c r="FD17" s="253">
        <f t="shared" si="67"/>
        <v>4</v>
      </c>
      <c r="FE17" s="252">
        <f t="shared" si="68"/>
        <v>0.8</v>
      </c>
      <c r="FF17" s="253">
        <f t="shared" si="69"/>
        <v>0</v>
      </c>
      <c r="FG17" s="253">
        <f t="shared" si="70"/>
        <v>0</v>
      </c>
      <c r="FH17" s="250">
        <f t="shared" si="71"/>
        <v>0</v>
      </c>
      <c r="FI17" s="253">
        <f t="shared" si="72"/>
        <v>1</v>
      </c>
      <c r="FJ17" s="252">
        <f t="shared" si="73"/>
        <v>8.6399999999999991E-2</v>
      </c>
      <c r="FK17" s="253">
        <f t="shared" si="74"/>
        <v>4</v>
      </c>
      <c r="FL17" s="252">
        <f t="shared" si="75"/>
        <v>0.8</v>
      </c>
      <c r="FM17" s="253">
        <f t="shared" si="76"/>
        <v>0</v>
      </c>
      <c r="FN17" s="253">
        <f t="shared" si="77"/>
        <v>0</v>
      </c>
      <c r="FO17" s="250">
        <f t="shared" si="78"/>
        <v>0</v>
      </c>
      <c r="FP17" s="253">
        <f t="shared" si="79"/>
        <v>1</v>
      </c>
      <c r="FQ17" s="252">
        <f t="shared" si="80"/>
        <v>8.6399999999999991E-2</v>
      </c>
      <c r="FR17" s="253">
        <f t="shared" si="81"/>
        <v>4</v>
      </c>
      <c r="FS17" s="252">
        <f t="shared" si="82"/>
        <v>0.8</v>
      </c>
      <c r="FT17" s="253">
        <f t="shared" si="83"/>
        <v>0</v>
      </c>
      <c r="FU17" s="253">
        <f t="shared" si="84"/>
        <v>0</v>
      </c>
      <c r="FV17" s="250">
        <f t="shared" si="85"/>
        <v>0</v>
      </c>
      <c r="FW17" s="253">
        <f t="shared" si="86"/>
        <v>1</v>
      </c>
      <c r="FX17" s="252">
        <f t="shared" si="87"/>
        <v>8.6399999999999991E-2</v>
      </c>
      <c r="FY17" s="253">
        <f t="shared" si="88"/>
        <v>4</v>
      </c>
      <c r="FZ17" s="252">
        <f t="shared" si="89"/>
        <v>0.8</v>
      </c>
      <c r="GA17" s="253">
        <f t="shared" si="90"/>
        <v>0</v>
      </c>
      <c r="GB17" s="253">
        <f t="shared" si="91"/>
        <v>0</v>
      </c>
      <c r="GC17" s="250">
        <f t="shared" si="92"/>
        <v>0</v>
      </c>
      <c r="GD17" s="253">
        <f t="shared" si="93"/>
        <v>1</v>
      </c>
      <c r="GE17" s="252">
        <f t="shared" si="94"/>
        <v>8.6399999999999991E-2</v>
      </c>
      <c r="GF17" s="253">
        <f t="shared" si="95"/>
        <v>4</v>
      </c>
      <c r="GG17" s="252">
        <f t="shared" si="96"/>
        <v>0.8</v>
      </c>
      <c r="GH17" s="252">
        <f t="shared" si="97"/>
        <v>0.8</v>
      </c>
    </row>
    <row r="18" spans="1:190" s="157" customFormat="1" ht="79.5" customHeight="1">
      <c r="A18" s="122">
        <v>10</v>
      </c>
      <c r="B18" s="255" t="s">
        <v>887</v>
      </c>
      <c r="C18" s="95" t="s">
        <v>892</v>
      </c>
      <c r="D18" s="243" t="s">
        <v>304</v>
      </c>
      <c r="E18" s="244" t="s">
        <v>889</v>
      </c>
      <c r="F18" s="244" t="s">
        <v>318</v>
      </c>
      <c r="G18" s="245" t="s">
        <v>880</v>
      </c>
      <c r="H18" s="245" t="s">
        <v>330</v>
      </c>
      <c r="I18" s="243" t="s">
        <v>315</v>
      </c>
      <c r="J18" s="243" t="s">
        <v>69</v>
      </c>
      <c r="K18" s="243" t="s">
        <v>69</v>
      </c>
      <c r="L18" s="243" t="s">
        <v>286</v>
      </c>
      <c r="M18" s="243" t="s">
        <v>286</v>
      </c>
      <c r="N18" s="243" t="s">
        <v>69</v>
      </c>
      <c r="O18" s="243" t="s">
        <v>286</v>
      </c>
      <c r="P18" s="243" t="s">
        <v>286</v>
      </c>
      <c r="Q18" s="243" t="s">
        <v>286</v>
      </c>
      <c r="R18" s="243" t="s">
        <v>69</v>
      </c>
      <c r="S18" s="243" t="s">
        <v>69</v>
      </c>
      <c r="T18" s="243" t="s">
        <v>69</v>
      </c>
      <c r="U18" s="243" t="s">
        <v>69</v>
      </c>
      <c r="V18" s="243" t="s">
        <v>286</v>
      </c>
      <c r="W18" s="243" t="s">
        <v>69</v>
      </c>
      <c r="X18" s="243" t="s">
        <v>286</v>
      </c>
      <c r="Y18" s="243" t="s">
        <v>286</v>
      </c>
      <c r="Z18" s="243" t="s">
        <v>286</v>
      </c>
      <c r="AA18" s="243" t="s">
        <v>286</v>
      </c>
      <c r="AB18" s="243" t="s">
        <v>286</v>
      </c>
      <c r="AC18" s="246" t="str">
        <f t="shared" si="0"/>
        <v>2 - Baja</v>
      </c>
      <c r="AD18" s="247">
        <f t="shared" si="1"/>
        <v>0.4</v>
      </c>
      <c r="AE18" s="246" t="str">
        <f t="shared" si="2"/>
        <v>4 - Mayor</v>
      </c>
      <c r="AF18" s="247">
        <f t="shared" si="3"/>
        <v>0.42105263157894735</v>
      </c>
      <c r="AG18" s="248" t="str">
        <f t="shared" si="4"/>
        <v>MODERADO</v>
      </c>
      <c r="AH18" s="247">
        <f t="shared" si="5"/>
        <v>0.16842105263157894</v>
      </c>
      <c r="AI18" s="95" t="s">
        <v>893</v>
      </c>
      <c r="AJ18" s="256" t="s">
        <v>506</v>
      </c>
      <c r="AK18" s="245" t="s">
        <v>864</v>
      </c>
      <c r="AL18" s="244" t="s">
        <v>865</v>
      </c>
      <c r="AM18" s="244" t="s">
        <v>291</v>
      </c>
      <c r="AN18" s="244" t="s">
        <v>292</v>
      </c>
      <c r="AO18" s="244" t="s">
        <v>293</v>
      </c>
      <c r="AP18" s="244" t="s">
        <v>294</v>
      </c>
      <c r="AQ18" s="244" t="s">
        <v>296</v>
      </c>
      <c r="AR18" s="244" t="s">
        <v>292</v>
      </c>
      <c r="AS18" s="244" t="s">
        <v>293</v>
      </c>
      <c r="AT18" s="244" t="s">
        <v>294</v>
      </c>
      <c r="AU18" s="244" t="s">
        <v>296</v>
      </c>
      <c r="AV18" s="244" t="s">
        <v>292</v>
      </c>
      <c r="AW18" s="244" t="s">
        <v>293</v>
      </c>
      <c r="AX18" s="244" t="s">
        <v>294</v>
      </c>
      <c r="AY18" s="244"/>
      <c r="AZ18" s="244"/>
      <c r="BA18" s="244"/>
      <c r="BB18" s="244"/>
      <c r="BC18" s="244"/>
      <c r="BD18" s="244"/>
      <c r="BE18" s="244"/>
      <c r="BF18" s="244"/>
      <c r="BG18" s="244"/>
      <c r="BH18" s="244"/>
      <c r="BI18" s="244"/>
      <c r="BJ18" s="244"/>
      <c r="BK18" s="244"/>
      <c r="BL18" s="244"/>
      <c r="BM18" s="244"/>
      <c r="BN18" s="244"/>
      <c r="BO18" s="244"/>
      <c r="BP18" s="244"/>
      <c r="BQ18" s="244"/>
      <c r="BR18" s="244"/>
      <c r="BS18" s="244"/>
      <c r="BT18" s="244"/>
      <c r="BU18" s="244"/>
      <c r="BV18" s="244"/>
      <c r="BW18" s="244"/>
      <c r="BX18" s="244"/>
      <c r="BY18" s="244"/>
      <c r="BZ18" s="244"/>
      <c r="CA18" s="244"/>
      <c r="CB18" s="244"/>
      <c r="CC18" s="244"/>
      <c r="CD18" s="244"/>
      <c r="CE18" s="244"/>
      <c r="CF18" s="244"/>
      <c r="CG18" s="244"/>
      <c r="CH18" s="244"/>
      <c r="CI18" s="244"/>
      <c r="CJ18" s="244"/>
      <c r="CK18" s="244"/>
      <c r="CL18" s="122" t="s">
        <v>298</v>
      </c>
      <c r="CM18" s="249">
        <f t="shared" si="6"/>
        <v>0.24</v>
      </c>
      <c r="CN18" s="249">
        <f t="shared" si="7"/>
        <v>0.25263157894736837</v>
      </c>
      <c r="CO18" s="122" t="str">
        <f t="shared" si="98"/>
        <v>BAJO</v>
      </c>
      <c r="CP18" s="247">
        <f t="shared" si="8"/>
        <v>6.0631578947368404E-2</v>
      </c>
      <c r="CQ18" s="95" t="s">
        <v>309</v>
      </c>
      <c r="CR18" s="122">
        <f t="shared" si="9"/>
        <v>0.1</v>
      </c>
      <c r="CS18" s="244"/>
      <c r="CT18" s="47" t="s">
        <v>891</v>
      </c>
      <c r="CU18" s="4" t="s">
        <v>867</v>
      </c>
      <c r="CV18" s="247"/>
      <c r="CW18" s="250">
        <f t="shared" si="10"/>
        <v>8</v>
      </c>
      <c r="CX18" s="251">
        <f t="shared" si="11"/>
        <v>4</v>
      </c>
      <c r="CY18" s="250" t="str">
        <f t="shared" si="12"/>
        <v>Mayor</v>
      </c>
      <c r="CZ18" s="252">
        <f t="shared" si="13"/>
        <v>0.8</v>
      </c>
      <c r="DA18" s="253">
        <f t="shared" si="14"/>
        <v>0.15</v>
      </c>
      <c r="DB18" s="253">
        <f t="shared" si="15"/>
        <v>0.25</v>
      </c>
      <c r="DC18" s="250">
        <f t="shared" si="16"/>
        <v>0.4</v>
      </c>
      <c r="DD18" s="253">
        <f t="shared" si="17"/>
        <v>2</v>
      </c>
      <c r="DE18" s="252">
        <f t="shared" si="18"/>
        <v>0.24</v>
      </c>
      <c r="DF18" s="253">
        <f t="shared" si="19"/>
        <v>4</v>
      </c>
      <c r="DG18" s="253"/>
      <c r="DH18" s="252">
        <f t="shared" si="20"/>
        <v>0.8</v>
      </c>
      <c r="DI18" s="253">
        <f t="shared" si="21"/>
        <v>0.15</v>
      </c>
      <c r="DJ18" s="253">
        <f t="shared" si="22"/>
        <v>0.25</v>
      </c>
      <c r="DK18" s="250">
        <f t="shared" si="23"/>
        <v>0.4</v>
      </c>
      <c r="DL18" s="253">
        <f t="shared" si="24"/>
        <v>1</v>
      </c>
      <c r="DM18" s="252">
        <f t="shared" si="25"/>
        <v>0.14399999999999999</v>
      </c>
      <c r="DN18" s="253">
        <f t="shared" si="26"/>
        <v>4</v>
      </c>
      <c r="DO18" s="252">
        <f t="shared" si="27"/>
        <v>0.8</v>
      </c>
      <c r="DP18" s="253">
        <f t="shared" si="28"/>
        <v>0.15</v>
      </c>
      <c r="DQ18" s="253">
        <f t="shared" si="29"/>
        <v>0.25</v>
      </c>
      <c r="DR18" s="250">
        <f t="shared" si="30"/>
        <v>0.4</v>
      </c>
      <c r="DS18" s="253">
        <f t="shared" si="31"/>
        <v>1</v>
      </c>
      <c r="DT18" s="252">
        <f t="shared" si="32"/>
        <v>8.6399999999999991E-2</v>
      </c>
      <c r="DU18" s="253">
        <f t="shared" si="33"/>
        <v>4</v>
      </c>
      <c r="DV18" s="252">
        <f t="shared" si="34"/>
        <v>0.8</v>
      </c>
      <c r="DW18" s="253">
        <f t="shared" si="35"/>
        <v>0</v>
      </c>
      <c r="DX18" s="253">
        <f t="shared" si="99"/>
        <v>0</v>
      </c>
      <c r="DY18" s="250">
        <f t="shared" si="36"/>
        <v>0</v>
      </c>
      <c r="DZ18" s="253">
        <f t="shared" si="37"/>
        <v>1</v>
      </c>
      <c r="EA18" s="252">
        <f t="shared" si="38"/>
        <v>8.6399999999999991E-2</v>
      </c>
      <c r="EB18" s="253">
        <f t="shared" si="39"/>
        <v>4</v>
      </c>
      <c r="EC18" s="252">
        <f t="shared" si="40"/>
        <v>0.8</v>
      </c>
      <c r="ED18" s="253">
        <f t="shared" si="41"/>
        <v>0</v>
      </c>
      <c r="EE18" s="253">
        <f t="shared" si="42"/>
        <v>0</v>
      </c>
      <c r="EF18" s="250">
        <f t="shared" si="43"/>
        <v>0</v>
      </c>
      <c r="EG18" s="253">
        <f t="shared" si="44"/>
        <v>1</v>
      </c>
      <c r="EH18" s="252">
        <f t="shared" si="45"/>
        <v>8.6399999999999991E-2</v>
      </c>
      <c r="EI18" s="253">
        <f t="shared" si="46"/>
        <v>4</v>
      </c>
      <c r="EJ18" s="252">
        <f t="shared" si="47"/>
        <v>0.8</v>
      </c>
      <c r="EK18" s="253">
        <f t="shared" si="48"/>
        <v>0</v>
      </c>
      <c r="EL18" s="253">
        <f t="shared" si="49"/>
        <v>0</v>
      </c>
      <c r="EM18" s="250">
        <f t="shared" si="50"/>
        <v>0</v>
      </c>
      <c r="EN18" s="253">
        <f t="shared" si="51"/>
        <v>1</v>
      </c>
      <c r="EO18" s="252">
        <f t="shared" si="52"/>
        <v>8.6399999999999991E-2</v>
      </c>
      <c r="EP18" s="253">
        <f t="shared" si="53"/>
        <v>4</v>
      </c>
      <c r="EQ18" s="252">
        <f t="shared" si="54"/>
        <v>0.8</v>
      </c>
      <c r="ER18" s="253">
        <f t="shared" si="55"/>
        <v>0</v>
      </c>
      <c r="ES18" s="253">
        <f t="shared" si="56"/>
        <v>0</v>
      </c>
      <c r="ET18" s="250">
        <f t="shared" si="57"/>
        <v>0</v>
      </c>
      <c r="EU18" s="253">
        <f t="shared" si="58"/>
        <v>1</v>
      </c>
      <c r="EV18" s="252">
        <f t="shared" si="59"/>
        <v>8.6399999999999991E-2</v>
      </c>
      <c r="EW18" s="253">
        <f t="shared" si="60"/>
        <v>4</v>
      </c>
      <c r="EX18" s="252">
        <f t="shared" si="61"/>
        <v>0.8</v>
      </c>
      <c r="EY18" s="253">
        <f t="shared" si="62"/>
        <v>0</v>
      </c>
      <c r="EZ18" s="253">
        <f t="shared" si="63"/>
        <v>0</v>
      </c>
      <c r="FA18" s="250">
        <f t="shared" si="64"/>
        <v>0</v>
      </c>
      <c r="FB18" s="253">
        <f t="shared" si="65"/>
        <v>1</v>
      </c>
      <c r="FC18" s="252">
        <f t="shared" si="66"/>
        <v>8.6399999999999991E-2</v>
      </c>
      <c r="FD18" s="253">
        <f t="shared" si="67"/>
        <v>4</v>
      </c>
      <c r="FE18" s="252">
        <f t="shared" si="68"/>
        <v>0.8</v>
      </c>
      <c r="FF18" s="253">
        <f t="shared" si="69"/>
        <v>0</v>
      </c>
      <c r="FG18" s="253">
        <f t="shared" si="70"/>
        <v>0</v>
      </c>
      <c r="FH18" s="250">
        <f t="shared" si="71"/>
        <v>0</v>
      </c>
      <c r="FI18" s="253">
        <f t="shared" si="72"/>
        <v>1</v>
      </c>
      <c r="FJ18" s="252">
        <f t="shared" si="73"/>
        <v>8.6399999999999991E-2</v>
      </c>
      <c r="FK18" s="253">
        <f t="shared" si="74"/>
        <v>4</v>
      </c>
      <c r="FL18" s="252">
        <f t="shared" si="75"/>
        <v>0.8</v>
      </c>
      <c r="FM18" s="253">
        <f t="shared" si="76"/>
        <v>0</v>
      </c>
      <c r="FN18" s="253">
        <f t="shared" si="77"/>
        <v>0</v>
      </c>
      <c r="FO18" s="250">
        <f t="shared" si="78"/>
        <v>0</v>
      </c>
      <c r="FP18" s="253">
        <f t="shared" si="79"/>
        <v>1</v>
      </c>
      <c r="FQ18" s="252">
        <f t="shared" si="80"/>
        <v>8.6399999999999991E-2</v>
      </c>
      <c r="FR18" s="253">
        <f t="shared" si="81"/>
        <v>4</v>
      </c>
      <c r="FS18" s="252">
        <f t="shared" si="82"/>
        <v>0.8</v>
      </c>
      <c r="FT18" s="253">
        <f t="shared" si="83"/>
        <v>0</v>
      </c>
      <c r="FU18" s="253">
        <f t="shared" si="84"/>
        <v>0</v>
      </c>
      <c r="FV18" s="250">
        <f t="shared" si="85"/>
        <v>0</v>
      </c>
      <c r="FW18" s="253">
        <f t="shared" si="86"/>
        <v>1</v>
      </c>
      <c r="FX18" s="252">
        <f t="shared" si="87"/>
        <v>8.6399999999999991E-2</v>
      </c>
      <c r="FY18" s="253">
        <f t="shared" si="88"/>
        <v>4</v>
      </c>
      <c r="FZ18" s="252">
        <f t="shared" si="89"/>
        <v>0.8</v>
      </c>
      <c r="GA18" s="253">
        <f t="shared" si="90"/>
        <v>0</v>
      </c>
      <c r="GB18" s="253">
        <f t="shared" si="91"/>
        <v>0</v>
      </c>
      <c r="GC18" s="250">
        <f t="shared" si="92"/>
        <v>0</v>
      </c>
      <c r="GD18" s="253">
        <f t="shared" si="93"/>
        <v>1</v>
      </c>
      <c r="GE18" s="252">
        <f t="shared" si="94"/>
        <v>8.6399999999999991E-2</v>
      </c>
      <c r="GF18" s="253">
        <f t="shared" si="95"/>
        <v>4</v>
      </c>
      <c r="GG18" s="252">
        <f t="shared" si="96"/>
        <v>0.8</v>
      </c>
      <c r="GH18" s="252">
        <f t="shared" si="97"/>
        <v>0.8</v>
      </c>
    </row>
    <row r="19" spans="1:190" s="157" customFormat="1" ht="79.5" customHeight="1">
      <c r="A19" s="122">
        <v>11</v>
      </c>
      <c r="B19" s="255" t="s">
        <v>887</v>
      </c>
      <c r="C19" s="95" t="s">
        <v>894</v>
      </c>
      <c r="D19" s="243" t="s">
        <v>280</v>
      </c>
      <c r="E19" s="244" t="s">
        <v>889</v>
      </c>
      <c r="F19" s="244" t="s">
        <v>318</v>
      </c>
      <c r="G19" s="245" t="s">
        <v>880</v>
      </c>
      <c r="H19" s="245" t="s">
        <v>330</v>
      </c>
      <c r="I19" s="243" t="s">
        <v>315</v>
      </c>
      <c r="J19" s="243" t="s">
        <v>69</v>
      </c>
      <c r="K19" s="243" t="s">
        <v>69</v>
      </c>
      <c r="L19" s="243" t="s">
        <v>286</v>
      </c>
      <c r="M19" s="243" t="s">
        <v>286</v>
      </c>
      <c r="N19" s="243" t="s">
        <v>69</v>
      </c>
      <c r="O19" s="243" t="s">
        <v>286</v>
      </c>
      <c r="P19" s="243" t="s">
        <v>286</v>
      </c>
      <c r="Q19" s="243" t="s">
        <v>286</v>
      </c>
      <c r="R19" s="243" t="s">
        <v>69</v>
      </c>
      <c r="S19" s="243" t="s">
        <v>69</v>
      </c>
      <c r="T19" s="243" t="s">
        <v>69</v>
      </c>
      <c r="U19" s="243" t="s">
        <v>69</v>
      </c>
      <c r="V19" s="243" t="s">
        <v>286</v>
      </c>
      <c r="W19" s="243" t="s">
        <v>69</v>
      </c>
      <c r="X19" s="243" t="s">
        <v>286</v>
      </c>
      <c r="Y19" s="243" t="s">
        <v>286</v>
      </c>
      <c r="Z19" s="243" t="s">
        <v>286</v>
      </c>
      <c r="AA19" s="243" t="s">
        <v>286</v>
      </c>
      <c r="AB19" s="243" t="s">
        <v>286</v>
      </c>
      <c r="AC19" s="246" t="str">
        <f t="shared" si="0"/>
        <v>2 - Baja</v>
      </c>
      <c r="AD19" s="247">
        <f t="shared" si="1"/>
        <v>0.4</v>
      </c>
      <c r="AE19" s="246" t="str">
        <f t="shared" si="2"/>
        <v>4 - Mayor</v>
      </c>
      <c r="AF19" s="247">
        <f t="shared" si="3"/>
        <v>0.42105263157894735</v>
      </c>
      <c r="AG19" s="248" t="str">
        <f t="shared" si="4"/>
        <v>MODERADO</v>
      </c>
      <c r="AH19" s="247">
        <f t="shared" si="5"/>
        <v>0.16842105263157894</v>
      </c>
      <c r="AI19" s="95" t="s">
        <v>895</v>
      </c>
      <c r="AJ19" s="256" t="s">
        <v>506</v>
      </c>
      <c r="AK19" s="245" t="s">
        <v>864</v>
      </c>
      <c r="AL19" s="244" t="s">
        <v>865</v>
      </c>
      <c r="AM19" s="244" t="s">
        <v>291</v>
      </c>
      <c r="AN19" s="244" t="s">
        <v>295</v>
      </c>
      <c r="AO19" s="244" t="s">
        <v>293</v>
      </c>
      <c r="AP19" s="244" t="s">
        <v>294</v>
      </c>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4"/>
      <c r="BP19" s="244"/>
      <c r="BQ19" s="244"/>
      <c r="BR19" s="244"/>
      <c r="BS19" s="244"/>
      <c r="BT19" s="244"/>
      <c r="BU19" s="244"/>
      <c r="BV19" s="244"/>
      <c r="BW19" s="244"/>
      <c r="BX19" s="244"/>
      <c r="BY19" s="244"/>
      <c r="BZ19" s="244"/>
      <c r="CA19" s="244"/>
      <c r="CB19" s="244"/>
      <c r="CC19" s="244"/>
      <c r="CD19" s="244"/>
      <c r="CE19" s="244"/>
      <c r="CF19" s="244"/>
      <c r="CG19" s="244"/>
      <c r="CH19" s="244"/>
      <c r="CI19" s="244"/>
      <c r="CJ19" s="244"/>
      <c r="CK19" s="244"/>
      <c r="CL19" s="122" t="s">
        <v>298</v>
      </c>
      <c r="CM19" s="249">
        <f t="shared" si="6"/>
        <v>0.2</v>
      </c>
      <c r="CN19" s="249">
        <f t="shared" si="7"/>
        <v>0.21052631578947367</v>
      </c>
      <c r="CO19" s="122" t="str">
        <f t="shared" si="98"/>
        <v>BAJO</v>
      </c>
      <c r="CP19" s="247">
        <f t="shared" si="8"/>
        <v>4.2105263157894736E-2</v>
      </c>
      <c r="CQ19" s="95" t="s">
        <v>300</v>
      </c>
      <c r="CR19" s="122">
        <f t="shared" si="9"/>
        <v>0.1</v>
      </c>
      <c r="CS19" s="244"/>
      <c r="CT19" s="47" t="s">
        <v>896</v>
      </c>
      <c r="CU19" s="4" t="s">
        <v>867</v>
      </c>
      <c r="CV19" s="247"/>
      <c r="CW19" s="250">
        <f t="shared" si="10"/>
        <v>8</v>
      </c>
      <c r="CX19" s="251">
        <f t="shared" si="11"/>
        <v>4</v>
      </c>
      <c r="CY19" s="250" t="str">
        <f t="shared" si="12"/>
        <v>Mayor</v>
      </c>
      <c r="CZ19" s="252">
        <f t="shared" si="13"/>
        <v>0.8</v>
      </c>
      <c r="DA19" s="253">
        <f t="shared" si="14"/>
        <v>0.25</v>
      </c>
      <c r="DB19" s="253">
        <f t="shared" si="15"/>
        <v>0.25</v>
      </c>
      <c r="DC19" s="250">
        <f t="shared" si="16"/>
        <v>0.5</v>
      </c>
      <c r="DD19" s="253">
        <f t="shared" si="17"/>
        <v>1</v>
      </c>
      <c r="DE19" s="252">
        <f t="shared" si="18"/>
        <v>0.2</v>
      </c>
      <c r="DF19" s="253">
        <f t="shared" si="19"/>
        <v>4</v>
      </c>
      <c r="DG19" s="253"/>
      <c r="DH19" s="252">
        <f t="shared" si="20"/>
        <v>0.8</v>
      </c>
      <c r="DI19" s="253">
        <f t="shared" si="21"/>
        <v>0</v>
      </c>
      <c r="DJ19" s="253">
        <f t="shared" si="22"/>
        <v>0</v>
      </c>
      <c r="DK19" s="250">
        <f t="shared" si="23"/>
        <v>0</v>
      </c>
      <c r="DL19" s="253">
        <f t="shared" si="24"/>
        <v>1</v>
      </c>
      <c r="DM19" s="252">
        <f t="shared" si="25"/>
        <v>0.2</v>
      </c>
      <c r="DN19" s="253">
        <f t="shared" si="26"/>
        <v>4</v>
      </c>
      <c r="DO19" s="252">
        <f t="shared" si="27"/>
        <v>0.8</v>
      </c>
      <c r="DP19" s="253">
        <f t="shared" si="28"/>
        <v>0</v>
      </c>
      <c r="DQ19" s="253">
        <f t="shared" si="29"/>
        <v>0</v>
      </c>
      <c r="DR19" s="250">
        <f t="shared" si="30"/>
        <v>0</v>
      </c>
      <c r="DS19" s="253">
        <f t="shared" si="31"/>
        <v>1</v>
      </c>
      <c r="DT19" s="252">
        <f t="shared" si="32"/>
        <v>0.2</v>
      </c>
      <c r="DU19" s="253">
        <f t="shared" si="33"/>
        <v>4</v>
      </c>
      <c r="DV19" s="252">
        <f t="shared" si="34"/>
        <v>0.8</v>
      </c>
      <c r="DW19" s="253">
        <f t="shared" si="35"/>
        <v>0</v>
      </c>
      <c r="DX19" s="253">
        <f t="shared" si="99"/>
        <v>0</v>
      </c>
      <c r="DY19" s="250">
        <f t="shared" si="36"/>
        <v>0</v>
      </c>
      <c r="DZ19" s="253">
        <f t="shared" si="37"/>
        <v>1</v>
      </c>
      <c r="EA19" s="252">
        <f t="shared" si="38"/>
        <v>0.2</v>
      </c>
      <c r="EB19" s="253">
        <f t="shared" si="39"/>
        <v>4</v>
      </c>
      <c r="EC19" s="252">
        <f t="shared" si="40"/>
        <v>0.8</v>
      </c>
      <c r="ED19" s="253">
        <f t="shared" si="41"/>
        <v>0</v>
      </c>
      <c r="EE19" s="253">
        <f t="shared" si="42"/>
        <v>0</v>
      </c>
      <c r="EF19" s="250">
        <f t="shared" si="43"/>
        <v>0</v>
      </c>
      <c r="EG19" s="253">
        <f t="shared" si="44"/>
        <v>1</v>
      </c>
      <c r="EH19" s="252">
        <f t="shared" si="45"/>
        <v>0.2</v>
      </c>
      <c r="EI19" s="253">
        <f t="shared" si="46"/>
        <v>4</v>
      </c>
      <c r="EJ19" s="252">
        <f t="shared" si="47"/>
        <v>0.8</v>
      </c>
      <c r="EK19" s="253">
        <f t="shared" si="48"/>
        <v>0</v>
      </c>
      <c r="EL19" s="253">
        <f t="shared" si="49"/>
        <v>0</v>
      </c>
      <c r="EM19" s="250">
        <f t="shared" si="50"/>
        <v>0</v>
      </c>
      <c r="EN19" s="253">
        <f t="shared" si="51"/>
        <v>1</v>
      </c>
      <c r="EO19" s="252">
        <f t="shared" si="52"/>
        <v>0.2</v>
      </c>
      <c r="EP19" s="253">
        <f t="shared" si="53"/>
        <v>4</v>
      </c>
      <c r="EQ19" s="252">
        <f t="shared" si="54"/>
        <v>0.8</v>
      </c>
      <c r="ER19" s="253">
        <f t="shared" si="55"/>
        <v>0</v>
      </c>
      <c r="ES19" s="253">
        <f t="shared" si="56"/>
        <v>0</v>
      </c>
      <c r="ET19" s="250">
        <f t="shared" si="57"/>
        <v>0</v>
      </c>
      <c r="EU19" s="253">
        <f t="shared" si="58"/>
        <v>1</v>
      </c>
      <c r="EV19" s="252">
        <f t="shared" si="59"/>
        <v>0.2</v>
      </c>
      <c r="EW19" s="253">
        <f t="shared" si="60"/>
        <v>4</v>
      </c>
      <c r="EX19" s="252">
        <f t="shared" si="61"/>
        <v>0.8</v>
      </c>
      <c r="EY19" s="253">
        <f t="shared" si="62"/>
        <v>0</v>
      </c>
      <c r="EZ19" s="253">
        <f t="shared" si="63"/>
        <v>0</v>
      </c>
      <c r="FA19" s="250">
        <f t="shared" si="64"/>
        <v>0</v>
      </c>
      <c r="FB19" s="253">
        <f t="shared" si="65"/>
        <v>1</v>
      </c>
      <c r="FC19" s="252">
        <f t="shared" si="66"/>
        <v>0.2</v>
      </c>
      <c r="FD19" s="253">
        <f t="shared" si="67"/>
        <v>4</v>
      </c>
      <c r="FE19" s="252">
        <f t="shared" si="68"/>
        <v>0.8</v>
      </c>
      <c r="FF19" s="253">
        <f t="shared" si="69"/>
        <v>0</v>
      </c>
      <c r="FG19" s="253">
        <f t="shared" si="70"/>
        <v>0</v>
      </c>
      <c r="FH19" s="250">
        <f t="shared" si="71"/>
        <v>0</v>
      </c>
      <c r="FI19" s="253">
        <f t="shared" si="72"/>
        <v>1</v>
      </c>
      <c r="FJ19" s="252">
        <f t="shared" si="73"/>
        <v>0.2</v>
      </c>
      <c r="FK19" s="253">
        <f t="shared" si="74"/>
        <v>4</v>
      </c>
      <c r="FL19" s="252">
        <f t="shared" si="75"/>
        <v>0.8</v>
      </c>
      <c r="FM19" s="253">
        <f t="shared" si="76"/>
        <v>0</v>
      </c>
      <c r="FN19" s="253">
        <f t="shared" si="77"/>
        <v>0</v>
      </c>
      <c r="FO19" s="250">
        <f t="shared" si="78"/>
        <v>0</v>
      </c>
      <c r="FP19" s="253">
        <f t="shared" si="79"/>
        <v>1</v>
      </c>
      <c r="FQ19" s="252">
        <f t="shared" si="80"/>
        <v>0.2</v>
      </c>
      <c r="FR19" s="253">
        <f t="shared" si="81"/>
        <v>4</v>
      </c>
      <c r="FS19" s="252">
        <f t="shared" si="82"/>
        <v>0.8</v>
      </c>
      <c r="FT19" s="253">
        <f t="shared" si="83"/>
        <v>0</v>
      </c>
      <c r="FU19" s="253">
        <f t="shared" si="84"/>
        <v>0</v>
      </c>
      <c r="FV19" s="250">
        <f t="shared" si="85"/>
        <v>0</v>
      </c>
      <c r="FW19" s="253">
        <f t="shared" si="86"/>
        <v>1</v>
      </c>
      <c r="FX19" s="252">
        <f t="shared" si="87"/>
        <v>0.2</v>
      </c>
      <c r="FY19" s="253">
        <f t="shared" si="88"/>
        <v>4</v>
      </c>
      <c r="FZ19" s="252">
        <f t="shared" si="89"/>
        <v>0.8</v>
      </c>
      <c r="GA19" s="253">
        <f t="shared" si="90"/>
        <v>0</v>
      </c>
      <c r="GB19" s="253">
        <f t="shared" si="91"/>
        <v>0</v>
      </c>
      <c r="GC19" s="250">
        <f t="shared" si="92"/>
        <v>0</v>
      </c>
      <c r="GD19" s="253">
        <f t="shared" si="93"/>
        <v>1</v>
      </c>
      <c r="GE19" s="252">
        <f t="shared" si="94"/>
        <v>0.2</v>
      </c>
      <c r="GF19" s="253">
        <f t="shared" si="95"/>
        <v>4</v>
      </c>
      <c r="GG19" s="252">
        <f t="shared" si="96"/>
        <v>0.8</v>
      </c>
      <c r="GH19" s="252">
        <f t="shared" si="97"/>
        <v>0.8</v>
      </c>
    </row>
    <row r="20" spans="1:190" s="157" customFormat="1" ht="79.5" customHeight="1">
      <c r="A20" s="122">
        <v>12</v>
      </c>
      <c r="B20" s="255" t="s">
        <v>887</v>
      </c>
      <c r="C20" s="95" t="s">
        <v>897</v>
      </c>
      <c r="D20" s="243" t="s">
        <v>304</v>
      </c>
      <c r="E20" s="244" t="s">
        <v>889</v>
      </c>
      <c r="F20" s="244" t="s">
        <v>318</v>
      </c>
      <c r="G20" s="245" t="s">
        <v>880</v>
      </c>
      <c r="H20" s="245" t="s">
        <v>330</v>
      </c>
      <c r="I20" s="243" t="s">
        <v>315</v>
      </c>
      <c r="J20" s="243" t="s">
        <v>69</v>
      </c>
      <c r="K20" s="243" t="s">
        <v>69</v>
      </c>
      <c r="L20" s="243" t="s">
        <v>286</v>
      </c>
      <c r="M20" s="243" t="s">
        <v>286</v>
      </c>
      <c r="N20" s="243" t="s">
        <v>69</v>
      </c>
      <c r="O20" s="243" t="s">
        <v>286</v>
      </c>
      <c r="P20" s="243" t="s">
        <v>286</v>
      </c>
      <c r="Q20" s="243" t="s">
        <v>286</v>
      </c>
      <c r="R20" s="243" t="s">
        <v>69</v>
      </c>
      <c r="S20" s="243" t="s">
        <v>69</v>
      </c>
      <c r="T20" s="243" t="s">
        <v>69</v>
      </c>
      <c r="U20" s="243" t="s">
        <v>69</v>
      </c>
      <c r="V20" s="243" t="s">
        <v>286</v>
      </c>
      <c r="W20" s="243" t="s">
        <v>69</v>
      </c>
      <c r="X20" s="243" t="s">
        <v>286</v>
      </c>
      <c r="Y20" s="243" t="s">
        <v>286</v>
      </c>
      <c r="Z20" s="243" t="s">
        <v>286</v>
      </c>
      <c r="AA20" s="243" t="s">
        <v>286</v>
      </c>
      <c r="AB20" s="243" t="s">
        <v>286</v>
      </c>
      <c r="AC20" s="246" t="str">
        <f t="shared" si="0"/>
        <v>2 - Baja</v>
      </c>
      <c r="AD20" s="247">
        <f t="shared" si="1"/>
        <v>0.4</v>
      </c>
      <c r="AE20" s="246" t="str">
        <f t="shared" si="2"/>
        <v>4 - Mayor</v>
      </c>
      <c r="AF20" s="247">
        <f t="shared" si="3"/>
        <v>0.42105263157894735</v>
      </c>
      <c r="AG20" s="248" t="str">
        <f t="shared" si="4"/>
        <v>MODERADO</v>
      </c>
      <c r="AH20" s="247">
        <f t="shared" si="5"/>
        <v>0.16842105263157894</v>
      </c>
      <c r="AI20" s="95" t="s">
        <v>895</v>
      </c>
      <c r="AJ20" s="256" t="s">
        <v>506</v>
      </c>
      <c r="AK20" s="245" t="s">
        <v>864</v>
      </c>
      <c r="AL20" s="244" t="s">
        <v>865</v>
      </c>
      <c r="AM20" s="244" t="s">
        <v>291</v>
      </c>
      <c r="AN20" s="244" t="s">
        <v>295</v>
      </c>
      <c r="AO20" s="244" t="s">
        <v>293</v>
      </c>
      <c r="AP20" s="244" t="s">
        <v>294</v>
      </c>
      <c r="AQ20" s="244" t="s">
        <v>291</v>
      </c>
      <c r="AR20" s="244" t="s">
        <v>295</v>
      </c>
      <c r="AS20" s="244" t="s">
        <v>293</v>
      </c>
      <c r="AT20" s="244" t="s">
        <v>294</v>
      </c>
      <c r="AU20" s="244"/>
      <c r="AV20" s="244"/>
      <c r="AW20" s="244"/>
      <c r="AX20" s="244"/>
      <c r="AY20" s="244"/>
      <c r="AZ20" s="244"/>
      <c r="BA20" s="244"/>
      <c r="BB20" s="244"/>
      <c r="BC20" s="244"/>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122" t="s">
        <v>298</v>
      </c>
      <c r="CM20" s="249">
        <f t="shared" si="6"/>
        <v>0.2</v>
      </c>
      <c r="CN20" s="249">
        <f t="shared" si="7"/>
        <v>0.21052631578947367</v>
      </c>
      <c r="CO20" s="122" t="str">
        <f t="shared" si="98"/>
        <v>BAJO</v>
      </c>
      <c r="CP20" s="247">
        <f t="shared" si="8"/>
        <v>4.2105263157894736E-2</v>
      </c>
      <c r="CQ20" s="95" t="s">
        <v>309</v>
      </c>
      <c r="CR20" s="122">
        <f t="shared" si="9"/>
        <v>0.1</v>
      </c>
      <c r="CS20" s="244"/>
      <c r="CT20" s="47" t="s">
        <v>896</v>
      </c>
      <c r="CU20" s="4" t="s">
        <v>867</v>
      </c>
      <c r="CV20" s="247"/>
      <c r="CW20" s="250">
        <f t="shared" si="10"/>
        <v>8</v>
      </c>
      <c r="CX20" s="251">
        <f t="shared" si="11"/>
        <v>4</v>
      </c>
      <c r="CY20" s="250" t="str">
        <f t="shared" si="12"/>
        <v>Mayor</v>
      </c>
      <c r="CZ20" s="252">
        <f t="shared" si="13"/>
        <v>0.8</v>
      </c>
      <c r="DA20" s="253">
        <f t="shared" si="14"/>
        <v>0.25</v>
      </c>
      <c r="DB20" s="253">
        <f t="shared" si="15"/>
        <v>0.25</v>
      </c>
      <c r="DC20" s="250">
        <f t="shared" si="16"/>
        <v>0.5</v>
      </c>
      <c r="DD20" s="253">
        <f t="shared" si="17"/>
        <v>1</v>
      </c>
      <c r="DE20" s="252">
        <f t="shared" si="18"/>
        <v>0.2</v>
      </c>
      <c r="DF20" s="253">
        <f t="shared" si="19"/>
        <v>4</v>
      </c>
      <c r="DG20" s="253"/>
      <c r="DH20" s="252">
        <f t="shared" si="20"/>
        <v>0.8</v>
      </c>
      <c r="DI20" s="253">
        <f t="shared" si="21"/>
        <v>0.25</v>
      </c>
      <c r="DJ20" s="253">
        <f t="shared" si="22"/>
        <v>0.25</v>
      </c>
      <c r="DK20" s="250">
        <f t="shared" si="23"/>
        <v>0.5</v>
      </c>
      <c r="DL20" s="253">
        <f t="shared" si="24"/>
        <v>1</v>
      </c>
      <c r="DM20" s="252">
        <f t="shared" si="25"/>
        <v>0.1</v>
      </c>
      <c r="DN20" s="253">
        <f t="shared" si="26"/>
        <v>4</v>
      </c>
      <c r="DO20" s="252">
        <f t="shared" si="27"/>
        <v>0.8</v>
      </c>
      <c r="DP20" s="253">
        <f t="shared" si="28"/>
        <v>0</v>
      </c>
      <c r="DQ20" s="253">
        <f t="shared" si="29"/>
        <v>0</v>
      </c>
      <c r="DR20" s="250">
        <f t="shared" si="30"/>
        <v>0</v>
      </c>
      <c r="DS20" s="253">
        <f t="shared" si="31"/>
        <v>1</v>
      </c>
      <c r="DT20" s="252">
        <f t="shared" si="32"/>
        <v>0.1</v>
      </c>
      <c r="DU20" s="253">
        <f t="shared" si="33"/>
        <v>4</v>
      </c>
      <c r="DV20" s="252">
        <f t="shared" si="34"/>
        <v>0.8</v>
      </c>
      <c r="DW20" s="253">
        <f t="shared" si="35"/>
        <v>0</v>
      </c>
      <c r="DX20" s="253">
        <f t="shared" si="99"/>
        <v>0</v>
      </c>
      <c r="DY20" s="250">
        <f t="shared" si="36"/>
        <v>0</v>
      </c>
      <c r="DZ20" s="253">
        <f t="shared" si="37"/>
        <v>1</v>
      </c>
      <c r="EA20" s="252">
        <f t="shared" si="38"/>
        <v>0.1</v>
      </c>
      <c r="EB20" s="253">
        <f t="shared" si="39"/>
        <v>4</v>
      </c>
      <c r="EC20" s="252">
        <f t="shared" si="40"/>
        <v>0.8</v>
      </c>
      <c r="ED20" s="253">
        <f t="shared" si="41"/>
        <v>0</v>
      </c>
      <c r="EE20" s="253">
        <f t="shared" si="42"/>
        <v>0</v>
      </c>
      <c r="EF20" s="250">
        <f t="shared" si="43"/>
        <v>0</v>
      </c>
      <c r="EG20" s="253">
        <f t="shared" si="44"/>
        <v>1</v>
      </c>
      <c r="EH20" s="252">
        <f t="shared" si="45"/>
        <v>0.1</v>
      </c>
      <c r="EI20" s="253">
        <f t="shared" si="46"/>
        <v>4</v>
      </c>
      <c r="EJ20" s="252">
        <f t="shared" si="47"/>
        <v>0.8</v>
      </c>
      <c r="EK20" s="253">
        <f t="shared" si="48"/>
        <v>0</v>
      </c>
      <c r="EL20" s="253">
        <f t="shared" si="49"/>
        <v>0</v>
      </c>
      <c r="EM20" s="250">
        <f t="shared" si="50"/>
        <v>0</v>
      </c>
      <c r="EN20" s="253">
        <f t="shared" si="51"/>
        <v>1</v>
      </c>
      <c r="EO20" s="252">
        <f t="shared" si="52"/>
        <v>0.1</v>
      </c>
      <c r="EP20" s="253">
        <f t="shared" si="53"/>
        <v>4</v>
      </c>
      <c r="EQ20" s="252">
        <f t="shared" si="54"/>
        <v>0.8</v>
      </c>
      <c r="ER20" s="253">
        <f t="shared" si="55"/>
        <v>0</v>
      </c>
      <c r="ES20" s="253">
        <f t="shared" si="56"/>
        <v>0</v>
      </c>
      <c r="ET20" s="250">
        <f t="shared" si="57"/>
        <v>0</v>
      </c>
      <c r="EU20" s="253">
        <f t="shared" si="58"/>
        <v>1</v>
      </c>
      <c r="EV20" s="252">
        <f t="shared" si="59"/>
        <v>0.1</v>
      </c>
      <c r="EW20" s="253">
        <f t="shared" si="60"/>
        <v>4</v>
      </c>
      <c r="EX20" s="252">
        <f t="shared" si="61"/>
        <v>0.8</v>
      </c>
      <c r="EY20" s="253">
        <f t="shared" si="62"/>
        <v>0</v>
      </c>
      <c r="EZ20" s="253">
        <f t="shared" si="63"/>
        <v>0</v>
      </c>
      <c r="FA20" s="250">
        <f t="shared" si="64"/>
        <v>0</v>
      </c>
      <c r="FB20" s="253">
        <f t="shared" si="65"/>
        <v>1</v>
      </c>
      <c r="FC20" s="252">
        <f t="shared" si="66"/>
        <v>0.1</v>
      </c>
      <c r="FD20" s="253">
        <f t="shared" si="67"/>
        <v>4</v>
      </c>
      <c r="FE20" s="252">
        <f t="shared" si="68"/>
        <v>0.8</v>
      </c>
      <c r="FF20" s="253">
        <f t="shared" si="69"/>
        <v>0</v>
      </c>
      <c r="FG20" s="253">
        <f t="shared" si="70"/>
        <v>0</v>
      </c>
      <c r="FH20" s="250">
        <f t="shared" si="71"/>
        <v>0</v>
      </c>
      <c r="FI20" s="253">
        <f t="shared" si="72"/>
        <v>1</v>
      </c>
      <c r="FJ20" s="252">
        <f t="shared" si="73"/>
        <v>0.1</v>
      </c>
      <c r="FK20" s="253">
        <f t="shared" si="74"/>
        <v>4</v>
      </c>
      <c r="FL20" s="252">
        <f t="shared" si="75"/>
        <v>0.8</v>
      </c>
      <c r="FM20" s="253">
        <f t="shared" si="76"/>
        <v>0</v>
      </c>
      <c r="FN20" s="253">
        <f t="shared" si="77"/>
        <v>0</v>
      </c>
      <c r="FO20" s="250">
        <f t="shared" si="78"/>
        <v>0</v>
      </c>
      <c r="FP20" s="253">
        <f t="shared" si="79"/>
        <v>1</v>
      </c>
      <c r="FQ20" s="252">
        <f t="shared" si="80"/>
        <v>0.1</v>
      </c>
      <c r="FR20" s="253">
        <f t="shared" si="81"/>
        <v>4</v>
      </c>
      <c r="FS20" s="252">
        <f t="shared" si="82"/>
        <v>0.8</v>
      </c>
      <c r="FT20" s="253">
        <f t="shared" si="83"/>
        <v>0</v>
      </c>
      <c r="FU20" s="253">
        <f t="shared" si="84"/>
        <v>0</v>
      </c>
      <c r="FV20" s="250">
        <f t="shared" si="85"/>
        <v>0</v>
      </c>
      <c r="FW20" s="253">
        <f t="shared" si="86"/>
        <v>1</v>
      </c>
      <c r="FX20" s="252">
        <f t="shared" si="87"/>
        <v>0.1</v>
      </c>
      <c r="FY20" s="253">
        <f t="shared" si="88"/>
        <v>4</v>
      </c>
      <c r="FZ20" s="252">
        <f t="shared" si="89"/>
        <v>0.8</v>
      </c>
      <c r="GA20" s="253">
        <f t="shared" si="90"/>
        <v>0</v>
      </c>
      <c r="GB20" s="253">
        <f t="shared" si="91"/>
        <v>0</v>
      </c>
      <c r="GC20" s="250">
        <f t="shared" si="92"/>
        <v>0</v>
      </c>
      <c r="GD20" s="253">
        <f t="shared" si="93"/>
        <v>1</v>
      </c>
      <c r="GE20" s="252">
        <f t="shared" si="94"/>
        <v>0.1</v>
      </c>
      <c r="GF20" s="253">
        <f t="shared" si="95"/>
        <v>4</v>
      </c>
      <c r="GG20" s="252">
        <f t="shared" si="96"/>
        <v>0.8</v>
      </c>
      <c r="GH20" s="252">
        <f t="shared" si="97"/>
        <v>0.8</v>
      </c>
    </row>
    <row r="21" spans="1:190" s="157" customFormat="1" ht="79.5" customHeight="1">
      <c r="A21" s="122">
        <v>13</v>
      </c>
      <c r="B21" s="255" t="s">
        <v>887</v>
      </c>
      <c r="C21" s="95" t="s">
        <v>898</v>
      </c>
      <c r="D21" s="243" t="s">
        <v>280</v>
      </c>
      <c r="E21" s="244" t="s">
        <v>889</v>
      </c>
      <c r="F21" s="244" t="s">
        <v>318</v>
      </c>
      <c r="G21" s="245" t="s">
        <v>880</v>
      </c>
      <c r="H21" s="245" t="s">
        <v>330</v>
      </c>
      <c r="I21" s="243" t="s">
        <v>315</v>
      </c>
      <c r="J21" s="243" t="s">
        <v>69</v>
      </c>
      <c r="K21" s="243" t="s">
        <v>69</v>
      </c>
      <c r="L21" s="243" t="s">
        <v>286</v>
      </c>
      <c r="M21" s="243" t="s">
        <v>286</v>
      </c>
      <c r="N21" s="243" t="s">
        <v>69</v>
      </c>
      <c r="O21" s="243" t="s">
        <v>286</v>
      </c>
      <c r="P21" s="243" t="s">
        <v>286</v>
      </c>
      <c r="Q21" s="243" t="s">
        <v>286</v>
      </c>
      <c r="R21" s="243" t="s">
        <v>69</v>
      </c>
      <c r="S21" s="243" t="s">
        <v>69</v>
      </c>
      <c r="T21" s="243" t="s">
        <v>69</v>
      </c>
      <c r="U21" s="243" t="s">
        <v>69</v>
      </c>
      <c r="V21" s="243" t="s">
        <v>286</v>
      </c>
      <c r="W21" s="243" t="s">
        <v>69</v>
      </c>
      <c r="X21" s="243" t="s">
        <v>286</v>
      </c>
      <c r="Y21" s="243" t="s">
        <v>286</v>
      </c>
      <c r="Z21" s="243" t="s">
        <v>286</v>
      </c>
      <c r="AA21" s="243" t="s">
        <v>286</v>
      </c>
      <c r="AB21" s="243" t="s">
        <v>286</v>
      </c>
      <c r="AC21" s="246" t="str">
        <f t="shared" si="0"/>
        <v>2 - Baja</v>
      </c>
      <c r="AD21" s="247">
        <f t="shared" si="1"/>
        <v>0.4</v>
      </c>
      <c r="AE21" s="246" t="str">
        <f t="shared" si="2"/>
        <v>4 - Mayor</v>
      </c>
      <c r="AF21" s="247">
        <f t="shared" si="3"/>
        <v>0.42105263157894735</v>
      </c>
      <c r="AG21" s="248" t="str">
        <f t="shared" si="4"/>
        <v>MODERADO</v>
      </c>
      <c r="AH21" s="247">
        <f t="shared" si="5"/>
        <v>0.16842105263157894</v>
      </c>
      <c r="AI21" s="95" t="s">
        <v>899</v>
      </c>
      <c r="AJ21" s="256" t="s">
        <v>506</v>
      </c>
      <c r="AK21" s="245" t="s">
        <v>864</v>
      </c>
      <c r="AL21" s="244" t="s">
        <v>865</v>
      </c>
      <c r="AM21" s="244" t="s">
        <v>291</v>
      </c>
      <c r="AN21" s="244" t="s">
        <v>292</v>
      </c>
      <c r="AO21" s="244" t="s">
        <v>293</v>
      </c>
      <c r="AP21" s="244" t="s">
        <v>294</v>
      </c>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44"/>
      <c r="BQ21" s="244"/>
      <c r="BR21" s="244"/>
      <c r="BS21" s="244"/>
      <c r="BT21" s="244"/>
      <c r="BU21" s="244"/>
      <c r="BV21" s="244"/>
      <c r="BW21" s="244"/>
      <c r="BX21" s="244"/>
      <c r="BY21" s="244"/>
      <c r="BZ21" s="244"/>
      <c r="CA21" s="244"/>
      <c r="CB21" s="244"/>
      <c r="CC21" s="244"/>
      <c r="CD21" s="244"/>
      <c r="CE21" s="244"/>
      <c r="CF21" s="244"/>
      <c r="CG21" s="244"/>
      <c r="CH21" s="244"/>
      <c r="CI21" s="244"/>
      <c r="CJ21" s="244"/>
      <c r="CK21" s="244"/>
      <c r="CL21" s="122"/>
      <c r="CM21" s="249">
        <f t="shared" si="6"/>
        <v>0.24</v>
      </c>
      <c r="CN21" s="249">
        <f t="shared" si="7"/>
        <v>0.25263157894736837</v>
      </c>
      <c r="CO21" s="122" t="str">
        <f t="shared" si="98"/>
        <v>BAJO</v>
      </c>
      <c r="CP21" s="247">
        <f t="shared" si="8"/>
        <v>6.0631578947368404E-2</v>
      </c>
      <c r="CQ21" s="95" t="s">
        <v>300</v>
      </c>
      <c r="CR21" s="122">
        <f t="shared" si="9"/>
        <v>0.1</v>
      </c>
      <c r="CS21" s="244"/>
      <c r="CT21" s="47" t="s">
        <v>900</v>
      </c>
      <c r="CU21" s="4" t="s">
        <v>867</v>
      </c>
      <c r="CV21" s="247"/>
      <c r="CW21" s="250">
        <f t="shared" si="10"/>
        <v>8</v>
      </c>
      <c r="CX21" s="251">
        <f t="shared" si="11"/>
        <v>4</v>
      </c>
      <c r="CY21" s="250" t="str">
        <f t="shared" si="12"/>
        <v>Mayor</v>
      </c>
      <c r="CZ21" s="252">
        <f t="shared" si="13"/>
        <v>0.8</v>
      </c>
      <c r="DA21" s="253">
        <f t="shared" si="14"/>
        <v>0.15</v>
      </c>
      <c r="DB21" s="253">
        <f t="shared" si="15"/>
        <v>0.25</v>
      </c>
      <c r="DC21" s="250">
        <f t="shared" si="16"/>
        <v>0.4</v>
      </c>
      <c r="DD21" s="253">
        <f t="shared" si="17"/>
        <v>2</v>
      </c>
      <c r="DE21" s="252">
        <f t="shared" si="18"/>
        <v>0.24</v>
      </c>
      <c r="DF21" s="253">
        <f t="shared" si="19"/>
        <v>4</v>
      </c>
      <c r="DG21" s="253"/>
      <c r="DH21" s="252">
        <f t="shared" si="20"/>
        <v>0.8</v>
      </c>
      <c r="DI21" s="253">
        <f t="shared" si="21"/>
        <v>0</v>
      </c>
      <c r="DJ21" s="253">
        <f t="shared" si="22"/>
        <v>0</v>
      </c>
      <c r="DK21" s="250">
        <f t="shared" si="23"/>
        <v>0</v>
      </c>
      <c r="DL21" s="253">
        <f t="shared" si="24"/>
        <v>2</v>
      </c>
      <c r="DM21" s="252">
        <f t="shared" si="25"/>
        <v>0.24</v>
      </c>
      <c r="DN21" s="253">
        <f t="shared" si="26"/>
        <v>4</v>
      </c>
      <c r="DO21" s="252">
        <f t="shared" si="27"/>
        <v>0.8</v>
      </c>
      <c r="DP21" s="253">
        <f t="shared" si="28"/>
        <v>0</v>
      </c>
      <c r="DQ21" s="253">
        <f t="shared" si="29"/>
        <v>0</v>
      </c>
      <c r="DR21" s="250">
        <f t="shared" si="30"/>
        <v>0</v>
      </c>
      <c r="DS21" s="253">
        <f t="shared" si="31"/>
        <v>2</v>
      </c>
      <c r="DT21" s="252">
        <f t="shared" si="32"/>
        <v>0.24</v>
      </c>
      <c r="DU21" s="253">
        <f t="shared" si="33"/>
        <v>4</v>
      </c>
      <c r="DV21" s="252">
        <f t="shared" si="34"/>
        <v>0.8</v>
      </c>
      <c r="DW21" s="253">
        <f t="shared" si="35"/>
        <v>0</v>
      </c>
      <c r="DX21" s="253">
        <f t="shared" si="99"/>
        <v>0</v>
      </c>
      <c r="DY21" s="250">
        <f t="shared" si="36"/>
        <v>0</v>
      </c>
      <c r="DZ21" s="253">
        <f t="shared" si="37"/>
        <v>2</v>
      </c>
      <c r="EA21" s="252">
        <f t="shared" si="38"/>
        <v>0.24</v>
      </c>
      <c r="EB21" s="253">
        <f t="shared" si="39"/>
        <v>4</v>
      </c>
      <c r="EC21" s="252">
        <f t="shared" si="40"/>
        <v>0.8</v>
      </c>
      <c r="ED21" s="253">
        <f t="shared" si="41"/>
        <v>0</v>
      </c>
      <c r="EE21" s="253">
        <f t="shared" si="42"/>
        <v>0</v>
      </c>
      <c r="EF21" s="250">
        <f t="shared" si="43"/>
        <v>0</v>
      </c>
      <c r="EG21" s="253">
        <f t="shared" si="44"/>
        <v>2</v>
      </c>
      <c r="EH21" s="252">
        <f t="shared" si="45"/>
        <v>0.24</v>
      </c>
      <c r="EI21" s="253">
        <f t="shared" si="46"/>
        <v>4</v>
      </c>
      <c r="EJ21" s="252">
        <f t="shared" si="47"/>
        <v>0.8</v>
      </c>
      <c r="EK21" s="253">
        <f t="shared" si="48"/>
        <v>0</v>
      </c>
      <c r="EL21" s="253">
        <f t="shared" si="49"/>
        <v>0</v>
      </c>
      <c r="EM21" s="250">
        <f t="shared" si="50"/>
        <v>0</v>
      </c>
      <c r="EN21" s="253">
        <f t="shared" si="51"/>
        <v>2</v>
      </c>
      <c r="EO21" s="252">
        <f t="shared" si="52"/>
        <v>0.24</v>
      </c>
      <c r="EP21" s="253">
        <f t="shared" si="53"/>
        <v>4</v>
      </c>
      <c r="EQ21" s="252">
        <f t="shared" si="54"/>
        <v>0.8</v>
      </c>
      <c r="ER21" s="253">
        <f t="shared" si="55"/>
        <v>0</v>
      </c>
      <c r="ES21" s="253">
        <f t="shared" si="56"/>
        <v>0</v>
      </c>
      <c r="ET21" s="250">
        <f t="shared" si="57"/>
        <v>0</v>
      </c>
      <c r="EU21" s="253">
        <f t="shared" si="58"/>
        <v>2</v>
      </c>
      <c r="EV21" s="252">
        <f t="shared" si="59"/>
        <v>0.24</v>
      </c>
      <c r="EW21" s="253">
        <f t="shared" si="60"/>
        <v>4</v>
      </c>
      <c r="EX21" s="252">
        <f t="shared" si="61"/>
        <v>0.8</v>
      </c>
      <c r="EY21" s="253">
        <f t="shared" si="62"/>
        <v>0</v>
      </c>
      <c r="EZ21" s="253">
        <f t="shared" si="63"/>
        <v>0</v>
      </c>
      <c r="FA21" s="250">
        <f t="shared" si="64"/>
        <v>0</v>
      </c>
      <c r="FB21" s="253">
        <f t="shared" si="65"/>
        <v>2</v>
      </c>
      <c r="FC21" s="252">
        <f t="shared" si="66"/>
        <v>0.24</v>
      </c>
      <c r="FD21" s="253">
        <f t="shared" si="67"/>
        <v>4</v>
      </c>
      <c r="FE21" s="252">
        <f t="shared" si="68"/>
        <v>0.8</v>
      </c>
      <c r="FF21" s="253">
        <f t="shared" si="69"/>
        <v>0</v>
      </c>
      <c r="FG21" s="253">
        <f t="shared" si="70"/>
        <v>0</v>
      </c>
      <c r="FH21" s="250">
        <f t="shared" si="71"/>
        <v>0</v>
      </c>
      <c r="FI21" s="253">
        <f t="shared" si="72"/>
        <v>2</v>
      </c>
      <c r="FJ21" s="252">
        <f t="shared" si="73"/>
        <v>0.24</v>
      </c>
      <c r="FK21" s="253">
        <f t="shared" si="74"/>
        <v>4</v>
      </c>
      <c r="FL21" s="252">
        <f t="shared" si="75"/>
        <v>0.8</v>
      </c>
      <c r="FM21" s="253">
        <f t="shared" si="76"/>
        <v>0</v>
      </c>
      <c r="FN21" s="253">
        <f t="shared" si="77"/>
        <v>0</v>
      </c>
      <c r="FO21" s="250">
        <f t="shared" si="78"/>
        <v>0</v>
      </c>
      <c r="FP21" s="253">
        <f t="shared" si="79"/>
        <v>2</v>
      </c>
      <c r="FQ21" s="252">
        <f t="shared" si="80"/>
        <v>0.24</v>
      </c>
      <c r="FR21" s="253">
        <f t="shared" si="81"/>
        <v>4</v>
      </c>
      <c r="FS21" s="252">
        <f t="shared" si="82"/>
        <v>0.8</v>
      </c>
      <c r="FT21" s="253">
        <f t="shared" si="83"/>
        <v>0</v>
      </c>
      <c r="FU21" s="253">
        <f t="shared" si="84"/>
        <v>0</v>
      </c>
      <c r="FV21" s="250">
        <f t="shared" si="85"/>
        <v>0</v>
      </c>
      <c r="FW21" s="253">
        <f t="shared" si="86"/>
        <v>2</v>
      </c>
      <c r="FX21" s="252">
        <f t="shared" si="87"/>
        <v>0.24</v>
      </c>
      <c r="FY21" s="253">
        <f t="shared" si="88"/>
        <v>4</v>
      </c>
      <c r="FZ21" s="252">
        <f t="shared" si="89"/>
        <v>0.8</v>
      </c>
      <c r="GA21" s="253">
        <f t="shared" si="90"/>
        <v>0</v>
      </c>
      <c r="GB21" s="253">
        <f t="shared" si="91"/>
        <v>0</v>
      </c>
      <c r="GC21" s="250">
        <f t="shared" si="92"/>
        <v>0</v>
      </c>
      <c r="GD21" s="253">
        <f t="shared" si="93"/>
        <v>2</v>
      </c>
      <c r="GE21" s="252">
        <f t="shared" si="94"/>
        <v>0.24</v>
      </c>
      <c r="GF21" s="253">
        <f t="shared" si="95"/>
        <v>4</v>
      </c>
      <c r="GG21" s="252">
        <f t="shared" si="96"/>
        <v>0.8</v>
      </c>
      <c r="GH21" s="252">
        <f t="shared" si="97"/>
        <v>0.8</v>
      </c>
    </row>
    <row r="22" spans="1:190" s="157" customFormat="1" ht="79.5" customHeight="1">
      <c r="A22" s="122">
        <v>14</v>
      </c>
      <c r="B22" s="255" t="s">
        <v>887</v>
      </c>
      <c r="C22" s="95" t="s">
        <v>901</v>
      </c>
      <c r="D22" s="243" t="s">
        <v>304</v>
      </c>
      <c r="E22" s="244" t="s">
        <v>889</v>
      </c>
      <c r="F22" s="244" t="s">
        <v>318</v>
      </c>
      <c r="G22" s="245" t="s">
        <v>880</v>
      </c>
      <c r="H22" s="245" t="s">
        <v>330</v>
      </c>
      <c r="I22" s="243" t="s">
        <v>315</v>
      </c>
      <c r="J22" s="243" t="s">
        <v>69</v>
      </c>
      <c r="K22" s="243" t="s">
        <v>69</v>
      </c>
      <c r="L22" s="243" t="s">
        <v>286</v>
      </c>
      <c r="M22" s="243" t="s">
        <v>286</v>
      </c>
      <c r="N22" s="243" t="s">
        <v>69</v>
      </c>
      <c r="O22" s="243" t="s">
        <v>286</v>
      </c>
      <c r="P22" s="243" t="s">
        <v>286</v>
      </c>
      <c r="Q22" s="243" t="s">
        <v>286</v>
      </c>
      <c r="R22" s="243" t="s">
        <v>69</v>
      </c>
      <c r="S22" s="243" t="s">
        <v>69</v>
      </c>
      <c r="T22" s="243" t="s">
        <v>69</v>
      </c>
      <c r="U22" s="243" t="s">
        <v>69</v>
      </c>
      <c r="V22" s="243" t="s">
        <v>286</v>
      </c>
      <c r="W22" s="243" t="s">
        <v>69</v>
      </c>
      <c r="X22" s="243" t="s">
        <v>286</v>
      </c>
      <c r="Y22" s="243" t="s">
        <v>286</v>
      </c>
      <c r="Z22" s="243" t="s">
        <v>286</v>
      </c>
      <c r="AA22" s="243" t="s">
        <v>286</v>
      </c>
      <c r="AB22" s="243" t="s">
        <v>286</v>
      </c>
      <c r="AC22" s="246" t="str">
        <f t="shared" si="0"/>
        <v>2 - Baja</v>
      </c>
      <c r="AD22" s="247">
        <f t="shared" si="1"/>
        <v>0.4</v>
      </c>
      <c r="AE22" s="246" t="str">
        <f t="shared" si="2"/>
        <v>4 - Mayor</v>
      </c>
      <c r="AF22" s="247">
        <f t="shared" si="3"/>
        <v>0.42105263157894735</v>
      </c>
      <c r="AG22" s="248" t="str">
        <f t="shared" si="4"/>
        <v>MODERADO</v>
      </c>
      <c r="AH22" s="247">
        <f t="shared" si="5"/>
        <v>0.16842105263157894</v>
      </c>
      <c r="AI22" s="95" t="s">
        <v>899</v>
      </c>
      <c r="AJ22" s="256" t="s">
        <v>506</v>
      </c>
      <c r="AK22" s="245" t="s">
        <v>864</v>
      </c>
      <c r="AL22" s="244" t="s">
        <v>865</v>
      </c>
      <c r="AM22" s="244" t="s">
        <v>291</v>
      </c>
      <c r="AN22" s="244" t="s">
        <v>292</v>
      </c>
      <c r="AO22" s="244" t="s">
        <v>293</v>
      </c>
      <c r="AP22" s="244" t="s">
        <v>294</v>
      </c>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44"/>
      <c r="BP22" s="244"/>
      <c r="BQ22" s="244"/>
      <c r="BR22" s="244"/>
      <c r="BS22" s="244"/>
      <c r="BT22" s="244"/>
      <c r="BU22" s="244"/>
      <c r="BV22" s="244"/>
      <c r="BW22" s="244"/>
      <c r="BX22" s="244"/>
      <c r="BY22" s="244"/>
      <c r="BZ22" s="244"/>
      <c r="CA22" s="244"/>
      <c r="CB22" s="244"/>
      <c r="CC22" s="244"/>
      <c r="CD22" s="244"/>
      <c r="CE22" s="244"/>
      <c r="CF22" s="244"/>
      <c r="CG22" s="244"/>
      <c r="CH22" s="244"/>
      <c r="CI22" s="244"/>
      <c r="CJ22" s="244"/>
      <c r="CK22" s="244"/>
      <c r="CL22" s="122"/>
      <c r="CM22" s="249">
        <f t="shared" si="6"/>
        <v>0.24</v>
      </c>
      <c r="CN22" s="249">
        <f t="shared" si="7"/>
        <v>0.25263157894736837</v>
      </c>
      <c r="CO22" s="122" t="str">
        <f t="shared" si="98"/>
        <v>BAJO</v>
      </c>
      <c r="CP22" s="247">
        <f t="shared" si="8"/>
        <v>6.0631578947368404E-2</v>
      </c>
      <c r="CQ22" s="95" t="s">
        <v>309</v>
      </c>
      <c r="CR22" s="122">
        <f t="shared" si="9"/>
        <v>0.1</v>
      </c>
      <c r="CS22" s="244"/>
      <c r="CT22" s="47" t="s">
        <v>900</v>
      </c>
      <c r="CU22" s="4" t="s">
        <v>867</v>
      </c>
      <c r="CV22" s="247"/>
      <c r="CW22" s="250">
        <f t="shared" si="10"/>
        <v>8</v>
      </c>
      <c r="CX22" s="251">
        <f t="shared" si="11"/>
        <v>4</v>
      </c>
      <c r="CY22" s="250" t="str">
        <f t="shared" si="12"/>
        <v>Mayor</v>
      </c>
      <c r="CZ22" s="252">
        <f t="shared" si="13"/>
        <v>0.8</v>
      </c>
      <c r="DA22" s="253">
        <f t="shared" si="14"/>
        <v>0.15</v>
      </c>
      <c r="DB22" s="253">
        <f t="shared" si="15"/>
        <v>0.25</v>
      </c>
      <c r="DC22" s="250">
        <f t="shared" si="16"/>
        <v>0.4</v>
      </c>
      <c r="DD22" s="253">
        <f t="shared" si="17"/>
        <v>2</v>
      </c>
      <c r="DE22" s="252">
        <f t="shared" si="18"/>
        <v>0.24</v>
      </c>
      <c r="DF22" s="253">
        <f t="shared" si="19"/>
        <v>4</v>
      </c>
      <c r="DG22" s="253"/>
      <c r="DH22" s="252">
        <f t="shared" si="20"/>
        <v>0.8</v>
      </c>
      <c r="DI22" s="253">
        <f t="shared" si="21"/>
        <v>0</v>
      </c>
      <c r="DJ22" s="253">
        <f t="shared" si="22"/>
        <v>0</v>
      </c>
      <c r="DK22" s="250">
        <f t="shared" si="23"/>
        <v>0</v>
      </c>
      <c r="DL22" s="253">
        <f t="shared" si="24"/>
        <v>2</v>
      </c>
      <c r="DM22" s="252">
        <f t="shared" si="25"/>
        <v>0.24</v>
      </c>
      <c r="DN22" s="253">
        <f t="shared" si="26"/>
        <v>4</v>
      </c>
      <c r="DO22" s="252">
        <f t="shared" si="27"/>
        <v>0.8</v>
      </c>
      <c r="DP22" s="253">
        <f t="shared" si="28"/>
        <v>0</v>
      </c>
      <c r="DQ22" s="253">
        <f t="shared" si="29"/>
        <v>0</v>
      </c>
      <c r="DR22" s="250">
        <f t="shared" si="30"/>
        <v>0</v>
      </c>
      <c r="DS22" s="253">
        <f t="shared" si="31"/>
        <v>2</v>
      </c>
      <c r="DT22" s="252">
        <f t="shared" si="32"/>
        <v>0.24</v>
      </c>
      <c r="DU22" s="253">
        <f t="shared" si="33"/>
        <v>4</v>
      </c>
      <c r="DV22" s="252">
        <f t="shared" si="34"/>
        <v>0.8</v>
      </c>
      <c r="DW22" s="253">
        <f t="shared" si="35"/>
        <v>0</v>
      </c>
      <c r="DX22" s="253">
        <f t="shared" si="99"/>
        <v>0</v>
      </c>
      <c r="DY22" s="250">
        <f t="shared" si="36"/>
        <v>0</v>
      </c>
      <c r="DZ22" s="253">
        <f t="shared" si="37"/>
        <v>2</v>
      </c>
      <c r="EA22" s="252">
        <f t="shared" si="38"/>
        <v>0.24</v>
      </c>
      <c r="EB22" s="253">
        <f t="shared" si="39"/>
        <v>4</v>
      </c>
      <c r="EC22" s="252">
        <f t="shared" si="40"/>
        <v>0.8</v>
      </c>
      <c r="ED22" s="253">
        <f t="shared" si="41"/>
        <v>0</v>
      </c>
      <c r="EE22" s="253">
        <f t="shared" si="42"/>
        <v>0</v>
      </c>
      <c r="EF22" s="250">
        <f t="shared" si="43"/>
        <v>0</v>
      </c>
      <c r="EG22" s="253">
        <f t="shared" si="44"/>
        <v>2</v>
      </c>
      <c r="EH22" s="252">
        <f t="shared" si="45"/>
        <v>0.24</v>
      </c>
      <c r="EI22" s="253">
        <f t="shared" si="46"/>
        <v>4</v>
      </c>
      <c r="EJ22" s="252">
        <f t="shared" si="47"/>
        <v>0.8</v>
      </c>
      <c r="EK22" s="253">
        <f t="shared" si="48"/>
        <v>0</v>
      </c>
      <c r="EL22" s="253">
        <f t="shared" si="49"/>
        <v>0</v>
      </c>
      <c r="EM22" s="250">
        <f t="shared" si="50"/>
        <v>0</v>
      </c>
      <c r="EN22" s="253">
        <f t="shared" si="51"/>
        <v>2</v>
      </c>
      <c r="EO22" s="252">
        <f t="shared" si="52"/>
        <v>0.24</v>
      </c>
      <c r="EP22" s="253">
        <f t="shared" si="53"/>
        <v>4</v>
      </c>
      <c r="EQ22" s="252">
        <f t="shared" si="54"/>
        <v>0.8</v>
      </c>
      <c r="ER22" s="253">
        <f t="shared" si="55"/>
        <v>0</v>
      </c>
      <c r="ES22" s="253">
        <f t="shared" si="56"/>
        <v>0</v>
      </c>
      <c r="ET22" s="250">
        <f t="shared" si="57"/>
        <v>0</v>
      </c>
      <c r="EU22" s="253">
        <f t="shared" si="58"/>
        <v>2</v>
      </c>
      <c r="EV22" s="252">
        <f t="shared" si="59"/>
        <v>0.24</v>
      </c>
      <c r="EW22" s="253">
        <f t="shared" si="60"/>
        <v>4</v>
      </c>
      <c r="EX22" s="252">
        <f t="shared" si="61"/>
        <v>0.8</v>
      </c>
      <c r="EY22" s="253">
        <f t="shared" si="62"/>
        <v>0</v>
      </c>
      <c r="EZ22" s="253">
        <f t="shared" si="63"/>
        <v>0</v>
      </c>
      <c r="FA22" s="250">
        <f t="shared" si="64"/>
        <v>0</v>
      </c>
      <c r="FB22" s="253">
        <f t="shared" si="65"/>
        <v>2</v>
      </c>
      <c r="FC22" s="252">
        <f t="shared" si="66"/>
        <v>0.24</v>
      </c>
      <c r="FD22" s="253">
        <f t="shared" si="67"/>
        <v>4</v>
      </c>
      <c r="FE22" s="252">
        <f t="shared" si="68"/>
        <v>0.8</v>
      </c>
      <c r="FF22" s="253">
        <f t="shared" si="69"/>
        <v>0</v>
      </c>
      <c r="FG22" s="253">
        <f t="shared" si="70"/>
        <v>0</v>
      </c>
      <c r="FH22" s="250">
        <f t="shared" si="71"/>
        <v>0</v>
      </c>
      <c r="FI22" s="253">
        <f t="shared" si="72"/>
        <v>2</v>
      </c>
      <c r="FJ22" s="252">
        <f t="shared" si="73"/>
        <v>0.24</v>
      </c>
      <c r="FK22" s="253">
        <f t="shared" si="74"/>
        <v>4</v>
      </c>
      <c r="FL22" s="252">
        <f t="shared" si="75"/>
        <v>0.8</v>
      </c>
      <c r="FM22" s="253">
        <f t="shared" si="76"/>
        <v>0</v>
      </c>
      <c r="FN22" s="253">
        <f t="shared" si="77"/>
        <v>0</v>
      </c>
      <c r="FO22" s="250">
        <f t="shared" si="78"/>
        <v>0</v>
      </c>
      <c r="FP22" s="253">
        <f t="shared" si="79"/>
        <v>2</v>
      </c>
      <c r="FQ22" s="252">
        <f t="shared" si="80"/>
        <v>0.24</v>
      </c>
      <c r="FR22" s="253">
        <f t="shared" si="81"/>
        <v>4</v>
      </c>
      <c r="FS22" s="252">
        <f t="shared" si="82"/>
        <v>0.8</v>
      </c>
      <c r="FT22" s="253">
        <f t="shared" si="83"/>
        <v>0</v>
      </c>
      <c r="FU22" s="253">
        <f t="shared" si="84"/>
        <v>0</v>
      </c>
      <c r="FV22" s="250">
        <f t="shared" si="85"/>
        <v>0</v>
      </c>
      <c r="FW22" s="253">
        <f t="shared" si="86"/>
        <v>2</v>
      </c>
      <c r="FX22" s="252">
        <f t="shared" si="87"/>
        <v>0.24</v>
      </c>
      <c r="FY22" s="253">
        <f t="shared" si="88"/>
        <v>4</v>
      </c>
      <c r="FZ22" s="252">
        <f t="shared" si="89"/>
        <v>0.8</v>
      </c>
      <c r="GA22" s="253">
        <f t="shared" si="90"/>
        <v>0</v>
      </c>
      <c r="GB22" s="253">
        <f t="shared" si="91"/>
        <v>0</v>
      </c>
      <c r="GC22" s="250">
        <f t="shared" si="92"/>
        <v>0</v>
      </c>
      <c r="GD22" s="253">
        <f t="shared" si="93"/>
        <v>2</v>
      </c>
      <c r="GE22" s="252">
        <f t="shared" si="94"/>
        <v>0.24</v>
      </c>
      <c r="GF22" s="253">
        <f t="shared" si="95"/>
        <v>4</v>
      </c>
      <c r="GG22" s="252">
        <f t="shared" si="96"/>
        <v>0.8</v>
      </c>
      <c r="GH22" s="252">
        <f t="shared" si="97"/>
        <v>0.8</v>
      </c>
    </row>
    <row r="23" spans="1:190" s="157" customFormat="1" ht="79.5" customHeight="1">
      <c r="A23" s="122">
        <v>15</v>
      </c>
      <c r="B23" s="255" t="s">
        <v>887</v>
      </c>
      <c r="C23" s="95" t="s">
        <v>902</v>
      </c>
      <c r="D23" s="243" t="s">
        <v>280</v>
      </c>
      <c r="E23" s="244" t="s">
        <v>889</v>
      </c>
      <c r="F23" s="244" t="s">
        <v>318</v>
      </c>
      <c r="G23" s="245" t="s">
        <v>880</v>
      </c>
      <c r="H23" s="245" t="s">
        <v>330</v>
      </c>
      <c r="I23" s="243" t="s">
        <v>315</v>
      </c>
      <c r="J23" s="243" t="s">
        <v>69</v>
      </c>
      <c r="K23" s="243" t="s">
        <v>69</v>
      </c>
      <c r="L23" s="243" t="s">
        <v>286</v>
      </c>
      <c r="M23" s="243" t="s">
        <v>286</v>
      </c>
      <c r="N23" s="243" t="s">
        <v>69</v>
      </c>
      <c r="O23" s="243" t="s">
        <v>286</v>
      </c>
      <c r="P23" s="243" t="s">
        <v>286</v>
      </c>
      <c r="Q23" s="243" t="s">
        <v>286</v>
      </c>
      <c r="R23" s="243" t="s">
        <v>69</v>
      </c>
      <c r="S23" s="243" t="s">
        <v>69</v>
      </c>
      <c r="T23" s="243" t="s">
        <v>69</v>
      </c>
      <c r="U23" s="243" t="s">
        <v>69</v>
      </c>
      <c r="V23" s="243" t="s">
        <v>286</v>
      </c>
      <c r="W23" s="243" t="s">
        <v>69</v>
      </c>
      <c r="X23" s="243" t="s">
        <v>286</v>
      </c>
      <c r="Y23" s="243" t="s">
        <v>286</v>
      </c>
      <c r="Z23" s="243" t="s">
        <v>286</v>
      </c>
      <c r="AA23" s="243" t="s">
        <v>286</v>
      </c>
      <c r="AB23" s="243" t="s">
        <v>286</v>
      </c>
      <c r="AC23" s="246" t="str">
        <f t="shared" si="0"/>
        <v>2 - Baja</v>
      </c>
      <c r="AD23" s="247">
        <f t="shared" si="1"/>
        <v>0.4</v>
      </c>
      <c r="AE23" s="246" t="str">
        <f t="shared" si="2"/>
        <v>4 - Mayor</v>
      </c>
      <c r="AF23" s="247">
        <f t="shared" si="3"/>
        <v>0.42105263157894735</v>
      </c>
      <c r="AG23" s="248" t="str">
        <f t="shared" si="4"/>
        <v>MODERADO</v>
      </c>
      <c r="AH23" s="247">
        <f t="shared" si="5"/>
        <v>0.16842105263157894</v>
      </c>
      <c r="AI23" s="95" t="s">
        <v>903</v>
      </c>
      <c r="AJ23" s="256" t="s">
        <v>506</v>
      </c>
      <c r="AK23" s="245" t="s">
        <v>864</v>
      </c>
      <c r="AL23" s="244" t="s">
        <v>865</v>
      </c>
      <c r="AM23" s="244" t="s">
        <v>291</v>
      </c>
      <c r="AN23" s="244" t="s">
        <v>292</v>
      </c>
      <c r="AO23" s="244" t="s">
        <v>293</v>
      </c>
      <c r="AP23" s="244" t="s">
        <v>294</v>
      </c>
      <c r="AQ23" s="244" t="s">
        <v>291</v>
      </c>
      <c r="AR23" s="244" t="s">
        <v>292</v>
      </c>
      <c r="AS23" s="244" t="s">
        <v>293</v>
      </c>
      <c r="AT23" s="244" t="s">
        <v>294</v>
      </c>
      <c r="AU23" s="244"/>
      <c r="AV23" s="244"/>
      <c r="AW23" s="244"/>
      <c r="AX23" s="244"/>
      <c r="AY23" s="244"/>
      <c r="AZ23" s="244"/>
      <c r="BA23" s="244"/>
      <c r="BB23" s="244"/>
      <c r="BC23" s="244"/>
      <c r="BD23" s="244"/>
      <c r="BE23" s="244"/>
      <c r="BF23" s="244"/>
      <c r="BG23" s="244"/>
      <c r="BH23" s="244"/>
      <c r="BI23" s="244"/>
      <c r="BJ23" s="244"/>
      <c r="BK23" s="244"/>
      <c r="BL23" s="244"/>
      <c r="BM23" s="244"/>
      <c r="BN23" s="244"/>
      <c r="BO23" s="244"/>
      <c r="BP23" s="244"/>
      <c r="BQ23" s="244"/>
      <c r="BR23" s="244"/>
      <c r="BS23" s="244"/>
      <c r="BT23" s="244"/>
      <c r="BU23" s="244"/>
      <c r="BV23" s="244"/>
      <c r="BW23" s="244"/>
      <c r="BX23" s="244"/>
      <c r="BY23" s="244"/>
      <c r="BZ23" s="244"/>
      <c r="CA23" s="244"/>
      <c r="CB23" s="244"/>
      <c r="CC23" s="244"/>
      <c r="CD23" s="244"/>
      <c r="CE23" s="244"/>
      <c r="CF23" s="244"/>
      <c r="CG23" s="244"/>
      <c r="CH23" s="244"/>
      <c r="CI23" s="244"/>
      <c r="CJ23" s="244"/>
      <c r="CK23" s="244"/>
      <c r="CL23" s="122" t="s">
        <v>298</v>
      </c>
      <c r="CM23" s="249">
        <f t="shared" si="6"/>
        <v>0.24</v>
      </c>
      <c r="CN23" s="249">
        <f t="shared" si="7"/>
        <v>0.25263157894736837</v>
      </c>
      <c r="CO23" s="122" t="str">
        <f t="shared" si="98"/>
        <v>BAJO</v>
      </c>
      <c r="CP23" s="247">
        <f t="shared" si="8"/>
        <v>6.0631578947368404E-2</v>
      </c>
      <c r="CQ23" s="95" t="s">
        <v>300</v>
      </c>
      <c r="CR23" s="122">
        <f t="shared" si="9"/>
        <v>0.1</v>
      </c>
      <c r="CS23" s="244"/>
      <c r="CT23" s="47" t="s">
        <v>904</v>
      </c>
      <c r="CU23" s="4" t="s">
        <v>867</v>
      </c>
      <c r="CV23" s="247"/>
      <c r="CW23" s="250">
        <f t="shared" si="10"/>
        <v>8</v>
      </c>
      <c r="CX23" s="251">
        <f t="shared" si="11"/>
        <v>4</v>
      </c>
      <c r="CY23" s="250" t="str">
        <f t="shared" si="12"/>
        <v>Mayor</v>
      </c>
      <c r="CZ23" s="252">
        <f t="shared" si="13"/>
        <v>0.8</v>
      </c>
      <c r="DA23" s="253">
        <f t="shared" si="14"/>
        <v>0.15</v>
      </c>
      <c r="DB23" s="253">
        <f t="shared" si="15"/>
        <v>0.25</v>
      </c>
      <c r="DC23" s="250">
        <f t="shared" si="16"/>
        <v>0.4</v>
      </c>
      <c r="DD23" s="253">
        <f t="shared" si="17"/>
        <v>2</v>
      </c>
      <c r="DE23" s="252">
        <f t="shared" si="18"/>
        <v>0.24</v>
      </c>
      <c r="DF23" s="253">
        <f t="shared" si="19"/>
        <v>4</v>
      </c>
      <c r="DG23" s="253"/>
      <c r="DH23" s="252">
        <f t="shared" si="20"/>
        <v>0.8</v>
      </c>
      <c r="DI23" s="253">
        <f t="shared" si="21"/>
        <v>0.15</v>
      </c>
      <c r="DJ23" s="253">
        <f t="shared" si="22"/>
        <v>0.25</v>
      </c>
      <c r="DK23" s="250">
        <f t="shared" si="23"/>
        <v>0.4</v>
      </c>
      <c r="DL23" s="253">
        <f t="shared" si="24"/>
        <v>1</v>
      </c>
      <c r="DM23" s="252">
        <f t="shared" si="25"/>
        <v>0.14399999999999999</v>
      </c>
      <c r="DN23" s="253">
        <f t="shared" si="26"/>
        <v>4</v>
      </c>
      <c r="DO23" s="252">
        <f t="shared" si="27"/>
        <v>0.8</v>
      </c>
      <c r="DP23" s="253">
        <f t="shared" si="28"/>
        <v>0</v>
      </c>
      <c r="DQ23" s="253">
        <f t="shared" si="29"/>
        <v>0</v>
      </c>
      <c r="DR23" s="250">
        <f t="shared" si="30"/>
        <v>0</v>
      </c>
      <c r="DS23" s="253">
        <f t="shared" si="31"/>
        <v>1</v>
      </c>
      <c r="DT23" s="252">
        <f t="shared" si="32"/>
        <v>0.14399999999999999</v>
      </c>
      <c r="DU23" s="253">
        <f t="shared" si="33"/>
        <v>4</v>
      </c>
      <c r="DV23" s="252">
        <f t="shared" si="34"/>
        <v>0.8</v>
      </c>
      <c r="DW23" s="253">
        <f t="shared" si="35"/>
        <v>0</v>
      </c>
      <c r="DX23" s="253">
        <f t="shared" si="99"/>
        <v>0</v>
      </c>
      <c r="DY23" s="250">
        <f t="shared" si="36"/>
        <v>0</v>
      </c>
      <c r="DZ23" s="253">
        <f t="shared" si="37"/>
        <v>1</v>
      </c>
      <c r="EA23" s="252">
        <f t="shared" si="38"/>
        <v>0.14399999999999999</v>
      </c>
      <c r="EB23" s="253">
        <f t="shared" si="39"/>
        <v>4</v>
      </c>
      <c r="EC23" s="252">
        <f t="shared" si="40"/>
        <v>0.8</v>
      </c>
      <c r="ED23" s="253">
        <f t="shared" si="41"/>
        <v>0</v>
      </c>
      <c r="EE23" s="253">
        <f t="shared" si="42"/>
        <v>0</v>
      </c>
      <c r="EF23" s="250">
        <f t="shared" si="43"/>
        <v>0</v>
      </c>
      <c r="EG23" s="253">
        <f t="shared" si="44"/>
        <v>1</v>
      </c>
      <c r="EH23" s="252">
        <f t="shared" si="45"/>
        <v>0.14399999999999999</v>
      </c>
      <c r="EI23" s="253">
        <f t="shared" si="46"/>
        <v>4</v>
      </c>
      <c r="EJ23" s="252">
        <f t="shared" si="47"/>
        <v>0.8</v>
      </c>
      <c r="EK23" s="253">
        <f t="shared" si="48"/>
        <v>0</v>
      </c>
      <c r="EL23" s="253">
        <f t="shared" si="49"/>
        <v>0</v>
      </c>
      <c r="EM23" s="250">
        <f t="shared" si="50"/>
        <v>0</v>
      </c>
      <c r="EN23" s="253">
        <f t="shared" si="51"/>
        <v>1</v>
      </c>
      <c r="EO23" s="252">
        <f t="shared" si="52"/>
        <v>0.14399999999999999</v>
      </c>
      <c r="EP23" s="253">
        <f t="shared" si="53"/>
        <v>4</v>
      </c>
      <c r="EQ23" s="252">
        <f t="shared" si="54"/>
        <v>0.8</v>
      </c>
      <c r="ER23" s="253">
        <f t="shared" si="55"/>
        <v>0</v>
      </c>
      <c r="ES23" s="253">
        <f t="shared" si="56"/>
        <v>0</v>
      </c>
      <c r="ET23" s="250">
        <f t="shared" si="57"/>
        <v>0</v>
      </c>
      <c r="EU23" s="253">
        <f t="shared" si="58"/>
        <v>1</v>
      </c>
      <c r="EV23" s="252">
        <f t="shared" si="59"/>
        <v>0.14399999999999999</v>
      </c>
      <c r="EW23" s="253">
        <f t="shared" si="60"/>
        <v>4</v>
      </c>
      <c r="EX23" s="252">
        <f t="shared" si="61"/>
        <v>0.8</v>
      </c>
      <c r="EY23" s="253">
        <f t="shared" si="62"/>
        <v>0</v>
      </c>
      <c r="EZ23" s="253">
        <f t="shared" si="63"/>
        <v>0</v>
      </c>
      <c r="FA23" s="250">
        <f t="shared" si="64"/>
        <v>0</v>
      </c>
      <c r="FB23" s="253">
        <f t="shared" si="65"/>
        <v>1</v>
      </c>
      <c r="FC23" s="252">
        <f t="shared" si="66"/>
        <v>0.14399999999999999</v>
      </c>
      <c r="FD23" s="253">
        <f t="shared" si="67"/>
        <v>4</v>
      </c>
      <c r="FE23" s="252">
        <f t="shared" si="68"/>
        <v>0.8</v>
      </c>
      <c r="FF23" s="253">
        <f t="shared" si="69"/>
        <v>0</v>
      </c>
      <c r="FG23" s="253">
        <f t="shared" si="70"/>
        <v>0</v>
      </c>
      <c r="FH23" s="250">
        <f t="shared" si="71"/>
        <v>0</v>
      </c>
      <c r="FI23" s="253">
        <f t="shared" si="72"/>
        <v>1</v>
      </c>
      <c r="FJ23" s="252">
        <f t="shared" si="73"/>
        <v>0.14399999999999999</v>
      </c>
      <c r="FK23" s="253">
        <f t="shared" si="74"/>
        <v>4</v>
      </c>
      <c r="FL23" s="252">
        <f t="shared" si="75"/>
        <v>0.8</v>
      </c>
      <c r="FM23" s="253">
        <f t="shared" si="76"/>
        <v>0</v>
      </c>
      <c r="FN23" s="253">
        <f t="shared" si="77"/>
        <v>0</v>
      </c>
      <c r="FO23" s="250">
        <f t="shared" si="78"/>
        <v>0</v>
      </c>
      <c r="FP23" s="253">
        <f t="shared" si="79"/>
        <v>1</v>
      </c>
      <c r="FQ23" s="252">
        <f t="shared" si="80"/>
        <v>0.14399999999999999</v>
      </c>
      <c r="FR23" s="253">
        <f t="shared" si="81"/>
        <v>4</v>
      </c>
      <c r="FS23" s="252">
        <f t="shared" si="82"/>
        <v>0.8</v>
      </c>
      <c r="FT23" s="253">
        <f t="shared" si="83"/>
        <v>0</v>
      </c>
      <c r="FU23" s="253">
        <f t="shared" si="84"/>
        <v>0</v>
      </c>
      <c r="FV23" s="250">
        <f t="shared" si="85"/>
        <v>0</v>
      </c>
      <c r="FW23" s="253">
        <f t="shared" si="86"/>
        <v>1</v>
      </c>
      <c r="FX23" s="252">
        <f t="shared" si="87"/>
        <v>0.14399999999999999</v>
      </c>
      <c r="FY23" s="253">
        <f t="shared" si="88"/>
        <v>4</v>
      </c>
      <c r="FZ23" s="252">
        <f t="shared" si="89"/>
        <v>0.8</v>
      </c>
      <c r="GA23" s="253">
        <f t="shared" si="90"/>
        <v>0</v>
      </c>
      <c r="GB23" s="253">
        <f t="shared" si="91"/>
        <v>0</v>
      </c>
      <c r="GC23" s="250">
        <f t="shared" si="92"/>
        <v>0</v>
      </c>
      <c r="GD23" s="253">
        <f t="shared" si="93"/>
        <v>1</v>
      </c>
      <c r="GE23" s="252">
        <f t="shared" si="94"/>
        <v>0.14399999999999999</v>
      </c>
      <c r="GF23" s="253">
        <f t="shared" si="95"/>
        <v>4</v>
      </c>
      <c r="GG23" s="252">
        <f t="shared" si="96"/>
        <v>0.8</v>
      </c>
      <c r="GH23" s="252">
        <f t="shared" si="97"/>
        <v>0.8</v>
      </c>
    </row>
    <row r="24" spans="1:190" s="157" customFormat="1" ht="79.5" customHeight="1">
      <c r="A24" s="122">
        <v>16</v>
      </c>
      <c r="B24" s="255" t="s">
        <v>887</v>
      </c>
      <c r="C24" s="95" t="s">
        <v>902</v>
      </c>
      <c r="D24" s="243" t="s">
        <v>304</v>
      </c>
      <c r="E24" s="244" t="s">
        <v>889</v>
      </c>
      <c r="F24" s="244" t="s">
        <v>318</v>
      </c>
      <c r="G24" s="245" t="s">
        <v>880</v>
      </c>
      <c r="H24" s="245" t="s">
        <v>330</v>
      </c>
      <c r="I24" s="243" t="s">
        <v>315</v>
      </c>
      <c r="J24" s="243" t="s">
        <v>69</v>
      </c>
      <c r="K24" s="243" t="s">
        <v>69</v>
      </c>
      <c r="L24" s="243" t="s">
        <v>286</v>
      </c>
      <c r="M24" s="243" t="s">
        <v>286</v>
      </c>
      <c r="N24" s="243" t="s">
        <v>69</v>
      </c>
      <c r="O24" s="243" t="s">
        <v>286</v>
      </c>
      <c r="P24" s="243" t="s">
        <v>286</v>
      </c>
      <c r="Q24" s="243" t="s">
        <v>286</v>
      </c>
      <c r="R24" s="243" t="s">
        <v>69</v>
      </c>
      <c r="S24" s="243" t="s">
        <v>69</v>
      </c>
      <c r="T24" s="243" t="s">
        <v>69</v>
      </c>
      <c r="U24" s="243" t="s">
        <v>69</v>
      </c>
      <c r="V24" s="243" t="s">
        <v>286</v>
      </c>
      <c r="W24" s="243" t="s">
        <v>69</v>
      </c>
      <c r="X24" s="243" t="s">
        <v>286</v>
      </c>
      <c r="Y24" s="243" t="s">
        <v>286</v>
      </c>
      <c r="Z24" s="243" t="s">
        <v>286</v>
      </c>
      <c r="AA24" s="243" t="s">
        <v>286</v>
      </c>
      <c r="AB24" s="243" t="s">
        <v>286</v>
      </c>
      <c r="AC24" s="246" t="str">
        <f t="shared" si="0"/>
        <v>2 - Baja</v>
      </c>
      <c r="AD24" s="247">
        <f t="shared" si="1"/>
        <v>0.4</v>
      </c>
      <c r="AE24" s="246" t="str">
        <f t="shared" si="2"/>
        <v>4 - Mayor</v>
      </c>
      <c r="AF24" s="247">
        <f t="shared" si="3"/>
        <v>0.42105263157894735</v>
      </c>
      <c r="AG24" s="248" t="str">
        <f t="shared" si="4"/>
        <v>MODERADO</v>
      </c>
      <c r="AH24" s="247">
        <f t="shared" si="5"/>
        <v>0.16842105263157894</v>
      </c>
      <c r="AI24" s="95" t="s">
        <v>903</v>
      </c>
      <c r="AJ24" s="256" t="s">
        <v>506</v>
      </c>
      <c r="AK24" s="245" t="s">
        <v>864</v>
      </c>
      <c r="AL24" s="244" t="s">
        <v>865</v>
      </c>
      <c r="AM24" s="244" t="s">
        <v>291</v>
      </c>
      <c r="AN24" s="244" t="s">
        <v>292</v>
      </c>
      <c r="AO24" s="244" t="s">
        <v>293</v>
      </c>
      <c r="AP24" s="244" t="s">
        <v>294</v>
      </c>
      <c r="AQ24" s="244" t="s">
        <v>291</v>
      </c>
      <c r="AR24" s="244" t="s">
        <v>292</v>
      </c>
      <c r="AS24" s="244" t="s">
        <v>293</v>
      </c>
      <c r="AT24" s="244" t="s">
        <v>294</v>
      </c>
      <c r="AU24" s="244"/>
      <c r="AV24" s="244"/>
      <c r="AW24" s="244"/>
      <c r="AX24" s="244"/>
      <c r="AY24" s="244"/>
      <c r="AZ24" s="244"/>
      <c r="BA24" s="244"/>
      <c r="BB24" s="244"/>
      <c r="BC24" s="244"/>
      <c r="BD24" s="244"/>
      <c r="BE24" s="244"/>
      <c r="BF24" s="244"/>
      <c r="BG24" s="244"/>
      <c r="BH24" s="244"/>
      <c r="BI24" s="244"/>
      <c r="BJ24" s="244"/>
      <c r="BK24" s="244"/>
      <c r="BL24" s="244"/>
      <c r="BM24" s="244"/>
      <c r="BN24" s="244"/>
      <c r="BO24" s="244"/>
      <c r="BP24" s="244"/>
      <c r="BQ24" s="244"/>
      <c r="BR24" s="244"/>
      <c r="BS24" s="244"/>
      <c r="BT24" s="244"/>
      <c r="BU24" s="244"/>
      <c r="BV24" s="244"/>
      <c r="BW24" s="244"/>
      <c r="BX24" s="244"/>
      <c r="BY24" s="244"/>
      <c r="BZ24" s="244"/>
      <c r="CA24" s="244"/>
      <c r="CB24" s="244"/>
      <c r="CC24" s="244"/>
      <c r="CD24" s="244"/>
      <c r="CE24" s="244"/>
      <c r="CF24" s="244"/>
      <c r="CG24" s="244"/>
      <c r="CH24" s="244"/>
      <c r="CI24" s="244"/>
      <c r="CJ24" s="244"/>
      <c r="CK24" s="244"/>
      <c r="CL24" s="122" t="s">
        <v>298</v>
      </c>
      <c r="CM24" s="249">
        <f t="shared" si="6"/>
        <v>0.24</v>
      </c>
      <c r="CN24" s="249">
        <f t="shared" si="7"/>
        <v>0.25263157894736837</v>
      </c>
      <c r="CO24" s="122" t="str">
        <f t="shared" si="98"/>
        <v>BAJO</v>
      </c>
      <c r="CP24" s="247">
        <f t="shared" si="8"/>
        <v>6.0631578947368404E-2</v>
      </c>
      <c r="CQ24" s="95" t="s">
        <v>309</v>
      </c>
      <c r="CR24" s="122">
        <f t="shared" si="9"/>
        <v>0.1</v>
      </c>
      <c r="CS24" s="244"/>
      <c r="CT24" s="47" t="s">
        <v>904</v>
      </c>
      <c r="CU24" s="4" t="s">
        <v>867</v>
      </c>
      <c r="CV24" s="247"/>
      <c r="CW24" s="250">
        <f t="shared" si="10"/>
        <v>8</v>
      </c>
      <c r="CX24" s="251">
        <f t="shared" si="11"/>
        <v>4</v>
      </c>
      <c r="CY24" s="250" t="str">
        <f t="shared" si="12"/>
        <v>Mayor</v>
      </c>
      <c r="CZ24" s="252">
        <f t="shared" si="13"/>
        <v>0.8</v>
      </c>
      <c r="DA24" s="253">
        <f t="shared" si="14"/>
        <v>0.15</v>
      </c>
      <c r="DB24" s="253">
        <f t="shared" si="15"/>
        <v>0.25</v>
      </c>
      <c r="DC24" s="250">
        <f t="shared" si="16"/>
        <v>0.4</v>
      </c>
      <c r="DD24" s="253">
        <f t="shared" si="17"/>
        <v>2</v>
      </c>
      <c r="DE24" s="252">
        <f t="shared" si="18"/>
        <v>0.24</v>
      </c>
      <c r="DF24" s="253">
        <f t="shared" si="19"/>
        <v>4</v>
      </c>
      <c r="DG24" s="253"/>
      <c r="DH24" s="252">
        <f t="shared" si="20"/>
        <v>0.8</v>
      </c>
      <c r="DI24" s="253">
        <f t="shared" si="21"/>
        <v>0.15</v>
      </c>
      <c r="DJ24" s="253">
        <f t="shared" si="22"/>
        <v>0.25</v>
      </c>
      <c r="DK24" s="250">
        <f t="shared" si="23"/>
        <v>0.4</v>
      </c>
      <c r="DL24" s="253">
        <f t="shared" si="24"/>
        <v>1</v>
      </c>
      <c r="DM24" s="252">
        <f t="shared" si="25"/>
        <v>0.14399999999999999</v>
      </c>
      <c r="DN24" s="253">
        <f t="shared" si="26"/>
        <v>4</v>
      </c>
      <c r="DO24" s="252">
        <f t="shared" si="27"/>
        <v>0.8</v>
      </c>
      <c r="DP24" s="253">
        <f t="shared" si="28"/>
        <v>0</v>
      </c>
      <c r="DQ24" s="253">
        <f t="shared" si="29"/>
        <v>0</v>
      </c>
      <c r="DR24" s="250">
        <f t="shared" si="30"/>
        <v>0</v>
      </c>
      <c r="DS24" s="253">
        <f t="shared" si="31"/>
        <v>1</v>
      </c>
      <c r="DT24" s="252">
        <f t="shared" si="32"/>
        <v>0.14399999999999999</v>
      </c>
      <c r="DU24" s="253">
        <f t="shared" si="33"/>
        <v>4</v>
      </c>
      <c r="DV24" s="252">
        <f t="shared" si="34"/>
        <v>0.8</v>
      </c>
      <c r="DW24" s="253">
        <f t="shared" si="35"/>
        <v>0</v>
      </c>
      <c r="DX24" s="253">
        <f t="shared" si="99"/>
        <v>0</v>
      </c>
      <c r="DY24" s="250">
        <f t="shared" si="36"/>
        <v>0</v>
      </c>
      <c r="DZ24" s="253">
        <f t="shared" si="37"/>
        <v>1</v>
      </c>
      <c r="EA24" s="252">
        <f t="shared" si="38"/>
        <v>0.14399999999999999</v>
      </c>
      <c r="EB24" s="253">
        <f t="shared" si="39"/>
        <v>4</v>
      </c>
      <c r="EC24" s="252">
        <f t="shared" si="40"/>
        <v>0.8</v>
      </c>
      <c r="ED24" s="253">
        <f t="shared" si="41"/>
        <v>0</v>
      </c>
      <c r="EE24" s="253">
        <f t="shared" si="42"/>
        <v>0</v>
      </c>
      <c r="EF24" s="250">
        <f t="shared" si="43"/>
        <v>0</v>
      </c>
      <c r="EG24" s="253">
        <f t="shared" si="44"/>
        <v>1</v>
      </c>
      <c r="EH24" s="252">
        <f t="shared" si="45"/>
        <v>0.14399999999999999</v>
      </c>
      <c r="EI24" s="253">
        <f t="shared" si="46"/>
        <v>4</v>
      </c>
      <c r="EJ24" s="252">
        <f t="shared" si="47"/>
        <v>0.8</v>
      </c>
      <c r="EK24" s="253">
        <f t="shared" si="48"/>
        <v>0</v>
      </c>
      <c r="EL24" s="253">
        <f t="shared" si="49"/>
        <v>0</v>
      </c>
      <c r="EM24" s="250">
        <f t="shared" si="50"/>
        <v>0</v>
      </c>
      <c r="EN24" s="253">
        <f t="shared" si="51"/>
        <v>1</v>
      </c>
      <c r="EO24" s="252">
        <f t="shared" si="52"/>
        <v>0.14399999999999999</v>
      </c>
      <c r="EP24" s="253">
        <f t="shared" si="53"/>
        <v>4</v>
      </c>
      <c r="EQ24" s="252">
        <f t="shared" si="54"/>
        <v>0.8</v>
      </c>
      <c r="ER24" s="253">
        <f t="shared" si="55"/>
        <v>0</v>
      </c>
      <c r="ES24" s="253">
        <f t="shared" si="56"/>
        <v>0</v>
      </c>
      <c r="ET24" s="250">
        <f t="shared" si="57"/>
        <v>0</v>
      </c>
      <c r="EU24" s="253">
        <f t="shared" si="58"/>
        <v>1</v>
      </c>
      <c r="EV24" s="252">
        <f t="shared" si="59"/>
        <v>0.14399999999999999</v>
      </c>
      <c r="EW24" s="253">
        <f t="shared" si="60"/>
        <v>4</v>
      </c>
      <c r="EX24" s="252">
        <f t="shared" si="61"/>
        <v>0.8</v>
      </c>
      <c r="EY24" s="253">
        <f t="shared" si="62"/>
        <v>0</v>
      </c>
      <c r="EZ24" s="253">
        <f t="shared" si="63"/>
        <v>0</v>
      </c>
      <c r="FA24" s="250">
        <f t="shared" si="64"/>
        <v>0</v>
      </c>
      <c r="FB24" s="253">
        <f t="shared" si="65"/>
        <v>1</v>
      </c>
      <c r="FC24" s="252">
        <f t="shared" si="66"/>
        <v>0.14399999999999999</v>
      </c>
      <c r="FD24" s="253">
        <f t="shared" si="67"/>
        <v>4</v>
      </c>
      <c r="FE24" s="252">
        <f t="shared" si="68"/>
        <v>0.8</v>
      </c>
      <c r="FF24" s="253">
        <f t="shared" si="69"/>
        <v>0</v>
      </c>
      <c r="FG24" s="253">
        <f t="shared" si="70"/>
        <v>0</v>
      </c>
      <c r="FH24" s="250">
        <f t="shared" si="71"/>
        <v>0</v>
      </c>
      <c r="FI24" s="253">
        <f t="shared" si="72"/>
        <v>1</v>
      </c>
      <c r="FJ24" s="252">
        <f t="shared" si="73"/>
        <v>0.14399999999999999</v>
      </c>
      <c r="FK24" s="253">
        <f t="shared" si="74"/>
        <v>4</v>
      </c>
      <c r="FL24" s="252">
        <f t="shared" si="75"/>
        <v>0.8</v>
      </c>
      <c r="FM24" s="253">
        <f t="shared" si="76"/>
        <v>0</v>
      </c>
      <c r="FN24" s="253">
        <f t="shared" si="77"/>
        <v>0</v>
      </c>
      <c r="FO24" s="250">
        <f t="shared" si="78"/>
        <v>0</v>
      </c>
      <c r="FP24" s="253">
        <f t="shared" si="79"/>
        <v>1</v>
      </c>
      <c r="FQ24" s="252">
        <f t="shared" si="80"/>
        <v>0.14399999999999999</v>
      </c>
      <c r="FR24" s="253">
        <f t="shared" si="81"/>
        <v>4</v>
      </c>
      <c r="FS24" s="252">
        <f t="shared" si="82"/>
        <v>0.8</v>
      </c>
      <c r="FT24" s="253">
        <f t="shared" si="83"/>
        <v>0</v>
      </c>
      <c r="FU24" s="253">
        <f t="shared" si="84"/>
        <v>0</v>
      </c>
      <c r="FV24" s="250">
        <f t="shared" si="85"/>
        <v>0</v>
      </c>
      <c r="FW24" s="253">
        <f t="shared" si="86"/>
        <v>1</v>
      </c>
      <c r="FX24" s="252">
        <f t="shared" si="87"/>
        <v>0.14399999999999999</v>
      </c>
      <c r="FY24" s="253">
        <f t="shared" si="88"/>
        <v>4</v>
      </c>
      <c r="FZ24" s="252">
        <f t="shared" si="89"/>
        <v>0.8</v>
      </c>
      <c r="GA24" s="253">
        <f t="shared" si="90"/>
        <v>0</v>
      </c>
      <c r="GB24" s="253">
        <f t="shared" si="91"/>
        <v>0</v>
      </c>
      <c r="GC24" s="250">
        <f t="shared" si="92"/>
        <v>0</v>
      </c>
      <c r="GD24" s="253">
        <f t="shared" si="93"/>
        <v>1</v>
      </c>
      <c r="GE24" s="252">
        <f t="shared" si="94"/>
        <v>0.14399999999999999</v>
      </c>
      <c r="GF24" s="253">
        <f t="shared" si="95"/>
        <v>4</v>
      </c>
      <c r="GG24" s="252">
        <f t="shared" si="96"/>
        <v>0.8</v>
      </c>
      <c r="GH24" s="252">
        <f t="shared" si="97"/>
        <v>0.8</v>
      </c>
    </row>
    <row r="25" spans="1:190" s="157" customFormat="1" ht="79.5" customHeight="1">
      <c r="A25" s="122">
        <v>17</v>
      </c>
      <c r="B25" s="255" t="s">
        <v>887</v>
      </c>
      <c r="C25" s="95" t="s">
        <v>905</v>
      </c>
      <c r="D25" s="243" t="s">
        <v>280</v>
      </c>
      <c r="E25" s="244" t="s">
        <v>889</v>
      </c>
      <c r="F25" s="244" t="s">
        <v>318</v>
      </c>
      <c r="G25" s="245" t="s">
        <v>880</v>
      </c>
      <c r="H25" s="245" t="s">
        <v>330</v>
      </c>
      <c r="I25" s="243" t="s">
        <v>315</v>
      </c>
      <c r="J25" s="243" t="s">
        <v>69</v>
      </c>
      <c r="K25" s="243" t="s">
        <v>69</v>
      </c>
      <c r="L25" s="243" t="s">
        <v>286</v>
      </c>
      <c r="M25" s="243" t="s">
        <v>286</v>
      </c>
      <c r="N25" s="243" t="s">
        <v>69</v>
      </c>
      <c r="O25" s="243" t="s">
        <v>286</v>
      </c>
      <c r="P25" s="243" t="s">
        <v>286</v>
      </c>
      <c r="Q25" s="243" t="s">
        <v>286</v>
      </c>
      <c r="R25" s="243" t="s">
        <v>69</v>
      </c>
      <c r="S25" s="243" t="s">
        <v>69</v>
      </c>
      <c r="T25" s="243" t="s">
        <v>69</v>
      </c>
      <c r="U25" s="243" t="s">
        <v>69</v>
      </c>
      <c r="V25" s="243" t="s">
        <v>286</v>
      </c>
      <c r="W25" s="243" t="s">
        <v>69</v>
      </c>
      <c r="X25" s="243" t="s">
        <v>286</v>
      </c>
      <c r="Y25" s="243" t="s">
        <v>286</v>
      </c>
      <c r="Z25" s="243" t="s">
        <v>286</v>
      </c>
      <c r="AA25" s="243" t="s">
        <v>286</v>
      </c>
      <c r="AB25" s="243" t="s">
        <v>286</v>
      </c>
      <c r="AC25" s="246" t="str">
        <f t="shared" si="0"/>
        <v>2 - Baja</v>
      </c>
      <c r="AD25" s="247">
        <f t="shared" si="1"/>
        <v>0.4</v>
      </c>
      <c r="AE25" s="246" t="str">
        <f t="shared" si="2"/>
        <v>4 - Mayor</v>
      </c>
      <c r="AF25" s="247">
        <f t="shared" si="3"/>
        <v>0.42105263157894735</v>
      </c>
      <c r="AG25" s="248" t="str">
        <f t="shared" si="4"/>
        <v>MODERADO</v>
      </c>
      <c r="AH25" s="247">
        <f t="shared" si="5"/>
        <v>0.16842105263157894</v>
      </c>
      <c r="AI25" s="95" t="s">
        <v>903</v>
      </c>
      <c r="AJ25" s="256" t="s">
        <v>506</v>
      </c>
      <c r="AK25" s="245" t="s">
        <v>864</v>
      </c>
      <c r="AL25" s="244" t="s">
        <v>865</v>
      </c>
      <c r="AM25" s="244" t="s">
        <v>291</v>
      </c>
      <c r="AN25" s="244" t="s">
        <v>295</v>
      </c>
      <c r="AO25" s="244" t="s">
        <v>293</v>
      </c>
      <c r="AP25" s="244" t="s">
        <v>294</v>
      </c>
      <c r="AQ25" s="244" t="s">
        <v>291</v>
      </c>
      <c r="AR25" s="244" t="s">
        <v>295</v>
      </c>
      <c r="AS25" s="244" t="s">
        <v>293</v>
      </c>
      <c r="AT25" s="244" t="s">
        <v>294</v>
      </c>
      <c r="AU25" s="244" t="s">
        <v>291</v>
      </c>
      <c r="AV25" s="244" t="s">
        <v>295</v>
      </c>
      <c r="AW25" s="244" t="s">
        <v>293</v>
      </c>
      <c r="AX25" s="244" t="s">
        <v>294</v>
      </c>
      <c r="AY25" s="244"/>
      <c r="AZ25" s="244"/>
      <c r="BA25" s="244"/>
      <c r="BB25" s="244"/>
      <c r="BC25" s="244"/>
      <c r="BD25" s="244"/>
      <c r="BE25" s="244"/>
      <c r="BF25" s="244"/>
      <c r="BG25" s="244"/>
      <c r="BH25" s="244"/>
      <c r="BI25" s="244"/>
      <c r="BJ25" s="244"/>
      <c r="BK25" s="244"/>
      <c r="BL25" s="244"/>
      <c r="BM25" s="244"/>
      <c r="BN25" s="244"/>
      <c r="BO25" s="244"/>
      <c r="BP25" s="244"/>
      <c r="BQ25" s="244"/>
      <c r="BR25" s="244"/>
      <c r="BS25" s="244"/>
      <c r="BT25" s="244"/>
      <c r="BU25" s="244"/>
      <c r="BV25" s="244"/>
      <c r="BW25" s="244"/>
      <c r="BX25" s="244"/>
      <c r="BY25" s="244"/>
      <c r="BZ25" s="244"/>
      <c r="CA25" s="244"/>
      <c r="CB25" s="244"/>
      <c r="CC25" s="244"/>
      <c r="CD25" s="244"/>
      <c r="CE25" s="244"/>
      <c r="CF25" s="244"/>
      <c r="CG25" s="244"/>
      <c r="CH25" s="244"/>
      <c r="CI25" s="244"/>
      <c r="CJ25" s="244"/>
      <c r="CK25" s="244"/>
      <c r="CL25" s="122" t="s">
        <v>298</v>
      </c>
      <c r="CM25" s="249">
        <f t="shared" si="6"/>
        <v>0.2</v>
      </c>
      <c r="CN25" s="249">
        <f t="shared" si="7"/>
        <v>0.21052631578947367</v>
      </c>
      <c r="CO25" s="122" t="str">
        <f t="shared" si="98"/>
        <v>BAJO</v>
      </c>
      <c r="CP25" s="247">
        <f t="shared" si="8"/>
        <v>4.2105263157894736E-2</v>
      </c>
      <c r="CQ25" s="95" t="s">
        <v>300</v>
      </c>
      <c r="CR25" s="122">
        <f t="shared" si="9"/>
        <v>0.1</v>
      </c>
      <c r="CS25" s="244"/>
      <c r="CT25" s="47" t="s">
        <v>904</v>
      </c>
      <c r="CU25" s="4" t="s">
        <v>867</v>
      </c>
      <c r="CV25" s="247"/>
      <c r="CW25" s="250">
        <f t="shared" si="10"/>
        <v>8</v>
      </c>
      <c r="CX25" s="251">
        <f t="shared" si="11"/>
        <v>4</v>
      </c>
      <c r="CY25" s="250" t="str">
        <f t="shared" si="12"/>
        <v>Mayor</v>
      </c>
      <c r="CZ25" s="252">
        <f t="shared" si="13"/>
        <v>0.8</v>
      </c>
      <c r="DA25" s="253">
        <f t="shared" si="14"/>
        <v>0.25</v>
      </c>
      <c r="DB25" s="253">
        <f t="shared" si="15"/>
        <v>0.25</v>
      </c>
      <c r="DC25" s="250">
        <f t="shared" si="16"/>
        <v>0.5</v>
      </c>
      <c r="DD25" s="253">
        <f t="shared" si="17"/>
        <v>1</v>
      </c>
      <c r="DE25" s="252">
        <f t="shared" si="18"/>
        <v>0.2</v>
      </c>
      <c r="DF25" s="253">
        <f t="shared" si="19"/>
        <v>4</v>
      </c>
      <c r="DG25" s="253"/>
      <c r="DH25" s="252">
        <f t="shared" si="20"/>
        <v>0.8</v>
      </c>
      <c r="DI25" s="253">
        <f t="shared" si="21"/>
        <v>0.25</v>
      </c>
      <c r="DJ25" s="253">
        <f t="shared" si="22"/>
        <v>0.25</v>
      </c>
      <c r="DK25" s="250">
        <f t="shared" si="23"/>
        <v>0.5</v>
      </c>
      <c r="DL25" s="253">
        <f t="shared" si="24"/>
        <v>1</v>
      </c>
      <c r="DM25" s="252">
        <f t="shared" si="25"/>
        <v>0.1</v>
      </c>
      <c r="DN25" s="253">
        <f t="shared" si="26"/>
        <v>4</v>
      </c>
      <c r="DO25" s="252">
        <f t="shared" si="27"/>
        <v>0.8</v>
      </c>
      <c r="DP25" s="253">
        <f t="shared" si="28"/>
        <v>0.25</v>
      </c>
      <c r="DQ25" s="253">
        <f t="shared" si="29"/>
        <v>0.25</v>
      </c>
      <c r="DR25" s="250">
        <f t="shared" si="30"/>
        <v>0.5</v>
      </c>
      <c r="DS25" s="253">
        <f t="shared" si="31"/>
        <v>1</v>
      </c>
      <c r="DT25" s="252">
        <f t="shared" si="32"/>
        <v>0.05</v>
      </c>
      <c r="DU25" s="253">
        <f t="shared" si="33"/>
        <v>4</v>
      </c>
      <c r="DV25" s="252">
        <f t="shared" si="34"/>
        <v>0.8</v>
      </c>
      <c r="DW25" s="253">
        <f t="shared" si="35"/>
        <v>0</v>
      </c>
      <c r="DX25" s="253">
        <f>IF(BA25="",0,IF(BA25="Preventivo",0.25,IF(BA25="Detectivo",0.15,IF(BA27="Correctivo",0.1,0))))</f>
        <v>0</v>
      </c>
      <c r="DY25" s="250">
        <f t="shared" si="36"/>
        <v>0</v>
      </c>
      <c r="DZ25" s="253">
        <f t="shared" si="37"/>
        <v>1</v>
      </c>
      <c r="EA25" s="252">
        <f t="shared" si="38"/>
        <v>0.05</v>
      </c>
      <c r="EB25" s="253">
        <f t="shared" si="39"/>
        <v>4</v>
      </c>
      <c r="EC25" s="252">
        <f t="shared" si="40"/>
        <v>0.8</v>
      </c>
      <c r="ED25" s="253">
        <f t="shared" si="41"/>
        <v>0</v>
      </c>
      <c r="EE25" s="253">
        <f t="shared" si="42"/>
        <v>0</v>
      </c>
      <c r="EF25" s="250">
        <f t="shared" si="43"/>
        <v>0</v>
      </c>
      <c r="EG25" s="253">
        <f t="shared" si="44"/>
        <v>1</v>
      </c>
      <c r="EH25" s="252">
        <f t="shared" si="45"/>
        <v>0.05</v>
      </c>
      <c r="EI25" s="253">
        <f t="shared" si="46"/>
        <v>4</v>
      </c>
      <c r="EJ25" s="252">
        <f t="shared" si="47"/>
        <v>0.8</v>
      </c>
      <c r="EK25" s="253">
        <f t="shared" si="48"/>
        <v>0</v>
      </c>
      <c r="EL25" s="253">
        <f t="shared" si="49"/>
        <v>0</v>
      </c>
      <c r="EM25" s="250">
        <f t="shared" si="50"/>
        <v>0</v>
      </c>
      <c r="EN25" s="253">
        <f t="shared" si="51"/>
        <v>1</v>
      </c>
      <c r="EO25" s="252">
        <f t="shared" si="52"/>
        <v>0.05</v>
      </c>
      <c r="EP25" s="253">
        <f t="shared" si="53"/>
        <v>4</v>
      </c>
      <c r="EQ25" s="252">
        <f t="shared" si="54"/>
        <v>0.8</v>
      </c>
      <c r="ER25" s="253">
        <f t="shared" si="55"/>
        <v>0</v>
      </c>
      <c r="ES25" s="253">
        <f t="shared" si="56"/>
        <v>0</v>
      </c>
      <c r="ET25" s="250">
        <f t="shared" si="57"/>
        <v>0</v>
      </c>
      <c r="EU25" s="253">
        <f t="shared" si="58"/>
        <v>1</v>
      </c>
      <c r="EV25" s="252">
        <f t="shared" si="59"/>
        <v>0.05</v>
      </c>
      <c r="EW25" s="253">
        <f t="shared" si="60"/>
        <v>4</v>
      </c>
      <c r="EX25" s="252">
        <f t="shared" si="61"/>
        <v>0.8</v>
      </c>
      <c r="EY25" s="253">
        <f t="shared" si="62"/>
        <v>0</v>
      </c>
      <c r="EZ25" s="253">
        <f t="shared" si="63"/>
        <v>0</v>
      </c>
      <c r="FA25" s="250">
        <f t="shared" si="64"/>
        <v>0</v>
      </c>
      <c r="FB25" s="253">
        <f t="shared" si="65"/>
        <v>1</v>
      </c>
      <c r="FC25" s="252">
        <f t="shared" si="66"/>
        <v>0.05</v>
      </c>
      <c r="FD25" s="253">
        <f t="shared" si="67"/>
        <v>4</v>
      </c>
      <c r="FE25" s="252">
        <f t="shared" si="68"/>
        <v>0.8</v>
      </c>
      <c r="FF25" s="253">
        <f t="shared" si="69"/>
        <v>0</v>
      </c>
      <c r="FG25" s="253">
        <f t="shared" si="70"/>
        <v>0</v>
      </c>
      <c r="FH25" s="250">
        <f t="shared" si="71"/>
        <v>0</v>
      </c>
      <c r="FI25" s="253">
        <f t="shared" si="72"/>
        <v>1</v>
      </c>
      <c r="FJ25" s="252">
        <f t="shared" si="73"/>
        <v>0.05</v>
      </c>
      <c r="FK25" s="253">
        <f t="shared" si="74"/>
        <v>4</v>
      </c>
      <c r="FL25" s="252">
        <f t="shared" si="75"/>
        <v>0.8</v>
      </c>
      <c r="FM25" s="253">
        <f t="shared" si="76"/>
        <v>0</v>
      </c>
      <c r="FN25" s="253">
        <f t="shared" si="77"/>
        <v>0</v>
      </c>
      <c r="FO25" s="250">
        <f t="shared" si="78"/>
        <v>0</v>
      </c>
      <c r="FP25" s="253">
        <f t="shared" si="79"/>
        <v>1</v>
      </c>
      <c r="FQ25" s="252">
        <f t="shared" si="80"/>
        <v>0.05</v>
      </c>
      <c r="FR25" s="253">
        <f t="shared" si="81"/>
        <v>4</v>
      </c>
      <c r="FS25" s="252">
        <f t="shared" si="82"/>
        <v>0.8</v>
      </c>
      <c r="FT25" s="253">
        <f t="shared" si="83"/>
        <v>0</v>
      </c>
      <c r="FU25" s="253">
        <f t="shared" si="84"/>
        <v>0</v>
      </c>
      <c r="FV25" s="250">
        <f t="shared" si="85"/>
        <v>0</v>
      </c>
      <c r="FW25" s="253">
        <f t="shared" si="86"/>
        <v>1</v>
      </c>
      <c r="FX25" s="252">
        <f t="shared" si="87"/>
        <v>0.05</v>
      </c>
      <c r="FY25" s="253">
        <f t="shared" si="88"/>
        <v>4</v>
      </c>
      <c r="FZ25" s="252">
        <f t="shared" si="89"/>
        <v>0.8</v>
      </c>
      <c r="GA25" s="253">
        <f t="shared" si="90"/>
        <v>0</v>
      </c>
      <c r="GB25" s="253">
        <f t="shared" si="91"/>
        <v>0</v>
      </c>
      <c r="GC25" s="250">
        <f t="shared" si="92"/>
        <v>0</v>
      </c>
      <c r="GD25" s="253">
        <f t="shared" si="93"/>
        <v>1</v>
      </c>
      <c r="GE25" s="252">
        <f t="shared" si="94"/>
        <v>0.05</v>
      </c>
      <c r="GF25" s="253">
        <f t="shared" si="95"/>
        <v>4</v>
      </c>
      <c r="GG25" s="252">
        <f t="shared" si="96"/>
        <v>0.8</v>
      </c>
      <c r="GH25" s="252">
        <f t="shared" si="97"/>
        <v>0.8</v>
      </c>
    </row>
    <row r="26" spans="1:190" s="157" customFormat="1" ht="79.5" customHeight="1">
      <c r="A26" s="122">
        <v>18</v>
      </c>
      <c r="B26" s="255" t="s">
        <v>887</v>
      </c>
      <c r="C26" s="95" t="s">
        <v>906</v>
      </c>
      <c r="D26" s="243" t="s">
        <v>280</v>
      </c>
      <c r="E26" s="244" t="s">
        <v>889</v>
      </c>
      <c r="F26" s="244" t="s">
        <v>318</v>
      </c>
      <c r="G26" s="245" t="s">
        <v>880</v>
      </c>
      <c r="H26" s="245" t="s">
        <v>330</v>
      </c>
      <c r="I26" s="243" t="s">
        <v>315</v>
      </c>
      <c r="J26" s="243" t="s">
        <v>69</v>
      </c>
      <c r="K26" s="243" t="s">
        <v>69</v>
      </c>
      <c r="L26" s="243" t="s">
        <v>286</v>
      </c>
      <c r="M26" s="243" t="s">
        <v>286</v>
      </c>
      <c r="N26" s="243" t="s">
        <v>69</v>
      </c>
      <c r="O26" s="243" t="s">
        <v>286</v>
      </c>
      <c r="P26" s="243" t="s">
        <v>286</v>
      </c>
      <c r="Q26" s="243" t="s">
        <v>286</v>
      </c>
      <c r="R26" s="243" t="s">
        <v>69</v>
      </c>
      <c r="S26" s="243" t="s">
        <v>69</v>
      </c>
      <c r="T26" s="243" t="s">
        <v>69</v>
      </c>
      <c r="U26" s="243" t="s">
        <v>69</v>
      </c>
      <c r="V26" s="243" t="s">
        <v>286</v>
      </c>
      <c r="W26" s="243" t="s">
        <v>69</v>
      </c>
      <c r="X26" s="243" t="s">
        <v>286</v>
      </c>
      <c r="Y26" s="243" t="s">
        <v>286</v>
      </c>
      <c r="Z26" s="243" t="s">
        <v>286</v>
      </c>
      <c r="AA26" s="243" t="s">
        <v>286</v>
      </c>
      <c r="AB26" s="243" t="s">
        <v>286</v>
      </c>
      <c r="AC26" s="246" t="str">
        <f t="shared" si="0"/>
        <v>2 - Baja</v>
      </c>
      <c r="AD26" s="247">
        <f t="shared" si="1"/>
        <v>0.4</v>
      </c>
      <c r="AE26" s="246" t="str">
        <f t="shared" si="2"/>
        <v>4 - Mayor</v>
      </c>
      <c r="AF26" s="247">
        <f t="shared" si="3"/>
        <v>0.42105263157894735</v>
      </c>
      <c r="AG26" s="248" t="str">
        <f t="shared" si="4"/>
        <v>MODERADO</v>
      </c>
      <c r="AH26" s="247">
        <f t="shared" si="5"/>
        <v>0.16842105263157894</v>
      </c>
      <c r="AI26" s="95" t="s">
        <v>907</v>
      </c>
      <c r="AJ26" s="256" t="s">
        <v>506</v>
      </c>
      <c r="AK26" s="245" t="s">
        <v>864</v>
      </c>
      <c r="AL26" s="244" t="s">
        <v>865</v>
      </c>
      <c r="AM26" s="244" t="s">
        <v>291</v>
      </c>
      <c r="AN26" s="244" t="s">
        <v>292</v>
      </c>
      <c r="AO26" s="244" t="s">
        <v>293</v>
      </c>
      <c r="AP26" s="244" t="s">
        <v>294</v>
      </c>
      <c r="AQ26" s="244" t="s">
        <v>291</v>
      </c>
      <c r="AR26" s="244" t="s">
        <v>292</v>
      </c>
      <c r="AS26" s="244" t="s">
        <v>293</v>
      </c>
      <c r="AT26" s="244" t="s">
        <v>294</v>
      </c>
      <c r="AU26" s="244" t="s">
        <v>291</v>
      </c>
      <c r="AV26" s="244" t="s">
        <v>292</v>
      </c>
      <c r="AW26" s="244" t="s">
        <v>293</v>
      </c>
      <c r="AX26" s="244" t="s">
        <v>294</v>
      </c>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4"/>
      <c r="CE26" s="244"/>
      <c r="CF26" s="244"/>
      <c r="CG26" s="244"/>
      <c r="CH26" s="244"/>
      <c r="CI26" s="244"/>
      <c r="CJ26" s="244"/>
      <c r="CK26" s="244"/>
      <c r="CL26" s="122" t="s">
        <v>298</v>
      </c>
      <c r="CM26" s="249">
        <f t="shared" si="6"/>
        <v>0.24</v>
      </c>
      <c r="CN26" s="249">
        <f t="shared" si="7"/>
        <v>0.25263157894736837</v>
      </c>
      <c r="CO26" s="122" t="str">
        <f t="shared" si="98"/>
        <v>BAJO</v>
      </c>
      <c r="CP26" s="247">
        <f t="shared" si="8"/>
        <v>6.0631578947368404E-2</v>
      </c>
      <c r="CQ26" s="95" t="s">
        <v>300</v>
      </c>
      <c r="CR26" s="122">
        <f t="shared" si="9"/>
        <v>0.1</v>
      </c>
      <c r="CS26" s="244"/>
      <c r="CT26" s="47" t="s">
        <v>908</v>
      </c>
      <c r="CU26" s="4" t="s">
        <v>867</v>
      </c>
      <c r="CV26" s="247"/>
      <c r="CW26" s="250">
        <f t="shared" si="10"/>
        <v>8</v>
      </c>
      <c r="CX26" s="251">
        <f t="shared" si="11"/>
        <v>4</v>
      </c>
      <c r="CY26" s="250" t="str">
        <f t="shared" si="12"/>
        <v>Mayor</v>
      </c>
      <c r="CZ26" s="252">
        <f t="shared" si="13"/>
        <v>0.8</v>
      </c>
      <c r="DA26" s="253">
        <f t="shared" si="14"/>
        <v>0.15</v>
      </c>
      <c r="DB26" s="253">
        <f t="shared" si="15"/>
        <v>0.25</v>
      </c>
      <c r="DC26" s="250">
        <f t="shared" si="16"/>
        <v>0.4</v>
      </c>
      <c r="DD26" s="253">
        <f t="shared" si="17"/>
        <v>2</v>
      </c>
      <c r="DE26" s="252">
        <f t="shared" si="18"/>
        <v>0.24</v>
      </c>
      <c r="DF26" s="253">
        <f t="shared" si="19"/>
        <v>4</v>
      </c>
      <c r="DG26" s="253"/>
      <c r="DH26" s="252">
        <f t="shared" si="20"/>
        <v>0.8</v>
      </c>
      <c r="DI26" s="253">
        <f t="shared" si="21"/>
        <v>0.15</v>
      </c>
      <c r="DJ26" s="253">
        <f t="shared" si="22"/>
        <v>0.25</v>
      </c>
      <c r="DK26" s="250">
        <f t="shared" si="23"/>
        <v>0.4</v>
      </c>
      <c r="DL26" s="253">
        <f t="shared" si="24"/>
        <v>1</v>
      </c>
      <c r="DM26" s="252">
        <f t="shared" si="25"/>
        <v>0.14399999999999999</v>
      </c>
      <c r="DN26" s="253">
        <f t="shared" si="26"/>
        <v>4</v>
      </c>
      <c r="DO26" s="252">
        <f t="shared" si="27"/>
        <v>0.8</v>
      </c>
      <c r="DP26" s="253">
        <f t="shared" si="28"/>
        <v>0.15</v>
      </c>
      <c r="DQ26" s="253">
        <f t="shared" si="29"/>
        <v>0.25</v>
      </c>
      <c r="DR26" s="250">
        <f t="shared" si="30"/>
        <v>0.4</v>
      </c>
      <c r="DS26" s="253">
        <f t="shared" si="31"/>
        <v>1</v>
      </c>
      <c r="DT26" s="252">
        <f t="shared" si="32"/>
        <v>8.6399999999999991E-2</v>
      </c>
      <c r="DU26" s="253">
        <f t="shared" si="33"/>
        <v>4</v>
      </c>
      <c r="DV26" s="252">
        <f t="shared" si="34"/>
        <v>0.8</v>
      </c>
      <c r="DW26" s="253">
        <f t="shared" si="35"/>
        <v>0</v>
      </c>
      <c r="DX26" s="253">
        <f>IF(BA26="",0,IF(BA26="Preventivo",0.25,IF(BA26="Detectivo",0.15,IF(BA28="Correctivo",0.1,0))))</f>
        <v>0</v>
      </c>
      <c r="DY26" s="250">
        <f t="shared" si="36"/>
        <v>0</v>
      </c>
      <c r="DZ26" s="253">
        <f t="shared" si="37"/>
        <v>1</v>
      </c>
      <c r="EA26" s="252">
        <f t="shared" si="38"/>
        <v>8.6399999999999991E-2</v>
      </c>
      <c r="EB26" s="253">
        <f t="shared" si="39"/>
        <v>4</v>
      </c>
      <c r="EC26" s="252">
        <f t="shared" si="40"/>
        <v>0.8</v>
      </c>
      <c r="ED26" s="253">
        <f t="shared" si="41"/>
        <v>0</v>
      </c>
      <c r="EE26" s="253">
        <f t="shared" si="42"/>
        <v>0</v>
      </c>
      <c r="EF26" s="250">
        <f t="shared" si="43"/>
        <v>0</v>
      </c>
      <c r="EG26" s="253">
        <f t="shared" si="44"/>
        <v>1</v>
      </c>
      <c r="EH26" s="252">
        <f t="shared" si="45"/>
        <v>8.6399999999999991E-2</v>
      </c>
      <c r="EI26" s="253">
        <f t="shared" si="46"/>
        <v>4</v>
      </c>
      <c r="EJ26" s="252">
        <f t="shared" si="47"/>
        <v>0.8</v>
      </c>
      <c r="EK26" s="253">
        <f t="shared" si="48"/>
        <v>0</v>
      </c>
      <c r="EL26" s="253">
        <f t="shared" si="49"/>
        <v>0</v>
      </c>
      <c r="EM26" s="250">
        <f t="shared" si="50"/>
        <v>0</v>
      </c>
      <c r="EN26" s="253">
        <f t="shared" si="51"/>
        <v>1</v>
      </c>
      <c r="EO26" s="252">
        <f t="shared" si="52"/>
        <v>8.6399999999999991E-2</v>
      </c>
      <c r="EP26" s="253">
        <f t="shared" si="53"/>
        <v>4</v>
      </c>
      <c r="EQ26" s="252">
        <f t="shared" si="54"/>
        <v>0.8</v>
      </c>
      <c r="ER26" s="253">
        <f t="shared" si="55"/>
        <v>0</v>
      </c>
      <c r="ES26" s="253">
        <f t="shared" si="56"/>
        <v>0</v>
      </c>
      <c r="ET26" s="250">
        <f t="shared" si="57"/>
        <v>0</v>
      </c>
      <c r="EU26" s="253">
        <f t="shared" si="58"/>
        <v>1</v>
      </c>
      <c r="EV26" s="252">
        <f t="shared" si="59"/>
        <v>8.6399999999999991E-2</v>
      </c>
      <c r="EW26" s="253">
        <f t="shared" si="60"/>
        <v>4</v>
      </c>
      <c r="EX26" s="252">
        <f t="shared" si="61"/>
        <v>0.8</v>
      </c>
      <c r="EY26" s="253">
        <f t="shared" si="62"/>
        <v>0</v>
      </c>
      <c r="EZ26" s="253">
        <f t="shared" si="63"/>
        <v>0</v>
      </c>
      <c r="FA26" s="250">
        <f t="shared" si="64"/>
        <v>0</v>
      </c>
      <c r="FB26" s="253">
        <f t="shared" si="65"/>
        <v>1</v>
      </c>
      <c r="FC26" s="252">
        <f t="shared" si="66"/>
        <v>8.6399999999999991E-2</v>
      </c>
      <c r="FD26" s="253">
        <f t="shared" si="67"/>
        <v>4</v>
      </c>
      <c r="FE26" s="252">
        <f t="shared" si="68"/>
        <v>0.8</v>
      </c>
      <c r="FF26" s="253">
        <f t="shared" si="69"/>
        <v>0</v>
      </c>
      <c r="FG26" s="253">
        <f t="shared" si="70"/>
        <v>0</v>
      </c>
      <c r="FH26" s="250">
        <f t="shared" si="71"/>
        <v>0</v>
      </c>
      <c r="FI26" s="253">
        <f t="shared" si="72"/>
        <v>1</v>
      </c>
      <c r="FJ26" s="252">
        <f t="shared" si="73"/>
        <v>8.6399999999999991E-2</v>
      </c>
      <c r="FK26" s="253">
        <f t="shared" si="74"/>
        <v>4</v>
      </c>
      <c r="FL26" s="252">
        <f t="shared" si="75"/>
        <v>0.8</v>
      </c>
      <c r="FM26" s="253">
        <f t="shared" si="76"/>
        <v>0</v>
      </c>
      <c r="FN26" s="253">
        <f t="shared" si="77"/>
        <v>0</v>
      </c>
      <c r="FO26" s="250">
        <f t="shared" si="78"/>
        <v>0</v>
      </c>
      <c r="FP26" s="253">
        <f t="shared" si="79"/>
        <v>1</v>
      </c>
      <c r="FQ26" s="252">
        <f t="shared" si="80"/>
        <v>8.6399999999999991E-2</v>
      </c>
      <c r="FR26" s="253">
        <f t="shared" si="81"/>
        <v>4</v>
      </c>
      <c r="FS26" s="252">
        <f t="shared" si="82"/>
        <v>0.8</v>
      </c>
      <c r="FT26" s="253">
        <f t="shared" si="83"/>
        <v>0</v>
      </c>
      <c r="FU26" s="253">
        <f t="shared" si="84"/>
        <v>0</v>
      </c>
      <c r="FV26" s="250">
        <f t="shared" si="85"/>
        <v>0</v>
      </c>
      <c r="FW26" s="253">
        <f t="shared" si="86"/>
        <v>1</v>
      </c>
      <c r="FX26" s="252">
        <f t="shared" si="87"/>
        <v>8.6399999999999991E-2</v>
      </c>
      <c r="FY26" s="253">
        <f t="shared" si="88"/>
        <v>4</v>
      </c>
      <c r="FZ26" s="252">
        <f t="shared" si="89"/>
        <v>0.8</v>
      </c>
      <c r="GA26" s="253">
        <f t="shared" si="90"/>
        <v>0</v>
      </c>
      <c r="GB26" s="253">
        <f t="shared" si="91"/>
        <v>0</v>
      </c>
      <c r="GC26" s="250">
        <f t="shared" si="92"/>
        <v>0</v>
      </c>
      <c r="GD26" s="253">
        <f t="shared" si="93"/>
        <v>1</v>
      </c>
      <c r="GE26" s="252">
        <f t="shared" si="94"/>
        <v>8.6399999999999991E-2</v>
      </c>
      <c r="GF26" s="253">
        <f t="shared" si="95"/>
        <v>4</v>
      </c>
      <c r="GG26" s="252">
        <f t="shared" si="96"/>
        <v>0.8</v>
      </c>
      <c r="GH26" s="252">
        <f t="shared" si="97"/>
        <v>0.8</v>
      </c>
    </row>
    <row r="27" spans="1:190" s="157" customFormat="1" ht="79.5" customHeight="1">
      <c r="A27" s="122">
        <v>19</v>
      </c>
      <c r="B27" s="255" t="s">
        <v>887</v>
      </c>
      <c r="C27" s="95" t="s">
        <v>909</v>
      </c>
      <c r="D27" s="243" t="s">
        <v>304</v>
      </c>
      <c r="E27" s="244" t="s">
        <v>889</v>
      </c>
      <c r="F27" s="244" t="s">
        <v>318</v>
      </c>
      <c r="G27" s="245" t="s">
        <v>880</v>
      </c>
      <c r="H27" s="245" t="s">
        <v>330</v>
      </c>
      <c r="I27" s="243" t="s">
        <v>315</v>
      </c>
      <c r="J27" s="243" t="s">
        <v>69</v>
      </c>
      <c r="K27" s="243" t="s">
        <v>69</v>
      </c>
      <c r="L27" s="243" t="s">
        <v>286</v>
      </c>
      <c r="M27" s="243" t="s">
        <v>286</v>
      </c>
      <c r="N27" s="243" t="s">
        <v>69</v>
      </c>
      <c r="O27" s="243" t="s">
        <v>286</v>
      </c>
      <c r="P27" s="243" t="s">
        <v>286</v>
      </c>
      <c r="Q27" s="243" t="s">
        <v>286</v>
      </c>
      <c r="R27" s="243" t="s">
        <v>69</v>
      </c>
      <c r="S27" s="243" t="s">
        <v>69</v>
      </c>
      <c r="T27" s="243" t="s">
        <v>69</v>
      </c>
      <c r="U27" s="243" t="s">
        <v>69</v>
      </c>
      <c r="V27" s="243" t="s">
        <v>286</v>
      </c>
      <c r="W27" s="243" t="s">
        <v>69</v>
      </c>
      <c r="X27" s="243" t="s">
        <v>286</v>
      </c>
      <c r="Y27" s="243" t="s">
        <v>286</v>
      </c>
      <c r="Z27" s="243" t="s">
        <v>286</v>
      </c>
      <c r="AA27" s="243" t="s">
        <v>286</v>
      </c>
      <c r="AB27" s="243" t="s">
        <v>286</v>
      </c>
      <c r="AC27" s="246" t="str">
        <f t="shared" si="0"/>
        <v>2 - Baja</v>
      </c>
      <c r="AD27" s="247">
        <f t="shared" si="1"/>
        <v>0.4</v>
      </c>
      <c r="AE27" s="246" t="str">
        <f t="shared" si="2"/>
        <v>4 - Mayor</v>
      </c>
      <c r="AF27" s="247">
        <f t="shared" si="3"/>
        <v>0.42105263157894735</v>
      </c>
      <c r="AG27" s="248" t="str">
        <f t="shared" si="4"/>
        <v>MODERADO</v>
      </c>
      <c r="AH27" s="247">
        <f t="shared" si="5"/>
        <v>0.16842105263157894</v>
      </c>
      <c r="AI27" s="95" t="s">
        <v>907</v>
      </c>
      <c r="AJ27" s="256" t="s">
        <v>506</v>
      </c>
      <c r="AK27" s="245" t="s">
        <v>864</v>
      </c>
      <c r="AL27" s="244" t="s">
        <v>865</v>
      </c>
      <c r="AM27" s="244" t="s">
        <v>291</v>
      </c>
      <c r="AN27" s="244" t="s">
        <v>292</v>
      </c>
      <c r="AO27" s="244" t="s">
        <v>293</v>
      </c>
      <c r="AP27" s="244" t="s">
        <v>294</v>
      </c>
      <c r="AQ27" s="244" t="s">
        <v>291</v>
      </c>
      <c r="AR27" s="244" t="s">
        <v>292</v>
      </c>
      <c r="AS27" s="244" t="s">
        <v>293</v>
      </c>
      <c r="AT27" s="244" t="s">
        <v>294</v>
      </c>
      <c r="AU27" s="244" t="s">
        <v>291</v>
      </c>
      <c r="AV27" s="244" t="s">
        <v>292</v>
      </c>
      <c r="AW27" s="244" t="s">
        <v>293</v>
      </c>
      <c r="AX27" s="244" t="s">
        <v>294</v>
      </c>
      <c r="AY27" s="244"/>
      <c r="AZ27" s="244"/>
      <c r="BA27" s="244"/>
      <c r="BB27" s="244"/>
      <c r="BC27" s="244"/>
      <c r="BD27" s="244"/>
      <c r="BE27" s="244"/>
      <c r="BF27" s="244"/>
      <c r="BG27" s="244"/>
      <c r="BH27" s="244"/>
      <c r="BI27" s="244"/>
      <c r="BJ27" s="244"/>
      <c r="BK27" s="244"/>
      <c r="BL27" s="244"/>
      <c r="BM27" s="244"/>
      <c r="BN27" s="244"/>
      <c r="BO27" s="244"/>
      <c r="BP27" s="244"/>
      <c r="BQ27" s="244"/>
      <c r="BR27" s="244"/>
      <c r="BS27" s="244"/>
      <c r="BT27" s="244"/>
      <c r="BU27" s="244"/>
      <c r="BV27" s="244"/>
      <c r="BW27" s="244"/>
      <c r="BX27" s="244"/>
      <c r="BY27" s="244"/>
      <c r="BZ27" s="244"/>
      <c r="CA27" s="244"/>
      <c r="CB27" s="244"/>
      <c r="CC27" s="244"/>
      <c r="CD27" s="244"/>
      <c r="CE27" s="244"/>
      <c r="CF27" s="244"/>
      <c r="CG27" s="244"/>
      <c r="CH27" s="244"/>
      <c r="CI27" s="244"/>
      <c r="CJ27" s="244"/>
      <c r="CK27" s="244"/>
      <c r="CL27" s="122" t="s">
        <v>298</v>
      </c>
      <c r="CM27" s="249">
        <f t="shared" si="6"/>
        <v>0.24</v>
      </c>
      <c r="CN27" s="249">
        <f t="shared" si="7"/>
        <v>0.25263157894736837</v>
      </c>
      <c r="CO27" s="122" t="str">
        <f t="shared" si="98"/>
        <v>BAJO</v>
      </c>
      <c r="CP27" s="247">
        <f t="shared" si="8"/>
        <v>6.0631578947368404E-2</v>
      </c>
      <c r="CQ27" s="95" t="s">
        <v>309</v>
      </c>
      <c r="CR27" s="122">
        <f t="shared" si="9"/>
        <v>0.1</v>
      </c>
      <c r="CS27" s="244"/>
      <c r="CT27" s="47" t="s">
        <v>908</v>
      </c>
      <c r="CU27" s="4" t="s">
        <v>867</v>
      </c>
      <c r="CV27" s="247"/>
      <c r="CW27" s="250">
        <f t="shared" si="10"/>
        <v>8</v>
      </c>
      <c r="CX27" s="251">
        <f t="shared" si="11"/>
        <v>4</v>
      </c>
      <c r="CY27" s="250" t="str">
        <f t="shared" si="12"/>
        <v>Mayor</v>
      </c>
      <c r="CZ27" s="252">
        <f t="shared" si="13"/>
        <v>0.8</v>
      </c>
      <c r="DA27" s="253">
        <f t="shared" si="14"/>
        <v>0.15</v>
      </c>
      <c r="DB27" s="253">
        <f t="shared" si="15"/>
        <v>0.25</v>
      </c>
      <c r="DC27" s="250">
        <f t="shared" si="16"/>
        <v>0.4</v>
      </c>
      <c r="DD27" s="253">
        <f t="shared" si="17"/>
        <v>2</v>
      </c>
      <c r="DE27" s="252">
        <f t="shared" si="18"/>
        <v>0.24</v>
      </c>
      <c r="DF27" s="253">
        <f t="shared" si="19"/>
        <v>4</v>
      </c>
      <c r="DG27" s="253"/>
      <c r="DH27" s="252">
        <f t="shared" si="20"/>
        <v>0.8</v>
      </c>
      <c r="DI27" s="253">
        <f t="shared" si="21"/>
        <v>0.15</v>
      </c>
      <c r="DJ27" s="253">
        <f t="shared" si="22"/>
        <v>0.25</v>
      </c>
      <c r="DK27" s="250">
        <f t="shared" si="23"/>
        <v>0.4</v>
      </c>
      <c r="DL27" s="253">
        <f t="shared" si="24"/>
        <v>1</v>
      </c>
      <c r="DM27" s="252">
        <f t="shared" si="25"/>
        <v>0.14399999999999999</v>
      </c>
      <c r="DN27" s="253">
        <f t="shared" si="26"/>
        <v>4</v>
      </c>
      <c r="DO27" s="252">
        <f t="shared" si="27"/>
        <v>0.8</v>
      </c>
      <c r="DP27" s="253">
        <f t="shared" si="28"/>
        <v>0.15</v>
      </c>
      <c r="DQ27" s="253">
        <f t="shared" si="29"/>
        <v>0.25</v>
      </c>
      <c r="DR27" s="250">
        <f t="shared" si="30"/>
        <v>0.4</v>
      </c>
      <c r="DS27" s="253">
        <f t="shared" si="31"/>
        <v>1</v>
      </c>
      <c r="DT27" s="252">
        <f t="shared" si="32"/>
        <v>8.6399999999999991E-2</v>
      </c>
      <c r="DU27" s="253">
        <f t="shared" si="33"/>
        <v>4</v>
      </c>
      <c r="DV27" s="252">
        <f t="shared" si="34"/>
        <v>0.8</v>
      </c>
      <c r="DW27" s="253">
        <f t="shared" si="35"/>
        <v>0</v>
      </c>
      <c r="DX27" s="253">
        <f>IF(BA27="",0,IF(BA27="Preventivo",0.25,IF(BA27="Detectivo",0.15,IF(BA28="Correctivo",0.1,0))))</f>
        <v>0</v>
      </c>
      <c r="DY27" s="250">
        <f t="shared" si="36"/>
        <v>0</v>
      </c>
      <c r="DZ27" s="253">
        <f t="shared" si="37"/>
        <v>1</v>
      </c>
      <c r="EA27" s="252">
        <f t="shared" si="38"/>
        <v>8.6399999999999991E-2</v>
      </c>
      <c r="EB27" s="253">
        <f t="shared" si="39"/>
        <v>4</v>
      </c>
      <c r="EC27" s="252">
        <f t="shared" si="40"/>
        <v>0.8</v>
      </c>
      <c r="ED27" s="253">
        <f t="shared" si="41"/>
        <v>0</v>
      </c>
      <c r="EE27" s="253">
        <f t="shared" si="42"/>
        <v>0</v>
      </c>
      <c r="EF27" s="250">
        <f t="shared" si="43"/>
        <v>0</v>
      </c>
      <c r="EG27" s="253">
        <f t="shared" si="44"/>
        <v>1</v>
      </c>
      <c r="EH27" s="252">
        <f t="shared" si="45"/>
        <v>8.6399999999999991E-2</v>
      </c>
      <c r="EI27" s="253">
        <f t="shared" si="46"/>
        <v>4</v>
      </c>
      <c r="EJ27" s="252">
        <f t="shared" si="47"/>
        <v>0.8</v>
      </c>
      <c r="EK27" s="253">
        <f t="shared" si="48"/>
        <v>0</v>
      </c>
      <c r="EL27" s="253">
        <f t="shared" si="49"/>
        <v>0</v>
      </c>
      <c r="EM27" s="250">
        <f t="shared" si="50"/>
        <v>0</v>
      </c>
      <c r="EN27" s="253">
        <f t="shared" si="51"/>
        <v>1</v>
      </c>
      <c r="EO27" s="252">
        <f t="shared" si="52"/>
        <v>8.6399999999999991E-2</v>
      </c>
      <c r="EP27" s="253">
        <f t="shared" si="53"/>
        <v>4</v>
      </c>
      <c r="EQ27" s="252">
        <f t="shared" si="54"/>
        <v>0.8</v>
      </c>
      <c r="ER27" s="253">
        <f t="shared" si="55"/>
        <v>0</v>
      </c>
      <c r="ES27" s="253">
        <f t="shared" si="56"/>
        <v>0</v>
      </c>
      <c r="ET27" s="250">
        <f t="shared" si="57"/>
        <v>0</v>
      </c>
      <c r="EU27" s="253">
        <f t="shared" si="58"/>
        <v>1</v>
      </c>
      <c r="EV27" s="252">
        <f t="shared" si="59"/>
        <v>8.6399999999999991E-2</v>
      </c>
      <c r="EW27" s="253">
        <f t="shared" si="60"/>
        <v>4</v>
      </c>
      <c r="EX27" s="252">
        <f t="shared" si="61"/>
        <v>0.8</v>
      </c>
      <c r="EY27" s="253">
        <f t="shared" si="62"/>
        <v>0</v>
      </c>
      <c r="EZ27" s="253">
        <f t="shared" si="63"/>
        <v>0</v>
      </c>
      <c r="FA27" s="250">
        <f t="shared" si="64"/>
        <v>0</v>
      </c>
      <c r="FB27" s="253">
        <f t="shared" si="65"/>
        <v>1</v>
      </c>
      <c r="FC27" s="252">
        <f t="shared" si="66"/>
        <v>8.6399999999999991E-2</v>
      </c>
      <c r="FD27" s="253">
        <f t="shared" si="67"/>
        <v>4</v>
      </c>
      <c r="FE27" s="252">
        <f t="shared" si="68"/>
        <v>0.8</v>
      </c>
      <c r="FF27" s="253">
        <f t="shared" si="69"/>
        <v>0</v>
      </c>
      <c r="FG27" s="253">
        <f t="shared" si="70"/>
        <v>0</v>
      </c>
      <c r="FH27" s="250">
        <f t="shared" si="71"/>
        <v>0</v>
      </c>
      <c r="FI27" s="253">
        <f t="shared" si="72"/>
        <v>1</v>
      </c>
      <c r="FJ27" s="252">
        <f t="shared" si="73"/>
        <v>8.6399999999999991E-2</v>
      </c>
      <c r="FK27" s="253">
        <f t="shared" si="74"/>
        <v>4</v>
      </c>
      <c r="FL27" s="252">
        <f t="shared" si="75"/>
        <v>0.8</v>
      </c>
      <c r="FM27" s="253">
        <f t="shared" si="76"/>
        <v>0</v>
      </c>
      <c r="FN27" s="253">
        <f t="shared" si="77"/>
        <v>0</v>
      </c>
      <c r="FO27" s="250">
        <f t="shared" si="78"/>
        <v>0</v>
      </c>
      <c r="FP27" s="253">
        <f t="shared" si="79"/>
        <v>1</v>
      </c>
      <c r="FQ27" s="252">
        <f t="shared" si="80"/>
        <v>8.6399999999999991E-2</v>
      </c>
      <c r="FR27" s="253">
        <f t="shared" si="81"/>
        <v>4</v>
      </c>
      <c r="FS27" s="252">
        <f t="shared" si="82"/>
        <v>0.8</v>
      </c>
      <c r="FT27" s="253">
        <f t="shared" si="83"/>
        <v>0</v>
      </c>
      <c r="FU27" s="253">
        <f t="shared" si="84"/>
        <v>0</v>
      </c>
      <c r="FV27" s="250">
        <f t="shared" si="85"/>
        <v>0</v>
      </c>
      <c r="FW27" s="253">
        <f t="shared" si="86"/>
        <v>1</v>
      </c>
      <c r="FX27" s="252">
        <f t="shared" si="87"/>
        <v>8.6399999999999991E-2</v>
      </c>
      <c r="FY27" s="253">
        <f t="shared" si="88"/>
        <v>4</v>
      </c>
      <c r="FZ27" s="252">
        <f t="shared" si="89"/>
        <v>0.8</v>
      </c>
      <c r="GA27" s="253">
        <f t="shared" si="90"/>
        <v>0</v>
      </c>
      <c r="GB27" s="253">
        <f t="shared" si="91"/>
        <v>0</v>
      </c>
      <c r="GC27" s="250">
        <f t="shared" si="92"/>
        <v>0</v>
      </c>
      <c r="GD27" s="253">
        <f t="shared" si="93"/>
        <v>1</v>
      </c>
      <c r="GE27" s="252">
        <f t="shared" si="94"/>
        <v>8.6399999999999991E-2</v>
      </c>
      <c r="GF27" s="253">
        <f t="shared" si="95"/>
        <v>4</v>
      </c>
      <c r="GG27" s="252">
        <f t="shared" si="96"/>
        <v>0.8</v>
      </c>
      <c r="GH27" s="252">
        <f t="shared" si="97"/>
        <v>0.8</v>
      </c>
    </row>
    <row r="28" spans="1:190" s="157" customFormat="1" ht="79.5" customHeight="1">
      <c r="A28" s="122">
        <v>20</v>
      </c>
      <c r="B28" s="255" t="s">
        <v>887</v>
      </c>
      <c r="C28" s="95" t="s">
        <v>910</v>
      </c>
      <c r="D28" s="243" t="s">
        <v>280</v>
      </c>
      <c r="E28" s="244" t="s">
        <v>889</v>
      </c>
      <c r="F28" s="244" t="s">
        <v>318</v>
      </c>
      <c r="G28" s="245" t="s">
        <v>880</v>
      </c>
      <c r="H28" s="245" t="s">
        <v>330</v>
      </c>
      <c r="I28" s="243" t="s">
        <v>315</v>
      </c>
      <c r="J28" s="243" t="s">
        <v>69</v>
      </c>
      <c r="K28" s="243" t="s">
        <v>69</v>
      </c>
      <c r="L28" s="243" t="s">
        <v>286</v>
      </c>
      <c r="M28" s="243" t="s">
        <v>286</v>
      </c>
      <c r="N28" s="243" t="s">
        <v>69</v>
      </c>
      <c r="O28" s="243" t="s">
        <v>286</v>
      </c>
      <c r="P28" s="243" t="s">
        <v>286</v>
      </c>
      <c r="Q28" s="243" t="s">
        <v>286</v>
      </c>
      <c r="R28" s="243" t="s">
        <v>69</v>
      </c>
      <c r="S28" s="243" t="s">
        <v>69</v>
      </c>
      <c r="T28" s="243" t="s">
        <v>69</v>
      </c>
      <c r="U28" s="243" t="s">
        <v>69</v>
      </c>
      <c r="V28" s="243" t="s">
        <v>286</v>
      </c>
      <c r="W28" s="243" t="s">
        <v>69</v>
      </c>
      <c r="X28" s="243" t="s">
        <v>286</v>
      </c>
      <c r="Y28" s="243" t="s">
        <v>286</v>
      </c>
      <c r="Z28" s="243" t="s">
        <v>286</v>
      </c>
      <c r="AA28" s="243" t="s">
        <v>286</v>
      </c>
      <c r="AB28" s="243" t="s">
        <v>286</v>
      </c>
      <c r="AC28" s="246" t="str">
        <f t="shared" si="0"/>
        <v>2 - Baja</v>
      </c>
      <c r="AD28" s="247">
        <f t="shared" si="1"/>
        <v>0.4</v>
      </c>
      <c r="AE28" s="246" t="str">
        <f t="shared" si="2"/>
        <v>4 - Mayor</v>
      </c>
      <c r="AF28" s="247">
        <f t="shared" si="3"/>
        <v>0.42105263157894735</v>
      </c>
      <c r="AG28" s="248" t="str">
        <f t="shared" si="4"/>
        <v>MODERADO</v>
      </c>
      <c r="AH28" s="247">
        <f t="shared" si="5"/>
        <v>0.16842105263157894</v>
      </c>
      <c r="AI28" s="95" t="s">
        <v>911</v>
      </c>
      <c r="AJ28" s="256" t="s">
        <v>506</v>
      </c>
      <c r="AK28" s="245" t="s">
        <v>864</v>
      </c>
      <c r="AL28" s="244" t="s">
        <v>865</v>
      </c>
      <c r="AM28" s="244" t="s">
        <v>296</v>
      </c>
      <c r="AN28" s="244" t="s">
        <v>292</v>
      </c>
      <c r="AO28" s="244" t="s">
        <v>293</v>
      </c>
      <c r="AP28" s="244" t="s">
        <v>294</v>
      </c>
      <c r="AQ28" s="244" t="s">
        <v>291</v>
      </c>
      <c r="AR28" s="244" t="s">
        <v>292</v>
      </c>
      <c r="AS28" s="244" t="s">
        <v>293</v>
      </c>
      <c r="AT28" s="244" t="s">
        <v>294</v>
      </c>
      <c r="AU28" s="244"/>
      <c r="AV28" s="244"/>
      <c r="AW28" s="244"/>
      <c r="AX28" s="244"/>
      <c r="AY28" s="244"/>
      <c r="AZ28" s="244"/>
      <c r="BA28" s="244"/>
      <c r="BB28" s="244"/>
      <c r="BC28" s="244"/>
      <c r="BD28" s="244"/>
      <c r="BE28" s="244"/>
      <c r="BF28" s="244"/>
      <c r="BG28" s="244"/>
      <c r="BH28" s="244"/>
      <c r="BI28" s="244"/>
      <c r="BJ28" s="244"/>
      <c r="BK28" s="244"/>
      <c r="BL28" s="244"/>
      <c r="BM28" s="244"/>
      <c r="BN28" s="244"/>
      <c r="BO28" s="244"/>
      <c r="BP28" s="244"/>
      <c r="BQ28" s="244"/>
      <c r="BR28" s="244"/>
      <c r="BS28" s="244"/>
      <c r="BT28" s="244"/>
      <c r="BU28" s="244"/>
      <c r="BV28" s="244"/>
      <c r="BW28" s="244"/>
      <c r="BX28" s="244"/>
      <c r="BY28" s="244"/>
      <c r="BZ28" s="244"/>
      <c r="CA28" s="244"/>
      <c r="CB28" s="244"/>
      <c r="CC28" s="244"/>
      <c r="CD28" s="244"/>
      <c r="CE28" s="244"/>
      <c r="CF28" s="244"/>
      <c r="CG28" s="244"/>
      <c r="CH28" s="244"/>
      <c r="CI28" s="244"/>
      <c r="CJ28" s="244"/>
      <c r="CK28" s="244"/>
      <c r="CL28" s="122" t="s">
        <v>298</v>
      </c>
      <c r="CM28" s="249">
        <f t="shared" si="6"/>
        <v>0.24</v>
      </c>
      <c r="CN28" s="249">
        <f t="shared" si="7"/>
        <v>0.25263157894736837</v>
      </c>
      <c r="CO28" s="122" t="str">
        <f t="shared" si="98"/>
        <v>BAJO</v>
      </c>
      <c r="CP28" s="247">
        <f t="shared" si="8"/>
        <v>6.0631578947368404E-2</v>
      </c>
      <c r="CQ28" s="95" t="s">
        <v>300</v>
      </c>
      <c r="CR28" s="122">
        <f t="shared" si="9"/>
        <v>0.1</v>
      </c>
      <c r="CS28" s="244"/>
      <c r="CT28" s="47" t="s">
        <v>912</v>
      </c>
      <c r="CU28" s="4" t="s">
        <v>867</v>
      </c>
      <c r="CV28" s="247"/>
      <c r="CW28" s="250">
        <f t="shared" si="10"/>
        <v>8</v>
      </c>
      <c r="CX28" s="251">
        <f t="shared" si="11"/>
        <v>4</v>
      </c>
      <c r="CY28" s="250" t="str">
        <f t="shared" si="12"/>
        <v>Mayor</v>
      </c>
      <c r="CZ28" s="252">
        <f t="shared" si="13"/>
        <v>0.8</v>
      </c>
      <c r="DA28" s="253">
        <f t="shared" si="14"/>
        <v>0.15</v>
      </c>
      <c r="DB28" s="253">
        <f t="shared" si="15"/>
        <v>0.25</v>
      </c>
      <c r="DC28" s="250">
        <f t="shared" si="16"/>
        <v>0.4</v>
      </c>
      <c r="DD28" s="253">
        <f t="shared" si="17"/>
        <v>2</v>
      </c>
      <c r="DE28" s="252">
        <f t="shared" si="18"/>
        <v>0.24</v>
      </c>
      <c r="DF28" s="253">
        <f t="shared" si="19"/>
        <v>4</v>
      </c>
      <c r="DG28" s="253"/>
      <c r="DH28" s="252">
        <f t="shared" si="20"/>
        <v>0.8</v>
      </c>
      <c r="DI28" s="253">
        <f t="shared" si="21"/>
        <v>0.15</v>
      </c>
      <c r="DJ28" s="253">
        <f t="shared" si="22"/>
        <v>0.25</v>
      </c>
      <c r="DK28" s="250">
        <f t="shared" si="23"/>
        <v>0.4</v>
      </c>
      <c r="DL28" s="253">
        <f t="shared" si="24"/>
        <v>1</v>
      </c>
      <c r="DM28" s="252">
        <f t="shared" si="25"/>
        <v>0.14399999999999999</v>
      </c>
      <c r="DN28" s="253">
        <f t="shared" si="26"/>
        <v>4</v>
      </c>
      <c r="DO28" s="252">
        <f t="shared" si="27"/>
        <v>0.8</v>
      </c>
      <c r="DP28" s="253">
        <f t="shared" si="28"/>
        <v>0</v>
      </c>
      <c r="DQ28" s="253">
        <f t="shared" si="29"/>
        <v>0</v>
      </c>
      <c r="DR28" s="250">
        <f t="shared" si="30"/>
        <v>0</v>
      </c>
      <c r="DS28" s="253">
        <f t="shared" si="31"/>
        <v>1</v>
      </c>
      <c r="DT28" s="252">
        <f t="shared" si="32"/>
        <v>0.14399999999999999</v>
      </c>
      <c r="DU28" s="253">
        <f t="shared" si="33"/>
        <v>4</v>
      </c>
      <c r="DV28" s="252">
        <f t="shared" si="34"/>
        <v>0.8</v>
      </c>
      <c r="DW28" s="253">
        <f t="shared" si="35"/>
        <v>0</v>
      </c>
      <c r="DX28" s="253">
        <f>IF(BA28="",0,IF(BA28="Preventivo",0.25,IF(BA28="Detectivo",0.15,IF(BA29="Correctivo",0.1,0))))</f>
        <v>0</v>
      </c>
      <c r="DY28" s="250">
        <f t="shared" si="36"/>
        <v>0</v>
      </c>
      <c r="DZ28" s="253">
        <f t="shared" si="37"/>
        <v>1</v>
      </c>
      <c r="EA28" s="252">
        <f t="shared" si="38"/>
        <v>0.14399999999999999</v>
      </c>
      <c r="EB28" s="253">
        <f t="shared" si="39"/>
        <v>4</v>
      </c>
      <c r="EC28" s="252">
        <f t="shared" si="40"/>
        <v>0.8</v>
      </c>
      <c r="ED28" s="253">
        <f t="shared" si="41"/>
        <v>0</v>
      </c>
      <c r="EE28" s="253">
        <f t="shared" si="42"/>
        <v>0</v>
      </c>
      <c r="EF28" s="250">
        <f t="shared" si="43"/>
        <v>0</v>
      </c>
      <c r="EG28" s="253">
        <f t="shared" si="44"/>
        <v>1</v>
      </c>
      <c r="EH28" s="252">
        <f t="shared" si="45"/>
        <v>0.14399999999999999</v>
      </c>
      <c r="EI28" s="253">
        <f t="shared" si="46"/>
        <v>4</v>
      </c>
      <c r="EJ28" s="252">
        <f t="shared" si="47"/>
        <v>0.8</v>
      </c>
      <c r="EK28" s="253">
        <f t="shared" si="48"/>
        <v>0</v>
      </c>
      <c r="EL28" s="253">
        <f t="shared" si="49"/>
        <v>0</v>
      </c>
      <c r="EM28" s="250">
        <f t="shared" si="50"/>
        <v>0</v>
      </c>
      <c r="EN28" s="253">
        <f t="shared" si="51"/>
        <v>1</v>
      </c>
      <c r="EO28" s="252">
        <f t="shared" si="52"/>
        <v>0.14399999999999999</v>
      </c>
      <c r="EP28" s="253">
        <f t="shared" si="53"/>
        <v>4</v>
      </c>
      <c r="EQ28" s="252">
        <f t="shared" si="54"/>
        <v>0.8</v>
      </c>
      <c r="ER28" s="253">
        <f t="shared" si="55"/>
        <v>0</v>
      </c>
      <c r="ES28" s="253">
        <f t="shared" si="56"/>
        <v>0</v>
      </c>
      <c r="ET28" s="250">
        <f t="shared" si="57"/>
        <v>0</v>
      </c>
      <c r="EU28" s="253">
        <f t="shared" si="58"/>
        <v>1</v>
      </c>
      <c r="EV28" s="252">
        <f t="shared" si="59"/>
        <v>0.14399999999999999</v>
      </c>
      <c r="EW28" s="253">
        <f t="shared" si="60"/>
        <v>4</v>
      </c>
      <c r="EX28" s="252">
        <f t="shared" si="61"/>
        <v>0.8</v>
      </c>
      <c r="EY28" s="253">
        <f t="shared" si="62"/>
        <v>0</v>
      </c>
      <c r="EZ28" s="253">
        <f t="shared" si="63"/>
        <v>0</v>
      </c>
      <c r="FA28" s="250">
        <f t="shared" si="64"/>
        <v>0</v>
      </c>
      <c r="FB28" s="253">
        <f t="shared" si="65"/>
        <v>1</v>
      </c>
      <c r="FC28" s="252">
        <f t="shared" si="66"/>
        <v>0.14399999999999999</v>
      </c>
      <c r="FD28" s="253">
        <f t="shared" si="67"/>
        <v>4</v>
      </c>
      <c r="FE28" s="252">
        <f t="shared" si="68"/>
        <v>0.8</v>
      </c>
      <c r="FF28" s="253">
        <f t="shared" si="69"/>
        <v>0</v>
      </c>
      <c r="FG28" s="253">
        <f t="shared" si="70"/>
        <v>0</v>
      </c>
      <c r="FH28" s="250">
        <f t="shared" si="71"/>
        <v>0</v>
      </c>
      <c r="FI28" s="253">
        <f t="shared" si="72"/>
        <v>1</v>
      </c>
      <c r="FJ28" s="252">
        <f t="shared" si="73"/>
        <v>0.14399999999999999</v>
      </c>
      <c r="FK28" s="253">
        <f t="shared" si="74"/>
        <v>4</v>
      </c>
      <c r="FL28" s="252">
        <f t="shared" si="75"/>
        <v>0.8</v>
      </c>
      <c r="FM28" s="253">
        <f t="shared" si="76"/>
        <v>0</v>
      </c>
      <c r="FN28" s="253">
        <f t="shared" si="77"/>
        <v>0</v>
      </c>
      <c r="FO28" s="250">
        <f t="shared" si="78"/>
        <v>0</v>
      </c>
      <c r="FP28" s="253">
        <f t="shared" si="79"/>
        <v>1</v>
      </c>
      <c r="FQ28" s="252">
        <f t="shared" si="80"/>
        <v>0.14399999999999999</v>
      </c>
      <c r="FR28" s="253">
        <f t="shared" si="81"/>
        <v>4</v>
      </c>
      <c r="FS28" s="252">
        <f t="shared" si="82"/>
        <v>0.8</v>
      </c>
      <c r="FT28" s="253">
        <f t="shared" si="83"/>
        <v>0</v>
      </c>
      <c r="FU28" s="253">
        <f t="shared" si="84"/>
        <v>0</v>
      </c>
      <c r="FV28" s="250">
        <f t="shared" si="85"/>
        <v>0</v>
      </c>
      <c r="FW28" s="253">
        <f t="shared" si="86"/>
        <v>1</v>
      </c>
      <c r="FX28" s="252">
        <f t="shared" si="87"/>
        <v>0.14399999999999999</v>
      </c>
      <c r="FY28" s="253">
        <f t="shared" si="88"/>
        <v>4</v>
      </c>
      <c r="FZ28" s="252">
        <f t="shared" si="89"/>
        <v>0.8</v>
      </c>
      <c r="GA28" s="253">
        <f t="shared" si="90"/>
        <v>0</v>
      </c>
      <c r="GB28" s="253">
        <f t="shared" si="91"/>
        <v>0</v>
      </c>
      <c r="GC28" s="250">
        <f t="shared" si="92"/>
        <v>0</v>
      </c>
      <c r="GD28" s="253">
        <f t="shared" si="93"/>
        <v>1</v>
      </c>
      <c r="GE28" s="252">
        <f t="shared" si="94"/>
        <v>0.14399999999999999</v>
      </c>
      <c r="GF28" s="253">
        <f t="shared" si="95"/>
        <v>4</v>
      </c>
      <c r="GG28" s="252">
        <f t="shared" si="96"/>
        <v>0.8</v>
      </c>
      <c r="GH28" s="252">
        <f t="shared" si="97"/>
        <v>0.8</v>
      </c>
    </row>
    <row r="29" spans="1:190" s="157" customFormat="1" ht="79.5" customHeight="1">
      <c r="A29" s="122">
        <v>21</v>
      </c>
      <c r="B29" s="255" t="s">
        <v>887</v>
      </c>
      <c r="C29" s="95" t="s">
        <v>913</v>
      </c>
      <c r="D29" s="243" t="s">
        <v>304</v>
      </c>
      <c r="E29" s="244" t="s">
        <v>889</v>
      </c>
      <c r="F29" s="244" t="s">
        <v>318</v>
      </c>
      <c r="G29" s="245" t="s">
        <v>880</v>
      </c>
      <c r="H29" s="245" t="s">
        <v>330</v>
      </c>
      <c r="I29" s="243" t="s">
        <v>315</v>
      </c>
      <c r="J29" s="243" t="s">
        <v>69</v>
      </c>
      <c r="K29" s="243" t="s">
        <v>69</v>
      </c>
      <c r="L29" s="243" t="s">
        <v>286</v>
      </c>
      <c r="M29" s="243" t="s">
        <v>286</v>
      </c>
      <c r="N29" s="243" t="s">
        <v>69</v>
      </c>
      <c r="O29" s="243" t="s">
        <v>286</v>
      </c>
      <c r="P29" s="243" t="s">
        <v>286</v>
      </c>
      <c r="Q29" s="243" t="s">
        <v>286</v>
      </c>
      <c r="R29" s="243" t="s">
        <v>69</v>
      </c>
      <c r="S29" s="243" t="s">
        <v>69</v>
      </c>
      <c r="T29" s="243" t="s">
        <v>69</v>
      </c>
      <c r="U29" s="243" t="s">
        <v>69</v>
      </c>
      <c r="V29" s="243" t="s">
        <v>286</v>
      </c>
      <c r="W29" s="243" t="s">
        <v>69</v>
      </c>
      <c r="X29" s="243" t="s">
        <v>286</v>
      </c>
      <c r="Y29" s="243" t="s">
        <v>286</v>
      </c>
      <c r="Z29" s="243" t="s">
        <v>286</v>
      </c>
      <c r="AA29" s="243" t="s">
        <v>286</v>
      </c>
      <c r="AB29" s="243" t="s">
        <v>286</v>
      </c>
      <c r="AC29" s="246" t="str">
        <f t="shared" si="0"/>
        <v>2 - Baja</v>
      </c>
      <c r="AD29" s="247">
        <f t="shared" si="1"/>
        <v>0.4</v>
      </c>
      <c r="AE29" s="246" t="str">
        <f t="shared" si="2"/>
        <v>4 - Mayor</v>
      </c>
      <c r="AF29" s="247">
        <f t="shared" si="3"/>
        <v>0.42105263157894735</v>
      </c>
      <c r="AG29" s="248" t="str">
        <f t="shared" si="4"/>
        <v>MODERADO</v>
      </c>
      <c r="AH29" s="247">
        <f t="shared" si="5"/>
        <v>0.16842105263157894</v>
      </c>
      <c r="AI29" s="95" t="s">
        <v>911</v>
      </c>
      <c r="AJ29" s="256" t="s">
        <v>506</v>
      </c>
      <c r="AK29" s="245" t="s">
        <v>864</v>
      </c>
      <c r="AL29" s="244" t="s">
        <v>865</v>
      </c>
      <c r="AM29" s="244" t="s">
        <v>296</v>
      </c>
      <c r="AN29" s="244" t="s">
        <v>292</v>
      </c>
      <c r="AO29" s="244" t="s">
        <v>293</v>
      </c>
      <c r="AP29" s="244" t="s">
        <v>294</v>
      </c>
      <c r="AQ29" s="244" t="s">
        <v>291</v>
      </c>
      <c r="AR29" s="244" t="s">
        <v>292</v>
      </c>
      <c r="AS29" s="244" t="s">
        <v>293</v>
      </c>
      <c r="AT29" s="244" t="s">
        <v>294</v>
      </c>
      <c r="AU29" s="244"/>
      <c r="AV29" s="244"/>
      <c r="AW29" s="244"/>
      <c r="AX29" s="244"/>
      <c r="AY29" s="244"/>
      <c r="AZ29" s="244"/>
      <c r="BA29" s="244"/>
      <c r="BB29" s="244"/>
      <c r="BC29" s="244"/>
      <c r="BD29" s="244"/>
      <c r="BE29" s="244"/>
      <c r="BF29" s="244"/>
      <c r="BG29" s="244"/>
      <c r="BH29" s="244"/>
      <c r="BI29" s="244"/>
      <c r="BJ29" s="244"/>
      <c r="BK29" s="244"/>
      <c r="BL29" s="244"/>
      <c r="BM29" s="244"/>
      <c r="BN29" s="244"/>
      <c r="BO29" s="244"/>
      <c r="BP29" s="244"/>
      <c r="BQ29" s="244"/>
      <c r="BR29" s="244"/>
      <c r="BS29" s="244"/>
      <c r="BT29" s="244"/>
      <c r="BU29" s="244"/>
      <c r="BV29" s="244"/>
      <c r="BW29" s="244"/>
      <c r="BX29" s="244"/>
      <c r="BY29" s="244"/>
      <c r="BZ29" s="244"/>
      <c r="CA29" s="244"/>
      <c r="CB29" s="244"/>
      <c r="CC29" s="244"/>
      <c r="CD29" s="244"/>
      <c r="CE29" s="244"/>
      <c r="CF29" s="244"/>
      <c r="CG29" s="244"/>
      <c r="CH29" s="244"/>
      <c r="CI29" s="244"/>
      <c r="CJ29" s="244"/>
      <c r="CK29" s="244"/>
      <c r="CL29" s="122" t="s">
        <v>298</v>
      </c>
      <c r="CM29" s="249">
        <f t="shared" si="6"/>
        <v>0.24</v>
      </c>
      <c r="CN29" s="249">
        <f t="shared" si="7"/>
        <v>0.25263157894736837</v>
      </c>
      <c r="CO29" s="122" t="str">
        <f t="shared" si="98"/>
        <v>BAJO</v>
      </c>
      <c r="CP29" s="247">
        <f t="shared" si="8"/>
        <v>6.0631578947368404E-2</v>
      </c>
      <c r="CQ29" s="95" t="s">
        <v>309</v>
      </c>
      <c r="CR29" s="122">
        <f t="shared" si="9"/>
        <v>0.1</v>
      </c>
      <c r="CS29" s="244"/>
      <c r="CT29" s="47" t="s">
        <v>912</v>
      </c>
      <c r="CU29" s="4" t="s">
        <v>867</v>
      </c>
      <c r="CV29" s="247"/>
      <c r="CW29" s="250">
        <f t="shared" si="10"/>
        <v>8</v>
      </c>
      <c r="CX29" s="251">
        <f t="shared" si="11"/>
        <v>4</v>
      </c>
      <c r="CY29" s="250" t="str">
        <f t="shared" si="12"/>
        <v>Mayor</v>
      </c>
      <c r="CZ29" s="252">
        <f t="shared" si="13"/>
        <v>0.8</v>
      </c>
      <c r="DA29" s="253">
        <f t="shared" si="14"/>
        <v>0.15</v>
      </c>
      <c r="DB29" s="253">
        <f t="shared" si="15"/>
        <v>0.25</v>
      </c>
      <c r="DC29" s="250">
        <f t="shared" si="16"/>
        <v>0.4</v>
      </c>
      <c r="DD29" s="253">
        <f t="shared" si="17"/>
        <v>2</v>
      </c>
      <c r="DE29" s="252">
        <f t="shared" si="18"/>
        <v>0.24</v>
      </c>
      <c r="DF29" s="253">
        <f t="shared" si="19"/>
        <v>4</v>
      </c>
      <c r="DG29" s="253"/>
      <c r="DH29" s="252">
        <f t="shared" si="20"/>
        <v>0.8</v>
      </c>
      <c r="DI29" s="253">
        <f t="shared" si="21"/>
        <v>0.15</v>
      </c>
      <c r="DJ29" s="253">
        <f t="shared" si="22"/>
        <v>0.25</v>
      </c>
      <c r="DK29" s="250">
        <f t="shared" si="23"/>
        <v>0.4</v>
      </c>
      <c r="DL29" s="253">
        <f t="shared" si="24"/>
        <v>1</v>
      </c>
      <c r="DM29" s="252">
        <f t="shared" si="25"/>
        <v>0.14399999999999999</v>
      </c>
      <c r="DN29" s="253">
        <f t="shared" si="26"/>
        <v>4</v>
      </c>
      <c r="DO29" s="252">
        <f t="shared" si="27"/>
        <v>0.8</v>
      </c>
      <c r="DP29" s="253">
        <f t="shared" si="28"/>
        <v>0</v>
      </c>
      <c r="DQ29" s="253">
        <f t="shared" si="29"/>
        <v>0</v>
      </c>
      <c r="DR29" s="250">
        <f t="shared" si="30"/>
        <v>0</v>
      </c>
      <c r="DS29" s="253">
        <f t="shared" si="31"/>
        <v>1</v>
      </c>
      <c r="DT29" s="252">
        <f t="shared" si="32"/>
        <v>0.14399999999999999</v>
      </c>
      <c r="DU29" s="253">
        <f t="shared" si="33"/>
        <v>4</v>
      </c>
      <c r="DV29" s="252">
        <f t="shared" si="34"/>
        <v>0.8</v>
      </c>
      <c r="DW29" s="253">
        <f t="shared" si="35"/>
        <v>0</v>
      </c>
      <c r="DX29" s="253">
        <f>IF(BA29="",0,IF(BA29="Preventivo",0.25,IF(BA29="Detectivo",0.15,IF(#REF!="Correctivo",0.1,0))))</f>
        <v>0</v>
      </c>
      <c r="DY29" s="250">
        <f t="shared" si="36"/>
        <v>0</v>
      </c>
      <c r="DZ29" s="253">
        <f t="shared" si="37"/>
        <v>1</v>
      </c>
      <c r="EA29" s="252">
        <f t="shared" si="38"/>
        <v>0.14399999999999999</v>
      </c>
      <c r="EB29" s="253">
        <f t="shared" si="39"/>
        <v>4</v>
      </c>
      <c r="EC29" s="252">
        <f t="shared" si="40"/>
        <v>0.8</v>
      </c>
      <c r="ED29" s="253">
        <f t="shared" si="41"/>
        <v>0</v>
      </c>
      <c r="EE29" s="253">
        <f t="shared" si="42"/>
        <v>0</v>
      </c>
      <c r="EF29" s="250">
        <f t="shared" si="43"/>
        <v>0</v>
      </c>
      <c r="EG29" s="253">
        <f t="shared" si="44"/>
        <v>1</v>
      </c>
      <c r="EH29" s="252">
        <f t="shared" si="45"/>
        <v>0.14399999999999999</v>
      </c>
      <c r="EI29" s="253">
        <f t="shared" si="46"/>
        <v>4</v>
      </c>
      <c r="EJ29" s="252">
        <f t="shared" si="47"/>
        <v>0.8</v>
      </c>
      <c r="EK29" s="253">
        <f t="shared" si="48"/>
        <v>0</v>
      </c>
      <c r="EL29" s="253">
        <f t="shared" si="49"/>
        <v>0</v>
      </c>
      <c r="EM29" s="250">
        <f t="shared" si="50"/>
        <v>0</v>
      </c>
      <c r="EN29" s="253">
        <f t="shared" si="51"/>
        <v>1</v>
      </c>
      <c r="EO29" s="252">
        <f t="shared" si="52"/>
        <v>0.14399999999999999</v>
      </c>
      <c r="EP29" s="253">
        <f t="shared" si="53"/>
        <v>4</v>
      </c>
      <c r="EQ29" s="252">
        <f t="shared" si="54"/>
        <v>0.8</v>
      </c>
      <c r="ER29" s="253">
        <f t="shared" si="55"/>
        <v>0</v>
      </c>
      <c r="ES29" s="253">
        <f t="shared" si="56"/>
        <v>0</v>
      </c>
      <c r="ET29" s="250">
        <f t="shared" si="57"/>
        <v>0</v>
      </c>
      <c r="EU29" s="253">
        <f t="shared" si="58"/>
        <v>1</v>
      </c>
      <c r="EV29" s="252">
        <f t="shared" si="59"/>
        <v>0.14399999999999999</v>
      </c>
      <c r="EW29" s="253">
        <f t="shared" si="60"/>
        <v>4</v>
      </c>
      <c r="EX29" s="252">
        <f t="shared" si="61"/>
        <v>0.8</v>
      </c>
      <c r="EY29" s="253">
        <f t="shared" si="62"/>
        <v>0</v>
      </c>
      <c r="EZ29" s="253">
        <f t="shared" si="63"/>
        <v>0</v>
      </c>
      <c r="FA29" s="250">
        <f t="shared" si="64"/>
        <v>0</v>
      </c>
      <c r="FB29" s="253">
        <f t="shared" si="65"/>
        <v>1</v>
      </c>
      <c r="FC29" s="252">
        <f t="shared" si="66"/>
        <v>0.14399999999999999</v>
      </c>
      <c r="FD29" s="253">
        <f t="shared" si="67"/>
        <v>4</v>
      </c>
      <c r="FE29" s="252">
        <f t="shared" si="68"/>
        <v>0.8</v>
      </c>
      <c r="FF29" s="253">
        <f t="shared" si="69"/>
        <v>0</v>
      </c>
      <c r="FG29" s="253">
        <f t="shared" si="70"/>
        <v>0</v>
      </c>
      <c r="FH29" s="250">
        <f t="shared" si="71"/>
        <v>0</v>
      </c>
      <c r="FI29" s="253">
        <f t="shared" si="72"/>
        <v>1</v>
      </c>
      <c r="FJ29" s="252">
        <f t="shared" si="73"/>
        <v>0.14399999999999999</v>
      </c>
      <c r="FK29" s="253">
        <f t="shared" si="74"/>
        <v>4</v>
      </c>
      <c r="FL29" s="252">
        <f t="shared" si="75"/>
        <v>0.8</v>
      </c>
      <c r="FM29" s="253">
        <f t="shared" si="76"/>
        <v>0</v>
      </c>
      <c r="FN29" s="253">
        <f t="shared" si="77"/>
        <v>0</v>
      </c>
      <c r="FO29" s="250">
        <f t="shared" si="78"/>
        <v>0</v>
      </c>
      <c r="FP29" s="253">
        <f t="shared" si="79"/>
        <v>1</v>
      </c>
      <c r="FQ29" s="252">
        <f t="shared" si="80"/>
        <v>0.14399999999999999</v>
      </c>
      <c r="FR29" s="253">
        <f t="shared" si="81"/>
        <v>4</v>
      </c>
      <c r="FS29" s="252">
        <f t="shared" si="82"/>
        <v>0.8</v>
      </c>
      <c r="FT29" s="253">
        <f t="shared" si="83"/>
        <v>0</v>
      </c>
      <c r="FU29" s="253">
        <f t="shared" si="84"/>
        <v>0</v>
      </c>
      <c r="FV29" s="250">
        <f t="shared" si="85"/>
        <v>0</v>
      </c>
      <c r="FW29" s="253">
        <f t="shared" si="86"/>
        <v>1</v>
      </c>
      <c r="FX29" s="252">
        <f t="shared" si="87"/>
        <v>0.14399999999999999</v>
      </c>
      <c r="FY29" s="253">
        <f t="shared" si="88"/>
        <v>4</v>
      </c>
      <c r="FZ29" s="252">
        <f t="shared" si="89"/>
        <v>0.8</v>
      </c>
      <c r="GA29" s="253">
        <f t="shared" si="90"/>
        <v>0</v>
      </c>
      <c r="GB29" s="253">
        <f t="shared" si="91"/>
        <v>0</v>
      </c>
      <c r="GC29" s="250">
        <f t="shared" si="92"/>
        <v>0</v>
      </c>
      <c r="GD29" s="253">
        <f t="shared" si="93"/>
        <v>1</v>
      </c>
      <c r="GE29" s="252">
        <f t="shared" si="94"/>
        <v>0.14399999999999999</v>
      </c>
      <c r="GF29" s="253">
        <f t="shared" si="95"/>
        <v>4</v>
      </c>
      <c r="GG29" s="252">
        <f t="shared" si="96"/>
        <v>0.8</v>
      </c>
      <c r="GH29" s="252">
        <f t="shared" si="97"/>
        <v>0.8</v>
      </c>
    </row>
    <row r="30" spans="1:190" s="157" customFormat="1" ht="79.5" customHeight="1">
      <c r="A30" s="122">
        <v>22</v>
      </c>
      <c r="B30" s="122" t="s">
        <v>914</v>
      </c>
      <c r="C30" s="95" t="s">
        <v>915</v>
      </c>
      <c r="D30" s="243" t="s">
        <v>280</v>
      </c>
      <c r="E30" s="244" t="s">
        <v>889</v>
      </c>
      <c r="F30" s="244" t="s">
        <v>318</v>
      </c>
      <c r="G30" s="245" t="s">
        <v>880</v>
      </c>
      <c r="H30" s="245" t="s">
        <v>330</v>
      </c>
      <c r="I30" s="243" t="s">
        <v>315</v>
      </c>
      <c r="J30" s="243" t="s">
        <v>69</v>
      </c>
      <c r="K30" s="243" t="s">
        <v>69</v>
      </c>
      <c r="L30" s="243" t="s">
        <v>286</v>
      </c>
      <c r="M30" s="243" t="s">
        <v>286</v>
      </c>
      <c r="N30" s="243" t="s">
        <v>69</v>
      </c>
      <c r="O30" s="243" t="s">
        <v>286</v>
      </c>
      <c r="P30" s="243" t="s">
        <v>286</v>
      </c>
      <c r="Q30" s="243" t="s">
        <v>286</v>
      </c>
      <c r="R30" s="243" t="s">
        <v>69</v>
      </c>
      <c r="S30" s="243" t="s">
        <v>69</v>
      </c>
      <c r="T30" s="243" t="s">
        <v>69</v>
      </c>
      <c r="U30" s="243" t="s">
        <v>69</v>
      </c>
      <c r="V30" s="243" t="s">
        <v>286</v>
      </c>
      <c r="W30" s="243" t="s">
        <v>69</v>
      </c>
      <c r="X30" s="243" t="s">
        <v>286</v>
      </c>
      <c r="Y30" s="243" t="s">
        <v>286</v>
      </c>
      <c r="Z30" s="243" t="s">
        <v>286</v>
      </c>
      <c r="AA30" s="243" t="s">
        <v>286</v>
      </c>
      <c r="AB30" s="243" t="s">
        <v>286</v>
      </c>
      <c r="AC30" s="246" t="str">
        <f t="shared" si="0"/>
        <v>2 - Baja</v>
      </c>
      <c r="AD30" s="247">
        <f t="shared" si="1"/>
        <v>0.4</v>
      </c>
      <c r="AE30" s="246" t="str">
        <f t="shared" si="2"/>
        <v>4 - Mayor</v>
      </c>
      <c r="AF30" s="247">
        <f t="shared" si="3"/>
        <v>0.42105263157894735</v>
      </c>
      <c r="AG30" s="248" t="str">
        <f t="shared" si="4"/>
        <v>MODERADO</v>
      </c>
      <c r="AH30" s="247">
        <f t="shared" si="5"/>
        <v>0.16842105263157894</v>
      </c>
      <c r="AI30" s="4" t="s">
        <v>916</v>
      </c>
      <c r="AJ30" s="256" t="s">
        <v>466</v>
      </c>
      <c r="AK30" s="245" t="s">
        <v>864</v>
      </c>
      <c r="AL30" s="244" t="s">
        <v>865</v>
      </c>
      <c r="AM30" s="244" t="s">
        <v>291</v>
      </c>
      <c r="AN30" s="244" t="s">
        <v>292</v>
      </c>
      <c r="AO30" s="244" t="s">
        <v>293</v>
      </c>
      <c r="AP30" s="244" t="s">
        <v>294</v>
      </c>
      <c r="AQ30" s="244" t="s">
        <v>291</v>
      </c>
      <c r="AR30" s="244" t="s">
        <v>292</v>
      </c>
      <c r="AS30" s="244" t="s">
        <v>293</v>
      </c>
      <c r="AT30" s="244" t="s">
        <v>294</v>
      </c>
      <c r="AU30" s="244" t="s">
        <v>291</v>
      </c>
      <c r="AV30" s="244" t="s">
        <v>292</v>
      </c>
      <c r="AW30" s="244" t="s">
        <v>293</v>
      </c>
      <c r="AX30" s="244" t="s">
        <v>294</v>
      </c>
      <c r="AY30" s="244"/>
      <c r="AZ30" s="244"/>
      <c r="BA30" s="244"/>
      <c r="BB30" s="244"/>
      <c r="BC30" s="244"/>
      <c r="BD30" s="244"/>
      <c r="BE30" s="244"/>
      <c r="BF30" s="244"/>
      <c r="BG30" s="244"/>
      <c r="BH30" s="244"/>
      <c r="BI30" s="244"/>
      <c r="BJ30" s="244"/>
      <c r="BK30" s="244"/>
      <c r="BL30" s="244"/>
      <c r="BM30" s="244"/>
      <c r="BN30" s="244"/>
      <c r="BO30" s="244"/>
      <c r="BP30" s="244"/>
      <c r="BQ30" s="244"/>
      <c r="BR30" s="244"/>
      <c r="BS30" s="244"/>
      <c r="BT30" s="244"/>
      <c r="BU30" s="244"/>
      <c r="BV30" s="244"/>
      <c r="BW30" s="244"/>
      <c r="BX30" s="244"/>
      <c r="BY30" s="244"/>
      <c r="BZ30" s="244"/>
      <c r="CA30" s="244"/>
      <c r="CB30" s="244"/>
      <c r="CC30" s="244"/>
      <c r="CD30" s="244"/>
      <c r="CE30" s="244"/>
      <c r="CF30" s="244"/>
      <c r="CG30" s="244"/>
      <c r="CH30" s="244"/>
      <c r="CI30" s="244"/>
      <c r="CJ30" s="244"/>
      <c r="CK30" s="244"/>
      <c r="CL30" s="122" t="s">
        <v>298</v>
      </c>
      <c r="CM30" s="249">
        <f t="shared" si="6"/>
        <v>0.24</v>
      </c>
      <c r="CN30" s="249">
        <f t="shared" si="7"/>
        <v>0.25263157894736837</v>
      </c>
      <c r="CO30" s="122" t="str">
        <f t="shared" si="98"/>
        <v>BAJO</v>
      </c>
      <c r="CP30" s="247">
        <f t="shared" si="8"/>
        <v>6.0631578947368404E-2</v>
      </c>
      <c r="CQ30" s="95" t="s">
        <v>309</v>
      </c>
      <c r="CR30" s="122">
        <f t="shared" si="9"/>
        <v>0.1</v>
      </c>
      <c r="CS30" s="244"/>
      <c r="CT30" s="47" t="s">
        <v>917</v>
      </c>
      <c r="CU30" s="4" t="s">
        <v>867</v>
      </c>
      <c r="CV30" s="247"/>
      <c r="CW30" s="250">
        <f t="shared" si="10"/>
        <v>8</v>
      </c>
      <c r="CX30" s="251">
        <f t="shared" si="11"/>
        <v>4</v>
      </c>
      <c r="CY30" s="250" t="str">
        <f t="shared" si="12"/>
        <v>Mayor</v>
      </c>
      <c r="CZ30" s="252">
        <f t="shared" si="13"/>
        <v>0.8</v>
      </c>
      <c r="DA30" s="253">
        <f t="shared" si="14"/>
        <v>0.15</v>
      </c>
      <c r="DB30" s="253">
        <f t="shared" si="15"/>
        <v>0.25</v>
      </c>
      <c r="DC30" s="250">
        <f t="shared" si="16"/>
        <v>0.4</v>
      </c>
      <c r="DD30" s="253">
        <f t="shared" si="17"/>
        <v>2</v>
      </c>
      <c r="DE30" s="252">
        <f t="shared" si="18"/>
        <v>0.24</v>
      </c>
      <c r="DF30" s="253">
        <f t="shared" si="19"/>
        <v>4</v>
      </c>
      <c r="DG30" s="253"/>
      <c r="DH30" s="252">
        <f t="shared" si="20"/>
        <v>0.8</v>
      </c>
      <c r="DI30" s="253">
        <f t="shared" si="21"/>
        <v>0.15</v>
      </c>
      <c r="DJ30" s="253">
        <f t="shared" si="22"/>
        <v>0.25</v>
      </c>
      <c r="DK30" s="250">
        <f t="shared" si="23"/>
        <v>0.4</v>
      </c>
      <c r="DL30" s="253">
        <f t="shared" si="24"/>
        <v>1</v>
      </c>
      <c r="DM30" s="252">
        <f t="shared" si="25"/>
        <v>0.14399999999999999</v>
      </c>
      <c r="DN30" s="253">
        <f t="shared" si="26"/>
        <v>4</v>
      </c>
      <c r="DO30" s="252">
        <f t="shared" si="27"/>
        <v>0.8</v>
      </c>
      <c r="DP30" s="253">
        <f t="shared" si="28"/>
        <v>0.15</v>
      </c>
      <c r="DQ30" s="253">
        <f t="shared" si="29"/>
        <v>0.25</v>
      </c>
      <c r="DR30" s="250">
        <f t="shared" si="30"/>
        <v>0.4</v>
      </c>
      <c r="DS30" s="253">
        <f t="shared" si="31"/>
        <v>1</v>
      </c>
      <c r="DT30" s="252">
        <f t="shared" si="32"/>
        <v>8.6399999999999991E-2</v>
      </c>
      <c r="DU30" s="253">
        <f t="shared" si="33"/>
        <v>4</v>
      </c>
      <c r="DV30" s="252">
        <f t="shared" si="34"/>
        <v>0.8</v>
      </c>
      <c r="DW30" s="253">
        <f t="shared" si="35"/>
        <v>0</v>
      </c>
      <c r="DX30" s="253">
        <f>IF(BA30="",0,IF(BA30="Preventivo",0.25,IF(BA30="Detectivo",0.15,IF(#REF!="Correctivo",0.1,0))))</f>
        <v>0</v>
      </c>
      <c r="DY30" s="250">
        <f t="shared" si="36"/>
        <v>0</v>
      </c>
      <c r="DZ30" s="253">
        <f t="shared" si="37"/>
        <v>1</v>
      </c>
      <c r="EA30" s="252">
        <f t="shared" si="38"/>
        <v>8.6399999999999991E-2</v>
      </c>
      <c r="EB30" s="253">
        <f t="shared" si="39"/>
        <v>4</v>
      </c>
      <c r="EC30" s="252">
        <f t="shared" si="40"/>
        <v>0.8</v>
      </c>
      <c r="ED30" s="253">
        <f t="shared" si="41"/>
        <v>0</v>
      </c>
      <c r="EE30" s="253">
        <f t="shared" si="42"/>
        <v>0</v>
      </c>
      <c r="EF30" s="250">
        <f t="shared" si="43"/>
        <v>0</v>
      </c>
      <c r="EG30" s="253">
        <f t="shared" si="44"/>
        <v>1</v>
      </c>
      <c r="EH30" s="252">
        <f t="shared" si="45"/>
        <v>8.6399999999999991E-2</v>
      </c>
      <c r="EI30" s="253">
        <f t="shared" si="46"/>
        <v>4</v>
      </c>
      <c r="EJ30" s="252">
        <f t="shared" si="47"/>
        <v>0.8</v>
      </c>
      <c r="EK30" s="253">
        <f t="shared" si="48"/>
        <v>0</v>
      </c>
      <c r="EL30" s="253">
        <f t="shared" si="49"/>
        <v>0</v>
      </c>
      <c r="EM30" s="250">
        <f t="shared" si="50"/>
        <v>0</v>
      </c>
      <c r="EN30" s="253">
        <f t="shared" si="51"/>
        <v>1</v>
      </c>
      <c r="EO30" s="252">
        <f t="shared" si="52"/>
        <v>8.6399999999999991E-2</v>
      </c>
      <c r="EP30" s="253">
        <f t="shared" si="53"/>
        <v>4</v>
      </c>
      <c r="EQ30" s="252">
        <f t="shared" si="54"/>
        <v>0.8</v>
      </c>
      <c r="ER30" s="253">
        <f t="shared" si="55"/>
        <v>0</v>
      </c>
      <c r="ES30" s="253">
        <f t="shared" si="56"/>
        <v>0</v>
      </c>
      <c r="ET30" s="250">
        <f t="shared" si="57"/>
        <v>0</v>
      </c>
      <c r="EU30" s="253">
        <f t="shared" si="58"/>
        <v>1</v>
      </c>
      <c r="EV30" s="252">
        <f t="shared" si="59"/>
        <v>8.6399999999999991E-2</v>
      </c>
      <c r="EW30" s="253">
        <f t="shared" si="60"/>
        <v>4</v>
      </c>
      <c r="EX30" s="252">
        <f t="shared" si="61"/>
        <v>0.8</v>
      </c>
      <c r="EY30" s="253">
        <f t="shared" si="62"/>
        <v>0</v>
      </c>
      <c r="EZ30" s="253">
        <f t="shared" si="63"/>
        <v>0</v>
      </c>
      <c r="FA30" s="250">
        <f t="shared" si="64"/>
        <v>0</v>
      </c>
      <c r="FB30" s="253">
        <f t="shared" si="65"/>
        <v>1</v>
      </c>
      <c r="FC30" s="252">
        <f t="shared" si="66"/>
        <v>8.6399999999999991E-2</v>
      </c>
      <c r="FD30" s="253">
        <f t="shared" si="67"/>
        <v>4</v>
      </c>
      <c r="FE30" s="252">
        <f t="shared" si="68"/>
        <v>0.8</v>
      </c>
      <c r="FF30" s="253">
        <f t="shared" si="69"/>
        <v>0</v>
      </c>
      <c r="FG30" s="253">
        <f t="shared" si="70"/>
        <v>0</v>
      </c>
      <c r="FH30" s="250">
        <f t="shared" si="71"/>
        <v>0</v>
      </c>
      <c r="FI30" s="253">
        <f t="shared" si="72"/>
        <v>1</v>
      </c>
      <c r="FJ30" s="252">
        <f t="shared" si="73"/>
        <v>8.6399999999999991E-2</v>
      </c>
      <c r="FK30" s="253">
        <f t="shared" si="74"/>
        <v>4</v>
      </c>
      <c r="FL30" s="252">
        <f t="shared" si="75"/>
        <v>0.8</v>
      </c>
      <c r="FM30" s="253">
        <f t="shared" si="76"/>
        <v>0</v>
      </c>
      <c r="FN30" s="253">
        <f t="shared" si="77"/>
        <v>0</v>
      </c>
      <c r="FO30" s="250">
        <f t="shared" si="78"/>
        <v>0</v>
      </c>
      <c r="FP30" s="253">
        <f t="shared" si="79"/>
        <v>1</v>
      </c>
      <c r="FQ30" s="252">
        <f t="shared" si="80"/>
        <v>8.6399999999999991E-2</v>
      </c>
      <c r="FR30" s="253">
        <f t="shared" si="81"/>
        <v>4</v>
      </c>
      <c r="FS30" s="252">
        <f t="shared" si="82"/>
        <v>0.8</v>
      </c>
      <c r="FT30" s="253">
        <f t="shared" si="83"/>
        <v>0</v>
      </c>
      <c r="FU30" s="253">
        <f t="shared" si="84"/>
        <v>0</v>
      </c>
      <c r="FV30" s="250">
        <f t="shared" si="85"/>
        <v>0</v>
      </c>
      <c r="FW30" s="253">
        <f t="shared" si="86"/>
        <v>1</v>
      </c>
      <c r="FX30" s="252">
        <f t="shared" si="87"/>
        <v>8.6399999999999991E-2</v>
      </c>
      <c r="FY30" s="253">
        <f t="shared" si="88"/>
        <v>4</v>
      </c>
      <c r="FZ30" s="252">
        <f t="shared" si="89"/>
        <v>0.8</v>
      </c>
      <c r="GA30" s="253">
        <f t="shared" si="90"/>
        <v>0</v>
      </c>
      <c r="GB30" s="253">
        <f t="shared" si="91"/>
        <v>0</v>
      </c>
      <c r="GC30" s="250">
        <f t="shared" si="92"/>
        <v>0</v>
      </c>
      <c r="GD30" s="253">
        <f t="shared" si="93"/>
        <v>1</v>
      </c>
      <c r="GE30" s="252">
        <f t="shared" si="94"/>
        <v>8.6399999999999991E-2</v>
      </c>
      <c r="GF30" s="253">
        <f t="shared" si="95"/>
        <v>4</v>
      </c>
      <c r="GG30" s="252">
        <f t="shared" si="96"/>
        <v>0.8</v>
      </c>
      <c r="GH30" s="252">
        <f t="shared" si="97"/>
        <v>0.8</v>
      </c>
    </row>
    <row r="31" spans="1:190" s="157" customFormat="1" ht="79.5" customHeight="1">
      <c r="A31" s="122">
        <v>23</v>
      </c>
      <c r="B31" s="122" t="s">
        <v>914</v>
      </c>
      <c r="C31" s="95" t="s">
        <v>918</v>
      </c>
      <c r="D31" s="243" t="s">
        <v>919</v>
      </c>
      <c r="E31" s="244" t="s">
        <v>889</v>
      </c>
      <c r="F31" s="244" t="s">
        <v>318</v>
      </c>
      <c r="G31" s="245" t="s">
        <v>880</v>
      </c>
      <c r="H31" s="245" t="s">
        <v>330</v>
      </c>
      <c r="I31" s="243" t="s">
        <v>315</v>
      </c>
      <c r="J31" s="243" t="s">
        <v>69</v>
      </c>
      <c r="K31" s="243" t="s">
        <v>69</v>
      </c>
      <c r="L31" s="243" t="s">
        <v>286</v>
      </c>
      <c r="M31" s="243" t="s">
        <v>286</v>
      </c>
      <c r="N31" s="243" t="s">
        <v>69</v>
      </c>
      <c r="O31" s="243" t="s">
        <v>286</v>
      </c>
      <c r="P31" s="243" t="s">
        <v>286</v>
      </c>
      <c r="Q31" s="243" t="s">
        <v>286</v>
      </c>
      <c r="R31" s="243" t="s">
        <v>69</v>
      </c>
      <c r="S31" s="243" t="s">
        <v>69</v>
      </c>
      <c r="T31" s="243" t="s">
        <v>69</v>
      </c>
      <c r="U31" s="243" t="s">
        <v>69</v>
      </c>
      <c r="V31" s="243" t="s">
        <v>286</v>
      </c>
      <c r="W31" s="243" t="s">
        <v>69</v>
      </c>
      <c r="X31" s="243" t="s">
        <v>286</v>
      </c>
      <c r="Y31" s="243" t="s">
        <v>286</v>
      </c>
      <c r="Z31" s="243" t="s">
        <v>286</v>
      </c>
      <c r="AA31" s="243" t="s">
        <v>286</v>
      </c>
      <c r="AB31" s="243" t="s">
        <v>286</v>
      </c>
      <c r="AC31" s="246" t="str">
        <f t="shared" si="0"/>
        <v>2 - Baja</v>
      </c>
      <c r="AD31" s="247">
        <f t="shared" si="1"/>
        <v>0.4</v>
      </c>
      <c r="AE31" s="246" t="str">
        <f t="shared" si="2"/>
        <v>4 - Mayor</v>
      </c>
      <c r="AF31" s="247">
        <f t="shared" si="3"/>
        <v>0.42105263157894735</v>
      </c>
      <c r="AG31" s="248" t="str">
        <f t="shared" si="4"/>
        <v>MODERADO</v>
      </c>
      <c r="AH31" s="247">
        <f t="shared" si="5"/>
        <v>0.16842105263157894</v>
      </c>
      <c r="AI31" s="95" t="s">
        <v>916</v>
      </c>
      <c r="AJ31" s="256" t="s">
        <v>466</v>
      </c>
      <c r="AK31" s="245" t="s">
        <v>864</v>
      </c>
      <c r="AL31" s="244" t="s">
        <v>865</v>
      </c>
      <c r="AM31" s="244" t="s">
        <v>291</v>
      </c>
      <c r="AN31" s="244" t="s">
        <v>292</v>
      </c>
      <c r="AO31" s="244" t="s">
        <v>293</v>
      </c>
      <c r="AP31" s="244" t="s">
        <v>294</v>
      </c>
      <c r="AQ31" s="244" t="s">
        <v>291</v>
      </c>
      <c r="AR31" s="244" t="s">
        <v>292</v>
      </c>
      <c r="AS31" s="244" t="s">
        <v>293</v>
      </c>
      <c r="AT31" s="244" t="s">
        <v>294</v>
      </c>
      <c r="AU31" s="244" t="s">
        <v>291</v>
      </c>
      <c r="AV31" s="244" t="s">
        <v>292</v>
      </c>
      <c r="AW31" s="244" t="s">
        <v>293</v>
      </c>
      <c r="AX31" s="244" t="s">
        <v>294</v>
      </c>
      <c r="AY31" s="244"/>
      <c r="AZ31" s="244"/>
      <c r="BA31" s="244"/>
      <c r="BB31" s="244"/>
      <c r="BC31" s="244"/>
      <c r="BD31" s="244"/>
      <c r="BE31" s="244"/>
      <c r="BF31" s="244"/>
      <c r="BG31" s="244"/>
      <c r="BH31" s="244"/>
      <c r="BI31" s="244"/>
      <c r="BJ31" s="244"/>
      <c r="BK31" s="244"/>
      <c r="BL31" s="244"/>
      <c r="BM31" s="244"/>
      <c r="BN31" s="244"/>
      <c r="BO31" s="244"/>
      <c r="BP31" s="244"/>
      <c r="BQ31" s="244"/>
      <c r="BR31" s="244"/>
      <c r="BS31" s="244"/>
      <c r="BT31" s="244"/>
      <c r="BU31" s="244"/>
      <c r="BV31" s="244"/>
      <c r="BW31" s="244"/>
      <c r="BX31" s="244"/>
      <c r="BY31" s="244"/>
      <c r="BZ31" s="244"/>
      <c r="CA31" s="244"/>
      <c r="CB31" s="244"/>
      <c r="CC31" s="244"/>
      <c r="CD31" s="244"/>
      <c r="CE31" s="244"/>
      <c r="CF31" s="244"/>
      <c r="CG31" s="244"/>
      <c r="CH31" s="244"/>
      <c r="CI31" s="244"/>
      <c r="CJ31" s="244"/>
      <c r="CK31" s="244"/>
      <c r="CL31" s="122" t="s">
        <v>298</v>
      </c>
      <c r="CM31" s="249">
        <f t="shared" si="6"/>
        <v>0.24</v>
      </c>
      <c r="CN31" s="249">
        <f t="shared" si="7"/>
        <v>0.25263157894736837</v>
      </c>
      <c r="CO31" s="122" t="str">
        <f t="shared" si="98"/>
        <v>BAJO</v>
      </c>
      <c r="CP31" s="247">
        <f t="shared" si="8"/>
        <v>6.0631578947368404E-2</v>
      </c>
      <c r="CQ31" s="95" t="s">
        <v>309</v>
      </c>
      <c r="CR31" s="122">
        <f t="shared" si="9"/>
        <v>0.1</v>
      </c>
      <c r="CS31" s="244"/>
      <c r="CT31" s="47" t="s">
        <v>917</v>
      </c>
      <c r="CU31" s="4" t="s">
        <v>867</v>
      </c>
      <c r="CV31" s="247"/>
      <c r="CW31" s="250">
        <f t="shared" si="10"/>
        <v>8</v>
      </c>
      <c r="CX31" s="251">
        <f t="shared" si="11"/>
        <v>4</v>
      </c>
      <c r="CY31" s="250" t="str">
        <f t="shared" si="12"/>
        <v>Mayor</v>
      </c>
      <c r="CZ31" s="252">
        <f t="shared" si="13"/>
        <v>0.8</v>
      </c>
      <c r="DA31" s="253">
        <f t="shared" si="14"/>
        <v>0.15</v>
      </c>
      <c r="DB31" s="253">
        <f t="shared" si="15"/>
        <v>0.25</v>
      </c>
      <c r="DC31" s="250">
        <f t="shared" si="16"/>
        <v>0.4</v>
      </c>
      <c r="DD31" s="253">
        <f t="shared" si="17"/>
        <v>2</v>
      </c>
      <c r="DE31" s="252">
        <f t="shared" si="18"/>
        <v>0.24</v>
      </c>
      <c r="DF31" s="253">
        <f t="shared" si="19"/>
        <v>4</v>
      </c>
      <c r="DG31" s="253"/>
      <c r="DH31" s="252">
        <f t="shared" si="20"/>
        <v>0.8</v>
      </c>
      <c r="DI31" s="253">
        <f t="shared" si="21"/>
        <v>0.15</v>
      </c>
      <c r="DJ31" s="253">
        <f t="shared" si="22"/>
        <v>0.25</v>
      </c>
      <c r="DK31" s="250">
        <f t="shared" si="23"/>
        <v>0.4</v>
      </c>
      <c r="DL31" s="253">
        <f t="shared" si="24"/>
        <v>1</v>
      </c>
      <c r="DM31" s="252">
        <f t="shared" si="25"/>
        <v>0.14399999999999999</v>
      </c>
      <c r="DN31" s="253">
        <f t="shared" si="26"/>
        <v>4</v>
      </c>
      <c r="DO31" s="252">
        <f t="shared" si="27"/>
        <v>0.8</v>
      </c>
      <c r="DP31" s="253">
        <f t="shared" si="28"/>
        <v>0.15</v>
      </c>
      <c r="DQ31" s="253">
        <f t="shared" si="29"/>
        <v>0.25</v>
      </c>
      <c r="DR31" s="250">
        <f t="shared" si="30"/>
        <v>0.4</v>
      </c>
      <c r="DS31" s="253">
        <f t="shared" si="31"/>
        <v>1</v>
      </c>
      <c r="DT31" s="252">
        <f t="shared" si="32"/>
        <v>8.6399999999999991E-2</v>
      </c>
      <c r="DU31" s="253">
        <f t="shared" si="33"/>
        <v>4</v>
      </c>
      <c r="DV31" s="252">
        <f t="shared" si="34"/>
        <v>0.8</v>
      </c>
      <c r="DW31" s="253">
        <f t="shared" si="35"/>
        <v>0</v>
      </c>
      <c r="DX31" s="253">
        <f>IF(BA31="",0,IF(BA31="Preventivo",0.25,IF(BA31="Detectivo",0.15,IF(#REF!="Correctivo",0.1,0))))</f>
        <v>0</v>
      </c>
      <c r="DY31" s="250">
        <f t="shared" si="36"/>
        <v>0</v>
      </c>
      <c r="DZ31" s="253">
        <f t="shared" si="37"/>
        <v>1</v>
      </c>
      <c r="EA31" s="252">
        <f t="shared" si="38"/>
        <v>8.6399999999999991E-2</v>
      </c>
      <c r="EB31" s="253">
        <f t="shared" si="39"/>
        <v>4</v>
      </c>
      <c r="EC31" s="252">
        <f t="shared" si="40"/>
        <v>0.8</v>
      </c>
      <c r="ED31" s="253">
        <f t="shared" si="41"/>
        <v>0</v>
      </c>
      <c r="EE31" s="253">
        <f t="shared" si="42"/>
        <v>0</v>
      </c>
      <c r="EF31" s="250">
        <f t="shared" si="43"/>
        <v>0</v>
      </c>
      <c r="EG31" s="253">
        <f t="shared" si="44"/>
        <v>1</v>
      </c>
      <c r="EH31" s="252">
        <f t="shared" si="45"/>
        <v>8.6399999999999991E-2</v>
      </c>
      <c r="EI31" s="253">
        <f t="shared" si="46"/>
        <v>4</v>
      </c>
      <c r="EJ31" s="252">
        <f t="shared" si="47"/>
        <v>0.8</v>
      </c>
      <c r="EK31" s="253">
        <f t="shared" si="48"/>
        <v>0</v>
      </c>
      <c r="EL31" s="253">
        <f t="shared" si="49"/>
        <v>0</v>
      </c>
      <c r="EM31" s="250">
        <f t="shared" si="50"/>
        <v>0</v>
      </c>
      <c r="EN31" s="253">
        <f t="shared" si="51"/>
        <v>1</v>
      </c>
      <c r="EO31" s="252">
        <f t="shared" si="52"/>
        <v>8.6399999999999991E-2</v>
      </c>
      <c r="EP31" s="253">
        <f t="shared" si="53"/>
        <v>4</v>
      </c>
      <c r="EQ31" s="252">
        <f t="shared" si="54"/>
        <v>0.8</v>
      </c>
      <c r="ER31" s="253">
        <f t="shared" si="55"/>
        <v>0</v>
      </c>
      <c r="ES31" s="253">
        <f t="shared" si="56"/>
        <v>0</v>
      </c>
      <c r="ET31" s="250">
        <f t="shared" si="57"/>
        <v>0</v>
      </c>
      <c r="EU31" s="253">
        <f t="shared" si="58"/>
        <v>1</v>
      </c>
      <c r="EV31" s="252">
        <f t="shared" si="59"/>
        <v>8.6399999999999991E-2</v>
      </c>
      <c r="EW31" s="253">
        <f t="shared" si="60"/>
        <v>4</v>
      </c>
      <c r="EX31" s="252">
        <f t="shared" si="61"/>
        <v>0.8</v>
      </c>
      <c r="EY31" s="253">
        <f t="shared" si="62"/>
        <v>0</v>
      </c>
      <c r="EZ31" s="253">
        <f t="shared" si="63"/>
        <v>0</v>
      </c>
      <c r="FA31" s="250">
        <f t="shared" si="64"/>
        <v>0</v>
      </c>
      <c r="FB31" s="253">
        <f t="shared" si="65"/>
        <v>1</v>
      </c>
      <c r="FC31" s="252">
        <f t="shared" si="66"/>
        <v>8.6399999999999991E-2</v>
      </c>
      <c r="FD31" s="253">
        <f t="shared" si="67"/>
        <v>4</v>
      </c>
      <c r="FE31" s="252">
        <f t="shared" si="68"/>
        <v>0.8</v>
      </c>
      <c r="FF31" s="253">
        <f t="shared" si="69"/>
        <v>0</v>
      </c>
      <c r="FG31" s="253">
        <f t="shared" si="70"/>
        <v>0</v>
      </c>
      <c r="FH31" s="250">
        <f t="shared" si="71"/>
        <v>0</v>
      </c>
      <c r="FI31" s="253">
        <f t="shared" si="72"/>
        <v>1</v>
      </c>
      <c r="FJ31" s="252">
        <f t="shared" si="73"/>
        <v>8.6399999999999991E-2</v>
      </c>
      <c r="FK31" s="253">
        <f t="shared" si="74"/>
        <v>4</v>
      </c>
      <c r="FL31" s="252">
        <f t="shared" si="75"/>
        <v>0.8</v>
      </c>
      <c r="FM31" s="253">
        <f t="shared" si="76"/>
        <v>0</v>
      </c>
      <c r="FN31" s="253">
        <f t="shared" si="77"/>
        <v>0</v>
      </c>
      <c r="FO31" s="250">
        <f t="shared" si="78"/>
        <v>0</v>
      </c>
      <c r="FP31" s="253">
        <f t="shared" si="79"/>
        <v>1</v>
      </c>
      <c r="FQ31" s="252">
        <f t="shared" si="80"/>
        <v>8.6399999999999991E-2</v>
      </c>
      <c r="FR31" s="253">
        <f t="shared" si="81"/>
        <v>4</v>
      </c>
      <c r="FS31" s="252">
        <f t="shared" si="82"/>
        <v>0.8</v>
      </c>
      <c r="FT31" s="253">
        <f t="shared" si="83"/>
        <v>0</v>
      </c>
      <c r="FU31" s="253">
        <f t="shared" si="84"/>
        <v>0</v>
      </c>
      <c r="FV31" s="250">
        <f t="shared" si="85"/>
        <v>0</v>
      </c>
      <c r="FW31" s="253">
        <f t="shared" si="86"/>
        <v>1</v>
      </c>
      <c r="FX31" s="252">
        <f t="shared" si="87"/>
        <v>8.6399999999999991E-2</v>
      </c>
      <c r="FY31" s="253">
        <f t="shared" si="88"/>
        <v>4</v>
      </c>
      <c r="FZ31" s="252">
        <f t="shared" si="89"/>
        <v>0.8</v>
      </c>
      <c r="GA31" s="253">
        <f t="shared" si="90"/>
        <v>0</v>
      </c>
      <c r="GB31" s="253">
        <f t="shared" si="91"/>
        <v>0</v>
      </c>
      <c r="GC31" s="250">
        <f t="shared" si="92"/>
        <v>0</v>
      </c>
      <c r="GD31" s="253">
        <f t="shared" si="93"/>
        <v>1</v>
      </c>
      <c r="GE31" s="252">
        <f t="shared" si="94"/>
        <v>8.6399999999999991E-2</v>
      </c>
      <c r="GF31" s="253">
        <f t="shared" si="95"/>
        <v>4</v>
      </c>
      <c r="GG31" s="252">
        <f t="shared" si="96"/>
        <v>0.8</v>
      </c>
      <c r="GH31" s="252">
        <f t="shared" si="97"/>
        <v>0.8</v>
      </c>
    </row>
    <row r="613" spans="1:1 1679:1688" ht="9.75" customHeight="1">
      <c r="A613" s="126" t="s">
        <v>2</v>
      </c>
      <c r="BLO613" s="126" t="s">
        <v>2</v>
      </c>
    </row>
    <row r="614" spans="1:1 1679:1688" ht="9.75" customHeight="1">
      <c r="BLV614" s="655" t="s">
        <v>124</v>
      </c>
      <c r="BLW614" s="605"/>
      <c r="BLX614" s="606"/>
    </row>
    <row r="615" spans="1:1 1679:1688" ht="9.75" customHeight="1">
      <c r="BLT615" s="128">
        <v>1</v>
      </c>
      <c r="BLU615" s="128">
        <v>2</v>
      </c>
      <c r="BLV615" s="128">
        <v>3</v>
      </c>
      <c r="BLW615" s="129">
        <v>4</v>
      </c>
      <c r="BLX615" s="129">
        <v>5</v>
      </c>
    </row>
    <row r="616" spans="1:1 1679:1688" ht="9.75" customHeight="1">
      <c r="BLT616" s="130" t="s">
        <v>384</v>
      </c>
      <c r="BLU616" s="130" t="s">
        <v>385</v>
      </c>
      <c r="BLV616" s="130" t="s">
        <v>299</v>
      </c>
      <c r="BLW616" s="130" t="s">
        <v>316</v>
      </c>
      <c r="BLX616" s="130" t="s">
        <v>386</v>
      </c>
    </row>
    <row r="617" spans="1:1 1679:1688" ht="9.75" customHeight="1">
      <c r="BLT617" s="128">
        <v>1</v>
      </c>
      <c r="BLU617" s="128">
        <v>2</v>
      </c>
      <c r="BLV617" s="128">
        <v>3</v>
      </c>
      <c r="BLW617" s="129">
        <v>4</v>
      </c>
      <c r="BLX617" s="129">
        <v>5</v>
      </c>
    </row>
    <row r="618" spans="1:1 1679:1688" ht="9.75" customHeight="1">
      <c r="BLP618" s="661" t="s">
        <v>122</v>
      </c>
      <c r="BLQ618" s="16">
        <v>5</v>
      </c>
      <c r="BLR618" s="130" t="s">
        <v>387</v>
      </c>
      <c r="BLS618" s="16">
        <v>5</v>
      </c>
      <c r="BLT618" s="132" t="s">
        <v>388</v>
      </c>
      <c r="BLU618" s="133" t="s">
        <v>389</v>
      </c>
      <c r="BLV618" s="133" t="s">
        <v>389</v>
      </c>
      <c r="BLW618" s="134" t="s">
        <v>390</v>
      </c>
      <c r="BLX618" s="134" t="s">
        <v>390</v>
      </c>
    </row>
    <row r="619" spans="1:1 1679:1688" ht="9.75" customHeight="1">
      <c r="BLP619" s="653"/>
      <c r="BLQ619" s="16">
        <v>4</v>
      </c>
      <c r="BLR619" s="130" t="s">
        <v>311</v>
      </c>
      <c r="BLS619" s="16">
        <v>4</v>
      </c>
      <c r="BLT619" s="132" t="s">
        <v>388</v>
      </c>
      <c r="BLU619" s="132" t="s">
        <v>388</v>
      </c>
      <c r="BLV619" s="133" t="s">
        <v>389</v>
      </c>
      <c r="BLW619" s="134" t="s">
        <v>390</v>
      </c>
      <c r="BLX619" s="134" t="s">
        <v>390</v>
      </c>
    </row>
    <row r="620" spans="1:1 1679:1688" ht="9.75" customHeight="1">
      <c r="BLP620" s="653"/>
      <c r="BLQ620" s="16">
        <v>3</v>
      </c>
      <c r="BLR620" s="130" t="s">
        <v>285</v>
      </c>
      <c r="BLS620" s="16">
        <v>3</v>
      </c>
      <c r="BLT620" s="132" t="s">
        <v>388</v>
      </c>
      <c r="BLU620" s="132" t="s">
        <v>388</v>
      </c>
      <c r="BLV620" s="133" t="s">
        <v>389</v>
      </c>
      <c r="BLW620" s="133" t="s">
        <v>389</v>
      </c>
      <c r="BLX620" s="133" t="s">
        <v>389</v>
      </c>
    </row>
    <row r="621" spans="1:1 1679:1688" ht="9.75" customHeight="1">
      <c r="BLP621" s="653"/>
      <c r="BLQ621" s="16">
        <v>2</v>
      </c>
      <c r="BLR621" s="130" t="s">
        <v>315</v>
      </c>
      <c r="BLS621" s="16">
        <v>2</v>
      </c>
      <c r="BLT621" s="136" t="s">
        <v>70</v>
      </c>
      <c r="BLU621" s="132" t="s">
        <v>388</v>
      </c>
      <c r="BLV621" s="132" t="s">
        <v>388</v>
      </c>
      <c r="BLW621" s="132" t="s">
        <v>388</v>
      </c>
      <c r="BLX621" s="133" t="s">
        <v>389</v>
      </c>
    </row>
    <row r="622" spans="1:1 1679:1688" ht="9.75" customHeight="1">
      <c r="BLP622" s="653"/>
      <c r="BLQ622" s="16">
        <v>1</v>
      </c>
      <c r="BLR622" s="130" t="s">
        <v>298</v>
      </c>
      <c r="BLS622" s="16">
        <v>1</v>
      </c>
      <c r="BLT622" s="136" t="s">
        <v>70</v>
      </c>
      <c r="BLU622" s="136" t="s">
        <v>70</v>
      </c>
      <c r="BLV622" s="132" t="s">
        <v>388</v>
      </c>
      <c r="BLW622" s="132" t="s">
        <v>388</v>
      </c>
      <c r="BLX622" s="132" t="s">
        <v>388</v>
      </c>
    </row>
    <row r="625" spans="1690:1692" ht="9.75" customHeight="1">
      <c r="BLZ625" s="13" t="s">
        <v>391</v>
      </c>
    </row>
    <row r="626" spans="1690:1692" ht="19.5" customHeight="1">
      <c r="BLZ626" s="137" t="s">
        <v>318</v>
      </c>
    </row>
    <row r="627" spans="1690:1692" ht="30" customHeight="1">
      <c r="BLZ627" s="137" t="s">
        <v>282</v>
      </c>
    </row>
    <row r="628" spans="1690:1692" ht="9.75" customHeight="1">
      <c r="BLZ628" s="137" t="s">
        <v>392</v>
      </c>
    </row>
    <row r="629" spans="1690:1692" ht="9.75" customHeight="1">
      <c r="BLZ629" s="137" t="s">
        <v>305</v>
      </c>
    </row>
    <row r="630" spans="1690:1692" ht="9.75" customHeight="1">
      <c r="BLZ630" s="81"/>
    </row>
    <row r="631" spans="1690:1692" ht="9.75" customHeight="1">
      <c r="BMB631" s="13" t="s">
        <v>393</v>
      </c>
    </row>
    <row r="632" spans="1690:1692" ht="9.75" customHeight="1">
      <c r="BMB632" s="138" t="s">
        <v>329</v>
      </c>
    </row>
    <row r="633" spans="1690:1692" ht="9.75" customHeight="1">
      <c r="BMB633" s="138" t="s">
        <v>394</v>
      </c>
    </row>
    <row r="634" spans="1690:1692" ht="9.75" customHeight="1">
      <c r="BMB634" s="138" t="s">
        <v>395</v>
      </c>
    </row>
    <row r="635" spans="1690:1692" ht="9.75" customHeight="1">
      <c r="BMB635" s="138" t="s">
        <v>396</v>
      </c>
    </row>
    <row r="636" spans="1690:1692" ht="19.5" customHeight="1">
      <c r="BMB636" s="138" t="s">
        <v>397</v>
      </c>
    </row>
    <row r="637" spans="1690:1692" ht="19.5" customHeight="1">
      <c r="BMB637" s="138" t="s">
        <v>306</v>
      </c>
    </row>
    <row r="638" spans="1690:1692" ht="9.75" customHeight="1">
      <c r="BMB638" s="138" t="s">
        <v>398</v>
      </c>
    </row>
    <row r="639" spans="1690:1692" ht="9.75" customHeight="1">
      <c r="BMB639" s="138" t="s">
        <v>399</v>
      </c>
    </row>
    <row r="640" spans="1690:1692" ht="9.75" customHeight="1">
      <c r="BMB640" s="138" t="s">
        <v>400</v>
      </c>
    </row>
    <row r="641" spans="1692:1697" ht="9.75" customHeight="1">
      <c r="BMB641" s="138" t="s">
        <v>342</v>
      </c>
    </row>
    <row r="642" spans="1692:1697" ht="9.75" customHeight="1">
      <c r="BMB642" s="138" t="s">
        <v>401</v>
      </c>
    </row>
    <row r="643" spans="1692:1697" ht="19.5" customHeight="1">
      <c r="BMB643" s="138" t="s">
        <v>402</v>
      </c>
    </row>
    <row r="644" spans="1692:1697" ht="9.75" customHeight="1">
      <c r="BMD644" s="138"/>
    </row>
    <row r="645" spans="1692:1697" ht="9.75" customHeight="1"/>
    <row r="646" spans="1692:1697" ht="9.75" customHeight="1">
      <c r="BME646" s="15" t="s">
        <v>403</v>
      </c>
    </row>
    <row r="647" spans="1692:1697" ht="9.75" customHeight="1">
      <c r="BME647" s="102" t="s">
        <v>304</v>
      </c>
    </row>
    <row r="648" spans="1692:1697" ht="19.5" customHeight="1">
      <c r="BME648" s="102" t="s">
        <v>280</v>
      </c>
    </row>
    <row r="649" spans="1692:1697" ht="9.75" customHeight="1">
      <c r="BME649" s="102"/>
    </row>
    <row r="650" spans="1692:1697" ht="9.75" customHeight="1"/>
    <row r="651" spans="1692:1697" ht="9.75" customHeight="1"/>
    <row r="652" spans="1692:1697" ht="9.75" customHeight="1">
      <c r="BMG652" s="16" t="s">
        <v>404</v>
      </c>
    </row>
    <row r="653" spans="1692:1697" ht="9.75" customHeight="1">
      <c r="BMG653" s="139" t="s">
        <v>328</v>
      </c>
    </row>
    <row r="654" spans="1692:1697" ht="9.75" customHeight="1">
      <c r="BMG654" s="139" t="s">
        <v>405</v>
      </c>
    </row>
    <row r="655" spans="1692:1697" ht="9.75" customHeight="1">
      <c r="BMG655" s="139" t="s">
        <v>406</v>
      </c>
    </row>
    <row r="656" spans="1692:1697" ht="9.75" customHeight="1">
      <c r="BMG656" s="139" t="s">
        <v>407</v>
      </c>
    </row>
    <row r="657" spans="1697:1700" ht="9.75" customHeight="1">
      <c r="BMG657" s="139" t="s">
        <v>408</v>
      </c>
    </row>
    <row r="658" spans="1697:1700" ht="9.75" customHeight="1">
      <c r="BMG658" s="139" t="s">
        <v>409</v>
      </c>
    </row>
    <row r="659" spans="1697:1700" ht="9.75" customHeight="1">
      <c r="BMG659" s="139" t="s">
        <v>410</v>
      </c>
    </row>
    <row r="660" spans="1697:1700" ht="9.75" customHeight="1">
      <c r="BMG660" s="139" t="s">
        <v>411</v>
      </c>
    </row>
    <row r="661" spans="1697:1700" ht="9.75" customHeight="1">
      <c r="BMG661" s="139" t="s">
        <v>281</v>
      </c>
    </row>
    <row r="662" spans="1697:1700" ht="9.75" customHeight="1">
      <c r="BMG662" s="15"/>
      <c r="BMJ662" s="13" t="s">
        <v>412</v>
      </c>
    </row>
    <row r="663" spans="1697:1700" ht="9.75" customHeight="1">
      <c r="BMJ663" s="13" t="s">
        <v>413</v>
      </c>
    </row>
    <row r="664" spans="1697:1700" ht="9.75" customHeight="1">
      <c r="BMJ664" s="13" t="s">
        <v>414</v>
      </c>
    </row>
    <row r="665" spans="1697:1700" ht="9.75" customHeight="1">
      <c r="BMJ665" s="13" t="s">
        <v>415</v>
      </c>
    </row>
    <row r="666" spans="1697:1700" ht="9.75" customHeight="1">
      <c r="BMJ666" s="13" t="s">
        <v>416</v>
      </c>
    </row>
    <row r="667" spans="1697:1700" ht="9.75" customHeight="1">
      <c r="BMJ667" s="13" t="s">
        <v>417</v>
      </c>
    </row>
    <row r="668" spans="1697:1700" ht="9.75" customHeight="1">
      <c r="BMJ668" s="13" t="s">
        <v>418</v>
      </c>
    </row>
    <row r="669" spans="1697:1700" ht="9.75" customHeight="1">
      <c r="BMJ669" s="13" t="s">
        <v>419</v>
      </c>
    </row>
    <row r="670" spans="1697:1700" ht="9.75" customHeight="1">
      <c r="BMJ670" s="13" t="s">
        <v>420</v>
      </c>
    </row>
    <row r="673" spans="1702:1702" ht="9.75" customHeight="1">
      <c r="BML673" s="13" t="s">
        <v>421</v>
      </c>
    </row>
    <row r="674" spans="1702:1702" ht="19.5" customHeight="1">
      <c r="BML674" s="140" t="s">
        <v>422</v>
      </c>
    </row>
    <row r="675" spans="1702:1702" ht="9.75" customHeight="1">
      <c r="BML675" s="140" t="s">
        <v>423</v>
      </c>
    </row>
    <row r="676" spans="1702:1702" ht="9.75" customHeight="1">
      <c r="BML676" s="140" t="s">
        <v>424</v>
      </c>
    </row>
    <row r="677" spans="1702:1702" ht="19.5" customHeight="1">
      <c r="BML677" s="140" t="s">
        <v>425</v>
      </c>
    </row>
    <row r="678" spans="1702:1702" ht="9.75" customHeight="1">
      <c r="BML678" s="140" t="s">
        <v>426</v>
      </c>
    </row>
    <row r="679" spans="1702:1702" ht="19.5" customHeight="1">
      <c r="BML679" s="141" t="s">
        <v>427</v>
      </c>
    </row>
    <row r="680" spans="1702:1702" ht="9.75" customHeight="1">
      <c r="BML680" s="140" t="s">
        <v>428</v>
      </c>
    </row>
    <row r="681" spans="1702:1702" ht="19.5" customHeight="1">
      <c r="BML681" s="140" t="s">
        <v>429</v>
      </c>
    </row>
    <row r="682" spans="1702:1702" ht="19.5" customHeight="1">
      <c r="BML682" s="140" t="s">
        <v>430</v>
      </c>
    </row>
    <row r="683" spans="1702:1702" ht="19.5" customHeight="1">
      <c r="BML683" s="140" t="s">
        <v>431</v>
      </c>
    </row>
    <row r="684" spans="1702:1702" ht="30" customHeight="1">
      <c r="BML684" s="140" t="s">
        <v>432</v>
      </c>
    </row>
    <row r="685" spans="1702:1702" ht="19.5" customHeight="1">
      <c r="BML685" s="140" t="s">
        <v>433</v>
      </c>
    </row>
    <row r="686" spans="1702:1702" ht="19.5" customHeight="1">
      <c r="BML686" s="140" t="s">
        <v>284</v>
      </c>
    </row>
    <row r="687" spans="1702:1702" ht="9.75" customHeight="1">
      <c r="BML687" s="140" t="s">
        <v>434</v>
      </c>
    </row>
    <row r="688" spans="1702:1702" ht="9.75" customHeight="1">
      <c r="BML688" s="140" t="s">
        <v>330</v>
      </c>
    </row>
    <row r="689" spans="1702:1705" ht="9.75" customHeight="1">
      <c r="BML689" s="140" t="s">
        <v>435</v>
      </c>
      <c r="BMM689" s="140"/>
      <c r="BMN689" s="140"/>
      <c r="BMO689" s="140"/>
    </row>
    <row r="690" spans="1702:1705" ht="9.75" customHeight="1">
      <c r="BML690" s="140" t="s">
        <v>436</v>
      </c>
      <c r="BMM690" s="140"/>
      <c r="BMN690" s="140"/>
      <c r="BMO690" s="140"/>
    </row>
    <row r="691" spans="1702:1705" ht="9.75" customHeight="1">
      <c r="BML691" s="140" t="s">
        <v>437</v>
      </c>
      <c r="BMM691" s="140"/>
      <c r="BMN691" s="140"/>
      <c r="BMO691" s="140"/>
    </row>
    <row r="692" spans="1702:1705" ht="9.75" customHeight="1">
      <c r="BML692" s="140" t="s">
        <v>438</v>
      </c>
      <c r="BMM692" s="140"/>
      <c r="BMN692" s="140"/>
      <c r="BMO692" s="140"/>
    </row>
    <row r="693" spans="1702:1705" ht="9.75" customHeight="1">
      <c r="BML693" s="140"/>
      <c r="BMM693" s="140"/>
      <c r="BMN693" s="140"/>
      <c r="BMO693" s="140"/>
    </row>
    <row r="694" spans="1702:1705" ht="9.75" customHeight="1">
      <c r="BML694" s="140"/>
      <c r="BMM694" s="140"/>
      <c r="BMN694" s="140"/>
      <c r="BMO694" s="140"/>
    </row>
    <row r="695" spans="1702:1705" ht="9.75" customHeight="1">
      <c r="BML695" s="140"/>
      <c r="BMM695" s="140"/>
      <c r="BMN695" s="140"/>
      <c r="BMO695" s="140"/>
    </row>
    <row r="696" spans="1702:1705" ht="9.75" customHeight="1">
      <c r="BMM696" s="140"/>
      <c r="BMN696" s="140"/>
      <c r="BMO696" s="140"/>
    </row>
    <row r="697" spans="1702:1705" ht="9.75" customHeight="1"/>
    <row r="698" spans="1702:1705" ht="9.75" customHeight="1"/>
    <row r="699" spans="1702:1705" ht="9.75" customHeight="1"/>
    <row r="700" spans="1702:1705" ht="9.75" customHeight="1">
      <c r="BMO700" s="13" t="s">
        <v>413</v>
      </c>
    </row>
    <row r="701" spans="1702:1705" ht="9.75" customHeight="1">
      <c r="BMO701" s="13" t="s">
        <v>439</v>
      </c>
    </row>
    <row r="702" spans="1702:1705" ht="9.75" customHeight="1">
      <c r="BMO702" s="13" t="s">
        <v>440</v>
      </c>
    </row>
    <row r="703" spans="1702:1705" ht="9.75" customHeight="1">
      <c r="BMO703" s="13" t="s">
        <v>441</v>
      </c>
    </row>
    <row r="704" spans="1702:1705" ht="9.75" customHeight="1">
      <c r="BMO704" s="13" t="s">
        <v>442</v>
      </c>
    </row>
    <row r="705" spans="1705:1709" ht="9.75" customHeight="1">
      <c r="BMO705" s="13" t="s">
        <v>443</v>
      </c>
    </row>
    <row r="706" spans="1705:1709" ht="9.75" customHeight="1"/>
    <row r="707" spans="1705:1709" ht="9.75" customHeight="1"/>
    <row r="708" spans="1705:1709" ht="9.75" customHeight="1"/>
    <row r="709" spans="1705:1709" ht="10.5" customHeight="1">
      <c r="BMQ709" s="142" t="s">
        <v>294</v>
      </c>
    </row>
    <row r="710" spans="1705:1709" ht="9.75" customHeight="1">
      <c r="BMQ710" s="130" t="s">
        <v>387</v>
      </c>
    </row>
    <row r="711" spans="1705:1709" ht="9.75" customHeight="1">
      <c r="BMQ711" s="130" t="s">
        <v>311</v>
      </c>
    </row>
    <row r="712" spans="1705:1709" ht="9.75" customHeight="1">
      <c r="BMQ712" s="130" t="s">
        <v>285</v>
      </c>
    </row>
    <row r="713" spans="1705:1709" ht="9.75" customHeight="1">
      <c r="BMQ713" s="130" t="s">
        <v>315</v>
      </c>
      <c r="BMS713" s="130"/>
    </row>
    <row r="714" spans="1705:1709" ht="9.75" customHeight="1">
      <c r="BMQ714" s="130" t="s">
        <v>298</v>
      </c>
    </row>
    <row r="715" spans="1705:1709" ht="9.75" customHeight="1">
      <c r="BMQ715" s="130"/>
    </row>
    <row r="716" spans="1705:1709" ht="10.5" customHeight="1">
      <c r="BMQ716" s="130"/>
      <c r="BMS716" s="142" t="s">
        <v>297</v>
      </c>
    </row>
    <row r="717" spans="1705:1709" ht="9.75" customHeight="1">
      <c r="BMQ717" s="130"/>
      <c r="BMS717" s="130" t="s">
        <v>386</v>
      </c>
    </row>
    <row r="718" spans="1705:1709" ht="9.75" customHeight="1">
      <c r="BMQ718" s="130"/>
      <c r="BMS718" s="130" t="s">
        <v>316</v>
      </c>
    </row>
    <row r="719" spans="1705:1709" ht="9.75" customHeight="1">
      <c r="BMQ719" s="130"/>
      <c r="BMS719" s="130" t="s">
        <v>299</v>
      </c>
    </row>
    <row r="720" spans="1705:1709" ht="9.75" customHeight="1">
      <c r="BMQ720" s="130"/>
      <c r="BMS720" s="130" t="s">
        <v>385</v>
      </c>
    </row>
    <row r="721" spans="1682:1718" ht="9.75" customHeight="1">
      <c r="BMQ721" s="130"/>
      <c r="BMS721" s="130" t="s">
        <v>384</v>
      </c>
    </row>
    <row r="722" spans="1682:1718" ht="9.75" customHeight="1">
      <c r="BMQ722" s="130"/>
    </row>
    <row r="723" spans="1682:1718" ht="9.75" customHeight="1">
      <c r="BLR723" s="13" t="s">
        <v>444</v>
      </c>
      <c r="BLS723" s="16"/>
      <c r="BMO723" s="13" t="s">
        <v>445</v>
      </c>
      <c r="BMQ723" s="130"/>
    </row>
    <row r="724" spans="1682:1718" ht="9.75" customHeight="1">
      <c r="BLR724" s="13" t="s">
        <v>446</v>
      </c>
      <c r="BLS724" s="16">
        <v>0</v>
      </c>
      <c r="BLT724" s="13" t="s">
        <v>447</v>
      </c>
      <c r="BMO724" s="13" t="s">
        <v>448</v>
      </c>
      <c r="BMQ724" s="130"/>
    </row>
    <row r="725" spans="1682:1718" ht="9.75" customHeight="1">
      <c r="BLR725" s="13" t="s">
        <v>449</v>
      </c>
      <c r="BLS725" s="16">
        <v>1</v>
      </c>
      <c r="BLT725" s="13" t="s">
        <v>450</v>
      </c>
      <c r="BMO725" s="13" t="s">
        <v>451</v>
      </c>
      <c r="BMQ725" s="130"/>
    </row>
    <row r="726" spans="1682:1718" ht="9.75" customHeight="1">
      <c r="BLR726" s="13" t="s">
        <v>452</v>
      </c>
      <c r="BLS726" s="16">
        <v>2</v>
      </c>
      <c r="BLT726" s="13" t="s">
        <v>453</v>
      </c>
      <c r="BMO726" s="13" t="s">
        <v>454</v>
      </c>
    </row>
    <row r="727" spans="1682:1718" ht="10.5" customHeight="1">
      <c r="BMO727" s="13" t="s">
        <v>455</v>
      </c>
      <c r="BMS727" s="142"/>
    </row>
    <row r="728" spans="1682:1718" ht="10.5" customHeight="1">
      <c r="BMO728" s="13" t="s">
        <v>456</v>
      </c>
      <c r="BMS728" s="130"/>
      <c r="BMV728" s="16" t="s">
        <v>457</v>
      </c>
      <c r="BMW728" s="666" t="s">
        <v>458</v>
      </c>
      <c r="BMX728" s="618"/>
      <c r="BMY728" s="618"/>
      <c r="BMZ728" s="16" t="s">
        <v>459</v>
      </c>
      <c r="BNB728" s="144" t="s">
        <v>6</v>
      </c>
    </row>
    <row r="729" spans="1682:1718" ht="10.5" customHeight="1">
      <c r="BMO729" s="13" t="s">
        <v>460</v>
      </c>
      <c r="BMS729" s="130"/>
      <c r="BMV729" s="144" t="s">
        <v>461</v>
      </c>
      <c r="BMW729" s="144" t="s">
        <v>462</v>
      </c>
      <c r="BMX729" s="144" t="s">
        <v>463</v>
      </c>
      <c r="BMY729" s="144" t="s">
        <v>464</v>
      </c>
      <c r="BMZ729" s="144" t="s">
        <v>465</v>
      </c>
      <c r="BNB729" s="145" t="s">
        <v>466</v>
      </c>
    </row>
    <row r="730" spans="1682:1718" ht="9.75" customHeight="1">
      <c r="BMO730" s="13" t="s">
        <v>467</v>
      </c>
      <c r="BMS730" s="130"/>
      <c r="BMV730" s="13" t="s">
        <v>468</v>
      </c>
      <c r="BMW730" s="13" t="s">
        <v>469</v>
      </c>
      <c r="BMX730" s="13" t="s">
        <v>470</v>
      </c>
      <c r="BMY730" s="13" t="s">
        <v>294</v>
      </c>
      <c r="BMZ730" s="13" t="s">
        <v>471</v>
      </c>
      <c r="BNB730" s="128" t="s">
        <v>472</v>
      </c>
    </row>
    <row r="731" spans="1682:1718" ht="9.75" customHeight="1">
      <c r="BMO731" s="13" t="s">
        <v>473</v>
      </c>
      <c r="BMV731" s="13" t="s">
        <v>474</v>
      </c>
      <c r="BMW731" s="13" t="s">
        <v>475</v>
      </c>
      <c r="BMX731" s="13" t="s">
        <v>476</v>
      </c>
      <c r="BMY731" s="13" t="s">
        <v>297</v>
      </c>
      <c r="BMZ731" s="13" t="s">
        <v>477</v>
      </c>
      <c r="BNB731" s="128" t="s">
        <v>478</v>
      </c>
    </row>
    <row r="732" spans="1682:1718" ht="9.75" customHeight="1">
      <c r="BMO732" s="13" t="s">
        <v>479</v>
      </c>
      <c r="BMV732" s="13" t="s">
        <v>414</v>
      </c>
      <c r="BMW732" s="13" t="s">
        <v>480</v>
      </c>
      <c r="BMX732" s="13" t="s">
        <v>481</v>
      </c>
      <c r="BMZ732" s="13" t="s">
        <v>482</v>
      </c>
      <c r="BNB732" s="128" t="s">
        <v>483</v>
      </c>
    </row>
    <row r="733" spans="1682:1718" ht="9.75" customHeight="1">
      <c r="BMO733" s="13" t="s">
        <v>484</v>
      </c>
      <c r="BMV733" s="13" t="s">
        <v>451</v>
      </c>
      <c r="BMZ733" s="13" t="s">
        <v>485</v>
      </c>
      <c r="BNB733" s="128" t="s">
        <v>486</v>
      </c>
    </row>
    <row r="734" spans="1682:1718" ht="9.75" customHeight="1">
      <c r="BMV734" s="13" t="s">
        <v>454</v>
      </c>
      <c r="BNB734" s="128" t="s">
        <v>487</v>
      </c>
    </row>
    <row r="735" spans="1682:1718" ht="9.75" customHeight="1">
      <c r="BMV735" s="13" t="s">
        <v>488</v>
      </c>
      <c r="BNB735" s="128" t="s">
        <v>489</v>
      </c>
    </row>
    <row r="736" spans="1682:1718" ht="9.75" customHeight="1">
      <c r="BMV736" s="13" t="s">
        <v>490</v>
      </c>
      <c r="BNB736" s="128" t="s">
        <v>491</v>
      </c>
    </row>
    <row r="737" spans="1712:1718" ht="9.75" customHeight="1">
      <c r="BMV737" s="13" t="s">
        <v>492</v>
      </c>
      <c r="BNB737" s="128" t="s">
        <v>493</v>
      </c>
    </row>
    <row r="738" spans="1712:1718" ht="9.75" customHeight="1">
      <c r="BMV738" s="13" t="s">
        <v>404</v>
      </c>
      <c r="BNB738" s="128" t="s">
        <v>494</v>
      </c>
    </row>
    <row r="739" spans="1712:1718" ht="9.75" customHeight="1">
      <c r="BMV739" s="13" t="s">
        <v>456</v>
      </c>
      <c r="BMZ739" s="81"/>
      <c r="BNB739" s="128" t="s">
        <v>495</v>
      </c>
    </row>
    <row r="740" spans="1712:1718" ht="9.75" customHeight="1">
      <c r="BMV740" s="13" t="s">
        <v>460</v>
      </c>
      <c r="BMZ740" s="81"/>
      <c r="BNB740" s="128" t="s">
        <v>496</v>
      </c>
    </row>
    <row r="741" spans="1712:1718" ht="9.75" customHeight="1">
      <c r="BMV741" s="13" t="s">
        <v>467</v>
      </c>
      <c r="BMZ741" s="81"/>
      <c r="BNB741" s="128" t="s">
        <v>497</v>
      </c>
    </row>
    <row r="742" spans="1712:1718" ht="9.75" customHeight="1">
      <c r="BMV742" s="13" t="s">
        <v>473</v>
      </c>
      <c r="BMZ742" s="81"/>
      <c r="BNB742" s="128" t="s">
        <v>498</v>
      </c>
    </row>
    <row r="743" spans="1712:1718" ht="9.75" customHeight="1">
      <c r="BMV743" s="13" t="s">
        <v>479</v>
      </c>
      <c r="BMZ743" s="81"/>
      <c r="BNB743" s="128" t="s">
        <v>499</v>
      </c>
    </row>
    <row r="744" spans="1712:1718" ht="9.75" customHeight="1">
      <c r="BMV744" s="13" t="s">
        <v>484</v>
      </c>
      <c r="BMZ744" s="81"/>
      <c r="BNB744" s="128" t="s">
        <v>500</v>
      </c>
    </row>
    <row r="745" spans="1712:1718" ht="9.75" customHeight="1">
      <c r="BNB745" s="128" t="s">
        <v>501</v>
      </c>
    </row>
    <row r="746" spans="1712:1718" ht="9.75" customHeight="1">
      <c r="BNB746" s="128" t="s">
        <v>502</v>
      </c>
    </row>
    <row r="747" spans="1712:1718" ht="9.75" customHeight="1">
      <c r="BNB747" s="128" t="s">
        <v>503</v>
      </c>
    </row>
    <row r="748" spans="1712:1718" ht="9.75" customHeight="1">
      <c r="BNB748" s="128" t="s">
        <v>504</v>
      </c>
    </row>
    <row r="749" spans="1712:1718" ht="9.75" customHeight="1">
      <c r="BNB749" s="128" t="s">
        <v>505</v>
      </c>
    </row>
    <row r="750" spans="1712:1718" ht="9.75" customHeight="1">
      <c r="BNB750" s="128" t="s">
        <v>506</v>
      </c>
    </row>
    <row r="751" spans="1712:1718" ht="9.75" customHeight="1">
      <c r="BNB751" s="128" t="s">
        <v>507</v>
      </c>
    </row>
    <row r="752" spans="1712:1718" ht="9.75" customHeight="1">
      <c r="BNB752" s="128" t="s">
        <v>508</v>
      </c>
    </row>
    <row r="753" spans="1718:1720" ht="9.75" customHeight="1">
      <c r="BNB753" s="128" t="s">
        <v>509</v>
      </c>
    </row>
    <row r="754" spans="1718:1720" ht="9.75" customHeight="1">
      <c r="BNB754" s="128" t="s">
        <v>5</v>
      </c>
    </row>
    <row r="755" spans="1718:1720" ht="9.75" customHeight="1">
      <c r="BNB755" s="128" t="s">
        <v>510</v>
      </c>
    </row>
    <row r="756" spans="1718:1720" ht="9.75" customHeight="1">
      <c r="BNB756" s="128" t="s">
        <v>511</v>
      </c>
    </row>
    <row r="757" spans="1718:1720" ht="9.75" customHeight="1">
      <c r="BNB757" s="128" t="s">
        <v>512</v>
      </c>
    </row>
    <row r="758" spans="1718:1720" ht="9.75" customHeight="1">
      <c r="BNB758" s="128" t="s">
        <v>513</v>
      </c>
    </row>
    <row r="759" spans="1718:1720" ht="9.75" customHeight="1">
      <c r="BNB759" s="67" t="s">
        <v>514</v>
      </c>
    </row>
    <row r="760" spans="1718:1720" ht="9.75" customHeight="1">
      <c r="BNB760" s="128" t="s">
        <v>515</v>
      </c>
    </row>
    <row r="761" spans="1718:1720" ht="9.75" customHeight="1">
      <c r="BNB761" s="128" t="s">
        <v>516</v>
      </c>
    </row>
    <row r="762" spans="1718:1720" ht="9.75" customHeight="1">
      <c r="BNB762" s="128" t="s">
        <v>517</v>
      </c>
    </row>
    <row r="763" spans="1718:1720" ht="9.75" customHeight="1">
      <c r="BNB763" s="128" t="s">
        <v>518</v>
      </c>
    </row>
    <row r="764" spans="1718:1720" ht="9.75" customHeight="1"/>
    <row r="765" spans="1718:1720" ht="9.75" customHeight="1"/>
    <row r="766" spans="1718:1720" ht="9.75" customHeight="1">
      <c r="BND766" s="13" t="s">
        <v>69</v>
      </c>
    </row>
    <row r="767" spans="1718:1720" ht="9.75" customHeight="1">
      <c r="BND767" s="13" t="s">
        <v>286</v>
      </c>
    </row>
    <row r="769" spans="1722:1727" ht="9.75" customHeight="1">
      <c r="BNF769" s="13" t="s">
        <v>519</v>
      </c>
    </row>
    <row r="770" spans="1722:1727" ht="9.75" customHeight="1">
      <c r="BNF770" s="13" t="s">
        <v>520</v>
      </c>
    </row>
    <row r="771" spans="1722:1727" ht="9.75" customHeight="1">
      <c r="BNF771" s="13" t="s">
        <v>521</v>
      </c>
    </row>
    <row r="772" spans="1722:1727" ht="9.75" customHeight="1">
      <c r="BNF772" s="13" t="s">
        <v>522</v>
      </c>
    </row>
    <row r="773" spans="1722:1727" ht="9.75" customHeight="1"/>
    <row r="774" spans="1722:1727" ht="9.75" customHeight="1">
      <c r="BNH774" s="13" t="s">
        <v>523</v>
      </c>
    </row>
    <row r="775" spans="1722:1727" ht="9.75" customHeight="1">
      <c r="BNH775" s="13" t="s">
        <v>524</v>
      </c>
    </row>
    <row r="776" spans="1722:1727" ht="9.75" customHeight="1">
      <c r="BNH776" s="13" t="s">
        <v>525</v>
      </c>
    </row>
    <row r="777" spans="1722:1727" ht="9.75" customHeight="1"/>
    <row r="778" spans="1722:1727" ht="9.75" customHeight="1"/>
    <row r="779" spans="1722:1727" ht="9.75" customHeight="1">
      <c r="BNK779" s="146" t="s">
        <v>526</v>
      </c>
    </row>
    <row r="780" spans="1722:1727" ht="9.75" customHeight="1">
      <c r="BNK780" s="146" t="s">
        <v>527</v>
      </c>
    </row>
    <row r="781" spans="1722:1727" ht="9.75" customHeight="1">
      <c r="BNK781" s="146" t="s">
        <v>528</v>
      </c>
    </row>
    <row r="782" spans="1722:1727" ht="9.75" customHeight="1">
      <c r="BNK782" s="146" t="s">
        <v>529</v>
      </c>
    </row>
    <row r="783" spans="1722:1727" ht="9.75" customHeight="1">
      <c r="BNK783" s="146" t="s">
        <v>530</v>
      </c>
    </row>
    <row r="784" spans="1722:1727" ht="9.75" customHeight="1">
      <c r="BNK784" s="146" t="s">
        <v>531</v>
      </c>
    </row>
    <row r="785" spans="1727:1731" ht="9.75" customHeight="1">
      <c r="BNK785" s="146" t="s">
        <v>532</v>
      </c>
      <c r="BNL785" s="146"/>
      <c r="BNM785" s="146"/>
      <c r="BNN785" s="146"/>
      <c r="BNO785" s="146"/>
    </row>
    <row r="786" spans="1727:1731" ht="9.75" customHeight="1">
      <c r="BNK786" s="146" t="s">
        <v>533</v>
      </c>
      <c r="BNL786" s="146"/>
      <c r="BNM786" s="146"/>
      <c r="BNN786" s="146"/>
      <c r="BNO786" s="146"/>
    </row>
    <row r="787" spans="1727:1731" ht="9.75" customHeight="1">
      <c r="BNK787" s="146" t="s">
        <v>534</v>
      </c>
      <c r="BNL787" s="146"/>
      <c r="BNM787" s="146"/>
      <c r="BNN787" s="146"/>
      <c r="BNO787" s="146"/>
    </row>
    <row r="788" spans="1727:1731" ht="9.75" customHeight="1">
      <c r="BNK788" s="146" t="s">
        <v>535</v>
      </c>
      <c r="BNL788" s="146"/>
      <c r="BNM788" s="146"/>
      <c r="BNN788" s="146"/>
      <c r="BNO788" s="146"/>
    </row>
    <row r="789" spans="1727:1731" ht="9.75" customHeight="1">
      <c r="BNK789" s="146" t="s">
        <v>536</v>
      </c>
      <c r="BNL789" s="146"/>
      <c r="BNM789" s="146"/>
      <c r="BNN789" s="146"/>
      <c r="BNO789" s="146"/>
    </row>
    <row r="790" spans="1727:1731" ht="9.75" customHeight="1">
      <c r="BNK790" s="146"/>
      <c r="BNL790" s="146"/>
      <c r="BNM790" s="146"/>
      <c r="BNN790" s="146"/>
      <c r="BNO790" s="146"/>
    </row>
    <row r="791" spans="1727:1731" ht="9.75" customHeight="1">
      <c r="BNK791" s="146"/>
      <c r="BNL791" s="146"/>
      <c r="BNM791" s="146" t="s">
        <v>537</v>
      </c>
      <c r="BNN791" s="146"/>
      <c r="BNO791" s="146"/>
    </row>
    <row r="792" spans="1727:1731" ht="9.75" customHeight="1">
      <c r="BNK792" s="146"/>
      <c r="BNL792" s="146"/>
      <c r="BNM792" s="146" t="s">
        <v>538</v>
      </c>
      <c r="BNN792" s="146"/>
      <c r="BNO792" s="146"/>
    </row>
    <row r="793" spans="1727:1731" ht="9.75" customHeight="1">
      <c r="BNK793" s="146"/>
      <c r="BNL793" s="146"/>
      <c r="BNM793" s="146" t="s">
        <v>539</v>
      </c>
      <c r="BNN793" s="146"/>
      <c r="BNO793" s="146"/>
    </row>
    <row r="794" spans="1727:1731" ht="9.75" customHeight="1">
      <c r="BNK794" s="146"/>
      <c r="BNL794" s="146"/>
      <c r="BNM794" s="146" t="s">
        <v>540</v>
      </c>
      <c r="BNN794" s="146"/>
      <c r="BNO794" s="146"/>
    </row>
    <row r="795" spans="1727:1731" ht="9.75" customHeight="1">
      <c r="BNK795" s="146"/>
      <c r="BNL795" s="146"/>
      <c r="BNM795" s="146"/>
      <c r="BNN795" s="146"/>
      <c r="BNO795" s="146"/>
    </row>
    <row r="796" spans="1727:1731" ht="9.75" customHeight="1">
      <c r="BNK796" s="146"/>
      <c r="BNL796" s="146"/>
      <c r="BNM796" s="146" t="s">
        <v>541</v>
      </c>
      <c r="BNN796" s="146"/>
      <c r="BNO796" s="146"/>
    </row>
    <row r="797" spans="1727:1731" ht="10.5" customHeight="1">
      <c r="BNK797" s="146"/>
      <c r="BNL797" s="146"/>
      <c r="BNM797" s="146"/>
      <c r="BNN797" s="146"/>
      <c r="BNO797" s="147" t="s">
        <v>542</v>
      </c>
    </row>
    <row r="798" spans="1727:1731" ht="9.75" customHeight="1">
      <c r="BNK798" s="146"/>
      <c r="BNL798" s="146"/>
      <c r="BNM798" s="146"/>
      <c r="BNN798" s="146"/>
      <c r="BNO798" s="146" t="s">
        <v>445</v>
      </c>
    </row>
    <row r="799" spans="1727:1731" ht="9.75" customHeight="1">
      <c r="BNK799" s="146"/>
      <c r="BNL799" s="146"/>
      <c r="BNM799" s="146"/>
      <c r="BNN799" s="146"/>
      <c r="BNO799" s="146" t="s">
        <v>448</v>
      </c>
    </row>
    <row r="800" spans="1727:1731" ht="9.75" customHeight="1">
      <c r="BNK800" s="146"/>
      <c r="BNL800" s="146"/>
      <c r="BNM800" s="146"/>
      <c r="BNN800" s="146"/>
      <c r="BNO800" s="146" t="s">
        <v>451</v>
      </c>
    </row>
    <row r="801" spans="1731:1735" ht="9.75" customHeight="1">
      <c r="BNO801" s="146" t="s">
        <v>454</v>
      </c>
      <c r="BNP801" s="146"/>
      <c r="BNQ801" s="146"/>
      <c r="BNR801" s="146"/>
      <c r="BNS801" s="146"/>
    </row>
    <row r="802" spans="1731:1735" ht="9.75" customHeight="1">
      <c r="BNO802" s="146" t="s">
        <v>455</v>
      </c>
      <c r="BNP802" s="146"/>
      <c r="BNQ802" s="146"/>
      <c r="BNR802" s="146"/>
      <c r="BNS802" s="146"/>
    </row>
    <row r="803" spans="1731:1735" ht="9.75" customHeight="1">
      <c r="BNO803" s="146" t="s">
        <v>456</v>
      </c>
      <c r="BNP803" s="146"/>
      <c r="BNQ803" s="146"/>
      <c r="BNR803" s="146"/>
      <c r="BNS803" s="146"/>
    </row>
    <row r="804" spans="1731:1735" ht="9.75" customHeight="1">
      <c r="BNO804" s="146" t="s">
        <v>460</v>
      </c>
      <c r="BNP804" s="146"/>
      <c r="BNQ804" s="146"/>
      <c r="BNR804" s="146"/>
      <c r="BNS804" s="146"/>
    </row>
    <row r="805" spans="1731:1735" ht="9.75" customHeight="1">
      <c r="BNO805" s="146" t="s">
        <v>467</v>
      </c>
      <c r="BNP805" s="146"/>
      <c r="BNQ805" s="146"/>
      <c r="BNR805" s="146"/>
      <c r="BNS805" s="146"/>
    </row>
    <row r="806" spans="1731:1735" ht="9.75" customHeight="1">
      <c r="BNO806" s="146" t="s">
        <v>473</v>
      </c>
      <c r="BNP806" s="146"/>
      <c r="BNQ806" s="146"/>
      <c r="BNR806" s="146"/>
      <c r="BNS806" s="146"/>
    </row>
    <row r="807" spans="1731:1735" ht="9.75" customHeight="1">
      <c r="BNO807" s="146" t="s">
        <v>479</v>
      </c>
      <c r="BNP807" s="146"/>
      <c r="BNQ807" s="146"/>
      <c r="BNR807" s="146"/>
      <c r="BNS807" s="146"/>
    </row>
    <row r="808" spans="1731:1735" ht="9.75" customHeight="1">
      <c r="BNO808" s="146" t="s">
        <v>484</v>
      </c>
      <c r="BNP808" s="146"/>
      <c r="BNQ808" s="146" t="s">
        <v>543</v>
      </c>
      <c r="BNR808" s="146"/>
      <c r="BNS808" s="146"/>
    </row>
    <row r="809" spans="1731:1735" ht="9.75" customHeight="1">
      <c r="BNO809" s="146"/>
      <c r="BNP809" s="146"/>
      <c r="BNQ809" s="146" t="s">
        <v>519</v>
      </c>
      <c r="BNR809" s="146"/>
      <c r="BNS809" s="146"/>
    </row>
    <row r="810" spans="1731:1735" ht="9.75" customHeight="1">
      <c r="BNO810" s="146"/>
      <c r="BNP810" s="146"/>
      <c r="BNQ810" s="146" t="s">
        <v>520</v>
      </c>
      <c r="BNR810" s="146"/>
      <c r="BNS810" s="146"/>
    </row>
    <row r="811" spans="1731:1735" ht="9.75" customHeight="1">
      <c r="BNO811" s="146"/>
      <c r="BNP811" s="146"/>
      <c r="BNQ811" s="146" t="s">
        <v>521</v>
      </c>
      <c r="BNR811" s="146"/>
      <c r="BNS811" s="146"/>
    </row>
    <row r="812" spans="1731:1735" ht="9.75" customHeight="1">
      <c r="BNO812" s="146"/>
      <c r="BNP812" s="146"/>
      <c r="BNQ812" s="146" t="s">
        <v>522</v>
      </c>
      <c r="BNR812" s="146"/>
      <c r="BNS812" s="146"/>
    </row>
    <row r="813" spans="1731:1735" ht="9.75" customHeight="1">
      <c r="BNO813" s="146"/>
      <c r="BNP813" s="146"/>
      <c r="BNQ813" s="146"/>
      <c r="BNR813" s="146"/>
      <c r="BNS813" s="146"/>
    </row>
    <row r="814" spans="1731:1735" ht="9.75" customHeight="1">
      <c r="BNO814" s="146"/>
      <c r="BNP814" s="146"/>
      <c r="BNQ814" s="146"/>
      <c r="BNR814" s="146"/>
      <c r="BNS814" s="146" t="s">
        <v>544</v>
      </c>
    </row>
    <row r="815" spans="1731:1735" ht="30" customHeight="1">
      <c r="BNO815" s="146"/>
      <c r="BNP815" s="146"/>
      <c r="BNQ815" s="146"/>
      <c r="BNR815" s="146"/>
      <c r="BNS815" s="148" t="s">
        <v>545</v>
      </c>
    </row>
    <row r="816" spans="1731:1735" ht="9.75" customHeight="1">
      <c r="BNO816" s="146"/>
      <c r="BNP816" s="146"/>
      <c r="BNQ816" s="146"/>
      <c r="BNR816" s="146"/>
      <c r="BNS816" s="149" t="s">
        <v>546</v>
      </c>
    </row>
    <row r="817" spans="1735:1738" ht="9.75" customHeight="1">
      <c r="BNS817" s="149" t="s">
        <v>547</v>
      </c>
      <c r="BNT817" s="146"/>
      <c r="BNU817" s="146"/>
      <c r="BNV817" s="146"/>
    </row>
    <row r="818" spans="1735:1738" ht="9.75" customHeight="1">
      <c r="BNS818" s="149" t="s">
        <v>548</v>
      </c>
      <c r="BNT818" s="146"/>
      <c r="BNU818" s="146"/>
      <c r="BNV818" s="146"/>
    </row>
    <row r="819" spans="1735:1738" ht="9.75" customHeight="1">
      <c r="BNS819" s="149" t="s">
        <v>549</v>
      </c>
      <c r="BNT819" s="146"/>
      <c r="BNU819" s="146"/>
      <c r="BNV819" s="146"/>
    </row>
    <row r="820" spans="1735:1738" ht="49.5" customHeight="1">
      <c r="BNS820" s="148" t="s">
        <v>550</v>
      </c>
      <c r="BNT820" s="146"/>
      <c r="BNU820" s="146"/>
      <c r="BNV820" s="146"/>
    </row>
    <row r="821" spans="1735:1738" ht="9.75" customHeight="1">
      <c r="BNS821" s="149" t="s">
        <v>551</v>
      </c>
      <c r="BNT821" s="146"/>
      <c r="BNU821" s="146"/>
      <c r="BNV821" s="146"/>
    </row>
    <row r="822" spans="1735:1738" ht="9.75" customHeight="1">
      <c r="BNS822" s="148" t="s">
        <v>484</v>
      </c>
      <c r="BNT822" s="146"/>
      <c r="BNU822" s="146"/>
      <c r="BNV822" s="146"/>
    </row>
    <row r="823" spans="1735:1738" ht="9.75" customHeight="1">
      <c r="BNS823" s="149" t="s">
        <v>541</v>
      </c>
      <c r="BNT823" s="146"/>
      <c r="BNU823" s="146"/>
      <c r="BNV823" s="146"/>
    </row>
    <row r="824" spans="1735:1738" ht="9.75" customHeight="1">
      <c r="BNS824" s="149"/>
      <c r="BNT824" s="146"/>
      <c r="BNU824" s="146"/>
      <c r="BNV824" s="146"/>
    </row>
    <row r="825" spans="1735:1738" ht="9.75" customHeight="1">
      <c r="BNS825" s="146"/>
      <c r="BNT825" s="146"/>
      <c r="BNU825" s="146" t="s">
        <v>69</v>
      </c>
      <c r="BNV825" s="146"/>
    </row>
    <row r="826" spans="1735:1738" ht="9.75" customHeight="1">
      <c r="BNS826" s="146"/>
      <c r="BNT826" s="146"/>
      <c r="BNU826" s="146" t="s">
        <v>286</v>
      </c>
      <c r="BNV826" s="146"/>
    </row>
    <row r="827" spans="1735:1738" ht="9.75" customHeight="1">
      <c r="BNS827" s="146"/>
      <c r="BNT827" s="146"/>
      <c r="BNU827" s="146"/>
      <c r="BNV827" s="146"/>
    </row>
    <row r="828" spans="1735:1738" ht="9.75" customHeight="1">
      <c r="BNS828" s="146"/>
      <c r="BNT828" s="146"/>
      <c r="BNU828" s="146"/>
      <c r="BNV828" s="146" t="s">
        <v>294</v>
      </c>
    </row>
    <row r="829" spans="1735:1738" ht="9.75" customHeight="1">
      <c r="BNS829" s="146"/>
      <c r="BNT829" s="146"/>
      <c r="BNU829" s="146"/>
      <c r="BNV829" s="146" t="s">
        <v>297</v>
      </c>
    </row>
    <row r="835" spans="1740:1743" ht="9.75" customHeight="1">
      <c r="BNX835" s="146" t="s">
        <v>293</v>
      </c>
      <c r="BNY835" s="146"/>
      <c r="BNZ835" s="146"/>
      <c r="BOA835" s="146"/>
    </row>
    <row r="836" spans="1740:1743" ht="9.75" customHeight="1">
      <c r="BNX836" s="146" t="s">
        <v>340</v>
      </c>
      <c r="BNY836" s="146"/>
      <c r="BNZ836" s="146"/>
      <c r="BOA836" s="146"/>
    </row>
    <row r="837" spans="1740:1743" ht="9.75" customHeight="1">
      <c r="BNX837" s="146" t="s">
        <v>552</v>
      </c>
      <c r="BNY837" s="146"/>
      <c r="BNZ837" s="146"/>
      <c r="BOA837" s="146"/>
    </row>
    <row r="838" spans="1740:1743" ht="9.75" customHeight="1">
      <c r="BNX838" s="146"/>
      <c r="BNY838" s="146"/>
      <c r="BNZ838" s="146"/>
      <c r="BOA838" s="146"/>
    </row>
    <row r="839" spans="1740:1743" ht="9.75" customHeight="1">
      <c r="BNX839" s="146"/>
      <c r="BNY839" s="146"/>
      <c r="BNZ839" s="146"/>
      <c r="BOA839" s="146"/>
    </row>
    <row r="840" spans="1740:1743" ht="9.75" customHeight="1">
      <c r="BNX840" s="146"/>
      <c r="BNY840" s="146"/>
      <c r="BNZ840" s="146"/>
      <c r="BOA840" s="146"/>
    </row>
    <row r="841" spans="1740:1743" ht="9.75" customHeight="1">
      <c r="BNX841" s="146"/>
      <c r="BNY841" s="146" t="s">
        <v>553</v>
      </c>
      <c r="BNZ841" s="146"/>
      <c r="BOA841" s="146"/>
    </row>
    <row r="842" spans="1740:1743" ht="9.75" customHeight="1">
      <c r="BNX842" s="146"/>
      <c r="BNY842" s="146" t="s">
        <v>295</v>
      </c>
      <c r="BNZ842" s="146"/>
      <c r="BOA842" s="146"/>
    </row>
    <row r="843" spans="1740:1743" ht="9.75" customHeight="1">
      <c r="BNX843" s="146"/>
      <c r="BNY843" s="146" t="s">
        <v>292</v>
      </c>
      <c r="BNZ843" s="146"/>
      <c r="BOA843" s="146"/>
    </row>
    <row r="844" spans="1740:1743" ht="9.75" customHeight="1">
      <c r="BNX844" s="146"/>
      <c r="BNY844" s="146"/>
      <c r="BNZ844" s="146"/>
      <c r="BOA844" s="146"/>
    </row>
    <row r="845" spans="1740:1743" ht="9.75" customHeight="1">
      <c r="BNX845" s="146"/>
      <c r="BNY845" s="146"/>
      <c r="BNZ845" s="146"/>
      <c r="BOA845" s="146"/>
    </row>
    <row r="846" spans="1740:1743" ht="9.75" customHeight="1">
      <c r="BNX846" s="146"/>
      <c r="BNY846" s="146"/>
      <c r="BNZ846" s="146"/>
      <c r="BOA846" s="146"/>
    </row>
    <row r="847" spans="1740:1743" ht="9.75" customHeight="1">
      <c r="BNX847" s="146"/>
      <c r="BNY847" s="146"/>
      <c r="BNZ847" s="146"/>
      <c r="BOA847" s="146" t="s">
        <v>554</v>
      </c>
    </row>
    <row r="848" spans="1740:1743" ht="9.75" customHeight="1">
      <c r="BNX848" s="146"/>
      <c r="BNY848" s="146"/>
      <c r="BNZ848" s="146"/>
      <c r="BOA848" s="146" t="s">
        <v>555</v>
      </c>
    </row>
    <row r="849" spans="1743:1758" ht="9.75" customHeight="1">
      <c r="BOA849" s="146" t="s">
        <v>556</v>
      </c>
      <c r="BOB849" s="146"/>
      <c r="BOC849" s="146"/>
      <c r="BOD849" s="146"/>
      <c r="BOE849" s="146"/>
      <c r="BOF849" s="146"/>
      <c r="BOG849" s="146"/>
      <c r="BOH849" s="146"/>
      <c r="BOI849" s="146"/>
      <c r="BOJ849" s="146"/>
      <c r="BOK849" s="146"/>
      <c r="BOL849" s="146"/>
      <c r="BOM849" s="146"/>
      <c r="BON849" s="146"/>
      <c r="BOO849" s="146"/>
      <c r="BOP849" s="146"/>
    </row>
    <row r="850" spans="1743:1758" ht="9.75" customHeight="1">
      <c r="BOA850" s="146"/>
      <c r="BOB850" s="146"/>
      <c r="BOC850" s="146"/>
      <c r="BOD850" s="146"/>
      <c r="BOE850" s="146"/>
      <c r="BOF850" s="146"/>
      <c r="BOG850" s="146"/>
      <c r="BOH850" s="146"/>
      <c r="BOI850" s="146"/>
      <c r="BOJ850" s="146"/>
      <c r="BOK850" s="146"/>
      <c r="BOL850" s="146"/>
      <c r="BOM850" s="146"/>
      <c r="BON850" s="146"/>
      <c r="BOO850" s="146"/>
      <c r="BOP850" s="146"/>
    </row>
    <row r="851" spans="1743:1758" ht="9.75" customHeight="1">
      <c r="BOA851" s="146"/>
      <c r="BOB851" s="146" t="s">
        <v>481</v>
      </c>
      <c r="BOC851" s="146"/>
      <c r="BOD851" s="146"/>
      <c r="BOE851" s="146"/>
      <c r="BOF851" s="146"/>
      <c r="BOG851" s="146"/>
      <c r="BOH851" s="146"/>
      <c r="BOI851" s="146"/>
      <c r="BOJ851" s="146"/>
      <c r="BOK851" s="146"/>
      <c r="BOL851" s="146"/>
      <c r="BOM851" s="146"/>
      <c r="BON851" s="146"/>
      <c r="BOO851" s="146"/>
      <c r="BOP851" s="146"/>
    </row>
    <row r="852" spans="1743:1758" ht="9.75" customHeight="1">
      <c r="BOA852" s="146"/>
      <c r="BOB852" s="146" t="s">
        <v>477</v>
      </c>
      <c r="BOC852" s="146"/>
      <c r="BOD852" s="146"/>
      <c r="BOE852" s="146"/>
      <c r="BOF852" s="146"/>
      <c r="BOG852" s="146"/>
      <c r="BOH852" s="146"/>
      <c r="BOI852" s="146"/>
      <c r="BOJ852" s="146"/>
      <c r="BOK852" s="146"/>
      <c r="BOL852" s="146"/>
      <c r="BOM852" s="146"/>
      <c r="BON852" s="146"/>
      <c r="BOO852" s="146"/>
      <c r="BOP852" s="146"/>
    </row>
    <row r="853" spans="1743:1758" ht="9.75" customHeight="1">
      <c r="BOA853" s="146"/>
      <c r="BOB853" s="146" t="s">
        <v>557</v>
      </c>
      <c r="BOC853" s="146"/>
      <c r="BOD853" s="146"/>
      <c r="BOE853" s="146"/>
      <c r="BOF853" s="146"/>
      <c r="BOG853" s="146"/>
      <c r="BOH853" s="146"/>
      <c r="BOI853" s="146"/>
      <c r="BOJ853" s="146"/>
      <c r="BOK853" s="146"/>
      <c r="BOL853" s="146"/>
      <c r="BOM853" s="146"/>
      <c r="BON853" s="146"/>
      <c r="BOO853" s="146"/>
      <c r="BOP853" s="146"/>
    </row>
    <row r="854" spans="1743:1758" ht="9.75" customHeight="1">
      <c r="BOA854" s="146"/>
      <c r="BOB854" s="146"/>
      <c r="BOC854" s="146"/>
      <c r="BOD854" s="146"/>
      <c r="BOE854" s="146"/>
      <c r="BOF854" s="146"/>
      <c r="BOG854" s="146"/>
      <c r="BOH854" s="146"/>
      <c r="BOI854" s="146"/>
      <c r="BOJ854" s="146"/>
      <c r="BOK854" s="146"/>
      <c r="BOL854" s="146"/>
      <c r="BOM854" s="146"/>
      <c r="BON854" s="146"/>
      <c r="BOO854" s="146"/>
      <c r="BOP854" s="146"/>
    </row>
    <row r="855" spans="1743:1758" ht="9.75" customHeight="1">
      <c r="BOA855" s="146"/>
      <c r="BOB855" s="146"/>
      <c r="BOC855" s="146" t="s">
        <v>558</v>
      </c>
      <c r="BOD855" s="146"/>
      <c r="BOE855" s="146"/>
      <c r="BOF855" s="146"/>
      <c r="BOG855" s="146"/>
      <c r="BOH855" s="146"/>
      <c r="BOI855" s="146"/>
      <c r="BOJ855" s="146"/>
      <c r="BOK855" s="146"/>
      <c r="BOL855" s="146"/>
      <c r="BOM855" s="146"/>
      <c r="BON855" s="146"/>
      <c r="BOO855" s="146"/>
      <c r="BOP855" s="146"/>
    </row>
    <row r="856" spans="1743:1758" ht="9.75" customHeight="1">
      <c r="BOA856" s="146"/>
      <c r="BOB856" s="146"/>
      <c r="BOC856" s="146" t="s">
        <v>559</v>
      </c>
      <c r="BOD856" s="146"/>
      <c r="BOE856" s="146"/>
      <c r="BOF856" s="146"/>
      <c r="BOG856" s="146"/>
      <c r="BOH856" s="146"/>
      <c r="BOI856" s="146"/>
      <c r="BOJ856" s="146"/>
      <c r="BOK856" s="146"/>
      <c r="BOL856" s="146"/>
      <c r="BOM856" s="146"/>
      <c r="BON856" s="146"/>
      <c r="BOO856" s="146"/>
      <c r="BOP856" s="146"/>
    </row>
    <row r="857" spans="1743:1758" ht="9.75" customHeight="1">
      <c r="BOA857" s="146"/>
      <c r="BOB857" s="146"/>
      <c r="BOC857" s="146" t="s">
        <v>560</v>
      </c>
      <c r="BOD857" s="146"/>
      <c r="BOE857" s="146"/>
      <c r="BOF857" s="146"/>
      <c r="BOG857" s="146"/>
      <c r="BOH857" s="146"/>
      <c r="BOI857" s="146"/>
      <c r="BOJ857" s="146"/>
      <c r="BOK857" s="146"/>
      <c r="BOL857" s="146"/>
      <c r="BOM857" s="146"/>
      <c r="BON857" s="146"/>
      <c r="BOO857" s="146"/>
      <c r="BOP857" s="146"/>
    </row>
    <row r="858" spans="1743:1758" ht="9.75" customHeight="1">
      <c r="BOA858" s="146"/>
      <c r="BOB858" s="146"/>
      <c r="BOC858" s="146"/>
      <c r="BOD858" s="146"/>
      <c r="BOE858" s="146"/>
      <c r="BOF858" s="146"/>
      <c r="BOG858" s="146"/>
      <c r="BOH858" s="146"/>
      <c r="BOI858" s="146"/>
      <c r="BOJ858" s="146"/>
      <c r="BOK858" s="146"/>
      <c r="BOL858" s="146"/>
      <c r="BOM858" s="146"/>
      <c r="BON858" s="146"/>
      <c r="BOO858" s="146"/>
      <c r="BOP858" s="146"/>
    </row>
    <row r="859" spans="1743:1758" ht="9.75" customHeight="1">
      <c r="BOA859" s="146"/>
      <c r="BOB859" s="146"/>
      <c r="BOC859" s="146"/>
      <c r="BOD859" s="149" t="s">
        <v>291</v>
      </c>
      <c r="BOE859" s="146"/>
      <c r="BOF859" s="146"/>
      <c r="BOG859" s="146"/>
      <c r="BOH859" s="146"/>
      <c r="BOI859" s="146"/>
      <c r="BOJ859" s="146"/>
      <c r="BOK859" s="146"/>
      <c r="BOL859" s="146"/>
      <c r="BOM859" s="146"/>
      <c r="BON859" s="146"/>
      <c r="BOO859" s="146"/>
      <c r="BOP859" s="146"/>
    </row>
    <row r="860" spans="1743:1758" ht="9.75" customHeight="1">
      <c r="BOA860" s="146"/>
      <c r="BOB860" s="146"/>
      <c r="BOC860" s="146"/>
      <c r="BOD860" s="149" t="s">
        <v>296</v>
      </c>
      <c r="BOE860" s="146"/>
      <c r="BOF860" s="146"/>
      <c r="BOG860" s="146"/>
      <c r="BOH860" s="146"/>
      <c r="BOI860" s="146"/>
      <c r="BOJ860" s="146"/>
      <c r="BOK860" s="146"/>
      <c r="BOL860" s="146"/>
      <c r="BOM860" s="146"/>
      <c r="BON860" s="146"/>
      <c r="BOO860" s="146"/>
      <c r="BOP860" s="146"/>
    </row>
    <row r="861" spans="1743:1758" ht="9.75" customHeight="1">
      <c r="BOA861" s="146"/>
      <c r="BOB861" s="146"/>
      <c r="BOC861" s="146"/>
      <c r="BOD861" s="149"/>
      <c r="BOE861" s="146"/>
      <c r="BOF861" s="146"/>
      <c r="BOG861" s="146"/>
      <c r="BOH861" s="146"/>
      <c r="BOI861" s="146"/>
      <c r="BOJ861" s="146"/>
      <c r="BOK861" s="146"/>
      <c r="BOL861" s="146"/>
      <c r="BOM861" s="146"/>
      <c r="BON861" s="146"/>
      <c r="BOO861" s="146"/>
      <c r="BOP861" s="146"/>
    </row>
    <row r="862" spans="1743:1758" ht="9.75" customHeight="1">
      <c r="BOA862" s="146"/>
      <c r="BOB862" s="146"/>
      <c r="BOC862" s="146"/>
      <c r="BOD862" s="146"/>
      <c r="BOE862" s="146"/>
      <c r="BOF862" s="146"/>
      <c r="BOG862" s="146"/>
      <c r="BOH862" s="146"/>
      <c r="BOI862" s="146"/>
      <c r="BOJ862" s="146"/>
      <c r="BOK862" s="146"/>
      <c r="BOL862" s="146"/>
      <c r="BOM862" s="146"/>
      <c r="BON862" s="146"/>
      <c r="BOO862" s="146"/>
      <c r="BOP862" s="146"/>
    </row>
    <row r="863" spans="1743:1758" ht="9.75" customHeight="1">
      <c r="BOA863" s="146"/>
      <c r="BOB863" s="146"/>
      <c r="BOC863" s="146"/>
      <c r="BOD863" s="146"/>
      <c r="BOE863" s="146"/>
      <c r="BOF863" s="146"/>
      <c r="BOG863" s="146"/>
      <c r="BOH863" s="146"/>
      <c r="BOI863" s="146"/>
      <c r="BOJ863" s="146"/>
      <c r="BOK863" s="146"/>
      <c r="BOL863" s="146"/>
      <c r="BOM863" s="146"/>
      <c r="BON863" s="146"/>
      <c r="BOO863" s="146"/>
      <c r="BOP863" s="146"/>
    </row>
    <row r="864" spans="1743:1758" ht="9.75" customHeight="1">
      <c r="BOA864" s="146"/>
      <c r="BOB864" s="146"/>
      <c r="BOC864" s="146"/>
      <c r="BOD864" s="146"/>
      <c r="BOE864" s="146"/>
      <c r="BOF864" s="146"/>
      <c r="BOG864" s="146"/>
      <c r="BOH864" s="146"/>
      <c r="BOI864" s="146"/>
      <c r="BOJ864" s="146"/>
      <c r="BOK864" s="146"/>
      <c r="BOL864" s="146"/>
      <c r="BOM864" s="146"/>
      <c r="BON864" s="639" t="s">
        <v>124</v>
      </c>
      <c r="BOO864" s="605"/>
      <c r="BOP864" s="606"/>
    </row>
    <row r="865" spans="1748:1760" ht="9.75" customHeight="1">
      <c r="BOF865" s="146"/>
      <c r="BOG865" s="146"/>
      <c r="BOH865" s="146"/>
      <c r="BOI865" s="146"/>
      <c r="BOJ865" s="146"/>
      <c r="BOK865" s="146"/>
      <c r="BOL865" s="151">
        <v>1</v>
      </c>
      <c r="BOM865" s="151">
        <v>2</v>
      </c>
      <c r="BON865" s="151">
        <v>3</v>
      </c>
      <c r="BOO865" s="150">
        <v>4</v>
      </c>
      <c r="BOP865" s="150">
        <v>5</v>
      </c>
      <c r="BOQ865" s="146"/>
      <c r="BOR865" s="146"/>
    </row>
    <row r="866" spans="1748:1760" ht="9.75" customHeight="1">
      <c r="BOF866" s="146"/>
      <c r="BOG866" s="146"/>
      <c r="BOH866" s="146"/>
      <c r="BOI866" s="146"/>
      <c r="BOJ866" s="146"/>
      <c r="BOK866" s="146"/>
      <c r="BOL866" s="149" t="s">
        <v>384</v>
      </c>
      <c r="BOM866" s="149" t="s">
        <v>385</v>
      </c>
      <c r="BON866" s="149" t="s">
        <v>299</v>
      </c>
      <c r="BOO866" s="149" t="s">
        <v>316</v>
      </c>
      <c r="BOP866" s="149" t="s">
        <v>386</v>
      </c>
      <c r="BOQ866" s="146"/>
      <c r="BOR866" s="146"/>
    </row>
    <row r="867" spans="1748:1760" ht="9.75" customHeight="1">
      <c r="BOF867" s="146"/>
      <c r="BOG867" s="146"/>
      <c r="BOH867" s="146"/>
      <c r="BOI867" s="146"/>
      <c r="BOJ867" s="146"/>
      <c r="BOK867" s="146"/>
      <c r="BOL867" s="152">
        <v>0.2</v>
      </c>
      <c r="BOM867" s="152">
        <v>0.4</v>
      </c>
      <c r="BON867" s="152">
        <v>0.6</v>
      </c>
      <c r="BOO867" s="152">
        <v>0.8</v>
      </c>
      <c r="BOP867" s="152">
        <v>1</v>
      </c>
      <c r="BOQ867" s="146"/>
      <c r="BOR867" s="146"/>
    </row>
    <row r="868" spans="1748:1760" ht="9.75" customHeight="1">
      <c r="BOF868" s="146"/>
      <c r="BOG868" s="146"/>
      <c r="BOH868" s="146"/>
      <c r="BOI868" s="146"/>
      <c r="BOJ868" s="146"/>
      <c r="BOK868" s="146"/>
      <c r="BOL868" s="151"/>
      <c r="BOM868" s="151"/>
      <c r="BON868" s="151"/>
      <c r="BOO868" s="150"/>
      <c r="BOP868" s="150"/>
      <c r="BOQ868" s="146"/>
      <c r="BOR868" s="146"/>
    </row>
    <row r="869" spans="1748:1760" ht="9.75" customHeight="1">
      <c r="BOF869" s="652" t="s">
        <v>122</v>
      </c>
      <c r="BOG869" s="154">
        <v>5</v>
      </c>
      <c r="BOH869" s="149" t="s">
        <v>387</v>
      </c>
      <c r="BOI869" s="152">
        <v>1</v>
      </c>
      <c r="BOJ869" s="146" t="s">
        <v>561</v>
      </c>
      <c r="BOK869" s="155">
        <v>1</v>
      </c>
      <c r="BOL869" s="151" t="s">
        <v>389</v>
      </c>
      <c r="BOM869" s="151" t="s">
        <v>389</v>
      </c>
      <c r="BON869" s="151" t="s">
        <v>389</v>
      </c>
      <c r="BOO869" s="151" t="s">
        <v>389</v>
      </c>
      <c r="BOP869" s="151" t="s">
        <v>390</v>
      </c>
      <c r="BOQ869" s="146"/>
      <c r="BOR869" s="146"/>
    </row>
    <row r="870" spans="1748:1760" ht="9.75" customHeight="1">
      <c r="BOF870" s="653"/>
      <c r="BOG870" s="154">
        <v>4</v>
      </c>
      <c r="BOH870" s="149" t="s">
        <v>311</v>
      </c>
      <c r="BOI870" s="152">
        <v>0.8</v>
      </c>
      <c r="BOJ870" s="146" t="s">
        <v>562</v>
      </c>
      <c r="BOK870" s="155">
        <v>0.8</v>
      </c>
      <c r="BOL870" s="151" t="s">
        <v>388</v>
      </c>
      <c r="BOM870" s="151" t="s">
        <v>388</v>
      </c>
      <c r="BON870" s="151" t="s">
        <v>389</v>
      </c>
      <c r="BOO870" s="151" t="s">
        <v>389</v>
      </c>
      <c r="BOP870" s="151" t="s">
        <v>390</v>
      </c>
      <c r="BOQ870" s="146"/>
      <c r="BOR870" s="146"/>
    </row>
    <row r="871" spans="1748:1760" ht="9.75" customHeight="1">
      <c r="BOF871" s="653"/>
      <c r="BOG871" s="154">
        <v>3</v>
      </c>
      <c r="BOH871" s="149" t="s">
        <v>285</v>
      </c>
      <c r="BOI871" s="152">
        <v>0.6</v>
      </c>
      <c r="BOJ871" s="146" t="s">
        <v>563</v>
      </c>
      <c r="BOK871" s="155">
        <v>0.6</v>
      </c>
      <c r="BOL871" s="151" t="s">
        <v>388</v>
      </c>
      <c r="BOM871" s="151" t="s">
        <v>388</v>
      </c>
      <c r="BON871" s="151" t="s">
        <v>388</v>
      </c>
      <c r="BOO871" s="151" t="s">
        <v>389</v>
      </c>
      <c r="BOP871" s="151" t="s">
        <v>390</v>
      </c>
      <c r="BOQ871" s="146"/>
      <c r="BOR871" s="146"/>
    </row>
    <row r="872" spans="1748:1760" ht="9.75" customHeight="1">
      <c r="BOF872" s="653"/>
      <c r="BOG872" s="154">
        <v>2</v>
      </c>
      <c r="BOH872" s="149" t="s">
        <v>315</v>
      </c>
      <c r="BOI872" s="152">
        <v>0.4</v>
      </c>
      <c r="BOJ872" s="146" t="s">
        <v>564</v>
      </c>
      <c r="BOK872" s="155">
        <v>0.4</v>
      </c>
      <c r="BOL872" s="151" t="s">
        <v>70</v>
      </c>
      <c r="BOM872" s="151" t="s">
        <v>388</v>
      </c>
      <c r="BON872" s="151" t="s">
        <v>388</v>
      </c>
      <c r="BOO872" s="151" t="s">
        <v>389</v>
      </c>
      <c r="BOP872" s="151" t="s">
        <v>390</v>
      </c>
      <c r="BOQ872" s="146"/>
      <c r="BOR872" s="146"/>
    </row>
    <row r="873" spans="1748:1760" ht="9.75" customHeight="1">
      <c r="BOF873" s="653"/>
      <c r="BOG873" s="154">
        <v>1</v>
      </c>
      <c r="BOH873" s="149" t="s">
        <v>298</v>
      </c>
      <c r="BOI873" s="152">
        <v>0.2</v>
      </c>
      <c r="BOJ873" s="146" t="s">
        <v>565</v>
      </c>
      <c r="BOK873" s="155">
        <v>0.2</v>
      </c>
      <c r="BOL873" s="151" t="s">
        <v>70</v>
      </c>
      <c r="BOM873" s="151" t="s">
        <v>70</v>
      </c>
      <c r="BON873" s="151" t="s">
        <v>388</v>
      </c>
      <c r="BOO873" s="151" t="s">
        <v>389</v>
      </c>
      <c r="BOP873" s="151" t="s">
        <v>390</v>
      </c>
      <c r="BOQ873" s="146"/>
      <c r="BOR873" s="146"/>
    </row>
    <row r="874" spans="1748:1760" ht="9.75" customHeight="1">
      <c r="BOF874" s="146"/>
      <c r="BOG874" s="146"/>
      <c r="BOH874" s="146"/>
      <c r="BOI874" s="146"/>
      <c r="BOJ874" s="146"/>
      <c r="BOK874" s="146"/>
      <c r="BOL874" s="146"/>
      <c r="BOM874" s="146"/>
      <c r="BON874" s="146"/>
      <c r="BOO874" s="146"/>
      <c r="BOP874" s="146"/>
      <c r="BOQ874" s="146"/>
      <c r="BOR874" s="146"/>
    </row>
    <row r="875" spans="1748:1760" ht="9.75" customHeight="1">
      <c r="BOF875" s="146"/>
      <c r="BOG875" s="146"/>
      <c r="BOH875" s="146"/>
      <c r="BOI875" s="146"/>
      <c r="BOJ875" s="146"/>
      <c r="BOK875" s="146"/>
      <c r="BOL875" s="146"/>
      <c r="BOM875" s="146"/>
      <c r="BON875" s="146"/>
      <c r="BOO875" s="146"/>
      <c r="BOP875" s="146"/>
      <c r="BOQ875" s="146"/>
      <c r="BOR875" s="146"/>
    </row>
    <row r="876" spans="1748:1760" ht="9.75" customHeight="1">
      <c r="BOF876" s="146"/>
      <c r="BOG876" s="146"/>
      <c r="BOH876" s="146"/>
      <c r="BOI876" s="146"/>
      <c r="BOJ876" s="146"/>
      <c r="BOK876" s="146"/>
      <c r="BOL876" s="146"/>
      <c r="BOM876" s="146"/>
      <c r="BON876" s="146"/>
      <c r="BOO876" s="146"/>
      <c r="BOP876" s="146"/>
      <c r="BOQ876" s="146"/>
      <c r="BOR876" s="146" t="s">
        <v>566</v>
      </c>
    </row>
    <row r="877" spans="1748:1760" ht="9.75" customHeight="1">
      <c r="BOF877" s="146"/>
      <c r="BOG877" s="146"/>
      <c r="BOH877" s="146"/>
      <c r="BOI877" s="146"/>
      <c r="BOJ877" s="146"/>
      <c r="BOK877" s="146"/>
      <c r="BOL877" s="146"/>
      <c r="BOM877" s="146"/>
      <c r="BON877" s="146"/>
      <c r="BOO877" s="146"/>
      <c r="BOP877" s="146"/>
      <c r="BOQ877" s="146"/>
      <c r="BOR877" s="146" t="s">
        <v>567</v>
      </c>
    </row>
    <row r="878" spans="1748:1760" ht="9.75" customHeight="1">
      <c r="BOF878" s="146"/>
      <c r="BOG878" s="146"/>
      <c r="BOH878" s="146"/>
      <c r="BOI878" s="146"/>
      <c r="BOJ878" s="146"/>
      <c r="BOK878" s="146"/>
      <c r="BOL878" s="146"/>
      <c r="BOM878" s="146"/>
      <c r="BON878" s="146"/>
      <c r="BOO878" s="146"/>
      <c r="BOP878" s="146"/>
      <c r="BOQ878" s="146"/>
      <c r="BOR878" s="146" t="s">
        <v>568</v>
      </c>
    </row>
    <row r="879" spans="1748:1760" ht="9.75" customHeight="1">
      <c r="BOF879" s="146"/>
      <c r="BOG879" s="146"/>
      <c r="BOH879" s="146"/>
      <c r="BOI879" s="146"/>
      <c r="BOJ879" s="146"/>
      <c r="BOK879" s="146"/>
      <c r="BOL879" s="146"/>
      <c r="BOM879" s="146"/>
      <c r="BON879" s="146"/>
      <c r="BOO879" s="146"/>
      <c r="BOP879" s="146"/>
      <c r="BOQ879" s="146"/>
      <c r="BOR879" s="146" t="s">
        <v>569</v>
      </c>
    </row>
    <row r="880" spans="1748:1760" ht="9.75" customHeight="1">
      <c r="BOF880" s="146"/>
      <c r="BOG880" s="146"/>
      <c r="BOH880" s="146"/>
      <c r="BOI880" s="146"/>
      <c r="BOJ880" s="146"/>
      <c r="BOK880" s="146"/>
      <c r="BOL880" s="146"/>
      <c r="BOM880" s="146"/>
      <c r="BON880" s="146"/>
      <c r="BOO880" s="146"/>
      <c r="BOP880" s="146"/>
      <c r="BOQ880" s="146"/>
      <c r="BOR880" s="146" t="s">
        <v>570</v>
      </c>
    </row>
    <row r="881" spans="1760:1762" ht="9.75" customHeight="1">
      <c r="BOR881" s="146" t="s">
        <v>541</v>
      </c>
    </row>
    <row r="884" spans="1760:1762" ht="10.5" customHeight="1">
      <c r="BOT884" s="156" t="s">
        <v>571</v>
      </c>
    </row>
    <row r="885" spans="1760:1762" ht="9.75" customHeight="1">
      <c r="BOT885" s="102" t="s">
        <v>572</v>
      </c>
    </row>
    <row r="886" spans="1760:1762" ht="19.5" customHeight="1">
      <c r="BOT886" s="102" t="s">
        <v>573</v>
      </c>
    </row>
    <row r="887" spans="1760:1762" ht="9.75" customHeight="1">
      <c r="BOT887" s="102" t="s">
        <v>574</v>
      </c>
    </row>
    <row r="888" spans="1760:1762" ht="9.75" customHeight="1">
      <c r="BOT888" s="102" t="s">
        <v>575</v>
      </c>
    </row>
    <row r="889" spans="1760:1762" ht="9.75" customHeight="1">
      <c r="BOT889" s="102" t="s">
        <v>576</v>
      </c>
    </row>
    <row r="890" spans="1760:1762" ht="9.75" customHeight="1">
      <c r="BOT890" s="13" t="s">
        <v>484</v>
      </c>
    </row>
  </sheetData>
  <mergeCells count="20">
    <mergeCell ref="BON864:BOP864"/>
    <mergeCell ref="E5:G5"/>
    <mergeCell ref="J1:K4"/>
    <mergeCell ref="U5:V5"/>
    <mergeCell ref="C4:H4"/>
    <mergeCell ref="AI7:AL7"/>
    <mergeCell ref="J7:AB7"/>
    <mergeCell ref="B2:I2"/>
    <mergeCell ref="BLP618:BLP622"/>
    <mergeCell ref="B7:H7"/>
    <mergeCell ref="B1:I1"/>
    <mergeCell ref="C3:H3"/>
    <mergeCell ref="AC7:AH7"/>
    <mergeCell ref="BLV614:BLX614"/>
    <mergeCell ref="BOF869:BOF873"/>
    <mergeCell ref="W5:X5"/>
    <mergeCell ref="BMW728:BMY728"/>
    <mergeCell ref="I5:N5"/>
    <mergeCell ref="O5:P5"/>
    <mergeCell ref="Q5:R5"/>
  </mergeCells>
  <conditionalFormatting sqref="AG9:AG31">
    <cfRule type="containsText" dxfId="1130" priority="2" operator="containsText" text="BAJO">
      <formula>NOT(ISERROR(SEARCH("BAJO",AG9)))</formula>
    </cfRule>
    <cfRule type="containsText" dxfId="1129" priority="3" operator="containsText" text="MODERADO">
      <formula>NOT(ISERROR(SEARCH("MODERADO",AG9)))</formula>
    </cfRule>
    <cfRule type="containsText" dxfId="1128" priority="4" operator="containsText" text="ALTO">
      <formula>NOT(ISERROR(SEARCH("ALTO",AG9)))</formula>
    </cfRule>
    <cfRule type="containsText" dxfId="1127" priority="5" operator="containsText" text="EXTREMO">
      <formula>NOT(ISERROR(SEARCH("EXTREMO",AG9)))</formula>
    </cfRule>
  </conditionalFormatting>
  <conditionalFormatting sqref="CL9:CM31">
    <cfRule type="containsText" dxfId="1126" priority="6" operator="containsText" text="BAJO">
      <formula>NOT(ISERROR(SEARCH("BAJO",CL9)))</formula>
    </cfRule>
  </conditionalFormatting>
  <conditionalFormatting sqref="CN9:CO31">
    <cfRule type="containsText" dxfId="1125" priority="12" operator="containsText" text="BAJO">
      <formula>NOT(ISERROR(SEARCH("BAJO",CN9)))</formula>
    </cfRule>
  </conditionalFormatting>
  <conditionalFormatting sqref="CO9:CO31 DI9:DJ31 DP9:DQ31 DW9:DX31 ED9:EE31 EK9:EL31 DA10:DB31 ER30:ES31 EY30:EZ31 FF30:FG31 FM30:FN31 FT30:FU31 GA30:GB31">
    <cfRule type="containsText" dxfId="1124" priority="7" operator="containsText" text="MODERADO">
      <formula>NOT(ISERROR(SEARCH("MODERADO",CO9)))</formula>
    </cfRule>
    <cfRule type="containsText" dxfId="1123" priority="8" operator="containsText" text="ALTO">
      <formula>NOT(ISERROR(SEARCH("ALTO",CO9)))</formula>
    </cfRule>
    <cfRule type="containsText" dxfId="1122" priority="9" operator="containsText" text="EXTREMO">
      <formula>NOT(ISERROR(SEARCH("EXTREMO",CO9)))</formula>
    </cfRule>
  </conditionalFormatting>
  <conditionalFormatting sqref="DA9:DB9">
    <cfRule type="containsText" dxfId="1121" priority="55" operator="containsText" text="ALTO">
      <formula>NOT(ISERROR(SEARCH("ALTO",DA9)))</formula>
    </cfRule>
    <cfRule type="containsText" dxfId="1120" priority="54" operator="containsText" text="MODERADO">
      <formula>NOT(ISERROR(SEARCH("MODERADO",DA9)))</formula>
    </cfRule>
    <cfRule type="containsText" dxfId="1119" priority="56" operator="containsText" text="EXTREMO">
      <formula>NOT(ISERROR(SEARCH("EXTREMO",DA9)))</formula>
    </cfRule>
  </conditionalFormatting>
  <conditionalFormatting sqref="DA9:DC31 DH9:DK31 DO9:DR31 DE9:DE31 DM9:DM31 DT9:DT31">
    <cfRule type="containsText" dxfId="1118" priority="11" operator="containsText" text="BAJO">
      <formula>NOT(ISERROR(SEARCH("BAJO",DA9)))</formula>
    </cfRule>
  </conditionalFormatting>
  <conditionalFormatting sqref="DV9:DY31 EC9:EF31 EJ9:EM31 EQ30:ET31 EX30:FA31 FE30:FH31 FL30:FO31 FS30:FV31 FZ30:GC31 EA9:EA31 EH9:EH31 EO9:EO31 EV9:EV31 FC9:FC31 FJ9:FJ31 FQ9:FQ31 FX9:FX31 GE9:GE31 GG9:GH31">
    <cfRule type="containsText" dxfId="1117" priority="10" operator="containsText" text="BAJO">
      <formula>NOT(ISERROR(SEARCH("BAJO",DV9)))</formula>
    </cfRule>
  </conditionalFormatting>
  <conditionalFormatting sqref="EQ9:ET25 EX9:FA25 FE9:FH25 FL9:FO25 FS9:FV25 FZ9:GC25">
    <cfRule type="containsText" dxfId="1116" priority="53" operator="containsText" text="BAJO">
      <formula>NOT(ISERROR(SEARCH("BAJO",EQ9)))</formula>
    </cfRule>
  </conditionalFormatting>
  <conditionalFormatting sqref="EQ26:ET29 EX26:FA29 FE26:FH29 FL26:FO29 FS26:FV29 FZ26:GC29">
    <cfRule type="containsText" dxfId="1115" priority="34" operator="containsText" text="BAJO">
      <formula>NOT(ISERROR(SEARCH("BAJO",EQ26)))</formula>
    </cfRule>
  </conditionalFormatting>
  <conditionalFormatting sqref="ER9:ES9">
    <cfRule type="containsText" dxfId="1114" priority="51" operator="containsText" text="ALTO">
      <formula>NOT(ISERROR(SEARCH("ALTO",ER9)))</formula>
    </cfRule>
    <cfRule type="containsText" dxfId="1113" priority="52" operator="containsText" text="EXTREMO">
      <formula>NOT(ISERROR(SEARCH("EXTREMO",ER9)))</formula>
    </cfRule>
    <cfRule type="containsText" dxfId="1112" priority="50" operator="containsText" text="MODERADO">
      <formula>NOT(ISERROR(SEARCH("MODERADO",ER9)))</formula>
    </cfRule>
  </conditionalFormatting>
  <conditionalFormatting sqref="ER9:ES29 EY9:EZ29 FF9:FG29 FM9:FN29 FT9:FU29 GA9:GB29">
    <cfRule type="containsText" dxfId="1111" priority="32" operator="containsText" text="ALTO">
      <formula>NOT(ISERROR(SEARCH("ALTO",ER9)))</formula>
    </cfRule>
    <cfRule type="containsText" dxfId="1110" priority="33" operator="containsText" text="EXTREMO">
      <formula>NOT(ISERROR(SEARCH("EXTREMO",ER9)))</formula>
    </cfRule>
    <cfRule type="containsText" dxfId="1109" priority="31" operator="containsText" text="MODERADO">
      <formula>NOT(ISERROR(SEARCH("MODERADO",ER9)))</formula>
    </cfRule>
  </conditionalFormatting>
  <conditionalFormatting sqref="ER26:ES26">
    <cfRule type="containsText" dxfId="1108" priority="29" operator="containsText" text="ALTO">
      <formula>NOT(ISERROR(SEARCH("ALTO",ER26)))</formula>
    </cfRule>
    <cfRule type="containsText" dxfId="1107" priority="28" operator="containsText" text="MODERADO">
      <formula>NOT(ISERROR(SEARCH("MODERADO",ER26)))</formula>
    </cfRule>
    <cfRule type="containsText" dxfId="1106" priority="30" operator="containsText" text="EXTREMO">
      <formula>NOT(ISERROR(SEARCH("EXTREMO",ER26)))</formula>
    </cfRule>
  </conditionalFormatting>
  <conditionalFormatting sqref="EY9:EZ9">
    <cfRule type="containsText" dxfId="1105" priority="48" operator="containsText" text="ALTO">
      <formula>NOT(ISERROR(SEARCH("ALTO",EY9)))</formula>
    </cfRule>
    <cfRule type="containsText" dxfId="1104" priority="47" operator="containsText" text="MODERADO">
      <formula>NOT(ISERROR(SEARCH("MODERADO",EY9)))</formula>
    </cfRule>
    <cfRule type="containsText" dxfId="1103" priority="49" operator="containsText" text="EXTREMO">
      <formula>NOT(ISERROR(SEARCH("EXTREMO",EY9)))</formula>
    </cfRule>
  </conditionalFormatting>
  <conditionalFormatting sqref="EY26:EZ26">
    <cfRule type="containsText" dxfId="1102" priority="27" operator="containsText" text="EXTREMO">
      <formula>NOT(ISERROR(SEARCH("EXTREMO",EY26)))</formula>
    </cfRule>
    <cfRule type="containsText" dxfId="1101" priority="26" operator="containsText" text="ALTO">
      <formula>NOT(ISERROR(SEARCH("ALTO",EY26)))</formula>
    </cfRule>
    <cfRule type="containsText" dxfId="1100" priority="25" operator="containsText" text="MODERADO">
      <formula>NOT(ISERROR(SEARCH("MODERADO",EY26)))</formula>
    </cfRule>
  </conditionalFormatting>
  <conditionalFormatting sqref="FF9:FG9">
    <cfRule type="containsText" dxfId="1099" priority="44" operator="containsText" text="MODERADO">
      <formula>NOT(ISERROR(SEARCH("MODERADO",FF9)))</formula>
    </cfRule>
    <cfRule type="containsText" dxfId="1098" priority="46" operator="containsText" text="EXTREMO">
      <formula>NOT(ISERROR(SEARCH("EXTREMO",FF9)))</formula>
    </cfRule>
    <cfRule type="containsText" dxfId="1097" priority="45" operator="containsText" text="ALTO">
      <formula>NOT(ISERROR(SEARCH("ALTO",FF9)))</formula>
    </cfRule>
  </conditionalFormatting>
  <conditionalFormatting sqref="FF26:FG26">
    <cfRule type="containsText" dxfId="1096" priority="22" operator="containsText" text="MODERADO">
      <formula>NOT(ISERROR(SEARCH("MODERADO",FF26)))</formula>
    </cfRule>
    <cfRule type="containsText" dxfId="1095" priority="23" operator="containsText" text="ALTO">
      <formula>NOT(ISERROR(SEARCH("ALTO",FF26)))</formula>
    </cfRule>
    <cfRule type="containsText" dxfId="1094" priority="24" operator="containsText" text="EXTREMO">
      <formula>NOT(ISERROR(SEARCH("EXTREMO",FF26)))</formula>
    </cfRule>
  </conditionalFormatting>
  <conditionalFormatting sqref="FM9:FN9">
    <cfRule type="containsText" dxfId="1093" priority="43" operator="containsText" text="EXTREMO">
      <formula>NOT(ISERROR(SEARCH("EXTREMO",FM9)))</formula>
    </cfRule>
    <cfRule type="containsText" dxfId="1092" priority="42" operator="containsText" text="ALTO">
      <formula>NOT(ISERROR(SEARCH("ALTO",FM9)))</formula>
    </cfRule>
    <cfRule type="containsText" dxfId="1091" priority="41" operator="containsText" text="MODERADO">
      <formula>NOT(ISERROR(SEARCH("MODERADO",FM9)))</formula>
    </cfRule>
  </conditionalFormatting>
  <conditionalFormatting sqref="FM26:FN26">
    <cfRule type="containsText" dxfId="1090" priority="19" operator="containsText" text="MODERADO">
      <formula>NOT(ISERROR(SEARCH("MODERADO",FM26)))</formula>
    </cfRule>
    <cfRule type="containsText" dxfId="1089" priority="20" operator="containsText" text="ALTO">
      <formula>NOT(ISERROR(SEARCH("ALTO",FM26)))</formula>
    </cfRule>
    <cfRule type="containsText" dxfId="1088" priority="21" operator="containsText" text="EXTREMO">
      <formula>NOT(ISERROR(SEARCH("EXTREMO",FM26)))</formula>
    </cfRule>
  </conditionalFormatting>
  <conditionalFormatting sqref="FT9:FU9">
    <cfRule type="containsText" dxfId="1087" priority="39" operator="containsText" text="ALTO">
      <formula>NOT(ISERROR(SEARCH("ALTO",FT9)))</formula>
    </cfRule>
    <cfRule type="containsText" dxfId="1086" priority="40" operator="containsText" text="EXTREMO">
      <formula>NOT(ISERROR(SEARCH("EXTREMO",FT9)))</formula>
    </cfRule>
    <cfRule type="containsText" dxfId="1085" priority="38" operator="containsText" text="MODERADO">
      <formula>NOT(ISERROR(SEARCH("MODERADO",FT9)))</formula>
    </cfRule>
  </conditionalFormatting>
  <conditionalFormatting sqref="FT26:FU26">
    <cfRule type="containsText" dxfId="1084" priority="18" operator="containsText" text="EXTREMO">
      <formula>NOT(ISERROR(SEARCH("EXTREMO",FT26)))</formula>
    </cfRule>
    <cfRule type="containsText" dxfId="1083" priority="17" operator="containsText" text="ALTO">
      <formula>NOT(ISERROR(SEARCH("ALTO",FT26)))</formula>
    </cfRule>
    <cfRule type="containsText" dxfId="1082" priority="16" operator="containsText" text="MODERADO">
      <formula>NOT(ISERROR(SEARCH("MODERADO",FT26)))</formula>
    </cfRule>
  </conditionalFormatting>
  <conditionalFormatting sqref="GA9:GB9">
    <cfRule type="containsText" dxfId="1081" priority="37" operator="containsText" text="EXTREMO">
      <formula>NOT(ISERROR(SEARCH("EXTREMO",GA9)))</formula>
    </cfRule>
    <cfRule type="containsText" dxfId="1080" priority="36" operator="containsText" text="ALTO">
      <formula>NOT(ISERROR(SEARCH("ALTO",GA9)))</formula>
    </cfRule>
    <cfRule type="containsText" dxfId="1079" priority="35" operator="containsText" text="MODERADO">
      <formula>NOT(ISERROR(SEARCH("MODERADO",GA9)))</formula>
    </cfRule>
  </conditionalFormatting>
  <conditionalFormatting sqref="GA26:GB26">
    <cfRule type="containsText" dxfId="1078" priority="14" operator="containsText" text="ALTO">
      <formula>NOT(ISERROR(SEARCH("ALTO",GA26)))</formula>
    </cfRule>
    <cfRule type="containsText" dxfId="1077" priority="15" operator="containsText" text="EXTREMO">
      <formula>NOT(ISERROR(SEARCH("EXTREMO",GA26)))</formula>
    </cfRule>
    <cfRule type="containsText" dxfId="1076" priority="13" operator="containsText" text="MODERADO">
      <formula>NOT(ISERROR(SEARCH("MODERADO",GA26)))</formula>
    </cfRule>
  </conditionalFormatting>
  <dataValidations count="17">
    <dataValidation type="list" allowBlank="1" showInputMessage="1" showErrorMessage="1" sqref="BLZ626:BLZ630" xr:uid="{00000000-0002-0000-0800-000000000000}">
      <formula1>TipoCausa</formula1>
      <formula2>0</formula2>
    </dataValidation>
    <dataValidation showInputMessage="1" showErrorMessage="1" errorTitle="Rechazado" error="Solo son validadas las opciones de la lista" sqref="AK9:AK31 CO9:CP31 CR9:CR31 CT9:CU31" xr:uid="{00000000-0002-0000-0800-000001000000}">
      <formula1>0</formula1>
      <formula2>0</formula2>
    </dataValidation>
    <dataValidation type="list" sqref="AN9:AN10 AR9:AR10 AV9:AV10 AZ9:AZ10 BD9:BD10 BH9:BH10 BL9:BL10 CI9:CI31" xr:uid="{00000000-0002-0000-0800-000002000000}">
      <formula1>IMPLEMENT</formula1>
      <formula2>0</formula2>
    </dataValidation>
    <dataValidation type="list" allowBlank="1" showInputMessage="1" showErrorMessage="1" sqref="I9:I10 I11:I31 BUJ9 CEF9 COB9 CXX9 DHT9 DRP9 EBL9 ELH9 EVD9 FEZ9 FOV9 FYR9 GIN9 GSJ9 HCF9 HMB9 HVX9 IFT9 IPP9 IZL9 JJH9 JTD9 KCZ9 KMV9 KWR9 LGN9 LQJ9 MAF9 MKB9 MTX9 NDT9 NNP9 NXL9 OHH9 ORD9 PAZ9 PKV9 PUR9 QEN9 QOJ9 QYF9 RIB9 RRX9 SBT9 SLP9 SVL9 TFH9 TPD9 TYZ9 UIV9 USR9 VCN9 VMJ9 VWF9 WGB9 WPX9 WZT9" xr:uid="{00000000-0002-0000-0800-000003000000}">
      <formula1>PROBAB</formula1>
      <formula2>0</formula2>
    </dataValidation>
    <dataValidation type="list" allowBlank="1" showInputMessage="1" showErrorMessage="1" sqref="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800-000004000000}">
      <formula1>IMPACTO</formula1>
      <formula2>0</formula2>
    </dataValidation>
    <dataValidation type="list" showInputMessage="1" showErrorMessage="1" errorTitle="Rechazado" error="Solo son validadas las opciones de la lista" sqref="AP9:AP10 AP11:AP31 AT9:AT31 AX9:AX31 BB9:BB31 BF9:BF31 BJ9:BJ31 BN9:BN31 BR9:BR31 BV9:BV31 BZ9:BZ31 CD9:CD31 CH9:CH31 CK9:CK31 CS9:CS31 CV9:CV31 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800-000005000000}">
      <formula1>Efecto</formula1>
      <formula2>0</formula2>
    </dataValidation>
    <dataValidation showInputMessage="1" showErrorMessage="1" sqref="CL9:CL10 CL11:CL31 BUY9:BVC9 CEU9:CEY9 COQ9:COU9 CYM9:CYQ9 DII9:DIM9 DSE9:DSI9 ECA9:ECE9 ELW9:EMA9 EVS9:EVW9 FFO9:FFS9 FPK9:FPO9 FZG9:FZK9 GJC9:GJG9 GSY9:GTC9 HCU9:HCY9 HMQ9:HMU9 HWM9:HWQ9 IGI9:IGM9 IQE9:IQI9 JAA9:JAE9 JJW9:JKA9 JTS9:JTW9 KDO9:KDS9 KNK9:KNO9 KXG9:KXK9 LHC9:LHG9 LQY9:LRC9 MAU9:MAY9 MKQ9:MKU9 MUM9:MUQ9 NEI9:NEM9 NOE9:NOI9 NYA9:NYE9 OHW9:OIA9 ORS9:ORW9 PBO9:PBS9 PLK9:PLO9 PVG9:PVK9 QFC9:QFG9 QOY9:QPC9 QYU9:QYY9 RIQ9:RIU9 RSM9:RSQ9 SCI9:SCM9 SME9:SMI9 SWA9:SWE9 TFW9:TGA9 TPS9:TPW9 TZO9:TZS9 UJK9:UJO9 UTG9:UTK9 VDC9:VDG9 VMY9:VNC9 VWU9:VWY9 WGQ9:WGU9 WQM9:WQQ9 XAI9:XAM9" xr:uid="{00000000-0002-0000-0800-000006000000}">
      <formula1>0</formula1>
      <formula2>0</formula2>
    </dataValidation>
    <dataValidation type="whole" allowBlank="1" showInputMessage="1" showErrorMessage="1" sqref="BUV9 CER9 CON9 CYJ9 DIF9 DSB9 EBX9 ELT9 EVP9 FFL9 FPH9 FZD9 GIZ9 GSV9 HCR9 HMN9 HWJ9 IGF9 IQB9 IZX9 JJT9 JTP9 KDL9 KNH9 KXD9 LGZ9 LQV9 MAR9 MKN9 MUJ9 NEF9 NOB9 NXX9 OHT9 ORP9 PBL9 PLH9 PVD9 QEZ9 QOV9 QYR9 RIN9 RSJ9 SCF9 SMB9 SVX9 TFT9 TPP9 TZL9 UJH9 UTD9 VCZ9 VMV9 VWR9 WGN9 WQJ9 XAF9" xr:uid="{00000000-0002-0000-0800-000007000000}">
      <formula1>0</formula1>
      <formula2>100</formula2>
    </dataValidation>
    <dataValidation type="list" allowBlank="1" showInputMessage="1" showErrorMessage="1" sqref="J9:AB31 BVK9 CFG9 CPC9 CYY9 DIU9 DSQ9 ECM9 EMI9 EWE9 FGA9 FPW9 FZS9 GJO9 GTK9 HDG9 HNC9 HWY9 IGU9 IQQ9 JAM9 JKI9 JUE9 KEA9 KNW9 KXS9 LHO9 LRK9 MBG9 MLC9 MUY9 NEU9 NOQ9 NYM9 OII9 OSE9 PCA9 PLW9 PVS9 QFO9 QPK9 QZG9 RJC9 RSY9 SCU9 SMQ9 SWM9 TGI9 TQE9 UAA9 UJW9 UTS9 VDO9 VNK9 VXG9 WHC9 WQY9 XAU9" xr:uid="{00000000-0002-0000-0800-000008000000}">
      <formula1>SINO</formula1>
      <formula2>0</formula2>
    </dataValidation>
    <dataValidation type="list" allowBlank="1" showInputMessage="1" sqref="E9:E31" xr:uid="{00000000-0002-0000-0800-000009000000}">
      <formula1>$BMG$638:$BMG$649</formula1>
      <formula2>0</formula2>
    </dataValidation>
    <dataValidation type="list" showErrorMessage="1" sqref="AN11:AN31 AR11:AR31 AV11:AV31 AZ11:AZ31 BD11:BD31 BH11:BH31 BL11:BL31 BP9:BP31 BT9:BT31 BX9:BX31 CB9:CB31 CF9:CF31" xr:uid="{00000000-0002-0000-0800-00000A000000}">
      <formula1>IMPLEMENT</formula1>
      <formula2>0</formula2>
    </dataValidation>
    <dataValidation type="list" showInputMessage="1" showErrorMessage="1" errorTitle="Rechazado" error="Solo son validadas las opciones de la lista" sqref="AM9:AM31 AQ9:AQ31 AU9:AU31 AY9:AY31 BC9:BC31 BG9:BG31 BK9:BK31 BO9:BO31 BS9:BS31 BW9:BW31 CA9:CA31 CE9:CE31" xr:uid="{00000000-0002-0000-0800-00000B000000}">
      <formula1>FRECUENCY</formula1>
      <formula2>0</formula2>
    </dataValidation>
    <dataValidation type="list" allowBlank="1" showInputMessage="1" showErrorMessage="1" sqref="G9:G31" xr:uid="{00000000-0002-0000-0800-00000C000000}">
      <formula1>consecuencias</formula1>
      <formula2>0</formula2>
    </dataValidation>
    <dataValidation type="list" allowBlank="1" showInputMessage="1" sqref="H9:H31" xr:uid="{00000000-0002-0000-0800-00000D000000}">
      <formula1>TramitesSer</formula1>
      <formula2>0</formula2>
    </dataValidation>
    <dataValidation type="list" allowBlank="1" showInputMessage="1" sqref="D9:D31" xr:uid="{00000000-0002-0000-0800-00000E000000}">
      <formula1>InternoExp</formula1>
      <formula2>0</formula2>
    </dataValidation>
    <dataValidation type="list" allowBlank="1" showInputMessage="1" sqref="F9:F31" xr:uid="{00000000-0002-0000-0800-00000F000000}">
      <formula1>TipoCau</formula1>
      <formula2>0</formula2>
    </dataValidation>
    <dataValidation type="list" showInputMessage="1" showErrorMessage="1" sqref="AO9:AO31 AS9:AS31 AW9:AW31 BA9:BA31 BE9:BE31 BI9:BI31 BM9:BM31 BQ9:BQ31 BU9:BU31 BY9:BY31 CC9:CC31 CG9:CG31 CJ9:CJ31" xr:uid="{00000000-0002-0000-0800-000010000000}">
      <formula1>TIP_CONTROL</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FF"/>
  </sheetPr>
  <dimension ref="A1:XAO893"/>
  <sheetViews>
    <sheetView topLeftCell="AI29" zoomScale="80" zoomScaleNormal="80" workbookViewId="0">
      <selection activeCell="CW1" sqref="CW1"/>
    </sheetView>
  </sheetViews>
  <sheetFormatPr baseColWidth="10" defaultColWidth="10.88671875" defaultRowHeight="10.199999999999999"/>
  <cols>
    <col min="1" max="1" width="4.88671875" style="13" customWidth="1"/>
    <col min="2" max="2" width="23.109375" style="13" customWidth="1"/>
    <col min="3" max="3" width="38.88671875" style="13" customWidth="1"/>
    <col min="4" max="4" width="23.88671875" style="13" customWidth="1"/>
    <col min="5" max="5" width="13.44140625" style="13" customWidth="1"/>
    <col min="6" max="6" width="15.44140625" style="13" customWidth="1"/>
    <col min="7" max="8" width="23.88671875" style="13" customWidth="1"/>
    <col min="9" max="9" width="12" style="16" customWidth="1"/>
    <col min="10" max="28" width="9.6640625" style="16" customWidth="1"/>
    <col min="29" max="29" width="11.44140625" style="16" customWidth="1"/>
    <col min="30" max="30" width="5.88671875" style="16" customWidth="1"/>
    <col min="31" max="31" width="9.88671875" style="16" customWidth="1"/>
    <col min="32" max="32" width="5.88671875" style="13" customWidth="1"/>
    <col min="33" max="33" width="10.33203125" style="16" customWidth="1"/>
    <col min="34" max="34" width="6.44140625" style="7" customWidth="1"/>
    <col min="35" max="35" width="46" style="13" customWidth="1"/>
    <col min="36" max="36" width="17.6640625" style="13" customWidth="1"/>
    <col min="37" max="37" width="23" style="38" customWidth="1"/>
    <col min="38" max="38" width="18" style="38" customWidth="1"/>
    <col min="39" max="39" width="8.88671875" style="38" customWidth="1"/>
    <col min="40" max="40" width="12.33203125" style="13" customWidth="1"/>
    <col min="41" max="41" width="8.6640625" style="13" customWidth="1"/>
    <col min="42" max="42" width="9.109375" style="38" customWidth="1"/>
    <col min="43" max="43" width="8.88671875" style="38" hidden="1" customWidth="1"/>
    <col min="44" max="44" width="12.33203125" style="13" hidden="1" customWidth="1"/>
    <col min="45" max="45" width="8.6640625" style="13" hidden="1" customWidth="1"/>
    <col min="46" max="46" width="9.109375" style="38" hidden="1" customWidth="1"/>
    <col min="47" max="47" width="8.88671875" style="38" hidden="1" customWidth="1"/>
    <col min="48" max="48" width="12.33203125" style="13" hidden="1" customWidth="1"/>
    <col min="49" max="49" width="8.6640625" style="13" hidden="1" customWidth="1"/>
    <col min="50" max="50" width="9.109375" style="38" hidden="1" customWidth="1"/>
    <col min="51" max="51" width="8.88671875" style="38" hidden="1" customWidth="1"/>
    <col min="52" max="52" width="12.33203125" style="13" hidden="1" customWidth="1"/>
    <col min="53" max="53" width="8.6640625" style="13" hidden="1" customWidth="1"/>
    <col min="54" max="54" width="9.109375" style="38" hidden="1" customWidth="1"/>
    <col min="55" max="55" width="8.88671875" style="38" hidden="1" customWidth="1"/>
    <col min="56" max="56" width="12.33203125" style="13" hidden="1" customWidth="1"/>
    <col min="57" max="57" width="8.6640625" style="13" hidden="1" customWidth="1"/>
    <col min="58" max="58" width="9.109375" style="38" hidden="1" customWidth="1"/>
    <col min="59" max="59" width="8.88671875" style="38" hidden="1" customWidth="1"/>
    <col min="60" max="60" width="12.33203125" style="13" hidden="1" customWidth="1"/>
    <col min="61" max="61" width="8.6640625" style="13" hidden="1" customWidth="1"/>
    <col min="62" max="62" width="9.109375" style="38" hidden="1" customWidth="1"/>
    <col min="63" max="63" width="8.88671875" style="38" hidden="1" customWidth="1"/>
    <col min="64" max="64" width="12.33203125" style="13" hidden="1" customWidth="1"/>
    <col min="65" max="65" width="8.6640625" style="13" hidden="1" customWidth="1"/>
    <col min="66" max="66" width="9.109375" style="38" hidden="1" customWidth="1"/>
    <col min="67" max="67" width="8.88671875" style="38" hidden="1" customWidth="1"/>
    <col min="68" max="68" width="12.33203125" style="13" hidden="1" customWidth="1"/>
    <col min="69" max="69" width="8.6640625" style="13" hidden="1" customWidth="1"/>
    <col min="70" max="70" width="9.109375" style="38" hidden="1" customWidth="1"/>
    <col min="71" max="71" width="8.88671875" style="38" hidden="1" customWidth="1"/>
    <col min="72" max="72" width="12.33203125" style="13" hidden="1" customWidth="1"/>
    <col min="73" max="73" width="8.6640625" style="13" hidden="1" customWidth="1"/>
    <col min="74" max="74" width="9.109375" style="38" hidden="1" customWidth="1"/>
    <col min="75" max="75" width="8.88671875" style="38" hidden="1" customWidth="1"/>
    <col min="76" max="76" width="12.33203125" style="13" hidden="1" customWidth="1"/>
    <col min="77" max="77" width="8.6640625" style="13" hidden="1" customWidth="1"/>
    <col min="78" max="78" width="9.109375" style="38" hidden="1" customWidth="1"/>
    <col min="79" max="79" width="8.88671875" style="38" hidden="1" customWidth="1"/>
    <col min="80" max="80" width="12.33203125" style="13" hidden="1" customWidth="1"/>
    <col min="81" max="81" width="8.6640625" style="13" hidden="1" customWidth="1"/>
    <col min="82" max="82" width="9.109375" style="38" hidden="1" customWidth="1"/>
    <col min="83" max="83" width="8.88671875" style="38" hidden="1" customWidth="1"/>
    <col min="84" max="84" width="12.33203125" style="13" hidden="1" customWidth="1"/>
    <col min="85" max="85" width="8.6640625" style="13" hidden="1" customWidth="1"/>
    <col min="86" max="86" width="9.109375" style="38" hidden="1" customWidth="1"/>
    <col min="87" max="89" width="2.109375" style="38" hidden="1" customWidth="1"/>
    <col min="90" max="90" width="9.6640625" style="38" customWidth="1"/>
    <col min="91" max="91" width="6.88671875" style="38" customWidth="1"/>
    <col min="92" max="92" width="9.6640625" style="38" customWidth="1"/>
    <col min="93" max="93" width="6.88671875" style="38" customWidth="1"/>
    <col min="94" max="94" width="9.6640625" style="38" customWidth="1"/>
    <col min="95" max="95" width="6.88671875" style="38" customWidth="1"/>
    <col min="96" max="96" width="53.44140625" style="38" customWidth="1"/>
    <col min="97" max="97" width="7" style="38" customWidth="1"/>
    <col min="98" max="98" width="1" style="38" customWidth="1"/>
    <col min="99" max="99" width="37.33203125" style="38" customWidth="1"/>
    <col min="100" max="100" width="27.44140625" style="38" customWidth="1"/>
    <col min="101" max="101" width="11"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109375" style="13" customWidth="1"/>
    <col min="1678" max="1680" width="10.88671875" style="13" customWidth="1"/>
    <col min="1681" max="1681" width="4.33203125" style="13" customWidth="1"/>
    <col min="1682" max="1683" width="10.88671875" style="13" customWidth="1"/>
    <col min="1684" max="1684" width="4.88671875" style="13" customWidth="1"/>
    <col min="1685" max="1690" width="10.88671875" style="13" customWidth="1"/>
    <col min="1691" max="1691" width="36.3320312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6640625" style="13" customWidth="1"/>
    <col min="1895" max="1896" width="6.44140625" style="13" customWidth="1"/>
    <col min="1897" max="1897" width="5.88671875" style="13" customWidth="1"/>
    <col min="1898" max="1898" width="6.44140625" style="13" customWidth="1"/>
    <col min="1899" max="1899" width="13.6640625" style="13" customWidth="1"/>
    <col min="1900" max="1901" width="9" style="13" customWidth="1"/>
    <col min="1902" max="1902" width="2.44140625" style="13" customWidth="1"/>
    <col min="1903" max="1903" width="8.88671875" style="13" customWidth="1"/>
    <col min="1904" max="1904" width="7.44140625" style="13" customWidth="1"/>
    <col min="1905" max="1907" width="3.6640625" style="13" customWidth="1"/>
    <col min="1908"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33203125" style="13" customWidth="1"/>
    <col min="1932" max="1932" width="23.44140625" style="13" customWidth="1"/>
    <col min="1933" max="1933" width="9.109375" style="13" customWidth="1"/>
    <col min="1934" max="1934" width="19.44140625" style="13" customWidth="1"/>
    <col min="1935" max="1935" width="42.6640625" style="13" customWidth="1"/>
    <col min="1936" max="1936" width="5.88671875" style="13" customWidth="1"/>
    <col min="1937" max="1937" width="31.44140625" style="13" customWidth="1"/>
    <col min="1938" max="1938" width="16.109375" style="13" customWidth="1"/>
    <col min="1939" max="1940" width="9.33203125" style="13" customWidth="1"/>
    <col min="1941" max="1941" width="11.109375" style="13" customWidth="1"/>
    <col min="1942" max="1942" width="2.109375" style="13" customWidth="1"/>
    <col min="1943" max="2148" width="10.88671875" style="13" customWidth="1"/>
    <col min="2149" max="2149" width="12" style="13" customWidth="1"/>
    <col min="2150" max="2150" width="2.6640625" style="13" customWidth="1"/>
    <col min="2151" max="2152" width="6.44140625" style="13" customWidth="1"/>
    <col min="2153" max="2153" width="5.88671875" style="13" customWidth="1"/>
    <col min="2154" max="2154" width="6.44140625" style="13" customWidth="1"/>
    <col min="2155" max="2155" width="13.6640625" style="13" customWidth="1"/>
    <col min="2156" max="2157" width="9" style="13" customWidth="1"/>
    <col min="2158" max="2158" width="2.44140625" style="13" customWidth="1"/>
    <col min="2159" max="2159" width="8.88671875" style="13" customWidth="1"/>
    <col min="2160" max="2160" width="7.44140625" style="13" customWidth="1"/>
    <col min="2161" max="2163" width="3.6640625" style="13" customWidth="1"/>
    <col min="2164"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33203125" style="13" customWidth="1"/>
    <col min="2188" max="2188" width="23.44140625" style="13" customWidth="1"/>
    <col min="2189" max="2189" width="9.109375" style="13" customWidth="1"/>
    <col min="2190" max="2190" width="19.44140625" style="13" customWidth="1"/>
    <col min="2191" max="2191" width="42.6640625" style="13" customWidth="1"/>
    <col min="2192" max="2192" width="5.88671875" style="13" customWidth="1"/>
    <col min="2193" max="2193" width="31.44140625" style="13" customWidth="1"/>
    <col min="2194" max="2194" width="16.109375" style="13" customWidth="1"/>
    <col min="2195" max="2196" width="9.33203125" style="13" customWidth="1"/>
    <col min="2197" max="2197" width="11.109375" style="13" customWidth="1"/>
    <col min="2198" max="2198" width="2.109375" style="13" customWidth="1"/>
    <col min="2199" max="2404" width="10.88671875" style="13" customWidth="1"/>
    <col min="2405" max="2405" width="12" style="13" customWidth="1"/>
    <col min="2406" max="2406" width="2.6640625" style="13" customWidth="1"/>
    <col min="2407" max="2408" width="6.44140625" style="13" customWidth="1"/>
    <col min="2409" max="2409" width="5.88671875" style="13" customWidth="1"/>
    <col min="2410" max="2410" width="6.44140625" style="13" customWidth="1"/>
    <col min="2411" max="2411" width="13.6640625" style="13" customWidth="1"/>
    <col min="2412" max="2413" width="9" style="13" customWidth="1"/>
    <col min="2414" max="2414" width="2.44140625" style="13" customWidth="1"/>
    <col min="2415" max="2415" width="8.88671875" style="13" customWidth="1"/>
    <col min="2416" max="2416" width="7.44140625" style="13" customWidth="1"/>
    <col min="2417" max="2419" width="3.6640625" style="13" customWidth="1"/>
    <col min="2420"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33203125" style="13" customWidth="1"/>
    <col min="2444" max="2444" width="23.44140625" style="13" customWidth="1"/>
    <col min="2445" max="2445" width="9.109375" style="13" customWidth="1"/>
    <col min="2446" max="2446" width="19.44140625" style="13" customWidth="1"/>
    <col min="2447" max="2447" width="42.6640625" style="13" customWidth="1"/>
    <col min="2448" max="2448" width="5.88671875" style="13" customWidth="1"/>
    <col min="2449" max="2449" width="31.44140625" style="13" customWidth="1"/>
    <col min="2450" max="2450" width="16.109375" style="13" customWidth="1"/>
    <col min="2451" max="2452" width="9.33203125" style="13" customWidth="1"/>
    <col min="2453" max="2453" width="11.109375" style="13" customWidth="1"/>
    <col min="2454" max="2454" width="2.109375" style="13" customWidth="1"/>
    <col min="2455" max="2660" width="10.88671875" style="13" customWidth="1"/>
    <col min="2661" max="2661" width="12" style="13" customWidth="1"/>
    <col min="2662" max="2662" width="2.6640625" style="13" customWidth="1"/>
    <col min="2663" max="2664" width="6.44140625" style="13" customWidth="1"/>
    <col min="2665" max="2665" width="5.88671875" style="13" customWidth="1"/>
    <col min="2666" max="2666" width="6.44140625" style="13" customWidth="1"/>
    <col min="2667" max="2667" width="13.6640625" style="13" customWidth="1"/>
    <col min="2668" max="2669" width="9" style="13" customWidth="1"/>
    <col min="2670" max="2670" width="2.44140625" style="13" customWidth="1"/>
    <col min="2671" max="2671" width="8.88671875" style="13" customWidth="1"/>
    <col min="2672" max="2672" width="7.44140625" style="13" customWidth="1"/>
    <col min="2673" max="2675" width="3.6640625" style="13" customWidth="1"/>
    <col min="2676"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33203125" style="13" customWidth="1"/>
    <col min="2700" max="2700" width="23.44140625" style="13" customWidth="1"/>
    <col min="2701" max="2701" width="9.109375" style="13" customWidth="1"/>
    <col min="2702" max="2702" width="19.44140625" style="13" customWidth="1"/>
    <col min="2703" max="2703" width="42.6640625" style="13" customWidth="1"/>
    <col min="2704" max="2704" width="5.88671875" style="13" customWidth="1"/>
    <col min="2705" max="2705" width="31.44140625" style="13" customWidth="1"/>
    <col min="2706" max="2706" width="16.109375" style="13" customWidth="1"/>
    <col min="2707" max="2708" width="9.33203125" style="13" customWidth="1"/>
    <col min="2709" max="2709" width="11.109375" style="13" customWidth="1"/>
    <col min="2710" max="2710" width="2.109375" style="13" customWidth="1"/>
    <col min="2711" max="2916" width="10.88671875" style="13" customWidth="1"/>
    <col min="2917" max="2917" width="12" style="13" customWidth="1"/>
    <col min="2918" max="2918" width="2.6640625" style="13" customWidth="1"/>
    <col min="2919" max="2920" width="6.44140625" style="13" customWidth="1"/>
    <col min="2921" max="2921" width="5.88671875" style="13" customWidth="1"/>
    <col min="2922" max="2922" width="6.44140625" style="13" customWidth="1"/>
    <col min="2923" max="2923" width="13.6640625" style="13" customWidth="1"/>
    <col min="2924" max="2925" width="9" style="13" customWidth="1"/>
    <col min="2926" max="2926" width="2.44140625" style="13" customWidth="1"/>
    <col min="2927" max="2927" width="8.88671875" style="13" customWidth="1"/>
    <col min="2928" max="2928" width="7.44140625" style="13" customWidth="1"/>
    <col min="2929" max="2931" width="3.6640625" style="13" customWidth="1"/>
    <col min="2932"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33203125" style="13" customWidth="1"/>
    <col min="2956" max="2956" width="23.44140625" style="13" customWidth="1"/>
    <col min="2957" max="2957" width="9.109375" style="13" customWidth="1"/>
    <col min="2958" max="2958" width="19.44140625" style="13" customWidth="1"/>
    <col min="2959" max="2959" width="42.6640625" style="13" customWidth="1"/>
    <col min="2960" max="2960" width="5.88671875" style="13" customWidth="1"/>
    <col min="2961" max="2961" width="31.44140625" style="13" customWidth="1"/>
    <col min="2962" max="2962" width="16.109375" style="13" customWidth="1"/>
    <col min="2963" max="2964" width="9.33203125" style="13" customWidth="1"/>
    <col min="2965" max="2965" width="11.109375" style="13" customWidth="1"/>
    <col min="2966" max="2966" width="2.109375" style="13" customWidth="1"/>
    <col min="2967" max="3172" width="10.88671875" style="13" customWidth="1"/>
    <col min="3173" max="3173" width="12" style="13" customWidth="1"/>
    <col min="3174" max="3174" width="2.6640625" style="13" customWidth="1"/>
    <col min="3175" max="3176" width="6.44140625" style="13" customWidth="1"/>
    <col min="3177" max="3177" width="5.88671875" style="13" customWidth="1"/>
    <col min="3178" max="3178" width="6.44140625" style="13" customWidth="1"/>
    <col min="3179" max="3179" width="13.6640625" style="13" customWidth="1"/>
    <col min="3180" max="3181" width="9" style="13" customWidth="1"/>
    <col min="3182" max="3182" width="2.44140625" style="13" customWidth="1"/>
    <col min="3183" max="3183" width="8.88671875" style="13" customWidth="1"/>
    <col min="3184" max="3184" width="7.44140625" style="13" customWidth="1"/>
    <col min="3185" max="3187" width="3.6640625" style="13" customWidth="1"/>
    <col min="3188"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33203125" style="13" customWidth="1"/>
    <col min="3212" max="3212" width="23.44140625" style="13" customWidth="1"/>
    <col min="3213" max="3213" width="9.109375" style="13" customWidth="1"/>
    <col min="3214" max="3214" width="19.44140625" style="13" customWidth="1"/>
    <col min="3215" max="3215" width="42.6640625" style="13" customWidth="1"/>
    <col min="3216" max="3216" width="5.88671875" style="13" customWidth="1"/>
    <col min="3217" max="3217" width="31.44140625" style="13" customWidth="1"/>
    <col min="3218" max="3218" width="16.109375" style="13" customWidth="1"/>
    <col min="3219" max="3220" width="9.33203125" style="13" customWidth="1"/>
    <col min="3221" max="3221" width="11.109375" style="13" customWidth="1"/>
    <col min="3222" max="3222" width="2.109375" style="13" customWidth="1"/>
    <col min="3223" max="3428" width="10.88671875" style="13" customWidth="1"/>
    <col min="3429" max="3429" width="12" style="13" customWidth="1"/>
    <col min="3430" max="3430" width="2.6640625" style="13" customWidth="1"/>
    <col min="3431" max="3432" width="6.44140625" style="13" customWidth="1"/>
    <col min="3433" max="3433" width="5.88671875" style="13" customWidth="1"/>
    <col min="3434" max="3434" width="6.44140625" style="13" customWidth="1"/>
    <col min="3435" max="3435" width="13.6640625" style="13" customWidth="1"/>
    <col min="3436" max="3437" width="9" style="13" customWidth="1"/>
    <col min="3438" max="3438" width="2.44140625" style="13" customWidth="1"/>
    <col min="3439" max="3439" width="8.88671875" style="13" customWidth="1"/>
    <col min="3440" max="3440" width="7.44140625" style="13" customWidth="1"/>
    <col min="3441" max="3443" width="3.6640625" style="13" customWidth="1"/>
    <col min="3444"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33203125" style="13" customWidth="1"/>
    <col min="3468" max="3468" width="23.44140625" style="13" customWidth="1"/>
    <col min="3469" max="3469" width="9.109375" style="13" customWidth="1"/>
    <col min="3470" max="3470" width="19.44140625" style="13" customWidth="1"/>
    <col min="3471" max="3471" width="42.6640625" style="13" customWidth="1"/>
    <col min="3472" max="3472" width="5.88671875" style="13" customWidth="1"/>
    <col min="3473" max="3473" width="31.44140625" style="13" customWidth="1"/>
    <col min="3474" max="3474" width="16.109375" style="13" customWidth="1"/>
    <col min="3475" max="3476" width="9.33203125" style="13" customWidth="1"/>
    <col min="3477" max="3477" width="11.109375" style="13" customWidth="1"/>
    <col min="3478" max="3478" width="2.109375" style="13" customWidth="1"/>
    <col min="3479" max="3684" width="10.88671875" style="13" customWidth="1"/>
    <col min="3685" max="3685" width="12" style="13" customWidth="1"/>
    <col min="3686" max="3686" width="2.6640625" style="13" customWidth="1"/>
    <col min="3687" max="3688" width="6.44140625" style="13" customWidth="1"/>
    <col min="3689" max="3689" width="5.88671875" style="13" customWidth="1"/>
    <col min="3690" max="3690" width="6.44140625" style="13" customWidth="1"/>
    <col min="3691" max="3691" width="13.6640625" style="13" customWidth="1"/>
    <col min="3692" max="3693" width="9" style="13" customWidth="1"/>
    <col min="3694" max="3694" width="2.44140625" style="13" customWidth="1"/>
    <col min="3695" max="3695" width="8.88671875" style="13" customWidth="1"/>
    <col min="3696" max="3696" width="7.44140625" style="13" customWidth="1"/>
    <col min="3697" max="3699" width="3.6640625" style="13" customWidth="1"/>
    <col min="3700"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33203125" style="13" customWidth="1"/>
    <col min="3724" max="3724" width="23.44140625" style="13" customWidth="1"/>
    <col min="3725" max="3725" width="9.109375" style="13" customWidth="1"/>
    <col min="3726" max="3726" width="19.44140625" style="13" customWidth="1"/>
    <col min="3727" max="3727" width="42.6640625" style="13" customWidth="1"/>
    <col min="3728" max="3728" width="5.88671875" style="13" customWidth="1"/>
    <col min="3729" max="3729" width="31.44140625" style="13" customWidth="1"/>
    <col min="3730" max="3730" width="16.109375" style="13" customWidth="1"/>
    <col min="3731" max="3732" width="9.33203125" style="13" customWidth="1"/>
    <col min="3733" max="3733" width="11.109375" style="13" customWidth="1"/>
    <col min="3734" max="3734" width="2.109375" style="13" customWidth="1"/>
    <col min="3735" max="3940" width="10.88671875" style="13" customWidth="1"/>
    <col min="3941" max="3941" width="12" style="13" customWidth="1"/>
    <col min="3942" max="3942" width="2.6640625" style="13" customWidth="1"/>
    <col min="3943" max="3944" width="6.44140625" style="13" customWidth="1"/>
    <col min="3945" max="3945" width="5.88671875" style="13" customWidth="1"/>
    <col min="3946" max="3946" width="6.44140625" style="13" customWidth="1"/>
    <col min="3947" max="3947" width="13.6640625" style="13" customWidth="1"/>
    <col min="3948" max="3949" width="9" style="13" customWidth="1"/>
    <col min="3950" max="3950" width="2.44140625" style="13" customWidth="1"/>
    <col min="3951" max="3951" width="8.88671875" style="13" customWidth="1"/>
    <col min="3952" max="3952" width="7.44140625" style="13" customWidth="1"/>
    <col min="3953" max="3955" width="3.6640625" style="13" customWidth="1"/>
    <col min="3956"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33203125" style="13" customWidth="1"/>
    <col min="3980" max="3980" width="23.44140625" style="13" customWidth="1"/>
    <col min="3981" max="3981" width="9.109375" style="13" customWidth="1"/>
    <col min="3982" max="3982" width="19.44140625" style="13" customWidth="1"/>
    <col min="3983" max="3983" width="42.6640625" style="13" customWidth="1"/>
    <col min="3984" max="3984" width="5.88671875" style="13" customWidth="1"/>
    <col min="3985" max="3985" width="31.44140625" style="13" customWidth="1"/>
    <col min="3986" max="3986" width="16.109375" style="13" customWidth="1"/>
    <col min="3987" max="3988" width="9.33203125" style="13" customWidth="1"/>
    <col min="3989" max="3989" width="11.109375" style="13" customWidth="1"/>
    <col min="3990" max="3990" width="2.109375" style="13" customWidth="1"/>
    <col min="3991" max="4196" width="10.88671875" style="13" customWidth="1"/>
    <col min="4197" max="4197" width="12" style="13" customWidth="1"/>
    <col min="4198" max="4198" width="2.6640625" style="13" customWidth="1"/>
    <col min="4199" max="4200" width="6.44140625" style="13" customWidth="1"/>
    <col min="4201" max="4201" width="5.88671875" style="13" customWidth="1"/>
    <col min="4202" max="4202" width="6.44140625" style="13" customWidth="1"/>
    <col min="4203" max="4203" width="13.6640625" style="13" customWidth="1"/>
    <col min="4204" max="4205" width="9" style="13" customWidth="1"/>
    <col min="4206" max="4206" width="2.44140625" style="13" customWidth="1"/>
    <col min="4207" max="4207" width="8.88671875" style="13" customWidth="1"/>
    <col min="4208" max="4208" width="7.44140625" style="13" customWidth="1"/>
    <col min="4209" max="4211" width="3.6640625" style="13" customWidth="1"/>
    <col min="4212"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33203125" style="13" customWidth="1"/>
    <col min="4236" max="4236" width="23.44140625" style="13" customWidth="1"/>
    <col min="4237" max="4237" width="9.109375" style="13" customWidth="1"/>
    <col min="4238" max="4238" width="19.44140625" style="13" customWidth="1"/>
    <col min="4239" max="4239" width="42.6640625" style="13" customWidth="1"/>
    <col min="4240" max="4240" width="5.88671875" style="13" customWidth="1"/>
    <col min="4241" max="4241" width="31.44140625" style="13" customWidth="1"/>
    <col min="4242" max="4242" width="16.109375" style="13" customWidth="1"/>
    <col min="4243" max="4244" width="9.33203125" style="13" customWidth="1"/>
    <col min="4245" max="4245" width="11.109375" style="13" customWidth="1"/>
    <col min="4246" max="4246" width="2.109375" style="13" customWidth="1"/>
    <col min="4247" max="4452" width="10.88671875" style="13" customWidth="1"/>
    <col min="4453" max="4453" width="12" style="13" customWidth="1"/>
    <col min="4454" max="4454" width="2.6640625" style="13" customWidth="1"/>
    <col min="4455" max="4456" width="6.44140625" style="13" customWidth="1"/>
    <col min="4457" max="4457" width="5.88671875" style="13" customWidth="1"/>
    <col min="4458" max="4458" width="6.44140625" style="13" customWidth="1"/>
    <col min="4459" max="4459" width="13.6640625" style="13" customWidth="1"/>
    <col min="4460" max="4461" width="9" style="13" customWidth="1"/>
    <col min="4462" max="4462" width="2.44140625" style="13" customWidth="1"/>
    <col min="4463" max="4463" width="8.88671875" style="13" customWidth="1"/>
    <col min="4464" max="4464" width="7.44140625" style="13" customWidth="1"/>
    <col min="4465" max="4467" width="3.6640625" style="13" customWidth="1"/>
    <col min="4468"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33203125" style="13" customWidth="1"/>
    <col min="4492" max="4492" width="23.44140625" style="13" customWidth="1"/>
    <col min="4493" max="4493" width="9.109375" style="13" customWidth="1"/>
    <col min="4494" max="4494" width="19.44140625" style="13" customWidth="1"/>
    <col min="4495" max="4495" width="42.6640625" style="13" customWidth="1"/>
    <col min="4496" max="4496" width="5.88671875" style="13" customWidth="1"/>
    <col min="4497" max="4497" width="31.44140625" style="13" customWidth="1"/>
    <col min="4498" max="4498" width="16.109375" style="13" customWidth="1"/>
    <col min="4499" max="4500" width="9.33203125" style="13" customWidth="1"/>
    <col min="4501" max="4501" width="11.109375" style="13" customWidth="1"/>
    <col min="4502" max="4502" width="2.109375" style="13" customWidth="1"/>
    <col min="4503" max="4708" width="10.88671875" style="13" customWidth="1"/>
    <col min="4709" max="4709" width="12" style="13" customWidth="1"/>
    <col min="4710" max="4710" width="2.6640625" style="13" customWidth="1"/>
    <col min="4711" max="4712" width="6.44140625" style="13" customWidth="1"/>
    <col min="4713" max="4713" width="5.88671875" style="13" customWidth="1"/>
    <col min="4714" max="4714" width="6.44140625" style="13" customWidth="1"/>
    <col min="4715" max="4715" width="13.6640625" style="13" customWidth="1"/>
    <col min="4716" max="4717" width="9" style="13" customWidth="1"/>
    <col min="4718" max="4718" width="2.44140625" style="13" customWidth="1"/>
    <col min="4719" max="4719" width="8.88671875" style="13" customWidth="1"/>
    <col min="4720" max="4720" width="7.44140625" style="13" customWidth="1"/>
    <col min="4721" max="4723" width="3.6640625" style="13" customWidth="1"/>
    <col min="4724"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33203125" style="13" customWidth="1"/>
    <col min="4748" max="4748" width="23.44140625" style="13" customWidth="1"/>
    <col min="4749" max="4749" width="9.109375" style="13" customWidth="1"/>
    <col min="4750" max="4750" width="19.44140625" style="13" customWidth="1"/>
    <col min="4751" max="4751" width="42.6640625" style="13" customWidth="1"/>
    <col min="4752" max="4752" width="5.88671875" style="13" customWidth="1"/>
    <col min="4753" max="4753" width="31.44140625" style="13" customWidth="1"/>
    <col min="4754" max="4754" width="16.109375" style="13" customWidth="1"/>
    <col min="4755" max="4756" width="9.33203125" style="13" customWidth="1"/>
    <col min="4757" max="4757" width="11.109375" style="13" customWidth="1"/>
    <col min="4758" max="4758" width="2.109375" style="13" customWidth="1"/>
    <col min="4759" max="4964" width="10.88671875" style="13" customWidth="1"/>
    <col min="4965" max="4965" width="12" style="13" customWidth="1"/>
    <col min="4966" max="4966" width="2.6640625" style="13" customWidth="1"/>
    <col min="4967" max="4968" width="6.44140625" style="13" customWidth="1"/>
    <col min="4969" max="4969" width="5.88671875" style="13" customWidth="1"/>
    <col min="4970" max="4970" width="6.44140625" style="13" customWidth="1"/>
    <col min="4971" max="4971" width="13.6640625" style="13" customWidth="1"/>
    <col min="4972" max="4973" width="9" style="13" customWidth="1"/>
    <col min="4974" max="4974" width="2.44140625" style="13" customWidth="1"/>
    <col min="4975" max="4975" width="8.88671875" style="13" customWidth="1"/>
    <col min="4976" max="4976" width="7.44140625" style="13" customWidth="1"/>
    <col min="4977" max="4979" width="3.6640625" style="13" customWidth="1"/>
    <col min="4980"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33203125" style="13" customWidth="1"/>
    <col min="5004" max="5004" width="23.44140625" style="13" customWidth="1"/>
    <col min="5005" max="5005" width="9.109375" style="13" customWidth="1"/>
    <col min="5006" max="5006" width="19.44140625" style="13" customWidth="1"/>
    <col min="5007" max="5007" width="42.6640625" style="13" customWidth="1"/>
    <col min="5008" max="5008" width="5.88671875" style="13" customWidth="1"/>
    <col min="5009" max="5009" width="31.44140625" style="13" customWidth="1"/>
    <col min="5010" max="5010" width="16.109375" style="13" customWidth="1"/>
    <col min="5011" max="5012" width="9.33203125" style="13" customWidth="1"/>
    <col min="5013" max="5013" width="11.109375" style="13" customWidth="1"/>
    <col min="5014" max="5014" width="2.109375" style="13" customWidth="1"/>
    <col min="5015" max="5220" width="10.88671875" style="13" customWidth="1"/>
    <col min="5221" max="5221" width="12" style="13" customWidth="1"/>
    <col min="5222" max="5222" width="2.6640625" style="13" customWidth="1"/>
    <col min="5223" max="5224" width="6.44140625" style="13" customWidth="1"/>
    <col min="5225" max="5225" width="5.88671875" style="13" customWidth="1"/>
    <col min="5226" max="5226" width="6.44140625" style="13" customWidth="1"/>
    <col min="5227" max="5227" width="13.6640625" style="13" customWidth="1"/>
    <col min="5228" max="5229" width="9" style="13" customWidth="1"/>
    <col min="5230" max="5230" width="2.44140625" style="13" customWidth="1"/>
    <col min="5231" max="5231" width="8.88671875" style="13" customWidth="1"/>
    <col min="5232" max="5232" width="7.44140625" style="13" customWidth="1"/>
    <col min="5233" max="5235" width="3.6640625" style="13" customWidth="1"/>
    <col min="5236"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33203125" style="13" customWidth="1"/>
    <col min="5260" max="5260" width="23.44140625" style="13" customWidth="1"/>
    <col min="5261" max="5261" width="9.109375" style="13" customWidth="1"/>
    <col min="5262" max="5262" width="19.44140625" style="13" customWidth="1"/>
    <col min="5263" max="5263" width="42.6640625" style="13" customWidth="1"/>
    <col min="5264" max="5264" width="5.88671875" style="13" customWidth="1"/>
    <col min="5265" max="5265" width="31.44140625" style="13" customWidth="1"/>
    <col min="5266" max="5266" width="16.109375" style="13" customWidth="1"/>
    <col min="5267" max="5268" width="9.33203125" style="13" customWidth="1"/>
    <col min="5269" max="5269" width="11.109375" style="13" customWidth="1"/>
    <col min="5270" max="5270" width="2.109375" style="13" customWidth="1"/>
    <col min="5271" max="5476" width="10.88671875" style="13" customWidth="1"/>
    <col min="5477" max="5477" width="12" style="13" customWidth="1"/>
    <col min="5478" max="5478" width="2.6640625" style="13" customWidth="1"/>
    <col min="5479" max="5480" width="6.44140625" style="13" customWidth="1"/>
    <col min="5481" max="5481" width="5.88671875" style="13" customWidth="1"/>
    <col min="5482" max="5482" width="6.44140625" style="13" customWidth="1"/>
    <col min="5483" max="5483" width="13.6640625" style="13" customWidth="1"/>
    <col min="5484" max="5485" width="9" style="13" customWidth="1"/>
    <col min="5486" max="5486" width="2.44140625" style="13" customWidth="1"/>
    <col min="5487" max="5487" width="8.88671875" style="13" customWidth="1"/>
    <col min="5488" max="5488" width="7.44140625" style="13" customWidth="1"/>
    <col min="5489" max="5491" width="3.6640625" style="13" customWidth="1"/>
    <col min="5492"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33203125" style="13" customWidth="1"/>
    <col min="5516" max="5516" width="23.44140625" style="13" customWidth="1"/>
    <col min="5517" max="5517" width="9.109375" style="13" customWidth="1"/>
    <col min="5518" max="5518" width="19.44140625" style="13" customWidth="1"/>
    <col min="5519" max="5519" width="42.6640625" style="13" customWidth="1"/>
    <col min="5520" max="5520" width="5.88671875" style="13" customWidth="1"/>
    <col min="5521" max="5521" width="31.44140625" style="13" customWidth="1"/>
    <col min="5522" max="5522" width="16.109375" style="13" customWidth="1"/>
    <col min="5523" max="5524" width="9.33203125" style="13" customWidth="1"/>
    <col min="5525" max="5525" width="11.109375" style="13" customWidth="1"/>
    <col min="5526" max="5526" width="2.109375" style="13" customWidth="1"/>
    <col min="5527" max="5732" width="10.88671875" style="13" customWidth="1"/>
    <col min="5733" max="5733" width="12" style="13" customWidth="1"/>
    <col min="5734" max="5734" width="2.6640625" style="13" customWidth="1"/>
    <col min="5735" max="5736" width="6.44140625" style="13" customWidth="1"/>
    <col min="5737" max="5737" width="5.88671875" style="13" customWidth="1"/>
    <col min="5738" max="5738" width="6.44140625" style="13" customWidth="1"/>
    <col min="5739" max="5739" width="13.6640625" style="13" customWidth="1"/>
    <col min="5740" max="5741" width="9" style="13" customWidth="1"/>
    <col min="5742" max="5742" width="2.44140625" style="13" customWidth="1"/>
    <col min="5743" max="5743" width="8.88671875" style="13" customWidth="1"/>
    <col min="5744" max="5744" width="7.44140625" style="13" customWidth="1"/>
    <col min="5745" max="5747" width="3.6640625" style="13" customWidth="1"/>
    <col min="5748"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33203125" style="13" customWidth="1"/>
    <col min="5772" max="5772" width="23.44140625" style="13" customWidth="1"/>
    <col min="5773" max="5773" width="9.109375" style="13" customWidth="1"/>
    <col min="5774" max="5774" width="19.44140625" style="13" customWidth="1"/>
    <col min="5775" max="5775" width="42.6640625" style="13" customWidth="1"/>
    <col min="5776" max="5776" width="5.88671875" style="13" customWidth="1"/>
    <col min="5777" max="5777" width="31.44140625" style="13" customWidth="1"/>
    <col min="5778" max="5778" width="16.109375" style="13" customWidth="1"/>
    <col min="5779" max="5780" width="9.33203125" style="13" customWidth="1"/>
    <col min="5781" max="5781" width="11.109375" style="13" customWidth="1"/>
    <col min="5782" max="5782" width="2.109375" style="13" customWidth="1"/>
    <col min="5783" max="5988" width="10.88671875" style="13" customWidth="1"/>
    <col min="5989" max="5989" width="12" style="13" customWidth="1"/>
    <col min="5990" max="5990" width="2.6640625" style="13" customWidth="1"/>
    <col min="5991" max="5992" width="6.44140625" style="13" customWidth="1"/>
    <col min="5993" max="5993" width="5.88671875" style="13" customWidth="1"/>
    <col min="5994" max="5994" width="6.44140625" style="13" customWidth="1"/>
    <col min="5995" max="5995" width="13.6640625" style="13" customWidth="1"/>
    <col min="5996" max="5997" width="9" style="13" customWidth="1"/>
    <col min="5998" max="5998" width="2.44140625" style="13" customWidth="1"/>
    <col min="5999" max="5999" width="8.88671875" style="13" customWidth="1"/>
    <col min="6000" max="6000" width="7.44140625" style="13" customWidth="1"/>
    <col min="6001" max="6003" width="3.6640625" style="13" customWidth="1"/>
    <col min="6004"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33203125" style="13" customWidth="1"/>
    <col min="6028" max="6028" width="23.44140625" style="13" customWidth="1"/>
    <col min="6029" max="6029" width="9.109375" style="13" customWidth="1"/>
    <col min="6030" max="6030" width="19.44140625" style="13" customWidth="1"/>
    <col min="6031" max="6031" width="42.6640625" style="13" customWidth="1"/>
    <col min="6032" max="6032" width="5.88671875" style="13" customWidth="1"/>
    <col min="6033" max="6033" width="31.44140625" style="13" customWidth="1"/>
    <col min="6034" max="6034" width="16.109375" style="13" customWidth="1"/>
    <col min="6035" max="6036" width="9.33203125" style="13" customWidth="1"/>
    <col min="6037" max="6037" width="11.109375" style="13" customWidth="1"/>
    <col min="6038" max="6038" width="2.109375" style="13" customWidth="1"/>
    <col min="6039" max="6244" width="10.88671875" style="13" customWidth="1"/>
    <col min="6245" max="6245" width="12" style="13" customWidth="1"/>
    <col min="6246" max="6246" width="2.6640625" style="13" customWidth="1"/>
    <col min="6247" max="6248" width="6.44140625" style="13" customWidth="1"/>
    <col min="6249" max="6249" width="5.88671875" style="13" customWidth="1"/>
    <col min="6250" max="6250" width="6.44140625" style="13" customWidth="1"/>
    <col min="6251" max="6251" width="13.6640625" style="13" customWidth="1"/>
    <col min="6252" max="6253" width="9" style="13" customWidth="1"/>
    <col min="6254" max="6254" width="2.44140625" style="13" customWidth="1"/>
    <col min="6255" max="6255" width="8.88671875" style="13" customWidth="1"/>
    <col min="6256" max="6256" width="7.44140625" style="13" customWidth="1"/>
    <col min="6257" max="6259" width="3.6640625" style="13" customWidth="1"/>
    <col min="6260"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33203125" style="13" customWidth="1"/>
    <col min="6284" max="6284" width="23.44140625" style="13" customWidth="1"/>
    <col min="6285" max="6285" width="9.109375" style="13" customWidth="1"/>
    <col min="6286" max="6286" width="19.44140625" style="13" customWidth="1"/>
    <col min="6287" max="6287" width="42.6640625" style="13" customWidth="1"/>
    <col min="6288" max="6288" width="5.88671875" style="13" customWidth="1"/>
    <col min="6289" max="6289" width="31.44140625" style="13" customWidth="1"/>
    <col min="6290" max="6290" width="16.109375" style="13" customWidth="1"/>
    <col min="6291" max="6292" width="9.33203125" style="13" customWidth="1"/>
    <col min="6293" max="6293" width="11.109375" style="13" customWidth="1"/>
    <col min="6294" max="6294" width="2.109375" style="13" customWidth="1"/>
    <col min="6295" max="6500" width="10.88671875" style="13" customWidth="1"/>
    <col min="6501" max="6501" width="12" style="13" customWidth="1"/>
    <col min="6502" max="6502" width="2.6640625" style="13" customWidth="1"/>
    <col min="6503" max="6504" width="6.44140625" style="13" customWidth="1"/>
    <col min="6505" max="6505" width="5.88671875" style="13" customWidth="1"/>
    <col min="6506" max="6506" width="6.44140625" style="13" customWidth="1"/>
    <col min="6507" max="6507" width="13.6640625" style="13" customWidth="1"/>
    <col min="6508" max="6509" width="9" style="13" customWidth="1"/>
    <col min="6510" max="6510" width="2.44140625" style="13" customWidth="1"/>
    <col min="6511" max="6511" width="8.88671875" style="13" customWidth="1"/>
    <col min="6512" max="6512" width="7.44140625" style="13" customWidth="1"/>
    <col min="6513" max="6515" width="3.6640625" style="13" customWidth="1"/>
    <col min="6516"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33203125" style="13" customWidth="1"/>
    <col min="6540" max="6540" width="23.44140625" style="13" customWidth="1"/>
    <col min="6541" max="6541" width="9.109375" style="13" customWidth="1"/>
    <col min="6542" max="6542" width="19.44140625" style="13" customWidth="1"/>
    <col min="6543" max="6543" width="42.6640625" style="13" customWidth="1"/>
    <col min="6544" max="6544" width="5.88671875" style="13" customWidth="1"/>
    <col min="6545" max="6545" width="31.44140625" style="13" customWidth="1"/>
    <col min="6546" max="6546" width="16.109375" style="13" customWidth="1"/>
    <col min="6547" max="6548" width="9.33203125" style="13" customWidth="1"/>
    <col min="6549" max="6549" width="11.109375" style="13" customWidth="1"/>
    <col min="6550" max="6550" width="2.109375" style="13" customWidth="1"/>
    <col min="6551" max="6756" width="10.88671875" style="13" customWidth="1"/>
    <col min="6757" max="6757" width="12" style="13" customWidth="1"/>
    <col min="6758" max="6758" width="2.6640625" style="13" customWidth="1"/>
    <col min="6759" max="6760" width="6.44140625" style="13" customWidth="1"/>
    <col min="6761" max="6761" width="5.88671875" style="13" customWidth="1"/>
    <col min="6762" max="6762" width="6.44140625" style="13" customWidth="1"/>
    <col min="6763" max="6763" width="13.6640625" style="13" customWidth="1"/>
    <col min="6764" max="6765" width="9" style="13" customWidth="1"/>
    <col min="6766" max="6766" width="2.44140625" style="13" customWidth="1"/>
    <col min="6767" max="6767" width="8.88671875" style="13" customWidth="1"/>
    <col min="6768" max="6768" width="7.44140625" style="13" customWidth="1"/>
    <col min="6769" max="6771" width="3.6640625" style="13" customWidth="1"/>
    <col min="6772"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33203125" style="13" customWidth="1"/>
    <col min="6796" max="6796" width="23.44140625" style="13" customWidth="1"/>
    <col min="6797" max="6797" width="9.109375" style="13" customWidth="1"/>
    <col min="6798" max="6798" width="19.44140625" style="13" customWidth="1"/>
    <col min="6799" max="6799" width="42.6640625" style="13" customWidth="1"/>
    <col min="6800" max="6800" width="5.88671875" style="13" customWidth="1"/>
    <col min="6801" max="6801" width="31.44140625" style="13" customWidth="1"/>
    <col min="6802" max="6802" width="16.109375" style="13" customWidth="1"/>
    <col min="6803" max="6804" width="9.33203125" style="13" customWidth="1"/>
    <col min="6805" max="6805" width="11.109375" style="13" customWidth="1"/>
    <col min="6806" max="6806" width="2.109375" style="13" customWidth="1"/>
    <col min="6807" max="7012" width="10.88671875" style="13" customWidth="1"/>
    <col min="7013" max="7013" width="12" style="13" customWidth="1"/>
    <col min="7014" max="7014" width="2.6640625" style="13" customWidth="1"/>
    <col min="7015" max="7016" width="6.44140625" style="13" customWidth="1"/>
    <col min="7017" max="7017" width="5.88671875" style="13" customWidth="1"/>
    <col min="7018" max="7018" width="6.44140625" style="13" customWidth="1"/>
    <col min="7019" max="7019" width="13.6640625" style="13" customWidth="1"/>
    <col min="7020" max="7021" width="9" style="13" customWidth="1"/>
    <col min="7022" max="7022" width="2.44140625" style="13" customWidth="1"/>
    <col min="7023" max="7023" width="8.88671875" style="13" customWidth="1"/>
    <col min="7024" max="7024" width="7.44140625" style="13" customWidth="1"/>
    <col min="7025" max="7027" width="3.6640625" style="13" customWidth="1"/>
    <col min="7028"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33203125" style="13" customWidth="1"/>
    <col min="7052" max="7052" width="23.44140625" style="13" customWidth="1"/>
    <col min="7053" max="7053" width="9.109375" style="13" customWidth="1"/>
    <col min="7054" max="7054" width="19.44140625" style="13" customWidth="1"/>
    <col min="7055" max="7055" width="42.6640625" style="13" customWidth="1"/>
    <col min="7056" max="7056" width="5.88671875" style="13" customWidth="1"/>
    <col min="7057" max="7057" width="31.44140625" style="13" customWidth="1"/>
    <col min="7058" max="7058" width="16.109375" style="13" customWidth="1"/>
    <col min="7059" max="7060" width="9.33203125" style="13" customWidth="1"/>
    <col min="7061" max="7061" width="11.109375" style="13" customWidth="1"/>
    <col min="7062" max="7062" width="2.109375" style="13" customWidth="1"/>
    <col min="7063" max="7268" width="10.88671875" style="13" customWidth="1"/>
    <col min="7269" max="7269" width="12" style="13" customWidth="1"/>
    <col min="7270" max="7270" width="2.6640625" style="13" customWidth="1"/>
    <col min="7271" max="7272" width="6.44140625" style="13" customWidth="1"/>
    <col min="7273" max="7273" width="5.88671875" style="13" customWidth="1"/>
    <col min="7274" max="7274" width="6.44140625" style="13" customWidth="1"/>
    <col min="7275" max="7275" width="13.6640625" style="13" customWidth="1"/>
    <col min="7276" max="7277" width="9" style="13" customWidth="1"/>
    <col min="7278" max="7278" width="2.44140625" style="13" customWidth="1"/>
    <col min="7279" max="7279" width="8.88671875" style="13" customWidth="1"/>
    <col min="7280" max="7280" width="7.44140625" style="13" customWidth="1"/>
    <col min="7281" max="7283" width="3.6640625" style="13" customWidth="1"/>
    <col min="7284"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33203125" style="13" customWidth="1"/>
    <col min="7308" max="7308" width="23.44140625" style="13" customWidth="1"/>
    <col min="7309" max="7309" width="9.109375" style="13" customWidth="1"/>
    <col min="7310" max="7310" width="19.44140625" style="13" customWidth="1"/>
    <col min="7311" max="7311" width="42.6640625" style="13" customWidth="1"/>
    <col min="7312" max="7312" width="5.88671875" style="13" customWidth="1"/>
    <col min="7313" max="7313" width="31.44140625" style="13" customWidth="1"/>
    <col min="7314" max="7314" width="16.109375" style="13" customWidth="1"/>
    <col min="7315" max="7316" width="9.33203125" style="13" customWidth="1"/>
    <col min="7317" max="7317" width="11.109375" style="13" customWidth="1"/>
    <col min="7318" max="7318" width="2.109375" style="13" customWidth="1"/>
    <col min="7319" max="7524" width="10.88671875" style="13" customWidth="1"/>
    <col min="7525" max="7525" width="12" style="13" customWidth="1"/>
    <col min="7526" max="7526" width="2.6640625" style="13" customWidth="1"/>
    <col min="7527" max="7528" width="6.44140625" style="13" customWidth="1"/>
    <col min="7529" max="7529" width="5.88671875" style="13" customWidth="1"/>
    <col min="7530" max="7530" width="6.44140625" style="13" customWidth="1"/>
    <col min="7531" max="7531" width="13.6640625" style="13" customWidth="1"/>
    <col min="7532" max="7533" width="9" style="13" customWidth="1"/>
    <col min="7534" max="7534" width="2.44140625" style="13" customWidth="1"/>
    <col min="7535" max="7535" width="8.88671875" style="13" customWidth="1"/>
    <col min="7536" max="7536" width="7.44140625" style="13" customWidth="1"/>
    <col min="7537" max="7539" width="3.6640625" style="13" customWidth="1"/>
    <col min="7540"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33203125" style="13" customWidth="1"/>
    <col min="7564" max="7564" width="23.44140625" style="13" customWidth="1"/>
    <col min="7565" max="7565" width="9.109375" style="13" customWidth="1"/>
    <col min="7566" max="7566" width="19.44140625" style="13" customWidth="1"/>
    <col min="7567" max="7567" width="42.6640625" style="13" customWidth="1"/>
    <col min="7568" max="7568" width="5.88671875" style="13" customWidth="1"/>
    <col min="7569" max="7569" width="31.44140625" style="13" customWidth="1"/>
    <col min="7570" max="7570" width="16.109375" style="13" customWidth="1"/>
    <col min="7571" max="7572" width="9.33203125" style="13" customWidth="1"/>
    <col min="7573" max="7573" width="11.109375" style="13" customWidth="1"/>
    <col min="7574" max="7574" width="2.109375" style="13" customWidth="1"/>
    <col min="7575" max="7780" width="10.88671875" style="13" customWidth="1"/>
    <col min="7781" max="7781" width="12" style="13" customWidth="1"/>
    <col min="7782" max="7782" width="2.6640625" style="13" customWidth="1"/>
    <col min="7783" max="7784" width="6.44140625" style="13" customWidth="1"/>
    <col min="7785" max="7785" width="5.88671875" style="13" customWidth="1"/>
    <col min="7786" max="7786" width="6.44140625" style="13" customWidth="1"/>
    <col min="7787" max="7787" width="13.6640625" style="13" customWidth="1"/>
    <col min="7788" max="7789" width="9" style="13" customWidth="1"/>
    <col min="7790" max="7790" width="2.44140625" style="13" customWidth="1"/>
    <col min="7791" max="7791" width="8.88671875" style="13" customWidth="1"/>
    <col min="7792" max="7792" width="7.44140625" style="13" customWidth="1"/>
    <col min="7793" max="7795" width="3.6640625" style="13" customWidth="1"/>
    <col min="7796"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33203125" style="13" customWidth="1"/>
    <col min="7820" max="7820" width="23.44140625" style="13" customWidth="1"/>
    <col min="7821" max="7821" width="9.109375" style="13" customWidth="1"/>
    <col min="7822" max="7822" width="19.44140625" style="13" customWidth="1"/>
    <col min="7823" max="7823" width="42.6640625" style="13" customWidth="1"/>
    <col min="7824" max="7824" width="5.88671875" style="13" customWidth="1"/>
    <col min="7825" max="7825" width="31.44140625" style="13" customWidth="1"/>
    <col min="7826" max="7826" width="16.109375" style="13" customWidth="1"/>
    <col min="7827" max="7828" width="9.33203125" style="13" customWidth="1"/>
    <col min="7829" max="7829" width="11.109375" style="13" customWidth="1"/>
    <col min="7830" max="7830" width="2.109375" style="13" customWidth="1"/>
    <col min="7831" max="8036" width="10.88671875" style="13" customWidth="1"/>
    <col min="8037" max="8037" width="12" style="13" customWidth="1"/>
    <col min="8038" max="8038" width="2.6640625" style="13" customWidth="1"/>
    <col min="8039" max="8040" width="6.44140625" style="13" customWidth="1"/>
    <col min="8041" max="8041" width="5.88671875" style="13" customWidth="1"/>
    <col min="8042" max="8042" width="6.44140625" style="13" customWidth="1"/>
    <col min="8043" max="8043" width="13.6640625" style="13" customWidth="1"/>
    <col min="8044" max="8045" width="9" style="13" customWidth="1"/>
    <col min="8046" max="8046" width="2.44140625" style="13" customWidth="1"/>
    <col min="8047" max="8047" width="8.88671875" style="13" customWidth="1"/>
    <col min="8048" max="8048" width="7.44140625" style="13" customWidth="1"/>
    <col min="8049" max="8051" width="3.6640625" style="13" customWidth="1"/>
    <col min="8052"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33203125" style="13" customWidth="1"/>
    <col min="8076" max="8076" width="23.44140625" style="13" customWidth="1"/>
    <col min="8077" max="8077" width="9.109375" style="13" customWidth="1"/>
    <col min="8078" max="8078" width="19.44140625" style="13" customWidth="1"/>
    <col min="8079" max="8079" width="42.6640625" style="13" customWidth="1"/>
    <col min="8080" max="8080" width="5.88671875" style="13" customWidth="1"/>
    <col min="8081" max="8081" width="31.44140625" style="13" customWidth="1"/>
    <col min="8082" max="8082" width="16.109375" style="13" customWidth="1"/>
    <col min="8083" max="8084" width="9.33203125" style="13" customWidth="1"/>
    <col min="8085" max="8085" width="11.109375" style="13" customWidth="1"/>
    <col min="8086" max="8086" width="2.109375" style="13" customWidth="1"/>
    <col min="8087" max="8292" width="10.88671875" style="13" customWidth="1"/>
    <col min="8293" max="8293" width="12" style="13" customWidth="1"/>
    <col min="8294" max="8294" width="2.6640625" style="13" customWidth="1"/>
    <col min="8295" max="8296" width="6.44140625" style="13" customWidth="1"/>
    <col min="8297" max="8297" width="5.88671875" style="13" customWidth="1"/>
    <col min="8298" max="8298" width="6.44140625" style="13" customWidth="1"/>
    <col min="8299" max="8299" width="13.6640625" style="13" customWidth="1"/>
    <col min="8300" max="8301" width="9" style="13" customWidth="1"/>
    <col min="8302" max="8302" width="2.44140625" style="13" customWidth="1"/>
    <col min="8303" max="8303" width="8.88671875" style="13" customWidth="1"/>
    <col min="8304" max="8304" width="7.44140625" style="13" customWidth="1"/>
    <col min="8305" max="8307" width="3.6640625" style="13" customWidth="1"/>
    <col min="8308"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33203125" style="13" customWidth="1"/>
    <col min="8332" max="8332" width="23.44140625" style="13" customWidth="1"/>
    <col min="8333" max="8333" width="9.109375" style="13" customWidth="1"/>
    <col min="8334" max="8334" width="19.44140625" style="13" customWidth="1"/>
    <col min="8335" max="8335" width="42.6640625" style="13" customWidth="1"/>
    <col min="8336" max="8336" width="5.88671875" style="13" customWidth="1"/>
    <col min="8337" max="8337" width="31.44140625" style="13" customWidth="1"/>
    <col min="8338" max="8338" width="16.109375" style="13" customWidth="1"/>
    <col min="8339" max="8340" width="9.33203125" style="13" customWidth="1"/>
    <col min="8341" max="8341" width="11.109375" style="13" customWidth="1"/>
    <col min="8342" max="8342" width="2.109375" style="13" customWidth="1"/>
    <col min="8343" max="8548" width="10.88671875" style="13" customWidth="1"/>
    <col min="8549" max="8549" width="12" style="13" customWidth="1"/>
    <col min="8550" max="8550" width="2.6640625" style="13" customWidth="1"/>
    <col min="8551" max="8552" width="6.44140625" style="13" customWidth="1"/>
    <col min="8553" max="8553" width="5.88671875" style="13" customWidth="1"/>
    <col min="8554" max="8554" width="6.44140625" style="13" customWidth="1"/>
    <col min="8555" max="8555" width="13.6640625" style="13" customWidth="1"/>
    <col min="8556" max="8557" width="9" style="13" customWidth="1"/>
    <col min="8558" max="8558" width="2.44140625" style="13" customWidth="1"/>
    <col min="8559" max="8559" width="8.88671875" style="13" customWidth="1"/>
    <col min="8560" max="8560" width="7.44140625" style="13" customWidth="1"/>
    <col min="8561" max="8563" width="3.6640625" style="13" customWidth="1"/>
    <col min="8564"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33203125" style="13" customWidth="1"/>
    <col min="8588" max="8588" width="23.44140625" style="13" customWidth="1"/>
    <col min="8589" max="8589" width="9.109375" style="13" customWidth="1"/>
    <col min="8590" max="8590" width="19.44140625" style="13" customWidth="1"/>
    <col min="8591" max="8591" width="42.6640625" style="13" customWidth="1"/>
    <col min="8592" max="8592" width="5.88671875" style="13" customWidth="1"/>
    <col min="8593" max="8593" width="31.44140625" style="13" customWidth="1"/>
    <col min="8594" max="8594" width="16.109375" style="13" customWidth="1"/>
    <col min="8595" max="8596" width="9.33203125" style="13" customWidth="1"/>
    <col min="8597" max="8597" width="11.109375" style="13" customWidth="1"/>
    <col min="8598" max="8598" width="2.109375" style="13" customWidth="1"/>
    <col min="8599" max="8804" width="10.88671875" style="13" customWidth="1"/>
    <col min="8805" max="8805" width="12" style="13" customWidth="1"/>
    <col min="8806" max="8806" width="2.6640625" style="13" customWidth="1"/>
    <col min="8807" max="8808" width="6.44140625" style="13" customWidth="1"/>
    <col min="8809" max="8809" width="5.88671875" style="13" customWidth="1"/>
    <col min="8810" max="8810" width="6.44140625" style="13" customWidth="1"/>
    <col min="8811" max="8811" width="13.6640625" style="13" customWidth="1"/>
    <col min="8812" max="8813" width="9" style="13" customWidth="1"/>
    <col min="8814" max="8814" width="2.44140625" style="13" customWidth="1"/>
    <col min="8815" max="8815" width="8.88671875" style="13" customWidth="1"/>
    <col min="8816" max="8816" width="7.44140625" style="13" customWidth="1"/>
    <col min="8817" max="8819" width="3.6640625" style="13" customWidth="1"/>
    <col min="8820"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33203125" style="13" customWidth="1"/>
    <col min="8844" max="8844" width="23.44140625" style="13" customWidth="1"/>
    <col min="8845" max="8845" width="9.109375" style="13" customWidth="1"/>
    <col min="8846" max="8846" width="19.44140625" style="13" customWidth="1"/>
    <col min="8847" max="8847" width="42.6640625" style="13" customWidth="1"/>
    <col min="8848" max="8848" width="5.88671875" style="13" customWidth="1"/>
    <col min="8849" max="8849" width="31.44140625" style="13" customWidth="1"/>
    <col min="8850" max="8850" width="16.109375" style="13" customWidth="1"/>
    <col min="8851" max="8852" width="9.33203125" style="13" customWidth="1"/>
    <col min="8853" max="8853" width="11.109375" style="13" customWidth="1"/>
    <col min="8854" max="8854" width="2.109375" style="13" customWidth="1"/>
    <col min="8855" max="9060" width="10.88671875" style="13" customWidth="1"/>
    <col min="9061" max="9061" width="12" style="13" customWidth="1"/>
    <col min="9062" max="9062" width="2.6640625" style="13" customWidth="1"/>
    <col min="9063" max="9064" width="6.44140625" style="13" customWidth="1"/>
    <col min="9065" max="9065" width="5.88671875" style="13" customWidth="1"/>
    <col min="9066" max="9066" width="6.44140625" style="13" customWidth="1"/>
    <col min="9067" max="9067" width="13.6640625" style="13" customWidth="1"/>
    <col min="9068" max="9069" width="9" style="13" customWidth="1"/>
    <col min="9070" max="9070" width="2.44140625" style="13" customWidth="1"/>
    <col min="9071" max="9071" width="8.88671875" style="13" customWidth="1"/>
    <col min="9072" max="9072" width="7.44140625" style="13" customWidth="1"/>
    <col min="9073" max="9075" width="3.6640625" style="13" customWidth="1"/>
    <col min="9076"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33203125" style="13" customWidth="1"/>
    <col min="9100" max="9100" width="23.44140625" style="13" customWidth="1"/>
    <col min="9101" max="9101" width="9.109375" style="13" customWidth="1"/>
    <col min="9102" max="9102" width="19.44140625" style="13" customWidth="1"/>
    <col min="9103" max="9103" width="42.6640625" style="13" customWidth="1"/>
    <col min="9104" max="9104" width="5.88671875" style="13" customWidth="1"/>
    <col min="9105" max="9105" width="31.44140625" style="13" customWidth="1"/>
    <col min="9106" max="9106" width="16.109375" style="13" customWidth="1"/>
    <col min="9107" max="9108" width="9.33203125" style="13" customWidth="1"/>
    <col min="9109" max="9109" width="11.109375" style="13" customWidth="1"/>
    <col min="9110" max="9110" width="2.109375" style="13" customWidth="1"/>
    <col min="9111" max="9316" width="10.88671875" style="13" customWidth="1"/>
    <col min="9317" max="9317" width="12" style="13" customWidth="1"/>
    <col min="9318" max="9318" width="2.6640625" style="13" customWidth="1"/>
    <col min="9319" max="9320" width="6.44140625" style="13" customWidth="1"/>
    <col min="9321" max="9321" width="5.88671875" style="13" customWidth="1"/>
    <col min="9322" max="9322" width="6.44140625" style="13" customWidth="1"/>
    <col min="9323" max="9323" width="13.6640625" style="13" customWidth="1"/>
    <col min="9324" max="9325" width="9" style="13" customWidth="1"/>
    <col min="9326" max="9326" width="2.44140625" style="13" customWidth="1"/>
    <col min="9327" max="9327" width="8.88671875" style="13" customWidth="1"/>
    <col min="9328" max="9328" width="7.44140625" style="13" customWidth="1"/>
    <col min="9329" max="9331" width="3.6640625" style="13" customWidth="1"/>
    <col min="9332"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33203125" style="13" customWidth="1"/>
    <col min="9356" max="9356" width="23.44140625" style="13" customWidth="1"/>
    <col min="9357" max="9357" width="9.109375" style="13" customWidth="1"/>
    <col min="9358" max="9358" width="19.44140625" style="13" customWidth="1"/>
    <col min="9359" max="9359" width="42.6640625" style="13" customWidth="1"/>
    <col min="9360" max="9360" width="5.88671875" style="13" customWidth="1"/>
    <col min="9361" max="9361" width="31.44140625" style="13" customWidth="1"/>
    <col min="9362" max="9362" width="16.109375" style="13" customWidth="1"/>
    <col min="9363" max="9364" width="9.33203125" style="13" customWidth="1"/>
    <col min="9365" max="9365" width="11.109375" style="13" customWidth="1"/>
    <col min="9366" max="9366" width="2.109375" style="13" customWidth="1"/>
    <col min="9367" max="9572" width="10.88671875" style="13" customWidth="1"/>
    <col min="9573" max="9573" width="12" style="13" customWidth="1"/>
    <col min="9574" max="9574" width="2.6640625" style="13" customWidth="1"/>
    <col min="9575" max="9576" width="6.44140625" style="13" customWidth="1"/>
    <col min="9577" max="9577" width="5.88671875" style="13" customWidth="1"/>
    <col min="9578" max="9578" width="6.44140625" style="13" customWidth="1"/>
    <col min="9579" max="9579" width="13.6640625" style="13" customWidth="1"/>
    <col min="9580" max="9581" width="9" style="13" customWidth="1"/>
    <col min="9582" max="9582" width="2.44140625" style="13" customWidth="1"/>
    <col min="9583" max="9583" width="8.88671875" style="13" customWidth="1"/>
    <col min="9584" max="9584" width="7.44140625" style="13" customWidth="1"/>
    <col min="9585" max="9587" width="3.6640625" style="13" customWidth="1"/>
    <col min="9588"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33203125" style="13" customWidth="1"/>
    <col min="9612" max="9612" width="23.44140625" style="13" customWidth="1"/>
    <col min="9613" max="9613" width="9.109375" style="13" customWidth="1"/>
    <col min="9614" max="9614" width="19.44140625" style="13" customWidth="1"/>
    <col min="9615" max="9615" width="42.6640625" style="13" customWidth="1"/>
    <col min="9616" max="9616" width="5.88671875" style="13" customWidth="1"/>
    <col min="9617" max="9617" width="31.44140625" style="13" customWidth="1"/>
    <col min="9618" max="9618" width="16.109375" style="13" customWidth="1"/>
    <col min="9619" max="9620" width="9.33203125" style="13" customWidth="1"/>
    <col min="9621" max="9621" width="11.109375" style="13" customWidth="1"/>
    <col min="9622" max="9622" width="2.109375" style="13" customWidth="1"/>
    <col min="9623" max="9828" width="10.88671875" style="13" customWidth="1"/>
    <col min="9829" max="9829" width="12" style="13" customWidth="1"/>
    <col min="9830" max="9830" width="2.6640625" style="13" customWidth="1"/>
    <col min="9831" max="9832" width="6.44140625" style="13" customWidth="1"/>
    <col min="9833" max="9833" width="5.88671875" style="13" customWidth="1"/>
    <col min="9834" max="9834" width="6.44140625" style="13" customWidth="1"/>
    <col min="9835" max="9835" width="13.6640625" style="13" customWidth="1"/>
    <col min="9836" max="9837" width="9" style="13" customWidth="1"/>
    <col min="9838" max="9838" width="2.44140625" style="13" customWidth="1"/>
    <col min="9839" max="9839" width="8.88671875" style="13" customWidth="1"/>
    <col min="9840" max="9840" width="7.44140625" style="13" customWidth="1"/>
    <col min="9841" max="9843" width="3.6640625" style="13" customWidth="1"/>
    <col min="9844"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33203125" style="13" customWidth="1"/>
    <col min="9868" max="9868" width="23.44140625" style="13" customWidth="1"/>
    <col min="9869" max="9869" width="9.109375" style="13" customWidth="1"/>
    <col min="9870" max="9870" width="19.44140625" style="13" customWidth="1"/>
    <col min="9871" max="9871" width="42.6640625" style="13" customWidth="1"/>
    <col min="9872" max="9872" width="5.88671875" style="13" customWidth="1"/>
    <col min="9873" max="9873" width="31.44140625" style="13" customWidth="1"/>
    <col min="9874" max="9874" width="16.109375" style="13" customWidth="1"/>
    <col min="9875" max="9876" width="9.33203125" style="13" customWidth="1"/>
    <col min="9877" max="9877" width="11.109375" style="13" customWidth="1"/>
    <col min="9878" max="9878" width="2.109375" style="13" customWidth="1"/>
    <col min="9879" max="10084" width="10.88671875" style="13" customWidth="1"/>
    <col min="10085" max="10085" width="12" style="13" customWidth="1"/>
    <col min="10086" max="10086" width="2.6640625" style="13" customWidth="1"/>
    <col min="10087" max="10088" width="6.44140625" style="13" customWidth="1"/>
    <col min="10089" max="10089" width="5.88671875" style="13" customWidth="1"/>
    <col min="10090" max="10090" width="6.44140625" style="13" customWidth="1"/>
    <col min="10091" max="10091" width="13.6640625" style="13" customWidth="1"/>
    <col min="10092" max="10093" width="9" style="13" customWidth="1"/>
    <col min="10094" max="10094" width="2.44140625" style="13" customWidth="1"/>
    <col min="10095" max="10095" width="8.88671875" style="13" customWidth="1"/>
    <col min="10096" max="10096" width="7.44140625" style="13" customWidth="1"/>
    <col min="10097" max="10099" width="3.6640625" style="13" customWidth="1"/>
    <col min="10100"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33203125" style="13" customWidth="1"/>
    <col min="10124" max="10124" width="23.44140625" style="13" customWidth="1"/>
    <col min="10125" max="10125" width="9.109375" style="13" customWidth="1"/>
    <col min="10126" max="10126" width="19.44140625" style="13" customWidth="1"/>
    <col min="10127" max="10127" width="42.6640625" style="13" customWidth="1"/>
    <col min="10128" max="10128" width="5.88671875" style="13" customWidth="1"/>
    <col min="10129" max="10129" width="31.44140625" style="13" customWidth="1"/>
    <col min="10130" max="10130" width="16.109375" style="13" customWidth="1"/>
    <col min="10131" max="10132" width="9.33203125" style="13" customWidth="1"/>
    <col min="10133" max="10133" width="11.109375" style="13" customWidth="1"/>
    <col min="10134" max="10134" width="2.109375" style="13" customWidth="1"/>
    <col min="10135" max="10340" width="10.88671875" style="13" customWidth="1"/>
    <col min="10341" max="10341" width="12" style="13" customWidth="1"/>
    <col min="10342" max="10342" width="2.6640625" style="13" customWidth="1"/>
    <col min="10343" max="10344" width="6.44140625" style="13" customWidth="1"/>
    <col min="10345" max="10345" width="5.88671875" style="13" customWidth="1"/>
    <col min="10346" max="10346" width="6.44140625" style="13" customWidth="1"/>
    <col min="10347" max="10347" width="13.6640625" style="13" customWidth="1"/>
    <col min="10348" max="10349" width="9" style="13" customWidth="1"/>
    <col min="10350" max="10350" width="2.44140625" style="13" customWidth="1"/>
    <col min="10351" max="10351" width="8.88671875" style="13" customWidth="1"/>
    <col min="10352" max="10352" width="7.44140625" style="13" customWidth="1"/>
    <col min="10353" max="10355" width="3.6640625" style="13" customWidth="1"/>
    <col min="10356"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33203125" style="13" customWidth="1"/>
    <col min="10380" max="10380" width="23.44140625" style="13" customWidth="1"/>
    <col min="10381" max="10381" width="9.109375" style="13" customWidth="1"/>
    <col min="10382" max="10382" width="19.44140625" style="13" customWidth="1"/>
    <col min="10383" max="10383" width="42.6640625" style="13" customWidth="1"/>
    <col min="10384" max="10384" width="5.88671875" style="13" customWidth="1"/>
    <col min="10385" max="10385" width="31.44140625" style="13" customWidth="1"/>
    <col min="10386" max="10386" width="16.109375" style="13" customWidth="1"/>
    <col min="10387" max="10388" width="9.33203125" style="13" customWidth="1"/>
    <col min="10389" max="10389" width="11.109375" style="13" customWidth="1"/>
    <col min="10390" max="10390" width="2.109375" style="13" customWidth="1"/>
    <col min="10391" max="10596" width="10.88671875" style="13" customWidth="1"/>
    <col min="10597" max="10597" width="12" style="13" customWidth="1"/>
    <col min="10598" max="10598" width="2.6640625" style="13" customWidth="1"/>
    <col min="10599" max="10600" width="6.44140625" style="13" customWidth="1"/>
    <col min="10601" max="10601" width="5.88671875" style="13" customWidth="1"/>
    <col min="10602" max="10602" width="6.44140625" style="13" customWidth="1"/>
    <col min="10603" max="10603" width="13.6640625" style="13" customWidth="1"/>
    <col min="10604" max="10605" width="9" style="13" customWidth="1"/>
    <col min="10606" max="10606" width="2.44140625" style="13" customWidth="1"/>
    <col min="10607" max="10607" width="8.88671875" style="13" customWidth="1"/>
    <col min="10608" max="10608" width="7.44140625" style="13" customWidth="1"/>
    <col min="10609" max="10611" width="3.6640625" style="13" customWidth="1"/>
    <col min="10612"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33203125" style="13" customWidth="1"/>
    <col min="10636" max="10636" width="23.44140625" style="13" customWidth="1"/>
    <col min="10637" max="10637" width="9.109375" style="13" customWidth="1"/>
    <col min="10638" max="10638" width="19.44140625" style="13" customWidth="1"/>
    <col min="10639" max="10639" width="42.6640625" style="13" customWidth="1"/>
    <col min="10640" max="10640" width="5.88671875" style="13" customWidth="1"/>
    <col min="10641" max="10641" width="31.44140625" style="13" customWidth="1"/>
    <col min="10642" max="10642" width="16.109375" style="13" customWidth="1"/>
    <col min="10643" max="10644" width="9.33203125" style="13" customWidth="1"/>
    <col min="10645" max="10645" width="11.109375" style="13" customWidth="1"/>
    <col min="10646" max="10646" width="2.109375" style="13" customWidth="1"/>
    <col min="10647" max="10852" width="10.88671875" style="13" customWidth="1"/>
    <col min="10853" max="10853" width="12" style="13" customWidth="1"/>
    <col min="10854" max="10854" width="2.6640625" style="13" customWidth="1"/>
    <col min="10855" max="10856" width="6.44140625" style="13" customWidth="1"/>
    <col min="10857" max="10857" width="5.88671875" style="13" customWidth="1"/>
    <col min="10858" max="10858" width="6.44140625" style="13" customWidth="1"/>
    <col min="10859" max="10859" width="13.6640625" style="13" customWidth="1"/>
    <col min="10860" max="10861" width="9" style="13" customWidth="1"/>
    <col min="10862" max="10862" width="2.44140625" style="13" customWidth="1"/>
    <col min="10863" max="10863" width="8.88671875" style="13" customWidth="1"/>
    <col min="10864" max="10864" width="7.44140625" style="13" customWidth="1"/>
    <col min="10865" max="10867" width="3.6640625" style="13" customWidth="1"/>
    <col min="10868"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33203125" style="13" customWidth="1"/>
    <col min="10892" max="10892" width="23.44140625" style="13" customWidth="1"/>
    <col min="10893" max="10893" width="9.109375" style="13" customWidth="1"/>
    <col min="10894" max="10894" width="19.44140625" style="13" customWidth="1"/>
    <col min="10895" max="10895" width="42.6640625" style="13" customWidth="1"/>
    <col min="10896" max="10896" width="5.88671875" style="13" customWidth="1"/>
    <col min="10897" max="10897" width="31.44140625" style="13" customWidth="1"/>
    <col min="10898" max="10898" width="16.109375" style="13" customWidth="1"/>
    <col min="10899" max="10900" width="9.33203125" style="13" customWidth="1"/>
    <col min="10901" max="10901" width="11.109375" style="13" customWidth="1"/>
    <col min="10902" max="10902" width="2.109375" style="13" customWidth="1"/>
    <col min="10903" max="11108" width="10.88671875" style="13" customWidth="1"/>
    <col min="11109" max="11109" width="12" style="13" customWidth="1"/>
    <col min="11110" max="11110" width="2.6640625" style="13" customWidth="1"/>
    <col min="11111" max="11112" width="6.44140625" style="13" customWidth="1"/>
    <col min="11113" max="11113" width="5.88671875" style="13" customWidth="1"/>
    <col min="11114" max="11114" width="6.44140625" style="13" customWidth="1"/>
    <col min="11115" max="11115" width="13.6640625" style="13" customWidth="1"/>
    <col min="11116" max="11117" width="9" style="13" customWidth="1"/>
    <col min="11118" max="11118" width="2.44140625" style="13" customWidth="1"/>
    <col min="11119" max="11119" width="8.88671875" style="13" customWidth="1"/>
    <col min="11120" max="11120" width="7.44140625" style="13" customWidth="1"/>
    <col min="11121" max="11123" width="3.6640625" style="13" customWidth="1"/>
    <col min="11124"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33203125" style="13" customWidth="1"/>
    <col min="11148" max="11148" width="23.44140625" style="13" customWidth="1"/>
    <col min="11149" max="11149" width="9.109375" style="13" customWidth="1"/>
    <col min="11150" max="11150" width="19.44140625" style="13" customWidth="1"/>
    <col min="11151" max="11151" width="42.6640625" style="13" customWidth="1"/>
    <col min="11152" max="11152" width="5.88671875" style="13" customWidth="1"/>
    <col min="11153" max="11153" width="31.44140625" style="13" customWidth="1"/>
    <col min="11154" max="11154" width="16.109375" style="13" customWidth="1"/>
    <col min="11155" max="11156" width="9.33203125" style="13" customWidth="1"/>
    <col min="11157" max="11157" width="11.109375" style="13" customWidth="1"/>
    <col min="11158" max="11158" width="2.109375" style="13" customWidth="1"/>
    <col min="11159" max="11364" width="10.88671875" style="13" customWidth="1"/>
    <col min="11365" max="11365" width="12" style="13" customWidth="1"/>
    <col min="11366" max="11366" width="2.6640625" style="13" customWidth="1"/>
    <col min="11367" max="11368" width="6.44140625" style="13" customWidth="1"/>
    <col min="11369" max="11369" width="5.88671875" style="13" customWidth="1"/>
    <col min="11370" max="11370" width="6.44140625" style="13" customWidth="1"/>
    <col min="11371" max="11371" width="13.6640625" style="13" customWidth="1"/>
    <col min="11372" max="11373" width="9" style="13" customWidth="1"/>
    <col min="11374" max="11374" width="2.44140625" style="13" customWidth="1"/>
    <col min="11375" max="11375" width="8.88671875" style="13" customWidth="1"/>
    <col min="11376" max="11376" width="7.44140625" style="13" customWidth="1"/>
    <col min="11377" max="11379" width="3.6640625" style="13" customWidth="1"/>
    <col min="11380"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33203125" style="13" customWidth="1"/>
    <col min="11404" max="11404" width="23.44140625" style="13" customWidth="1"/>
    <col min="11405" max="11405" width="9.109375" style="13" customWidth="1"/>
    <col min="11406" max="11406" width="19.44140625" style="13" customWidth="1"/>
    <col min="11407" max="11407" width="42.6640625" style="13" customWidth="1"/>
    <col min="11408" max="11408" width="5.88671875" style="13" customWidth="1"/>
    <col min="11409" max="11409" width="31.44140625" style="13" customWidth="1"/>
    <col min="11410" max="11410" width="16.109375" style="13" customWidth="1"/>
    <col min="11411" max="11412" width="9.33203125" style="13" customWidth="1"/>
    <col min="11413" max="11413" width="11.109375" style="13" customWidth="1"/>
    <col min="11414" max="11414" width="2.109375" style="13" customWidth="1"/>
    <col min="11415" max="11620" width="10.88671875" style="13" customWidth="1"/>
    <col min="11621" max="11621" width="12" style="13" customWidth="1"/>
    <col min="11622" max="11622" width="2.6640625" style="13" customWidth="1"/>
    <col min="11623" max="11624" width="6.44140625" style="13" customWidth="1"/>
    <col min="11625" max="11625" width="5.88671875" style="13" customWidth="1"/>
    <col min="11626" max="11626" width="6.44140625" style="13" customWidth="1"/>
    <col min="11627" max="11627" width="13.6640625" style="13" customWidth="1"/>
    <col min="11628" max="11629" width="9" style="13" customWidth="1"/>
    <col min="11630" max="11630" width="2.44140625" style="13" customWidth="1"/>
    <col min="11631" max="11631" width="8.88671875" style="13" customWidth="1"/>
    <col min="11632" max="11632" width="7.44140625" style="13" customWidth="1"/>
    <col min="11633" max="11635" width="3.6640625" style="13" customWidth="1"/>
    <col min="11636"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33203125" style="13" customWidth="1"/>
    <col min="11660" max="11660" width="23.44140625" style="13" customWidth="1"/>
    <col min="11661" max="11661" width="9.109375" style="13" customWidth="1"/>
    <col min="11662" max="11662" width="19.44140625" style="13" customWidth="1"/>
    <col min="11663" max="11663" width="42.6640625" style="13" customWidth="1"/>
    <col min="11664" max="11664" width="5.88671875" style="13" customWidth="1"/>
    <col min="11665" max="11665" width="31.44140625" style="13" customWidth="1"/>
    <col min="11666" max="11666" width="16.109375" style="13" customWidth="1"/>
    <col min="11667" max="11668" width="9.33203125" style="13" customWidth="1"/>
    <col min="11669" max="11669" width="11.109375" style="13" customWidth="1"/>
    <col min="11670" max="11670" width="2.109375" style="13" customWidth="1"/>
    <col min="11671" max="11876" width="10.88671875" style="13" customWidth="1"/>
    <col min="11877" max="11877" width="12" style="13" customWidth="1"/>
    <col min="11878" max="11878" width="2.6640625" style="13" customWidth="1"/>
    <col min="11879" max="11880" width="6.44140625" style="13" customWidth="1"/>
    <col min="11881" max="11881" width="5.88671875" style="13" customWidth="1"/>
    <col min="11882" max="11882" width="6.44140625" style="13" customWidth="1"/>
    <col min="11883" max="11883" width="13.6640625" style="13" customWidth="1"/>
    <col min="11884" max="11885" width="9" style="13" customWidth="1"/>
    <col min="11886" max="11886" width="2.44140625" style="13" customWidth="1"/>
    <col min="11887" max="11887" width="8.88671875" style="13" customWidth="1"/>
    <col min="11888" max="11888" width="7.44140625" style="13" customWidth="1"/>
    <col min="11889" max="11891" width="3.6640625" style="13" customWidth="1"/>
    <col min="11892"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33203125" style="13" customWidth="1"/>
    <col min="11916" max="11916" width="23.44140625" style="13" customWidth="1"/>
    <col min="11917" max="11917" width="9.109375" style="13" customWidth="1"/>
    <col min="11918" max="11918" width="19.44140625" style="13" customWidth="1"/>
    <col min="11919" max="11919" width="42.6640625" style="13" customWidth="1"/>
    <col min="11920" max="11920" width="5.88671875" style="13" customWidth="1"/>
    <col min="11921" max="11921" width="31.44140625" style="13" customWidth="1"/>
    <col min="11922" max="11922" width="16.109375" style="13" customWidth="1"/>
    <col min="11923" max="11924" width="9.33203125" style="13" customWidth="1"/>
    <col min="11925" max="11925" width="11.109375" style="13" customWidth="1"/>
    <col min="11926" max="11926" width="2.109375" style="13" customWidth="1"/>
    <col min="11927" max="12132" width="10.88671875" style="13" customWidth="1"/>
    <col min="12133" max="12133" width="12" style="13" customWidth="1"/>
    <col min="12134" max="12134" width="2.6640625" style="13" customWidth="1"/>
    <col min="12135" max="12136" width="6.44140625" style="13" customWidth="1"/>
    <col min="12137" max="12137" width="5.88671875" style="13" customWidth="1"/>
    <col min="12138" max="12138" width="6.44140625" style="13" customWidth="1"/>
    <col min="12139" max="12139" width="13.6640625" style="13" customWidth="1"/>
    <col min="12140" max="12141" width="9" style="13" customWidth="1"/>
    <col min="12142" max="12142" width="2.44140625" style="13" customWidth="1"/>
    <col min="12143" max="12143" width="8.88671875" style="13" customWidth="1"/>
    <col min="12144" max="12144" width="7.44140625" style="13" customWidth="1"/>
    <col min="12145" max="12147" width="3.6640625" style="13" customWidth="1"/>
    <col min="12148"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33203125" style="13" customWidth="1"/>
    <col min="12172" max="12172" width="23.44140625" style="13" customWidth="1"/>
    <col min="12173" max="12173" width="9.109375" style="13" customWidth="1"/>
    <col min="12174" max="12174" width="19.44140625" style="13" customWidth="1"/>
    <col min="12175" max="12175" width="42.6640625" style="13" customWidth="1"/>
    <col min="12176" max="12176" width="5.88671875" style="13" customWidth="1"/>
    <col min="12177" max="12177" width="31.44140625" style="13" customWidth="1"/>
    <col min="12178" max="12178" width="16.109375" style="13" customWidth="1"/>
    <col min="12179" max="12180" width="9.33203125" style="13" customWidth="1"/>
    <col min="12181" max="12181" width="11.109375" style="13" customWidth="1"/>
    <col min="12182" max="12182" width="2.109375" style="13" customWidth="1"/>
    <col min="12183" max="12388" width="10.88671875" style="13" customWidth="1"/>
    <col min="12389" max="12389" width="12" style="13" customWidth="1"/>
    <col min="12390" max="12390" width="2.6640625" style="13" customWidth="1"/>
    <col min="12391" max="12392" width="6.44140625" style="13" customWidth="1"/>
    <col min="12393" max="12393" width="5.88671875" style="13" customWidth="1"/>
    <col min="12394" max="12394" width="6.44140625" style="13" customWidth="1"/>
    <col min="12395" max="12395" width="13.6640625" style="13" customWidth="1"/>
    <col min="12396" max="12397" width="9" style="13" customWidth="1"/>
    <col min="12398" max="12398" width="2.44140625" style="13" customWidth="1"/>
    <col min="12399" max="12399" width="8.88671875" style="13" customWidth="1"/>
    <col min="12400" max="12400" width="7.44140625" style="13" customWidth="1"/>
    <col min="12401" max="12403" width="3.6640625" style="13" customWidth="1"/>
    <col min="12404"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33203125" style="13" customWidth="1"/>
    <col min="12428" max="12428" width="23.44140625" style="13" customWidth="1"/>
    <col min="12429" max="12429" width="9.109375" style="13" customWidth="1"/>
    <col min="12430" max="12430" width="19.44140625" style="13" customWidth="1"/>
    <col min="12431" max="12431" width="42.6640625" style="13" customWidth="1"/>
    <col min="12432" max="12432" width="5.88671875" style="13" customWidth="1"/>
    <col min="12433" max="12433" width="31.44140625" style="13" customWidth="1"/>
    <col min="12434" max="12434" width="16.109375" style="13" customWidth="1"/>
    <col min="12435" max="12436" width="9.33203125" style="13" customWidth="1"/>
    <col min="12437" max="12437" width="11.109375" style="13" customWidth="1"/>
    <col min="12438" max="12438" width="2.109375" style="13" customWidth="1"/>
    <col min="12439" max="12644" width="10.88671875" style="13" customWidth="1"/>
    <col min="12645" max="12645" width="12" style="13" customWidth="1"/>
    <col min="12646" max="12646" width="2.6640625" style="13" customWidth="1"/>
    <col min="12647" max="12648" width="6.44140625" style="13" customWidth="1"/>
    <col min="12649" max="12649" width="5.88671875" style="13" customWidth="1"/>
    <col min="12650" max="12650" width="6.44140625" style="13" customWidth="1"/>
    <col min="12651" max="12651" width="13.6640625" style="13" customWidth="1"/>
    <col min="12652" max="12653" width="9" style="13" customWidth="1"/>
    <col min="12654" max="12654" width="2.44140625" style="13" customWidth="1"/>
    <col min="12655" max="12655" width="8.88671875" style="13" customWidth="1"/>
    <col min="12656" max="12656" width="7.44140625" style="13" customWidth="1"/>
    <col min="12657" max="12659" width="3.6640625" style="13" customWidth="1"/>
    <col min="12660"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33203125" style="13" customWidth="1"/>
    <col min="12684" max="12684" width="23.44140625" style="13" customWidth="1"/>
    <col min="12685" max="12685" width="9.109375" style="13" customWidth="1"/>
    <col min="12686" max="12686" width="19.44140625" style="13" customWidth="1"/>
    <col min="12687" max="12687" width="42.6640625" style="13" customWidth="1"/>
    <col min="12688" max="12688" width="5.88671875" style="13" customWidth="1"/>
    <col min="12689" max="12689" width="31.44140625" style="13" customWidth="1"/>
    <col min="12690" max="12690" width="16.109375" style="13" customWidth="1"/>
    <col min="12691" max="12692" width="9.33203125" style="13" customWidth="1"/>
    <col min="12693" max="12693" width="11.109375" style="13" customWidth="1"/>
    <col min="12694" max="12694" width="2.109375" style="13" customWidth="1"/>
    <col min="12695" max="12900" width="10.88671875" style="13" customWidth="1"/>
    <col min="12901" max="12901" width="12" style="13" customWidth="1"/>
    <col min="12902" max="12902" width="2.6640625" style="13" customWidth="1"/>
    <col min="12903" max="12904" width="6.44140625" style="13" customWidth="1"/>
    <col min="12905" max="12905" width="5.88671875" style="13" customWidth="1"/>
    <col min="12906" max="12906" width="6.44140625" style="13" customWidth="1"/>
    <col min="12907" max="12907" width="13.6640625" style="13" customWidth="1"/>
    <col min="12908" max="12909" width="9" style="13" customWidth="1"/>
    <col min="12910" max="12910" width="2.44140625" style="13" customWidth="1"/>
    <col min="12911" max="12911" width="8.88671875" style="13" customWidth="1"/>
    <col min="12912" max="12912" width="7.44140625" style="13" customWidth="1"/>
    <col min="12913" max="12915" width="3.6640625" style="13" customWidth="1"/>
    <col min="12916"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33203125" style="13" customWidth="1"/>
    <col min="12940" max="12940" width="23.44140625" style="13" customWidth="1"/>
    <col min="12941" max="12941" width="9.109375" style="13" customWidth="1"/>
    <col min="12942" max="12942" width="19.44140625" style="13" customWidth="1"/>
    <col min="12943" max="12943" width="42.6640625" style="13" customWidth="1"/>
    <col min="12944" max="12944" width="5.88671875" style="13" customWidth="1"/>
    <col min="12945" max="12945" width="31.44140625" style="13" customWidth="1"/>
    <col min="12946" max="12946" width="16.109375" style="13" customWidth="1"/>
    <col min="12947" max="12948" width="9.33203125" style="13" customWidth="1"/>
    <col min="12949" max="12949" width="11.109375" style="13" customWidth="1"/>
    <col min="12950" max="12950" width="2.109375" style="13" customWidth="1"/>
    <col min="12951" max="13156" width="10.88671875" style="13" customWidth="1"/>
    <col min="13157" max="13157" width="12" style="13" customWidth="1"/>
    <col min="13158" max="13158" width="2.6640625" style="13" customWidth="1"/>
    <col min="13159" max="13160" width="6.44140625" style="13" customWidth="1"/>
    <col min="13161" max="13161" width="5.88671875" style="13" customWidth="1"/>
    <col min="13162" max="13162" width="6.44140625" style="13" customWidth="1"/>
    <col min="13163" max="13163" width="13.6640625" style="13" customWidth="1"/>
    <col min="13164" max="13165" width="9" style="13" customWidth="1"/>
    <col min="13166" max="13166" width="2.44140625" style="13" customWidth="1"/>
    <col min="13167" max="13167" width="8.88671875" style="13" customWidth="1"/>
    <col min="13168" max="13168" width="7.44140625" style="13" customWidth="1"/>
    <col min="13169" max="13171" width="3.6640625" style="13" customWidth="1"/>
    <col min="13172"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33203125" style="13" customWidth="1"/>
    <col min="13196" max="13196" width="23.44140625" style="13" customWidth="1"/>
    <col min="13197" max="13197" width="9.109375" style="13" customWidth="1"/>
    <col min="13198" max="13198" width="19.44140625" style="13" customWidth="1"/>
    <col min="13199" max="13199" width="42.6640625" style="13" customWidth="1"/>
    <col min="13200" max="13200" width="5.88671875" style="13" customWidth="1"/>
    <col min="13201" max="13201" width="31.44140625" style="13" customWidth="1"/>
    <col min="13202" max="13202" width="16.109375" style="13" customWidth="1"/>
    <col min="13203" max="13204" width="9.33203125" style="13" customWidth="1"/>
    <col min="13205" max="13205" width="11.109375" style="13" customWidth="1"/>
    <col min="13206" max="13206" width="2.109375" style="13" customWidth="1"/>
    <col min="13207" max="13412" width="10.88671875" style="13" customWidth="1"/>
    <col min="13413" max="13413" width="12" style="13" customWidth="1"/>
    <col min="13414" max="13414" width="2.6640625" style="13" customWidth="1"/>
    <col min="13415" max="13416" width="6.44140625" style="13" customWidth="1"/>
    <col min="13417" max="13417" width="5.88671875" style="13" customWidth="1"/>
    <col min="13418" max="13418" width="6.44140625" style="13" customWidth="1"/>
    <col min="13419" max="13419" width="13.6640625" style="13" customWidth="1"/>
    <col min="13420" max="13421" width="9" style="13" customWidth="1"/>
    <col min="13422" max="13422" width="2.44140625" style="13" customWidth="1"/>
    <col min="13423" max="13423" width="8.88671875" style="13" customWidth="1"/>
    <col min="13424" max="13424" width="7.44140625" style="13" customWidth="1"/>
    <col min="13425" max="13427" width="3.6640625" style="13" customWidth="1"/>
    <col min="13428"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33203125" style="13" customWidth="1"/>
    <col min="13452" max="13452" width="23.44140625" style="13" customWidth="1"/>
    <col min="13453" max="13453" width="9.109375" style="13" customWidth="1"/>
    <col min="13454" max="13454" width="19.44140625" style="13" customWidth="1"/>
    <col min="13455" max="13455" width="42.6640625" style="13" customWidth="1"/>
    <col min="13456" max="13456" width="5.88671875" style="13" customWidth="1"/>
    <col min="13457" max="13457" width="31.44140625" style="13" customWidth="1"/>
    <col min="13458" max="13458" width="16.109375" style="13" customWidth="1"/>
    <col min="13459" max="13460" width="9.33203125" style="13" customWidth="1"/>
    <col min="13461" max="13461" width="11.109375" style="13" customWidth="1"/>
    <col min="13462" max="13462" width="2.109375" style="13" customWidth="1"/>
    <col min="13463" max="13668" width="10.88671875" style="13" customWidth="1"/>
    <col min="13669" max="13669" width="12" style="13" customWidth="1"/>
    <col min="13670" max="13670" width="2.6640625" style="13" customWidth="1"/>
    <col min="13671" max="13672" width="6.44140625" style="13" customWidth="1"/>
    <col min="13673" max="13673" width="5.88671875" style="13" customWidth="1"/>
    <col min="13674" max="13674" width="6.44140625" style="13" customWidth="1"/>
    <col min="13675" max="13675" width="13.6640625" style="13" customWidth="1"/>
    <col min="13676" max="13677" width="9" style="13" customWidth="1"/>
    <col min="13678" max="13678" width="2.44140625" style="13" customWidth="1"/>
    <col min="13679" max="13679" width="8.88671875" style="13" customWidth="1"/>
    <col min="13680" max="13680" width="7.44140625" style="13" customWidth="1"/>
    <col min="13681" max="13683" width="3.6640625" style="13" customWidth="1"/>
    <col min="13684"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33203125" style="13" customWidth="1"/>
    <col min="13708" max="13708" width="23.44140625" style="13" customWidth="1"/>
    <col min="13709" max="13709" width="9.109375" style="13" customWidth="1"/>
    <col min="13710" max="13710" width="19.44140625" style="13" customWidth="1"/>
    <col min="13711" max="13711" width="42.6640625" style="13" customWidth="1"/>
    <col min="13712" max="13712" width="5.88671875" style="13" customWidth="1"/>
    <col min="13713" max="13713" width="31.44140625" style="13" customWidth="1"/>
    <col min="13714" max="13714" width="16.109375" style="13" customWidth="1"/>
    <col min="13715" max="13716" width="9.33203125" style="13" customWidth="1"/>
    <col min="13717" max="13717" width="11.109375" style="13" customWidth="1"/>
    <col min="13718" max="13718" width="2.109375" style="13" customWidth="1"/>
    <col min="13719" max="13924" width="10.88671875" style="13" customWidth="1"/>
    <col min="13925" max="13925" width="12" style="13" customWidth="1"/>
    <col min="13926" max="13926" width="2.6640625" style="13" customWidth="1"/>
    <col min="13927" max="13928" width="6.44140625" style="13" customWidth="1"/>
    <col min="13929" max="13929" width="5.88671875" style="13" customWidth="1"/>
    <col min="13930" max="13930" width="6.44140625" style="13" customWidth="1"/>
    <col min="13931" max="13931" width="13.6640625" style="13" customWidth="1"/>
    <col min="13932" max="13933" width="9" style="13" customWidth="1"/>
    <col min="13934" max="13934" width="2.44140625" style="13" customWidth="1"/>
    <col min="13935" max="13935" width="8.88671875" style="13" customWidth="1"/>
    <col min="13936" max="13936" width="7.44140625" style="13" customWidth="1"/>
    <col min="13937" max="13939" width="3.6640625" style="13" customWidth="1"/>
    <col min="13940"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33203125" style="13" customWidth="1"/>
    <col min="13964" max="13964" width="23.44140625" style="13" customWidth="1"/>
    <col min="13965" max="13965" width="9.109375" style="13" customWidth="1"/>
    <col min="13966" max="13966" width="19.44140625" style="13" customWidth="1"/>
    <col min="13967" max="13967" width="42.6640625" style="13" customWidth="1"/>
    <col min="13968" max="13968" width="5.88671875" style="13" customWidth="1"/>
    <col min="13969" max="13969" width="31.44140625" style="13" customWidth="1"/>
    <col min="13970" max="13970" width="16.109375" style="13" customWidth="1"/>
    <col min="13971" max="13972" width="9.33203125" style="13" customWidth="1"/>
    <col min="13973" max="13973" width="11.109375" style="13" customWidth="1"/>
    <col min="13974" max="13974" width="2.109375" style="13" customWidth="1"/>
    <col min="13975" max="14180" width="10.88671875" style="13" customWidth="1"/>
    <col min="14181" max="14181" width="12" style="13" customWidth="1"/>
    <col min="14182" max="14182" width="2.6640625" style="13" customWidth="1"/>
    <col min="14183" max="14184" width="6.44140625" style="13" customWidth="1"/>
    <col min="14185" max="14185" width="5.88671875" style="13" customWidth="1"/>
    <col min="14186" max="14186" width="6.44140625" style="13" customWidth="1"/>
    <col min="14187" max="14187" width="13.6640625" style="13" customWidth="1"/>
    <col min="14188" max="14189" width="9" style="13" customWidth="1"/>
    <col min="14190" max="14190" width="2.44140625" style="13" customWidth="1"/>
    <col min="14191" max="14191" width="8.88671875" style="13" customWidth="1"/>
    <col min="14192" max="14192" width="7.44140625" style="13" customWidth="1"/>
    <col min="14193" max="14195" width="3.6640625" style="13" customWidth="1"/>
    <col min="14196"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33203125" style="13" customWidth="1"/>
    <col min="14220" max="14220" width="23.44140625" style="13" customWidth="1"/>
    <col min="14221" max="14221" width="9.109375" style="13" customWidth="1"/>
    <col min="14222" max="14222" width="19.44140625" style="13" customWidth="1"/>
    <col min="14223" max="14223" width="42.6640625" style="13" customWidth="1"/>
    <col min="14224" max="14224" width="5.88671875" style="13" customWidth="1"/>
    <col min="14225" max="14225" width="31.44140625" style="13" customWidth="1"/>
    <col min="14226" max="14226" width="16.109375" style="13" customWidth="1"/>
    <col min="14227" max="14228" width="9.33203125" style="13" customWidth="1"/>
    <col min="14229" max="14229" width="11.109375" style="13" customWidth="1"/>
    <col min="14230" max="14230" width="2.109375" style="13" customWidth="1"/>
    <col min="14231" max="14436" width="10.88671875" style="13" customWidth="1"/>
    <col min="14437" max="14437" width="12" style="13" customWidth="1"/>
    <col min="14438" max="14438" width="2.6640625" style="13" customWidth="1"/>
    <col min="14439" max="14440" width="6.44140625" style="13" customWidth="1"/>
    <col min="14441" max="14441" width="5.88671875" style="13" customWidth="1"/>
    <col min="14442" max="14442" width="6.44140625" style="13" customWidth="1"/>
    <col min="14443" max="14443" width="13.6640625" style="13" customWidth="1"/>
    <col min="14444" max="14445" width="9" style="13" customWidth="1"/>
    <col min="14446" max="14446" width="2.44140625" style="13" customWidth="1"/>
    <col min="14447" max="14447" width="8.88671875" style="13" customWidth="1"/>
    <col min="14448" max="14448" width="7.44140625" style="13" customWidth="1"/>
    <col min="14449" max="14451" width="3.6640625" style="13" customWidth="1"/>
    <col min="14452"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33203125" style="13" customWidth="1"/>
    <col min="14476" max="14476" width="23.44140625" style="13" customWidth="1"/>
    <col min="14477" max="14477" width="9.109375" style="13" customWidth="1"/>
    <col min="14478" max="14478" width="19.44140625" style="13" customWidth="1"/>
    <col min="14479" max="14479" width="42.6640625" style="13" customWidth="1"/>
    <col min="14480" max="14480" width="5.88671875" style="13" customWidth="1"/>
    <col min="14481" max="14481" width="31.44140625" style="13" customWidth="1"/>
    <col min="14482" max="14482" width="16.109375" style="13" customWidth="1"/>
    <col min="14483" max="14484" width="9.33203125" style="13" customWidth="1"/>
    <col min="14485" max="14485" width="11.109375" style="13" customWidth="1"/>
    <col min="14486" max="14486" width="2.109375" style="13" customWidth="1"/>
    <col min="14487" max="14692" width="10.88671875" style="13" customWidth="1"/>
    <col min="14693" max="14693" width="12" style="13" customWidth="1"/>
    <col min="14694" max="14694" width="2.6640625" style="13" customWidth="1"/>
    <col min="14695" max="14696" width="6.44140625" style="13" customWidth="1"/>
    <col min="14697" max="14697" width="5.88671875" style="13" customWidth="1"/>
    <col min="14698" max="14698" width="6.44140625" style="13" customWidth="1"/>
    <col min="14699" max="14699" width="13.6640625" style="13" customWidth="1"/>
    <col min="14700" max="14701" width="9" style="13" customWidth="1"/>
    <col min="14702" max="14702" width="2.44140625" style="13" customWidth="1"/>
    <col min="14703" max="14703" width="8.88671875" style="13" customWidth="1"/>
    <col min="14704" max="14704" width="7.44140625" style="13" customWidth="1"/>
    <col min="14705" max="14707" width="3.6640625" style="13" customWidth="1"/>
    <col min="14708"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33203125" style="13" customWidth="1"/>
    <col min="14732" max="14732" width="23.44140625" style="13" customWidth="1"/>
    <col min="14733" max="14733" width="9.109375" style="13" customWidth="1"/>
    <col min="14734" max="14734" width="19.44140625" style="13" customWidth="1"/>
    <col min="14735" max="14735" width="42.6640625" style="13" customWidth="1"/>
    <col min="14736" max="14736" width="5.88671875" style="13" customWidth="1"/>
    <col min="14737" max="14737" width="31.44140625" style="13" customWidth="1"/>
    <col min="14738" max="14738" width="16.109375" style="13" customWidth="1"/>
    <col min="14739" max="14740" width="9.33203125" style="13" customWidth="1"/>
    <col min="14741" max="14741" width="11.109375" style="13" customWidth="1"/>
    <col min="14742" max="14742" width="2.109375" style="13" customWidth="1"/>
    <col min="14743" max="14948" width="10.88671875" style="13" customWidth="1"/>
    <col min="14949" max="14949" width="12" style="13" customWidth="1"/>
    <col min="14950" max="14950" width="2.6640625" style="13" customWidth="1"/>
    <col min="14951" max="14952" width="6.44140625" style="13" customWidth="1"/>
    <col min="14953" max="14953" width="5.88671875" style="13" customWidth="1"/>
    <col min="14954" max="14954" width="6.44140625" style="13" customWidth="1"/>
    <col min="14955" max="14955" width="13.6640625" style="13" customWidth="1"/>
    <col min="14956" max="14957" width="9" style="13" customWidth="1"/>
    <col min="14958" max="14958" width="2.44140625" style="13" customWidth="1"/>
    <col min="14959" max="14959" width="8.88671875" style="13" customWidth="1"/>
    <col min="14960" max="14960" width="7.44140625" style="13" customWidth="1"/>
    <col min="14961" max="14963" width="3.6640625" style="13" customWidth="1"/>
    <col min="14964"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33203125" style="13" customWidth="1"/>
    <col min="14988" max="14988" width="23.44140625" style="13" customWidth="1"/>
    <col min="14989" max="14989" width="9.109375" style="13" customWidth="1"/>
    <col min="14990" max="14990" width="19.44140625" style="13" customWidth="1"/>
    <col min="14991" max="14991" width="42.6640625" style="13" customWidth="1"/>
    <col min="14992" max="14992" width="5.88671875" style="13" customWidth="1"/>
    <col min="14993" max="14993" width="31.44140625" style="13" customWidth="1"/>
    <col min="14994" max="14994" width="16.109375" style="13" customWidth="1"/>
    <col min="14995" max="14996" width="9.33203125" style="13" customWidth="1"/>
    <col min="14997" max="14997" width="11.109375" style="13" customWidth="1"/>
    <col min="14998" max="14998" width="2.109375" style="13" customWidth="1"/>
    <col min="14999" max="15204" width="10.88671875" style="13" customWidth="1"/>
    <col min="15205" max="15205" width="12" style="13" customWidth="1"/>
    <col min="15206" max="15206" width="2.6640625" style="13" customWidth="1"/>
    <col min="15207" max="15208" width="6.44140625" style="13" customWidth="1"/>
    <col min="15209" max="15209" width="5.88671875" style="13" customWidth="1"/>
    <col min="15210" max="15210" width="6.44140625" style="13" customWidth="1"/>
    <col min="15211" max="15211" width="13.6640625" style="13" customWidth="1"/>
    <col min="15212" max="15213" width="9" style="13" customWidth="1"/>
    <col min="15214" max="15214" width="2.44140625" style="13" customWidth="1"/>
    <col min="15215" max="15215" width="8.88671875" style="13" customWidth="1"/>
    <col min="15216" max="15216" width="7.44140625" style="13" customWidth="1"/>
    <col min="15217" max="15219" width="3.6640625" style="13" customWidth="1"/>
    <col min="15220"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33203125" style="13" customWidth="1"/>
    <col min="15244" max="15244" width="23.44140625" style="13" customWidth="1"/>
    <col min="15245" max="15245" width="9.109375" style="13" customWidth="1"/>
    <col min="15246" max="15246" width="19.44140625" style="13" customWidth="1"/>
    <col min="15247" max="15247" width="42.6640625" style="13" customWidth="1"/>
    <col min="15248" max="15248" width="5.88671875" style="13" customWidth="1"/>
    <col min="15249" max="15249" width="31.44140625" style="13" customWidth="1"/>
    <col min="15250" max="15250" width="16.109375" style="13" customWidth="1"/>
    <col min="15251" max="15252" width="9.33203125" style="13" customWidth="1"/>
    <col min="15253" max="15253" width="11.109375" style="13" customWidth="1"/>
    <col min="15254" max="15254" width="2.109375" style="13" customWidth="1"/>
    <col min="15255" max="15460" width="10.88671875" style="13" customWidth="1"/>
    <col min="15461" max="15461" width="12" style="13" customWidth="1"/>
    <col min="15462" max="15462" width="2.6640625" style="13" customWidth="1"/>
    <col min="15463" max="15464" width="6.44140625" style="13" customWidth="1"/>
    <col min="15465" max="15465" width="5.88671875" style="13" customWidth="1"/>
    <col min="15466" max="15466" width="6.44140625" style="13" customWidth="1"/>
    <col min="15467" max="15467" width="13.6640625" style="13" customWidth="1"/>
    <col min="15468" max="15469" width="9" style="13" customWidth="1"/>
    <col min="15470" max="15470" width="2.44140625" style="13" customWidth="1"/>
    <col min="15471" max="15471" width="8.88671875" style="13" customWidth="1"/>
    <col min="15472" max="15472" width="7.44140625" style="13" customWidth="1"/>
    <col min="15473" max="15475" width="3.6640625" style="13" customWidth="1"/>
    <col min="15476"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33203125" style="13" customWidth="1"/>
    <col min="15500" max="15500" width="23.44140625" style="13" customWidth="1"/>
    <col min="15501" max="15501" width="9.109375" style="13" customWidth="1"/>
    <col min="15502" max="15502" width="19.44140625" style="13" customWidth="1"/>
    <col min="15503" max="15503" width="42.6640625" style="13" customWidth="1"/>
    <col min="15504" max="15504" width="5.88671875" style="13" customWidth="1"/>
    <col min="15505" max="15505" width="31.44140625" style="13" customWidth="1"/>
    <col min="15506" max="15506" width="16.109375" style="13" customWidth="1"/>
    <col min="15507" max="15508" width="9.33203125" style="13" customWidth="1"/>
    <col min="15509" max="15509" width="11.109375" style="13" customWidth="1"/>
    <col min="15510" max="15510" width="2.109375" style="13" customWidth="1"/>
    <col min="15511" max="15716" width="10.88671875" style="13" customWidth="1"/>
    <col min="15717" max="15717" width="12" style="13" customWidth="1"/>
    <col min="15718" max="15718" width="2.6640625" style="13" customWidth="1"/>
    <col min="15719" max="15720" width="6.44140625" style="13" customWidth="1"/>
    <col min="15721" max="15721" width="5.88671875" style="13" customWidth="1"/>
    <col min="15722" max="15722" width="6.44140625" style="13" customWidth="1"/>
    <col min="15723" max="15723" width="13.6640625" style="13" customWidth="1"/>
    <col min="15724" max="15725" width="9" style="13" customWidth="1"/>
    <col min="15726" max="15726" width="2.44140625" style="13" customWidth="1"/>
    <col min="15727" max="15727" width="8.88671875" style="13" customWidth="1"/>
    <col min="15728" max="15728" width="7.44140625" style="13" customWidth="1"/>
    <col min="15729" max="15731" width="3.6640625" style="13" customWidth="1"/>
    <col min="15732"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33203125" style="13" customWidth="1"/>
    <col min="15756" max="15756" width="23.44140625" style="13" customWidth="1"/>
    <col min="15757" max="15757" width="9.109375" style="13" customWidth="1"/>
    <col min="15758" max="15758" width="19.44140625" style="13" customWidth="1"/>
    <col min="15759" max="15759" width="42.6640625" style="13" customWidth="1"/>
    <col min="15760" max="15760" width="5.88671875" style="13" customWidth="1"/>
    <col min="15761" max="15761" width="31.44140625" style="13" customWidth="1"/>
    <col min="15762" max="15762" width="16.109375" style="13" customWidth="1"/>
    <col min="15763" max="15764" width="9.33203125" style="13" customWidth="1"/>
    <col min="15765" max="15765" width="11.109375" style="13" customWidth="1"/>
    <col min="15766" max="15766" width="2.109375" style="13" customWidth="1"/>
    <col min="15767" max="15972" width="10.88671875" style="13" customWidth="1"/>
    <col min="15973" max="15973" width="12" style="13" customWidth="1"/>
    <col min="15974" max="15974" width="2.6640625" style="13" customWidth="1"/>
    <col min="15975" max="15976" width="6.44140625" style="13" customWidth="1"/>
    <col min="15977" max="15977" width="5.88671875" style="13" customWidth="1"/>
    <col min="15978" max="15978" width="6.44140625" style="13" customWidth="1"/>
    <col min="15979" max="15979" width="13.6640625" style="13" customWidth="1"/>
    <col min="15980" max="15981" width="9" style="13" customWidth="1"/>
    <col min="15982" max="15982" width="2.44140625" style="13" customWidth="1"/>
    <col min="15983" max="15983" width="8.88671875" style="13" customWidth="1"/>
    <col min="15984" max="15984" width="7.44140625" style="13" customWidth="1"/>
    <col min="15985" max="15987" width="3.6640625" style="13" customWidth="1"/>
    <col min="15988"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33203125" style="13" customWidth="1"/>
    <col min="16012" max="16012" width="23.44140625" style="13" customWidth="1"/>
    <col min="16013" max="16013" width="9.109375" style="13" customWidth="1"/>
    <col min="16014" max="16014" width="19.44140625" style="13" customWidth="1"/>
    <col min="16015" max="16015" width="42.6640625" style="13" customWidth="1"/>
    <col min="16016" max="16016" width="5.88671875" style="13" customWidth="1"/>
    <col min="16017" max="16017" width="31.44140625" style="13" customWidth="1"/>
    <col min="16018" max="16018" width="16.109375" style="13" customWidth="1"/>
    <col min="16019" max="16020" width="9.33203125" style="13" customWidth="1"/>
    <col min="16021" max="16021" width="11.109375" style="13" customWidth="1"/>
    <col min="16022" max="16022" width="2.109375" style="13" customWidth="1"/>
    <col min="16023" max="16228" width="10.88671875" style="13" customWidth="1"/>
    <col min="16229" max="16229" width="12" style="13" customWidth="1"/>
    <col min="16230" max="16230" width="2.6640625" style="13" customWidth="1"/>
    <col min="16231" max="16232" width="6.44140625" style="13" customWidth="1"/>
    <col min="16233" max="16233" width="5.88671875" style="13" customWidth="1"/>
    <col min="16234" max="16234" width="6.44140625" style="13" customWidth="1"/>
    <col min="16235" max="16235" width="13.6640625" style="13" customWidth="1"/>
    <col min="16236" max="16237" width="9" style="13" customWidth="1"/>
    <col min="16238" max="16238" width="2.44140625" style="13" customWidth="1"/>
    <col min="16239" max="16239" width="8.88671875" style="13" customWidth="1"/>
    <col min="16240" max="16240" width="7.44140625" style="13" customWidth="1"/>
    <col min="16241" max="16243" width="3.6640625" style="13" customWidth="1"/>
    <col min="16244"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33203125" style="13" customWidth="1"/>
    <col min="16268" max="16268" width="23.44140625" style="13" customWidth="1"/>
    <col min="16269" max="16269" width="9.109375" style="13" customWidth="1"/>
    <col min="16270" max="16270" width="19.44140625" style="13" customWidth="1"/>
    <col min="16271" max="16271" width="42.6640625" style="13" customWidth="1"/>
    <col min="16272" max="16272" width="5.88671875" style="13" customWidth="1"/>
    <col min="16273" max="16273" width="31.44140625" style="13" customWidth="1"/>
    <col min="16274" max="16274" width="16.109375" style="13" customWidth="1"/>
    <col min="16275" max="16276" width="9.3320312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15"/>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15"/>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15"/>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15"/>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41.25" customHeight="1">
      <c r="A5" s="7"/>
      <c r="B5" s="45" t="s">
        <v>52</v>
      </c>
      <c r="C5" s="46" t="s">
        <v>53</v>
      </c>
      <c r="D5" s="45" t="s">
        <v>85</v>
      </c>
      <c r="E5" s="640" t="s">
        <v>920</v>
      </c>
      <c r="F5" s="641"/>
      <c r="G5" s="642"/>
      <c r="H5" s="48" t="s">
        <v>87</v>
      </c>
      <c r="I5" s="640" t="s">
        <v>921</v>
      </c>
      <c r="J5" s="641"/>
      <c r="K5" s="641"/>
      <c r="L5" s="641"/>
      <c r="M5" s="641"/>
      <c r="N5" s="642"/>
      <c r="O5" s="643" t="s">
        <v>8</v>
      </c>
      <c r="P5" s="606"/>
      <c r="Q5" s="644">
        <v>46273</v>
      </c>
      <c r="R5" s="642"/>
      <c r="S5" s="49"/>
      <c r="T5" s="49"/>
      <c r="U5" s="660"/>
      <c r="V5" s="658"/>
      <c r="W5" s="668"/>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0"/>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0"/>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23.25" customHeight="1">
      <c r="A7" s="10"/>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SUM(CS9:CS32)</f>
        <v>2.4000000000000008</v>
      </c>
      <c r="CT7" s="63"/>
      <c r="CU7" s="257"/>
      <c r="CV7" s="63"/>
      <c r="CW7" s="63"/>
      <c r="CX7" s="64"/>
      <c r="CY7" s="64"/>
      <c r="CZ7" s="64"/>
      <c r="DA7" s="64"/>
      <c r="DB7" s="65"/>
      <c r="DC7" s="65"/>
      <c r="DD7" s="65"/>
      <c r="DE7" s="65"/>
      <c r="DF7" s="65"/>
      <c r="DG7" s="65"/>
      <c r="DH7" s="66"/>
      <c r="DI7" s="44" t="e">
        <f>IF(#REF!&lt;0.6,1,4)</f>
        <v>#REF!</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s="81" customFormat="1" ht="60" customHeight="1">
      <c r="A8" s="67" t="s">
        <v>94</v>
      </c>
      <c r="B8" s="68" t="s">
        <v>95</v>
      </c>
      <c r="C8" s="68" t="s">
        <v>96</v>
      </c>
      <c r="D8" s="68" t="s">
        <v>97</v>
      </c>
      <c r="E8" s="68" t="s">
        <v>98</v>
      </c>
      <c r="F8" s="68" t="s">
        <v>99</v>
      </c>
      <c r="G8" s="68" t="s">
        <v>100</v>
      </c>
      <c r="H8" s="68" t="s">
        <v>101</v>
      </c>
      <c r="I8" s="182"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68" t="s">
        <v>122</v>
      </c>
      <c r="AD8" s="68" t="s">
        <v>123</v>
      </c>
      <c r="AE8" s="68" t="s">
        <v>124</v>
      </c>
      <c r="AF8" s="68" t="s">
        <v>125</v>
      </c>
      <c r="AG8" s="68" t="s">
        <v>126</v>
      </c>
      <c r="AH8" s="68" t="s">
        <v>127</v>
      </c>
      <c r="AI8" s="68" t="s">
        <v>128</v>
      </c>
      <c r="AJ8" s="68" t="s">
        <v>129</v>
      </c>
      <c r="AK8" s="68" t="s">
        <v>130</v>
      </c>
      <c r="AL8" s="68" t="s">
        <v>131</v>
      </c>
      <c r="AM8" s="70" t="s">
        <v>132</v>
      </c>
      <c r="AN8" s="70" t="s">
        <v>133</v>
      </c>
      <c r="AO8" s="70" t="s">
        <v>134</v>
      </c>
      <c r="AP8" s="70" t="s">
        <v>135</v>
      </c>
      <c r="AQ8" s="68" t="s">
        <v>136</v>
      </c>
      <c r="AR8" s="68" t="s">
        <v>137</v>
      </c>
      <c r="AS8" s="68" t="s">
        <v>138</v>
      </c>
      <c r="AT8" s="68" t="s">
        <v>139</v>
      </c>
      <c r="AU8" s="71" t="s">
        <v>140</v>
      </c>
      <c r="AV8" s="71" t="s">
        <v>141</v>
      </c>
      <c r="AW8" s="71" t="s">
        <v>142</v>
      </c>
      <c r="AX8" s="71" t="s">
        <v>143</v>
      </c>
      <c r="AY8" s="72" t="s">
        <v>144</v>
      </c>
      <c r="AZ8" s="72" t="s">
        <v>145</v>
      </c>
      <c r="BA8" s="72" t="s">
        <v>146</v>
      </c>
      <c r="BB8" s="72" t="s">
        <v>147</v>
      </c>
      <c r="BC8" s="73" t="s">
        <v>148</v>
      </c>
      <c r="BD8" s="73" t="s">
        <v>149</v>
      </c>
      <c r="BE8" s="73" t="s">
        <v>150</v>
      </c>
      <c r="BF8" s="73" t="s">
        <v>151</v>
      </c>
      <c r="BG8" s="74" t="s">
        <v>152</v>
      </c>
      <c r="BH8" s="74" t="s">
        <v>153</v>
      </c>
      <c r="BI8" s="74" t="s">
        <v>154</v>
      </c>
      <c r="BJ8" s="74" t="s">
        <v>155</v>
      </c>
      <c r="BK8" s="75" t="s">
        <v>156</v>
      </c>
      <c r="BL8" s="75" t="s">
        <v>157</v>
      </c>
      <c r="BM8" s="75" t="s">
        <v>158</v>
      </c>
      <c r="BN8" s="75" t="s">
        <v>159</v>
      </c>
      <c r="BO8" s="71" t="s">
        <v>160</v>
      </c>
      <c r="BP8" s="71" t="s">
        <v>161</v>
      </c>
      <c r="BQ8" s="71" t="s">
        <v>162</v>
      </c>
      <c r="BR8" s="71" t="s">
        <v>163</v>
      </c>
      <c r="BS8" s="72" t="s">
        <v>160</v>
      </c>
      <c r="BT8" s="72" t="s">
        <v>164</v>
      </c>
      <c r="BU8" s="72" t="s">
        <v>165</v>
      </c>
      <c r="BV8" s="72" t="s">
        <v>166</v>
      </c>
      <c r="BW8" s="73" t="s">
        <v>167</v>
      </c>
      <c r="BX8" s="73" t="s">
        <v>168</v>
      </c>
      <c r="BY8" s="73" t="s">
        <v>169</v>
      </c>
      <c r="BZ8" s="73" t="s">
        <v>170</v>
      </c>
      <c r="CA8" s="74" t="s">
        <v>171</v>
      </c>
      <c r="CB8" s="74" t="s">
        <v>172</v>
      </c>
      <c r="CC8" s="74" t="s">
        <v>173</v>
      </c>
      <c r="CD8" s="74" t="s">
        <v>174</v>
      </c>
      <c r="CE8" s="75" t="s">
        <v>175</v>
      </c>
      <c r="CF8" s="75" t="s">
        <v>176</v>
      </c>
      <c r="CG8" s="75" t="s">
        <v>177</v>
      </c>
      <c r="CH8" s="75" t="s">
        <v>178</v>
      </c>
      <c r="CI8" s="75"/>
      <c r="CJ8" s="75"/>
      <c r="CK8" s="75"/>
      <c r="CL8" s="68" t="s">
        <v>179</v>
      </c>
      <c r="CM8" s="68" t="s">
        <v>180</v>
      </c>
      <c r="CN8" s="161" t="s">
        <v>181</v>
      </c>
      <c r="CO8" s="68" t="s">
        <v>182</v>
      </c>
      <c r="CP8" s="68" t="s">
        <v>183</v>
      </c>
      <c r="CQ8" s="68" t="s">
        <v>184</v>
      </c>
      <c r="CR8" s="76" t="s">
        <v>185</v>
      </c>
      <c r="CS8" s="76" t="s">
        <v>186</v>
      </c>
      <c r="CT8" s="76"/>
      <c r="CU8" s="68" t="s">
        <v>187</v>
      </c>
      <c r="CV8" s="68"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79"/>
      <c r="GK8" s="80"/>
    </row>
    <row r="9" spans="1:193 1680:1680" s="157" customFormat="1" ht="129.75" customHeight="1">
      <c r="A9" s="122">
        <v>1</v>
      </c>
      <c r="B9" s="244" t="s">
        <v>922</v>
      </c>
      <c r="C9" s="95" t="s">
        <v>923</v>
      </c>
      <c r="D9" s="258" t="s">
        <v>280</v>
      </c>
      <c r="E9" s="245" t="s">
        <v>328</v>
      </c>
      <c r="F9" s="244" t="s">
        <v>318</v>
      </c>
      <c r="G9" s="254" t="s">
        <v>342</v>
      </c>
      <c r="H9" s="245" t="s">
        <v>330</v>
      </c>
      <c r="I9" s="243" t="s">
        <v>285</v>
      </c>
      <c r="J9" s="243" t="s">
        <v>69</v>
      </c>
      <c r="K9" s="243" t="s">
        <v>69</v>
      </c>
      <c r="L9" s="243" t="s">
        <v>69</v>
      </c>
      <c r="M9" s="243" t="s">
        <v>69</v>
      </c>
      <c r="N9" s="243" t="s">
        <v>69</v>
      </c>
      <c r="O9" s="243" t="s">
        <v>69</v>
      </c>
      <c r="P9" s="243" t="s">
        <v>69</v>
      </c>
      <c r="Q9" s="243" t="s">
        <v>286</v>
      </c>
      <c r="R9" s="243" t="s">
        <v>286</v>
      </c>
      <c r="S9" s="243" t="s">
        <v>69</v>
      </c>
      <c r="T9" s="243" t="s">
        <v>69</v>
      </c>
      <c r="U9" s="243" t="s">
        <v>69</v>
      </c>
      <c r="V9" s="243" t="s">
        <v>69</v>
      </c>
      <c r="W9" s="243" t="s">
        <v>69</v>
      </c>
      <c r="X9" s="243" t="s">
        <v>69</v>
      </c>
      <c r="Y9" s="243" t="s">
        <v>286</v>
      </c>
      <c r="Z9" s="243" t="s">
        <v>69</v>
      </c>
      <c r="AA9" s="243" t="s">
        <v>286</v>
      </c>
      <c r="AB9" s="243" t="s">
        <v>286</v>
      </c>
      <c r="AC9" s="246" t="str">
        <f t="shared" ref="AC9:AC32" si="0">I9</f>
        <v>3 - Media</v>
      </c>
      <c r="AD9" s="247">
        <f t="shared" ref="AD9:AD32" si="1">IF(AC9="1 - Muy Baja",0.2,IF(AC9="2 - Baja",0.4,IF(AC9="3 - Media",0.6,IF(AC9="4 - Alta",0.8,""))))</f>
        <v>0.6</v>
      </c>
      <c r="AE9" s="246" t="str">
        <f>IF(AF9&lt;=0.2,"1 - Muy Baja",
   IF(AF9&lt;=0.4,"2 - Baja",
      IF(AF9&lt;=0.6,"3 - Media",
         IF(AF9&lt;=0.8,"4 - Alta","Fuera de rango")
      )
   )
)</f>
        <v>4 - Alta</v>
      </c>
      <c r="AF9" s="247">
        <f t="shared" ref="AF9:AF32" si="2">COUNTIF(J9:AB9,"SI")/COUNTA(J9:AB9)</f>
        <v>0.73684210526315785</v>
      </c>
      <c r="AG9" s="82" t="str">
        <f t="shared" ref="AG9:AG32" si="3">_xlfn.LET(_xlpm.P,IF(AD9&lt;=20%,1,IF(AD9&lt;=40%,2,IF(AD9&lt;=60%,3,IF(AD9&lt;=80%,4,5)))),_xlpm.I,IF(AF9&lt;=20%,1,IF(AF9&lt;=40%,2,IF(AF9&lt;=60%,3,IF(AF9&lt;=80%,4,5)))),_xlpm.S,_xlpm.P*_xlpm.I,CHOOSE(1+(_xlpm.S&gt;4)+(_xlpm.S&gt;9)+(_xlpm.S&gt;16), "BAJO", "MODERADO", "ALTO", "EXTREMO"))</f>
        <v>ALTO</v>
      </c>
      <c r="AH9" s="247">
        <f t="shared" ref="AH9:AH32" si="4">AD9*AF9</f>
        <v>0.44210526315789472</v>
      </c>
      <c r="AI9" s="95" t="s">
        <v>924</v>
      </c>
      <c r="AJ9" s="245" t="s">
        <v>925</v>
      </c>
      <c r="AK9" s="245" t="s">
        <v>926</v>
      </c>
      <c r="AL9" s="245" t="s">
        <v>927</v>
      </c>
      <c r="AM9" s="244" t="s">
        <v>291</v>
      </c>
      <c r="AN9" s="244" t="s">
        <v>292</v>
      </c>
      <c r="AO9" s="244" t="s">
        <v>293</v>
      </c>
      <c r="AP9" s="244" t="s">
        <v>294</v>
      </c>
      <c r="AQ9" s="244" t="s">
        <v>291</v>
      </c>
      <c r="AR9" s="244" t="s">
        <v>292</v>
      </c>
      <c r="AS9" s="244" t="s">
        <v>293</v>
      </c>
      <c r="AT9" s="244" t="s">
        <v>294</v>
      </c>
      <c r="AU9" s="244" t="s">
        <v>291</v>
      </c>
      <c r="AV9" s="244" t="s">
        <v>292</v>
      </c>
      <c r="AW9" s="244" t="s">
        <v>293</v>
      </c>
      <c r="AX9" s="244" t="s">
        <v>294</v>
      </c>
      <c r="AY9" s="244" t="s">
        <v>291</v>
      </c>
      <c r="AZ9" s="244" t="s">
        <v>292</v>
      </c>
      <c r="BA9" s="244" t="s">
        <v>293</v>
      </c>
      <c r="BB9" s="244" t="s">
        <v>294</v>
      </c>
      <c r="BC9" s="244"/>
      <c r="BD9" s="244"/>
      <c r="BE9" s="244"/>
      <c r="BF9" s="244"/>
      <c r="BG9" s="244"/>
      <c r="BH9" s="244"/>
      <c r="BI9" s="244"/>
      <c r="BJ9" s="244"/>
      <c r="BK9" s="244"/>
      <c r="BL9" s="244"/>
      <c r="BM9" s="244"/>
      <c r="BN9" s="244"/>
      <c r="BO9" s="244"/>
      <c r="BP9" s="244"/>
      <c r="BQ9" s="244"/>
      <c r="BR9" s="244"/>
      <c r="BS9" s="244"/>
      <c r="BT9" s="244"/>
      <c r="BU9" s="244"/>
      <c r="BV9" s="244"/>
      <c r="BW9" s="244"/>
      <c r="BX9" s="244"/>
      <c r="BY9" s="244"/>
      <c r="BZ9" s="244"/>
      <c r="CA9" s="244"/>
      <c r="CB9" s="244"/>
      <c r="CC9" s="244"/>
      <c r="CD9" s="244"/>
      <c r="CE9" s="244"/>
      <c r="CF9" s="244"/>
      <c r="CG9" s="244"/>
      <c r="CH9" s="244"/>
      <c r="CI9" s="244"/>
      <c r="CJ9" s="244"/>
      <c r="CK9" s="244"/>
      <c r="CL9" s="122" t="str">
        <f>IFERROR(IF(GE9&lt;=1,"1 - Muy Baja",VLOOKUP(GE9,#REF!,2,0)),"")</f>
        <v>1 - Muy Baja</v>
      </c>
      <c r="CM9" s="249">
        <f t="shared" ref="CM9:CM32" si="5">AD9*(1-(IF(AN9="Automático",0.25,0.15)+IF(AO9="Preventivo",0.25,IF(AO9="Detectivo",0.15,0.1))))</f>
        <v>0.36</v>
      </c>
      <c r="CN9" s="92" t="str">
        <f>IF(CO9&lt;=0.2,"1 - Muy Baja",
   IF(CO9&lt;=0.4,"2 - Baja",
      IF(CO9&lt;=0.6,"3 - Media",
         IF(CO9&lt;=0.8,"4 - Alta","Fuera de rango")
      )
   )
)</f>
        <v>3 - Media</v>
      </c>
      <c r="CO9" s="249">
        <f t="shared" ref="CO9:CO32" si="6">AF9*(1-(IF(AN9="Automático",0.25,0.15)+IF(AO9="Preventivo",0.25,IF(AO9="Detectivo",0.15,0.1))))</f>
        <v>0.44210526315789472</v>
      </c>
      <c r="CP9" s="122" t="str">
        <f>IF(CQ9&lt;=20%,"BAJO",
   IF(CQ9&lt;=40%,"MODERADO",
      IF(CQ9&lt;=60%,"ALTO",
         "EXTREMO"
      )
   )
)</f>
        <v>BAJO</v>
      </c>
      <c r="CQ9" s="247">
        <f t="shared" ref="CQ9:CQ32" si="7">CM9*CO9</f>
        <v>0.15915789473684208</v>
      </c>
      <c r="CR9" s="95" t="s">
        <v>300</v>
      </c>
      <c r="CS9" s="122">
        <f t="shared" ref="CS9:CS32" si="8">IF(CP9="BAJO",0.1,IF(CP9="MODERADO",3,5))</f>
        <v>0.1</v>
      </c>
      <c r="CT9" s="244"/>
      <c r="CU9" s="47" t="s">
        <v>928</v>
      </c>
      <c r="CV9" s="4" t="s">
        <v>929</v>
      </c>
      <c r="CW9" s="247"/>
      <c r="CX9" s="250">
        <f t="shared" ref="CX9:CX32" si="9">COUNTIF(J9:AB9,"SI")</f>
        <v>14</v>
      </c>
      <c r="CY9" s="251">
        <f t="shared" ref="CY9:CY32" si="10">IF(CX9&lt;6,3,IF(CX9&gt;11,5,4))</f>
        <v>5</v>
      </c>
      <c r="CZ9" s="250" t="str">
        <f t="shared" ref="CZ9:CZ32" si="11">IF(CX9&lt;6,"Moderado",IF(CX9&gt;11,"Catastrófico","Mayor"))</f>
        <v>Catastrófico</v>
      </c>
      <c r="DA9" s="252">
        <f t="shared" ref="DA9:DA32" si="12">IF(CY9=3,0.6,IF(CY9=4,0.8,1))</f>
        <v>1</v>
      </c>
      <c r="DB9" s="253">
        <f t="shared" ref="DB9:DB32" si="13">IF(AN9="",0,IF(AN9="Automático",0.25,IF(AN9="Manual",0.15,0)))</f>
        <v>0.15</v>
      </c>
      <c r="DC9" s="253">
        <f t="shared" ref="DC9:DC32" si="14">IF(AI9="",0,IF(AO9="Preventivo",0.25,IF(AO9="Detectivo",0.15,IF(AO9="Correctivo",0.1,0))))</f>
        <v>0.25</v>
      </c>
      <c r="DD9" s="250">
        <f t="shared" ref="DD9:DD32" si="15">IF(OR(AN9=0,AO9=0),0,DB9+DC9)</f>
        <v>0.4</v>
      </c>
      <c r="DE9" s="253">
        <f t="shared" ref="DE9:DE32" si="16">IF(DF9&gt;0.8,5,IF(DF9&gt;0.6,4,IF(DF9&gt;0.4,3,IF(DF9&gt;0.2,2,1))))</f>
        <v>2</v>
      </c>
      <c r="DF9" s="252">
        <f t="shared" ref="DF9:DF32" si="17">IF(OR(AP9="Ambos",AP9="Probabilidad"),$AD9-($AD9*$DD9),$AD9)</f>
        <v>0.36</v>
      </c>
      <c r="DG9" s="253">
        <f t="shared" ref="DG9:DG32" si="18">IF(DI9&gt;0.8,5,IF(DI9&gt;0.6,4,3))</f>
        <v>5</v>
      </c>
      <c r="DH9" s="253"/>
      <c r="DI9" s="252">
        <f t="shared" ref="DI9:DI32" si="19">IF(OR(AP9="Ambos",AP9="Impacto"),$DA9-($DA9*$DD9),$DA9)</f>
        <v>1</v>
      </c>
      <c r="DJ9" s="253">
        <f t="shared" ref="DJ9:DJ32" si="20">IF(AR9="",0,IF(AR9="Automático",0.25,IF(AR9="Manual",0.15,0)))</f>
        <v>0.15</v>
      </c>
      <c r="DK9" s="253">
        <f t="shared" ref="DK9:DK32" si="21">IF(AS9="",0,IF(AS9="Preventivo",0.25,IF(AS9="Detectivo",0.15,IF(AS9="Correctivo",0.1,0))))</f>
        <v>0.25</v>
      </c>
      <c r="DL9" s="250">
        <f t="shared" ref="DL9:DL32" si="22">IF(OR(AR9=0,AS9=0),0,DJ9+DK9)</f>
        <v>0.4</v>
      </c>
      <c r="DM9" s="253">
        <f t="shared" ref="DM9:DM32" si="23">IF(DN9&gt;0.8,5,IF(DN9&gt;0.6,4,IF(DN9&gt;0.4,3,IF(DN9&gt;0.2,2,1))))</f>
        <v>2</v>
      </c>
      <c r="DN9" s="252">
        <f t="shared" ref="DN9:DN32" si="24">IF(OR(AT9="Ambos",AT9="Probabilidad"),DF9-(DF9*$DL9),DF9)</f>
        <v>0.216</v>
      </c>
      <c r="DO9" s="253">
        <f t="shared" ref="DO9:DO32" si="25">IF(DP9&gt;0.8,5,IF(DP9&gt;0.6,4,3))</f>
        <v>5</v>
      </c>
      <c r="DP9" s="252">
        <f t="shared" ref="DP9:DP32" si="26">IF(OR(AT9="Ambos",AT9="Impacto"),$DI9-($DI9*$DL9),$DI9)</f>
        <v>1</v>
      </c>
      <c r="DQ9" s="253">
        <f t="shared" ref="DQ9:DQ32" si="27">IF(AV9="",0,IF(AV9="Automático",0.25,IF(AV9="Manual",0.15,0)))</f>
        <v>0.15</v>
      </c>
      <c r="DR9" s="253">
        <f t="shared" ref="DR9:DR32" si="28">IF(AW9="",0,IF(AW9="Preventivo",0.25,IF(AW9="Detectivo",0.15,IF(AW9="Correctivo",0.1,0))))</f>
        <v>0.25</v>
      </c>
      <c r="DS9" s="250">
        <f t="shared" ref="DS9:DS32" si="29">IF(OR(AV9=0,AW9=0),0,DQ9+DR9)</f>
        <v>0.4</v>
      </c>
      <c r="DT9" s="253">
        <f t="shared" ref="DT9:DT32" si="30">IF(DU9&gt;0.8,5,IF(DU9&gt;0.6,4,IF(DU9&gt;0.4,3,IF(DU9&gt;0.2,2,1))))</f>
        <v>1</v>
      </c>
      <c r="DU9" s="252">
        <f t="shared" ref="DU9:DU32" si="31">IF(OR(AX9="Ambos",AX9="Probabilidad"),DN9-(DN9*$DS9),DN9)</f>
        <v>0.12959999999999999</v>
      </c>
      <c r="DV9" s="253">
        <f t="shared" ref="DV9:DV32" si="32">IF(DW9&gt;0.8,5,IF(DW9&gt;0.6,4,3))</f>
        <v>5</v>
      </c>
      <c r="DW9" s="252">
        <f t="shared" ref="DW9:DW32" si="33">IF(OR(AX9="Ambos",AX9="Impacto"),$DP9-($DP9*$DS9),$DP9)</f>
        <v>1</v>
      </c>
      <c r="DX9" s="253">
        <f t="shared" ref="DX9:DX32" si="34">IF(AZ9="",0,IF(AZ9="Automático",0.25,IF(AZ9="Manual",0.15,0)))</f>
        <v>0.15</v>
      </c>
      <c r="DY9" s="253">
        <f t="shared" ref="DY9:DY25" si="35">IF(BA9="",0,IF(BA9="Preventivo",0.25,IF(BA9="Detectivo",0.15,IF(BA10="Correctivo",0.1,0))))</f>
        <v>0.25</v>
      </c>
      <c r="DZ9" s="250">
        <f t="shared" ref="DZ9:DZ32" si="36">IF(OR(AZ9=0,BA9=0),0,DX9+DY9)</f>
        <v>0.4</v>
      </c>
      <c r="EA9" s="253">
        <f t="shared" ref="EA9:EA32" si="37">IF(EB9&gt;0.8,5,IF(EB9&gt;0.6,4,IF(EB9&gt;0.4,3,IF(EB9&gt;0.2,2,1))))</f>
        <v>1</v>
      </c>
      <c r="EB9" s="252">
        <f t="shared" ref="EB9:EB32" si="38">IF(OR(BB9="Ambos",BB9="Probabilidad"),DU9-(DU9*$DZ9),DU9)</f>
        <v>7.7759999999999996E-2</v>
      </c>
      <c r="EC9" s="253">
        <f t="shared" ref="EC9:EC32" si="39">IF(ED9&gt;0.8,5,IF(ED9&gt;0.6,4,3))</f>
        <v>5</v>
      </c>
      <c r="ED9" s="252">
        <f t="shared" ref="ED9:ED32" si="40">IF(OR(BB9="Ambos",BB9="Impacto"),$DW9-($DW9*$DZ9),$DW9)</f>
        <v>1</v>
      </c>
      <c r="EE9" s="253">
        <f t="shared" ref="EE9:EE32" si="41">IF(BD9="",0,IF(BD9="Automático",0.25,IF(BD9="Manual",0.15,0)))</f>
        <v>0</v>
      </c>
      <c r="EF9" s="253">
        <f t="shared" ref="EF9:EF32" si="42">IF(BE9="",0,IF(BE9="Preventivo",0.25,IF(BE9="Detectivo",0.15,IF(BE9="Correctivo",0.1,0))))</f>
        <v>0</v>
      </c>
      <c r="EG9" s="250">
        <f t="shared" ref="EG9:EG32" si="43">IF(OR(BD9=0,BE9=0),0,EE9+EF9)</f>
        <v>0</v>
      </c>
      <c r="EH9" s="253">
        <f t="shared" ref="EH9:EH32" si="44">IF(EI9&gt;0.8,5,IF(EI9&gt;0.6,4,IF(EI9&gt;0.4,3,IF(EI9&gt;0.2,2,1))))</f>
        <v>1</v>
      </c>
      <c r="EI9" s="252">
        <f t="shared" ref="EI9:EI32" si="45">IF(OR(BF9="Ambos",BF9="Probabilidad"),EB9-(EB9*$EG9),EB9)</f>
        <v>7.7759999999999996E-2</v>
      </c>
      <c r="EJ9" s="253">
        <f t="shared" ref="EJ9:EJ32" si="46">IF(EK9&gt;0.8,5,IF(EK9&gt;0.6,4,3))</f>
        <v>5</v>
      </c>
      <c r="EK9" s="252">
        <f t="shared" ref="EK9:EK32" si="47">IF(OR(BF9="Ambos",BF9="Impacto"),$ED9-($ED9*$EG9),$ED9)</f>
        <v>1</v>
      </c>
      <c r="EL9" s="253">
        <f t="shared" ref="EL9:EL32" si="48">IF(BH9="",0,IF(BH9="Automático",0.25,IF(BH9="Manual",0.15,0)))</f>
        <v>0</v>
      </c>
      <c r="EM9" s="253">
        <f t="shared" ref="EM9:EM32" si="49">IF(BI9="",0,IF(BI9="Preventivo",0.25,IF(BI9="Detectivo",0.15,IF(BI9="Correctivo",0.1,0))))</f>
        <v>0</v>
      </c>
      <c r="EN9" s="250">
        <f t="shared" ref="EN9:EN32" si="50">IF(OR(BH9=0,BI9=0),0,EL9+EM9)</f>
        <v>0</v>
      </c>
      <c r="EO9" s="253">
        <f t="shared" ref="EO9:EO32" si="51">IF(EP9&gt;0.8,5,IF(EP9&gt;0.6,4,IF(EP9&gt;0.4,3,IF(EP9&gt;0.2,2,1))))</f>
        <v>1</v>
      </c>
      <c r="EP9" s="252">
        <f t="shared" ref="EP9:EP32" si="52">IF(OR(BF9="Ambos",BF9="Probabilidad"),EI9-(EI9*$EN9),EI9)</f>
        <v>7.7759999999999996E-2</v>
      </c>
      <c r="EQ9" s="253">
        <f t="shared" ref="EQ9:EQ32" si="53">IF(ER9&gt;0.8,5,IF(ER9&gt;0.6,4,3))</f>
        <v>5</v>
      </c>
      <c r="ER9" s="252">
        <f t="shared" ref="ER9:ER32" si="54">IF(OR(BJ9="Ambos",BJ9="Impacto"),$EK9-($EK9*$EN9),$EK9)</f>
        <v>1</v>
      </c>
      <c r="ES9" s="253">
        <f t="shared" ref="ES9:ES32" si="55">IF(BL9="",0,IF(BL9="Automático",0.25,IF(BL9="Manual",0.15,0)))</f>
        <v>0</v>
      </c>
      <c r="ET9" s="253">
        <f t="shared" ref="ET9:ET32" si="56">IF(BM9="",0,IF(BM9="Preventivo",0.25,IF(BM9="Detectivo",0.15,IF(BM9="Correctivo",0.1,0))))</f>
        <v>0</v>
      </c>
      <c r="EU9" s="250">
        <f t="shared" ref="EU9:EU32" si="57">IF(OR(BL9=0,BM9=0),0,ES9+ET9)</f>
        <v>0</v>
      </c>
      <c r="EV9" s="253">
        <f t="shared" ref="EV9:EV32" si="58">IF(EW9&gt;0.8,5,IF(EW9&gt;0.6,4,IF(EW9&gt;0.4,3,IF(EW9&gt;0.2,2,1))))</f>
        <v>1</v>
      </c>
      <c r="EW9" s="252">
        <f t="shared" ref="EW9:EW32" si="59">IF(OR(BP9="Ambos",BP9="Probabilidad"),EP9-(EP9*$EU9),EP9)</f>
        <v>7.7759999999999996E-2</v>
      </c>
      <c r="EX9" s="253">
        <f t="shared" ref="EX9:EX32" si="60">IF(EY9&gt;0.8,5,IF(EY9&gt;0.6,4,3))</f>
        <v>5</v>
      </c>
      <c r="EY9" s="252">
        <f t="shared" ref="EY9:EY32" si="61">IF(OR(BN9="Ambos",BN9="Impacto"),$ER9-($ER9*$EU9),$ER9)</f>
        <v>1</v>
      </c>
      <c r="EZ9" s="253">
        <f t="shared" ref="EZ9:EZ32" si="62">IF(BP9="",0,IF(BP9="Automático",0.25,IF(BP9="Manual",0.15,0)))</f>
        <v>0</v>
      </c>
      <c r="FA9" s="253">
        <f t="shared" ref="FA9:FA32" si="63">IF(BQ9="",0,IF(BQ9="Preventivo",0.25,IF(BQ9="Detectivo",0.15,IF(BQ9="Correctivo",0.1,0))))</f>
        <v>0</v>
      </c>
      <c r="FB9" s="250">
        <f t="shared" ref="FB9:FB32" si="64">IF(OR(BP9=0,BQ9=0),0,EZ9+FA9)</f>
        <v>0</v>
      </c>
      <c r="FC9" s="253">
        <f t="shared" ref="FC9:FC32" si="65">IF(FD9&gt;0.8,5,IF(FD9&gt;0.6,4,IF(FD9&gt;0.4,3,IF(FD9&gt;0.2,2,1))))</f>
        <v>1</v>
      </c>
      <c r="FD9" s="252">
        <f t="shared" ref="FD9:FD32" si="66">IF(OR(BR9="Ambos",BR9="Probabilidad"),EW9-(EW9*$FB9),EW9)</f>
        <v>7.7759999999999996E-2</v>
      </c>
      <c r="FE9" s="253">
        <f t="shared" ref="FE9:FE32" si="67">IF(FF9&gt;0.8,5,IF(FF9&gt;0.6,4,3))</f>
        <v>5</v>
      </c>
      <c r="FF9" s="252">
        <f t="shared" ref="FF9:FF32" si="68">IF(OR(BR9="Ambos",BR9="Impacto"),$EY9-($EY9*$FB9),$EY9)</f>
        <v>1</v>
      </c>
      <c r="FG9" s="253">
        <f t="shared" ref="FG9:FG32" si="69">IF(BT9="",0,IF(BT9="Automático",0.25,IF(BT9="Manual",0.15,0)))</f>
        <v>0</v>
      </c>
      <c r="FH9" s="253">
        <f t="shared" ref="FH9:FH32" si="70">IF(BU9="",0,IF(BU9="Preventivo",0.25,IF(BU9="Detectivo",0.15,IF(BU9="Correctivo",0.1,0))))</f>
        <v>0</v>
      </c>
      <c r="FI9" s="250">
        <f t="shared" ref="FI9:FI32" si="71">IF(OR(BT9=0,BU9=0),0,FG9+FH9)</f>
        <v>0</v>
      </c>
      <c r="FJ9" s="253">
        <f t="shared" ref="FJ9:FJ32" si="72">IF(FK9&gt;0.8,5,IF(FK9&gt;0.6,4,IF(FK9&gt;0.4,3,IF(FK9&gt;0.2,2,1))))</f>
        <v>1</v>
      </c>
      <c r="FK9" s="252">
        <f t="shared" ref="FK9:FK32" si="73">IF(OR(BV9="Ambos",BV9="Probabilidad"),FD9-(FD9*$FI9),FD9)</f>
        <v>7.7759999999999996E-2</v>
      </c>
      <c r="FL9" s="253">
        <f t="shared" ref="FL9:FL32" si="74">IF(FM9&gt;0.8,5,IF(FM9&gt;0.6,4,3))</f>
        <v>5</v>
      </c>
      <c r="FM9" s="252">
        <f t="shared" ref="FM9:FM32" si="75">IF(OR(BV9="Ambos",BV9="Impacto"),$FF9-($FF9*$FI9),$FF9)</f>
        <v>1</v>
      </c>
      <c r="FN9" s="253">
        <f t="shared" ref="FN9:FN32" si="76">IF(BX9="",0,IF(BX9="Automático",0.25,IF(BX9="Manual",0.15,0)))</f>
        <v>0</v>
      </c>
      <c r="FO9" s="253">
        <f t="shared" ref="FO9:FO32" si="77">IF(BY9="",0,IF(BY9="Preventivo",0.25,IF(BY9="Detectivo",0.15,IF(BY9="Correctivo",0.1,0))))</f>
        <v>0</v>
      </c>
      <c r="FP9" s="250">
        <f t="shared" ref="FP9:FP32" si="78">IF(OR(BX9=0,BY9=0),0,FN9+FO9)</f>
        <v>0</v>
      </c>
      <c r="FQ9" s="253">
        <f t="shared" ref="FQ9:FQ32" si="79">IF(FR9&gt;0.8,5,IF(FR9&gt;0.6,4,IF(FR9&gt;0.4,3,IF(FR9&gt;0.2,2,1))))</f>
        <v>1</v>
      </c>
      <c r="FR9" s="252">
        <f t="shared" ref="FR9:FR32" si="80">IF(OR(BZ9="Ambos",BZ9="Probabilidad"),FK9-(FK9*$FP9),FK9)</f>
        <v>7.7759999999999996E-2</v>
      </c>
      <c r="FS9" s="253">
        <f t="shared" ref="FS9:FS32" si="81">IF(FT9&gt;0.8,5,IF(FT9&gt;0.6,4,3))</f>
        <v>5</v>
      </c>
      <c r="FT9" s="252">
        <f t="shared" ref="FT9:FT32" si="82">IF(OR(BZ9="Ambos",BZ9="Impacto"),$FM9-($FM9*$FP9),$FM9)</f>
        <v>1</v>
      </c>
      <c r="FU9" s="253">
        <f t="shared" ref="FU9:FU32" si="83">IF(CB9="",0,IF(CB9="Automático",0.25,IF(CB9="Manual",0.15,0)))</f>
        <v>0</v>
      </c>
      <c r="FV9" s="253">
        <f t="shared" ref="FV9:FV32" si="84">IF(CC9="",0,IF(CC9="Preventivo",0.25,IF(CC9="Detectivo",0.15,IF(CC9="Correctivo",0.1,0))))</f>
        <v>0</v>
      </c>
      <c r="FW9" s="250">
        <f t="shared" ref="FW9:FW32" si="85">IF(OR(CB9=0,CC9=0),0,FU9+FV9)</f>
        <v>0</v>
      </c>
      <c r="FX9" s="253">
        <f t="shared" ref="FX9:FX32" si="86">IF(FY9&gt;0.8,5,IF(FY9&gt;0.6,4,IF(FY9&gt;0.4,3,IF(FY9&gt;0.2,2,1))))</f>
        <v>1</v>
      </c>
      <c r="FY9" s="252">
        <f t="shared" ref="FY9:FY32" si="87">IF(OR(CD9="Ambos",CD9="Probabilidad"),FR9-(FR9*$FW9),FR9)</f>
        <v>7.7759999999999996E-2</v>
      </c>
      <c r="FZ9" s="253">
        <f t="shared" ref="FZ9:FZ32" si="88">IF(GA9&gt;0.8,5,IF(GA9&gt;0.6,4,3))</f>
        <v>5</v>
      </c>
      <c r="GA9" s="252">
        <f t="shared" ref="GA9:GA32" si="89">IF(OR(CD9="Ambos",CD9="Impacto"),$FT9-($FT9*$FW9),$FT9)</f>
        <v>1</v>
      </c>
      <c r="GB9" s="253">
        <f t="shared" ref="GB9:GB32" si="90">IF(CF9="",0,IF(CF9="Automático",0.25,IF(CF9="Manual",0.15,0)))</f>
        <v>0</v>
      </c>
      <c r="GC9" s="253">
        <f t="shared" ref="GC9:GC32" si="91">IF(CG9="",0,IF(CG9="Preventivo",0.25,IF(CG9="Detectivo",0.15,IF(CG9="Correctivo",0.1,0))))</f>
        <v>0</v>
      </c>
      <c r="GD9" s="250">
        <f t="shared" ref="GD9:GD32" si="92">IF(OR(CF9=0,CG9=0),0,GB9+GC9)</f>
        <v>0</v>
      </c>
      <c r="GE9" s="253">
        <f t="shared" ref="GE9:GE32" si="93">IF(GF9&gt;0.8,5,IF(GF9&gt;0.6,4,IF(GF9&gt;0.4,3,IF(GF9&gt;0.2,2,1))))</f>
        <v>1</v>
      </c>
      <c r="GF9" s="252">
        <f t="shared" ref="GF9:GF32" si="94">IF(OR(CH9="Ambos",CH9="Probabilidad"),FY9-(FY9*$GD9),FY9)</f>
        <v>7.7759999999999996E-2</v>
      </c>
      <c r="GG9" s="253">
        <f t="shared" ref="GG9:GG32" si="95">IF(GH9&gt;0.8,5,IF(GH9&gt;0.6,4,3))</f>
        <v>5</v>
      </c>
      <c r="GH9" s="252">
        <f t="shared" ref="GH9:GH32" si="96">IF(OR(CH9="Ambos",CH9="Impacto"),$GA9-($GA9*$GD9),$GA9)</f>
        <v>1</v>
      </c>
      <c r="GI9" s="252">
        <f t="shared" ref="GI9:GI32" si="97">IF(GH9&lt;0.6,0.6,GH9)</f>
        <v>1</v>
      </c>
    </row>
    <row r="10" spans="1:193 1680:1680" s="157" customFormat="1" ht="99.75" customHeight="1">
      <c r="A10" s="122">
        <f t="shared" ref="A10:A15" si="98">+A9+1</f>
        <v>2</v>
      </c>
      <c r="B10" s="244" t="s">
        <v>922</v>
      </c>
      <c r="C10" s="95" t="s">
        <v>930</v>
      </c>
      <c r="D10" s="258" t="s">
        <v>304</v>
      </c>
      <c r="E10" s="245" t="s">
        <v>328</v>
      </c>
      <c r="F10" s="244" t="s">
        <v>305</v>
      </c>
      <c r="G10" s="254" t="s">
        <v>342</v>
      </c>
      <c r="H10" s="245" t="s">
        <v>330</v>
      </c>
      <c r="I10" s="243" t="s">
        <v>285</v>
      </c>
      <c r="J10" s="243" t="s">
        <v>69</v>
      </c>
      <c r="K10" s="243" t="s">
        <v>69</v>
      </c>
      <c r="L10" s="243" t="s">
        <v>69</v>
      </c>
      <c r="M10" s="243" t="s">
        <v>69</v>
      </c>
      <c r="N10" s="243" t="s">
        <v>69</v>
      </c>
      <c r="O10" s="243" t="s">
        <v>69</v>
      </c>
      <c r="P10" s="243" t="s">
        <v>69</v>
      </c>
      <c r="Q10" s="243" t="s">
        <v>286</v>
      </c>
      <c r="R10" s="243" t="s">
        <v>286</v>
      </c>
      <c r="S10" s="243" t="s">
        <v>69</v>
      </c>
      <c r="T10" s="243" t="s">
        <v>69</v>
      </c>
      <c r="U10" s="243" t="s">
        <v>69</v>
      </c>
      <c r="V10" s="243" t="s">
        <v>69</v>
      </c>
      <c r="W10" s="243" t="s">
        <v>69</v>
      </c>
      <c r="X10" s="243" t="s">
        <v>69</v>
      </c>
      <c r="Y10" s="243" t="s">
        <v>286</v>
      </c>
      <c r="Z10" s="243" t="s">
        <v>69</v>
      </c>
      <c r="AA10" s="243" t="s">
        <v>286</v>
      </c>
      <c r="AB10" s="243" t="s">
        <v>286</v>
      </c>
      <c r="AC10" s="246" t="str">
        <f t="shared" si="0"/>
        <v>3 - Media</v>
      </c>
      <c r="AD10" s="247">
        <f t="shared" si="1"/>
        <v>0.6</v>
      </c>
      <c r="AE10" s="246" t="str">
        <f>IF(AF10&lt;=0.2,"1 - Muy Baja",
   IF(AF10&lt;=0.4,"2 - Baja",
      IF(AF10&lt;=0.6,"3 - Media",
         IF(AF10&lt;=0.8,"4 - Alta","Fuera de rango")
      )
   )
)</f>
        <v>4 - Alta</v>
      </c>
      <c r="AF10" s="247">
        <f t="shared" si="2"/>
        <v>0.73684210526315785</v>
      </c>
      <c r="AG10" s="82" t="str">
        <f t="shared" si="3"/>
        <v>ALTO</v>
      </c>
      <c r="AH10" s="247">
        <f t="shared" si="4"/>
        <v>0.44210526315789472</v>
      </c>
      <c r="AI10" s="95" t="s">
        <v>931</v>
      </c>
      <c r="AJ10" s="244" t="s">
        <v>932</v>
      </c>
      <c r="AK10" s="245" t="s">
        <v>933</v>
      </c>
      <c r="AL10" s="245" t="s">
        <v>927</v>
      </c>
      <c r="AM10" s="244" t="s">
        <v>291</v>
      </c>
      <c r="AN10" s="244" t="s">
        <v>292</v>
      </c>
      <c r="AO10" s="244" t="s">
        <v>293</v>
      </c>
      <c r="AP10" s="244" t="s">
        <v>294</v>
      </c>
      <c r="AQ10" s="244" t="s">
        <v>291</v>
      </c>
      <c r="AR10" s="244" t="s">
        <v>292</v>
      </c>
      <c r="AS10" s="244" t="s">
        <v>293</v>
      </c>
      <c r="AT10" s="244" t="s">
        <v>294</v>
      </c>
      <c r="AU10" s="244" t="s">
        <v>291</v>
      </c>
      <c r="AV10" s="244" t="s">
        <v>292</v>
      </c>
      <c r="AW10" s="244" t="s">
        <v>293</v>
      </c>
      <c r="AX10" s="244" t="s">
        <v>294</v>
      </c>
      <c r="AY10" s="244" t="s">
        <v>291</v>
      </c>
      <c r="AZ10" s="244" t="s">
        <v>292</v>
      </c>
      <c r="BA10" s="244" t="s">
        <v>293</v>
      </c>
      <c r="BB10" s="244" t="s">
        <v>294</v>
      </c>
      <c r="BC10" s="244"/>
      <c r="BD10" s="244"/>
      <c r="BE10" s="244"/>
      <c r="BF10" s="244"/>
      <c r="BG10" s="244"/>
      <c r="BH10" s="244"/>
      <c r="BI10" s="244"/>
      <c r="BJ10" s="244"/>
      <c r="BK10" s="244"/>
      <c r="BL10" s="244"/>
      <c r="BM10" s="244"/>
      <c r="BN10" s="244"/>
      <c r="BO10" s="244"/>
      <c r="BP10" s="244"/>
      <c r="BQ10" s="244"/>
      <c r="BR10" s="244"/>
      <c r="BS10" s="244"/>
      <c r="BT10" s="244"/>
      <c r="BU10" s="244"/>
      <c r="BV10" s="244"/>
      <c r="BW10" s="244"/>
      <c r="BX10" s="244"/>
      <c r="BY10" s="244"/>
      <c r="BZ10" s="244"/>
      <c r="CA10" s="244"/>
      <c r="CB10" s="244"/>
      <c r="CC10" s="244"/>
      <c r="CD10" s="244"/>
      <c r="CE10" s="244"/>
      <c r="CF10" s="244"/>
      <c r="CG10" s="244"/>
      <c r="CH10" s="244"/>
      <c r="CI10" s="244"/>
      <c r="CJ10" s="244"/>
      <c r="CK10" s="244"/>
      <c r="CL10" s="122" t="str">
        <f>IFERROR(IF(GE10&lt;=1,"1 - Muy Baja",VLOOKUP(GE10,#REF!,2,0)),"")</f>
        <v>1 - Muy Baja</v>
      </c>
      <c r="CM10" s="249">
        <f t="shared" si="5"/>
        <v>0.36</v>
      </c>
      <c r="CN10" s="92" t="str">
        <f>IF(CO10&lt;=0.2,"1 - Muy Baja",
   IF(CO10&lt;=0.4,"2 - Baja",
      IF(CO10&lt;=0.6,"3 - Media",
         IF(CO10&lt;=0.8,"4 - Alta","Fuera de rango")
      )
   )
)</f>
        <v>3 - Media</v>
      </c>
      <c r="CO10" s="249">
        <f t="shared" si="6"/>
        <v>0.44210526315789472</v>
      </c>
      <c r="CP10" s="122" t="str">
        <f>IF(CQ10&lt;=20%,"BAJO",
   IF(CQ10&lt;=40%,"MODERADO",
      IF(CQ10&lt;=60%,"ALTO",
         "EXTREMO"
      )
   )
)</f>
        <v>BAJO</v>
      </c>
      <c r="CQ10" s="247">
        <f t="shared" si="7"/>
        <v>0.15915789473684208</v>
      </c>
      <c r="CR10" s="95" t="s">
        <v>309</v>
      </c>
      <c r="CS10" s="122">
        <f t="shared" si="8"/>
        <v>0.1</v>
      </c>
      <c r="CT10" s="244"/>
      <c r="CU10" s="47" t="s">
        <v>934</v>
      </c>
      <c r="CV10" s="4" t="s">
        <v>929</v>
      </c>
      <c r="CW10" s="247"/>
      <c r="CX10" s="250">
        <f t="shared" si="9"/>
        <v>14</v>
      </c>
      <c r="CY10" s="251">
        <f t="shared" si="10"/>
        <v>5</v>
      </c>
      <c r="CZ10" s="250" t="str">
        <f t="shared" si="11"/>
        <v>Catastrófico</v>
      </c>
      <c r="DA10" s="252">
        <f t="shared" si="12"/>
        <v>1</v>
      </c>
      <c r="DB10" s="253">
        <f t="shared" si="13"/>
        <v>0.15</v>
      </c>
      <c r="DC10" s="253">
        <f t="shared" si="14"/>
        <v>0.25</v>
      </c>
      <c r="DD10" s="250">
        <f t="shared" si="15"/>
        <v>0.4</v>
      </c>
      <c r="DE10" s="253">
        <f t="shared" si="16"/>
        <v>2</v>
      </c>
      <c r="DF10" s="252">
        <f t="shared" si="17"/>
        <v>0.36</v>
      </c>
      <c r="DG10" s="253">
        <f t="shared" si="18"/>
        <v>5</v>
      </c>
      <c r="DH10" s="253"/>
      <c r="DI10" s="252">
        <f t="shared" si="19"/>
        <v>1</v>
      </c>
      <c r="DJ10" s="253">
        <f t="shared" si="20"/>
        <v>0.15</v>
      </c>
      <c r="DK10" s="253">
        <f t="shared" si="21"/>
        <v>0.25</v>
      </c>
      <c r="DL10" s="250">
        <f t="shared" si="22"/>
        <v>0.4</v>
      </c>
      <c r="DM10" s="253">
        <f t="shared" si="23"/>
        <v>2</v>
      </c>
      <c r="DN10" s="252">
        <f t="shared" si="24"/>
        <v>0.216</v>
      </c>
      <c r="DO10" s="253">
        <f t="shared" si="25"/>
        <v>5</v>
      </c>
      <c r="DP10" s="252">
        <f t="shared" si="26"/>
        <v>1</v>
      </c>
      <c r="DQ10" s="253">
        <f t="shared" si="27"/>
        <v>0.15</v>
      </c>
      <c r="DR10" s="253">
        <f t="shared" si="28"/>
        <v>0.25</v>
      </c>
      <c r="DS10" s="250">
        <f t="shared" si="29"/>
        <v>0.4</v>
      </c>
      <c r="DT10" s="253">
        <f t="shared" si="30"/>
        <v>1</v>
      </c>
      <c r="DU10" s="252">
        <f t="shared" si="31"/>
        <v>0.12959999999999999</v>
      </c>
      <c r="DV10" s="253">
        <f t="shared" si="32"/>
        <v>5</v>
      </c>
      <c r="DW10" s="252">
        <f t="shared" si="33"/>
        <v>1</v>
      </c>
      <c r="DX10" s="253">
        <f t="shared" si="34"/>
        <v>0.15</v>
      </c>
      <c r="DY10" s="253">
        <f t="shared" si="35"/>
        <v>0.25</v>
      </c>
      <c r="DZ10" s="250">
        <f t="shared" si="36"/>
        <v>0.4</v>
      </c>
      <c r="EA10" s="253">
        <f t="shared" si="37"/>
        <v>1</v>
      </c>
      <c r="EB10" s="252">
        <f t="shared" si="38"/>
        <v>7.7759999999999996E-2</v>
      </c>
      <c r="EC10" s="253">
        <f t="shared" si="39"/>
        <v>5</v>
      </c>
      <c r="ED10" s="252">
        <f t="shared" si="40"/>
        <v>1</v>
      </c>
      <c r="EE10" s="253">
        <f t="shared" si="41"/>
        <v>0</v>
      </c>
      <c r="EF10" s="253">
        <f t="shared" si="42"/>
        <v>0</v>
      </c>
      <c r="EG10" s="250">
        <f t="shared" si="43"/>
        <v>0</v>
      </c>
      <c r="EH10" s="253">
        <f t="shared" si="44"/>
        <v>1</v>
      </c>
      <c r="EI10" s="252">
        <f t="shared" si="45"/>
        <v>7.7759999999999996E-2</v>
      </c>
      <c r="EJ10" s="253">
        <f t="shared" si="46"/>
        <v>5</v>
      </c>
      <c r="EK10" s="252">
        <f t="shared" si="47"/>
        <v>1</v>
      </c>
      <c r="EL10" s="253">
        <f t="shared" si="48"/>
        <v>0</v>
      </c>
      <c r="EM10" s="253">
        <f t="shared" si="49"/>
        <v>0</v>
      </c>
      <c r="EN10" s="250">
        <f t="shared" si="50"/>
        <v>0</v>
      </c>
      <c r="EO10" s="253">
        <f t="shared" si="51"/>
        <v>1</v>
      </c>
      <c r="EP10" s="252">
        <f t="shared" si="52"/>
        <v>7.7759999999999996E-2</v>
      </c>
      <c r="EQ10" s="253">
        <f t="shared" si="53"/>
        <v>5</v>
      </c>
      <c r="ER10" s="252">
        <f t="shared" si="54"/>
        <v>1</v>
      </c>
      <c r="ES10" s="253">
        <f t="shared" si="55"/>
        <v>0</v>
      </c>
      <c r="ET10" s="253">
        <f t="shared" si="56"/>
        <v>0</v>
      </c>
      <c r="EU10" s="250">
        <f t="shared" si="57"/>
        <v>0</v>
      </c>
      <c r="EV10" s="253">
        <f t="shared" si="58"/>
        <v>1</v>
      </c>
      <c r="EW10" s="252">
        <f t="shared" si="59"/>
        <v>7.7759999999999996E-2</v>
      </c>
      <c r="EX10" s="253">
        <f t="shared" si="60"/>
        <v>5</v>
      </c>
      <c r="EY10" s="252">
        <f t="shared" si="61"/>
        <v>1</v>
      </c>
      <c r="EZ10" s="253">
        <f t="shared" si="62"/>
        <v>0</v>
      </c>
      <c r="FA10" s="253">
        <f t="shared" si="63"/>
        <v>0</v>
      </c>
      <c r="FB10" s="250">
        <f t="shared" si="64"/>
        <v>0</v>
      </c>
      <c r="FC10" s="253">
        <f t="shared" si="65"/>
        <v>1</v>
      </c>
      <c r="FD10" s="252">
        <f t="shared" si="66"/>
        <v>7.7759999999999996E-2</v>
      </c>
      <c r="FE10" s="253">
        <f t="shared" si="67"/>
        <v>5</v>
      </c>
      <c r="FF10" s="252">
        <f t="shared" si="68"/>
        <v>1</v>
      </c>
      <c r="FG10" s="253">
        <f t="shared" si="69"/>
        <v>0</v>
      </c>
      <c r="FH10" s="253">
        <f t="shared" si="70"/>
        <v>0</v>
      </c>
      <c r="FI10" s="250">
        <f t="shared" si="71"/>
        <v>0</v>
      </c>
      <c r="FJ10" s="253">
        <f t="shared" si="72"/>
        <v>1</v>
      </c>
      <c r="FK10" s="252">
        <f t="shared" si="73"/>
        <v>7.7759999999999996E-2</v>
      </c>
      <c r="FL10" s="253">
        <f t="shared" si="74"/>
        <v>5</v>
      </c>
      <c r="FM10" s="252">
        <f t="shared" si="75"/>
        <v>1</v>
      </c>
      <c r="FN10" s="253">
        <f t="shared" si="76"/>
        <v>0</v>
      </c>
      <c r="FO10" s="253">
        <f t="shared" si="77"/>
        <v>0</v>
      </c>
      <c r="FP10" s="250">
        <f t="shared" si="78"/>
        <v>0</v>
      </c>
      <c r="FQ10" s="253">
        <f t="shared" si="79"/>
        <v>1</v>
      </c>
      <c r="FR10" s="252">
        <f t="shared" si="80"/>
        <v>7.7759999999999996E-2</v>
      </c>
      <c r="FS10" s="253">
        <f t="shared" si="81"/>
        <v>5</v>
      </c>
      <c r="FT10" s="252">
        <f t="shared" si="82"/>
        <v>1</v>
      </c>
      <c r="FU10" s="253">
        <f t="shared" si="83"/>
        <v>0</v>
      </c>
      <c r="FV10" s="253">
        <f t="shared" si="84"/>
        <v>0</v>
      </c>
      <c r="FW10" s="250">
        <f t="shared" si="85"/>
        <v>0</v>
      </c>
      <c r="FX10" s="253">
        <f t="shared" si="86"/>
        <v>1</v>
      </c>
      <c r="FY10" s="252">
        <f t="shared" si="87"/>
        <v>7.7759999999999996E-2</v>
      </c>
      <c r="FZ10" s="253">
        <f t="shared" si="88"/>
        <v>5</v>
      </c>
      <c r="GA10" s="252">
        <f t="shared" si="89"/>
        <v>1</v>
      </c>
      <c r="GB10" s="253">
        <f t="shared" si="90"/>
        <v>0</v>
      </c>
      <c r="GC10" s="253">
        <f t="shared" si="91"/>
        <v>0</v>
      </c>
      <c r="GD10" s="250">
        <f t="shared" si="92"/>
        <v>0</v>
      </c>
      <c r="GE10" s="253">
        <f t="shared" si="93"/>
        <v>1</v>
      </c>
      <c r="GF10" s="252">
        <f t="shared" si="94"/>
        <v>7.7759999999999996E-2</v>
      </c>
      <c r="GG10" s="253">
        <f t="shared" si="95"/>
        <v>5</v>
      </c>
      <c r="GH10" s="252">
        <f t="shared" si="96"/>
        <v>1</v>
      </c>
      <c r="GI10" s="252">
        <f t="shared" si="97"/>
        <v>1</v>
      </c>
    </row>
    <row r="11" spans="1:193 1680:1680" ht="90" customHeight="1">
      <c r="A11" s="82">
        <f t="shared" si="98"/>
        <v>3</v>
      </c>
      <c r="B11" s="47" t="s">
        <v>922</v>
      </c>
      <c r="C11" s="176" t="s">
        <v>935</v>
      </c>
      <c r="D11" s="83" t="s">
        <v>280</v>
      </c>
      <c r="E11" s="84" t="s">
        <v>328</v>
      </c>
      <c r="F11" s="47" t="s">
        <v>318</v>
      </c>
      <c r="G11" s="85" t="s">
        <v>342</v>
      </c>
      <c r="H11" s="84" t="s">
        <v>330</v>
      </c>
      <c r="I11" s="86" t="s">
        <v>285</v>
      </c>
      <c r="J11" s="86" t="s">
        <v>69</v>
      </c>
      <c r="K11" s="86" t="s">
        <v>69</v>
      </c>
      <c r="L11" s="86" t="s">
        <v>69</v>
      </c>
      <c r="M11" s="86" t="s">
        <v>69</v>
      </c>
      <c r="N11" s="86" t="s">
        <v>69</v>
      </c>
      <c r="O11" s="86" t="s">
        <v>69</v>
      </c>
      <c r="P11" s="86" t="s">
        <v>69</v>
      </c>
      <c r="Q11" s="86" t="s">
        <v>286</v>
      </c>
      <c r="R11" s="86" t="s">
        <v>286</v>
      </c>
      <c r="S11" s="86" t="s">
        <v>69</v>
      </c>
      <c r="T11" s="86" t="s">
        <v>69</v>
      </c>
      <c r="U11" s="86" t="s">
        <v>69</v>
      </c>
      <c r="V11" s="86" t="s">
        <v>69</v>
      </c>
      <c r="W11" s="86" t="s">
        <v>69</v>
      </c>
      <c r="X11" s="86" t="s">
        <v>69</v>
      </c>
      <c r="Y11" s="86" t="s">
        <v>286</v>
      </c>
      <c r="Z11" s="86" t="s">
        <v>69</v>
      </c>
      <c r="AA11" s="86" t="s">
        <v>286</v>
      </c>
      <c r="AB11" s="86" t="s">
        <v>286</v>
      </c>
      <c r="AC11" s="88" t="str">
        <f t="shared" si="0"/>
        <v>3 - Media</v>
      </c>
      <c r="AD11" s="247">
        <f t="shared" si="1"/>
        <v>0.6</v>
      </c>
      <c r="AE11" s="246" t="str">
        <f t="shared" ref="AE11:AE32" si="99">IF(AF11&lt;=0.2,"1 - Muy Baja",
IF(AF11&lt;=0.4,"2 - Baja",
IF(AF11&lt;=0.6,"3 - Media",
IF(AF11&lt;=0.8,"4 - Alta","Fuera de rango")
)
)
)</f>
        <v>4 - Alta</v>
      </c>
      <c r="AF11" s="247">
        <f t="shared" si="2"/>
        <v>0.73684210526315785</v>
      </c>
      <c r="AG11" s="82" t="str">
        <f t="shared" si="3"/>
        <v>ALTO</v>
      </c>
      <c r="AH11" s="89">
        <f t="shared" si="4"/>
        <v>0.44210526315789472</v>
      </c>
      <c r="AI11" s="4" t="s">
        <v>936</v>
      </c>
      <c r="AJ11" s="91" t="s">
        <v>937</v>
      </c>
      <c r="AK11" s="245" t="s">
        <v>933</v>
      </c>
      <c r="AL11" s="245" t="s">
        <v>927</v>
      </c>
      <c r="AM11" s="47" t="s">
        <v>291</v>
      </c>
      <c r="AN11" s="91" t="s">
        <v>292</v>
      </c>
      <c r="AO11" s="91" t="s">
        <v>293</v>
      </c>
      <c r="AP11" s="47" t="s">
        <v>294</v>
      </c>
      <c r="AQ11" s="47" t="s">
        <v>291</v>
      </c>
      <c r="AR11" s="91" t="s">
        <v>292</v>
      </c>
      <c r="AS11" s="91" t="s">
        <v>293</v>
      </c>
      <c r="AT11" s="47" t="s">
        <v>294</v>
      </c>
      <c r="AU11" s="47" t="s">
        <v>291</v>
      </c>
      <c r="AV11" s="91" t="s">
        <v>292</v>
      </c>
      <c r="AW11" s="91" t="s">
        <v>293</v>
      </c>
      <c r="AX11" s="47" t="s">
        <v>294</v>
      </c>
      <c r="AY11" s="47" t="s">
        <v>291</v>
      </c>
      <c r="AZ11" s="91" t="s">
        <v>292</v>
      </c>
      <c r="BA11" s="91" t="s">
        <v>293</v>
      </c>
      <c r="BB11" s="47" t="s">
        <v>294</v>
      </c>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tr">
        <f>IFERROR(IF(GE11&lt;=1,"1 - Muy Baja",VLOOKUP(GE11,#REF!,2,0)),"")</f>
        <v>1 - Muy Baja</v>
      </c>
      <c r="CM11" s="249">
        <f t="shared" si="5"/>
        <v>0.36</v>
      </c>
      <c r="CN11" s="92" t="str">
        <f t="shared" ref="CN11:CN32" si="100">IF(CO11&lt;=0.2,"1 - Muy Baja",
IF(CO11&lt;=0.4,"2 - Baja",
IF(CO11&lt;=0.6,"3 - Media",
IF(CO11&lt;=0.8,"4 - Alta","Fuera de rango")
)
)
)</f>
        <v>3 - Media</v>
      </c>
      <c r="CO11" s="249">
        <f t="shared" si="6"/>
        <v>0.44210526315789472</v>
      </c>
      <c r="CP11" s="122" t="str">
        <f t="shared" ref="CP11:CP32" si="101">IF(CQ11&lt;=20%,"BAJO",
IF(CQ11&lt;=40%,"MODERADO",
IF(CQ11&lt;=60%,"ALTO",
"EXTREMO"
)
)
)</f>
        <v>BAJO</v>
      </c>
      <c r="CQ11" s="89">
        <f t="shared" si="7"/>
        <v>0.15915789473684208</v>
      </c>
      <c r="CR11" s="95" t="s">
        <v>300</v>
      </c>
      <c r="CS11" s="94">
        <f t="shared" si="8"/>
        <v>0.1</v>
      </c>
      <c r="CT11" s="47"/>
      <c r="CU11" s="47" t="s">
        <v>938</v>
      </c>
      <c r="CV11" s="4" t="s">
        <v>929</v>
      </c>
      <c r="CW11" s="96"/>
      <c r="CX11" s="97">
        <f t="shared" si="9"/>
        <v>14</v>
      </c>
      <c r="CY11" s="98">
        <f t="shared" si="10"/>
        <v>5</v>
      </c>
      <c r="CZ11" s="97" t="str">
        <f t="shared" si="11"/>
        <v>Catastrófico</v>
      </c>
      <c r="DA11" s="99">
        <f t="shared" si="12"/>
        <v>1</v>
      </c>
      <c r="DB11" s="100">
        <f t="shared" si="13"/>
        <v>0.15</v>
      </c>
      <c r="DC11" s="100">
        <f t="shared" si="14"/>
        <v>0.25</v>
      </c>
      <c r="DD11" s="97">
        <f t="shared" si="15"/>
        <v>0.4</v>
      </c>
      <c r="DE11" s="5">
        <f t="shared" si="16"/>
        <v>2</v>
      </c>
      <c r="DF11" s="99">
        <f t="shared" si="17"/>
        <v>0.36</v>
      </c>
      <c r="DG11" s="5">
        <f t="shared" si="18"/>
        <v>5</v>
      </c>
      <c r="DH11" s="5"/>
      <c r="DI11" s="99">
        <f t="shared" si="19"/>
        <v>1</v>
      </c>
      <c r="DJ11" s="100">
        <f t="shared" si="20"/>
        <v>0.15</v>
      </c>
      <c r="DK11" s="100">
        <f t="shared" si="21"/>
        <v>0.25</v>
      </c>
      <c r="DL11" s="97">
        <f t="shared" si="22"/>
        <v>0.4</v>
      </c>
      <c r="DM11" s="5">
        <f t="shared" si="23"/>
        <v>2</v>
      </c>
      <c r="DN11" s="99">
        <f t="shared" si="24"/>
        <v>0.216</v>
      </c>
      <c r="DO11" s="5">
        <f t="shared" si="25"/>
        <v>5</v>
      </c>
      <c r="DP11" s="99">
        <f t="shared" si="26"/>
        <v>1</v>
      </c>
      <c r="DQ11" s="100">
        <f t="shared" si="27"/>
        <v>0.15</v>
      </c>
      <c r="DR11" s="100">
        <f t="shared" si="28"/>
        <v>0.25</v>
      </c>
      <c r="DS11" s="97">
        <f t="shared" si="29"/>
        <v>0.4</v>
      </c>
      <c r="DT11" s="5">
        <f t="shared" si="30"/>
        <v>1</v>
      </c>
      <c r="DU11" s="99">
        <f t="shared" si="31"/>
        <v>0.12959999999999999</v>
      </c>
      <c r="DV11" s="5">
        <f t="shared" si="32"/>
        <v>5</v>
      </c>
      <c r="DW11" s="99">
        <f t="shared" si="33"/>
        <v>1</v>
      </c>
      <c r="DX11" s="100">
        <f t="shared" si="34"/>
        <v>0.15</v>
      </c>
      <c r="DY11" s="100">
        <f t="shared" si="35"/>
        <v>0.25</v>
      </c>
      <c r="DZ11" s="97">
        <f t="shared" si="36"/>
        <v>0.4</v>
      </c>
      <c r="EA11" s="5">
        <f t="shared" si="37"/>
        <v>1</v>
      </c>
      <c r="EB11" s="99">
        <f t="shared" si="38"/>
        <v>7.7759999999999996E-2</v>
      </c>
      <c r="EC11" s="5">
        <f t="shared" si="39"/>
        <v>5</v>
      </c>
      <c r="ED11" s="99">
        <f t="shared" si="40"/>
        <v>1</v>
      </c>
      <c r="EE11" s="100">
        <f t="shared" si="41"/>
        <v>0</v>
      </c>
      <c r="EF11" s="100">
        <f t="shared" si="42"/>
        <v>0</v>
      </c>
      <c r="EG11" s="97">
        <f t="shared" si="43"/>
        <v>0</v>
      </c>
      <c r="EH11" s="5">
        <f t="shared" si="44"/>
        <v>1</v>
      </c>
      <c r="EI11" s="99">
        <f t="shared" si="45"/>
        <v>7.7759999999999996E-2</v>
      </c>
      <c r="EJ11" s="5">
        <f t="shared" si="46"/>
        <v>5</v>
      </c>
      <c r="EK11" s="99">
        <f t="shared" si="47"/>
        <v>1</v>
      </c>
      <c r="EL11" s="100">
        <f t="shared" si="48"/>
        <v>0</v>
      </c>
      <c r="EM11" s="100">
        <f t="shared" si="49"/>
        <v>0</v>
      </c>
      <c r="EN11" s="97">
        <f t="shared" si="50"/>
        <v>0</v>
      </c>
      <c r="EO11" s="5">
        <f t="shared" si="51"/>
        <v>1</v>
      </c>
      <c r="EP11" s="99">
        <f t="shared" si="52"/>
        <v>7.7759999999999996E-2</v>
      </c>
      <c r="EQ11" s="5">
        <f t="shared" si="53"/>
        <v>5</v>
      </c>
      <c r="ER11" s="99">
        <f t="shared" si="54"/>
        <v>1</v>
      </c>
      <c r="ES11" s="100">
        <f t="shared" si="55"/>
        <v>0</v>
      </c>
      <c r="ET11" s="100">
        <f t="shared" si="56"/>
        <v>0</v>
      </c>
      <c r="EU11" s="97">
        <f t="shared" si="57"/>
        <v>0</v>
      </c>
      <c r="EV11" s="5">
        <f t="shared" si="58"/>
        <v>1</v>
      </c>
      <c r="EW11" s="99">
        <f t="shared" si="59"/>
        <v>7.7759999999999996E-2</v>
      </c>
      <c r="EX11" s="5">
        <f t="shared" si="60"/>
        <v>5</v>
      </c>
      <c r="EY11" s="99">
        <f t="shared" si="61"/>
        <v>1</v>
      </c>
      <c r="EZ11" s="100">
        <f t="shared" si="62"/>
        <v>0</v>
      </c>
      <c r="FA11" s="100">
        <f t="shared" si="63"/>
        <v>0</v>
      </c>
      <c r="FB11" s="97">
        <f t="shared" si="64"/>
        <v>0</v>
      </c>
      <c r="FC11" s="5">
        <f t="shared" si="65"/>
        <v>1</v>
      </c>
      <c r="FD11" s="99">
        <f t="shared" si="66"/>
        <v>7.7759999999999996E-2</v>
      </c>
      <c r="FE11" s="5">
        <f t="shared" si="67"/>
        <v>5</v>
      </c>
      <c r="FF11" s="99">
        <f t="shared" si="68"/>
        <v>1</v>
      </c>
      <c r="FG11" s="100">
        <f t="shared" si="69"/>
        <v>0</v>
      </c>
      <c r="FH11" s="100">
        <f t="shared" si="70"/>
        <v>0</v>
      </c>
      <c r="FI11" s="97">
        <f t="shared" si="71"/>
        <v>0</v>
      </c>
      <c r="FJ11" s="5">
        <f t="shared" si="72"/>
        <v>1</v>
      </c>
      <c r="FK11" s="99">
        <f t="shared" si="73"/>
        <v>7.7759999999999996E-2</v>
      </c>
      <c r="FL11" s="5">
        <f t="shared" si="74"/>
        <v>5</v>
      </c>
      <c r="FM11" s="99">
        <f t="shared" si="75"/>
        <v>1</v>
      </c>
      <c r="FN11" s="100">
        <f t="shared" si="76"/>
        <v>0</v>
      </c>
      <c r="FO11" s="100">
        <f t="shared" si="77"/>
        <v>0</v>
      </c>
      <c r="FP11" s="97">
        <f t="shared" si="78"/>
        <v>0</v>
      </c>
      <c r="FQ11" s="5">
        <f t="shared" si="79"/>
        <v>1</v>
      </c>
      <c r="FR11" s="99">
        <f t="shared" si="80"/>
        <v>7.7759999999999996E-2</v>
      </c>
      <c r="FS11" s="5">
        <f t="shared" si="81"/>
        <v>5</v>
      </c>
      <c r="FT11" s="99">
        <f t="shared" si="82"/>
        <v>1</v>
      </c>
      <c r="FU11" s="100">
        <f t="shared" si="83"/>
        <v>0</v>
      </c>
      <c r="FV11" s="100">
        <f t="shared" si="84"/>
        <v>0</v>
      </c>
      <c r="FW11" s="97">
        <f t="shared" si="85"/>
        <v>0</v>
      </c>
      <c r="FX11" s="5">
        <f t="shared" si="86"/>
        <v>1</v>
      </c>
      <c r="FY11" s="99">
        <f t="shared" si="87"/>
        <v>7.7759999999999996E-2</v>
      </c>
      <c r="FZ11" s="5">
        <f t="shared" si="88"/>
        <v>5</v>
      </c>
      <c r="GA11" s="99">
        <f t="shared" si="89"/>
        <v>1</v>
      </c>
      <c r="GB11" s="100">
        <f t="shared" si="90"/>
        <v>0</v>
      </c>
      <c r="GC11" s="100">
        <f t="shared" si="91"/>
        <v>0</v>
      </c>
      <c r="GD11" s="97">
        <f t="shared" si="92"/>
        <v>0</v>
      </c>
      <c r="GE11" s="5">
        <f t="shared" si="93"/>
        <v>1</v>
      </c>
      <c r="GF11" s="99">
        <f t="shared" si="94"/>
        <v>7.7759999999999996E-2</v>
      </c>
      <c r="GG11" s="5">
        <f t="shared" si="95"/>
        <v>5</v>
      </c>
      <c r="GH11" s="99">
        <f t="shared" si="96"/>
        <v>1</v>
      </c>
      <c r="GI11" s="99">
        <f t="shared" si="97"/>
        <v>1</v>
      </c>
      <c r="GJ11" s="101"/>
    </row>
    <row r="12" spans="1:193 1680:1680" ht="99.75" customHeight="1">
      <c r="A12" s="82">
        <f t="shared" si="98"/>
        <v>4</v>
      </c>
      <c r="B12" s="47" t="s">
        <v>922</v>
      </c>
      <c r="C12" s="4" t="s">
        <v>939</v>
      </c>
      <c r="D12" s="83" t="s">
        <v>304</v>
      </c>
      <c r="E12" s="84" t="s">
        <v>328</v>
      </c>
      <c r="F12" s="47" t="s">
        <v>305</v>
      </c>
      <c r="G12" s="85" t="s">
        <v>342</v>
      </c>
      <c r="H12" s="84" t="s">
        <v>330</v>
      </c>
      <c r="I12" s="86" t="s">
        <v>285</v>
      </c>
      <c r="J12" s="86" t="s">
        <v>69</v>
      </c>
      <c r="K12" s="86" t="s">
        <v>69</v>
      </c>
      <c r="L12" s="86" t="s">
        <v>69</v>
      </c>
      <c r="M12" s="86" t="s">
        <v>69</v>
      </c>
      <c r="N12" s="86" t="s">
        <v>69</v>
      </c>
      <c r="O12" s="86" t="s">
        <v>69</v>
      </c>
      <c r="P12" s="86" t="s">
        <v>69</v>
      </c>
      <c r="Q12" s="86" t="s">
        <v>286</v>
      </c>
      <c r="R12" s="86" t="s">
        <v>286</v>
      </c>
      <c r="S12" s="86" t="s">
        <v>69</v>
      </c>
      <c r="T12" s="86" t="s">
        <v>69</v>
      </c>
      <c r="U12" s="86" t="s">
        <v>69</v>
      </c>
      <c r="V12" s="86" t="s">
        <v>69</v>
      </c>
      <c r="W12" s="86" t="s">
        <v>69</v>
      </c>
      <c r="X12" s="86" t="s">
        <v>69</v>
      </c>
      <c r="Y12" s="86" t="s">
        <v>286</v>
      </c>
      <c r="Z12" s="86" t="s">
        <v>69</v>
      </c>
      <c r="AA12" s="86" t="s">
        <v>286</v>
      </c>
      <c r="AB12" s="86" t="s">
        <v>286</v>
      </c>
      <c r="AC12" s="88" t="str">
        <f t="shared" si="0"/>
        <v>3 - Media</v>
      </c>
      <c r="AD12" s="247">
        <f t="shared" si="1"/>
        <v>0.6</v>
      </c>
      <c r="AE12" s="246" t="str">
        <f t="shared" si="99"/>
        <v>4 - Alta</v>
      </c>
      <c r="AF12" s="247">
        <f t="shared" si="2"/>
        <v>0.73684210526315785</v>
      </c>
      <c r="AG12" s="82" t="str">
        <f t="shared" si="3"/>
        <v>ALTO</v>
      </c>
      <c r="AH12" s="89">
        <f t="shared" si="4"/>
        <v>0.44210526315789472</v>
      </c>
      <c r="AI12" s="4" t="s">
        <v>940</v>
      </c>
      <c r="AJ12" s="91" t="s">
        <v>937</v>
      </c>
      <c r="AK12" s="245" t="s">
        <v>933</v>
      </c>
      <c r="AL12" s="245" t="s">
        <v>927</v>
      </c>
      <c r="AM12" s="47" t="s">
        <v>291</v>
      </c>
      <c r="AN12" s="91" t="s">
        <v>292</v>
      </c>
      <c r="AO12" s="91" t="s">
        <v>293</v>
      </c>
      <c r="AP12" s="47" t="s">
        <v>294</v>
      </c>
      <c r="AQ12" s="47" t="s">
        <v>291</v>
      </c>
      <c r="AR12" s="91" t="s">
        <v>292</v>
      </c>
      <c r="AS12" s="91" t="s">
        <v>293</v>
      </c>
      <c r="AT12" s="47" t="s">
        <v>294</v>
      </c>
      <c r="AU12" s="47" t="s">
        <v>291</v>
      </c>
      <c r="AV12" s="91" t="s">
        <v>292</v>
      </c>
      <c r="AW12" s="91" t="s">
        <v>293</v>
      </c>
      <c r="AX12" s="47" t="s">
        <v>294</v>
      </c>
      <c r="AY12" s="47" t="s">
        <v>291</v>
      </c>
      <c r="AZ12" s="91" t="s">
        <v>292</v>
      </c>
      <c r="BA12" s="91" t="s">
        <v>293</v>
      </c>
      <c r="BB12" s="47" t="s">
        <v>294</v>
      </c>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tr">
        <f>IFERROR(IF(GE12&lt;=1,"1 - Muy Baja",VLOOKUP(GE12,#REF!,2,0)),"")</f>
        <v>1 - Muy Baja</v>
      </c>
      <c r="CM12" s="249">
        <f t="shared" si="5"/>
        <v>0.36</v>
      </c>
      <c r="CN12" s="92" t="str">
        <f t="shared" si="100"/>
        <v>3 - Media</v>
      </c>
      <c r="CO12" s="249">
        <f t="shared" si="6"/>
        <v>0.44210526315789472</v>
      </c>
      <c r="CP12" s="122" t="str">
        <f t="shared" si="101"/>
        <v>BAJO</v>
      </c>
      <c r="CQ12" s="89">
        <f t="shared" si="7"/>
        <v>0.15915789473684208</v>
      </c>
      <c r="CR12" s="95" t="s">
        <v>309</v>
      </c>
      <c r="CS12" s="94">
        <f t="shared" si="8"/>
        <v>0.1</v>
      </c>
      <c r="CT12" s="47"/>
      <c r="CU12" s="47" t="s">
        <v>938</v>
      </c>
      <c r="CV12" s="4" t="s">
        <v>929</v>
      </c>
      <c r="CW12" s="96"/>
      <c r="CX12" s="97">
        <f t="shared" si="9"/>
        <v>14</v>
      </c>
      <c r="CY12" s="98">
        <f t="shared" si="10"/>
        <v>5</v>
      </c>
      <c r="CZ12" s="97" t="str">
        <f t="shared" si="11"/>
        <v>Catastrófico</v>
      </c>
      <c r="DA12" s="99">
        <f t="shared" si="12"/>
        <v>1</v>
      </c>
      <c r="DB12" s="100">
        <f t="shared" si="13"/>
        <v>0.15</v>
      </c>
      <c r="DC12" s="100">
        <f t="shared" si="14"/>
        <v>0.25</v>
      </c>
      <c r="DD12" s="97">
        <f t="shared" si="15"/>
        <v>0.4</v>
      </c>
      <c r="DE12" s="5">
        <f t="shared" si="16"/>
        <v>2</v>
      </c>
      <c r="DF12" s="99">
        <f t="shared" si="17"/>
        <v>0.36</v>
      </c>
      <c r="DG12" s="5">
        <f t="shared" si="18"/>
        <v>5</v>
      </c>
      <c r="DH12" s="5"/>
      <c r="DI12" s="99">
        <f t="shared" si="19"/>
        <v>1</v>
      </c>
      <c r="DJ12" s="100">
        <f t="shared" si="20"/>
        <v>0.15</v>
      </c>
      <c r="DK12" s="100">
        <f t="shared" si="21"/>
        <v>0.25</v>
      </c>
      <c r="DL12" s="97">
        <f t="shared" si="22"/>
        <v>0.4</v>
      </c>
      <c r="DM12" s="5">
        <f t="shared" si="23"/>
        <v>2</v>
      </c>
      <c r="DN12" s="99">
        <f t="shared" si="24"/>
        <v>0.216</v>
      </c>
      <c r="DO12" s="5">
        <f t="shared" si="25"/>
        <v>5</v>
      </c>
      <c r="DP12" s="99">
        <f t="shared" si="26"/>
        <v>1</v>
      </c>
      <c r="DQ12" s="100">
        <f t="shared" si="27"/>
        <v>0.15</v>
      </c>
      <c r="DR12" s="100">
        <f t="shared" si="28"/>
        <v>0.25</v>
      </c>
      <c r="DS12" s="97">
        <f t="shared" si="29"/>
        <v>0.4</v>
      </c>
      <c r="DT12" s="5">
        <f t="shared" si="30"/>
        <v>1</v>
      </c>
      <c r="DU12" s="99">
        <f t="shared" si="31"/>
        <v>0.12959999999999999</v>
      </c>
      <c r="DV12" s="5">
        <f t="shared" si="32"/>
        <v>5</v>
      </c>
      <c r="DW12" s="99">
        <f t="shared" si="33"/>
        <v>1</v>
      </c>
      <c r="DX12" s="100">
        <f t="shared" si="34"/>
        <v>0.15</v>
      </c>
      <c r="DY12" s="100">
        <f t="shared" si="35"/>
        <v>0.25</v>
      </c>
      <c r="DZ12" s="97">
        <f t="shared" si="36"/>
        <v>0.4</v>
      </c>
      <c r="EA12" s="5">
        <f t="shared" si="37"/>
        <v>1</v>
      </c>
      <c r="EB12" s="99">
        <f t="shared" si="38"/>
        <v>7.7759999999999996E-2</v>
      </c>
      <c r="EC12" s="5">
        <f t="shared" si="39"/>
        <v>5</v>
      </c>
      <c r="ED12" s="99">
        <f t="shared" si="40"/>
        <v>1</v>
      </c>
      <c r="EE12" s="100">
        <f t="shared" si="41"/>
        <v>0</v>
      </c>
      <c r="EF12" s="100">
        <f t="shared" si="42"/>
        <v>0</v>
      </c>
      <c r="EG12" s="97">
        <f t="shared" si="43"/>
        <v>0</v>
      </c>
      <c r="EH12" s="5">
        <f t="shared" si="44"/>
        <v>1</v>
      </c>
      <c r="EI12" s="99">
        <f t="shared" si="45"/>
        <v>7.7759999999999996E-2</v>
      </c>
      <c r="EJ12" s="5">
        <f t="shared" si="46"/>
        <v>5</v>
      </c>
      <c r="EK12" s="99">
        <f t="shared" si="47"/>
        <v>1</v>
      </c>
      <c r="EL12" s="100">
        <f t="shared" si="48"/>
        <v>0</v>
      </c>
      <c r="EM12" s="100">
        <f t="shared" si="49"/>
        <v>0</v>
      </c>
      <c r="EN12" s="97">
        <f t="shared" si="50"/>
        <v>0</v>
      </c>
      <c r="EO12" s="5">
        <f t="shared" si="51"/>
        <v>1</v>
      </c>
      <c r="EP12" s="99">
        <f t="shared" si="52"/>
        <v>7.7759999999999996E-2</v>
      </c>
      <c r="EQ12" s="5">
        <f t="shared" si="53"/>
        <v>5</v>
      </c>
      <c r="ER12" s="99">
        <f t="shared" si="54"/>
        <v>1</v>
      </c>
      <c r="ES12" s="100">
        <f t="shared" si="55"/>
        <v>0</v>
      </c>
      <c r="ET12" s="100">
        <f t="shared" si="56"/>
        <v>0</v>
      </c>
      <c r="EU12" s="97">
        <f t="shared" si="57"/>
        <v>0</v>
      </c>
      <c r="EV12" s="5">
        <f t="shared" si="58"/>
        <v>1</v>
      </c>
      <c r="EW12" s="99">
        <f t="shared" si="59"/>
        <v>7.7759999999999996E-2</v>
      </c>
      <c r="EX12" s="5">
        <f t="shared" si="60"/>
        <v>5</v>
      </c>
      <c r="EY12" s="99">
        <f t="shared" si="61"/>
        <v>1</v>
      </c>
      <c r="EZ12" s="100">
        <f t="shared" si="62"/>
        <v>0</v>
      </c>
      <c r="FA12" s="100">
        <f t="shared" si="63"/>
        <v>0</v>
      </c>
      <c r="FB12" s="97">
        <f t="shared" si="64"/>
        <v>0</v>
      </c>
      <c r="FC12" s="5">
        <f t="shared" si="65"/>
        <v>1</v>
      </c>
      <c r="FD12" s="99">
        <f t="shared" si="66"/>
        <v>7.7759999999999996E-2</v>
      </c>
      <c r="FE12" s="5">
        <f t="shared" si="67"/>
        <v>5</v>
      </c>
      <c r="FF12" s="99">
        <f t="shared" si="68"/>
        <v>1</v>
      </c>
      <c r="FG12" s="100">
        <f t="shared" si="69"/>
        <v>0</v>
      </c>
      <c r="FH12" s="100">
        <f t="shared" si="70"/>
        <v>0</v>
      </c>
      <c r="FI12" s="97">
        <f t="shared" si="71"/>
        <v>0</v>
      </c>
      <c r="FJ12" s="5">
        <f t="shared" si="72"/>
        <v>1</v>
      </c>
      <c r="FK12" s="99">
        <f t="shared" si="73"/>
        <v>7.7759999999999996E-2</v>
      </c>
      <c r="FL12" s="5">
        <f t="shared" si="74"/>
        <v>5</v>
      </c>
      <c r="FM12" s="99">
        <f t="shared" si="75"/>
        <v>1</v>
      </c>
      <c r="FN12" s="100">
        <f t="shared" si="76"/>
        <v>0</v>
      </c>
      <c r="FO12" s="100">
        <f t="shared" si="77"/>
        <v>0</v>
      </c>
      <c r="FP12" s="97">
        <f t="shared" si="78"/>
        <v>0</v>
      </c>
      <c r="FQ12" s="5">
        <f t="shared" si="79"/>
        <v>1</v>
      </c>
      <c r="FR12" s="99">
        <f t="shared" si="80"/>
        <v>7.7759999999999996E-2</v>
      </c>
      <c r="FS12" s="5">
        <f t="shared" si="81"/>
        <v>5</v>
      </c>
      <c r="FT12" s="99">
        <f t="shared" si="82"/>
        <v>1</v>
      </c>
      <c r="FU12" s="100">
        <f t="shared" si="83"/>
        <v>0</v>
      </c>
      <c r="FV12" s="100">
        <f t="shared" si="84"/>
        <v>0</v>
      </c>
      <c r="FW12" s="97">
        <f t="shared" si="85"/>
        <v>0</v>
      </c>
      <c r="FX12" s="5">
        <f t="shared" si="86"/>
        <v>1</v>
      </c>
      <c r="FY12" s="99">
        <f t="shared" si="87"/>
        <v>7.7759999999999996E-2</v>
      </c>
      <c r="FZ12" s="5">
        <f t="shared" si="88"/>
        <v>5</v>
      </c>
      <c r="GA12" s="99">
        <f t="shared" si="89"/>
        <v>1</v>
      </c>
      <c r="GB12" s="100">
        <f t="shared" si="90"/>
        <v>0</v>
      </c>
      <c r="GC12" s="100">
        <f t="shared" si="91"/>
        <v>0</v>
      </c>
      <c r="GD12" s="97">
        <f t="shared" si="92"/>
        <v>0</v>
      </c>
      <c r="GE12" s="5">
        <f t="shared" si="93"/>
        <v>1</v>
      </c>
      <c r="GF12" s="99">
        <f t="shared" si="94"/>
        <v>7.7759999999999996E-2</v>
      </c>
      <c r="GG12" s="5">
        <f t="shared" si="95"/>
        <v>5</v>
      </c>
      <c r="GH12" s="99">
        <f t="shared" si="96"/>
        <v>1</v>
      </c>
      <c r="GI12" s="99">
        <f t="shared" si="97"/>
        <v>1</v>
      </c>
      <c r="GJ12" s="101"/>
    </row>
    <row r="13" spans="1:193 1680:1680" ht="143.25" customHeight="1">
      <c r="A13" s="82">
        <f t="shared" si="98"/>
        <v>5</v>
      </c>
      <c r="B13" s="91" t="s">
        <v>922</v>
      </c>
      <c r="C13" s="4" t="s">
        <v>941</v>
      </c>
      <c r="D13" s="83" t="s">
        <v>280</v>
      </c>
      <c r="E13" s="84" t="s">
        <v>328</v>
      </c>
      <c r="F13" s="91" t="s">
        <v>318</v>
      </c>
      <c r="G13" s="85" t="s">
        <v>342</v>
      </c>
      <c r="H13" s="84" t="s">
        <v>330</v>
      </c>
      <c r="I13" s="86" t="s">
        <v>285</v>
      </c>
      <c r="J13" s="86" t="s">
        <v>69</v>
      </c>
      <c r="K13" s="86" t="s">
        <v>69</v>
      </c>
      <c r="L13" s="86" t="s">
        <v>69</v>
      </c>
      <c r="M13" s="86" t="s">
        <v>69</v>
      </c>
      <c r="N13" s="86" t="s">
        <v>69</v>
      </c>
      <c r="O13" s="86" t="s">
        <v>69</v>
      </c>
      <c r="P13" s="86" t="s">
        <v>69</v>
      </c>
      <c r="Q13" s="86" t="s">
        <v>286</v>
      </c>
      <c r="R13" s="86" t="s">
        <v>286</v>
      </c>
      <c r="S13" s="86" t="s">
        <v>69</v>
      </c>
      <c r="T13" s="86" t="s">
        <v>69</v>
      </c>
      <c r="U13" s="86" t="s">
        <v>69</v>
      </c>
      <c r="V13" s="86" t="s">
        <v>69</v>
      </c>
      <c r="W13" s="86" t="s">
        <v>69</v>
      </c>
      <c r="X13" s="86" t="s">
        <v>69</v>
      </c>
      <c r="Y13" s="86" t="s">
        <v>286</v>
      </c>
      <c r="Z13" s="86" t="s">
        <v>69</v>
      </c>
      <c r="AA13" s="86" t="s">
        <v>286</v>
      </c>
      <c r="AB13" s="86" t="s">
        <v>286</v>
      </c>
      <c r="AC13" s="259" t="str">
        <f t="shared" si="0"/>
        <v>3 - Media</v>
      </c>
      <c r="AD13" s="247">
        <f t="shared" si="1"/>
        <v>0.6</v>
      </c>
      <c r="AE13" s="246" t="str">
        <f t="shared" si="99"/>
        <v>4 - Alta</v>
      </c>
      <c r="AF13" s="247">
        <f t="shared" si="2"/>
        <v>0.73684210526315785</v>
      </c>
      <c r="AG13" s="82" t="str">
        <f t="shared" si="3"/>
        <v>ALTO</v>
      </c>
      <c r="AH13" s="260">
        <f t="shared" si="4"/>
        <v>0.44210526315789472</v>
      </c>
      <c r="AI13" s="4" t="s">
        <v>942</v>
      </c>
      <c r="AJ13" s="91" t="s">
        <v>507</v>
      </c>
      <c r="AK13" s="245" t="s">
        <v>933</v>
      </c>
      <c r="AL13" s="245" t="s">
        <v>927</v>
      </c>
      <c r="AM13" s="91" t="s">
        <v>291</v>
      </c>
      <c r="AN13" s="91" t="s">
        <v>292</v>
      </c>
      <c r="AO13" s="91" t="s">
        <v>293</v>
      </c>
      <c r="AP13" s="91" t="s">
        <v>294</v>
      </c>
      <c r="AQ13" s="91" t="s">
        <v>291</v>
      </c>
      <c r="AR13" s="91" t="s">
        <v>292</v>
      </c>
      <c r="AS13" s="91" t="s">
        <v>293</v>
      </c>
      <c r="AT13" s="91" t="s">
        <v>294</v>
      </c>
      <c r="AU13" s="91" t="s">
        <v>291</v>
      </c>
      <c r="AV13" s="91" t="s">
        <v>292</v>
      </c>
      <c r="AW13" s="91" t="s">
        <v>293</v>
      </c>
      <c r="AX13" s="91" t="s">
        <v>294</v>
      </c>
      <c r="AY13" s="91" t="s">
        <v>291</v>
      </c>
      <c r="AZ13" s="91" t="s">
        <v>292</v>
      </c>
      <c r="BA13" s="91" t="s">
        <v>293</v>
      </c>
      <c r="BB13" s="91" t="s">
        <v>294</v>
      </c>
      <c r="BC13" s="91" t="s">
        <v>291</v>
      </c>
      <c r="BD13" s="91" t="s">
        <v>292</v>
      </c>
      <c r="BE13" s="91" t="s">
        <v>293</v>
      </c>
      <c r="BF13" s="91" t="s">
        <v>294</v>
      </c>
      <c r="BG13" s="91"/>
      <c r="BH13" s="91"/>
      <c r="BI13" s="91"/>
      <c r="BJ13" s="91"/>
      <c r="BK13" s="91"/>
      <c r="BL13" s="91"/>
      <c r="BM13" s="91"/>
      <c r="BN13" s="91"/>
      <c r="BO13" s="91"/>
      <c r="BP13" s="91"/>
      <c r="BQ13" s="91"/>
      <c r="BR13" s="91"/>
      <c r="BS13" s="91"/>
      <c r="BT13" s="91"/>
      <c r="BU13" s="91"/>
      <c r="BV13" s="91"/>
      <c r="BW13" s="91"/>
      <c r="BX13" s="91"/>
      <c r="BY13" s="91"/>
      <c r="BZ13" s="91"/>
      <c r="CA13" s="91"/>
      <c r="CB13" s="91"/>
      <c r="CC13" s="91"/>
      <c r="CD13" s="91"/>
      <c r="CE13" s="91"/>
      <c r="CF13" s="91"/>
      <c r="CG13" s="91"/>
      <c r="CH13" s="91"/>
      <c r="CI13" s="91"/>
      <c r="CJ13" s="91"/>
      <c r="CK13" s="91"/>
      <c r="CL13" s="122" t="str">
        <f>IFERROR(IF(GE13&lt;=1,"1 - Muy Baja",VLOOKUP(GE13,#REF!,2,0)),"")</f>
        <v>1 - Muy Baja</v>
      </c>
      <c r="CM13" s="249">
        <f t="shared" si="5"/>
        <v>0.36</v>
      </c>
      <c r="CN13" s="92" t="str">
        <f t="shared" si="100"/>
        <v>3 - Media</v>
      </c>
      <c r="CO13" s="249">
        <f t="shared" si="6"/>
        <v>0.44210526315789472</v>
      </c>
      <c r="CP13" s="122" t="str">
        <f t="shared" si="101"/>
        <v>BAJO</v>
      </c>
      <c r="CQ13" s="260">
        <f t="shared" si="7"/>
        <v>0.15915789473684208</v>
      </c>
      <c r="CR13" s="95" t="s">
        <v>300</v>
      </c>
      <c r="CS13" s="82">
        <f t="shared" si="8"/>
        <v>0.1</v>
      </c>
      <c r="CT13" s="91"/>
      <c r="CU13" s="47" t="s">
        <v>943</v>
      </c>
      <c r="CV13" s="4" t="s">
        <v>929</v>
      </c>
      <c r="CW13" s="260"/>
      <c r="CX13" s="261">
        <f t="shared" si="9"/>
        <v>14</v>
      </c>
      <c r="CY13" s="262">
        <f t="shared" si="10"/>
        <v>5</v>
      </c>
      <c r="CZ13" s="261" t="str">
        <f t="shared" si="11"/>
        <v>Catastrófico</v>
      </c>
      <c r="DA13" s="263">
        <f t="shared" si="12"/>
        <v>1</v>
      </c>
      <c r="DB13" s="5">
        <f t="shared" si="13"/>
        <v>0.15</v>
      </c>
      <c r="DC13" s="5">
        <f t="shared" si="14"/>
        <v>0.25</v>
      </c>
      <c r="DD13" s="261">
        <f t="shared" si="15"/>
        <v>0.4</v>
      </c>
      <c r="DE13" s="5">
        <f t="shared" si="16"/>
        <v>2</v>
      </c>
      <c r="DF13" s="263">
        <f t="shared" si="17"/>
        <v>0.36</v>
      </c>
      <c r="DG13" s="5">
        <f t="shared" si="18"/>
        <v>5</v>
      </c>
      <c r="DH13" s="5"/>
      <c r="DI13" s="263">
        <f t="shared" si="19"/>
        <v>1</v>
      </c>
      <c r="DJ13" s="5">
        <f t="shared" si="20"/>
        <v>0.15</v>
      </c>
      <c r="DK13" s="5">
        <f t="shared" si="21"/>
        <v>0.25</v>
      </c>
      <c r="DL13" s="261">
        <f t="shared" si="22"/>
        <v>0.4</v>
      </c>
      <c r="DM13" s="5">
        <f t="shared" si="23"/>
        <v>2</v>
      </c>
      <c r="DN13" s="263">
        <f t="shared" si="24"/>
        <v>0.216</v>
      </c>
      <c r="DO13" s="5">
        <f t="shared" si="25"/>
        <v>5</v>
      </c>
      <c r="DP13" s="263">
        <f t="shared" si="26"/>
        <v>1</v>
      </c>
      <c r="DQ13" s="5">
        <f t="shared" si="27"/>
        <v>0.15</v>
      </c>
      <c r="DR13" s="5">
        <f t="shared" si="28"/>
        <v>0.25</v>
      </c>
      <c r="DS13" s="261">
        <f t="shared" si="29"/>
        <v>0.4</v>
      </c>
      <c r="DT13" s="5">
        <f t="shared" si="30"/>
        <v>1</v>
      </c>
      <c r="DU13" s="263">
        <f t="shared" si="31"/>
        <v>0.12959999999999999</v>
      </c>
      <c r="DV13" s="5">
        <f t="shared" si="32"/>
        <v>5</v>
      </c>
      <c r="DW13" s="263">
        <f t="shared" si="33"/>
        <v>1</v>
      </c>
      <c r="DX13" s="5">
        <f t="shared" si="34"/>
        <v>0.15</v>
      </c>
      <c r="DY13" s="5">
        <f t="shared" si="35"/>
        <v>0.25</v>
      </c>
      <c r="DZ13" s="261">
        <f t="shared" si="36"/>
        <v>0.4</v>
      </c>
      <c r="EA13" s="5">
        <f t="shared" si="37"/>
        <v>1</v>
      </c>
      <c r="EB13" s="263">
        <f t="shared" si="38"/>
        <v>7.7759999999999996E-2</v>
      </c>
      <c r="EC13" s="5">
        <f t="shared" si="39"/>
        <v>5</v>
      </c>
      <c r="ED13" s="263">
        <f t="shared" si="40"/>
        <v>1</v>
      </c>
      <c r="EE13" s="5">
        <f t="shared" si="41"/>
        <v>0.15</v>
      </c>
      <c r="EF13" s="5">
        <f t="shared" si="42"/>
        <v>0.25</v>
      </c>
      <c r="EG13" s="261">
        <f t="shared" si="43"/>
        <v>0.4</v>
      </c>
      <c r="EH13" s="5">
        <f t="shared" si="44"/>
        <v>1</v>
      </c>
      <c r="EI13" s="263">
        <f t="shared" si="45"/>
        <v>4.6655999999999996E-2</v>
      </c>
      <c r="EJ13" s="5">
        <f t="shared" si="46"/>
        <v>5</v>
      </c>
      <c r="EK13" s="263">
        <f t="shared" si="47"/>
        <v>1</v>
      </c>
      <c r="EL13" s="5">
        <f t="shared" si="48"/>
        <v>0</v>
      </c>
      <c r="EM13" s="5">
        <f t="shared" si="49"/>
        <v>0</v>
      </c>
      <c r="EN13" s="261">
        <f t="shared" si="50"/>
        <v>0</v>
      </c>
      <c r="EO13" s="5">
        <f t="shared" si="51"/>
        <v>1</v>
      </c>
      <c r="EP13" s="263">
        <f t="shared" si="52"/>
        <v>4.6655999999999996E-2</v>
      </c>
      <c r="EQ13" s="5">
        <f t="shared" si="53"/>
        <v>5</v>
      </c>
      <c r="ER13" s="263">
        <f t="shared" si="54"/>
        <v>1</v>
      </c>
      <c r="ES13" s="5">
        <f t="shared" si="55"/>
        <v>0</v>
      </c>
      <c r="ET13" s="5">
        <f t="shared" si="56"/>
        <v>0</v>
      </c>
      <c r="EU13" s="261">
        <f t="shared" si="57"/>
        <v>0</v>
      </c>
      <c r="EV13" s="5">
        <f t="shared" si="58"/>
        <v>1</v>
      </c>
      <c r="EW13" s="263">
        <f t="shared" si="59"/>
        <v>4.6655999999999996E-2</v>
      </c>
      <c r="EX13" s="5">
        <f t="shared" si="60"/>
        <v>5</v>
      </c>
      <c r="EY13" s="263">
        <f t="shared" si="61"/>
        <v>1</v>
      </c>
      <c r="EZ13" s="5">
        <f t="shared" si="62"/>
        <v>0</v>
      </c>
      <c r="FA13" s="5">
        <f t="shared" si="63"/>
        <v>0</v>
      </c>
      <c r="FB13" s="261">
        <f t="shared" si="64"/>
        <v>0</v>
      </c>
      <c r="FC13" s="5">
        <f t="shared" si="65"/>
        <v>1</v>
      </c>
      <c r="FD13" s="263">
        <f t="shared" si="66"/>
        <v>4.6655999999999996E-2</v>
      </c>
      <c r="FE13" s="5">
        <f t="shared" si="67"/>
        <v>5</v>
      </c>
      <c r="FF13" s="263">
        <f t="shared" si="68"/>
        <v>1</v>
      </c>
      <c r="FG13" s="5">
        <f t="shared" si="69"/>
        <v>0</v>
      </c>
      <c r="FH13" s="5">
        <f t="shared" si="70"/>
        <v>0</v>
      </c>
      <c r="FI13" s="261">
        <f t="shared" si="71"/>
        <v>0</v>
      </c>
      <c r="FJ13" s="5">
        <f t="shared" si="72"/>
        <v>1</v>
      </c>
      <c r="FK13" s="263">
        <f t="shared" si="73"/>
        <v>4.6655999999999996E-2</v>
      </c>
      <c r="FL13" s="5">
        <f t="shared" si="74"/>
        <v>5</v>
      </c>
      <c r="FM13" s="263">
        <f t="shared" si="75"/>
        <v>1</v>
      </c>
      <c r="FN13" s="5">
        <f t="shared" si="76"/>
        <v>0</v>
      </c>
      <c r="FO13" s="5">
        <f t="shared" si="77"/>
        <v>0</v>
      </c>
      <c r="FP13" s="261">
        <f t="shared" si="78"/>
        <v>0</v>
      </c>
      <c r="FQ13" s="5">
        <f t="shared" si="79"/>
        <v>1</v>
      </c>
      <c r="FR13" s="263">
        <f t="shared" si="80"/>
        <v>4.6655999999999996E-2</v>
      </c>
      <c r="FS13" s="5">
        <f t="shared" si="81"/>
        <v>5</v>
      </c>
      <c r="FT13" s="263">
        <f t="shared" si="82"/>
        <v>1</v>
      </c>
      <c r="FU13" s="5">
        <f t="shared" si="83"/>
        <v>0</v>
      </c>
      <c r="FV13" s="5">
        <f t="shared" si="84"/>
        <v>0</v>
      </c>
      <c r="FW13" s="261">
        <f t="shared" si="85"/>
        <v>0</v>
      </c>
      <c r="FX13" s="5">
        <f t="shared" si="86"/>
        <v>1</v>
      </c>
      <c r="FY13" s="263">
        <f t="shared" si="87"/>
        <v>4.6655999999999996E-2</v>
      </c>
      <c r="FZ13" s="5">
        <f t="shared" si="88"/>
        <v>5</v>
      </c>
      <c r="GA13" s="263">
        <f t="shared" si="89"/>
        <v>1</v>
      </c>
      <c r="GB13" s="5">
        <f t="shared" si="90"/>
        <v>0</v>
      </c>
      <c r="GC13" s="5">
        <f t="shared" si="91"/>
        <v>0</v>
      </c>
      <c r="GD13" s="261">
        <f t="shared" si="92"/>
        <v>0</v>
      </c>
      <c r="GE13" s="5">
        <f t="shared" si="93"/>
        <v>1</v>
      </c>
      <c r="GF13" s="263">
        <f t="shared" si="94"/>
        <v>4.6655999999999996E-2</v>
      </c>
      <c r="GG13" s="5">
        <f t="shared" si="95"/>
        <v>5</v>
      </c>
      <c r="GH13" s="263">
        <f t="shared" si="96"/>
        <v>1</v>
      </c>
      <c r="GI13" s="263">
        <f t="shared" si="97"/>
        <v>1</v>
      </c>
    </row>
    <row r="14" spans="1:193 1680:1680" ht="123" customHeight="1">
      <c r="A14" s="82">
        <f t="shared" si="98"/>
        <v>6</v>
      </c>
      <c r="B14" s="91" t="s">
        <v>922</v>
      </c>
      <c r="C14" s="95" t="s">
        <v>944</v>
      </c>
      <c r="D14" s="83" t="s">
        <v>304</v>
      </c>
      <c r="E14" s="84" t="s">
        <v>328</v>
      </c>
      <c r="F14" s="91" t="s">
        <v>305</v>
      </c>
      <c r="G14" s="85" t="s">
        <v>342</v>
      </c>
      <c r="H14" s="84" t="s">
        <v>330</v>
      </c>
      <c r="I14" s="86" t="s">
        <v>285</v>
      </c>
      <c r="J14" s="86" t="s">
        <v>69</v>
      </c>
      <c r="K14" s="86" t="s">
        <v>69</v>
      </c>
      <c r="L14" s="86" t="s">
        <v>69</v>
      </c>
      <c r="M14" s="86" t="s">
        <v>69</v>
      </c>
      <c r="N14" s="86" t="s">
        <v>69</v>
      </c>
      <c r="O14" s="86" t="s">
        <v>69</v>
      </c>
      <c r="P14" s="86" t="s">
        <v>69</v>
      </c>
      <c r="Q14" s="86" t="s">
        <v>286</v>
      </c>
      <c r="R14" s="86" t="s">
        <v>286</v>
      </c>
      <c r="S14" s="86" t="s">
        <v>69</v>
      </c>
      <c r="T14" s="86" t="s">
        <v>69</v>
      </c>
      <c r="U14" s="86" t="s">
        <v>69</v>
      </c>
      <c r="V14" s="86" t="s">
        <v>69</v>
      </c>
      <c r="W14" s="86" t="s">
        <v>69</v>
      </c>
      <c r="X14" s="86" t="s">
        <v>69</v>
      </c>
      <c r="Y14" s="86" t="s">
        <v>286</v>
      </c>
      <c r="Z14" s="86" t="s">
        <v>69</v>
      </c>
      <c r="AA14" s="86" t="s">
        <v>286</v>
      </c>
      <c r="AB14" s="86" t="s">
        <v>286</v>
      </c>
      <c r="AC14" s="259" t="str">
        <f t="shared" si="0"/>
        <v>3 - Media</v>
      </c>
      <c r="AD14" s="247">
        <f t="shared" si="1"/>
        <v>0.6</v>
      </c>
      <c r="AE14" s="246" t="str">
        <f t="shared" si="99"/>
        <v>4 - Alta</v>
      </c>
      <c r="AF14" s="247">
        <f t="shared" si="2"/>
        <v>0.73684210526315785</v>
      </c>
      <c r="AG14" s="82" t="str">
        <f t="shared" si="3"/>
        <v>ALTO</v>
      </c>
      <c r="AH14" s="260">
        <f t="shared" si="4"/>
        <v>0.44210526315789472</v>
      </c>
      <c r="AI14" s="4" t="s">
        <v>945</v>
      </c>
      <c r="AJ14" s="91" t="s">
        <v>925</v>
      </c>
      <c r="AK14" s="245" t="s">
        <v>933</v>
      </c>
      <c r="AL14" s="245" t="s">
        <v>927</v>
      </c>
      <c r="AM14" s="91" t="s">
        <v>291</v>
      </c>
      <c r="AN14" s="91" t="s">
        <v>292</v>
      </c>
      <c r="AO14" s="91" t="s">
        <v>293</v>
      </c>
      <c r="AP14" s="91" t="s">
        <v>294</v>
      </c>
      <c r="AQ14" s="91" t="s">
        <v>291</v>
      </c>
      <c r="AR14" s="91" t="s">
        <v>292</v>
      </c>
      <c r="AS14" s="91" t="s">
        <v>293</v>
      </c>
      <c r="AT14" s="91" t="s">
        <v>294</v>
      </c>
      <c r="AU14" s="91" t="s">
        <v>291</v>
      </c>
      <c r="AV14" s="91" t="s">
        <v>292</v>
      </c>
      <c r="AW14" s="91" t="s">
        <v>293</v>
      </c>
      <c r="AX14" s="91" t="s">
        <v>294</v>
      </c>
      <c r="AY14" s="91" t="s">
        <v>291</v>
      </c>
      <c r="AZ14" s="91" t="s">
        <v>292</v>
      </c>
      <c r="BA14" s="91" t="s">
        <v>293</v>
      </c>
      <c r="BB14" s="91" t="s">
        <v>294</v>
      </c>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122" t="str">
        <f>IFERROR(IF(GE14&lt;=1,"1 - Muy Baja",VLOOKUP(GE14,#REF!,2,0)),"")</f>
        <v>1 - Muy Baja</v>
      </c>
      <c r="CM14" s="249">
        <f t="shared" si="5"/>
        <v>0.36</v>
      </c>
      <c r="CN14" s="92" t="str">
        <f t="shared" si="100"/>
        <v>3 - Media</v>
      </c>
      <c r="CO14" s="249">
        <f t="shared" si="6"/>
        <v>0.44210526315789472</v>
      </c>
      <c r="CP14" s="122" t="str">
        <f t="shared" si="101"/>
        <v>BAJO</v>
      </c>
      <c r="CQ14" s="260">
        <f t="shared" si="7"/>
        <v>0.15915789473684208</v>
      </c>
      <c r="CR14" s="95" t="s">
        <v>309</v>
      </c>
      <c r="CS14" s="82">
        <f t="shared" si="8"/>
        <v>0.1</v>
      </c>
      <c r="CT14" s="91"/>
      <c r="CU14" s="47" t="s">
        <v>943</v>
      </c>
      <c r="CV14" s="4" t="s">
        <v>929</v>
      </c>
      <c r="CW14" s="260"/>
      <c r="CX14" s="261">
        <f t="shared" si="9"/>
        <v>14</v>
      </c>
      <c r="CY14" s="262">
        <f t="shared" si="10"/>
        <v>5</v>
      </c>
      <c r="CZ14" s="261" t="str">
        <f t="shared" si="11"/>
        <v>Catastrófico</v>
      </c>
      <c r="DA14" s="263">
        <f t="shared" si="12"/>
        <v>1</v>
      </c>
      <c r="DB14" s="5">
        <f t="shared" si="13"/>
        <v>0.15</v>
      </c>
      <c r="DC14" s="5">
        <f t="shared" si="14"/>
        <v>0.25</v>
      </c>
      <c r="DD14" s="261">
        <f t="shared" si="15"/>
        <v>0.4</v>
      </c>
      <c r="DE14" s="5">
        <f t="shared" si="16"/>
        <v>2</v>
      </c>
      <c r="DF14" s="263">
        <f t="shared" si="17"/>
        <v>0.36</v>
      </c>
      <c r="DG14" s="5">
        <f t="shared" si="18"/>
        <v>5</v>
      </c>
      <c r="DH14" s="5"/>
      <c r="DI14" s="263">
        <f t="shared" si="19"/>
        <v>1</v>
      </c>
      <c r="DJ14" s="5">
        <f t="shared" si="20"/>
        <v>0.15</v>
      </c>
      <c r="DK14" s="5">
        <f t="shared" si="21"/>
        <v>0.25</v>
      </c>
      <c r="DL14" s="261">
        <f t="shared" si="22"/>
        <v>0.4</v>
      </c>
      <c r="DM14" s="5">
        <f t="shared" si="23"/>
        <v>2</v>
      </c>
      <c r="DN14" s="263">
        <f t="shared" si="24"/>
        <v>0.216</v>
      </c>
      <c r="DO14" s="5">
        <f t="shared" si="25"/>
        <v>5</v>
      </c>
      <c r="DP14" s="263">
        <f t="shared" si="26"/>
        <v>1</v>
      </c>
      <c r="DQ14" s="5">
        <f t="shared" si="27"/>
        <v>0.15</v>
      </c>
      <c r="DR14" s="5">
        <f t="shared" si="28"/>
        <v>0.25</v>
      </c>
      <c r="DS14" s="261">
        <f t="shared" si="29"/>
        <v>0.4</v>
      </c>
      <c r="DT14" s="5">
        <f t="shared" si="30"/>
        <v>1</v>
      </c>
      <c r="DU14" s="263">
        <f t="shared" si="31"/>
        <v>0.12959999999999999</v>
      </c>
      <c r="DV14" s="5">
        <f t="shared" si="32"/>
        <v>5</v>
      </c>
      <c r="DW14" s="263">
        <f t="shared" si="33"/>
        <v>1</v>
      </c>
      <c r="DX14" s="5">
        <f t="shared" si="34"/>
        <v>0.15</v>
      </c>
      <c r="DY14" s="5">
        <f t="shared" si="35"/>
        <v>0.25</v>
      </c>
      <c r="DZ14" s="261">
        <f t="shared" si="36"/>
        <v>0.4</v>
      </c>
      <c r="EA14" s="5">
        <f t="shared" si="37"/>
        <v>1</v>
      </c>
      <c r="EB14" s="263">
        <f t="shared" si="38"/>
        <v>7.7759999999999996E-2</v>
      </c>
      <c r="EC14" s="5">
        <f t="shared" si="39"/>
        <v>5</v>
      </c>
      <c r="ED14" s="263">
        <f t="shared" si="40"/>
        <v>1</v>
      </c>
      <c r="EE14" s="5">
        <f t="shared" si="41"/>
        <v>0</v>
      </c>
      <c r="EF14" s="5">
        <f t="shared" si="42"/>
        <v>0</v>
      </c>
      <c r="EG14" s="261">
        <f t="shared" si="43"/>
        <v>0</v>
      </c>
      <c r="EH14" s="5">
        <f t="shared" si="44"/>
        <v>1</v>
      </c>
      <c r="EI14" s="263">
        <f t="shared" si="45"/>
        <v>7.7759999999999996E-2</v>
      </c>
      <c r="EJ14" s="5">
        <f t="shared" si="46"/>
        <v>5</v>
      </c>
      <c r="EK14" s="263">
        <f t="shared" si="47"/>
        <v>1</v>
      </c>
      <c r="EL14" s="5">
        <f t="shared" si="48"/>
        <v>0</v>
      </c>
      <c r="EM14" s="5">
        <f t="shared" si="49"/>
        <v>0</v>
      </c>
      <c r="EN14" s="261">
        <f t="shared" si="50"/>
        <v>0</v>
      </c>
      <c r="EO14" s="5">
        <f t="shared" si="51"/>
        <v>1</v>
      </c>
      <c r="EP14" s="263">
        <f t="shared" si="52"/>
        <v>7.7759999999999996E-2</v>
      </c>
      <c r="EQ14" s="5">
        <f t="shared" si="53"/>
        <v>5</v>
      </c>
      <c r="ER14" s="263">
        <f t="shared" si="54"/>
        <v>1</v>
      </c>
      <c r="ES14" s="5">
        <f t="shared" si="55"/>
        <v>0</v>
      </c>
      <c r="ET14" s="5">
        <f t="shared" si="56"/>
        <v>0</v>
      </c>
      <c r="EU14" s="261">
        <f t="shared" si="57"/>
        <v>0</v>
      </c>
      <c r="EV14" s="5">
        <f t="shared" si="58"/>
        <v>1</v>
      </c>
      <c r="EW14" s="263">
        <f t="shared" si="59"/>
        <v>7.7759999999999996E-2</v>
      </c>
      <c r="EX14" s="5">
        <f t="shared" si="60"/>
        <v>5</v>
      </c>
      <c r="EY14" s="263">
        <f t="shared" si="61"/>
        <v>1</v>
      </c>
      <c r="EZ14" s="5">
        <f t="shared" si="62"/>
        <v>0</v>
      </c>
      <c r="FA14" s="5">
        <f t="shared" si="63"/>
        <v>0</v>
      </c>
      <c r="FB14" s="261">
        <f t="shared" si="64"/>
        <v>0</v>
      </c>
      <c r="FC14" s="5">
        <f t="shared" si="65"/>
        <v>1</v>
      </c>
      <c r="FD14" s="263">
        <f t="shared" si="66"/>
        <v>7.7759999999999996E-2</v>
      </c>
      <c r="FE14" s="5">
        <f t="shared" si="67"/>
        <v>5</v>
      </c>
      <c r="FF14" s="263">
        <f t="shared" si="68"/>
        <v>1</v>
      </c>
      <c r="FG14" s="5">
        <f t="shared" si="69"/>
        <v>0</v>
      </c>
      <c r="FH14" s="5">
        <f t="shared" si="70"/>
        <v>0</v>
      </c>
      <c r="FI14" s="261">
        <f t="shared" si="71"/>
        <v>0</v>
      </c>
      <c r="FJ14" s="5">
        <f t="shared" si="72"/>
        <v>1</v>
      </c>
      <c r="FK14" s="263">
        <f t="shared" si="73"/>
        <v>7.7759999999999996E-2</v>
      </c>
      <c r="FL14" s="5">
        <f t="shared" si="74"/>
        <v>5</v>
      </c>
      <c r="FM14" s="263">
        <f t="shared" si="75"/>
        <v>1</v>
      </c>
      <c r="FN14" s="5">
        <f t="shared" si="76"/>
        <v>0</v>
      </c>
      <c r="FO14" s="5">
        <f t="shared" si="77"/>
        <v>0</v>
      </c>
      <c r="FP14" s="261">
        <f t="shared" si="78"/>
        <v>0</v>
      </c>
      <c r="FQ14" s="5">
        <f t="shared" si="79"/>
        <v>1</v>
      </c>
      <c r="FR14" s="263">
        <f t="shared" si="80"/>
        <v>7.7759999999999996E-2</v>
      </c>
      <c r="FS14" s="5">
        <f t="shared" si="81"/>
        <v>5</v>
      </c>
      <c r="FT14" s="263">
        <f t="shared" si="82"/>
        <v>1</v>
      </c>
      <c r="FU14" s="5">
        <f t="shared" si="83"/>
        <v>0</v>
      </c>
      <c r="FV14" s="5">
        <f t="shared" si="84"/>
        <v>0</v>
      </c>
      <c r="FW14" s="261">
        <f t="shared" si="85"/>
        <v>0</v>
      </c>
      <c r="FX14" s="5">
        <f t="shared" si="86"/>
        <v>1</v>
      </c>
      <c r="FY14" s="263">
        <f t="shared" si="87"/>
        <v>7.7759999999999996E-2</v>
      </c>
      <c r="FZ14" s="5">
        <f t="shared" si="88"/>
        <v>5</v>
      </c>
      <c r="GA14" s="263">
        <f t="shared" si="89"/>
        <v>1</v>
      </c>
      <c r="GB14" s="5">
        <f t="shared" si="90"/>
        <v>0</v>
      </c>
      <c r="GC14" s="5">
        <f t="shared" si="91"/>
        <v>0</v>
      </c>
      <c r="GD14" s="261">
        <f t="shared" si="92"/>
        <v>0</v>
      </c>
      <c r="GE14" s="5">
        <f t="shared" si="93"/>
        <v>1</v>
      </c>
      <c r="GF14" s="263">
        <f t="shared" si="94"/>
        <v>7.7759999999999996E-2</v>
      </c>
      <c r="GG14" s="5">
        <f t="shared" si="95"/>
        <v>5</v>
      </c>
      <c r="GH14" s="263">
        <f t="shared" si="96"/>
        <v>1</v>
      </c>
      <c r="GI14" s="263">
        <f t="shared" si="97"/>
        <v>1</v>
      </c>
    </row>
    <row r="15" spans="1:193 1680:1680" ht="166.5" customHeight="1">
      <c r="A15" s="82">
        <f t="shared" si="98"/>
        <v>7</v>
      </c>
      <c r="B15" s="91" t="s">
        <v>946</v>
      </c>
      <c r="C15" s="95" t="s">
        <v>947</v>
      </c>
      <c r="D15" s="83" t="s">
        <v>280</v>
      </c>
      <c r="E15" s="84" t="s">
        <v>328</v>
      </c>
      <c r="F15" s="91" t="s">
        <v>318</v>
      </c>
      <c r="G15" s="85" t="s">
        <v>342</v>
      </c>
      <c r="H15" s="84" t="s">
        <v>330</v>
      </c>
      <c r="I15" s="86" t="s">
        <v>285</v>
      </c>
      <c r="J15" s="86" t="s">
        <v>69</v>
      </c>
      <c r="K15" s="86" t="s">
        <v>69</v>
      </c>
      <c r="L15" s="86" t="s">
        <v>69</v>
      </c>
      <c r="M15" s="86" t="s">
        <v>69</v>
      </c>
      <c r="N15" s="86" t="s">
        <v>69</v>
      </c>
      <c r="O15" s="86" t="s">
        <v>69</v>
      </c>
      <c r="P15" s="86" t="s">
        <v>69</v>
      </c>
      <c r="Q15" s="86" t="s">
        <v>286</v>
      </c>
      <c r="R15" s="86" t="s">
        <v>286</v>
      </c>
      <c r="S15" s="86" t="s">
        <v>69</v>
      </c>
      <c r="T15" s="86" t="s">
        <v>69</v>
      </c>
      <c r="U15" s="86" t="s">
        <v>69</v>
      </c>
      <c r="V15" s="86" t="s">
        <v>69</v>
      </c>
      <c r="W15" s="86" t="s">
        <v>69</v>
      </c>
      <c r="X15" s="86" t="s">
        <v>69</v>
      </c>
      <c r="Y15" s="86" t="s">
        <v>286</v>
      </c>
      <c r="Z15" s="86" t="s">
        <v>69</v>
      </c>
      <c r="AA15" s="86" t="s">
        <v>286</v>
      </c>
      <c r="AB15" s="86" t="s">
        <v>286</v>
      </c>
      <c r="AC15" s="259" t="str">
        <f t="shared" si="0"/>
        <v>3 - Media</v>
      </c>
      <c r="AD15" s="247">
        <f t="shared" si="1"/>
        <v>0.6</v>
      </c>
      <c r="AE15" s="246" t="str">
        <f t="shared" si="99"/>
        <v>4 - Alta</v>
      </c>
      <c r="AF15" s="247">
        <f t="shared" si="2"/>
        <v>0.73684210526315785</v>
      </c>
      <c r="AG15" s="82" t="str">
        <f t="shared" si="3"/>
        <v>ALTO</v>
      </c>
      <c r="AH15" s="260">
        <f t="shared" si="4"/>
        <v>0.44210526315789472</v>
      </c>
      <c r="AI15" s="4" t="s">
        <v>948</v>
      </c>
      <c r="AJ15" s="91" t="s">
        <v>949</v>
      </c>
      <c r="AK15" s="245" t="s">
        <v>933</v>
      </c>
      <c r="AL15" s="245" t="s">
        <v>927</v>
      </c>
      <c r="AM15" s="91" t="s">
        <v>291</v>
      </c>
      <c r="AN15" s="91" t="s">
        <v>292</v>
      </c>
      <c r="AO15" s="91" t="s">
        <v>293</v>
      </c>
      <c r="AP15" s="91" t="s">
        <v>294</v>
      </c>
      <c r="AQ15" s="91" t="s">
        <v>291</v>
      </c>
      <c r="AR15" s="91" t="s">
        <v>292</v>
      </c>
      <c r="AS15" s="91" t="s">
        <v>293</v>
      </c>
      <c r="AT15" s="91" t="s">
        <v>294</v>
      </c>
      <c r="AU15" s="91" t="s">
        <v>291</v>
      </c>
      <c r="AV15" s="91" t="s">
        <v>292</v>
      </c>
      <c r="AW15" s="91" t="s">
        <v>293</v>
      </c>
      <c r="AX15" s="91" t="s">
        <v>294</v>
      </c>
      <c r="AY15" s="91" t="s">
        <v>291</v>
      </c>
      <c r="AZ15" s="91" t="s">
        <v>292</v>
      </c>
      <c r="BA15" s="91" t="s">
        <v>293</v>
      </c>
      <c r="BB15" s="91" t="s">
        <v>294</v>
      </c>
      <c r="BC15" s="91" t="s">
        <v>291</v>
      </c>
      <c r="BD15" s="91" t="s">
        <v>292</v>
      </c>
      <c r="BE15" s="91" t="s">
        <v>293</v>
      </c>
      <c r="BF15" s="91" t="s">
        <v>294</v>
      </c>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122" t="str">
        <f>IFERROR(IF(GE15&lt;=1,"1 - Muy Baja",VLOOKUP(GE15,#REF!,2,0)),"")</f>
        <v>1 - Muy Baja</v>
      </c>
      <c r="CM15" s="249">
        <f t="shared" si="5"/>
        <v>0.36</v>
      </c>
      <c r="CN15" s="92" t="str">
        <f t="shared" si="100"/>
        <v>3 - Media</v>
      </c>
      <c r="CO15" s="249">
        <f t="shared" si="6"/>
        <v>0.44210526315789472</v>
      </c>
      <c r="CP15" s="122" t="str">
        <f t="shared" si="101"/>
        <v>BAJO</v>
      </c>
      <c r="CQ15" s="260">
        <f t="shared" si="7"/>
        <v>0.15915789473684208</v>
      </c>
      <c r="CR15" s="95" t="s">
        <v>300</v>
      </c>
      <c r="CS15" s="82">
        <f t="shared" si="8"/>
        <v>0.1</v>
      </c>
      <c r="CT15" s="91"/>
      <c r="CU15" s="47" t="s">
        <v>950</v>
      </c>
      <c r="CV15" s="4" t="s">
        <v>929</v>
      </c>
      <c r="CW15" s="260"/>
      <c r="CX15" s="261">
        <f t="shared" si="9"/>
        <v>14</v>
      </c>
      <c r="CY15" s="262">
        <f t="shared" si="10"/>
        <v>5</v>
      </c>
      <c r="CZ15" s="261" t="str">
        <f t="shared" si="11"/>
        <v>Catastrófico</v>
      </c>
      <c r="DA15" s="263">
        <f t="shared" si="12"/>
        <v>1</v>
      </c>
      <c r="DB15" s="5">
        <f t="shared" si="13"/>
        <v>0.15</v>
      </c>
      <c r="DC15" s="5">
        <f t="shared" si="14"/>
        <v>0.25</v>
      </c>
      <c r="DD15" s="261">
        <f t="shared" si="15"/>
        <v>0.4</v>
      </c>
      <c r="DE15" s="5">
        <f t="shared" si="16"/>
        <v>2</v>
      </c>
      <c r="DF15" s="263">
        <f t="shared" si="17"/>
        <v>0.36</v>
      </c>
      <c r="DG15" s="5">
        <f t="shared" si="18"/>
        <v>5</v>
      </c>
      <c r="DH15" s="5"/>
      <c r="DI15" s="263">
        <f t="shared" si="19"/>
        <v>1</v>
      </c>
      <c r="DJ15" s="5">
        <f t="shared" si="20"/>
        <v>0.15</v>
      </c>
      <c r="DK15" s="5">
        <f t="shared" si="21"/>
        <v>0.25</v>
      </c>
      <c r="DL15" s="261">
        <f t="shared" si="22"/>
        <v>0.4</v>
      </c>
      <c r="DM15" s="5">
        <f t="shared" si="23"/>
        <v>2</v>
      </c>
      <c r="DN15" s="263">
        <f t="shared" si="24"/>
        <v>0.216</v>
      </c>
      <c r="DO15" s="5">
        <f t="shared" si="25"/>
        <v>5</v>
      </c>
      <c r="DP15" s="263">
        <f t="shared" si="26"/>
        <v>1</v>
      </c>
      <c r="DQ15" s="5">
        <f t="shared" si="27"/>
        <v>0.15</v>
      </c>
      <c r="DR15" s="5">
        <f t="shared" si="28"/>
        <v>0.25</v>
      </c>
      <c r="DS15" s="261">
        <f t="shared" si="29"/>
        <v>0.4</v>
      </c>
      <c r="DT15" s="5">
        <f t="shared" si="30"/>
        <v>1</v>
      </c>
      <c r="DU15" s="263">
        <f t="shared" si="31"/>
        <v>0.12959999999999999</v>
      </c>
      <c r="DV15" s="5">
        <f t="shared" si="32"/>
        <v>5</v>
      </c>
      <c r="DW15" s="263">
        <f t="shared" si="33"/>
        <v>1</v>
      </c>
      <c r="DX15" s="5">
        <f t="shared" si="34"/>
        <v>0.15</v>
      </c>
      <c r="DY15" s="5">
        <f t="shared" si="35"/>
        <v>0.25</v>
      </c>
      <c r="DZ15" s="261">
        <f t="shared" si="36"/>
        <v>0.4</v>
      </c>
      <c r="EA15" s="5">
        <f t="shared" si="37"/>
        <v>1</v>
      </c>
      <c r="EB15" s="263">
        <f t="shared" si="38"/>
        <v>7.7759999999999996E-2</v>
      </c>
      <c r="EC15" s="5">
        <f t="shared" si="39"/>
        <v>5</v>
      </c>
      <c r="ED15" s="263">
        <f t="shared" si="40"/>
        <v>1</v>
      </c>
      <c r="EE15" s="5">
        <f t="shared" si="41"/>
        <v>0.15</v>
      </c>
      <c r="EF15" s="5">
        <f t="shared" si="42"/>
        <v>0.25</v>
      </c>
      <c r="EG15" s="261">
        <f t="shared" si="43"/>
        <v>0.4</v>
      </c>
      <c r="EH15" s="5">
        <f t="shared" si="44"/>
        <v>1</v>
      </c>
      <c r="EI15" s="263">
        <f t="shared" si="45"/>
        <v>4.6655999999999996E-2</v>
      </c>
      <c r="EJ15" s="5">
        <f t="shared" si="46"/>
        <v>5</v>
      </c>
      <c r="EK15" s="263">
        <f t="shared" si="47"/>
        <v>1</v>
      </c>
      <c r="EL15" s="5">
        <f t="shared" si="48"/>
        <v>0</v>
      </c>
      <c r="EM15" s="5">
        <f t="shared" si="49"/>
        <v>0</v>
      </c>
      <c r="EN15" s="261">
        <f t="shared" si="50"/>
        <v>0</v>
      </c>
      <c r="EO15" s="5">
        <f t="shared" si="51"/>
        <v>1</v>
      </c>
      <c r="EP15" s="263">
        <f t="shared" si="52"/>
        <v>4.6655999999999996E-2</v>
      </c>
      <c r="EQ15" s="5">
        <f t="shared" si="53"/>
        <v>5</v>
      </c>
      <c r="ER15" s="263">
        <f t="shared" si="54"/>
        <v>1</v>
      </c>
      <c r="ES15" s="5">
        <f t="shared" si="55"/>
        <v>0</v>
      </c>
      <c r="ET15" s="5">
        <f t="shared" si="56"/>
        <v>0</v>
      </c>
      <c r="EU15" s="261">
        <f t="shared" si="57"/>
        <v>0</v>
      </c>
      <c r="EV15" s="5">
        <f t="shared" si="58"/>
        <v>1</v>
      </c>
      <c r="EW15" s="263">
        <f t="shared" si="59"/>
        <v>4.6655999999999996E-2</v>
      </c>
      <c r="EX15" s="5">
        <f t="shared" si="60"/>
        <v>5</v>
      </c>
      <c r="EY15" s="263">
        <f t="shared" si="61"/>
        <v>1</v>
      </c>
      <c r="EZ15" s="5">
        <f t="shared" si="62"/>
        <v>0</v>
      </c>
      <c r="FA15" s="5">
        <f t="shared" si="63"/>
        <v>0</v>
      </c>
      <c r="FB15" s="261">
        <f t="shared" si="64"/>
        <v>0</v>
      </c>
      <c r="FC15" s="5">
        <f t="shared" si="65"/>
        <v>1</v>
      </c>
      <c r="FD15" s="263">
        <f t="shared" si="66"/>
        <v>4.6655999999999996E-2</v>
      </c>
      <c r="FE15" s="5">
        <f t="shared" si="67"/>
        <v>5</v>
      </c>
      <c r="FF15" s="263">
        <f t="shared" si="68"/>
        <v>1</v>
      </c>
      <c r="FG15" s="5">
        <f t="shared" si="69"/>
        <v>0</v>
      </c>
      <c r="FH15" s="5">
        <f t="shared" si="70"/>
        <v>0</v>
      </c>
      <c r="FI15" s="261">
        <f t="shared" si="71"/>
        <v>0</v>
      </c>
      <c r="FJ15" s="5">
        <f t="shared" si="72"/>
        <v>1</v>
      </c>
      <c r="FK15" s="263">
        <f t="shared" si="73"/>
        <v>4.6655999999999996E-2</v>
      </c>
      <c r="FL15" s="5">
        <f t="shared" si="74"/>
        <v>5</v>
      </c>
      <c r="FM15" s="263">
        <f t="shared" si="75"/>
        <v>1</v>
      </c>
      <c r="FN15" s="5">
        <f t="shared" si="76"/>
        <v>0</v>
      </c>
      <c r="FO15" s="5">
        <f t="shared" si="77"/>
        <v>0</v>
      </c>
      <c r="FP15" s="261">
        <f t="shared" si="78"/>
        <v>0</v>
      </c>
      <c r="FQ15" s="5">
        <f t="shared" si="79"/>
        <v>1</v>
      </c>
      <c r="FR15" s="263">
        <f t="shared" si="80"/>
        <v>4.6655999999999996E-2</v>
      </c>
      <c r="FS15" s="5">
        <f t="shared" si="81"/>
        <v>5</v>
      </c>
      <c r="FT15" s="263">
        <f t="shared" si="82"/>
        <v>1</v>
      </c>
      <c r="FU15" s="5">
        <f t="shared" si="83"/>
        <v>0</v>
      </c>
      <c r="FV15" s="5">
        <f t="shared" si="84"/>
        <v>0</v>
      </c>
      <c r="FW15" s="261">
        <f t="shared" si="85"/>
        <v>0</v>
      </c>
      <c r="FX15" s="5">
        <f t="shared" si="86"/>
        <v>1</v>
      </c>
      <c r="FY15" s="263">
        <f t="shared" si="87"/>
        <v>4.6655999999999996E-2</v>
      </c>
      <c r="FZ15" s="5">
        <f t="shared" si="88"/>
        <v>5</v>
      </c>
      <c r="GA15" s="263">
        <f t="shared" si="89"/>
        <v>1</v>
      </c>
      <c r="GB15" s="5">
        <f t="shared" si="90"/>
        <v>0</v>
      </c>
      <c r="GC15" s="5">
        <f t="shared" si="91"/>
        <v>0</v>
      </c>
      <c r="GD15" s="261">
        <f t="shared" si="92"/>
        <v>0</v>
      </c>
      <c r="GE15" s="5">
        <f t="shared" si="93"/>
        <v>1</v>
      </c>
      <c r="GF15" s="263">
        <f t="shared" si="94"/>
        <v>4.6655999999999996E-2</v>
      </c>
      <c r="GG15" s="5">
        <f t="shared" si="95"/>
        <v>5</v>
      </c>
      <c r="GH15" s="263">
        <f t="shared" si="96"/>
        <v>1</v>
      </c>
      <c r="GI15" s="263">
        <f t="shared" si="97"/>
        <v>1</v>
      </c>
    </row>
    <row r="16" spans="1:193 1680:1680" ht="150" customHeight="1">
      <c r="A16" s="82">
        <v>8</v>
      </c>
      <c r="B16" s="91" t="s">
        <v>946</v>
      </c>
      <c r="C16" s="95" t="s">
        <v>951</v>
      </c>
      <c r="D16" s="83" t="s">
        <v>304</v>
      </c>
      <c r="E16" s="84" t="s">
        <v>328</v>
      </c>
      <c r="F16" s="91" t="s">
        <v>305</v>
      </c>
      <c r="G16" s="85" t="s">
        <v>342</v>
      </c>
      <c r="H16" s="84" t="s">
        <v>330</v>
      </c>
      <c r="I16" s="86" t="s">
        <v>285</v>
      </c>
      <c r="J16" s="86" t="s">
        <v>69</v>
      </c>
      <c r="K16" s="86" t="s">
        <v>69</v>
      </c>
      <c r="L16" s="86" t="s">
        <v>69</v>
      </c>
      <c r="M16" s="86" t="s">
        <v>69</v>
      </c>
      <c r="N16" s="86" t="s">
        <v>69</v>
      </c>
      <c r="O16" s="86" t="s">
        <v>69</v>
      </c>
      <c r="P16" s="86" t="s">
        <v>69</v>
      </c>
      <c r="Q16" s="86" t="s">
        <v>286</v>
      </c>
      <c r="R16" s="86" t="s">
        <v>286</v>
      </c>
      <c r="S16" s="86" t="s">
        <v>69</v>
      </c>
      <c r="T16" s="86" t="s">
        <v>69</v>
      </c>
      <c r="U16" s="86" t="s">
        <v>69</v>
      </c>
      <c r="V16" s="86" t="s">
        <v>69</v>
      </c>
      <c r="W16" s="86" t="s">
        <v>69</v>
      </c>
      <c r="X16" s="86" t="s">
        <v>69</v>
      </c>
      <c r="Y16" s="86" t="s">
        <v>286</v>
      </c>
      <c r="Z16" s="86" t="s">
        <v>69</v>
      </c>
      <c r="AA16" s="86" t="s">
        <v>286</v>
      </c>
      <c r="AB16" s="86" t="s">
        <v>286</v>
      </c>
      <c r="AC16" s="259" t="str">
        <f t="shared" si="0"/>
        <v>3 - Media</v>
      </c>
      <c r="AD16" s="247">
        <f t="shared" si="1"/>
        <v>0.6</v>
      </c>
      <c r="AE16" s="246" t="str">
        <f t="shared" si="99"/>
        <v>4 - Alta</v>
      </c>
      <c r="AF16" s="247">
        <f t="shared" si="2"/>
        <v>0.73684210526315785</v>
      </c>
      <c r="AG16" s="82" t="str">
        <f t="shared" si="3"/>
        <v>ALTO</v>
      </c>
      <c r="AH16" s="260">
        <f t="shared" si="4"/>
        <v>0.44210526315789472</v>
      </c>
      <c r="AI16" s="4" t="s">
        <v>952</v>
      </c>
      <c r="AJ16" s="91" t="s">
        <v>953</v>
      </c>
      <c r="AK16" s="245" t="s">
        <v>933</v>
      </c>
      <c r="AL16" s="245" t="s">
        <v>927</v>
      </c>
      <c r="AM16" s="91" t="s">
        <v>291</v>
      </c>
      <c r="AN16" s="91" t="s">
        <v>292</v>
      </c>
      <c r="AO16" s="91" t="s">
        <v>293</v>
      </c>
      <c r="AP16" s="91" t="s">
        <v>294</v>
      </c>
      <c r="AQ16" s="91" t="s">
        <v>291</v>
      </c>
      <c r="AR16" s="91" t="s">
        <v>292</v>
      </c>
      <c r="AS16" s="91" t="s">
        <v>293</v>
      </c>
      <c r="AT16" s="91" t="s">
        <v>294</v>
      </c>
      <c r="AU16" s="91" t="s">
        <v>291</v>
      </c>
      <c r="AV16" s="91" t="s">
        <v>292</v>
      </c>
      <c r="AW16" s="91" t="s">
        <v>293</v>
      </c>
      <c r="AX16" s="91" t="s">
        <v>294</v>
      </c>
      <c r="AY16" s="91" t="s">
        <v>291</v>
      </c>
      <c r="AZ16" s="91" t="s">
        <v>292</v>
      </c>
      <c r="BA16" s="91" t="s">
        <v>293</v>
      </c>
      <c r="BB16" s="91" t="s">
        <v>294</v>
      </c>
      <c r="BC16" s="91" t="s">
        <v>291</v>
      </c>
      <c r="BD16" s="91" t="s">
        <v>292</v>
      </c>
      <c r="BE16" s="91" t="s">
        <v>293</v>
      </c>
      <c r="BF16" s="91" t="s">
        <v>294</v>
      </c>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122" t="str">
        <f>IFERROR(IF(GE16&lt;=1,"1 - Muy Baja",VLOOKUP(GE16,#REF!,2,0)),"")</f>
        <v>1 - Muy Baja</v>
      </c>
      <c r="CM16" s="249">
        <f t="shared" si="5"/>
        <v>0.36</v>
      </c>
      <c r="CN16" s="92" t="str">
        <f t="shared" si="100"/>
        <v>3 - Media</v>
      </c>
      <c r="CO16" s="249">
        <f t="shared" si="6"/>
        <v>0.44210526315789472</v>
      </c>
      <c r="CP16" s="122" t="str">
        <f t="shared" si="101"/>
        <v>BAJO</v>
      </c>
      <c r="CQ16" s="260">
        <f t="shared" si="7"/>
        <v>0.15915789473684208</v>
      </c>
      <c r="CR16" s="95" t="s">
        <v>309</v>
      </c>
      <c r="CS16" s="82">
        <f t="shared" si="8"/>
        <v>0.1</v>
      </c>
      <c r="CT16" s="91"/>
      <c r="CU16" s="47" t="s">
        <v>950</v>
      </c>
      <c r="CV16" s="4" t="s">
        <v>929</v>
      </c>
      <c r="CW16" s="260"/>
      <c r="CX16" s="261">
        <f t="shared" si="9"/>
        <v>14</v>
      </c>
      <c r="CY16" s="262">
        <f t="shared" si="10"/>
        <v>5</v>
      </c>
      <c r="CZ16" s="261" t="str">
        <f t="shared" si="11"/>
        <v>Catastrófico</v>
      </c>
      <c r="DA16" s="263">
        <f t="shared" si="12"/>
        <v>1</v>
      </c>
      <c r="DB16" s="5">
        <f t="shared" si="13"/>
        <v>0.15</v>
      </c>
      <c r="DC16" s="5">
        <f t="shared" si="14"/>
        <v>0.25</v>
      </c>
      <c r="DD16" s="261">
        <f t="shared" si="15"/>
        <v>0.4</v>
      </c>
      <c r="DE16" s="5">
        <f t="shared" si="16"/>
        <v>2</v>
      </c>
      <c r="DF16" s="263">
        <f t="shared" si="17"/>
        <v>0.36</v>
      </c>
      <c r="DG16" s="5">
        <f t="shared" si="18"/>
        <v>5</v>
      </c>
      <c r="DH16" s="5"/>
      <c r="DI16" s="263">
        <f t="shared" si="19"/>
        <v>1</v>
      </c>
      <c r="DJ16" s="5">
        <f t="shared" si="20"/>
        <v>0.15</v>
      </c>
      <c r="DK16" s="5">
        <f t="shared" si="21"/>
        <v>0.25</v>
      </c>
      <c r="DL16" s="261">
        <f t="shared" si="22"/>
        <v>0.4</v>
      </c>
      <c r="DM16" s="5">
        <f t="shared" si="23"/>
        <v>2</v>
      </c>
      <c r="DN16" s="263">
        <f t="shared" si="24"/>
        <v>0.216</v>
      </c>
      <c r="DO16" s="5">
        <f t="shared" si="25"/>
        <v>5</v>
      </c>
      <c r="DP16" s="263">
        <f t="shared" si="26"/>
        <v>1</v>
      </c>
      <c r="DQ16" s="5">
        <f t="shared" si="27"/>
        <v>0.15</v>
      </c>
      <c r="DR16" s="5">
        <f t="shared" si="28"/>
        <v>0.25</v>
      </c>
      <c r="DS16" s="261">
        <f t="shared" si="29"/>
        <v>0.4</v>
      </c>
      <c r="DT16" s="5">
        <f t="shared" si="30"/>
        <v>1</v>
      </c>
      <c r="DU16" s="263">
        <f t="shared" si="31"/>
        <v>0.12959999999999999</v>
      </c>
      <c r="DV16" s="5">
        <f t="shared" si="32"/>
        <v>5</v>
      </c>
      <c r="DW16" s="263">
        <f t="shared" si="33"/>
        <v>1</v>
      </c>
      <c r="DX16" s="5">
        <f t="shared" si="34"/>
        <v>0.15</v>
      </c>
      <c r="DY16" s="5">
        <f t="shared" si="35"/>
        <v>0.25</v>
      </c>
      <c r="DZ16" s="261">
        <f t="shared" si="36"/>
        <v>0.4</v>
      </c>
      <c r="EA16" s="5">
        <f t="shared" si="37"/>
        <v>1</v>
      </c>
      <c r="EB16" s="263">
        <f t="shared" si="38"/>
        <v>7.7759999999999996E-2</v>
      </c>
      <c r="EC16" s="5">
        <f t="shared" si="39"/>
        <v>5</v>
      </c>
      <c r="ED16" s="263">
        <f t="shared" si="40"/>
        <v>1</v>
      </c>
      <c r="EE16" s="5">
        <f t="shared" si="41"/>
        <v>0.15</v>
      </c>
      <c r="EF16" s="5">
        <f t="shared" si="42"/>
        <v>0.25</v>
      </c>
      <c r="EG16" s="261">
        <f t="shared" si="43"/>
        <v>0.4</v>
      </c>
      <c r="EH16" s="5">
        <f t="shared" si="44"/>
        <v>1</v>
      </c>
      <c r="EI16" s="263">
        <f t="shared" si="45"/>
        <v>4.6655999999999996E-2</v>
      </c>
      <c r="EJ16" s="5">
        <f t="shared" si="46"/>
        <v>5</v>
      </c>
      <c r="EK16" s="263">
        <f t="shared" si="47"/>
        <v>1</v>
      </c>
      <c r="EL16" s="5">
        <f t="shared" si="48"/>
        <v>0</v>
      </c>
      <c r="EM16" s="5">
        <f t="shared" si="49"/>
        <v>0</v>
      </c>
      <c r="EN16" s="261">
        <f t="shared" si="50"/>
        <v>0</v>
      </c>
      <c r="EO16" s="5">
        <f t="shared" si="51"/>
        <v>1</v>
      </c>
      <c r="EP16" s="263">
        <f t="shared" si="52"/>
        <v>4.6655999999999996E-2</v>
      </c>
      <c r="EQ16" s="5">
        <f t="shared" si="53"/>
        <v>5</v>
      </c>
      <c r="ER16" s="263">
        <f t="shared" si="54"/>
        <v>1</v>
      </c>
      <c r="ES16" s="5">
        <f t="shared" si="55"/>
        <v>0</v>
      </c>
      <c r="ET16" s="5">
        <f t="shared" si="56"/>
        <v>0</v>
      </c>
      <c r="EU16" s="261">
        <f t="shared" si="57"/>
        <v>0</v>
      </c>
      <c r="EV16" s="5">
        <f t="shared" si="58"/>
        <v>1</v>
      </c>
      <c r="EW16" s="263">
        <f t="shared" si="59"/>
        <v>4.6655999999999996E-2</v>
      </c>
      <c r="EX16" s="5">
        <f t="shared" si="60"/>
        <v>5</v>
      </c>
      <c r="EY16" s="263">
        <f t="shared" si="61"/>
        <v>1</v>
      </c>
      <c r="EZ16" s="5">
        <f t="shared" si="62"/>
        <v>0</v>
      </c>
      <c r="FA16" s="5">
        <f t="shared" si="63"/>
        <v>0</v>
      </c>
      <c r="FB16" s="261">
        <f t="shared" si="64"/>
        <v>0</v>
      </c>
      <c r="FC16" s="5">
        <f t="shared" si="65"/>
        <v>1</v>
      </c>
      <c r="FD16" s="263">
        <f t="shared" si="66"/>
        <v>4.6655999999999996E-2</v>
      </c>
      <c r="FE16" s="5">
        <f t="shared" si="67"/>
        <v>5</v>
      </c>
      <c r="FF16" s="263">
        <f t="shared" si="68"/>
        <v>1</v>
      </c>
      <c r="FG16" s="5">
        <f t="shared" si="69"/>
        <v>0</v>
      </c>
      <c r="FH16" s="5">
        <f t="shared" si="70"/>
        <v>0</v>
      </c>
      <c r="FI16" s="261">
        <f t="shared" si="71"/>
        <v>0</v>
      </c>
      <c r="FJ16" s="5">
        <f t="shared" si="72"/>
        <v>1</v>
      </c>
      <c r="FK16" s="263">
        <f t="shared" si="73"/>
        <v>4.6655999999999996E-2</v>
      </c>
      <c r="FL16" s="5">
        <f t="shared" si="74"/>
        <v>5</v>
      </c>
      <c r="FM16" s="263">
        <f t="shared" si="75"/>
        <v>1</v>
      </c>
      <c r="FN16" s="5">
        <f t="shared" si="76"/>
        <v>0</v>
      </c>
      <c r="FO16" s="5">
        <f t="shared" si="77"/>
        <v>0</v>
      </c>
      <c r="FP16" s="261">
        <f t="shared" si="78"/>
        <v>0</v>
      </c>
      <c r="FQ16" s="5">
        <f t="shared" si="79"/>
        <v>1</v>
      </c>
      <c r="FR16" s="263">
        <f t="shared" si="80"/>
        <v>4.6655999999999996E-2</v>
      </c>
      <c r="FS16" s="5">
        <f t="shared" si="81"/>
        <v>5</v>
      </c>
      <c r="FT16" s="263">
        <f t="shared" si="82"/>
        <v>1</v>
      </c>
      <c r="FU16" s="5">
        <f t="shared" si="83"/>
        <v>0</v>
      </c>
      <c r="FV16" s="5">
        <f t="shared" si="84"/>
        <v>0</v>
      </c>
      <c r="FW16" s="261">
        <f t="shared" si="85"/>
        <v>0</v>
      </c>
      <c r="FX16" s="5">
        <f t="shared" si="86"/>
        <v>1</v>
      </c>
      <c r="FY16" s="263">
        <f t="shared" si="87"/>
        <v>4.6655999999999996E-2</v>
      </c>
      <c r="FZ16" s="5">
        <f t="shared" si="88"/>
        <v>5</v>
      </c>
      <c r="GA16" s="263">
        <f t="shared" si="89"/>
        <v>1</v>
      </c>
      <c r="GB16" s="5">
        <f t="shared" si="90"/>
        <v>0</v>
      </c>
      <c r="GC16" s="5">
        <f t="shared" si="91"/>
        <v>0</v>
      </c>
      <c r="GD16" s="261">
        <f t="shared" si="92"/>
        <v>0</v>
      </c>
      <c r="GE16" s="5">
        <f t="shared" si="93"/>
        <v>1</v>
      </c>
      <c r="GF16" s="263">
        <f t="shared" si="94"/>
        <v>4.6655999999999996E-2</v>
      </c>
      <c r="GG16" s="5">
        <f t="shared" si="95"/>
        <v>5</v>
      </c>
      <c r="GH16" s="263">
        <f t="shared" si="96"/>
        <v>1</v>
      </c>
      <c r="GI16" s="263">
        <f t="shared" si="97"/>
        <v>1</v>
      </c>
    </row>
    <row r="17" spans="1:191" ht="120" customHeight="1">
      <c r="A17" s="82">
        <v>9</v>
      </c>
      <c r="B17" s="91" t="s">
        <v>954</v>
      </c>
      <c r="C17" s="95" t="s">
        <v>955</v>
      </c>
      <c r="D17" s="83" t="s">
        <v>280</v>
      </c>
      <c r="E17" s="84" t="s">
        <v>328</v>
      </c>
      <c r="F17" s="91" t="s">
        <v>318</v>
      </c>
      <c r="G17" s="85" t="s">
        <v>342</v>
      </c>
      <c r="H17" s="84" t="s">
        <v>330</v>
      </c>
      <c r="I17" s="86" t="s">
        <v>285</v>
      </c>
      <c r="J17" s="86" t="s">
        <v>69</v>
      </c>
      <c r="K17" s="86" t="s">
        <v>69</v>
      </c>
      <c r="L17" s="86" t="s">
        <v>69</v>
      </c>
      <c r="M17" s="86" t="s">
        <v>69</v>
      </c>
      <c r="N17" s="86" t="s">
        <v>69</v>
      </c>
      <c r="O17" s="86" t="s">
        <v>69</v>
      </c>
      <c r="P17" s="86" t="s">
        <v>69</v>
      </c>
      <c r="Q17" s="86" t="s">
        <v>286</v>
      </c>
      <c r="R17" s="86" t="s">
        <v>286</v>
      </c>
      <c r="S17" s="86" t="s">
        <v>69</v>
      </c>
      <c r="T17" s="86" t="s">
        <v>69</v>
      </c>
      <c r="U17" s="86" t="s">
        <v>69</v>
      </c>
      <c r="V17" s="86" t="s">
        <v>69</v>
      </c>
      <c r="W17" s="86" t="s">
        <v>69</v>
      </c>
      <c r="X17" s="86" t="s">
        <v>69</v>
      </c>
      <c r="Y17" s="86" t="s">
        <v>286</v>
      </c>
      <c r="Z17" s="86" t="s">
        <v>69</v>
      </c>
      <c r="AA17" s="86" t="s">
        <v>286</v>
      </c>
      <c r="AB17" s="86" t="s">
        <v>286</v>
      </c>
      <c r="AC17" s="259" t="str">
        <f t="shared" si="0"/>
        <v>3 - Media</v>
      </c>
      <c r="AD17" s="247">
        <f t="shared" si="1"/>
        <v>0.6</v>
      </c>
      <c r="AE17" s="246" t="str">
        <f t="shared" si="99"/>
        <v>4 - Alta</v>
      </c>
      <c r="AF17" s="247">
        <f t="shared" si="2"/>
        <v>0.73684210526315785</v>
      </c>
      <c r="AG17" s="82" t="str">
        <f t="shared" si="3"/>
        <v>ALTO</v>
      </c>
      <c r="AH17" s="260">
        <f t="shared" si="4"/>
        <v>0.44210526315789472</v>
      </c>
      <c r="AI17" s="4" t="s">
        <v>956</v>
      </c>
      <c r="AJ17" s="91" t="s">
        <v>507</v>
      </c>
      <c r="AK17" s="245" t="s">
        <v>933</v>
      </c>
      <c r="AL17" s="245" t="s">
        <v>927</v>
      </c>
      <c r="AM17" s="91" t="s">
        <v>291</v>
      </c>
      <c r="AN17" s="91" t="s">
        <v>292</v>
      </c>
      <c r="AO17" s="91" t="s">
        <v>293</v>
      </c>
      <c r="AP17" s="91" t="s">
        <v>294</v>
      </c>
      <c r="AQ17" s="91" t="s">
        <v>291</v>
      </c>
      <c r="AR17" s="91" t="s">
        <v>292</v>
      </c>
      <c r="AS17" s="91" t="s">
        <v>293</v>
      </c>
      <c r="AT17" s="91" t="s">
        <v>294</v>
      </c>
      <c r="AU17" s="91" t="s">
        <v>291</v>
      </c>
      <c r="AV17" s="91" t="s">
        <v>292</v>
      </c>
      <c r="AW17" s="91" t="s">
        <v>293</v>
      </c>
      <c r="AX17" s="91" t="s">
        <v>294</v>
      </c>
      <c r="AY17" s="91" t="s">
        <v>291</v>
      </c>
      <c r="AZ17" s="91" t="s">
        <v>292</v>
      </c>
      <c r="BA17" s="91" t="s">
        <v>293</v>
      </c>
      <c r="BB17" s="91" t="s">
        <v>294</v>
      </c>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122" t="str">
        <f>IFERROR(IF(GE17&lt;=1,"1 - Muy Baja",VLOOKUP(GE17,#REF!,2,0)),"")</f>
        <v>1 - Muy Baja</v>
      </c>
      <c r="CM17" s="249">
        <f t="shared" si="5"/>
        <v>0.36</v>
      </c>
      <c r="CN17" s="92" t="str">
        <f t="shared" si="100"/>
        <v>3 - Media</v>
      </c>
      <c r="CO17" s="249">
        <f t="shared" si="6"/>
        <v>0.44210526315789472</v>
      </c>
      <c r="CP17" s="122" t="str">
        <f t="shared" si="101"/>
        <v>BAJO</v>
      </c>
      <c r="CQ17" s="260">
        <f t="shared" si="7"/>
        <v>0.15915789473684208</v>
      </c>
      <c r="CR17" s="95" t="s">
        <v>300</v>
      </c>
      <c r="CS17" s="82">
        <f t="shared" si="8"/>
        <v>0.1</v>
      </c>
      <c r="CT17" s="91"/>
      <c r="CU17" s="47" t="s">
        <v>957</v>
      </c>
      <c r="CV17" s="4" t="s">
        <v>929</v>
      </c>
      <c r="CW17" s="260"/>
      <c r="CX17" s="261">
        <f t="shared" si="9"/>
        <v>14</v>
      </c>
      <c r="CY17" s="262">
        <f t="shared" si="10"/>
        <v>5</v>
      </c>
      <c r="CZ17" s="261" t="str">
        <f t="shared" si="11"/>
        <v>Catastrófico</v>
      </c>
      <c r="DA17" s="263">
        <f t="shared" si="12"/>
        <v>1</v>
      </c>
      <c r="DB17" s="5">
        <f t="shared" si="13"/>
        <v>0.15</v>
      </c>
      <c r="DC17" s="5">
        <f t="shared" si="14"/>
        <v>0.25</v>
      </c>
      <c r="DD17" s="261">
        <f t="shared" si="15"/>
        <v>0.4</v>
      </c>
      <c r="DE17" s="5">
        <f t="shared" si="16"/>
        <v>2</v>
      </c>
      <c r="DF17" s="263">
        <f t="shared" si="17"/>
        <v>0.36</v>
      </c>
      <c r="DG17" s="5">
        <f t="shared" si="18"/>
        <v>5</v>
      </c>
      <c r="DH17" s="5"/>
      <c r="DI17" s="263">
        <f t="shared" si="19"/>
        <v>1</v>
      </c>
      <c r="DJ17" s="5">
        <f t="shared" si="20"/>
        <v>0.15</v>
      </c>
      <c r="DK17" s="5">
        <f t="shared" si="21"/>
        <v>0.25</v>
      </c>
      <c r="DL17" s="261">
        <f t="shared" si="22"/>
        <v>0.4</v>
      </c>
      <c r="DM17" s="5">
        <f t="shared" si="23"/>
        <v>2</v>
      </c>
      <c r="DN17" s="263">
        <f t="shared" si="24"/>
        <v>0.216</v>
      </c>
      <c r="DO17" s="5">
        <f t="shared" si="25"/>
        <v>5</v>
      </c>
      <c r="DP17" s="263">
        <f t="shared" si="26"/>
        <v>1</v>
      </c>
      <c r="DQ17" s="5">
        <f t="shared" si="27"/>
        <v>0.15</v>
      </c>
      <c r="DR17" s="5">
        <f t="shared" si="28"/>
        <v>0.25</v>
      </c>
      <c r="DS17" s="261">
        <f t="shared" si="29"/>
        <v>0.4</v>
      </c>
      <c r="DT17" s="5">
        <f t="shared" si="30"/>
        <v>1</v>
      </c>
      <c r="DU17" s="263">
        <f t="shared" si="31"/>
        <v>0.12959999999999999</v>
      </c>
      <c r="DV17" s="5">
        <f t="shared" si="32"/>
        <v>5</v>
      </c>
      <c r="DW17" s="263">
        <f t="shared" si="33"/>
        <v>1</v>
      </c>
      <c r="DX17" s="5">
        <f t="shared" si="34"/>
        <v>0.15</v>
      </c>
      <c r="DY17" s="5">
        <f t="shared" si="35"/>
        <v>0.25</v>
      </c>
      <c r="DZ17" s="261">
        <f t="shared" si="36"/>
        <v>0.4</v>
      </c>
      <c r="EA17" s="5">
        <f t="shared" si="37"/>
        <v>1</v>
      </c>
      <c r="EB17" s="263">
        <f t="shared" si="38"/>
        <v>7.7759999999999996E-2</v>
      </c>
      <c r="EC17" s="5">
        <f t="shared" si="39"/>
        <v>5</v>
      </c>
      <c r="ED17" s="263">
        <f t="shared" si="40"/>
        <v>1</v>
      </c>
      <c r="EE17" s="5">
        <f t="shared" si="41"/>
        <v>0</v>
      </c>
      <c r="EF17" s="5">
        <f t="shared" si="42"/>
        <v>0</v>
      </c>
      <c r="EG17" s="261">
        <f t="shared" si="43"/>
        <v>0</v>
      </c>
      <c r="EH17" s="5">
        <f t="shared" si="44"/>
        <v>1</v>
      </c>
      <c r="EI17" s="263">
        <f t="shared" si="45"/>
        <v>7.7759999999999996E-2</v>
      </c>
      <c r="EJ17" s="5">
        <f t="shared" si="46"/>
        <v>5</v>
      </c>
      <c r="EK17" s="263">
        <f t="shared" si="47"/>
        <v>1</v>
      </c>
      <c r="EL17" s="5">
        <f t="shared" si="48"/>
        <v>0</v>
      </c>
      <c r="EM17" s="5">
        <f t="shared" si="49"/>
        <v>0</v>
      </c>
      <c r="EN17" s="261">
        <f t="shared" si="50"/>
        <v>0</v>
      </c>
      <c r="EO17" s="5">
        <f t="shared" si="51"/>
        <v>1</v>
      </c>
      <c r="EP17" s="263">
        <f t="shared" si="52"/>
        <v>7.7759999999999996E-2</v>
      </c>
      <c r="EQ17" s="5">
        <f t="shared" si="53"/>
        <v>5</v>
      </c>
      <c r="ER17" s="263">
        <f t="shared" si="54"/>
        <v>1</v>
      </c>
      <c r="ES17" s="5">
        <f t="shared" si="55"/>
        <v>0</v>
      </c>
      <c r="ET17" s="5">
        <f t="shared" si="56"/>
        <v>0</v>
      </c>
      <c r="EU17" s="261">
        <f t="shared" si="57"/>
        <v>0</v>
      </c>
      <c r="EV17" s="5">
        <f t="shared" si="58"/>
        <v>1</v>
      </c>
      <c r="EW17" s="263">
        <f t="shared" si="59"/>
        <v>7.7759999999999996E-2</v>
      </c>
      <c r="EX17" s="5">
        <f t="shared" si="60"/>
        <v>5</v>
      </c>
      <c r="EY17" s="263">
        <f t="shared" si="61"/>
        <v>1</v>
      </c>
      <c r="EZ17" s="5">
        <f t="shared" si="62"/>
        <v>0</v>
      </c>
      <c r="FA17" s="5">
        <f t="shared" si="63"/>
        <v>0</v>
      </c>
      <c r="FB17" s="261">
        <f t="shared" si="64"/>
        <v>0</v>
      </c>
      <c r="FC17" s="5">
        <f t="shared" si="65"/>
        <v>1</v>
      </c>
      <c r="FD17" s="263">
        <f t="shared" si="66"/>
        <v>7.7759999999999996E-2</v>
      </c>
      <c r="FE17" s="5">
        <f t="shared" si="67"/>
        <v>5</v>
      </c>
      <c r="FF17" s="263">
        <f t="shared" si="68"/>
        <v>1</v>
      </c>
      <c r="FG17" s="5">
        <f t="shared" si="69"/>
        <v>0</v>
      </c>
      <c r="FH17" s="5">
        <f t="shared" si="70"/>
        <v>0</v>
      </c>
      <c r="FI17" s="261">
        <f t="shared" si="71"/>
        <v>0</v>
      </c>
      <c r="FJ17" s="5">
        <f t="shared" si="72"/>
        <v>1</v>
      </c>
      <c r="FK17" s="263">
        <f t="shared" si="73"/>
        <v>7.7759999999999996E-2</v>
      </c>
      <c r="FL17" s="5">
        <f t="shared" si="74"/>
        <v>5</v>
      </c>
      <c r="FM17" s="263">
        <f t="shared" si="75"/>
        <v>1</v>
      </c>
      <c r="FN17" s="5">
        <f t="shared" si="76"/>
        <v>0</v>
      </c>
      <c r="FO17" s="5">
        <f t="shared" si="77"/>
        <v>0</v>
      </c>
      <c r="FP17" s="261">
        <f t="shared" si="78"/>
        <v>0</v>
      </c>
      <c r="FQ17" s="5">
        <f t="shared" si="79"/>
        <v>1</v>
      </c>
      <c r="FR17" s="263">
        <f t="shared" si="80"/>
        <v>7.7759999999999996E-2</v>
      </c>
      <c r="FS17" s="5">
        <f t="shared" si="81"/>
        <v>5</v>
      </c>
      <c r="FT17" s="263">
        <f t="shared" si="82"/>
        <v>1</v>
      </c>
      <c r="FU17" s="5">
        <f t="shared" si="83"/>
        <v>0</v>
      </c>
      <c r="FV17" s="5">
        <f t="shared" si="84"/>
        <v>0</v>
      </c>
      <c r="FW17" s="261">
        <f t="shared" si="85"/>
        <v>0</v>
      </c>
      <c r="FX17" s="5">
        <f t="shared" si="86"/>
        <v>1</v>
      </c>
      <c r="FY17" s="263">
        <f t="shared" si="87"/>
        <v>7.7759999999999996E-2</v>
      </c>
      <c r="FZ17" s="5">
        <f t="shared" si="88"/>
        <v>5</v>
      </c>
      <c r="GA17" s="263">
        <f t="shared" si="89"/>
        <v>1</v>
      </c>
      <c r="GB17" s="5">
        <f t="shared" si="90"/>
        <v>0</v>
      </c>
      <c r="GC17" s="5">
        <f t="shared" si="91"/>
        <v>0</v>
      </c>
      <c r="GD17" s="261">
        <f t="shared" si="92"/>
        <v>0</v>
      </c>
      <c r="GE17" s="5">
        <f t="shared" si="93"/>
        <v>1</v>
      </c>
      <c r="GF17" s="263">
        <f t="shared" si="94"/>
        <v>7.7759999999999996E-2</v>
      </c>
      <c r="GG17" s="5">
        <f t="shared" si="95"/>
        <v>5</v>
      </c>
      <c r="GH17" s="263">
        <f t="shared" si="96"/>
        <v>1</v>
      </c>
      <c r="GI17" s="263">
        <f t="shared" si="97"/>
        <v>1</v>
      </c>
    </row>
    <row r="18" spans="1:191" ht="144.75" customHeight="1">
      <c r="A18" s="82">
        <f t="shared" ref="A18:A26" si="102">+A17+1</f>
        <v>10</v>
      </c>
      <c r="B18" s="91" t="s">
        <v>954</v>
      </c>
      <c r="C18" s="95" t="s">
        <v>958</v>
      </c>
      <c r="D18" s="83" t="s">
        <v>304</v>
      </c>
      <c r="E18" s="84" t="s">
        <v>328</v>
      </c>
      <c r="F18" s="91" t="s">
        <v>305</v>
      </c>
      <c r="G18" s="85" t="s">
        <v>342</v>
      </c>
      <c r="H18" s="84" t="s">
        <v>330</v>
      </c>
      <c r="I18" s="86" t="s">
        <v>285</v>
      </c>
      <c r="J18" s="86" t="s">
        <v>69</v>
      </c>
      <c r="K18" s="86" t="s">
        <v>69</v>
      </c>
      <c r="L18" s="86" t="s">
        <v>69</v>
      </c>
      <c r="M18" s="86" t="s">
        <v>69</v>
      </c>
      <c r="N18" s="86" t="s">
        <v>69</v>
      </c>
      <c r="O18" s="86" t="s">
        <v>69</v>
      </c>
      <c r="P18" s="86" t="s">
        <v>69</v>
      </c>
      <c r="Q18" s="86" t="s">
        <v>286</v>
      </c>
      <c r="R18" s="86" t="s">
        <v>286</v>
      </c>
      <c r="S18" s="86" t="s">
        <v>69</v>
      </c>
      <c r="T18" s="86" t="s">
        <v>69</v>
      </c>
      <c r="U18" s="86" t="s">
        <v>69</v>
      </c>
      <c r="V18" s="86" t="s">
        <v>69</v>
      </c>
      <c r="W18" s="86" t="s">
        <v>69</v>
      </c>
      <c r="X18" s="86" t="s">
        <v>69</v>
      </c>
      <c r="Y18" s="86" t="s">
        <v>286</v>
      </c>
      <c r="Z18" s="86" t="s">
        <v>69</v>
      </c>
      <c r="AA18" s="86" t="s">
        <v>286</v>
      </c>
      <c r="AB18" s="86" t="s">
        <v>286</v>
      </c>
      <c r="AC18" s="259" t="str">
        <f t="shared" si="0"/>
        <v>3 - Media</v>
      </c>
      <c r="AD18" s="247">
        <f t="shared" si="1"/>
        <v>0.6</v>
      </c>
      <c r="AE18" s="246" t="str">
        <f t="shared" si="99"/>
        <v>4 - Alta</v>
      </c>
      <c r="AF18" s="247">
        <f t="shared" si="2"/>
        <v>0.73684210526315785</v>
      </c>
      <c r="AG18" s="82" t="str">
        <f t="shared" si="3"/>
        <v>ALTO</v>
      </c>
      <c r="AH18" s="260">
        <f t="shared" si="4"/>
        <v>0.44210526315789472</v>
      </c>
      <c r="AI18" s="4" t="s">
        <v>959</v>
      </c>
      <c r="AJ18" s="91" t="s">
        <v>507</v>
      </c>
      <c r="AK18" s="245" t="s">
        <v>933</v>
      </c>
      <c r="AL18" s="245" t="s">
        <v>927</v>
      </c>
      <c r="AM18" s="91" t="s">
        <v>291</v>
      </c>
      <c r="AN18" s="91" t="s">
        <v>292</v>
      </c>
      <c r="AO18" s="91" t="s">
        <v>293</v>
      </c>
      <c r="AP18" s="91" t="s">
        <v>294</v>
      </c>
      <c r="AQ18" s="91" t="s">
        <v>291</v>
      </c>
      <c r="AR18" s="91" t="s">
        <v>292</v>
      </c>
      <c r="AS18" s="91" t="s">
        <v>293</v>
      </c>
      <c r="AT18" s="91" t="s">
        <v>294</v>
      </c>
      <c r="AU18" s="91" t="s">
        <v>291</v>
      </c>
      <c r="AV18" s="91" t="s">
        <v>292</v>
      </c>
      <c r="AW18" s="91" t="s">
        <v>293</v>
      </c>
      <c r="AX18" s="91" t="s">
        <v>294</v>
      </c>
      <c r="AY18" s="91" t="s">
        <v>291</v>
      </c>
      <c r="AZ18" s="91" t="s">
        <v>292</v>
      </c>
      <c r="BA18" s="91" t="s">
        <v>293</v>
      </c>
      <c r="BB18" s="91" t="s">
        <v>294</v>
      </c>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c r="CA18" s="91"/>
      <c r="CB18" s="91"/>
      <c r="CC18" s="91"/>
      <c r="CD18" s="91"/>
      <c r="CE18" s="91"/>
      <c r="CF18" s="91"/>
      <c r="CG18" s="91"/>
      <c r="CH18" s="91"/>
      <c r="CI18" s="91"/>
      <c r="CJ18" s="91"/>
      <c r="CK18" s="91"/>
      <c r="CL18" s="122" t="str">
        <f>IFERROR(IF(GE18&lt;=1,"1 - Muy Baja",VLOOKUP(GE18,#REF!,2,0)),"")</f>
        <v>1 - Muy Baja</v>
      </c>
      <c r="CM18" s="249">
        <f t="shared" si="5"/>
        <v>0.36</v>
      </c>
      <c r="CN18" s="92" t="str">
        <f t="shared" si="100"/>
        <v>3 - Media</v>
      </c>
      <c r="CO18" s="249">
        <f t="shared" si="6"/>
        <v>0.44210526315789472</v>
      </c>
      <c r="CP18" s="122" t="str">
        <f t="shared" si="101"/>
        <v>BAJO</v>
      </c>
      <c r="CQ18" s="260">
        <f t="shared" si="7"/>
        <v>0.15915789473684208</v>
      </c>
      <c r="CR18" s="95" t="s">
        <v>309</v>
      </c>
      <c r="CS18" s="82">
        <f t="shared" si="8"/>
        <v>0.1</v>
      </c>
      <c r="CT18" s="91"/>
      <c r="CU18" s="47" t="s">
        <v>960</v>
      </c>
      <c r="CV18" s="4" t="s">
        <v>929</v>
      </c>
      <c r="CW18" s="260"/>
      <c r="CX18" s="261">
        <f t="shared" si="9"/>
        <v>14</v>
      </c>
      <c r="CY18" s="262">
        <f t="shared" si="10"/>
        <v>5</v>
      </c>
      <c r="CZ18" s="261" t="str">
        <f t="shared" si="11"/>
        <v>Catastrófico</v>
      </c>
      <c r="DA18" s="263">
        <f t="shared" si="12"/>
        <v>1</v>
      </c>
      <c r="DB18" s="5">
        <f t="shared" si="13"/>
        <v>0.15</v>
      </c>
      <c r="DC18" s="5">
        <f t="shared" si="14"/>
        <v>0.25</v>
      </c>
      <c r="DD18" s="261">
        <f t="shared" si="15"/>
        <v>0.4</v>
      </c>
      <c r="DE18" s="5">
        <f t="shared" si="16"/>
        <v>2</v>
      </c>
      <c r="DF18" s="263">
        <f t="shared" si="17"/>
        <v>0.36</v>
      </c>
      <c r="DG18" s="5">
        <f t="shared" si="18"/>
        <v>5</v>
      </c>
      <c r="DH18" s="5"/>
      <c r="DI18" s="263">
        <f t="shared" si="19"/>
        <v>1</v>
      </c>
      <c r="DJ18" s="5">
        <f t="shared" si="20"/>
        <v>0.15</v>
      </c>
      <c r="DK18" s="5">
        <f t="shared" si="21"/>
        <v>0.25</v>
      </c>
      <c r="DL18" s="261">
        <f t="shared" si="22"/>
        <v>0.4</v>
      </c>
      <c r="DM18" s="5">
        <f t="shared" si="23"/>
        <v>2</v>
      </c>
      <c r="DN18" s="263">
        <f t="shared" si="24"/>
        <v>0.216</v>
      </c>
      <c r="DO18" s="5">
        <f t="shared" si="25"/>
        <v>5</v>
      </c>
      <c r="DP18" s="263">
        <f t="shared" si="26"/>
        <v>1</v>
      </c>
      <c r="DQ18" s="5">
        <f t="shared" si="27"/>
        <v>0.15</v>
      </c>
      <c r="DR18" s="5">
        <f t="shared" si="28"/>
        <v>0.25</v>
      </c>
      <c r="DS18" s="261">
        <f t="shared" si="29"/>
        <v>0.4</v>
      </c>
      <c r="DT18" s="5">
        <f t="shared" si="30"/>
        <v>1</v>
      </c>
      <c r="DU18" s="263">
        <f t="shared" si="31"/>
        <v>0.12959999999999999</v>
      </c>
      <c r="DV18" s="5">
        <f t="shared" si="32"/>
        <v>5</v>
      </c>
      <c r="DW18" s="263">
        <f t="shared" si="33"/>
        <v>1</v>
      </c>
      <c r="DX18" s="5">
        <f t="shared" si="34"/>
        <v>0.15</v>
      </c>
      <c r="DY18" s="5">
        <f t="shared" si="35"/>
        <v>0.25</v>
      </c>
      <c r="DZ18" s="261">
        <f t="shared" si="36"/>
        <v>0.4</v>
      </c>
      <c r="EA18" s="5">
        <f t="shared" si="37"/>
        <v>1</v>
      </c>
      <c r="EB18" s="263">
        <f t="shared" si="38"/>
        <v>7.7759999999999996E-2</v>
      </c>
      <c r="EC18" s="5">
        <f t="shared" si="39"/>
        <v>5</v>
      </c>
      <c r="ED18" s="263">
        <f t="shared" si="40"/>
        <v>1</v>
      </c>
      <c r="EE18" s="5">
        <f t="shared" si="41"/>
        <v>0</v>
      </c>
      <c r="EF18" s="5">
        <f t="shared" si="42"/>
        <v>0</v>
      </c>
      <c r="EG18" s="261">
        <f t="shared" si="43"/>
        <v>0</v>
      </c>
      <c r="EH18" s="5">
        <f t="shared" si="44"/>
        <v>1</v>
      </c>
      <c r="EI18" s="263">
        <f t="shared" si="45"/>
        <v>7.7759999999999996E-2</v>
      </c>
      <c r="EJ18" s="5">
        <f t="shared" si="46"/>
        <v>5</v>
      </c>
      <c r="EK18" s="263">
        <f t="shared" si="47"/>
        <v>1</v>
      </c>
      <c r="EL18" s="5">
        <f t="shared" si="48"/>
        <v>0</v>
      </c>
      <c r="EM18" s="5">
        <f t="shared" si="49"/>
        <v>0</v>
      </c>
      <c r="EN18" s="261">
        <f t="shared" si="50"/>
        <v>0</v>
      </c>
      <c r="EO18" s="5">
        <f t="shared" si="51"/>
        <v>1</v>
      </c>
      <c r="EP18" s="263">
        <f t="shared" si="52"/>
        <v>7.7759999999999996E-2</v>
      </c>
      <c r="EQ18" s="5">
        <f t="shared" si="53"/>
        <v>5</v>
      </c>
      <c r="ER18" s="263">
        <f t="shared" si="54"/>
        <v>1</v>
      </c>
      <c r="ES18" s="5">
        <f t="shared" si="55"/>
        <v>0</v>
      </c>
      <c r="ET18" s="5">
        <f t="shared" si="56"/>
        <v>0</v>
      </c>
      <c r="EU18" s="261">
        <f t="shared" si="57"/>
        <v>0</v>
      </c>
      <c r="EV18" s="5">
        <f t="shared" si="58"/>
        <v>1</v>
      </c>
      <c r="EW18" s="263">
        <f t="shared" si="59"/>
        <v>7.7759999999999996E-2</v>
      </c>
      <c r="EX18" s="5">
        <f t="shared" si="60"/>
        <v>5</v>
      </c>
      <c r="EY18" s="263">
        <f t="shared" si="61"/>
        <v>1</v>
      </c>
      <c r="EZ18" s="5">
        <f t="shared" si="62"/>
        <v>0</v>
      </c>
      <c r="FA18" s="5">
        <f t="shared" si="63"/>
        <v>0</v>
      </c>
      <c r="FB18" s="261">
        <f t="shared" si="64"/>
        <v>0</v>
      </c>
      <c r="FC18" s="5">
        <f t="shared" si="65"/>
        <v>1</v>
      </c>
      <c r="FD18" s="263">
        <f t="shared" si="66"/>
        <v>7.7759999999999996E-2</v>
      </c>
      <c r="FE18" s="5">
        <f t="shared" si="67"/>
        <v>5</v>
      </c>
      <c r="FF18" s="263">
        <f t="shared" si="68"/>
        <v>1</v>
      </c>
      <c r="FG18" s="5">
        <f t="shared" si="69"/>
        <v>0</v>
      </c>
      <c r="FH18" s="5">
        <f t="shared" si="70"/>
        <v>0</v>
      </c>
      <c r="FI18" s="261">
        <f t="shared" si="71"/>
        <v>0</v>
      </c>
      <c r="FJ18" s="5">
        <f t="shared" si="72"/>
        <v>1</v>
      </c>
      <c r="FK18" s="263">
        <f t="shared" si="73"/>
        <v>7.7759999999999996E-2</v>
      </c>
      <c r="FL18" s="5">
        <f t="shared" si="74"/>
        <v>5</v>
      </c>
      <c r="FM18" s="263">
        <f t="shared" si="75"/>
        <v>1</v>
      </c>
      <c r="FN18" s="5">
        <f t="shared" si="76"/>
        <v>0</v>
      </c>
      <c r="FO18" s="5">
        <f t="shared" si="77"/>
        <v>0</v>
      </c>
      <c r="FP18" s="261">
        <f t="shared" si="78"/>
        <v>0</v>
      </c>
      <c r="FQ18" s="5">
        <f t="shared" si="79"/>
        <v>1</v>
      </c>
      <c r="FR18" s="263">
        <f t="shared" si="80"/>
        <v>7.7759999999999996E-2</v>
      </c>
      <c r="FS18" s="5">
        <f t="shared" si="81"/>
        <v>5</v>
      </c>
      <c r="FT18" s="263">
        <f t="shared" si="82"/>
        <v>1</v>
      </c>
      <c r="FU18" s="5">
        <f t="shared" si="83"/>
        <v>0</v>
      </c>
      <c r="FV18" s="5">
        <f t="shared" si="84"/>
        <v>0</v>
      </c>
      <c r="FW18" s="261">
        <f t="shared" si="85"/>
        <v>0</v>
      </c>
      <c r="FX18" s="5">
        <f t="shared" si="86"/>
        <v>1</v>
      </c>
      <c r="FY18" s="263">
        <f t="shared" si="87"/>
        <v>7.7759999999999996E-2</v>
      </c>
      <c r="FZ18" s="5">
        <f t="shared" si="88"/>
        <v>5</v>
      </c>
      <c r="GA18" s="263">
        <f t="shared" si="89"/>
        <v>1</v>
      </c>
      <c r="GB18" s="5">
        <f t="shared" si="90"/>
        <v>0</v>
      </c>
      <c r="GC18" s="5">
        <f t="shared" si="91"/>
        <v>0</v>
      </c>
      <c r="GD18" s="261">
        <f t="shared" si="92"/>
        <v>0</v>
      </c>
      <c r="GE18" s="5">
        <f t="shared" si="93"/>
        <v>1</v>
      </c>
      <c r="GF18" s="263">
        <f t="shared" si="94"/>
        <v>7.7759999999999996E-2</v>
      </c>
      <c r="GG18" s="5">
        <f t="shared" si="95"/>
        <v>5</v>
      </c>
      <c r="GH18" s="263">
        <f t="shared" si="96"/>
        <v>1</v>
      </c>
      <c r="GI18" s="263">
        <f t="shared" si="97"/>
        <v>1</v>
      </c>
    </row>
    <row r="19" spans="1:191" ht="171.75" customHeight="1">
      <c r="A19" s="82">
        <f t="shared" si="102"/>
        <v>11</v>
      </c>
      <c r="B19" s="91" t="s">
        <v>954</v>
      </c>
      <c r="C19" s="4" t="s">
        <v>961</v>
      </c>
      <c r="D19" s="83" t="s">
        <v>280</v>
      </c>
      <c r="E19" s="84" t="s">
        <v>328</v>
      </c>
      <c r="F19" s="91" t="s">
        <v>318</v>
      </c>
      <c r="G19" s="85" t="s">
        <v>342</v>
      </c>
      <c r="H19" s="84" t="s">
        <v>330</v>
      </c>
      <c r="I19" s="86" t="s">
        <v>285</v>
      </c>
      <c r="J19" s="86" t="s">
        <v>69</v>
      </c>
      <c r="K19" s="86" t="s">
        <v>69</v>
      </c>
      <c r="L19" s="86" t="s">
        <v>69</v>
      </c>
      <c r="M19" s="86" t="s">
        <v>69</v>
      </c>
      <c r="N19" s="86" t="s">
        <v>69</v>
      </c>
      <c r="O19" s="86" t="s">
        <v>69</v>
      </c>
      <c r="P19" s="86" t="s">
        <v>69</v>
      </c>
      <c r="Q19" s="86" t="s">
        <v>286</v>
      </c>
      <c r="R19" s="86" t="s">
        <v>286</v>
      </c>
      <c r="S19" s="86" t="s">
        <v>69</v>
      </c>
      <c r="T19" s="86" t="s">
        <v>69</v>
      </c>
      <c r="U19" s="86" t="s">
        <v>69</v>
      </c>
      <c r="V19" s="86" t="s">
        <v>69</v>
      </c>
      <c r="W19" s="86" t="s">
        <v>69</v>
      </c>
      <c r="X19" s="86" t="s">
        <v>69</v>
      </c>
      <c r="Y19" s="86" t="s">
        <v>286</v>
      </c>
      <c r="Z19" s="86" t="s">
        <v>69</v>
      </c>
      <c r="AA19" s="86" t="s">
        <v>286</v>
      </c>
      <c r="AB19" s="86" t="s">
        <v>286</v>
      </c>
      <c r="AC19" s="259" t="str">
        <f t="shared" si="0"/>
        <v>3 - Media</v>
      </c>
      <c r="AD19" s="247">
        <f t="shared" si="1"/>
        <v>0.6</v>
      </c>
      <c r="AE19" s="246" t="str">
        <f t="shared" si="99"/>
        <v>4 - Alta</v>
      </c>
      <c r="AF19" s="247">
        <f t="shared" si="2"/>
        <v>0.73684210526315785</v>
      </c>
      <c r="AG19" s="82" t="str">
        <f t="shared" si="3"/>
        <v>ALTO</v>
      </c>
      <c r="AH19" s="260">
        <f t="shared" si="4"/>
        <v>0.44210526315789472</v>
      </c>
      <c r="AI19" s="4" t="s">
        <v>962</v>
      </c>
      <c r="AJ19" s="91" t="s">
        <v>963</v>
      </c>
      <c r="AK19" s="245" t="s">
        <v>933</v>
      </c>
      <c r="AL19" s="245" t="s">
        <v>927</v>
      </c>
      <c r="AM19" s="91" t="s">
        <v>291</v>
      </c>
      <c r="AN19" s="91" t="s">
        <v>292</v>
      </c>
      <c r="AO19" s="91" t="s">
        <v>293</v>
      </c>
      <c r="AP19" s="91" t="s">
        <v>294</v>
      </c>
      <c r="AQ19" s="91" t="s">
        <v>291</v>
      </c>
      <c r="AR19" s="91" t="s">
        <v>292</v>
      </c>
      <c r="AS19" s="91" t="s">
        <v>293</v>
      </c>
      <c r="AT19" s="91" t="s">
        <v>294</v>
      </c>
      <c r="AU19" s="91" t="s">
        <v>291</v>
      </c>
      <c r="AV19" s="91" t="s">
        <v>292</v>
      </c>
      <c r="AW19" s="91" t="s">
        <v>293</v>
      </c>
      <c r="AX19" s="91" t="s">
        <v>294</v>
      </c>
      <c r="AY19" s="91" t="s">
        <v>291</v>
      </c>
      <c r="AZ19" s="91" t="s">
        <v>292</v>
      </c>
      <c r="BA19" s="91" t="s">
        <v>293</v>
      </c>
      <c r="BB19" s="91" t="s">
        <v>294</v>
      </c>
      <c r="BC19" s="91" t="s">
        <v>291</v>
      </c>
      <c r="BD19" s="91" t="s">
        <v>292</v>
      </c>
      <c r="BE19" s="91" t="s">
        <v>293</v>
      </c>
      <c r="BF19" s="91" t="s">
        <v>294</v>
      </c>
      <c r="BG19" s="91" t="s">
        <v>291</v>
      </c>
      <c r="BH19" s="91" t="s">
        <v>292</v>
      </c>
      <c r="BI19" s="91" t="s">
        <v>293</v>
      </c>
      <c r="BJ19" s="91" t="s">
        <v>294</v>
      </c>
      <c r="BK19" s="91"/>
      <c r="BL19" s="91"/>
      <c r="BM19" s="91"/>
      <c r="BN19" s="91"/>
      <c r="BO19" s="91"/>
      <c r="BP19" s="91"/>
      <c r="BQ19" s="91"/>
      <c r="BR19" s="91"/>
      <c r="BS19" s="91"/>
      <c r="BT19" s="91"/>
      <c r="BU19" s="91"/>
      <c r="BV19" s="91"/>
      <c r="BW19" s="91"/>
      <c r="BX19" s="91"/>
      <c r="BY19" s="91"/>
      <c r="BZ19" s="91"/>
      <c r="CA19" s="91"/>
      <c r="CB19" s="91"/>
      <c r="CC19" s="91"/>
      <c r="CD19" s="91"/>
      <c r="CE19" s="91"/>
      <c r="CF19" s="91"/>
      <c r="CG19" s="91"/>
      <c r="CH19" s="91"/>
      <c r="CI19" s="91"/>
      <c r="CJ19" s="91"/>
      <c r="CK19" s="91"/>
      <c r="CL19" s="122" t="str">
        <f>IFERROR(IF(GE19&lt;=1,"1 - Muy Baja",VLOOKUP(GE19,#REF!,2,0)),"")</f>
        <v>1 - Muy Baja</v>
      </c>
      <c r="CM19" s="249">
        <f t="shared" si="5"/>
        <v>0.36</v>
      </c>
      <c r="CN19" s="92" t="str">
        <f t="shared" si="100"/>
        <v>3 - Media</v>
      </c>
      <c r="CO19" s="249">
        <f t="shared" si="6"/>
        <v>0.44210526315789472</v>
      </c>
      <c r="CP19" s="122" t="str">
        <f t="shared" si="101"/>
        <v>BAJO</v>
      </c>
      <c r="CQ19" s="260">
        <f t="shared" si="7"/>
        <v>0.15915789473684208</v>
      </c>
      <c r="CR19" s="95" t="s">
        <v>300</v>
      </c>
      <c r="CS19" s="82">
        <f t="shared" si="8"/>
        <v>0.1</v>
      </c>
      <c r="CT19" s="91"/>
      <c r="CU19" s="47" t="s">
        <v>964</v>
      </c>
      <c r="CV19" s="4" t="s">
        <v>929</v>
      </c>
      <c r="CW19" s="260"/>
      <c r="CX19" s="261">
        <f t="shared" si="9"/>
        <v>14</v>
      </c>
      <c r="CY19" s="262">
        <f t="shared" si="10"/>
        <v>5</v>
      </c>
      <c r="CZ19" s="261" t="str">
        <f t="shared" si="11"/>
        <v>Catastrófico</v>
      </c>
      <c r="DA19" s="263">
        <f t="shared" si="12"/>
        <v>1</v>
      </c>
      <c r="DB19" s="5">
        <f t="shared" si="13"/>
        <v>0.15</v>
      </c>
      <c r="DC19" s="5">
        <f t="shared" si="14"/>
        <v>0.25</v>
      </c>
      <c r="DD19" s="261">
        <f t="shared" si="15"/>
        <v>0.4</v>
      </c>
      <c r="DE19" s="5">
        <f t="shared" si="16"/>
        <v>2</v>
      </c>
      <c r="DF19" s="263">
        <f t="shared" si="17"/>
        <v>0.36</v>
      </c>
      <c r="DG19" s="5">
        <f t="shared" si="18"/>
        <v>5</v>
      </c>
      <c r="DH19" s="5"/>
      <c r="DI19" s="263">
        <f t="shared" si="19"/>
        <v>1</v>
      </c>
      <c r="DJ19" s="5">
        <f t="shared" si="20"/>
        <v>0.15</v>
      </c>
      <c r="DK19" s="5">
        <f t="shared" si="21"/>
        <v>0.25</v>
      </c>
      <c r="DL19" s="261">
        <f t="shared" si="22"/>
        <v>0.4</v>
      </c>
      <c r="DM19" s="5">
        <f t="shared" si="23"/>
        <v>2</v>
      </c>
      <c r="DN19" s="263">
        <f t="shared" si="24"/>
        <v>0.216</v>
      </c>
      <c r="DO19" s="5">
        <f t="shared" si="25"/>
        <v>5</v>
      </c>
      <c r="DP19" s="263">
        <f t="shared" si="26"/>
        <v>1</v>
      </c>
      <c r="DQ19" s="5">
        <f t="shared" si="27"/>
        <v>0.15</v>
      </c>
      <c r="DR19" s="5">
        <f t="shared" si="28"/>
        <v>0.25</v>
      </c>
      <c r="DS19" s="261">
        <f t="shared" si="29"/>
        <v>0.4</v>
      </c>
      <c r="DT19" s="5">
        <f t="shared" si="30"/>
        <v>1</v>
      </c>
      <c r="DU19" s="263">
        <f t="shared" si="31"/>
        <v>0.12959999999999999</v>
      </c>
      <c r="DV19" s="5">
        <f t="shared" si="32"/>
        <v>5</v>
      </c>
      <c r="DW19" s="263">
        <f t="shared" si="33"/>
        <v>1</v>
      </c>
      <c r="DX19" s="5">
        <f t="shared" si="34"/>
        <v>0.15</v>
      </c>
      <c r="DY19" s="5">
        <f t="shared" si="35"/>
        <v>0.25</v>
      </c>
      <c r="DZ19" s="261">
        <f t="shared" si="36"/>
        <v>0.4</v>
      </c>
      <c r="EA19" s="5">
        <f t="shared" si="37"/>
        <v>1</v>
      </c>
      <c r="EB19" s="263">
        <f t="shared" si="38"/>
        <v>7.7759999999999996E-2</v>
      </c>
      <c r="EC19" s="5">
        <f t="shared" si="39"/>
        <v>5</v>
      </c>
      <c r="ED19" s="263">
        <f t="shared" si="40"/>
        <v>1</v>
      </c>
      <c r="EE19" s="5">
        <f t="shared" si="41"/>
        <v>0.15</v>
      </c>
      <c r="EF19" s="5">
        <f t="shared" si="42"/>
        <v>0.25</v>
      </c>
      <c r="EG19" s="261">
        <f t="shared" si="43"/>
        <v>0.4</v>
      </c>
      <c r="EH19" s="5">
        <f t="shared" si="44"/>
        <v>1</v>
      </c>
      <c r="EI19" s="263">
        <f t="shared" si="45"/>
        <v>4.6655999999999996E-2</v>
      </c>
      <c r="EJ19" s="5">
        <f t="shared" si="46"/>
        <v>5</v>
      </c>
      <c r="EK19" s="263">
        <f t="shared" si="47"/>
        <v>1</v>
      </c>
      <c r="EL19" s="5">
        <f t="shared" si="48"/>
        <v>0.15</v>
      </c>
      <c r="EM19" s="5">
        <f t="shared" si="49"/>
        <v>0.25</v>
      </c>
      <c r="EN19" s="261">
        <f t="shared" si="50"/>
        <v>0.4</v>
      </c>
      <c r="EO19" s="5">
        <f t="shared" si="51"/>
        <v>1</v>
      </c>
      <c r="EP19" s="263">
        <f t="shared" si="52"/>
        <v>2.7993599999999997E-2</v>
      </c>
      <c r="EQ19" s="5">
        <f t="shared" si="53"/>
        <v>5</v>
      </c>
      <c r="ER19" s="263">
        <f t="shared" si="54"/>
        <v>1</v>
      </c>
      <c r="ES19" s="5">
        <f t="shared" si="55"/>
        <v>0</v>
      </c>
      <c r="ET19" s="5">
        <f t="shared" si="56"/>
        <v>0</v>
      </c>
      <c r="EU19" s="261">
        <f t="shared" si="57"/>
        <v>0</v>
      </c>
      <c r="EV19" s="5">
        <f t="shared" si="58"/>
        <v>1</v>
      </c>
      <c r="EW19" s="263">
        <f t="shared" si="59"/>
        <v>2.7993599999999997E-2</v>
      </c>
      <c r="EX19" s="5">
        <f t="shared" si="60"/>
        <v>5</v>
      </c>
      <c r="EY19" s="263">
        <f t="shared" si="61"/>
        <v>1</v>
      </c>
      <c r="EZ19" s="5">
        <f t="shared" si="62"/>
        <v>0</v>
      </c>
      <c r="FA19" s="5">
        <f t="shared" si="63"/>
        <v>0</v>
      </c>
      <c r="FB19" s="261">
        <f t="shared" si="64"/>
        <v>0</v>
      </c>
      <c r="FC19" s="5">
        <f t="shared" si="65"/>
        <v>1</v>
      </c>
      <c r="FD19" s="263">
        <f t="shared" si="66"/>
        <v>2.7993599999999997E-2</v>
      </c>
      <c r="FE19" s="5">
        <f t="shared" si="67"/>
        <v>5</v>
      </c>
      <c r="FF19" s="263">
        <f t="shared" si="68"/>
        <v>1</v>
      </c>
      <c r="FG19" s="5">
        <f t="shared" si="69"/>
        <v>0</v>
      </c>
      <c r="FH19" s="5">
        <f t="shared" si="70"/>
        <v>0</v>
      </c>
      <c r="FI19" s="261">
        <f t="shared" si="71"/>
        <v>0</v>
      </c>
      <c r="FJ19" s="5">
        <f t="shared" si="72"/>
        <v>1</v>
      </c>
      <c r="FK19" s="263">
        <f t="shared" si="73"/>
        <v>2.7993599999999997E-2</v>
      </c>
      <c r="FL19" s="5">
        <f t="shared" si="74"/>
        <v>5</v>
      </c>
      <c r="FM19" s="263">
        <f t="shared" si="75"/>
        <v>1</v>
      </c>
      <c r="FN19" s="5">
        <f t="shared" si="76"/>
        <v>0</v>
      </c>
      <c r="FO19" s="5">
        <f t="shared" si="77"/>
        <v>0</v>
      </c>
      <c r="FP19" s="261">
        <f t="shared" si="78"/>
        <v>0</v>
      </c>
      <c r="FQ19" s="5">
        <f t="shared" si="79"/>
        <v>1</v>
      </c>
      <c r="FR19" s="263">
        <f t="shared" si="80"/>
        <v>2.7993599999999997E-2</v>
      </c>
      <c r="FS19" s="5">
        <f t="shared" si="81"/>
        <v>5</v>
      </c>
      <c r="FT19" s="263">
        <f t="shared" si="82"/>
        <v>1</v>
      </c>
      <c r="FU19" s="5">
        <f t="shared" si="83"/>
        <v>0</v>
      </c>
      <c r="FV19" s="5">
        <f t="shared" si="84"/>
        <v>0</v>
      </c>
      <c r="FW19" s="261">
        <f t="shared" si="85"/>
        <v>0</v>
      </c>
      <c r="FX19" s="5">
        <f t="shared" si="86"/>
        <v>1</v>
      </c>
      <c r="FY19" s="263">
        <f t="shared" si="87"/>
        <v>2.7993599999999997E-2</v>
      </c>
      <c r="FZ19" s="5">
        <f t="shared" si="88"/>
        <v>5</v>
      </c>
      <c r="GA19" s="263">
        <f t="shared" si="89"/>
        <v>1</v>
      </c>
      <c r="GB19" s="5">
        <f t="shared" si="90"/>
        <v>0</v>
      </c>
      <c r="GC19" s="5">
        <f t="shared" si="91"/>
        <v>0</v>
      </c>
      <c r="GD19" s="261">
        <f t="shared" si="92"/>
        <v>0</v>
      </c>
      <c r="GE19" s="5">
        <f t="shared" si="93"/>
        <v>1</v>
      </c>
      <c r="GF19" s="263">
        <f t="shared" si="94"/>
        <v>2.7993599999999997E-2</v>
      </c>
      <c r="GG19" s="5">
        <f t="shared" si="95"/>
        <v>5</v>
      </c>
      <c r="GH19" s="263">
        <f t="shared" si="96"/>
        <v>1</v>
      </c>
      <c r="GI19" s="263">
        <f t="shared" si="97"/>
        <v>1</v>
      </c>
    </row>
    <row r="20" spans="1:191" ht="120" customHeight="1">
      <c r="A20" s="82">
        <f t="shared" si="102"/>
        <v>12</v>
      </c>
      <c r="B20" s="91" t="s">
        <v>954</v>
      </c>
      <c r="C20" s="4" t="s">
        <v>965</v>
      </c>
      <c r="D20" s="83" t="s">
        <v>304</v>
      </c>
      <c r="E20" s="84" t="s">
        <v>328</v>
      </c>
      <c r="F20" s="91" t="s">
        <v>305</v>
      </c>
      <c r="G20" s="85" t="s">
        <v>342</v>
      </c>
      <c r="H20" s="84" t="s">
        <v>330</v>
      </c>
      <c r="I20" s="86" t="s">
        <v>285</v>
      </c>
      <c r="J20" s="86" t="s">
        <v>69</v>
      </c>
      <c r="K20" s="86" t="s">
        <v>69</v>
      </c>
      <c r="L20" s="86" t="s">
        <v>69</v>
      </c>
      <c r="M20" s="86" t="s">
        <v>69</v>
      </c>
      <c r="N20" s="86" t="s">
        <v>69</v>
      </c>
      <c r="O20" s="86" t="s">
        <v>69</v>
      </c>
      <c r="P20" s="86" t="s">
        <v>69</v>
      </c>
      <c r="Q20" s="86" t="s">
        <v>286</v>
      </c>
      <c r="R20" s="86" t="s">
        <v>286</v>
      </c>
      <c r="S20" s="86" t="s">
        <v>69</v>
      </c>
      <c r="T20" s="86" t="s">
        <v>69</v>
      </c>
      <c r="U20" s="86" t="s">
        <v>69</v>
      </c>
      <c r="V20" s="86" t="s">
        <v>69</v>
      </c>
      <c r="W20" s="86" t="s">
        <v>69</v>
      </c>
      <c r="X20" s="86" t="s">
        <v>69</v>
      </c>
      <c r="Y20" s="86" t="s">
        <v>286</v>
      </c>
      <c r="Z20" s="86" t="s">
        <v>69</v>
      </c>
      <c r="AA20" s="86" t="s">
        <v>286</v>
      </c>
      <c r="AB20" s="86" t="s">
        <v>286</v>
      </c>
      <c r="AC20" s="259" t="str">
        <f t="shared" si="0"/>
        <v>3 - Media</v>
      </c>
      <c r="AD20" s="247">
        <f t="shared" si="1"/>
        <v>0.6</v>
      </c>
      <c r="AE20" s="246" t="str">
        <f t="shared" si="99"/>
        <v>4 - Alta</v>
      </c>
      <c r="AF20" s="247">
        <f t="shared" si="2"/>
        <v>0.73684210526315785</v>
      </c>
      <c r="AG20" s="82" t="str">
        <f t="shared" si="3"/>
        <v>ALTO</v>
      </c>
      <c r="AH20" s="260">
        <f t="shared" si="4"/>
        <v>0.44210526315789472</v>
      </c>
      <c r="AI20" s="4" t="s">
        <v>966</v>
      </c>
      <c r="AJ20" s="91" t="s">
        <v>963</v>
      </c>
      <c r="AK20" s="245" t="s">
        <v>933</v>
      </c>
      <c r="AL20" s="245" t="s">
        <v>927</v>
      </c>
      <c r="AM20" s="91" t="s">
        <v>291</v>
      </c>
      <c r="AN20" s="91" t="s">
        <v>292</v>
      </c>
      <c r="AO20" s="91" t="s">
        <v>293</v>
      </c>
      <c r="AP20" s="91" t="s">
        <v>294</v>
      </c>
      <c r="AQ20" s="91" t="s">
        <v>291</v>
      </c>
      <c r="AR20" s="91" t="s">
        <v>292</v>
      </c>
      <c r="AS20" s="91" t="s">
        <v>293</v>
      </c>
      <c r="AT20" s="91" t="s">
        <v>294</v>
      </c>
      <c r="AU20" s="91" t="s">
        <v>291</v>
      </c>
      <c r="AV20" s="91" t="s">
        <v>292</v>
      </c>
      <c r="AW20" s="91" t="s">
        <v>293</v>
      </c>
      <c r="AX20" s="91" t="s">
        <v>294</v>
      </c>
      <c r="AY20" s="91" t="s">
        <v>291</v>
      </c>
      <c r="AZ20" s="91" t="s">
        <v>292</v>
      </c>
      <c r="BA20" s="91" t="s">
        <v>293</v>
      </c>
      <c r="BB20" s="91" t="s">
        <v>294</v>
      </c>
      <c r="BC20" s="91" t="s">
        <v>291</v>
      </c>
      <c r="BD20" s="91" t="s">
        <v>292</v>
      </c>
      <c r="BE20" s="91" t="s">
        <v>293</v>
      </c>
      <c r="BF20" s="91" t="s">
        <v>294</v>
      </c>
      <c r="BG20" s="91"/>
      <c r="BH20" s="91"/>
      <c r="BI20" s="91"/>
      <c r="BJ20" s="91"/>
      <c r="BK20" s="91"/>
      <c r="BL20" s="91"/>
      <c r="BM20" s="91"/>
      <c r="BN20" s="91"/>
      <c r="BO20" s="91"/>
      <c r="BP20" s="91"/>
      <c r="BQ20" s="91"/>
      <c r="BR20" s="91"/>
      <c r="BS20" s="91"/>
      <c r="BT20" s="91"/>
      <c r="BU20" s="91"/>
      <c r="BV20" s="91"/>
      <c r="BW20" s="91"/>
      <c r="BX20" s="91"/>
      <c r="BY20" s="91"/>
      <c r="BZ20" s="91"/>
      <c r="CA20" s="91"/>
      <c r="CB20" s="91"/>
      <c r="CC20" s="91"/>
      <c r="CD20" s="91"/>
      <c r="CE20" s="91"/>
      <c r="CF20" s="91"/>
      <c r="CG20" s="91"/>
      <c r="CH20" s="91"/>
      <c r="CI20" s="91"/>
      <c r="CJ20" s="91"/>
      <c r="CK20" s="91"/>
      <c r="CL20" s="122" t="str">
        <f>IFERROR(IF(GE20&lt;=1,"1 - Muy Baja",VLOOKUP(GE20,#REF!,2,0)),"")</f>
        <v>1 - Muy Baja</v>
      </c>
      <c r="CM20" s="249">
        <f t="shared" si="5"/>
        <v>0.36</v>
      </c>
      <c r="CN20" s="92" t="str">
        <f t="shared" si="100"/>
        <v>3 - Media</v>
      </c>
      <c r="CO20" s="249">
        <f t="shared" si="6"/>
        <v>0.44210526315789472</v>
      </c>
      <c r="CP20" s="122" t="str">
        <f t="shared" si="101"/>
        <v>BAJO</v>
      </c>
      <c r="CQ20" s="260">
        <f t="shared" si="7"/>
        <v>0.15915789473684208</v>
      </c>
      <c r="CR20" s="95" t="s">
        <v>309</v>
      </c>
      <c r="CS20" s="82">
        <f t="shared" si="8"/>
        <v>0.1</v>
      </c>
      <c r="CT20" s="91"/>
      <c r="CU20" s="47" t="s">
        <v>964</v>
      </c>
      <c r="CV20" s="4" t="s">
        <v>929</v>
      </c>
      <c r="CW20" s="260"/>
      <c r="CX20" s="261">
        <f t="shared" si="9"/>
        <v>14</v>
      </c>
      <c r="CY20" s="262">
        <f t="shared" si="10"/>
        <v>5</v>
      </c>
      <c r="CZ20" s="261" t="str">
        <f t="shared" si="11"/>
        <v>Catastrófico</v>
      </c>
      <c r="DA20" s="263">
        <f t="shared" si="12"/>
        <v>1</v>
      </c>
      <c r="DB20" s="5">
        <f t="shared" si="13"/>
        <v>0.15</v>
      </c>
      <c r="DC20" s="5">
        <f t="shared" si="14"/>
        <v>0.25</v>
      </c>
      <c r="DD20" s="261">
        <f t="shared" si="15"/>
        <v>0.4</v>
      </c>
      <c r="DE20" s="5">
        <f t="shared" si="16"/>
        <v>2</v>
      </c>
      <c r="DF20" s="263">
        <f t="shared" si="17"/>
        <v>0.36</v>
      </c>
      <c r="DG20" s="5">
        <f t="shared" si="18"/>
        <v>5</v>
      </c>
      <c r="DH20" s="5"/>
      <c r="DI20" s="263">
        <f t="shared" si="19"/>
        <v>1</v>
      </c>
      <c r="DJ20" s="5">
        <f t="shared" si="20"/>
        <v>0.15</v>
      </c>
      <c r="DK20" s="5">
        <f t="shared" si="21"/>
        <v>0.25</v>
      </c>
      <c r="DL20" s="261">
        <f t="shared" si="22"/>
        <v>0.4</v>
      </c>
      <c r="DM20" s="5">
        <f t="shared" si="23"/>
        <v>2</v>
      </c>
      <c r="DN20" s="263">
        <f t="shared" si="24"/>
        <v>0.216</v>
      </c>
      <c r="DO20" s="5">
        <f t="shared" si="25"/>
        <v>5</v>
      </c>
      <c r="DP20" s="263">
        <f t="shared" si="26"/>
        <v>1</v>
      </c>
      <c r="DQ20" s="5">
        <f t="shared" si="27"/>
        <v>0.15</v>
      </c>
      <c r="DR20" s="5">
        <f t="shared" si="28"/>
        <v>0.25</v>
      </c>
      <c r="DS20" s="261">
        <f t="shared" si="29"/>
        <v>0.4</v>
      </c>
      <c r="DT20" s="5">
        <f t="shared" si="30"/>
        <v>1</v>
      </c>
      <c r="DU20" s="263">
        <f t="shared" si="31"/>
        <v>0.12959999999999999</v>
      </c>
      <c r="DV20" s="5">
        <f t="shared" si="32"/>
        <v>5</v>
      </c>
      <c r="DW20" s="263">
        <f t="shared" si="33"/>
        <v>1</v>
      </c>
      <c r="DX20" s="5">
        <f t="shared" si="34"/>
        <v>0.15</v>
      </c>
      <c r="DY20" s="5">
        <f t="shared" si="35"/>
        <v>0.25</v>
      </c>
      <c r="DZ20" s="261">
        <f t="shared" si="36"/>
        <v>0.4</v>
      </c>
      <c r="EA20" s="5">
        <f t="shared" si="37"/>
        <v>1</v>
      </c>
      <c r="EB20" s="263">
        <f t="shared" si="38"/>
        <v>7.7759999999999996E-2</v>
      </c>
      <c r="EC20" s="5">
        <f t="shared" si="39"/>
        <v>5</v>
      </c>
      <c r="ED20" s="263">
        <f t="shared" si="40"/>
        <v>1</v>
      </c>
      <c r="EE20" s="5">
        <f t="shared" si="41"/>
        <v>0.15</v>
      </c>
      <c r="EF20" s="5">
        <f t="shared" si="42"/>
        <v>0.25</v>
      </c>
      <c r="EG20" s="261">
        <f t="shared" si="43"/>
        <v>0.4</v>
      </c>
      <c r="EH20" s="5">
        <f t="shared" si="44"/>
        <v>1</v>
      </c>
      <c r="EI20" s="263">
        <f t="shared" si="45"/>
        <v>4.6655999999999996E-2</v>
      </c>
      <c r="EJ20" s="5">
        <f t="shared" si="46"/>
        <v>5</v>
      </c>
      <c r="EK20" s="263">
        <f t="shared" si="47"/>
        <v>1</v>
      </c>
      <c r="EL20" s="5">
        <f t="shared" si="48"/>
        <v>0</v>
      </c>
      <c r="EM20" s="5">
        <f t="shared" si="49"/>
        <v>0</v>
      </c>
      <c r="EN20" s="261">
        <f t="shared" si="50"/>
        <v>0</v>
      </c>
      <c r="EO20" s="5">
        <f t="shared" si="51"/>
        <v>1</v>
      </c>
      <c r="EP20" s="263">
        <f t="shared" si="52"/>
        <v>4.6655999999999996E-2</v>
      </c>
      <c r="EQ20" s="5">
        <f t="shared" si="53"/>
        <v>5</v>
      </c>
      <c r="ER20" s="263">
        <f t="shared" si="54"/>
        <v>1</v>
      </c>
      <c r="ES20" s="5">
        <f t="shared" si="55"/>
        <v>0</v>
      </c>
      <c r="ET20" s="5">
        <f t="shared" si="56"/>
        <v>0</v>
      </c>
      <c r="EU20" s="261">
        <f t="shared" si="57"/>
        <v>0</v>
      </c>
      <c r="EV20" s="5">
        <f t="shared" si="58"/>
        <v>1</v>
      </c>
      <c r="EW20" s="263">
        <f t="shared" si="59"/>
        <v>4.6655999999999996E-2</v>
      </c>
      <c r="EX20" s="5">
        <f t="shared" si="60"/>
        <v>5</v>
      </c>
      <c r="EY20" s="263">
        <f t="shared" si="61"/>
        <v>1</v>
      </c>
      <c r="EZ20" s="5">
        <f t="shared" si="62"/>
        <v>0</v>
      </c>
      <c r="FA20" s="5">
        <f t="shared" si="63"/>
        <v>0</v>
      </c>
      <c r="FB20" s="261">
        <f t="shared" si="64"/>
        <v>0</v>
      </c>
      <c r="FC20" s="5">
        <f t="shared" si="65"/>
        <v>1</v>
      </c>
      <c r="FD20" s="263">
        <f t="shared" si="66"/>
        <v>4.6655999999999996E-2</v>
      </c>
      <c r="FE20" s="5">
        <f t="shared" si="67"/>
        <v>5</v>
      </c>
      <c r="FF20" s="263">
        <f t="shared" si="68"/>
        <v>1</v>
      </c>
      <c r="FG20" s="5">
        <f t="shared" si="69"/>
        <v>0</v>
      </c>
      <c r="FH20" s="5">
        <f t="shared" si="70"/>
        <v>0</v>
      </c>
      <c r="FI20" s="261">
        <f t="shared" si="71"/>
        <v>0</v>
      </c>
      <c r="FJ20" s="5">
        <f t="shared" si="72"/>
        <v>1</v>
      </c>
      <c r="FK20" s="263">
        <f t="shared" si="73"/>
        <v>4.6655999999999996E-2</v>
      </c>
      <c r="FL20" s="5">
        <f t="shared" si="74"/>
        <v>5</v>
      </c>
      <c r="FM20" s="263">
        <f t="shared" si="75"/>
        <v>1</v>
      </c>
      <c r="FN20" s="5">
        <f t="shared" si="76"/>
        <v>0</v>
      </c>
      <c r="FO20" s="5">
        <f t="shared" si="77"/>
        <v>0</v>
      </c>
      <c r="FP20" s="261">
        <f t="shared" si="78"/>
        <v>0</v>
      </c>
      <c r="FQ20" s="5">
        <f t="shared" si="79"/>
        <v>1</v>
      </c>
      <c r="FR20" s="263">
        <f t="shared" si="80"/>
        <v>4.6655999999999996E-2</v>
      </c>
      <c r="FS20" s="5">
        <f t="shared" si="81"/>
        <v>5</v>
      </c>
      <c r="FT20" s="263">
        <f t="shared" si="82"/>
        <v>1</v>
      </c>
      <c r="FU20" s="5">
        <f t="shared" si="83"/>
        <v>0</v>
      </c>
      <c r="FV20" s="5">
        <f t="shared" si="84"/>
        <v>0</v>
      </c>
      <c r="FW20" s="261">
        <f t="shared" si="85"/>
        <v>0</v>
      </c>
      <c r="FX20" s="5">
        <f t="shared" si="86"/>
        <v>1</v>
      </c>
      <c r="FY20" s="263">
        <f t="shared" si="87"/>
        <v>4.6655999999999996E-2</v>
      </c>
      <c r="FZ20" s="5">
        <f t="shared" si="88"/>
        <v>5</v>
      </c>
      <c r="GA20" s="263">
        <f t="shared" si="89"/>
        <v>1</v>
      </c>
      <c r="GB20" s="5">
        <f t="shared" si="90"/>
        <v>0</v>
      </c>
      <c r="GC20" s="5">
        <f t="shared" si="91"/>
        <v>0</v>
      </c>
      <c r="GD20" s="261">
        <f t="shared" si="92"/>
        <v>0</v>
      </c>
      <c r="GE20" s="5">
        <f t="shared" si="93"/>
        <v>1</v>
      </c>
      <c r="GF20" s="263">
        <f t="shared" si="94"/>
        <v>4.6655999999999996E-2</v>
      </c>
      <c r="GG20" s="5">
        <f t="shared" si="95"/>
        <v>5</v>
      </c>
      <c r="GH20" s="263">
        <f t="shared" si="96"/>
        <v>1</v>
      </c>
      <c r="GI20" s="263">
        <f t="shared" si="97"/>
        <v>1</v>
      </c>
    </row>
    <row r="21" spans="1:191" ht="99.75" customHeight="1">
      <c r="A21" s="82">
        <f t="shared" si="102"/>
        <v>13</v>
      </c>
      <c r="B21" s="91" t="s">
        <v>954</v>
      </c>
      <c r="C21" s="4" t="s">
        <v>967</v>
      </c>
      <c r="D21" s="83" t="s">
        <v>280</v>
      </c>
      <c r="E21" s="84" t="s">
        <v>328</v>
      </c>
      <c r="F21" s="91" t="s">
        <v>318</v>
      </c>
      <c r="G21" s="85" t="s">
        <v>342</v>
      </c>
      <c r="H21" s="84" t="s">
        <v>330</v>
      </c>
      <c r="I21" s="86" t="s">
        <v>285</v>
      </c>
      <c r="J21" s="86" t="s">
        <v>69</v>
      </c>
      <c r="K21" s="86" t="s">
        <v>69</v>
      </c>
      <c r="L21" s="86" t="s">
        <v>69</v>
      </c>
      <c r="M21" s="86" t="s">
        <v>69</v>
      </c>
      <c r="N21" s="86" t="s">
        <v>69</v>
      </c>
      <c r="O21" s="86" t="s">
        <v>69</v>
      </c>
      <c r="P21" s="86" t="s">
        <v>69</v>
      </c>
      <c r="Q21" s="86" t="s">
        <v>286</v>
      </c>
      <c r="R21" s="86" t="s">
        <v>286</v>
      </c>
      <c r="S21" s="86" t="s">
        <v>69</v>
      </c>
      <c r="T21" s="86" t="s">
        <v>69</v>
      </c>
      <c r="U21" s="86" t="s">
        <v>69</v>
      </c>
      <c r="V21" s="86" t="s">
        <v>69</v>
      </c>
      <c r="W21" s="86" t="s">
        <v>69</v>
      </c>
      <c r="X21" s="86" t="s">
        <v>69</v>
      </c>
      <c r="Y21" s="86" t="s">
        <v>286</v>
      </c>
      <c r="Z21" s="86" t="s">
        <v>69</v>
      </c>
      <c r="AA21" s="86" t="s">
        <v>286</v>
      </c>
      <c r="AB21" s="86" t="s">
        <v>286</v>
      </c>
      <c r="AC21" s="259" t="str">
        <f t="shared" si="0"/>
        <v>3 - Media</v>
      </c>
      <c r="AD21" s="247">
        <f t="shared" si="1"/>
        <v>0.6</v>
      </c>
      <c r="AE21" s="246" t="str">
        <f t="shared" si="99"/>
        <v>4 - Alta</v>
      </c>
      <c r="AF21" s="247">
        <f t="shared" si="2"/>
        <v>0.73684210526315785</v>
      </c>
      <c r="AG21" s="82" t="str">
        <f t="shared" si="3"/>
        <v>ALTO</v>
      </c>
      <c r="AH21" s="260">
        <f t="shared" si="4"/>
        <v>0.44210526315789472</v>
      </c>
      <c r="AI21" s="4" t="s">
        <v>968</v>
      </c>
      <c r="AJ21" s="85" t="s">
        <v>507</v>
      </c>
      <c r="AK21" s="245" t="s">
        <v>933</v>
      </c>
      <c r="AL21" s="245" t="s">
        <v>927</v>
      </c>
      <c r="AM21" s="91" t="s">
        <v>291</v>
      </c>
      <c r="AN21" s="91" t="s">
        <v>292</v>
      </c>
      <c r="AO21" s="91" t="s">
        <v>293</v>
      </c>
      <c r="AP21" s="91" t="s">
        <v>294</v>
      </c>
      <c r="AQ21" s="91" t="s">
        <v>291</v>
      </c>
      <c r="AR21" s="91" t="s">
        <v>292</v>
      </c>
      <c r="AS21" s="91" t="s">
        <v>293</v>
      </c>
      <c r="AT21" s="91" t="s">
        <v>294</v>
      </c>
      <c r="AU21" s="91" t="s">
        <v>291</v>
      </c>
      <c r="AV21" s="91" t="s">
        <v>292</v>
      </c>
      <c r="AW21" s="91" t="s">
        <v>293</v>
      </c>
      <c r="AX21" s="91" t="s">
        <v>294</v>
      </c>
      <c r="AY21" s="91" t="s">
        <v>291</v>
      </c>
      <c r="AZ21" s="91" t="s">
        <v>292</v>
      </c>
      <c r="BA21" s="91" t="s">
        <v>293</v>
      </c>
      <c r="BB21" s="91" t="s">
        <v>294</v>
      </c>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c r="CA21" s="91"/>
      <c r="CB21" s="91"/>
      <c r="CC21" s="91"/>
      <c r="CD21" s="91"/>
      <c r="CE21" s="91"/>
      <c r="CF21" s="91"/>
      <c r="CG21" s="91"/>
      <c r="CH21" s="91"/>
      <c r="CI21" s="91"/>
      <c r="CJ21" s="91"/>
      <c r="CK21" s="91"/>
      <c r="CL21" s="122" t="str">
        <f>IFERROR(IF(GE21&lt;=1,"1 - Muy Baja",VLOOKUP(GE21,#REF!,2,0)),"")</f>
        <v>1 - Muy Baja</v>
      </c>
      <c r="CM21" s="249">
        <f t="shared" si="5"/>
        <v>0.36</v>
      </c>
      <c r="CN21" s="92" t="str">
        <f t="shared" si="100"/>
        <v>3 - Media</v>
      </c>
      <c r="CO21" s="249">
        <f t="shared" si="6"/>
        <v>0.44210526315789472</v>
      </c>
      <c r="CP21" s="122" t="str">
        <f t="shared" si="101"/>
        <v>BAJO</v>
      </c>
      <c r="CQ21" s="260">
        <f t="shared" si="7"/>
        <v>0.15915789473684208</v>
      </c>
      <c r="CR21" s="95" t="s">
        <v>300</v>
      </c>
      <c r="CS21" s="82">
        <f t="shared" si="8"/>
        <v>0.1</v>
      </c>
      <c r="CT21" s="91"/>
      <c r="CU21" s="47" t="s">
        <v>969</v>
      </c>
      <c r="CV21" s="4" t="s">
        <v>929</v>
      </c>
      <c r="CW21" s="260"/>
      <c r="CX21" s="261">
        <f t="shared" si="9"/>
        <v>14</v>
      </c>
      <c r="CY21" s="262">
        <f t="shared" si="10"/>
        <v>5</v>
      </c>
      <c r="CZ21" s="261" t="str">
        <f t="shared" si="11"/>
        <v>Catastrófico</v>
      </c>
      <c r="DA21" s="263">
        <f t="shared" si="12"/>
        <v>1</v>
      </c>
      <c r="DB21" s="5">
        <f t="shared" si="13"/>
        <v>0.15</v>
      </c>
      <c r="DC21" s="5">
        <f t="shared" si="14"/>
        <v>0.25</v>
      </c>
      <c r="DD21" s="261">
        <f t="shared" si="15"/>
        <v>0.4</v>
      </c>
      <c r="DE21" s="5">
        <f t="shared" si="16"/>
        <v>2</v>
      </c>
      <c r="DF21" s="263">
        <f t="shared" si="17"/>
        <v>0.36</v>
      </c>
      <c r="DG21" s="5">
        <f t="shared" si="18"/>
        <v>5</v>
      </c>
      <c r="DH21" s="5"/>
      <c r="DI21" s="263">
        <f t="shared" si="19"/>
        <v>1</v>
      </c>
      <c r="DJ21" s="5">
        <f t="shared" si="20"/>
        <v>0.15</v>
      </c>
      <c r="DK21" s="5">
        <f t="shared" si="21"/>
        <v>0.25</v>
      </c>
      <c r="DL21" s="261">
        <f t="shared" si="22"/>
        <v>0.4</v>
      </c>
      <c r="DM21" s="5">
        <f t="shared" si="23"/>
        <v>2</v>
      </c>
      <c r="DN21" s="263">
        <f t="shared" si="24"/>
        <v>0.216</v>
      </c>
      <c r="DO21" s="5">
        <f t="shared" si="25"/>
        <v>5</v>
      </c>
      <c r="DP21" s="263">
        <f t="shared" si="26"/>
        <v>1</v>
      </c>
      <c r="DQ21" s="5">
        <f t="shared" si="27"/>
        <v>0.15</v>
      </c>
      <c r="DR21" s="5">
        <f t="shared" si="28"/>
        <v>0.25</v>
      </c>
      <c r="DS21" s="261">
        <f t="shared" si="29"/>
        <v>0.4</v>
      </c>
      <c r="DT21" s="5">
        <f t="shared" si="30"/>
        <v>1</v>
      </c>
      <c r="DU21" s="263">
        <f t="shared" si="31"/>
        <v>0.12959999999999999</v>
      </c>
      <c r="DV21" s="5">
        <f t="shared" si="32"/>
        <v>5</v>
      </c>
      <c r="DW21" s="263">
        <f t="shared" si="33"/>
        <v>1</v>
      </c>
      <c r="DX21" s="5">
        <f t="shared" si="34"/>
        <v>0.15</v>
      </c>
      <c r="DY21" s="5">
        <f t="shared" si="35"/>
        <v>0.25</v>
      </c>
      <c r="DZ21" s="261">
        <f t="shared" si="36"/>
        <v>0.4</v>
      </c>
      <c r="EA21" s="5">
        <f t="shared" si="37"/>
        <v>1</v>
      </c>
      <c r="EB21" s="263">
        <f t="shared" si="38"/>
        <v>7.7759999999999996E-2</v>
      </c>
      <c r="EC21" s="5">
        <f t="shared" si="39"/>
        <v>5</v>
      </c>
      <c r="ED21" s="263">
        <f t="shared" si="40"/>
        <v>1</v>
      </c>
      <c r="EE21" s="5">
        <f t="shared" si="41"/>
        <v>0</v>
      </c>
      <c r="EF21" s="5">
        <f t="shared" si="42"/>
        <v>0</v>
      </c>
      <c r="EG21" s="261">
        <f t="shared" si="43"/>
        <v>0</v>
      </c>
      <c r="EH21" s="5">
        <f t="shared" si="44"/>
        <v>1</v>
      </c>
      <c r="EI21" s="263">
        <f t="shared" si="45"/>
        <v>7.7759999999999996E-2</v>
      </c>
      <c r="EJ21" s="5">
        <f t="shared" si="46"/>
        <v>5</v>
      </c>
      <c r="EK21" s="263">
        <f t="shared" si="47"/>
        <v>1</v>
      </c>
      <c r="EL21" s="5">
        <f t="shared" si="48"/>
        <v>0</v>
      </c>
      <c r="EM21" s="5">
        <f t="shared" si="49"/>
        <v>0</v>
      </c>
      <c r="EN21" s="261">
        <f t="shared" si="50"/>
        <v>0</v>
      </c>
      <c r="EO21" s="5">
        <f t="shared" si="51"/>
        <v>1</v>
      </c>
      <c r="EP21" s="263">
        <f t="shared" si="52"/>
        <v>7.7759999999999996E-2</v>
      </c>
      <c r="EQ21" s="5">
        <f t="shared" si="53"/>
        <v>5</v>
      </c>
      <c r="ER21" s="263">
        <f t="shared" si="54"/>
        <v>1</v>
      </c>
      <c r="ES21" s="5">
        <f t="shared" si="55"/>
        <v>0</v>
      </c>
      <c r="ET21" s="5">
        <f t="shared" si="56"/>
        <v>0</v>
      </c>
      <c r="EU21" s="261">
        <f t="shared" si="57"/>
        <v>0</v>
      </c>
      <c r="EV21" s="5">
        <f t="shared" si="58"/>
        <v>1</v>
      </c>
      <c r="EW21" s="263">
        <f t="shared" si="59"/>
        <v>7.7759999999999996E-2</v>
      </c>
      <c r="EX21" s="5">
        <f t="shared" si="60"/>
        <v>5</v>
      </c>
      <c r="EY21" s="263">
        <f t="shared" si="61"/>
        <v>1</v>
      </c>
      <c r="EZ21" s="5">
        <f t="shared" si="62"/>
        <v>0</v>
      </c>
      <c r="FA21" s="5">
        <f t="shared" si="63"/>
        <v>0</v>
      </c>
      <c r="FB21" s="261">
        <f t="shared" si="64"/>
        <v>0</v>
      </c>
      <c r="FC21" s="5">
        <f t="shared" si="65"/>
        <v>1</v>
      </c>
      <c r="FD21" s="263">
        <f t="shared" si="66"/>
        <v>7.7759999999999996E-2</v>
      </c>
      <c r="FE21" s="5">
        <f t="shared" si="67"/>
        <v>5</v>
      </c>
      <c r="FF21" s="263">
        <f t="shared" si="68"/>
        <v>1</v>
      </c>
      <c r="FG21" s="5">
        <f t="shared" si="69"/>
        <v>0</v>
      </c>
      <c r="FH21" s="5">
        <f t="shared" si="70"/>
        <v>0</v>
      </c>
      <c r="FI21" s="261">
        <f t="shared" si="71"/>
        <v>0</v>
      </c>
      <c r="FJ21" s="5">
        <f t="shared" si="72"/>
        <v>1</v>
      </c>
      <c r="FK21" s="263">
        <f t="shared" si="73"/>
        <v>7.7759999999999996E-2</v>
      </c>
      <c r="FL21" s="5">
        <f t="shared" si="74"/>
        <v>5</v>
      </c>
      <c r="FM21" s="263">
        <f t="shared" si="75"/>
        <v>1</v>
      </c>
      <c r="FN21" s="5">
        <f t="shared" si="76"/>
        <v>0</v>
      </c>
      <c r="FO21" s="5">
        <f t="shared" si="77"/>
        <v>0</v>
      </c>
      <c r="FP21" s="261">
        <f t="shared" si="78"/>
        <v>0</v>
      </c>
      <c r="FQ21" s="5">
        <f t="shared" si="79"/>
        <v>1</v>
      </c>
      <c r="FR21" s="263">
        <f t="shared" si="80"/>
        <v>7.7759999999999996E-2</v>
      </c>
      <c r="FS21" s="5">
        <f t="shared" si="81"/>
        <v>5</v>
      </c>
      <c r="FT21" s="263">
        <f t="shared" si="82"/>
        <v>1</v>
      </c>
      <c r="FU21" s="5">
        <f t="shared" si="83"/>
        <v>0</v>
      </c>
      <c r="FV21" s="5">
        <f t="shared" si="84"/>
        <v>0</v>
      </c>
      <c r="FW21" s="261">
        <f t="shared" si="85"/>
        <v>0</v>
      </c>
      <c r="FX21" s="5">
        <f t="shared" si="86"/>
        <v>1</v>
      </c>
      <c r="FY21" s="263">
        <f t="shared" si="87"/>
        <v>7.7759999999999996E-2</v>
      </c>
      <c r="FZ21" s="5">
        <f t="shared" si="88"/>
        <v>5</v>
      </c>
      <c r="GA21" s="263">
        <f t="shared" si="89"/>
        <v>1</v>
      </c>
      <c r="GB21" s="5">
        <f t="shared" si="90"/>
        <v>0</v>
      </c>
      <c r="GC21" s="5">
        <f t="shared" si="91"/>
        <v>0</v>
      </c>
      <c r="GD21" s="261">
        <f t="shared" si="92"/>
        <v>0</v>
      </c>
      <c r="GE21" s="5">
        <f t="shared" si="93"/>
        <v>1</v>
      </c>
      <c r="GF21" s="263">
        <f t="shared" si="94"/>
        <v>7.7759999999999996E-2</v>
      </c>
      <c r="GG21" s="5">
        <f t="shared" si="95"/>
        <v>5</v>
      </c>
      <c r="GH21" s="263">
        <f t="shared" si="96"/>
        <v>1</v>
      </c>
      <c r="GI21" s="263">
        <f t="shared" si="97"/>
        <v>1</v>
      </c>
    </row>
    <row r="22" spans="1:191" ht="99.75" customHeight="1">
      <c r="A22" s="82">
        <f t="shared" si="102"/>
        <v>14</v>
      </c>
      <c r="B22" s="91" t="s">
        <v>954</v>
      </c>
      <c r="C22" s="95" t="s">
        <v>970</v>
      </c>
      <c r="D22" s="83" t="s">
        <v>304</v>
      </c>
      <c r="E22" s="84" t="s">
        <v>328</v>
      </c>
      <c r="F22" s="91" t="s">
        <v>305</v>
      </c>
      <c r="G22" s="85" t="s">
        <v>342</v>
      </c>
      <c r="H22" s="84" t="s">
        <v>330</v>
      </c>
      <c r="I22" s="86" t="s">
        <v>285</v>
      </c>
      <c r="J22" s="86" t="s">
        <v>69</v>
      </c>
      <c r="K22" s="86" t="s">
        <v>69</v>
      </c>
      <c r="L22" s="86" t="s">
        <v>69</v>
      </c>
      <c r="M22" s="86" t="s">
        <v>69</v>
      </c>
      <c r="N22" s="86" t="s">
        <v>69</v>
      </c>
      <c r="O22" s="86" t="s">
        <v>69</v>
      </c>
      <c r="P22" s="86" t="s">
        <v>69</v>
      </c>
      <c r="Q22" s="86" t="s">
        <v>286</v>
      </c>
      <c r="R22" s="86" t="s">
        <v>286</v>
      </c>
      <c r="S22" s="86" t="s">
        <v>69</v>
      </c>
      <c r="T22" s="86" t="s">
        <v>69</v>
      </c>
      <c r="U22" s="86" t="s">
        <v>69</v>
      </c>
      <c r="V22" s="86" t="s">
        <v>69</v>
      </c>
      <c r="W22" s="86" t="s">
        <v>69</v>
      </c>
      <c r="X22" s="86" t="s">
        <v>69</v>
      </c>
      <c r="Y22" s="86" t="s">
        <v>286</v>
      </c>
      <c r="Z22" s="86" t="s">
        <v>69</v>
      </c>
      <c r="AA22" s="86" t="s">
        <v>286</v>
      </c>
      <c r="AB22" s="86" t="s">
        <v>286</v>
      </c>
      <c r="AC22" s="259" t="str">
        <f t="shared" si="0"/>
        <v>3 - Media</v>
      </c>
      <c r="AD22" s="247">
        <f t="shared" si="1"/>
        <v>0.6</v>
      </c>
      <c r="AE22" s="246" t="str">
        <f t="shared" si="99"/>
        <v>4 - Alta</v>
      </c>
      <c r="AF22" s="247">
        <f t="shared" si="2"/>
        <v>0.73684210526315785</v>
      </c>
      <c r="AG22" s="82" t="str">
        <f t="shared" si="3"/>
        <v>ALTO</v>
      </c>
      <c r="AH22" s="260">
        <f t="shared" si="4"/>
        <v>0.44210526315789472</v>
      </c>
      <c r="AI22" s="4" t="s">
        <v>971</v>
      </c>
      <c r="AJ22" s="85" t="s">
        <v>925</v>
      </c>
      <c r="AK22" s="245" t="s">
        <v>933</v>
      </c>
      <c r="AL22" s="245" t="s">
        <v>927</v>
      </c>
      <c r="AM22" s="91" t="s">
        <v>291</v>
      </c>
      <c r="AN22" s="91" t="s">
        <v>292</v>
      </c>
      <c r="AO22" s="91" t="s">
        <v>293</v>
      </c>
      <c r="AP22" s="91" t="s">
        <v>294</v>
      </c>
      <c r="AQ22" s="91" t="s">
        <v>291</v>
      </c>
      <c r="AR22" s="91" t="s">
        <v>292</v>
      </c>
      <c r="AS22" s="91" t="s">
        <v>293</v>
      </c>
      <c r="AT22" s="91" t="s">
        <v>294</v>
      </c>
      <c r="AU22" s="91" t="s">
        <v>291</v>
      </c>
      <c r="AV22" s="91" t="s">
        <v>292</v>
      </c>
      <c r="AW22" s="91" t="s">
        <v>293</v>
      </c>
      <c r="AX22" s="91" t="s">
        <v>294</v>
      </c>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c r="CA22" s="91"/>
      <c r="CB22" s="91"/>
      <c r="CC22" s="91"/>
      <c r="CD22" s="91"/>
      <c r="CE22" s="91"/>
      <c r="CF22" s="91"/>
      <c r="CG22" s="91"/>
      <c r="CH22" s="91"/>
      <c r="CI22" s="91"/>
      <c r="CJ22" s="91"/>
      <c r="CK22" s="91"/>
      <c r="CL22" s="122" t="str">
        <f>IFERROR(IF(GE22&lt;=1,"1 - Muy Baja",VLOOKUP(GE22,#REF!,2,0)),"")</f>
        <v>1 - Muy Baja</v>
      </c>
      <c r="CM22" s="249">
        <f t="shared" si="5"/>
        <v>0.36</v>
      </c>
      <c r="CN22" s="92" t="str">
        <f t="shared" si="100"/>
        <v>3 - Media</v>
      </c>
      <c r="CO22" s="249">
        <f t="shared" si="6"/>
        <v>0.44210526315789472</v>
      </c>
      <c r="CP22" s="122" t="str">
        <f t="shared" si="101"/>
        <v>BAJO</v>
      </c>
      <c r="CQ22" s="260">
        <f t="shared" si="7"/>
        <v>0.15915789473684208</v>
      </c>
      <c r="CR22" s="95" t="s">
        <v>309</v>
      </c>
      <c r="CS22" s="82">
        <f t="shared" si="8"/>
        <v>0.1</v>
      </c>
      <c r="CT22" s="91"/>
      <c r="CU22" s="47" t="s">
        <v>972</v>
      </c>
      <c r="CV22" s="4" t="s">
        <v>929</v>
      </c>
      <c r="CW22" s="260"/>
      <c r="CX22" s="261">
        <f t="shared" si="9"/>
        <v>14</v>
      </c>
      <c r="CY22" s="262">
        <f t="shared" si="10"/>
        <v>5</v>
      </c>
      <c r="CZ22" s="261" t="str">
        <f t="shared" si="11"/>
        <v>Catastrófico</v>
      </c>
      <c r="DA22" s="263">
        <f t="shared" si="12"/>
        <v>1</v>
      </c>
      <c r="DB22" s="5">
        <f t="shared" si="13"/>
        <v>0.15</v>
      </c>
      <c r="DC22" s="5">
        <f t="shared" si="14"/>
        <v>0.25</v>
      </c>
      <c r="DD22" s="261">
        <f t="shared" si="15"/>
        <v>0.4</v>
      </c>
      <c r="DE22" s="5">
        <f t="shared" si="16"/>
        <v>2</v>
      </c>
      <c r="DF22" s="263">
        <f t="shared" si="17"/>
        <v>0.36</v>
      </c>
      <c r="DG22" s="5">
        <f t="shared" si="18"/>
        <v>5</v>
      </c>
      <c r="DH22" s="5"/>
      <c r="DI22" s="263">
        <f t="shared" si="19"/>
        <v>1</v>
      </c>
      <c r="DJ22" s="5">
        <f t="shared" si="20"/>
        <v>0.15</v>
      </c>
      <c r="DK22" s="5">
        <f t="shared" si="21"/>
        <v>0.25</v>
      </c>
      <c r="DL22" s="261">
        <f t="shared" si="22"/>
        <v>0.4</v>
      </c>
      <c r="DM22" s="5">
        <f t="shared" si="23"/>
        <v>2</v>
      </c>
      <c r="DN22" s="263">
        <f t="shared" si="24"/>
        <v>0.216</v>
      </c>
      <c r="DO22" s="5">
        <f t="shared" si="25"/>
        <v>5</v>
      </c>
      <c r="DP22" s="263">
        <f t="shared" si="26"/>
        <v>1</v>
      </c>
      <c r="DQ22" s="5">
        <f t="shared" si="27"/>
        <v>0.15</v>
      </c>
      <c r="DR22" s="5">
        <f t="shared" si="28"/>
        <v>0.25</v>
      </c>
      <c r="DS22" s="261">
        <f t="shared" si="29"/>
        <v>0.4</v>
      </c>
      <c r="DT22" s="5">
        <f t="shared" si="30"/>
        <v>1</v>
      </c>
      <c r="DU22" s="263">
        <f t="shared" si="31"/>
        <v>0.12959999999999999</v>
      </c>
      <c r="DV22" s="5">
        <f t="shared" si="32"/>
        <v>5</v>
      </c>
      <c r="DW22" s="263">
        <f t="shared" si="33"/>
        <v>1</v>
      </c>
      <c r="DX22" s="5">
        <f t="shared" si="34"/>
        <v>0</v>
      </c>
      <c r="DY22" s="5">
        <f t="shared" si="35"/>
        <v>0</v>
      </c>
      <c r="DZ22" s="261">
        <f t="shared" si="36"/>
        <v>0</v>
      </c>
      <c r="EA22" s="5">
        <f t="shared" si="37"/>
        <v>1</v>
      </c>
      <c r="EB22" s="263">
        <f t="shared" si="38"/>
        <v>0.12959999999999999</v>
      </c>
      <c r="EC22" s="5">
        <f t="shared" si="39"/>
        <v>5</v>
      </c>
      <c r="ED22" s="263">
        <f t="shared" si="40"/>
        <v>1</v>
      </c>
      <c r="EE22" s="5">
        <f t="shared" si="41"/>
        <v>0</v>
      </c>
      <c r="EF22" s="5">
        <f t="shared" si="42"/>
        <v>0</v>
      </c>
      <c r="EG22" s="261">
        <f t="shared" si="43"/>
        <v>0</v>
      </c>
      <c r="EH22" s="5">
        <f t="shared" si="44"/>
        <v>1</v>
      </c>
      <c r="EI22" s="263">
        <f t="shared" si="45"/>
        <v>0.12959999999999999</v>
      </c>
      <c r="EJ22" s="5">
        <f t="shared" si="46"/>
        <v>5</v>
      </c>
      <c r="EK22" s="263">
        <f t="shared" si="47"/>
        <v>1</v>
      </c>
      <c r="EL22" s="5">
        <f t="shared" si="48"/>
        <v>0</v>
      </c>
      <c r="EM22" s="5">
        <f t="shared" si="49"/>
        <v>0</v>
      </c>
      <c r="EN22" s="261">
        <f t="shared" si="50"/>
        <v>0</v>
      </c>
      <c r="EO22" s="5">
        <f t="shared" si="51"/>
        <v>1</v>
      </c>
      <c r="EP22" s="263">
        <f t="shared" si="52"/>
        <v>0.12959999999999999</v>
      </c>
      <c r="EQ22" s="5">
        <f t="shared" si="53"/>
        <v>5</v>
      </c>
      <c r="ER22" s="263">
        <f t="shared" si="54"/>
        <v>1</v>
      </c>
      <c r="ES22" s="5">
        <f t="shared" si="55"/>
        <v>0</v>
      </c>
      <c r="ET22" s="5">
        <f t="shared" si="56"/>
        <v>0</v>
      </c>
      <c r="EU22" s="261">
        <f t="shared" si="57"/>
        <v>0</v>
      </c>
      <c r="EV22" s="5">
        <f t="shared" si="58"/>
        <v>1</v>
      </c>
      <c r="EW22" s="263">
        <f t="shared" si="59"/>
        <v>0.12959999999999999</v>
      </c>
      <c r="EX22" s="5">
        <f t="shared" si="60"/>
        <v>5</v>
      </c>
      <c r="EY22" s="263">
        <f t="shared" si="61"/>
        <v>1</v>
      </c>
      <c r="EZ22" s="5">
        <f t="shared" si="62"/>
        <v>0</v>
      </c>
      <c r="FA22" s="5">
        <f t="shared" si="63"/>
        <v>0</v>
      </c>
      <c r="FB22" s="261">
        <f t="shared" si="64"/>
        <v>0</v>
      </c>
      <c r="FC22" s="5">
        <f t="shared" si="65"/>
        <v>1</v>
      </c>
      <c r="FD22" s="263">
        <f t="shared" si="66"/>
        <v>0.12959999999999999</v>
      </c>
      <c r="FE22" s="5">
        <f t="shared" si="67"/>
        <v>5</v>
      </c>
      <c r="FF22" s="263">
        <f t="shared" si="68"/>
        <v>1</v>
      </c>
      <c r="FG22" s="5">
        <f t="shared" si="69"/>
        <v>0</v>
      </c>
      <c r="FH22" s="5">
        <f t="shared" si="70"/>
        <v>0</v>
      </c>
      <c r="FI22" s="261">
        <f t="shared" si="71"/>
        <v>0</v>
      </c>
      <c r="FJ22" s="5">
        <f t="shared" si="72"/>
        <v>1</v>
      </c>
      <c r="FK22" s="263">
        <f t="shared" si="73"/>
        <v>0.12959999999999999</v>
      </c>
      <c r="FL22" s="5">
        <f t="shared" si="74"/>
        <v>5</v>
      </c>
      <c r="FM22" s="263">
        <f t="shared" si="75"/>
        <v>1</v>
      </c>
      <c r="FN22" s="5">
        <f t="shared" si="76"/>
        <v>0</v>
      </c>
      <c r="FO22" s="5">
        <f t="shared" si="77"/>
        <v>0</v>
      </c>
      <c r="FP22" s="261">
        <f t="shared" si="78"/>
        <v>0</v>
      </c>
      <c r="FQ22" s="5">
        <f t="shared" si="79"/>
        <v>1</v>
      </c>
      <c r="FR22" s="263">
        <f t="shared" si="80"/>
        <v>0.12959999999999999</v>
      </c>
      <c r="FS22" s="5">
        <f t="shared" si="81"/>
        <v>5</v>
      </c>
      <c r="FT22" s="263">
        <f t="shared" si="82"/>
        <v>1</v>
      </c>
      <c r="FU22" s="5">
        <f t="shared" si="83"/>
        <v>0</v>
      </c>
      <c r="FV22" s="5">
        <f t="shared" si="84"/>
        <v>0</v>
      </c>
      <c r="FW22" s="261">
        <f t="shared" si="85"/>
        <v>0</v>
      </c>
      <c r="FX22" s="5">
        <f t="shared" si="86"/>
        <v>1</v>
      </c>
      <c r="FY22" s="263">
        <f t="shared" si="87"/>
        <v>0.12959999999999999</v>
      </c>
      <c r="FZ22" s="5">
        <f t="shared" si="88"/>
        <v>5</v>
      </c>
      <c r="GA22" s="263">
        <f t="shared" si="89"/>
        <v>1</v>
      </c>
      <c r="GB22" s="5">
        <f t="shared" si="90"/>
        <v>0</v>
      </c>
      <c r="GC22" s="5">
        <f t="shared" si="91"/>
        <v>0</v>
      </c>
      <c r="GD22" s="261">
        <f t="shared" si="92"/>
        <v>0</v>
      </c>
      <c r="GE22" s="5">
        <f t="shared" si="93"/>
        <v>1</v>
      </c>
      <c r="GF22" s="263">
        <f t="shared" si="94"/>
        <v>0.12959999999999999</v>
      </c>
      <c r="GG22" s="5">
        <f t="shared" si="95"/>
        <v>5</v>
      </c>
      <c r="GH22" s="263">
        <f t="shared" si="96"/>
        <v>1</v>
      </c>
      <c r="GI22" s="263">
        <f t="shared" si="97"/>
        <v>1</v>
      </c>
    </row>
    <row r="23" spans="1:191" s="157" customFormat="1" ht="139.5" customHeight="1">
      <c r="A23" s="122">
        <f t="shared" si="102"/>
        <v>15</v>
      </c>
      <c r="B23" s="244" t="s">
        <v>946</v>
      </c>
      <c r="C23" s="95" t="s">
        <v>973</v>
      </c>
      <c r="D23" s="258" t="s">
        <v>280</v>
      </c>
      <c r="E23" s="245" t="s">
        <v>328</v>
      </c>
      <c r="F23" s="244" t="s">
        <v>318</v>
      </c>
      <c r="G23" s="254" t="s">
        <v>342</v>
      </c>
      <c r="H23" s="245" t="s">
        <v>330</v>
      </c>
      <c r="I23" s="243" t="s">
        <v>285</v>
      </c>
      <c r="J23" s="243" t="s">
        <v>69</v>
      </c>
      <c r="K23" s="243" t="s">
        <v>69</v>
      </c>
      <c r="L23" s="243" t="s">
        <v>69</v>
      </c>
      <c r="M23" s="243" t="s">
        <v>69</v>
      </c>
      <c r="N23" s="243" t="s">
        <v>69</v>
      </c>
      <c r="O23" s="243" t="s">
        <v>69</v>
      </c>
      <c r="P23" s="243" t="s">
        <v>69</v>
      </c>
      <c r="Q23" s="243" t="s">
        <v>286</v>
      </c>
      <c r="R23" s="243" t="s">
        <v>286</v>
      </c>
      <c r="S23" s="243" t="s">
        <v>69</v>
      </c>
      <c r="T23" s="243" t="s">
        <v>69</v>
      </c>
      <c r="U23" s="243" t="s">
        <v>69</v>
      </c>
      <c r="V23" s="243" t="s">
        <v>69</v>
      </c>
      <c r="W23" s="243" t="s">
        <v>69</v>
      </c>
      <c r="X23" s="243" t="s">
        <v>69</v>
      </c>
      <c r="Y23" s="243" t="s">
        <v>286</v>
      </c>
      <c r="Z23" s="243" t="s">
        <v>69</v>
      </c>
      <c r="AA23" s="243" t="s">
        <v>286</v>
      </c>
      <c r="AB23" s="243" t="s">
        <v>286</v>
      </c>
      <c r="AC23" s="246" t="str">
        <f t="shared" si="0"/>
        <v>3 - Media</v>
      </c>
      <c r="AD23" s="247">
        <f t="shared" si="1"/>
        <v>0.6</v>
      </c>
      <c r="AE23" s="246" t="str">
        <f t="shared" si="99"/>
        <v>4 - Alta</v>
      </c>
      <c r="AF23" s="247">
        <f t="shared" si="2"/>
        <v>0.73684210526315785</v>
      </c>
      <c r="AG23" s="82" t="str">
        <f t="shared" si="3"/>
        <v>ALTO</v>
      </c>
      <c r="AH23" s="247">
        <f t="shared" si="4"/>
        <v>0.44210526315789472</v>
      </c>
      <c r="AI23" s="95" t="s">
        <v>974</v>
      </c>
      <c r="AJ23" s="254" t="s">
        <v>507</v>
      </c>
      <c r="AK23" s="245" t="s">
        <v>933</v>
      </c>
      <c r="AL23" s="245" t="s">
        <v>927</v>
      </c>
      <c r="AM23" s="244" t="s">
        <v>291</v>
      </c>
      <c r="AN23" s="244" t="s">
        <v>292</v>
      </c>
      <c r="AO23" s="244" t="s">
        <v>293</v>
      </c>
      <c r="AP23" s="244" t="s">
        <v>294</v>
      </c>
      <c r="AQ23" s="244" t="s">
        <v>291</v>
      </c>
      <c r="AR23" s="244" t="s">
        <v>292</v>
      </c>
      <c r="AS23" s="244" t="s">
        <v>293</v>
      </c>
      <c r="AT23" s="244" t="s">
        <v>294</v>
      </c>
      <c r="AU23" s="244" t="s">
        <v>291</v>
      </c>
      <c r="AV23" s="244" t="s">
        <v>292</v>
      </c>
      <c r="AW23" s="244" t="s">
        <v>293</v>
      </c>
      <c r="AX23" s="244" t="s">
        <v>294</v>
      </c>
      <c r="AY23" s="244" t="s">
        <v>291</v>
      </c>
      <c r="AZ23" s="244" t="s">
        <v>292</v>
      </c>
      <c r="BA23" s="244" t="s">
        <v>293</v>
      </c>
      <c r="BB23" s="244" t="s">
        <v>294</v>
      </c>
      <c r="BC23" s="244"/>
      <c r="BD23" s="244"/>
      <c r="BE23" s="244"/>
      <c r="BF23" s="244"/>
      <c r="BG23" s="244"/>
      <c r="BH23" s="244"/>
      <c r="BI23" s="244"/>
      <c r="BJ23" s="244"/>
      <c r="BK23" s="244"/>
      <c r="BL23" s="244"/>
      <c r="BM23" s="244"/>
      <c r="BN23" s="244"/>
      <c r="BO23" s="244"/>
      <c r="BP23" s="244"/>
      <c r="BQ23" s="244"/>
      <c r="BR23" s="244"/>
      <c r="BS23" s="244"/>
      <c r="BT23" s="244"/>
      <c r="BU23" s="244"/>
      <c r="BV23" s="244"/>
      <c r="BW23" s="244"/>
      <c r="BX23" s="244"/>
      <c r="BY23" s="244"/>
      <c r="BZ23" s="244"/>
      <c r="CA23" s="244"/>
      <c r="CB23" s="244"/>
      <c r="CC23" s="244"/>
      <c r="CD23" s="244"/>
      <c r="CE23" s="244"/>
      <c r="CF23" s="244"/>
      <c r="CG23" s="244"/>
      <c r="CH23" s="244"/>
      <c r="CI23" s="244"/>
      <c r="CJ23" s="244"/>
      <c r="CK23" s="244"/>
      <c r="CL23" s="122" t="str">
        <f>IFERROR(IF(GE23&lt;=1,"1 - Muy Baja",VLOOKUP(GE23,#REF!,2,0)),"")</f>
        <v>1 - Muy Baja</v>
      </c>
      <c r="CM23" s="249">
        <f t="shared" si="5"/>
        <v>0.36</v>
      </c>
      <c r="CN23" s="92" t="str">
        <f t="shared" si="100"/>
        <v>3 - Media</v>
      </c>
      <c r="CO23" s="249">
        <f t="shared" si="6"/>
        <v>0.44210526315789472</v>
      </c>
      <c r="CP23" s="122" t="str">
        <f t="shared" si="101"/>
        <v>BAJO</v>
      </c>
      <c r="CQ23" s="247">
        <f t="shared" si="7"/>
        <v>0.15915789473684208</v>
      </c>
      <c r="CR23" s="95" t="s">
        <v>300</v>
      </c>
      <c r="CS23" s="122">
        <f t="shared" si="8"/>
        <v>0.1</v>
      </c>
      <c r="CT23" s="244"/>
      <c r="CU23" s="47" t="s">
        <v>975</v>
      </c>
      <c r="CV23" s="4" t="s">
        <v>929</v>
      </c>
      <c r="CW23" s="247"/>
      <c r="CX23" s="250">
        <f t="shared" si="9"/>
        <v>14</v>
      </c>
      <c r="CY23" s="251">
        <f t="shared" si="10"/>
        <v>5</v>
      </c>
      <c r="CZ23" s="250" t="str">
        <f t="shared" si="11"/>
        <v>Catastrófico</v>
      </c>
      <c r="DA23" s="252">
        <f t="shared" si="12"/>
        <v>1</v>
      </c>
      <c r="DB23" s="253">
        <f t="shared" si="13"/>
        <v>0.15</v>
      </c>
      <c r="DC23" s="253">
        <f t="shared" si="14"/>
        <v>0.25</v>
      </c>
      <c r="DD23" s="250">
        <f t="shared" si="15"/>
        <v>0.4</v>
      </c>
      <c r="DE23" s="253">
        <f t="shared" si="16"/>
        <v>2</v>
      </c>
      <c r="DF23" s="252">
        <f t="shared" si="17"/>
        <v>0.36</v>
      </c>
      <c r="DG23" s="253">
        <f t="shared" si="18"/>
        <v>5</v>
      </c>
      <c r="DH23" s="253"/>
      <c r="DI23" s="252">
        <f t="shared" si="19"/>
        <v>1</v>
      </c>
      <c r="DJ23" s="253">
        <f t="shared" si="20"/>
        <v>0.15</v>
      </c>
      <c r="DK23" s="253">
        <f t="shared" si="21"/>
        <v>0.25</v>
      </c>
      <c r="DL23" s="250">
        <f t="shared" si="22"/>
        <v>0.4</v>
      </c>
      <c r="DM23" s="253">
        <f t="shared" si="23"/>
        <v>2</v>
      </c>
      <c r="DN23" s="252">
        <f t="shared" si="24"/>
        <v>0.216</v>
      </c>
      <c r="DO23" s="253">
        <f t="shared" si="25"/>
        <v>5</v>
      </c>
      <c r="DP23" s="252">
        <f t="shared" si="26"/>
        <v>1</v>
      </c>
      <c r="DQ23" s="253">
        <f t="shared" si="27"/>
        <v>0.15</v>
      </c>
      <c r="DR23" s="253">
        <f t="shared" si="28"/>
        <v>0.25</v>
      </c>
      <c r="DS23" s="250">
        <f t="shared" si="29"/>
        <v>0.4</v>
      </c>
      <c r="DT23" s="253">
        <f t="shared" si="30"/>
        <v>1</v>
      </c>
      <c r="DU23" s="252">
        <f t="shared" si="31"/>
        <v>0.12959999999999999</v>
      </c>
      <c r="DV23" s="253">
        <f t="shared" si="32"/>
        <v>5</v>
      </c>
      <c r="DW23" s="252">
        <f t="shared" si="33"/>
        <v>1</v>
      </c>
      <c r="DX23" s="253">
        <f t="shared" si="34"/>
        <v>0.15</v>
      </c>
      <c r="DY23" s="253">
        <f t="shared" si="35"/>
        <v>0.25</v>
      </c>
      <c r="DZ23" s="250">
        <f t="shared" si="36"/>
        <v>0.4</v>
      </c>
      <c r="EA23" s="253">
        <f t="shared" si="37"/>
        <v>1</v>
      </c>
      <c r="EB23" s="252">
        <f t="shared" si="38"/>
        <v>7.7759999999999996E-2</v>
      </c>
      <c r="EC23" s="253">
        <f t="shared" si="39"/>
        <v>5</v>
      </c>
      <c r="ED23" s="252">
        <f t="shared" si="40"/>
        <v>1</v>
      </c>
      <c r="EE23" s="253">
        <f t="shared" si="41"/>
        <v>0</v>
      </c>
      <c r="EF23" s="253">
        <f t="shared" si="42"/>
        <v>0</v>
      </c>
      <c r="EG23" s="250">
        <f t="shared" si="43"/>
        <v>0</v>
      </c>
      <c r="EH23" s="253">
        <f t="shared" si="44"/>
        <v>1</v>
      </c>
      <c r="EI23" s="252">
        <f t="shared" si="45"/>
        <v>7.7759999999999996E-2</v>
      </c>
      <c r="EJ23" s="253">
        <f t="shared" si="46"/>
        <v>5</v>
      </c>
      <c r="EK23" s="252">
        <f t="shared" si="47"/>
        <v>1</v>
      </c>
      <c r="EL23" s="253">
        <f t="shared" si="48"/>
        <v>0</v>
      </c>
      <c r="EM23" s="253">
        <f t="shared" si="49"/>
        <v>0</v>
      </c>
      <c r="EN23" s="250">
        <f t="shared" si="50"/>
        <v>0</v>
      </c>
      <c r="EO23" s="253">
        <f t="shared" si="51"/>
        <v>1</v>
      </c>
      <c r="EP23" s="252">
        <f t="shared" si="52"/>
        <v>7.7759999999999996E-2</v>
      </c>
      <c r="EQ23" s="253">
        <f t="shared" si="53"/>
        <v>5</v>
      </c>
      <c r="ER23" s="252">
        <f t="shared" si="54"/>
        <v>1</v>
      </c>
      <c r="ES23" s="253">
        <f t="shared" si="55"/>
        <v>0</v>
      </c>
      <c r="ET23" s="253">
        <f t="shared" si="56"/>
        <v>0</v>
      </c>
      <c r="EU23" s="250">
        <f t="shared" si="57"/>
        <v>0</v>
      </c>
      <c r="EV23" s="253">
        <f t="shared" si="58"/>
        <v>1</v>
      </c>
      <c r="EW23" s="252">
        <f t="shared" si="59"/>
        <v>7.7759999999999996E-2</v>
      </c>
      <c r="EX23" s="253">
        <f t="shared" si="60"/>
        <v>5</v>
      </c>
      <c r="EY23" s="252">
        <f t="shared" si="61"/>
        <v>1</v>
      </c>
      <c r="EZ23" s="253">
        <f t="shared" si="62"/>
        <v>0</v>
      </c>
      <c r="FA23" s="253">
        <f t="shared" si="63"/>
        <v>0</v>
      </c>
      <c r="FB23" s="250">
        <f t="shared" si="64"/>
        <v>0</v>
      </c>
      <c r="FC23" s="253">
        <f t="shared" si="65"/>
        <v>1</v>
      </c>
      <c r="FD23" s="252">
        <f t="shared" si="66"/>
        <v>7.7759999999999996E-2</v>
      </c>
      <c r="FE23" s="253">
        <f t="shared" si="67"/>
        <v>5</v>
      </c>
      <c r="FF23" s="252">
        <f t="shared" si="68"/>
        <v>1</v>
      </c>
      <c r="FG23" s="253">
        <f t="shared" si="69"/>
        <v>0</v>
      </c>
      <c r="FH23" s="253">
        <f t="shared" si="70"/>
        <v>0</v>
      </c>
      <c r="FI23" s="250">
        <f t="shared" si="71"/>
        <v>0</v>
      </c>
      <c r="FJ23" s="253">
        <f t="shared" si="72"/>
        <v>1</v>
      </c>
      <c r="FK23" s="252">
        <f t="shared" si="73"/>
        <v>7.7759999999999996E-2</v>
      </c>
      <c r="FL23" s="253">
        <f t="shared" si="74"/>
        <v>5</v>
      </c>
      <c r="FM23" s="252">
        <f t="shared" si="75"/>
        <v>1</v>
      </c>
      <c r="FN23" s="253">
        <f t="shared" si="76"/>
        <v>0</v>
      </c>
      <c r="FO23" s="253">
        <f t="shared" si="77"/>
        <v>0</v>
      </c>
      <c r="FP23" s="250">
        <f t="shared" si="78"/>
        <v>0</v>
      </c>
      <c r="FQ23" s="253">
        <f t="shared" si="79"/>
        <v>1</v>
      </c>
      <c r="FR23" s="252">
        <f t="shared" si="80"/>
        <v>7.7759999999999996E-2</v>
      </c>
      <c r="FS23" s="253">
        <f t="shared" si="81"/>
        <v>5</v>
      </c>
      <c r="FT23" s="252">
        <f t="shared" si="82"/>
        <v>1</v>
      </c>
      <c r="FU23" s="253">
        <f t="shared" si="83"/>
        <v>0</v>
      </c>
      <c r="FV23" s="253">
        <f t="shared" si="84"/>
        <v>0</v>
      </c>
      <c r="FW23" s="250">
        <f t="shared" si="85"/>
        <v>0</v>
      </c>
      <c r="FX23" s="253">
        <f t="shared" si="86"/>
        <v>1</v>
      </c>
      <c r="FY23" s="252">
        <f t="shared" si="87"/>
        <v>7.7759999999999996E-2</v>
      </c>
      <c r="FZ23" s="253">
        <f t="shared" si="88"/>
        <v>5</v>
      </c>
      <c r="GA23" s="252">
        <f t="shared" si="89"/>
        <v>1</v>
      </c>
      <c r="GB23" s="253">
        <f t="shared" si="90"/>
        <v>0</v>
      </c>
      <c r="GC23" s="253">
        <f t="shared" si="91"/>
        <v>0</v>
      </c>
      <c r="GD23" s="250">
        <f t="shared" si="92"/>
        <v>0</v>
      </c>
      <c r="GE23" s="253">
        <f t="shared" si="93"/>
        <v>1</v>
      </c>
      <c r="GF23" s="252">
        <f t="shared" si="94"/>
        <v>7.7759999999999996E-2</v>
      </c>
      <c r="GG23" s="253">
        <f t="shared" si="95"/>
        <v>5</v>
      </c>
      <c r="GH23" s="252">
        <f t="shared" si="96"/>
        <v>1</v>
      </c>
      <c r="GI23" s="252">
        <f t="shared" si="97"/>
        <v>1</v>
      </c>
    </row>
    <row r="24" spans="1:191" s="157" customFormat="1" ht="139.5" customHeight="1">
      <c r="A24" s="122">
        <f t="shared" si="102"/>
        <v>16</v>
      </c>
      <c r="B24" s="244" t="s">
        <v>946</v>
      </c>
      <c r="C24" s="95" t="s">
        <v>976</v>
      </c>
      <c r="D24" s="258" t="s">
        <v>304</v>
      </c>
      <c r="E24" s="245" t="s">
        <v>328</v>
      </c>
      <c r="F24" s="244" t="s">
        <v>305</v>
      </c>
      <c r="G24" s="254" t="s">
        <v>342</v>
      </c>
      <c r="H24" s="245" t="s">
        <v>330</v>
      </c>
      <c r="I24" s="243" t="s">
        <v>285</v>
      </c>
      <c r="J24" s="243" t="s">
        <v>69</v>
      </c>
      <c r="K24" s="243" t="s">
        <v>69</v>
      </c>
      <c r="L24" s="243" t="s">
        <v>69</v>
      </c>
      <c r="M24" s="243" t="s">
        <v>69</v>
      </c>
      <c r="N24" s="243" t="s">
        <v>69</v>
      </c>
      <c r="O24" s="243" t="s">
        <v>69</v>
      </c>
      <c r="P24" s="243" t="s">
        <v>69</v>
      </c>
      <c r="Q24" s="243" t="s">
        <v>286</v>
      </c>
      <c r="R24" s="243" t="s">
        <v>286</v>
      </c>
      <c r="S24" s="243" t="s">
        <v>69</v>
      </c>
      <c r="T24" s="243" t="s">
        <v>69</v>
      </c>
      <c r="U24" s="243" t="s">
        <v>69</v>
      </c>
      <c r="V24" s="243" t="s">
        <v>69</v>
      </c>
      <c r="W24" s="243" t="s">
        <v>69</v>
      </c>
      <c r="X24" s="243" t="s">
        <v>69</v>
      </c>
      <c r="Y24" s="243" t="s">
        <v>286</v>
      </c>
      <c r="Z24" s="243" t="s">
        <v>69</v>
      </c>
      <c r="AA24" s="243" t="s">
        <v>286</v>
      </c>
      <c r="AB24" s="243" t="s">
        <v>286</v>
      </c>
      <c r="AC24" s="246" t="str">
        <f t="shared" si="0"/>
        <v>3 - Media</v>
      </c>
      <c r="AD24" s="247">
        <f t="shared" si="1"/>
        <v>0.6</v>
      </c>
      <c r="AE24" s="246" t="str">
        <f t="shared" si="99"/>
        <v>4 - Alta</v>
      </c>
      <c r="AF24" s="247">
        <f t="shared" si="2"/>
        <v>0.73684210526315785</v>
      </c>
      <c r="AG24" s="82" t="str">
        <f t="shared" si="3"/>
        <v>ALTO</v>
      </c>
      <c r="AH24" s="247">
        <f t="shared" si="4"/>
        <v>0.44210526315789472</v>
      </c>
      <c r="AI24" s="95" t="s">
        <v>977</v>
      </c>
      <c r="AJ24" s="254" t="s">
        <v>925</v>
      </c>
      <c r="AK24" s="245" t="s">
        <v>933</v>
      </c>
      <c r="AL24" s="245" t="s">
        <v>927</v>
      </c>
      <c r="AM24" s="244" t="s">
        <v>291</v>
      </c>
      <c r="AN24" s="244" t="s">
        <v>292</v>
      </c>
      <c r="AO24" s="244" t="s">
        <v>293</v>
      </c>
      <c r="AP24" s="244" t="s">
        <v>294</v>
      </c>
      <c r="AQ24" s="244" t="s">
        <v>291</v>
      </c>
      <c r="AR24" s="244" t="s">
        <v>292</v>
      </c>
      <c r="AS24" s="244" t="s">
        <v>293</v>
      </c>
      <c r="AT24" s="244" t="s">
        <v>294</v>
      </c>
      <c r="AU24" s="244" t="s">
        <v>291</v>
      </c>
      <c r="AV24" s="244" t="s">
        <v>292</v>
      </c>
      <c r="AW24" s="244" t="s">
        <v>293</v>
      </c>
      <c r="AX24" s="244" t="s">
        <v>294</v>
      </c>
      <c r="AY24" s="244"/>
      <c r="AZ24" s="244"/>
      <c r="BA24" s="264"/>
      <c r="BB24" s="264"/>
      <c r="BC24" s="244"/>
      <c r="BD24" s="244"/>
      <c r="BE24" s="244"/>
      <c r="BF24" s="244"/>
      <c r="BG24" s="244"/>
      <c r="BH24" s="244"/>
      <c r="BI24" s="244"/>
      <c r="BJ24" s="244"/>
      <c r="BK24" s="244"/>
      <c r="BL24" s="244"/>
      <c r="BM24" s="244"/>
      <c r="BN24" s="244"/>
      <c r="BO24" s="244"/>
      <c r="BP24" s="244"/>
      <c r="BQ24" s="244"/>
      <c r="BR24" s="244"/>
      <c r="BS24" s="244"/>
      <c r="BT24" s="244"/>
      <c r="BU24" s="244"/>
      <c r="BV24" s="244"/>
      <c r="BW24" s="244"/>
      <c r="BX24" s="244"/>
      <c r="BY24" s="244"/>
      <c r="BZ24" s="244"/>
      <c r="CA24" s="244"/>
      <c r="CB24" s="244"/>
      <c r="CC24" s="244"/>
      <c r="CD24" s="244"/>
      <c r="CE24" s="244"/>
      <c r="CF24" s="244"/>
      <c r="CG24" s="244"/>
      <c r="CH24" s="244"/>
      <c r="CI24" s="244"/>
      <c r="CJ24" s="244"/>
      <c r="CK24" s="244"/>
      <c r="CL24" s="122" t="str">
        <f>IFERROR(IF(GE24&lt;=1,"1 - Muy Baja",VLOOKUP(GE24,#REF!,2,0)),"")</f>
        <v>1 - Muy Baja</v>
      </c>
      <c r="CM24" s="249">
        <f t="shared" si="5"/>
        <v>0.36</v>
      </c>
      <c r="CN24" s="92" t="str">
        <f t="shared" si="100"/>
        <v>3 - Media</v>
      </c>
      <c r="CO24" s="249">
        <f t="shared" si="6"/>
        <v>0.44210526315789472</v>
      </c>
      <c r="CP24" s="122" t="str">
        <f t="shared" si="101"/>
        <v>BAJO</v>
      </c>
      <c r="CQ24" s="247">
        <f t="shared" si="7"/>
        <v>0.15915789473684208</v>
      </c>
      <c r="CR24" s="95" t="s">
        <v>309</v>
      </c>
      <c r="CS24" s="122">
        <f t="shared" si="8"/>
        <v>0.1</v>
      </c>
      <c r="CT24" s="244"/>
      <c r="CU24" s="47" t="s">
        <v>978</v>
      </c>
      <c r="CV24" s="4" t="s">
        <v>929</v>
      </c>
      <c r="CW24" s="247"/>
      <c r="CX24" s="250">
        <f t="shared" si="9"/>
        <v>14</v>
      </c>
      <c r="CY24" s="251">
        <f t="shared" si="10"/>
        <v>5</v>
      </c>
      <c r="CZ24" s="250" t="str">
        <f t="shared" si="11"/>
        <v>Catastrófico</v>
      </c>
      <c r="DA24" s="252">
        <f t="shared" si="12"/>
        <v>1</v>
      </c>
      <c r="DB24" s="253">
        <f t="shared" si="13"/>
        <v>0.15</v>
      </c>
      <c r="DC24" s="253">
        <f t="shared" si="14"/>
        <v>0.25</v>
      </c>
      <c r="DD24" s="250">
        <f t="shared" si="15"/>
        <v>0.4</v>
      </c>
      <c r="DE24" s="253">
        <f t="shared" si="16"/>
        <v>2</v>
      </c>
      <c r="DF24" s="252">
        <f t="shared" si="17"/>
        <v>0.36</v>
      </c>
      <c r="DG24" s="253">
        <f t="shared" si="18"/>
        <v>5</v>
      </c>
      <c r="DH24" s="253"/>
      <c r="DI24" s="252">
        <f t="shared" si="19"/>
        <v>1</v>
      </c>
      <c r="DJ24" s="253">
        <f t="shared" si="20"/>
        <v>0.15</v>
      </c>
      <c r="DK24" s="253">
        <f t="shared" si="21"/>
        <v>0.25</v>
      </c>
      <c r="DL24" s="250">
        <f t="shared" si="22"/>
        <v>0.4</v>
      </c>
      <c r="DM24" s="253">
        <f t="shared" si="23"/>
        <v>2</v>
      </c>
      <c r="DN24" s="252">
        <f t="shared" si="24"/>
        <v>0.216</v>
      </c>
      <c r="DO24" s="253">
        <f t="shared" si="25"/>
        <v>5</v>
      </c>
      <c r="DP24" s="252">
        <f t="shared" si="26"/>
        <v>1</v>
      </c>
      <c r="DQ24" s="253">
        <f t="shared" si="27"/>
        <v>0.15</v>
      </c>
      <c r="DR24" s="253">
        <f t="shared" si="28"/>
        <v>0.25</v>
      </c>
      <c r="DS24" s="250">
        <f t="shared" si="29"/>
        <v>0.4</v>
      </c>
      <c r="DT24" s="253">
        <f t="shared" si="30"/>
        <v>1</v>
      </c>
      <c r="DU24" s="252">
        <f t="shared" si="31"/>
        <v>0.12959999999999999</v>
      </c>
      <c r="DV24" s="253">
        <f t="shared" si="32"/>
        <v>5</v>
      </c>
      <c r="DW24" s="252">
        <f t="shared" si="33"/>
        <v>1</v>
      </c>
      <c r="DX24" s="253">
        <f t="shared" si="34"/>
        <v>0</v>
      </c>
      <c r="DY24" s="253">
        <f t="shared" si="35"/>
        <v>0</v>
      </c>
      <c r="DZ24" s="250">
        <f t="shared" si="36"/>
        <v>0</v>
      </c>
      <c r="EA24" s="253">
        <f t="shared" si="37"/>
        <v>1</v>
      </c>
      <c r="EB24" s="252">
        <f t="shared" si="38"/>
        <v>0.12959999999999999</v>
      </c>
      <c r="EC24" s="253">
        <f t="shared" si="39"/>
        <v>5</v>
      </c>
      <c r="ED24" s="252">
        <f t="shared" si="40"/>
        <v>1</v>
      </c>
      <c r="EE24" s="253">
        <f t="shared" si="41"/>
        <v>0</v>
      </c>
      <c r="EF24" s="253">
        <f t="shared" si="42"/>
        <v>0</v>
      </c>
      <c r="EG24" s="250">
        <f t="shared" si="43"/>
        <v>0</v>
      </c>
      <c r="EH24" s="253">
        <f t="shared" si="44"/>
        <v>1</v>
      </c>
      <c r="EI24" s="252">
        <f t="shared" si="45"/>
        <v>0.12959999999999999</v>
      </c>
      <c r="EJ24" s="253">
        <f t="shared" si="46"/>
        <v>5</v>
      </c>
      <c r="EK24" s="252">
        <f t="shared" si="47"/>
        <v>1</v>
      </c>
      <c r="EL24" s="253">
        <f t="shared" si="48"/>
        <v>0</v>
      </c>
      <c r="EM24" s="253">
        <f t="shared" si="49"/>
        <v>0</v>
      </c>
      <c r="EN24" s="250">
        <f t="shared" si="50"/>
        <v>0</v>
      </c>
      <c r="EO24" s="253">
        <f t="shared" si="51"/>
        <v>1</v>
      </c>
      <c r="EP24" s="252">
        <f t="shared" si="52"/>
        <v>0.12959999999999999</v>
      </c>
      <c r="EQ24" s="253">
        <f t="shared" si="53"/>
        <v>5</v>
      </c>
      <c r="ER24" s="252">
        <f t="shared" si="54"/>
        <v>1</v>
      </c>
      <c r="ES24" s="253">
        <f t="shared" si="55"/>
        <v>0</v>
      </c>
      <c r="ET24" s="253">
        <f t="shared" si="56"/>
        <v>0</v>
      </c>
      <c r="EU24" s="250">
        <f t="shared" si="57"/>
        <v>0</v>
      </c>
      <c r="EV24" s="253">
        <f t="shared" si="58"/>
        <v>1</v>
      </c>
      <c r="EW24" s="252">
        <f t="shared" si="59"/>
        <v>0.12959999999999999</v>
      </c>
      <c r="EX24" s="253">
        <f t="shared" si="60"/>
        <v>5</v>
      </c>
      <c r="EY24" s="252">
        <f t="shared" si="61"/>
        <v>1</v>
      </c>
      <c r="EZ24" s="253">
        <f t="shared" si="62"/>
        <v>0</v>
      </c>
      <c r="FA24" s="253">
        <f t="shared" si="63"/>
        <v>0</v>
      </c>
      <c r="FB24" s="250">
        <f t="shared" si="64"/>
        <v>0</v>
      </c>
      <c r="FC24" s="253">
        <f t="shared" si="65"/>
        <v>1</v>
      </c>
      <c r="FD24" s="252">
        <f t="shared" si="66"/>
        <v>0.12959999999999999</v>
      </c>
      <c r="FE24" s="253">
        <f t="shared" si="67"/>
        <v>5</v>
      </c>
      <c r="FF24" s="252">
        <f t="shared" si="68"/>
        <v>1</v>
      </c>
      <c r="FG24" s="253">
        <f t="shared" si="69"/>
        <v>0</v>
      </c>
      <c r="FH24" s="253">
        <f t="shared" si="70"/>
        <v>0</v>
      </c>
      <c r="FI24" s="250">
        <f t="shared" si="71"/>
        <v>0</v>
      </c>
      <c r="FJ24" s="253">
        <f t="shared" si="72"/>
        <v>1</v>
      </c>
      <c r="FK24" s="252">
        <f t="shared" si="73"/>
        <v>0.12959999999999999</v>
      </c>
      <c r="FL24" s="253">
        <f t="shared" si="74"/>
        <v>5</v>
      </c>
      <c r="FM24" s="252">
        <f t="shared" si="75"/>
        <v>1</v>
      </c>
      <c r="FN24" s="253">
        <f t="shared" si="76"/>
        <v>0</v>
      </c>
      <c r="FO24" s="253">
        <f t="shared" si="77"/>
        <v>0</v>
      </c>
      <c r="FP24" s="250">
        <f t="shared" si="78"/>
        <v>0</v>
      </c>
      <c r="FQ24" s="253">
        <f t="shared" si="79"/>
        <v>1</v>
      </c>
      <c r="FR24" s="252">
        <f t="shared" si="80"/>
        <v>0.12959999999999999</v>
      </c>
      <c r="FS24" s="253">
        <f t="shared" si="81"/>
        <v>5</v>
      </c>
      <c r="FT24" s="252">
        <f t="shared" si="82"/>
        <v>1</v>
      </c>
      <c r="FU24" s="253">
        <f t="shared" si="83"/>
        <v>0</v>
      </c>
      <c r="FV24" s="253">
        <f t="shared" si="84"/>
        <v>0</v>
      </c>
      <c r="FW24" s="250">
        <f t="shared" si="85"/>
        <v>0</v>
      </c>
      <c r="FX24" s="253">
        <f t="shared" si="86"/>
        <v>1</v>
      </c>
      <c r="FY24" s="252">
        <f t="shared" si="87"/>
        <v>0.12959999999999999</v>
      </c>
      <c r="FZ24" s="253">
        <f t="shared" si="88"/>
        <v>5</v>
      </c>
      <c r="GA24" s="252">
        <f t="shared" si="89"/>
        <v>1</v>
      </c>
      <c r="GB24" s="253">
        <f t="shared" si="90"/>
        <v>0</v>
      </c>
      <c r="GC24" s="253">
        <f t="shared" si="91"/>
        <v>0</v>
      </c>
      <c r="GD24" s="250">
        <f t="shared" si="92"/>
        <v>0</v>
      </c>
      <c r="GE24" s="253">
        <f t="shared" si="93"/>
        <v>1</v>
      </c>
      <c r="GF24" s="252">
        <f t="shared" si="94"/>
        <v>0.12959999999999999</v>
      </c>
      <c r="GG24" s="253">
        <f t="shared" si="95"/>
        <v>5</v>
      </c>
      <c r="GH24" s="252">
        <f t="shared" si="96"/>
        <v>1</v>
      </c>
      <c r="GI24" s="252">
        <f t="shared" si="97"/>
        <v>1</v>
      </c>
    </row>
    <row r="25" spans="1:191" s="157" customFormat="1" ht="139.5" customHeight="1">
      <c r="A25" s="122">
        <f t="shared" si="102"/>
        <v>17</v>
      </c>
      <c r="B25" s="244" t="s">
        <v>979</v>
      </c>
      <c r="C25" s="95" t="s">
        <v>980</v>
      </c>
      <c r="D25" s="258" t="s">
        <v>280</v>
      </c>
      <c r="E25" s="245" t="s">
        <v>328</v>
      </c>
      <c r="F25" s="244" t="s">
        <v>318</v>
      </c>
      <c r="G25" s="254" t="s">
        <v>342</v>
      </c>
      <c r="H25" s="245" t="s">
        <v>330</v>
      </c>
      <c r="I25" s="243" t="s">
        <v>285</v>
      </c>
      <c r="J25" s="243" t="s">
        <v>69</v>
      </c>
      <c r="K25" s="243" t="s">
        <v>69</v>
      </c>
      <c r="L25" s="243" t="s">
        <v>69</v>
      </c>
      <c r="M25" s="243" t="s">
        <v>69</v>
      </c>
      <c r="N25" s="243" t="s">
        <v>69</v>
      </c>
      <c r="O25" s="243" t="s">
        <v>69</v>
      </c>
      <c r="P25" s="243" t="s">
        <v>69</v>
      </c>
      <c r="Q25" s="243" t="s">
        <v>286</v>
      </c>
      <c r="R25" s="243" t="s">
        <v>286</v>
      </c>
      <c r="S25" s="243" t="s">
        <v>69</v>
      </c>
      <c r="T25" s="243" t="s">
        <v>69</v>
      </c>
      <c r="U25" s="243" t="s">
        <v>69</v>
      </c>
      <c r="V25" s="243" t="s">
        <v>69</v>
      </c>
      <c r="W25" s="243" t="s">
        <v>69</v>
      </c>
      <c r="X25" s="243" t="s">
        <v>69</v>
      </c>
      <c r="Y25" s="243" t="s">
        <v>286</v>
      </c>
      <c r="Z25" s="243" t="s">
        <v>69</v>
      </c>
      <c r="AA25" s="243" t="s">
        <v>286</v>
      </c>
      <c r="AB25" s="243" t="s">
        <v>286</v>
      </c>
      <c r="AC25" s="246" t="str">
        <f t="shared" si="0"/>
        <v>3 - Media</v>
      </c>
      <c r="AD25" s="247">
        <f t="shared" si="1"/>
        <v>0.6</v>
      </c>
      <c r="AE25" s="246" t="str">
        <f t="shared" si="99"/>
        <v>4 - Alta</v>
      </c>
      <c r="AF25" s="247">
        <f t="shared" si="2"/>
        <v>0.73684210526315785</v>
      </c>
      <c r="AG25" s="82" t="str">
        <f t="shared" si="3"/>
        <v>ALTO</v>
      </c>
      <c r="AH25" s="247">
        <f t="shared" si="4"/>
        <v>0.44210526315789472</v>
      </c>
      <c r="AI25" s="95" t="s">
        <v>981</v>
      </c>
      <c r="AJ25" s="254" t="s">
        <v>925</v>
      </c>
      <c r="AK25" s="245" t="s">
        <v>933</v>
      </c>
      <c r="AL25" s="245" t="s">
        <v>927</v>
      </c>
      <c r="AM25" s="244" t="s">
        <v>291</v>
      </c>
      <c r="AN25" s="244" t="s">
        <v>292</v>
      </c>
      <c r="AO25" s="244" t="s">
        <v>293</v>
      </c>
      <c r="AP25" s="244" t="s">
        <v>294</v>
      </c>
      <c r="AQ25" s="244" t="s">
        <v>291</v>
      </c>
      <c r="AR25" s="244" t="s">
        <v>292</v>
      </c>
      <c r="AS25" s="244" t="s">
        <v>293</v>
      </c>
      <c r="AT25" s="244" t="s">
        <v>294</v>
      </c>
      <c r="AU25" s="244" t="s">
        <v>291</v>
      </c>
      <c r="AV25" s="244" t="s">
        <v>292</v>
      </c>
      <c r="AW25" s="244" t="s">
        <v>293</v>
      </c>
      <c r="AX25" s="244" t="s">
        <v>294</v>
      </c>
      <c r="AY25" s="244" t="s">
        <v>291</v>
      </c>
      <c r="AZ25" s="244" t="s">
        <v>292</v>
      </c>
      <c r="BA25" s="264" t="s">
        <v>293</v>
      </c>
      <c r="BB25" s="264" t="s">
        <v>294</v>
      </c>
      <c r="BC25" s="244" t="s">
        <v>291</v>
      </c>
      <c r="BD25" s="244" t="s">
        <v>292</v>
      </c>
      <c r="BE25" s="264" t="s">
        <v>293</v>
      </c>
      <c r="BF25" s="264" t="s">
        <v>294</v>
      </c>
      <c r="BG25" s="244"/>
      <c r="BH25" s="244"/>
      <c r="BI25" s="244"/>
      <c r="BJ25" s="244"/>
      <c r="BK25" s="244"/>
      <c r="BL25" s="244"/>
      <c r="BM25" s="244"/>
      <c r="BN25" s="244"/>
      <c r="BO25" s="244"/>
      <c r="BP25" s="244"/>
      <c r="BQ25" s="244"/>
      <c r="BR25" s="244"/>
      <c r="BS25" s="244"/>
      <c r="BT25" s="244"/>
      <c r="BU25" s="244"/>
      <c r="BV25" s="244"/>
      <c r="BW25" s="244"/>
      <c r="BX25" s="244"/>
      <c r="BY25" s="244"/>
      <c r="BZ25" s="244"/>
      <c r="CA25" s="244"/>
      <c r="CB25" s="244"/>
      <c r="CC25" s="244"/>
      <c r="CD25" s="244"/>
      <c r="CE25" s="244"/>
      <c r="CF25" s="244"/>
      <c r="CG25" s="244"/>
      <c r="CH25" s="244"/>
      <c r="CI25" s="244"/>
      <c r="CJ25" s="244"/>
      <c r="CK25" s="244"/>
      <c r="CL25" s="122" t="str">
        <f>IFERROR(IF(GE25&lt;=1,"1 - Muy Baja",VLOOKUP(GE25,#REF!,2,0)),"")</f>
        <v>1 - Muy Baja</v>
      </c>
      <c r="CM25" s="249">
        <f t="shared" si="5"/>
        <v>0.36</v>
      </c>
      <c r="CN25" s="92" t="str">
        <f t="shared" si="100"/>
        <v>3 - Media</v>
      </c>
      <c r="CO25" s="249">
        <f t="shared" si="6"/>
        <v>0.44210526315789472</v>
      </c>
      <c r="CP25" s="122" t="str">
        <f t="shared" si="101"/>
        <v>BAJO</v>
      </c>
      <c r="CQ25" s="247">
        <f t="shared" si="7"/>
        <v>0.15915789473684208</v>
      </c>
      <c r="CR25" s="95" t="s">
        <v>300</v>
      </c>
      <c r="CS25" s="122">
        <f t="shared" si="8"/>
        <v>0.1</v>
      </c>
      <c r="CT25" s="244"/>
      <c r="CU25" s="47" t="s">
        <v>982</v>
      </c>
      <c r="CV25" s="4" t="s">
        <v>929</v>
      </c>
      <c r="CW25" s="247"/>
      <c r="CX25" s="250">
        <f t="shared" si="9"/>
        <v>14</v>
      </c>
      <c r="CY25" s="251">
        <f t="shared" si="10"/>
        <v>5</v>
      </c>
      <c r="CZ25" s="250" t="str">
        <f t="shared" si="11"/>
        <v>Catastrófico</v>
      </c>
      <c r="DA25" s="252">
        <f t="shared" si="12"/>
        <v>1</v>
      </c>
      <c r="DB25" s="253">
        <f t="shared" si="13"/>
        <v>0.15</v>
      </c>
      <c r="DC25" s="253">
        <f t="shared" si="14"/>
        <v>0.25</v>
      </c>
      <c r="DD25" s="250">
        <f t="shared" si="15"/>
        <v>0.4</v>
      </c>
      <c r="DE25" s="253">
        <f t="shared" si="16"/>
        <v>2</v>
      </c>
      <c r="DF25" s="252">
        <f t="shared" si="17"/>
        <v>0.36</v>
      </c>
      <c r="DG25" s="253">
        <f t="shared" si="18"/>
        <v>5</v>
      </c>
      <c r="DH25" s="253"/>
      <c r="DI25" s="252">
        <f t="shared" si="19"/>
        <v>1</v>
      </c>
      <c r="DJ25" s="253">
        <f t="shared" si="20"/>
        <v>0.15</v>
      </c>
      <c r="DK25" s="253">
        <f t="shared" si="21"/>
        <v>0.25</v>
      </c>
      <c r="DL25" s="250">
        <f t="shared" si="22"/>
        <v>0.4</v>
      </c>
      <c r="DM25" s="253">
        <f t="shared" si="23"/>
        <v>2</v>
      </c>
      <c r="DN25" s="252">
        <f t="shared" si="24"/>
        <v>0.216</v>
      </c>
      <c r="DO25" s="253">
        <f t="shared" si="25"/>
        <v>5</v>
      </c>
      <c r="DP25" s="252">
        <f t="shared" si="26"/>
        <v>1</v>
      </c>
      <c r="DQ25" s="253">
        <f t="shared" si="27"/>
        <v>0.15</v>
      </c>
      <c r="DR25" s="253">
        <f t="shared" si="28"/>
        <v>0.25</v>
      </c>
      <c r="DS25" s="250">
        <f t="shared" si="29"/>
        <v>0.4</v>
      </c>
      <c r="DT25" s="253">
        <f t="shared" si="30"/>
        <v>1</v>
      </c>
      <c r="DU25" s="252">
        <f t="shared" si="31"/>
        <v>0.12959999999999999</v>
      </c>
      <c r="DV25" s="253">
        <f t="shared" si="32"/>
        <v>5</v>
      </c>
      <c r="DW25" s="252">
        <f t="shared" si="33"/>
        <v>1</v>
      </c>
      <c r="DX25" s="253">
        <f t="shared" si="34"/>
        <v>0.15</v>
      </c>
      <c r="DY25" s="253">
        <f t="shared" si="35"/>
        <v>0.25</v>
      </c>
      <c r="DZ25" s="250">
        <f t="shared" si="36"/>
        <v>0.4</v>
      </c>
      <c r="EA25" s="253">
        <f t="shared" si="37"/>
        <v>1</v>
      </c>
      <c r="EB25" s="252">
        <f t="shared" si="38"/>
        <v>7.7759999999999996E-2</v>
      </c>
      <c r="EC25" s="253">
        <f t="shared" si="39"/>
        <v>5</v>
      </c>
      <c r="ED25" s="252">
        <f t="shared" si="40"/>
        <v>1</v>
      </c>
      <c r="EE25" s="253">
        <f t="shared" si="41"/>
        <v>0.15</v>
      </c>
      <c r="EF25" s="253">
        <f t="shared" si="42"/>
        <v>0.25</v>
      </c>
      <c r="EG25" s="250">
        <f t="shared" si="43"/>
        <v>0.4</v>
      </c>
      <c r="EH25" s="253">
        <f t="shared" si="44"/>
        <v>1</v>
      </c>
      <c r="EI25" s="252">
        <f t="shared" si="45"/>
        <v>4.6655999999999996E-2</v>
      </c>
      <c r="EJ25" s="253">
        <f t="shared" si="46"/>
        <v>5</v>
      </c>
      <c r="EK25" s="252">
        <f t="shared" si="47"/>
        <v>1</v>
      </c>
      <c r="EL25" s="253">
        <f t="shared" si="48"/>
        <v>0</v>
      </c>
      <c r="EM25" s="253">
        <f t="shared" si="49"/>
        <v>0</v>
      </c>
      <c r="EN25" s="250">
        <f t="shared" si="50"/>
        <v>0</v>
      </c>
      <c r="EO25" s="253">
        <f t="shared" si="51"/>
        <v>1</v>
      </c>
      <c r="EP25" s="252">
        <f t="shared" si="52"/>
        <v>4.6655999999999996E-2</v>
      </c>
      <c r="EQ25" s="253">
        <f t="shared" si="53"/>
        <v>5</v>
      </c>
      <c r="ER25" s="252">
        <f t="shared" si="54"/>
        <v>1</v>
      </c>
      <c r="ES25" s="253">
        <f t="shared" si="55"/>
        <v>0</v>
      </c>
      <c r="ET25" s="253">
        <f t="shared" si="56"/>
        <v>0</v>
      </c>
      <c r="EU25" s="250">
        <f t="shared" si="57"/>
        <v>0</v>
      </c>
      <c r="EV25" s="253">
        <f t="shared" si="58"/>
        <v>1</v>
      </c>
      <c r="EW25" s="252">
        <f t="shared" si="59"/>
        <v>4.6655999999999996E-2</v>
      </c>
      <c r="EX25" s="253">
        <f t="shared" si="60"/>
        <v>5</v>
      </c>
      <c r="EY25" s="252">
        <f t="shared" si="61"/>
        <v>1</v>
      </c>
      <c r="EZ25" s="253">
        <f t="shared" si="62"/>
        <v>0</v>
      </c>
      <c r="FA25" s="253">
        <f t="shared" si="63"/>
        <v>0</v>
      </c>
      <c r="FB25" s="250">
        <f t="shared" si="64"/>
        <v>0</v>
      </c>
      <c r="FC25" s="253">
        <f t="shared" si="65"/>
        <v>1</v>
      </c>
      <c r="FD25" s="252">
        <f t="shared" si="66"/>
        <v>4.6655999999999996E-2</v>
      </c>
      <c r="FE25" s="253">
        <f t="shared" si="67"/>
        <v>5</v>
      </c>
      <c r="FF25" s="252">
        <f t="shared" si="68"/>
        <v>1</v>
      </c>
      <c r="FG25" s="253">
        <f t="shared" si="69"/>
        <v>0</v>
      </c>
      <c r="FH25" s="253">
        <f t="shared" si="70"/>
        <v>0</v>
      </c>
      <c r="FI25" s="250">
        <f t="shared" si="71"/>
        <v>0</v>
      </c>
      <c r="FJ25" s="253">
        <f t="shared" si="72"/>
        <v>1</v>
      </c>
      <c r="FK25" s="252">
        <f t="shared" si="73"/>
        <v>4.6655999999999996E-2</v>
      </c>
      <c r="FL25" s="253">
        <f t="shared" si="74"/>
        <v>5</v>
      </c>
      <c r="FM25" s="252">
        <f t="shared" si="75"/>
        <v>1</v>
      </c>
      <c r="FN25" s="253">
        <f t="shared" si="76"/>
        <v>0</v>
      </c>
      <c r="FO25" s="253">
        <f t="shared" si="77"/>
        <v>0</v>
      </c>
      <c r="FP25" s="250">
        <f t="shared" si="78"/>
        <v>0</v>
      </c>
      <c r="FQ25" s="253">
        <f t="shared" si="79"/>
        <v>1</v>
      </c>
      <c r="FR25" s="252">
        <f t="shared" si="80"/>
        <v>4.6655999999999996E-2</v>
      </c>
      <c r="FS25" s="253">
        <f t="shared" si="81"/>
        <v>5</v>
      </c>
      <c r="FT25" s="252">
        <f t="shared" si="82"/>
        <v>1</v>
      </c>
      <c r="FU25" s="253">
        <f t="shared" si="83"/>
        <v>0</v>
      </c>
      <c r="FV25" s="253">
        <f t="shared" si="84"/>
        <v>0</v>
      </c>
      <c r="FW25" s="250">
        <f t="shared" si="85"/>
        <v>0</v>
      </c>
      <c r="FX25" s="253">
        <f t="shared" si="86"/>
        <v>1</v>
      </c>
      <c r="FY25" s="252">
        <f t="shared" si="87"/>
        <v>4.6655999999999996E-2</v>
      </c>
      <c r="FZ25" s="253">
        <f t="shared" si="88"/>
        <v>5</v>
      </c>
      <c r="GA25" s="252">
        <f t="shared" si="89"/>
        <v>1</v>
      </c>
      <c r="GB25" s="253">
        <f t="shared" si="90"/>
        <v>0</v>
      </c>
      <c r="GC25" s="253">
        <f t="shared" si="91"/>
        <v>0</v>
      </c>
      <c r="GD25" s="250">
        <f t="shared" si="92"/>
        <v>0</v>
      </c>
      <c r="GE25" s="253">
        <f t="shared" si="93"/>
        <v>1</v>
      </c>
      <c r="GF25" s="252">
        <f t="shared" si="94"/>
        <v>4.6655999999999996E-2</v>
      </c>
      <c r="GG25" s="253">
        <f t="shared" si="95"/>
        <v>5</v>
      </c>
      <c r="GH25" s="252">
        <f t="shared" si="96"/>
        <v>1</v>
      </c>
      <c r="GI25" s="252">
        <f t="shared" si="97"/>
        <v>1</v>
      </c>
    </row>
    <row r="26" spans="1:191" s="157" customFormat="1" ht="139.5" customHeight="1">
      <c r="A26" s="122">
        <f t="shared" si="102"/>
        <v>18</v>
      </c>
      <c r="B26" s="244" t="s">
        <v>979</v>
      </c>
      <c r="C26" s="95" t="s">
        <v>983</v>
      </c>
      <c r="D26" s="258" t="s">
        <v>304</v>
      </c>
      <c r="E26" s="245" t="s">
        <v>328</v>
      </c>
      <c r="F26" s="244" t="s">
        <v>305</v>
      </c>
      <c r="G26" s="254" t="s">
        <v>342</v>
      </c>
      <c r="H26" s="245" t="s">
        <v>330</v>
      </c>
      <c r="I26" s="243" t="s">
        <v>285</v>
      </c>
      <c r="J26" s="243" t="s">
        <v>69</v>
      </c>
      <c r="K26" s="243" t="s">
        <v>69</v>
      </c>
      <c r="L26" s="243" t="s">
        <v>69</v>
      </c>
      <c r="M26" s="243" t="s">
        <v>69</v>
      </c>
      <c r="N26" s="243" t="s">
        <v>69</v>
      </c>
      <c r="O26" s="243" t="s">
        <v>69</v>
      </c>
      <c r="P26" s="243" t="s">
        <v>69</v>
      </c>
      <c r="Q26" s="243" t="s">
        <v>286</v>
      </c>
      <c r="R26" s="243" t="s">
        <v>286</v>
      </c>
      <c r="S26" s="243" t="s">
        <v>69</v>
      </c>
      <c r="T26" s="243" t="s">
        <v>69</v>
      </c>
      <c r="U26" s="243" t="s">
        <v>69</v>
      </c>
      <c r="V26" s="243" t="s">
        <v>69</v>
      </c>
      <c r="W26" s="243" t="s">
        <v>69</v>
      </c>
      <c r="X26" s="243" t="s">
        <v>69</v>
      </c>
      <c r="Y26" s="243" t="s">
        <v>286</v>
      </c>
      <c r="Z26" s="243" t="s">
        <v>69</v>
      </c>
      <c r="AA26" s="243" t="s">
        <v>286</v>
      </c>
      <c r="AB26" s="243" t="s">
        <v>286</v>
      </c>
      <c r="AC26" s="246" t="str">
        <f t="shared" si="0"/>
        <v>3 - Media</v>
      </c>
      <c r="AD26" s="247">
        <f t="shared" si="1"/>
        <v>0.6</v>
      </c>
      <c r="AE26" s="246" t="str">
        <f t="shared" si="99"/>
        <v>4 - Alta</v>
      </c>
      <c r="AF26" s="247">
        <f t="shared" si="2"/>
        <v>0.73684210526315785</v>
      </c>
      <c r="AG26" s="82" t="str">
        <f t="shared" si="3"/>
        <v>ALTO</v>
      </c>
      <c r="AH26" s="247">
        <f t="shared" si="4"/>
        <v>0.44210526315789472</v>
      </c>
      <c r="AI26" s="95" t="s">
        <v>984</v>
      </c>
      <c r="AJ26" s="254" t="s">
        <v>925</v>
      </c>
      <c r="AK26" s="245" t="s">
        <v>933</v>
      </c>
      <c r="AL26" s="245" t="s">
        <v>927</v>
      </c>
      <c r="AM26" s="244" t="s">
        <v>291</v>
      </c>
      <c r="AN26" s="244" t="s">
        <v>292</v>
      </c>
      <c r="AO26" s="244" t="s">
        <v>293</v>
      </c>
      <c r="AP26" s="244" t="s">
        <v>294</v>
      </c>
      <c r="AQ26" s="244" t="s">
        <v>291</v>
      </c>
      <c r="AR26" s="244" t="s">
        <v>292</v>
      </c>
      <c r="AS26" s="244" t="s">
        <v>293</v>
      </c>
      <c r="AT26" s="244" t="s">
        <v>294</v>
      </c>
      <c r="AU26" s="244" t="s">
        <v>291</v>
      </c>
      <c r="AV26" s="244" t="s">
        <v>292</v>
      </c>
      <c r="AW26" s="244" t="s">
        <v>293</v>
      </c>
      <c r="AX26" s="244" t="s">
        <v>294</v>
      </c>
      <c r="AY26" s="244" t="s">
        <v>291</v>
      </c>
      <c r="AZ26" s="244" t="s">
        <v>292</v>
      </c>
      <c r="BA26" s="264" t="s">
        <v>293</v>
      </c>
      <c r="BB26" s="264" t="s">
        <v>294</v>
      </c>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4"/>
      <c r="CE26" s="244"/>
      <c r="CF26" s="244"/>
      <c r="CG26" s="244"/>
      <c r="CH26" s="244"/>
      <c r="CI26" s="244"/>
      <c r="CJ26" s="244"/>
      <c r="CK26" s="244"/>
      <c r="CL26" s="122" t="str">
        <f>IFERROR(IF(GE26&lt;=1,"1 - Muy Baja",VLOOKUP(GE26,#REF!,2,0)),"")</f>
        <v>1 - Muy Baja</v>
      </c>
      <c r="CM26" s="249">
        <f t="shared" si="5"/>
        <v>0.36</v>
      </c>
      <c r="CN26" s="92" t="str">
        <f t="shared" si="100"/>
        <v>3 - Media</v>
      </c>
      <c r="CO26" s="249">
        <f t="shared" si="6"/>
        <v>0.44210526315789472</v>
      </c>
      <c r="CP26" s="122" t="str">
        <f t="shared" si="101"/>
        <v>BAJO</v>
      </c>
      <c r="CQ26" s="247">
        <f t="shared" si="7"/>
        <v>0.15915789473684208</v>
      </c>
      <c r="CR26" s="95" t="s">
        <v>309</v>
      </c>
      <c r="CS26" s="122">
        <f t="shared" si="8"/>
        <v>0.1</v>
      </c>
      <c r="CT26" s="244"/>
      <c r="CU26" s="47" t="s">
        <v>982</v>
      </c>
      <c r="CV26" s="4" t="s">
        <v>929</v>
      </c>
      <c r="CW26" s="247"/>
      <c r="CX26" s="250">
        <f t="shared" si="9"/>
        <v>14</v>
      </c>
      <c r="CY26" s="251">
        <f t="shared" si="10"/>
        <v>5</v>
      </c>
      <c r="CZ26" s="250" t="str">
        <f t="shared" si="11"/>
        <v>Catastrófico</v>
      </c>
      <c r="DA26" s="252">
        <f t="shared" si="12"/>
        <v>1</v>
      </c>
      <c r="DB26" s="253">
        <f t="shared" si="13"/>
        <v>0.15</v>
      </c>
      <c r="DC26" s="253">
        <f t="shared" si="14"/>
        <v>0.25</v>
      </c>
      <c r="DD26" s="250">
        <f t="shared" si="15"/>
        <v>0.4</v>
      </c>
      <c r="DE26" s="253">
        <f t="shared" si="16"/>
        <v>2</v>
      </c>
      <c r="DF26" s="252">
        <f t="shared" si="17"/>
        <v>0.36</v>
      </c>
      <c r="DG26" s="253">
        <f t="shared" si="18"/>
        <v>5</v>
      </c>
      <c r="DH26" s="253"/>
      <c r="DI26" s="252">
        <f t="shared" si="19"/>
        <v>1</v>
      </c>
      <c r="DJ26" s="253">
        <f t="shared" si="20"/>
        <v>0.15</v>
      </c>
      <c r="DK26" s="253">
        <f t="shared" si="21"/>
        <v>0.25</v>
      </c>
      <c r="DL26" s="250">
        <f t="shared" si="22"/>
        <v>0.4</v>
      </c>
      <c r="DM26" s="253">
        <f t="shared" si="23"/>
        <v>2</v>
      </c>
      <c r="DN26" s="252">
        <f t="shared" si="24"/>
        <v>0.216</v>
      </c>
      <c r="DO26" s="253">
        <f t="shared" si="25"/>
        <v>5</v>
      </c>
      <c r="DP26" s="252">
        <f t="shared" si="26"/>
        <v>1</v>
      </c>
      <c r="DQ26" s="253">
        <f t="shared" si="27"/>
        <v>0.15</v>
      </c>
      <c r="DR26" s="253">
        <f t="shared" si="28"/>
        <v>0.25</v>
      </c>
      <c r="DS26" s="250">
        <f t="shared" si="29"/>
        <v>0.4</v>
      </c>
      <c r="DT26" s="253">
        <f t="shared" si="30"/>
        <v>1</v>
      </c>
      <c r="DU26" s="252">
        <f t="shared" si="31"/>
        <v>0.12959999999999999</v>
      </c>
      <c r="DV26" s="253">
        <f t="shared" si="32"/>
        <v>5</v>
      </c>
      <c r="DW26" s="252">
        <f t="shared" si="33"/>
        <v>1</v>
      </c>
      <c r="DX26" s="253">
        <f t="shared" si="34"/>
        <v>0.15</v>
      </c>
      <c r="DY26" s="253">
        <f>IF(BA26="",0,IF(BA26="Preventivo",0.25,IF(BA26="Detectivo",0.15,IF(#REF!="Correctivo",0.1,0))))</f>
        <v>0.25</v>
      </c>
      <c r="DZ26" s="250">
        <f t="shared" si="36"/>
        <v>0.4</v>
      </c>
      <c r="EA26" s="253">
        <f t="shared" si="37"/>
        <v>1</v>
      </c>
      <c r="EB26" s="252">
        <f t="shared" si="38"/>
        <v>7.7759999999999996E-2</v>
      </c>
      <c r="EC26" s="253">
        <f t="shared" si="39"/>
        <v>5</v>
      </c>
      <c r="ED26" s="252">
        <f t="shared" si="40"/>
        <v>1</v>
      </c>
      <c r="EE26" s="253">
        <f t="shared" si="41"/>
        <v>0</v>
      </c>
      <c r="EF26" s="253">
        <f t="shared" si="42"/>
        <v>0</v>
      </c>
      <c r="EG26" s="250">
        <f t="shared" si="43"/>
        <v>0</v>
      </c>
      <c r="EH26" s="253">
        <f t="shared" si="44"/>
        <v>1</v>
      </c>
      <c r="EI26" s="252">
        <f t="shared" si="45"/>
        <v>7.7759999999999996E-2</v>
      </c>
      <c r="EJ26" s="253">
        <f t="shared" si="46"/>
        <v>5</v>
      </c>
      <c r="EK26" s="252">
        <f t="shared" si="47"/>
        <v>1</v>
      </c>
      <c r="EL26" s="253">
        <f t="shared" si="48"/>
        <v>0</v>
      </c>
      <c r="EM26" s="253">
        <f t="shared" si="49"/>
        <v>0</v>
      </c>
      <c r="EN26" s="250">
        <f t="shared" si="50"/>
        <v>0</v>
      </c>
      <c r="EO26" s="253">
        <f t="shared" si="51"/>
        <v>1</v>
      </c>
      <c r="EP26" s="252">
        <f t="shared" si="52"/>
        <v>7.7759999999999996E-2</v>
      </c>
      <c r="EQ26" s="253">
        <f t="shared" si="53"/>
        <v>5</v>
      </c>
      <c r="ER26" s="252">
        <f t="shared" si="54"/>
        <v>1</v>
      </c>
      <c r="ES26" s="253">
        <f t="shared" si="55"/>
        <v>0</v>
      </c>
      <c r="ET26" s="253">
        <f t="shared" si="56"/>
        <v>0</v>
      </c>
      <c r="EU26" s="250">
        <f t="shared" si="57"/>
        <v>0</v>
      </c>
      <c r="EV26" s="253">
        <f t="shared" si="58"/>
        <v>1</v>
      </c>
      <c r="EW26" s="252">
        <f t="shared" si="59"/>
        <v>7.7759999999999996E-2</v>
      </c>
      <c r="EX26" s="253">
        <f t="shared" si="60"/>
        <v>5</v>
      </c>
      <c r="EY26" s="252">
        <f t="shared" si="61"/>
        <v>1</v>
      </c>
      <c r="EZ26" s="253">
        <f t="shared" si="62"/>
        <v>0</v>
      </c>
      <c r="FA26" s="253">
        <f t="shared" si="63"/>
        <v>0</v>
      </c>
      <c r="FB26" s="250">
        <f t="shared" si="64"/>
        <v>0</v>
      </c>
      <c r="FC26" s="253">
        <f t="shared" si="65"/>
        <v>1</v>
      </c>
      <c r="FD26" s="252">
        <f t="shared" si="66"/>
        <v>7.7759999999999996E-2</v>
      </c>
      <c r="FE26" s="253">
        <f t="shared" si="67"/>
        <v>5</v>
      </c>
      <c r="FF26" s="252">
        <f t="shared" si="68"/>
        <v>1</v>
      </c>
      <c r="FG26" s="253">
        <f t="shared" si="69"/>
        <v>0</v>
      </c>
      <c r="FH26" s="253">
        <f t="shared" si="70"/>
        <v>0</v>
      </c>
      <c r="FI26" s="250">
        <f t="shared" si="71"/>
        <v>0</v>
      </c>
      <c r="FJ26" s="253">
        <f t="shared" si="72"/>
        <v>1</v>
      </c>
      <c r="FK26" s="252">
        <f t="shared" si="73"/>
        <v>7.7759999999999996E-2</v>
      </c>
      <c r="FL26" s="253">
        <f t="shared" si="74"/>
        <v>5</v>
      </c>
      <c r="FM26" s="252">
        <f t="shared" si="75"/>
        <v>1</v>
      </c>
      <c r="FN26" s="253">
        <f t="shared" si="76"/>
        <v>0</v>
      </c>
      <c r="FO26" s="253">
        <f t="shared" si="77"/>
        <v>0</v>
      </c>
      <c r="FP26" s="250">
        <f t="shared" si="78"/>
        <v>0</v>
      </c>
      <c r="FQ26" s="253">
        <f t="shared" si="79"/>
        <v>1</v>
      </c>
      <c r="FR26" s="252">
        <f t="shared" si="80"/>
        <v>7.7759999999999996E-2</v>
      </c>
      <c r="FS26" s="253">
        <f t="shared" si="81"/>
        <v>5</v>
      </c>
      <c r="FT26" s="252">
        <f t="shared" si="82"/>
        <v>1</v>
      </c>
      <c r="FU26" s="253">
        <f t="shared" si="83"/>
        <v>0</v>
      </c>
      <c r="FV26" s="253">
        <f t="shared" si="84"/>
        <v>0</v>
      </c>
      <c r="FW26" s="250">
        <f t="shared" si="85"/>
        <v>0</v>
      </c>
      <c r="FX26" s="253">
        <f t="shared" si="86"/>
        <v>1</v>
      </c>
      <c r="FY26" s="252">
        <f t="shared" si="87"/>
        <v>7.7759999999999996E-2</v>
      </c>
      <c r="FZ26" s="253">
        <f t="shared" si="88"/>
        <v>5</v>
      </c>
      <c r="GA26" s="252">
        <f t="shared" si="89"/>
        <v>1</v>
      </c>
      <c r="GB26" s="253">
        <f t="shared" si="90"/>
        <v>0</v>
      </c>
      <c r="GC26" s="253">
        <f t="shared" si="91"/>
        <v>0</v>
      </c>
      <c r="GD26" s="250">
        <f t="shared" si="92"/>
        <v>0</v>
      </c>
      <c r="GE26" s="253">
        <f t="shared" si="93"/>
        <v>1</v>
      </c>
      <c r="GF26" s="252">
        <f t="shared" si="94"/>
        <v>7.7759999999999996E-2</v>
      </c>
      <c r="GG26" s="253">
        <f t="shared" si="95"/>
        <v>5</v>
      </c>
      <c r="GH26" s="252">
        <f t="shared" si="96"/>
        <v>1</v>
      </c>
      <c r="GI26" s="252">
        <f t="shared" si="97"/>
        <v>1</v>
      </c>
    </row>
    <row r="27" spans="1:191" ht="109.5" customHeight="1">
      <c r="A27" s="82">
        <v>19</v>
      </c>
      <c r="B27" s="91" t="s">
        <v>985</v>
      </c>
      <c r="C27" s="95" t="s">
        <v>986</v>
      </c>
      <c r="D27" s="83" t="s">
        <v>280</v>
      </c>
      <c r="E27" s="84" t="s">
        <v>328</v>
      </c>
      <c r="F27" s="91" t="s">
        <v>318</v>
      </c>
      <c r="G27" s="91" t="s">
        <v>342</v>
      </c>
      <c r="H27" s="84" t="s">
        <v>330</v>
      </c>
      <c r="I27" s="86" t="s">
        <v>315</v>
      </c>
      <c r="J27" s="86" t="s">
        <v>69</v>
      </c>
      <c r="K27" s="86" t="s">
        <v>69</v>
      </c>
      <c r="L27" s="86" t="s">
        <v>69</v>
      </c>
      <c r="M27" s="86" t="s">
        <v>69</v>
      </c>
      <c r="N27" s="86" t="s">
        <v>69</v>
      </c>
      <c r="O27" s="86" t="s">
        <v>69</v>
      </c>
      <c r="P27" s="86" t="s">
        <v>69</v>
      </c>
      <c r="Q27" s="86" t="s">
        <v>286</v>
      </c>
      <c r="R27" s="86" t="s">
        <v>286</v>
      </c>
      <c r="S27" s="86" t="s">
        <v>69</v>
      </c>
      <c r="T27" s="86" t="s">
        <v>69</v>
      </c>
      <c r="U27" s="86" t="s">
        <v>69</v>
      </c>
      <c r="V27" s="86" t="s">
        <v>69</v>
      </c>
      <c r="W27" s="86" t="s">
        <v>69</v>
      </c>
      <c r="X27" s="86" t="s">
        <v>69</v>
      </c>
      <c r="Y27" s="86" t="s">
        <v>286</v>
      </c>
      <c r="Z27" s="86" t="s">
        <v>69</v>
      </c>
      <c r="AA27" s="86" t="s">
        <v>286</v>
      </c>
      <c r="AB27" s="86" t="s">
        <v>286</v>
      </c>
      <c r="AC27" s="259" t="str">
        <f t="shared" si="0"/>
        <v>2 - Baja</v>
      </c>
      <c r="AD27" s="247">
        <f t="shared" si="1"/>
        <v>0.4</v>
      </c>
      <c r="AE27" s="246" t="str">
        <f t="shared" si="99"/>
        <v>4 - Alta</v>
      </c>
      <c r="AF27" s="247">
        <f t="shared" si="2"/>
        <v>0.73684210526315785</v>
      </c>
      <c r="AG27" s="82" t="str">
        <f t="shared" si="3"/>
        <v>MODERADO</v>
      </c>
      <c r="AH27" s="260">
        <f t="shared" si="4"/>
        <v>0.29473684210526313</v>
      </c>
      <c r="AI27" s="4" t="s">
        <v>987</v>
      </c>
      <c r="AJ27" s="85" t="s">
        <v>508</v>
      </c>
      <c r="AK27" s="84" t="s">
        <v>732</v>
      </c>
      <c r="AL27" s="84" t="s">
        <v>988</v>
      </c>
      <c r="AM27" s="91" t="s">
        <v>291</v>
      </c>
      <c r="AN27" s="91" t="s">
        <v>292</v>
      </c>
      <c r="AO27" s="91" t="s">
        <v>293</v>
      </c>
      <c r="AP27" s="91" t="s">
        <v>294</v>
      </c>
      <c r="AQ27" s="91" t="s">
        <v>291</v>
      </c>
      <c r="AR27" s="91" t="s">
        <v>292</v>
      </c>
      <c r="AS27" s="91" t="s">
        <v>293</v>
      </c>
      <c r="AT27" s="91" t="s">
        <v>294</v>
      </c>
      <c r="AU27" s="91" t="s">
        <v>291</v>
      </c>
      <c r="AV27" s="91" t="s">
        <v>292</v>
      </c>
      <c r="AW27" s="91" t="s">
        <v>293</v>
      </c>
      <c r="AX27" s="91" t="s">
        <v>294</v>
      </c>
      <c r="AY27" s="91" t="s">
        <v>291</v>
      </c>
      <c r="AZ27" s="91" t="s">
        <v>292</v>
      </c>
      <c r="BA27" s="265" t="s">
        <v>293</v>
      </c>
      <c r="BB27" s="265" t="s">
        <v>294</v>
      </c>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91"/>
      <c r="CH27" s="91"/>
      <c r="CI27" s="91"/>
      <c r="CJ27" s="91"/>
      <c r="CK27" s="91"/>
      <c r="CL27" s="122" t="str">
        <f>IFERROR(IF(GE27&lt;=1,"1 - Muy Baja",VLOOKUP(GE27,#REF!,2,0)),"")</f>
        <v>1 - Muy Baja</v>
      </c>
      <c r="CM27" s="249">
        <f t="shared" si="5"/>
        <v>0.24</v>
      </c>
      <c r="CN27" s="92" t="str">
        <f t="shared" si="100"/>
        <v>3 - Media</v>
      </c>
      <c r="CO27" s="249">
        <f t="shared" si="6"/>
        <v>0.44210526315789472</v>
      </c>
      <c r="CP27" s="122" t="str">
        <f t="shared" si="101"/>
        <v>BAJO</v>
      </c>
      <c r="CQ27" s="260">
        <f t="shared" si="7"/>
        <v>0.10610526315789473</v>
      </c>
      <c r="CR27" s="95" t="s">
        <v>300</v>
      </c>
      <c r="CS27" s="82">
        <f t="shared" si="8"/>
        <v>0.1</v>
      </c>
      <c r="CT27" s="91"/>
      <c r="CU27" s="47" t="s">
        <v>989</v>
      </c>
      <c r="CV27" s="4" t="s">
        <v>929</v>
      </c>
      <c r="CW27" s="260"/>
      <c r="CX27" s="261">
        <f t="shared" si="9"/>
        <v>14</v>
      </c>
      <c r="CY27" s="262">
        <f t="shared" si="10"/>
        <v>5</v>
      </c>
      <c r="CZ27" s="261" t="str">
        <f t="shared" si="11"/>
        <v>Catastrófico</v>
      </c>
      <c r="DA27" s="263">
        <f t="shared" si="12"/>
        <v>1</v>
      </c>
      <c r="DB27" s="5">
        <f t="shared" si="13"/>
        <v>0.15</v>
      </c>
      <c r="DC27" s="5">
        <f t="shared" si="14"/>
        <v>0.25</v>
      </c>
      <c r="DD27" s="261">
        <f t="shared" si="15"/>
        <v>0.4</v>
      </c>
      <c r="DE27" s="5">
        <f t="shared" si="16"/>
        <v>2</v>
      </c>
      <c r="DF27" s="263">
        <f t="shared" si="17"/>
        <v>0.24</v>
      </c>
      <c r="DG27" s="5">
        <f t="shared" si="18"/>
        <v>5</v>
      </c>
      <c r="DH27" s="5"/>
      <c r="DI27" s="263">
        <f t="shared" si="19"/>
        <v>1</v>
      </c>
      <c r="DJ27" s="5">
        <f t="shared" si="20"/>
        <v>0.15</v>
      </c>
      <c r="DK27" s="5">
        <f t="shared" si="21"/>
        <v>0.25</v>
      </c>
      <c r="DL27" s="261">
        <f t="shared" si="22"/>
        <v>0.4</v>
      </c>
      <c r="DM27" s="5">
        <f t="shared" si="23"/>
        <v>1</v>
      </c>
      <c r="DN27" s="263">
        <f t="shared" si="24"/>
        <v>0.14399999999999999</v>
      </c>
      <c r="DO27" s="5">
        <f t="shared" si="25"/>
        <v>5</v>
      </c>
      <c r="DP27" s="263">
        <f t="shared" si="26"/>
        <v>1</v>
      </c>
      <c r="DQ27" s="5">
        <f t="shared" si="27"/>
        <v>0.15</v>
      </c>
      <c r="DR27" s="5">
        <f t="shared" si="28"/>
        <v>0.25</v>
      </c>
      <c r="DS27" s="261">
        <f t="shared" si="29"/>
        <v>0.4</v>
      </c>
      <c r="DT27" s="5">
        <f t="shared" si="30"/>
        <v>1</v>
      </c>
      <c r="DU27" s="263">
        <f t="shared" si="31"/>
        <v>8.6399999999999991E-2</v>
      </c>
      <c r="DV27" s="5">
        <f t="shared" si="32"/>
        <v>5</v>
      </c>
      <c r="DW27" s="263">
        <f t="shared" si="33"/>
        <v>1</v>
      </c>
      <c r="DX27" s="5">
        <f t="shared" si="34"/>
        <v>0.15</v>
      </c>
      <c r="DY27" s="5">
        <f>IF(BA27="",0,IF(BA27="Preventivo",0.25,IF(BA27="Detectivo",0.15,IF(BA28="Correctivo",0.1,0))))</f>
        <v>0.25</v>
      </c>
      <c r="DZ27" s="261">
        <f t="shared" si="36"/>
        <v>0.4</v>
      </c>
      <c r="EA27" s="5">
        <f t="shared" si="37"/>
        <v>1</v>
      </c>
      <c r="EB27" s="263">
        <f t="shared" si="38"/>
        <v>5.183999999999999E-2</v>
      </c>
      <c r="EC27" s="5">
        <f t="shared" si="39"/>
        <v>5</v>
      </c>
      <c r="ED27" s="263">
        <f t="shared" si="40"/>
        <v>1</v>
      </c>
      <c r="EE27" s="5">
        <f t="shared" si="41"/>
        <v>0</v>
      </c>
      <c r="EF27" s="5">
        <f t="shared" si="42"/>
        <v>0</v>
      </c>
      <c r="EG27" s="261">
        <f t="shared" si="43"/>
        <v>0</v>
      </c>
      <c r="EH27" s="5">
        <f t="shared" si="44"/>
        <v>1</v>
      </c>
      <c r="EI27" s="263">
        <f t="shared" si="45"/>
        <v>5.183999999999999E-2</v>
      </c>
      <c r="EJ27" s="5">
        <f t="shared" si="46"/>
        <v>5</v>
      </c>
      <c r="EK27" s="263">
        <f t="shared" si="47"/>
        <v>1</v>
      </c>
      <c r="EL27" s="5">
        <f t="shared" si="48"/>
        <v>0</v>
      </c>
      <c r="EM27" s="5">
        <f t="shared" si="49"/>
        <v>0</v>
      </c>
      <c r="EN27" s="261">
        <f t="shared" si="50"/>
        <v>0</v>
      </c>
      <c r="EO27" s="5">
        <f t="shared" si="51"/>
        <v>1</v>
      </c>
      <c r="EP27" s="263">
        <f t="shared" si="52"/>
        <v>5.183999999999999E-2</v>
      </c>
      <c r="EQ27" s="5">
        <f t="shared" si="53"/>
        <v>5</v>
      </c>
      <c r="ER27" s="263">
        <f t="shared" si="54"/>
        <v>1</v>
      </c>
      <c r="ES27" s="5">
        <f t="shared" si="55"/>
        <v>0</v>
      </c>
      <c r="ET27" s="5">
        <f t="shared" si="56"/>
        <v>0</v>
      </c>
      <c r="EU27" s="261">
        <f t="shared" si="57"/>
        <v>0</v>
      </c>
      <c r="EV27" s="5">
        <f t="shared" si="58"/>
        <v>1</v>
      </c>
      <c r="EW27" s="263">
        <f t="shared" si="59"/>
        <v>5.183999999999999E-2</v>
      </c>
      <c r="EX27" s="5">
        <f t="shared" si="60"/>
        <v>5</v>
      </c>
      <c r="EY27" s="263">
        <f t="shared" si="61"/>
        <v>1</v>
      </c>
      <c r="EZ27" s="5">
        <f t="shared" si="62"/>
        <v>0</v>
      </c>
      <c r="FA27" s="5">
        <f t="shared" si="63"/>
        <v>0</v>
      </c>
      <c r="FB27" s="261">
        <f t="shared" si="64"/>
        <v>0</v>
      </c>
      <c r="FC27" s="5">
        <f t="shared" si="65"/>
        <v>1</v>
      </c>
      <c r="FD27" s="263">
        <f t="shared" si="66"/>
        <v>5.183999999999999E-2</v>
      </c>
      <c r="FE27" s="5">
        <f t="shared" si="67"/>
        <v>5</v>
      </c>
      <c r="FF27" s="263">
        <f t="shared" si="68"/>
        <v>1</v>
      </c>
      <c r="FG27" s="5">
        <f t="shared" si="69"/>
        <v>0</v>
      </c>
      <c r="FH27" s="5">
        <f t="shared" si="70"/>
        <v>0</v>
      </c>
      <c r="FI27" s="261">
        <f t="shared" si="71"/>
        <v>0</v>
      </c>
      <c r="FJ27" s="5">
        <f t="shared" si="72"/>
        <v>1</v>
      </c>
      <c r="FK27" s="263">
        <f t="shared" si="73"/>
        <v>5.183999999999999E-2</v>
      </c>
      <c r="FL27" s="5">
        <f t="shared" si="74"/>
        <v>5</v>
      </c>
      <c r="FM27" s="263">
        <f t="shared" si="75"/>
        <v>1</v>
      </c>
      <c r="FN27" s="5">
        <f t="shared" si="76"/>
        <v>0</v>
      </c>
      <c r="FO27" s="5">
        <f t="shared" si="77"/>
        <v>0</v>
      </c>
      <c r="FP27" s="261">
        <f t="shared" si="78"/>
        <v>0</v>
      </c>
      <c r="FQ27" s="5">
        <f t="shared" si="79"/>
        <v>1</v>
      </c>
      <c r="FR27" s="263">
        <f t="shared" si="80"/>
        <v>5.183999999999999E-2</v>
      </c>
      <c r="FS27" s="5">
        <f t="shared" si="81"/>
        <v>5</v>
      </c>
      <c r="FT27" s="263">
        <f t="shared" si="82"/>
        <v>1</v>
      </c>
      <c r="FU27" s="5">
        <f t="shared" si="83"/>
        <v>0</v>
      </c>
      <c r="FV27" s="5">
        <f t="shared" si="84"/>
        <v>0</v>
      </c>
      <c r="FW27" s="261">
        <f t="shared" si="85"/>
        <v>0</v>
      </c>
      <c r="FX27" s="5">
        <f t="shared" si="86"/>
        <v>1</v>
      </c>
      <c r="FY27" s="263">
        <f t="shared" si="87"/>
        <v>5.183999999999999E-2</v>
      </c>
      <c r="FZ27" s="5">
        <f t="shared" si="88"/>
        <v>5</v>
      </c>
      <c r="GA27" s="263">
        <f t="shared" si="89"/>
        <v>1</v>
      </c>
      <c r="GB27" s="5">
        <f t="shared" si="90"/>
        <v>0</v>
      </c>
      <c r="GC27" s="5">
        <f t="shared" si="91"/>
        <v>0</v>
      </c>
      <c r="GD27" s="261">
        <f t="shared" si="92"/>
        <v>0</v>
      </c>
      <c r="GE27" s="5">
        <f t="shared" si="93"/>
        <v>1</v>
      </c>
      <c r="GF27" s="263">
        <f t="shared" si="94"/>
        <v>5.183999999999999E-2</v>
      </c>
      <c r="GG27" s="5">
        <f t="shared" si="95"/>
        <v>5</v>
      </c>
      <c r="GH27" s="263">
        <f t="shared" si="96"/>
        <v>1</v>
      </c>
      <c r="GI27" s="263">
        <f t="shared" si="97"/>
        <v>1</v>
      </c>
    </row>
    <row r="28" spans="1:191" ht="135.75" customHeight="1">
      <c r="A28" s="82">
        <f>+A27+1</f>
        <v>20</v>
      </c>
      <c r="B28" s="91" t="s">
        <v>985</v>
      </c>
      <c r="C28" s="95" t="s">
        <v>990</v>
      </c>
      <c r="D28" s="83" t="s">
        <v>304</v>
      </c>
      <c r="E28" s="84" t="s">
        <v>328</v>
      </c>
      <c r="F28" s="91" t="s">
        <v>305</v>
      </c>
      <c r="G28" s="91" t="s">
        <v>342</v>
      </c>
      <c r="H28" s="84" t="s">
        <v>330</v>
      </c>
      <c r="I28" s="86" t="s">
        <v>315</v>
      </c>
      <c r="J28" s="86" t="s">
        <v>69</v>
      </c>
      <c r="K28" s="86" t="s">
        <v>69</v>
      </c>
      <c r="L28" s="86" t="s">
        <v>69</v>
      </c>
      <c r="M28" s="86" t="s">
        <v>69</v>
      </c>
      <c r="N28" s="86" t="s">
        <v>69</v>
      </c>
      <c r="O28" s="86" t="s">
        <v>69</v>
      </c>
      <c r="P28" s="86" t="s">
        <v>69</v>
      </c>
      <c r="Q28" s="86" t="s">
        <v>286</v>
      </c>
      <c r="R28" s="86" t="s">
        <v>286</v>
      </c>
      <c r="S28" s="86" t="s">
        <v>69</v>
      </c>
      <c r="T28" s="86" t="s">
        <v>69</v>
      </c>
      <c r="U28" s="86" t="s">
        <v>69</v>
      </c>
      <c r="V28" s="86" t="s">
        <v>69</v>
      </c>
      <c r="W28" s="86" t="s">
        <v>69</v>
      </c>
      <c r="X28" s="86" t="s">
        <v>69</v>
      </c>
      <c r="Y28" s="86" t="s">
        <v>286</v>
      </c>
      <c r="Z28" s="86" t="s">
        <v>69</v>
      </c>
      <c r="AA28" s="86" t="s">
        <v>286</v>
      </c>
      <c r="AB28" s="86" t="s">
        <v>286</v>
      </c>
      <c r="AC28" s="259" t="str">
        <f t="shared" si="0"/>
        <v>2 - Baja</v>
      </c>
      <c r="AD28" s="247">
        <f t="shared" si="1"/>
        <v>0.4</v>
      </c>
      <c r="AE28" s="246" t="str">
        <f t="shared" si="99"/>
        <v>4 - Alta</v>
      </c>
      <c r="AF28" s="247">
        <f t="shared" si="2"/>
        <v>0.73684210526315785</v>
      </c>
      <c r="AG28" s="82" t="str">
        <f t="shared" si="3"/>
        <v>MODERADO</v>
      </c>
      <c r="AH28" s="260">
        <f t="shared" si="4"/>
        <v>0.29473684210526313</v>
      </c>
      <c r="AI28" s="95" t="s">
        <v>991</v>
      </c>
      <c r="AJ28" s="85" t="s">
        <v>508</v>
      </c>
      <c r="AK28" s="84" t="s">
        <v>732</v>
      </c>
      <c r="AL28" s="84" t="s">
        <v>988</v>
      </c>
      <c r="AM28" s="91" t="s">
        <v>291</v>
      </c>
      <c r="AN28" s="91" t="s">
        <v>292</v>
      </c>
      <c r="AO28" s="91" t="s">
        <v>293</v>
      </c>
      <c r="AP28" s="91" t="s">
        <v>294</v>
      </c>
      <c r="AQ28" s="91" t="s">
        <v>291</v>
      </c>
      <c r="AR28" s="91" t="s">
        <v>292</v>
      </c>
      <c r="AS28" s="91" t="s">
        <v>293</v>
      </c>
      <c r="AT28" s="91" t="s">
        <v>294</v>
      </c>
      <c r="AU28" s="91" t="s">
        <v>291</v>
      </c>
      <c r="AV28" s="91" t="s">
        <v>292</v>
      </c>
      <c r="AW28" s="91" t="s">
        <v>293</v>
      </c>
      <c r="AX28" s="91" t="s">
        <v>294</v>
      </c>
      <c r="AY28" s="91" t="s">
        <v>291</v>
      </c>
      <c r="AZ28" s="91" t="s">
        <v>292</v>
      </c>
      <c r="BA28" s="91" t="s">
        <v>293</v>
      </c>
      <c r="BB28" s="91" t="s">
        <v>294</v>
      </c>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c r="CA28" s="91"/>
      <c r="CB28" s="91"/>
      <c r="CC28" s="91"/>
      <c r="CD28" s="91"/>
      <c r="CE28" s="91"/>
      <c r="CF28" s="91"/>
      <c r="CG28" s="91"/>
      <c r="CH28" s="91"/>
      <c r="CI28" s="91"/>
      <c r="CJ28" s="91"/>
      <c r="CK28" s="91"/>
      <c r="CL28" s="122" t="str">
        <f>IFERROR(IF(GE28&lt;=1,"1 - Muy Baja",VLOOKUP(GE28,#REF!,2,0)),"")</f>
        <v>1 - Muy Baja</v>
      </c>
      <c r="CM28" s="249">
        <f t="shared" si="5"/>
        <v>0.24</v>
      </c>
      <c r="CN28" s="92" t="str">
        <f t="shared" si="100"/>
        <v>3 - Media</v>
      </c>
      <c r="CO28" s="249">
        <f t="shared" si="6"/>
        <v>0.44210526315789472</v>
      </c>
      <c r="CP28" s="122" t="str">
        <f t="shared" si="101"/>
        <v>BAJO</v>
      </c>
      <c r="CQ28" s="260">
        <f t="shared" si="7"/>
        <v>0.10610526315789473</v>
      </c>
      <c r="CR28" s="95" t="s">
        <v>309</v>
      </c>
      <c r="CS28" s="82">
        <f t="shared" si="8"/>
        <v>0.1</v>
      </c>
      <c r="CT28" s="91"/>
      <c r="CU28" s="47" t="s">
        <v>989</v>
      </c>
      <c r="CV28" s="4" t="s">
        <v>929</v>
      </c>
      <c r="CW28" s="260"/>
      <c r="CX28" s="261">
        <f t="shared" si="9"/>
        <v>14</v>
      </c>
      <c r="CY28" s="262">
        <f t="shared" si="10"/>
        <v>5</v>
      </c>
      <c r="CZ28" s="261" t="str">
        <f t="shared" si="11"/>
        <v>Catastrófico</v>
      </c>
      <c r="DA28" s="263">
        <f t="shared" si="12"/>
        <v>1</v>
      </c>
      <c r="DB28" s="5">
        <f t="shared" si="13"/>
        <v>0.15</v>
      </c>
      <c r="DC28" s="5">
        <f t="shared" si="14"/>
        <v>0.25</v>
      </c>
      <c r="DD28" s="261">
        <f t="shared" si="15"/>
        <v>0.4</v>
      </c>
      <c r="DE28" s="5">
        <f t="shared" si="16"/>
        <v>2</v>
      </c>
      <c r="DF28" s="263">
        <f t="shared" si="17"/>
        <v>0.24</v>
      </c>
      <c r="DG28" s="5">
        <f t="shared" si="18"/>
        <v>5</v>
      </c>
      <c r="DH28" s="5"/>
      <c r="DI28" s="263">
        <f t="shared" si="19"/>
        <v>1</v>
      </c>
      <c r="DJ28" s="5">
        <f t="shared" si="20"/>
        <v>0.15</v>
      </c>
      <c r="DK28" s="5">
        <f t="shared" si="21"/>
        <v>0.25</v>
      </c>
      <c r="DL28" s="261">
        <f t="shared" si="22"/>
        <v>0.4</v>
      </c>
      <c r="DM28" s="5">
        <f t="shared" si="23"/>
        <v>1</v>
      </c>
      <c r="DN28" s="263">
        <f t="shared" si="24"/>
        <v>0.14399999999999999</v>
      </c>
      <c r="DO28" s="5">
        <f t="shared" si="25"/>
        <v>5</v>
      </c>
      <c r="DP28" s="263">
        <f t="shared" si="26"/>
        <v>1</v>
      </c>
      <c r="DQ28" s="5">
        <f t="shared" si="27"/>
        <v>0.15</v>
      </c>
      <c r="DR28" s="5">
        <f t="shared" si="28"/>
        <v>0.25</v>
      </c>
      <c r="DS28" s="261">
        <f t="shared" si="29"/>
        <v>0.4</v>
      </c>
      <c r="DT28" s="5">
        <f t="shared" si="30"/>
        <v>1</v>
      </c>
      <c r="DU28" s="263">
        <f t="shared" si="31"/>
        <v>8.6399999999999991E-2</v>
      </c>
      <c r="DV28" s="5">
        <f t="shared" si="32"/>
        <v>5</v>
      </c>
      <c r="DW28" s="263">
        <f t="shared" si="33"/>
        <v>1</v>
      </c>
      <c r="DX28" s="5">
        <f t="shared" si="34"/>
        <v>0.15</v>
      </c>
      <c r="DY28" s="5">
        <f>IF(BA28="",0,IF(BA28="Preventivo",0.25,IF(BA28="Detectivo",0.15,IF(BA29="Correctivo",0.1,0))))</f>
        <v>0.25</v>
      </c>
      <c r="DZ28" s="261">
        <f t="shared" si="36"/>
        <v>0.4</v>
      </c>
      <c r="EA28" s="5">
        <f t="shared" si="37"/>
        <v>1</v>
      </c>
      <c r="EB28" s="263">
        <f t="shared" si="38"/>
        <v>5.183999999999999E-2</v>
      </c>
      <c r="EC28" s="5">
        <f t="shared" si="39"/>
        <v>5</v>
      </c>
      <c r="ED28" s="263">
        <f t="shared" si="40"/>
        <v>1</v>
      </c>
      <c r="EE28" s="5">
        <f t="shared" si="41"/>
        <v>0</v>
      </c>
      <c r="EF28" s="5">
        <f t="shared" si="42"/>
        <v>0</v>
      </c>
      <c r="EG28" s="261">
        <f t="shared" si="43"/>
        <v>0</v>
      </c>
      <c r="EH28" s="5">
        <f t="shared" si="44"/>
        <v>1</v>
      </c>
      <c r="EI28" s="263">
        <f t="shared" si="45"/>
        <v>5.183999999999999E-2</v>
      </c>
      <c r="EJ28" s="5">
        <f t="shared" si="46"/>
        <v>5</v>
      </c>
      <c r="EK28" s="263">
        <f t="shared" si="47"/>
        <v>1</v>
      </c>
      <c r="EL28" s="5">
        <f t="shared" si="48"/>
        <v>0</v>
      </c>
      <c r="EM28" s="5">
        <f t="shared" si="49"/>
        <v>0</v>
      </c>
      <c r="EN28" s="261">
        <f t="shared" si="50"/>
        <v>0</v>
      </c>
      <c r="EO28" s="5">
        <f t="shared" si="51"/>
        <v>1</v>
      </c>
      <c r="EP28" s="263">
        <f t="shared" si="52"/>
        <v>5.183999999999999E-2</v>
      </c>
      <c r="EQ28" s="5">
        <f t="shared" si="53"/>
        <v>5</v>
      </c>
      <c r="ER28" s="263">
        <f t="shared" si="54"/>
        <v>1</v>
      </c>
      <c r="ES28" s="5">
        <f t="shared" si="55"/>
        <v>0</v>
      </c>
      <c r="ET28" s="5">
        <f t="shared" si="56"/>
        <v>0</v>
      </c>
      <c r="EU28" s="261">
        <f t="shared" si="57"/>
        <v>0</v>
      </c>
      <c r="EV28" s="5">
        <f t="shared" si="58"/>
        <v>1</v>
      </c>
      <c r="EW28" s="263">
        <f t="shared" si="59"/>
        <v>5.183999999999999E-2</v>
      </c>
      <c r="EX28" s="5">
        <f t="shared" si="60"/>
        <v>5</v>
      </c>
      <c r="EY28" s="263">
        <f t="shared" si="61"/>
        <v>1</v>
      </c>
      <c r="EZ28" s="5">
        <f t="shared" si="62"/>
        <v>0</v>
      </c>
      <c r="FA28" s="5">
        <f t="shared" si="63"/>
        <v>0</v>
      </c>
      <c r="FB28" s="261">
        <f t="shared" si="64"/>
        <v>0</v>
      </c>
      <c r="FC28" s="5">
        <f t="shared" si="65"/>
        <v>1</v>
      </c>
      <c r="FD28" s="263">
        <f t="shared" si="66"/>
        <v>5.183999999999999E-2</v>
      </c>
      <c r="FE28" s="5">
        <f t="shared" si="67"/>
        <v>5</v>
      </c>
      <c r="FF28" s="263">
        <f t="shared" si="68"/>
        <v>1</v>
      </c>
      <c r="FG28" s="5">
        <f t="shared" si="69"/>
        <v>0</v>
      </c>
      <c r="FH28" s="5">
        <f t="shared" si="70"/>
        <v>0</v>
      </c>
      <c r="FI28" s="261">
        <f t="shared" si="71"/>
        <v>0</v>
      </c>
      <c r="FJ28" s="5">
        <f t="shared" si="72"/>
        <v>1</v>
      </c>
      <c r="FK28" s="263">
        <f t="shared" si="73"/>
        <v>5.183999999999999E-2</v>
      </c>
      <c r="FL28" s="5">
        <f t="shared" si="74"/>
        <v>5</v>
      </c>
      <c r="FM28" s="263">
        <f t="shared" si="75"/>
        <v>1</v>
      </c>
      <c r="FN28" s="5">
        <f t="shared" si="76"/>
        <v>0</v>
      </c>
      <c r="FO28" s="5">
        <f t="shared" si="77"/>
        <v>0</v>
      </c>
      <c r="FP28" s="261">
        <f t="shared" si="78"/>
        <v>0</v>
      </c>
      <c r="FQ28" s="5">
        <f t="shared" si="79"/>
        <v>1</v>
      </c>
      <c r="FR28" s="263">
        <f t="shared" si="80"/>
        <v>5.183999999999999E-2</v>
      </c>
      <c r="FS28" s="5">
        <f t="shared" si="81"/>
        <v>5</v>
      </c>
      <c r="FT28" s="263">
        <f t="shared" si="82"/>
        <v>1</v>
      </c>
      <c r="FU28" s="5">
        <f t="shared" si="83"/>
        <v>0</v>
      </c>
      <c r="FV28" s="5">
        <f t="shared" si="84"/>
        <v>0</v>
      </c>
      <c r="FW28" s="261">
        <f t="shared" si="85"/>
        <v>0</v>
      </c>
      <c r="FX28" s="5">
        <f t="shared" si="86"/>
        <v>1</v>
      </c>
      <c r="FY28" s="263">
        <f t="shared" si="87"/>
        <v>5.183999999999999E-2</v>
      </c>
      <c r="FZ28" s="5">
        <f t="shared" si="88"/>
        <v>5</v>
      </c>
      <c r="GA28" s="263">
        <f t="shared" si="89"/>
        <v>1</v>
      </c>
      <c r="GB28" s="5">
        <f t="shared" si="90"/>
        <v>0</v>
      </c>
      <c r="GC28" s="5">
        <f t="shared" si="91"/>
        <v>0</v>
      </c>
      <c r="GD28" s="261">
        <f t="shared" si="92"/>
        <v>0</v>
      </c>
      <c r="GE28" s="5">
        <f t="shared" si="93"/>
        <v>1</v>
      </c>
      <c r="GF28" s="263">
        <f t="shared" si="94"/>
        <v>5.183999999999999E-2</v>
      </c>
      <c r="GG28" s="5">
        <f t="shared" si="95"/>
        <v>5</v>
      </c>
      <c r="GH28" s="263">
        <f t="shared" si="96"/>
        <v>1</v>
      </c>
      <c r="GI28" s="263">
        <f t="shared" si="97"/>
        <v>1</v>
      </c>
    </row>
    <row r="29" spans="1:191" ht="90" customHeight="1">
      <c r="A29" s="82">
        <f>+A28+1</f>
        <v>21</v>
      </c>
      <c r="B29" s="91" t="s">
        <v>992</v>
      </c>
      <c r="C29" s="95" t="s">
        <v>993</v>
      </c>
      <c r="D29" s="83" t="s">
        <v>280</v>
      </c>
      <c r="E29" s="84" t="s">
        <v>328</v>
      </c>
      <c r="F29" s="91" t="s">
        <v>318</v>
      </c>
      <c r="G29" s="91" t="s">
        <v>342</v>
      </c>
      <c r="H29" s="84" t="s">
        <v>330</v>
      </c>
      <c r="I29" s="86" t="s">
        <v>315</v>
      </c>
      <c r="J29" s="86" t="s">
        <v>69</v>
      </c>
      <c r="K29" s="86" t="s">
        <v>69</v>
      </c>
      <c r="L29" s="86" t="s">
        <v>69</v>
      </c>
      <c r="M29" s="86" t="s">
        <v>69</v>
      </c>
      <c r="N29" s="86" t="s">
        <v>69</v>
      </c>
      <c r="O29" s="86" t="s">
        <v>69</v>
      </c>
      <c r="P29" s="86" t="s">
        <v>69</v>
      </c>
      <c r="Q29" s="86" t="s">
        <v>286</v>
      </c>
      <c r="R29" s="86" t="s">
        <v>286</v>
      </c>
      <c r="S29" s="86" t="s">
        <v>69</v>
      </c>
      <c r="T29" s="86" t="s">
        <v>69</v>
      </c>
      <c r="U29" s="86" t="s">
        <v>69</v>
      </c>
      <c r="V29" s="86" t="s">
        <v>69</v>
      </c>
      <c r="W29" s="86" t="s">
        <v>69</v>
      </c>
      <c r="X29" s="86" t="s">
        <v>69</v>
      </c>
      <c r="Y29" s="86" t="s">
        <v>286</v>
      </c>
      <c r="Z29" s="86" t="s">
        <v>69</v>
      </c>
      <c r="AA29" s="86" t="s">
        <v>286</v>
      </c>
      <c r="AB29" s="86" t="s">
        <v>286</v>
      </c>
      <c r="AC29" s="259" t="str">
        <f t="shared" si="0"/>
        <v>2 - Baja</v>
      </c>
      <c r="AD29" s="247">
        <f t="shared" si="1"/>
        <v>0.4</v>
      </c>
      <c r="AE29" s="246" t="str">
        <f t="shared" si="99"/>
        <v>4 - Alta</v>
      </c>
      <c r="AF29" s="247">
        <f t="shared" si="2"/>
        <v>0.73684210526315785</v>
      </c>
      <c r="AG29" s="82" t="str">
        <f t="shared" si="3"/>
        <v>MODERADO</v>
      </c>
      <c r="AH29" s="260">
        <f t="shared" si="4"/>
        <v>0.29473684210526313</v>
      </c>
      <c r="AI29" s="95" t="s">
        <v>994</v>
      </c>
      <c r="AJ29" s="85" t="s">
        <v>508</v>
      </c>
      <c r="AK29" s="84" t="s">
        <v>780</v>
      </c>
      <c r="AL29" s="84" t="s">
        <v>995</v>
      </c>
      <c r="AM29" s="91" t="s">
        <v>291</v>
      </c>
      <c r="AN29" s="91" t="s">
        <v>292</v>
      </c>
      <c r="AO29" s="91" t="s">
        <v>293</v>
      </c>
      <c r="AP29" s="91" t="s">
        <v>294</v>
      </c>
      <c r="AQ29" s="91" t="s">
        <v>291</v>
      </c>
      <c r="AR29" s="91" t="s">
        <v>292</v>
      </c>
      <c r="AS29" s="91" t="s">
        <v>293</v>
      </c>
      <c r="AT29" s="91" t="s">
        <v>294</v>
      </c>
      <c r="AU29" s="91" t="s">
        <v>291</v>
      </c>
      <c r="AV29" s="91" t="s">
        <v>292</v>
      </c>
      <c r="AW29" s="91" t="s">
        <v>293</v>
      </c>
      <c r="AX29" s="91" t="s">
        <v>294</v>
      </c>
      <c r="AY29" s="91" t="s">
        <v>291</v>
      </c>
      <c r="AZ29" s="91" t="s">
        <v>292</v>
      </c>
      <c r="BA29" s="91" t="s">
        <v>293</v>
      </c>
      <c r="BB29" s="91" t="s">
        <v>294</v>
      </c>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91"/>
      <c r="CC29" s="91"/>
      <c r="CD29" s="91"/>
      <c r="CE29" s="91"/>
      <c r="CF29" s="91"/>
      <c r="CG29" s="91"/>
      <c r="CH29" s="91"/>
      <c r="CI29" s="91"/>
      <c r="CJ29" s="91"/>
      <c r="CK29" s="91"/>
      <c r="CL29" s="122" t="str">
        <f>IFERROR(IF(GE29&lt;=1,"1 - Muy Baja",VLOOKUP(GE29,#REF!,2,0)),"")</f>
        <v>1 - Muy Baja</v>
      </c>
      <c r="CM29" s="249">
        <f t="shared" si="5"/>
        <v>0.24</v>
      </c>
      <c r="CN29" s="92" t="str">
        <f t="shared" si="100"/>
        <v>3 - Media</v>
      </c>
      <c r="CO29" s="249">
        <f t="shared" si="6"/>
        <v>0.44210526315789472</v>
      </c>
      <c r="CP29" s="122" t="str">
        <f t="shared" si="101"/>
        <v>BAJO</v>
      </c>
      <c r="CQ29" s="260">
        <f t="shared" si="7"/>
        <v>0.10610526315789473</v>
      </c>
      <c r="CR29" s="95" t="s">
        <v>300</v>
      </c>
      <c r="CS29" s="82">
        <f t="shared" si="8"/>
        <v>0.1</v>
      </c>
      <c r="CT29" s="91"/>
      <c r="CU29" s="47" t="s">
        <v>996</v>
      </c>
      <c r="CV29" s="4" t="s">
        <v>929</v>
      </c>
      <c r="CW29" s="260"/>
      <c r="CX29" s="261">
        <f t="shared" si="9"/>
        <v>14</v>
      </c>
      <c r="CY29" s="262">
        <f t="shared" si="10"/>
        <v>5</v>
      </c>
      <c r="CZ29" s="261" t="str">
        <f t="shared" si="11"/>
        <v>Catastrófico</v>
      </c>
      <c r="DA29" s="263">
        <f t="shared" si="12"/>
        <v>1</v>
      </c>
      <c r="DB29" s="5">
        <f t="shared" si="13"/>
        <v>0.15</v>
      </c>
      <c r="DC29" s="5">
        <f t="shared" si="14"/>
        <v>0.25</v>
      </c>
      <c r="DD29" s="261">
        <f t="shared" si="15"/>
        <v>0.4</v>
      </c>
      <c r="DE29" s="5">
        <f t="shared" si="16"/>
        <v>2</v>
      </c>
      <c r="DF29" s="263">
        <f t="shared" si="17"/>
        <v>0.24</v>
      </c>
      <c r="DG29" s="5">
        <f t="shared" si="18"/>
        <v>5</v>
      </c>
      <c r="DH29" s="5"/>
      <c r="DI29" s="263">
        <f t="shared" si="19"/>
        <v>1</v>
      </c>
      <c r="DJ29" s="5">
        <f t="shared" si="20"/>
        <v>0.15</v>
      </c>
      <c r="DK29" s="5">
        <f t="shared" si="21"/>
        <v>0.25</v>
      </c>
      <c r="DL29" s="261">
        <f t="shared" si="22"/>
        <v>0.4</v>
      </c>
      <c r="DM29" s="5">
        <f t="shared" si="23"/>
        <v>1</v>
      </c>
      <c r="DN29" s="263">
        <f t="shared" si="24"/>
        <v>0.14399999999999999</v>
      </c>
      <c r="DO29" s="5">
        <f t="shared" si="25"/>
        <v>5</v>
      </c>
      <c r="DP29" s="263">
        <f t="shared" si="26"/>
        <v>1</v>
      </c>
      <c r="DQ29" s="5">
        <f t="shared" si="27"/>
        <v>0.15</v>
      </c>
      <c r="DR29" s="5">
        <f t="shared" si="28"/>
        <v>0.25</v>
      </c>
      <c r="DS29" s="261">
        <f t="shared" si="29"/>
        <v>0.4</v>
      </c>
      <c r="DT29" s="5">
        <f t="shared" si="30"/>
        <v>1</v>
      </c>
      <c r="DU29" s="263">
        <f t="shared" si="31"/>
        <v>8.6399999999999991E-2</v>
      </c>
      <c r="DV29" s="5">
        <f t="shared" si="32"/>
        <v>5</v>
      </c>
      <c r="DW29" s="263">
        <f t="shared" si="33"/>
        <v>1</v>
      </c>
      <c r="DX29" s="5">
        <f t="shared" si="34"/>
        <v>0.15</v>
      </c>
      <c r="DY29" s="5">
        <f>IF(BA29="",0,IF(BA29="Preventivo",0.25,IF(BA29="Detectivo",0.15,IF(BA30="Correctivo",0.1,0))))</f>
        <v>0.25</v>
      </c>
      <c r="DZ29" s="261">
        <f t="shared" si="36"/>
        <v>0.4</v>
      </c>
      <c r="EA29" s="5">
        <f t="shared" si="37"/>
        <v>1</v>
      </c>
      <c r="EB29" s="263">
        <f t="shared" si="38"/>
        <v>5.183999999999999E-2</v>
      </c>
      <c r="EC29" s="5">
        <f t="shared" si="39"/>
        <v>5</v>
      </c>
      <c r="ED29" s="263">
        <f t="shared" si="40"/>
        <v>1</v>
      </c>
      <c r="EE29" s="5">
        <f t="shared" si="41"/>
        <v>0</v>
      </c>
      <c r="EF29" s="5">
        <f t="shared" si="42"/>
        <v>0</v>
      </c>
      <c r="EG29" s="261">
        <f t="shared" si="43"/>
        <v>0</v>
      </c>
      <c r="EH29" s="5">
        <f t="shared" si="44"/>
        <v>1</v>
      </c>
      <c r="EI29" s="263">
        <f t="shared" si="45"/>
        <v>5.183999999999999E-2</v>
      </c>
      <c r="EJ29" s="5">
        <f t="shared" si="46"/>
        <v>5</v>
      </c>
      <c r="EK29" s="263">
        <f t="shared" si="47"/>
        <v>1</v>
      </c>
      <c r="EL29" s="5">
        <f t="shared" si="48"/>
        <v>0</v>
      </c>
      <c r="EM29" s="5">
        <f t="shared" si="49"/>
        <v>0</v>
      </c>
      <c r="EN29" s="261">
        <f t="shared" si="50"/>
        <v>0</v>
      </c>
      <c r="EO29" s="5">
        <f t="shared" si="51"/>
        <v>1</v>
      </c>
      <c r="EP29" s="263">
        <f t="shared" si="52"/>
        <v>5.183999999999999E-2</v>
      </c>
      <c r="EQ29" s="5">
        <f t="shared" si="53"/>
        <v>5</v>
      </c>
      <c r="ER29" s="263">
        <f t="shared" si="54"/>
        <v>1</v>
      </c>
      <c r="ES29" s="5">
        <f t="shared" si="55"/>
        <v>0</v>
      </c>
      <c r="ET29" s="5">
        <f t="shared" si="56"/>
        <v>0</v>
      </c>
      <c r="EU29" s="261">
        <f t="shared" si="57"/>
        <v>0</v>
      </c>
      <c r="EV29" s="5">
        <f t="shared" si="58"/>
        <v>1</v>
      </c>
      <c r="EW29" s="263">
        <f t="shared" si="59"/>
        <v>5.183999999999999E-2</v>
      </c>
      <c r="EX29" s="5">
        <f t="shared" si="60"/>
        <v>5</v>
      </c>
      <c r="EY29" s="263">
        <f t="shared" si="61"/>
        <v>1</v>
      </c>
      <c r="EZ29" s="5">
        <f t="shared" si="62"/>
        <v>0</v>
      </c>
      <c r="FA29" s="5">
        <f t="shared" si="63"/>
        <v>0</v>
      </c>
      <c r="FB29" s="261">
        <f t="shared" si="64"/>
        <v>0</v>
      </c>
      <c r="FC29" s="5">
        <f t="shared" si="65"/>
        <v>1</v>
      </c>
      <c r="FD29" s="263">
        <f t="shared" si="66"/>
        <v>5.183999999999999E-2</v>
      </c>
      <c r="FE29" s="5">
        <f t="shared" si="67"/>
        <v>5</v>
      </c>
      <c r="FF29" s="263">
        <f t="shared" si="68"/>
        <v>1</v>
      </c>
      <c r="FG29" s="5">
        <f t="shared" si="69"/>
        <v>0</v>
      </c>
      <c r="FH29" s="5">
        <f t="shared" si="70"/>
        <v>0</v>
      </c>
      <c r="FI29" s="261">
        <f t="shared" si="71"/>
        <v>0</v>
      </c>
      <c r="FJ29" s="5">
        <f t="shared" si="72"/>
        <v>1</v>
      </c>
      <c r="FK29" s="263">
        <f t="shared" si="73"/>
        <v>5.183999999999999E-2</v>
      </c>
      <c r="FL29" s="5">
        <f t="shared" si="74"/>
        <v>5</v>
      </c>
      <c r="FM29" s="263">
        <f t="shared" si="75"/>
        <v>1</v>
      </c>
      <c r="FN29" s="5">
        <f t="shared" si="76"/>
        <v>0</v>
      </c>
      <c r="FO29" s="5">
        <f t="shared" si="77"/>
        <v>0</v>
      </c>
      <c r="FP29" s="261">
        <f t="shared" si="78"/>
        <v>0</v>
      </c>
      <c r="FQ29" s="5">
        <f t="shared" si="79"/>
        <v>1</v>
      </c>
      <c r="FR29" s="263">
        <f t="shared" si="80"/>
        <v>5.183999999999999E-2</v>
      </c>
      <c r="FS29" s="5">
        <f t="shared" si="81"/>
        <v>5</v>
      </c>
      <c r="FT29" s="263">
        <f t="shared" si="82"/>
        <v>1</v>
      </c>
      <c r="FU29" s="5">
        <f t="shared" si="83"/>
        <v>0</v>
      </c>
      <c r="FV29" s="5">
        <f t="shared" si="84"/>
        <v>0</v>
      </c>
      <c r="FW29" s="261">
        <f t="shared" si="85"/>
        <v>0</v>
      </c>
      <c r="FX29" s="5">
        <f t="shared" si="86"/>
        <v>1</v>
      </c>
      <c r="FY29" s="263">
        <f t="shared" si="87"/>
        <v>5.183999999999999E-2</v>
      </c>
      <c r="FZ29" s="5">
        <f t="shared" si="88"/>
        <v>5</v>
      </c>
      <c r="GA29" s="263">
        <f t="shared" si="89"/>
        <v>1</v>
      </c>
      <c r="GB29" s="5">
        <f t="shared" si="90"/>
        <v>0</v>
      </c>
      <c r="GC29" s="5">
        <f t="shared" si="91"/>
        <v>0</v>
      </c>
      <c r="GD29" s="261">
        <f t="shared" si="92"/>
        <v>0</v>
      </c>
      <c r="GE29" s="5">
        <f t="shared" si="93"/>
        <v>1</v>
      </c>
      <c r="GF29" s="263">
        <f t="shared" si="94"/>
        <v>5.183999999999999E-2</v>
      </c>
      <c r="GG29" s="5">
        <f t="shared" si="95"/>
        <v>5</v>
      </c>
      <c r="GH29" s="263">
        <f t="shared" si="96"/>
        <v>1</v>
      </c>
      <c r="GI29" s="263">
        <f t="shared" si="97"/>
        <v>1</v>
      </c>
    </row>
    <row r="30" spans="1:191" ht="79.5" customHeight="1">
      <c r="A30" s="82">
        <f>+A29+1</f>
        <v>22</v>
      </c>
      <c r="B30" s="91" t="s">
        <v>992</v>
      </c>
      <c r="C30" s="95" t="s">
        <v>997</v>
      </c>
      <c r="D30" s="83" t="s">
        <v>304</v>
      </c>
      <c r="E30" s="84" t="s">
        <v>328</v>
      </c>
      <c r="F30" s="91" t="s">
        <v>305</v>
      </c>
      <c r="G30" s="91" t="s">
        <v>342</v>
      </c>
      <c r="H30" s="84" t="s">
        <v>330</v>
      </c>
      <c r="I30" s="86" t="s">
        <v>315</v>
      </c>
      <c r="J30" s="86" t="s">
        <v>69</v>
      </c>
      <c r="K30" s="86" t="s">
        <v>69</v>
      </c>
      <c r="L30" s="86" t="s">
        <v>69</v>
      </c>
      <c r="M30" s="86" t="s">
        <v>69</v>
      </c>
      <c r="N30" s="86" t="s">
        <v>69</v>
      </c>
      <c r="O30" s="86" t="s">
        <v>69</v>
      </c>
      <c r="P30" s="86" t="s">
        <v>69</v>
      </c>
      <c r="Q30" s="86" t="s">
        <v>286</v>
      </c>
      <c r="R30" s="86" t="s">
        <v>286</v>
      </c>
      <c r="S30" s="86" t="s">
        <v>69</v>
      </c>
      <c r="T30" s="86" t="s">
        <v>69</v>
      </c>
      <c r="U30" s="86" t="s">
        <v>69</v>
      </c>
      <c r="V30" s="86" t="s">
        <v>69</v>
      </c>
      <c r="W30" s="86" t="s">
        <v>69</v>
      </c>
      <c r="X30" s="86" t="s">
        <v>69</v>
      </c>
      <c r="Y30" s="86" t="s">
        <v>286</v>
      </c>
      <c r="Z30" s="86" t="s">
        <v>69</v>
      </c>
      <c r="AA30" s="86" t="s">
        <v>286</v>
      </c>
      <c r="AB30" s="86" t="s">
        <v>286</v>
      </c>
      <c r="AC30" s="259" t="str">
        <f t="shared" si="0"/>
        <v>2 - Baja</v>
      </c>
      <c r="AD30" s="247">
        <f t="shared" si="1"/>
        <v>0.4</v>
      </c>
      <c r="AE30" s="246" t="str">
        <f t="shared" si="99"/>
        <v>4 - Alta</v>
      </c>
      <c r="AF30" s="247">
        <f t="shared" si="2"/>
        <v>0.73684210526315785</v>
      </c>
      <c r="AG30" s="82" t="str">
        <f t="shared" si="3"/>
        <v>MODERADO</v>
      </c>
      <c r="AH30" s="260">
        <f t="shared" si="4"/>
        <v>0.29473684210526313</v>
      </c>
      <c r="AI30" s="95" t="s">
        <v>998</v>
      </c>
      <c r="AJ30" s="85" t="s">
        <v>508</v>
      </c>
      <c r="AK30" s="84" t="s">
        <v>780</v>
      </c>
      <c r="AL30" s="84" t="s">
        <v>995</v>
      </c>
      <c r="AM30" s="91" t="s">
        <v>291</v>
      </c>
      <c r="AN30" s="91" t="s">
        <v>292</v>
      </c>
      <c r="AO30" s="91" t="s">
        <v>293</v>
      </c>
      <c r="AP30" s="91" t="s">
        <v>294</v>
      </c>
      <c r="AQ30" s="91" t="s">
        <v>291</v>
      </c>
      <c r="AR30" s="91" t="s">
        <v>292</v>
      </c>
      <c r="AS30" s="91" t="s">
        <v>293</v>
      </c>
      <c r="AT30" s="91" t="s">
        <v>294</v>
      </c>
      <c r="AU30" s="91" t="s">
        <v>291</v>
      </c>
      <c r="AV30" s="91" t="s">
        <v>292</v>
      </c>
      <c r="AW30" s="91" t="s">
        <v>293</v>
      </c>
      <c r="AX30" s="91" t="s">
        <v>294</v>
      </c>
      <c r="AY30" s="91" t="s">
        <v>291</v>
      </c>
      <c r="AZ30" s="91" t="s">
        <v>292</v>
      </c>
      <c r="BA30" s="91" t="s">
        <v>293</v>
      </c>
      <c r="BB30" s="91" t="s">
        <v>294</v>
      </c>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91"/>
      <c r="CC30" s="91"/>
      <c r="CD30" s="91"/>
      <c r="CE30" s="91"/>
      <c r="CF30" s="91"/>
      <c r="CG30" s="91"/>
      <c r="CH30" s="91"/>
      <c r="CI30" s="91"/>
      <c r="CJ30" s="91"/>
      <c r="CK30" s="91"/>
      <c r="CL30" s="122" t="str">
        <f>IFERROR(IF(GE30&lt;=1,"1 - Muy Baja",VLOOKUP(GE30,#REF!,2,0)),"")</f>
        <v>1 - Muy Baja</v>
      </c>
      <c r="CM30" s="249">
        <f t="shared" si="5"/>
        <v>0.24</v>
      </c>
      <c r="CN30" s="92" t="str">
        <f t="shared" si="100"/>
        <v>3 - Media</v>
      </c>
      <c r="CO30" s="249">
        <f t="shared" si="6"/>
        <v>0.44210526315789472</v>
      </c>
      <c r="CP30" s="122" t="str">
        <f t="shared" si="101"/>
        <v>BAJO</v>
      </c>
      <c r="CQ30" s="260">
        <f t="shared" si="7"/>
        <v>0.10610526315789473</v>
      </c>
      <c r="CR30" s="95" t="s">
        <v>309</v>
      </c>
      <c r="CS30" s="82">
        <f t="shared" si="8"/>
        <v>0.1</v>
      </c>
      <c r="CT30" s="91"/>
      <c r="CU30" s="47" t="s">
        <v>996</v>
      </c>
      <c r="CV30" s="4" t="s">
        <v>929</v>
      </c>
      <c r="CW30" s="260"/>
      <c r="CX30" s="261">
        <f t="shared" si="9"/>
        <v>14</v>
      </c>
      <c r="CY30" s="262">
        <f t="shared" si="10"/>
        <v>5</v>
      </c>
      <c r="CZ30" s="261" t="str">
        <f t="shared" si="11"/>
        <v>Catastrófico</v>
      </c>
      <c r="DA30" s="263">
        <f t="shared" si="12"/>
        <v>1</v>
      </c>
      <c r="DB30" s="5">
        <f t="shared" si="13"/>
        <v>0.15</v>
      </c>
      <c r="DC30" s="5">
        <f t="shared" si="14"/>
        <v>0.25</v>
      </c>
      <c r="DD30" s="261">
        <f t="shared" si="15"/>
        <v>0.4</v>
      </c>
      <c r="DE30" s="5">
        <f t="shared" si="16"/>
        <v>2</v>
      </c>
      <c r="DF30" s="263">
        <f t="shared" si="17"/>
        <v>0.24</v>
      </c>
      <c r="DG30" s="5">
        <f t="shared" si="18"/>
        <v>5</v>
      </c>
      <c r="DH30" s="5"/>
      <c r="DI30" s="263">
        <f t="shared" si="19"/>
        <v>1</v>
      </c>
      <c r="DJ30" s="5">
        <f t="shared" si="20"/>
        <v>0.15</v>
      </c>
      <c r="DK30" s="5">
        <f t="shared" si="21"/>
        <v>0.25</v>
      </c>
      <c r="DL30" s="261">
        <f t="shared" si="22"/>
        <v>0.4</v>
      </c>
      <c r="DM30" s="5">
        <f t="shared" si="23"/>
        <v>1</v>
      </c>
      <c r="DN30" s="263">
        <f t="shared" si="24"/>
        <v>0.14399999999999999</v>
      </c>
      <c r="DO30" s="5">
        <f t="shared" si="25"/>
        <v>5</v>
      </c>
      <c r="DP30" s="263">
        <f t="shared" si="26"/>
        <v>1</v>
      </c>
      <c r="DQ30" s="5">
        <f t="shared" si="27"/>
        <v>0.15</v>
      </c>
      <c r="DR30" s="5">
        <f t="shared" si="28"/>
        <v>0.25</v>
      </c>
      <c r="DS30" s="261">
        <f t="shared" si="29"/>
        <v>0.4</v>
      </c>
      <c r="DT30" s="5">
        <f t="shared" si="30"/>
        <v>1</v>
      </c>
      <c r="DU30" s="263">
        <f t="shared" si="31"/>
        <v>8.6399999999999991E-2</v>
      </c>
      <c r="DV30" s="5">
        <f t="shared" si="32"/>
        <v>5</v>
      </c>
      <c r="DW30" s="263">
        <f t="shared" si="33"/>
        <v>1</v>
      </c>
      <c r="DX30" s="5">
        <f t="shared" si="34"/>
        <v>0.15</v>
      </c>
      <c r="DY30" s="5">
        <f>IF(BA30="",0,IF(BA30="Preventivo",0.25,IF(BA30="Detectivo",0.15,IF(BA31="Correctivo",0.1,0))))</f>
        <v>0.25</v>
      </c>
      <c r="DZ30" s="261">
        <f t="shared" si="36"/>
        <v>0.4</v>
      </c>
      <c r="EA30" s="5">
        <f t="shared" si="37"/>
        <v>1</v>
      </c>
      <c r="EB30" s="263">
        <f t="shared" si="38"/>
        <v>5.183999999999999E-2</v>
      </c>
      <c r="EC30" s="5">
        <f t="shared" si="39"/>
        <v>5</v>
      </c>
      <c r="ED30" s="263">
        <f t="shared" si="40"/>
        <v>1</v>
      </c>
      <c r="EE30" s="5">
        <f t="shared" si="41"/>
        <v>0</v>
      </c>
      <c r="EF30" s="5">
        <f t="shared" si="42"/>
        <v>0</v>
      </c>
      <c r="EG30" s="261">
        <f t="shared" si="43"/>
        <v>0</v>
      </c>
      <c r="EH30" s="5">
        <f t="shared" si="44"/>
        <v>1</v>
      </c>
      <c r="EI30" s="263">
        <f t="shared" si="45"/>
        <v>5.183999999999999E-2</v>
      </c>
      <c r="EJ30" s="5">
        <f t="shared" si="46"/>
        <v>5</v>
      </c>
      <c r="EK30" s="263">
        <f t="shared" si="47"/>
        <v>1</v>
      </c>
      <c r="EL30" s="5">
        <f t="shared" si="48"/>
        <v>0</v>
      </c>
      <c r="EM30" s="5">
        <f t="shared" si="49"/>
        <v>0</v>
      </c>
      <c r="EN30" s="261">
        <f t="shared" si="50"/>
        <v>0</v>
      </c>
      <c r="EO30" s="5">
        <f t="shared" si="51"/>
        <v>1</v>
      </c>
      <c r="EP30" s="263">
        <f t="shared" si="52"/>
        <v>5.183999999999999E-2</v>
      </c>
      <c r="EQ30" s="5">
        <f t="shared" si="53"/>
        <v>5</v>
      </c>
      <c r="ER30" s="263">
        <f t="shared" si="54"/>
        <v>1</v>
      </c>
      <c r="ES30" s="5">
        <f t="shared" si="55"/>
        <v>0</v>
      </c>
      <c r="ET30" s="5">
        <f t="shared" si="56"/>
        <v>0</v>
      </c>
      <c r="EU30" s="261">
        <f t="shared" si="57"/>
        <v>0</v>
      </c>
      <c r="EV30" s="5">
        <f t="shared" si="58"/>
        <v>1</v>
      </c>
      <c r="EW30" s="263">
        <f t="shared" si="59"/>
        <v>5.183999999999999E-2</v>
      </c>
      <c r="EX30" s="5">
        <f t="shared" si="60"/>
        <v>5</v>
      </c>
      <c r="EY30" s="263">
        <f t="shared" si="61"/>
        <v>1</v>
      </c>
      <c r="EZ30" s="5">
        <f t="shared" si="62"/>
        <v>0</v>
      </c>
      <c r="FA30" s="5">
        <f t="shared" si="63"/>
        <v>0</v>
      </c>
      <c r="FB30" s="261">
        <f t="shared" si="64"/>
        <v>0</v>
      </c>
      <c r="FC30" s="5">
        <f t="shared" si="65"/>
        <v>1</v>
      </c>
      <c r="FD30" s="263">
        <f t="shared" si="66"/>
        <v>5.183999999999999E-2</v>
      </c>
      <c r="FE30" s="5">
        <f t="shared" si="67"/>
        <v>5</v>
      </c>
      <c r="FF30" s="263">
        <f t="shared" si="68"/>
        <v>1</v>
      </c>
      <c r="FG30" s="5">
        <f t="shared" si="69"/>
        <v>0</v>
      </c>
      <c r="FH30" s="5">
        <f t="shared" si="70"/>
        <v>0</v>
      </c>
      <c r="FI30" s="261">
        <f t="shared" si="71"/>
        <v>0</v>
      </c>
      <c r="FJ30" s="5">
        <f t="shared" si="72"/>
        <v>1</v>
      </c>
      <c r="FK30" s="263">
        <f t="shared" si="73"/>
        <v>5.183999999999999E-2</v>
      </c>
      <c r="FL30" s="5">
        <f t="shared" si="74"/>
        <v>5</v>
      </c>
      <c r="FM30" s="263">
        <f t="shared" si="75"/>
        <v>1</v>
      </c>
      <c r="FN30" s="5">
        <f t="shared" si="76"/>
        <v>0</v>
      </c>
      <c r="FO30" s="5">
        <f t="shared" si="77"/>
        <v>0</v>
      </c>
      <c r="FP30" s="261">
        <f t="shared" si="78"/>
        <v>0</v>
      </c>
      <c r="FQ30" s="5">
        <f t="shared" si="79"/>
        <v>1</v>
      </c>
      <c r="FR30" s="263">
        <f t="shared" si="80"/>
        <v>5.183999999999999E-2</v>
      </c>
      <c r="FS30" s="5">
        <f t="shared" si="81"/>
        <v>5</v>
      </c>
      <c r="FT30" s="263">
        <f t="shared" si="82"/>
        <v>1</v>
      </c>
      <c r="FU30" s="5">
        <f t="shared" si="83"/>
        <v>0</v>
      </c>
      <c r="FV30" s="5">
        <f t="shared" si="84"/>
        <v>0</v>
      </c>
      <c r="FW30" s="261">
        <f t="shared" si="85"/>
        <v>0</v>
      </c>
      <c r="FX30" s="5">
        <f t="shared" si="86"/>
        <v>1</v>
      </c>
      <c r="FY30" s="263">
        <f t="shared" si="87"/>
        <v>5.183999999999999E-2</v>
      </c>
      <c r="FZ30" s="5">
        <f t="shared" si="88"/>
        <v>5</v>
      </c>
      <c r="GA30" s="263">
        <f t="shared" si="89"/>
        <v>1</v>
      </c>
      <c r="GB30" s="5">
        <f t="shared" si="90"/>
        <v>0</v>
      </c>
      <c r="GC30" s="5">
        <f t="shared" si="91"/>
        <v>0</v>
      </c>
      <c r="GD30" s="261">
        <f t="shared" si="92"/>
        <v>0</v>
      </c>
      <c r="GE30" s="5">
        <f t="shared" si="93"/>
        <v>1</v>
      </c>
      <c r="GF30" s="263">
        <f t="shared" si="94"/>
        <v>5.183999999999999E-2</v>
      </c>
      <c r="GG30" s="5">
        <f t="shared" si="95"/>
        <v>5</v>
      </c>
      <c r="GH30" s="263">
        <f t="shared" si="96"/>
        <v>1</v>
      </c>
      <c r="GI30" s="263">
        <f t="shared" si="97"/>
        <v>1</v>
      </c>
    </row>
    <row r="31" spans="1:191" ht="120" customHeight="1">
      <c r="A31" s="82">
        <f>+A30+1</f>
        <v>23</v>
      </c>
      <c r="B31" s="91" t="s">
        <v>999</v>
      </c>
      <c r="C31" s="95" t="s">
        <v>1000</v>
      </c>
      <c r="D31" s="83" t="s">
        <v>280</v>
      </c>
      <c r="E31" s="84" t="s">
        <v>328</v>
      </c>
      <c r="F31" s="91" t="s">
        <v>318</v>
      </c>
      <c r="G31" s="91" t="s">
        <v>342</v>
      </c>
      <c r="H31" s="84" t="s">
        <v>330</v>
      </c>
      <c r="I31" s="86" t="s">
        <v>315</v>
      </c>
      <c r="J31" s="86" t="s">
        <v>69</v>
      </c>
      <c r="K31" s="86" t="s">
        <v>69</v>
      </c>
      <c r="L31" s="86" t="s">
        <v>69</v>
      </c>
      <c r="M31" s="86" t="s">
        <v>69</v>
      </c>
      <c r="N31" s="86" t="s">
        <v>69</v>
      </c>
      <c r="O31" s="86" t="s">
        <v>69</v>
      </c>
      <c r="P31" s="86" t="s">
        <v>69</v>
      </c>
      <c r="Q31" s="86" t="s">
        <v>286</v>
      </c>
      <c r="R31" s="86" t="s">
        <v>286</v>
      </c>
      <c r="S31" s="86" t="s">
        <v>69</v>
      </c>
      <c r="T31" s="86" t="s">
        <v>69</v>
      </c>
      <c r="U31" s="86" t="s">
        <v>69</v>
      </c>
      <c r="V31" s="86" t="s">
        <v>69</v>
      </c>
      <c r="W31" s="86" t="s">
        <v>69</v>
      </c>
      <c r="X31" s="86" t="s">
        <v>69</v>
      </c>
      <c r="Y31" s="86" t="s">
        <v>286</v>
      </c>
      <c r="Z31" s="86" t="s">
        <v>69</v>
      </c>
      <c r="AA31" s="86" t="s">
        <v>286</v>
      </c>
      <c r="AB31" s="86" t="s">
        <v>286</v>
      </c>
      <c r="AC31" s="259" t="str">
        <f t="shared" si="0"/>
        <v>2 - Baja</v>
      </c>
      <c r="AD31" s="247">
        <f t="shared" si="1"/>
        <v>0.4</v>
      </c>
      <c r="AE31" s="246" t="str">
        <f t="shared" si="99"/>
        <v>4 - Alta</v>
      </c>
      <c r="AF31" s="247">
        <f t="shared" si="2"/>
        <v>0.73684210526315785</v>
      </c>
      <c r="AG31" s="82" t="str">
        <f t="shared" si="3"/>
        <v>MODERADO</v>
      </c>
      <c r="AH31" s="260">
        <f t="shared" si="4"/>
        <v>0.29473684210526313</v>
      </c>
      <c r="AI31" s="95" t="s">
        <v>1001</v>
      </c>
      <c r="AJ31" s="85" t="s">
        <v>508</v>
      </c>
      <c r="AK31" s="84" t="s">
        <v>732</v>
      </c>
      <c r="AL31" s="84" t="s">
        <v>988</v>
      </c>
      <c r="AM31" s="91" t="s">
        <v>291</v>
      </c>
      <c r="AN31" s="91" t="s">
        <v>292</v>
      </c>
      <c r="AO31" s="91" t="s">
        <v>293</v>
      </c>
      <c r="AP31" s="91" t="s">
        <v>294</v>
      </c>
      <c r="AQ31" s="91" t="s">
        <v>291</v>
      </c>
      <c r="AR31" s="91" t="s">
        <v>292</v>
      </c>
      <c r="AS31" s="91" t="s">
        <v>293</v>
      </c>
      <c r="AT31" s="91" t="s">
        <v>294</v>
      </c>
      <c r="AU31" s="91" t="s">
        <v>291</v>
      </c>
      <c r="AV31" s="91" t="s">
        <v>292</v>
      </c>
      <c r="AW31" s="91" t="s">
        <v>293</v>
      </c>
      <c r="AX31" s="91" t="s">
        <v>294</v>
      </c>
      <c r="AY31" s="91" t="s">
        <v>291</v>
      </c>
      <c r="AZ31" s="91" t="s">
        <v>292</v>
      </c>
      <c r="BA31" s="91" t="s">
        <v>293</v>
      </c>
      <c r="BB31" s="91" t="s">
        <v>294</v>
      </c>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c r="CA31" s="91"/>
      <c r="CB31" s="91"/>
      <c r="CC31" s="91"/>
      <c r="CD31" s="91"/>
      <c r="CE31" s="91"/>
      <c r="CF31" s="91"/>
      <c r="CG31" s="91"/>
      <c r="CH31" s="91"/>
      <c r="CI31" s="91"/>
      <c r="CJ31" s="91"/>
      <c r="CK31" s="91"/>
      <c r="CL31" s="122" t="str">
        <f>IFERROR(IF(GE31&lt;=1,"1 - Muy Baja",VLOOKUP(GE31,#REF!,2,0)),"")</f>
        <v>1 - Muy Baja</v>
      </c>
      <c r="CM31" s="249">
        <f t="shared" si="5"/>
        <v>0.24</v>
      </c>
      <c r="CN31" s="92" t="str">
        <f t="shared" si="100"/>
        <v>3 - Media</v>
      </c>
      <c r="CO31" s="249">
        <f t="shared" si="6"/>
        <v>0.44210526315789472</v>
      </c>
      <c r="CP31" s="122" t="str">
        <f t="shared" si="101"/>
        <v>BAJO</v>
      </c>
      <c r="CQ31" s="260">
        <f t="shared" si="7"/>
        <v>0.10610526315789473</v>
      </c>
      <c r="CR31" s="95" t="s">
        <v>300</v>
      </c>
      <c r="CS31" s="82">
        <f t="shared" si="8"/>
        <v>0.1</v>
      </c>
      <c r="CT31" s="91"/>
      <c r="CU31" s="47" t="s">
        <v>1002</v>
      </c>
      <c r="CV31" s="4" t="s">
        <v>929</v>
      </c>
      <c r="CW31" s="260"/>
      <c r="CX31" s="261">
        <f t="shared" si="9"/>
        <v>14</v>
      </c>
      <c r="CY31" s="262">
        <f t="shared" si="10"/>
        <v>5</v>
      </c>
      <c r="CZ31" s="261" t="str">
        <f t="shared" si="11"/>
        <v>Catastrófico</v>
      </c>
      <c r="DA31" s="263">
        <f t="shared" si="12"/>
        <v>1</v>
      </c>
      <c r="DB31" s="5">
        <f t="shared" si="13"/>
        <v>0.15</v>
      </c>
      <c r="DC31" s="5">
        <f t="shared" si="14"/>
        <v>0.25</v>
      </c>
      <c r="DD31" s="261">
        <f t="shared" si="15"/>
        <v>0.4</v>
      </c>
      <c r="DE31" s="5">
        <f t="shared" si="16"/>
        <v>2</v>
      </c>
      <c r="DF31" s="263">
        <f t="shared" si="17"/>
        <v>0.24</v>
      </c>
      <c r="DG31" s="5">
        <f t="shared" si="18"/>
        <v>5</v>
      </c>
      <c r="DH31" s="5"/>
      <c r="DI31" s="263">
        <f t="shared" si="19"/>
        <v>1</v>
      </c>
      <c r="DJ31" s="5">
        <f t="shared" si="20"/>
        <v>0.15</v>
      </c>
      <c r="DK31" s="5">
        <f t="shared" si="21"/>
        <v>0.25</v>
      </c>
      <c r="DL31" s="261">
        <f t="shared" si="22"/>
        <v>0.4</v>
      </c>
      <c r="DM31" s="5">
        <f t="shared" si="23"/>
        <v>1</v>
      </c>
      <c r="DN31" s="263">
        <f t="shared" si="24"/>
        <v>0.14399999999999999</v>
      </c>
      <c r="DO31" s="5">
        <f t="shared" si="25"/>
        <v>5</v>
      </c>
      <c r="DP31" s="263">
        <f t="shared" si="26"/>
        <v>1</v>
      </c>
      <c r="DQ31" s="5">
        <f t="shared" si="27"/>
        <v>0.15</v>
      </c>
      <c r="DR31" s="5">
        <f t="shared" si="28"/>
        <v>0.25</v>
      </c>
      <c r="DS31" s="261">
        <f t="shared" si="29"/>
        <v>0.4</v>
      </c>
      <c r="DT31" s="5">
        <f t="shared" si="30"/>
        <v>1</v>
      </c>
      <c r="DU31" s="263">
        <f t="shared" si="31"/>
        <v>8.6399999999999991E-2</v>
      </c>
      <c r="DV31" s="5">
        <f t="shared" si="32"/>
        <v>5</v>
      </c>
      <c r="DW31" s="263">
        <f t="shared" si="33"/>
        <v>1</v>
      </c>
      <c r="DX31" s="5">
        <f t="shared" si="34"/>
        <v>0.15</v>
      </c>
      <c r="DY31" s="5">
        <f>IF(BA31="",0,IF(BA31="Preventivo",0.25,IF(BA31="Detectivo",0.15,IF(BA32="Correctivo",0.1,0))))</f>
        <v>0.25</v>
      </c>
      <c r="DZ31" s="261">
        <f t="shared" si="36"/>
        <v>0.4</v>
      </c>
      <c r="EA31" s="5">
        <f t="shared" si="37"/>
        <v>1</v>
      </c>
      <c r="EB31" s="263">
        <f t="shared" si="38"/>
        <v>5.183999999999999E-2</v>
      </c>
      <c r="EC31" s="5">
        <f t="shared" si="39"/>
        <v>5</v>
      </c>
      <c r="ED31" s="263">
        <f t="shared" si="40"/>
        <v>1</v>
      </c>
      <c r="EE31" s="5">
        <f t="shared" si="41"/>
        <v>0</v>
      </c>
      <c r="EF31" s="5">
        <f t="shared" si="42"/>
        <v>0</v>
      </c>
      <c r="EG31" s="261">
        <f t="shared" si="43"/>
        <v>0</v>
      </c>
      <c r="EH31" s="5">
        <f t="shared" si="44"/>
        <v>1</v>
      </c>
      <c r="EI31" s="263">
        <f t="shared" si="45"/>
        <v>5.183999999999999E-2</v>
      </c>
      <c r="EJ31" s="5">
        <f t="shared" si="46"/>
        <v>5</v>
      </c>
      <c r="EK31" s="263">
        <f t="shared" si="47"/>
        <v>1</v>
      </c>
      <c r="EL31" s="5">
        <f t="shared" si="48"/>
        <v>0</v>
      </c>
      <c r="EM31" s="5">
        <f t="shared" si="49"/>
        <v>0</v>
      </c>
      <c r="EN31" s="261">
        <f t="shared" si="50"/>
        <v>0</v>
      </c>
      <c r="EO31" s="5">
        <f t="shared" si="51"/>
        <v>1</v>
      </c>
      <c r="EP31" s="263">
        <f t="shared" si="52"/>
        <v>5.183999999999999E-2</v>
      </c>
      <c r="EQ31" s="5">
        <f t="shared" si="53"/>
        <v>5</v>
      </c>
      <c r="ER31" s="263">
        <f t="shared" si="54"/>
        <v>1</v>
      </c>
      <c r="ES31" s="5">
        <f t="shared" si="55"/>
        <v>0</v>
      </c>
      <c r="ET31" s="5">
        <f t="shared" si="56"/>
        <v>0</v>
      </c>
      <c r="EU31" s="261">
        <f t="shared" si="57"/>
        <v>0</v>
      </c>
      <c r="EV31" s="5">
        <f t="shared" si="58"/>
        <v>1</v>
      </c>
      <c r="EW31" s="263">
        <f t="shared" si="59"/>
        <v>5.183999999999999E-2</v>
      </c>
      <c r="EX31" s="5">
        <f t="shared" si="60"/>
        <v>5</v>
      </c>
      <c r="EY31" s="263">
        <f t="shared" si="61"/>
        <v>1</v>
      </c>
      <c r="EZ31" s="5">
        <f t="shared" si="62"/>
        <v>0</v>
      </c>
      <c r="FA31" s="5">
        <f t="shared" si="63"/>
        <v>0</v>
      </c>
      <c r="FB31" s="261">
        <f t="shared" si="64"/>
        <v>0</v>
      </c>
      <c r="FC31" s="5">
        <f t="shared" si="65"/>
        <v>1</v>
      </c>
      <c r="FD31" s="263">
        <f t="shared" si="66"/>
        <v>5.183999999999999E-2</v>
      </c>
      <c r="FE31" s="5">
        <f t="shared" si="67"/>
        <v>5</v>
      </c>
      <c r="FF31" s="263">
        <f t="shared" si="68"/>
        <v>1</v>
      </c>
      <c r="FG31" s="5">
        <f t="shared" si="69"/>
        <v>0</v>
      </c>
      <c r="FH31" s="5">
        <f t="shared" si="70"/>
        <v>0</v>
      </c>
      <c r="FI31" s="261">
        <f t="shared" si="71"/>
        <v>0</v>
      </c>
      <c r="FJ31" s="5">
        <f t="shared" si="72"/>
        <v>1</v>
      </c>
      <c r="FK31" s="263">
        <f t="shared" si="73"/>
        <v>5.183999999999999E-2</v>
      </c>
      <c r="FL31" s="5">
        <f t="shared" si="74"/>
        <v>5</v>
      </c>
      <c r="FM31" s="263">
        <f t="shared" si="75"/>
        <v>1</v>
      </c>
      <c r="FN31" s="5">
        <f t="shared" si="76"/>
        <v>0</v>
      </c>
      <c r="FO31" s="5">
        <f t="shared" si="77"/>
        <v>0</v>
      </c>
      <c r="FP31" s="261">
        <f t="shared" si="78"/>
        <v>0</v>
      </c>
      <c r="FQ31" s="5">
        <f t="shared" si="79"/>
        <v>1</v>
      </c>
      <c r="FR31" s="263">
        <f t="shared" si="80"/>
        <v>5.183999999999999E-2</v>
      </c>
      <c r="FS31" s="5">
        <f t="shared" si="81"/>
        <v>5</v>
      </c>
      <c r="FT31" s="263">
        <f t="shared" si="82"/>
        <v>1</v>
      </c>
      <c r="FU31" s="5">
        <f t="shared" si="83"/>
        <v>0</v>
      </c>
      <c r="FV31" s="5">
        <f t="shared" si="84"/>
        <v>0</v>
      </c>
      <c r="FW31" s="261">
        <f t="shared" si="85"/>
        <v>0</v>
      </c>
      <c r="FX31" s="5">
        <f t="shared" si="86"/>
        <v>1</v>
      </c>
      <c r="FY31" s="263">
        <f t="shared" si="87"/>
        <v>5.183999999999999E-2</v>
      </c>
      <c r="FZ31" s="5">
        <f t="shared" si="88"/>
        <v>5</v>
      </c>
      <c r="GA31" s="263">
        <f t="shared" si="89"/>
        <v>1</v>
      </c>
      <c r="GB31" s="5">
        <f t="shared" si="90"/>
        <v>0</v>
      </c>
      <c r="GC31" s="5">
        <f t="shared" si="91"/>
        <v>0</v>
      </c>
      <c r="GD31" s="261">
        <f t="shared" si="92"/>
        <v>0</v>
      </c>
      <c r="GE31" s="5">
        <f t="shared" si="93"/>
        <v>1</v>
      </c>
      <c r="GF31" s="263">
        <f t="shared" si="94"/>
        <v>5.183999999999999E-2</v>
      </c>
      <c r="GG31" s="5">
        <f t="shared" si="95"/>
        <v>5</v>
      </c>
      <c r="GH31" s="263">
        <f t="shared" si="96"/>
        <v>1</v>
      </c>
      <c r="GI31" s="263">
        <f t="shared" si="97"/>
        <v>1</v>
      </c>
    </row>
    <row r="32" spans="1:191" s="157" customFormat="1" ht="79.5" customHeight="1">
      <c r="A32" s="122">
        <f>+A31+1</f>
        <v>24</v>
      </c>
      <c r="B32" s="244" t="s">
        <v>999</v>
      </c>
      <c r="C32" s="95" t="s">
        <v>1003</v>
      </c>
      <c r="D32" s="258" t="s">
        <v>304</v>
      </c>
      <c r="E32" s="245" t="s">
        <v>328</v>
      </c>
      <c r="F32" s="244" t="s">
        <v>305</v>
      </c>
      <c r="G32" s="244" t="s">
        <v>342</v>
      </c>
      <c r="H32" s="245" t="s">
        <v>330</v>
      </c>
      <c r="I32" s="243" t="s">
        <v>315</v>
      </c>
      <c r="J32" s="243" t="s">
        <v>69</v>
      </c>
      <c r="K32" s="243" t="s">
        <v>69</v>
      </c>
      <c r="L32" s="243" t="s">
        <v>69</v>
      </c>
      <c r="M32" s="243" t="s">
        <v>69</v>
      </c>
      <c r="N32" s="243" t="s">
        <v>69</v>
      </c>
      <c r="O32" s="243" t="s">
        <v>69</v>
      </c>
      <c r="P32" s="243" t="s">
        <v>69</v>
      </c>
      <c r="Q32" s="243" t="s">
        <v>286</v>
      </c>
      <c r="R32" s="243" t="s">
        <v>286</v>
      </c>
      <c r="S32" s="243" t="s">
        <v>69</v>
      </c>
      <c r="T32" s="243" t="s">
        <v>69</v>
      </c>
      <c r="U32" s="243" t="s">
        <v>69</v>
      </c>
      <c r="V32" s="243" t="s">
        <v>69</v>
      </c>
      <c r="W32" s="243" t="s">
        <v>69</v>
      </c>
      <c r="X32" s="243" t="s">
        <v>69</v>
      </c>
      <c r="Y32" s="243" t="s">
        <v>286</v>
      </c>
      <c r="Z32" s="243" t="s">
        <v>69</v>
      </c>
      <c r="AA32" s="243" t="s">
        <v>286</v>
      </c>
      <c r="AB32" s="243" t="s">
        <v>286</v>
      </c>
      <c r="AC32" s="246" t="str">
        <f t="shared" si="0"/>
        <v>2 - Baja</v>
      </c>
      <c r="AD32" s="247">
        <f t="shared" si="1"/>
        <v>0.4</v>
      </c>
      <c r="AE32" s="246" t="str">
        <f t="shared" si="99"/>
        <v>4 - Alta</v>
      </c>
      <c r="AF32" s="247">
        <f t="shared" si="2"/>
        <v>0.73684210526315785</v>
      </c>
      <c r="AG32" s="82" t="str">
        <f t="shared" si="3"/>
        <v>MODERADO</v>
      </c>
      <c r="AH32" s="247">
        <f t="shared" si="4"/>
        <v>0.29473684210526313</v>
      </c>
      <c r="AI32" s="95" t="s">
        <v>1004</v>
      </c>
      <c r="AJ32" s="254" t="s">
        <v>508</v>
      </c>
      <c r="AK32" s="245" t="s">
        <v>732</v>
      </c>
      <c r="AL32" s="245" t="s">
        <v>988</v>
      </c>
      <c r="AM32" s="244" t="s">
        <v>291</v>
      </c>
      <c r="AN32" s="244" t="s">
        <v>292</v>
      </c>
      <c r="AO32" s="244" t="s">
        <v>293</v>
      </c>
      <c r="AP32" s="244" t="s">
        <v>294</v>
      </c>
      <c r="AQ32" s="244" t="s">
        <v>291</v>
      </c>
      <c r="AR32" s="244" t="s">
        <v>292</v>
      </c>
      <c r="AS32" s="244" t="s">
        <v>293</v>
      </c>
      <c r="AT32" s="244" t="s">
        <v>294</v>
      </c>
      <c r="AU32" s="244" t="s">
        <v>291</v>
      </c>
      <c r="AV32" s="244" t="s">
        <v>292</v>
      </c>
      <c r="AW32" s="244" t="s">
        <v>293</v>
      </c>
      <c r="AX32" s="244" t="s">
        <v>294</v>
      </c>
      <c r="AY32" s="244"/>
      <c r="AZ32" s="244"/>
      <c r="BA32" s="244"/>
      <c r="BB32" s="244"/>
      <c r="BC32" s="244"/>
      <c r="BD32" s="244"/>
      <c r="BE32" s="244"/>
      <c r="BF32" s="244"/>
      <c r="BG32" s="244"/>
      <c r="BH32" s="244"/>
      <c r="BI32" s="244"/>
      <c r="BJ32" s="244"/>
      <c r="BK32" s="244"/>
      <c r="BL32" s="244"/>
      <c r="BM32" s="244"/>
      <c r="BN32" s="244"/>
      <c r="BO32" s="244"/>
      <c r="BP32" s="244"/>
      <c r="BQ32" s="244"/>
      <c r="BR32" s="244"/>
      <c r="BS32" s="244"/>
      <c r="BT32" s="244"/>
      <c r="BU32" s="244"/>
      <c r="BV32" s="244"/>
      <c r="BW32" s="244"/>
      <c r="BX32" s="244"/>
      <c r="BY32" s="244"/>
      <c r="BZ32" s="244"/>
      <c r="CA32" s="244"/>
      <c r="CB32" s="244"/>
      <c r="CC32" s="244"/>
      <c r="CD32" s="244"/>
      <c r="CE32" s="244"/>
      <c r="CF32" s="244"/>
      <c r="CG32" s="244"/>
      <c r="CH32" s="244"/>
      <c r="CI32" s="244"/>
      <c r="CJ32" s="244"/>
      <c r="CK32" s="244"/>
      <c r="CL32" s="122" t="str">
        <f>IFERROR(IF(GE32&lt;=1,"1 - Muy Baja",VLOOKUP(GE32,#REF!,2,0)),"")</f>
        <v>1 - Muy Baja</v>
      </c>
      <c r="CM32" s="249">
        <f t="shared" si="5"/>
        <v>0.24</v>
      </c>
      <c r="CN32" s="92" t="str">
        <f t="shared" si="100"/>
        <v>3 - Media</v>
      </c>
      <c r="CO32" s="249">
        <f t="shared" si="6"/>
        <v>0.44210526315789472</v>
      </c>
      <c r="CP32" s="122" t="str">
        <f t="shared" si="101"/>
        <v>BAJO</v>
      </c>
      <c r="CQ32" s="247">
        <f t="shared" si="7"/>
        <v>0.10610526315789473</v>
      </c>
      <c r="CR32" s="95" t="s">
        <v>309</v>
      </c>
      <c r="CS32" s="122">
        <f t="shared" si="8"/>
        <v>0.1</v>
      </c>
      <c r="CT32" s="244"/>
      <c r="CU32" s="47" t="s">
        <v>1002</v>
      </c>
      <c r="CV32" s="4" t="s">
        <v>929</v>
      </c>
      <c r="CW32" s="247"/>
      <c r="CX32" s="250">
        <f t="shared" si="9"/>
        <v>14</v>
      </c>
      <c r="CY32" s="251">
        <f t="shared" si="10"/>
        <v>5</v>
      </c>
      <c r="CZ32" s="250" t="str">
        <f t="shared" si="11"/>
        <v>Catastrófico</v>
      </c>
      <c r="DA32" s="252">
        <f t="shared" si="12"/>
        <v>1</v>
      </c>
      <c r="DB32" s="253">
        <f t="shared" si="13"/>
        <v>0.15</v>
      </c>
      <c r="DC32" s="253">
        <f t="shared" si="14"/>
        <v>0.25</v>
      </c>
      <c r="DD32" s="250">
        <f t="shared" si="15"/>
        <v>0.4</v>
      </c>
      <c r="DE32" s="253">
        <f t="shared" si="16"/>
        <v>2</v>
      </c>
      <c r="DF32" s="252">
        <f t="shared" si="17"/>
        <v>0.24</v>
      </c>
      <c r="DG32" s="253">
        <f t="shared" si="18"/>
        <v>5</v>
      </c>
      <c r="DH32" s="253"/>
      <c r="DI32" s="252">
        <f t="shared" si="19"/>
        <v>1</v>
      </c>
      <c r="DJ32" s="253">
        <f t="shared" si="20"/>
        <v>0.15</v>
      </c>
      <c r="DK32" s="253">
        <f t="shared" si="21"/>
        <v>0.25</v>
      </c>
      <c r="DL32" s="250">
        <f t="shared" si="22"/>
        <v>0.4</v>
      </c>
      <c r="DM32" s="253">
        <f t="shared" si="23"/>
        <v>1</v>
      </c>
      <c r="DN32" s="252">
        <f t="shared" si="24"/>
        <v>0.14399999999999999</v>
      </c>
      <c r="DO32" s="253">
        <f t="shared" si="25"/>
        <v>5</v>
      </c>
      <c r="DP32" s="252">
        <f t="shared" si="26"/>
        <v>1</v>
      </c>
      <c r="DQ32" s="253">
        <f t="shared" si="27"/>
        <v>0.15</v>
      </c>
      <c r="DR32" s="253">
        <f t="shared" si="28"/>
        <v>0.25</v>
      </c>
      <c r="DS32" s="250">
        <f t="shared" si="29"/>
        <v>0.4</v>
      </c>
      <c r="DT32" s="253">
        <f t="shared" si="30"/>
        <v>1</v>
      </c>
      <c r="DU32" s="252">
        <f t="shared" si="31"/>
        <v>8.6399999999999991E-2</v>
      </c>
      <c r="DV32" s="253">
        <f t="shared" si="32"/>
        <v>5</v>
      </c>
      <c r="DW32" s="252">
        <f t="shared" si="33"/>
        <v>1</v>
      </c>
      <c r="DX32" s="253">
        <f t="shared" si="34"/>
        <v>0</v>
      </c>
      <c r="DY32" s="253">
        <f>IF(BA32="",0,IF(BA32="Preventivo",0.25,IF(BA32="Detectivo",0.15,IF(#REF!="Correctivo",0.1,0))))</f>
        <v>0</v>
      </c>
      <c r="DZ32" s="250">
        <f t="shared" si="36"/>
        <v>0</v>
      </c>
      <c r="EA32" s="253">
        <f t="shared" si="37"/>
        <v>1</v>
      </c>
      <c r="EB32" s="252">
        <f t="shared" si="38"/>
        <v>8.6399999999999991E-2</v>
      </c>
      <c r="EC32" s="253">
        <f t="shared" si="39"/>
        <v>5</v>
      </c>
      <c r="ED32" s="252">
        <f t="shared" si="40"/>
        <v>1</v>
      </c>
      <c r="EE32" s="253">
        <f t="shared" si="41"/>
        <v>0</v>
      </c>
      <c r="EF32" s="253">
        <f t="shared" si="42"/>
        <v>0</v>
      </c>
      <c r="EG32" s="250">
        <f t="shared" si="43"/>
        <v>0</v>
      </c>
      <c r="EH32" s="253">
        <f t="shared" si="44"/>
        <v>1</v>
      </c>
      <c r="EI32" s="252">
        <f t="shared" si="45"/>
        <v>8.6399999999999991E-2</v>
      </c>
      <c r="EJ32" s="253">
        <f t="shared" si="46"/>
        <v>5</v>
      </c>
      <c r="EK32" s="252">
        <f t="shared" si="47"/>
        <v>1</v>
      </c>
      <c r="EL32" s="253">
        <f t="shared" si="48"/>
        <v>0</v>
      </c>
      <c r="EM32" s="253">
        <f t="shared" si="49"/>
        <v>0</v>
      </c>
      <c r="EN32" s="250">
        <f t="shared" si="50"/>
        <v>0</v>
      </c>
      <c r="EO32" s="253">
        <f t="shared" si="51"/>
        <v>1</v>
      </c>
      <c r="EP32" s="252">
        <f t="shared" si="52"/>
        <v>8.6399999999999991E-2</v>
      </c>
      <c r="EQ32" s="253">
        <f t="shared" si="53"/>
        <v>5</v>
      </c>
      <c r="ER32" s="252">
        <f t="shared" si="54"/>
        <v>1</v>
      </c>
      <c r="ES32" s="253">
        <f t="shared" si="55"/>
        <v>0</v>
      </c>
      <c r="ET32" s="253">
        <f t="shared" si="56"/>
        <v>0</v>
      </c>
      <c r="EU32" s="250">
        <f t="shared" si="57"/>
        <v>0</v>
      </c>
      <c r="EV32" s="253">
        <f t="shared" si="58"/>
        <v>1</v>
      </c>
      <c r="EW32" s="252">
        <f t="shared" si="59"/>
        <v>8.6399999999999991E-2</v>
      </c>
      <c r="EX32" s="253">
        <f t="shared" si="60"/>
        <v>5</v>
      </c>
      <c r="EY32" s="252">
        <f t="shared" si="61"/>
        <v>1</v>
      </c>
      <c r="EZ32" s="253">
        <f t="shared" si="62"/>
        <v>0</v>
      </c>
      <c r="FA32" s="253">
        <f t="shared" si="63"/>
        <v>0</v>
      </c>
      <c r="FB32" s="250">
        <f t="shared" si="64"/>
        <v>0</v>
      </c>
      <c r="FC32" s="253">
        <f t="shared" si="65"/>
        <v>1</v>
      </c>
      <c r="FD32" s="252">
        <f t="shared" si="66"/>
        <v>8.6399999999999991E-2</v>
      </c>
      <c r="FE32" s="253">
        <f t="shared" si="67"/>
        <v>5</v>
      </c>
      <c r="FF32" s="252">
        <f t="shared" si="68"/>
        <v>1</v>
      </c>
      <c r="FG32" s="253">
        <f t="shared" si="69"/>
        <v>0</v>
      </c>
      <c r="FH32" s="253">
        <f t="shared" si="70"/>
        <v>0</v>
      </c>
      <c r="FI32" s="250">
        <f t="shared" si="71"/>
        <v>0</v>
      </c>
      <c r="FJ32" s="253">
        <f t="shared" si="72"/>
        <v>1</v>
      </c>
      <c r="FK32" s="252">
        <f t="shared" si="73"/>
        <v>8.6399999999999991E-2</v>
      </c>
      <c r="FL32" s="253">
        <f t="shared" si="74"/>
        <v>5</v>
      </c>
      <c r="FM32" s="252">
        <f t="shared" si="75"/>
        <v>1</v>
      </c>
      <c r="FN32" s="253">
        <f t="shared" si="76"/>
        <v>0</v>
      </c>
      <c r="FO32" s="253">
        <f t="shared" si="77"/>
        <v>0</v>
      </c>
      <c r="FP32" s="250">
        <f t="shared" si="78"/>
        <v>0</v>
      </c>
      <c r="FQ32" s="253">
        <f t="shared" si="79"/>
        <v>1</v>
      </c>
      <c r="FR32" s="252">
        <f t="shared" si="80"/>
        <v>8.6399999999999991E-2</v>
      </c>
      <c r="FS32" s="253">
        <f t="shared" si="81"/>
        <v>5</v>
      </c>
      <c r="FT32" s="252">
        <f t="shared" si="82"/>
        <v>1</v>
      </c>
      <c r="FU32" s="253">
        <f t="shared" si="83"/>
        <v>0</v>
      </c>
      <c r="FV32" s="253">
        <f t="shared" si="84"/>
        <v>0</v>
      </c>
      <c r="FW32" s="250">
        <f t="shared" si="85"/>
        <v>0</v>
      </c>
      <c r="FX32" s="253">
        <f t="shared" si="86"/>
        <v>1</v>
      </c>
      <c r="FY32" s="252">
        <f t="shared" si="87"/>
        <v>8.6399999999999991E-2</v>
      </c>
      <c r="FZ32" s="253">
        <f t="shared" si="88"/>
        <v>5</v>
      </c>
      <c r="GA32" s="252">
        <f t="shared" si="89"/>
        <v>1</v>
      </c>
      <c r="GB32" s="253">
        <f t="shared" si="90"/>
        <v>0</v>
      </c>
      <c r="GC32" s="253">
        <f t="shared" si="91"/>
        <v>0</v>
      </c>
      <c r="GD32" s="250">
        <f t="shared" si="92"/>
        <v>0</v>
      </c>
      <c r="GE32" s="253">
        <f t="shared" si="93"/>
        <v>1</v>
      </c>
      <c r="GF32" s="252">
        <f t="shared" si="94"/>
        <v>8.6399999999999991E-2</v>
      </c>
      <c r="GG32" s="253">
        <f t="shared" si="95"/>
        <v>5</v>
      </c>
      <c r="GH32" s="252">
        <f t="shared" si="96"/>
        <v>1</v>
      </c>
      <c r="GI32" s="252">
        <f t="shared" si="97"/>
        <v>1</v>
      </c>
    </row>
    <row r="33" spans="96:99" ht="9.75" customHeight="1">
      <c r="CR33" s="266" t="s">
        <v>383</v>
      </c>
      <c r="CS33" s="38">
        <f>SUM(CS9:CS32)</f>
        <v>2.4000000000000008</v>
      </c>
      <c r="CU33" s="38">
        <f>COUNT(CS9:CS32)</f>
        <v>24</v>
      </c>
    </row>
    <row r="616" spans="1:1 1680:1689" ht="9.75" customHeight="1">
      <c r="A616" s="126" t="s">
        <v>2</v>
      </c>
      <c r="BLP616" s="126" t="s">
        <v>2</v>
      </c>
    </row>
    <row r="617" spans="1:1 1680:1689" ht="9.75" customHeight="1">
      <c r="BLW617" s="655" t="s">
        <v>124</v>
      </c>
      <c r="BLX617" s="605"/>
      <c r="BLY617" s="606"/>
    </row>
    <row r="618" spans="1:1 1680:1689" ht="9.75" customHeight="1">
      <c r="BLU618" s="128">
        <v>1</v>
      </c>
      <c r="BLV618" s="128">
        <v>2</v>
      </c>
      <c r="BLW618" s="128">
        <v>3</v>
      </c>
      <c r="BLX618" s="129">
        <v>4</v>
      </c>
      <c r="BLY618" s="129">
        <v>5</v>
      </c>
    </row>
    <row r="619" spans="1:1 1680:1689" ht="9.75" customHeight="1">
      <c r="BLU619" s="130" t="s">
        <v>384</v>
      </c>
      <c r="BLV619" s="130" t="s">
        <v>385</v>
      </c>
      <c r="BLW619" s="130" t="s">
        <v>299</v>
      </c>
      <c r="BLX619" s="130" t="s">
        <v>316</v>
      </c>
      <c r="BLY619" s="130" t="s">
        <v>386</v>
      </c>
    </row>
    <row r="620" spans="1:1 1680:1689" ht="9.75" customHeight="1">
      <c r="BLU620" s="128">
        <v>1</v>
      </c>
      <c r="BLV620" s="128">
        <v>2</v>
      </c>
      <c r="BLW620" s="128">
        <v>3</v>
      </c>
      <c r="BLX620" s="129">
        <v>4</v>
      </c>
      <c r="BLY620" s="129">
        <v>5</v>
      </c>
    </row>
    <row r="621" spans="1:1 1680:1689" ht="28.5" customHeight="1">
      <c r="BLQ621" s="661" t="s">
        <v>122</v>
      </c>
      <c r="BLR621" s="16">
        <v>5</v>
      </c>
      <c r="BLS621" s="130" t="s">
        <v>387</v>
      </c>
      <c r="BLT621" s="16">
        <v>5</v>
      </c>
      <c r="BLU621" s="132" t="s">
        <v>388</v>
      </c>
      <c r="BLV621" s="133" t="s">
        <v>389</v>
      </c>
      <c r="BLW621" s="133" t="s">
        <v>389</v>
      </c>
      <c r="BLX621" s="134" t="s">
        <v>390</v>
      </c>
      <c r="BLY621" s="134" t="s">
        <v>390</v>
      </c>
    </row>
    <row r="622" spans="1:1 1680:1689" ht="28.5" customHeight="1">
      <c r="BLQ622" s="653"/>
      <c r="BLR622" s="16">
        <v>4</v>
      </c>
      <c r="BLS622" s="130" t="s">
        <v>311</v>
      </c>
      <c r="BLT622" s="16">
        <v>4</v>
      </c>
      <c r="BLU622" s="132" t="s">
        <v>388</v>
      </c>
      <c r="BLV622" s="132" t="s">
        <v>388</v>
      </c>
      <c r="BLW622" s="133" t="s">
        <v>389</v>
      </c>
      <c r="BLX622" s="134" t="s">
        <v>390</v>
      </c>
      <c r="BLY622" s="134" t="s">
        <v>390</v>
      </c>
    </row>
    <row r="623" spans="1:1 1680:1689" ht="28.5" customHeight="1">
      <c r="BLQ623" s="653"/>
      <c r="BLR623" s="16">
        <v>3</v>
      </c>
      <c r="BLS623" s="130" t="s">
        <v>285</v>
      </c>
      <c r="BLT623" s="16">
        <v>3</v>
      </c>
      <c r="BLU623" s="132" t="s">
        <v>388</v>
      </c>
      <c r="BLV623" s="132" t="s">
        <v>388</v>
      </c>
      <c r="BLW623" s="133" t="s">
        <v>389</v>
      </c>
      <c r="BLX623" s="133" t="s">
        <v>389</v>
      </c>
      <c r="BLY623" s="133" t="s">
        <v>389</v>
      </c>
    </row>
    <row r="624" spans="1:1 1680:1689" ht="28.5" customHeight="1">
      <c r="BLQ624" s="653"/>
      <c r="BLR624" s="16">
        <v>2</v>
      </c>
      <c r="BLS624" s="130" t="s">
        <v>315</v>
      </c>
      <c r="BLT624" s="16">
        <v>2</v>
      </c>
      <c r="BLU624" s="136" t="s">
        <v>70</v>
      </c>
      <c r="BLV624" s="132" t="s">
        <v>388</v>
      </c>
      <c r="BLW624" s="132" t="s">
        <v>388</v>
      </c>
      <c r="BLX624" s="132" t="s">
        <v>388</v>
      </c>
      <c r="BLY624" s="133" t="s">
        <v>389</v>
      </c>
    </row>
    <row r="625" spans="1681:1693" ht="28.5" customHeight="1">
      <c r="BLQ625" s="653"/>
      <c r="BLR625" s="16">
        <v>1</v>
      </c>
      <c r="BLS625" s="130" t="s">
        <v>298</v>
      </c>
      <c r="BLT625" s="16">
        <v>1</v>
      </c>
      <c r="BLU625" s="136" t="s">
        <v>70</v>
      </c>
      <c r="BLV625" s="136" t="s">
        <v>70</v>
      </c>
      <c r="BLW625" s="132" t="s">
        <v>388</v>
      </c>
      <c r="BLX625" s="132" t="s">
        <v>388</v>
      </c>
      <c r="BLY625" s="132" t="s">
        <v>388</v>
      </c>
      <c r="BLZ625" s="135"/>
      <c r="BMA625" s="135"/>
      <c r="BMB625" s="135"/>
      <c r="BMC625" s="135"/>
    </row>
    <row r="626" spans="1681:1693" ht="9.75" customHeight="1"/>
    <row r="627" spans="1681:1693" ht="9.75" customHeight="1"/>
    <row r="628" spans="1681:1693" ht="9.75" customHeight="1">
      <c r="BMA628" s="13" t="s">
        <v>391</v>
      </c>
    </row>
    <row r="629" spans="1681:1693" ht="19.5" customHeight="1">
      <c r="BMA629" s="137" t="s">
        <v>318</v>
      </c>
    </row>
    <row r="630" spans="1681:1693" ht="30" customHeight="1">
      <c r="BMA630" s="137" t="s">
        <v>282</v>
      </c>
    </row>
    <row r="631" spans="1681:1693" ht="9.75" customHeight="1">
      <c r="BMA631" s="137" t="s">
        <v>392</v>
      </c>
    </row>
    <row r="632" spans="1681:1693" ht="9.75" customHeight="1">
      <c r="BMA632" s="137" t="s">
        <v>305</v>
      </c>
    </row>
    <row r="633" spans="1681:1693" ht="9.75" customHeight="1">
      <c r="BMA633" s="81"/>
    </row>
    <row r="634" spans="1681:1693" ht="9.75" customHeight="1">
      <c r="BMC634" s="13" t="s">
        <v>393</v>
      </c>
    </row>
    <row r="635" spans="1681:1693" ht="9.75" customHeight="1">
      <c r="BMC635" s="138" t="s">
        <v>329</v>
      </c>
    </row>
    <row r="636" spans="1681:1693" ht="9.75" customHeight="1">
      <c r="BMC636" s="138" t="s">
        <v>1005</v>
      </c>
    </row>
    <row r="637" spans="1681:1693" ht="9.75" customHeight="1">
      <c r="BMC637" s="138" t="s">
        <v>395</v>
      </c>
    </row>
    <row r="638" spans="1681:1693" ht="9.75" customHeight="1">
      <c r="BMC638" s="138" t="s">
        <v>396</v>
      </c>
    </row>
    <row r="639" spans="1681:1693" ht="19.5" customHeight="1">
      <c r="BMC639" s="138" t="s">
        <v>397</v>
      </c>
    </row>
    <row r="640" spans="1681:1693" ht="19.5" customHeight="1">
      <c r="BMC640" s="138" t="s">
        <v>1006</v>
      </c>
    </row>
    <row r="641" spans="1693:1698" ht="9.75" customHeight="1">
      <c r="BMC641" s="138" t="s">
        <v>398</v>
      </c>
    </row>
    <row r="642" spans="1693:1698" ht="9.75" customHeight="1">
      <c r="BMC642" s="138" t="s">
        <v>399</v>
      </c>
    </row>
    <row r="643" spans="1693:1698" ht="9.75" customHeight="1">
      <c r="BMC643" s="138" t="s">
        <v>400</v>
      </c>
    </row>
    <row r="644" spans="1693:1698" ht="9.75" customHeight="1">
      <c r="BMC644" s="138" t="s">
        <v>342</v>
      </c>
    </row>
    <row r="645" spans="1693:1698" ht="9.75" customHeight="1">
      <c r="BMC645" s="138" t="s">
        <v>401</v>
      </c>
    </row>
    <row r="646" spans="1693:1698" ht="19.5" customHeight="1">
      <c r="BMC646" s="138" t="s">
        <v>402</v>
      </c>
    </row>
    <row r="647" spans="1693:1698" ht="9.75" customHeight="1">
      <c r="BME647" s="138"/>
    </row>
    <row r="648" spans="1693:1698" ht="9.75" customHeight="1"/>
    <row r="649" spans="1693:1698" ht="9.75" customHeight="1">
      <c r="BMF649" s="15" t="s">
        <v>403</v>
      </c>
    </row>
    <row r="650" spans="1693:1698" ht="9.75" customHeight="1">
      <c r="BMF650" s="102" t="s">
        <v>304</v>
      </c>
    </row>
    <row r="651" spans="1693:1698" ht="19.5" customHeight="1">
      <c r="BMF651" s="102" t="s">
        <v>280</v>
      </c>
    </row>
    <row r="652" spans="1693:1698" ht="9.75" customHeight="1">
      <c r="BMF652" s="102"/>
    </row>
    <row r="653" spans="1693:1698" ht="9.75" customHeight="1"/>
    <row r="654" spans="1693:1698" ht="9.75" customHeight="1"/>
    <row r="655" spans="1693:1698" ht="9.75" customHeight="1">
      <c r="BMH655" s="16" t="s">
        <v>404</v>
      </c>
    </row>
    <row r="656" spans="1693:1698" ht="9.75" customHeight="1">
      <c r="BMH656" s="139" t="s">
        <v>328</v>
      </c>
    </row>
    <row r="657" spans="1698:1701" ht="9.75" customHeight="1">
      <c r="BMH657" s="139" t="s">
        <v>405</v>
      </c>
    </row>
    <row r="658" spans="1698:1701" ht="9.75" customHeight="1">
      <c r="BMH658" s="139" t="s">
        <v>406</v>
      </c>
    </row>
    <row r="659" spans="1698:1701" ht="9.75" customHeight="1">
      <c r="BMH659" s="139" t="s">
        <v>407</v>
      </c>
    </row>
    <row r="660" spans="1698:1701" ht="9.75" customHeight="1">
      <c r="BMH660" s="139" t="s">
        <v>408</v>
      </c>
    </row>
    <row r="661" spans="1698:1701" ht="9.75" customHeight="1">
      <c r="BMH661" s="139" t="s">
        <v>409</v>
      </c>
    </row>
    <row r="662" spans="1698:1701" ht="9.75" customHeight="1">
      <c r="BMH662" s="139" t="s">
        <v>410</v>
      </c>
    </row>
    <row r="663" spans="1698:1701" ht="9.75" customHeight="1">
      <c r="BMH663" s="139" t="s">
        <v>411</v>
      </c>
    </row>
    <row r="664" spans="1698:1701" ht="9.75" customHeight="1">
      <c r="BMH664" s="139" t="s">
        <v>281</v>
      </c>
    </row>
    <row r="665" spans="1698:1701" ht="9.75" customHeight="1">
      <c r="BMH665" s="15"/>
      <c r="BMK665" s="13" t="s">
        <v>412</v>
      </c>
    </row>
    <row r="666" spans="1698:1701" ht="9.75" customHeight="1">
      <c r="BMK666" s="13" t="s">
        <v>413</v>
      </c>
    </row>
    <row r="667" spans="1698:1701" ht="9.75" customHeight="1">
      <c r="BMK667" s="13" t="s">
        <v>414</v>
      </c>
    </row>
    <row r="668" spans="1698:1701" ht="9.75" customHeight="1">
      <c r="BMK668" s="13" t="s">
        <v>415</v>
      </c>
    </row>
    <row r="669" spans="1698:1701" ht="9.75" customHeight="1">
      <c r="BMK669" s="13" t="s">
        <v>416</v>
      </c>
    </row>
    <row r="670" spans="1698:1701" ht="9.75" customHeight="1">
      <c r="BMK670" s="13" t="s">
        <v>417</v>
      </c>
    </row>
    <row r="671" spans="1698:1701" ht="9.75" customHeight="1">
      <c r="BMK671" s="13" t="s">
        <v>418</v>
      </c>
    </row>
    <row r="672" spans="1698:1701" ht="9.75" customHeight="1">
      <c r="BMK672" s="13" t="s">
        <v>419</v>
      </c>
    </row>
    <row r="673" spans="1701:1703" ht="9.75" customHeight="1">
      <c r="BMK673" s="13" t="s">
        <v>420</v>
      </c>
    </row>
    <row r="674" spans="1701:1703" ht="9.75" customHeight="1"/>
    <row r="675" spans="1701:1703" ht="9.75" customHeight="1"/>
    <row r="676" spans="1701:1703" ht="9.75" customHeight="1">
      <c r="BMM676" s="13" t="s">
        <v>421</v>
      </c>
    </row>
    <row r="677" spans="1701:1703" ht="12.75" customHeight="1">
      <c r="BMM677" s="140" t="s">
        <v>422</v>
      </c>
    </row>
    <row r="678" spans="1701:1703" ht="12.75" customHeight="1">
      <c r="BMM678" s="140" t="s">
        <v>423</v>
      </c>
    </row>
    <row r="679" spans="1701:1703" ht="12.75" customHeight="1">
      <c r="BMM679" s="140" t="s">
        <v>424</v>
      </c>
    </row>
    <row r="680" spans="1701:1703" ht="12.75" customHeight="1">
      <c r="BMM680" s="140" t="s">
        <v>425</v>
      </c>
    </row>
    <row r="681" spans="1701:1703" ht="12.75" customHeight="1">
      <c r="BMM681" s="140" t="s">
        <v>426</v>
      </c>
    </row>
    <row r="682" spans="1701:1703" ht="12.75" customHeight="1">
      <c r="BMM682" s="141" t="s">
        <v>427</v>
      </c>
    </row>
    <row r="683" spans="1701:1703" ht="12.75" customHeight="1">
      <c r="BMM683" s="140" t="s">
        <v>428</v>
      </c>
    </row>
    <row r="684" spans="1701:1703" ht="12.75" customHeight="1">
      <c r="BMM684" s="140" t="s">
        <v>429</v>
      </c>
    </row>
    <row r="685" spans="1701:1703" ht="12.75" customHeight="1">
      <c r="BMM685" s="140" t="s">
        <v>430</v>
      </c>
    </row>
    <row r="686" spans="1701:1703" ht="12.75" customHeight="1">
      <c r="BMM686" s="140" t="s">
        <v>431</v>
      </c>
    </row>
    <row r="687" spans="1701:1703" ht="12.75" customHeight="1">
      <c r="BMM687" s="140" t="s">
        <v>432</v>
      </c>
    </row>
    <row r="688" spans="1701:1703" ht="12.75" customHeight="1">
      <c r="BMM688" s="140" t="s">
        <v>433</v>
      </c>
    </row>
    <row r="689" spans="1703:1706" ht="12.75" customHeight="1">
      <c r="BMM689" s="140" t="s">
        <v>284</v>
      </c>
      <c r="BMN689" s="140"/>
      <c r="BMO689" s="140"/>
      <c r="BMP689" s="140"/>
    </row>
    <row r="690" spans="1703:1706" ht="12.75" customHeight="1">
      <c r="BMM690" s="140" t="s">
        <v>434</v>
      </c>
      <c r="BMN690" s="140"/>
      <c r="BMO690" s="140"/>
      <c r="BMP690" s="140"/>
    </row>
    <row r="691" spans="1703:1706" ht="12.75" customHeight="1">
      <c r="BMM691" s="140" t="s">
        <v>330</v>
      </c>
      <c r="BMN691" s="140"/>
      <c r="BMO691" s="140"/>
      <c r="BMP691" s="140"/>
    </row>
    <row r="692" spans="1703:1706" ht="12.75" customHeight="1">
      <c r="BMM692" s="140" t="s">
        <v>435</v>
      </c>
      <c r="BMN692" s="140"/>
      <c r="BMO692" s="140"/>
      <c r="BMP692" s="140"/>
    </row>
    <row r="693" spans="1703:1706" ht="12.75" customHeight="1">
      <c r="BMM693" s="140" t="s">
        <v>436</v>
      </c>
      <c r="BMN693" s="140"/>
      <c r="BMO693" s="140"/>
      <c r="BMP693" s="140"/>
    </row>
    <row r="694" spans="1703:1706" ht="12.75" customHeight="1">
      <c r="BMM694" s="140" t="s">
        <v>437</v>
      </c>
      <c r="BMN694" s="140"/>
      <c r="BMO694" s="140"/>
      <c r="BMP694" s="140"/>
    </row>
    <row r="695" spans="1703:1706" ht="12.75" customHeight="1">
      <c r="BMM695" s="140" t="s">
        <v>438</v>
      </c>
      <c r="BMN695" s="140"/>
      <c r="BMO695" s="140"/>
      <c r="BMP695" s="140"/>
    </row>
    <row r="696" spans="1703:1706" ht="12.75" customHeight="1">
      <c r="BMM696" s="140"/>
      <c r="BMN696" s="140"/>
      <c r="BMO696" s="140"/>
      <c r="BMP696" s="140"/>
    </row>
    <row r="697" spans="1703:1706" ht="12.75" customHeight="1">
      <c r="BMM697" s="140"/>
      <c r="BMN697" s="140"/>
      <c r="BMO697" s="140"/>
      <c r="BMP697" s="140"/>
    </row>
    <row r="698" spans="1703:1706" ht="12.75" customHeight="1">
      <c r="BMM698" s="140"/>
      <c r="BMN698" s="140"/>
      <c r="BMO698" s="140"/>
      <c r="BMP698" s="140"/>
    </row>
    <row r="699" spans="1703:1706" ht="9.75" customHeight="1">
      <c r="BMN699" s="140"/>
      <c r="BMO699" s="140"/>
      <c r="BMP699" s="140"/>
    </row>
    <row r="700" spans="1703:1706" ht="9.75" customHeight="1"/>
    <row r="701" spans="1703:1706" ht="9.75" customHeight="1"/>
    <row r="702" spans="1703:1706" ht="9.75" customHeight="1"/>
    <row r="703" spans="1703:1706" ht="9.75" customHeight="1">
      <c r="BMP703" s="13" t="s">
        <v>413</v>
      </c>
    </row>
    <row r="704" spans="1703:1706" ht="9.75" customHeight="1">
      <c r="BMP704" s="13" t="s">
        <v>439</v>
      </c>
    </row>
    <row r="705" spans="1706:1710" ht="9.75" customHeight="1">
      <c r="BMP705" s="13" t="s">
        <v>440</v>
      </c>
    </row>
    <row r="706" spans="1706:1710" ht="9.75" customHeight="1">
      <c r="BMP706" s="13" t="s">
        <v>441</v>
      </c>
    </row>
    <row r="707" spans="1706:1710" ht="9.75" customHeight="1">
      <c r="BMP707" s="13" t="s">
        <v>442</v>
      </c>
    </row>
    <row r="708" spans="1706:1710" ht="9.75" customHeight="1">
      <c r="BMP708" s="13" t="s">
        <v>443</v>
      </c>
    </row>
    <row r="709" spans="1706:1710" ht="9.75" customHeight="1"/>
    <row r="710" spans="1706:1710" ht="9.75" customHeight="1"/>
    <row r="711" spans="1706:1710" ht="9.75" customHeight="1"/>
    <row r="712" spans="1706:1710" ht="10.5" customHeight="1">
      <c r="BMR712" s="142" t="s">
        <v>294</v>
      </c>
    </row>
    <row r="713" spans="1706:1710" ht="9.75" customHeight="1">
      <c r="BMR713" s="130" t="s">
        <v>387</v>
      </c>
    </row>
    <row r="714" spans="1706:1710" ht="9.75" customHeight="1">
      <c r="BMR714" s="130" t="s">
        <v>311</v>
      </c>
    </row>
    <row r="715" spans="1706:1710" ht="9.75" customHeight="1">
      <c r="BMR715" s="130" t="s">
        <v>285</v>
      </c>
    </row>
    <row r="716" spans="1706:1710" ht="9.75" customHeight="1">
      <c r="BMR716" s="130" t="s">
        <v>315</v>
      </c>
      <c r="BMT716" s="130"/>
    </row>
    <row r="717" spans="1706:1710" ht="9.75" customHeight="1">
      <c r="BMR717" s="130" t="s">
        <v>298</v>
      </c>
    </row>
    <row r="718" spans="1706:1710" ht="9.75" customHeight="1">
      <c r="BMR718" s="130"/>
    </row>
    <row r="719" spans="1706:1710" ht="10.5" customHeight="1">
      <c r="BMR719" s="130"/>
      <c r="BMT719" s="142" t="s">
        <v>297</v>
      </c>
    </row>
    <row r="720" spans="1706:1710" ht="9.75" customHeight="1">
      <c r="BMR720" s="130"/>
      <c r="BMT720" s="130" t="s">
        <v>386</v>
      </c>
    </row>
    <row r="721" spans="1683:1719" ht="9.75" customHeight="1">
      <c r="BLT721" s="16"/>
      <c r="BMR721" s="130"/>
      <c r="BMT721" s="130" t="s">
        <v>316</v>
      </c>
    </row>
    <row r="722" spans="1683:1719" ht="9.75" customHeight="1">
      <c r="BMR722" s="130"/>
      <c r="BMT722" s="130" t="s">
        <v>299</v>
      </c>
    </row>
    <row r="723" spans="1683:1719" ht="9.75" customHeight="1">
      <c r="BMR723" s="130"/>
      <c r="BMT723" s="130" t="s">
        <v>385</v>
      </c>
    </row>
    <row r="724" spans="1683:1719" ht="9.75" customHeight="1">
      <c r="BMR724" s="130"/>
      <c r="BMT724" s="130" t="s">
        <v>384</v>
      </c>
    </row>
    <row r="725" spans="1683:1719" ht="9.75" customHeight="1">
      <c r="BMR725" s="130"/>
    </row>
    <row r="726" spans="1683:1719" ht="9.75" customHeight="1">
      <c r="BLS726" s="13" t="s">
        <v>444</v>
      </c>
      <c r="BLT726" s="16"/>
      <c r="BMP726" s="13" t="s">
        <v>445</v>
      </c>
      <c r="BMR726" s="130"/>
    </row>
    <row r="727" spans="1683:1719" ht="9.75" customHeight="1">
      <c r="BLS727" s="13" t="s">
        <v>446</v>
      </c>
      <c r="BLT727" s="16">
        <v>0</v>
      </c>
      <c r="BLU727" s="13" t="s">
        <v>447</v>
      </c>
      <c r="BMP727" s="13" t="s">
        <v>448</v>
      </c>
      <c r="BMR727" s="130"/>
    </row>
    <row r="728" spans="1683:1719" ht="9.75" customHeight="1">
      <c r="BLS728" s="13" t="s">
        <v>449</v>
      </c>
      <c r="BLT728" s="16">
        <v>1</v>
      </c>
      <c r="BLU728" s="13" t="s">
        <v>450</v>
      </c>
      <c r="BMP728" s="13" t="s">
        <v>451</v>
      </c>
      <c r="BMR728" s="130"/>
    </row>
    <row r="729" spans="1683:1719" ht="9.75" customHeight="1">
      <c r="BLS729" s="13" t="s">
        <v>452</v>
      </c>
      <c r="BLT729" s="16">
        <v>2</v>
      </c>
      <c r="BLU729" s="13" t="s">
        <v>453</v>
      </c>
      <c r="BMP729" s="13" t="s">
        <v>454</v>
      </c>
    </row>
    <row r="730" spans="1683:1719" ht="10.5" customHeight="1">
      <c r="BMP730" s="13" t="s">
        <v>455</v>
      </c>
      <c r="BMT730" s="142"/>
    </row>
    <row r="731" spans="1683:1719" ht="10.5" customHeight="1">
      <c r="BMP731" s="13" t="s">
        <v>456</v>
      </c>
      <c r="BMT731" s="130"/>
      <c r="BMW731" s="16" t="s">
        <v>457</v>
      </c>
      <c r="BMX731" s="666" t="s">
        <v>458</v>
      </c>
      <c r="BMY731" s="618"/>
      <c r="BMZ731" s="618"/>
      <c r="BNA731" s="16" t="s">
        <v>459</v>
      </c>
      <c r="BNC731" s="144" t="s">
        <v>6</v>
      </c>
    </row>
    <row r="732" spans="1683:1719" ht="10.5" customHeight="1">
      <c r="BMP732" s="13" t="s">
        <v>460</v>
      </c>
      <c r="BMT732" s="130"/>
      <c r="BMW732" s="144" t="s">
        <v>461</v>
      </c>
      <c r="BMX732" s="144" t="s">
        <v>462</v>
      </c>
      <c r="BMY732" s="144" t="s">
        <v>463</v>
      </c>
      <c r="BMZ732" s="144" t="s">
        <v>464</v>
      </c>
      <c r="BNA732" s="144" t="s">
        <v>465</v>
      </c>
      <c r="BNC732" s="145" t="s">
        <v>466</v>
      </c>
    </row>
    <row r="733" spans="1683:1719" ht="9.75" customHeight="1">
      <c r="BMP733" s="13" t="s">
        <v>467</v>
      </c>
      <c r="BMT733" s="130"/>
      <c r="BMW733" s="13" t="s">
        <v>468</v>
      </c>
      <c r="BMX733" s="13" t="s">
        <v>469</v>
      </c>
      <c r="BMY733" s="13" t="s">
        <v>470</v>
      </c>
      <c r="BMZ733" s="13" t="s">
        <v>294</v>
      </c>
      <c r="BNA733" s="13" t="s">
        <v>471</v>
      </c>
      <c r="BNC733" s="128" t="s">
        <v>472</v>
      </c>
    </row>
    <row r="734" spans="1683:1719" ht="9.75" customHeight="1">
      <c r="BMP734" s="13" t="s">
        <v>473</v>
      </c>
      <c r="BMW734" s="13" t="s">
        <v>474</v>
      </c>
      <c r="BMX734" s="13" t="s">
        <v>475</v>
      </c>
      <c r="BMY734" s="13" t="s">
        <v>476</v>
      </c>
      <c r="BMZ734" s="13" t="s">
        <v>297</v>
      </c>
      <c r="BNA734" s="13" t="s">
        <v>477</v>
      </c>
      <c r="BNC734" s="128" t="s">
        <v>478</v>
      </c>
    </row>
    <row r="735" spans="1683:1719" ht="9.75" customHeight="1">
      <c r="BMP735" s="13" t="s">
        <v>479</v>
      </c>
      <c r="BMW735" s="13" t="s">
        <v>414</v>
      </c>
      <c r="BMX735" s="13" t="s">
        <v>480</v>
      </c>
      <c r="BMY735" s="13" t="s">
        <v>481</v>
      </c>
      <c r="BNA735" s="13" t="s">
        <v>482</v>
      </c>
      <c r="BNC735" s="128" t="s">
        <v>483</v>
      </c>
    </row>
    <row r="736" spans="1683:1719" ht="9.75" customHeight="1">
      <c r="BMP736" s="13" t="s">
        <v>484</v>
      </c>
      <c r="BMW736" s="13" t="s">
        <v>451</v>
      </c>
      <c r="BNA736" s="13" t="s">
        <v>485</v>
      </c>
      <c r="BNC736" s="128" t="s">
        <v>486</v>
      </c>
    </row>
    <row r="737" spans="1713:1719" ht="9.75" customHeight="1">
      <c r="BMW737" s="13" t="s">
        <v>454</v>
      </c>
      <c r="BNC737" s="128" t="s">
        <v>487</v>
      </c>
    </row>
    <row r="738" spans="1713:1719" ht="9.75" customHeight="1">
      <c r="BMW738" s="13" t="s">
        <v>488</v>
      </c>
      <c r="BNC738" s="128" t="s">
        <v>489</v>
      </c>
    </row>
    <row r="739" spans="1713:1719" ht="9.75" customHeight="1">
      <c r="BMW739" s="13" t="s">
        <v>490</v>
      </c>
      <c r="BNC739" s="128" t="s">
        <v>491</v>
      </c>
    </row>
    <row r="740" spans="1713:1719" ht="9.75" customHeight="1">
      <c r="BMW740" s="13" t="s">
        <v>492</v>
      </c>
      <c r="BNC740" s="128" t="s">
        <v>493</v>
      </c>
    </row>
    <row r="741" spans="1713:1719" ht="9.75" customHeight="1">
      <c r="BMW741" s="13" t="s">
        <v>404</v>
      </c>
      <c r="BNC741" s="128" t="s">
        <v>494</v>
      </c>
    </row>
    <row r="742" spans="1713:1719" ht="9.75" customHeight="1">
      <c r="BMW742" s="13" t="s">
        <v>456</v>
      </c>
      <c r="BNA742" s="81"/>
      <c r="BNC742" s="128" t="s">
        <v>495</v>
      </c>
    </row>
    <row r="743" spans="1713:1719" ht="9.75" customHeight="1">
      <c r="BMW743" s="13" t="s">
        <v>460</v>
      </c>
      <c r="BNA743" s="81"/>
      <c r="BNC743" s="128" t="s">
        <v>496</v>
      </c>
    </row>
    <row r="744" spans="1713:1719" ht="9.75" customHeight="1">
      <c r="BMW744" s="13" t="s">
        <v>467</v>
      </c>
      <c r="BNA744" s="81"/>
      <c r="BNC744" s="128" t="s">
        <v>497</v>
      </c>
    </row>
    <row r="745" spans="1713:1719" ht="9.75" customHeight="1">
      <c r="BMW745" s="13" t="s">
        <v>473</v>
      </c>
      <c r="BNA745" s="81"/>
      <c r="BNC745" s="128" t="s">
        <v>498</v>
      </c>
    </row>
    <row r="746" spans="1713:1719" ht="9.75" customHeight="1">
      <c r="BMW746" s="13" t="s">
        <v>479</v>
      </c>
      <c r="BNA746" s="81"/>
      <c r="BNC746" s="128" t="s">
        <v>499</v>
      </c>
    </row>
    <row r="747" spans="1713:1719" ht="9.75" customHeight="1">
      <c r="BMW747" s="13" t="s">
        <v>484</v>
      </c>
      <c r="BNA747" s="81"/>
      <c r="BNC747" s="128" t="s">
        <v>500</v>
      </c>
    </row>
    <row r="748" spans="1713:1719" ht="9.75" customHeight="1">
      <c r="BNC748" s="128" t="s">
        <v>501</v>
      </c>
    </row>
    <row r="749" spans="1713:1719" ht="9.75" customHeight="1">
      <c r="BNC749" s="128" t="s">
        <v>502</v>
      </c>
    </row>
    <row r="750" spans="1713:1719" ht="9.75" customHeight="1">
      <c r="BNC750" s="128" t="s">
        <v>503</v>
      </c>
    </row>
    <row r="751" spans="1713:1719" ht="9.75" customHeight="1">
      <c r="BNC751" s="128" t="s">
        <v>504</v>
      </c>
    </row>
    <row r="752" spans="1713:1719" ht="9.75" customHeight="1">
      <c r="BNC752" s="128" t="s">
        <v>505</v>
      </c>
    </row>
    <row r="753" spans="1719:1719" ht="9.75" customHeight="1">
      <c r="BNC753" s="128" t="s">
        <v>506</v>
      </c>
    </row>
    <row r="754" spans="1719:1719" ht="9.75" customHeight="1">
      <c r="BNC754" s="128" t="s">
        <v>507</v>
      </c>
    </row>
    <row r="755" spans="1719:1719" ht="9.75" customHeight="1">
      <c r="BNC755" s="128" t="s">
        <v>508</v>
      </c>
    </row>
    <row r="756" spans="1719:1719" ht="9.75" customHeight="1">
      <c r="BNC756" s="128" t="s">
        <v>509</v>
      </c>
    </row>
    <row r="757" spans="1719:1719" ht="9.75" customHeight="1">
      <c r="BNC757" s="128" t="s">
        <v>5</v>
      </c>
    </row>
    <row r="758" spans="1719:1719" ht="9.75" customHeight="1">
      <c r="BNC758" s="128" t="s">
        <v>510</v>
      </c>
    </row>
    <row r="759" spans="1719:1719" ht="9.75" customHeight="1">
      <c r="BNC759" s="128" t="s">
        <v>511</v>
      </c>
    </row>
    <row r="760" spans="1719:1719" ht="9.75" customHeight="1">
      <c r="BNC760" s="128" t="s">
        <v>512</v>
      </c>
    </row>
    <row r="761" spans="1719:1719" ht="9.75" customHeight="1">
      <c r="BNC761" s="128" t="s">
        <v>513</v>
      </c>
    </row>
    <row r="762" spans="1719:1719" ht="9.75" customHeight="1">
      <c r="BNC762" s="67" t="s">
        <v>514</v>
      </c>
    </row>
    <row r="763" spans="1719:1719" ht="9.75" customHeight="1">
      <c r="BNC763" s="128" t="s">
        <v>515</v>
      </c>
    </row>
    <row r="764" spans="1719:1719" ht="9.75" customHeight="1">
      <c r="BNC764" s="128" t="s">
        <v>516</v>
      </c>
    </row>
    <row r="765" spans="1719:1719" ht="9.75" customHeight="1">
      <c r="BNC765" s="128" t="s">
        <v>517</v>
      </c>
    </row>
    <row r="766" spans="1719:1719" ht="9.75" customHeight="1">
      <c r="BNC766" s="128" t="s">
        <v>518</v>
      </c>
    </row>
    <row r="769" spans="1721:1728" ht="9.75" customHeight="1">
      <c r="BNE769" s="13" t="s">
        <v>69</v>
      </c>
    </row>
    <row r="770" spans="1721:1728" ht="9.75" customHeight="1">
      <c r="BNE770" s="13" t="s">
        <v>286</v>
      </c>
    </row>
    <row r="771" spans="1721:1728" ht="9.75" customHeight="1"/>
    <row r="772" spans="1721:1728" ht="9.75" customHeight="1">
      <c r="BNG772" s="13" t="s">
        <v>519</v>
      </c>
    </row>
    <row r="773" spans="1721:1728" ht="9.75" customHeight="1">
      <c r="BNG773" s="13" t="s">
        <v>520</v>
      </c>
    </row>
    <row r="774" spans="1721:1728" ht="9.75" customHeight="1">
      <c r="BNG774" s="13" t="s">
        <v>521</v>
      </c>
    </row>
    <row r="775" spans="1721:1728" ht="9.75" customHeight="1">
      <c r="BNG775" s="13" t="s">
        <v>522</v>
      </c>
    </row>
    <row r="776" spans="1721:1728" ht="9.75" customHeight="1"/>
    <row r="777" spans="1721:1728" ht="9.75" customHeight="1">
      <c r="BNI777" s="13" t="s">
        <v>523</v>
      </c>
    </row>
    <row r="778" spans="1721:1728" ht="9.75" customHeight="1">
      <c r="BNI778" s="13" t="s">
        <v>524</v>
      </c>
    </row>
    <row r="779" spans="1721:1728" ht="9.75" customHeight="1">
      <c r="BNI779" s="13" t="s">
        <v>525</v>
      </c>
    </row>
    <row r="780" spans="1721:1728" ht="9.75" customHeight="1"/>
    <row r="781" spans="1721:1728" ht="9.75" customHeight="1"/>
    <row r="782" spans="1721:1728" ht="9.75" customHeight="1">
      <c r="BNL782" s="146" t="s">
        <v>526</v>
      </c>
    </row>
    <row r="783" spans="1721:1728" ht="9.75" customHeight="1">
      <c r="BNL783" s="146" t="s">
        <v>527</v>
      </c>
    </row>
    <row r="784" spans="1721:1728" ht="9.75" customHeight="1">
      <c r="BNL784" s="146" t="s">
        <v>528</v>
      </c>
    </row>
    <row r="785" spans="1728:1732" ht="9.75" customHeight="1">
      <c r="BNL785" s="146" t="s">
        <v>529</v>
      </c>
      <c r="BNM785" s="146"/>
      <c r="BNN785" s="146"/>
      <c r="BNO785" s="146"/>
      <c r="BNP785" s="146"/>
    </row>
    <row r="786" spans="1728:1732" ht="9.75" customHeight="1">
      <c r="BNL786" s="146" t="s">
        <v>530</v>
      </c>
      <c r="BNM786" s="146"/>
      <c r="BNN786" s="146"/>
      <c r="BNO786" s="146"/>
      <c r="BNP786" s="146"/>
    </row>
    <row r="787" spans="1728:1732" ht="9.75" customHeight="1">
      <c r="BNL787" s="146" t="s">
        <v>531</v>
      </c>
      <c r="BNM787" s="146"/>
      <c r="BNN787" s="146"/>
      <c r="BNO787" s="146"/>
      <c r="BNP787" s="146"/>
    </row>
    <row r="788" spans="1728:1732" ht="9.75" customHeight="1">
      <c r="BNL788" s="146" t="s">
        <v>532</v>
      </c>
      <c r="BNM788" s="146"/>
      <c r="BNN788" s="146"/>
      <c r="BNO788" s="146"/>
      <c r="BNP788" s="146"/>
    </row>
    <row r="789" spans="1728:1732" ht="9.75" customHeight="1">
      <c r="BNL789" s="146" t="s">
        <v>533</v>
      </c>
      <c r="BNM789" s="146"/>
      <c r="BNN789" s="146"/>
      <c r="BNO789" s="146"/>
      <c r="BNP789" s="146"/>
    </row>
    <row r="790" spans="1728:1732" ht="9.75" customHeight="1">
      <c r="BNL790" s="146" t="s">
        <v>534</v>
      </c>
      <c r="BNM790" s="146"/>
      <c r="BNN790" s="146"/>
      <c r="BNO790" s="146"/>
      <c r="BNP790" s="146"/>
    </row>
    <row r="791" spans="1728:1732" ht="9.75" customHeight="1">
      <c r="BNL791" s="146" t="s">
        <v>535</v>
      </c>
      <c r="BNM791" s="146"/>
      <c r="BNN791" s="146"/>
      <c r="BNO791" s="146"/>
      <c r="BNP791" s="146"/>
    </row>
    <row r="792" spans="1728:1732" ht="9.75" customHeight="1">
      <c r="BNL792" s="146" t="s">
        <v>536</v>
      </c>
      <c r="BNM792" s="146"/>
      <c r="BNN792" s="146"/>
      <c r="BNO792" s="146"/>
      <c r="BNP792" s="146"/>
    </row>
    <row r="793" spans="1728:1732" ht="9.75" customHeight="1">
      <c r="BNL793" s="146"/>
      <c r="BNM793" s="146"/>
      <c r="BNN793" s="146"/>
      <c r="BNO793" s="146"/>
      <c r="BNP793" s="146"/>
    </row>
    <row r="794" spans="1728:1732" ht="9.75" customHeight="1">
      <c r="BNL794" s="146"/>
      <c r="BNM794" s="146"/>
      <c r="BNN794" s="146" t="s">
        <v>537</v>
      </c>
      <c r="BNO794" s="146"/>
      <c r="BNP794" s="146"/>
    </row>
    <row r="795" spans="1728:1732" ht="9.75" customHeight="1">
      <c r="BNL795" s="146"/>
      <c r="BNM795" s="146"/>
      <c r="BNN795" s="146" t="s">
        <v>538</v>
      </c>
      <c r="BNO795" s="146"/>
      <c r="BNP795" s="146"/>
    </row>
    <row r="796" spans="1728:1732" ht="9.75" customHeight="1">
      <c r="BNL796" s="146"/>
      <c r="BNM796" s="146"/>
      <c r="BNN796" s="146" t="s">
        <v>539</v>
      </c>
      <c r="BNO796" s="146"/>
      <c r="BNP796" s="146"/>
    </row>
    <row r="797" spans="1728:1732" ht="9.75" customHeight="1">
      <c r="BNL797" s="146"/>
      <c r="BNM797" s="146"/>
      <c r="BNN797" s="146" t="s">
        <v>540</v>
      </c>
      <c r="BNO797" s="146"/>
      <c r="BNP797" s="146"/>
    </row>
    <row r="798" spans="1728:1732" ht="9.75" customHeight="1">
      <c r="BNL798" s="146"/>
      <c r="BNM798" s="146"/>
      <c r="BNN798" s="146"/>
      <c r="BNO798" s="146"/>
      <c r="BNP798" s="146"/>
    </row>
    <row r="799" spans="1728:1732" ht="9.75" customHeight="1">
      <c r="BNL799" s="146"/>
      <c r="BNM799" s="146"/>
      <c r="BNN799" s="146" t="s">
        <v>541</v>
      </c>
      <c r="BNO799" s="146"/>
      <c r="BNP799" s="146"/>
    </row>
    <row r="800" spans="1728:1732" ht="10.5" customHeight="1">
      <c r="BNL800" s="146"/>
      <c r="BNM800" s="146"/>
      <c r="BNN800" s="146"/>
      <c r="BNO800" s="146"/>
      <c r="BNP800" s="147" t="s">
        <v>542</v>
      </c>
    </row>
    <row r="801" spans="1732:1734" ht="9.75" customHeight="1">
      <c r="BNP801" s="146" t="s">
        <v>445</v>
      </c>
      <c r="BNQ801" s="146"/>
      <c r="BNR801" s="146"/>
    </row>
    <row r="802" spans="1732:1734" ht="9.75" customHeight="1">
      <c r="BNP802" s="146" t="s">
        <v>448</v>
      </c>
      <c r="BNQ802" s="146"/>
      <c r="BNR802" s="146"/>
    </row>
    <row r="803" spans="1732:1734" ht="9.75" customHeight="1">
      <c r="BNP803" s="146" t="s">
        <v>451</v>
      </c>
      <c r="BNQ803" s="146"/>
      <c r="BNR803" s="146"/>
    </row>
    <row r="804" spans="1732:1734" ht="9.75" customHeight="1">
      <c r="BNP804" s="146" t="s">
        <v>454</v>
      </c>
      <c r="BNQ804" s="146"/>
      <c r="BNR804" s="146"/>
    </row>
    <row r="805" spans="1732:1734" ht="9.75" customHeight="1">
      <c r="BNP805" s="146" t="s">
        <v>455</v>
      </c>
      <c r="BNQ805" s="146"/>
      <c r="BNR805" s="146"/>
    </row>
    <row r="806" spans="1732:1734" ht="9.75" customHeight="1">
      <c r="BNP806" s="146" t="s">
        <v>456</v>
      </c>
      <c r="BNQ806" s="146"/>
      <c r="BNR806" s="146"/>
    </row>
    <row r="807" spans="1732:1734" ht="9.75" customHeight="1">
      <c r="BNP807" s="146" t="s">
        <v>460</v>
      </c>
      <c r="BNQ807" s="146"/>
      <c r="BNR807" s="146"/>
    </row>
    <row r="808" spans="1732:1734" ht="9.75" customHeight="1">
      <c r="BNP808" s="146" t="s">
        <v>467</v>
      </c>
      <c r="BNQ808" s="146"/>
      <c r="BNR808" s="146"/>
    </row>
    <row r="809" spans="1732:1734" ht="9.75" customHeight="1">
      <c r="BNP809" s="146" t="s">
        <v>473</v>
      </c>
      <c r="BNQ809" s="146"/>
      <c r="BNR809" s="146"/>
    </row>
    <row r="810" spans="1732:1734" ht="9.75" customHeight="1">
      <c r="BNP810" s="146" t="s">
        <v>479</v>
      </c>
      <c r="BNQ810" s="146"/>
      <c r="BNR810" s="146"/>
    </row>
    <row r="811" spans="1732:1734" ht="9.75" customHeight="1">
      <c r="BNP811" s="146" t="s">
        <v>484</v>
      </c>
      <c r="BNQ811" s="146"/>
      <c r="BNR811" s="146" t="s">
        <v>543</v>
      </c>
    </row>
    <row r="812" spans="1732:1734" ht="9.75" customHeight="1">
      <c r="BNP812" s="146"/>
      <c r="BNQ812" s="146"/>
      <c r="BNR812" s="146" t="s">
        <v>519</v>
      </c>
    </row>
    <row r="813" spans="1732:1734" ht="9.75" customHeight="1">
      <c r="BNP813" s="146"/>
      <c r="BNQ813" s="146"/>
      <c r="BNR813" s="146" t="s">
        <v>520</v>
      </c>
    </row>
    <row r="814" spans="1732:1734" ht="9.75" customHeight="1">
      <c r="BNP814" s="146"/>
      <c r="BNQ814" s="146"/>
      <c r="BNR814" s="146" t="s">
        <v>521</v>
      </c>
    </row>
    <row r="815" spans="1732:1734" ht="9.75" customHeight="1">
      <c r="BNP815" s="146"/>
      <c r="BNQ815" s="146"/>
      <c r="BNR815" s="146" t="s">
        <v>522</v>
      </c>
    </row>
    <row r="817" spans="1736:1739" ht="9.75" customHeight="1">
      <c r="BNT817" s="146" t="s">
        <v>544</v>
      </c>
      <c r="BNU817" s="146"/>
      <c r="BNV817" s="146"/>
      <c r="BNW817" s="146"/>
    </row>
    <row r="818" spans="1736:1739" ht="30" customHeight="1">
      <c r="BNT818" s="148" t="s">
        <v>545</v>
      </c>
      <c r="BNU818" s="146"/>
      <c r="BNV818" s="146"/>
      <c r="BNW818" s="146"/>
    </row>
    <row r="819" spans="1736:1739" ht="9.75" customHeight="1">
      <c r="BNT819" s="149" t="s">
        <v>546</v>
      </c>
      <c r="BNU819" s="146"/>
      <c r="BNV819" s="146"/>
      <c r="BNW819" s="146"/>
    </row>
    <row r="820" spans="1736:1739" ht="9.75" customHeight="1">
      <c r="BNT820" s="149" t="s">
        <v>547</v>
      </c>
      <c r="BNU820" s="146"/>
      <c r="BNV820" s="146"/>
      <c r="BNW820" s="146"/>
    </row>
    <row r="821" spans="1736:1739" ht="9.75" customHeight="1">
      <c r="BNT821" s="149" t="s">
        <v>548</v>
      </c>
      <c r="BNU821" s="146"/>
      <c r="BNV821" s="146"/>
      <c r="BNW821" s="146"/>
    </row>
    <row r="822" spans="1736:1739" ht="9.75" customHeight="1">
      <c r="BNT822" s="149" t="s">
        <v>549</v>
      </c>
      <c r="BNU822" s="146"/>
      <c r="BNV822" s="146"/>
      <c r="BNW822" s="146"/>
    </row>
    <row r="823" spans="1736:1739" ht="49.5" customHeight="1">
      <c r="BNT823" s="148" t="s">
        <v>550</v>
      </c>
      <c r="BNU823" s="146"/>
      <c r="BNV823" s="146"/>
      <c r="BNW823" s="146"/>
    </row>
    <row r="824" spans="1736:1739" ht="9.75" customHeight="1">
      <c r="BNT824" s="149" t="s">
        <v>551</v>
      </c>
      <c r="BNU824" s="146"/>
      <c r="BNV824" s="146"/>
      <c r="BNW824" s="146"/>
    </row>
    <row r="825" spans="1736:1739" ht="9.75" customHeight="1">
      <c r="BNT825" s="148" t="s">
        <v>484</v>
      </c>
      <c r="BNU825" s="146"/>
      <c r="BNV825" s="146"/>
      <c r="BNW825" s="146"/>
    </row>
    <row r="826" spans="1736:1739" ht="9.75" customHeight="1">
      <c r="BNT826" s="149" t="s">
        <v>541</v>
      </c>
      <c r="BNU826" s="146"/>
      <c r="BNV826" s="146"/>
      <c r="BNW826" s="146"/>
    </row>
    <row r="827" spans="1736:1739" ht="9.75" customHeight="1">
      <c r="BNT827" s="149"/>
      <c r="BNU827" s="146"/>
      <c r="BNV827" s="146"/>
      <c r="BNW827" s="146"/>
    </row>
    <row r="828" spans="1736:1739" ht="9.75" customHeight="1">
      <c r="BNT828" s="146"/>
      <c r="BNU828" s="146"/>
      <c r="BNV828" s="146" t="s">
        <v>69</v>
      </c>
      <c r="BNW828" s="146"/>
    </row>
    <row r="829" spans="1736:1739" ht="9.75" customHeight="1">
      <c r="BNT829" s="146"/>
      <c r="BNU829" s="146"/>
      <c r="BNV829" s="146" t="s">
        <v>286</v>
      </c>
      <c r="BNW829" s="146"/>
    </row>
    <row r="830" spans="1736:1739" ht="9.75" customHeight="1">
      <c r="BNT830" s="146"/>
      <c r="BNU830" s="146"/>
      <c r="BNV830" s="146"/>
      <c r="BNW830" s="146"/>
    </row>
    <row r="831" spans="1736:1739" ht="9.75" customHeight="1">
      <c r="BNT831" s="146"/>
      <c r="BNU831" s="146"/>
      <c r="BNV831" s="146"/>
      <c r="BNW831" s="146" t="s">
        <v>294</v>
      </c>
    </row>
    <row r="832" spans="1736:1739" ht="9.75" customHeight="1">
      <c r="BNT832" s="146"/>
      <c r="BNU832" s="146"/>
      <c r="BNV832" s="146"/>
      <c r="BNW832" s="146" t="s">
        <v>297</v>
      </c>
    </row>
    <row r="838" spans="1741:1742" ht="9.75" customHeight="1">
      <c r="BNY838" s="146" t="s">
        <v>293</v>
      </c>
      <c r="BNZ838" s="146"/>
    </row>
    <row r="839" spans="1741:1742" ht="9.75" customHeight="1">
      <c r="BNY839" s="146" t="s">
        <v>340</v>
      </c>
      <c r="BNZ839" s="146"/>
    </row>
    <row r="840" spans="1741:1742" ht="9.75" customHeight="1">
      <c r="BNY840" s="146" t="s">
        <v>552</v>
      </c>
      <c r="BNZ840" s="146"/>
    </row>
    <row r="841" spans="1741:1742" ht="9.75" customHeight="1">
      <c r="BNY841" s="146"/>
      <c r="BNZ841" s="146"/>
    </row>
    <row r="842" spans="1741:1742" ht="9.75" customHeight="1">
      <c r="BNY842" s="146"/>
      <c r="BNZ842" s="146"/>
    </row>
    <row r="843" spans="1741:1742" ht="9.75" customHeight="1">
      <c r="BNY843" s="146"/>
      <c r="BNZ843" s="146"/>
    </row>
    <row r="844" spans="1741:1742" ht="9.75" customHeight="1">
      <c r="BNY844" s="146"/>
      <c r="BNZ844" s="146" t="s">
        <v>553</v>
      </c>
    </row>
    <row r="845" spans="1741:1742" ht="9.75" customHeight="1">
      <c r="BNY845" s="146"/>
      <c r="BNZ845" s="146" t="s">
        <v>295</v>
      </c>
    </row>
    <row r="846" spans="1741:1742" ht="9.75" customHeight="1">
      <c r="BNY846" s="146"/>
      <c r="BNZ846" s="146" t="s">
        <v>292</v>
      </c>
    </row>
    <row r="850" spans="1744:1747" ht="9.75" customHeight="1">
      <c r="BOB850" s="146" t="s">
        <v>554</v>
      </c>
      <c r="BOC850" s="146"/>
      <c r="BOD850" s="146"/>
      <c r="BOE850" s="146"/>
    </row>
    <row r="851" spans="1744:1747" ht="9.75" customHeight="1">
      <c r="BOB851" s="146" t="s">
        <v>555</v>
      </c>
      <c r="BOC851" s="146"/>
      <c r="BOD851" s="146"/>
      <c r="BOE851" s="146"/>
    </row>
    <row r="852" spans="1744:1747" ht="9.75" customHeight="1">
      <c r="BOB852" s="146" t="s">
        <v>556</v>
      </c>
      <c r="BOC852" s="146"/>
      <c r="BOD852" s="146"/>
      <c r="BOE852" s="146"/>
    </row>
    <row r="853" spans="1744:1747" ht="9.75" customHeight="1">
      <c r="BOB853" s="146"/>
      <c r="BOC853" s="146"/>
      <c r="BOD853" s="146"/>
      <c r="BOE853" s="146"/>
    </row>
    <row r="854" spans="1744:1747" ht="9.75" customHeight="1">
      <c r="BOB854" s="146"/>
      <c r="BOC854" s="146" t="s">
        <v>481</v>
      </c>
      <c r="BOD854" s="146"/>
      <c r="BOE854" s="146"/>
    </row>
    <row r="855" spans="1744:1747" ht="9.75" customHeight="1">
      <c r="BOB855" s="146"/>
      <c r="BOC855" s="146" t="s">
        <v>477</v>
      </c>
      <c r="BOD855" s="146"/>
      <c r="BOE855" s="146"/>
    </row>
    <row r="856" spans="1744:1747" ht="9.75" customHeight="1">
      <c r="BOB856" s="146"/>
      <c r="BOC856" s="146" t="s">
        <v>557</v>
      </c>
      <c r="BOD856" s="146"/>
      <c r="BOE856" s="146"/>
    </row>
    <row r="857" spans="1744:1747" ht="9.75" customHeight="1">
      <c r="BOB857" s="146"/>
      <c r="BOC857" s="146"/>
      <c r="BOD857" s="146"/>
      <c r="BOE857" s="146"/>
    </row>
    <row r="858" spans="1744:1747" ht="9.75" customHeight="1">
      <c r="BOB858" s="146"/>
      <c r="BOC858" s="146"/>
      <c r="BOD858" s="146" t="s">
        <v>558</v>
      </c>
      <c r="BOE858" s="146"/>
    </row>
    <row r="859" spans="1744:1747" ht="9.75" customHeight="1">
      <c r="BOB859" s="146"/>
      <c r="BOC859" s="146"/>
      <c r="BOD859" s="146" t="s">
        <v>559</v>
      </c>
      <c r="BOE859" s="146"/>
    </row>
    <row r="860" spans="1744:1747" ht="9.75" customHeight="1">
      <c r="BOB860" s="146"/>
      <c r="BOC860" s="146"/>
      <c r="BOD860" s="146" t="s">
        <v>560</v>
      </c>
      <c r="BOE860" s="146"/>
    </row>
    <row r="861" spans="1744:1747" ht="9.75" customHeight="1">
      <c r="BOB861" s="146"/>
      <c r="BOC861" s="146"/>
      <c r="BOD861" s="146"/>
      <c r="BOE861" s="146"/>
    </row>
    <row r="862" spans="1744:1747" ht="9.75" customHeight="1">
      <c r="BOB862" s="146"/>
      <c r="BOC862" s="146"/>
      <c r="BOD862" s="146"/>
      <c r="BOE862" s="149" t="s">
        <v>291</v>
      </c>
    </row>
    <row r="863" spans="1744:1747" ht="9.75" customHeight="1">
      <c r="BOB863" s="146"/>
      <c r="BOC863" s="146"/>
      <c r="BOD863" s="146"/>
      <c r="BOE863" s="149" t="s">
        <v>296</v>
      </c>
    </row>
    <row r="867" spans="1749:1761" ht="9.75" customHeight="1">
      <c r="BOG867" s="146"/>
      <c r="BOH867" s="146"/>
      <c r="BOI867" s="146"/>
      <c r="BOJ867" s="146"/>
      <c r="BOK867" s="146"/>
      <c r="BOL867" s="146"/>
      <c r="BOM867" s="146"/>
      <c r="BON867" s="146"/>
      <c r="BOO867" s="639" t="s">
        <v>124</v>
      </c>
      <c r="BOP867" s="605"/>
      <c r="BOQ867" s="606"/>
      <c r="BOR867" s="146"/>
      <c r="BOS867" s="146"/>
    </row>
    <row r="868" spans="1749:1761" ht="9.75" customHeight="1">
      <c r="BOG868" s="146"/>
      <c r="BOH868" s="146"/>
      <c r="BOI868" s="146"/>
      <c r="BOJ868" s="146"/>
      <c r="BOK868" s="146"/>
      <c r="BOL868" s="146"/>
      <c r="BOM868" s="151">
        <v>1</v>
      </c>
      <c r="BON868" s="151">
        <v>2</v>
      </c>
      <c r="BOO868" s="151">
        <v>3</v>
      </c>
      <c r="BOP868" s="150">
        <v>4</v>
      </c>
      <c r="BOQ868" s="150">
        <v>5</v>
      </c>
      <c r="BOR868" s="146"/>
      <c r="BOS868" s="146"/>
    </row>
    <row r="869" spans="1749:1761" ht="9.75" customHeight="1">
      <c r="BOG869" s="146"/>
      <c r="BOH869" s="146"/>
      <c r="BOI869" s="146"/>
      <c r="BOJ869" s="146"/>
      <c r="BOK869" s="146"/>
      <c r="BOL869" s="146"/>
      <c r="BOM869" s="149" t="s">
        <v>384</v>
      </c>
      <c r="BON869" s="149" t="s">
        <v>385</v>
      </c>
      <c r="BOO869" s="149" t="s">
        <v>299</v>
      </c>
      <c r="BOP869" s="149" t="s">
        <v>316</v>
      </c>
      <c r="BOQ869" s="149" t="s">
        <v>386</v>
      </c>
      <c r="BOR869" s="146"/>
      <c r="BOS869" s="146"/>
    </row>
    <row r="870" spans="1749:1761" ht="9.75" customHeight="1">
      <c r="BOG870" s="146"/>
      <c r="BOH870" s="146"/>
      <c r="BOI870" s="146"/>
      <c r="BOJ870" s="146"/>
      <c r="BOK870" s="146"/>
      <c r="BOL870" s="146"/>
      <c r="BOM870" s="152">
        <v>0.2</v>
      </c>
      <c r="BON870" s="152">
        <v>0.4</v>
      </c>
      <c r="BOO870" s="152">
        <v>0.6</v>
      </c>
      <c r="BOP870" s="152">
        <v>0.8</v>
      </c>
      <c r="BOQ870" s="152">
        <v>1</v>
      </c>
      <c r="BOR870" s="146"/>
      <c r="BOS870" s="146"/>
    </row>
    <row r="871" spans="1749:1761" ht="9.75" customHeight="1">
      <c r="BOG871" s="146"/>
      <c r="BOH871" s="146"/>
      <c r="BOI871" s="146"/>
      <c r="BOJ871" s="146"/>
      <c r="BOK871" s="146"/>
      <c r="BOL871" s="146"/>
      <c r="BOM871" s="151"/>
      <c r="BON871" s="151"/>
      <c r="BOO871" s="151"/>
      <c r="BOP871" s="150"/>
      <c r="BOQ871" s="150"/>
      <c r="BOR871" s="146"/>
      <c r="BOS871" s="146"/>
    </row>
    <row r="872" spans="1749:1761" ht="9.75" customHeight="1">
      <c r="BOG872" s="652" t="s">
        <v>122</v>
      </c>
      <c r="BOH872" s="154">
        <v>5</v>
      </c>
      <c r="BOI872" s="149" t="s">
        <v>387</v>
      </c>
      <c r="BOJ872" s="152">
        <v>1</v>
      </c>
      <c r="BOK872" s="146" t="s">
        <v>561</v>
      </c>
      <c r="BOL872" s="155">
        <v>1</v>
      </c>
      <c r="BOM872" s="151" t="s">
        <v>389</v>
      </c>
      <c r="BON872" s="151" t="s">
        <v>389</v>
      </c>
      <c r="BOO872" s="151" t="s">
        <v>389</v>
      </c>
      <c r="BOP872" s="151" t="s">
        <v>389</v>
      </c>
      <c r="BOQ872" s="151" t="s">
        <v>390</v>
      </c>
      <c r="BOR872" s="146"/>
      <c r="BOS872" s="146"/>
    </row>
    <row r="873" spans="1749:1761" ht="9.75" customHeight="1">
      <c r="BOG873" s="653"/>
      <c r="BOH873" s="154">
        <v>4</v>
      </c>
      <c r="BOI873" s="149" t="s">
        <v>311</v>
      </c>
      <c r="BOJ873" s="152">
        <v>0.8</v>
      </c>
      <c r="BOK873" s="146" t="s">
        <v>562</v>
      </c>
      <c r="BOL873" s="155">
        <v>0.8</v>
      </c>
      <c r="BOM873" s="151" t="s">
        <v>388</v>
      </c>
      <c r="BON873" s="151" t="s">
        <v>388</v>
      </c>
      <c r="BOO873" s="151" t="s">
        <v>389</v>
      </c>
      <c r="BOP873" s="151" t="s">
        <v>389</v>
      </c>
      <c r="BOQ873" s="151" t="s">
        <v>390</v>
      </c>
      <c r="BOR873" s="146"/>
      <c r="BOS873" s="146"/>
    </row>
    <row r="874" spans="1749:1761" ht="9.75" customHeight="1">
      <c r="BOG874" s="653"/>
      <c r="BOH874" s="154">
        <v>3</v>
      </c>
      <c r="BOI874" s="149" t="s">
        <v>285</v>
      </c>
      <c r="BOJ874" s="152">
        <v>0.6</v>
      </c>
      <c r="BOK874" s="146" t="s">
        <v>563</v>
      </c>
      <c r="BOL874" s="155">
        <v>0.6</v>
      </c>
      <c r="BOM874" s="151" t="s">
        <v>388</v>
      </c>
      <c r="BON874" s="151" t="s">
        <v>388</v>
      </c>
      <c r="BOO874" s="151" t="s">
        <v>388</v>
      </c>
      <c r="BOP874" s="151" t="s">
        <v>389</v>
      </c>
      <c r="BOQ874" s="151" t="s">
        <v>390</v>
      </c>
      <c r="BOR874" s="146"/>
      <c r="BOS874" s="146"/>
    </row>
    <row r="875" spans="1749:1761" ht="9.75" customHeight="1">
      <c r="BOG875" s="653"/>
      <c r="BOH875" s="154">
        <v>2</v>
      </c>
      <c r="BOI875" s="149" t="s">
        <v>315</v>
      </c>
      <c r="BOJ875" s="152">
        <v>0.4</v>
      </c>
      <c r="BOK875" s="146" t="s">
        <v>564</v>
      </c>
      <c r="BOL875" s="155">
        <v>0.4</v>
      </c>
      <c r="BOM875" s="151" t="s">
        <v>70</v>
      </c>
      <c r="BON875" s="151" t="s">
        <v>388</v>
      </c>
      <c r="BOO875" s="151" t="s">
        <v>388</v>
      </c>
      <c r="BOP875" s="151" t="s">
        <v>389</v>
      </c>
      <c r="BOQ875" s="151" t="s">
        <v>390</v>
      </c>
      <c r="BOR875" s="146"/>
      <c r="BOS875" s="146"/>
    </row>
    <row r="876" spans="1749:1761" ht="9.75" customHeight="1">
      <c r="BOG876" s="653"/>
      <c r="BOH876" s="154">
        <v>1</v>
      </c>
      <c r="BOI876" s="149" t="s">
        <v>298</v>
      </c>
      <c r="BOJ876" s="152">
        <v>0.2</v>
      </c>
      <c r="BOK876" s="146" t="s">
        <v>565</v>
      </c>
      <c r="BOL876" s="155">
        <v>0.2</v>
      </c>
      <c r="BOM876" s="151" t="s">
        <v>70</v>
      </c>
      <c r="BON876" s="151" t="s">
        <v>70</v>
      </c>
      <c r="BOO876" s="151" t="s">
        <v>388</v>
      </c>
      <c r="BOP876" s="151" t="s">
        <v>389</v>
      </c>
      <c r="BOQ876" s="151" t="s">
        <v>390</v>
      </c>
      <c r="BOR876" s="146"/>
      <c r="BOS876" s="146"/>
    </row>
    <row r="877" spans="1749:1761" ht="9.75" customHeight="1">
      <c r="BOG877" s="146"/>
      <c r="BOH877" s="146"/>
      <c r="BOI877" s="146"/>
      <c r="BOJ877" s="146"/>
      <c r="BOK877" s="146"/>
      <c r="BOL877" s="146"/>
      <c r="BOM877" s="146"/>
      <c r="BON877" s="146"/>
      <c r="BOO877" s="146"/>
      <c r="BOP877" s="146"/>
      <c r="BOQ877" s="146"/>
      <c r="BOR877" s="146"/>
      <c r="BOS877" s="146"/>
    </row>
    <row r="878" spans="1749:1761" ht="9.75" customHeight="1">
      <c r="BOG878" s="146"/>
      <c r="BOH878" s="146"/>
      <c r="BOI878" s="146"/>
      <c r="BOJ878" s="146"/>
      <c r="BOK878" s="146"/>
      <c r="BOL878" s="146"/>
      <c r="BOM878" s="146"/>
      <c r="BON878" s="146"/>
      <c r="BOO878" s="146"/>
      <c r="BOP878" s="146"/>
      <c r="BOQ878" s="146"/>
      <c r="BOR878" s="146"/>
      <c r="BOS878" s="146"/>
    </row>
    <row r="879" spans="1749:1761" ht="9.75" customHeight="1">
      <c r="BOG879" s="146"/>
      <c r="BOH879" s="146"/>
      <c r="BOI879" s="146"/>
      <c r="BOJ879" s="146"/>
      <c r="BOK879" s="146"/>
      <c r="BOL879" s="146"/>
      <c r="BOM879" s="146"/>
      <c r="BON879" s="146"/>
      <c r="BOO879" s="146"/>
      <c r="BOP879" s="146"/>
      <c r="BOQ879" s="146"/>
      <c r="BOR879" s="146"/>
      <c r="BOS879" s="146" t="s">
        <v>566</v>
      </c>
    </row>
    <row r="880" spans="1749:1761" ht="9.75" customHeight="1">
      <c r="BOG880" s="146"/>
      <c r="BOH880" s="146"/>
      <c r="BOI880" s="146"/>
      <c r="BOJ880" s="146"/>
      <c r="BOK880" s="146"/>
      <c r="BOL880" s="146"/>
      <c r="BOM880" s="146"/>
      <c r="BON880" s="146"/>
      <c r="BOO880" s="146"/>
      <c r="BOP880" s="146"/>
      <c r="BOQ880" s="146"/>
      <c r="BOR880" s="146"/>
      <c r="BOS880" s="146" t="s">
        <v>567</v>
      </c>
    </row>
    <row r="881" spans="1761:1763" ht="9.75" customHeight="1">
      <c r="BOS881" s="146" t="s">
        <v>568</v>
      </c>
    </row>
    <row r="882" spans="1761:1763" ht="9.75" customHeight="1">
      <c r="BOS882" s="146" t="s">
        <v>569</v>
      </c>
    </row>
    <row r="883" spans="1761:1763" ht="9.75" customHeight="1">
      <c r="BOS883" s="146" t="s">
        <v>570</v>
      </c>
    </row>
    <row r="884" spans="1761:1763" ht="9.75" customHeight="1">
      <c r="BOS884" s="146" t="s">
        <v>541</v>
      </c>
    </row>
    <row r="887" spans="1761:1763" ht="10.5" customHeight="1">
      <c r="BOU887" s="156" t="s">
        <v>571</v>
      </c>
    </row>
    <row r="888" spans="1761:1763" ht="9.75" customHeight="1">
      <c r="BOU888" s="102" t="s">
        <v>572</v>
      </c>
    </row>
    <row r="889" spans="1761:1763" ht="19.5" customHeight="1">
      <c r="BOU889" s="102" t="s">
        <v>573</v>
      </c>
    </row>
    <row r="890" spans="1761:1763" ht="9.75" customHeight="1">
      <c r="BOU890" s="102" t="s">
        <v>574</v>
      </c>
    </row>
    <row r="891" spans="1761:1763" ht="9.75" customHeight="1">
      <c r="BOU891" s="102" t="s">
        <v>575</v>
      </c>
    </row>
    <row r="892" spans="1761:1763" ht="9.75" customHeight="1">
      <c r="BOU892" s="102" t="s">
        <v>576</v>
      </c>
    </row>
    <row r="893" spans="1761:1763" ht="9.75" customHeight="1">
      <c r="BOU893" s="13" t="s">
        <v>484</v>
      </c>
    </row>
  </sheetData>
  <mergeCells count="20">
    <mergeCell ref="BOO867:BOQ867"/>
    <mergeCell ref="AI7:AL7"/>
    <mergeCell ref="J7:AB7"/>
    <mergeCell ref="B2:I2"/>
    <mergeCell ref="B7:H7"/>
    <mergeCell ref="B1:I1"/>
    <mergeCell ref="BLQ621:BLQ625"/>
    <mergeCell ref="BMX731:BMZ731"/>
    <mergeCell ref="C3:H3"/>
    <mergeCell ref="AC7:AH7"/>
    <mergeCell ref="E5:G5"/>
    <mergeCell ref="J1:K4"/>
    <mergeCell ref="U5:V5"/>
    <mergeCell ref="C4:H4"/>
    <mergeCell ref="BOG872:BOG876"/>
    <mergeCell ref="BLW617:BLY617"/>
    <mergeCell ref="W5:X5"/>
    <mergeCell ref="I5:N5"/>
    <mergeCell ref="O5:P5"/>
    <mergeCell ref="Q5:R5"/>
  </mergeCells>
  <conditionalFormatting sqref="AG9:AG32">
    <cfRule type="containsText" dxfId="1075" priority="7" operator="containsText" text="BAJO">
      <formula>NOT(ISERROR(SEARCH("BAJO",AG9)))</formula>
    </cfRule>
    <cfRule type="containsText" dxfId="1074" priority="8" operator="containsText" text="MODERADO">
      <formula>NOT(ISERROR(SEARCH("MODERADO",AG9)))</formula>
    </cfRule>
    <cfRule type="containsText" dxfId="1073" priority="9" operator="containsText" text="ALTO">
      <formula>NOT(ISERROR(SEARCH("ALTO",AG9)))</formula>
    </cfRule>
    <cfRule type="containsText" dxfId="1072" priority="10" operator="containsText" text="EXTREMO">
      <formula>NOT(ISERROR(SEARCH("EXTREMO",AG9)))</formula>
    </cfRule>
  </conditionalFormatting>
  <conditionalFormatting sqref="CL9:CP32">
    <cfRule type="containsText" dxfId="1071" priority="2" operator="containsText" text="BAJO">
      <formula>NOT(ISERROR(SEARCH("BAJO",CL9)))</formula>
    </cfRule>
  </conditionalFormatting>
  <conditionalFormatting sqref="CP9:CP32 DB9:DC32 DJ9:DK32 DQ9:DR32 DX9:DY32 EE9:EF32 EL9:EM32 ES9:ET32 EZ9:FA32 FG9:FH32 FN9:FO32 FU9:FV32 GB9:GC32">
    <cfRule type="containsText" dxfId="1070" priority="5" operator="containsText" text="ALTO">
      <formula>NOT(ISERROR(SEARCH("ALTO",CP9)))</formula>
    </cfRule>
    <cfRule type="containsText" dxfId="1069" priority="6" operator="containsText" text="EXTREMO">
      <formula>NOT(ISERROR(SEARCH("EXTREMO",CP9)))</formula>
    </cfRule>
  </conditionalFormatting>
  <conditionalFormatting sqref="DB9:DC32 DJ9:DK32 DQ9:DR32 DX9:DY32 EE9:EF32 EL9:EM32 ES9:ET32 EZ9:FA32 FG9:FH32 FN9:FO32 FU9:FV32 GB9:GC32 CP9:CP32">
    <cfRule type="containsText" dxfId="1068" priority="4" operator="containsText" text="MODERADO">
      <formula>NOT(ISERROR(SEARCH("MODERADO",CP9)))</formula>
    </cfRule>
  </conditionalFormatting>
  <conditionalFormatting sqref="DB9:DD32 DF9:DF32 DI9:DL32 DN9:DN32 DP9:DS32 DU9:DU32 DW9:DZ32 EB9:EB32 ED9:EG32 EI9:EI32 EK9:EN32 EP9:EP32 ER9:EU32 EW9:EW32 EY9:FB32 FD9:FD32 FF9:FI32 FK9:FK32 FM9:FP32 FR9:FR32 FT9:FW32 FY9:FY32 GA9:GD32 GF9:GF32 GH9:GI32">
    <cfRule type="containsText" dxfId="1067" priority="3" operator="containsText" text="BAJO">
      <formula>NOT(ISERROR(SEARCH("BAJO",DB9)))</formula>
    </cfRule>
  </conditionalFormatting>
  <dataValidations count="14">
    <dataValidation type="list" allowBlank="1" showInputMessage="1" sqref="E9:E32" xr:uid="{00000000-0002-0000-0900-000000000000}">
      <formula1>$BMH$637:$BMH$645</formula1>
      <formula2>0</formula2>
    </dataValidation>
    <dataValidation type="list" allowBlank="1" showInputMessage="1" showErrorMessage="1" sqref="J9:AB32" xr:uid="{00000000-0002-0000-0900-000001000000}">
      <formula1>SINO</formula1>
      <formula2>0</formula2>
    </dataValidation>
    <dataValidation type="list" allowBlank="1" showInputMessage="1" showErrorMessage="1" sqref="I9:I32" xr:uid="{00000000-0002-0000-0900-000002000000}">
      <formula1>PROBAB</formula1>
      <formula2>0</formula2>
    </dataValidation>
    <dataValidation type="list" allowBlank="1" showInputMessage="1" sqref="F9:F32" xr:uid="{00000000-0002-0000-0900-000003000000}">
      <formula1>TipoCau</formula1>
      <formula2>0</formula2>
    </dataValidation>
    <dataValidation type="list" allowBlank="1" showInputMessage="1" sqref="D9:D32" xr:uid="{00000000-0002-0000-0900-000004000000}">
      <formula1>InternoExp</formula1>
      <formula2>0</formula2>
    </dataValidation>
    <dataValidation type="list" allowBlank="1" showInputMessage="1" sqref="H9:H32" xr:uid="{00000000-0002-0000-0900-000005000000}">
      <formula1>TramitesSer</formula1>
      <formula2>0</formula2>
    </dataValidation>
    <dataValidation type="list" allowBlank="1" showInputMessage="1" showErrorMessage="1" sqref="G9:G32" xr:uid="{00000000-0002-0000-0900-000006000000}">
      <formula1>consecuencias</formula1>
      <formula2>0</formula2>
    </dataValidation>
    <dataValidation type="list" showInputMessage="1" showErrorMessage="1" errorTitle="Rechazado" error="Solo son validadas las opciones de la lista" sqref="AP9:AP32 AT9:AT32 AX9:AX32 BB9:BB23 BB28:BB32 BF9:BF24 BF26:BF32 BJ9:BJ32 BN9:BN32 BR9:BR32 BV9:BV32 BZ9:BZ32 CD9:CD32 CH9:CH32 CK9:CO32 CT9:CT32 CW9:CW32" xr:uid="{00000000-0002-0000-0900-000007000000}">
      <formula1>Efecto</formula1>
      <formula2>0</formula2>
    </dataValidation>
    <dataValidation type="list" showInputMessage="1" showErrorMessage="1" sqref="AO9:AO32 AS9:AS32 AW9:AW32 BA9:BA23 BA28:BA32 BE9:BE24 BE26:BE32 BI9:BI32 BM9:BM32 BQ9:BQ32 BU9:BU32 BY9:BY32 CC9:CC32 CG9:CG32 CJ9:CJ32" xr:uid="{00000000-0002-0000-0900-000008000000}">
      <formula1>TIP_CONTROL</formula1>
      <formula2>0</formula2>
    </dataValidation>
    <dataValidation type="list" sqref="AN9:AN26 AN27:AN32 AR9:AR32 AV9:AV32 AZ9:AZ31 BD13 BD15:BD16 BD18:BD20 BD25 BH19:BH20 CI9:CI32" xr:uid="{00000000-0002-0000-0900-000009000000}">
      <formula1>IMPLEMENT</formula1>
      <formula2>0</formula2>
    </dataValidation>
    <dataValidation showInputMessage="1" showErrorMessage="1" errorTitle="Rechazado" error="Solo son validadas las opciones de la lista" sqref="AK9:AL32 CP9:CQ32 CS9:CS32 CU9:CV32" xr:uid="{00000000-0002-0000-0900-00000A000000}">
      <formula1>0</formula1>
      <formula2>0</formula2>
    </dataValidation>
    <dataValidation type="list" allowBlank="1" showInputMessage="1" showErrorMessage="1" sqref="BMA629:BMA633" xr:uid="{00000000-0002-0000-0900-00000B000000}">
      <formula1>TipoCausa</formula1>
      <formula2>0</formula2>
    </dataValidation>
    <dataValidation type="list" showInputMessage="1" showErrorMessage="1" errorTitle="Rechazado" error="Solo son validadas las opciones de la lista" sqref="AM9:AM32 AQ9:AQ32 AU9:AU32 AY9:AY23 AY28:AY32 BC9:BC24 BC26:BC32 BG9:BG32 BK9:BK32 BO9:BO32 BS9:BS32 BW9:BW32 CA9:CA32 CE9:CE32" xr:uid="{00000000-0002-0000-0900-00000C000000}">
      <formula1>FRECUENCY</formula1>
      <formula2>0</formula2>
    </dataValidation>
    <dataValidation type="list" showErrorMessage="1" sqref="AZ32 BD9:BD12 BD14 BD17 BD21:BD24 BD26:BD32 BH9:BH18 BH21:BH32 BL9:BL32 BP9:BP32 BT9:BT32 BX9:BX32 CB9:CB32 CF9:CF32" xr:uid="{00000000-0002-0000-0900-00000D000000}">
      <formula1>IMPLEMENT</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FF"/>
  </sheetPr>
  <dimension ref="A1:XAO961"/>
  <sheetViews>
    <sheetView topLeftCell="AO1" zoomScaleNormal="100" workbookViewId="0">
      <selection activeCell="GL9" sqref="GL9"/>
    </sheetView>
  </sheetViews>
  <sheetFormatPr baseColWidth="10" defaultColWidth="10.88671875" defaultRowHeight="10.199999999999999"/>
  <cols>
    <col min="1" max="1" width="4.88671875" style="267" customWidth="1"/>
    <col min="2" max="2" width="23.109375" style="267" customWidth="1"/>
    <col min="3" max="3" width="31.44140625" style="267" customWidth="1"/>
    <col min="4" max="4" width="23.88671875" style="267" customWidth="1"/>
    <col min="5" max="6" width="13.44140625" style="267" customWidth="1"/>
    <col min="7" max="8" width="23.88671875" style="267" customWidth="1"/>
    <col min="9" max="9" width="14.44140625" style="268" customWidth="1"/>
    <col min="10" max="28" width="9.88671875" style="268" customWidth="1"/>
    <col min="29" max="29" width="16.88671875" style="268" customWidth="1"/>
    <col min="30" max="30" width="5.88671875" style="268" customWidth="1"/>
    <col min="31" max="31" width="9.88671875" style="268" customWidth="1"/>
    <col min="32" max="32" width="5.88671875" style="267" customWidth="1"/>
    <col min="33" max="33" width="10.109375" style="268" customWidth="1"/>
    <col min="34" max="34" width="6.44140625" style="269" customWidth="1"/>
    <col min="35" max="35" width="34.44140625" style="267" customWidth="1"/>
    <col min="36" max="36" width="17.88671875" style="267" customWidth="1"/>
    <col min="37" max="37" width="23" style="270" customWidth="1"/>
    <col min="38" max="38" width="18" style="270" customWidth="1"/>
    <col min="39" max="39" width="8.88671875" style="270" customWidth="1"/>
    <col min="40" max="40" width="12.109375" style="267" customWidth="1"/>
    <col min="41" max="41" width="8.88671875" style="267" customWidth="1"/>
    <col min="42" max="42" width="9.109375" style="270" customWidth="1"/>
    <col min="43" max="43" width="8.88671875" style="270" hidden="1" customWidth="1"/>
    <col min="44" max="44" width="12.109375" style="267" hidden="1" customWidth="1"/>
    <col min="45" max="45" width="8.88671875" style="267" hidden="1" customWidth="1"/>
    <col min="46" max="46" width="9.109375" style="270" hidden="1" customWidth="1"/>
    <col min="47" max="47" width="8.88671875" style="270" hidden="1" customWidth="1"/>
    <col min="48" max="48" width="12.109375" style="267" hidden="1" customWidth="1"/>
    <col min="49" max="49" width="8.88671875" style="267" hidden="1" customWidth="1"/>
    <col min="50" max="50" width="9.109375" style="270" hidden="1" customWidth="1"/>
    <col min="51" max="51" width="8.88671875" style="270" hidden="1" customWidth="1"/>
    <col min="52" max="52" width="12.109375" style="267" hidden="1" customWidth="1"/>
    <col min="53" max="53" width="8.88671875" style="267" hidden="1" customWidth="1"/>
    <col min="54" max="54" width="9.109375" style="270" hidden="1" customWidth="1"/>
    <col min="55" max="55" width="8.88671875" style="270" hidden="1" customWidth="1"/>
    <col min="56" max="56" width="12.109375" style="267" hidden="1" customWidth="1"/>
    <col min="57" max="57" width="8.88671875" style="267" hidden="1" customWidth="1"/>
    <col min="58" max="58" width="9.109375" style="270" hidden="1" customWidth="1"/>
    <col min="59" max="59" width="8.88671875" style="270" hidden="1" customWidth="1"/>
    <col min="60" max="60" width="12.109375" style="267" hidden="1" customWidth="1"/>
    <col min="61" max="61" width="8.88671875" style="267" hidden="1" customWidth="1"/>
    <col min="62" max="62" width="9.109375" style="270" hidden="1" customWidth="1"/>
    <col min="63" max="63" width="8.88671875" style="270" hidden="1" customWidth="1"/>
    <col min="64" max="64" width="12.109375" style="267" hidden="1" customWidth="1"/>
    <col min="65" max="65" width="8.88671875" style="267" hidden="1" customWidth="1"/>
    <col min="66" max="66" width="9.109375" style="270" hidden="1" customWidth="1"/>
    <col min="67" max="67" width="8.88671875" style="270" hidden="1" customWidth="1"/>
    <col min="68" max="68" width="12.109375" style="267" hidden="1" customWidth="1"/>
    <col min="69" max="69" width="8.88671875" style="267" hidden="1" customWidth="1"/>
    <col min="70" max="70" width="9.109375" style="270" hidden="1" customWidth="1"/>
    <col min="71" max="71" width="8.88671875" style="270" hidden="1" customWidth="1"/>
    <col min="72" max="72" width="12.109375" style="267" hidden="1" customWidth="1"/>
    <col min="73" max="73" width="8.88671875" style="267" hidden="1" customWidth="1"/>
    <col min="74" max="74" width="9.109375" style="270" hidden="1" customWidth="1"/>
    <col min="75" max="75" width="8.88671875" style="270" hidden="1" customWidth="1"/>
    <col min="76" max="76" width="12.109375" style="267" hidden="1" customWidth="1"/>
    <col min="77" max="77" width="11.88671875" style="267" hidden="1" customWidth="1"/>
    <col min="78" max="78" width="11.109375" style="270" hidden="1" customWidth="1"/>
    <col min="79" max="79" width="12.109375" style="270" hidden="1" customWidth="1"/>
    <col min="80" max="80" width="12.109375" style="267" hidden="1" customWidth="1"/>
    <col min="81" max="81" width="10.109375" style="267" hidden="1" customWidth="1"/>
    <col min="82" max="82" width="13" style="270" hidden="1" customWidth="1"/>
    <col min="83" max="83" width="13.88671875" style="270" hidden="1" customWidth="1"/>
    <col min="84" max="84" width="12.109375" style="267" hidden="1" customWidth="1"/>
    <col min="85" max="85" width="10.109375" style="267" hidden="1" customWidth="1"/>
    <col min="86" max="86" width="10.109375" style="270" hidden="1" customWidth="1"/>
    <col min="87" max="89" width="2.109375" style="270" hidden="1" customWidth="1"/>
    <col min="90" max="90" width="9.88671875" style="270" customWidth="1"/>
    <col min="91" max="91" width="6.88671875" style="270" customWidth="1"/>
    <col min="92" max="92" width="9.88671875" style="270" customWidth="1"/>
    <col min="93" max="93" width="6.88671875" style="270" customWidth="1"/>
    <col min="94" max="94" width="11.88671875" style="270" customWidth="1"/>
    <col min="95" max="95" width="6.88671875" style="270" customWidth="1"/>
    <col min="96" max="96" width="66.88671875" style="270" customWidth="1"/>
    <col min="97" max="97" width="11" style="270" customWidth="1"/>
    <col min="98" max="98" width="1" style="270" customWidth="1"/>
    <col min="99" max="99" width="37.109375" style="270" customWidth="1"/>
    <col min="100" max="100" width="27.44140625" style="270" customWidth="1"/>
    <col min="101" max="101" width="1.44140625" style="270" hidden="1" customWidth="1"/>
    <col min="102" max="105" width="5.44140625" style="270" hidden="1" customWidth="1"/>
    <col min="106" max="106" width="5.88671875" style="267" hidden="1" customWidth="1"/>
    <col min="107" max="108" width="6.88671875" style="267" hidden="1" customWidth="1"/>
    <col min="109" max="109" width="4.44140625" style="270" hidden="1" customWidth="1"/>
    <col min="110" max="110" width="6.44140625" style="267" hidden="1" customWidth="1"/>
    <col min="111" max="112" width="6.44140625" style="270" hidden="1" customWidth="1"/>
    <col min="113" max="113" width="19" style="267" hidden="1" customWidth="1"/>
    <col min="114" max="116" width="6" style="267" hidden="1" customWidth="1"/>
    <col min="117" max="117" width="4.44140625" style="270" hidden="1" customWidth="1"/>
    <col min="118" max="118" width="6.44140625" style="267" hidden="1" customWidth="1"/>
    <col min="119" max="119" width="6.44140625" style="270" hidden="1" customWidth="1"/>
    <col min="120" max="191" width="6" style="267" hidden="1" customWidth="1"/>
    <col min="192" max="192" width="7.44140625" style="267" hidden="1" customWidth="1"/>
    <col min="193" max="224" width="8" style="267" customWidth="1"/>
    <col min="225" max="1677" width="2.109375" style="267" customWidth="1"/>
    <col min="1678" max="1680" width="10.88671875" style="267" customWidth="1"/>
    <col min="1681" max="1681" width="4.109375" style="267" customWidth="1"/>
    <col min="1682" max="1683" width="10.88671875" style="267" customWidth="1"/>
    <col min="1684" max="1684" width="4.88671875" style="267" customWidth="1"/>
    <col min="1685" max="1690" width="10.88671875" style="267" customWidth="1"/>
    <col min="1691" max="1691" width="36.109375" style="267" customWidth="1"/>
    <col min="1692" max="1692" width="10.88671875" style="267" customWidth="1"/>
    <col min="1693" max="1693" width="45.44140625" style="267" customWidth="1"/>
    <col min="1694" max="1695" width="10.88671875" style="267" customWidth="1"/>
    <col min="1696" max="1696" width="10.88671875" style="271" customWidth="1"/>
    <col min="1697" max="1697" width="10.88671875" style="267" customWidth="1"/>
    <col min="1698" max="1698" width="32.44140625" style="268" customWidth="1"/>
    <col min="1699" max="1702" width="10.88671875" style="267" customWidth="1"/>
    <col min="1703" max="1703" width="35.44140625" style="267" customWidth="1"/>
    <col min="1704" max="1762" width="10.88671875" style="267" customWidth="1"/>
    <col min="1763" max="1763" width="26.44140625" style="267" customWidth="1"/>
    <col min="1764" max="1766" width="10.88671875" style="267" customWidth="1"/>
    <col min="1767" max="1767" width="17.44140625" style="267" customWidth="1"/>
    <col min="1768" max="1892" width="10.88671875" style="267" customWidth="1"/>
    <col min="1893" max="1893" width="12" style="267" customWidth="1"/>
    <col min="1894" max="1894" width="2.88671875" style="267" customWidth="1"/>
    <col min="1895" max="1896" width="6.44140625" style="267" customWidth="1"/>
    <col min="1897" max="1897" width="5.88671875" style="267" customWidth="1"/>
    <col min="1898" max="1898" width="6.44140625" style="267" customWidth="1"/>
    <col min="1899" max="1899" width="13.88671875" style="267" customWidth="1"/>
    <col min="1900" max="1901" width="9" style="267" customWidth="1"/>
    <col min="1902" max="1902" width="2.44140625" style="267" customWidth="1"/>
    <col min="1903" max="1903" width="8.88671875" style="267" customWidth="1"/>
    <col min="1904" max="1904" width="7.44140625" style="267" customWidth="1"/>
    <col min="1905" max="1907" width="3.88671875" style="267" customWidth="1"/>
    <col min="1908" max="1908" width="3.44140625" style="267" customWidth="1"/>
    <col min="1909" max="1909" width="2.88671875" style="267" customWidth="1"/>
    <col min="1910" max="1910" width="3" style="267" customWidth="1"/>
    <col min="1911" max="1913" width="13" style="267" hidden="1" customWidth="1"/>
    <col min="1914" max="1914" width="4.44140625" style="267" customWidth="1"/>
    <col min="1915" max="1915" width="13" style="267" hidden="1" customWidth="1"/>
    <col min="1916" max="1917" width="14.88671875" style="267" customWidth="1"/>
    <col min="1918" max="1918" width="15.109375" style="267" customWidth="1"/>
    <col min="1919" max="1919" width="6.44140625" style="267" customWidth="1"/>
    <col min="1920" max="1920" width="15.109375" style="267" customWidth="1"/>
    <col min="1921" max="1921" width="4.109375" style="267" customWidth="1"/>
    <col min="1922" max="1922" width="3" style="267" customWidth="1"/>
    <col min="1923" max="1925" width="13" style="267" hidden="1" customWidth="1"/>
    <col min="1926" max="1926" width="3" style="267" customWidth="1"/>
    <col min="1927" max="1927" width="13" style="267" hidden="1" customWidth="1"/>
    <col min="1928" max="1928" width="3" style="267" customWidth="1"/>
    <col min="1929" max="1929" width="13" style="267" hidden="1" customWidth="1"/>
    <col min="1930" max="1930" width="4.44140625" style="267" customWidth="1"/>
    <col min="1931" max="1931" width="34.109375" style="267" customWidth="1"/>
    <col min="1932" max="1932" width="23.44140625" style="267" customWidth="1"/>
    <col min="1933" max="1933" width="9.109375" style="267" customWidth="1"/>
    <col min="1934" max="1934" width="19.44140625" style="267" customWidth="1"/>
    <col min="1935" max="1935" width="42.88671875" style="267" customWidth="1"/>
    <col min="1936" max="1936" width="5.88671875" style="267" customWidth="1"/>
    <col min="1937" max="1937" width="31.44140625" style="267" customWidth="1"/>
    <col min="1938" max="1938" width="16.109375" style="267" customWidth="1"/>
    <col min="1939" max="1940" width="9.109375" style="267" customWidth="1"/>
    <col min="1941" max="1941" width="11.109375" style="267" customWidth="1"/>
    <col min="1942" max="1942" width="2.109375" style="267" customWidth="1"/>
    <col min="1943" max="2148" width="10.88671875" style="267" customWidth="1"/>
    <col min="2149" max="2149" width="12" style="267" customWidth="1"/>
    <col min="2150" max="2150" width="2.88671875" style="267" customWidth="1"/>
    <col min="2151" max="2152" width="6.44140625" style="267" customWidth="1"/>
    <col min="2153" max="2153" width="5.88671875" style="267" customWidth="1"/>
    <col min="2154" max="2154" width="6.44140625" style="267" customWidth="1"/>
    <col min="2155" max="2155" width="13.88671875" style="267" customWidth="1"/>
    <col min="2156" max="2157" width="9" style="267" customWidth="1"/>
    <col min="2158" max="2158" width="2.44140625" style="267" customWidth="1"/>
    <col min="2159" max="2159" width="8.88671875" style="267" customWidth="1"/>
    <col min="2160" max="2160" width="7.44140625" style="267" customWidth="1"/>
    <col min="2161" max="2163" width="3.88671875" style="267" customWidth="1"/>
    <col min="2164" max="2164" width="3.44140625" style="267" customWidth="1"/>
    <col min="2165" max="2165" width="2.88671875" style="267" customWidth="1"/>
    <col min="2166" max="2166" width="3" style="267" customWidth="1"/>
    <col min="2167" max="2169" width="13" style="267" hidden="1" customWidth="1"/>
    <col min="2170" max="2170" width="4.44140625" style="267" customWidth="1"/>
    <col min="2171" max="2171" width="13" style="267" hidden="1" customWidth="1"/>
    <col min="2172" max="2173" width="14.88671875" style="267" customWidth="1"/>
    <col min="2174" max="2174" width="15.109375" style="267" customWidth="1"/>
    <col min="2175" max="2175" width="6.44140625" style="267" customWidth="1"/>
    <col min="2176" max="2176" width="15.109375" style="267" customWidth="1"/>
    <col min="2177" max="2177" width="4.109375" style="267" customWidth="1"/>
    <col min="2178" max="2178" width="3" style="267" customWidth="1"/>
    <col min="2179" max="2181" width="13" style="267" hidden="1" customWidth="1"/>
    <col min="2182" max="2182" width="3" style="267" customWidth="1"/>
    <col min="2183" max="2183" width="13" style="267" hidden="1" customWidth="1"/>
    <col min="2184" max="2184" width="3" style="267" customWidth="1"/>
    <col min="2185" max="2185" width="13" style="267" hidden="1" customWidth="1"/>
    <col min="2186" max="2186" width="4.44140625" style="267" customWidth="1"/>
    <col min="2187" max="2187" width="34.109375" style="267" customWidth="1"/>
    <col min="2188" max="2188" width="23.44140625" style="267" customWidth="1"/>
    <col min="2189" max="2189" width="9.109375" style="267" customWidth="1"/>
    <col min="2190" max="2190" width="19.44140625" style="267" customWidth="1"/>
    <col min="2191" max="2191" width="42.88671875" style="267" customWidth="1"/>
    <col min="2192" max="2192" width="5.88671875" style="267" customWidth="1"/>
    <col min="2193" max="2193" width="31.44140625" style="267" customWidth="1"/>
    <col min="2194" max="2194" width="16.109375" style="267" customWidth="1"/>
    <col min="2195" max="2196" width="9.109375" style="267" customWidth="1"/>
    <col min="2197" max="2197" width="11.109375" style="267" customWidth="1"/>
    <col min="2198" max="2198" width="2.109375" style="267" customWidth="1"/>
    <col min="2199" max="2404" width="10.88671875" style="267" customWidth="1"/>
    <col min="2405" max="2405" width="12" style="267" customWidth="1"/>
    <col min="2406" max="2406" width="2.88671875" style="267" customWidth="1"/>
    <col min="2407" max="2408" width="6.44140625" style="267" customWidth="1"/>
    <col min="2409" max="2409" width="5.88671875" style="267" customWidth="1"/>
    <col min="2410" max="2410" width="6.44140625" style="267" customWidth="1"/>
    <col min="2411" max="2411" width="13.88671875" style="267" customWidth="1"/>
    <col min="2412" max="2413" width="9" style="267" customWidth="1"/>
    <col min="2414" max="2414" width="2.44140625" style="267" customWidth="1"/>
    <col min="2415" max="2415" width="8.88671875" style="267" customWidth="1"/>
    <col min="2416" max="2416" width="7.44140625" style="267" customWidth="1"/>
    <col min="2417" max="2419" width="3.88671875" style="267" customWidth="1"/>
    <col min="2420" max="2420" width="3.44140625" style="267" customWidth="1"/>
    <col min="2421" max="2421" width="2.88671875" style="267" customWidth="1"/>
    <col min="2422" max="2422" width="3" style="267" customWidth="1"/>
    <col min="2423" max="2425" width="13" style="267" hidden="1" customWidth="1"/>
    <col min="2426" max="2426" width="4.44140625" style="267" customWidth="1"/>
    <col min="2427" max="2427" width="13" style="267" hidden="1" customWidth="1"/>
    <col min="2428" max="2429" width="14.88671875" style="267" customWidth="1"/>
    <col min="2430" max="2430" width="15.109375" style="267" customWidth="1"/>
    <col min="2431" max="2431" width="6.44140625" style="267" customWidth="1"/>
    <col min="2432" max="2432" width="15.109375" style="267" customWidth="1"/>
    <col min="2433" max="2433" width="4.109375" style="267" customWidth="1"/>
    <col min="2434" max="2434" width="3" style="267" customWidth="1"/>
    <col min="2435" max="2437" width="13" style="267" hidden="1" customWidth="1"/>
    <col min="2438" max="2438" width="3" style="267" customWidth="1"/>
    <col min="2439" max="2439" width="13" style="267" hidden="1" customWidth="1"/>
    <col min="2440" max="2440" width="3" style="267" customWidth="1"/>
    <col min="2441" max="2441" width="13" style="267" hidden="1" customWidth="1"/>
    <col min="2442" max="2442" width="4.44140625" style="267" customWidth="1"/>
    <col min="2443" max="2443" width="34.109375" style="267" customWidth="1"/>
    <col min="2444" max="2444" width="23.44140625" style="267" customWidth="1"/>
    <col min="2445" max="2445" width="9.109375" style="267" customWidth="1"/>
    <col min="2446" max="2446" width="19.44140625" style="267" customWidth="1"/>
    <col min="2447" max="2447" width="42.88671875" style="267" customWidth="1"/>
    <col min="2448" max="2448" width="5.88671875" style="267" customWidth="1"/>
    <col min="2449" max="2449" width="31.44140625" style="267" customWidth="1"/>
    <col min="2450" max="2450" width="16.109375" style="267" customWidth="1"/>
    <col min="2451" max="2452" width="9.109375" style="267" customWidth="1"/>
    <col min="2453" max="2453" width="11.109375" style="267" customWidth="1"/>
    <col min="2454" max="2454" width="2.109375" style="267" customWidth="1"/>
    <col min="2455" max="2660" width="10.88671875" style="267" customWidth="1"/>
    <col min="2661" max="2661" width="12" style="267" customWidth="1"/>
    <col min="2662" max="2662" width="2.88671875" style="267" customWidth="1"/>
    <col min="2663" max="2664" width="6.44140625" style="267" customWidth="1"/>
    <col min="2665" max="2665" width="5.88671875" style="267" customWidth="1"/>
    <col min="2666" max="2666" width="6.44140625" style="267" customWidth="1"/>
    <col min="2667" max="2667" width="13.88671875" style="267" customWidth="1"/>
    <col min="2668" max="2669" width="9" style="267" customWidth="1"/>
    <col min="2670" max="2670" width="2.44140625" style="267" customWidth="1"/>
    <col min="2671" max="2671" width="8.88671875" style="267" customWidth="1"/>
    <col min="2672" max="2672" width="7.44140625" style="267" customWidth="1"/>
    <col min="2673" max="2675" width="3.88671875" style="267" customWidth="1"/>
    <col min="2676" max="2676" width="3.44140625" style="267" customWidth="1"/>
    <col min="2677" max="2677" width="2.88671875" style="267" customWidth="1"/>
    <col min="2678" max="2678" width="3" style="267" customWidth="1"/>
    <col min="2679" max="2681" width="13" style="267" hidden="1" customWidth="1"/>
    <col min="2682" max="2682" width="4.44140625" style="267" customWidth="1"/>
    <col min="2683" max="2683" width="13" style="267" hidden="1" customWidth="1"/>
    <col min="2684" max="2685" width="14.88671875" style="267" customWidth="1"/>
    <col min="2686" max="2686" width="15.109375" style="267" customWidth="1"/>
    <col min="2687" max="2687" width="6.44140625" style="267" customWidth="1"/>
    <col min="2688" max="2688" width="15.109375" style="267" customWidth="1"/>
    <col min="2689" max="2689" width="4.109375" style="267" customWidth="1"/>
    <col min="2690" max="2690" width="3" style="267" customWidth="1"/>
    <col min="2691" max="2693" width="13" style="267" hidden="1" customWidth="1"/>
    <col min="2694" max="2694" width="3" style="267" customWidth="1"/>
    <col min="2695" max="2695" width="13" style="267" hidden="1" customWidth="1"/>
    <col min="2696" max="2696" width="3" style="267" customWidth="1"/>
    <col min="2697" max="2697" width="13" style="267" hidden="1" customWidth="1"/>
    <col min="2698" max="2698" width="4.44140625" style="267" customWidth="1"/>
    <col min="2699" max="2699" width="34.109375" style="267" customWidth="1"/>
    <col min="2700" max="2700" width="23.44140625" style="267" customWidth="1"/>
    <col min="2701" max="2701" width="9.109375" style="267" customWidth="1"/>
    <col min="2702" max="2702" width="19.44140625" style="267" customWidth="1"/>
    <col min="2703" max="2703" width="42.88671875" style="267" customWidth="1"/>
    <col min="2704" max="2704" width="5.88671875" style="267" customWidth="1"/>
    <col min="2705" max="2705" width="31.44140625" style="267" customWidth="1"/>
    <col min="2706" max="2706" width="16.109375" style="267" customWidth="1"/>
    <col min="2707" max="2708" width="9.109375" style="267" customWidth="1"/>
    <col min="2709" max="2709" width="11.109375" style="267" customWidth="1"/>
    <col min="2710" max="2710" width="2.109375" style="267" customWidth="1"/>
    <col min="2711" max="2916" width="10.88671875" style="267" customWidth="1"/>
    <col min="2917" max="2917" width="12" style="267" customWidth="1"/>
    <col min="2918" max="2918" width="2.88671875" style="267" customWidth="1"/>
    <col min="2919" max="2920" width="6.44140625" style="267" customWidth="1"/>
    <col min="2921" max="2921" width="5.88671875" style="267" customWidth="1"/>
    <col min="2922" max="2922" width="6.44140625" style="267" customWidth="1"/>
    <col min="2923" max="2923" width="13.88671875" style="267" customWidth="1"/>
    <col min="2924" max="2925" width="9" style="267" customWidth="1"/>
    <col min="2926" max="2926" width="2.44140625" style="267" customWidth="1"/>
    <col min="2927" max="2927" width="8.88671875" style="267" customWidth="1"/>
    <col min="2928" max="2928" width="7.44140625" style="267" customWidth="1"/>
    <col min="2929" max="2931" width="3.88671875" style="267" customWidth="1"/>
    <col min="2932" max="2932" width="3.44140625" style="267" customWidth="1"/>
    <col min="2933" max="2933" width="2.88671875" style="267" customWidth="1"/>
    <col min="2934" max="2934" width="3" style="267" customWidth="1"/>
    <col min="2935" max="2937" width="13" style="267" hidden="1" customWidth="1"/>
    <col min="2938" max="2938" width="4.44140625" style="267" customWidth="1"/>
    <col min="2939" max="2939" width="13" style="267" hidden="1" customWidth="1"/>
    <col min="2940" max="2941" width="14.88671875" style="267" customWidth="1"/>
    <col min="2942" max="2942" width="15.109375" style="267" customWidth="1"/>
    <col min="2943" max="2943" width="6.44140625" style="267" customWidth="1"/>
    <col min="2944" max="2944" width="15.109375" style="267" customWidth="1"/>
    <col min="2945" max="2945" width="4.109375" style="267" customWidth="1"/>
    <col min="2946" max="2946" width="3" style="267" customWidth="1"/>
    <col min="2947" max="2949" width="13" style="267" hidden="1" customWidth="1"/>
    <col min="2950" max="2950" width="3" style="267" customWidth="1"/>
    <col min="2951" max="2951" width="13" style="267" hidden="1" customWidth="1"/>
    <col min="2952" max="2952" width="3" style="267" customWidth="1"/>
    <col min="2953" max="2953" width="13" style="267" hidden="1" customWidth="1"/>
    <col min="2954" max="2954" width="4.44140625" style="267" customWidth="1"/>
    <col min="2955" max="2955" width="34.109375" style="267" customWidth="1"/>
    <col min="2956" max="2956" width="23.44140625" style="267" customWidth="1"/>
    <col min="2957" max="2957" width="9.109375" style="267" customWidth="1"/>
    <col min="2958" max="2958" width="19.44140625" style="267" customWidth="1"/>
    <col min="2959" max="2959" width="42.88671875" style="267" customWidth="1"/>
    <col min="2960" max="2960" width="5.88671875" style="267" customWidth="1"/>
    <col min="2961" max="2961" width="31.44140625" style="267" customWidth="1"/>
    <col min="2962" max="2962" width="16.109375" style="267" customWidth="1"/>
    <col min="2963" max="2964" width="9.109375" style="267" customWidth="1"/>
    <col min="2965" max="2965" width="11.109375" style="267" customWidth="1"/>
    <col min="2966" max="2966" width="2.109375" style="267" customWidth="1"/>
    <col min="2967" max="3172" width="10.88671875" style="267" customWidth="1"/>
    <col min="3173" max="3173" width="12" style="267" customWidth="1"/>
    <col min="3174" max="3174" width="2.88671875" style="267" customWidth="1"/>
    <col min="3175" max="3176" width="6.44140625" style="267" customWidth="1"/>
    <col min="3177" max="3177" width="5.88671875" style="267" customWidth="1"/>
    <col min="3178" max="3178" width="6.44140625" style="267" customWidth="1"/>
    <col min="3179" max="3179" width="13.88671875" style="267" customWidth="1"/>
    <col min="3180" max="3181" width="9" style="267" customWidth="1"/>
    <col min="3182" max="3182" width="2.44140625" style="267" customWidth="1"/>
    <col min="3183" max="3183" width="8.88671875" style="267" customWidth="1"/>
    <col min="3184" max="3184" width="7.44140625" style="267" customWidth="1"/>
    <col min="3185" max="3187" width="3.88671875" style="267" customWidth="1"/>
    <col min="3188" max="3188" width="3.44140625" style="267" customWidth="1"/>
    <col min="3189" max="3189" width="2.88671875" style="267" customWidth="1"/>
    <col min="3190" max="3190" width="3" style="267" customWidth="1"/>
    <col min="3191" max="3193" width="13" style="267" hidden="1" customWidth="1"/>
    <col min="3194" max="3194" width="4.44140625" style="267" customWidth="1"/>
    <col min="3195" max="3195" width="13" style="267" hidden="1" customWidth="1"/>
    <col min="3196" max="3197" width="14.88671875" style="267" customWidth="1"/>
    <col min="3198" max="3198" width="15.109375" style="267" customWidth="1"/>
    <col min="3199" max="3199" width="6.44140625" style="267" customWidth="1"/>
    <col min="3200" max="3200" width="15.109375" style="267" customWidth="1"/>
    <col min="3201" max="3201" width="4.109375" style="267" customWidth="1"/>
    <col min="3202" max="3202" width="3" style="267" customWidth="1"/>
    <col min="3203" max="3205" width="13" style="267" hidden="1" customWidth="1"/>
    <col min="3206" max="3206" width="3" style="267" customWidth="1"/>
    <col min="3207" max="3207" width="13" style="267" hidden="1" customWidth="1"/>
    <col min="3208" max="3208" width="3" style="267" customWidth="1"/>
    <col min="3209" max="3209" width="13" style="267" hidden="1" customWidth="1"/>
    <col min="3210" max="3210" width="4.44140625" style="267" customWidth="1"/>
    <col min="3211" max="3211" width="34.109375" style="267" customWidth="1"/>
    <col min="3212" max="3212" width="23.44140625" style="267" customWidth="1"/>
    <col min="3213" max="3213" width="9.109375" style="267" customWidth="1"/>
    <col min="3214" max="3214" width="19.44140625" style="267" customWidth="1"/>
    <col min="3215" max="3215" width="42.88671875" style="267" customWidth="1"/>
    <col min="3216" max="3216" width="5.88671875" style="267" customWidth="1"/>
    <col min="3217" max="3217" width="31.44140625" style="267" customWidth="1"/>
    <col min="3218" max="3218" width="16.109375" style="267" customWidth="1"/>
    <col min="3219" max="3220" width="9.109375" style="267" customWidth="1"/>
    <col min="3221" max="3221" width="11.109375" style="267" customWidth="1"/>
    <col min="3222" max="3222" width="2.109375" style="267" customWidth="1"/>
    <col min="3223" max="3428" width="10.88671875" style="267" customWidth="1"/>
    <col min="3429" max="3429" width="12" style="267" customWidth="1"/>
    <col min="3430" max="3430" width="2.88671875" style="267" customWidth="1"/>
    <col min="3431" max="3432" width="6.44140625" style="267" customWidth="1"/>
    <col min="3433" max="3433" width="5.88671875" style="267" customWidth="1"/>
    <col min="3434" max="3434" width="6.44140625" style="267" customWidth="1"/>
    <col min="3435" max="3435" width="13.88671875" style="267" customWidth="1"/>
    <col min="3436" max="3437" width="9" style="267" customWidth="1"/>
    <col min="3438" max="3438" width="2.44140625" style="267" customWidth="1"/>
    <col min="3439" max="3439" width="8.88671875" style="267" customWidth="1"/>
    <col min="3440" max="3440" width="7.44140625" style="267" customWidth="1"/>
    <col min="3441" max="3443" width="3.88671875" style="267" customWidth="1"/>
    <col min="3444" max="3444" width="3.44140625" style="267" customWidth="1"/>
    <col min="3445" max="3445" width="2.88671875" style="267" customWidth="1"/>
    <col min="3446" max="3446" width="3" style="267" customWidth="1"/>
    <col min="3447" max="3449" width="13" style="267" hidden="1" customWidth="1"/>
    <col min="3450" max="3450" width="4.44140625" style="267" customWidth="1"/>
    <col min="3451" max="3451" width="13" style="267" hidden="1" customWidth="1"/>
    <col min="3452" max="3453" width="14.88671875" style="267" customWidth="1"/>
    <col min="3454" max="3454" width="15.109375" style="267" customWidth="1"/>
    <col min="3455" max="3455" width="6.44140625" style="267" customWidth="1"/>
    <col min="3456" max="3456" width="15.109375" style="267" customWidth="1"/>
    <col min="3457" max="3457" width="4.109375" style="267" customWidth="1"/>
    <col min="3458" max="3458" width="3" style="267" customWidth="1"/>
    <col min="3459" max="3461" width="13" style="267" hidden="1" customWidth="1"/>
    <col min="3462" max="3462" width="3" style="267" customWidth="1"/>
    <col min="3463" max="3463" width="13" style="267" hidden="1" customWidth="1"/>
    <col min="3464" max="3464" width="3" style="267" customWidth="1"/>
    <col min="3465" max="3465" width="13" style="267" hidden="1" customWidth="1"/>
    <col min="3466" max="3466" width="4.44140625" style="267" customWidth="1"/>
    <col min="3467" max="3467" width="34.109375" style="267" customWidth="1"/>
    <col min="3468" max="3468" width="23.44140625" style="267" customWidth="1"/>
    <col min="3469" max="3469" width="9.109375" style="267" customWidth="1"/>
    <col min="3470" max="3470" width="19.44140625" style="267" customWidth="1"/>
    <col min="3471" max="3471" width="42.88671875" style="267" customWidth="1"/>
    <col min="3472" max="3472" width="5.88671875" style="267" customWidth="1"/>
    <col min="3473" max="3473" width="31.44140625" style="267" customWidth="1"/>
    <col min="3474" max="3474" width="16.109375" style="267" customWidth="1"/>
    <col min="3475" max="3476" width="9.109375" style="267" customWidth="1"/>
    <col min="3477" max="3477" width="11.109375" style="267" customWidth="1"/>
    <col min="3478" max="3478" width="2.109375" style="267" customWidth="1"/>
    <col min="3479" max="3684" width="10.88671875" style="267" customWidth="1"/>
    <col min="3685" max="3685" width="12" style="267" customWidth="1"/>
    <col min="3686" max="3686" width="2.88671875" style="267" customWidth="1"/>
    <col min="3687" max="3688" width="6.44140625" style="267" customWidth="1"/>
    <col min="3689" max="3689" width="5.88671875" style="267" customWidth="1"/>
    <col min="3690" max="3690" width="6.44140625" style="267" customWidth="1"/>
    <col min="3691" max="3691" width="13.88671875" style="267" customWidth="1"/>
    <col min="3692" max="3693" width="9" style="267" customWidth="1"/>
    <col min="3694" max="3694" width="2.44140625" style="267" customWidth="1"/>
    <col min="3695" max="3695" width="8.88671875" style="267" customWidth="1"/>
    <col min="3696" max="3696" width="7.44140625" style="267" customWidth="1"/>
    <col min="3697" max="3699" width="3.88671875" style="267" customWidth="1"/>
    <col min="3700" max="3700" width="3.44140625" style="267" customWidth="1"/>
    <col min="3701" max="3701" width="2.88671875" style="267" customWidth="1"/>
    <col min="3702" max="3702" width="3" style="267" customWidth="1"/>
    <col min="3703" max="3705" width="13" style="267" hidden="1" customWidth="1"/>
    <col min="3706" max="3706" width="4.44140625" style="267" customWidth="1"/>
    <col min="3707" max="3707" width="13" style="267" hidden="1" customWidth="1"/>
    <col min="3708" max="3709" width="14.88671875" style="267" customWidth="1"/>
    <col min="3710" max="3710" width="15.109375" style="267" customWidth="1"/>
    <col min="3711" max="3711" width="6.44140625" style="267" customWidth="1"/>
    <col min="3712" max="3712" width="15.109375" style="267" customWidth="1"/>
    <col min="3713" max="3713" width="4.109375" style="267" customWidth="1"/>
    <col min="3714" max="3714" width="3" style="267" customWidth="1"/>
    <col min="3715" max="3717" width="13" style="267" hidden="1" customWidth="1"/>
    <col min="3718" max="3718" width="3" style="267" customWidth="1"/>
    <col min="3719" max="3719" width="13" style="267" hidden="1" customWidth="1"/>
    <col min="3720" max="3720" width="3" style="267" customWidth="1"/>
    <col min="3721" max="3721" width="13" style="267" hidden="1" customWidth="1"/>
    <col min="3722" max="3722" width="4.44140625" style="267" customWidth="1"/>
    <col min="3723" max="3723" width="34.109375" style="267" customWidth="1"/>
    <col min="3724" max="3724" width="23.44140625" style="267" customWidth="1"/>
    <col min="3725" max="3725" width="9.109375" style="267" customWidth="1"/>
    <col min="3726" max="3726" width="19.44140625" style="267" customWidth="1"/>
    <col min="3727" max="3727" width="42.88671875" style="267" customWidth="1"/>
    <col min="3728" max="3728" width="5.88671875" style="267" customWidth="1"/>
    <col min="3729" max="3729" width="31.44140625" style="267" customWidth="1"/>
    <col min="3730" max="3730" width="16.109375" style="267" customWidth="1"/>
    <col min="3731" max="3732" width="9.109375" style="267" customWidth="1"/>
    <col min="3733" max="3733" width="11.109375" style="267" customWidth="1"/>
    <col min="3734" max="3734" width="2.109375" style="267" customWidth="1"/>
    <col min="3735" max="3940" width="10.88671875" style="267" customWidth="1"/>
    <col min="3941" max="3941" width="12" style="267" customWidth="1"/>
    <col min="3942" max="3942" width="2.88671875" style="267" customWidth="1"/>
    <col min="3943" max="3944" width="6.44140625" style="267" customWidth="1"/>
    <col min="3945" max="3945" width="5.88671875" style="267" customWidth="1"/>
    <col min="3946" max="3946" width="6.44140625" style="267" customWidth="1"/>
    <col min="3947" max="3947" width="13.88671875" style="267" customWidth="1"/>
    <col min="3948" max="3949" width="9" style="267" customWidth="1"/>
    <col min="3950" max="3950" width="2.44140625" style="267" customWidth="1"/>
    <col min="3951" max="3951" width="8.88671875" style="267" customWidth="1"/>
    <col min="3952" max="3952" width="7.44140625" style="267" customWidth="1"/>
    <col min="3953" max="3955" width="3.88671875" style="267" customWidth="1"/>
    <col min="3956" max="3956" width="3.44140625" style="267" customWidth="1"/>
    <col min="3957" max="3957" width="2.88671875" style="267" customWidth="1"/>
    <col min="3958" max="3958" width="3" style="267" customWidth="1"/>
    <col min="3959" max="3961" width="13" style="267" hidden="1" customWidth="1"/>
    <col min="3962" max="3962" width="4.44140625" style="267" customWidth="1"/>
    <col min="3963" max="3963" width="13" style="267" hidden="1" customWidth="1"/>
    <col min="3964" max="3965" width="14.88671875" style="267" customWidth="1"/>
    <col min="3966" max="3966" width="15.109375" style="267" customWidth="1"/>
    <col min="3967" max="3967" width="6.44140625" style="267" customWidth="1"/>
    <col min="3968" max="3968" width="15.109375" style="267" customWidth="1"/>
    <col min="3969" max="3969" width="4.109375" style="267" customWidth="1"/>
    <col min="3970" max="3970" width="3" style="267" customWidth="1"/>
    <col min="3971" max="3973" width="13" style="267" hidden="1" customWidth="1"/>
    <col min="3974" max="3974" width="3" style="267" customWidth="1"/>
    <col min="3975" max="3975" width="13" style="267" hidden="1" customWidth="1"/>
    <col min="3976" max="3976" width="3" style="267" customWidth="1"/>
    <col min="3977" max="3977" width="13" style="267" hidden="1" customWidth="1"/>
    <col min="3978" max="3978" width="4.44140625" style="267" customWidth="1"/>
    <col min="3979" max="3979" width="34.109375" style="267" customWidth="1"/>
    <col min="3980" max="3980" width="23.44140625" style="267" customWidth="1"/>
    <col min="3981" max="3981" width="9.109375" style="267" customWidth="1"/>
    <col min="3982" max="3982" width="19.44140625" style="267" customWidth="1"/>
    <col min="3983" max="3983" width="42.88671875" style="267" customWidth="1"/>
    <col min="3984" max="3984" width="5.88671875" style="267" customWidth="1"/>
    <col min="3985" max="3985" width="31.44140625" style="267" customWidth="1"/>
    <col min="3986" max="3986" width="16.109375" style="267" customWidth="1"/>
    <col min="3987" max="3988" width="9.109375" style="267" customWidth="1"/>
    <col min="3989" max="3989" width="11.109375" style="267" customWidth="1"/>
    <col min="3990" max="3990" width="2.109375" style="267" customWidth="1"/>
    <col min="3991" max="4196" width="10.88671875" style="267" customWidth="1"/>
    <col min="4197" max="4197" width="12" style="267" customWidth="1"/>
    <col min="4198" max="4198" width="2.88671875" style="267" customWidth="1"/>
    <col min="4199" max="4200" width="6.44140625" style="267" customWidth="1"/>
    <col min="4201" max="4201" width="5.88671875" style="267" customWidth="1"/>
    <col min="4202" max="4202" width="6.44140625" style="267" customWidth="1"/>
    <col min="4203" max="4203" width="13.88671875" style="267" customWidth="1"/>
    <col min="4204" max="4205" width="9" style="267" customWidth="1"/>
    <col min="4206" max="4206" width="2.44140625" style="267" customWidth="1"/>
    <col min="4207" max="4207" width="8.88671875" style="267" customWidth="1"/>
    <col min="4208" max="4208" width="7.44140625" style="267" customWidth="1"/>
    <col min="4209" max="4211" width="3.88671875" style="267" customWidth="1"/>
    <col min="4212" max="4212" width="3.44140625" style="267" customWidth="1"/>
    <col min="4213" max="4213" width="2.88671875" style="267" customWidth="1"/>
    <col min="4214" max="4214" width="3" style="267" customWidth="1"/>
    <col min="4215" max="4217" width="13" style="267" hidden="1" customWidth="1"/>
    <col min="4218" max="4218" width="4.44140625" style="267" customWidth="1"/>
    <col min="4219" max="4219" width="13" style="267" hidden="1" customWidth="1"/>
    <col min="4220" max="4221" width="14.88671875" style="267" customWidth="1"/>
    <col min="4222" max="4222" width="15.109375" style="267" customWidth="1"/>
    <col min="4223" max="4223" width="6.44140625" style="267" customWidth="1"/>
    <col min="4224" max="4224" width="15.109375" style="267" customWidth="1"/>
    <col min="4225" max="4225" width="4.109375" style="267" customWidth="1"/>
    <col min="4226" max="4226" width="3" style="267" customWidth="1"/>
    <col min="4227" max="4229" width="13" style="267" hidden="1" customWidth="1"/>
    <col min="4230" max="4230" width="3" style="267" customWidth="1"/>
    <col min="4231" max="4231" width="13" style="267" hidden="1" customWidth="1"/>
    <col min="4232" max="4232" width="3" style="267" customWidth="1"/>
    <col min="4233" max="4233" width="13" style="267" hidden="1" customWidth="1"/>
    <col min="4234" max="4234" width="4.44140625" style="267" customWidth="1"/>
    <col min="4235" max="4235" width="34.109375" style="267" customWidth="1"/>
    <col min="4236" max="4236" width="23.44140625" style="267" customWidth="1"/>
    <col min="4237" max="4237" width="9.109375" style="267" customWidth="1"/>
    <col min="4238" max="4238" width="19.44140625" style="267" customWidth="1"/>
    <col min="4239" max="4239" width="42.88671875" style="267" customWidth="1"/>
    <col min="4240" max="4240" width="5.88671875" style="267" customWidth="1"/>
    <col min="4241" max="4241" width="31.44140625" style="267" customWidth="1"/>
    <col min="4242" max="4242" width="16.109375" style="267" customWidth="1"/>
    <col min="4243" max="4244" width="9.109375" style="267" customWidth="1"/>
    <col min="4245" max="4245" width="11.109375" style="267" customWidth="1"/>
    <col min="4246" max="4246" width="2.109375" style="267" customWidth="1"/>
    <col min="4247" max="4452" width="10.88671875" style="267" customWidth="1"/>
    <col min="4453" max="4453" width="12" style="267" customWidth="1"/>
    <col min="4454" max="4454" width="2.88671875" style="267" customWidth="1"/>
    <col min="4455" max="4456" width="6.44140625" style="267" customWidth="1"/>
    <col min="4457" max="4457" width="5.88671875" style="267" customWidth="1"/>
    <col min="4458" max="4458" width="6.44140625" style="267" customWidth="1"/>
    <col min="4459" max="4459" width="13.88671875" style="267" customWidth="1"/>
    <col min="4460" max="4461" width="9" style="267" customWidth="1"/>
    <col min="4462" max="4462" width="2.44140625" style="267" customWidth="1"/>
    <col min="4463" max="4463" width="8.88671875" style="267" customWidth="1"/>
    <col min="4464" max="4464" width="7.44140625" style="267" customWidth="1"/>
    <col min="4465" max="4467" width="3.88671875" style="267" customWidth="1"/>
    <col min="4468" max="4468" width="3.44140625" style="267" customWidth="1"/>
    <col min="4469" max="4469" width="2.88671875" style="267" customWidth="1"/>
    <col min="4470" max="4470" width="3" style="267" customWidth="1"/>
    <col min="4471" max="4473" width="13" style="267" hidden="1" customWidth="1"/>
    <col min="4474" max="4474" width="4.44140625" style="267" customWidth="1"/>
    <col min="4475" max="4475" width="13" style="267" hidden="1" customWidth="1"/>
    <col min="4476" max="4477" width="14.88671875" style="267" customWidth="1"/>
    <col min="4478" max="4478" width="15.109375" style="267" customWidth="1"/>
    <col min="4479" max="4479" width="6.44140625" style="267" customWidth="1"/>
    <col min="4480" max="4480" width="15.109375" style="267" customWidth="1"/>
    <col min="4481" max="4481" width="4.109375" style="267" customWidth="1"/>
    <col min="4482" max="4482" width="3" style="267" customWidth="1"/>
    <col min="4483" max="4485" width="13" style="267" hidden="1" customWidth="1"/>
    <col min="4486" max="4486" width="3" style="267" customWidth="1"/>
    <col min="4487" max="4487" width="13" style="267" hidden="1" customWidth="1"/>
    <col min="4488" max="4488" width="3" style="267" customWidth="1"/>
    <col min="4489" max="4489" width="13" style="267" hidden="1" customWidth="1"/>
    <col min="4490" max="4490" width="4.44140625" style="267" customWidth="1"/>
    <col min="4491" max="4491" width="34.109375" style="267" customWidth="1"/>
    <col min="4492" max="4492" width="23.44140625" style="267" customWidth="1"/>
    <col min="4493" max="4493" width="9.109375" style="267" customWidth="1"/>
    <col min="4494" max="4494" width="19.44140625" style="267" customWidth="1"/>
    <col min="4495" max="4495" width="42.88671875" style="267" customWidth="1"/>
    <col min="4496" max="4496" width="5.88671875" style="267" customWidth="1"/>
    <col min="4497" max="4497" width="31.44140625" style="267" customWidth="1"/>
    <col min="4498" max="4498" width="16.109375" style="267" customWidth="1"/>
    <col min="4499" max="4500" width="9.109375" style="267" customWidth="1"/>
    <col min="4501" max="4501" width="11.109375" style="267" customWidth="1"/>
    <col min="4502" max="4502" width="2.109375" style="267" customWidth="1"/>
    <col min="4503" max="4708" width="10.88671875" style="267" customWidth="1"/>
    <col min="4709" max="4709" width="12" style="267" customWidth="1"/>
    <col min="4710" max="4710" width="2.88671875" style="267" customWidth="1"/>
    <col min="4711" max="4712" width="6.44140625" style="267" customWidth="1"/>
    <col min="4713" max="4713" width="5.88671875" style="267" customWidth="1"/>
    <col min="4714" max="4714" width="6.44140625" style="267" customWidth="1"/>
    <col min="4715" max="4715" width="13.88671875" style="267" customWidth="1"/>
    <col min="4716" max="4717" width="9" style="267" customWidth="1"/>
    <col min="4718" max="4718" width="2.44140625" style="267" customWidth="1"/>
    <col min="4719" max="4719" width="8.88671875" style="267" customWidth="1"/>
    <col min="4720" max="4720" width="7.44140625" style="267" customWidth="1"/>
    <col min="4721" max="4723" width="3.88671875" style="267" customWidth="1"/>
    <col min="4724" max="4724" width="3.44140625" style="267" customWidth="1"/>
    <col min="4725" max="4725" width="2.88671875" style="267" customWidth="1"/>
    <col min="4726" max="4726" width="3" style="267" customWidth="1"/>
    <col min="4727" max="4729" width="13" style="267" hidden="1" customWidth="1"/>
    <col min="4730" max="4730" width="4.44140625" style="267" customWidth="1"/>
    <col min="4731" max="4731" width="13" style="267" hidden="1" customWidth="1"/>
    <col min="4732" max="4733" width="14.88671875" style="267" customWidth="1"/>
    <col min="4734" max="4734" width="15.109375" style="267" customWidth="1"/>
    <col min="4735" max="4735" width="6.44140625" style="267" customWidth="1"/>
    <col min="4736" max="4736" width="15.109375" style="267" customWidth="1"/>
    <col min="4737" max="4737" width="4.109375" style="267" customWidth="1"/>
    <col min="4738" max="4738" width="3" style="267" customWidth="1"/>
    <col min="4739" max="4741" width="13" style="267" hidden="1" customWidth="1"/>
    <col min="4742" max="4742" width="3" style="267" customWidth="1"/>
    <col min="4743" max="4743" width="13" style="267" hidden="1" customWidth="1"/>
    <col min="4744" max="4744" width="3" style="267" customWidth="1"/>
    <col min="4745" max="4745" width="13" style="267" hidden="1" customWidth="1"/>
    <col min="4746" max="4746" width="4.44140625" style="267" customWidth="1"/>
    <col min="4747" max="4747" width="34.109375" style="267" customWidth="1"/>
    <col min="4748" max="4748" width="23.44140625" style="267" customWidth="1"/>
    <col min="4749" max="4749" width="9.109375" style="267" customWidth="1"/>
    <col min="4750" max="4750" width="19.44140625" style="267" customWidth="1"/>
    <col min="4751" max="4751" width="42.88671875" style="267" customWidth="1"/>
    <col min="4752" max="4752" width="5.88671875" style="267" customWidth="1"/>
    <col min="4753" max="4753" width="31.44140625" style="267" customWidth="1"/>
    <col min="4754" max="4754" width="16.109375" style="267" customWidth="1"/>
    <col min="4755" max="4756" width="9.109375" style="267" customWidth="1"/>
    <col min="4757" max="4757" width="11.109375" style="267" customWidth="1"/>
    <col min="4758" max="4758" width="2.109375" style="267" customWidth="1"/>
    <col min="4759" max="4964" width="10.88671875" style="267" customWidth="1"/>
    <col min="4965" max="4965" width="12" style="267" customWidth="1"/>
    <col min="4966" max="4966" width="2.88671875" style="267" customWidth="1"/>
    <col min="4967" max="4968" width="6.44140625" style="267" customWidth="1"/>
    <col min="4969" max="4969" width="5.88671875" style="267" customWidth="1"/>
    <col min="4970" max="4970" width="6.44140625" style="267" customWidth="1"/>
    <col min="4971" max="4971" width="13.88671875" style="267" customWidth="1"/>
    <col min="4972" max="4973" width="9" style="267" customWidth="1"/>
    <col min="4974" max="4974" width="2.44140625" style="267" customWidth="1"/>
    <col min="4975" max="4975" width="8.88671875" style="267" customWidth="1"/>
    <col min="4976" max="4976" width="7.44140625" style="267" customWidth="1"/>
    <col min="4977" max="4979" width="3.88671875" style="267" customWidth="1"/>
    <col min="4980" max="4980" width="3.44140625" style="267" customWidth="1"/>
    <col min="4981" max="4981" width="2.88671875" style="267" customWidth="1"/>
    <col min="4982" max="4982" width="3" style="267" customWidth="1"/>
    <col min="4983" max="4985" width="13" style="267" hidden="1" customWidth="1"/>
    <col min="4986" max="4986" width="4.44140625" style="267" customWidth="1"/>
    <col min="4987" max="4987" width="13" style="267" hidden="1" customWidth="1"/>
    <col min="4988" max="4989" width="14.88671875" style="267" customWidth="1"/>
    <col min="4990" max="4990" width="15.109375" style="267" customWidth="1"/>
    <col min="4991" max="4991" width="6.44140625" style="267" customWidth="1"/>
    <col min="4992" max="4992" width="15.109375" style="267" customWidth="1"/>
    <col min="4993" max="4993" width="4.109375" style="267" customWidth="1"/>
    <col min="4994" max="4994" width="3" style="267" customWidth="1"/>
    <col min="4995" max="4997" width="13" style="267" hidden="1" customWidth="1"/>
    <col min="4998" max="4998" width="3" style="267" customWidth="1"/>
    <col min="4999" max="4999" width="13" style="267" hidden="1" customWidth="1"/>
    <col min="5000" max="5000" width="3" style="267" customWidth="1"/>
    <col min="5001" max="5001" width="13" style="267" hidden="1" customWidth="1"/>
    <col min="5002" max="5002" width="4.44140625" style="267" customWidth="1"/>
    <col min="5003" max="5003" width="34.109375" style="267" customWidth="1"/>
    <col min="5004" max="5004" width="23.44140625" style="267" customWidth="1"/>
    <col min="5005" max="5005" width="9.109375" style="267" customWidth="1"/>
    <col min="5006" max="5006" width="19.44140625" style="267" customWidth="1"/>
    <col min="5007" max="5007" width="42.88671875" style="267" customWidth="1"/>
    <col min="5008" max="5008" width="5.88671875" style="267" customWidth="1"/>
    <col min="5009" max="5009" width="31.44140625" style="267" customWidth="1"/>
    <col min="5010" max="5010" width="16.109375" style="267" customWidth="1"/>
    <col min="5011" max="5012" width="9.109375" style="267" customWidth="1"/>
    <col min="5013" max="5013" width="11.109375" style="267" customWidth="1"/>
    <col min="5014" max="5014" width="2.109375" style="267" customWidth="1"/>
    <col min="5015" max="5220" width="10.88671875" style="267" customWidth="1"/>
    <col min="5221" max="5221" width="12" style="267" customWidth="1"/>
    <col min="5222" max="5222" width="2.88671875" style="267" customWidth="1"/>
    <col min="5223" max="5224" width="6.44140625" style="267" customWidth="1"/>
    <col min="5225" max="5225" width="5.88671875" style="267" customWidth="1"/>
    <col min="5226" max="5226" width="6.44140625" style="267" customWidth="1"/>
    <col min="5227" max="5227" width="13.88671875" style="267" customWidth="1"/>
    <col min="5228" max="5229" width="9" style="267" customWidth="1"/>
    <col min="5230" max="5230" width="2.44140625" style="267" customWidth="1"/>
    <col min="5231" max="5231" width="8.88671875" style="267" customWidth="1"/>
    <col min="5232" max="5232" width="7.44140625" style="267" customWidth="1"/>
    <col min="5233" max="5235" width="3.88671875" style="267" customWidth="1"/>
    <col min="5236" max="5236" width="3.44140625" style="267" customWidth="1"/>
    <col min="5237" max="5237" width="2.88671875" style="267" customWidth="1"/>
    <col min="5238" max="5238" width="3" style="267" customWidth="1"/>
    <col min="5239" max="5241" width="13" style="267" hidden="1" customWidth="1"/>
    <col min="5242" max="5242" width="4.44140625" style="267" customWidth="1"/>
    <col min="5243" max="5243" width="13" style="267" hidden="1" customWidth="1"/>
    <col min="5244" max="5245" width="14.88671875" style="267" customWidth="1"/>
    <col min="5246" max="5246" width="15.109375" style="267" customWidth="1"/>
    <col min="5247" max="5247" width="6.44140625" style="267" customWidth="1"/>
    <col min="5248" max="5248" width="15.109375" style="267" customWidth="1"/>
    <col min="5249" max="5249" width="4.109375" style="267" customWidth="1"/>
    <col min="5250" max="5250" width="3" style="267" customWidth="1"/>
    <col min="5251" max="5253" width="13" style="267" hidden="1" customWidth="1"/>
    <col min="5254" max="5254" width="3" style="267" customWidth="1"/>
    <col min="5255" max="5255" width="13" style="267" hidden="1" customWidth="1"/>
    <col min="5256" max="5256" width="3" style="267" customWidth="1"/>
    <col min="5257" max="5257" width="13" style="267" hidden="1" customWidth="1"/>
    <col min="5258" max="5258" width="4.44140625" style="267" customWidth="1"/>
    <col min="5259" max="5259" width="34.109375" style="267" customWidth="1"/>
    <col min="5260" max="5260" width="23.44140625" style="267" customWidth="1"/>
    <col min="5261" max="5261" width="9.109375" style="267" customWidth="1"/>
    <col min="5262" max="5262" width="19.44140625" style="267" customWidth="1"/>
    <col min="5263" max="5263" width="42.88671875" style="267" customWidth="1"/>
    <col min="5264" max="5264" width="5.88671875" style="267" customWidth="1"/>
    <col min="5265" max="5265" width="31.44140625" style="267" customWidth="1"/>
    <col min="5266" max="5266" width="16.109375" style="267" customWidth="1"/>
    <col min="5267" max="5268" width="9.109375" style="267" customWidth="1"/>
    <col min="5269" max="5269" width="11.109375" style="267" customWidth="1"/>
    <col min="5270" max="5270" width="2.109375" style="267" customWidth="1"/>
    <col min="5271" max="5476" width="10.88671875" style="267" customWidth="1"/>
    <col min="5477" max="5477" width="12" style="267" customWidth="1"/>
    <col min="5478" max="5478" width="2.88671875" style="267" customWidth="1"/>
    <col min="5479" max="5480" width="6.44140625" style="267" customWidth="1"/>
    <col min="5481" max="5481" width="5.88671875" style="267" customWidth="1"/>
    <col min="5482" max="5482" width="6.44140625" style="267" customWidth="1"/>
    <col min="5483" max="5483" width="13.88671875" style="267" customWidth="1"/>
    <col min="5484" max="5485" width="9" style="267" customWidth="1"/>
    <col min="5486" max="5486" width="2.44140625" style="267" customWidth="1"/>
    <col min="5487" max="5487" width="8.88671875" style="267" customWidth="1"/>
    <col min="5488" max="5488" width="7.44140625" style="267" customWidth="1"/>
    <col min="5489" max="5491" width="3.88671875" style="267" customWidth="1"/>
    <col min="5492" max="5492" width="3.44140625" style="267" customWidth="1"/>
    <col min="5493" max="5493" width="2.88671875" style="267" customWidth="1"/>
    <col min="5494" max="5494" width="3" style="267" customWidth="1"/>
    <col min="5495" max="5497" width="13" style="267" hidden="1" customWidth="1"/>
    <col min="5498" max="5498" width="4.44140625" style="267" customWidth="1"/>
    <col min="5499" max="5499" width="13" style="267" hidden="1" customWidth="1"/>
    <col min="5500" max="5501" width="14.88671875" style="267" customWidth="1"/>
    <col min="5502" max="5502" width="15.109375" style="267" customWidth="1"/>
    <col min="5503" max="5503" width="6.44140625" style="267" customWidth="1"/>
    <col min="5504" max="5504" width="15.109375" style="267" customWidth="1"/>
    <col min="5505" max="5505" width="4.109375" style="267" customWidth="1"/>
    <col min="5506" max="5506" width="3" style="267" customWidth="1"/>
    <col min="5507" max="5509" width="13" style="267" hidden="1" customWidth="1"/>
    <col min="5510" max="5510" width="3" style="267" customWidth="1"/>
    <col min="5511" max="5511" width="13" style="267" hidden="1" customWidth="1"/>
    <col min="5512" max="5512" width="3" style="267" customWidth="1"/>
    <col min="5513" max="5513" width="13" style="267" hidden="1" customWidth="1"/>
    <col min="5514" max="5514" width="4.44140625" style="267" customWidth="1"/>
    <col min="5515" max="5515" width="34.109375" style="267" customWidth="1"/>
    <col min="5516" max="5516" width="23.44140625" style="267" customWidth="1"/>
    <col min="5517" max="5517" width="9.109375" style="267" customWidth="1"/>
    <col min="5518" max="5518" width="19.44140625" style="267" customWidth="1"/>
    <col min="5519" max="5519" width="42.88671875" style="267" customWidth="1"/>
    <col min="5520" max="5520" width="5.88671875" style="267" customWidth="1"/>
    <col min="5521" max="5521" width="31.44140625" style="267" customWidth="1"/>
    <col min="5522" max="5522" width="16.109375" style="267" customWidth="1"/>
    <col min="5523" max="5524" width="9.109375" style="267" customWidth="1"/>
    <col min="5525" max="5525" width="11.109375" style="267" customWidth="1"/>
    <col min="5526" max="5526" width="2.109375" style="267" customWidth="1"/>
    <col min="5527" max="5732" width="10.88671875" style="267" customWidth="1"/>
    <col min="5733" max="5733" width="12" style="267" customWidth="1"/>
    <col min="5734" max="5734" width="2.88671875" style="267" customWidth="1"/>
    <col min="5735" max="5736" width="6.44140625" style="267" customWidth="1"/>
    <col min="5737" max="5737" width="5.88671875" style="267" customWidth="1"/>
    <col min="5738" max="5738" width="6.44140625" style="267" customWidth="1"/>
    <col min="5739" max="5739" width="13.88671875" style="267" customWidth="1"/>
    <col min="5740" max="5741" width="9" style="267" customWidth="1"/>
    <col min="5742" max="5742" width="2.44140625" style="267" customWidth="1"/>
    <col min="5743" max="5743" width="8.88671875" style="267" customWidth="1"/>
    <col min="5744" max="5744" width="7.44140625" style="267" customWidth="1"/>
    <col min="5745" max="5747" width="3.88671875" style="267" customWidth="1"/>
    <col min="5748" max="5748" width="3.44140625" style="267" customWidth="1"/>
    <col min="5749" max="5749" width="2.88671875" style="267" customWidth="1"/>
    <col min="5750" max="5750" width="3" style="267" customWidth="1"/>
    <col min="5751" max="5753" width="13" style="267" hidden="1" customWidth="1"/>
    <col min="5754" max="5754" width="4.44140625" style="267" customWidth="1"/>
    <col min="5755" max="5755" width="13" style="267" hidden="1" customWidth="1"/>
    <col min="5756" max="5757" width="14.88671875" style="267" customWidth="1"/>
    <col min="5758" max="5758" width="15.109375" style="267" customWidth="1"/>
    <col min="5759" max="5759" width="6.44140625" style="267" customWidth="1"/>
    <col min="5760" max="5760" width="15.109375" style="267" customWidth="1"/>
    <col min="5761" max="5761" width="4.109375" style="267" customWidth="1"/>
    <col min="5762" max="5762" width="3" style="267" customWidth="1"/>
    <col min="5763" max="5765" width="13" style="267" hidden="1" customWidth="1"/>
    <col min="5766" max="5766" width="3" style="267" customWidth="1"/>
    <col min="5767" max="5767" width="13" style="267" hidden="1" customWidth="1"/>
    <col min="5768" max="5768" width="3" style="267" customWidth="1"/>
    <col min="5769" max="5769" width="13" style="267" hidden="1" customWidth="1"/>
    <col min="5770" max="5770" width="4.44140625" style="267" customWidth="1"/>
    <col min="5771" max="5771" width="34.109375" style="267" customWidth="1"/>
    <col min="5772" max="5772" width="23.44140625" style="267" customWidth="1"/>
    <col min="5773" max="5773" width="9.109375" style="267" customWidth="1"/>
    <col min="5774" max="5774" width="19.44140625" style="267" customWidth="1"/>
    <col min="5775" max="5775" width="42.88671875" style="267" customWidth="1"/>
    <col min="5776" max="5776" width="5.88671875" style="267" customWidth="1"/>
    <col min="5777" max="5777" width="31.44140625" style="267" customWidth="1"/>
    <col min="5778" max="5778" width="16.109375" style="267" customWidth="1"/>
    <col min="5779" max="5780" width="9.109375" style="267" customWidth="1"/>
    <col min="5781" max="5781" width="11.109375" style="267" customWidth="1"/>
    <col min="5782" max="5782" width="2.109375" style="267" customWidth="1"/>
    <col min="5783" max="5988" width="10.88671875" style="267" customWidth="1"/>
    <col min="5989" max="5989" width="12" style="267" customWidth="1"/>
    <col min="5990" max="5990" width="2.88671875" style="267" customWidth="1"/>
    <col min="5991" max="5992" width="6.44140625" style="267" customWidth="1"/>
    <col min="5993" max="5993" width="5.88671875" style="267" customWidth="1"/>
    <col min="5994" max="5994" width="6.44140625" style="267" customWidth="1"/>
    <col min="5995" max="5995" width="13.88671875" style="267" customWidth="1"/>
    <col min="5996" max="5997" width="9" style="267" customWidth="1"/>
    <col min="5998" max="5998" width="2.44140625" style="267" customWidth="1"/>
    <col min="5999" max="5999" width="8.88671875" style="267" customWidth="1"/>
    <col min="6000" max="6000" width="7.44140625" style="267" customWidth="1"/>
    <col min="6001" max="6003" width="3.88671875" style="267" customWidth="1"/>
    <col min="6004" max="6004" width="3.44140625" style="267" customWidth="1"/>
    <col min="6005" max="6005" width="2.88671875" style="267" customWidth="1"/>
    <col min="6006" max="6006" width="3" style="267" customWidth="1"/>
    <col min="6007" max="6009" width="13" style="267" hidden="1" customWidth="1"/>
    <col min="6010" max="6010" width="4.44140625" style="267" customWidth="1"/>
    <col min="6011" max="6011" width="13" style="267" hidden="1" customWidth="1"/>
    <col min="6012" max="6013" width="14.88671875" style="267" customWidth="1"/>
    <col min="6014" max="6014" width="15.109375" style="267" customWidth="1"/>
    <col min="6015" max="6015" width="6.44140625" style="267" customWidth="1"/>
    <col min="6016" max="6016" width="15.109375" style="267" customWidth="1"/>
    <col min="6017" max="6017" width="4.109375" style="267" customWidth="1"/>
    <col min="6018" max="6018" width="3" style="267" customWidth="1"/>
    <col min="6019" max="6021" width="13" style="267" hidden="1" customWidth="1"/>
    <col min="6022" max="6022" width="3" style="267" customWidth="1"/>
    <col min="6023" max="6023" width="13" style="267" hidden="1" customWidth="1"/>
    <col min="6024" max="6024" width="3" style="267" customWidth="1"/>
    <col min="6025" max="6025" width="13" style="267" hidden="1" customWidth="1"/>
    <col min="6026" max="6026" width="4.44140625" style="267" customWidth="1"/>
    <col min="6027" max="6027" width="34.109375" style="267" customWidth="1"/>
    <col min="6028" max="6028" width="23.44140625" style="267" customWidth="1"/>
    <col min="6029" max="6029" width="9.109375" style="267" customWidth="1"/>
    <col min="6030" max="6030" width="19.44140625" style="267" customWidth="1"/>
    <col min="6031" max="6031" width="42.88671875" style="267" customWidth="1"/>
    <col min="6032" max="6032" width="5.88671875" style="267" customWidth="1"/>
    <col min="6033" max="6033" width="31.44140625" style="267" customWidth="1"/>
    <col min="6034" max="6034" width="16.109375" style="267" customWidth="1"/>
    <col min="6035" max="6036" width="9.109375" style="267" customWidth="1"/>
    <col min="6037" max="6037" width="11.109375" style="267" customWidth="1"/>
    <col min="6038" max="6038" width="2.109375" style="267" customWidth="1"/>
    <col min="6039" max="6244" width="10.88671875" style="267" customWidth="1"/>
    <col min="6245" max="6245" width="12" style="267" customWidth="1"/>
    <col min="6246" max="6246" width="2.88671875" style="267" customWidth="1"/>
    <col min="6247" max="6248" width="6.44140625" style="267" customWidth="1"/>
    <col min="6249" max="6249" width="5.88671875" style="267" customWidth="1"/>
    <col min="6250" max="6250" width="6.44140625" style="267" customWidth="1"/>
    <col min="6251" max="6251" width="13.88671875" style="267" customWidth="1"/>
    <col min="6252" max="6253" width="9" style="267" customWidth="1"/>
    <col min="6254" max="6254" width="2.44140625" style="267" customWidth="1"/>
    <col min="6255" max="6255" width="8.88671875" style="267" customWidth="1"/>
    <col min="6256" max="6256" width="7.44140625" style="267" customWidth="1"/>
    <col min="6257" max="6259" width="3.88671875" style="267" customWidth="1"/>
    <col min="6260" max="6260" width="3.44140625" style="267" customWidth="1"/>
    <col min="6261" max="6261" width="2.88671875" style="267" customWidth="1"/>
    <col min="6262" max="6262" width="3" style="267" customWidth="1"/>
    <col min="6263" max="6265" width="13" style="267" hidden="1" customWidth="1"/>
    <col min="6266" max="6266" width="4.44140625" style="267" customWidth="1"/>
    <col min="6267" max="6267" width="13" style="267" hidden="1" customWidth="1"/>
    <col min="6268" max="6269" width="14.88671875" style="267" customWidth="1"/>
    <col min="6270" max="6270" width="15.109375" style="267" customWidth="1"/>
    <col min="6271" max="6271" width="6.44140625" style="267" customWidth="1"/>
    <col min="6272" max="6272" width="15.109375" style="267" customWidth="1"/>
    <col min="6273" max="6273" width="4.109375" style="267" customWidth="1"/>
    <col min="6274" max="6274" width="3" style="267" customWidth="1"/>
    <col min="6275" max="6277" width="13" style="267" hidden="1" customWidth="1"/>
    <col min="6278" max="6278" width="3" style="267" customWidth="1"/>
    <col min="6279" max="6279" width="13" style="267" hidden="1" customWidth="1"/>
    <col min="6280" max="6280" width="3" style="267" customWidth="1"/>
    <col min="6281" max="6281" width="13" style="267" hidden="1" customWidth="1"/>
    <col min="6282" max="6282" width="4.44140625" style="267" customWidth="1"/>
    <col min="6283" max="6283" width="34.109375" style="267" customWidth="1"/>
    <col min="6284" max="6284" width="23.44140625" style="267" customWidth="1"/>
    <col min="6285" max="6285" width="9.109375" style="267" customWidth="1"/>
    <col min="6286" max="6286" width="19.44140625" style="267" customWidth="1"/>
    <col min="6287" max="6287" width="42.88671875" style="267" customWidth="1"/>
    <col min="6288" max="6288" width="5.88671875" style="267" customWidth="1"/>
    <col min="6289" max="6289" width="31.44140625" style="267" customWidth="1"/>
    <col min="6290" max="6290" width="16.109375" style="267" customWidth="1"/>
    <col min="6291" max="6292" width="9.109375" style="267" customWidth="1"/>
    <col min="6293" max="6293" width="11.109375" style="267" customWidth="1"/>
    <col min="6294" max="6294" width="2.109375" style="267" customWidth="1"/>
    <col min="6295" max="6500" width="10.88671875" style="267" customWidth="1"/>
    <col min="6501" max="6501" width="12" style="267" customWidth="1"/>
    <col min="6502" max="6502" width="2.88671875" style="267" customWidth="1"/>
    <col min="6503" max="6504" width="6.44140625" style="267" customWidth="1"/>
    <col min="6505" max="6505" width="5.88671875" style="267" customWidth="1"/>
    <col min="6506" max="6506" width="6.44140625" style="267" customWidth="1"/>
    <col min="6507" max="6507" width="13.88671875" style="267" customWidth="1"/>
    <col min="6508" max="6509" width="9" style="267" customWidth="1"/>
    <col min="6510" max="6510" width="2.44140625" style="267" customWidth="1"/>
    <col min="6511" max="6511" width="8.88671875" style="267" customWidth="1"/>
    <col min="6512" max="6512" width="7.44140625" style="267" customWidth="1"/>
    <col min="6513" max="6515" width="3.88671875" style="267" customWidth="1"/>
    <col min="6516" max="6516" width="3.44140625" style="267" customWidth="1"/>
    <col min="6517" max="6517" width="2.88671875" style="267" customWidth="1"/>
    <col min="6518" max="6518" width="3" style="267" customWidth="1"/>
    <col min="6519" max="6521" width="13" style="267" hidden="1" customWidth="1"/>
    <col min="6522" max="6522" width="4.44140625" style="267" customWidth="1"/>
    <col min="6523" max="6523" width="13" style="267" hidden="1" customWidth="1"/>
    <col min="6524" max="6525" width="14.88671875" style="267" customWidth="1"/>
    <col min="6526" max="6526" width="15.109375" style="267" customWidth="1"/>
    <col min="6527" max="6527" width="6.44140625" style="267" customWidth="1"/>
    <col min="6528" max="6528" width="15.109375" style="267" customWidth="1"/>
    <col min="6529" max="6529" width="4.109375" style="267" customWidth="1"/>
    <col min="6530" max="6530" width="3" style="267" customWidth="1"/>
    <col min="6531" max="6533" width="13" style="267" hidden="1" customWidth="1"/>
    <col min="6534" max="6534" width="3" style="267" customWidth="1"/>
    <col min="6535" max="6535" width="13" style="267" hidden="1" customWidth="1"/>
    <col min="6536" max="6536" width="3" style="267" customWidth="1"/>
    <col min="6537" max="6537" width="13" style="267" hidden="1" customWidth="1"/>
    <col min="6538" max="6538" width="4.44140625" style="267" customWidth="1"/>
    <col min="6539" max="6539" width="34.109375" style="267" customWidth="1"/>
    <col min="6540" max="6540" width="23.44140625" style="267" customWidth="1"/>
    <col min="6541" max="6541" width="9.109375" style="267" customWidth="1"/>
    <col min="6542" max="6542" width="19.44140625" style="267" customWidth="1"/>
    <col min="6543" max="6543" width="42.88671875" style="267" customWidth="1"/>
    <col min="6544" max="6544" width="5.88671875" style="267" customWidth="1"/>
    <col min="6545" max="6545" width="31.44140625" style="267" customWidth="1"/>
    <col min="6546" max="6546" width="16.109375" style="267" customWidth="1"/>
    <col min="6547" max="6548" width="9.109375" style="267" customWidth="1"/>
    <col min="6549" max="6549" width="11.109375" style="267" customWidth="1"/>
    <col min="6550" max="6550" width="2.109375" style="267" customWidth="1"/>
    <col min="6551" max="6756" width="10.88671875" style="267" customWidth="1"/>
    <col min="6757" max="6757" width="12" style="267" customWidth="1"/>
    <col min="6758" max="6758" width="2.88671875" style="267" customWidth="1"/>
    <col min="6759" max="6760" width="6.44140625" style="267" customWidth="1"/>
    <col min="6761" max="6761" width="5.88671875" style="267" customWidth="1"/>
    <col min="6762" max="6762" width="6.44140625" style="267" customWidth="1"/>
    <col min="6763" max="6763" width="13.88671875" style="267" customWidth="1"/>
    <col min="6764" max="6765" width="9" style="267" customWidth="1"/>
    <col min="6766" max="6766" width="2.44140625" style="267" customWidth="1"/>
    <col min="6767" max="6767" width="8.88671875" style="267" customWidth="1"/>
    <col min="6768" max="6768" width="7.44140625" style="267" customWidth="1"/>
    <col min="6769" max="6771" width="3.88671875" style="267" customWidth="1"/>
    <col min="6772" max="6772" width="3.44140625" style="267" customWidth="1"/>
    <col min="6773" max="6773" width="2.88671875" style="267" customWidth="1"/>
    <col min="6774" max="6774" width="3" style="267" customWidth="1"/>
    <col min="6775" max="6777" width="13" style="267" hidden="1" customWidth="1"/>
    <col min="6778" max="6778" width="4.44140625" style="267" customWidth="1"/>
    <col min="6779" max="6779" width="13" style="267" hidden="1" customWidth="1"/>
    <col min="6780" max="6781" width="14.88671875" style="267" customWidth="1"/>
    <col min="6782" max="6782" width="15.109375" style="267" customWidth="1"/>
    <col min="6783" max="6783" width="6.44140625" style="267" customWidth="1"/>
    <col min="6784" max="6784" width="15.109375" style="267" customWidth="1"/>
    <col min="6785" max="6785" width="4.109375" style="267" customWidth="1"/>
    <col min="6786" max="6786" width="3" style="267" customWidth="1"/>
    <col min="6787" max="6789" width="13" style="267" hidden="1" customWidth="1"/>
    <col min="6790" max="6790" width="3" style="267" customWidth="1"/>
    <col min="6791" max="6791" width="13" style="267" hidden="1" customWidth="1"/>
    <col min="6792" max="6792" width="3" style="267" customWidth="1"/>
    <col min="6793" max="6793" width="13" style="267" hidden="1" customWidth="1"/>
    <col min="6794" max="6794" width="4.44140625" style="267" customWidth="1"/>
    <col min="6795" max="6795" width="34.109375" style="267" customWidth="1"/>
    <col min="6796" max="6796" width="23.44140625" style="267" customWidth="1"/>
    <col min="6797" max="6797" width="9.109375" style="267" customWidth="1"/>
    <col min="6798" max="6798" width="19.44140625" style="267" customWidth="1"/>
    <col min="6799" max="6799" width="42.88671875" style="267" customWidth="1"/>
    <col min="6800" max="6800" width="5.88671875" style="267" customWidth="1"/>
    <col min="6801" max="6801" width="31.44140625" style="267" customWidth="1"/>
    <col min="6802" max="6802" width="16.109375" style="267" customWidth="1"/>
    <col min="6803" max="6804" width="9.109375" style="267" customWidth="1"/>
    <col min="6805" max="6805" width="11.109375" style="267" customWidth="1"/>
    <col min="6806" max="6806" width="2.109375" style="267" customWidth="1"/>
    <col min="6807" max="7012" width="10.88671875" style="267" customWidth="1"/>
    <col min="7013" max="7013" width="12" style="267" customWidth="1"/>
    <col min="7014" max="7014" width="2.88671875" style="267" customWidth="1"/>
    <col min="7015" max="7016" width="6.44140625" style="267" customWidth="1"/>
    <col min="7017" max="7017" width="5.88671875" style="267" customWidth="1"/>
    <col min="7018" max="7018" width="6.44140625" style="267" customWidth="1"/>
    <col min="7019" max="7019" width="13.88671875" style="267" customWidth="1"/>
    <col min="7020" max="7021" width="9" style="267" customWidth="1"/>
    <col min="7022" max="7022" width="2.44140625" style="267" customWidth="1"/>
    <col min="7023" max="7023" width="8.88671875" style="267" customWidth="1"/>
    <col min="7024" max="7024" width="7.44140625" style="267" customWidth="1"/>
    <col min="7025" max="7027" width="3.88671875" style="267" customWidth="1"/>
    <col min="7028" max="7028" width="3.44140625" style="267" customWidth="1"/>
    <col min="7029" max="7029" width="2.88671875" style="267" customWidth="1"/>
    <col min="7030" max="7030" width="3" style="267" customWidth="1"/>
    <col min="7031" max="7033" width="13" style="267" hidden="1" customWidth="1"/>
    <col min="7034" max="7034" width="4.44140625" style="267" customWidth="1"/>
    <col min="7035" max="7035" width="13" style="267" hidden="1" customWidth="1"/>
    <col min="7036" max="7037" width="14.88671875" style="267" customWidth="1"/>
    <col min="7038" max="7038" width="15.109375" style="267" customWidth="1"/>
    <col min="7039" max="7039" width="6.44140625" style="267" customWidth="1"/>
    <col min="7040" max="7040" width="15.109375" style="267" customWidth="1"/>
    <col min="7041" max="7041" width="4.109375" style="267" customWidth="1"/>
    <col min="7042" max="7042" width="3" style="267" customWidth="1"/>
    <col min="7043" max="7045" width="13" style="267" hidden="1" customWidth="1"/>
    <col min="7046" max="7046" width="3" style="267" customWidth="1"/>
    <col min="7047" max="7047" width="13" style="267" hidden="1" customWidth="1"/>
    <col min="7048" max="7048" width="3" style="267" customWidth="1"/>
    <col min="7049" max="7049" width="13" style="267" hidden="1" customWidth="1"/>
    <col min="7050" max="7050" width="4.44140625" style="267" customWidth="1"/>
    <col min="7051" max="7051" width="34.109375" style="267" customWidth="1"/>
    <col min="7052" max="7052" width="23.44140625" style="267" customWidth="1"/>
    <col min="7053" max="7053" width="9.109375" style="267" customWidth="1"/>
    <col min="7054" max="7054" width="19.44140625" style="267" customWidth="1"/>
    <col min="7055" max="7055" width="42.88671875" style="267" customWidth="1"/>
    <col min="7056" max="7056" width="5.88671875" style="267" customWidth="1"/>
    <col min="7057" max="7057" width="31.44140625" style="267" customWidth="1"/>
    <col min="7058" max="7058" width="16.109375" style="267" customWidth="1"/>
    <col min="7059" max="7060" width="9.109375" style="267" customWidth="1"/>
    <col min="7061" max="7061" width="11.109375" style="267" customWidth="1"/>
    <col min="7062" max="7062" width="2.109375" style="267" customWidth="1"/>
    <col min="7063" max="7268" width="10.88671875" style="267" customWidth="1"/>
    <col min="7269" max="7269" width="12" style="267" customWidth="1"/>
    <col min="7270" max="7270" width="2.88671875" style="267" customWidth="1"/>
    <col min="7271" max="7272" width="6.44140625" style="267" customWidth="1"/>
    <col min="7273" max="7273" width="5.88671875" style="267" customWidth="1"/>
    <col min="7274" max="7274" width="6.44140625" style="267" customWidth="1"/>
    <col min="7275" max="7275" width="13.88671875" style="267" customWidth="1"/>
    <col min="7276" max="7277" width="9" style="267" customWidth="1"/>
    <col min="7278" max="7278" width="2.44140625" style="267" customWidth="1"/>
    <col min="7279" max="7279" width="8.88671875" style="267" customWidth="1"/>
    <col min="7280" max="7280" width="7.44140625" style="267" customWidth="1"/>
    <col min="7281" max="7283" width="3.88671875" style="267" customWidth="1"/>
    <col min="7284" max="7284" width="3.44140625" style="267" customWidth="1"/>
    <col min="7285" max="7285" width="2.88671875" style="267" customWidth="1"/>
    <col min="7286" max="7286" width="3" style="267" customWidth="1"/>
    <col min="7287" max="7289" width="13" style="267" hidden="1" customWidth="1"/>
    <col min="7290" max="7290" width="4.44140625" style="267" customWidth="1"/>
    <col min="7291" max="7291" width="13" style="267" hidden="1" customWidth="1"/>
    <col min="7292" max="7293" width="14.88671875" style="267" customWidth="1"/>
    <col min="7294" max="7294" width="15.109375" style="267" customWidth="1"/>
    <col min="7295" max="7295" width="6.44140625" style="267" customWidth="1"/>
    <col min="7296" max="7296" width="15.109375" style="267" customWidth="1"/>
    <col min="7297" max="7297" width="4.109375" style="267" customWidth="1"/>
    <col min="7298" max="7298" width="3" style="267" customWidth="1"/>
    <col min="7299" max="7301" width="13" style="267" hidden="1" customWidth="1"/>
    <col min="7302" max="7302" width="3" style="267" customWidth="1"/>
    <col min="7303" max="7303" width="13" style="267" hidden="1" customWidth="1"/>
    <col min="7304" max="7304" width="3" style="267" customWidth="1"/>
    <col min="7305" max="7305" width="13" style="267" hidden="1" customWidth="1"/>
    <col min="7306" max="7306" width="4.44140625" style="267" customWidth="1"/>
    <col min="7307" max="7307" width="34.109375" style="267" customWidth="1"/>
    <col min="7308" max="7308" width="23.44140625" style="267" customWidth="1"/>
    <col min="7309" max="7309" width="9.109375" style="267" customWidth="1"/>
    <col min="7310" max="7310" width="19.44140625" style="267" customWidth="1"/>
    <col min="7311" max="7311" width="42.88671875" style="267" customWidth="1"/>
    <col min="7312" max="7312" width="5.88671875" style="267" customWidth="1"/>
    <col min="7313" max="7313" width="31.44140625" style="267" customWidth="1"/>
    <col min="7314" max="7314" width="16.109375" style="267" customWidth="1"/>
    <col min="7315" max="7316" width="9.109375" style="267" customWidth="1"/>
    <col min="7317" max="7317" width="11.109375" style="267" customWidth="1"/>
    <col min="7318" max="7318" width="2.109375" style="267" customWidth="1"/>
    <col min="7319" max="7524" width="10.88671875" style="267" customWidth="1"/>
    <col min="7525" max="7525" width="12" style="267" customWidth="1"/>
    <col min="7526" max="7526" width="2.88671875" style="267" customWidth="1"/>
    <col min="7527" max="7528" width="6.44140625" style="267" customWidth="1"/>
    <col min="7529" max="7529" width="5.88671875" style="267" customWidth="1"/>
    <col min="7530" max="7530" width="6.44140625" style="267" customWidth="1"/>
    <col min="7531" max="7531" width="13.88671875" style="267" customWidth="1"/>
    <col min="7532" max="7533" width="9" style="267" customWidth="1"/>
    <col min="7534" max="7534" width="2.44140625" style="267" customWidth="1"/>
    <col min="7535" max="7535" width="8.88671875" style="267" customWidth="1"/>
    <col min="7536" max="7536" width="7.44140625" style="267" customWidth="1"/>
    <col min="7537" max="7539" width="3.88671875" style="267" customWidth="1"/>
    <col min="7540" max="7540" width="3.44140625" style="267" customWidth="1"/>
    <col min="7541" max="7541" width="2.88671875" style="267" customWidth="1"/>
    <col min="7542" max="7542" width="3" style="267" customWidth="1"/>
    <col min="7543" max="7545" width="13" style="267" hidden="1" customWidth="1"/>
    <col min="7546" max="7546" width="4.44140625" style="267" customWidth="1"/>
    <col min="7547" max="7547" width="13" style="267" hidden="1" customWidth="1"/>
    <col min="7548" max="7549" width="14.88671875" style="267" customWidth="1"/>
    <col min="7550" max="7550" width="15.109375" style="267" customWidth="1"/>
    <col min="7551" max="7551" width="6.44140625" style="267" customWidth="1"/>
    <col min="7552" max="7552" width="15.109375" style="267" customWidth="1"/>
    <col min="7553" max="7553" width="4.109375" style="267" customWidth="1"/>
    <col min="7554" max="7554" width="3" style="267" customWidth="1"/>
    <col min="7555" max="7557" width="13" style="267" hidden="1" customWidth="1"/>
    <col min="7558" max="7558" width="3" style="267" customWidth="1"/>
    <col min="7559" max="7559" width="13" style="267" hidden="1" customWidth="1"/>
    <col min="7560" max="7560" width="3" style="267" customWidth="1"/>
    <col min="7561" max="7561" width="13" style="267" hidden="1" customWidth="1"/>
    <col min="7562" max="7562" width="4.44140625" style="267" customWidth="1"/>
    <col min="7563" max="7563" width="34.109375" style="267" customWidth="1"/>
    <col min="7564" max="7564" width="23.44140625" style="267" customWidth="1"/>
    <col min="7565" max="7565" width="9.109375" style="267" customWidth="1"/>
    <col min="7566" max="7566" width="19.44140625" style="267" customWidth="1"/>
    <col min="7567" max="7567" width="42.88671875" style="267" customWidth="1"/>
    <col min="7568" max="7568" width="5.88671875" style="267" customWidth="1"/>
    <col min="7569" max="7569" width="31.44140625" style="267" customWidth="1"/>
    <col min="7570" max="7570" width="16.109375" style="267" customWidth="1"/>
    <col min="7571" max="7572" width="9.109375" style="267" customWidth="1"/>
    <col min="7573" max="7573" width="11.109375" style="267" customWidth="1"/>
    <col min="7574" max="7574" width="2.109375" style="267" customWidth="1"/>
    <col min="7575" max="7780" width="10.88671875" style="267" customWidth="1"/>
    <col min="7781" max="7781" width="12" style="267" customWidth="1"/>
    <col min="7782" max="7782" width="2.88671875" style="267" customWidth="1"/>
    <col min="7783" max="7784" width="6.44140625" style="267" customWidth="1"/>
    <col min="7785" max="7785" width="5.88671875" style="267" customWidth="1"/>
    <col min="7786" max="7786" width="6.44140625" style="267" customWidth="1"/>
    <col min="7787" max="7787" width="13.88671875" style="267" customWidth="1"/>
    <col min="7788" max="7789" width="9" style="267" customWidth="1"/>
    <col min="7790" max="7790" width="2.44140625" style="267" customWidth="1"/>
    <col min="7791" max="7791" width="8.88671875" style="267" customWidth="1"/>
    <col min="7792" max="7792" width="7.44140625" style="267" customWidth="1"/>
    <col min="7793" max="7795" width="3.88671875" style="267" customWidth="1"/>
    <col min="7796" max="7796" width="3.44140625" style="267" customWidth="1"/>
    <col min="7797" max="7797" width="2.88671875" style="267" customWidth="1"/>
    <col min="7798" max="7798" width="3" style="267" customWidth="1"/>
    <col min="7799" max="7801" width="13" style="267" hidden="1" customWidth="1"/>
    <col min="7802" max="7802" width="4.44140625" style="267" customWidth="1"/>
    <col min="7803" max="7803" width="13" style="267" hidden="1" customWidth="1"/>
    <col min="7804" max="7805" width="14.88671875" style="267" customWidth="1"/>
    <col min="7806" max="7806" width="15.109375" style="267" customWidth="1"/>
    <col min="7807" max="7807" width="6.44140625" style="267" customWidth="1"/>
    <col min="7808" max="7808" width="15.109375" style="267" customWidth="1"/>
    <col min="7809" max="7809" width="4.109375" style="267" customWidth="1"/>
    <col min="7810" max="7810" width="3" style="267" customWidth="1"/>
    <col min="7811" max="7813" width="13" style="267" hidden="1" customWidth="1"/>
    <col min="7814" max="7814" width="3" style="267" customWidth="1"/>
    <col min="7815" max="7815" width="13" style="267" hidden="1" customWidth="1"/>
    <col min="7816" max="7816" width="3" style="267" customWidth="1"/>
    <col min="7817" max="7817" width="13" style="267" hidden="1" customWidth="1"/>
    <col min="7818" max="7818" width="4.44140625" style="267" customWidth="1"/>
    <col min="7819" max="7819" width="34.109375" style="267" customWidth="1"/>
    <col min="7820" max="7820" width="23.44140625" style="267" customWidth="1"/>
    <col min="7821" max="7821" width="9.109375" style="267" customWidth="1"/>
    <col min="7822" max="7822" width="19.44140625" style="267" customWidth="1"/>
    <col min="7823" max="7823" width="42.88671875" style="267" customWidth="1"/>
    <col min="7824" max="7824" width="5.88671875" style="267" customWidth="1"/>
    <col min="7825" max="7825" width="31.44140625" style="267" customWidth="1"/>
    <col min="7826" max="7826" width="16.109375" style="267" customWidth="1"/>
    <col min="7827" max="7828" width="9.109375" style="267" customWidth="1"/>
    <col min="7829" max="7829" width="11.109375" style="267" customWidth="1"/>
    <col min="7830" max="7830" width="2.109375" style="267" customWidth="1"/>
    <col min="7831" max="8036" width="10.88671875" style="267" customWidth="1"/>
    <col min="8037" max="8037" width="12" style="267" customWidth="1"/>
    <col min="8038" max="8038" width="2.88671875" style="267" customWidth="1"/>
    <col min="8039" max="8040" width="6.44140625" style="267" customWidth="1"/>
    <col min="8041" max="8041" width="5.88671875" style="267" customWidth="1"/>
    <col min="8042" max="8042" width="6.44140625" style="267" customWidth="1"/>
    <col min="8043" max="8043" width="13.88671875" style="267" customWidth="1"/>
    <col min="8044" max="8045" width="9" style="267" customWidth="1"/>
    <col min="8046" max="8046" width="2.44140625" style="267" customWidth="1"/>
    <col min="8047" max="8047" width="8.88671875" style="267" customWidth="1"/>
    <col min="8048" max="8048" width="7.44140625" style="267" customWidth="1"/>
    <col min="8049" max="8051" width="3.88671875" style="267" customWidth="1"/>
    <col min="8052" max="8052" width="3.44140625" style="267" customWidth="1"/>
    <col min="8053" max="8053" width="2.88671875" style="267" customWidth="1"/>
    <col min="8054" max="8054" width="3" style="267" customWidth="1"/>
    <col min="8055" max="8057" width="13" style="267" hidden="1" customWidth="1"/>
    <col min="8058" max="8058" width="4.44140625" style="267" customWidth="1"/>
    <col min="8059" max="8059" width="13" style="267" hidden="1" customWidth="1"/>
    <col min="8060" max="8061" width="14.88671875" style="267" customWidth="1"/>
    <col min="8062" max="8062" width="15.109375" style="267" customWidth="1"/>
    <col min="8063" max="8063" width="6.44140625" style="267" customWidth="1"/>
    <col min="8064" max="8064" width="15.109375" style="267" customWidth="1"/>
    <col min="8065" max="8065" width="4.109375" style="267" customWidth="1"/>
    <col min="8066" max="8066" width="3" style="267" customWidth="1"/>
    <col min="8067" max="8069" width="13" style="267" hidden="1" customWidth="1"/>
    <col min="8070" max="8070" width="3" style="267" customWidth="1"/>
    <col min="8071" max="8071" width="13" style="267" hidden="1" customWidth="1"/>
    <col min="8072" max="8072" width="3" style="267" customWidth="1"/>
    <col min="8073" max="8073" width="13" style="267" hidden="1" customWidth="1"/>
    <col min="8074" max="8074" width="4.44140625" style="267" customWidth="1"/>
    <col min="8075" max="8075" width="34.109375" style="267" customWidth="1"/>
    <col min="8076" max="8076" width="23.44140625" style="267" customWidth="1"/>
    <col min="8077" max="8077" width="9.109375" style="267" customWidth="1"/>
    <col min="8078" max="8078" width="19.44140625" style="267" customWidth="1"/>
    <col min="8079" max="8079" width="42.88671875" style="267" customWidth="1"/>
    <col min="8080" max="8080" width="5.88671875" style="267" customWidth="1"/>
    <col min="8081" max="8081" width="31.44140625" style="267" customWidth="1"/>
    <col min="8082" max="8082" width="16.109375" style="267" customWidth="1"/>
    <col min="8083" max="8084" width="9.109375" style="267" customWidth="1"/>
    <col min="8085" max="8085" width="11.109375" style="267" customWidth="1"/>
    <col min="8086" max="8086" width="2.109375" style="267" customWidth="1"/>
    <col min="8087" max="8292" width="10.88671875" style="267" customWidth="1"/>
    <col min="8293" max="8293" width="12" style="267" customWidth="1"/>
    <col min="8294" max="8294" width="2.88671875" style="267" customWidth="1"/>
    <col min="8295" max="8296" width="6.44140625" style="267" customWidth="1"/>
    <col min="8297" max="8297" width="5.88671875" style="267" customWidth="1"/>
    <col min="8298" max="8298" width="6.44140625" style="267" customWidth="1"/>
    <col min="8299" max="8299" width="13.88671875" style="267" customWidth="1"/>
    <col min="8300" max="8301" width="9" style="267" customWidth="1"/>
    <col min="8302" max="8302" width="2.44140625" style="267" customWidth="1"/>
    <col min="8303" max="8303" width="8.88671875" style="267" customWidth="1"/>
    <col min="8304" max="8304" width="7.44140625" style="267" customWidth="1"/>
    <col min="8305" max="8307" width="3.88671875" style="267" customWidth="1"/>
    <col min="8308" max="8308" width="3.44140625" style="267" customWidth="1"/>
    <col min="8309" max="8309" width="2.88671875" style="267" customWidth="1"/>
    <col min="8310" max="8310" width="3" style="267" customWidth="1"/>
    <col min="8311" max="8313" width="13" style="267" hidden="1" customWidth="1"/>
    <col min="8314" max="8314" width="4.44140625" style="267" customWidth="1"/>
    <col min="8315" max="8315" width="13" style="267" hidden="1" customWidth="1"/>
    <col min="8316" max="8317" width="14.88671875" style="267" customWidth="1"/>
    <col min="8318" max="8318" width="15.109375" style="267" customWidth="1"/>
    <col min="8319" max="8319" width="6.44140625" style="267" customWidth="1"/>
    <col min="8320" max="8320" width="15.109375" style="267" customWidth="1"/>
    <col min="8321" max="8321" width="4.109375" style="267" customWidth="1"/>
    <col min="8322" max="8322" width="3" style="267" customWidth="1"/>
    <col min="8323" max="8325" width="13" style="267" hidden="1" customWidth="1"/>
    <col min="8326" max="8326" width="3" style="267" customWidth="1"/>
    <col min="8327" max="8327" width="13" style="267" hidden="1" customWidth="1"/>
    <col min="8328" max="8328" width="3" style="267" customWidth="1"/>
    <col min="8329" max="8329" width="13" style="267" hidden="1" customWidth="1"/>
    <col min="8330" max="8330" width="4.44140625" style="267" customWidth="1"/>
    <col min="8331" max="8331" width="34.109375" style="267" customWidth="1"/>
    <col min="8332" max="8332" width="23.44140625" style="267" customWidth="1"/>
    <col min="8333" max="8333" width="9.109375" style="267" customWidth="1"/>
    <col min="8334" max="8334" width="19.44140625" style="267" customWidth="1"/>
    <col min="8335" max="8335" width="42.88671875" style="267" customWidth="1"/>
    <col min="8336" max="8336" width="5.88671875" style="267" customWidth="1"/>
    <col min="8337" max="8337" width="31.44140625" style="267" customWidth="1"/>
    <col min="8338" max="8338" width="16.109375" style="267" customWidth="1"/>
    <col min="8339" max="8340" width="9.109375" style="267" customWidth="1"/>
    <col min="8341" max="8341" width="11.109375" style="267" customWidth="1"/>
    <col min="8342" max="8342" width="2.109375" style="267" customWidth="1"/>
    <col min="8343" max="8548" width="10.88671875" style="267" customWidth="1"/>
    <col min="8549" max="8549" width="12" style="267" customWidth="1"/>
    <col min="8550" max="8550" width="2.88671875" style="267" customWidth="1"/>
    <col min="8551" max="8552" width="6.44140625" style="267" customWidth="1"/>
    <col min="8553" max="8553" width="5.88671875" style="267" customWidth="1"/>
    <col min="8554" max="8554" width="6.44140625" style="267" customWidth="1"/>
    <col min="8555" max="8555" width="13.88671875" style="267" customWidth="1"/>
    <col min="8556" max="8557" width="9" style="267" customWidth="1"/>
    <col min="8558" max="8558" width="2.44140625" style="267" customWidth="1"/>
    <col min="8559" max="8559" width="8.88671875" style="267" customWidth="1"/>
    <col min="8560" max="8560" width="7.44140625" style="267" customWidth="1"/>
    <col min="8561" max="8563" width="3.88671875" style="267" customWidth="1"/>
    <col min="8564" max="8564" width="3.44140625" style="267" customWidth="1"/>
    <col min="8565" max="8565" width="2.88671875" style="267" customWidth="1"/>
    <col min="8566" max="8566" width="3" style="267" customWidth="1"/>
    <col min="8567" max="8569" width="13" style="267" hidden="1" customWidth="1"/>
    <col min="8570" max="8570" width="4.44140625" style="267" customWidth="1"/>
    <col min="8571" max="8571" width="13" style="267" hidden="1" customWidth="1"/>
    <col min="8572" max="8573" width="14.88671875" style="267" customWidth="1"/>
    <col min="8574" max="8574" width="15.109375" style="267" customWidth="1"/>
    <col min="8575" max="8575" width="6.44140625" style="267" customWidth="1"/>
    <col min="8576" max="8576" width="15.109375" style="267" customWidth="1"/>
    <col min="8577" max="8577" width="4.109375" style="267" customWidth="1"/>
    <col min="8578" max="8578" width="3" style="267" customWidth="1"/>
    <col min="8579" max="8581" width="13" style="267" hidden="1" customWidth="1"/>
    <col min="8582" max="8582" width="3" style="267" customWidth="1"/>
    <col min="8583" max="8583" width="13" style="267" hidden="1" customWidth="1"/>
    <col min="8584" max="8584" width="3" style="267" customWidth="1"/>
    <col min="8585" max="8585" width="13" style="267" hidden="1" customWidth="1"/>
    <col min="8586" max="8586" width="4.44140625" style="267" customWidth="1"/>
    <col min="8587" max="8587" width="34.109375" style="267" customWidth="1"/>
    <col min="8588" max="8588" width="23.44140625" style="267" customWidth="1"/>
    <col min="8589" max="8589" width="9.109375" style="267" customWidth="1"/>
    <col min="8590" max="8590" width="19.44140625" style="267" customWidth="1"/>
    <col min="8591" max="8591" width="42.88671875" style="267" customWidth="1"/>
    <col min="8592" max="8592" width="5.88671875" style="267" customWidth="1"/>
    <col min="8593" max="8593" width="31.44140625" style="267" customWidth="1"/>
    <col min="8594" max="8594" width="16.109375" style="267" customWidth="1"/>
    <col min="8595" max="8596" width="9.109375" style="267" customWidth="1"/>
    <col min="8597" max="8597" width="11.109375" style="267" customWidth="1"/>
    <col min="8598" max="8598" width="2.109375" style="267" customWidth="1"/>
    <col min="8599" max="8804" width="10.88671875" style="267" customWidth="1"/>
    <col min="8805" max="8805" width="12" style="267" customWidth="1"/>
    <col min="8806" max="8806" width="2.88671875" style="267" customWidth="1"/>
    <col min="8807" max="8808" width="6.44140625" style="267" customWidth="1"/>
    <col min="8809" max="8809" width="5.88671875" style="267" customWidth="1"/>
    <col min="8810" max="8810" width="6.44140625" style="267" customWidth="1"/>
    <col min="8811" max="8811" width="13.88671875" style="267" customWidth="1"/>
    <col min="8812" max="8813" width="9" style="267" customWidth="1"/>
    <col min="8814" max="8814" width="2.44140625" style="267" customWidth="1"/>
    <col min="8815" max="8815" width="8.88671875" style="267" customWidth="1"/>
    <col min="8816" max="8816" width="7.44140625" style="267" customWidth="1"/>
    <col min="8817" max="8819" width="3.88671875" style="267" customWidth="1"/>
    <col min="8820" max="8820" width="3.44140625" style="267" customWidth="1"/>
    <col min="8821" max="8821" width="2.88671875" style="267" customWidth="1"/>
    <col min="8822" max="8822" width="3" style="267" customWidth="1"/>
    <col min="8823" max="8825" width="13" style="267" hidden="1" customWidth="1"/>
    <col min="8826" max="8826" width="4.44140625" style="267" customWidth="1"/>
    <col min="8827" max="8827" width="13" style="267" hidden="1" customWidth="1"/>
    <col min="8828" max="8829" width="14.88671875" style="267" customWidth="1"/>
    <col min="8830" max="8830" width="15.109375" style="267" customWidth="1"/>
    <col min="8831" max="8831" width="6.44140625" style="267" customWidth="1"/>
    <col min="8832" max="8832" width="15.109375" style="267" customWidth="1"/>
    <col min="8833" max="8833" width="4.109375" style="267" customWidth="1"/>
    <col min="8834" max="8834" width="3" style="267" customWidth="1"/>
    <col min="8835" max="8837" width="13" style="267" hidden="1" customWidth="1"/>
    <col min="8838" max="8838" width="3" style="267" customWidth="1"/>
    <col min="8839" max="8839" width="13" style="267" hidden="1" customWidth="1"/>
    <col min="8840" max="8840" width="3" style="267" customWidth="1"/>
    <col min="8841" max="8841" width="13" style="267" hidden="1" customWidth="1"/>
    <col min="8842" max="8842" width="4.44140625" style="267" customWidth="1"/>
    <col min="8843" max="8843" width="34.109375" style="267" customWidth="1"/>
    <col min="8844" max="8844" width="23.44140625" style="267" customWidth="1"/>
    <col min="8845" max="8845" width="9.109375" style="267" customWidth="1"/>
    <col min="8846" max="8846" width="19.44140625" style="267" customWidth="1"/>
    <col min="8847" max="8847" width="42.88671875" style="267" customWidth="1"/>
    <col min="8848" max="8848" width="5.88671875" style="267" customWidth="1"/>
    <col min="8849" max="8849" width="31.44140625" style="267" customWidth="1"/>
    <col min="8850" max="8850" width="16.109375" style="267" customWidth="1"/>
    <col min="8851" max="8852" width="9.109375" style="267" customWidth="1"/>
    <col min="8853" max="8853" width="11.109375" style="267" customWidth="1"/>
    <col min="8854" max="8854" width="2.109375" style="267" customWidth="1"/>
    <col min="8855" max="9060" width="10.88671875" style="267" customWidth="1"/>
    <col min="9061" max="9061" width="12" style="267" customWidth="1"/>
    <col min="9062" max="9062" width="2.88671875" style="267" customWidth="1"/>
    <col min="9063" max="9064" width="6.44140625" style="267" customWidth="1"/>
    <col min="9065" max="9065" width="5.88671875" style="267" customWidth="1"/>
    <col min="9066" max="9066" width="6.44140625" style="267" customWidth="1"/>
    <col min="9067" max="9067" width="13.88671875" style="267" customWidth="1"/>
    <col min="9068" max="9069" width="9" style="267" customWidth="1"/>
    <col min="9070" max="9070" width="2.44140625" style="267" customWidth="1"/>
    <col min="9071" max="9071" width="8.88671875" style="267" customWidth="1"/>
    <col min="9072" max="9072" width="7.44140625" style="267" customWidth="1"/>
    <col min="9073" max="9075" width="3.88671875" style="267" customWidth="1"/>
    <col min="9076" max="9076" width="3.44140625" style="267" customWidth="1"/>
    <col min="9077" max="9077" width="2.88671875" style="267" customWidth="1"/>
    <col min="9078" max="9078" width="3" style="267" customWidth="1"/>
    <col min="9079" max="9081" width="13" style="267" hidden="1" customWidth="1"/>
    <col min="9082" max="9082" width="4.44140625" style="267" customWidth="1"/>
    <col min="9083" max="9083" width="13" style="267" hidden="1" customWidth="1"/>
    <col min="9084" max="9085" width="14.88671875" style="267" customWidth="1"/>
    <col min="9086" max="9086" width="15.109375" style="267" customWidth="1"/>
    <col min="9087" max="9087" width="6.44140625" style="267" customWidth="1"/>
    <col min="9088" max="9088" width="15.109375" style="267" customWidth="1"/>
    <col min="9089" max="9089" width="4.109375" style="267" customWidth="1"/>
    <col min="9090" max="9090" width="3" style="267" customWidth="1"/>
    <col min="9091" max="9093" width="13" style="267" hidden="1" customWidth="1"/>
    <col min="9094" max="9094" width="3" style="267" customWidth="1"/>
    <col min="9095" max="9095" width="13" style="267" hidden="1" customWidth="1"/>
    <col min="9096" max="9096" width="3" style="267" customWidth="1"/>
    <col min="9097" max="9097" width="13" style="267" hidden="1" customWidth="1"/>
    <col min="9098" max="9098" width="4.44140625" style="267" customWidth="1"/>
    <col min="9099" max="9099" width="34.109375" style="267" customWidth="1"/>
    <col min="9100" max="9100" width="23.44140625" style="267" customWidth="1"/>
    <col min="9101" max="9101" width="9.109375" style="267" customWidth="1"/>
    <col min="9102" max="9102" width="19.44140625" style="267" customWidth="1"/>
    <col min="9103" max="9103" width="42.88671875" style="267" customWidth="1"/>
    <col min="9104" max="9104" width="5.88671875" style="267" customWidth="1"/>
    <col min="9105" max="9105" width="31.44140625" style="267" customWidth="1"/>
    <col min="9106" max="9106" width="16.109375" style="267" customWidth="1"/>
    <col min="9107" max="9108" width="9.109375" style="267" customWidth="1"/>
    <col min="9109" max="9109" width="11.109375" style="267" customWidth="1"/>
    <col min="9110" max="9110" width="2.109375" style="267" customWidth="1"/>
    <col min="9111" max="9316" width="10.88671875" style="267" customWidth="1"/>
    <col min="9317" max="9317" width="12" style="267" customWidth="1"/>
    <col min="9318" max="9318" width="2.88671875" style="267" customWidth="1"/>
    <col min="9319" max="9320" width="6.44140625" style="267" customWidth="1"/>
    <col min="9321" max="9321" width="5.88671875" style="267" customWidth="1"/>
    <col min="9322" max="9322" width="6.44140625" style="267" customWidth="1"/>
    <col min="9323" max="9323" width="13.88671875" style="267" customWidth="1"/>
    <col min="9324" max="9325" width="9" style="267" customWidth="1"/>
    <col min="9326" max="9326" width="2.44140625" style="267" customWidth="1"/>
    <col min="9327" max="9327" width="8.88671875" style="267" customWidth="1"/>
    <col min="9328" max="9328" width="7.44140625" style="267" customWidth="1"/>
    <col min="9329" max="9331" width="3.88671875" style="267" customWidth="1"/>
    <col min="9332" max="9332" width="3.44140625" style="267" customWidth="1"/>
    <col min="9333" max="9333" width="2.88671875" style="267" customWidth="1"/>
    <col min="9334" max="9334" width="3" style="267" customWidth="1"/>
    <col min="9335" max="9337" width="13" style="267" hidden="1" customWidth="1"/>
    <col min="9338" max="9338" width="4.44140625" style="267" customWidth="1"/>
    <col min="9339" max="9339" width="13" style="267" hidden="1" customWidth="1"/>
    <col min="9340" max="9341" width="14.88671875" style="267" customWidth="1"/>
    <col min="9342" max="9342" width="15.109375" style="267" customWidth="1"/>
    <col min="9343" max="9343" width="6.44140625" style="267" customWidth="1"/>
    <col min="9344" max="9344" width="15.109375" style="267" customWidth="1"/>
    <col min="9345" max="9345" width="4.109375" style="267" customWidth="1"/>
    <col min="9346" max="9346" width="3" style="267" customWidth="1"/>
    <col min="9347" max="9349" width="13" style="267" hidden="1" customWidth="1"/>
    <col min="9350" max="9350" width="3" style="267" customWidth="1"/>
    <col min="9351" max="9351" width="13" style="267" hidden="1" customWidth="1"/>
    <col min="9352" max="9352" width="3" style="267" customWidth="1"/>
    <col min="9353" max="9353" width="13" style="267" hidden="1" customWidth="1"/>
    <col min="9354" max="9354" width="4.44140625" style="267" customWidth="1"/>
    <col min="9355" max="9355" width="34.109375" style="267" customWidth="1"/>
    <col min="9356" max="9356" width="23.44140625" style="267" customWidth="1"/>
    <col min="9357" max="9357" width="9.109375" style="267" customWidth="1"/>
    <col min="9358" max="9358" width="19.44140625" style="267" customWidth="1"/>
    <col min="9359" max="9359" width="42.88671875" style="267" customWidth="1"/>
    <col min="9360" max="9360" width="5.88671875" style="267" customWidth="1"/>
    <col min="9361" max="9361" width="31.44140625" style="267" customWidth="1"/>
    <col min="9362" max="9362" width="16.109375" style="267" customWidth="1"/>
    <col min="9363" max="9364" width="9.109375" style="267" customWidth="1"/>
    <col min="9365" max="9365" width="11.109375" style="267" customWidth="1"/>
    <col min="9366" max="9366" width="2.109375" style="267" customWidth="1"/>
    <col min="9367" max="9572" width="10.88671875" style="267" customWidth="1"/>
    <col min="9573" max="9573" width="12" style="267" customWidth="1"/>
    <col min="9574" max="9574" width="2.88671875" style="267" customWidth="1"/>
    <col min="9575" max="9576" width="6.44140625" style="267" customWidth="1"/>
    <col min="9577" max="9577" width="5.88671875" style="267" customWidth="1"/>
    <col min="9578" max="9578" width="6.44140625" style="267" customWidth="1"/>
    <col min="9579" max="9579" width="13.88671875" style="267" customWidth="1"/>
    <col min="9580" max="9581" width="9" style="267" customWidth="1"/>
    <col min="9582" max="9582" width="2.44140625" style="267" customWidth="1"/>
    <col min="9583" max="9583" width="8.88671875" style="267" customWidth="1"/>
    <col min="9584" max="9584" width="7.44140625" style="267" customWidth="1"/>
    <col min="9585" max="9587" width="3.88671875" style="267" customWidth="1"/>
    <col min="9588" max="9588" width="3.44140625" style="267" customWidth="1"/>
    <col min="9589" max="9589" width="2.88671875" style="267" customWidth="1"/>
    <col min="9590" max="9590" width="3" style="267" customWidth="1"/>
    <col min="9591" max="9593" width="13" style="267" hidden="1" customWidth="1"/>
    <col min="9594" max="9594" width="4.44140625" style="267" customWidth="1"/>
    <col min="9595" max="9595" width="13" style="267" hidden="1" customWidth="1"/>
    <col min="9596" max="9597" width="14.88671875" style="267" customWidth="1"/>
    <col min="9598" max="9598" width="15.109375" style="267" customWidth="1"/>
    <col min="9599" max="9599" width="6.44140625" style="267" customWidth="1"/>
    <col min="9600" max="9600" width="15.109375" style="267" customWidth="1"/>
    <col min="9601" max="9601" width="4.109375" style="267" customWidth="1"/>
    <col min="9602" max="9602" width="3" style="267" customWidth="1"/>
    <col min="9603" max="9605" width="13" style="267" hidden="1" customWidth="1"/>
    <col min="9606" max="9606" width="3" style="267" customWidth="1"/>
    <col min="9607" max="9607" width="13" style="267" hidden="1" customWidth="1"/>
    <col min="9608" max="9608" width="3" style="267" customWidth="1"/>
    <col min="9609" max="9609" width="13" style="267" hidden="1" customWidth="1"/>
    <col min="9610" max="9610" width="4.44140625" style="267" customWidth="1"/>
    <col min="9611" max="9611" width="34.109375" style="267" customWidth="1"/>
    <col min="9612" max="9612" width="23.44140625" style="267" customWidth="1"/>
    <col min="9613" max="9613" width="9.109375" style="267" customWidth="1"/>
    <col min="9614" max="9614" width="19.44140625" style="267" customWidth="1"/>
    <col min="9615" max="9615" width="42.88671875" style="267" customWidth="1"/>
    <col min="9616" max="9616" width="5.88671875" style="267" customWidth="1"/>
    <col min="9617" max="9617" width="31.44140625" style="267" customWidth="1"/>
    <col min="9618" max="9618" width="16.109375" style="267" customWidth="1"/>
    <col min="9619" max="9620" width="9.109375" style="267" customWidth="1"/>
    <col min="9621" max="9621" width="11.109375" style="267" customWidth="1"/>
    <col min="9622" max="9622" width="2.109375" style="267" customWidth="1"/>
    <col min="9623" max="9828" width="10.88671875" style="267" customWidth="1"/>
    <col min="9829" max="9829" width="12" style="267" customWidth="1"/>
    <col min="9830" max="9830" width="2.88671875" style="267" customWidth="1"/>
    <col min="9831" max="9832" width="6.44140625" style="267" customWidth="1"/>
    <col min="9833" max="9833" width="5.88671875" style="267" customWidth="1"/>
    <col min="9834" max="9834" width="6.44140625" style="267" customWidth="1"/>
    <col min="9835" max="9835" width="13.88671875" style="267" customWidth="1"/>
    <col min="9836" max="9837" width="9" style="267" customWidth="1"/>
    <col min="9838" max="9838" width="2.44140625" style="267" customWidth="1"/>
    <col min="9839" max="9839" width="8.88671875" style="267" customWidth="1"/>
    <col min="9840" max="9840" width="7.44140625" style="267" customWidth="1"/>
    <col min="9841" max="9843" width="3.88671875" style="267" customWidth="1"/>
    <col min="9844" max="9844" width="3.44140625" style="267" customWidth="1"/>
    <col min="9845" max="9845" width="2.88671875" style="267" customWidth="1"/>
    <col min="9846" max="9846" width="3" style="267" customWidth="1"/>
    <col min="9847" max="9849" width="13" style="267" hidden="1" customWidth="1"/>
    <col min="9850" max="9850" width="4.44140625" style="267" customWidth="1"/>
    <col min="9851" max="9851" width="13" style="267" hidden="1" customWidth="1"/>
    <col min="9852" max="9853" width="14.88671875" style="267" customWidth="1"/>
    <col min="9854" max="9854" width="15.109375" style="267" customWidth="1"/>
    <col min="9855" max="9855" width="6.44140625" style="267" customWidth="1"/>
    <col min="9856" max="9856" width="15.109375" style="267" customWidth="1"/>
    <col min="9857" max="9857" width="4.109375" style="267" customWidth="1"/>
    <col min="9858" max="9858" width="3" style="267" customWidth="1"/>
    <col min="9859" max="9861" width="13" style="267" hidden="1" customWidth="1"/>
    <col min="9862" max="9862" width="3" style="267" customWidth="1"/>
    <col min="9863" max="9863" width="13" style="267" hidden="1" customWidth="1"/>
    <col min="9864" max="9864" width="3" style="267" customWidth="1"/>
    <col min="9865" max="9865" width="13" style="267" hidden="1" customWidth="1"/>
    <col min="9866" max="9866" width="4.44140625" style="267" customWidth="1"/>
    <col min="9867" max="9867" width="34.109375" style="267" customWidth="1"/>
    <col min="9868" max="9868" width="23.44140625" style="267" customWidth="1"/>
    <col min="9869" max="9869" width="9.109375" style="267" customWidth="1"/>
    <col min="9870" max="9870" width="19.44140625" style="267" customWidth="1"/>
    <col min="9871" max="9871" width="42.88671875" style="267" customWidth="1"/>
    <col min="9872" max="9872" width="5.88671875" style="267" customWidth="1"/>
    <col min="9873" max="9873" width="31.44140625" style="267" customWidth="1"/>
    <col min="9874" max="9874" width="16.109375" style="267" customWidth="1"/>
    <col min="9875" max="9876" width="9.109375" style="267" customWidth="1"/>
    <col min="9877" max="9877" width="11.109375" style="267" customWidth="1"/>
    <col min="9878" max="9878" width="2.109375" style="267" customWidth="1"/>
    <col min="9879" max="10084" width="10.88671875" style="267" customWidth="1"/>
    <col min="10085" max="10085" width="12" style="267" customWidth="1"/>
    <col min="10086" max="10086" width="2.88671875" style="267" customWidth="1"/>
    <col min="10087" max="10088" width="6.44140625" style="267" customWidth="1"/>
    <col min="10089" max="10089" width="5.88671875" style="267" customWidth="1"/>
    <col min="10090" max="10090" width="6.44140625" style="267" customWidth="1"/>
    <col min="10091" max="10091" width="13.88671875" style="267" customWidth="1"/>
    <col min="10092" max="10093" width="9" style="267" customWidth="1"/>
    <col min="10094" max="10094" width="2.44140625" style="267" customWidth="1"/>
    <col min="10095" max="10095" width="8.88671875" style="267" customWidth="1"/>
    <col min="10096" max="10096" width="7.44140625" style="267" customWidth="1"/>
    <col min="10097" max="10099" width="3.88671875" style="267" customWidth="1"/>
    <col min="10100" max="10100" width="3.44140625" style="267" customWidth="1"/>
    <col min="10101" max="10101" width="2.88671875" style="267" customWidth="1"/>
    <col min="10102" max="10102" width="3" style="267" customWidth="1"/>
    <col min="10103" max="10105" width="13" style="267" hidden="1" customWidth="1"/>
    <col min="10106" max="10106" width="4.44140625" style="267" customWidth="1"/>
    <col min="10107" max="10107" width="13" style="267" hidden="1" customWidth="1"/>
    <col min="10108" max="10109" width="14.88671875" style="267" customWidth="1"/>
    <col min="10110" max="10110" width="15.109375" style="267" customWidth="1"/>
    <col min="10111" max="10111" width="6.44140625" style="267" customWidth="1"/>
    <col min="10112" max="10112" width="15.109375" style="267" customWidth="1"/>
    <col min="10113" max="10113" width="4.109375" style="267" customWidth="1"/>
    <col min="10114" max="10114" width="3" style="267" customWidth="1"/>
    <col min="10115" max="10117" width="13" style="267" hidden="1" customWidth="1"/>
    <col min="10118" max="10118" width="3" style="267" customWidth="1"/>
    <col min="10119" max="10119" width="13" style="267" hidden="1" customWidth="1"/>
    <col min="10120" max="10120" width="3" style="267" customWidth="1"/>
    <col min="10121" max="10121" width="13" style="267" hidden="1" customWidth="1"/>
    <col min="10122" max="10122" width="4.44140625" style="267" customWidth="1"/>
    <col min="10123" max="10123" width="34.109375" style="267" customWidth="1"/>
    <col min="10124" max="10124" width="23.44140625" style="267" customWidth="1"/>
    <col min="10125" max="10125" width="9.109375" style="267" customWidth="1"/>
    <col min="10126" max="10126" width="19.44140625" style="267" customWidth="1"/>
    <col min="10127" max="10127" width="42.88671875" style="267" customWidth="1"/>
    <col min="10128" max="10128" width="5.88671875" style="267" customWidth="1"/>
    <col min="10129" max="10129" width="31.44140625" style="267" customWidth="1"/>
    <col min="10130" max="10130" width="16.109375" style="267" customWidth="1"/>
    <col min="10131" max="10132" width="9.109375" style="267" customWidth="1"/>
    <col min="10133" max="10133" width="11.109375" style="267" customWidth="1"/>
    <col min="10134" max="10134" width="2.109375" style="267" customWidth="1"/>
    <col min="10135" max="10340" width="10.88671875" style="267" customWidth="1"/>
    <col min="10341" max="10341" width="12" style="267" customWidth="1"/>
    <col min="10342" max="10342" width="2.88671875" style="267" customWidth="1"/>
    <col min="10343" max="10344" width="6.44140625" style="267" customWidth="1"/>
    <col min="10345" max="10345" width="5.88671875" style="267" customWidth="1"/>
    <col min="10346" max="10346" width="6.44140625" style="267" customWidth="1"/>
    <col min="10347" max="10347" width="13.88671875" style="267" customWidth="1"/>
    <col min="10348" max="10349" width="9" style="267" customWidth="1"/>
    <col min="10350" max="10350" width="2.44140625" style="267" customWidth="1"/>
    <col min="10351" max="10351" width="8.88671875" style="267" customWidth="1"/>
    <col min="10352" max="10352" width="7.44140625" style="267" customWidth="1"/>
    <col min="10353" max="10355" width="3.88671875" style="267" customWidth="1"/>
    <col min="10356" max="10356" width="3.44140625" style="267" customWidth="1"/>
    <col min="10357" max="10357" width="2.88671875" style="267" customWidth="1"/>
    <col min="10358" max="10358" width="3" style="267" customWidth="1"/>
    <col min="10359" max="10361" width="13" style="267" hidden="1" customWidth="1"/>
    <col min="10362" max="10362" width="4.44140625" style="267" customWidth="1"/>
    <col min="10363" max="10363" width="13" style="267" hidden="1" customWidth="1"/>
    <col min="10364" max="10365" width="14.88671875" style="267" customWidth="1"/>
    <col min="10366" max="10366" width="15.109375" style="267" customWidth="1"/>
    <col min="10367" max="10367" width="6.44140625" style="267" customWidth="1"/>
    <col min="10368" max="10368" width="15.109375" style="267" customWidth="1"/>
    <col min="10369" max="10369" width="4.109375" style="267" customWidth="1"/>
    <col min="10370" max="10370" width="3" style="267" customWidth="1"/>
    <col min="10371" max="10373" width="13" style="267" hidden="1" customWidth="1"/>
    <col min="10374" max="10374" width="3" style="267" customWidth="1"/>
    <col min="10375" max="10375" width="13" style="267" hidden="1" customWidth="1"/>
    <col min="10376" max="10376" width="3" style="267" customWidth="1"/>
    <col min="10377" max="10377" width="13" style="267" hidden="1" customWidth="1"/>
    <col min="10378" max="10378" width="4.44140625" style="267" customWidth="1"/>
    <col min="10379" max="10379" width="34.109375" style="267" customWidth="1"/>
    <col min="10380" max="10380" width="23.44140625" style="267" customWidth="1"/>
    <col min="10381" max="10381" width="9.109375" style="267" customWidth="1"/>
    <col min="10382" max="10382" width="19.44140625" style="267" customWidth="1"/>
    <col min="10383" max="10383" width="42.88671875" style="267" customWidth="1"/>
    <col min="10384" max="10384" width="5.88671875" style="267" customWidth="1"/>
    <col min="10385" max="10385" width="31.44140625" style="267" customWidth="1"/>
    <col min="10386" max="10386" width="16.109375" style="267" customWidth="1"/>
    <col min="10387" max="10388" width="9.109375" style="267" customWidth="1"/>
    <col min="10389" max="10389" width="11.109375" style="267" customWidth="1"/>
    <col min="10390" max="10390" width="2.109375" style="267" customWidth="1"/>
    <col min="10391" max="10596" width="10.88671875" style="267" customWidth="1"/>
    <col min="10597" max="10597" width="12" style="267" customWidth="1"/>
    <col min="10598" max="10598" width="2.88671875" style="267" customWidth="1"/>
    <col min="10599" max="10600" width="6.44140625" style="267" customWidth="1"/>
    <col min="10601" max="10601" width="5.88671875" style="267" customWidth="1"/>
    <col min="10602" max="10602" width="6.44140625" style="267" customWidth="1"/>
    <col min="10603" max="10603" width="13.88671875" style="267" customWidth="1"/>
    <col min="10604" max="10605" width="9" style="267" customWidth="1"/>
    <col min="10606" max="10606" width="2.44140625" style="267" customWidth="1"/>
    <col min="10607" max="10607" width="8.88671875" style="267" customWidth="1"/>
    <col min="10608" max="10608" width="7.44140625" style="267" customWidth="1"/>
    <col min="10609" max="10611" width="3.88671875" style="267" customWidth="1"/>
    <col min="10612" max="10612" width="3.44140625" style="267" customWidth="1"/>
    <col min="10613" max="10613" width="2.88671875" style="267" customWidth="1"/>
    <col min="10614" max="10614" width="3" style="267" customWidth="1"/>
    <col min="10615" max="10617" width="13" style="267" hidden="1" customWidth="1"/>
    <col min="10618" max="10618" width="4.44140625" style="267" customWidth="1"/>
    <col min="10619" max="10619" width="13" style="267" hidden="1" customWidth="1"/>
    <col min="10620" max="10621" width="14.88671875" style="267" customWidth="1"/>
    <col min="10622" max="10622" width="15.109375" style="267" customWidth="1"/>
    <col min="10623" max="10623" width="6.44140625" style="267" customWidth="1"/>
    <col min="10624" max="10624" width="15.109375" style="267" customWidth="1"/>
    <col min="10625" max="10625" width="4.109375" style="267" customWidth="1"/>
    <col min="10626" max="10626" width="3" style="267" customWidth="1"/>
    <col min="10627" max="10629" width="13" style="267" hidden="1" customWidth="1"/>
    <col min="10630" max="10630" width="3" style="267" customWidth="1"/>
    <col min="10631" max="10631" width="13" style="267" hidden="1" customWidth="1"/>
    <col min="10632" max="10632" width="3" style="267" customWidth="1"/>
    <col min="10633" max="10633" width="13" style="267" hidden="1" customWidth="1"/>
    <col min="10634" max="10634" width="4.44140625" style="267" customWidth="1"/>
    <col min="10635" max="10635" width="34.109375" style="267" customWidth="1"/>
    <col min="10636" max="10636" width="23.44140625" style="267" customWidth="1"/>
    <col min="10637" max="10637" width="9.109375" style="267" customWidth="1"/>
    <col min="10638" max="10638" width="19.44140625" style="267" customWidth="1"/>
    <col min="10639" max="10639" width="42.88671875" style="267" customWidth="1"/>
    <col min="10640" max="10640" width="5.88671875" style="267" customWidth="1"/>
    <col min="10641" max="10641" width="31.44140625" style="267" customWidth="1"/>
    <col min="10642" max="10642" width="16.109375" style="267" customWidth="1"/>
    <col min="10643" max="10644" width="9.109375" style="267" customWidth="1"/>
    <col min="10645" max="10645" width="11.109375" style="267" customWidth="1"/>
    <col min="10646" max="10646" width="2.109375" style="267" customWidth="1"/>
    <col min="10647" max="10852" width="10.88671875" style="267" customWidth="1"/>
    <col min="10853" max="10853" width="12" style="267" customWidth="1"/>
    <col min="10854" max="10854" width="2.88671875" style="267" customWidth="1"/>
    <col min="10855" max="10856" width="6.44140625" style="267" customWidth="1"/>
    <col min="10857" max="10857" width="5.88671875" style="267" customWidth="1"/>
    <col min="10858" max="10858" width="6.44140625" style="267" customWidth="1"/>
    <col min="10859" max="10859" width="13.88671875" style="267" customWidth="1"/>
    <col min="10860" max="10861" width="9" style="267" customWidth="1"/>
    <col min="10862" max="10862" width="2.44140625" style="267" customWidth="1"/>
    <col min="10863" max="10863" width="8.88671875" style="267" customWidth="1"/>
    <col min="10864" max="10864" width="7.44140625" style="267" customWidth="1"/>
    <col min="10865" max="10867" width="3.88671875" style="267" customWidth="1"/>
    <col min="10868" max="10868" width="3.44140625" style="267" customWidth="1"/>
    <col min="10869" max="10869" width="2.88671875" style="267" customWidth="1"/>
    <col min="10870" max="10870" width="3" style="267" customWidth="1"/>
    <col min="10871" max="10873" width="13" style="267" hidden="1" customWidth="1"/>
    <col min="10874" max="10874" width="4.44140625" style="267" customWidth="1"/>
    <col min="10875" max="10875" width="13" style="267" hidden="1" customWidth="1"/>
    <col min="10876" max="10877" width="14.88671875" style="267" customWidth="1"/>
    <col min="10878" max="10878" width="15.109375" style="267" customWidth="1"/>
    <col min="10879" max="10879" width="6.44140625" style="267" customWidth="1"/>
    <col min="10880" max="10880" width="15.109375" style="267" customWidth="1"/>
    <col min="10881" max="10881" width="4.109375" style="267" customWidth="1"/>
    <col min="10882" max="10882" width="3" style="267" customWidth="1"/>
    <col min="10883" max="10885" width="13" style="267" hidden="1" customWidth="1"/>
    <col min="10886" max="10886" width="3" style="267" customWidth="1"/>
    <col min="10887" max="10887" width="13" style="267" hidden="1" customWidth="1"/>
    <col min="10888" max="10888" width="3" style="267" customWidth="1"/>
    <col min="10889" max="10889" width="13" style="267" hidden="1" customWidth="1"/>
    <col min="10890" max="10890" width="4.44140625" style="267" customWidth="1"/>
    <col min="10891" max="10891" width="34.109375" style="267" customWidth="1"/>
    <col min="10892" max="10892" width="23.44140625" style="267" customWidth="1"/>
    <col min="10893" max="10893" width="9.109375" style="267" customWidth="1"/>
    <col min="10894" max="10894" width="19.44140625" style="267" customWidth="1"/>
    <col min="10895" max="10895" width="42.88671875" style="267" customWidth="1"/>
    <col min="10896" max="10896" width="5.88671875" style="267" customWidth="1"/>
    <col min="10897" max="10897" width="31.44140625" style="267" customWidth="1"/>
    <col min="10898" max="10898" width="16.109375" style="267" customWidth="1"/>
    <col min="10899" max="10900" width="9.109375" style="267" customWidth="1"/>
    <col min="10901" max="10901" width="11.109375" style="267" customWidth="1"/>
    <col min="10902" max="10902" width="2.109375" style="267" customWidth="1"/>
    <col min="10903" max="11108" width="10.88671875" style="267" customWidth="1"/>
    <col min="11109" max="11109" width="12" style="267" customWidth="1"/>
    <col min="11110" max="11110" width="2.88671875" style="267" customWidth="1"/>
    <col min="11111" max="11112" width="6.44140625" style="267" customWidth="1"/>
    <col min="11113" max="11113" width="5.88671875" style="267" customWidth="1"/>
    <col min="11114" max="11114" width="6.44140625" style="267" customWidth="1"/>
    <col min="11115" max="11115" width="13.88671875" style="267" customWidth="1"/>
    <col min="11116" max="11117" width="9" style="267" customWidth="1"/>
    <col min="11118" max="11118" width="2.44140625" style="267" customWidth="1"/>
    <col min="11119" max="11119" width="8.88671875" style="267" customWidth="1"/>
    <col min="11120" max="11120" width="7.44140625" style="267" customWidth="1"/>
    <col min="11121" max="11123" width="3.88671875" style="267" customWidth="1"/>
    <col min="11124" max="11124" width="3.44140625" style="267" customWidth="1"/>
    <col min="11125" max="11125" width="2.88671875" style="267" customWidth="1"/>
    <col min="11126" max="11126" width="3" style="267" customWidth="1"/>
    <col min="11127" max="11129" width="13" style="267" hidden="1" customWidth="1"/>
    <col min="11130" max="11130" width="4.44140625" style="267" customWidth="1"/>
    <col min="11131" max="11131" width="13" style="267" hidden="1" customWidth="1"/>
    <col min="11132" max="11133" width="14.88671875" style="267" customWidth="1"/>
    <col min="11134" max="11134" width="15.109375" style="267" customWidth="1"/>
    <col min="11135" max="11135" width="6.44140625" style="267" customWidth="1"/>
    <col min="11136" max="11136" width="15.109375" style="267" customWidth="1"/>
    <col min="11137" max="11137" width="4.109375" style="267" customWidth="1"/>
    <col min="11138" max="11138" width="3" style="267" customWidth="1"/>
    <col min="11139" max="11141" width="13" style="267" hidden="1" customWidth="1"/>
    <col min="11142" max="11142" width="3" style="267" customWidth="1"/>
    <col min="11143" max="11143" width="13" style="267" hidden="1" customWidth="1"/>
    <col min="11144" max="11144" width="3" style="267" customWidth="1"/>
    <col min="11145" max="11145" width="13" style="267" hidden="1" customWidth="1"/>
    <col min="11146" max="11146" width="4.44140625" style="267" customWidth="1"/>
    <col min="11147" max="11147" width="34.109375" style="267" customWidth="1"/>
    <col min="11148" max="11148" width="23.44140625" style="267" customWidth="1"/>
    <col min="11149" max="11149" width="9.109375" style="267" customWidth="1"/>
    <col min="11150" max="11150" width="19.44140625" style="267" customWidth="1"/>
    <col min="11151" max="11151" width="42.88671875" style="267" customWidth="1"/>
    <col min="11152" max="11152" width="5.88671875" style="267" customWidth="1"/>
    <col min="11153" max="11153" width="31.44140625" style="267" customWidth="1"/>
    <col min="11154" max="11154" width="16.109375" style="267" customWidth="1"/>
    <col min="11155" max="11156" width="9.109375" style="267" customWidth="1"/>
    <col min="11157" max="11157" width="11.109375" style="267" customWidth="1"/>
    <col min="11158" max="11158" width="2.109375" style="267" customWidth="1"/>
    <col min="11159" max="11364" width="10.88671875" style="267" customWidth="1"/>
    <col min="11365" max="11365" width="12" style="267" customWidth="1"/>
    <col min="11366" max="11366" width="2.88671875" style="267" customWidth="1"/>
    <col min="11367" max="11368" width="6.44140625" style="267" customWidth="1"/>
    <col min="11369" max="11369" width="5.88671875" style="267" customWidth="1"/>
    <col min="11370" max="11370" width="6.44140625" style="267" customWidth="1"/>
    <col min="11371" max="11371" width="13.88671875" style="267" customWidth="1"/>
    <col min="11372" max="11373" width="9" style="267" customWidth="1"/>
    <col min="11374" max="11374" width="2.44140625" style="267" customWidth="1"/>
    <col min="11375" max="11375" width="8.88671875" style="267" customWidth="1"/>
    <col min="11376" max="11376" width="7.44140625" style="267" customWidth="1"/>
    <col min="11377" max="11379" width="3.88671875" style="267" customWidth="1"/>
    <col min="11380" max="11380" width="3.44140625" style="267" customWidth="1"/>
    <col min="11381" max="11381" width="2.88671875" style="267" customWidth="1"/>
    <col min="11382" max="11382" width="3" style="267" customWidth="1"/>
    <col min="11383" max="11385" width="13" style="267" hidden="1" customWidth="1"/>
    <col min="11386" max="11386" width="4.44140625" style="267" customWidth="1"/>
    <col min="11387" max="11387" width="13" style="267" hidden="1" customWidth="1"/>
    <col min="11388" max="11389" width="14.88671875" style="267" customWidth="1"/>
    <col min="11390" max="11390" width="15.109375" style="267" customWidth="1"/>
    <col min="11391" max="11391" width="6.44140625" style="267" customWidth="1"/>
    <col min="11392" max="11392" width="15.109375" style="267" customWidth="1"/>
    <col min="11393" max="11393" width="4.109375" style="267" customWidth="1"/>
    <col min="11394" max="11394" width="3" style="267" customWidth="1"/>
    <col min="11395" max="11397" width="13" style="267" hidden="1" customWidth="1"/>
    <col min="11398" max="11398" width="3" style="267" customWidth="1"/>
    <col min="11399" max="11399" width="13" style="267" hidden="1" customWidth="1"/>
    <col min="11400" max="11400" width="3" style="267" customWidth="1"/>
    <col min="11401" max="11401" width="13" style="267" hidden="1" customWidth="1"/>
    <col min="11402" max="11402" width="4.44140625" style="267" customWidth="1"/>
    <col min="11403" max="11403" width="34.109375" style="267" customWidth="1"/>
    <col min="11404" max="11404" width="23.44140625" style="267" customWidth="1"/>
    <col min="11405" max="11405" width="9.109375" style="267" customWidth="1"/>
    <col min="11406" max="11406" width="19.44140625" style="267" customWidth="1"/>
    <col min="11407" max="11407" width="42.88671875" style="267" customWidth="1"/>
    <col min="11408" max="11408" width="5.88671875" style="267" customWidth="1"/>
    <col min="11409" max="11409" width="31.44140625" style="267" customWidth="1"/>
    <col min="11410" max="11410" width="16.109375" style="267" customWidth="1"/>
    <col min="11411" max="11412" width="9.109375" style="267" customWidth="1"/>
    <col min="11413" max="11413" width="11.109375" style="267" customWidth="1"/>
    <col min="11414" max="11414" width="2.109375" style="267" customWidth="1"/>
    <col min="11415" max="11620" width="10.88671875" style="267" customWidth="1"/>
    <col min="11621" max="11621" width="12" style="267" customWidth="1"/>
    <col min="11622" max="11622" width="2.88671875" style="267" customWidth="1"/>
    <col min="11623" max="11624" width="6.44140625" style="267" customWidth="1"/>
    <col min="11625" max="11625" width="5.88671875" style="267" customWidth="1"/>
    <col min="11626" max="11626" width="6.44140625" style="267" customWidth="1"/>
    <col min="11627" max="11627" width="13.88671875" style="267" customWidth="1"/>
    <col min="11628" max="11629" width="9" style="267" customWidth="1"/>
    <col min="11630" max="11630" width="2.44140625" style="267" customWidth="1"/>
    <col min="11631" max="11631" width="8.88671875" style="267" customWidth="1"/>
    <col min="11632" max="11632" width="7.44140625" style="267" customWidth="1"/>
    <col min="11633" max="11635" width="3.88671875" style="267" customWidth="1"/>
    <col min="11636" max="11636" width="3.44140625" style="267" customWidth="1"/>
    <col min="11637" max="11637" width="2.88671875" style="267" customWidth="1"/>
    <col min="11638" max="11638" width="3" style="267" customWidth="1"/>
    <col min="11639" max="11641" width="13" style="267" hidden="1" customWidth="1"/>
    <col min="11642" max="11642" width="4.44140625" style="267" customWidth="1"/>
    <col min="11643" max="11643" width="13" style="267" hidden="1" customWidth="1"/>
    <col min="11644" max="11645" width="14.88671875" style="267" customWidth="1"/>
    <col min="11646" max="11646" width="15.109375" style="267" customWidth="1"/>
    <col min="11647" max="11647" width="6.44140625" style="267" customWidth="1"/>
    <col min="11648" max="11648" width="15.109375" style="267" customWidth="1"/>
    <col min="11649" max="11649" width="4.109375" style="267" customWidth="1"/>
    <col min="11650" max="11650" width="3" style="267" customWidth="1"/>
    <col min="11651" max="11653" width="13" style="267" hidden="1" customWidth="1"/>
    <col min="11654" max="11654" width="3" style="267" customWidth="1"/>
    <col min="11655" max="11655" width="13" style="267" hidden="1" customWidth="1"/>
    <col min="11656" max="11656" width="3" style="267" customWidth="1"/>
    <col min="11657" max="11657" width="13" style="267" hidden="1" customWidth="1"/>
    <col min="11658" max="11658" width="4.44140625" style="267" customWidth="1"/>
    <col min="11659" max="11659" width="34.109375" style="267" customWidth="1"/>
    <col min="11660" max="11660" width="23.44140625" style="267" customWidth="1"/>
    <col min="11661" max="11661" width="9.109375" style="267" customWidth="1"/>
    <col min="11662" max="11662" width="19.44140625" style="267" customWidth="1"/>
    <col min="11663" max="11663" width="42.88671875" style="267" customWidth="1"/>
    <col min="11664" max="11664" width="5.88671875" style="267" customWidth="1"/>
    <col min="11665" max="11665" width="31.44140625" style="267" customWidth="1"/>
    <col min="11666" max="11666" width="16.109375" style="267" customWidth="1"/>
    <col min="11667" max="11668" width="9.109375" style="267" customWidth="1"/>
    <col min="11669" max="11669" width="11.109375" style="267" customWidth="1"/>
    <col min="11670" max="11670" width="2.109375" style="267" customWidth="1"/>
    <col min="11671" max="11876" width="10.88671875" style="267" customWidth="1"/>
    <col min="11877" max="11877" width="12" style="267" customWidth="1"/>
    <col min="11878" max="11878" width="2.88671875" style="267" customWidth="1"/>
    <col min="11879" max="11880" width="6.44140625" style="267" customWidth="1"/>
    <col min="11881" max="11881" width="5.88671875" style="267" customWidth="1"/>
    <col min="11882" max="11882" width="6.44140625" style="267" customWidth="1"/>
    <col min="11883" max="11883" width="13.88671875" style="267" customWidth="1"/>
    <col min="11884" max="11885" width="9" style="267" customWidth="1"/>
    <col min="11886" max="11886" width="2.44140625" style="267" customWidth="1"/>
    <col min="11887" max="11887" width="8.88671875" style="267" customWidth="1"/>
    <col min="11888" max="11888" width="7.44140625" style="267" customWidth="1"/>
    <col min="11889" max="11891" width="3.88671875" style="267" customWidth="1"/>
    <col min="11892" max="11892" width="3.44140625" style="267" customWidth="1"/>
    <col min="11893" max="11893" width="2.88671875" style="267" customWidth="1"/>
    <col min="11894" max="11894" width="3" style="267" customWidth="1"/>
    <col min="11895" max="11897" width="13" style="267" hidden="1" customWidth="1"/>
    <col min="11898" max="11898" width="4.44140625" style="267" customWidth="1"/>
    <col min="11899" max="11899" width="13" style="267" hidden="1" customWidth="1"/>
    <col min="11900" max="11901" width="14.88671875" style="267" customWidth="1"/>
    <col min="11902" max="11902" width="15.109375" style="267" customWidth="1"/>
    <col min="11903" max="11903" width="6.44140625" style="267" customWidth="1"/>
    <col min="11904" max="11904" width="15.109375" style="267" customWidth="1"/>
    <col min="11905" max="11905" width="4.109375" style="267" customWidth="1"/>
    <col min="11906" max="11906" width="3" style="267" customWidth="1"/>
    <col min="11907" max="11909" width="13" style="267" hidden="1" customWidth="1"/>
    <col min="11910" max="11910" width="3" style="267" customWidth="1"/>
    <col min="11911" max="11911" width="13" style="267" hidden="1" customWidth="1"/>
    <col min="11912" max="11912" width="3" style="267" customWidth="1"/>
    <col min="11913" max="11913" width="13" style="267" hidden="1" customWidth="1"/>
    <col min="11914" max="11914" width="4.44140625" style="267" customWidth="1"/>
    <col min="11915" max="11915" width="34.109375" style="267" customWidth="1"/>
    <col min="11916" max="11916" width="23.44140625" style="267" customWidth="1"/>
    <col min="11917" max="11917" width="9.109375" style="267" customWidth="1"/>
    <col min="11918" max="11918" width="19.44140625" style="267" customWidth="1"/>
    <col min="11919" max="11919" width="42.88671875" style="267" customWidth="1"/>
    <col min="11920" max="11920" width="5.88671875" style="267" customWidth="1"/>
    <col min="11921" max="11921" width="31.44140625" style="267" customWidth="1"/>
    <col min="11922" max="11922" width="16.109375" style="267" customWidth="1"/>
    <col min="11923" max="11924" width="9.109375" style="267" customWidth="1"/>
    <col min="11925" max="11925" width="11.109375" style="267" customWidth="1"/>
    <col min="11926" max="11926" width="2.109375" style="267" customWidth="1"/>
    <col min="11927" max="12132" width="10.88671875" style="267" customWidth="1"/>
    <col min="12133" max="12133" width="12" style="267" customWidth="1"/>
    <col min="12134" max="12134" width="2.88671875" style="267" customWidth="1"/>
    <col min="12135" max="12136" width="6.44140625" style="267" customWidth="1"/>
    <col min="12137" max="12137" width="5.88671875" style="267" customWidth="1"/>
    <col min="12138" max="12138" width="6.44140625" style="267" customWidth="1"/>
    <col min="12139" max="12139" width="13.88671875" style="267" customWidth="1"/>
    <col min="12140" max="12141" width="9" style="267" customWidth="1"/>
    <col min="12142" max="12142" width="2.44140625" style="267" customWidth="1"/>
    <col min="12143" max="12143" width="8.88671875" style="267" customWidth="1"/>
    <col min="12144" max="12144" width="7.44140625" style="267" customWidth="1"/>
    <col min="12145" max="12147" width="3.88671875" style="267" customWidth="1"/>
    <col min="12148" max="12148" width="3.44140625" style="267" customWidth="1"/>
    <col min="12149" max="12149" width="2.88671875" style="267" customWidth="1"/>
    <col min="12150" max="12150" width="3" style="267" customWidth="1"/>
    <col min="12151" max="12153" width="13" style="267" hidden="1" customWidth="1"/>
    <col min="12154" max="12154" width="4.44140625" style="267" customWidth="1"/>
    <col min="12155" max="12155" width="13" style="267" hidden="1" customWidth="1"/>
    <col min="12156" max="12157" width="14.88671875" style="267" customWidth="1"/>
    <col min="12158" max="12158" width="15.109375" style="267" customWidth="1"/>
    <col min="12159" max="12159" width="6.44140625" style="267" customWidth="1"/>
    <col min="12160" max="12160" width="15.109375" style="267" customWidth="1"/>
    <col min="12161" max="12161" width="4.109375" style="267" customWidth="1"/>
    <col min="12162" max="12162" width="3" style="267" customWidth="1"/>
    <col min="12163" max="12165" width="13" style="267" hidden="1" customWidth="1"/>
    <col min="12166" max="12166" width="3" style="267" customWidth="1"/>
    <col min="12167" max="12167" width="13" style="267" hidden="1" customWidth="1"/>
    <col min="12168" max="12168" width="3" style="267" customWidth="1"/>
    <col min="12169" max="12169" width="13" style="267" hidden="1" customWidth="1"/>
    <col min="12170" max="12170" width="4.44140625" style="267" customWidth="1"/>
    <col min="12171" max="12171" width="34.109375" style="267" customWidth="1"/>
    <col min="12172" max="12172" width="23.44140625" style="267" customWidth="1"/>
    <col min="12173" max="12173" width="9.109375" style="267" customWidth="1"/>
    <col min="12174" max="12174" width="19.44140625" style="267" customWidth="1"/>
    <col min="12175" max="12175" width="42.88671875" style="267" customWidth="1"/>
    <col min="12176" max="12176" width="5.88671875" style="267" customWidth="1"/>
    <col min="12177" max="12177" width="31.44140625" style="267" customWidth="1"/>
    <col min="12178" max="12178" width="16.109375" style="267" customWidth="1"/>
    <col min="12179" max="12180" width="9.109375" style="267" customWidth="1"/>
    <col min="12181" max="12181" width="11.109375" style="267" customWidth="1"/>
    <col min="12182" max="12182" width="2.109375" style="267" customWidth="1"/>
    <col min="12183" max="12388" width="10.88671875" style="267" customWidth="1"/>
    <col min="12389" max="12389" width="12" style="267" customWidth="1"/>
    <col min="12390" max="12390" width="2.88671875" style="267" customWidth="1"/>
    <col min="12391" max="12392" width="6.44140625" style="267" customWidth="1"/>
    <col min="12393" max="12393" width="5.88671875" style="267" customWidth="1"/>
    <col min="12394" max="12394" width="6.44140625" style="267" customWidth="1"/>
    <col min="12395" max="12395" width="13.88671875" style="267" customWidth="1"/>
    <col min="12396" max="12397" width="9" style="267" customWidth="1"/>
    <col min="12398" max="12398" width="2.44140625" style="267" customWidth="1"/>
    <col min="12399" max="12399" width="8.88671875" style="267" customWidth="1"/>
    <col min="12400" max="12400" width="7.44140625" style="267" customWidth="1"/>
    <col min="12401" max="12403" width="3.88671875" style="267" customWidth="1"/>
    <col min="12404" max="12404" width="3.44140625" style="267" customWidth="1"/>
    <col min="12405" max="12405" width="2.88671875" style="267" customWidth="1"/>
    <col min="12406" max="12406" width="3" style="267" customWidth="1"/>
    <col min="12407" max="12409" width="13" style="267" hidden="1" customWidth="1"/>
    <col min="12410" max="12410" width="4.44140625" style="267" customWidth="1"/>
    <col min="12411" max="12411" width="13" style="267" hidden="1" customWidth="1"/>
    <col min="12412" max="12413" width="14.88671875" style="267" customWidth="1"/>
    <col min="12414" max="12414" width="15.109375" style="267" customWidth="1"/>
    <col min="12415" max="12415" width="6.44140625" style="267" customWidth="1"/>
    <col min="12416" max="12416" width="15.109375" style="267" customWidth="1"/>
    <col min="12417" max="12417" width="4.109375" style="267" customWidth="1"/>
    <col min="12418" max="12418" width="3" style="267" customWidth="1"/>
    <col min="12419" max="12421" width="13" style="267" hidden="1" customWidth="1"/>
    <col min="12422" max="12422" width="3" style="267" customWidth="1"/>
    <col min="12423" max="12423" width="13" style="267" hidden="1" customWidth="1"/>
    <col min="12424" max="12424" width="3" style="267" customWidth="1"/>
    <col min="12425" max="12425" width="13" style="267" hidden="1" customWidth="1"/>
    <col min="12426" max="12426" width="4.44140625" style="267" customWidth="1"/>
    <col min="12427" max="12427" width="34.109375" style="267" customWidth="1"/>
    <col min="12428" max="12428" width="23.44140625" style="267" customWidth="1"/>
    <col min="12429" max="12429" width="9.109375" style="267" customWidth="1"/>
    <col min="12430" max="12430" width="19.44140625" style="267" customWidth="1"/>
    <col min="12431" max="12431" width="42.88671875" style="267" customWidth="1"/>
    <col min="12432" max="12432" width="5.88671875" style="267" customWidth="1"/>
    <col min="12433" max="12433" width="31.44140625" style="267" customWidth="1"/>
    <col min="12434" max="12434" width="16.109375" style="267" customWidth="1"/>
    <col min="12435" max="12436" width="9.109375" style="267" customWidth="1"/>
    <col min="12437" max="12437" width="11.109375" style="267" customWidth="1"/>
    <col min="12438" max="12438" width="2.109375" style="267" customWidth="1"/>
    <col min="12439" max="12644" width="10.88671875" style="267" customWidth="1"/>
    <col min="12645" max="12645" width="12" style="267" customWidth="1"/>
    <col min="12646" max="12646" width="2.88671875" style="267" customWidth="1"/>
    <col min="12647" max="12648" width="6.44140625" style="267" customWidth="1"/>
    <col min="12649" max="12649" width="5.88671875" style="267" customWidth="1"/>
    <col min="12650" max="12650" width="6.44140625" style="267" customWidth="1"/>
    <col min="12651" max="12651" width="13.88671875" style="267" customWidth="1"/>
    <col min="12652" max="12653" width="9" style="267" customWidth="1"/>
    <col min="12654" max="12654" width="2.44140625" style="267" customWidth="1"/>
    <col min="12655" max="12655" width="8.88671875" style="267" customWidth="1"/>
    <col min="12656" max="12656" width="7.44140625" style="267" customWidth="1"/>
    <col min="12657" max="12659" width="3.88671875" style="267" customWidth="1"/>
    <col min="12660" max="12660" width="3.44140625" style="267" customWidth="1"/>
    <col min="12661" max="12661" width="2.88671875" style="267" customWidth="1"/>
    <col min="12662" max="12662" width="3" style="267" customWidth="1"/>
    <col min="12663" max="12665" width="13" style="267" hidden="1" customWidth="1"/>
    <col min="12666" max="12666" width="4.44140625" style="267" customWidth="1"/>
    <col min="12667" max="12667" width="13" style="267" hidden="1" customWidth="1"/>
    <col min="12668" max="12669" width="14.88671875" style="267" customWidth="1"/>
    <col min="12670" max="12670" width="15.109375" style="267" customWidth="1"/>
    <col min="12671" max="12671" width="6.44140625" style="267" customWidth="1"/>
    <col min="12672" max="12672" width="15.109375" style="267" customWidth="1"/>
    <col min="12673" max="12673" width="4.109375" style="267" customWidth="1"/>
    <col min="12674" max="12674" width="3" style="267" customWidth="1"/>
    <col min="12675" max="12677" width="13" style="267" hidden="1" customWidth="1"/>
    <col min="12678" max="12678" width="3" style="267" customWidth="1"/>
    <col min="12679" max="12679" width="13" style="267" hidden="1" customWidth="1"/>
    <col min="12680" max="12680" width="3" style="267" customWidth="1"/>
    <col min="12681" max="12681" width="13" style="267" hidden="1" customWidth="1"/>
    <col min="12682" max="12682" width="4.44140625" style="267" customWidth="1"/>
    <col min="12683" max="12683" width="34.109375" style="267" customWidth="1"/>
    <col min="12684" max="12684" width="23.44140625" style="267" customWidth="1"/>
    <col min="12685" max="12685" width="9.109375" style="267" customWidth="1"/>
    <col min="12686" max="12686" width="19.44140625" style="267" customWidth="1"/>
    <col min="12687" max="12687" width="42.88671875" style="267" customWidth="1"/>
    <col min="12688" max="12688" width="5.88671875" style="267" customWidth="1"/>
    <col min="12689" max="12689" width="31.44140625" style="267" customWidth="1"/>
    <col min="12690" max="12690" width="16.109375" style="267" customWidth="1"/>
    <col min="12691" max="12692" width="9.109375" style="267" customWidth="1"/>
    <col min="12693" max="12693" width="11.109375" style="267" customWidth="1"/>
    <col min="12694" max="12694" width="2.109375" style="267" customWidth="1"/>
    <col min="12695" max="12900" width="10.88671875" style="267" customWidth="1"/>
    <col min="12901" max="12901" width="12" style="267" customWidth="1"/>
    <col min="12902" max="12902" width="2.88671875" style="267" customWidth="1"/>
    <col min="12903" max="12904" width="6.44140625" style="267" customWidth="1"/>
    <col min="12905" max="12905" width="5.88671875" style="267" customWidth="1"/>
    <col min="12906" max="12906" width="6.44140625" style="267" customWidth="1"/>
    <col min="12907" max="12907" width="13.88671875" style="267" customWidth="1"/>
    <col min="12908" max="12909" width="9" style="267" customWidth="1"/>
    <col min="12910" max="12910" width="2.44140625" style="267" customWidth="1"/>
    <col min="12911" max="12911" width="8.88671875" style="267" customWidth="1"/>
    <col min="12912" max="12912" width="7.44140625" style="267" customWidth="1"/>
    <col min="12913" max="12915" width="3.88671875" style="267" customWidth="1"/>
    <col min="12916" max="12916" width="3.44140625" style="267" customWidth="1"/>
    <col min="12917" max="12917" width="2.88671875" style="267" customWidth="1"/>
    <col min="12918" max="12918" width="3" style="267" customWidth="1"/>
    <col min="12919" max="12921" width="13" style="267" hidden="1" customWidth="1"/>
    <col min="12922" max="12922" width="4.44140625" style="267" customWidth="1"/>
    <col min="12923" max="12923" width="13" style="267" hidden="1" customWidth="1"/>
    <col min="12924" max="12925" width="14.88671875" style="267" customWidth="1"/>
    <col min="12926" max="12926" width="15.109375" style="267" customWidth="1"/>
    <col min="12927" max="12927" width="6.44140625" style="267" customWidth="1"/>
    <col min="12928" max="12928" width="15.109375" style="267" customWidth="1"/>
    <col min="12929" max="12929" width="4.109375" style="267" customWidth="1"/>
    <col min="12930" max="12930" width="3" style="267" customWidth="1"/>
    <col min="12931" max="12933" width="13" style="267" hidden="1" customWidth="1"/>
    <col min="12934" max="12934" width="3" style="267" customWidth="1"/>
    <col min="12935" max="12935" width="13" style="267" hidden="1" customWidth="1"/>
    <col min="12936" max="12936" width="3" style="267" customWidth="1"/>
    <col min="12937" max="12937" width="13" style="267" hidden="1" customWidth="1"/>
    <col min="12938" max="12938" width="4.44140625" style="267" customWidth="1"/>
    <col min="12939" max="12939" width="34.109375" style="267" customWidth="1"/>
    <col min="12940" max="12940" width="23.44140625" style="267" customWidth="1"/>
    <col min="12941" max="12941" width="9.109375" style="267" customWidth="1"/>
    <col min="12942" max="12942" width="19.44140625" style="267" customWidth="1"/>
    <col min="12943" max="12943" width="42.88671875" style="267" customWidth="1"/>
    <col min="12944" max="12944" width="5.88671875" style="267" customWidth="1"/>
    <col min="12945" max="12945" width="31.44140625" style="267" customWidth="1"/>
    <col min="12946" max="12946" width="16.109375" style="267" customWidth="1"/>
    <col min="12947" max="12948" width="9.109375" style="267" customWidth="1"/>
    <col min="12949" max="12949" width="11.109375" style="267" customWidth="1"/>
    <col min="12950" max="12950" width="2.109375" style="267" customWidth="1"/>
    <col min="12951" max="13156" width="10.88671875" style="267" customWidth="1"/>
    <col min="13157" max="13157" width="12" style="267" customWidth="1"/>
    <col min="13158" max="13158" width="2.88671875" style="267" customWidth="1"/>
    <col min="13159" max="13160" width="6.44140625" style="267" customWidth="1"/>
    <col min="13161" max="13161" width="5.88671875" style="267" customWidth="1"/>
    <col min="13162" max="13162" width="6.44140625" style="267" customWidth="1"/>
    <col min="13163" max="13163" width="13.88671875" style="267" customWidth="1"/>
    <col min="13164" max="13165" width="9" style="267" customWidth="1"/>
    <col min="13166" max="13166" width="2.44140625" style="267" customWidth="1"/>
    <col min="13167" max="13167" width="8.88671875" style="267" customWidth="1"/>
    <col min="13168" max="13168" width="7.44140625" style="267" customWidth="1"/>
    <col min="13169" max="13171" width="3.88671875" style="267" customWidth="1"/>
    <col min="13172" max="13172" width="3.44140625" style="267" customWidth="1"/>
    <col min="13173" max="13173" width="2.88671875" style="267" customWidth="1"/>
    <col min="13174" max="13174" width="3" style="267" customWidth="1"/>
    <col min="13175" max="13177" width="13" style="267" hidden="1" customWidth="1"/>
    <col min="13178" max="13178" width="4.44140625" style="267" customWidth="1"/>
    <col min="13179" max="13179" width="13" style="267" hidden="1" customWidth="1"/>
    <col min="13180" max="13181" width="14.88671875" style="267" customWidth="1"/>
    <col min="13182" max="13182" width="15.109375" style="267" customWidth="1"/>
    <col min="13183" max="13183" width="6.44140625" style="267" customWidth="1"/>
    <col min="13184" max="13184" width="15.109375" style="267" customWidth="1"/>
    <col min="13185" max="13185" width="4.109375" style="267" customWidth="1"/>
    <col min="13186" max="13186" width="3" style="267" customWidth="1"/>
    <col min="13187" max="13189" width="13" style="267" hidden="1" customWidth="1"/>
    <col min="13190" max="13190" width="3" style="267" customWidth="1"/>
    <col min="13191" max="13191" width="13" style="267" hidden="1" customWidth="1"/>
    <col min="13192" max="13192" width="3" style="267" customWidth="1"/>
    <col min="13193" max="13193" width="13" style="267" hidden="1" customWidth="1"/>
    <col min="13194" max="13194" width="4.44140625" style="267" customWidth="1"/>
    <col min="13195" max="13195" width="34.109375" style="267" customWidth="1"/>
    <col min="13196" max="13196" width="23.44140625" style="267" customWidth="1"/>
    <col min="13197" max="13197" width="9.109375" style="267" customWidth="1"/>
    <col min="13198" max="13198" width="19.44140625" style="267" customWidth="1"/>
    <col min="13199" max="13199" width="42.88671875" style="267" customWidth="1"/>
    <col min="13200" max="13200" width="5.88671875" style="267" customWidth="1"/>
    <col min="13201" max="13201" width="31.44140625" style="267" customWidth="1"/>
    <col min="13202" max="13202" width="16.109375" style="267" customWidth="1"/>
    <col min="13203" max="13204" width="9.109375" style="267" customWidth="1"/>
    <col min="13205" max="13205" width="11.109375" style="267" customWidth="1"/>
    <col min="13206" max="13206" width="2.109375" style="267" customWidth="1"/>
    <col min="13207" max="13412" width="10.88671875" style="267" customWidth="1"/>
    <col min="13413" max="13413" width="12" style="267" customWidth="1"/>
    <col min="13414" max="13414" width="2.88671875" style="267" customWidth="1"/>
    <col min="13415" max="13416" width="6.44140625" style="267" customWidth="1"/>
    <col min="13417" max="13417" width="5.88671875" style="267" customWidth="1"/>
    <col min="13418" max="13418" width="6.44140625" style="267" customWidth="1"/>
    <col min="13419" max="13419" width="13.88671875" style="267" customWidth="1"/>
    <col min="13420" max="13421" width="9" style="267" customWidth="1"/>
    <col min="13422" max="13422" width="2.44140625" style="267" customWidth="1"/>
    <col min="13423" max="13423" width="8.88671875" style="267" customWidth="1"/>
    <col min="13424" max="13424" width="7.44140625" style="267" customWidth="1"/>
    <col min="13425" max="13427" width="3.88671875" style="267" customWidth="1"/>
    <col min="13428" max="13428" width="3.44140625" style="267" customWidth="1"/>
    <col min="13429" max="13429" width="2.88671875" style="267" customWidth="1"/>
    <col min="13430" max="13430" width="3" style="267" customWidth="1"/>
    <col min="13431" max="13433" width="13" style="267" hidden="1" customWidth="1"/>
    <col min="13434" max="13434" width="4.44140625" style="267" customWidth="1"/>
    <col min="13435" max="13435" width="13" style="267" hidden="1" customWidth="1"/>
    <col min="13436" max="13437" width="14.88671875" style="267" customWidth="1"/>
    <col min="13438" max="13438" width="15.109375" style="267" customWidth="1"/>
    <col min="13439" max="13439" width="6.44140625" style="267" customWidth="1"/>
    <col min="13440" max="13440" width="15.109375" style="267" customWidth="1"/>
    <col min="13441" max="13441" width="4.109375" style="267" customWidth="1"/>
    <col min="13442" max="13442" width="3" style="267" customWidth="1"/>
    <col min="13443" max="13445" width="13" style="267" hidden="1" customWidth="1"/>
    <col min="13446" max="13446" width="3" style="267" customWidth="1"/>
    <col min="13447" max="13447" width="13" style="267" hidden="1" customWidth="1"/>
    <col min="13448" max="13448" width="3" style="267" customWidth="1"/>
    <col min="13449" max="13449" width="13" style="267" hidden="1" customWidth="1"/>
    <col min="13450" max="13450" width="4.44140625" style="267" customWidth="1"/>
    <col min="13451" max="13451" width="34.109375" style="267" customWidth="1"/>
    <col min="13452" max="13452" width="23.44140625" style="267" customWidth="1"/>
    <col min="13453" max="13453" width="9.109375" style="267" customWidth="1"/>
    <col min="13454" max="13454" width="19.44140625" style="267" customWidth="1"/>
    <col min="13455" max="13455" width="42.88671875" style="267" customWidth="1"/>
    <col min="13456" max="13456" width="5.88671875" style="267" customWidth="1"/>
    <col min="13457" max="13457" width="31.44140625" style="267" customWidth="1"/>
    <col min="13458" max="13458" width="16.109375" style="267" customWidth="1"/>
    <col min="13459" max="13460" width="9.109375" style="267" customWidth="1"/>
    <col min="13461" max="13461" width="11.109375" style="267" customWidth="1"/>
    <col min="13462" max="13462" width="2.109375" style="267" customWidth="1"/>
    <col min="13463" max="13668" width="10.88671875" style="267" customWidth="1"/>
    <col min="13669" max="13669" width="12" style="267" customWidth="1"/>
    <col min="13670" max="13670" width="2.88671875" style="267" customWidth="1"/>
    <col min="13671" max="13672" width="6.44140625" style="267" customWidth="1"/>
    <col min="13673" max="13673" width="5.88671875" style="267" customWidth="1"/>
    <col min="13674" max="13674" width="6.44140625" style="267" customWidth="1"/>
    <col min="13675" max="13675" width="13.88671875" style="267" customWidth="1"/>
    <col min="13676" max="13677" width="9" style="267" customWidth="1"/>
    <col min="13678" max="13678" width="2.44140625" style="267" customWidth="1"/>
    <col min="13679" max="13679" width="8.88671875" style="267" customWidth="1"/>
    <col min="13680" max="13680" width="7.44140625" style="267" customWidth="1"/>
    <col min="13681" max="13683" width="3.88671875" style="267" customWidth="1"/>
    <col min="13684" max="13684" width="3.44140625" style="267" customWidth="1"/>
    <col min="13685" max="13685" width="2.88671875" style="267" customWidth="1"/>
    <col min="13686" max="13686" width="3" style="267" customWidth="1"/>
    <col min="13687" max="13689" width="13" style="267" hidden="1" customWidth="1"/>
    <col min="13690" max="13690" width="4.44140625" style="267" customWidth="1"/>
    <col min="13691" max="13691" width="13" style="267" hidden="1" customWidth="1"/>
    <col min="13692" max="13693" width="14.88671875" style="267" customWidth="1"/>
    <col min="13694" max="13694" width="15.109375" style="267" customWidth="1"/>
    <col min="13695" max="13695" width="6.44140625" style="267" customWidth="1"/>
    <col min="13696" max="13696" width="15.109375" style="267" customWidth="1"/>
    <col min="13697" max="13697" width="4.109375" style="267" customWidth="1"/>
    <col min="13698" max="13698" width="3" style="267" customWidth="1"/>
    <col min="13699" max="13701" width="13" style="267" hidden="1" customWidth="1"/>
    <col min="13702" max="13702" width="3" style="267" customWidth="1"/>
    <col min="13703" max="13703" width="13" style="267" hidden="1" customWidth="1"/>
    <col min="13704" max="13704" width="3" style="267" customWidth="1"/>
    <col min="13705" max="13705" width="13" style="267" hidden="1" customWidth="1"/>
    <col min="13706" max="13706" width="4.44140625" style="267" customWidth="1"/>
    <col min="13707" max="13707" width="34.109375" style="267" customWidth="1"/>
    <col min="13708" max="13708" width="23.44140625" style="267" customWidth="1"/>
    <col min="13709" max="13709" width="9.109375" style="267" customWidth="1"/>
    <col min="13710" max="13710" width="19.44140625" style="267" customWidth="1"/>
    <col min="13711" max="13711" width="42.88671875" style="267" customWidth="1"/>
    <col min="13712" max="13712" width="5.88671875" style="267" customWidth="1"/>
    <col min="13713" max="13713" width="31.44140625" style="267" customWidth="1"/>
    <col min="13714" max="13714" width="16.109375" style="267" customWidth="1"/>
    <col min="13715" max="13716" width="9.109375" style="267" customWidth="1"/>
    <col min="13717" max="13717" width="11.109375" style="267" customWidth="1"/>
    <col min="13718" max="13718" width="2.109375" style="267" customWidth="1"/>
    <col min="13719" max="13924" width="10.88671875" style="267" customWidth="1"/>
    <col min="13925" max="13925" width="12" style="267" customWidth="1"/>
    <col min="13926" max="13926" width="2.88671875" style="267" customWidth="1"/>
    <col min="13927" max="13928" width="6.44140625" style="267" customWidth="1"/>
    <col min="13929" max="13929" width="5.88671875" style="267" customWidth="1"/>
    <col min="13930" max="13930" width="6.44140625" style="267" customWidth="1"/>
    <col min="13931" max="13931" width="13.88671875" style="267" customWidth="1"/>
    <col min="13932" max="13933" width="9" style="267" customWidth="1"/>
    <col min="13934" max="13934" width="2.44140625" style="267" customWidth="1"/>
    <col min="13935" max="13935" width="8.88671875" style="267" customWidth="1"/>
    <col min="13936" max="13936" width="7.44140625" style="267" customWidth="1"/>
    <col min="13937" max="13939" width="3.88671875" style="267" customWidth="1"/>
    <col min="13940" max="13940" width="3.44140625" style="267" customWidth="1"/>
    <col min="13941" max="13941" width="2.88671875" style="267" customWidth="1"/>
    <col min="13942" max="13942" width="3" style="267" customWidth="1"/>
    <col min="13943" max="13945" width="13" style="267" hidden="1" customWidth="1"/>
    <col min="13946" max="13946" width="4.44140625" style="267" customWidth="1"/>
    <col min="13947" max="13947" width="13" style="267" hidden="1" customWidth="1"/>
    <col min="13948" max="13949" width="14.88671875" style="267" customWidth="1"/>
    <col min="13950" max="13950" width="15.109375" style="267" customWidth="1"/>
    <col min="13951" max="13951" width="6.44140625" style="267" customWidth="1"/>
    <col min="13952" max="13952" width="15.109375" style="267" customWidth="1"/>
    <col min="13953" max="13953" width="4.109375" style="267" customWidth="1"/>
    <col min="13954" max="13954" width="3" style="267" customWidth="1"/>
    <col min="13955" max="13957" width="13" style="267" hidden="1" customWidth="1"/>
    <col min="13958" max="13958" width="3" style="267" customWidth="1"/>
    <col min="13959" max="13959" width="13" style="267" hidden="1" customWidth="1"/>
    <col min="13960" max="13960" width="3" style="267" customWidth="1"/>
    <col min="13961" max="13961" width="13" style="267" hidden="1" customWidth="1"/>
    <col min="13962" max="13962" width="4.44140625" style="267" customWidth="1"/>
    <col min="13963" max="13963" width="34.109375" style="267" customWidth="1"/>
    <col min="13964" max="13964" width="23.44140625" style="267" customWidth="1"/>
    <col min="13965" max="13965" width="9.109375" style="267" customWidth="1"/>
    <col min="13966" max="13966" width="19.44140625" style="267" customWidth="1"/>
    <col min="13967" max="13967" width="42.88671875" style="267" customWidth="1"/>
    <col min="13968" max="13968" width="5.88671875" style="267" customWidth="1"/>
    <col min="13969" max="13969" width="31.44140625" style="267" customWidth="1"/>
    <col min="13970" max="13970" width="16.109375" style="267" customWidth="1"/>
    <col min="13971" max="13972" width="9.109375" style="267" customWidth="1"/>
    <col min="13973" max="13973" width="11.109375" style="267" customWidth="1"/>
    <col min="13974" max="13974" width="2.109375" style="267" customWidth="1"/>
    <col min="13975" max="14180" width="10.88671875" style="267" customWidth="1"/>
    <col min="14181" max="14181" width="12" style="267" customWidth="1"/>
    <col min="14182" max="14182" width="2.88671875" style="267" customWidth="1"/>
    <col min="14183" max="14184" width="6.44140625" style="267" customWidth="1"/>
    <col min="14185" max="14185" width="5.88671875" style="267" customWidth="1"/>
    <col min="14186" max="14186" width="6.44140625" style="267" customWidth="1"/>
    <col min="14187" max="14187" width="13.88671875" style="267" customWidth="1"/>
    <col min="14188" max="14189" width="9" style="267" customWidth="1"/>
    <col min="14190" max="14190" width="2.44140625" style="267" customWidth="1"/>
    <col min="14191" max="14191" width="8.88671875" style="267" customWidth="1"/>
    <col min="14192" max="14192" width="7.44140625" style="267" customWidth="1"/>
    <col min="14193" max="14195" width="3.88671875" style="267" customWidth="1"/>
    <col min="14196" max="14196" width="3.44140625" style="267" customWidth="1"/>
    <col min="14197" max="14197" width="2.88671875" style="267" customWidth="1"/>
    <col min="14198" max="14198" width="3" style="267" customWidth="1"/>
    <col min="14199" max="14201" width="13" style="267" hidden="1" customWidth="1"/>
    <col min="14202" max="14202" width="4.44140625" style="267" customWidth="1"/>
    <col min="14203" max="14203" width="13" style="267" hidden="1" customWidth="1"/>
    <col min="14204" max="14205" width="14.88671875" style="267" customWidth="1"/>
    <col min="14206" max="14206" width="15.109375" style="267" customWidth="1"/>
    <col min="14207" max="14207" width="6.44140625" style="267" customWidth="1"/>
    <col min="14208" max="14208" width="15.109375" style="267" customWidth="1"/>
    <col min="14209" max="14209" width="4.109375" style="267" customWidth="1"/>
    <col min="14210" max="14210" width="3" style="267" customWidth="1"/>
    <col min="14211" max="14213" width="13" style="267" hidden="1" customWidth="1"/>
    <col min="14214" max="14214" width="3" style="267" customWidth="1"/>
    <col min="14215" max="14215" width="13" style="267" hidden="1" customWidth="1"/>
    <col min="14216" max="14216" width="3" style="267" customWidth="1"/>
    <col min="14217" max="14217" width="13" style="267" hidden="1" customWidth="1"/>
    <col min="14218" max="14218" width="4.44140625" style="267" customWidth="1"/>
    <col min="14219" max="14219" width="34.109375" style="267" customWidth="1"/>
    <col min="14220" max="14220" width="23.44140625" style="267" customWidth="1"/>
    <col min="14221" max="14221" width="9.109375" style="267" customWidth="1"/>
    <col min="14222" max="14222" width="19.44140625" style="267" customWidth="1"/>
    <col min="14223" max="14223" width="42.88671875" style="267" customWidth="1"/>
    <col min="14224" max="14224" width="5.88671875" style="267" customWidth="1"/>
    <col min="14225" max="14225" width="31.44140625" style="267" customWidth="1"/>
    <col min="14226" max="14226" width="16.109375" style="267" customWidth="1"/>
    <col min="14227" max="14228" width="9.109375" style="267" customWidth="1"/>
    <col min="14229" max="14229" width="11.109375" style="267" customWidth="1"/>
    <col min="14230" max="14230" width="2.109375" style="267" customWidth="1"/>
    <col min="14231" max="14436" width="10.88671875" style="267" customWidth="1"/>
    <col min="14437" max="14437" width="12" style="267" customWidth="1"/>
    <col min="14438" max="14438" width="2.88671875" style="267" customWidth="1"/>
    <col min="14439" max="14440" width="6.44140625" style="267" customWidth="1"/>
    <col min="14441" max="14441" width="5.88671875" style="267" customWidth="1"/>
    <col min="14442" max="14442" width="6.44140625" style="267" customWidth="1"/>
    <col min="14443" max="14443" width="13.88671875" style="267" customWidth="1"/>
    <col min="14444" max="14445" width="9" style="267" customWidth="1"/>
    <col min="14446" max="14446" width="2.44140625" style="267" customWidth="1"/>
    <col min="14447" max="14447" width="8.88671875" style="267" customWidth="1"/>
    <col min="14448" max="14448" width="7.44140625" style="267" customWidth="1"/>
    <col min="14449" max="14451" width="3.88671875" style="267" customWidth="1"/>
    <col min="14452" max="14452" width="3.44140625" style="267" customWidth="1"/>
    <col min="14453" max="14453" width="2.88671875" style="267" customWidth="1"/>
    <col min="14454" max="14454" width="3" style="267" customWidth="1"/>
    <col min="14455" max="14457" width="13" style="267" hidden="1" customWidth="1"/>
    <col min="14458" max="14458" width="4.44140625" style="267" customWidth="1"/>
    <col min="14459" max="14459" width="13" style="267" hidden="1" customWidth="1"/>
    <col min="14460" max="14461" width="14.88671875" style="267" customWidth="1"/>
    <col min="14462" max="14462" width="15.109375" style="267" customWidth="1"/>
    <col min="14463" max="14463" width="6.44140625" style="267" customWidth="1"/>
    <col min="14464" max="14464" width="15.109375" style="267" customWidth="1"/>
    <col min="14465" max="14465" width="4.109375" style="267" customWidth="1"/>
    <col min="14466" max="14466" width="3" style="267" customWidth="1"/>
    <col min="14467" max="14469" width="13" style="267" hidden="1" customWidth="1"/>
    <col min="14470" max="14470" width="3" style="267" customWidth="1"/>
    <col min="14471" max="14471" width="13" style="267" hidden="1" customWidth="1"/>
    <col min="14472" max="14472" width="3" style="267" customWidth="1"/>
    <col min="14473" max="14473" width="13" style="267" hidden="1" customWidth="1"/>
    <col min="14474" max="14474" width="4.44140625" style="267" customWidth="1"/>
    <col min="14475" max="14475" width="34.109375" style="267" customWidth="1"/>
    <col min="14476" max="14476" width="23.44140625" style="267" customWidth="1"/>
    <col min="14477" max="14477" width="9.109375" style="267" customWidth="1"/>
    <col min="14478" max="14478" width="19.44140625" style="267" customWidth="1"/>
    <col min="14479" max="14479" width="42.88671875" style="267" customWidth="1"/>
    <col min="14480" max="14480" width="5.88671875" style="267" customWidth="1"/>
    <col min="14481" max="14481" width="31.44140625" style="267" customWidth="1"/>
    <col min="14482" max="14482" width="16.109375" style="267" customWidth="1"/>
    <col min="14483" max="14484" width="9.109375" style="267" customWidth="1"/>
    <col min="14485" max="14485" width="11.109375" style="267" customWidth="1"/>
    <col min="14486" max="14486" width="2.109375" style="267" customWidth="1"/>
    <col min="14487" max="14692" width="10.88671875" style="267" customWidth="1"/>
    <col min="14693" max="14693" width="12" style="267" customWidth="1"/>
    <col min="14694" max="14694" width="2.88671875" style="267" customWidth="1"/>
    <col min="14695" max="14696" width="6.44140625" style="267" customWidth="1"/>
    <col min="14697" max="14697" width="5.88671875" style="267" customWidth="1"/>
    <col min="14698" max="14698" width="6.44140625" style="267" customWidth="1"/>
    <col min="14699" max="14699" width="13.88671875" style="267" customWidth="1"/>
    <col min="14700" max="14701" width="9" style="267" customWidth="1"/>
    <col min="14702" max="14702" width="2.44140625" style="267" customWidth="1"/>
    <col min="14703" max="14703" width="8.88671875" style="267" customWidth="1"/>
    <col min="14704" max="14704" width="7.44140625" style="267" customWidth="1"/>
    <col min="14705" max="14707" width="3.88671875" style="267" customWidth="1"/>
    <col min="14708" max="14708" width="3.44140625" style="267" customWidth="1"/>
    <col min="14709" max="14709" width="2.88671875" style="267" customWidth="1"/>
    <col min="14710" max="14710" width="3" style="267" customWidth="1"/>
    <col min="14711" max="14713" width="13" style="267" hidden="1" customWidth="1"/>
    <col min="14714" max="14714" width="4.44140625" style="267" customWidth="1"/>
    <col min="14715" max="14715" width="13" style="267" hidden="1" customWidth="1"/>
    <col min="14716" max="14717" width="14.88671875" style="267" customWidth="1"/>
    <col min="14718" max="14718" width="15.109375" style="267" customWidth="1"/>
    <col min="14719" max="14719" width="6.44140625" style="267" customWidth="1"/>
    <col min="14720" max="14720" width="15.109375" style="267" customWidth="1"/>
    <col min="14721" max="14721" width="4.109375" style="267" customWidth="1"/>
    <col min="14722" max="14722" width="3" style="267" customWidth="1"/>
    <col min="14723" max="14725" width="13" style="267" hidden="1" customWidth="1"/>
    <col min="14726" max="14726" width="3" style="267" customWidth="1"/>
    <col min="14727" max="14727" width="13" style="267" hidden="1" customWidth="1"/>
    <col min="14728" max="14728" width="3" style="267" customWidth="1"/>
    <col min="14729" max="14729" width="13" style="267" hidden="1" customWidth="1"/>
    <col min="14730" max="14730" width="4.44140625" style="267" customWidth="1"/>
    <col min="14731" max="14731" width="34.109375" style="267" customWidth="1"/>
    <col min="14732" max="14732" width="23.44140625" style="267" customWidth="1"/>
    <col min="14733" max="14733" width="9.109375" style="267" customWidth="1"/>
    <col min="14734" max="14734" width="19.44140625" style="267" customWidth="1"/>
    <col min="14735" max="14735" width="42.88671875" style="267" customWidth="1"/>
    <col min="14736" max="14736" width="5.88671875" style="267" customWidth="1"/>
    <col min="14737" max="14737" width="31.44140625" style="267" customWidth="1"/>
    <col min="14738" max="14738" width="16.109375" style="267" customWidth="1"/>
    <col min="14739" max="14740" width="9.109375" style="267" customWidth="1"/>
    <col min="14741" max="14741" width="11.109375" style="267" customWidth="1"/>
    <col min="14742" max="14742" width="2.109375" style="267" customWidth="1"/>
    <col min="14743" max="14948" width="10.88671875" style="267" customWidth="1"/>
    <col min="14949" max="14949" width="12" style="267" customWidth="1"/>
    <col min="14950" max="14950" width="2.88671875" style="267" customWidth="1"/>
    <col min="14951" max="14952" width="6.44140625" style="267" customWidth="1"/>
    <col min="14953" max="14953" width="5.88671875" style="267" customWidth="1"/>
    <col min="14954" max="14954" width="6.44140625" style="267" customWidth="1"/>
    <col min="14955" max="14955" width="13.88671875" style="267" customWidth="1"/>
    <col min="14956" max="14957" width="9" style="267" customWidth="1"/>
    <col min="14958" max="14958" width="2.44140625" style="267" customWidth="1"/>
    <col min="14959" max="14959" width="8.88671875" style="267" customWidth="1"/>
    <col min="14960" max="14960" width="7.44140625" style="267" customWidth="1"/>
    <col min="14961" max="14963" width="3.88671875" style="267" customWidth="1"/>
    <col min="14964" max="14964" width="3.44140625" style="267" customWidth="1"/>
    <col min="14965" max="14965" width="2.88671875" style="267" customWidth="1"/>
    <col min="14966" max="14966" width="3" style="267" customWidth="1"/>
    <col min="14967" max="14969" width="13" style="267" hidden="1" customWidth="1"/>
    <col min="14970" max="14970" width="4.44140625" style="267" customWidth="1"/>
    <col min="14971" max="14971" width="13" style="267" hidden="1" customWidth="1"/>
    <col min="14972" max="14973" width="14.88671875" style="267" customWidth="1"/>
    <col min="14974" max="14974" width="15.109375" style="267" customWidth="1"/>
    <col min="14975" max="14975" width="6.44140625" style="267" customWidth="1"/>
    <col min="14976" max="14976" width="15.109375" style="267" customWidth="1"/>
    <col min="14977" max="14977" width="4.109375" style="267" customWidth="1"/>
    <col min="14978" max="14978" width="3" style="267" customWidth="1"/>
    <col min="14979" max="14981" width="13" style="267" hidden="1" customWidth="1"/>
    <col min="14982" max="14982" width="3" style="267" customWidth="1"/>
    <col min="14983" max="14983" width="13" style="267" hidden="1" customWidth="1"/>
    <col min="14984" max="14984" width="3" style="267" customWidth="1"/>
    <col min="14985" max="14985" width="13" style="267" hidden="1" customWidth="1"/>
    <col min="14986" max="14986" width="4.44140625" style="267" customWidth="1"/>
    <col min="14987" max="14987" width="34.109375" style="267" customWidth="1"/>
    <col min="14988" max="14988" width="23.44140625" style="267" customWidth="1"/>
    <col min="14989" max="14989" width="9.109375" style="267" customWidth="1"/>
    <col min="14990" max="14990" width="19.44140625" style="267" customWidth="1"/>
    <col min="14991" max="14991" width="42.88671875" style="267" customWidth="1"/>
    <col min="14992" max="14992" width="5.88671875" style="267" customWidth="1"/>
    <col min="14993" max="14993" width="31.44140625" style="267" customWidth="1"/>
    <col min="14994" max="14994" width="16.109375" style="267" customWidth="1"/>
    <col min="14995" max="14996" width="9.109375" style="267" customWidth="1"/>
    <col min="14997" max="14997" width="11.109375" style="267" customWidth="1"/>
    <col min="14998" max="14998" width="2.109375" style="267" customWidth="1"/>
    <col min="14999" max="15204" width="10.88671875" style="267" customWidth="1"/>
    <col min="15205" max="15205" width="12" style="267" customWidth="1"/>
    <col min="15206" max="15206" width="2.88671875" style="267" customWidth="1"/>
    <col min="15207" max="15208" width="6.44140625" style="267" customWidth="1"/>
    <col min="15209" max="15209" width="5.88671875" style="267" customWidth="1"/>
    <col min="15210" max="15210" width="6.44140625" style="267" customWidth="1"/>
    <col min="15211" max="15211" width="13.88671875" style="267" customWidth="1"/>
    <col min="15212" max="15213" width="9" style="267" customWidth="1"/>
    <col min="15214" max="15214" width="2.44140625" style="267" customWidth="1"/>
    <col min="15215" max="15215" width="8.88671875" style="267" customWidth="1"/>
    <col min="15216" max="15216" width="7.44140625" style="267" customWidth="1"/>
    <col min="15217" max="15219" width="3.88671875" style="267" customWidth="1"/>
    <col min="15220" max="15220" width="3.44140625" style="267" customWidth="1"/>
    <col min="15221" max="15221" width="2.88671875" style="267" customWidth="1"/>
    <col min="15222" max="15222" width="3" style="267" customWidth="1"/>
    <col min="15223" max="15225" width="13" style="267" hidden="1" customWidth="1"/>
    <col min="15226" max="15226" width="4.44140625" style="267" customWidth="1"/>
    <col min="15227" max="15227" width="13" style="267" hidden="1" customWidth="1"/>
    <col min="15228" max="15229" width="14.88671875" style="267" customWidth="1"/>
    <col min="15230" max="15230" width="15.109375" style="267" customWidth="1"/>
    <col min="15231" max="15231" width="6.44140625" style="267" customWidth="1"/>
    <col min="15232" max="15232" width="15.109375" style="267" customWidth="1"/>
    <col min="15233" max="15233" width="4.109375" style="267" customWidth="1"/>
    <col min="15234" max="15234" width="3" style="267" customWidth="1"/>
    <col min="15235" max="15237" width="13" style="267" hidden="1" customWidth="1"/>
    <col min="15238" max="15238" width="3" style="267" customWidth="1"/>
    <col min="15239" max="15239" width="13" style="267" hidden="1" customWidth="1"/>
    <col min="15240" max="15240" width="3" style="267" customWidth="1"/>
    <col min="15241" max="15241" width="13" style="267" hidden="1" customWidth="1"/>
    <col min="15242" max="15242" width="4.44140625" style="267" customWidth="1"/>
    <col min="15243" max="15243" width="34.109375" style="267" customWidth="1"/>
    <col min="15244" max="15244" width="23.44140625" style="267" customWidth="1"/>
    <col min="15245" max="15245" width="9.109375" style="267" customWidth="1"/>
    <col min="15246" max="15246" width="19.44140625" style="267" customWidth="1"/>
    <col min="15247" max="15247" width="42.88671875" style="267" customWidth="1"/>
    <col min="15248" max="15248" width="5.88671875" style="267" customWidth="1"/>
    <col min="15249" max="15249" width="31.44140625" style="267" customWidth="1"/>
    <col min="15250" max="15250" width="16.109375" style="267" customWidth="1"/>
    <col min="15251" max="15252" width="9.109375" style="267" customWidth="1"/>
    <col min="15253" max="15253" width="11.109375" style="267" customWidth="1"/>
    <col min="15254" max="15254" width="2.109375" style="267" customWidth="1"/>
    <col min="15255" max="15460" width="10.88671875" style="267" customWidth="1"/>
    <col min="15461" max="15461" width="12" style="267" customWidth="1"/>
    <col min="15462" max="15462" width="2.88671875" style="267" customWidth="1"/>
    <col min="15463" max="15464" width="6.44140625" style="267" customWidth="1"/>
    <col min="15465" max="15465" width="5.88671875" style="267" customWidth="1"/>
    <col min="15466" max="15466" width="6.44140625" style="267" customWidth="1"/>
    <col min="15467" max="15467" width="13.88671875" style="267" customWidth="1"/>
    <col min="15468" max="15469" width="9" style="267" customWidth="1"/>
    <col min="15470" max="15470" width="2.44140625" style="267" customWidth="1"/>
    <col min="15471" max="15471" width="8.88671875" style="267" customWidth="1"/>
    <col min="15472" max="15472" width="7.44140625" style="267" customWidth="1"/>
    <col min="15473" max="15475" width="3.88671875" style="267" customWidth="1"/>
    <col min="15476" max="15476" width="3.44140625" style="267" customWidth="1"/>
    <col min="15477" max="15477" width="2.88671875" style="267" customWidth="1"/>
    <col min="15478" max="15478" width="3" style="267" customWidth="1"/>
    <col min="15479" max="15481" width="13" style="267" hidden="1" customWidth="1"/>
    <col min="15482" max="15482" width="4.44140625" style="267" customWidth="1"/>
    <col min="15483" max="15483" width="13" style="267" hidden="1" customWidth="1"/>
    <col min="15484" max="15485" width="14.88671875" style="267" customWidth="1"/>
    <col min="15486" max="15486" width="15.109375" style="267" customWidth="1"/>
    <col min="15487" max="15487" width="6.44140625" style="267" customWidth="1"/>
    <col min="15488" max="15488" width="15.109375" style="267" customWidth="1"/>
    <col min="15489" max="15489" width="4.109375" style="267" customWidth="1"/>
    <col min="15490" max="15490" width="3" style="267" customWidth="1"/>
    <col min="15491" max="15493" width="13" style="267" hidden="1" customWidth="1"/>
    <col min="15494" max="15494" width="3" style="267" customWidth="1"/>
    <col min="15495" max="15495" width="13" style="267" hidden="1" customWidth="1"/>
    <col min="15496" max="15496" width="3" style="267" customWidth="1"/>
    <col min="15497" max="15497" width="13" style="267" hidden="1" customWidth="1"/>
    <col min="15498" max="15498" width="4.44140625" style="267" customWidth="1"/>
    <col min="15499" max="15499" width="34.109375" style="267" customWidth="1"/>
    <col min="15500" max="15500" width="23.44140625" style="267" customWidth="1"/>
    <col min="15501" max="15501" width="9.109375" style="267" customWidth="1"/>
    <col min="15502" max="15502" width="19.44140625" style="267" customWidth="1"/>
    <col min="15503" max="15503" width="42.88671875" style="267" customWidth="1"/>
    <col min="15504" max="15504" width="5.88671875" style="267" customWidth="1"/>
    <col min="15505" max="15505" width="31.44140625" style="267" customWidth="1"/>
    <col min="15506" max="15506" width="16.109375" style="267" customWidth="1"/>
    <col min="15507" max="15508" width="9.109375" style="267" customWidth="1"/>
    <col min="15509" max="15509" width="11.109375" style="267" customWidth="1"/>
    <col min="15510" max="15510" width="2.109375" style="267" customWidth="1"/>
    <col min="15511" max="15716" width="10.88671875" style="267" customWidth="1"/>
    <col min="15717" max="15717" width="12" style="267" customWidth="1"/>
    <col min="15718" max="15718" width="2.88671875" style="267" customWidth="1"/>
    <col min="15719" max="15720" width="6.44140625" style="267" customWidth="1"/>
    <col min="15721" max="15721" width="5.88671875" style="267" customWidth="1"/>
    <col min="15722" max="15722" width="6.44140625" style="267" customWidth="1"/>
    <col min="15723" max="15723" width="13.88671875" style="267" customWidth="1"/>
    <col min="15724" max="15725" width="9" style="267" customWidth="1"/>
    <col min="15726" max="15726" width="2.44140625" style="267" customWidth="1"/>
    <col min="15727" max="15727" width="8.88671875" style="267" customWidth="1"/>
    <col min="15728" max="15728" width="7.44140625" style="267" customWidth="1"/>
    <col min="15729" max="15731" width="3.88671875" style="267" customWidth="1"/>
    <col min="15732" max="15732" width="3.44140625" style="267" customWidth="1"/>
    <col min="15733" max="15733" width="2.88671875" style="267" customWidth="1"/>
    <col min="15734" max="15734" width="3" style="267" customWidth="1"/>
    <col min="15735" max="15737" width="13" style="267" hidden="1" customWidth="1"/>
    <col min="15738" max="15738" width="4.44140625" style="267" customWidth="1"/>
    <col min="15739" max="15739" width="13" style="267" hidden="1" customWidth="1"/>
    <col min="15740" max="15741" width="14.88671875" style="267" customWidth="1"/>
    <col min="15742" max="15742" width="15.109375" style="267" customWidth="1"/>
    <col min="15743" max="15743" width="6.44140625" style="267" customWidth="1"/>
    <col min="15744" max="15744" width="15.109375" style="267" customWidth="1"/>
    <col min="15745" max="15745" width="4.109375" style="267" customWidth="1"/>
    <col min="15746" max="15746" width="3" style="267" customWidth="1"/>
    <col min="15747" max="15749" width="13" style="267" hidden="1" customWidth="1"/>
    <col min="15750" max="15750" width="3" style="267" customWidth="1"/>
    <col min="15751" max="15751" width="13" style="267" hidden="1" customWidth="1"/>
    <col min="15752" max="15752" width="3" style="267" customWidth="1"/>
    <col min="15753" max="15753" width="13" style="267" hidden="1" customWidth="1"/>
    <col min="15754" max="15754" width="4.44140625" style="267" customWidth="1"/>
    <col min="15755" max="15755" width="34.109375" style="267" customWidth="1"/>
    <col min="15756" max="15756" width="23.44140625" style="267" customWidth="1"/>
    <col min="15757" max="15757" width="9.109375" style="267" customWidth="1"/>
    <col min="15758" max="15758" width="19.44140625" style="267" customWidth="1"/>
    <col min="15759" max="15759" width="42.88671875" style="267" customWidth="1"/>
    <col min="15760" max="15760" width="5.88671875" style="267" customWidth="1"/>
    <col min="15761" max="15761" width="31.44140625" style="267" customWidth="1"/>
    <col min="15762" max="15762" width="16.109375" style="267" customWidth="1"/>
    <col min="15763" max="15764" width="9.109375" style="267" customWidth="1"/>
    <col min="15765" max="15765" width="11.109375" style="267" customWidth="1"/>
    <col min="15766" max="15766" width="2.109375" style="267" customWidth="1"/>
    <col min="15767" max="15972" width="10.88671875" style="267" customWidth="1"/>
    <col min="15973" max="15973" width="12" style="267" customWidth="1"/>
    <col min="15974" max="15974" width="2.88671875" style="267" customWidth="1"/>
    <col min="15975" max="15976" width="6.44140625" style="267" customWidth="1"/>
    <col min="15977" max="15977" width="5.88671875" style="267" customWidth="1"/>
    <col min="15978" max="15978" width="6.44140625" style="267" customWidth="1"/>
    <col min="15979" max="15979" width="13.88671875" style="267" customWidth="1"/>
    <col min="15980" max="15981" width="9" style="267" customWidth="1"/>
    <col min="15982" max="15982" width="2.44140625" style="267" customWidth="1"/>
    <col min="15983" max="15983" width="8.88671875" style="267" customWidth="1"/>
    <col min="15984" max="15984" width="7.44140625" style="267" customWidth="1"/>
    <col min="15985" max="15987" width="3.88671875" style="267" customWidth="1"/>
    <col min="15988" max="15988" width="3.44140625" style="267" customWidth="1"/>
    <col min="15989" max="15989" width="2.88671875" style="267" customWidth="1"/>
    <col min="15990" max="15990" width="3" style="267" customWidth="1"/>
    <col min="15991" max="15993" width="13" style="267" hidden="1" customWidth="1"/>
    <col min="15994" max="15994" width="4.44140625" style="267" customWidth="1"/>
    <col min="15995" max="15995" width="13" style="267" hidden="1" customWidth="1"/>
    <col min="15996" max="15997" width="14.88671875" style="267" customWidth="1"/>
    <col min="15998" max="15998" width="15.109375" style="267" customWidth="1"/>
    <col min="15999" max="15999" width="6.44140625" style="267" customWidth="1"/>
    <col min="16000" max="16000" width="15.109375" style="267" customWidth="1"/>
    <col min="16001" max="16001" width="4.109375" style="267" customWidth="1"/>
    <col min="16002" max="16002" width="3" style="267" customWidth="1"/>
    <col min="16003" max="16005" width="13" style="267" hidden="1" customWidth="1"/>
    <col min="16006" max="16006" width="3" style="267" customWidth="1"/>
    <col min="16007" max="16007" width="13" style="267" hidden="1" customWidth="1"/>
    <col min="16008" max="16008" width="3" style="267" customWidth="1"/>
    <col min="16009" max="16009" width="13" style="267" hidden="1" customWidth="1"/>
    <col min="16010" max="16010" width="4.44140625" style="267" customWidth="1"/>
    <col min="16011" max="16011" width="34.109375" style="267" customWidth="1"/>
    <col min="16012" max="16012" width="23.44140625" style="267" customWidth="1"/>
    <col min="16013" max="16013" width="9.109375" style="267" customWidth="1"/>
    <col min="16014" max="16014" width="19.44140625" style="267" customWidth="1"/>
    <col min="16015" max="16015" width="42.88671875" style="267" customWidth="1"/>
    <col min="16016" max="16016" width="5.88671875" style="267" customWidth="1"/>
    <col min="16017" max="16017" width="31.44140625" style="267" customWidth="1"/>
    <col min="16018" max="16018" width="16.109375" style="267" customWidth="1"/>
    <col min="16019" max="16020" width="9.109375" style="267" customWidth="1"/>
    <col min="16021" max="16021" width="11.109375" style="267" customWidth="1"/>
    <col min="16022" max="16022" width="2.109375" style="267" customWidth="1"/>
    <col min="16023" max="16228" width="10.88671875" style="267" customWidth="1"/>
    <col min="16229" max="16229" width="12" style="267" customWidth="1"/>
    <col min="16230" max="16230" width="2.88671875" style="267" customWidth="1"/>
    <col min="16231" max="16232" width="6.44140625" style="267" customWidth="1"/>
    <col min="16233" max="16233" width="5.88671875" style="267" customWidth="1"/>
    <col min="16234" max="16234" width="6.44140625" style="267" customWidth="1"/>
    <col min="16235" max="16235" width="13.88671875" style="267" customWidth="1"/>
    <col min="16236" max="16237" width="9" style="267" customWidth="1"/>
    <col min="16238" max="16238" width="2.44140625" style="267" customWidth="1"/>
    <col min="16239" max="16239" width="8.88671875" style="267" customWidth="1"/>
    <col min="16240" max="16240" width="7.44140625" style="267" customWidth="1"/>
    <col min="16241" max="16243" width="3.88671875" style="267" customWidth="1"/>
    <col min="16244" max="16244" width="3.44140625" style="267" customWidth="1"/>
    <col min="16245" max="16245" width="2.88671875" style="267" customWidth="1"/>
    <col min="16246" max="16246" width="3" style="267" customWidth="1"/>
    <col min="16247" max="16249" width="13" style="267" hidden="1" customWidth="1"/>
    <col min="16250" max="16250" width="4.44140625" style="267" customWidth="1"/>
    <col min="16251" max="16251" width="13" style="267" hidden="1" customWidth="1"/>
    <col min="16252" max="16253" width="14.88671875" style="267" customWidth="1"/>
    <col min="16254" max="16254" width="15.109375" style="267" customWidth="1"/>
    <col min="16255" max="16255" width="6.44140625" style="267" customWidth="1"/>
    <col min="16256" max="16256" width="15.109375" style="267" customWidth="1"/>
    <col min="16257" max="16257" width="4.109375" style="267" customWidth="1"/>
    <col min="16258" max="16258" width="3" style="267" customWidth="1"/>
    <col min="16259" max="16261" width="13" style="267" hidden="1" customWidth="1"/>
    <col min="16262" max="16262" width="3" style="267" customWidth="1"/>
    <col min="16263" max="16263" width="13" style="267" hidden="1" customWidth="1"/>
    <col min="16264" max="16264" width="3" style="267" customWidth="1"/>
    <col min="16265" max="16265" width="13" style="267" hidden="1" customWidth="1"/>
    <col min="16266" max="16266" width="4.44140625" style="267" customWidth="1"/>
    <col min="16267" max="16267" width="34.109375" style="267" customWidth="1"/>
    <col min="16268" max="16268" width="23.44140625" style="267" customWidth="1"/>
    <col min="16269" max="16269" width="9.109375" style="267" customWidth="1"/>
    <col min="16270" max="16270" width="19.44140625" style="267" customWidth="1"/>
    <col min="16271" max="16271" width="42.88671875" style="267" customWidth="1"/>
    <col min="16272" max="16272" width="5.88671875" style="267" customWidth="1"/>
    <col min="16273" max="16273" width="31.44140625" style="267" customWidth="1"/>
    <col min="16274" max="16274" width="16.109375" style="267" customWidth="1"/>
    <col min="16275" max="16276" width="9.109375" style="267" customWidth="1"/>
    <col min="16277" max="16277" width="11.109375" style="267" customWidth="1"/>
    <col min="16278" max="16278" width="2.109375" style="267" customWidth="1"/>
    <col min="16279" max="16383" width="10.88671875" style="267" customWidth="1"/>
    <col min="16384" max="16384" width="11.44140625" style="267" customWidth="1"/>
  </cols>
  <sheetData>
    <row r="1" spans="1:193 1680:1680" ht="10.5" customHeight="1">
      <c r="A1" s="269"/>
      <c r="B1" s="708" t="s">
        <v>0</v>
      </c>
      <c r="C1" s="650"/>
      <c r="D1" s="650"/>
      <c r="E1" s="650"/>
      <c r="F1" s="650"/>
      <c r="G1" s="650"/>
      <c r="H1" s="650"/>
      <c r="I1" s="651"/>
      <c r="J1" s="699"/>
      <c r="K1" s="616"/>
      <c r="L1" s="272"/>
      <c r="M1" s="273"/>
      <c r="N1" s="273"/>
      <c r="O1" s="272"/>
      <c r="P1" s="272"/>
      <c r="Q1" s="272"/>
      <c r="R1" s="272"/>
      <c r="S1" s="272"/>
      <c r="T1" s="272"/>
      <c r="U1" s="272"/>
      <c r="V1" s="272"/>
      <c r="W1" s="272"/>
      <c r="X1" s="272"/>
      <c r="Y1" s="272"/>
      <c r="Z1" s="272"/>
      <c r="AA1" s="272"/>
      <c r="AB1" s="272"/>
      <c r="AC1" s="272"/>
      <c r="AD1" s="272"/>
      <c r="AE1" s="272"/>
      <c r="AF1" s="272"/>
      <c r="AG1" s="272"/>
      <c r="AH1" s="272"/>
      <c r="AI1" s="272"/>
      <c r="AJ1" s="272"/>
      <c r="AK1" s="272"/>
      <c r="AL1" s="272"/>
      <c r="AM1" s="273"/>
      <c r="AN1" s="272"/>
      <c r="AO1" s="272"/>
      <c r="AP1" s="272"/>
      <c r="AQ1" s="273"/>
      <c r="AR1" s="272"/>
      <c r="AS1" s="272"/>
      <c r="AT1" s="272"/>
      <c r="AU1" s="273"/>
      <c r="AV1" s="272"/>
      <c r="AW1" s="272"/>
      <c r="AX1" s="272"/>
      <c r="AY1" s="273"/>
      <c r="AZ1" s="272"/>
      <c r="BA1" s="272"/>
      <c r="BB1" s="272"/>
      <c r="BC1" s="273"/>
      <c r="BD1" s="272"/>
      <c r="BE1" s="272"/>
      <c r="BF1" s="272"/>
      <c r="BG1" s="273"/>
      <c r="BH1" s="272"/>
      <c r="BI1" s="272"/>
      <c r="BJ1" s="272"/>
      <c r="BK1" s="273"/>
      <c r="BL1" s="272"/>
      <c r="BM1" s="272"/>
      <c r="BN1" s="272"/>
      <c r="BO1" s="273"/>
      <c r="BP1" s="272"/>
      <c r="BQ1" s="272"/>
      <c r="BR1" s="272"/>
      <c r="BS1" s="273"/>
      <c r="BT1" s="272"/>
      <c r="BU1" s="272"/>
      <c r="BV1" s="272"/>
      <c r="BW1" s="273"/>
      <c r="BX1" s="272"/>
      <c r="BY1" s="272"/>
      <c r="BZ1" s="272"/>
      <c r="CA1" s="273"/>
      <c r="CB1" s="272"/>
      <c r="CC1" s="272"/>
      <c r="CD1" s="272"/>
      <c r="CE1" s="273"/>
      <c r="CF1" s="272"/>
      <c r="CG1" s="272"/>
      <c r="CH1" s="272"/>
      <c r="CI1" s="272"/>
      <c r="CJ1" s="272"/>
      <c r="CK1" s="272"/>
      <c r="CL1" s="272"/>
      <c r="CM1" s="272"/>
      <c r="CN1" s="272"/>
      <c r="CO1" s="272"/>
      <c r="CP1" s="272"/>
      <c r="CQ1" s="272"/>
      <c r="CR1" s="272"/>
      <c r="CS1" s="272"/>
      <c r="CT1" s="272"/>
      <c r="CU1" s="272"/>
      <c r="CV1" s="272"/>
      <c r="CW1" s="272"/>
      <c r="CX1" s="272"/>
      <c r="CY1" s="272"/>
      <c r="CZ1" s="272"/>
      <c r="DA1" s="272"/>
      <c r="DB1" s="272"/>
      <c r="DC1" s="272"/>
      <c r="DD1" s="272"/>
      <c r="DE1" s="273"/>
      <c r="DF1" s="272"/>
      <c r="DG1" s="273"/>
      <c r="DH1" s="273"/>
      <c r="DI1" s="272"/>
      <c r="DJ1" s="272"/>
      <c r="DK1" s="272"/>
      <c r="DL1" s="272"/>
      <c r="DM1" s="273"/>
      <c r="DN1" s="272"/>
      <c r="DO1" s="273"/>
      <c r="DP1" s="272"/>
      <c r="DQ1" s="272"/>
      <c r="DR1" s="272"/>
      <c r="DS1" s="272"/>
      <c r="DT1" s="272"/>
      <c r="DU1" s="272"/>
      <c r="DV1" s="272"/>
      <c r="DW1" s="272"/>
      <c r="DX1" s="272"/>
      <c r="DY1" s="272"/>
      <c r="DZ1" s="272"/>
      <c r="EA1" s="272"/>
      <c r="EB1" s="272"/>
      <c r="EC1" s="272"/>
      <c r="ED1" s="272"/>
      <c r="EE1" s="272"/>
      <c r="EF1" s="272"/>
      <c r="EG1" s="272"/>
      <c r="EH1" s="272"/>
      <c r="EI1" s="272"/>
      <c r="EJ1" s="272"/>
      <c r="EK1" s="272"/>
      <c r="EL1" s="272"/>
      <c r="EM1" s="272"/>
      <c r="EN1" s="272"/>
      <c r="EO1" s="272"/>
      <c r="EP1" s="272"/>
      <c r="EQ1" s="272"/>
      <c r="ER1" s="272"/>
      <c r="ES1" s="272"/>
      <c r="ET1" s="272"/>
      <c r="EU1" s="272"/>
      <c r="EV1" s="272"/>
      <c r="EW1" s="272"/>
      <c r="EX1" s="272"/>
      <c r="EY1" s="272"/>
      <c r="EZ1" s="272"/>
      <c r="FA1" s="272"/>
      <c r="FB1" s="272"/>
      <c r="FC1" s="272"/>
      <c r="FD1" s="272"/>
      <c r="FE1" s="272"/>
      <c r="FF1" s="272"/>
      <c r="FG1" s="272"/>
      <c r="FH1" s="272"/>
      <c r="FI1" s="272"/>
      <c r="FJ1" s="272"/>
      <c r="FK1" s="272"/>
      <c r="FL1" s="272"/>
      <c r="FM1" s="272"/>
      <c r="FN1" s="272"/>
      <c r="FO1" s="272"/>
      <c r="FP1" s="272"/>
      <c r="FQ1" s="272"/>
      <c r="FR1" s="272"/>
      <c r="FS1" s="272"/>
      <c r="FT1" s="272"/>
      <c r="FU1" s="272"/>
      <c r="FV1" s="272"/>
      <c r="FW1" s="272"/>
      <c r="FX1" s="272"/>
      <c r="FY1" s="272"/>
      <c r="FZ1" s="272"/>
      <c r="GA1" s="272"/>
      <c r="GB1" s="272"/>
      <c r="GC1" s="272"/>
      <c r="GD1" s="272"/>
      <c r="GE1" s="272"/>
      <c r="GF1" s="272"/>
      <c r="GG1" s="272"/>
      <c r="GH1" s="272"/>
      <c r="GI1" s="272"/>
      <c r="GJ1" s="272"/>
      <c r="GK1" s="274" t="s">
        <v>1</v>
      </c>
      <c r="BLP1" s="275" t="s">
        <v>2</v>
      </c>
    </row>
    <row r="2" spans="1:193 1680:1680" ht="9.75" customHeight="1">
      <c r="A2" s="269"/>
      <c r="B2" s="705" t="s">
        <v>3</v>
      </c>
      <c r="C2" s="646"/>
      <c r="D2" s="646"/>
      <c r="E2" s="646"/>
      <c r="F2" s="646"/>
      <c r="G2" s="646"/>
      <c r="H2" s="646"/>
      <c r="I2" s="647"/>
      <c r="J2" s="700"/>
      <c r="K2" s="659"/>
      <c r="L2" s="272"/>
      <c r="M2" s="273"/>
      <c r="N2" s="273"/>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3"/>
      <c r="AN2" s="272"/>
      <c r="AO2" s="272"/>
      <c r="AP2" s="272"/>
      <c r="AQ2" s="273"/>
      <c r="AR2" s="272"/>
      <c r="AS2" s="272"/>
      <c r="AT2" s="272"/>
      <c r="AU2" s="273"/>
      <c r="AV2" s="272"/>
      <c r="AW2" s="272"/>
      <c r="AX2" s="272"/>
      <c r="AY2" s="273"/>
      <c r="AZ2" s="272"/>
      <c r="BA2" s="272"/>
      <c r="BB2" s="272"/>
      <c r="BC2" s="273"/>
      <c r="BD2" s="272"/>
      <c r="BE2" s="272"/>
      <c r="BF2" s="272"/>
      <c r="BG2" s="273"/>
      <c r="BH2" s="272"/>
      <c r="BI2" s="272"/>
      <c r="BJ2" s="272"/>
      <c r="BK2" s="273"/>
      <c r="BL2" s="272"/>
      <c r="BM2" s="272"/>
      <c r="BN2" s="272"/>
      <c r="BO2" s="273"/>
      <c r="BP2" s="272"/>
      <c r="BQ2" s="272"/>
      <c r="BR2" s="272"/>
      <c r="BS2" s="273"/>
      <c r="BT2" s="272"/>
      <c r="BU2" s="272"/>
      <c r="BV2" s="272"/>
      <c r="BW2" s="273"/>
      <c r="BX2" s="272"/>
      <c r="BY2" s="272"/>
      <c r="BZ2" s="272"/>
      <c r="CA2" s="273"/>
      <c r="CB2" s="272"/>
      <c r="CC2" s="272"/>
      <c r="CD2" s="272"/>
      <c r="CE2" s="273"/>
      <c r="CF2" s="272"/>
      <c r="CG2" s="272"/>
      <c r="CH2" s="272"/>
      <c r="CI2" s="272"/>
      <c r="CJ2" s="272"/>
      <c r="CK2" s="272"/>
      <c r="CL2" s="272"/>
      <c r="CM2" s="272"/>
      <c r="CN2" s="272"/>
      <c r="CO2" s="272"/>
      <c r="CP2" s="272"/>
      <c r="CQ2" s="272"/>
      <c r="CR2" s="272"/>
      <c r="CS2" s="272"/>
      <c r="CT2" s="272"/>
      <c r="CU2" s="272"/>
      <c r="CV2" s="272"/>
      <c r="CW2" s="272"/>
      <c r="CX2" s="272"/>
      <c r="CY2" s="272"/>
      <c r="CZ2" s="272"/>
      <c r="DA2" s="272"/>
      <c r="DB2" s="272"/>
      <c r="DC2" s="272"/>
      <c r="DD2" s="272"/>
      <c r="DE2" s="273"/>
      <c r="DF2" s="272"/>
      <c r="DG2" s="273"/>
      <c r="DH2" s="273"/>
      <c r="DI2" s="272"/>
      <c r="DJ2" s="272"/>
      <c r="DK2" s="272"/>
      <c r="DL2" s="272"/>
      <c r="DM2" s="273"/>
      <c r="DN2" s="272"/>
      <c r="DO2" s="273"/>
      <c r="DP2" s="272"/>
      <c r="DQ2" s="272"/>
      <c r="DR2" s="272"/>
      <c r="DS2" s="272"/>
      <c r="DT2" s="272"/>
      <c r="DU2" s="272"/>
      <c r="DV2" s="272"/>
      <c r="DW2" s="272"/>
      <c r="DX2" s="272"/>
      <c r="DY2" s="272"/>
      <c r="DZ2" s="272"/>
      <c r="EA2" s="272"/>
      <c r="EB2" s="272"/>
      <c r="EC2" s="272"/>
      <c r="ED2" s="272"/>
      <c r="EE2" s="272"/>
      <c r="EF2" s="272"/>
      <c r="EG2" s="272"/>
      <c r="EH2" s="272"/>
      <c r="EI2" s="272"/>
      <c r="EJ2" s="272"/>
      <c r="EK2" s="272"/>
      <c r="EL2" s="272"/>
      <c r="EM2" s="272"/>
      <c r="EN2" s="272"/>
      <c r="EO2" s="272"/>
      <c r="EP2" s="272"/>
      <c r="EQ2" s="272"/>
      <c r="ER2" s="272"/>
      <c r="ES2" s="272"/>
      <c r="ET2" s="272"/>
      <c r="EU2" s="272"/>
      <c r="EV2" s="272"/>
      <c r="EW2" s="272"/>
      <c r="EX2" s="272"/>
      <c r="EY2" s="272"/>
      <c r="EZ2" s="272"/>
      <c r="FA2" s="272"/>
      <c r="FB2" s="272"/>
      <c r="FC2" s="272"/>
      <c r="FD2" s="272"/>
      <c r="FE2" s="272"/>
      <c r="FF2" s="272"/>
      <c r="FG2" s="272"/>
      <c r="FH2" s="272"/>
      <c r="FI2" s="272"/>
      <c r="FJ2" s="272"/>
      <c r="FK2" s="272"/>
      <c r="FL2" s="272"/>
      <c r="FM2" s="272"/>
      <c r="FN2" s="272"/>
      <c r="FO2" s="272"/>
      <c r="FP2" s="272"/>
      <c r="FQ2" s="272"/>
      <c r="FR2" s="272"/>
      <c r="FS2" s="272"/>
      <c r="FT2" s="272"/>
      <c r="FU2" s="272"/>
      <c r="FV2" s="272"/>
      <c r="FW2" s="272"/>
      <c r="FX2" s="272"/>
      <c r="FY2" s="272"/>
      <c r="FZ2" s="272"/>
      <c r="GA2" s="272"/>
      <c r="GB2" s="272"/>
      <c r="GC2" s="272"/>
      <c r="GD2" s="272"/>
      <c r="GE2" s="272"/>
      <c r="GF2" s="272"/>
      <c r="GG2" s="272"/>
      <c r="GH2" s="272"/>
      <c r="GI2" s="272"/>
      <c r="GJ2" s="272"/>
      <c r="GK2" s="272"/>
      <c r="BLP2" s="276"/>
    </row>
    <row r="3" spans="1:193 1680:1680" ht="10.5" customHeight="1">
      <c r="A3" s="269"/>
      <c r="B3" s="277" t="s">
        <v>80</v>
      </c>
      <c r="C3" s="696" t="s">
        <v>81</v>
      </c>
      <c r="D3" s="646"/>
      <c r="E3" s="646"/>
      <c r="F3" s="646"/>
      <c r="G3" s="646"/>
      <c r="H3" s="647"/>
      <c r="I3" s="278" t="s">
        <v>82</v>
      </c>
      <c r="J3" s="700"/>
      <c r="K3" s="659"/>
      <c r="L3" s="272"/>
      <c r="M3" s="273"/>
      <c r="N3" s="273"/>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3"/>
      <c r="AN3" s="272"/>
      <c r="AO3" s="272"/>
      <c r="AP3" s="272"/>
      <c r="AQ3" s="273"/>
      <c r="AR3" s="272"/>
      <c r="AS3" s="272"/>
      <c r="AT3" s="272"/>
      <c r="AU3" s="273"/>
      <c r="AV3" s="272"/>
      <c r="AW3" s="272"/>
      <c r="AX3" s="272"/>
      <c r="AY3" s="273"/>
      <c r="AZ3" s="272"/>
      <c r="BA3" s="272"/>
      <c r="BB3" s="272"/>
      <c r="BC3" s="273"/>
      <c r="BD3" s="272"/>
      <c r="BE3" s="272"/>
      <c r="BF3" s="272"/>
      <c r="BG3" s="273"/>
      <c r="BH3" s="272"/>
      <c r="BI3" s="272"/>
      <c r="BJ3" s="272"/>
      <c r="BK3" s="273"/>
      <c r="BL3" s="272"/>
      <c r="BM3" s="272"/>
      <c r="BN3" s="272"/>
      <c r="BO3" s="273"/>
      <c r="BP3" s="272"/>
      <c r="BQ3" s="272"/>
      <c r="BR3" s="272"/>
      <c r="BS3" s="273"/>
      <c r="BT3" s="272"/>
      <c r="BU3" s="272"/>
      <c r="BV3" s="272"/>
      <c r="BW3" s="273"/>
      <c r="BX3" s="272"/>
      <c r="BY3" s="272"/>
      <c r="BZ3" s="272"/>
      <c r="CA3" s="273"/>
      <c r="CB3" s="272"/>
      <c r="CC3" s="272"/>
      <c r="CD3" s="272"/>
      <c r="CE3" s="273"/>
      <c r="CF3" s="272"/>
      <c r="CG3" s="272"/>
      <c r="CH3" s="272"/>
      <c r="CI3" s="272"/>
      <c r="CJ3" s="272"/>
      <c r="CK3" s="272"/>
      <c r="CL3" s="272"/>
      <c r="CM3" s="272"/>
      <c r="CN3" s="272"/>
      <c r="CO3" s="272"/>
      <c r="CP3" s="272"/>
      <c r="CQ3" s="272"/>
      <c r="CR3" s="272"/>
      <c r="CS3" s="272"/>
      <c r="CT3" s="272"/>
      <c r="CU3" s="272"/>
      <c r="CV3" s="272"/>
      <c r="CW3" s="272"/>
      <c r="CX3" s="272"/>
      <c r="CY3" s="272"/>
      <c r="CZ3" s="272"/>
      <c r="DA3" s="272"/>
      <c r="DB3" s="272"/>
      <c r="DC3" s="272"/>
      <c r="DD3" s="272"/>
      <c r="DE3" s="273"/>
      <c r="DF3" s="272"/>
      <c r="DG3" s="273"/>
      <c r="DH3" s="273"/>
      <c r="DI3" s="272"/>
      <c r="DJ3" s="272"/>
      <c r="DK3" s="272"/>
      <c r="DL3" s="272"/>
      <c r="DM3" s="273"/>
      <c r="DN3" s="272"/>
      <c r="DO3" s="273"/>
      <c r="DP3" s="272"/>
      <c r="DQ3" s="272"/>
      <c r="DR3" s="272"/>
      <c r="DS3" s="272"/>
      <c r="DT3" s="272"/>
      <c r="DU3" s="272"/>
      <c r="DV3" s="272"/>
      <c r="DW3" s="272"/>
      <c r="DX3" s="272"/>
      <c r="DY3" s="272"/>
      <c r="DZ3" s="272"/>
      <c r="EA3" s="272"/>
      <c r="EB3" s="272"/>
      <c r="EC3" s="272"/>
      <c r="ED3" s="272"/>
      <c r="EE3" s="272"/>
      <c r="EF3" s="272"/>
      <c r="EG3" s="272"/>
      <c r="EH3" s="272"/>
      <c r="EI3" s="272"/>
      <c r="EJ3" s="272"/>
      <c r="EK3" s="272"/>
      <c r="EL3" s="272"/>
      <c r="EM3" s="272"/>
      <c r="EN3" s="272"/>
      <c r="EO3" s="272"/>
      <c r="EP3" s="272"/>
      <c r="EQ3" s="272"/>
      <c r="ER3" s="272"/>
      <c r="ES3" s="272"/>
      <c r="ET3" s="272"/>
      <c r="EU3" s="272"/>
      <c r="EV3" s="272"/>
      <c r="EW3" s="272"/>
      <c r="EX3" s="272"/>
      <c r="EY3" s="272"/>
      <c r="EZ3" s="272"/>
      <c r="FA3" s="272"/>
      <c r="FB3" s="272"/>
      <c r="FC3" s="272"/>
      <c r="FD3" s="272"/>
      <c r="FE3" s="272"/>
      <c r="FF3" s="272"/>
      <c r="FG3" s="272"/>
      <c r="FH3" s="272"/>
      <c r="FI3" s="272"/>
      <c r="FJ3" s="272"/>
      <c r="FK3" s="272"/>
      <c r="FL3" s="272"/>
      <c r="FM3" s="272"/>
      <c r="FN3" s="272"/>
      <c r="FO3" s="272"/>
      <c r="FP3" s="272"/>
      <c r="FQ3" s="272"/>
      <c r="FR3" s="272"/>
      <c r="FS3" s="272"/>
      <c r="FT3" s="272"/>
      <c r="FU3" s="272"/>
      <c r="FV3" s="272"/>
      <c r="FW3" s="272"/>
      <c r="FX3" s="272"/>
      <c r="FY3" s="272"/>
      <c r="FZ3" s="272"/>
      <c r="GA3" s="272"/>
      <c r="GB3" s="272"/>
      <c r="GC3" s="272"/>
      <c r="GD3" s="272"/>
      <c r="GE3" s="272"/>
      <c r="GF3" s="272"/>
      <c r="GG3" s="272"/>
      <c r="GH3" s="272"/>
      <c r="GI3" s="272"/>
      <c r="GJ3" s="272"/>
      <c r="GK3" s="272"/>
      <c r="BLP3" s="276"/>
    </row>
    <row r="4" spans="1:193 1680:1680" ht="9.75" customHeight="1">
      <c r="A4" s="269"/>
      <c r="B4" s="279" t="s">
        <v>83</v>
      </c>
      <c r="C4" s="702" t="s">
        <v>36</v>
      </c>
      <c r="D4" s="663"/>
      <c r="E4" s="663"/>
      <c r="F4" s="663"/>
      <c r="G4" s="663"/>
      <c r="H4" s="664"/>
      <c r="I4" s="280" t="s">
        <v>84</v>
      </c>
      <c r="J4" s="700"/>
      <c r="K4" s="659"/>
      <c r="L4" s="272"/>
      <c r="M4" s="273"/>
      <c r="N4" s="273"/>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3"/>
      <c r="AN4" s="272"/>
      <c r="AO4" s="272"/>
      <c r="AP4" s="272"/>
      <c r="AQ4" s="273"/>
      <c r="AR4" s="272"/>
      <c r="AS4" s="272"/>
      <c r="AT4" s="272"/>
      <c r="AU4" s="273"/>
      <c r="AV4" s="272"/>
      <c r="AW4" s="272"/>
      <c r="AX4" s="272"/>
      <c r="AY4" s="273"/>
      <c r="AZ4" s="272"/>
      <c r="BA4" s="272"/>
      <c r="BB4" s="272"/>
      <c r="BC4" s="273"/>
      <c r="BD4" s="272"/>
      <c r="BE4" s="272"/>
      <c r="BF4" s="272"/>
      <c r="BG4" s="273"/>
      <c r="BH4" s="272"/>
      <c r="BI4" s="272"/>
      <c r="BJ4" s="272"/>
      <c r="BK4" s="273"/>
      <c r="BL4" s="272"/>
      <c r="BM4" s="272"/>
      <c r="BN4" s="272"/>
      <c r="BO4" s="273"/>
      <c r="BP4" s="272"/>
      <c r="BQ4" s="272"/>
      <c r="BR4" s="272"/>
      <c r="BS4" s="273"/>
      <c r="BT4" s="272"/>
      <c r="BU4" s="272"/>
      <c r="BV4" s="272"/>
      <c r="BW4" s="273"/>
      <c r="BX4" s="272"/>
      <c r="BY4" s="272"/>
      <c r="BZ4" s="272"/>
      <c r="CA4" s="273"/>
      <c r="CB4" s="272"/>
      <c r="CC4" s="272"/>
      <c r="CD4" s="272"/>
      <c r="CE4" s="273"/>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3"/>
      <c r="DF4" s="272"/>
      <c r="DG4" s="273"/>
      <c r="DH4" s="273"/>
      <c r="DI4" s="272"/>
      <c r="DJ4" s="281"/>
      <c r="DK4" s="272"/>
      <c r="DL4" s="272"/>
      <c r="DM4" s="273"/>
      <c r="DN4" s="272"/>
      <c r="DO4" s="273"/>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BLP4" s="276"/>
    </row>
    <row r="5" spans="1:193 1680:1680" ht="53.25" customHeight="1">
      <c r="A5" s="269"/>
      <c r="B5" s="282" t="s">
        <v>52</v>
      </c>
      <c r="C5" s="283" t="s">
        <v>53</v>
      </c>
      <c r="D5" s="282" t="s">
        <v>85</v>
      </c>
      <c r="E5" s="691" t="s">
        <v>1007</v>
      </c>
      <c r="F5" s="641"/>
      <c r="G5" s="642"/>
      <c r="H5" s="285" t="s">
        <v>87</v>
      </c>
      <c r="I5" s="691" t="s">
        <v>1008</v>
      </c>
      <c r="J5" s="641"/>
      <c r="K5" s="641"/>
      <c r="L5" s="641"/>
      <c r="M5" s="641"/>
      <c r="N5" s="642"/>
      <c r="O5" s="692" t="s">
        <v>8</v>
      </c>
      <c r="P5" s="606"/>
      <c r="Q5" s="693">
        <v>46273</v>
      </c>
      <c r="R5" s="642"/>
      <c r="S5" s="286"/>
      <c r="T5" s="286"/>
      <c r="U5" s="701"/>
      <c r="V5" s="700"/>
      <c r="W5" s="690"/>
      <c r="X5" s="669"/>
      <c r="Y5" s="287"/>
      <c r="Z5" s="287"/>
      <c r="AA5" s="287"/>
      <c r="AB5" s="287"/>
      <c r="AC5" s="287"/>
      <c r="AD5" s="287"/>
      <c r="AE5" s="287"/>
      <c r="AF5" s="287"/>
      <c r="AG5" s="287"/>
      <c r="AH5" s="287"/>
      <c r="AI5" s="288"/>
      <c r="AJ5" s="288"/>
      <c r="AK5" s="287"/>
      <c r="AL5" s="287"/>
      <c r="AM5" s="287"/>
      <c r="AN5" s="288"/>
      <c r="AO5" s="288"/>
      <c r="AP5" s="287"/>
      <c r="AQ5" s="287"/>
      <c r="AR5" s="288"/>
      <c r="AS5" s="288"/>
      <c r="AT5" s="287"/>
      <c r="AU5" s="287"/>
      <c r="AV5" s="288"/>
      <c r="AW5" s="288"/>
      <c r="AX5" s="287"/>
      <c r="AY5" s="287"/>
      <c r="AZ5" s="288"/>
      <c r="BA5" s="288"/>
      <c r="BB5" s="287"/>
      <c r="BC5" s="287"/>
      <c r="BD5" s="288"/>
      <c r="BE5" s="288"/>
      <c r="BF5" s="287"/>
      <c r="BG5" s="287"/>
      <c r="BH5" s="288"/>
      <c r="BI5" s="288"/>
      <c r="BJ5" s="287"/>
      <c r="BK5" s="287"/>
      <c r="BL5" s="288"/>
      <c r="BM5" s="288"/>
      <c r="BN5" s="287"/>
      <c r="BO5" s="287"/>
      <c r="BP5" s="288"/>
      <c r="BQ5" s="288"/>
      <c r="BR5" s="287"/>
      <c r="BS5" s="287"/>
      <c r="BT5" s="288"/>
      <c r="BU5" s="288"/>
      <c r="BV5" s="287"/>
      <c r="BW5" s="287"/>
      <c r="BX5" s="288"/>
      <c r="BY5" s="288"/>
      <c r="BZ5" s="287"/>
      <c r="CA5" s="287"/>
      <c r="CB5" s="288"/>
      <c r="CC5" s="288"/>
      <c r="CD5" s="287"/>
      <c r="CE5" s="287"/>
      <c r="CF5" s="288"/>
      <c r="CG5" s="288"/>
      <c r="CH5" s="287"/>
      <c r="CI5" s="287"/>
      <c r="CJ5" s="287"/>
      <c r="CK5" s="287"/>
      <c r="CL5" s="287"/>
      <c r="CM5" s="287"/>
      <c r="CN5" s="287"/>
      <c r="CO5" s="287"/>
      <c r="CP5" s="287"/>
      <c r="CQ5" s="287"/>
      <c r="CR5" s="287"/>
      <c r="CS5" s="287"/>
      <c r="CT5" s="287"/>
      <c r="CU5" s="287"/>
      <c r="CV5" s="287"/>
      <c r="CW5" s="287"/>
      <c r="CX5" s="287"/>
      <c r="CY5" s="287"/>
      <c r="CZ5" s="287"/>
      <c r="DA5" s="287"/>
      <c r="DB5" s="289"/>
      <c r="DC5" s="289"/>
      <c r="DD5" s="289"/>
      <c r="DE5" s="289"/>
      <c r="DF5" s="287"/>
      <c r="DG5" s="287"/>
      <c r="DH5" s="287"/>
      <c r="DI5" s="287"/>
      <c r="DJ5" s="287"/>
      <c r="DK5" s="287"/>
      <c r="DL5" s="287"/>
      <c r="DM5" s="289"/>
      <c r="DN5" s="287"/>
      <c r="DO5" s="287"/>
      <c r="DP5" s="287"/>
      <c r="DQ5" s="287"/>
      <c r="DR5" s="287"/>
      <c r="DS5" s="287"/>
      <c r="DT5" s="287"/>
      <c r="DU5" s="287"/>
      <c r="DV5" s="287"/>
      <c r="DW5" s="287"/>
      <c r="DX5" s="287"/>
      <c r="DY5" s="287"/>
      <c r="DZ5" s="287"/>
      <c r="EA5" s="287"/>
      <c r="EB5" s="287"/>
      <c r="EC5" s="287"/>
      <c r="ED5" s="287"/>
      <c r="EE5" s="287"/>
      <c r="EF5" s="287"/>
      <c r="EG5" s="287"/>
      <c r="EH5" s="287"/>
      <c r="EI5" s="287"/>
      <c r="EJ5" s="287"/>
      <c r="EK5" s="287"/>
      <c r="EL5" s="287"/>
      <c r="EM5" s="287"/>
      <c r="EN5" s="287"/>
      <c r="EO5" s="287"/>
      <c r="EP5" s="287"/>
      <c r="EQ5" s="287"/>
      <c r="ER5" s="287"/>
      <c r="ES5" s="287"/>
      <c r="ET5" s="287"/>
      <c r="EU5" s="287"/>
      <c r="EV5" s="287"/>
      <c r="EW5" s="287"/>
      <c r="EX5" s="287"/>
      <c r="EY5" s="287"/>
      <c r="EZ5" s="287"/>
      <c r="FA5" s="287"/>
      <c r="FB5" s="287"/>
      <c r="FC5" s="287"/>
      <c r="FD5" s="287"/>
      <c r="FE5" s="287"/>
      <c r="FF5" s="287"/>
      <c r="FG5" s="287"/>
      <c r="FH5" s="287"/>
      <c r="FI5" s="287"/>
      <c r="FJ5" s="287"/>
      <c r="FK5" s="287"/>
      <c r="FL5" s="287"/>
      <c r="FM5" s="287"/>
      <c r="FN5" s="287"/>
      <c r="FO5" s="287"/>
      <c r="FP5" s="287"/>
      <c r="FQ5" s="287"/>
      <c r="FR5" s="287"/>
      <c r="FS5" s="287"/>
      <c r="FT5" s="287"/>
      <c r="FU5" s="287"/>
      <c r="FV5" s="287"/>
      <c r="FW5" s="287"/>
      <c r="FX5" s="287"/>
      <c r="FY5" s="287"/>
      <c r="FZ5" s="287"/>
      <c r="GA5" s="287"/>
      <c r="GB5" s="287"/>
      <c r="GC5" s="287"/>
      <c r="GD5" s="287"/>
      <c r="GE5" s="287"/>
      <c r="GF5" s="287"/>
      <c r="GG5" s="287"/>
      <c r="GH5" s="287"/>
      <c r="GI5" s="287"/>
      <c r="GJ5" s="269"/>
      <c r="GK5" s="269"/>
    </row>
    <row r="6" spans="1:193 1680:1680" ht="10.5" customHeight="1">
      <c r="A6" s="269"/>
      <c r="B6" s="289"/>
      <c r="C6" s="287"/>
      <c r="D6" s="289"/>
      <c r="E6" s="289"/>
      <c r="F6" s="289"/>
      <c r="G6" s="288"/>
      <c r="H6" s="288"/>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8"/>
      <c r="AJ6" s="288"/>
      <c r="AK6" s="287"/>
      <c r="AL6" s="287"/>
      <c r="AM6" s="287"/>
      <c r="AN6" s="288"/>
      <c r="AO6" s="288"/>
      <c r="AP6" s="287"/>
      <c r="AQ6" s="287"/>
      <c r="AR6" s="288"/>
      <c r="AS6" s="288"/>
      <c r="AT6" s="287"/>
      <c r="AU6" s="287"/>
      <c r="AV6" s="288"/>
      <c r="AW6" s="288"/>
      <c r="AX6" s="287"/>
      <c r="AY6" s="287"/>
      <c r="AZ6" s="288"/>
      <c r="BA6" s="288"/>
      <c r="BB6" s="287"/>
      <c r="BC6" s="287"/>
      <c r="BD6" s="288"/>
      <c r="BE6" s="288"/>
      <c r="BF6" s="287"/>
      <c r="BG6" s="287"/>
      <c r="BH6" s="288"/>
      <c r="BI6" s="288"/>
      <c r="BJ6" s="287"/>
      <c r="BK6" s="287"/>
      <c r="BL6" s="288"/>
      <c r="BM6" s="288"/>
      <c r="BN6" s="287"/>
      <c r="BO6" s="287"/>
      <c r="BP6" s="288"/>
      <c r="BQ6" s="288"/>
      <c r="BR6" s="287"/>
      <c r="BS6" s="287"/>
      <c r="BT6" s="288"/>
      <c r="BU6" s="288"/>
      <c r="BV6" s="287"/>
      <c r="BW6" s="287"/>
      <c r="BX6" s="288"/>
      <c r="BY6" s="288"/>
      <c r="BZ6" s="287"/>
      <c r="CA6" s="287"/>
      <c r="CB6" s="288"/>
      <c r="CC6" s="288"/>
      <c r="CD6" s="287"/>
      <c r="CE6" s="287"/>
      <c r="CF6" s="288"/>
      <c r="CG6" s="288"/>
      <c r="CH6" s="287"/>
      <c r="CI6" s="287"/>
      <c r="CJ6" s="287"/>
      <c r="CK6" s="287"/>
      <c r="CL6" s="287"/>
      <c r="CM6" s="287"/>
      <c r="CN6" s="287"/>
      <c r="CO6" s="287"/>
      <c r="CP6" s="287"/>
      <c r="CQ6" s="287"/>
      <c r="CR6" s="287"/>
      <c r="CS6" s="287"/>
      <c r="CT6" s="287"/>
      <c r="CU6" s="287"/>
      <c r="CV6" s="287"/>
      <c r="CW6" s="287"/>
      <c r="CX6" s="287"/>
      <c r="CY6" s="287"/>
      <c r="CZ6" s="287"/>
      <c r="DA6" s="287"/>
      <c r="DB6" s="289"/>
      <c r="DC6" s="289"/>
      <c r="DD6" s="289"/>
      <c r="DE6" s="289"/>
      <c r="DF6" s="287"/>
      <c r="DG6" s="287"/>
      <c r="DH6" s="287"/>
      <c r="DI6" s="287"/>
      <c r="DJ6" s="287"/>
      <c r="DK6" s="287"/>
      <c r="DL6" s="287"/>
      <c r="DM6" s="289"/>
      <c r="DN6" s="287"/>
      <c r="DO6" s="287"/>
      <c r="DP6" s="287"/>
      <c r="DQ6" s="287"/>
      <c r="DR6" s="287"/>
      <c r="DS6" s="287"/>
      <c r="DT6" s="287"/>
      <c r="DU6" s="287"/>
      <c r="DV6" s="287"/>
      <c r="DW6" s="287"/>
      <c r="DX6" s="287"/>
      <c r="DY6" s="287"/>
      <c r="DZ6" s="287"/>
      <c r="EA6" s="287"/>
      <c r="EB6" s="287"/>
      <c r="EC6" s="287"/>
      <c r="ED6" s="287"/>
      <c r="EE6" s="287"/>
      <c r="EF6" s="287"/>
      <c r="EG6" s="287"/>
      <c r="EH6" s="287"/>
      <c r="EI6" s="287"/>
      <c r="EJ6" s="287"/>
      <c r="EK6" s="287"/>
      <c r="EL6" s="287"/>
      <c r="EM6" s="287"/>
      <c r="EN6" s="287"/>
      <c r="EO6" s="287"/>
      <c r="EP6" s="287"/>
      <c r="EQ6" s="287"/>
      <c r="ER6" s="287"/>
      <c r="ES6" s="287"/>
      <c r="ET6" s="287"/>
      <c r="EU6" s="287"/>
      <c r="EV6" s="287"/>
      <c r="EW6" s="287"/>
      <c r="EX6" s="287"/>
      <c r="EY6" s="287"/>
      <c r="EZ6" s="287"/>
      <c r="FA6" s="287"/>
      <c r="FB6" s="287"/>
      <c r="FC6" s="287"/>
      <c r="FD6" s="287"/>
      <c r="FE6" s="287"/>
      <c r="FF6" s="287"/>
      <c r="FG6" s="287"/>
      <c r="FH6" s="287"/>
      <c r="FI6" s="287"/>
      <c r="FJ6" s="287"/>
      <c r="FK6" s="287"/>
      <c r="FL6" s="287"/>
      <c r="FM6" s="287"/>
      <c r="FN6" s="287"/>
      <c r="FO6" s="287"/>
      <c r="FP6" s="287"/>
      <c r="FQ6" s="287"/>
      <c r="FR6" s="287"/>
      <c r="FS6" s="287"/>
      <c r="FT6" s="287"/>
      <c r="FU6" s="287"/>
      <c r="FV6" s="287"/>
      <c r="FW6" s="287"/>
      <c r="FX6" s="287"/>
      <c r="FY6" s="287"/>
      <c r="FZ6" s="287"/>
      <c r="GA6" s="287"/>
      <c r="GB6" s="287"/>
      <c r="GC6" s="287"/>
      <c r="GD6" s="287"/>
      <c r="GE6" s="287"/>
      <c r="GF6" s="287"/>
      <c r="GG6" s="287"/>
      <c r="GH6" s="287"/>
      <c r="GI6" s="287"/>
      <c r="GJ6" s="269"/>
      <c r="GK6" s="269"/>
    </row>
    <row r="7" spans="1:193 1680:1680" s="269" customFormat="1" ht="10.5" customHeight="1">
      <c r="A7" s="273">
        <f>COUNTA(C9:C100)</f>
        <v>18</v>
      </c>
      <c r="B7" s="707" t="s">
        <v>89</v>
      </c>
      <c r="C7" s="615"/>
      <c r="D7" s="615"/>
      <c r="E7" s="615"/>
      <c r="F7" s="615"/>
      <c r="G7" s="615"/>
      <c r="H7" s="615"/>
      <c r="I7" s="291"/>
      <c r="J7" s="704" t="s">
        <v>90</v>
      </c>
      <c r="K7" s="605"/>
      <c r="L7" s="605"/>
      <c r="M7" s="605"/>
      <c r="N7" s="605"/>
      <c r="O7" s="605"/>
      <c r="P7" s="605"/>
      <c r="Q7" s="605"/>
      <c r="R7" s="605"/>
      <c r="S7" s="605"/>
      <c r="T7" s="605"/>
      <c r="U7" s="605"/>
      <c r="V7" s="605"/>
      <c r="W7" s="605"/>
      <c r="X7" s="605"/>
      <c r="Y7" s="605"/>
      <c r="Z7" s="605"/>
      <c r="AA7" s="605"/>
      <c r="AB7" s="606"/>
      <c r="AC7" s="698" t="s">
        <v>91</v>
      </c>
      <c r="AD7" s="605"/>
      <c r="AE7" s="605"/>
      <c r="AF7" s="605"/>
      <c r="AG7" s="605"/>
      <c r="AH7" s="606"/>
      <c r="AI7" s="703" t="s">
        <v>92</v>
      </c>
      <c r="AJ7" s="605"/>
      <c r="AK7" s="605"/>
      <c r="AL7" s="606"/>
      <c r="AM7" s="290"/>
      <c r="AN7" s="292" t="s">
        <v>93</v>
      </c>
      <c r="AO7" s="293"/>
      <c r="AP7" s="293"/>
      <c r="AQ7" s="290"/>
      <c r="AR7" s="293"/>
      <c r="AS7" s="293"/>
      <c r="AT7" s="293"/>
      <c r="AU7" s="290"/>
      <c r="AV7" s="293"/>
      <c r="AW7" s="293"/>
      <c r="AX7" s="293"/>
      <c r="AY7" s="290"/>
      <c r="AZ7" s="293"/>
      <c r="BA7" s="293"/>
      <c r="BB7" s="293"/>
      <c r="BC7" s="290"/>
      <c r="BD7" s="293"/>
      <c r="BE7" s="293"/>
      <c r="BF7" s="293"/>
      <c r="BG7" s="290"/>
      <c r="BH7" s="294"/>
      <c r="BI7" s="294"/>
      <c r="BJ7" s="294"/>
      <c r="BK7" s="290"/>
      <c r="BL7" s="294"/>
      <c r="BM7" s="294"/>
      <c r="BN7" s="294"/>
      <c r="BO7" s="290"/>
      <c r="BP7" s="294"/>
      <c r="BQ7" s="294"/>
      <c r="BR7" s="294"/>
      <c r="BS7" s="290"/>
      <c r="BT7" s="294"/>
      <c r="BU7" s="294"/>
      <c r="BV7" s="294"/>
      <c r="BW7" s="290"/>
      <c r="BX7" s="294"/>
      <c r="BY7" s="294"/>
      <c r="BZ7" s="294"/>
      <c r="CA7" s="290"/>
      <c r="CB7" s="294"/>
      <c r="CC7" s="294"/>
      <c r="CD7" s="294"/>
      <c r="CE7" s="290"/>
      <c r="CF7" s="294"/>
      <c r="CG7" s="294"/>
      <c r="CH7" s="294"/>
      <c r="CI7" s="294"/>
      <c r="CJ7" s="294"/>
      <c r="CK7" s="294"/>
      <c r="CL7" s="294"/>
      <c r="CM7" s="294"/>
      <c r="CN7" s="294"/>
      <c r="CO7" s="294"/>
      <c r="CP7" s="294"/>
      <c r="CQ7" s="294"/>
      <c r="CR7" s="294"/>
      <c r="CS7" s="295">
        <f>SUM(CS9:CS26)</f>
        <v>1.8000000000000005</v>
      </c>
      <c r="CT7" s="294"/>
      <c r="CU7" s="294"/>
      <c r="CV7" s="294"/>
      <c r="CW7" s="294"/>
      <c r="CX7" s="296"/>
      <c r="CY7" s="296"/>
      <c r="CZ7" s="296"/>
      <c r="DA7" s="296"/>
      <c r="DB7" s="297"/>
      <c r="DC7" s="297"/>
      <c r="DD7" s="297"/>
      <c r="DE7" s="297"/>
      <c r="DF7" s="297"/>
      <c r="DG7" s="297"/>
      <c r="DH7" s="298"/>
      <c r="DI7" s="281">
        <f>IF(DA9&lt;0.6,1,4)</f>
        <v>4</v>
      </c>
      <c r="DJ7" s="297"/>
      <c r="DK7" s="297"/>
      <c r="DL7" s="297"/>
      <c r="DM7" s="297"/>
      <c r="DN7" s="297"/>
      <c r="DO7" s="297"/>
      <c r="DP7" s="297"/>
      <c r="DQ7" s="297"/>
      <c r="DR7" s="297"/>
      <c r="DS7" s="297"/>
      <c r="DT7" s="297"/>
      <c r="DU7" s="297"/>
      <c r="DV7" s="297"/>
      <c r="DW7" s="297"/>
      <c r="DX7" s="297"/>
      <c r="DY7" s="297"/>
      <c r="DZ7" s="297"/>
      <c r="EA7" s="297"/>
      <c r="EB7" s="297"/>
      <c r="EC7" s="297"/>
      <c r="ED7" s="297"/>
      <c r="EE7" s="297"/>
      <c r="EF7" s="297"/>
      <c r="EG7" s="297"/>
      <c r="EH7" s="297"/>
      <c r="EI7" s="297"/>
      <c r="EJ7" s="297"/>
      <c r="EK7" s="297"/>
      <c r="EL7" s="297"/>
      <c r="EM7" s="297"/>
      <c r="EN7" s="297"/>
      <c r="EO7" s="297"/>
      <c r="EP7" s="297"/>
      <c r="EQ7" s="297"/>
      <c r="ER7" s="297"/>
      <c r="ES7" s="297"/>
      <c r="ET7" s="297"/>
      <c r="EU7" s="297"/>
      <c r="EV7" s="297"/>
      <c r="EW7" s="297"/>
      <c r="EX7" s="297"/>
      <c r="EY7" s="297"/>
      <c r="EZ7" s="297"/>
      <c r="FA7" s="297"/>
      <c r="FB7" s="297"/>
      <c r="FC7" s="297"/>
      <c r="FD7" s="297"/>
      <c r="FE7" s="297"/>
      <c r="FF7" s="297"/>
      <c r="FG7" s="297"/>
      <c r="FH7" s="297"/>
      <c r="FI7" s="297"/>
      <c r="FJ7" s="297"/>
      <c r="FK7" s="297"/>
      <c r="FL7" s="297"/>
      <c r="FM7" s="297"/>
      <c r="FN7" s="297"/>
      <c r="FO7" s="297"/>
      <c r="FP7" s="297"/>
      <c r="FQ7" s="297"/>
      <c r="FR7" s="297"/>
      <c r="FS7" s="297"/>
      <c r="FT7" s="297"/>
      <c r="FU7" s="297"/>
      <c r="FV7" s="297"/>
      <c r="FW7" s="297"/>
      <c r="FX7" s="297"/>
      <c r="FY7" s="297"/>
      <c r="FZ7" s="297"/>
      <c r="GA7" s="297"/>
      <c r="GB7" s="297"/>
      <c r="GC7" s="297"/>
      <c r="GD7" s="297"/>
      <c r="GE7" s="297"/>
      <c r="GF7" s="297"/>
      <c r="GG7" s="297"/>
      <c r="GH7" s="297"/>
      <c r="GI7" s="298"/>
    </row>
    <row r="8" spans="1:193 1680:1680" s="313" customFormat="1" ht="60" customHeight="1">
      <c r="A8" s="299" t="s">
        <v>94</v>
      </c>
      <c r="B8" s="300" t="s">
        <v>95</v>
      </c>
      <c r="C8" s="300" t="s">
        <v>96</v>
      </c>
      <c r="D8" s="300" t="s">
        <v>97</v>
      </c>
      <c r="E8" s="300" t="s">
        <v>98</v>
      </c>
      <c r="F8" s="300" t="s">
        <v>99</v>
      </c>
      <c r="G8" s="300" t="s">
        <v>100</v>
      </c>
      <c r="H8" s="300" t="s">
        <v>101</v>
      </c>
      <c r="I8" s="300" t="s">
        <v>102</v>
      </c>
      <c r="J8" s="301" t="s">
        <v>103</v>
      </c>
      <c r="K8" s="301" t="s">
        <v>104</v>
      </c>
      <c r="L8" s="301" t="s">
        <v>105</v>
      </c>
      <c r="M8" s="301" t="s">
        <v>106</v>
      </c>
      <c r="N8" s="301" t="s">
        <v>107</v>
      </c>
      <c r="O8" s="301" t="s">
        <v>108</v>
      </c>
      <c r="P8" s="301" t="s">
        <v>109</v>
      </c>
      <c r="Q8" s="301" t="s">
        <v>110</v>
      </c>
      <c r="R8" s="301" t="s">
        <v>111</v>
      </c>
      <c r="S8" s="301" t="s">
        <v>112</v>
      </c>
      <c r="T8" s="301" t="s">
        <v>113</v>
      </c>
      <c r="U8" s="301" t="s">
        <v>114</v>
      </c>
      <c r="V8" s="301" t="s">
        <v>115</v>
      </c>
      <c r="W8" s="301" t="s">
        <v>116</v>
      </c>
      <c r="X8" s="301" t="s">
        <v>117</v>
      </c>
      <c r="Y8" s="301" t="s">
        <v>118</v>
      </c>
      <c r="Z8" s="301" t="s">
        <v>119</v>
      </c>
      <c r="AA8" s="301" t="s">
        <v>120</v>
      </c>
      <c r="AB8" s="301" t="s">
        <v>121</v>
      </c>
      <c r="AC8" s="300" t="s">
        <v>122</v>
      </c>
      <c r="AD8" s="300" t="s">
        <v>123</v>
      </c>
      <c r="AE8" s="300" t="s">
        <v>124</v>
      </c>
      <c r="AF8" s="300" t="s">
        <v>125</v>
      </c>
      <c r="AG8" s="300" t="s">
        <v>126</v>
      </c>
      <c r="AH8" s="300" t="s">
        <v>127</v>
      </c>
      <c r="AI8" s="300" t="s">
        <v>128</v>
      </c>
      <c r="AJ8" s="300" t="s">
        <v>129</v>
      </c>
      <c r="AK8" s="300" t="s">
        <v>130</v>
      </c>
      <c r="AL8" s="300" t="s">
        <v>131</v>
      </c>
      <c r="AM8" s="302" t="s">
        <v>132</v>
      </c>
      <c r="AN8" s="302" t="s">
        <v>133</v>
      </c>
      <c r="AO8" s="302" t="s">
        <v>134</v>
      </c>
      <c r="AP8" s="302" t="s">
        <v>135</v>
      </c>
      <c r="AQ8" s="300" t="s">
        <v>136</v>
      </c>
      <c r="AR8" s="300" t="s">
        <v>137</v>
      </c>
      <c r="AS8" s="300" t="s">
        <v>138</v>
      </c>
      <c r="AT8" s="300" t="s">
        <v>139</v>
      </c>
      <c r="AU8" s="303" t="s">
        <v>140</v>
      </c>
      <c r="AV8" s="303" t="s">
        <v>141</v>
      </c>
      <c r="AW8" s="303" t="s">
        <v>142</v>
      </c>
      <c r="AX8" s="303" t="s">
        <v>143</v>
      </c>
      <c r="AY8" s="304" t="s">
        <v>144</v>
      </c>
      <c r="AZ8" s="304" t="s">
        <v>145</v>
      </c>
      <c r="BA8" s="304" t="s">
        <v>146</v>
      </c>
      <c r="BB8" s="304" t="s">
        <v>147</v>
      </c>
      <c r="BC8" s="305" t="s">
        <v>148</v>
      </c>
      <c r="BD8" s="305" t="s">
        <v>149</v>
      </c>
      <c r="BE8" s="305" t="s">
        <v>150</v>
      </c>
      <c r="BF8" s="305" t="s">
        <v>151</v>
      </c>
      <c r="BG8" s="306" t="s">
        <v>152</v>
      </c>
      <c r="BH8" s="306" t="s">
        <v>153</v>
      </c>
      <c r="BI8" s="306" t="s">
        <v>154</v>
      </c>
      <c r="BJ8" s="306" t="s">
        <v>155</v>
      </c>
      <c r="BK8" s="307" t="s">
        <v>156</v>
      </c>
      <c r="BL8" s="307" t="s">
        <v>157</v>
      </c>
      <c r="BM8" s="307" t="s">
        <v>158</v>
      </c>
      <c r="BN8" s="307" t="s">
        <v>159</v>
      </c>
      <c r="BO8" s="303" t="s">
        <v>160</v>
      </c>
      <c r="BP8" s="303" t="s">
        <v>161</v>
      </c>
      <c r="BQ8" s="303" t="s">
        <v>162</v>
      </c>
      <c r="BR8" s="303" t="s">
        <v>163</v>
      </c>
      <c r="BS8" s="304" t="s">
        <v>160</v>
      </c>
      <c r="BT8" s="304" t="s">
        <v>164</v>
      </c>
      <c r="BU8" s="304" t="s">
        <v>165</v>
      </c>
      <c r="BV8" s="304" t="s">
        <v>166</v>
      </c>
      <c r="BW8" s="305" t="s">
        <v>167</v>
      </c>
      <c r="BX8" s="305" t="s">
        <v>168</v>
      </c>
      <c r="BY8" s="305" t="s">
        <v>169</v>
      </c>
      <c r="BZ8" s="305" t="s">
        <v>170</v>
      </c>
      <c r="CA8" s="306" t="s">
        <v>171</v>
      </c>
      <c r="CB8" s="306" t="s">
        <v>172</v>
      </c>
      <c r="CC8" s="306" t="s">
        <v>173</v>
      </c>
      <c r="CD8" s="306" t="s">
        <v>174</v>
      </c>
      <c r="CE8" s="307" t="s">
        <v>175</v>
      </c>
      <c r="CF8" s="307" t="s">
        <v>176</v>
      </c>
      <c r="CG8" s="307" t="s">
        <v>177</v>
      </c>
      <c r="CH8" s="307" t="s">
        <v>178</v>
      </c>
      <c r="CI8" s="307"/>
      <c r="CJ8" s="307"/>
      <c r="CK8" s="307"/>
      <c r="CL8" s="300" t="s">
        <v>179</v>
      </c>
      <c r="CM8" s="300" t="s">
        <v>180</v>
      </c>
      <c r="CN8" s="300" t="s">
        <v>181</v>
      </c>
      <c r="CO8" s="300" t="s">
        <v>182</v>
      </c>
      <c r="CP8" s="300" t="s">
        <v>183</v>
      </c>
      <c r="CQ8" s="300" t="s">
        <v>184</v>
      </c>
      <c r="CR8" s="308" t="s">
        <v>185</v>
      </c>
      <c r="CS8" s="308" t="s">
        <v>186</v>
      </c>
      <c r="CT8" s="308"/>
      <c r="CU8" s="300" t="s">
        <v>187</v>
      </c>
      <c r="CV8" s="300" t="s">
        <v>188</v>
      </c>
      <c r="CW8" s="309"/>
      <c r="CX8" s="309" t="s">
        <v>189</v>
      </c>
      <c r="CY8" s="309" t="s">
        <v>190</v>
      </c>
      <c r="CZ8" s="309" t="s">
        <v>191</v>
      </c>
      <c r="DA8" s="309" t="s">
        <v>192</v>
      </c>
      <c r="DB8" s="309" t="s">
        <v>193</v>
      </c>
      <c r="DC8" s="309" t="s">
        <v>194</v>
      </c>
      <c r="DD8" s="309" t="s">
        <v>195</v>
      </c>
      <c r="DE8" s="309" t="s">
        <v>196</v>
      </c>
      <c r="DF8" s="309" t="s">
        <v>197</v>
      </c>
      <c r="DG8" s="309" t="s">
        <v>198</v>
      </c>
      <c r="DH8" s="309"/>
      <c r="DI8" s="309" t="s">
        <v>199</v>
      </c>
      <c r="DJ8" s="309" t="s">
        <v>200</v>
      </c>
      <c r="DK8" s="309" t="s">
        <v>201</v>
      </c>
      <c r="DL8" s="309" t="s">
        <v>202</v>
      </c>
      <c r="DM8" s="309" t="s">
        <v>203</v>
      </c>
      <c r="DN8" s="309" t="s">
        <v>204</v>
      </c>
      <c r="DO8" s="309" t="s">
        <v>205</v>
      </c>
      <c r="DP8" s="309" t="s">
        <v>206</v>
      </c>
      <c r="DQ8" s="309" t="s">
        <v>207</v>
      </c>
      <c r="DR8" s="309" t="s">
        <v>208</v>
      </c>
      <c r="DS8" s="309" t="s">
        <v>209</v>
      </c>
      <c r="DT8" s="309" t="s">
        <v>210</v>
      </c>
      <c r="DU8" s="309" t="s">
        <v>211</v>
      </c>
      <c r="DV8" s="309" t="s">
        <v>212</v>
      </c>
      <c r="DW8" s="309" t="s">
        <v>213</v>
      </c>
      <c r="DX8" s="309" t="s">
        <v>214</v>
      </c>
      <c r="DY8" s="309" t="s">
        <v>215</v>
      </c>
      <c r="DZ8" s="309" t="s">
        <v>216</v>
      </c>
      <c r="EA8" s="309" t="s">
        <v>217</v>
      </c>
      <c r="EB8" s="309" t="s">
        <v>218</v>
      </c>
      <c r="EC8" s="309" t="s">
        <v>219</v>
      </c>
      <c r="ED8" s="309" t="s">
        <v>220</v>
      </c>
      <c r="EE8" s="309" t="s">
        <v>221</v>
      </c>
      <c r="EF8" s="309" t="s">
        <v>222</v>
      </c>
      <c r="EG8" s="309" t="s">
        <v>223</v>
      </c>
      <c r="EH8" s="309" t="s">
        <v>224</v>
      </c>
      <c r="EI8" s="309" t="s">
        <v>225</v>
      </c>
      <c r="EJ8" s="309" t="s">
        <v>226</v>
      </c>
      <c r="EK8" s="309" t="s">
        <v>227</v>
      </c>
      <c r="EL8" s="309" t="s">
        <v>228</v>
      </c>
      <c r="EM8" s="309" t="s">
        <v>229</v>
      </c>
      <c r="EN8" s="309" t="s">
        <v>230</v>
      </c>
      <c r="EO8" s="309" t="s">
        <v>231</v>
      </c>
      <c r="EP8" s="309" t="s">
        <v>232</v>
      </c>
      <c r="EQ8" s="309" t="s">
        <v>233</v>
      </c>
      <c r="ER8" s="309" t="s">
        <v>234</v>
      </c>
      <c r="ES8" s="309" t="s">
        <v>235</v>
      </c>
      <c r="ET8" s="309" t="s">
        <v>236</v>
      </c>
      <c r="EU8" s="309" t="s">
        <v>237</v>
      </c>
      <c r="EV8" s="309" t="s">
        <v>238</v>
      </c>
      <c r="EW8" s="309" t="s">
        <v>239</v>
      </c>
      <c r="EX8" s="309" t="s">
        <v>240</v>
      </c>
      <c r="EY8" s="309" t="s">
        <v>241</v>
      </c>
      <c r="EZ8" s="309" t="s">
        <v>242</v>
      </c>
      <c r="FA8" s="309" t="s">
        <v>243</v>
      </c>
      <c r="FB8" s="309" t="s">
        <v>244</v>
      </c>
      <c r="FC8" s="309" t="s">
        <v>245</v>
      </c>
      <c r="FD8" s="309" t="s">
        <v>246</v>
      </c>
      <c r="FE8" s="309" t="s">
        <v>247</v>
      </c>
      <c r="FF8" s="309" t="s">
        <v>248</v>
      </c>
      <c r="FG8" s="309" t="s">
        <v>249</v>
      </c>
      <c r="FH8" s="309" t="s">
        <v>250</v>
      </c>
      <c r="FI8" s="309" t="s">
        <v>251</v>
      </c>
      <c r="FJ8" s="309" t="s">
        <v>252</v>
      </c>
      <c r="FK8" s="309" t="s">
        <v>253</v>
      </c>
      <c r="FL8" s="309" t="s">
        <v>254</v>
      </c>
      <c r="FM8" s="309" t="s">
        <v>255</v>
      </c>
      <c r="FN8" s="309" t="s">
        <v>256</v>
      </c>
      <c r="FO8" s="309" t="s">
        <v>257</v>
      </c>
      <c r="FP8" s="309" t="s">
        <v>258</v>
      </c>
      <c r="FQ8" s="309" t="s">
        <v>259</v>
      </c>
      <c r="FR8" s="309" t="s">
        <v>260</v>
      </c>
      <c r="FS8" s="309" t="s">
        <v>261</v>
      </c>
      <c r="FT8" s="309" t="s">
        <v>262</v>
      </c>
      <c r="FU8" s="309" t="s">
        <v>263</v>
      </c>
      <c r="FV8" s="309" t="s">
        <v>264</v>
      </c>
      <c r="FW8" s="309" t="s">
        <v>265</v>
      </c>
      <c r="FX8" s="309" t="s">
        <v>266</v>
      </c>
      <c r="FY8" s="309" t="s">
        <v>267</v>
      </c>
      <c r="FZ8" s="309" t="s">
        <v>268</v>
      </c>
      <c r="GA8" s="309" t="s">
        <v>269</v>
      </c>
      <c r="GB8" s="309" t="s">
        <v>270</v>
      </c>
      <c r="GC8" s="309" t="s">
        <v>271</v>
      </c>
      <c r="GD8" s="309" t="s">
        <v>272</v>
      </c>
      <c r="GE8" s="309" t="s">
        <v>273</v>
      </c>
      <c r="GF8" s="309" t="s">
        <v>274</v>
      </c>
      <c r="GG8" s="309" t="s">
        <v>275</v>
      </c>
      <c r="GH8" s="309" t="s">
        <v>276</v>
      </c>
      <c r="GI8" s="310" t="s">
        <v>277</v>
      </c>
      <c r="GJ8" s="311"/>
      <c r="GK8" s="312"/>
    </row>
    <row r="9" spans="1:193 1680:1680" ht="159.75" customHeight="1">
      <c r="A9" s="314">
        <v>1</v>
      </c>
      <c r="B9" s="314" t="s">
        <v>1009</v>
      </c>
      <c r="C9" s="315" t="s">
        <v>1010</v>
      </c>
      <c r="D9" s="316" t="s">
        <v>304</v>
      </c>
      <c r="E9" s="317" t="s">
        <v>328</v>
      </c>
      <c r="F9" s="318" t="s">
        <v>305</v>
      </c>
      <c r="G9" s="317" t="s">
        <v>329</v>
      </c>
      <c r="H9" s="319" t="s">
        <v>438</v>
      </c>
      <c r="I9" s="320" t="s">
        <v>285</v>
      </c>
      <c r="J9" s="320" t="s">
        <v>69</v>
      </c>
      <c r="K9" s="320" t="s">
        <v>286</v>
      </c>
      <c r="L9" s="320" t="s">
        <v>286</v>
      </c>
      <c r="M9" s="320" t="s">
        <v>286</v>
      </c>
      <c r="N9" s="320" t="s">
        <v>69</v>
      </c>
      <c r="O9" s="320" t="s">
        <v>286</v>
      </c>
      <c r="P9" s="320" t="s">
        <v>69</v>
      </c>
      <c r="Q9" s="320" t="s">
        <v>286</v>
      </c>
      <c r="R9" s="320" t="s">
        <v>286</v>
      </c>
      <c r="S9" s="320" t="s">
        <v>69</v>
      </c>
      <c r="T9" s="320" t="s">
        <v>69</v>
      </c>
      <c r="U9" s="320" t="s">
        <v>69</v>
      </c>
      <c r="V9" s="320" t="s">
        <v>286</v>
      </c>
      <c r="W9" s="320" t="s">
        <v>286</v>
      </c>
      <c r="X9" s="320" t="s">
        <v>286</v>
      </c>
      <c r="Y9" s="320" t="s">
        <v>286</v>
      </c>
      <c r="Z9" s="320" t="s">
        <v>69</v>
      </c>
      <c r="AA9" s="320" t="s">
        <v>286</v>
      </c>
      <c r="AB9" s="320" t="s">
        <v>286</v>
      </c>
      <c r="AC9" s="321" t="str">
        <f t="shared" ref="AC9:AC26" si="0">I9</f>
        <v>3 - Media</v>
      </c>
      <c r="AD9" s="322">
        <f t="shared" ref="AD9:AD26" si="1">IF(AC9="1 - Muy Baja",0.2,IF(AC9="2 - Baja",0.4,IF(AC9="3 - Media",0.6,IF(AC9="4 - Alta",0.8,""))))</f>
        <v>0.6</v>
      </c>
      <c r="AE9" s="321" t="str">
        <f t="shared" ref="AE9:AE26" si="2">CONCATENATE(CY9," - ",CZ9)</f>
        <v>4 - Mayor</v>
      </c>
      <c r="AF9" s="322">
        <f t="shared" ref="AF9:AF26" si="3">COUNTIF(J9:AB9,"SI")/COUNTA(J9:AB9)</f>
        <v>0.36842105263157893</v>
      </c>
      <c r="AG9" s="323" t="str">
        <f t="shared" ref="AG9:AG26" si="4">_xlfn.LET(_xlpm.P,IF(AD9&lt;=20%,1,IF(AD9&lt;=40%,2,IF(AD9&lt;=60%,3,IF(AD9&lt;=80%,4,5)))),_xlpm.I,IF(AF9&lt;=20%,1,IF(AF9&lt;=40%,2,IF(AF9&lt;=60%,3,IF(AF9&lt;=80%,4,5)))),_xlpm.S,_xlpm.P*_xlpm.I,CHOOSE(1+(_xlpm.S&gt;4)+(_xlpm.S&gt;9)+(_xlpm.S&gt;16), "BAJO", "MODERADO", "ALTO", "EXTREMO"))</f>
        <v>MODERADO</v>
      </c>
      <c r="AH9" s="322">
        <f t="shared" ref="AH9:AH26" si="5">AD9*AF9</f>
        <v>0.22105263157894736</v>
      </c>
      <c r="AI9" s="324" t="s">
        <v>1011</v>
      </c>
      <c r="AJ9" s="325" t="s">
        <v>514</v>
      </c>
      <c r="AK9" s="325" t="s">
        <v>1012</v>
      </c>
      <c r="AL9" s="325" t="s">
        <v>1013</v>
      </c>
      <c r="AM9" s="284" t="s">
        <v>291</v>
      </c>
      <c r="AN9" s="325" t="s">
        <v>292</v>
      </c>
      <c r="AO9" s="325" t="s">
        <v>293</v>
      </c>
      <c r="AP9" s="284" t="s">
        <v>294</v>
      </c>
      <c r="AQ9" s="284" t="s">
        <v>291</v>
      </c>
      <c r="AR9" s="325" t="s">
        <v>295</v>
      </c>
      <c r="AS9" s="325" t="s">
        <v>293</v>
      </c>
      <c r="AT9" s="284" t="s">
        <v>294</v>
      </c>
      <c r="AU9" s="284" t="s">
        <v>291</v>
      </c>
      <c r="AV9" s="325" t="s">
        <v>292</v>
      </c>
      <c r="AW9" s="325" t="s">
        <v>293</v>
      </c>
      <c r="AX9" s="284" t="s">
        <v>294</v>
      </c>
      <c r="AY9" s="284" t="s">
        <v>291</v>
      </c>
      <c r="AZ9" s="325" t="s">
        <v>292</v>
      </c>
      <c r="BA9" s="325" t="s">
        <v>293</v>
      </c>
      <c r="BB9" s="284" t="s">
        <v>294</v>
      </c>
      <c r="BC9" s="284" t="s">
        <v>291</v>
      </c>
      <c r="BD9" s="325" t="s">
        <v>292</v>
      </c>
      <c r="BE9" s="325" t="s">
        <v>293</v>
      </c>
      <c r="BF9" s="284" t="s">
        <v>294</v>
      </c>
      <c r="BG9" s="284"/>
      <c r="BH9" s="325"/>
      <c r="BI9" s="325"/>
      <c r="BJ9" s="284"/>
      <c r="BK9" s="284"/>
      <c r="BL9" s="325"/>
      <c r="BM9" s="325"/>
      <c r="BN9" s="284"/>
      <c r="BO9" s="284"/>
      <c r="BP9" s="325"/>
      <c r="BQ9" s="325"/>
      <c r="BR9" s="284"/>
      <c r="BS9" s="284"/>
      <c r="BT9" s="325"/>
      <c r="BU9" s="325"/>
      <c r="BV9" s="284"/>
      <c r="BW9" s="284"/>
      <c r="BX9" s="325"/>
      <c r="BY9" s="325"/>
      <c r="BZ9" s="284"/>
      <c r="CA9" s="284"/>
      <c r="CB9" s="325"/>
      <c r="CC9" s="325"/>
      <c r="CD9" s="284"/>
      <c r="CE9" s="284"/>
      <c r="CF9" s="325"/>
      <c r="CG9" s="325"/>
      <c r="CH9" s="284"/>
      <c r="CI9" s="325"/>
      <c r="CJ9" s="325"/>
      <c r="CK9" s="284"/>
      <c r="CL9" s="326" t="s">
        <v>298</v>
      </c>
      <c r="CM9" s="327">
        <f t="shared" ref="CM9:CM26" si="6">AD9*(1-(IF(AN9="Automático",0.25,0.15)+IF(AO9="Preventivo",0.25,IF(AO9="Detectivo",0.15,0.1))))</f>
        <v>0.36</v>
      </c>
      <c r="CN9" s="326" t="s">
        <v>316</v>
      </c>
      <c r="CO9" s="327">
        <f t="shared" ref="CO9:CO26" si="7">AF9*(1-(IF(AN9="Automático",0.25,0.15)+IF(AO9="Preventivo",0.25,IF(AO9="Detectivo",0.15,0.1))))</f>
        <v>0.22105263157894736</v>
      </c>
      <c r="CP9" s="328" t="str">
        <f>IF(CQ9&lt;=20%,"BAJO",
   IF(CQ9&lt;=40%,"MODERADO",
      IF(CQ9&lt;=60%,"ALTO",
         "EXTREMO"
      )
   )
)</f>
        <v>BAJO</v>
      </c>
      <c r="CQ9" s="322">
        <f t="shared" ref="CQ9:CQ26" si="8">CM9*CO9</f>
        <v>7.9578947368421041E-2</v>
      </c>
      <c r="CR9" s="315" t="s">
        <v>309</v>
      </c>
      <c r="CS9" s="328">
        <f t="shared" ref="CS9:CS26" si="9">IF(CP9="BAJO",0.1,IF(CP9="MODERADO",3,5))</f>
        <v>0.1</v>
      </c>
      <c r="CT9" s="284"/>
      <c r="CU9" s="47" t="s">
        <v>1014</v>
      </c>
      <c r="CV9" s="4" t="s">
        <v>302</v>
      </c>
      <c r="CW9" s="329"/>
      <c r="CX9" s="330">
        <f t="shared" ref="CX9:CX26" si="10">COUNTIF(J9:AB9,"SI")</f>
        <v>7</v>
      </c>
      <c r="CY9" s="331">
        <f t="shared" ref="CY9:CY26" si="11">IF(CX9&lt;6,3,IF(CX9&gt;11,5,4))</f>
        <v>4</v>
      </c>
      <c r="CZ9" s="330" t="str">
        <f t="shared" ref="CZ9:CZ26" si="12">IF(CX9&lt;6,"Moderado",IF(CX9&gt;11,"Catastrófico","Mayor"))</f>
        <v>Mayor</v>
      </c>
      <c r="DA9" s="332">
        <f t="shared" ref="DA9:DA26" si="13">IF(CY9=3,0.6,IF(CY9=4,0.8,1))</f>
        <v>0.8</v>
      </c>
      <c r="DB9" s="333">
        <f t="shared" ref="DB9:DB26" si="14">IF(AN9="",0,IF(AN9="Automático",0.25,IF(AN9="Manual",0.15,0)))</f>
        <v>0.15</v>
      </c>
      <c r="DC9" s="333">
        <f t="shared" ref="DC9:DC26" si="15">IF(AI9="",0,IF(AO9="Preventivo",0.25,IF(AO9="Detectivo",0.15,IF(AO9="Correctivo",0.1,0))))</f>
        <v>0.25</v>
      </c>
      <c r="DD9" s="330">
        <f t="shared" ref="DD9:DD26" si="16">IF(OR(AN9=0,AO9=0),0,DB9+DC9)</f>
        <v>0.4</v>
      </c>
      <c r="DE9" s="334">
        <f t="shared" ref="DE9:DE26" si="17">IF(DF9&gt;0.8,5,IF(DF9&gt;0.6,4,IF(DF9&gt;0.4,3,IF(DF9&gt;0.2,2,1))))</f>
        <v>2</v>
      </c>
      <c r="DF9" s="332">
        <f t="shared" ref="DF9:DF26" si="18">IF(OR(AP9="Ambos",AP9="Probabilidad"),$AD9-($AD9*$DD9),$AD9)</f>
        <v>0.36</v>
      </c>
      <c r="DG9" s="334">
        <f t="shared" ref="DG9:DG26" si="19">IF(DI9&gt;0.8,5,IF(DI9&gt;0.6,4,3))</f>
        <v>4</v>
      </c>
      <c r="DH9" s="334"/>
      <c r="DI9" s="332">
        <f t="shared" ref="DI9:DI26" si="20">IF(OR(AP9="Ambos",AP9="Impacto"),$DA9-($DA9*$DD9),$DA9)</f>
        <v>0.8</v>
      </c>
      <c r="DJ9" s="333">
        <f t="shared" ref="DJ9:DJ26" si="21">IF(AR9="",0,IF(AR9="Automático",0.25,IF(AR9="Manual",0.15,0)))</f>
        <v>0.25</v>
      </c>
      <c r="DK9" s="333">
        <f t="shared" ref="DK9:DK26" si="22">IF(AS9="",0,IF(AS9="Preventivo",0.25,IF(AS9="Detectivo",0.15,IF(AS9="Correctivo",0.1,0))))</f>
        <v>0.25</v>
      </c>
      <c r="DL9" s="330">
        <f t="shared" ref="DL9:DL26" si="23">IF(OR(AR9=0,AS9=0),0,DJ9+DK9)</f>
        <v>0.5</v>
      </c>
      <c r="DM9" s="334">
        <f t="shared" ref="DM9:DM26" si="24">IF(DN9&gt;0.8,5,IF(DN9&gt;0.6,4,IF(DN9&gt;0.4,3,IF(DN9&gt;0.2,2,1))))</f>
        <v>1</v>
      </c>
      <c r="DN9" s="332">
        <f t="shared" ref="DN9:DN26" si="25">IF(OR(AT9="Ambos",AT9="Probabilidad"),DF9-(DF9*$DL9),DF9)</f>
        <v>0.18</v>
      </c>
      <c r="DO9" s="334">
        <f t="shared" ref="DO9:DO26" si="26">IF(DP9&gt;0.8,5,IF(DP9&gt;0.6,4,3))</f>
        <v>4</v>
      </c>
      <c r="DP9" s="332">
        <f t="shared" ref="DP9:DP26" si="27">IF(OR(AT9="Ambos",AT9="Impacto"),$DI9-($DI9*$DL9),$DI9)</f>
        <v>0.8</v>
      </c>
      <c r="DQ9" s="333">
        <f t="shared" ref="DQ9:DQ26" si="28">IF(AV9="",0,IF(AV9="Automático",0.25,IF(AV9="Manual",0.15,0)))</f>
        <v>0.15</v>
      </c>
      <c r="DR9" s="333">
        <f t="shared" ref="DR9:DR26" si="29">IF(AW9="",0,IF(AW9="Preventivo",0.25,IF(AW9="Detectivo",0.15,IF(AW9="Correctivo",0.1,0))))</f>
        <v>0.25</v>
      </c>
      <c r="DS9" s="330">
        <f t="shared" ref="DS9:DS26" si="30">IF(OR(AV9=0,AW9=0),0,DQ9+DR9)</f>
        <v>0.4</v>
      </c>
      <c r="DT9" s="334">
        <f t="shared" ref="DT9:DT26" si="31">IF(DU9&gt;0.8,5,IF(DU9&gt;0.6,4,IF(DU9&gt;0.4,3,IF(DU9&gt;0.2,2,1))))</f>
        <v>1</v>
      </c>
      <c r="DU9" s="332">
        <f t="shared" ref="DU9:DU26" si="32">IF(OR(AX9="Ambos",AX9="Probabilidad"),DN9-(DN9*$DS9),DN9)</f>
        <v>0.108</v>
      </c>
      <c r="DV9" s="334">
        <f t="shared" ref="DV9:DV26" si="33">IF(DW9&gt;0.8,5,IF(DW9&gt;0.6,4,3))</f>
        <v>4</v>
      </c>
      <c r="DW9" s="332">
        <f t="shared" ref="DW9:DW26" si="34">IF(OR(AX9="Ambos",AX9="Impacto"),$DP9-($DP9*$DS9),$DP9)</f>
        <v>0.8</v>
      </c>
      <c r="DX9" s="333">
        <f t="shared" ref="DX9:DX26" si="35">IF(AZ9="",0,IF(AZ9="Automático",0.25,IF(AZ9="Manual",0.15,0)))</f>
        <v>0.15</v>
      </c>
      <c r="DY9" s="333">
        <f t="shared" ref="DY9:DY26" si="36">IF(BA9="",0,IF(BA9="Preventivo",0.25,IF(BA9="Detectivo",0.15,IF(BA10="Correctivo",0.1,0))))</f>
        <v>0.25</v>
      </c>
      <c r="DZ9" s="330">
        <f t="shared" ref="DZ9:DZ26" si="37">IF(OR(AZ9=0,BA9=0),0,DX9+DY9)</f>
        <v>0.4</v>
      </c>
      <c r="EA9" s="334">
        <f t="shared" ref="EA9:EA26" si="38">IF(EB9&gt;0.8,5,IF(EB9&gt;0.6,4,IF(EB9&gt;0.4,3,IF(EB9&gt;0.2,2,1))))</f>
        <v>1</v>
      </c>
      <c r="EB9" s="332">
        <f t="shared" ref="EB9:EB26" si="39">IF(OR(BB9="Ambos",BB9="Probabilidad"),DU9-(DU9*$DZ9),DU9)</f>
        <v>6.4799999999999996E-2</v>
      </c>
      <c r="EC9" s="334">
        <f t="shared" ref="EC9:EC26" si="40">IF(ED9&gt;0.8,5,IF(ED9&gt;0.6,4,3))</f>
        <v>4</v>
      </c>
      <c r="ED9" s="332">
        <f t="shared" ref="ED9:ED26" si="41">IF(OR(BB9="Ambos",BB9="Impacto"),$DW9-($DW9*$DZ9),$DW9)</f>
        <v>0.8</v>
      </c>
      <c r="EE9" s="333">
        <f t="shared" ref="EE9:EE26" si="42">IF(BD9="",0,IF(BD9="Automático",0.25,IF(BD9="Manual",0.15,0)))</f>
        <v>0.15</v>
      </c>
      <c r="EF9" s="333">
        <f t="shared" ref="EF9:EF26" si="43">IF(BE9="",0,IF(BE9="Preventivo",0.25,IF(BE9="Detectivo",0.15,IF(BE9="Correctivo",0.1,0))))</f>
        <v>0.25</v>
      </c>
      <c r="EG9" s="330">
        <f t="shared" ref="EG9:EG26" si="44">IF(OR(BD9=0,BE9=0),0,EE9+EF9)</f>
        <v>0.4</v>
      </c>
      <c r="EH9" s="334">
        <f t="shared" ref="EH9:EH26" si="45">IF(EI9&gt;0.8,5,IF(EI9&gt;0.6,4,IF(EI9&gt;0.4,3,IF(EI9&gt;0.2,2,1))))</f>
        <v>1</v>
      </c>
      <c r="EI9" s="332">
        <f t="shared" ref="EI9:EI26" si="46">IF(OR(BF9="Ambos",BF9="Probabilidad"),EB9-(EB9*$EG9),EB9)</f>
        <v>3.8879999999999998E-2</v>
      </c>
      <c r="EJ9" s="334">
        <f t="shared" ref="EJ9:EJ26" si="47">IF(EK9&gt;0.8,5,IF(EK9&gt;0.6,4,3))</f>
        <v>4</v>
      </c>
      <c r="EK9" s="332">
        <f t="shared" ref="EK9:EK26" si="48">IF(OR(BF9="Ambos",BF9="Impacto"),$ED9-($ED9*$EG9),$ED9)</f>
        <v>0.8</v>
      </c>
      <c r="EL9" s="333">
        <f t="shared" ref="EL9:EL26" si="49">IF(BH9="",0,IF(BH9="Automático",0.25,IF(BH9="Manual",0.15,0)))</f>
        <v>0</v>
      </c>
      <c r="EM9" s="333">
        <f t="shared" ref="EM9:EM26" si="50">IF(BI9="",0,IF(BI9="Preventivo",0.25,IF(BI9="Detectivo",0.15,IF(BI9="Correctivo",0.1,0))))</f>
        <v>0</v>
      </c>
      <c r="EN9" s="330">
        <f t="shared" ref="EN9:EN26" si="51">IF(OR(BH9=0,BI9=0),0,EL9+EM9)</f>
        <v>0</v>
      </c>
      <c r="EO9" s="334">
        <f t="shared" ref="EO9:EO26" si="52">IF(EP9&gt;0.8,5,IF(EP9&gt;0.6,4,IF(EP9&gt;0.4,3,IF(EP9&gt;0.2,2,1))))</f>
        <v>1</v>
      </c>
      <c r="EP9" s="332">
        <f t="shared" ref="EP9:EP26" si="53">IF(OR(BF9="Ambos",BF9="Probabilidad"),EI9-(EI9*$EN9),EI9)</f>
        <v>3.8879999999999998E-2</v>
      </c>
      <c r="EQ9" s="334">
        <f t="shared" ref="EQ9:EQ26" si="54">IF(ER9&gt;0.8,5,IF(ER9&gt;0.6,4,3))</f>
        <v>4</v>
      </c>
      <c r="ER9" s="332">
        <f t="shared" ref="ER9:ER26" si="55">IF(OR(BJ9="Ambos",BJ9="Impacto"),$EK9-($EK9*$EN9),$EK9)</f>
        <v>0.8</v>
      </c>
      <c r="ES9" s="333">
        <f t="shared" ref="ES9:ES26" si="56">IF(BL9="",0,IF(BL9="Automático",0.25,IF(BL9="Manual",0.15,0)))</f>
        <v>0</v>
      </c>
      <c r="ET9" s="333">
        <f t="shared" ref="ET9:ET26" si="57">IF(BM9="",0,IF(BM9="Preventivo",0.25,IF(BM9="Detectivo",0.15,IF(BM9="Correctivo",0.1,0))))</f>
        <v>0</v>
      </c>
      <c r="EU9" s="330">
        <f t="shared" ref="EU9:EU26" si="58">IF(OR(BL9=0,BM9=0),0,ES9+ET9)</f>
        <v>0</v>
      </c>
      <c r="EV9" s="334">
        <f t="shared" ref="EV9:EV26" si="59">IF(EW9&gt;0.8,5,IF(EW9&gt;0.6,4,IF(EW9&gt;0.4,3,IF(EW9&gt;0.2,2,1))))</f>
        <v>1</v>
      </c>
      <c r="EW9" s="332">
        <f t="shared" ref="EW9:EW26" si="60">IF(OR(BP9="Ambos",BP9="Probabilidad"),EP9-(EP9*$EU9),EP9)</f>
        <v>3.8879999999999998E-2</v>
      </c>
      <c r="EX9" s="334">
        <f t="shared" ref="EX9:EX26" si="61">IF(EY9&gt;0.8,5,IF(EY9&gt;0.6,4,3))</f>
        <v>4</v>
      </c>
      <c r="EY9" s="332">
        <f t="shared" ref="EY9:EY26" si="62">IF(OR(BN9="Ambos",BN9="Impacto"),$ER9-($ER9*$EU9),$ER9)</f>
        <v>0.8</v>
      </c>
      <c r="EZ9" s="333">
        <f t="shared" ref="EZ9:EZ26" si="63">IF(BP9="",0,IF(BP9="Automático",0.25,IF(BP9="Manual",0.15,0)))</f>
        <v>0</v>
      </c>
      <c r="FA9" s="333">
        <f t="shared" ref="FA9:FA26" si="64">IF(BQ9="",0,IF(BQ9="Preventivo",0.25,IF(BQ9="Detectivo",0.15,IF(BQ9="Correctivo",0.1,0))))</f>
        <v>0</v>
      </c>
      <c r="FB9" s="330">
        <f t="shared" ref="FB9:FB26" si="65">IF(OR(BP9=0,BQ9=0),0,EZ9+FA9)</f>
        <v>0</v>
      </c>
      <c r="FC9" s="334">
        <f t="shared" ref="FC9:FC26" si="66">IF(FD9&gt;0.8,5,IF(FD9&gt;0.6,4,IF(FD9&gt;0.4,3,IF(FD9&gt;0.2,2,1))))</f>
        <v>1</v>
      </c>
      <c r="FD9" s="332">
        <f t="shared" ref="FD9:FD26" si="67">IF(OR(BR9="Ambos",BR9="Probabilidad"),EW9-(EW9*$FB9),EW9)</f>
        <v>3.8879999999999998E-2</v>
      </c>
      <c r="FE9" s="334">
        <f t="shared" ref="FE9:FE26" si="68">IF(FF9&gt;0.8,5,IF(FF9&gt;0.6,4,3))</f>
        <v>4</v>
      </c>
      <c r="FF9" s="332">
        <f t="shared" ref="FF9:FF26" si="69">IF(OR(BR9="Ambos",BR9="Impacto"),$EY9-($EY9*$FB9),$EY9)</f>
        <v>0.8</v>
      </c>
      <c r="FG9" s="333">
        <f t="shared" ref="FG9:FG26" si="70">IF(BT9="",0,IF(BT9="Automático",0.25,IF(BT9="Manual",0.15,0)))</f>
        <v>0</v>
      </c>
      <c r="FH9" s="333">
        <f t="shared" ref="FH9:FH26" si="71">IF(BU9="",0,IF(BU9="Preventivo",0.25,IF(BU9="Detectivo",0.15,IF(BU9="Correctivo",0.1,0))))</f>
        <v>0</v>
      </c>
      <c r="FI9" s="330">
        <f t="shared" ref="FI9:FI26" si="72">IF(OR(BT9=0,BU9=0),0,FG9+FH9)</f>
        <v>0</v>
      </c>
      <c r="FJ9" s="334">
        <f t="shared" ref="FJ9:FJ26" si="73">IF(FK9&gt;0.8,5,IF(FK9&gt;0.6,4,IF(FK9&gt;0.4,3,IF(FK9&gt;0.2,2,1))))</f>
        <v>1</v>
      </c>
      <c r="FK9" s="332">
        <f t="shared" ref="FK9:FK26" si="74">IF(OR(BV9="Ambos",BV9="Probabilidad"),FD9-(FD9*$FI9),FD9)</f>
        <v>3.8879999999999998E-2</v>
      </c>
      <c r="FL9" s="334">
        <f t="shared" ref="FL9:FL26" si="75">IF(FM9&gt;0.8,5,IF(FM9&gt;0.6,4,3))</f>
        <v>4</v>
      </c>
      <c r="FM9" s="332">
        <f t="shared" ref="FM9:FM26" si="76">IF(OR(BV9="Ambos",BV9="Impacto"),$FF9-($FF9*$FI9),$FF9)</f>
        <v>0.8</v>
      </c>
      <c r="FN9" s="333">
        <f t="shared" ref="FN9:FN26" si="77">IF(BX9="",0,IF(BX9="Automático",0.25,IF(BX9="Manual",0.15,0)))</f>
        <v>0</v>
      </c>
      <c r="FO9" s="333">
        <f t="shared" ref="FO9:FO26" si="78">IF(BY9="",0,IF(BY9="Preventivo",0.25,IF(BY9="Detectivo",0.15,IF(BY9="Correctivo",0.1,0))))</f>
        <v>0</v>
      </c>
      <c r="FP9" s="330">
        <f t="shared" ref="FP9:FP26" si="79">IF(OR(BX9=0,BY9=0),0,FN9+FO9)</f>
        <v>0</v>
      </c>
      <c r="FQ9" s="334">
        <f t="shared" ref="FQ9:FQ26" si="80">IF(FR9&gt;0.8,5,IF(FR9&gt;0.6,4,IF(FR9&gt;0.4,3,IF(FR9&gt;0.2,2,1))))</f>
        <v>1</v>
      </c>
      <c r="FR9" s="332">
        <f t="shared" ref="FR9:FR26" si="81">IF(OR(BZ9="Ambos",BZ9="Probabilidad"),FK9-(FK9*$FP9),FK9)</f>
        <v>3.8879999999999998E-2</v>
      </c>
      <c r="FS9" s="334">
        <f t="shared" ref="FS9:FS26" si="82">IF(FT9&gt;0.8,5,IF(FT9&gt;0.6,4,3))</f>
        <v>4</v>
      </c>
      <c r="FT9" s="332">
        <f t="shared" ref="FT9:FT26" si="83">IF(OR(BZ9="Ambos",BZ9="Impacto"),$FM9-($FM9*$FP9),$FM9)</f>
        <v>0.8</v>
      </c>
      <c r="FU9" s="333">
        <f t="shared" ref="FU9:FU26" si="84">IF(CB9="",0,IF(CB9="Automático",0.25,IF(CB9="Manual",0.15,0)))</f>
        <v>0</v>
      </c>
      <c r="FV9" s="333">
        <f t="shared" ref="FV9:FV26" si="85">IF(CC9="",0,IF(CC9="Preventivo",0.25,IF(CC9="Detectivo",0.15,IF(CC9="Correctivo",0.1,0))))</f>
        <v>0</v>
      </c>
      <c r="FW9" s="330">
        <f t="shared" ref="FW9:FW26" si="86">IF(OR(CB9=0,CC9=0),0,FU9+FV9)</f>
        <v>0</v>
      </c>
      <c r="FX9" s="334">
        <f t="shared" ref="FX9:FX26" si="87">IF(FY9&gt;0.8,5,IF(FY9&gt;0.6,4,IF(FY9&gt;0.4,3,IF(FY9&gt;0.2,2,1))))</f>
        <v>1</v>
      </c>
      <c r="FY9" s="332">
        <f t="shared" ref="FY9:FY26" si="88">IF(OR(CD9="Ambos",CD9="Probabilidad"),FR9-(FR9*$FW9),FR9)</f>
        <v>3.8879999999999998E-2</v>
      </c>
      <c r="FZ9" s="334">
        <f t="shared" ref="FZ9:FZ26" si="89">IF(GA9&gt;0.8,5,IF(GA9&gt;0.6,4,3))</f>
        <v>4</v>
      </c>
      <c r="GA9" s="332">
        <f t="shared" ref="GA9:GA26" si="90">IF(OR(CD9="Ambos",CD9="Impacto"),$FT9-($FT9*$FW9),$FT9)</f>
        <v>0.8</v>
      </c>
      <c r="GB9" s="333">
        <f t="shared" ref="GB9:GB26" si="91">IF(CF9="",0,IF(CF9="Automático",0.25,IF(CF9="Manual",0.15,0)))</f>
        <v>0</v>
      </c>
      <c r="GC9" s="333">
        <f t="shared" ref="GC9:GC26" si="92">IF(CG9="",0,IF(CG9="Preventivo",0.25,IF(CG9="Detectivo",0.15,IF(CG9="Correctivo",0.1,0))))</f>
        <v>0</v>
      </c>
      <c r="GD9" s="330">
        <f t="shared" ref="GD9:GD26" si="93">IF(OR(CF9=0,CG9=0),0,GB9+GC9)</f>
        <v>0</v>
      </c>
      <c r="GE9" s="334">
        <f t="shared" ref="GE9:GE26" si="94">IF(GF9&gt;0.8,5,IF(GF9&gt;0.6,4,IF(GF9&gt;0.4,3,IF(GF9&gt;0.2,2,1))))</f>
        <v>1</v>
      </c>
      <c r="GF9" s="332">
        <f t="shared" ref="GF9:GF26" si="95">IF(OR(CH9="Ambos",CH9="Probabilidad"),FY9-(FY9*$GD9),FY9)</f>
        <v>3.8879999999999998E-2</v>
      </c>
      <c r="GG9" s="334">
        <f t="shared" ref="GG9:GG26" si="96">IF(GH9&gt;0.8,5,IF(GH9&gt;0.6,4,3))</f>
        <v>4</v>
      </c>
      <c r="GH9" s="332">
        <f t="shared" ref="GH9:GH26" si="97">IF(OR(CH9="Ambos",CH9="Impacto"),$GA9-($GA9*$GD9),$GA9)</f>
        <v>0.8</v>
      </c>
      <c r="GI9" s="332">
        <f t="shared" ref="GI9:GI26" si="98">IF(GH9&lt;0.6,0.6,GH9)</f>
        <v>0.8</v>
      </c>
      <c r="GJ9" s="335"/>
      <c r="GK9" s="269"/>
    </row>
    <row r="10" spans="1:193 1680:1680" ht="159.75" customHeight="1">
      <c r="A10" s="314">
        <v>2</v>
      </c>
      <c r="B10" s="314" t="s">
        <v>1009</v>
      </c>
      <c r="C10" s="315" t="s">
        <v>1015</v>
      </c>
      <c r="D10" s="316" t="s">
        <v>280</v>
      </c>
      <c r="E10" s="317" t="s">
        <v>328</v>
      </c>
      <c r="F10" s="318" t="s">
        <v>318</v>
      </c>
      <c r="G10" s="317" t="s">
        <v>329</v>
      </c>
      <c r="H10" s="319" t="s">
        <v>438</v>
      </c>
      <c r="I10" s="320" t="s">
        <v>285</v>
      </c>
      <c r="J10" s="320" t="s">
        <v>69</v>
      </c>
      <c r="K10" s="320" t="s">
        <v>286</v>
      </c>
      <c r="L10" s="320" t="s">
        <v>286</v>
      </c>
      <c r="M10" s="320" t="s">
        <v>286</v>
      </c>
      <c r="N10" s="320" t="s">
        <v>69</v>
      </c>
      <c r="O10" s="320" t="s">
        <v>286</v>
      </c>
      <c r="P10" s="320" t="s">
        <v>69</v>
      </c>
      <c r="Q10" s="320" t="s">
        <v>286</v>
      </c>
      <c r="R10" s="320" t="s">
        <v>286</v>
      </c>
      <c r="S10" s="320" t="s">
        <v>69</v>
      </c>
      <c r="T10" s="320" t="s">
        <v>69</v>
      </c>
      <c r="U10" s="320" t="s">
        <v>69</v>
      </c>
      <c r="V10" s="320" t="s">
        <v>286</v>
      </c>
      <c r="W10" s="320" t="s">
        <v>286</v>
      </c>
      <c r="X10" s="320" t="s">
        <v>286</v>
      </c>
      <c r="Y10" s="320" t="s">
        <v>286</v>
      </c>
      <c r="Z10" s="320" t="s">
        <v>69</v>
      </c>
      <c r="AA10" s="320" t="s">
        <v>286</v>
      </c>
      <c r="AB10" s="320" t="s">
        <v>286</v>
      </c>
      <c r="AC10" s="321" t="str">
        <f t="shared" si="0"/>
        <v>3 - Media</v>
      </c>
      <c r="AD10" s="322">
        <f t="shared" si="1"/>
        <v>0.6</v>
      </c>
      <c r="AE10" s="321" t="str">
        <f t="shared" si="2"/>
        <v>4 - Mayor</v>
      </c>
      <c r="AF10" s="322">
        <f t="shared" si="3"/>
        <v>0.36842105263157893</v>
      </c>
      <c r="AG10" s="323" t="str">
        <f t="shared" si="4"/>
        <v>MODERADO</v>
      </c>
      <c r="AH10" s="322">
        <f t="shared" si="5"/>
        <v>0.22105263157894736</v>
      </c>
      <c r="AI10" s="324" t="s">
        <v>1016</v>
      </c>
      <c r="AJ10" s="325" t="s">
        <v>514</v>
      </c>
      <c r="AK10" s="325" t="s">
        <v>1017</v>
      </c>
      <c r="AL10" s="325" t="s">
        <v>1018</v>
      </c>
      <c r="AM10" s="284" t="s">
        <v>291</v>
      </c>
      <c r="AN10" s="325" t="s">
        <v>292</v>
      </c>
      <c r="AO10" s="325" t="s">
        <v>293</v>
      </c>
      <c r="AP10" s="284" t="s">
        <v>294</v>
      </c>
      <c r="AQ10" s="284" t="s">
        <v>291</v>
      </c>
      <c r="AR10" s="325" t="s">
        <v>295</v>
      </c>
      <c r="AS10" s="325" t="s">
        <v>293</v>
      </c>
      <c r="AT10" s="284" t="s">
        <v>294</v>
      </c>
      <c r="AU10" s="284" t="s">
        <v>291</v>
      </c>
      <c r="AV10" s="325" t="s">
        <v>295</v>
      </c>
      <c r="AW10" s="325" t="s">
        <v>293</v>
      </c>
      <c r="AX10" s="284" t="s">
        <v>294</v>
      </c>
      <c r="AY10" s="284" t="s">
        <v>291</v>
      </c>
      <c r="AZ10" s="325" t="s">
        <v>292</v>
      </c>
      <c r="BA10" s="325" t="s">
        <v>293</v>
      </c>
      <c r="BB10" s="284" t="s">
        <v>294</v>
      </c>
      <c r="BC10" s="284" t="s">
        <v>291</v>
      </c>
      <c r="BD10" s="325" t="s">
        <v>292</v>
      </c>
      <c r="BE10" s="325" t="s">
        <v>293</v>
      </c>
      <c r="BF10" s="284" t="s">
        <v>294</v>
      </c>
      <c r="BG10" s="284"/>
      <c r="BH10" s="325"/>
      <c r="BI10" s="325"/>
      <c r="BJ10" s="284"/>
      <c r="BK10" s="284"/>
      <c r="BL10" s="325"/>
      <c r="BM10" s="325"/>
      <c r="BN10" s="284"/>
      <c r="BO10" s="284"/>
      <c r="BP10" s="325"/>
      <c r="BQ10" s="325"/>
      <c r="BR10" s="284"/>
      <c r="BS10" s="284"/>
      <c r="BT10" s="325"/>
      <c r="BU10" s="325"/>
      <c r="BV10" s="284"/>
      <c r="BW10" s="284"/>
      <c r="BX10" s="325"/>
      <c r="BY10" s="325"/>
      <c r="BZ10" s="284"/>
      <c r="CA10" s="284"/>
      <c r="CB10" s="325"/>
      <c r="CC10" s="325"/>
      <c r="CD10" s="284"/>
      <c r="CE10" s="284"/>
      <c r="CF10" s="325"/>
      <c r="CG10" s="325"/>
      <c r="CH10" s="284"/>
      <c r="CI10" s="325"/>
      <c r="CJ10" s="325"/>
      <c r="CK10" s="284"/>
      <c r="CL10" s="326" t="s">
        <v>298</v>
      </c>
      <c r="CM10" s="327">
        <f t="shared" si="6"/>
        <v>0.36</v>
      </c>
      <c r="CN10" s="326" t="s">
        <v>316</v>
      </c>
      <c r="CO10" s="327">
        <f t="shared" si="7"/>
        <v>0.22105263157894736</v>
      </c>
      <c r="CP10" s="328" t="str">
        <f>IF(CQ10&lt;=20%,"BAJO",
   IF(CQ10&lt;=40%,"MODERADO",
      IF(CQ10&lt;=60%,"ALTO",
         "EXTREMO"
      )
   )
)</f>
        <v>BAJO</v>
      </c>
      <c r="CQ10" s="322">
        <f t="shared" si="8"/>
        <v>7.9578947368421041E-2</v>
      </c>
      <c r="CR10" s="315" t="s">
        <v>300</v>
      </c>
      <c r="CS10" s="328">
        <f t="shared" si="9"/>
        <v>0.1</v>
      </c>
      <c r="CT10" s="284"/>
      <c r="CU10" s="47" t="s">
        <v>1014</v>
      </c>
      <c r="CV10" s="4" t="s">
        <v>302</v>
      </c>
      <c r="CW10" s="329"/>
      <c r="CX10" s="330">
        <f t="shared" si="10"/>
        <v>7</v>
      </c>
      <c r="CY10" s="331">
        <f t="shared" si="11"/>
        <v>4</v>
      </c>
      <c r="CZ10" s="330" t="str">
        <f t="shared" si="12"/>
        <v>Mayor</v>
      </c>
      <c r="DA10" s="332">
        <f t="shared" si="13"/>
        <v>0.8</v>
      </c>
      <c r="DB10" s="333">
        <f t="shared" si="14"/>
        <v>0.15</v>
      </c>
      <c r="DC10" s="333">
        <f t="shared" si="15"/>
        <v>0.25</v>
      </c>
      <c r="DD10" s="330">
        <f t="shared" si="16"/>
        <v>0.4</v>
      </c>
      <c r="DE10" s="334">
        <f t="shared" si="17"/>
        <v>2</v>
      </c>
      <c r="DF10" s="332">
        <f t="shared" si="18"/>
        <v>0.36</v>
      </c>
      <c r="DG10" s="334">
        <f t="shared" si="19"/>
        <v>4</v>
      </c>
      <c r="DH10" s="334"/>
      <c r="DI10" s="332">
        <f t="shared" si="20"/>
        <v>0.8</v>
      </c>
      <c r="DJ10" s="333">
        <f t="shared" si="21"/>
        <v>0.25</v>
      </c>
      <c r="DK10" s="333">
        <f t="shared" si="22"/>
        <v>0.25</v>
      </c>
      <c r="DL10" s="330">
        <f t="shared" si="23"/>
        <v>0.5</v>
      </c>
      <c r="DM10" s="334">
        <f t="shared" si="24"/>
        <v>1</v>
      </c>
      <c r="DN10" s="332">
        <f t="shared" si="25"/>
        <v>0.18</v>
      </c>
      <c r="DO10" s="334">
        <f t="shared" si="26"/>
        <v>4</v>
      </c>
      <c r="DP10" s="332">
        <f t="shared" si="27"/>
        <v>0.8</v>
      </c>
      <c r="DQ10" s="333">
        <f t="shared" si="28"/>
        <v>0.25</v>
      </c>
      <c r="DR10" s="333">
        <f t="shared" si="29"/>
        <v>0.25</v>
      </c>
      <c r="DS10" s="330">
        <f t="shared" si="30"/>
        <v>0.5</v>
      </c>
      <c r="DT10" s="334">
        <f t="shared" si="31"/>
        <v>1</v>
      </c>
      <c r="DU10" s="332">
        <f t="shared" si="32"/>
        <v>0.09</v>
      </c>
      <c r="DV10" s="334">
        <f t="shared" si="33"/>
        <v>4</v>
      </c>
      <c r="DW10" s="332">
        <f t="shared" si="34"/>
        <v>0.8</v>
      </c>
      <c r="DX10" s="333">
        <f t="shared" si="35"/>
        <v>0.15</v>
      </c>
      <c r="DY10" s="333">
        <f t="shared" si="36"/>
        <v>0.25</v>
      </c>
      <c r="DZ10" s="330">
        <f t="shared" si="37"/>
        <v>0.4</v>
      </c>
      <c r="EA10" s="334">
        <f t="shared" si="38"/>
        <v>1</v>
      </c>
      <c r="EB10" s="332">
        <f t="shared" si="39"/>
        <v>5.3999999999999999E-2</v>
      </c>
      <c r="EC10" s="334">
        <f t="shared" si="40"/>
        <v>4</v>
      </c>
      <c r="ED10" s="332">
        <f t="shared" si="41"/>
        <v>0.8</v>
      </c>
      <c r="EE10" s="333">
        <f t="shared" si="42"/>
        <v>0.15</v>
      </c>
      <c r="EF10" s="333">
        <f t="shared" si="43"/>
        <v>0.25</v>
      </c>
      <c r="EG10" s="330">
        <f t="shared" si="44"/>
        <v>0.4</v>
      </c>
      <c r="EH10" s="334">
        <f t="shared" si="45"/>
        <v>1</v>
      </c>
      <c r="EI10" s="332">
        <f t="shared" si="46"/>
        <v>3.2399999999999998E-2</v>
      </c>
      <c r="EJ10" s="334">
        <f t="shared" si="47"/>
        <v>4</v>
      </c>
      <c r="EK10" s="332">
        <f t="shared" si="48"/>
        <v>0.8</v>
      </c>
      <c r="EL10" s="333">
        <f t="shared" si="49"/>
        <v>0</v>
      </c>
      <c r="EM10" s="333">
        <f t="shared" si="50"/>
        <v>0</v>
      </c>
      <c r="EN10" s="330">
        <f t="shared" si="51"/>
        <v>0</v>
      </c>
      <c r="EO10" s="334">
        <f t="shared" si="52"/>
        <v>1</v>
      </c>
      <c r="EP10" s="332">
        <f t="shared" si="53"/>
        <v>3.2399999999999998E-2</v>
      </c>
      <c r="EQ10" s="334">
        <f t="shared" si="54"/>
        <v>4</v>
      </c>
      <c r="ER10" s="332">
        <f t="shared" si="55"/>
        <v>0.8</v>
      </c>
      <c r="ES10" s="333">
        <f t="shared" si="56"/>
        <v>0</v>
      </c>
      <c r="ET10" s="333">
        <f t="shared" si="57"/>
        <v>0</v>
      </c>
      <c r="EU10" s="330">
        <f t="shared" si="58"/>
        <v>0</v>
      </c>
      <c r="EV10" s="334">
        <f t="shared" si="59"/>
        <v>1</v>
      </c>
      <c r="EW10" s="332">
        <f t="shared" si="60"/>
        <v>3.2399999999999998E-2</v>
      </c>
      <c r="EX10" s="334">
        <f t="shared" si="61"/>
        <v>4</v>
      </c>
      <c r="EY10" s="332">
        <f t="shared" si="62"/>
        <v>0.8</v>
      </c>
      <c r="EZ10" s="333">
        <f t="shared" si="63"/>
        <v>0</v>
      </c>
      <c r="FA10" s="333">
        <f t="shared" si="64"/>
        <v>0</v>
      </c>
      <c r="FB10" s="330">
        <f t="shared" si="65"/>
        <v>0</v>
      </c>
      <c r="FC10" s="334">
        <f t="shared" si="66"/>
        <v>1</v>
      </c>
      <c r="FD10" s="332">
        <f t="shared" si="67"/>
        <v>3.2399999999999998E-2</v>
      </c>
      <c r="FE10" s="334">
        <f t="shared" si="68"/>
        <v>4</v>
      </c>
      <c r="FF10" s="332">
        <f t="shared" si="69"/>
        <v>0.8</v>
      </c>
      <c r="FG10" s="333">
        <f t="shared" si="70"/>
        <v>0</v>
      </c>
      <c r="FH10" s="333">
        <f t="shared" si="71"/>
        <v>0</v>
      </c>
      <c r="FI10" s="330">
        <f t="shared" si="72"/>
        <v>0</v>
      </c>
      <c r="FJ10" s="334">
        <f t="shared" si="73"/>
        <v>1</v>
      </c>
      <c r="FK10" s="332">
        <f t="shared" si="74"/>
        <v>3.2399999999999998E-2</v>
      </c>
      <c r="FL10" s="334">
        <f t="shared" si="75"/>
        <v>4</v>
      </c>
      <c r="FM10" s="332">
        <f t="shared" si="76"/>
        <v>0.8</v>
      </c>
      <c r="FN10" s="333">
        <f t="shared" si="77"/>
        <v>0</v>
      </c>
      <c r="FO10" s="333">
        <f t="shared" si="78"/>
        <v>0</v>
      </c>
      <c r="FP10" s="330">
        <f t="shared" si="79"/>
        <v>0</v>
      </c>
      <c r="FQ10" s="334">
        <f t="shared" si="80"/>
        <v>1</v>
      </c>
      <c r="FR10" s="332">
        <f t="shared" si="81"/>
        <v>3.2399999999999998E-2</v>
      </c>
      <c r="FS10" s="334">
        <f t="shared" si="82"/>
        <v>4</v>
      </c>
      <c r="FT10" s="332">
        <f t="shared" si="83"/>
        <v>0.8</v>
      </c>
      <c r="FU10" s="333">
        <f t="shared" si="84"/>
        <v>0</v>
      </c>
      <c r="FV10" s="333">
        <f t="shared" si="85"/>
        <v>0</v>
      </c>
      <c r="FW10" s="330">
        <f t="shared" si="86"/>
        <v>0</v>
      </c>
      <c r="FX10" s="334">
        <f t="shared" si="87"/>
        <v>1</v>
      </c>
      <c r="FY10" s="332">
        <f t="shared" si="88"/>
        <v>3.2399999999999998E-2</v>
      </c>
      <c r="FZ10" s="334">
        <f t="shared" si="89"/>
        <v>4</v>
      </c>
      <c r="GA10" s="332">
        <f t="shared" si="90"/>
        <v>0.8</v>
      </c>
      <c r="GB10" s="333">
        <f t="shared" si="91"/>
        <v>0</v>
      </c>
      <c r="GC10" s="333">
        <f t="shared" si="92"/>
        <v>0</v>
      </c>
      <c r="GD10" s="330">
        <f t="shared" si="93"/>
        <v>0</v>
      </c>
      <c r="GE10" s="334">
        <f t="shared" si="94"/>
        <v>1</v>
      </c>
      <c r="GF10" s="332">
        <f t="shared" si="95"/>
        <v>3.2399999999999998E-2</v>
      </c>
      <c r="GG10" s="334">
        <f t="shared" si="96"/>
        <v>4</v>
      </c>
      <c r="GH10" s="332">
        <f t="shared" si="97"/>
        <v>0.8</v>
      </c>
      <c r="GI10" s="332">
        <f t="shared" si="98"/>
        <v>0.8</v>
      </c>
      <c r="GJ10" s="335"/>
    </row>
    <row r="11" spans="1:193 1680:1680" ht="159.75" customHeight="1">
      <c r="A11" s="314">
        <v>3</v>
      </c>
      <c r="B11" s="314" t="s">
        <v>1009</v>
      </c>
      <c r="C11" s="315" t="s">
        <v>1019</v>
      </c>
      <c r="D11" s="316" t="s">
        <v>304</v>
      </c>
      <c r="E11" s="317" t="s">
        <v>328</v>
      </c>
      <c r="F11" s="318" t="s">
        <v>305</v>
      </c>
      <c r="G11" s="317" t="s">
        <v>306</v>
      </c>
      <c r="H11" s="319" t="s">
        <v>438</v>
      </c>
      <c r="I11" s="320" t="s">
        <v>311</v>
      </c>
      <c r="J11" s="320" t="s">
        <v>69</v>
      </c>
      <c r="K11" s="320" t="s">
        <v>286</v>
      </c>
      <c r="L11" s="320" t="s">
        <v>286</v>
      </c>
      <c r="M11" s="320" t="s">
        <v>286</v>
      </c>
      <c r="N11" s="320" t="s">
        <v>69</v>
      </c>
      <c r="O11" s="320" t="s">
        <v>286</v>
      </c>
      <c r="P11" s="320" t="s">
        <v>69</v>
      </c>
      <c r="Q11" s="320" t="s">
        <v>286</v>
      </c>
      <c r="R11" s="320" t="s">
        <v>286</v>
      </c>
      <c r="S11" s="320" t="s">
        <v>69</v>
      </c>
      <c r="T11" s="320" t="s">
        <v>69</v>
      </c>
      <c r="U11" s="320" t="s">
        <v>69</v>
      </c>
      <c r="V11" s="320" t="s">
        <v>286</v>
      </c>
      <c r="W11" s="320" t="s">
        <v>286</v>
      </c>
      <c r="X11" s="320" t="s">
        <v>286</v>
      </c>
      <c r="Y11" s="320" t="s">
        <v>286</v>
      </c>
      <c r="Z11" s="320" t="s">
        <v>69</v>
      </c>
      <c r="AA11" s="320" t="s">
        <v>286</v>
      </c>
      <c r="AB11" s="320" t="s">
        <v>286</v>
      </c>
      <c r="AC11" s="321" t="str">
        <f t="shared" si="0"/>
        <v>4 - Alta</v>
      </c>
      <c r="AD11" s="322">
        <f t="shared" si="1"/>
        <v>0.8</v>
      </c>
      <c r="AE11" s="321" t="str">
        <f t="shared" si="2"/>
        <v>4 - Mayor</v>
      </c>
      <c r="AF11" s="322">
        <f t="shared" si="3"/>
        <v>0.36842105263157893</v>
      </c>
      <c r="AG11" s="323" t="str">
        <f t="shared" si="4"/>
        <v>MODERADO</v>
      </c>
      <c r="AH11" s="322">
        <f t="shared" si="5"/>
        <v>0.29473684210526313</v>
      </c>
      <c r="AI11" s="324" t="s">
        <v>1020</v>
      </c>
      <c r="AJ11" s="325" t="s">
        <v>514</v>
      </c>
      <c r="AK11" s="325" t="s">
        <v>1017</v>
      </c>
      <c r="AL11" s="325" t="s">
        <v>1013</v>
      </c>
      <c r="AM11" s="284" t="s">
        <v>291</v>
      </c>
      <c r="AN11" s="325" t="s">
        <v>292</v>
      </c>
      <c r="AO11" s="325" t="s">
        <v>340</v>
      </c>
      <c r="AP11" s="284" t="s">
        <v>297</v>
      </c>
      <c r="AQ11" s="284" t="s">
        <v>291</v>
      </c>
      <c r="AR11" s="325" t="s">
        <v>292</v>
      </c>
      <c r="AS11" s="325" t="s">
        <v>340</v>
      </c>
      <c r="AT11" s="284" t="s">
        <v>297</v>
      </c>
      <c r="AU11" s="284" t="s">
        <v>291</v>
      </c>
      <c r="AV11" s="325" t="s">
        <v>292</v>
      </c>
      <c r="AW11" s="325" t="s">
        <v>340</v>
      </c>
      <c r="AX11" s="284" t="s">
        <v>297</v>
      </c>
      <c r="AY11" s="284" t="s">
        <v>291</v>
      </c>
      <c r="AZ11" s="325" t="s">
        <v>292</v>
      </c>
      <c r="BA11" s="325" t="s">
        <v>293</v>
      </c>
      <c r="BB11" s="284" t="s">
        <v>294</v>
      </c>
      <c r="BC11" s="284"/>
      <c r="BD11" s="325"/>
      <c r="BE11" s="325"/>
      <c r="BF11" s="284"/>
      <c r="BG11" s="284"/>
      <c r="BH11" s="325"/>
      <c r="BI11" s="325"/>
      <c r="BJ11" s="284"/>
      <c r="BK11" s="284"/>
      <c r="BL11" s="325"/>
      <c r="BM11" s="325"/>
      <c r="BN11" s="284"/>
      <c r="BO11" s="284"/>
      <c r="BP11" s="325"/>
      <c r="BQ11" s="325"/>
      <c r="BR11" s="284"/>
      <c r="BS11" s="284"/>
      <c r="BT11" s="325"/>
      <c r="BU11" s="325"/>
      <c r="BV11" s="284"/>
      <c r="BW11" s="284"/>
      <c r="BX11" s="325"/>
      <c r="BY11" s="325"/>
      <c r="BZ11" s="284"/>
      <c r="CA11" s="284"/>
      <c r="CB11" s="325"/>
      <c r="CC11" s="325"/>
      <c r="CD11" s="284"/>
      <c r="CE11" s="284"/>
      <c r="CF11" s="325"/>
      <c r="CG11" s="325"/>
      <c r="CH11" s="284"/>
      <c r="CI11" s="325"/>
      <c r="CJ11" s="325"/>
      <c r="CK11" s="284"/>
      <c r="CL11" s="326"/>
      <c r="CM11" s="327">
        <f t="shared" si="6"/>
        <v>0.55999999999999994</v>
      </c>
      <c r="CN11" s="326" t="s">
        <v>299</v>
      </c>
      <c r="CO11" s="327">
        <f t="shared" si="7"/>
        <v>0.25789473684210523</v>
      </c>
      <c r="CP11" s="328" t="str">
        <f t="shared" ref="CP11:CP26" si="99">IF(CQ11&lt;=20%,"BAJO",
IF(CQ11&lt;=40%,"MODERADO",
IF(CQ11&lt;=60%,"ALTO",
"EXTREMO"
)
)
)</f>
        <v>BAJO</v>
      </c>
      <c r="CQ11" s="322">
        <f t="shared" si="8"/>
        <v>0.14442105263157892</v>
      </c>
      <c r="CR11" s="315" t="s">
        <v>309</v>
      </c>
      <c r="CS11" s="328">
        <f t="shared" si="9"/>
        <v>0.1</v>
      </c>
      <c r="CT11" s="284"/>
      <c r="CU11" s="47" t="s">
        <v>1014</v>
      </c>
      <c r="CV11" s="4" t="s">
        <v>302</v>
      </c>
      <c r="CW11" s="329"/>
      <c r="CX11" s="330">
        <f t="shared" si="10"/>
        <v>7</v>
      </c>
      <c r="CY11" s="331">
        <f t="shared" si="11"/>
        <v>4</v>
      </c>
      <c r="CZ11" s="330" t="str">
        <f t="shared" si="12"/>
        <v>Mayor</v>
      </c>
      <c r="DA11" s="332">
        <f t="shared" si="13"/>
        <v>0.8</v>
      </c>
      <c r="DB11" s="333">
        <f t="shared" si="14"/>
        <v>0.15</v>
      </c>
      <c r="DC11" s="333">
        <f t="shared" si="15"/>
        <v>0.15</v>
      </c>
      <c r="DD11" s="330">
        <f t="shared" si="16"/>
        <v>0.3</v>
      </c>
      <c r="DE11" s="334">
        <f t="shared" si="17"/>
        <v>4</v>
      </c>
      <c r="DF11" s="332">
        <f t="shared" si="18"/>
        <v>0.8</v>
      </c>
      <c r="DG11" s="334">
        <f t="shared" si="19"/>
        <v>3</v>
      </c>
      <c r="DH11" s="334"/>
      <c r="DI11" s="332">
        <f t="shared" si="20"/>
        <v>0.56000000000000005</v>
      </c>
      <c r="DJ11" s="333">
        <f t="shared" si="21"/>
        <v>0.15</v>
      </c>
      <c r="DK11" s="333">
        <f t="shared" si="22"/>
        <v>0.15</v>
      </c>
      <c r="DL11" s="330">
        <f t="shared" si="23"/>
        <v>0.3</v>
      </c>
      <c r="DM11" s="334">
        <f t="shared" si="24"/>
        <v>4</v>
      </c>
      <c r="DN11" s="332">
        <f t="shared" si="25"/>
        <v>0.8</v>
      </c>
      <c r="DO11" s="334">
        <f t="shared" si="26"/>
        <v>3</v>
      </c>
      <c r="DP11" s="332">
        <f t="shared" si="27"/>
        <v>0.39200000000000002</v>
      </c>
      <c r="DQ11" s="333">
        <f t="shared" si="28"/>
        <v>0.15</v>
      </c>
      <c r="DR11" s="333">
        <f t="shared" si="29"/>
        <v>0.15</v>
      </c>
      <c r="DS11" s="330">
        <f t="shared" si="30"/>
        <v>0.3</v>
      </c>
      <c r="DT11" s="334">
        <f t="shared" si="31"/>
        <v>4</v>
      </c>
      <c r="DU11" s="332">
        <f t="shared" si="32"/>
        <v>0.8</v>
      </c>
      <c r="DV11" s="334">
        <f t="shared" si="33"/>
        <v>3</v>
      </c>
      <c r="DW11" s="332">
        <f t="shared" si="34"/>
        <v>0.27440000000000003</v>
      </c>
      <c r="DX11" s="333">
        <f t="shared" si="35"/>
        <v>0.15</v>
      </c>
      <c r="DY11" s="333">
        <f t="shared" si="36"/>
        <v>0.25</v>
      </c>
      <c r="DZ11" s="330">
        <f t="shared" si="37"/>
        <v>0.4</v>
      </c>
      <c r="EA11" s="334">
        <f t="shared" si="38"/>
        <v>3</v>
      </c>
      <c r="EB11" s="332">
        <f t="shared" si="39"/>
        <v>0.48</v>
      </c>
      <c r="EC11" s="334">
        <f t="shared" si="40"/>
        <v>3</v>
      </c>
      <c r="ED11" s="332">
        <f t="shared" si="41"/>
        <v>0.27440000000000003</v>
      </c>
      <c r="EE11" s="333">
        <f t="shared" si="42"/>
        <v>0</v>
      </c>
      <c r="EF11" s="333">
        <f t="shared" si="43"/>
        <v>0</v>
      </c>
      <c r="EG11" s="330">
        <f t="shared" si="44"/>
        <v>0</v>
      </c>
      <c r="EH11" s="334">
        <f t="shared" si="45"/>
        <v>3</v>
      </c>
      <c r="EI11" s="332">
        <f t="shared" si="46"/>
        <v>0.48</v>
      </c>
      <c r="EJ11" s="334">
        <f t="shared" si="47"/>
        <v>3</v>
      </c>
      <c r="EK11" s="332">
        <f t="shared" si="48"/>
        <v>0.27440000000000003</v>
      </c>
      <c r="EL11" s="333">
        <f t="shared" si="49"/>
        <v>0</v>
      </c>
      <c r="EM11" s="333">
        <f t="shared" si="50"/>
        <v>0</v>
      </c>
      <c r="EN11" s="330">
        <f t="shared" si="51"/>
        <v>0</v>
      </c>
      <c r="EO11" s="334">
        <f t="shared" si="52"/>
        <v>3</v>
      </c>
      <c r="EP11" s="332">
        <f t="shared" si="53"/>
        <v>0.48</v>
      </c>
      <c r="EQ11" s="334">
        <f t="shared" si="54"/>
        <v>3</v>
      </c>
      <c r="ER11" s="332">
        <f t="shared" si="55"/>
        <v>0.27440000000000003</v>
      </c>
      <c r="ES11" s="333">
        <f t="shared" si="56"/>
        <v>0</v>
      </c>
      <c r="ET11" s="333">
        <f t="shared" si="57"/>
        <v>0</v>
      </c>
      <c r="EU11" s="330">
        <f t="shared" si="58"/>
        <v>0</v>
      </c>
      <c r="EV11" s="334">
        <f t="shared" si="59"/>
        <v>3</v>
      </c>
      <c r="EW11" s="332">
        <f t="shared" si="60"/>
        <v>0.48</v>
      </c>
      <c r="EX11" s="334">
        <f t="shared" si="61"/>
        <v>3</v>
      </c>
      <c r="EY11" s="332">
        <f t="shared" si="62"/>
        <v>0.27440000000000003</v>
      </c>
      <c r="EZ11" s="333">
        <f t="shared" si="63"/>
        <v>0</v>
      </c>
      <c r="FA11" s="333">
        <f t="shared" si="64"/>
        <v>0</v>
      </c>
      <c r="FB11" s="330">
        <f t="shared" si="65"/>
        <v>0</v>
      </c>
      <c r="FC11" s="334">
        <f t="shared" si="66"/>
        <v>3</v>
      </c>
      <c r="FD11" s="332">
        <f t="shared" si="67"/>
        <v>0.48</v>
      </c>
      <c r="FE11" s="334">
        <f t="shared" si="68"/>
        <v>3</v>
      </c>
      <c r="FF11" s="332">
        <f t="shared" si="69"/>
        <v>0.27440000000000003</v>
      </c>
      <c r="FG11" s="333">
        <f t="shared" si="70"/>
        <v>0</v>
      </c>
      <c r="FH11" s="333">
        <f t="shared" si="71"/>
        <v>0</v>
      </c>
      <c r="FI11" s="330">
        <f t="shared" si="72"/>
        <v>0</v>
      </c>
      <c r="FJ11" s="334">
        <f t="shared" si="73"/>
        <v>3</v>
      </c>
      <c r="FK11" s="332">
        <f t="shared" si="74"/>
        <v>0.48</v>
      </c>
      <c r="FL11" s="334">
        <f t="shared" si="75"/>
        <v>3</v>
      </c>
      <c r="FM11" s="332">
        <f t="shared" si="76"/>
        <v>0.27440000000000003</v>
      </c>
      <c r="FN11" s="333">
        <f t="shared" si="77"/>
        <v>0</v>
      </c>
      <c r="FO11" s="333">
        <f t="shared" si="78"/>
        <v>0</v>
      </c>
      <c r="FP11" s="330">
        <f t="shared" si="79"/>
        <v>0</v>
      </c>
      <c r="FQ11" s="334">
        <f t="shared" si="80"/>
        <v>3</v>
      </c>
      <c r="FR11" s="332">
        <f t="shared" si="81"/>
        <v>0.48</v>
      </c>
      <c r="FS11" s="334">
        <f t="shared" si="82"/>
        <v>3</v>
      </c>
      <c r="FT11" s="332">
        <f t="shared" si="83"/>
        <v>0.27440000000000003</v>
      </c>
      <c r="FU11" s="333">
        <f t="shared" si="84"/>
        <v>0</v>
      </c>
      <c r="FV11" s="333">
        <f t="shared" si="85"/>
        <v>0</v>
      </c>
      <c r="FW11" s="330">
        <f t="shared" si="86"/>
        <v>0</v>
      </c>
      <c r="FX11" s="334">
        <f t="shared" si="87"/>
        <v>3</v>
      </c>
      <c r="FY11" s="332">
        <f t="shared" si="88"/>
        <v>0.48</v>
      </c>
      <c r="FZ11" s="334">
        <f t="shared" si="89"/>
        <v>3</v>
      </c>
      <c r="GA11" s="332">
        <f t="shared" si="90"/>
        <v>0.27440000000000003</v>
      </c>
      <c r="GB11" s="333">
        <f t="shared" si="91"/>
        <v>0</v>
      </c>
      <c r="GC11" s="333">
        <f t="shared" si="92"/>
        <v>0</v>
      </c>
      <c r="GD11" s="330">
        <f t="shared" si="93"/>
        <v>0</v>
      </c>
      <c r="GE11" s="334">
        <f t="shared" si="94"/>
        <v>3</v>
      </c>
      <c r="GF11" s="332">
        <f t="shared" si="95"/>
        <v>0.48</v>
      </c>
      <c r="GG11" s="334">
        <f t="shared" si="96"/>
        <v>3</v>
      </c>
      <c r="GH11" s="332">
        <f t="shared" si="97"/>
        <v>0.27440000000000003</v>
      </c>
      <c r="GI11" s="332">
        <f t="shared" si="98"/>
        <v>0.6</v>
      </c>
      <c r="GJ11" s="335"/>
    </row>
    <row r="12" spans="1:193 1680:1680" ht="159.75" customHeight="1">
      <c r="A12" s="314">
        <v>4</v>
      </c>
      <c r="B12" s="314" t="s">
        <v>1009</v>
      </c>
      <c r="C12" s="315" t="s">
        <v>1021</v>
      </c>
      <c r="D12" s="316" t="s">
        <v>280</v>
      </c>
      <c r="E12" s="317" t="s">
        <v>328</v>
      </c>
      <c r="F12" s="318" t="s">
        <v>318</v>
      </c>
      <c r="G12" s="317" t="s">
        <v>306</v>
      </c>
      <c r="H12" s="319" t="s">
        <v>438</v>
      </c>
      <c r="I12" s="320" t="s">
        <v>311</v>
      </c>
      <c r="J12" s="320" t="s">
        <v>69</v>
      </c>
      <c r="K12" s="320" t="s">
        <v>286</v>
      </c>
      <c r="L12" s="320" t="s">
        <v>286</v>
      </c>
      <c r="M12" s="320" t="s">
        <v>286</v>
      </c>
      <c r="N12" s="320" t="s">
        <v>69</v>
      </c>
      <c r="O12" s="320" t="s">
        <v>286</v>
      </c>
      <c r="P12" s="320" t="s">
        <v>69</v>
      </c>
      <c r="Q12" s="320" t="s">
        <v>286</v>
      </c>
      <c r="R12" s="320" t="s">
        <v>286</v>
      </c>
      <c r="S12" s="320" t="s">
        <v>69</v>
      </c>
      <c r="T12" s="320" t="s">
        <v>69</v>
      </c>
      <c r="U12" s="320" t="s">
        <v>69</v>
      </c>
      <c r="V12" s="320" t="s">
        <v>286</v>
      </c>
      <c r="W12" s="320" t="s">
        <v>286</v>
      </c>
      <c r="X12" s="320" t="s">
        <v>286</v>
      </c>
      <c r="Y12" s="320" t="s">
        <v>286</v>
      </c>
      <c r="Z12" s="320" t="s">
        <v>69</v>
      </c>
      <c r="AA12" s="320" t="s">
        <v>286</v>
      </c>
      <c r="AB12" s="320" t="s">
        <v>286</v>
      </c>
      <c r="AC12" s="321" t="str">
        <f t="shared" si="0"/>
        <v>4 - Alta</v>
      </c>
      <c r="AD12" s="322">
        <f t="shared" si="1"/>
        <v>0.8</v>
      </c>
      <c r="AE12" s="321" t="str">
        <f t="shared" si="2"/>
        <v>4 - Mayor</v>
      </c>
      <c r="AF12" s="322">
        <f t="shared" si="3"/>
        <v>0.36842105263157893</v>
      </c>
      <c r="AG12" s="323" t="str">
        <f t="shared" si="4"/>
        <v>MODERADO</v>
      </c>
      <c r="AH12" s="322">
        <f t="shared" si="5"/>
        <v>0.29473684210526313</v>
      </c>
      <c r="AI12" s="324" t="s">
        <v>1020</v>
      </c>
      <c r="AJ12" s="325" t="s">
        <v>514</v>
      </c>
      <c r="AK12" s="325" t="s">
        <v>1017</v>
      </c>
      <c r="AL12" s="325" t="s">
        <v>1013</v>
      </c>
      <c r="AM12" s="284" t="s">
        <v>291</v>
      </c>
      <c r="AN12" s="325" t="s">
        <v>292</v>
      </c>
      <c r="AO12" s="325" t="s">
        <v>340</v>
      </c>
      <c r="AP12" s="284" t="s">
        <v>297</v>
      </c>
      <c r="AQ12" s="284" t="s">
        <v>291</v>
      </c>
      <c r="AR12" s="325" t="s">
        <v>292</v>
      </c>
      <c r="AS12" s="325" t="s">
        <v>340</v>
      </c>
      <c r="AT12" s="284" t="s">
        <v>297</v>
      </c>
      <c r="AU12" s="284" t="s">
        <v>291</v>
      </c>
      <c r="AV12" s="325" t="s">
        <v>292</v>
      </c>
      <c r="AW12" s="325" t="s">
        <v>340</v>
      </c>
      <c r="AX12" s="284" t="s">
        <v>297</v>
      </c>
      <c r="AY12" s="284" t="s">
        <v>291</v>
      </c>
      <c r="AZ12" s="325" t="s">
        <v>292</v>
      </c>
      <c r="BA12" s="325" t="s">
        <v>293</v>
      </c>
      <c r="BB12" s="284" t="s">
        <v>294</v>
      </c>
      <c r="BC12" s="284"/>
      <c r="BD12" s="325"/>
      <c r="BE12" s="325"/>
      <c r="BF12" s="284"/>
      <c r="BG12" s="284"/>
      <c r="BH12" s="325"/>
      <c r="BI12" s="325"/>
      <c r="BJ12" s="284"/>
      <c r="BK12" s="284"/>
      <c r="BL12" s="325"/>
      <c r="BM12" s="325"/>
      <c r="BN12" s="284"/>
      <c r="BO12" s="284"/>
      <c r="BP12" s="325"/>
      <c r="BQ12" s="325"/>
      <c r="BR12" s="284"/>
      <c r="BS12" s="284"/>
      <c r="BT12" s="325"/>
      <c r="BU12" s="325"/>
      <c r="BV12" s="284"/>
      <c r="BW12" s="284"/>
      <c r="BX12" s="325"/>
      <c r="BY12" s="325"/>
      <c r="BZ12" s="284"/>
      <c r="CA12" s="284"/>
      <c r="CB12" s="325"/>
      <c r="CC12" s="325"/>
      <c r="CD12" s="284"/>
      <c r="CE12" s="284"/>
      <c r="CF12" s="325"/>
      <c r="CG12" s="325"/>
      <c r="CH12" s="284"/>
      <c r="CI12" s="325"/>
      <c r="CJ12" s="325"/>
      <c r="CK12" s="284"/>
      <c r="CL12" s="326"/>
      <c r="CM12" s="327">
        <f t="shared" si="6"/>
        <v>0.55999999999999994</v>
      </c>
      <c r="CN12" s="326" t="s">
        <v>299</v>
      </c>
      <c r="CO12" s="327">
        <f t="shared" si="7"/>
        <v>0.25789473684210523</v>
      </c>
      <c r="CP12" s="328" t="str">
        <f t="shared" si="99"/>
        <v>BAJO</v>
      </c>
      <c r="CQ12" s="322">
        <f t="shared" si="8"/>
        <v>0.14442105263157892</v>
      </c>
      <c r="CR12" s="315" t="s">
        <v>300</v>
      </c>
      <c r="CS12" s="328">
        <f t="shared" si="9"/>
        <v>0.1</v>
      </c>
      <c r="CT12" s="284"/>
      <c r="CU12" s="47" t="s">
        <v>1014</v>
      </c>
      <c r="CV12" s="4" t="s">
        <v>302</v>
      </c>
      <c r="CW12" s="329"/>
      <c r="CX12" s="330">
        <f t="shared" si="10"/>
        <v>7</v>
      </c>
      <c r="CY12" s="331">
        <f t="shared" si="11"/>
        <v>4</v>
      </c>
      <c r="CZ12" s="330" t="str">
        <f t="shared" si="12"/>
        <v>Mayor</v>
      </c>
      <c r="DA12" s="332">
        <f t="shared" si="13"/>
        <v>0.8</v>
      </c>
      <c r="DB12" s="333">
        <f t="shared" si="14"/>
        <v>0.15</v>
      </c>
      <c r="DC12" s="333">
        <f t="shared" si="15"/>
        <v>0.15</v>
      </c>
      <c r="DD12" s="330">
        <f t="shared" si="16"/>
        <v>0.3</v>
      </c>
      <c r="DE12" s="334">
        <f t="shared" si="17"/>
        <v>4</v>
      </c>
      <c r="DF12" s="332">
        <f t="shared" si="18"/>
        <v>0.8</v>
      </c>
      <c r="DG12" s="334">
        <f t="shared" si="19"/>
        <v>3</v>
      </c>
      <c r="DH12" s="334"/>
      <c r="DI12" s="332">
        <f t="shared" si="20"/>
        <v>0.56000000000000005</v>
      </c>
      <c r="DJ12" s="333">
        <f t="shared" si="21"/>
        <v>0.15</v>
      </c>
      <c r="DK12" s="333">
        <f t="shared" si="22"/>
        <v>0.15</v>
      </c>
      <c r="DL12" s="330">
        <f t="shared" si="23"/>
        <v>0.3</v>
      </c>
      <c r="DM12" s="334">
        <f t="shared" si="24"/>
        <v>4</v>
      </c>
      <c r="DN12" s="332">
        <f t="shared" si="25"/>
        <v>0.8</v>
      </c>
      <c r="DO12" s="334">
        <f t="shared" si="26"/>
        <v>3</v>
      </c>
      <c r="DP12" s="332">
        <f t="shared" si="27"/>
        <v>0.39200000000000002</v>
      </c>
      <c r="DQ12" s="333">
        <f t="shared" si="28"/>
        <v>0.15</v>
      </c>
      <c r="DR12" s="333">
        <f t="shared" si="29"/>
        <v>0.15</v>
      </c>
      <c r="DS12" s="330">
        <f t="shared" si="30"/>
        <v>0.3</v>
      </c>
      <c r="DT12" s="334">
        <f t="shared" si="31"/>
        <v>4</v>
      </c>
      <c r="DU12" s="332">
        <f t="shared" si="32"/>
        <v>0.8</v>
      </c>
      <c r="DV12" s="334">
        <f t="shared" si="33"/>
        <v>3</v>
      </c>
      <c r="DW12" s="332">
        <f t="shared" si="34"/>
        <v>0.27440000000000003</v>
      </c>
      <c r="DX12" s="333">
        <f t="shared" si="35"/>
        <v>0.15</v>
      </c>
      <c r="DY12" s="333">
        <f t="shared" si="36"/>
        <v>0.25</v>
      </c>
      <c r="DZ12" s="330">
        <f t="shared" si="37"/>
        <v>0.4</v>
      </c>
      <c r="EA12" s="334">
        <f t="shared" si="38"/>
        <v>3</v>
      </c>
      <c r="EB12" s="332">
        <f t="shared" si="39"/>
        <v>0.48</v>
      </c>
      <c r="EC12" s="334">
        <f t="shared" si="40"/>
        <v>3</v>
      </c>
      <c r="ED12" s="332">
        <f t="shared" si="41"/>
        <v>0.27440000000000003</v>
      </c>
      <c r="EE12" s="333">
        <f t="shared" si="42"/>
        <v>0</v>
      </c>
      <c r="EF12" s="333">
        <f t="shared" si="43"/>
        <v>0</v>
      </c>
      <c r="EG12" s="330">
        <f t="shared" si="44"/>
        <v>0</v>
      </c>
      <c r="EH12" s="334">
        <f t="shared" si="45"/>
        <v>3</v>
      </c>
      <c r="EI12" s="332">
        <f t="shared" si="46"/>
        <v>0.48</v>
      </c>
      <c r="EJ12" s="334">
        <f t="shared" si="47"/>
        <v>3</v>
      </c>
      <c r="EK12" s="332">
        <f t="shared" si="48"/>
        <v>0.27440000000000003</v>
      </c>
      <c r="EL12" s="333">
        <f t="shared" si="49"/>
        <v>0</v>
      </c>
      <c r="EM12" s="333">
        <f t="shared" si="50"/>
        <v>0</v>
      </c>
      <c r="EN12" s="330">
        <f t="shared" si="51"/>
        <v>0</v>
      </c>
      <c r="EO12" s="334">
        <f t="shared" si="52"/>
        <v>3</v>
      </c>
      <c r="EP12" s="332">
        <f t="shared" si="53"/>
        <v>0.48</v>
      </c>
      <c r="EQ12" s="334">
        <f t="shared" si="54"/>
        <v>3</v>
      </c>
      <c r="ER12" s="332">
        <f t="shared" si="55"/>
        <v>0.27440000000000003</v>
      </c>
      <c r="ES12" s="333">
        <f t="shared" si="56"/>
        <v>0</v>
      </c>
      <c r="ET12" s="333">
        <f t="shared" si="57"/>
        <v>0</v>
      </c>
      <c r="EU12" s="330">
        <f t="shared" si="58"/>
        <v>0</v>
      </c>
      <c r="EV12" s="334">
        <f t="shared" si="59"/>
        <v>3</v>
      </c>
      <c r="EW12" s="332">
        <f t="shared" si="60"/>
        <v>0.48</v>
      </c>
      <c r="EX12" s="334">
        <f t="shared" si="61"/>
        <v>3</v>
      </c>
      <c r="EY12" s="332">
        <f t="shared" si="62"/>
        <v>0.27440000000000003</v>
      </c>
      <c r="EZ12" s="333">
        <f t="shared" si="63"/>
        <v>0</v>
      </c>
      <c r="FA12" s="333">
        <f t="shared" si="64"/>
        <v>0</v>
      </c>
      <c r="FB12" s="330">
        <f t="shared" si="65"/>
        <v>0</v>
      </c>
      <c r="FC12" s="334">
        <f t="shared" si="66"/>
        <v>3</v>
      </c>
      <c r="FD12" s="332">
        <f t="shared" si="67"/>
        <v>0.48</v>
      </c>
      <c r="FE12" s="334">
        <f t="shared" si="68"/>
        <v>3</v>
      </c>
      <c r="FF12" s="332">
        <f t="shared" si="69"/>
        <v>0.27440000000000003</v>
      </c>
      <c r="FG12" s="333">
        <f t="shared" si="70"/>
        <v>0</v>
      </c>
      <c r="FH12" s="333">
        <f t="shared" si="71"/>
        <v>0</v>
      </c>
      <c r="FI12" s="330">
        <f t="shared" si="72"/>
        <v>0</v>
      </c>
      <c r="FJ12" s="334">
        <f t="shared" si="73"/>
        <v>3</v>
      </c>
      <c r="FK12" s="332">
        <f t="shared" si="74"/>
        <v>0.48</v>
      </c>
      <c r="FL12" s="334">
        <f t="shared" si="75"/>
        <v>3</v>
      </c>
      <c r="FM12" s="332">
        <f t="shared" si="76"/>
        <v>0.27440000000000003</v>
      </c>
      <c r="FN12" s="333">
        <f t="shared" si="77"/>
        <v>0</v>
      </c>
      <c r="FO12" s="333">
        <f t="shared" si="78"/>
        <v>0</v>
      </c>
      <c r="FP12" s="330">
        <f t="shared" si="79"/>
        <v>0</v>
      </c>
      <c r="FQ12" s="334">
        <f t="shared" si="80"/>
        <v>3</v>
      </c>
      <c r="FR12" s="332">
        <f t="shared" si="81"/>
        <v>0.48</v>
      </c>
      <c r="FS12" s="334">
        <f t="shared" si="82"/>
        <v>3</v>
      </c>
      <c r="FT12" s="332">
        <f t="shared" si="83"/>
        <v>0.27440000000000003</v>
      </c>
      <c r="FU12" s="333">
        <f t="shared" si="84"/>
        <v>0</v>
      </c>
      <c r="FV12" s="333">
        <f t="shared" si="85"/>
        <v>0</v>
      </c>
      <c r="FW12" s="330">
        <f t="shared" si="86"/>
        <v>0</v>
      </c>
      <c r="FX12" s="334">
        <f t="shared" si="87"/>
        <v>3</v>
      </c>
      <c r="FY12" s="332">
        <f t="shared" si="88"/>
        <v>0.48</v>
      </c>
      <c r="FZ12" s="334">
        <f t="shared" si="89"/>
        <v>3</v>
      </c>
      <c r="GA12" s="332">
        <f t="shared" si="90"/>
        <v>0.27440000000000003</v>
      </c>
      <c r="GB12" s="333">
        <f t="shared" si="91"/>
        <v>0</v>
      </c>
      <c r="GC12" s="333">
        <f t="shared" si="92"/>
        <v>0</v>
      </c>
      <c r="GD12" s="330">
        <f t="shared" si="93"/>
        <v>0</v>
      </c>
      <c r="GE12" s="334">
        <f t="shared" si="94"/>
        <v>3</v>
      </c>
      <c r="GF12" s="332">
        <f t="shared" si="95"/>
        <v>0.48</v>
      </c>
      <c r="GG12" s="334">
        <f t="shared" si="96"/>
        <v>3</v>
      </c>
      <c r="GH12" s="332">
        <f t="shared" si="97"/>
        <v>0.27440000000000003</v>
      </c>
      <c r="GI12" s="332">
        <f t="shared" si="98"/>
        <v>0.6</v>
      </c>
      <c r="GJ12" s="335"/>
    </row>
    <row r="13" spans="1:193 1680:1680" ht="159.75" customHeight="1">
      <c r="A13" s="314">
        <v>5</v>
      </c>
      <c r="B13" s="314" t="s">
        <v>1009</v>
      </c>
      <c r="C13" s="315" t="s">
        <v>1022</v>
      </c>
      <c r="D13" s="316" t="s">
        <v>304</v>
      </c>
      <c r="E13" s="317" t="s">
        <v>328</v>
      </c>
      <c r="F13" s="318" t="s">
        <v>305</v>
      </c>
      <c r="G13" s="317" t="s">
        <v>342</v>
      </c>
      <c r="H13" s="319" t="s">
        <v>438</v>
      </c>
      <c r="I13" s="320" t="s">
        <v>298</v>
      </c>
      <c r="J13" s="320" t="s">
        <v>69</v>
      </c>
      <c r="K13" s="320" t="s">
        <v>286</v>
      </c>
      <c r="L13" s="320" t="s">
        <v>286</v>
      </c>
      <c r="M13" s="320" t="s">
        <v>286</v>
      </c>
      <c r="N13" s="320" t="s">
        <v>69</v>
      </c>
      <c r="O13" s="320" t="s">
        <v>286</v>
      </c>
      <c r="P13" s="320" t="s">
        <v>69</v>
      </c>
      <c r="Q13" s="320" t="s">
        <v>286</v>
      </c>
      <c r="R13" s="320" t="s">
        <v>286</v>
      </c>
      <c r="S13" s="320" t="s">
        <v>69</v>
      </c>
      <c r="T13" s="320" t="s">
        <v>69</v>
      </c>
      <c r="U13" s="320" t="s">
        <v>69</v>
      </c>
      <c r="V13" s="320" t="s">
        <v>286</v>
      </c>
      <c r="W13" s="320" t="s">
        <v>286</v>
      </c>
      <c r="X13" s="320" t="s">
        <v>286</v>
      </c>
      <c r="Y13" s="320" t="s">
        <v>286</v>
      </c>
      <c r="Z13" s="320" t="s">
        <v>69</v>
      </c>
      <c r="AA13" s="320" t="s">
        <v>286</v>
      </c>
      <c r="AB13" s="320" t="s">
        <v>286</v>
      </c>
      <c r="AC13" s="321" t="str">
        <f t="shared" si="0"/>
        <v>1 - Muy Baja</v>
      </c>
      <c r="AD13" s="322">
        <f t="shared" si="1"/>
        <v>0.2</v>
      </c>
      <c r="AE13" s="321" t="str">
        <f t="shared" si="2"/>
        <v>4 - Mayor</v>
      </c>
      <c r="AF13" s="322">
        <f t="shared" si="3"/>
        <v>0.36842105263157893</v>
      </c>
      <c r="AG13" s="323" t="str">
        <f t="shared" si="4"/>
        <v>BAJO</v>
      </c>
      <c r="AH13" s="322">
        <f t="shared" si="5"/>
        <v>7.3684210526315783E-2</v>
      </c>
      <c r="AI13" s="324" t="s">
        <v>1023</v>
      </c>
      <c r="AJ13" s="325" t="s">
        <v>514</v>
      </c>
      <c r="AK13" s="325" t="s">
        <v>1024</v>
      </c>
      <c r="AL13" s="325" t="s">
        <v>1025</v>
      </c>
      <c r="AM13" s="284" t="s">
        <v>291</v>
      </c>
      <c r="AN13" s="325" t="s">
        <v>292</v>
      </c>
      <c r="AO13" s="325" t="s">
        <v>293</v>
      </c>
      <c r="AP13" s="284" t="s">
        <v>294</v>
      </c>
      <c r="AQ13" s="284" t="s">
        <v>291</v>
      </c>
      <c r="AR13" s="325" t="s">
        <v>292</v>
      </c>
      <c r="AS13" s="325" t="s">
        <v>293</v>
      </c>
      <c r="AT13" s="284" t="s">
        <v>294</v>
      </c>
      <c r="AU13" s="284" t="s">
        <v>291</v>
      </c>
      <c r="AV13" s="325" t="s">
        <v>292</v>
      </c>
      <c r="AW13" s="325" t="s">
        <v>293</v>
      </c>
      <c r="AX13" s="284" t="s">
        <v>294</v>
      </c>
      <c r="AY13" s="284" t="s">
        <v>291</v>
      </c>
      <c r="AZ13" s="325" t="s">
        <v>292</v>
      </c>
      <c r="BA13" s="325" t="s">
        <v>293</v>
      </c>
      <c r="BB13" s="284" t="s">
        <v>294</v>
      </c>
      <c r="BC13" s="284" t="s">
        <v>291</v>
      </c>
      <c r="BD13" s="325" t="s">
        <v>292</v>
      </c>
      <c r="BE13" s="325" t="s">
        <v>340</v>
      </c>
      <c r="BF13" s="284" t="s">
        <v>297</v>
      </c>
      <c r="BG13" s="284"/>
      <c r="BH13" s="325"/>
      <c r="BI13" s="325"/>
      <c r="BJ13" s="284"/>
      <c r="BK13" s="284"/>
      <c r="BL13" s="325"/>
      <c r="BM13" s="325"/>
      <c r="BN13" s="284"/>
      <c r="BO13" s="284"/>
      <c r="BP13" s="325"/>
      <c r="BQ13" s="325"/>
      <c r="BR13" s="284"/>
      <c r="BS13" s="284"/>
      <c r="BT13" s="325"/>
      <c r="BU13" s="325"/>
      <c r="BV13" s="284"/>
      <c r="BW13" s="284"/>
      <c r="BX13" s="325"/>
      <c r="BY13" s="325"/>
      <c r="BZ13" s="284"/>
      <c r="CA13" s="284"/>
      <c r="CB13" s="325"/>
      <c r="CC13" s="325"/>
      <c r="CD13" s="284"/>
      <c r="CE13" s="284"/>
      <c r="CF13" s="325"/>
      <c r="CG13" s="325"/>
      <c r="CH13" s="284"/>
      <c r="CI13" s="325"/>
      <c r="CJ13" s="325"/>
      <c r="CK13" s="284"/>
      <c r="CL13" s="326" t="s">
        <v>298</v>
      </c>
      <c r="CM13" s="327">
        <f t="shared" si="6"/>
        <v>0.12</v>
      </c>
      <c r="CN13" s="326" t="s">
        <v>299</v>
      </c>
      <c r="CO13" s="327">
        <f t="shared" si="7"/>
        <v>0.22105263157894736</v>
      </c>
      <c r="CP13" s="328" t="str">
        <f t="shared" si="99"/>
        <v>BAJO</v>
      </c>
      <c r="CQ13" s="322">
        <f t="shared" si="8"/>
        <v>2.6526315789473683E-2</v>
      </c>
      <c r="CR13" s="315" t="s">
        <v>309</v>
      </c>
      <c r="CS13" s="328">
        <f t="shared" si="9"/>
        <v>0.1</v>
      </c>
      <c r="CT13" s="284"/>
      <c r="CU13" s="47" t="s">
        <v>1014</v>
      </c>
      <c r="CV13" s="4" t="s">
        <v>302</v>
      </c>
      <c r="CW13" s="329"/>
      <c r="CX13" s="330">
        <f t="shared" si="10"/>
        <v>7</v>
      </c>
      <c r="CY13" s="331">
        <f t="shared" si="11"/>
        <v>4</v>
      </c>
      <c r="CZ13" s="330" t="str">
        <f t="shared" si="12"/>
        <v>Mayor</v>
      </c>
      <c r="DA13" s="332">
        <f t="shared" si="13"/>
        <v>0.8</v>
      </c>
      <c r="DB13" s="333">
        <f t="shared" si="14"/>
        <v>0.15</v>
      </c>
      <c r="DC13" s="333">
        <f t="shared" si="15"/>
        <v>0.25</v>
      </c>
      <c r="DD13" s="330">
        <f t="shared" si="16"/>
        <v>0.4</v>
      </c>
      <c r="DE13" s="334">
        <f t="shared" si="17"/>
        <v>1</v>
      </c>
      <c r="DF13" s="332">
        <f t="shared" si="18"/>
        <v>0.12</v>
      </c>
      <c r="DG13" s="334">
        <f t="shared" si="19"/>
        <v>4</v>
      </c>
      <c r="DH13" s="334"/>
      <c r="DI13" s="332">
        <f t="shared" si="20"/>
        <v>0.8</v>
      </c>
      <c r="DJ13" s="333">
        <f t="shared" si="21"/>
        <v>0.15</v>
      </c>
      <c r="DK13" s="333">
        <f t="shared" si="22"/>
        <v>0.25</v>
      </c>
      <c r="DL13" s="330">
        <f t="shared" si="23"/>
        <v>0.4</v>
      </c>
      <c r="DM13" s="334">
        <f t="shared" si="24"/>
        <v>1</v>
      </c>
      <c r="DN13" s="332">
        <f t="shared" si="25"/>
        <v>7.1999999999999995E-2</v>
      </c>
      <c r="DO13" s="334">
        <f t="shared" si="26"/>
        <v>4</v>
      </c>
      <c r="DP13" s="332">
        <f t="shared" si="27"/>
        <v>0.8</v>
      </c>
      <c r="DQ13" s="333">
        <f t="shared" si="28"/>
        <v>0.15</v>
      </c>
      <c r="DR13" s="333">
        <f t="shared" si="29"/>
        <v>0.25</v>
      </c>
      <c r="DS13" s="330">
        <f t="shared" si="30"/>
        <v>0.4</v>
      </c>
      <c r="DT13" s="334">
        <f t="shared" si="31"/>
        <v>1</v>
      </c>
      <c r="DU13" s="332">
        <f t="shared" si="32"/>
        <v>4.3199999999999995E-2</v>
      </c>
      <c r="DV13" s="334">
        <f t="shared" si="33"/>
        <v>4</v>
      </c>
      <c r="DW13" s="332">
        <f t="shared" si="34"/>
        <v>0.8</v>
      </c>
      <c r="DX13" s="333">
        <f t="shared" si="35"/>
        <v>0.15</v>
      </c>
      <c r="DY13" s="333">
        <f t="shared" si="36"/>
        <v>0.25</v>
      </c>
      <c r="DZ13" s="330">
        <f t="shared" si="37"/>
        <v>0.4</v>
      </c>
      <c r="EA13" s="334">
        <f t="shared" si="38"/>
        <v>1</v>
      </c>
      <c r="EB13" s="332">
        <f t="shared" si="39"/>
        <v>2.5919999999999995E-2</v>
      </c>
      <c r="EC13" s="334">
        <f t="shared" si="40"/>
        <v>4</v>
      </c>
      <c r="ED13" s="332">
        <f t="shared" si="41"/>
        <v>0.8</v>
      </c>
      <c r="EE13" s="333">
        <f t="shared" si="42"/>
        <v>0.15</v>
      </c>
      <c r="EF13" s="333">
        <f t="shared" si="43"/>
        <v>0.15</v>
      </c>
      <c r="EG13" s="330">
        <f t="shared" si="44"/>
        <v>0.3</v>
      </c>
      <c r="EH13" s="334">
        <f t="shared" si="45"/>
        <v>1</v>
      </c>
      <c r="EI13" s="332">
        <f t="shared" si="46"/>
        <v>2.5919999999999995E-2</v>
      </c>
      <c r="EJ13" s="334">
        <f t="shared" si="47"/>
        <v>3</v>
      </c>
      <c r="EK13" s="332">
        <f t="shared" si="48"/>
        <v>0.56000000000000005</v>
      </c>
      <c r="EL13" s="333">
        <f t="shared" si="49"/>
        <v>0</v>
      </c>
      <c r="EM13" s="333">
        <f t="shared" si="50"/>
        <v>0</v>
      </c>
      <c r="EN13" s="330">
        <f t="shared" si="51"/>
        <v>0</v>
      </c>
      <c r="EO13" s="334">
        <f t="shared" si="52"/>
        <v>1</v>
      </c>
      <c r="EP13" s="332">
        <f t="shared" si="53"/>
        <v>2.5919999999999995E-2</v>
      </c>
      <c r="EQ13" s="334">
        <f t="shared" si="54"/>
        <v>3</v>
      </c>
      <c r="ER13" s="332">
        <f t="shared" si="55"/>
        <v>0.56000000000000005</v>
      </c>
      <c r="ES13" s="333">
        <f t="shared" si="56"/>
        <v>0</v>
      </c>
      <c r="ET13" s="333">
        <f t="shared" si="57"/>
        <v>0</v>
      </c>
      <c r="EU13" s="330">
        <f t="shared" si="58"/>
        <v>0</v>
      </c>
      <c r="EV13" s="334">
        <f t="shared" si="59"/>
        <v>1</v>
      </c>
      <c r="EW13" s="332">
        <f t="shared" si="60"/>
        <v>2.5919999999999995E-2</v>
      </c>
      <c r="EX13" s="334">
        <f t="shared" si="61"/>
        <v>3</v>
      </c>
      <c r="EY13" s="332">
        <f t="shared" si="62"/>
        <v>0.56000000000000005</v>
      </c>
      <c r="EZ13" s="333">
        <f t="shared" si="63"/>
        <v>0</v>
      </c>
      <c r="FA13" s="333">
        <f t="shared" si="64"/>
        <v>0</v>
      </c>
      <c r="FB13" s="330">
        <f t="shared" si="65"/>
        <v>0</v>
      </c>
      <c r="FC13" s="334">
        <f t="shared" si="66"/>
        <v>1</v>
      </c>
      <c r="FD13" s="332">
        <f t="shared" si="67"/>
        <v>2.5919999999999995E-2</v>
      </c>
      <c r="FE13" s="334">
        <f t="shared" si="68"/>
        <v>3</v>
      </c>
      <c r="FF13" s="332">
        <f t="shared" si="69"/>
        <v>0.56000000000000005</v>
      </c>
      <c r="FG13" s="333">
        <f t="shared" si="70"/>
        <v>0</v>
      </c>
      <c r="FH13" s="333">
        <f t="shared" si="71"/>
        <v>0</v>
      </c>
      <c r="FI13" s="330">
        <f t="shared" si="72"/>
        <v>0</v>
      </c>
      <c r="FJ13" s="334">
        <f t="shared" si="73"/>
        <v>1</v>
      </c>
      <c r="FK13" s="332">
        <f t="shared" si="74"/>
        <v>2.5919999999999995E-2</v>
      </c>
      <c r="FL13" s="334">
        <f t="shared" si="75"/>
        <v>3</v>
      </c>
      <c r="FM13" s="332">
        <f t="shared" si="76"/>
        <v>0.56000000000000005</v>
      </c>
      <c r="FN13" s="333">
        <f t="shared" si="77"/>
        <v>0</v>
      </c>
      <c r="FO13" s="333">
        <f t="shared" si="78"/>
        <v>0</v>
      </c>
      <c r="FP13" s="330">
        <f t="shared" si="79"/>
        <v>0</v>
      </c>
      <c r="FQ13" s="334">
        <f t="shared" si="80"/>
        <v>1</v>
      </c>
      <c r="FR13" s="332">
        <f t="shared" si="81"/>
        <v>2.5919999999999995E-2</v>
      </c>
      <c r="FS13" s="334">
        <f t="shared" si="82"/>
        <v>3</v>
      </c>
      <c r="FT13" s="332">
        <f t="shared" si="83"/>
        <v>0.56000000000000005</v>
      </c>
      <c r="FU13" s="333">
        <f t="shared" si="84"/>
        <v>0</v>
      </c>
      <c r="FV13" s="333">
        <f t="shared" si="85"/>
        <v>0</v>
      </c>
      <c r="FW13" s="330">
        <f t="shared" si="86"/>
        <v>0</v>
      </c>
      <c r="FX13" s="334">
        <f t="shared" si="87"/>
        <v>1</v>
      </c>
      <c r="FY13" s="332">
        <f t="shared" si="88"/>
        <v>2.5919999999999995E-2</v>
      </c>
      <c r="FZ13" s="334">
        <f t="shared" si="89"/>
        <v>3</v>
      </c>
      <c r="GA13" s="332">
        <f t="shared" si="90"/>
        <v>0.56000000000000005</v>
      </c>
      <c r="GB13" s="333">
        <f t="shared" si="91"/>
        <v>0</v>
      </c>
      <c r="GC13" s="333">
        <f t="shared" si="92"/>
        <v>0</v>
      </c>
      <c r="GD13" s="330">
        <f t="shared" si="93"/>
        <v>0</v>
      </c>
      <c r="GE13" s="334">
        <f t="shared" si="94"/>
        <v>1</v>
      </c>
      <c r="GF13" s="332">
        <f t="shared" si="95"/>
        <v>2.5919999999999995E-2</v>
      </c>
      <c r="GG13" s="334">
        <f t="shared" si="96"/>
        <v>3</v>
      </c>
      <c r="GH13" s="332">
        <f t="shared" si="97"/>
        <v>0.56000000000000005</v>
      </c>
      <c r="GI13" s="332">
        <f t="shared" si="98"/>
        <v>0.6</v>
      </c>
      <c r="GJ13" s="335"/>
    </row>
    <row r="14" spans="1:193 1680:1680" ht="159.75" customHeight="1">
      <c r="A14" s="314">
        <v>6</v>
      </c>
      <c r="B14" s="314" t="s">
        <v>1009</v>
      </c>
      <c r="C14" s="315" t="s">
        <v>1026</v>
      </c>
      <c r="D14" s="316" t="s">
        <v>280</v>
      </c>
      <c r="E14" s="317" t="s">
        <v>328</v>
      </c>
      <c r="F14" s="318" t="s">
        <v>318</v>
      </c>
      <c r="G14" s="317" t="s">
        <v>342</v>
      </c>
      <c r="H14" s="319" t="s">
        <v>438</v>
      </c>
      <c r="I14" s="320" t="s">
        <v>298</v>
      </c>
      <c r="J14" s="320" t="s">
        <v>69</v>
      </c>
      <c r="K14" s="320" t="s">
        <v>286</v>
      </c>
      <c r="L14" s="320" t="s">
        <v>286</v>
      </c>
      <c r="M14" s="320" t="s">
        <v>286</v>
      </c>
      <c r="N14" s="320" t="s">
        <v>69</v>
      </c>
      <c r="O14" s="320" t="s">
        <v>286</v>
      </c>
      <c r="P14" s="320" t="s">
        <v>69</v>
      </c>
      <c r="Q14" s="320" t="s">
        <v>286</v>
      </c>
      <c r="R14" s="320" t="s">
        <v>286</v>
      </c>
      <c r="S14" s="320" t="s">
        <v>69</v>
      </c>
      <c r="T14" s="320" t="s">
        <v>69</v>
      </c>
      <c r="U14" s="320" t="s">
        <v>69</v>
      </c>
      <c r="V14" s="320" t="s">
        <v>286</v>
      </c>
      <c r="W14" s="320" t="s">
        <v>286</v>
      </c>
      <c r="X14" s="320" t="s">
        <v>286</v>
      </c>
      <c r="Y14" s="320" t="s">
        <v>286</v>
      </c>
      <c r="Z14" s="320" t="s">
        <v>69</v>
      </c>
      <c r="AA14" s="320" t="s">
        <v>286</v>
      </c>
      <c r="AB14" s="320" t="s">
        <v>286</v>
      </c>
      <c r="AC14" s="321" t="str">
        <f t="shared" si="0"/>
        <v>1 - Muy Baja</v>
      </c>
      <c r="AD14" s="322">
        <f t="shared" si="1"/>
        <v>0.2</v>
      </c>
      <c r="AE14" s="321" t="str">
        <f t="shared" si="2"/>
        <v>4 - Mayor</v>
      </c>
      <c r="AF14" s="322">
        <f t="shared" si="3"/>
        <v>0.36842105263157893</v>
      </c>
      <c r="AG14" s="323" t="str">
        <f t="shared" si="4"/>
        <v>BAJO</v>
      </c>
      <c r="AH14" s="322">
        <f t="shared" si="5"/>
        <v>7.3684210526315783E-2</v>
      </c>
      <c r="AI14" s="324" t="s">
        <v>1023</v>
      </c>
      <c r="AJ14" s="325" t="s">
        <v>514</v>
      </c>
      <c r="AK14" s="325" t="s">
        <v>1024</v>
      </c>
      <c r="AL14" s="325" t="s">
        <v>1025</v>
      </c>
      <c r="AM14" s="284" t="s">
        <v>296</v>
      </c>
      <c r="AN14" s="325" t="s">
        <v>292</v>
      </c>
      <c r="AO14" s="325" t="s">
        <v>293</v>
      </c>
      <c r="AP14" s="284" t="s">
        <v>294</v>
      </c>
      <c r="AQ14" s="284" t="s">
        <v>291</v>
      </c>
      <c r="AR14" s="325" t="s">
        <v>292</v>
      </c>
      <c r="AS14" s="325" t="s">
        <v>293</v>
      </c>
      <c r="AT14" s="284" t="s">
        <v>294</v>
      </c>
      <c r="AU14" s="284" t="s">
        <v>291</v>
      </c>
      <c r="AV14" s="325" t="s">
        <v>292</v>
      </c>
      <c r="AW14" s="325" t="s">
        <v>293</v>
      </c>
      <c r="AX14" s="284" t="s">
        <v>294</v>
      </c>
      <c r="AY14" s="284" t="s">
        <v>291</v>
      </c>
      <c r="AZ14" s="325" t="s">
        <v>292</v>
      </c>
      <c r="BA14" s="325" t="s">
        <v>293</v>
      </c>
      <c r="BB14" s="284" t="s">
        <v>294</v>
      </c>
      <c r="BC14" s="284" t="s">
        <v>291</v>
      </c>
      <c r="BD14" s="325" t="s">
        <v>292</v>
      </c>
      <c r="BE14" s="325" t="s">
        <v>340</v>
      </c>
      <c r="BF14" s="284" t="s">
        <v>297</v>
      </c>
      <c r="BG14" s="284"/>
      <c r="BH14" s="325"/>
      <c r="BI14" s="325"/>
      <c r="BJ14" s="284"/>
      <c r="BK14" s="284"/>
      <c r="BL14" s="325"/>
      <c r="BM14" s="325"/>
      <c r="BN14" s="284"/>
      <c r="BO14" s="284"/>
      <c r="BP14" s="325"/>
      <c r="BQ14" s="325"/>
      <c r="BR14" s="284"/>
      <c r="BS14" s="284"/>
      <c r="BT14" s="325"/>
      <c r="BU14" s="325"/>
      <c r="BV14" s="284"/>
      <c r="BW14" s="284"/>
      <c r="BX14" s="325"/>
      <c r="BY14" s="325"/>
      <c r="BZ14" s="284"/>
      <c r="CA14" s="284"/>
      <c r="CB14" s="325"/>
      <c r="CC14" s="325"/>
      <c r="CD14" s="284"/>
      <c r="CE14" s="284"/>
      <c r="CF14" s="325"/>
      <c r="CG14" s="325"/>
      <c r="CH14" s="284"/>
      <c r="CI14" s="325"/>
      <c r="CJ14" s="325"/>
      <c r="CK14" s="284"/>
      <c r="CL14" s="326" t="s">
        <v>298</v>
      </c>
      <c r="CM14" s="327">
        <f t="shared" si="6"/>
        <v>0.12</v>
      </c>
      <c r="CN14" s="326" t="s">
        <v>299</v>
      </c>
      <c r="CO14" s="327">
        <f t="shared" si="7"/>
        <v>0.22105263157894736</v>
      </c>
      <c r="CP14" s="328" t="str">
        <f t="shared" si="99"/>
        <v>BAJO</v>
      </c>
      <c r="CQ14" s="322">
        <f t="shared" si="8"/>
        <v>2.6526315789473683E-2</v>
      </c>
      <c r="CR14" s="315" t="s">
        <v>300</v>
      </c>
      <c r="CS14" s="328">
        <f t="shared" si="9"/>
        <v>0.1</v>
      </c>
      <c r="CT14" s="284"/>
      <c r="CU14" s="47" t="s">
        <v>1014</v>
      </c>
      <c r="CV14" s="4" t="s">
        <v>302</v>
      </c>
      <c r="CW14" s="329"/>
      <c r="CX14" s="330">
        <f t="shared" si="10"/>
        <v>7</v>
      </c>
      <c r="CY14" s="331">
        <f t="shared" si="11"/>
        <v>4</v>
      </c>
      <c r="CZ14" s="330" t="str">
        <f t="shared" si="12"/>
        <v>Mayor</v>
      </c>
      <c r="DA14" s="332">
        <f t="shared" si="13"/>
        <v>0.8</v>
      </c>
      <c r="DB14" s="333">
        <f t="shared" si="14"/>
        <v>0.15</v>
      </c>
      <c r="DC14" s="333">
        <f t="shared" si="15"/>
        <v>0.25</v>
      </c>
      <c r="DD14" s="330">
        <f t="shared" si="16"/>
        <v>0.4</v>
      </c>
      <c r="DE14" s="334">
        <f t="shared" si="17"/>
        <v>1</v>
      </c>
      <c r="DF14" s="332">
        <f t="shared" si="18"/>
        <v>0.12</v>
      </c>
      <c r="DG14" s="334">
        <f t="shared" si="19"/>
        <v>4</v>
      </c>
      <c r="DH14" s="334"/>
      <c r="DI14" s="332">
        <f t="shared" si="20"/>
        <v>0.8</v>
      </c>
      <c r="DJ14" s="333">
        <f t="shared" si="21"/>
        <v>0.15</v>
      </c>
      <c r="DK14" s="333">
        <f t="shared" si="22"/>
        <v>0.25</v>
      </c>
      <c r="DL14" s="330">
        <f t="shared" si="23"/>
        <v>0.4</v>
      </c>
      <c r="DM14" s="334">
        <f t="shared" si="24"/>
        <v>1</v>
      </c>
      <c r="DN14" s="332">
        <f t="shared" si="25"/>
        <v>7.1999999999999995E-2</v>
      </c>
      <c r="DO14" s="334">
        <f t="shared" si="26"/>
        <v>4</v>
      </c>
      <c r="DP14" s="332">
        <f t="shared" si="27"/>
        <v>0.8</v>
      </c>
      <c r="DQ14" s="333">
        <f t="shared" si="28"/>
        <v>0.15</v>
      </c>
      <c r="DR14" s="333">
        <f t="shared" si="29"/>
        <v>0.25</v>
      </c>
      <c r="DS14" s="330">
        <f t="shared" si="30"/>
        <v>0.4</v>
      </c>
      <c r="DT14" s="334">
        <f t="shared" si="31"/>
        <v>1</v>
      </c>
      <c r="DU14" s="332">
        <f t="shared" si="32"/>
        <v>4.3199999999999995E-2</v>
      </c>
      <c r="DV14" s="334">
        <f t="shared" si="33"/>
        <v>4</v>
      </c>
      <c r="DW14" s="332">
        <f t="shared" si="34"/>
        <v>0.8</v>
      </c>
      <c r="DX14" s="333">
        <f t="shared" si="35"/>
        <v>0.15</v>
      </c>
      <c r="DY14" s="333">
        <f t="shared" si="36"/>
        <v>0.25</v>
      </c>
      <c r="DZ14" s="330">
        <f t="shared" si="37"/>
        <v>0.4</v>
      </c>
      <c r="EA14" s="334">
        <f t="shared" si="38"/>
        <v>1</v>
      </c>
      <c r="EB14" s="332">
        <f t="shared" si="39"/>
        <v>2.5919999999999995E-2</v>
      </c>
      <c r="EC14" s="334">
        <f t="shared" si="40"/>
        <v>4</v>
      </c>
      <c r="ED14" s="332">
        <f t="shared" si="41"/>
        <v>0.8</v>
      </c>
      <c r="EE14" s="333">
        <f t="shared" si="42"/>
        <v>0.15</v>
      </c>
      <c r="EF14" s="333">
        <f t="shared" si="43"/>
        <v>0.15</v>
      </c>
      <c r="EG14" s="330">
        <f t="shared" si="44"/>
        <v>0.3</v>
      </c>
      <c r="EH14" s="334">
        <f t="shared" si="45"/>
        <v>1</v>
      </c>
      <c r="EI14" s="332">
        <f t="shared" si="46"/>
        <v>2.5919999999999995E-2</v>
      </c>
      <c r="EJ14" s="334">
        <f t="shared" si="47"/>
        <v>3</v>
      </c>
      <c r="EK14" s="332">
        <f t="shared" si="48"/>
        <v>0.56000000000000005</v>
      </c>
      <c r="EL14" s="333">
        <f t="shared" si="49"/>
        <v>0</v>
      </c>
      <c r="EM14" s="333">
        <f t="shared" si="50"/>
        <v>0</v>
      </c>
      <c r="EN14" s="330">
        <f t="shared" si="51"/>
        <v>0</v>
      </c>
      <c r="EO14" s="334">
        <f t="shared" si="52"/>
        <v>1</v>
      </c>
      <c r="EP14" s="332">
        <f t="shared" si="53"/>
        <v>2.5919999999999995E-2</v>
      </c>
      <c r="EQ14" s="334">
        <f t="shared" si="54"/>
        <v>3</v>
      </c>
      <c r="ER14" s="332">
        <f t="shared" si="55"/>
        <v>0.56000000000000005</v>
      </c>
      <c r="ES14" s="333">
        <f t="shared" si="56"/>
        <v>0</v>
      </c>
      <c r="ET14" s="333">
        <f t="shared" si="57"/>
        <v>0</v>
      </c>
      <c r="EU14" s="330">
        <f t="shared" si="58"/>
        <v>0</v>
      </c>
      <c r="EV14" s="334">
        <f t="shared" si="59"/>
        <v>1</v>
      </c>
      <c r="EW14" s="332">
        <f t="shared" si="60"/>
        <v>2.5919999999999995E-2</v>
      </c>
      <c r="EX14" s="334">
        <f t="shared" si="61"/>
        <v>3</v>
      </c>
      <c r="EY14" s="332">
        <f t="shared" si="62"/>
        <v>0.56000000000000005</v>
      </c>
      <c r="EZ14" s="333">
        <f t="shared" si="63"/>
        <v>0</v>
      </c>
      <c r="FA14" s="333">
        <f t="shared" si="64"/>
        <v>0</v>
      </c>
      <c r="FB14" s="330">
        <f t="shared" si="65"/>
        <v>0</v>
      </c>
      <c r="FC14" s="334">
        <f t="shared" si="66"/>
        <v>1</v>
      </c>
      <c r="FD14" s="332">
        <f t="shared" si="67"/>
        <v>2.5919999999999995E-2</v>
      </c>
      <c r="FE14" s="334">
        <f t="shared" si="68"/>
        <v>3</v>
      </c>
      <c r="FF14" s="332">
        <f t="shared" si="69"/>
        <v>0.56000000000000005</v>
      </c>
      <c r="FG14" s="333">
        <f t="shared" si="70"/>
        <v>0</v>
      </c>
      <c r="FH14" s="333">
        <f t="shared" si="71"/>
        <v>0</v>
      </c>
      <c r="FI14" s="330">
        <f t="shared" si="72"/>
        <v>0</v>
      </c>
      <c r="FJ14" s="334">
        <f t="shared" si="73"/>
        <v>1</v>
      </c>
      <c r="FK14" s="332">
        <f t="shared" si="74"/>
        <v>2.5919999999999995E-2</v>
      </c>
      <c r="FL14" s="334">
        <f t="shared" si="75"/>
        <v>3</v>
      </c>
      <c r="FM14" s="332">
        <f t="shared" si="76"/>
        <v>0.56000000000000005</v>
      </c>
      <c r="FN14" s="333">
        <f t="shared" si="77"/>
        <v>0</v>
      </c>
      <c r="FO14" s="333">
        <f t="shared" si="78"/>
        <v>0</v>
      </c>
      <c r="FP14" s="330">
        <f t="shared" si="79"/>
        <v>0</v>
      </c>
      <c r="FQ14" s="334">
        <f t="shared" si="80"/>
        <v>1</v>
      </c>
      <c r="FR14" s="332">
        <f t="shared" si="81"/>
        <v>2.5919999999999995E-2</v>
      </c>
      <c r="FS14" s="334">
        <f t="shared" si="82"/>
        <v>3</v>
      </c>
      <c r="FT14" s="332">
        <f t="shared" si="83"/>
        <v>0.56000000000000005</v>
      </c>
      <c r="FU14" s="333">
        <f t="shared" si="84"/>
        <v>0</v>
      </c>
      <c r="FV14" s="333">
        <f t="shared" si="85"/>
        <v>0</v>
      </c>
      <c r="FW14" s="330">
        <f t="shared" si="86"/>
        <v>0</v>
      </c>
      <c r="FX14" s="334">
        <f t="shared" si="87"/>
        <v>1</v>
      </c>
      <c r="FY14" s="332">
        <f t="shared" si="88"/>
        <v>2.5919999999999995E-2</v>
      </c>
      <c r="FZ14" s="334">
        <f t="shared" si="89"/>
        <v>3</v>
      </c>
      <c r="GA14" s="332">
        <f t="shared" si="90"/>
        <v>0.56000000000000005</v>
      </c>
      <c r="GB14" s="333">
        <f t="shared" si="91"/>
        <v>0</v>
      </c>
      <c r="GC14" s="333">
        <f t="shared" si="92"/>
        <v>0</v>
      </c>
      <c r="GD14" s="330">
        <f t="shared" si="93"/>
        <v>0</v>
      </c>
      <c r="GE14" s="334">
        <f t="shared" si="94"/>
        <v>1</v>
      </c>
      <c r="GF14" s="332">
        <f t="shared" si="95"/>
        <v>2.5919999999999995E-2</v>
      </c>
      <c r="GG14" s="334">
        <f t="shared" si="96"/>
        <v>3</v>
      </c>
      <c r="GH14" s="332">
        <f t="shared" si="97"/>
        <v>0.56000000000000005</v>
      </c>
      <c r="GI14" s="332">
        <f t="shared" si="98"/>
        <v>0.6</v>
      </c>
      <c r="GJ14" s="335"/>
    </row>
    <row r="15" spans="1:193 1680:1680" ht="159.75" customHeight="1">
      <c r="A15" s="314">
        <v>7</v>
      </c>
      <c r="B15" s="314" t="s">
        <v>1027</v>
      </c>
      <c r="C15" s="315" t="s">
        <v>1028</v>
      </c>
      <c r="D15" s="316" t="s">
        <v>304</v>
      </c>
      <c r="E15" s="317" t="s">
        <v>328</v>
      </c>
      <c r="F15" s="318" t="s">
        <v>305</v>
      </c>
      <c r="G15" s="317" t="s">
        <v>342</v>
      </c>
      <c r="H15" s="319" t="s">
        <v>438</v>
      </c>
      <c r="I15" s="320" t="s">
        <v>285</v>
      </c>
      <c r="J15" s="320" t="s">
        <v>69</v>
      </c>
      <c r="K15" s="320" t="s">
        <v>286</v>
      </c>
      <c r="L15" s="320" t="s">
        <v>286</v>
      </c>
      <c r="M15" s="320" t="s">
        <v>286</v>
      </c>
      <c r="N15" s="320" t="s">
        <v>69</v>
      </c>
      <c r="O15" s="320" t="s">
        <v>286</v>
      </c>
      <c r="P15" s="320" t="s">
        <v>69</v>
      </c>
      <c r="Q15" s="320" t="s">
        <v>286</v>
      </c>
      <c r="R15" s="320" t="s">
        <v>286</v>
      </c>
      <c r="S15" s="320" t="s">
        <v>69</v>
      </c>
      <c r="T15" s="320" t="s">
        <v>69</v>
      </c>
      <c r="U15" s="320" t="s">
        <v>69</v>
      </c>
      <c r="V15" s="320" t="s">
        <v>286</v>
      </c>
      <c r="W15" s="320" t="s">
        <v>286</v>
      </c>
      <c r="X15" s="320" t="s">
        <v>286</v>
      </c>
      <c r="Y15" s="320" t="s">
        <v>286</v>
      </c>
      <c r="Z15" s="320" t="s">
        <v>69</v>
      </c>
      <c r="AA15" s="320" t="s">
        <v>286</v>
      </c>
      <c r="AB15" s="320" t="s">
        <v>286</v>
      </c>
      <c r="AC15" s="321" t="str">
        <f t="shared" si="0"/>
        <v>3 - Media</v>
      </c>
      <c r="AD15" s="322">
        <f t="shared" si="1"/>
        <v>0.6</v>
      </c>
      <c r="AE15" s="321" t="str">
        <f t="shared" si="2"/>
        <v>4 - Mayor</v>
      </c>
      <c r="AF15" s="322">
        <f t="shared" si="3"/>
        <v>0.36842105263157893</v>
      </c>
      <c r="AG15" s="323" t="str">
        <f t="shared" si="4"/>
        <v>MODERADO</v>
      </c>
      <c r="AH15" s="322">
        <f t="shared" si="5"/>
        <v>0.22105263157894736</v>
      </c>
      <c r="AI15" s="324" t="s">
        <v>1029</v>
      </c>
      <c r="AJ15" s="325" t="s">
        <v>514</v>
      </c>
      <c r="AK15" s="325" t="s">
        <v>1030</v>
      </c>
      <c r="AL15" s="325" t="s">
        <v>1031</v>
      </c>
      <c r="AM15" s="284" t="s">
        <v>291</v>
      </c>
      <c r="AN15" s="325" t="s">
        <v>295</v>
      </c>
      <c r="AO15" s="325" t="s">
        <v>293</v>
      </c>
      <c r="AP15" s="284" t="s">
        <v>294</v>
      </c>
      <c r="AQ15" s="284" t="s">
        <v>291</v>
      </c>
      <c r="AR15" s="325" t="s">
        <v>292</v>
      </c>
      <c r="AS15" s="325" t="s">
        <v>293</v>
      </c>
      <c r="AT15" s="284" t="s">
        <v>294</v>
      </c>
      <c r="AU15" s="284" t="s">
        <v>291</v>
      </c>
      <c r="AV15" s="325" t="s">
        <v>292</v>
      </c>
      <c r="AW15" s="325" t="s">
        <v>293</v>
      </c>
      <c r="AX15" s="284" t="s">
        <v>294</v>
      </c>
      <c r="AY15" s="284"/>
      <c r="AZ15" s="325"/>
      <c r="BA15" s="325"/>
      <c r="BB15" s="284"/>
      <c r="BC15" s="284"/>
      <c r="BD15" s="325"/>
      <c r="BE15" s="325"/>
      <c r="BF15" s="284"/>
      <c r="BG15" s="284"/>
      <c r="BH15" s="325"/>
      <c r="BI15" s="325"/>
      <c r="BJ15" s="284"/>
      <c r="BK15" s="284"/>
      <c r="BL15" s="325"/>
      <c r="BM15" s="325"/>
      <c r="BN15" s="284"/>
      <c r="BO15" s="284"/>
      <c r="BP15" s="325"/>
      <c r="BQ15" s="325"/>
      <c r="BR15" s="284"/>
      <c r="BS15" s="284"/>
      <c r="BT15" s="325"/>
      <c r="BU15" s="325"/>
      <c r="BV15" s="284"/>
      <c r="BW15" s="284"/>
      <c r="BX15" s="325"/>
      <c r="BY15" s="325"/>
      <c r="BZ15" s="284"/>
      <c r="CA15" s="284"/>
      <c r="CB15" s="325"/>
      <c r="CC15" s="325"/>
      <c r="CD15" s="284"/>
      <c r="CE15" s="284"/>
      <c r="CF15" s="325"/>
      <c r="CG15" s="325"/>
      <c r="CH15" s="284"/>
      <c r="CI15" s="325"/>
      <c r="CJ15" s="325"/>
      <c r="CK15" s="284"/>
      <c r="CL15" s="326" t="s">
        <v>298</v>
      </c>
      <c r="CM15" s="327">
        <f t="shared" si="6"/>
        <v>0.3</v>
      </c>
      <c r="CN15" s="326" t="s">
        <v>316</v>
      </c>
      <c r="CO15" s="327">
        <f t="shared" si="7"/>
        <v>0.18421052631578946</v>
      </c>
      <c r="CP15" s="328" t="str">
        <f t="shared" si="99"/>
        <v>BAJO</v>
      </c>
      <c r="CQ15" s="322">
        <f t="shared" si="8"/>
        <v>5.526315789473684E-2</v>
      </c>
      <c r="CR15" s="315" t="s">
        <v>309</v>
      </c>
      <c r="CS15" s="328">
        <f t="shared" si="9"/>
        <v>0.1</v>
      </c>
      <c r="CT15" s="284"/>
      <c r="CU15" s="47" t="s">
        <v>1014</v>
      </c>
      <c r="CV15" s="4" t="s">
        <v>302</v>
      </c>
      <c r="CW15" s="329"/>
      <c r="CX15" s="330">
        <f t="shared" si="10"/>
        <v>7</v>
      </c>
      <c r="CY15" s="331">
        <f t="shared" si="11"/>
        <v>4</v>
      </c>
      <c r="CZ15" s="330" t="str">
        <f t="shared" si="12"/>
        <v>Mayor</v>
      </c>
      <c r="DA15" s="332">
        <f t="shared" si="13"/>
        <v>0.8</v>
      </c>
      <c r="DB15" s="333">
        <f t="shared" si="14"/>
        <v>0.25</v>
      </c>
      <c r="DC15" s="333">
        <f t="shared" si="15"/>
        <v>0.25</v>
      </c>
      <c r="DD15" s="330">
        <f t="shared" si="16"/>
        <v>0.5</v>
      </c>
      <c r="DE15" s="334">
        <f t="shared" si="17"/>
        <v>2</v>
      </c>
      <c r="DF15" s="332">
        <f t="shared" si="18"/>
        <v>0.3</v>
      </c>
      <c r="DG15" s="334">
        <f t="shared" si="19"/>
        <v>4</v>
      </c>
      <c r="DH15" s="334"/>
      <c r="DI15" s="332">
        <f t="shared" si="20"/>
        <v>0.8</v>
      </c>
      <c r="DJ15" s="333">
        <f t="shared" si="21"/>
        <v>0.15</v>
      </c>
      <c r="DK15" s="333">
        <f t="shared" si="22"/>
        <v>0.25</v>
      </c>
      <c r="DL15" s="330">
        <f t="shared" si="23"/>
        <v>0.4</v>
      </c>
      <c r="DM15" s="334">
        <f t="shared" si="24"/>
        <v>1</v>
      </c>
      <c r="DN15" s="332">
        <f t="shared" si="25"/>
        <v>0.18</v>
      </c>
      <c r="DO15" s="334">
        <f t="shared" si="26"/>
        <v>4</v>
      </c>
      <c r="DP15" s="332">
        <f t="shared" si="27"/>
        <v>0.8</v>
      </c>
      <c r="DQ15" s="333">
        <f t="shared" si="28"/>
        <v>0.15</v>
      </c>
      <c r="DR15" s="333">
        <f t="shared" si="29"/>
        <v>0.25</v>
      </c>
      <c r="DS15" s="330">
        <f t="shared" si="30"/>
        <v>0.4</v>
      </c>
      <c r="DT15" s="334">
        <f t="shared" si="31"/>
        <v>1</v>
      </c>
      <c r="DU15" s="332">
        <f t="shared" si="32"/>
        <v>0.108</v>
      </c>
      <c r="DV15" s="334">
        <f t="shared" si="33"/>
        <v>4</v>
      </c>
      <c r="DW15" s="332">
        <f t="shared" si="34"/>
        <v>0.8</v>
      </c>
      <c r="DX15" s="333">
        <f t="shared" si="35"/>
        <v>0</v>
      </c>
      <c r="DY15" s="333">
        <f t="shared" si="36"/>
        <v>0</v>
      </c>
      <c r="DZ15" s="330">
        <f t="shared" si="37"/>
        <v>0</v>
      </c>
      <c r="EA15" s="334">
        <f t="shared" si="38"/>
        <v>1</v>
      </c>
      <c r="EB15" s="332">
        <f t="shared" si="39"/>
        <v>0.108</v>
      </c>
      <c r="EC15" s="334">
        <f t="shared" si="40"/>
        <v>4</v>
      </c>
      <c r="ED15" s="332">
        <f t="shared" si="41"/>
        <v>0.8</v>
      </c>
      <c r="EE15" s="333">
        <f t="shared" si="42"/>
        <v>0</v>
      </c>
      <c r="EF15" s="333">
        <f t="shared" si="43"/>
        <v>0</v>
      </c>
      <c r="EG15" s="330">
        <f t="shared" si="44"/>
        <v>0</v>
      </c>
      <c r="EH15" s="334">
        <f t="shared" si="45"/>
        <v>1</v>
      </c>
      <c r="EI15" s="332">
        <f t="shared" si="46"/>
        <v>0.108</v>
      </c>
      <c r="EJ15" s="334">
        <f t="shared" si="47"/>
        <v>4</v>
      </c>
      <c r="EK15" s="332">
        <f t="shared" si="48"/>
        <v>0.8</v>
      </c>
      <c r="EL15" s="333">
        <f t="shared" si="49"/>
        <v>0</v>
      </c>
      <c r="EM15" s="333">
        <f t="shared" si="50"/>
        <v>0</v>
      </c>
      <c r="EN15" s="330">
        <f t="shared" si="51"/>
        <v>0</v>
      </c>
      <c r="EO15" s="334">
        <f t="shared" si="52"/>
        <v>1</v>
      </c>
      <c r="EP15" s="332">
        <f t="shared" si="53"/>
        <v>0.108</v>
      </c>
      <c r="EQ15" s="334">
        <f t="shared" si="54"/>
        <v>4</v>
      </c>
      <c r="ER15" s="332">
        <f t="shared" si="55"/>
        <v>0.8</v>
      </c>
      <c r="ES15" s="333">
        <f t="shared" si="56"/>
        <v>0</v>
      </c>
      <c r="ET15" s="333">
        <f t="shared" si="57"/>
        <v>0</v>
      </c>
      <c r="EU15" s="330">
        <f t="shared" si="58"/>
        <v>0</v>
      </c>
      <c r="EV15" s="334">
        <f t="shared" si="59"/>
        <v>1</v>
      </c>
      <c r="EW15" s="332">
        <f t="shared" si="60"/>
        <v>0.108</v>
      </c>
      <c r="EX15" s="334">
        <f t="shared" si="61"/>
        <v>4</v>
      </c>
      <c r="EY15" s="332">
        <f t="shared" si="62"/>
        <v>0.8</v>
      </c>
      <c r="EZ15" s="333">
        <f t="shared" si="63"/>
        <v>0</v>
      </c>
      <c r="FA15" s="333">
        <f t="shared" si="64"/>
        <v>0</v>
      </c>
      <c r="FB15" s="330">
        <f t="shared" si="65"/>
        <v>0</v>
      </c>
      <c r="FC15" s="334">
        <f t="shared" si="66"/>
        <v>1</v>
      </c>
      <c r="FD15" s="332">
        <f t="shared" si="67"/>
        <v>0.108</v>
      </c>
      <c r="FE15" s="334">
        <f t="shared" si="68"/>
        <v>4</v>
      </c>
      <c r="FF15" s="332">
        <f t="shared" si="69"/>
        <v>0.8</v>
      </c>
      <c r="FG15" s="333">
        <f t="shared" si="70"/>
        <v>0</v>
      </c>
      <c r="FH15" s="333">
        <f t="shared" si="71"/>
        <v>0</v>
      </c>
      <c r="FI15" s="330">
        <f t="shared" si="72"/>
        <v>0</v>
      </c>
      <c r="FJ15" s="334">
        <f t="shared" si="73"/>
        <v>1</v>
      </c>
      <c r="FK15" s="332">
        <f t="shared" si="74"/>
        <v>0.108</v>
      </c>
      <c r="FL15" s="334">
        <f t="shared" si="75"/>
        <v>4</v>
      </c>
      <c r="FM15" s="332">
        <f t="shared" si="76"/>
        <v>0.8</v>
      </c>
      <c r="FN15" s="333">
        <f t="shared" si="77"/>
        <v>0</v>
      </c>
      <c r="FO15" s="333">
        <f t="shared" si="78"/>
        <v>0</v>
      </c>
      <c r="FP15" s="330">
        <f t="shared" si="79"/>
        <v>0</v>
      </c>
      <c r="FQ15" s="334">
        <f t="shared" si="80"/>
        <v>1</v>
      </c>
      <c r="FR15" s="332">
        <f t="shared" si="81"/>
        <v>0.108</v>
      </c>
      <c r="FS15" s="334">
        <f t="shared" si="82"/>
        <v>4</v>
      </c>
      <c r="FT15" s="332">
        <f t="shared" si="83"/>
        <v>0.8</v>
      </c>
      <c r="FU15" s="333">
        <f t="shared" si="84"/>
        <v>0</v>
      </c>
      <c r="FV15" s="333">
        <f t="shared" si="85"/>
        <v>0</v>
      </c>
      <c r="FW15" s="330">
        <f t="shared" si="86"/>
        <v>0</v>
      </c>
      <c r="FX15" s="334">
        <f t="shared" si="87"/>
        <v>1</v>
      </c>
      <c r="FY15" s="332">
        <f t="shared" si="88"/>
        <v>0.108</v>
      </c>
      <c r="FZ15" s="334">
        <f t="shared" si="89"/>
        <v>4</v>
      </c>
      <c r="GA15" s="332">
        <f t="shared" si="90"/>
        <v>0.8</v>
      </c>
      <c r="GB15" s="333">
        <f t="shared" si="91"/>
        <v>0</v>
      </c>
      <c r="GC15" s="333">
        <f t="shared" si="92"/>
        <v>0</v>
      </c>
      <c r="GD15" s="330">
        <f t="shared" si="93"/>
        <v>0</v>
      </c>
      <c r="GE15" s="334">
        <f t="shared" si="94"/>
        <v>1</v>
      </c>
      <c r="GF15" s="332">
        <f t="shared" si="95"/>
        <v>0.108</v>
      </c>
      <c r="GG15" s="334">
        <f t="shared" si="96"/>
        <v>4</v>
      </c>
      <c r="GH15" s="332">
        <f t="shared" si="97"/>
        <v>0.8</v>
      </c>
      <c r="GI15" s="332">
        <f t="shared" si="98"/>
        <v>0.8</v>
      </c>
      <c r="GJ15" s="335"/>
    </row>
    <row r="16" spans="1:193 1680:1680" ht="159.75" customHeight="1">
      <c r="A16" s="314">
        <v>8</v>
      </c>
      <c r="B16" s="314" t="s">
        <v>1027</v>
      </c>
      <c r="C16" s="315" t="s">
        <v>1032</v>
      </c>
      <c r="D16" s="316" t="s">
        <v>280</v>
      </c>
      <c r="E16" s="317" t="s">
        <v>328</v>
      </c>
      <c r="F16" s="318" t="s">
        <v>282</v>
      </c>
      <c r="G16" s="336" t="s">
        <v>1033</v>
      </c>
      <c r="H16" s="319" t="s">
        <v>438</v>
      </c>
      <c r="I16" s="320" t="s">
        <v>285</v>
      </c>
      <c r="J16" s="320" t="s">
        <v>69</v>
      </c>
      <c r="K16" s="320" t="s">
        <v>286</v>
      </c>
      <c r="L16" s="320" t="s">
        <v>286</v>
      </c>
      <c r="M16" s="320" t="s">
        <v>286</v>
      </c>
      <c r="N16" s="320" t="s">
        <v>69</v>
      </c>
      <c r="O16" s="320" t="s">
        <v>286</v>
      </c>
      <c r="P16" s="320" t="s">
        <v>69</v>
      </c>
      <c r="Q16" s="320" t="s">
        <v>286</v>
      </c>
      <c r="R16" s="320" t="s">
        <v>286</v>
      </c>
      <c r="S16" s="320" t="s">
        <v>69</v>
      </c>
      <c r="T16" s="320" t="s">
        <v>69</v>
      </c>
      <c r="U16" s="320" t="s">
        <v>69</v>
      </c>
      <c r="V16" s="320" t="s">
        <v>286</v>
      </c>
      <c r="W16" s="320" t="s">
        <v>286</v>
      </c>
      <c r="X16" s="320" t="s">
        <v>286</v>
      </c>
      <c r="Y16" s="320" t="s">
        <v>286</v>
      </c>
      <c r="Z16" s="320" t="s">
        <v>69</v>
      </c>
      <c r="AA16" s="320" t="s">
        <v>286</v>
      </c>
      <c r="AB16" s="320" t="s">
        <v>286</v>
      </c>
      <c r="AC16" s="321" t="str">
        <f t="shared" si="0"/>
        <v>3 - Media</v>
      </c>
      <c r="AD16" s="322">
        <f t="shared" si="1"/>
        <v>0.6</v>
      </c>
      <c r="AE16" s="321" t="str">
        <f t="shared" si="2"/>
        <v>4 - Mayor</v>
      </c>
      <c r="AF16" s="322">
        <f t="shared" si="3"/>
        <v>0.36842105263157893</v>
      </c>
      <c r="AG16" s="323" t="str">
        <f t="shared" si="4"/>
        <v>MODERADO</v>
      </c>
      <c r="AH16" s="322">
        <f t="shared" si="5"/>
        <v>0.22105263157894736</v>
      </c>
      <c r="AI16" s="324" t="s">
        <v>1034</v>
      </c>
      <c r="AJ16" s="325" t="s">
        <v>514</v>
      </c>
      <c r="AK16" s="325" t="s">
        <v>1030</v>
      </c>
      <c r="AL16" s="325" t="s">
        <v>1031</v>
      </c>
      <c r="AM16" s="284" t="s">
        <v>291</v>
      </c>
      <c r="AN16" s="325" t="s">
        <v>295</v>
      </c>
      <c r="AO16" s="325" t="s">
        <v>293</v>
      </c>
      <c r="AP16" s="284" t="s">
        <v>294</v>
      </c>
      <c r="AQ16" s="284" t="s">
        <v>296</v>
      </c>
      <c r="AR16" s="325" t="s">
        <v>292</v>
      </c>
      <c r="AS16" s="325" t="s">
        <v>293</v>
      </c>
      <c r="AT16" s="284" t="s">
        <v>294</v>
      </c>
      <c r="AU16" s="284" t="s">
        <v>296</v>
      </c>
      <c r="AV16" s="325" t="s">
        <v>292</v>
      </c>
      <c r="AW16" s="325" t="s">
        <v>293</v>
      </c>
      <c r="AX16" s="284" t="s">
        <v>294</v>
      </c>
      <c r="AY16" s="284"/>
      <c r="AZ16" s="325"/>
      <c r="BA16" s="325"/>
      <c r="BB16" s="284"/>
      <c r="BC16" s="284"/>
      <c r="BD16" s="325"/>
      <c r="BE16" s="325"/>
      <c r="BF16" s="284"/>
      <c r="BG16" s="284"/>
      <c r="BH16" s="325"/>
      <c r="BI16" s="325"/>
      <c r="BJ16" s="284"/>
      <c r="BK16" s="284"/>
      <c r="BL16" s="325"/>
      <c r="BM16" s="325"/>
      <c r="BN16" s="284"/>
      <c r="BO16" s="284"/>
      <c r="BP16" s="325"/>
      <c r="BQ16" s="325"/>
      <c r="BR16" s="284"/>
      <c r="BS16" s="284"/>
      <c r="BT16" s="325"/>
      <c r="BU16" s="325"/>
      <c r="BV16" s="284"/>
      <c r="BW16" s="284"/>
      <c r="BX16" s="325"/>
      <c r="BY16" s="325"/>
      <c r="BZ16" s="284"/>
      <c r="CA16" s="284"/>
      <c r="CB16" s="325"/>
      <c r="CC16" s="325"/>
      <c r="CD16" s="284"/>
      <c r="CE16" s="284"/>
      <c r="CF16" s="325"/>
      <c r="CG16" s="325"/>
      <c r="CH16" s="284"/>
      <c r="CI16" s="325"/>
      <c r="CJ16" s="325"/>
      <c r="CK16" s="284"/>
      <c r="CL16" s="326" t="s">
        <v>298</v>
      </c>
      <c r="CM16" s="327">
        <f t="shared" si="6"/>
        <v>0.3</v>
      </c>
      <c r="CN16" s="326" t="s">
        <v>316</v>
      </c>
      <c r="CO16" s="327">
        <f t="shared" si="7"/>
        <v>0.18421052631578946</v>
      </c>
      <c r="CP16" s="328" t="str">
        <f t="shared" si="99"/>
        <v>BAJO</v>
      </c>
      <c r="CQ16" s="322">
        <f t="shared" si="8"/>
        <v>5.526315789473684E-2</v>
      </c>
      <c r="CR16" s="315" t="s">
        <v>300</v>
      </c>
      <c r="CS16" s="328">
        <f t="shared" si="9"/>
        <v>0.1</v>
      </c>
      <c r="CT16" s="284"/>
      <c r="CU16" s="47" t="s">
        <v>1014</v>
      </c>
      <c r="CV16" s="4" t="s">
        <v>302</v>
      </c>
      <c r="CW16" s="329"/>
      <c r="CX16" s="330">
        <f t="shared" si="10"/>
        <v>7</v>
      </c>
      <c r="CY16" s="331">
        <f t="shared" si="11"/>
        <v>4</v>
      </c>
      <c r="CZ16" s="330" t="str">
        <f t="shared" si="12"/>
        <v>Mayor</v>
      </c>
      <c r="DA16" s="332">
        <f t="shared" si="13"/>
        <v>0.8</v>
      </c>
      <c r="DB16" s="333">
        <f t="shared" si="14"/>
        <v>0.25</v>
      </c>
      <c r="DC16" s="333">
        <f t="shared" si="15"/>
        <v>0.25</v>
      </c>
      <c r="DD16" s="330">
        <f t="shared" si="16"/>
        <v>0.5</v>
      </c>
      <c r="DE16" s="334">
        <f t="shared" si="17"/>
        <v>2</v>
      </c>
      <c r="DF16" s="332">
        <f t="shared" si="18"/>
        <v>0.3</v>
      </c>
      <c r="DG16" s="334">
        <f t="shared" si="19"/>
        <v>4</v>
      </c>
      <c r="DH16" s="334"/>
      <c r="DI16" s="332">
        <f t="shared" si="20"/>
        <v>0.8</v>
      </c>
      <c r="DJ16" s="333">
        <f t="shared" si="21"/>
        <v>0.15</v>
      </c>
      <c r="DK16" s="333">
        <f t="shared" si="22"/>
        <v>0.25</v>
      </c>
      <c r="DL16" s="330">
        <f t="shared" si="23"/>
        <v>0.4</v>
      </c>
      <c r="DM16" s="334">
        <f t="shared" si="24"/>
        <v>1</v>
      </c>
      <c r="DN16" s="332">
        <f t="shared" si="25"/>
        <v>0.18</v>
      </c>
      <c r="DO16" s="334">
        <f t="shared" si="26"/>
        <v>4</v>
      </c>
      <c r="DP16" s="332">
        <f t="shared" si="27"/>
        <v>0.8</v>
      </c>
      <c r="DQ16" s="333">
        <f t="shared" si="28"/>
        <v>0.15</v>
      </c>
      <c r="DR16" s="333">
        <f t="shared" si="29"/>
        <v>0.25</v>
      </c>
      <c r="DS16" s="330">
        <f t="shared" si="30"/>
        <v>0.4</v>
      </c>
      <c r="DT16" s="334">
        <f t="shared" si="31"/>
        <v>1</v>
      </c>
      <c r="DU16" s="332">
        <f t="shared" si="32"/>
        <v>0.108</v>
      </c>
      <c r="DV16" s="334">
        <f t="shared" si="33"/>
        <v>4</v>
      </c>
      <c r="DW16" s="332">
        <f t="shared" si="34"/>
        <v>0.8</v>
      </c>
      <c r="DX16" s="333">
        <f t="shared" si="35"/>
        <v>0</v>
      </c>
      <c r="DY16" s="333">
        <f t="shared" si="36"/>
        <v>0</v>
      </c>
      <c r="DZ16" s="330">
        <f t="shared" si="37"/>
        <v>0</v>
      </c>
      <c r="EA16" s="334">
        <f t="shared" si="38"/>
        <v>1</v>
      </c>
      <c r="EB16" s="332">
        <f t="shared" si="39"/>
        <v>0.108</v>
      </c>
      <c r="EC16" s="334">
        <f t="shared" si="40"/>
        <v>4</v>
      </c>
      <c r="ED16" s="332">
        <f t="shared" si="41"/>
        <v>0.8</v>
      </c>
      <c r="EE16" s="333">
        <f t="shared" si="42"/>
        <v>0</v>
      </c>
      <c r="EF16" s="333">
        <f t="shared" si="43"/>
        <v>0</v>
      </c>
      <c r="EG16" s="330">
        <f t="shared" si="44"/>
        <v>0</v>
      </c>
      <c r="EH16" s="334">
        <f t="shared" si="45"/>
        <v>1</v>
      </c>
      <c r="EI16" s="332">
        <f t="shared" si="46"/>
        <v>0.108</v>
      </c>
      <c r="EJ16" s="334">
        <f t="shared" si="47"/>
        <v>4</v>
      </c>
      <c r="EK16" s="332">
        <f t="shared" si="48"/>
        <v>0.8</v>
      </c>
      <c r="EL16" s="333">
        <f t="shared" si="49"/>
        <v>0</v>
      </c>
      <c r="EM16" s="333">
        <f t="shared" si="50"/>
        <v>0</v>
      </c>
      <c r="EN16" s="330">
        <f t="shared" si="51"/>
        <v>0</v>
      </c>
      <c r="EO16" s="334">
        <f t="shared" si="52"/>
        <v>1</v>
      </c>
      <c r="EP16" s="332">
        <f t="shared" si="53"/>
        <v>0.108</v>
      </c>
      <c r="EQ16" s="334">
        <f t="shared" si="54"/>
        <v>4</v>
      </c>
      <c r="ER16" s="332">
        <f t="shared" si="55"/>
        <v>0.8</v>
      </c>
      <c r="ES16" s="333">
        <f t="shared" si="56"/>
        <v>0</v>
      </c>
      <c r="ET16" s="333">
        <f t="shared" si="57"/>
        <v>0</v>
      </c>
      <c r="EU16" s="330">
        <f t="shared" si="58"/>
        <v>0</v>
      </c>
      <c r="EV16" s="334">
        <f t="shared" si="59"/>
        <v>1</v>
      </c>
      <c r="EW16" s="332">
        <f t="shared" si="60"/>
        <v>0.108</v>
      </c>
      <c r="EX16" s="334">
        <f t="shared" si="61"/>
        <v>4</v>
      </c>
      <c r="EY16" s="332">
        <f t="shared" si="62"/>
        <v>0.8</v>
      </c>
      <c r="EZ16" s="333">
        <f t="shared" si="63"/>
        <v>0</v>
      </c>
      <c r="FA16" s="333">
        <f t="shared" si="64"/>
        <v>0</v>
      </c>
      <c r="FB16" s="330">
        <f t="shared" si="65"/>
        <v>0</v>
      </c>
      <c r="FC16" s="334">
        <f t="shared" si="66"/>
        <v>1</v>
      </c>
      <c r="FD16" s="332">
        <f t="shared" si="67"/>
        <v>0.108</v>
      </c>
      <c r="FE16" s="334">
        <f t="shared" si="68"/>
        <v>4</v>
      </c>
      <c r="FF16" s="332">
        <f t="shared" si="69"/>
        <v>0.8</v>
      </c>
      <c r="FG16" s="333">
        <f t="shared" si="70"/>
        <v>0</v>
      </c>
      <c r="FH16" s="333">
        <f t="shared" si="71"/>
        <v>0</v>
      </c>
      <c r="FI16" s="330">
        <f t="shared" si="72"/>
        <v>0</v>
      </c>
      <c r="FJ16" s="334">
        <f t="shared" si="73"/>
        <v>1</v>
      </c>
      <c r="FK16" s="332">
        <f t="shared" si="74"/>
        <v>0.108</v>
      </c>
      <c r="FL16" s="334">
        <f t="shared" si="75"/>
        <v>4</v>
      </c>
      <c r="FM16" s="332">
        <f t="shared" si="76"/>
        <v>0.8</v>
      </c>
      <c r="FN16" s="333">
        <f t="shared" si="77"/>
        <v>0</v>
      </c>
      <c r="FO16" s="333">
        <f t="shared" si="78"/>
        <v>0</v>
      </c>
      <c r="FP16" s="330">
        <f t="shared" si="79"/>
        <v>0</v>
      </c>
      <c r="FQ16" s="334">
        <f t="shared" si="80"/>
        <v>1</v>
      </c>
      <c r="FR16" s="332">
        <f t="shared" si="81"/>
        <v>0.108</v>
      </c>
      <c r="FS16" s="334">
        <f t="shared" si="82"/>
        <v>4</v>
      </c>
      <c r="FT16" s="332">
        <f t="shared" si="83"/>
        <v>0.8</v>
      </c>
      <c r="FU16" s="333">
        <f t="shared" si="84"/>
        <v>0</v>
      </c>
      <c r="FV16" s="333">
        <f t="shared" si="85"/>
        <v>0</v>
      </c>
      <c r="FW16" s="330">
        <f t="shared" si="86"/>
        <v>0</v>
      </c>
      <c r="FX16" s="334">
        <f t="shared" si="87"/>
        <v>1</v>
      </c>
      <c r="FY16" s="332">
        <f t="shared" si="88"/>
        <v>0.108</v>
      </c>
      <c r="FZ16" s="334">
        <f t="shared" si="89"/>
        <v>4</v>
      </c>
      <c r="GA16" s="332">
        <f t="shared" si="90"/>
        <v>0.8</v>
      </c>
      <c r="GB16" s="333">
        <f t="shared" si="91"/>
        <v>0</v>
      </c>
      <c r="GC16" s="333">
        <f t="shared" si="92"/>
        <v>0</v>
      </c>
      <c r="GD16" s="330">
        <f t="shared" si="93"/>
        <v>0</v>
      </c>
      <c r="GE16" s="334">
        <f t="shared" si="94"/>
        <v>1</v>
      </c>
      <c r="GF16" s="332">
        <f t="shared" si="95"/>
        <v>0.108</v>
      </c>
      <c r="GG16" s="334">
        <f t="shared" si="96"/>
        <v>4</v>
      </c>
      <c r="GH16" s="332">
        <f t="shared" si="97"/>
        <v>0.8</v>
      </c>
      <c r="GI16" s="332">
        <f t="shared" si="98"/>
        <v>0.8</v>
      </c>
      <c r="GJ16" s="335"/>
    </row>
    <row r="17" spans="1:191" ht="159.75" customHeight="1">
      <c r="A17" s="314">
        <v>9</v>
      </c>
      <c r="B17" s="314" t="s">
        <v>1027</v>
      </c>
      <c r="C17" s="315" t="s">
        <v>1035</v>
      </c>
      <c r="D17" s="316" t="s">
        <v>304</v>
      </c>
      <c r="E17" s="317" t="s">
        <v>328</v>
      </c>
      <c r="F17" s="318" t="s">
        <v>305</v>
      </c>
      <c r="G17" s="336" t="s">
        <v>1033</v>
      </c>
      <c r="H17" s="319" t="s">
        <v>438</v>
      </c>
      <c r="I17" s="320" t="s">
        <v>285</v>
      </c>
      <c r="J17" s="320" t="s">
        <v>69</v>
      </c>
      <c r="K17" s="320" t="s">
        <v>286</v>
      </c>
      <c r="L17" s="320" t="s">
        <v>286</v>
      </c>
      <c r="M17" s="320" t="s">
        <v>286</v>
      </c>
      <c r="N17" s="320" t="s">
        <v>69</v>
      </c>
      <c r="O17" s="320" t="s">
        <v>286</v>
      </c>
      <c r="P17" s="320" t="s">
        <v>69</v>
      </c>
      <c r="Q17" s="320" t="s">
        <v>286</v>
      </c>
      <c r="R17" s="320" t="s">
        <v>286</v>
      </c>
      <c r="S17" s="320" t="s">
        <v>69</v>
      </c>
      <c r="T17" s="320" t="s">
        <v>69</v>
      </c>
      <c r="U17" s="320" t="s">
        <v>69</v>
      </c>
      <c r="V17" s="320" t="s">
        <v>286</v>
      </c>
      <c r="W17" s="320" t="s">
        <v>286</v>
      </c>
      <c r="X17" s="320" t="s">
        <v>286</v>
      </c>
      <c r="Y17" s="320" t="s">
        <v>286</v>
      </c>
      <c r="Z17" s="320" t="s">
        <v>69</v>
      </c>
      <c r="AA17" s="320" t="s">
        <v>286</v>
      </c>
      <c r="AB17" s="320" t="s">
        <v>286</v>
      </c>
      <c r="AC17" s="321" t="str">
        <f t="shared" si="0"/>
        <v>3 - Media</v>
      </c>
      <c r="AD17" s="322">
        <f t="shared" si="1"/>
        <v>0.6</v>
      </c>
      <c r="AE17" s="321" t="str">
        <f t="shared" si="2"/>
        <v>4 - Mayor</v>
      </c>
      <c r="AF17" s="322">
        <f t="shared" si="3"/>
        <v>0.36842105263157893</v>
      </c>
      <c r="AG17" s="323" t="str">
        <f t="shared" si="4"/>
        <v>MODERADO</v>
      </c>
      <c r="AH17" s="322">
        <f t="shared" si="5"/>
        <v>0.22105263157894736</v>
      </c>
      <c r="AI17" s="337" t="s">
        <v>1036</v>
      </c>
      <c r="AJ17" s="325" t="s">
        <v>514</v>
      </c>
      <c r="AK17" s="325" t="s">
        <v>1017</v>
      </c>
      <c r="AL17" s="325" t="s">
        <v>1013</v>
      </c>
      <c r="AM17" s="284" t="s">
        <v>291</v>
      </c>
      <c r="AN17" s="325" t="s">
        <v>292</v>
      </c>
      <c r="AO17" s="325" t="s">
        <v>293</v>
      </c>
      <c r="AP17" s="284" t="s">
        <v>294</v>
      </c>
      <c r="AQ17" s="284" t="s">
        <v>291</v>
      </c>
      <c r="AR17" s="325" t="s">
        <v>292</v>
      </c>
      <c r="AS17" s="325" t="s">
        <v>293</v>
      </c>
      <c r="AT17" s="284" t="s">
        <v>294</v>
      </c>
      <c r="AU17" s="284" t="s">
        <v>291</v>
      </c>
      <c r="AV17" s="325" t="s">
        <v>292</v>
      </c>
      <c r="AW17" s="325" t="s">
        <v>293</v>
      </c>
      <c r="AX17" s="284" t="s">
        <v>294</v>
      </c>
      <c r="AY17" s="284" t="s">
        <v>291</v>
      </c>
      <c r="AZ17" s="325" t="s">
        <v>292</v>
      </c>
      <c r="BA17" s="325" t="s">
        <v>293</v>
      </c>
      <c r="BB17" s="284" t="s">
        <v>294</v>
      </c>
      <c r="BC17" s="284"/>
      <c r="BD17" s="325"/>
      <c r="BE17" s="325"/>
      <c r="BF17" s="284"/>
      <c r="BG17" s="284"/>
      <c r="BH17" s="325"/>
      <c r="BI17" s="325"/>
      <c r="BJ17" s="284"/>
      <c r="BK17" s="284"/>
      <c r="BL17" s="325"/>
      <c r="BM17" s="325"/>
      <c r="BN17" s="284"/>
      <c r="BO17" s="284"/>
      <c r="BP17" s="325"/>
      <c r="BQ17" s="325"/>
      <c r="BR17" s="284"/>
      <c r="BS17" s="284"/>
      <c r="BT17" s="325"/>
      <c r="BU17" s="325"/>
      <c r="BV17" s="284"/>
      <c r="BW17" s="284"/>
      <c r="BX17" s="325"/>
      <c r="BY17" s="325"/>
      <c r="BZ17" s="284"/>
      <c r="CA17" s="284"/>
      <c r="CB17" s="325"/>
      <c r="CC17" s="325"/>
      <c r="CD17" s="284"/>
      <c r="CE17" s="284"/>
      <c r="CF17" s="325"/>
      <c r="CG17" s="325"/>
      <c r="CH17" s="284"/>
      <c r="CI17" s="325"/>
      <c r="CJ17" s="325"/>
      <c r="CK17" s="284"/>
      <c r="CL17" s="326" t="s">
        <v>298</v>
      </c>
      <c r="CM17" s="327">
        <f t="shared" si="6"/>
        <v>0.36</v>
      </c>
      <c r="CN17" s="326" t="s">
        <v>316</v>
      </c>
      <c r="CO17" s="327">
        <f t="shared" si="7"/>
        <v>0.22105263157894736</v>
      </c>
      <c r="CP17" s="328" t="str">
        <f t="shared" si="99"/>
        <v>BAJO</v>
      </c>
      <c r="CQ17" s="322">
        <f t="shared" si="8"/>
        <v>7.9578947368421041E-2</v>
      </c>
      <c r="CR17" s="315" t="s">
        <v>309</v>
      </c>
      <c r="CS17" s="328">
        <f t="shared" si="9"/>
        <v>0.1</v>
      </c>
      <c r="CT17" s="284"/>
      <c r="CU17" s="47" t="s">
        <v>1014</v>
      </c>
      <c r="CV17" s="4" t="s">
        <v>302</v>
      </c>
      <c r="CW17" s="329"/>
      <c r="CX17" s="330">
        <f t="shared" si="10"/>
        <v>7</v>
      </c>
      <c r="CY17" s="331">
        <f t="shared" si="11"/>
        <v>4</v>
      </c>
      <c r="CZ17" s="330" t="str">
        <f t="shared" si="12"/>
        <v>Mayor</v>
      </c>
      <c r="DA17" s="332">
        <f t="shared" si="13"/>
        <v>0.8</v>
      </c>
      <c r="DB17" s="333">
        <f t="shared" si="14"/>
        <v>0.15</v>
      </c>
      <c r="DC17" s="333">
        <f t="shared" si="15"/>
        <v>0.25</v>
      </c>
      <c r="DD17" s="330">
        <f t="shared" si="16"/>
        <v>0.4</v>
      </c>
      <c r="DE17" s="334">
        <f t="shared" si="17"/>
        <v>2</v>
      </c>
      <c r="DF17" s="332">
        <f t="shared" si="18"/>
        <v>0.36</v>
      </c>
      <c r="DG17" s="334">
        <f t="shared" si="19"/>
        <v>4</v>
      </c>
      <c r="DH17" s="334"/>
      <c r="DI17" s="332">
        <f t="shared" si="20"/>
        <v>0.8</v>
      </c>
      <c r="DJ17" s="333">
        <f t="shared" si="21"/>
        <v>0.15</v>
      </c>
      <c r="DK17" s="333">
        <f t="shared" si="22"/>
        <v>0.25</v>
      </c>
      <c r="DL17" s="330">
        <f t="shared" si="23"/>
        <v>0.4</v>
      </c>
      <c r="DM17" s="334">
        <f t="shared" si="24"/>
        <v>2</v>
      </c>
      <c r="DN17" s="332">
        <f t="shared" si="25"/>
        <v>0.216</v>
      </c>
      <c r="DO17" s="334">
        <f t="shared" si="26"/>
        <v>4</v>
      </c>
      <c r="DP17" s="332">
        <f t="shared" si="27"/>
        <v>0.8</v>
      </c>
      <c r="DQ17" s="333">
        <f t="shared" si="28"/>
        <v>0.15</v>
      </c>
      <c r="DR17" s="333">
        <f t="shared" si="29"/>
        <v>0.25</v>
      </c>
      <c r="DS17" s="330">
        <f t="shared" si="30"/>
        <v>0.4</v>
      </c>
      <c r="DT17" s="334">
        <f t="shared" si="31"/>
        <v>1</v>
      </c>
      <c r="DU17" s="332">
        <f t="shared" si="32"/>
        <v>0.12959999999999999</v>
      </c>
      <c r="DV17" s="334">
        <f t="shared" si="33"/>
        <v>4</v>
      </c>
      <c r="DW17" s="332">
        <f t="shared" si="34"/>
        <v>0.8</v>
      </c>
      <c r="DX17" s="333">
        <f t="shared" si="35"/>
        <v>0.15</v>
      </c>
      <c r="DY17" s="333">
        <f t="shared" si="36"/>
        <v>0.25</v>
      </c>
      <c r="DZ17" s="330">
        <f t="shared" si="37"/>
        <v>0.4</v>
      </c>
      <c r="EA17" s="334">
        <f t="shared" si="38"/>
        <v>1</v>
      </c>
      <c r="EB17" s="332">
        <f t="shared" si="39"/>
        <v>7.7759999999999996E-2</v>
      </c>
      <c r="EC17" s="334">
        <f t="shared" si="40"/>
        <v>4</v>
      </c>
      <c r="ED17" s="332">
        <f t="shared" si="41"/>
        <v>0.8</v>
      </c>
      <c r="EE17" s="333">
        <f t="shared" si="42"/>
        <v>0</v>
      </c>
      <c r="EF17" s="333">
        <f t="shared" si="43"/>
        <v>0</v>
      </c>
      <c r="EG17" s="330">
        <f t="shared" si="44"/>
        <v>0</v>
      </c>
      <c r="EH17" s="334">
        <f t="shared" si="45"/>
        <v>1</v>
      </c>
      <c r="EI17" s="332">
        <f t="shared" si="46"/>
        <v>7.7759999999999996E-2</v>
      </c>
      <c r="EJ17" s="334">
        <f t="shared" si="47"/>
        <v>4</v>
      </c>
      <c r="EK17" s="332">
        <f t="shared" si="48"/>
        <v>0.8</v>
      </c>
      <c r="EL17" s="333">
        <f t="shared" si="49"/>
        <v>0</v>
      </c>
      <c r="EM17" s="333">
        <f t="shared" si="50"/>
        <v>0</v>
      </c>
      <c r="EN17" s="330">
        <f t="shared" si="51"/>
        <v>0</v>
      </c>
      <c r="EO17" s="334">
        <f t="shared" si="52"/>
        <v>1</v>
      </c>
      <c r="EP17" s="332">
        <f t="shared" si="53"/>
        <v>7.7759999999999996E-2</v>
      </c>
      <c r="EQ17" s="334">
        <f t="shared" si="54"/>
        <v>4</v>
      </c>
      <c r="ER17" s="332">
        <f t="shared" si="55"/>
        <v>0.8</v>
      </c>
      <c r="ES17" s="333">
        <f t="shared" si="56"/>
        <v>0</v>
      </c>
      <c r="ET17" s="333">
        <f t="shared" si="57"/>
        <v>0</v>
      </c>
      <c r="EU17" s="330">
        <f t="shared" si="58"/>
        <v>0</v>
      </c>
      <c r="EV17" s="334">
        <f t="shared" si="59"/>
        <v>1</v>
      </c>
      <c r="EW17" s="332">
        <f t="shared" si="60"/>
        <v>7.7759999999999996E-2</v>
      </c>
      <c r="EX17" s="334">
        <f t="shared" si="61"/>
        <v>4</v>
      </c>
      <c r="EY17" s="332">
        <f t="shared" si="62"/>
        <v>0.8</v>
      </c>
      <c r="EZ17" s="333">
        <f t="shared" si="63"/>
        <v>0</v>
      </c>
      <c r="FA17" s="333">
        <f t="shared" si="64"/>
        <v>0</v>
      </c>
      <c r="FB17" s="330">
        <f t="shared" si="65"/>
        <v>0</v>
      </c>
      <c r="FC17" s="334">
        <f t="shared" si="66"/>
        <v>1</v>
      </c>
      <c r="FD17" s="332">
        <f t="shared" si="67"/>
        <v>7.7759999999999996E-2</v>
      </c>
      <c r="FE17" s="334">
        <f t="shared" si="68"/>
        <v>4</v>
      </c>
      <c r="FF17" s="332">
        <f t="shared" si="69"/>
        <v>0.8</v>
      </c>
      <c r="FG17" s="333">
        <f t="shared" si="70"/>
        <v>0</v>
      </c>
      <c r="FH17" s="333">
        <f t="shared" si="71"/>
        <v>0</v>
      </c>
      <c r="FI17" s="330">
        <f t="shared" si="72"/>
        <v>0</v>
      </c>
      <c r="FJ17" s="334">
        <f t="shared" si="73"/>
        <v>1</v>
      </c>
      <c r="FK17" s="332">
        <f t="shared" si="74"/>
        <v>7.7759999999999996E-2</v>
      </c>
      <c r="FL17" s="334">
        <f t="shared" si="75"/>
        <v>4</v>
      </c>
      <c r="FM17" s="332">
        <f t="shared" si="76"/>
        <v>0.8</v>
      </c>
      <c r="FN17" s="333">
        <f t="shared" si="77"/>
        <v>0</v>
      </c>
      <c r="FO17" s="333">
        <f t="shared" si="78"/>
        <v>0</v>
      </c>
      <c r="FP17" s="330">
        <f t="shared" si="79"/>
        <v>0</v>
      </c>
      <c r="FQ17" s="334">
        <f t="shared" si="80"/>
        <v>1</v>
      </c>
      <c r="FR17" s="332">
        <f t="shared" si="81"/>
        <v>7.7759999999999996E-2</v>
      </c>
      <c r="FS17" s="334">
        <f t="shared" si="82"/>
        <v>4</v>
      </c>
      <c r="FT17" s="332">
        <f t="shared" si="83"/>
        <v>0.8</v>
      </c>
      <c r="FU17" s="333">
        <f t="shared" si="84"/>
        <v>0</v>
      </c>
      <c r="FV17" s="333">
        <f t="shared" si="85"/>
        <v>0</v>
      </c>
      <c r="FW17" s="330">
        <f t="shared" si="86"/>
        <v>0</v>
      </c>
      <c r="FX17" s="334">
        <f t="shared" si="87"/>
        <v>1</v>
      </c>
      <c r="FY17" s="332">
        <f t="shared" si="88"/>
        <v>7.7759999999999996E-2</v>
      </c>
      <c r="FZ17" s="334">
        <f t="shared" si="89"/>
        <v>4</v>
      </c>
      <c r="GA17" s="332">
        <f t="shared" si="90"/>
        <v>0.8</v>
      </c>
      <c r="GB17" s="333">
        <f t="shared" si="91"/>
        <v>0</v>
      </c>
      <c r="GC17" s="333">
        <f t="shared" si="92"/>
        <v>0</v>
      </c>
      <c r="GD17" s="330">
        <f t="shared" si="93"/>
        <v>0</v>
      </c>
      <c r="GE17" s="334">
        <f t="shared" si="94"/>
        <v>1</v>
      </c>
      <c r="GF17" s="332">
        <f t="shared" si="95"/>
        <v>7.7759999999999996E-2</v>
      </c>
      <c r="GG17" s="334">
        <f t="shared" si="96"/>
        <v>4</v>
      </c>
      <c r="GH17" s="332">
        <f t="shared" si="97"/>
        <v>0.8</v>
      </c>
      <c r="GI17" s="332">
        <f t="shared" si="98"/>
        <v>0.8</v>
      </c>
    </row>
    <row r="18" spans="1:191" ht="159.75" customHeight="1">
      <c r="A18" s="314">
        <v>10</v>
      </c>
      <c r="B18" s="314" t="s">
        <v>1027</v>
      </c>
      <c r="C18" s="315" t="s">
        <v>1037</v>
      </c>
      <c r="D18" s="316" t="s">
        <v>280</v>
      </c>
      <c r="E18" s="317" t="s">
        <v>328</v>
      </c>
      <c r="F18" s="318" t="s">
        <v>282</v>
      </c>
      <c r="G18" s="336" t="s">
        <v>1033</v>
      </c>
      <c r="H18" s="319" t="s">
        <v>438</v>
      </c>
      <c r="I18" s="320" t="s">
        <v>285</v>
      </c>
      <c r="J18" s="320" t="s">
        <v>69</v>
      </c>
      <c r="K18" s="320" t="s">
        <v>286</v>
      </c>
      <c r="L18" s="320" t="s">
        <v>286</v>
      </c>
      <c r="M18" s="320" t="s">
        <v>286</v>
      </c>
      <c r="N18" s="320" t="s">
        <v>69</v>
      </c>
      <c r="O18" s="320" t="s">
        <v>286</v>
      </c>
      <c r="P18" s="320" t="s">
        <v>69</v>
      </c>
      <c r="Q18" s="320" t="s">
        <v>286</v>
      </c>
      <c r="R18" s="320" t="s">
        <v>286</v>
      </c>
      <c r="S18" s="320" t="s">
        <v>69</v>
      </c>
      <c r="T18" s="320" t="s">
        <v>69</v>
      </c>
      <c r="U18" s="320" t="s">
        <v>69</v>
      </c>
      <c r="V18" s="320" t="s">
        <v>286</v>
      </c>
      <c r="W18" s="320" t="s">
        <v>286</v>
      </c>
      <c r="X18" s="320" t="s">
        <v>286</v>
      </c>
      <c r="Y18" s="320" t="s">
        <v>286</v>
      </c>
      <c r="Z18" s="320" t="s">
        <v>69</v>
      </c>
      <c r="AA18" s="320" t="s">
        <v>286</v>
      </c>
      <c r="AB18" s="320" t="s">
        <v>286</v>
      </c>
      <c r="AC18" s="321" t="str">
        <f t="shared" si="0"/>
        <v>3 - Media</v>
      </c>
      <c r="AD18" s="322">
        <f t="shared" si="1"/>
        <v>0.6</v>
      </c>
      <c r="AE18" s="321" t="str">
        <f t="shared" si="2"/>
        <v>4 - Mayor</v>
      </c>
      <c r="AF18" s="322">
        <f t="shared" si="3"/>
        <v>0.36842105263157893</v>
      </c>
      <c r="AG18" s="323" t="str">
        <f t="shared" si="4"/>
        <v>MODERADO</v>
      </c>
      <c r="AH18" s="322">
        <f t="shared" si="5"/>
        <v>0.22105263157894736</v>
      </c>
      <c r="AI18" s="324" t="s">
        <v>1038</v>
      </c>
      <c r="AJ18" s="325" t="s">
        <v>514</v>
      </c>
      <c r="AK18" s="325" t="s">
        <v>1017</v>
      </c>
      <c r="AL18" s="325" t="s">
        <v>1013</v>
      </c>
      <c r="AM18" s="284" t="s">
        <v>291</v>
      </c>
      <c r="AN18" s="325" t="s">
        <v>292</v>
      </c>
      <c r="AO18" s="325" t="s">
        <v>293</v>
      </c>
      <c r="AP18" s="284" t="s">
        <v>294</v>
      </c>
      <c r="AQ18" s="284" t="s">
        <v>291</v>
      </c>
      <c r="AR18" s="325" t="s">
        <v>292</v>
      </c>
      <c r="AS18" s="325" t="s">
        <v>293</v>
      </c>
      <c r="AT18" s="284" t="s">
        <v>294</v>
      </c>
      <c r="AU18" s="284" t="s">
        <v>291</v>
      </c>
      <c r="AV18" s="325" t="s">
        <v>292</v>
      </c>
      <c r="AW18" s="325" t="s">
        <v>293</v>
      </c>
      <c r="AX18" s="284" t="s">
        <v>294</v>
      </c>
      <c r="AY18" s="284" t="s">
        <v>291</v>
      </c>
      <c r="AZ18" s="325" t="s">
        <v>292</v>
      </c>
      <c r="BA18" s="325" t="s">
        <v>293</v>
      </c>
      <c r="BB18" s="284" t="s">
        <v>294</v>
      </c>
      <c r="BC18" s="284"/>
      <c r="BD18" s="325"/>
      <c r="BE18" s="325"/>
      <c r="BF18" s="284"/>
      <c r="BG18" s="284"/>
      <c r="BH18" s="325"/>
      <c r="BI18" s="325"/>
      <c r="BJ18" s="284"/>
      <c r="BK18" s="284"/>
      <c r="BL18" s="325"/>
      <c r="BM18" s="325"/>
      <c r="BN18" s="284"/>
      <c r="BO18" s="284"/>
      <c r="BP18" s="325"/>
      <c r="BQ18" s="325"/>
      <c r="BR18" s="284"/>
      <c r="BS18" s="284"/>
      <c r="BT18" s="325"/>
      <c r="BU18" s="325"/>
      <c r="BV18" s="284"/>
      <c r="BW18" s="284"/>
      <c r="BX18" s="325"/>
      <c r="BY18" s="325"/>
      <c r="BZ18" s="284"/>
      <c r="CA18" s="284"/>
      <c r="CB18" s="325"/>
      <c r="CC18" s="325"/>
      <c r="CD18" s="284"/>
      <c r="CE18" s="284"/>
      <c r="CF18" s="325"/>
      <c r="CG18" s="325"/>
      <c r="CH18" s="284"/>
      <c r="CI18" s="325"/>
      <c r="CJ18" s="325"/>
      <c r="CK18" s="284"/>
      <c r="CL18" s="326" t="s">
        <v>298</v>
      </c>
      <c r="CM18" s="327">
        <f t="shared" si="6"/>
        <v>0.36</v>
      </c>
      <c r="CN18" s="326" t="s">
        <v>316</v>
      </c>
      <c r="CO18" s="327">
        <f t="shared" si="7"/>
        <v>0.22105263157894736</v>
      </c>
      <c r="CP18" s="328" t="str">
        <f t="shared" si="99"/>
        <v>BAJO</v>
      </c>
      <c r="CQ18" s="322">
        <f t="shared" si="8"/>
        <v>7.9578947368421041E-2</v>
      </c>
      <c r="CR18" s="315" t="s">
        <v>300</v>
      </c>
      <c r="CS18" s="328">
        <f t="shared" si="9"/>
        <v>0.1</v>
      </c>
      <c r="CT18" s="284"/>
      <c r="CU18" s="47" t="s">
        <v>1014</v>
      </c>
      <c r="CV18" s="4" t="s">
        <v>302</v>
      </c>
      <c r="CW18" s="329"/>
      <c r="CX18" s="330">
        <f t="shared" si="10"/>
        <v>7</v>
      </c>
      <c r="CY18" s="331">
        <f t="shared" si="11"/>
        <v>4</v>
      </c>
      <c r="CZ18" s="330" t="str">
        <f t="shared" si="12"/>
        <v>Mayor</v>
      </c>
      <c r="DA18" s="332">
        <f t="shared" si="13"/>
        <v>0.8</v>
      </c>
      <c r="DB18" s="333">
        <f t="shared" si="14"/>
        <v>0.15</v>
      </c>
      <c r="DC18" s="333">
        <f t="shared" si="15"/>
        <v>0.25</v>
      </c>
      <c r="DD18" s="330">
        <f t="shared" si="16"/>
        <v>0.4</v>
      </c>
      <c r="DE18" s="334">
        <f t="shared" si="17"/>
        <v>2</v>
      </c>
      <c r="DF18" s="332">
        <f t="shared" si="18"/>
        <v>0.36</v>
      </c>
      <c r="DG18" s="334">
        <f t="shared" si="19"/>
        <v>4</v>
      </c>
      <c r="DH18" s="334"/>
      <c r="DI18" s="332">
        <f t="shared" si="20"/>
        <v>0.8</v>
      </c>
      <c r="DJ18" s="333">
        <f t="shared" si="21"/>
        <v>0.15</v>
      </c>
      <c r="DK18" s="333">
        <f t="shared" si="22"/>
        <v>0.25</v>
      </c>
      <c r="DL18" s="330">
        <f t="shared" si="23"/>
        <v>0.4</v>
      </c>
      <c r="DM18" s="334">
        <f t="shared" si="24"/>
        <v>2</v>
      </c>
      <c r="DN18" s="332">
        <f t="shared" si="25"/>
        <v>0.216</v>
      </c>
      <c r="DO18" s="334">
        <f t="shared" si="26"/>
        <v>4</v>
      </c>
      <c r="DP18" s="332">
        <f t="shared" si="27"/>
        <v>0.8</v>
      </c>
      <c r="DQ18" s="333">
        <f t="shared" si="28"/>
        <v>0.15</v>
      </c>
      <c r="DR18" s="333">
        <f t="shared" si="29"/>
        <v>0.25</v>
      </c>
      <c r="DS18" s="330">
        <f t="shared" si="30"/>
        <v>0.4</v>
      </c>
      <c r="DT18" s="334">
        <f t="shared" si="31"/>
        <v>1</v>
      </c>
      <c r="DU18" s="332">
        <f t="shared" si="32"/>
        <v>0.12959999999999999</v>
      </c>
      <c r="DV18" s="334">
        <f t="shared" si="33"/>
        <v>4</v>
      </c>
      <c r="DW18" s="332">
        <f t="shared" si="34"/>
        <v>0.8</v>
      </c>
      <c r="DX18" s="333">
        <f t="shared" si="35"/>
        <v>0.15</v>
      </c>
      <c r="DY18" s="333">
        <f t="shared" si="36"/>
        <v>0.25</v>
      </c>
      <c r="DZ18" s="330">
        <f t="shared" si="37"/>
        <v>0.4</v>
      </c>
      <c r="EA18" s="334">
        <f t="shared" si="38"/>
        <v>1</v>
      </c>
      <c r="EB18" s="332">
        <f t="shared" si="39"/>
        <v>7.7759999999999996E-2</v>
      </c>
      <c r="EC18" s="334">
        <f t="shared" si="40"/>
        <v>4</v>
      </c>
      <c r="ED18" s="332">
        <f t="shared" si="41"/>
        <v>0.8</v>
      </c>
      <c r="EE18" s="333">
        <f t="shared" si="42"/>
        <v>0</v>
      </c>
      <c r="EF18" s="333">
        <f t="shared" si="43"/>
        <v>0</v>
      </c>
      <c r="EG18" s="330">
        <f t="shared" si="44"/>
        <v>0</v>
      </c>
      <c r="EH18" s="334">
        <f t="shared" si="45"/>
        <v>1</v>
      </c>
      <c r="EI18" s="332">
        <f t="shared" si="46"/>
        <v>7.7759999999999996E-2</v>
      </c>
      <c r="EJ18" s="334">
        <f t="shared" si="47"/>
        <v>4</v>
      </c>
      <c r="EK18" s="332">
        <f t="shared" si="48"/>
        <v>0.8</v>
      </c>
      <c r="EL18" s="333">
        <f t="shared" si="49"/>
        <v>0</v>
      </c>
      <c r="EM18" s="333">
        <f t="shared" si="50"/>
        <v>0</v>
      </c>
      <c r="EN18" s="330">
        <f t="shared" si="51"/>
        <v>0</v>
      </c>
      <c r="EO18" s="334">
        <f t="shared" si="52"/>
        <v>1</v>
      </c>
      <c r="EP18" s="332">
        <f t="shared" si="53"/>
        <v>7.7759999999999996E-2</v>
      </c>
      <c r="EQ18" s="334">
        <f t="shared" si="54"/>
        <v>4</v>
      </c>
      <c r="ER18" s="332">
        <f t="shared" si="55"/>
        <v>0.8</v>
      </c>
      <c r="ES18" s="333">
        <f t="shared" si="56"/>
        <v>0</v>
      </c>
      <c r="ET18" s="333">
        <f t="shared" si="57"/>
        <v>0</v>
      </c>
      <c r="EU18" s="330">
        <f t="shared" si="58"/>
        <v>0</v>
      </c>
      <c r="EV18" s="334">
        <f t="shared" si="59"/>
        <v>1</v>
      </c>
      <c r="EW18" s="332">
        <f t="shared" si="60"/>
        <v>7.7759999999999996E-2</v>
      </c>
      <c r="EX18" s="334">
        <f t="shared" si="61"/>
        <v>4</v>
      </c>
      <c r="EY18" s="332">
        <f t="shared" si="62"/>
        <v>0.8</v>
      </c>
      <c r="EZ18" s="333">
        <f t="shared" si="63"/>
        <v>0</v>
      </c>
      <c r="FA18" s="333">
        <f t="shared" si="64"/>
        <v>0</v>
      </c>
      <c r="FB18" s="330">
        <f t="shared" si="65"/>
        <v>0</v>
      </c>
      <c r="FC18" s="334">
        <f t="shared" si="66"/>
        <v>1</v>
      </c>
      <c r="FD18" s="332">
        <f t="shared" si="67"/>
        <v>7.7759999999999996E-2</v>
      </c>
      <c r="FE18" s="334">
        <f t="shared" si="68"/>
        <v>4</v>
      </c>
      <c r="FF18" s="332">
        <f t="shared" si="69"/>
        <v>0.8</v>
      </c>
      <c r="FG18" s="333">
        <f t="shared" si="70"/>
        <v>0</v>
      </c>
      <c r="FH18" s="333">
        <f t="shared" si="71"/>
        <v>0</v>
      </c>
      <c r="FI18" s="330">
        <f t="shared" si="72"/>
        <v>0</v>
      </c>
      <c r="FJ18" s="334">
        <f t="shared" si="73"/>
        <v>1</v>
      </c>
      <c r="FK18" s="332">
        <f t="shared" si="74"/>
        <v>7.7759999999999996E-2</v>
      </c>
      <c r="FL18" s="334">
        <f t="shared" si="75"/>
        <v>4</v>
      </c>
      <c r="FM18" s="332">
        <f t="shared" si="76"/>
        <v>0.8</v>
      </c>
      <c r="FN18" s="333">
        <f t="shared" si="77"/>
        <v>0</v>
      </c>
      <c r="FO18" s="333">
        <f t="shared" si="78"/>
        <v>0</v>
      </c>
      <c r="FP18" s="330">
        <f t="shared" si="79"/>
        <v>0</v>
      </c>
      <c r="FQ18" s="334">
        <f t="shared" si="80"/>
        <v>1</v>
      </c>
      <c r="FR18" s="332">
        <f t="shared" si="81"/>
        <v>7.7759999999999996E-2</v>
      </c>
      <c r="FS18" s="334">
        <f t="shared" si="82"/>
        <v>4</v>
      </c>
      <c r="FT18" s="332">
        <f t="shared" si="83"/>
        <v>0.8</v>
      </c>
      <c r="FU18" s="333">
        <f t="shared" si="84"/>
        <v>0</v>
      </c>
      <c r="FV18" s="333">
        <f t="shared" si="85"/>
        <v>0</v>
      </c>
      <c r="FW18" s="330">
        <f t="shared" si="86"/>
        <v>0</v>
      </c>
      <c r="FX18" s="334">
        <f t="shared" si="87"/>
        <v>1</v>
      </c>
      <c r="FY18" s="332">
        <f t="shared" si="88"/>
        <v>7.7759999999999996E-2</v>
      </c>
      <c r="FZ18" s="334">
        <f t="shared" si="89"/>
        <v>4</v>
      </c>
      <c r="GA18" s="332">
        <f t="shared" si="90"/>
        <v>0.8</v>
      </c>
      <c r="GB18" s="333">
        <f t="shared" si="91"/>
        <v>0</v>
      </c>
      <c r="GC18" s="333">
        <f t="shared" si="92"/>
        <v>0</v>
      </c>
      <c r="GD18" s="330">
        <f t="shared" si="93"/>
        <v>0</v>
      </c>
      <c r="GE18" s="334">
        <f t="shared" si="94"/>
        <v>1</v>
      </c>
      <c r="GF18" s="332">
        <f t="shared" si="95"/>
        <v>7.7759999999999996E-2</v>
      </c>
      <c r="GG18" s="334">
        <f t="shared" si="96"/>
        <v>4</v>
      </c>
      <c r="GH18" s="332">
        <f t="shared" si="97"/>
        <v>0.8</v>
      </c>
      <c r="GI18" s="332">
        <f t="shared" si="98"/>
        <v>0.8</v>
      </c>
    </row>
    <row r="19" spans="1:191" ht="159.75" customHeight="1">
      <c r="A19" s="314">
        <v>11</v>
      </c>
      <c r="B19" s="314" t="s">
        <v>1027</v>
      </c>
      <c r="C19" s="315" t="s">
        <v>1039</v>
      </c>
      <c r="D19" s="316" t="s">
        <v>304</v>
      </c>
      <c r="E19" s="317" t="s">
        <v>328</v>
      </c>
      <c r="F19" s="318" t="s">
        <v>305</v>
      </c>
      <c r="G19" s="336" t="s">
        <v>1033</v>
      </c>
      <c r="H19" s="319" t="s">
        <v>438</v>
      </c>
      <c r="I19" s="320" t="s">
        <v>315</v>
      </c>
      <c r="J19" s="320" t="s">
        <v>69</v>
      </c>
      <c r="K19" s="320" t="s">
        <v>286</v>
      </c>
      <c r="L19" s="320" t="s">
        <v>286</v>
      </c>
      <c r="M19" s="320" t="s">
        <v>286</v>
      </c>
      <c r="N19" s="320" t="s">
        <v>69</v>
      </c>
      <c r="O19" s="320" t="s">
        <v>286</v>
      </c>
      <c r="P19" s="320" t="s">
        <v>69</v>
      </c>
      <c r="Q19" s="320" t="s">
        <v>286</v>
      </c>
      <c r="R19" s="320" t="s">
        <v>286</v>
      </c>
      <c r="S19" s="320" t="s">
        <v>69</v>
      </c>
      <c r="T19" s="320" t="s">
        <v>69</v>
      </c>
      <c r="U19" s="320" t="s">
        <v>69</v>
      </c>
      <c r="V19" s="320" t="s">
        <v>286</v>
      </c>
      <c r="W19" s="320" t="s">
        <v>286</v>
      </c>
      <c r="X19" s="320" t="s">
        <v>286</v>
      </c>
      <c r="Y19" s="320" t="s">
        <v>286</v>
      </c>
      <c r="Z19" s="320" t="s">
        <v>69</v>
      </c>
      <c r="AA19" s="320" t="s">
        <v>286</v>
      </c>
      <c r="AB19" s="320" t="s">
        <v>286</v>
      </c>
      <c r="AC19" s="321" t="str">
        <f t="shared" si="0"/>
        <v>2 - Baja</v>
      </c>
      <c r="AD19" s="322">
        <f t="shared" si="1"/>
        <v>0.4</v>
      </c>
      <c r="AE19" s="321" t="str">
        <f t="shared" si="2"/>
        <v>4 - Mayor</v>
      </c>
      <c r="AF19" s="322">
        <f t="shared" si="3"/>
        <v>0.36842105263157893</v>
      </c>
      <c r="AG19" s="323" t="str">
        <f t="shared" si="4"/>
        <v>BAJO</v>
      </c>
      <c r="AH19" s="322">
        <f t="shared" si="5"/>
        <v>0.14736842105263157</v>
      </c>
      <c r="AI19" s="324" t="s">
        <v>1040</v>
      </c>
      <c r="AJ19" s="325" t="s">
        <v>514</v>
      </c>
      <c r="AK19" s="318" t="s">
        <v>1041</v>
      </c>
      <c r="AL19" s="318" t="s">
        <v>1042</v>
      </c>
      <c r="AM19" s="284" t="s">
        <v>291</v>
      </c>
      <c r="AN19" s="325" t="s">
        <v>292</v>
      </c>
      <c r="AO19" s="325" t="s">
        <v>293</v>
      </c>
      <c r="AP19" s="284" t="s">
        <v>294</v>
      </c>
      <c r="AQ19" s="284" t="s">
        <v>291</v>
      </c>
      <c r="AR19" s="325" t="s">
        <v>295</v>
      </c>
      <c r="AS19" s="325" t="s">
        <v>340</v>
      </c>
      <c r="AT19" s="284" t="s">
        <v>297</v>
      </c>
      <c r="AU19" s="284" t="s">
        <v>291</v>
      </c>
      <c r="AV19" s="325" t="s">
        <v>295</v>
      </c>
      <c r="AW19" s="325" t="s">
        <v>340</v>
      </c>
      <c r="AX19" s="284" t="s">
        <v>297</v>
      </c>
      <c r="AY19" s="284"/>
      <c r="AZ19" s="325"/>
      <c r="BA19" s="325"/>
      <c r="BB19" s="284"/>
      <c r="BC19" s="284"/>
      <c r="BD19" s="325"/>
      <c r="BE19" s="325"/>
      <c r="BF19" s="284"/>
      <c r="BG19" s="284"/>
      <c r="BH19" s="325"/>
      <c r="BI19" s="325"/>
      <c r="BJ19" s="284"/>
      <c r="BK19" s="284"/>
      <c r="BL19" s="325"/>
      <c r="BM19" s="325"/>
      <c r="BN19" s="284"/>
      <c r="BO19" s="284"/>
      <c r="BP19" s="325"/>
      <c r="BQ19" s="325"/>
      <c r="BR19" s="284"/>
      <c r="BS19" s="284"/>
      <c r="BT19" s="325"/>
      <c r="BU19" s="325"/>
      <c r="BV19" s="284"/>
      <c r="BW19" s="284"/>
      <c r="BX19" s="325"/>
      <c r="BY19" s="325"/>
      <c r="BZ19" s="284"/>
      <c r="CA19" s="284"/>
      <c r="CB19" s="325"/>
      <c r="CC19" s="325"/>
      <c r="CD19" s="284"/>
      <c r="CE19" s="284"/>
      <c r="CF19" s="325"/>
      <c r="CG19" s="325"/>
      <c r="CH19" s="284"/>
      <c r="CI19" s="325"/>
      <c r="CJ19" s="325"/>
      <c r="CK19" s="284"/>
      <c r="CL19" s="326"/>
      <c r="CM19" s="327">
        <f t="shared" si="6"/>
        <v>0.24</v>
      </c>
      <c r="CN19" s="326" t="s">
        <v>299</v>
      </c>
      <c r="CO19" s="327">
        <f t="shared" si="7"/>
        <v>0.22105263157894736</v>
      </c>
      <c r="CP19" s="328" t="str">
        <f t="shared" si="99"/>
        <v>BAJO</v>
      </c>
      <c r="CQ19" s="322">
        <f t="shared" si="8"/>
        <v>5.3052631578947365E-2</v>
      </c>
      <c r="CR19" s="315" t="s">
        <v>309</v>
      </c>
      <c r="CS19" s="328">
        <f t="shared" si="9"/>
        <v>0.1</v>
      </c>
      <c r="CT19" s="284"/>
      <c r="CU19" s="47" t="s">
        <v>1014</v>
      </c>
      <c r="CV19" s="4" t="s">
        <v>302</v>
      </c>
      <c r="CW19" s="329"/>
      <c r="CX19" s="330">
        <f t="shared" si="10"/>
        <v>7</v>
      </c>
      <c r="CY19" s="331">
        <f t="shared" si="11"/>
        <v>4</v>
      </c>
      <c r="CZ19" s="330" t="str">
        <f t="shared" si="12"/>
        <v>Mayor</v>
      </c>
      <c r="DA19" s="332">
        <f t="shared" si="13"/>
        <v>0.8</v>
      </c>
      <c r="DB19" s="333">
        <f t="shared" si="14"/>
        <v>0.15</v>
      </c>
      <c r="DC19" s="333">
        <f t="shared" si="15"/>
        <v>0.25</v>
      </c>
      <c r="DD19" s="330">
        <f t="shared" si="16"/>
        <v>0.4</v>
      </c>
      <c r="DE19" s="334">
        <f t="shared" si="17"/>
        <v>2</v>
      </c>
      <c r="DF19" s="332">
        <f t="shared" si="18"/>
        <v>0.24</v>
      </c>
      <c r="DG19" s="334">
        <f t="shared" si="19"/>
        <v>4</v>
      </c>
      <c r="DH19" s="334"/>
      <c r="DI19" s="332">
        <f t="shared" si="20"/>
        <v>0.8</v>
      </c>
      <c r="DJ19" s="333">
        <f t="shared" si="21"/>
        <v>0.25</v>
      </c>
      <c r="DK19" s="333">
        <f t="shared" si="22"/>
        <v>0.15</v>
      </c>
      <c r="DL19" s="330">
        <f t="shared" si="23"/>
        <v>0.4</v>
      </c>
      <c r="DM19" s="334">
        <f t="shared" si="24"/>
        <v>2</v>
      </c>
      <c r="DN19" s="332">
        <f t="shared" si="25"/>
        <v>0.24</v>
      </c>
      <c r="DO19" s="334">
        <f t="shared" si="26"/>
        <v>3</v>
      </c>
      <c r="DP19" s="332">
        <f t="shared" si="27"/>
        <v>0.48</v>
      </c>
      <c r="DQ19" s="333">
        <f t="shared" si="28"/>
        <v>0.25</v>
      </c>
      <c r="DR19" s="333">
        <f t="shared" si="29"/>
        <v>0.15</v>
      </c>
      <c r="DS19" s="330">
        <f t="shared" si="30"/>
        <v>0.4</v>
      </c>
      <c r="DT19" s="334">
        <f t="shared" si="31"/>
        <v>2</v>
      </c>
      <c r="DU19" s="332">
        <f t="shared" si="32"/>
        <v>0.24</v>
      </c>
      <c r="DV19" s="334">
        <f t="shared" si="33"/>
        <v>3</v>
      </c>
      <c r="DW19" s="332">
        <f t="shared" si="34"/>
        <v>0.28799999999999998</v>
      </c>
      <c r="DX19" s="333">
        <f t="shared" si="35"/>
        <v>0</v>
      </c>
      <c r="DY19" s="333">
        <f t="shared" si="36"/>
        <v>0</v>
      </c>
      <c r="DZ19" s="330">
        <f t="shared" si="37"/>
        <v>0</v>
      </c>
      <c r="EA19" s="334">
        <f t="shared" si="38"/>
        <v>2</v>
      </c>
      <c r="EB19" s="332">
        <f t="shared" si="39"/>
        <v>0.24</v>
      </c>
      <c r="EC19" s="334">
        <f t="shared" si="40"/>
        <v>3</v>
      </c>
      <c r="ED19" s="332">
        <f t="shared" si="41"/>
        <v>0.28799999999999998</v>
      </c>
      <c r="EE19" s="333">
        <f t="shared" si="42"/>
        <v>0</v>
      </c>
      <c r="EF19" s="333">
        <f t="shared" si="43"/>
        <v>0</v>
      </c>
      <c r="EG19" s="330">
        <f t="shared" si="44"/>
        <v>0</v>
      </c>
      <c r="EH19" s="334">
        <f t="shared" si="45"/>
        <v>2</v>
      </c>
      <c r="EI19" s="332">
        <f t="shared" si="46"/>
        <v>0.24</v>
      </c>
      <c r="EJ19" s="334">
        <f t="shared" si="47"/>
        <v>3</v>
      </c>
      <c r="EK19" s="332">
        <f t="shared" si="48"/>
        <v>0.28799999999999998</v>
      </c>
      <c r="EL19" s="333">
        <f t="shared" si="49"/>
        <v>0</v>
      </c>
      <c r="EM19" s="333">
        <f t="shared" si="50"/>
        <v>0</v>
      </c>
      <c r="EN19" s="330">
        <f t="shared" si="51"/>
        <v>0</v>
      </c>
      <c r="EO19" s="334">
        <f t="shared" si="52"/>
        <v>2</v>
      </c>
      <c r="EP19" s="332">
        <f t="shared" si="53"/>
        <v>0.24</v>
      </c>
      <c r="EQ19" s="334">
        <f t="shared" si="54"/>
        <v>3</v>
      </c>
      <c r="ER19" s="332">
        <f t="shared" si="55"/>
        <v>0.28799999999999998</v>
      </c>
      <c r="ES19" s="333">
        <f t="shared" si="56"/>
        <v>0</v>
      </c>
      <c r="ET19" s="333">
        <f t="shared" si="57"/>
        <v>0</v>
      </c>
      <c r="EU19" s="330">
        <f t="shared" si="58"/>
        <v>0</v>
      </c>
      <c r="EV19" s="334">
        <f t="shared" si="59"/>
        <v>2</v>
      </c>
      <c r="EW19" s="332">
        <f t="shared" si="60"/>
        <v>0.24</v>
      </c>
      <c r="EX19" s="334">
        <f t="shared" si="61"/>
        <v>3</v>
      </c>
      <c r="EY19" s="332">
        <f t="shared" si="62"/>
        <v>0.28799999999999998</v>
      </c>
      <c r="EZ19" s="333">
        <f t="shared" si="63"/>
        <v>0</v>
      </c>
      <c r="FA19" s="333">
        <f t="shared" si="64"/>
        <v>0</v>
      </c>
      <c r="FB19" s="330">
        <f t="shared" si="65"/>
        <v>0</v>
      </c>
      <c r="FC19" s="334">
        <f t="shared" si="66"/>
        <v>2</v>
      </c>
      <c r="FD19" s="332">
        <f t="shared" si="67"/>
        <v>0.24</v>
      </c>
      <c r="FE19" s="334">
        <f t="shared" si="68"/>
        <v>3</v>
      </c>
      <c r="FF19" s="332">
        <f t="shared" si="69"/>
        <v>0.28799999999999998</v>
      </c>
      <c r="FG19" s="333">
        <f t="shared" si="70"/>
        <v>0</v>
      </c>
      <c r="FH19" s="333">
        <f t="shared" si="71"/>
        <v>0</v>
      </c>
      <c r="FI19" s="330">
        <f t="shared" si="72"/>
        <v>0</v>
      </c>
      <c r="FJ19" s="334">
        <f t="shared" si="73"/>
        <v>2</v>
      </c>
      <c r="FK19" s="332">
        <f t="shared" si="74"/>
        <v>0.24</v>
      </c>
      <c r="FL19" s="334">
        <f t="shared" si="75"/>
        <v>3</v>
      </c>
      <c r="FM19" s="332">
        <f t="shared" si="76"/>
        <v>0.28799999999999998</v>
      </c>
      <c r="FN19" s="333">
        <f t="shared" si="77"/>
        <v>0</v>
      </c>
      <c r="FO19" s="333">
        <f t="shared" si="78"/>
        <v>0</v>
      </c>
      <c r="FP19" s="330">
        <f t="shared" si="79"/>
        <v>0</v>
      </c>
      <c r="FQ19" s="334">
        <f t="shared" si="80"/>
        <v>2</v>
      </c>
      <c r="FR19" s="332">
        <f t="shared" si="81"/>
        <v>0.24</v>
      </c>
      <c r="FS19" s="334">
        <f t="shared" si="82"/>
        <v>3</v>
      </c>
      <c r="FT19" s="332">
        <f t="shared" si="83"/>
        <v>0.28799999999999998</v>
      </c>
      <c r="FU19" s="333">
        <f t="shared" si="84"/>
        <v>0</v>
      </c>
      <c r="FV19" s="333">
        <f t="shared" si="85"/>
        <v>0</v>
      </c>
      <c r="FW19" s="330">
        <f t="shared" si="86"/>
        <v>0</v>
      </c>
      <c r="FX19" s="334">
        <f t="shared" si="87"/>
        <v>2</v>
      </c>
      <c r="FY19" s="332">
        <f t="shared" si="88"/>
        <v>0.24</v>
      </c>
      <c r="FZ19" s="334">
        <f t="shared" si="89"/>
        <v>3</v>
      </c>
      <c r="GA19" s="332">
        <f t="shared" si="90"/>
        <v>0.28799999999999998</v>
      </c>
      <c r="GB19" s="333">
        <f t="shared" si="91"/>
        <v>0</v>
      </c>
      <c r="GC19" s="333">
        <f t="shared" si="92"/>
        <v>0</v>
      </c>
      <c r="GD19" s="330">
        <f t="shared" si="93"/>
        <v>0</v>
      </c>
      <c r="GE19" s="334">
        <f t="shared" si="94"/>
        <v>2</v>
      </c>
      <c r="GF19" s="332">
        <f t="shared" si="95"/>
        <v>0.24</v>
      </c>
      <c r="GG19" s="334">
        <f t="shared" si="96"/>
        <v>3</v>
      </c>
      <c r="GH19" s="332">
        <f t="shared" si="97"/>
        <v>0.28799999999999998</v>
      </c>
      <c r="GI19" s="332">
        <f t="shared" si="98"/>
        <v>0.6</v>
      </c>
    </row>
    <row r="20" spans="1:191" ht="159.75" customHeight="1">
      <c r="A20" s="314">
        <v>12</v>
      </c>
      <c r="B20" s="314" t="s">
        <v>1027</v>
      </c>
      <c r="C20" s="315" t="s">
        <v>1043</v>
      </c>
      <c r="D20" s="316" t="s">
        <v>280</v>
      </c>
      <c r="E20" s="317" t="s">
        <v>328</v>
      </c>
      <c r="F20" s="318" t="s">
        <v>318</v>
      </c>
      <c r="G20" s="336" t="s">
        <v>1033</v>
      </c>
      <c r="H20" s="319" t="s">
        <v>438</v>
      </c>
      <c r="I20" s="320" t="s">
        <v>315</v>
      </c>
      <c r="J20" s="320" t="s">
        <v>69</v>
      </c>
      <c r="K20" s="320" t="s">
        <v>286</v>
      </c>
      <c r="L20" s="320" t="s">
        <v>286</v>
      </c>
      <c r="M20" s="320" t="s">
        <v>286</v>
      </c>
      <c r="N20" s="320" t="s">
        <v>69</v>
      </c>
      <c r="O20" s="320" t="s">
        <v>286</v>
      </c>
      <c r="P20" s="320" t="s">
        <v>69</v>
      </c>
      <c r="Q20" s="320" t="s">
        <v>286</v>
      </c>
      <c r="R20" s="320" t="s">
        <v>286</v>
      </c>
      <c r="S20" s="320" t="s">
        <v>69</v>
      </c>
      <c r="T20" s="320" t="s">
        <v>69</v>
      </c>
      <c r="U20" s="320" t="s">
        <v>69</v>
      </c>
      <c r="V20" s="320" t="s">
        <v>286</v>
      </c>
      <c r="W20" s="320" t="s">
        <v>286</v>
      </c>
      <c r="X20" s="320" t="s">
        <v>286</v>
      </c>
      <c r="Y20" s="320" t="s">
        <v>286</v>
      </c>
      <c r="Z20" s="320" t="s">
        <v>69</v>
      </c>
      <c r="AA20" s="320" t="s">
        <v>286</v>
      </c>
      <c r="AB20" s="320" t="s">
        <v>286</v>
      </c>
      <c r="AC20" s="321" t="str">
        <f t="shared" si="0"/>
        <v>2 - Baja</v>
      </c>
      <c r="AD20" s="322">
        <f t="shared" si="1"/>
        <v>0.4</v>
      </c>
      <c r="AE20" s="321" t="str">
        <f t="shared" si="2"/>
        <v>4 - Mayor</v>
      </c>
      <c r="AF20" s="322">
        <f t="shared" si="3"/>
        <v>0.36842105263157893</v>
      </c>
      <c r="AG20" s="323" t="str">
        <f t="shared" si="4"/>
        <v>BAJO</v>
      </c>
      <c r="AH20" s="322">
        <f t="shared" si="5"/>
        <v>0.14736842105263157</v>
      </c>
      <c r="AI20" s="324" t="s">
        <v>1040</v>
      </c>
      <c r="AJ20" s="325" t="s">
        <v>514</v>
      </c>
      <c r="AK20" s="318" t="s">
        <v>1041</v>
      </c>
      <c r="AL20" s="318" t="s">
        <v>1042</v>
      </c>
      <c r="AM20" s="284" t="s">
        <v>296</v>
      </c>
      <c r="AN20" s="325" t="s">
        <v>292</v>
      </c>
      <c r="AO20" s="325" t="s">
        <v>293</v>
      </c>
      <c r="AP20" s="284" t="s">
        <v>294</v>
      </c>
      <c r="AQ20" s="284" t="s">
        <v>296</v>
      </c>
      <c r="AR20" s="325" t="s">
        <v>295</v>
      </c>
      <c r="AS20" s="325" t="s">
        <v>340</v>
      </c>
      <c r="AT20" s="284" t="s">
        <v>297</v>
      </c>
      <c r="AU20" s="284" t="s">
        <v>291</v>
      </c>
      <c r="AV20" s="325" t="s">
        <v>295</v>
      </c>
      <c r="AW20" s="325" t="s">
        <v>340</v>
      </c>
      <c r="AX20" s="284" t="s">
        <v>297</v>
      </c>
      <c r="AY20" s="284"/>
      <c r="AZ20" s="325"/>
      <c r="BA20" s="325"/>
      <c r="BB20" s="284"/>
      <c r="BC20" s="284"/>
      <c r="BD20" s="325"/>
      <c r="BE20" s="325"/>
      <c r="BF20" s="284"/>
      <c r="BG20" s="284"/>
      <c r="BH20" s="325"/>
      <c r="BI20" s="325"/>
      <c r="BJ20" s="284"/>
      <c r="BK20" s="284"/>
      <c r="BL20" s="325"/>
      <c r="BM20" s="325"/>
      <c r="BN20" s="284"/>
      <c r="BO20" s="284"/>
      <c r="BP20" s="325"/>
      <c r="BQ20" s="325"/>
      <c r="BR20" s="284"/>
      <c r="BS20" s="284"/>
      <c r="BT20" s="325"/>
      <c r="BU20" s="325"/>
      <c r="BV20" s="284"/>
      <c r="BW20" s="284"/>
      <c r="BX20" s="325"/>
      <c r="BY20" s="325"/>
      <c r="BZ20" s="284"/>
      <c r="CA20" s="284"/>
      <c r="CB20" s="325"/>
      <c r="CC20" s="325"/>
      <c r="CD20" s="284"/>
      <c r="CE20" s="284"/>
      <c r="CF20" s="325"/>
      <c r="CG20" s="325"/>
      <c r="CH20" s="284"/>
      <c r="CI20" s="325"/>
      <c r="CJ20" s="325"/>
      <c r="CK20" s="284"/>
      <c r="CL20" s="326"/>
      <c r="CM20" s="327">
        <f t="shared" si="6"/>
        <v>0.24</v>
      </c>
      <c r="CN20" s="326" t="s">
        <v>299</v>
      </c>
      <c r="CO20" s="327">
        <f t="shared" si="7"/>
        <v>0.22105263157894736</v>
      </c>
      <c r="CP20" s="328" t="str">
        <f t="shared" si="99"/>
        <v>BAJO</v>
      </c>
      <c r="CQ20" s="322">
        <f t="shared" si="8"/>
        <v>5.3052631578947365E-2</v>
      </c>
      <c r="CR20" s="315" t="s">
        <v>300</v>
      </c>
      <c r="CS20" s="328">
        <f t="shared" si="9"/>
        <v>0.1</v>
      </c>
      <c r="CT20" s="284"/>
      <c r="CU20" s="47" t="s">
        <v>1014</v>
      </c>
      <c r="CV20" s="4" t="s">
        <v>302</v>
      </c>
      <c r="CW20" s="329"/>
      <c r="CX20" s="330">
        <f t="shared" si="10"/>
        <v>7</v>
      </c>
      <c r="CY20" s="331">
        <f t="shared" si="11"/>
        <v>4</v>
      </c>
      <c r="CZ20" s="330" t="str">
        <f t="shared" si="12"/>
        <v>Mayor</v>
      </c>
      <c r="DA20" s="332">
        <f t="shared" si="13"/>
        <v>0.8</v>
      </c>
      <c r="DB20" s="333">
        <f t="shared" si="14"/>
        <v>0.15</v>
      </c>
      <c r="DC20" s="333">
        <f t="shared" si="15"/>
        <v>0.25</v>
      </c>
      <c r="DD20" s="330">
        <f t="shared" si="16"/>
        <v>0.4</v>
      </c>
      <c r="DE20" s="334">
        <f t="shared" si="17"/>
        <v>2</v>
      </c>
      <c r="DF20" s="332">
        <f t="shared" si="18"/>
        <v>0.24</v>
      </c>
      <c r="DG20" s="334">
        <f t="shared" si="19"/>
        <v>4</v>
      </c>
      <c r="DH20" s="334"/>
      <c r="DI20" s="332">
        <f t="shared" si="20"/>
        <v>0.8</v>
      </c>
      <c r="DJ20" s="333">
        <f t="shared" si="21"/>
        <v>0.25</v>
      </c>
      <c r="DK20" s="333">
        <f t="shared" si="22"/>
        <v>0.15</v>
      </c>
      <c r="DL20" s="330">
        <f t="shared" si="23"/>
        <v>0.4</v>
      </c>
      <c r="DM20" s="334">
        <f t="shared" si="24"/>
        <v>2</v>
      </c>
      <c r="DN20" s="332">
        <f t="shared" si="25"/>
        <v>0.24</v>
      </c>
      <c r="DO20" s="334">
        <f t="shared" si="26"/>
        <v>3</v>
      </c>
      <c r="DP20" s="332">
        <f t="shared" si="27"/>
        <v>0.48</v>
      </c>
      <c r="DQ20" s="333">
        <f t="shared" si="28"/>
        <v>0.25</v>
      </c>
      <c r="DR20" s="333">
        <f t="shared" si="29"/>
        <v>0.15</v>
      </c>
      <c r="DS20" s="330">
        <f t="shared" si="30"/>
        <v>0.4</v>
      </c>
      <c r="DT20" s="334">
        <f t="shared" si="31"/>
        <v>2</v>
      </c>
      <c r="DU20" s="332">
        <f t="shared" si="32"/>
        <v>0.24</v>
      </c>
      <c r="DV20" s="334">
        <f t="shared" si="33"/>
        <v>3</v>
      </c>
      <c r="DW20" s="332">
        <f t="shared" si="34"/>
        <v>0.28799999999999998</v>
      </c>
      <c r="DX20" s="333">
        <f t="shared" si="35"/>
        <v>0</v>
      </c>
      <c r="DY20" s="333">
        <f t="shared" si="36"/>
        <v>0</v>
      </c>
      <c r="DZ20" s="330">
        <f t="shared" si="37"/>
        <v>0</v>
      </c>
      <c r="EA20" s="334">
        <f t="shared" si="38"/>
        <v>2</v>
      </c>
      <c r="EB20" s="332">
        <f t="shared" si="39"/>
        <v>0.24</v>
      </c>
      <c r="EC20" s="334">
        <f t="shared" si="40"/>
        <v>3</v>
      </c>
      <c r="ED20" s="332">
        <f t="shared" si="41"/>
        <v>0.28799999999999998</v>
      </c>
      <c r="EE20" s="333">
        <f t="shared" si="42"/>
        <v>0</v>
      </c>
      <c r="EF20" s="333">
        <f t="shared" si="43"/>
        <v>0</v>
      </c>
      <c r="EG20" s="330">
        <f t="shared" si="44"/>
        <v>0</v>
      </c>
      <c r="EH20" s="334">
        <f t="shared" si="45"/>
        <v>2</v>
      </c>
      <c r="EI20" s="332">
        <f t="shared" si="46"/>
        <v>0.24</v>
      </c>
      <c r="EJ20" s="334">
        <f t="shared" si="47"/>
        <v>3</v>
      </c>
      <c r="EK20" s="332">
        <f t="shared" si="48"/>
        <v>0.28799999999999998</v>
      </c>
      <c r="EL20" s="333">
        <f t="shared" si="49"/>
        <v>0</v>
      </c>
      <c r="EM20" s="333">
        <f t="shared" si="50"/>
        <v>0</v>
      </c>
      <c r="EN20" s="330">
        <f t="shared" si="51"/>
        <v>0</v>
      </c>
      <c r="EO20" s="334">
        <f t="shared" si="52"/>
        <v>2</v>
      </c>
      <c r="EP20" s="332">
        <f t="shared" si="53"/>
        <v>0.24</v>
      </c>
      <c r="EQ20" s="334">
        <f t="shared" si="54"/>
        <v>3</v>
      </c>
      <c r="ER20" s="332">
        <f t="shared" si="55"/>
        <v>0.28799999999999998</v>
      </c>
      <c r="ES20" s="333">
        <f t="shared" si="56"/>
        <v>0</v>
      </c>
      <c r="ET20" s="333">
        <f t="shared" si="57"/>
        <v>0</v>
      </c>
      <c r="EU20" s="330">
        <f t="shared" si="58"/>
        <v>0</v>
      </c>
      <c r="EV20" s="334">
        <f t="shared" si="59"/>
        <v>2</v>
      </c>
      <c r="EW20" s="332">
        <f t="shared" si="60"/>
        <v>0.24</v>
      </c>
      <c r="EX20" s="334">
        <f t="shared" si="61"/>
        <v>3</v>
      </c>
      <c r="EY20" s="332">
        <f t="shared" si="62"/>
        <v>0.28799999999999998</v>
      </c>
      <c r="EZ20" s="333">
        <f t="shared" si="63"/>
        <v>0</v>
      </c>
      <c r="FA20" s="333">
        <f t="shared" si="64"/>
        <v>0</v>
      </c>
      <c r="FB20" s="330">
        <f t="shared" si="65"/>
        <v>0</v>
      </c>
      <c r="FC20" s="334">
        <f t="shared" si="66"/>
        <v>2</v>
      </c>
      <c r="FD20" s="332">
        <f t="shared" si="67"/>
        <v>0.24</v>
      </c>
      <c r="FE20" s="334">
        <f t="shared" si="68"/>
        <v>3</v>
      </c>
      <c r="FF20" s="332">
        <f t="shared" si="69"/>
        <v>0.28799999999999998</v>
      </c>
      <c r="FG20" s="333">
        <f t="shared" si="70"/>
        <v>0</v>
      </c>
      <c r="FH20" s="333">
        <f t="shared" si="71"/>
        <v>0</v>
      </c>
      <c r="FI20" s="330">
        <f t="shared" si="72"/>
        <v>0</v>
      </c>
      <c r="FJ20" s="334">
        <f t="shared" si="73"/>
        <v>2</v>
      </c>
      <c r="FK20" s="332">
        <f t="shared" si="74"/>
        <v>0.24</v>
      </c>
      <c r="FL20" s="334">
        <f t="shared" si="75"/>
        <v>3</v>
      </c>
      <c r="FM20" s="332">
        <f t="shared" si="76"/>
        <v>0.28799999999999998</v>
      </c>
      <c r="FN20" s="333">
        <f t="shared" si="77"/>
        <v>0</v>
      </c>
      <c r="FO20" s="333">
        <f t="shared" si="78"/>
        <v>0</v>
      </c>
      <c r="FP20" s="330">
        <f t="shared" si="79"/>
        <v>0</v>
      </c>
      <c r="FQ20" s="334">
        <f t="shared" si="80"/>
        <v>2</v>
      </c>
      <c r="FR20" s="332">
        <f t="shared" si="81"/>
        <v>0.24</v>
      </c>
      <c r="FS20" s="334">
        <f t="shared" si="82"/>
        <v>3</v>
      </c>
      <c r="FT20" s="332">
        <f t="shared" si="83"/>
        <v>0.28799999999999998</v>
      </c>
      <c r="FU20" s="333">
        <f t="shared" si="84"/>
        <v>0</v>
      </c>
      <c r="FV20" s="333">
        <f t="shared" si="85"/>
        <v>0</v>
      </c>
      <c r="FW20" s="330">
        <f t="shared" si="86"/>
        <v>0</v>
      </c>
      <c r="FX20" s="334">
        <f t="shared" si="87"/>
        <v>2</v>
      </c>
      <c r="FY20" s="332">
        <f t="shared" si="88"/>
        <v>0.24</v>
      </c>
      <c r="FZ20" s="334">
        <f t="shared" si="89"/>
        <v>3</v>
      </c>
      <c r="GA20" s="332">
        <f t="shared" si="90"/>
        <v>0.28799999999999998</v>
      </c>
      <c r="GB20" s="333">
        <f t="shared" si="91"/>
        <v>0</v>
      </c>
      <c r="GC20" s="333">
        <f t="shared" si="92"/>
        <v>0</v>
      </c>
      <c r="GD20" s="330">
        <f t="shared" si="93"/>
        <v>0</v>
      </c>
      <c r="GE20" s="334">
        <f t="shared" si="94"/>
        <v>2</v>
      </c>
      <c r="GF20" s="332">
        <f t="shared" si="95"/>
        <v>0.24</v>
      </c>
      <c r="GG20" s="334">
        <f t="shared" si="96"/>
        <v>3</v>
      </c>
      <c r="GH20" s="332">
        <f t="shared" si="97"/>
        <v>0.28799999999999998</v>
      </c>
      <c r="GI20" s="332">
        <f t="shared" si="98"/>
        <v>0.6</v>
      </c>
    </row>
    <row r="21" spans="1:191" ht="159.75" customHeight="1">
      <c r="A21" s="314">
        <v>13</v>
      </c>
      <c r="B21" s="314" t="s">
        <v>73</v>
      </c>
      <c r="C21" s="315" t="s">
        <v>1044</v>
      </c>
      <c r="D21" s="316" t="s">
        <v>280</v>
      </c>
      <c r="E21" s="317" t="s">
        <v>328</v>
      </c>
      <c r="F21" s="318" t="s">
        <v>318</v>
      </c>
      <c r="G21" s="317" t="s">
        <v>342</v>
      </c>
      <c r="H21" s="319" t="s">
        <v>438</v>
      </c>
      <c r="I21" s="320" t="s">
        <v>298</v>
      </c>
      <c r="J21" s="320" t="s">
        <v>69</v>
      </c>
      <c r="K21" s="320" t="s">
        <v>286</v>
      </c>
      <c r="L21" s="320" t="s">
        <v>286</v>
      </c>
      <c r="M21" s="320" t="s">
        <v>286</v>
      </c>
      <c r="N21" s="320" t="s">
        <v>69</v>
      </c>
      <c r="O21" s="320" t="s">
        <v>286</v>
      </c>
      <c r="P21" s="320" t="s">
        <v>69</v>
      </c>
      <c r="Q21" s="320" t="s">
        <v>286</v>
      </c>
      <c r="R21" s="320" t="s">
        <v>286</v>
      </c>
      <c r="S21" s="320" t="s">
        <v>69</v>
      </c>
      <c r="T21" s="320" t="s">
        <v>69</v>
      </c>
      <c r="U21" s="320" t="s">
        <v>69</v>
      </c>
      <c r="V21" s="320" t="s">
        <v>286</v>
      </c>
      <c r="W21" s="320" t="s">
        <v>286</v>
      </c>
      <c r="X21" s="320" t="s">
        <v>286</v>
      </c>
      <c r="Y21" s="320" t="s">
        <v>286</v>
      </c>
      <c r="Z21" s="320" t="s">
        <v>69</v>
      </c>
      <c r="AA21" s="320" t="s">
        <v>286</v>
      </c>
      <c r="AB21" s="320" t="s">
        <v>286</v>
      </c>
      <c r="AC21" s="321" t="str">
        <f t="shared" si="0"/>
        <v>1 - Muy Baja</v>
      </c>
      <c r="AD21" s="322">
        <f t="shared" si="1"/>
        <v>0.2</v>
      </c>
      <c r="AE21" s="321" t="str">
        <f t="shared" si="2"/>
        <v>4 - Mayor</v>
      </c>
      <c r="AF21" s="322">
        <f t="shared" si="3"/>
        <v>0.36842105263157893</v>
      </c>
      <c r="AG21" s="323" t="str">
        <f t="shared" si="4"/>
        <v>BAJO</v>
      </c>
      <c r="AH21" s="322">
        <f t="shared" si="5"/>
        <v>7.3684210526315783E-2</v>
      </c>
      <c r="AI21" s="324" t="s">
        <v>1045</v>
      </c>
      <c r="AJ21" s="325" t="s">
        <v>514</v>
      </c>
      <c r="AK21" s="318" t="s">
        <v>1041</v>
      </c>
      <c r="AL21" s="318" t="s">
        <v>1046</v>
      </c>
      <c r="AM21" s="284" t="s">
        <v>291</v>
      </c>
      <c r="AN21" s="325" t="s">
        <v>295</v>
      </c>
      <c r="AO21" s="325" t="s">
        <v>340</v>
      </c>
      <c r="AP21" s="284" t="s">
        <v>297</v>
      </c>
      <c r="AQ21" s="284" t="s">
        <v>291</v>
      </c>
      <c r="AR21" s="325" t="s">
        <v>295</v>
      </c>
      <c r="AS21" s="325" t="s">
        <v>340</v>
      </c>
      <c r="AT21" s="284" t="s">
        <v>297</v>
      </c>
      <c r="AU21" s="284" t="s">
        <v>291</v>
      </c>
      <c r="AV21" s="325" t="s">
        <v>292</v>
      </c>
      <c r="AW21" s="325" t="s">
        <v>293</v>
      </c>
      <c r="AX21" s="284" t="s">
        <v>294</v>
      </c>
      <c r="AY21" s="284"/>
      <c r="AZ21" s="325"/>
      <c r="BA21" s="325"/>
      <c r="BB21" s="284"/>
      <c r="BC21" s="284"/>
      <c r="BD21" s="325"/>
      <c r="BE21" s="325"/>
      <c r="BF21" s="284"/>
      <c r="BG21" s="284"/>
      <c r="BH21" s="325"/>
      <c r="BI21" s="325"/>
      <c r="BJ21" s="284"/>
      <c r="BK21" s="284"/>
      <c r="BL21" s="325"/>
      <c r="BM21" s="325"/>
      <c r="BN21" s="284"/>
      <c r="BO21" s="284"/>
      <c r="BP21" s="325"/>
      <c r="BQ21" s="325"/>
      <c r="BR21" s="284"/>
      <c r="BS21" s="284"/>
      <c r="BT21" s="325"/>
      <c r="BU21" s="325"/>
      <c r="BV21" s="284"/>
      <c r="BW21" s="284"/>
      <c r="BX21" s="325"/>
      <c r="BY21" s="325"/>
      <c r="BZ21" s="284"/>
      <c r="CA21" s="284"/>
      <c r="CB21" s="325"/>
      <c r="CC21" s="325"/>
      <c r="CD21" s="284"/>
      <c r="CE21" s="284"/>
      <c r="CF21" s="325"/>
      <c r="CG21" s="325"/>
      <c r="CH21" s="284"/>
      <c r="CI21" s="325"/>
      <c r="CJ21" s="325"/>
      <c r="CK21" s="284"/>
      <c r="CL21" s="326" t="s">
        <v>298</v>
      </c>
      <c r="CM21" s="327">
        <f t="shared" si="6"/>
        <v>0.12</v>
      </c>
      <c r="CN21" s="326" t="s">
        <v>299</v>
      </c>
      <c r="CO21" s="327">
        <f t="shared" si="7"/>
        <v>0.22105263157894736</v>
      </c>
      <c r="CP21" s="328" t="str">
        <f t="shared" si="99"/>
        <v>BAJO</v>
      </c>
      <c r="CQ21" s="322">
        <f t="shared" si="8"/>
        <v>2.6526315789473683E-2</v>
      </c>
      <c r="CR21" s="315" t="s">
        <v>300</v>
      </c>
      <c r="CS21" s="328">
        <f t="shared" si="9"/>
        <v>0.1</v>
      </c>
      <c r="CT21" s="284"/>
      <c r="CU21" s="47" t="s">
        <v>1014</v>
      </c>
      <c r="CV21" s="4" t="s">
        <v>302</v>
      </c>
      <c r="CW21" s="329"/>
      <c r="CX21" s="330">
        <f t="shared" si="10"/>
        <v>7</v>
      </c>
      <c r="CY21" s="331">
        <f t="shared" si="11"/>
        <v>4</v>
      </c>
      <c r="CZ21" s="330" t="str">
        <f t="shared" si="12"/>
        <v>Mayor</v>
      </c>
      <c r="DA21" s="332">
        <f t="shared" si="13"/>
        <v>0.8</v>
      </c>
      <c r="DB21" s="333">
        <f t="shared" si="14"/>
        <v>0.25</v>
      </c>
      <c r="DC21" s="333">
        <f t="shared" si="15"/>
        <v>0.15</v>
      </c>
      <c r="DD21" s="330">
        <f t="shared" si="16"/>
        <v>0.4</v>
      </c>
      <c r="DE21" s="334">
        <f t="shared" si="17"/>
        <v>1</v>
      </c>
      <c r="DF21" s="332">
        <f t="shared" si="18"/>
        <v>0.2</v>
      </c>
      <c r="DG21" s="334">
        <f t="shared" si="19"/>
        <v>3</v>
      </c>
      <c r="DH21" s="334"/>
      <c r="DI21" s="332">
        <f t="shared" si="20"/>
        <v>0.48</v>
      </c>
      <c r="DJ21" s="333">
        <f t="shared" si="21"/>
        <v>0.25</v>
      </c>
      <c r="DK21" s="333">
        <f t="shared" si="22"/>
        <v>0.15</v>
      </c>
      <c r="DL21" s="330">
        <f t="shared" si="23"/>
        <v>0.4</v>
      </c>
      <c r="DM21" s="334">
        <f t="shared" si="24"/>
        <v>1</v>
      </c>
      <c r="DN21" s="332">
        <f t="shared" si="25"/>
        <v>0.2</v>
      </c>
      <c r="DO21" s="334">
        <f t="shared" si="26"/>
        <v>3</v>
      </c>
      <c r="DP21" s="332">
        <f t="shared" si="27"/>
        <v>0.28799999999999998</v>
      </c>
      <c r="DQ21" s="333">
        <f t="shared" si="28"/>
        <v>0.15</v>
      </c>
      <c r="DR21" s="333">
        <f t="shared" si="29"/>
        <v>0.25</v>
      </c>
      <c r="DS21" s="330">
        <f t="shared" si="30"/>
        <v>0.4</v>
      </c>
      <c r="DT21" s="334">
        <f t="shared" si="31"/>
        <v>1</v>
      </c>
      <c r="DU21" s="332">
        <f t="shared" si="32"/>
        <v>0.12</v>
      </c>
      <c r="DV21" s="334">
        <f t="shared" si="33"/>
        <v>3</v>
      </c>
      <c r="DW21" s="332">
        <f t="shared" si="34"/>
        <v>0.28799999999999998</v>
      </c>
      <c r="DX21" s="333">
        <f t="shared" si="35"/>
        <v>0</v>
      </c>
      <c r="DY21" s="333">
        <f t="shared" si="36"/>
        <v>0</v>
      </c>
      <c r="DZ21" s="330">
        <f t="shared" si="37"/>
        <v>0</v>
      </c>
      <c r="EA21" s="334">
        <f t="shared" si="38"/>
        <v>1</v>
      </c>
      <c r="EB21" s="332">
        <f t="shared" si="39"/>
        <v>0.12</v>
      </c>
      <c r="EC21" s="334">
        <f t="shared" si="40"/>
        <v>3</v>
      </c>
      <c r="ED21" s="332">
        <f t="shared" si="41"/>
        <v>0.28799999999999998</v>
      </c>
      <c r="EE21" s="333">
        <f t="shared" si="42"/>
        <v>0</v>
      </c>
      <c r="EF21" s="333">
        <f t="shared" si="43"/>
        <v>0</v>
      </c>
      <c r="EG21" s="330">
        <f t="shared" si="44"/>
        <v>0</v>
      </c>
      <c r="EH21" s="334">
        <f t="shared" si="45"/>
        <v>1</v>
      </c>
      <c r="EI21" s="332">
        <f t="shared" si="46"/>
        <v>0.12</v>
      </c>
      <c r="EJ21" s="334">
        <f t="shared" si="47"/>
        <v>3</v>
      </c>
      <c r="EK21" s="332">
        <f t="shared" si="48"/>
        <v>0.28799999999999998</v>
      </c>
      <c r="EL21" s="333">
        <f t="shared" si="49"/>
        <v>0</v>
      </c>
      <c r="EM21" s="333">
        <f t="shared" si="50"/>
        <v>0</v>
      </c>
      <c r="EN21" s="330">
        <f t="shared" si="51"/>
        <v>0</v>
      </c>
      <c r="EO21" s="334">
        <f t="shared" si="52"/>
        <v>1</v>
      </c>
      <c r="EP21" s="332">
        <f t="shared" si="53"/>
        <v>0.12</v>
      </c>
      <c r="EQ21" s="334">
        <f t="shared" si="54"/>
        <v>3</v>
      </c>
      <c r="ER21" s="332">
        <f t="shared" si="55"/>
        <v>0.28799999999999998</v>
      </c>
      <c r="ES21" s="333">
        <f t="shared" si="56"/>
        <v>0</v>
      </c>
      <c r="ET21" s="333">
        <f t="shared" si="57"/>
        <v>0</v>
      </c>
      <c r="EU21" s="330">
        <f t="shared" si="58"/>
        <v>0</v>
      </c>
      <c r="EV21" s="334">
        <f t="shared" si="59"/>
        <v>1</v>
      </c>
      <c r="EW21" s="332">
        <f t="shared" si="60"/>
        <v>0.12</v>
      </c>
      <c r="EX21" s="334">
        <f t="shared" si="61"/>
        <v>3</v>
      </c>
      <c r="EY21" s="332">
        <f t="shared" si="62"/>
        <v>0.28799999999999998</v>
      </c>
      <c r="EZ21" s="333">
        <f t="shared" si="63"/>
        <v>0</v>
      </c>
      <c r="FA21" s="333">
        <f t="shared" si="64"/>
        <v>0</v>
      </c>
      <c r="FB21" s="330">
        <f t="shared" si="65"/>
        <v>0</v>
      </c>
      <c r="FC21" s="334">
        <f t="shared" si="66"/>
        <v>1</v>
      </c>
      <c r="FD21" s="332">
        <f t="shared" si="67"/>
        <v>0.12</v>
      </c>
      <c r="FE21" s="334">
        <f t="shared" si="68"/>
        <v>3</v>
      </c>
      <c r="FF21" s="332">
        <f t="shared" si="69"/>
        <v>0.28799999999999998</v>
      </c>
      <c r="FG21" s="333">
        <f t="shared" si="70"/>
        <v>0</v>
      </c>
      <c r="FH21" s="333">
        <f t="shared" si="71"/>
        <v>0</v>
      </c>
      <c r="FI21" s="330">
        <f t="shared" si="72"/>
        <v>0</v>
      </c>
      <c r="FJ21" s="334">
        <f t="shared" si="73"/>
        <v>1</v>
      </c>
      <c r="FK21" s="332">
        <f t="shared" si="74"/>
        <v>0.12</v>
      </c>
      <c r="FL21" s="334">
        <f t="shared" si="75"/>
        <v>3</v>
      </c>
      <c r="FM21" s="332">
        <f t="shared" si="76"/>
        <v>0.28799999999999998</v>
      </c>
      <c r="FN21" s="333">
        <f t="shared" si="77"/>
        <v>0</v>
      </c>
      <c r="FO21" s="333">
        <f t="shared" si="78"/>
        <v>0</v>
      </c>
      <c r="FP21" s="330">
        <f t="shared" si="79"/>
        <v>0</v>
      </c>
      <c r="FQ21" s="334">
        <f t="shared" si="80"/>
        <v>1</v>
      </c>
      <c r="FR21" s="332">
        <f t="shared" si="81"/>
        <v>0.12</v>
      </c>
      <c r="FS21" s="334">
        <f t="shared" si="82"/>
        <v>3</v>
      </c>
      <c r="FT21" s="332">
        <f t="shared" si="83"/>
        <v>0.28799999999999998</v>
      </c>
      <c r="FU21" s="333">
        <f t="shared" si="84"/>
        <v>0</v>
      </c>
      <c r="FV21" s="333">
        <f t="shared" si="85"/>
        <v>0</v>
      </c>
      <c r="FW21" s="330">
        <f t="shared" si="86"/>
        <v>0</v>
      </c>
      <c r="FX21" s="334">
        <f t="shared" si="87"/>
        <v>1</v>
      </c>
      <c r="FY21" s="332">
        <f t="shared" si="88"/>
        <v>0.12</v>
      </c>
      <c r="FZ21" s="334">
        <f t="shared" si="89"/>
        <v>3</v>
      </c>
      <c r="GA21" s="332">
        <f t="shared" si="90"/>
        <v>0.28799999999999998</v>
      </c>
      <c r="GB21" s="333">
        <f t="shared" si="91"/>
        <v>0</v>
      </c>
      <c r="GC21" s="333">
        <f t="shared" si="92"/>
        <v>0</v>
      </c>
      <c r="GD21" s="330">
        <f t="shared" si="93"/>
        <v>0</v>
      </c>
      <c r="GE21" s="334">
        <f t="shared" si="94"/>
        <v>1</v>
      </c>
      <c r="GF21" s="332">
        <f t="shared" si="95"/>
        <v>0.12</v>
      </c>
      <c r="GG21" s="334">
        <f t="shared" si="96"/>
        <v>3</v>
      </c>
      <c r="GH21" s="332">
        <f t="shared" si="97"/>
        <v>0.28799999999999998</v>
      </c>
      <c r="GI21" s="332">
        <f t="shared" si="98"/>
        <v>0.6</v>
      </c>
    </row>
    <row r="22" spans="1:191" ht="159.75" customHeight="1">
      <c r="A22" s="314">
        <v>14</v>
      </c>
      <c r="B22" s="314" t="s">
        <v>73</v>
      </c>
      <c r="C22" s="315" t="s">
        <v>1047</v>
      </c>
      <c r="D22" s="316" t="s">
        <v>304</v>
      </c>
      <c r="E22" s="336" t="s">
        <v>328</v>
      </c>
      <c r="F22" s="318" t="s">
        <v>305</v>
      </c>
      <c r="G22" s="317" t="s">
        <v>342</v>
      </c>
      <c r="H22" s="319" t="s">
        <v>438</v>
      </c>
      <c r="I22" s="320" t="s">
        <v>298</v>
      </c>
      <c r="J22" s="320" t="s">
        <v>69</v>
      </c>
      <c r="K22" s="320" t="s">
        <v>286</v>
      </c>
      <c r="L22" s="320" t="s">
        <v>286</v>
      </c>
      <c r="M22" s="320" t="s">
        <v>286</v>
      </c>
      <c r="N22" s="320" t="s">
        <v>69</v>
      </c>
      <c r="O22" s="320" t="s">
        <v>286</v>
      </c>
      <c r="P22" s="320" t="s">
        <v>69</v>
      </c>
      <c r="Q22" s="320" t="s">
        <v>286</v>
      </c>
      <c r="R22" s="320" t="s">
        <v>286</v>
      </c>
      <c r="S22" s="320" t="s">
        <v>69</v>
      </c>
      <c r="T22" s="320" t="s">
        <v>69</v>
      </c>
      <c r="U22" s="320" t="s">
        <v>69</v>
      </c>
      <c r="V22" s="320" t="s">
        <v>286</v>
      </c>
      <c r="W22" s="320" t="s">
        <v>286</v>
      </c>
      <c r="X22" s="320" t="s">
        <v>286</v>
      </c>
      <c r="Y22" s="320" t="s">
        <v>286</v>
      </c>
      <c r="Z22" s="320" t="s">
        <v>69</v>
      </c>
      <c r="AA22" s="320" t="s">
        <v>286</v>
      </c>
      <c r="AB22" s="320" t="s">
        <v>286</v>
      </c>
      <c r="AC22" s="321" t="str">
        <f t="shared" si="0"/>
        <v>1 - Muy Baja</v>
      </c>
      <c r="AD22" s="322">
        <f t="shared" si="1"/>
        <v>0.2</v>
      </c>
      <c r="AE22" s="321" t="str">
        <f t="shared" si="2"/>
        <v>4 - Mayor</v>
      </c>
      <c r="AF22" s="322">
        <f t="shared" si="3"/>
        <v>0.36842105263157893</v>
      </c>
      <c r="AG22" s="323" t="str">
        <f t="shared" si="4"/>
        <v>BAJO</v>
      </c>
      <c r="AH22" s="322">
        <f t="shared" si="5"/>
        <v>7.3684210526315783E-2</v>
      </c>
      <c r="AI22" s="324" t="s">
        <v>1048</v>
      </c>
      <c r="AJ22" s="325" t="s">
        <v>514</v>
      </c>
      <c r="AK22" s="318" t="s">
        <v>1041</v>
      </c>
      <c r="AL22" s="318" t="s">
        <v>1046</v>
      </c>
      <c r="AM22" s="284" t="s">
        <v>291</v>
      </c>
      <c r="AN22" s="325" t="s">
        <v>295</v>
      </c>
      <c r="AO22" s="325" t="s">
        <v>340</v>
      </c>
      <c r="AP22" s="284" t="s">
        <v>297</v>
      </c>
      <c r="AQ22" s="284" t="s">
        <v>291</v>
      </c>
      <c r="AR22" s="325" t="s">
        <v>295</v>
      </c>
      <c r="AS22" s="325" t="s">
        <v>340</v>
      </c>
      <c r="AT22" s="284" t="s">
        <v>297</v>
      </c>
      <c r="AU22" s="284" t="s">
        <v>291</v>
      </c>
      <c r="AV22" s="325" t="s">
        <v>292</v>
      </c>
      <c r="AW22" s="325" t="s">
        <v>293</v>
      </c>
      <c r="AX22" s="284" t="s">
        <v>294</v>
      </c>
      <c r="AY22" s="284"/>
      <c r="AZ22" s="325"/>
      <c r="BA22" s="325"/>
      <c r="BB22" s="284"/>
      <c r="BC22" s="284"/>
      <c r="BD22" s="325"/>
      <c r="BE22" s="325"/>
      <c r="BF22" s="284"/>
      <c r="BG22" s="284"/>
      <c r="BH22" s="325"/>
      <c r="BI22" s="325"/>
      <c r="BJ22" s="284"/>
      <c r="BK22" s="284"/>
      <c r="BL22" s="325"/>
      <c r="BM22" s="325"/>
      <c r="BN22" s="284"/>
      <c r="BO22" s="284"/>
      <c r="BP22" s="325"/>
      <c r="BQ22" s="325"/>
      <c r="BR22" s="284"/>
      <c r="BS22" s="284"/>
      <c r="BT22" s="325"/>
      <c r="BU22" s="325"/>
      <c r="BV22" s="284"/>
      <c r="BW22" s="284"/>
      <c r="BX22" s="325"/>
      <c r="BY22" s="325"/>
      <c r="BZ22" s="284"/>
      <c r="CA22" s="284"/>
      <c r="CB22" s="325"/>
      <c r="CC22" s="325"/>
      <c r="CD22" s="284"/>
      <c r="CE22" s="284"/>
      <c r="CF22" s="325"/>
      <c r="CG22" s="325"/>
      <c r="CH22" s="284"/>
      <c r="CI22" s="325"/>
      <c r="CJ22" s="325"/>
      <c r="CK22" s="284"/>
      <c r="CL22" s="326" t="s">
        <v>298</v>
      </c>
      <c r="CM22" s="327">
        <f t="shared" si="6"/>
        <v>0.12</v>
      </c>
      <c r="CN22" s="326" t="s">
        <v>299</v>
      </c>
      <c r="CO22" s="327">
        <f t="shared" si="7"/>
        <v>0.22105263157894736</v>
      </c>
      <c r="CP22" s="328" t="str">
        <f t="shared" si="99"/>
        <v>BAJO</v>
      </c>
      <c r="CQ22" s="322">
        <f t="shared" si="8"/>
        <v>2.6526315789473683E-2</v>
      </c>
      <c r="CR22" s="315" t="s">
        <v>309</v>
      </c>
      <c r="CS22" s="328">
        <f t="shared" si="9"/>
        <v>0.1</v>
      </c>
      <c r="CT22" s="284"/>
      <c r="CU22" s="47" t="s">
        <v>1014</v>
      </c>
      <c r="CV22" s="4" t="s">
        <v>302</v>
      </c>
      <c r="CW22" s="329"/>
      <c r="CX22" s="330">
        <f t="shared" si="10"/>
        <v>7</v>
      </c>
      <c r="CY22" s="331">
        <f t="shared" si="11"/>
        <v>4</v>
      </c>
      <c r="CZ22" s="330" t="str">
        <f t="shared" si="12"/>
        <v>Mayor</v>
      </c>
      <c r="DA22" s="332">
        <f t="shared" si="13"/>
        <v>0.8</v>
      </c>
      <c r="DB22" s="333">
        <f t="shared" si="14"/>
        <v>0.25</v>
      </c>
      <c r="DC22" s="333">
        <f t="shared" si="15"/>
        <v>0.15</v>
      </c>
      <c r="DD22" s="330">
        <f t="shared" si="16"/>
        <v>0.4</v>
      </c>
      <c r="DE22" s="334">
        <f t="shared" si="17"/>
        <v>1</v>
      </c>
      <c r="DF22" s="332">
        <f t="shared" si="18"/>
        <v>0.2</v>
      </c>
      <c r="DG22" s="334">
        <f t="shared" si="19"/>
        <v>3</v>
      </c>
      <c r="DH22" s="334"/>
      <c r="DI22" s="332">
        <f t="shared" si="20"/>
        <v>0.48</v>
      </c>
      <c r="DJ22" s="333">
        <f t="shared" si="21"/>
        <v>0.25</v>
      </c>
      <c r="DK22" s="333">
        <f t="shared" si="22"/>
        <v>0.15</v>
      </c>
      <c r="DL22" s="330">
        <f t="shared" si="23"/>
        <v>0.4</v>
      </c>
      <c r="DM22" s="334">
        <f t="shared" si="24"/>
        <v>1</v>
      </c>
      <c r="DN22" s="332">
        <f t="shared" si="25"/>
        <v>0.2</v>
      </c>
      <c r="DO22" s="334">
        <f t="shared" si="26"/>
        <v>3</v>
      </c>
      <c r="DP22" s="332">
        <f t="shared" si="27"/>
        <v>0.28799999999999998</v>
      </c>
      <c r="DQ22" s="333">
        <f t="shared" si="28"/>
        <v>0.15</v>
      </c>
      <c r="DR22" s="333">
        <f t="shared" si="29"/>
        <v>0.25</v>
      </c>
      <c r="DS22" s="330">
        <f t="shared" si="30"/>
        <v>0.4</v>
      </c>
      <c r="DT22" s="334">
        <f t="shared" si="31"/>
        <v>1</v>
      </c>
      <c r="DU22" s="332">
        <f t="shared" si="32"/>
        <v>0.12</v>
      </c>
      <c r="DV22" s="334">
        <f t="shared" si="33"/>
        <v>3</v>
      </c>
      <c r="DW22" s="332">
        <f t="shared" si="34"/>
        <v>0.28799999999999998</v>
      </c>
      <c r="DX22" s="333">
        <f t="shared" si="35"/>
        <v>0</v>
      </c>
      <c r="DY22" s="333">
        <f t="shared" si="36"/>
        <v>0</v>
      </c>
      <c r="DZ22" s="330">
        <f t="shared" si="37"/>
        <v>0</v>
      </c>
      <c r="EA22" s="334">
        <f t="shared" si="38"/>
        <v>1</v>
      </c>
      <c r="EB22" s="332">
        <f t="shared" si="39"/>
        <v>0.12</v>
      </c>
      <c r="EC22" s="334">
        <f t="shared" si="40"/>
        <v>3</v>
      </c>
      <c r="ED22" s="332">
        <f t="shared" si="41"/>
        <v>0.28799999999999998</v>
      </c>
      <c r="EE22" s="333">
        <f t="shared" si="42"/>
        <v>0</v>
      </c>
      <c r="EF22" s="333">
        <f t="shared" si="43"/>
        <v>0</v>
      </c>
      <c r="EG22" s="330">
        <f t="shared" si="44"/>
        <v>0</v>
      </c>
      <c r="EH22" s="334">
        <f t="shared" si="45"/>
        <v>1</v>
      </c>
      <c r="EI22" s="332">
        <f t="shared" si="46"/>
        <v>0.12</v>
      </c>
      <c r="EJ22" s="334">
        <f t="shared" si="47"/>
        <v>3</v>
      </c>
      <c r="EK22" s="332">
        <f t="shared" si="48"/>
        <v>0.28799999999999998</v>
      </c>
      <c r="EL22" s="333">
        <f t="shared" si="49"/>
        <v>0</v>
      </c>
      <c r="EM22" s="333">
        <f t="shared" si="50"/>
        <v>0</v>
      </c>
      <c r="EN22" s="330">
        <f t="shared" si="51"/>
        <v>0</v>
      </c>
      <c r="EO22" s="334">
        <f t="shared" si="52"/>
        <v>1</v>
      </c>
      <c r="EP22" s="332">
        <f t="shared" si="53"/>
        <v>0.12</v>
      </c>
      <c r="EQ22" s="334">
        <f t="shared" si="54"/>
        <v>3</v>
      </c>
      <c r="ER22" s="332">
        <f t="shared" si="55"/>
        <v>0.28799999999999998</v>
      </c>
      <c r="ES22" s="333">
        <f t="shared" si="56"/>
        <v>0</v>
      </c>
      <c r="ET22" s="333">
        <f t="shared" si="57"/>
        <v>0</v>
      </c>
      <c r="EU22" s="330">
        <f t="shared" si="58"/>
        <v>0</v>
      </c>
      <c r="EV22" s="334">
        <f t="shared" si="59"/>
        <v>1</v>
      </c>
      <c r="EW22" s="332">
        <f t="shared" si="60"/>
        <v>0.12</v>
      </c>
      <c r="EX22" s="334">
        <f t="shared" si="61"/>
        <v>3</v>
      </c>
      <c r="EY22" s="332">
        <f t="shared" si="62"/>
        <v>0.28799999999999998</v>
      </c>
      <c r="EZ22" s="333">
        <f t="shared" si="63"/>
        <v>0</v>
      </c>
      <c r="FA22" s="333">
        <f t="shared" si="64"/>
        <v>0</v>
      </c>
      <c r="FB22" s="330">
        <f t="shared" si="65"/>
        <v>0</v>
      </c>
      <c r="FC22" s="334">
        <f t="shared" si="66"/>
        <v>1</v>
      </c>
      <c r="FD22" s="332">
        <f t="shared" si="67"/>
        <v>0.12</v>
      </c>
      <c r="FE22" s="334">
        <f t="shared" si="68"/>
        <v>3</v>
      </c>
      <c r="FF22" s="332">
        <f t="shared" si="69"/>
        <v>0.28799999999999998</v>
      </c>
      <c r="FG22" s="333">
        <f t="shared" si="70"/>
        <v>0</v>
      </c>
      <c r="FH22" s="333">
        <f t="shared" si="71"/>
        <v>0</v>
      </c>
      <c r="FI22" s="330">
        <f t="shared" si="72"/>
        <v>0</v>
      </c>
      <c r="FJ22" s="334">
        <f t="shared" si="73"/>
        <v>1</v>
      </c>
      <c r="FK22" s="332">
        <f t="shared" si="74"/>
        <v>0.12</v>
      </c>
      <c r="FL22" s="334">
        <f t="shared" si="75"/>
        <v>3</v>
      </c>
      <c r="FM22" s="332">
        <f t="shared" si="76"/>
        <v>0.28799999999999998</v>
      </c>
      <c r="FN22" s="333">
        <f t="shared" si="77"/>
        <v>0</v>
      </c>
      <c r="FO22" s="333">
        <f t="shared" si="78"/>
        <v>0</v>
      </c>
      <c r="FP22" s="330">
        <f t="shared" si="79"/>
        <v>0</v>
      </c>
      <c r="FQ22" s="334">
        <f t="shared" si="80"/>
        <v>1</v>
      </c>
      <c r="FR22" s="332">
        <f t="shared" si="81"/>
        <v>0.12</v>
      </c>
      <c r="FS22" s="334">
        <f t="shared" si="82"/>
        <v>3</v>
      </c>
      <c r="FT22" s="332">
        <f t="shared" si="83"/>
        <v>0.28799999999999998</v>
      </c>
      <c r="FU22" s="333">
        <f t="shared" si="84"/>
        <v>0</v>
      </c>
      <c r="FV22" s="333">
        <f t="shared" si="85"/>
        <v>0</v>
      </c>
      <c r="FW22" s="330">
        <f t="shared" si="86"/>
        <v>0</v>
      </c>
      <c r="FX22" s="334">
        <f t="shared" si="87"/>
        <v>1</v>
      </c>
      <c r="FY22" s="332">
        <f t="shared" si="88"/>
        <v>0.12</v>
      </c>
      <c r="FZ22" s="334">
        <f t="shared" si="89"/>
        <v>3</v>
      </c>
      <c r="GA22" s="332">
        <f t="shared" si="90"/>
        <v>0.28799999999999998</v>
      </c>
      <c r="GB22" s="333">
        <f t="shared" si="91"/>
        <v>0</v>
      </c>
      <c r="GC22" s="333">
        <f t="shared" si="92"/>
        <v>0</v>
      </c>
      <c r="GD22" s="330">
        <f t="shared" si="93"/>
        <v>0</v>
      </c>
      <c r="GE22" s="334">
        <f t="shared" si="94"/>
        <v>1</v>
      </c>
      <c r="GF22" s="332">
        <f t="shared" si="95"/>
        <v>0.12</v>
      </c>
      <c r="GG22" s="334">
        <f t="shared" si="96"/>
        <v>3</v>
      </c>
      <c r="GH22" s="332">
        <f t="shared" si="97"/>
        <v>0.28799999999999998</v>
      </c>
      <c r="GI22" s="332">
        <f t="shared" si="98"/>
        <v>0.6</v>
      </c>
    </row>
    <row r="23" spans="1:191" ht="159.75" customHeight="1">
      <c r="A23" s="314">
        <v>15</v>
      </c>
      <c r="B23" s="314" t="s">
        <v>73</v>
      </c>
      <c r="C23" s="315" t="s">
        <v>1049</v>
      </c>
      <c r="D23" s="316" t="s">
        <v>280</v>
      </c>
      <c r="E23" s="336" t="s">
        <v>328</v>
      </c>
      <c r="F23" s="318" t="s">
        <v>305</v>
      </c>
      <c r="G23" s="317" t="s">
        <v>880</v>
      </c>
      <c r="H23" s="319" t="s">
        <v>438</v>
      </c>
      <c r="I23" s="320" t="s">
        <v>285</v>
      </c>
      <c r="J23" s="320" t="s">
        <v>69</v>
      </c>
      <c r="K23" s="320" t="s">
        <v>286</v>
      </c>
      <c r="L23" s="320" t="s">
        <v>286</v>
      </c>
      <c r="M23" s="320" t="s">
        <v>286</v>
      </c>
      <c r="N23" s="320" t="s">
        <v>69</v>
      </c>
      <c r="O23" s="320" t="s">
        <v>286</v>
      </c>
      <c r="P23" s="320" t="s">
        <v>69</v>
      </c>
      <c r="Q23" s="320" t="s">
        <v>286</v>
      </c>
      <c r="R23" s="320" t="s">
        <v>286</v>
      </c>
      <c r="S23" s="320" t="s">
        <v>69</v>
      </c>
      <c r="T23" s="320" t="s">
        <v>69</v>
      </c>
      <c r="U23" s="320" t="s">
        <v>69</v>
      </c>
      <c r="V23" s="320" t="s">
        <v>286</v>
      </c>
      <c r="W23" s="320" t="s">
        <v>286</v>
      </c>
      <c r="X23" s="320" t="s">
        <v>286</v>
      </c>
      <c r="Y23" s="320" t="s">
        <v>286</v>
      </c>
      <c r="Z23" s="320" t="s">
        <v>69</v>
      </c>
      <c r="AA23" s="320" t="s">
        <v>286</v>
      </c>
      <c r="AB23" s="320" t="s">
        <v>286</v>
      </c>
      <c r="AC23" s="321" t="str">
        <f t="shared" si="0"/>
        <v>3 - Media</v>
      </c>
      <c r="AD23" s="322">
        <f t="shared" si="1"/>
        <v>0.6</v>
      </c>
      <c r="AE23" s="321" t="str">
        <f t="shared" si="2"/>
        <v>4 - Mayor</v>
      </c>
      <c r="AF23" s="322">
        <f t="shared" si="3"/>
        <v>0.36842105263157893</v>
      </c>
      <c r="AG23" s="323" t="str">
        <f t="shared" si="4"/>
        <v>MODERADO</v>
      </c>
      <c r="AH23" s="322">
        <f t="shared" si="5"/>
        <v>0.22105263157894736</v>
      </c>
      <c r="AI23" s="324" t="s">
        <v>1050</v>
      </c>
      <c r="AJ23" s="325" t="s">
        <v>514</v>
      </c>
      <c r="AK23" s="318" t="s">
        <v>1051</v>
      </c>
      <c r="AL23" s="318" t="s">
        <v>1018</v>
      </c>
      <c r="AM23" s="284" t="s">
        <v>291</v>
      </c>
      <c r="AN23" s="325" t="s">
        <v>292</v>
      </c>
      <c r="AO23" s="325" t="s">
        <v>293</v>
      </c>
      <c r="AP23" s="284" t="s">
        <v>294</v>
      </c>
      <c r="AQ23" s="284" t="s">
        <v>291</v>
      </c>
      <c r="AR23" s="325" t="s">
        <v>292</v>
      </c>
      <c r="AS23" s="325" t="s">
        <v>340</v>
      </c>
      <c r="AT23" s="284" t="s">
        <v>297</v>
      </c>
      <c r="AU23" s="284" t="s">
        <v>291</v>
      </c>
      <c r="AV23" s="325" t="s">
        <v>292</v>
      </c>
      <c r="AW23" s="325" t="s">
        <v>293</v>
      </c>
      <c r="AX23" s="284" t="s">
        <v>294</v>
      </c>
      <c r="AY23" s="284"/>
      <c r="AZ23" s="325"/>
      <c r="BA23" s="325"/>
      <c r="BB23" s="284"/>
      <c r="BC23" s="284"/>
      <c r="BD23" s="325"/>
      <c r="BE23" s="325"/>
      <c r="BF23" s="284"/>
      <c r="BG23" s="284"/>
      <c r="BH23" s="325"/>
      <c r="BI23" s="325"/>
      <c r="BJ23" s="284"/>
      <c r="BK23" s="284"/>
      <c r="BL23" s="325"/>
      <c r="BM23" s="325"/>
      <c r="BN23" s="284"/>
      <c r="BO23" s="284"/>
      <c r="BP23" s="325"/>
      <c r="BQ23" s="325"/>
      <c r="BR23" s="284"/>
      <c r="BS23" s="284"/>
      <c r="BT23" s="325"/>
      <c r="BU23" s="325"/>
      <c r="BV23" s="284"/>
      <c r="BW23" s="284"/>
      <c r="BX23" s="325"/>
      <c r="BY23" s="325"/>
      <c r="BZ23" s="284"/>
      <c r="CA23" s="284"/>
      <c r="CB23" s="325"/>
      <c r="CC23" s="325"/>
      <c r="CD23" s="284"/>
      <c r="CE23" s="284"/>
      <c r="CF23" s="325"/>
      <c r="CG23" s="325"/>
      <c r="CH23" s="284"/>
      <c r="CI23" s="325"/>
      <c r="CJ23" s="325"/>
      <c r="CK23" s="284"/>
      <c r="CL23" s="326"/>
      <c r="CM23" s="327">
        <f t="shared" si="6"/>
        <v>0.36</v>
      </c>
      <c r="CN23" s="326" t="s">
        <v>299</v>
      </c>
      <c r="CO23" s="327">
        <f t="shared" si="7"/>
        <v>0.22105263157894736</v>
      </c>
      <c r="CP23" s="328" t="str">
        <f t="shared" si="99"/>
        <v>BAJO</v>
      </c>
      <c r="CQ23" s="322">
        <f t="shared" si="8"/>
        <v>7.9578947368421041E-2</v>
      </c>
      <c r="CR23" s="315" t="s">
        <v>300</v>
      </c>
      <c r="CS23" s="328">
        <f t="shared" si="9"/>
        <v>0.1</v>
      </c>
      <c r="CT23" s="284"/>
      <c r="CU23" s="47" t="s">
        <v>1014</v>
      </c>
      <c r="CV23" s="4" t="s">
        <v>302</v>
      </c>
      <c r="CW23" s="329"/>
      <c r="CX23" s="330">
        <f t="shared" si="10"/>
        <v>7</v>
      </c>
      <c r="CY23" s="331">
        <f t="shared" si="11"/>
        <v>4</v>
      </c>
      <c r="CZ23" s="330" t="str">
        <f t="shared" si="12"/>
        <v>Mayor</v>
      </c>
      <c r="DA23" s="332">
        <f t="shared" si="13"/>
        <v>0.8</v>
      </c>
      <c r="DB23" s="333">
        <f t="shared" si="14"/>
        <v>0.15</v>
      </c>
      <c r="DC23" s="333">
        <f t="shared" si="15"/>
        <v>0.25</v>
      </c>
      <c r="DD23" s="330">
        <f t="shared" si="16"/>
        <v>0.4</v>
      </c>
      <c r="DE23" s="334">
        <f t="shared" si="17"/>
        <v>2</v>
      </c>
      <c r="DF23" s="332">
        <f t="shared" si="18"/>
        <v>0.36</v>
      </c>
      <c r="DG23" s="334">
        <f t="shared" si="19"/>
        <v>4</v>
      </c>
      <c r="DH23" s="334"/>
      <c r="DI23" s="332">
        <f t="shared" si="20"/>
        <v>0.8</v>
      </c>
      <c r="DJ23" s="333">
        <f t="shared" si="21"/>
        <v>0.15</v>
      </c>
      <c r="DK23" s="333">
        <f t="shared" si="22"/>
        <v>0.15</v>
      </c>
      <c r="DL23" s="330">
        <f t="shared" si="23"/>
        <v>0.3</v>
      </c>
      <c r="DM23" s="334">
        <f t="shared" si="24"/>
        <v>2</v>
      </c>
      <c r="DN23" s="332">
        <f t="shared" si="25"/>
        <v>0.36</v>
      </c>
      <c r="DO23" s="334">
        <f t="shared" si="26"/>
        <v>3</v>
      </c>
      <c r="DP23" s="332">
        <f t="shared" si="27"/>
        <v>0.56000000000000005</v>
      </c>
      <c r="DQ23" s="333">
        <f t="shared" si="28"/>
        <v>0.15</v>
      </c>
      <c r="DR23" s="333">
        <f t="shared" si="29"/>
        <v>0.25</v>
      </c>
      <c r="DS23" s="330">
        <f t="shared" si="30"/>
        <v>0.4</v>
      </c>
      <c r="DT23" s="334">
        <f t="shared" si="31"/>
        <v>2</v>
      </c>
      <c r="DU23" s="332">
        <f t="shared" si="32"/>
        <v>0.216</v>
      </c>
      <c r="DV23" s="334">
        <f t="shared" si="33"/>
        <v>3</v>
      </c>
      <c r="DW23" s="332">
        <f t="shared" si="34"/>
        <v>0.56000000000000005</v>
      </c>
      <c r="DX23" s="333">
        <f t="shared" si="35"/>
        <v>0</v>
      </c>
      <c r="DY23" s="333">
        <f t="shared" si="36"/>
        <v>0</v>
      </c>
      <c r="DZ23" s="330">
        <f t="shared" si="37"/>
        <v>0</v>
      </c>
      <c r="EA23" s="334">
        <f t="shared" si="38"/>
        <v>2</v>
      </c>
      <c r="EB23" s="332">
        <f t="shared" si="39"/>
        <v>0.216</v>
      </c>
      <c r="EC23" s="334">
        <f t="shared" si="40"/>
        <v>3</v>
      </c>
      <c r="ED23" s="332">
        <f t="shared" si="41"/>
        <v>0.56000000000000005</v>
      </c>
      <c r="EE23" s="333">
        <f t="shared" si="42"/>
        <v>0</v>
      </c>
      <c r="EF23" s="333">
        <f t="shared" si="43"/>
        <v>0</v>
      </c>
      <c r="EG23" s="330">
        <f t="shared" si="44"/>
        <v>0</v>
      </c>
      <c r="EH23" s="334">
        <f t="shared" si="45"/>
        <v>2</v>
      </c>
      <c r="EI23" s="332">
        <f t="shared" si="46"/>
        <v>0.216</v>
      </c>
      <c r="EJ23" s="334">
        <f t="shared" si="47"/>
        <v>3</v>
      </c>
      <c r="EK23" s="332">
        <f t="shared" si="48"/>
        <v>0.56000000000000005</v>
      </c>
      <c r="EL23" s="333">
        <f t="shared" si="49"/>
        <v>0</v>
      </c>
      <c r="EM23" s="333">
        <f t="shared" si="50"/>
        <v>0</v>
      </c>
      <c r="EN23" s="330">
        <f t="shared" si="51"/>
        <v>0</v>
      </c>
      <c r="EO23" s="334">
        <f t="shared" si="52"/>
        <v>2</v>
      </c>
      <c r="EP23" s="332">
        <f t="shared" si="53"/>
        <v>0.216</v>
      </c>
      <c r="EQ23" s="334">
        <f t="shared" si="54"/>
        <v>3</v>
      </c>
      <c r="ER23" s="332">
        <f t="shared" si="55"/>
        <v>0.56000000000000005</v>
      </c>
      <c r="ES23" s="333">
        <f t="shared" si="56"/>
        <v>0</v>
      </c>
      <c r="ET23" s="333">
        <f t="shared" si="57"/>
        <v>0</v>
      </c>
      <c r="EU23" s="330">
        <f t="shared" si="58"/>
        <v>0</v>
      </c>
      <c r="EV23" s="334">
        <f t="shared" si="59"/>
        <v>2</v>
      </c>
      <c r="EW23" s="332">
        <f t="shared" si="60"/>
        <v>0.216</v>
      </c>
      <c r="EX23" s="334">
        <f t="shared" si="61"/>
        <v>3</v>
      </c>
      <c r="EY23" s="332">
        <f t="shared" si="62"/>
        <v>0.56000000000000005</v>
      </c>
      <c r="EZ23" s="333">
        <f t="shared" si="63"/>
        <v>0</v>
      </c>
      <c r="FA23" s="333">
        <f t="shared" si="64"/>
        <v>0</v>
      </c>
      <c r="FB23" s="330">
        <f t="shared" si="65"/>
        <v>0</v>
      </c>
      <c r="FC23" s="334">
        <f t="shared" si="66"/>
        <v>2</v>
      </c>
      <c r="FD23" s="332">
        <f t="shared" si="67"/>
        <v>0.216</v>
      </c>
      <c r="FE23" s="334">
        <f t="shared" si="68"/>
        <v>3</v>
      </c>
      <c r="FF23" s="332">
        <f t="shared" si="69"/>
        <v>0.56000000000000005</v>
      </c>
      <c r="FG23" s="333">
        <f t="shared" si="70"/>
        <v>0</v>
      </c>
      <c r="FH23" s="333">
        <f t="shared" si="71"/>
        <v>0</v>
      </c>
      <c r="FI23" s="330">
        <f t="shared" si="72"/>
        <v>0</v>
      </c>
      <c r="FJ23" s="334">
        <f t="shared" si="73"/>
        <v>2</v>
      </c>
      <c r="FK23" s="332">
        <f t="shared" si="74"/>
        <v>0.216</v>
      </c>
      <c r="FL23" s="334">
        <f t="shared" si="75"/>
        <v>3</v>
      </c>
      <c r="FM23" s="332">
        <f t="shared" si="76"/>
        <v>0.56000000000000005</v>
      </c>
      <c r="FN23" s="333">
        <f t="shared" si="77"/>
        <v>0</v>
      </c>
      <c r="FO23" s="333">
        <f t="shared" si="78"/>
        <v>0</v>
      </c>
      <c r="FP23" s="330">
        <f t="shared" si="79"/>
        <v>0</v>
      </c>
      <c r="FQ23" s="334">
        <f t="shared" si="80"/>
        <v>2</v>
      </c>
      <c r="FR23" s="332">
        <f t="shared" si="81"/>
        <v>0.216</v>
      </c>
      <c r="FS23" s="334">
        <f t="shared" si="82"/>
        <v>3</v>
      </c>
      <c r="FT23" s="332">
        <f t="shared" si="83"/>
        <v>0.56000000000000005</v>
      </c>
      <c r="FU23" s="333">
        <f t="shared" si="84"/>
        <v>0</v>
      </c>
      <c r="FV23" s="333">
        <f t="shared" si="85"/>
        <v>0</v>
      </c>
      <c r="FW23" s="330">
        <f t="shared" si="86"/>
        <v>0</v>
      </c>
      <c r="FX23" s="334">
        <f t="shared" si="87"/>
        <v>2</v>
      </c>
      <c r="FY23" s="332">
        <f t="shared" si="88"/>
        <v>0.216</v>
      </c>
      <c r="FZ23" s="334">
        <f t="shared" si="89"/>
        <v>3</v>
      </c>
      <c r="GA23" s="332">
        <f t="shared" si="90"/>
        <v>0.56000000000000005</v>
      </c>
      <c r="GB23" s="333">
        <f t="shared" si="91"/>
        <v>0</v>
      </c>
      <c r="GC23" s="333">
        <f t="shared" si="92"/>
        <v>0</v>
      </c>
      <c r="GD23" s="330">
        <f t="shared" si="93"/>
        <v>0</v>
      </c>
      <c r="GE23" s="334">
        <f t="shared" si="94"/>
        <v>2</v>
      </c>
      <c r="GF23" s="332">
        <f t="shared" si="95"/>
        <v>0.216</v>
      </c>
      <c r="GG23" s="334">
        <f t="shared" si="96"/>
        <v>3</v>
      </c>
      <c r="GH23" s="332">
        <f t="shared" si="97"/>
        <v>0.56000000000000005</v>
      </c>
      <c r="GI23" s="332">
        <f t="shared" si="98"/>
        <v>0.6</v>
      </c>
    </row>
    <row r="24" spans="1:191" ht="159.75" customHeight="1">
      <c r="A24" s="314">
        <v>16</v>
      </c>
      <c r="B24" s="314" t="s">
        <v>73</v>
      </c>
      <c r="C24" s="315" t="s">
        <v>1052</v>
      </c>
      <c r="D24" s="316" t="s">
        <v>304</v>
      </c>
      <c r="E24" s="317" t="s">
        <v>328</v>
      </c>
      <c r="F24" s="318" t="s">
        <v>305</v>
      </c>
      <c r="G24" s="317" t="s">
        <v>342</v>
      </c>
      <c r="H24" s="319" t="s">
        <v>438</v>
      </c>
      <c r="I24" s="320" t="s">
        <v>285</v>
      </c>
      <c r="J24" s="320" t="s">
        <v>69</v>
      </c>
      <c r="K24" s="320" t="s">
        <v>286</v>
      </c>
      <c r="L24" s="320" t="s">
        <v>286</v>
      </c>
      <c r="M24" s="320" t="s">
        <v>286</v>
      </c>
      <c r="N24" s="320" t="s">
        <v>69</v>
      </c>
      <c r="O24" s="320" t="s">
        <v>286</v>
      </c>
      <c r="P24" s="320" t="s">
        <v>69</v>
      </c>
      <c r="Q24" s="320" t="s">
        <v>286</v>
      </c>
      <c r="R24" s="320" t="s">
        <v>286</v>
      </c>
      <c r="S24" s="320" t="s">
        <v>69</v>
      </c>
      <c r="T24" s="320" t="s">
        <v>69</v>
      </c>
      <c r="U24" s="320" t="s">
        <v>69</v>
      </c>
      <c r="V24" s="320" t="s">
        <v>286</v>
      </c>
      <c r="W24" s="320" t="s">
        <v>286</v>
      </c>
      <c r="X24" s="320" t="s">
        <v>286</v>
      </c>
      <c r="Y24" s="320" t="s">
        <v>286</v>
      </c>
      <c r="Z24" s="320" t="s">
        <v>69</v>
      </c>
      <c r="AA24" s="320" t="s">
        <v>286</v>
      </c>
      <c r="AB24" s="320" t="s">
        <v>286</v>
      </c>
      <c r="AC24" s="321" t="str">
        <f t="shared" si="0"/>
        <v>3 - Media</v>
      </c>
      <c r="AD24" s="322">
        <f t="shared" si="1"/>
        <v>0.6</v>
      </c>
      <c r="AE24" s="321" t="str">
        <f t="shared" si="2"/>
        <v>4 - Mayor</v>
      </c>
      <c r="AF24" s="322">
        <f t="shared" si="3"/>
        <v>0.36842105263157893</v>
      </c>
      <c r="AG24" s="323" t="str">
        <f t="shared" si="4"/>
        <v>MODERADO</v>
      </c>
      <c r="AH24" s="322">
        <f t="shared" si="5"/>
        <v>0.22105263157894736</v>
      </c>
      <c r="AI24" s="324" t="s">
        <v>1053</v>
      </c>
      <c r="AJ24" s="325" t="s">
        <v>514</v>
      </c>
      <c r="AK24" s="318" t="s">
        <v>1051</v>
      </c>
      <c r="AL24" s="318" t="s">
        <v>1018</v>
      </c>
      <c r="AM24" s="284" t="s">
        <v>291</v>
      </c>
      <c r="AN24" s="325" t="s">
        <v>295</v>
      </c>
      <c r="AO24" s="325" t="s">
        <v>293</v>
      </c>
      <c r="AP24" s="284" t="s">
        <v>294</v>
      </c>
      <c r="AQ24" s="284" t="s">
        <v>291</v>
      </c>
      <c r="AR24" s="325" t="s">
        <v>295</v>
      </c>
      <c r="AS24" s="325" t="s">
        <v>293</v>
      </c>
      <c r="AT24" s="284" t="s">
        <v>294</v>
      </c>
      <c r="AU24" s="284" t="s">
        <v>291</v>
      </c>
      <c r="AV24" s="325" t="s">
        <v>295</v>
      </c>
      <c r="AW24" s="325" t="s">
        <v>293</v>
      </c>
      <c r="AX24" s="284" t="s">
        <v>294</v>
      </c>
      <c r="AY24" s="284"/>
      <c r="AZ24" s="325"/>
      <c r="BA24" s="325"/>
      <c r="BB24" s="284"/>
      <c r="BC24" s="284"/>
      <c r="BD24" s="325"/>
      <c r="BE24" s="325"/>
      <c r="BF24" s="284"/>
      <c r="BG24" s="284"/>
      <c r="BH24" s="325"/>
      <c r="BI24" s="325"/>
      <c r="BJ24" s="284"/>
      <c r="BK24" s="284"/>
      <c r="BL24" s="325"/>
      <c r="BM24" s="325"/>
      <c r="BN24" s="284"/>
      <c r="BO24" s="284"/>
      <c r="BP24" s="325"/>
      <c r="BQ24" s="325"/>
      <c r="BR24" s="284"/>
      <c r="BS24" s="284"/>
      <c r="BT24" s="325"/>
      <c r="BU24" s="325"/>
      <c r="BV24" s="284"/>
      <c r="BW24" s="284"/>
      <c r="BX24" s="325"/>
      <c r="BY24" s="325"/>
      <c r="BZ24" s="284"/>
      <c r="CA24" s="284"/>
      <c r="CB24" s="325"/>
      <c r="CC24" s="325"/>
      <c r="CD24" s="284"/>
      <c r="CE24" s="284"/>
      <c r="CF24" s="325"/>
      <c r="CG24" s="325"/>
      <c r="CH24" s="284"/>
      <c r="CI24" s="325"/>
      <c r="CJ24" s="325"/>
      <c r="CK24" s="284"/>
      <c r="CL24" s="326" t="s">
        <v>298</v>
      </c>
      <c r="CM24" s="327">
        <f t="shared" si="6"/>
        <v>0.3</v>
      </c>
      <c r="CN24" s="326" t="s">
        <v>316</v>
      </c>
      <c r="CO24" s="327">
        <f t="shared" si="7"/>
        <v>0.18421052631578946</v>
      </c>
      <c r="CP24" s="328" t="str">
        <f t="shared" si="99"/>
        <v>BAJO</v>
      </c>
      <c r="CQ24" s="322">
        <f t="shared" si="8"/>
        <v>5.526315789473684E-2</v>
      </c>
      <c r="CR24" s="315" t="s">
        <v>309</v>
      </c>
      <c r="CS24" s="328">
        <f t="shared" si="9"/>
        <v>0.1</v>
      </c>
      <c r="CT24" s="284"/>
      <c r="CU24" s="47" t="s">
        <v>1014</v>
      </c>
      <c r="CV24" s="4" t="s">
        <v>302</v>
      </c>
      <c r="CW24" s="329"/>
      <c r="CX24" s="330">
        <f t="shared" si="10"/>
        <v>7</v>
      </c>
      <c r="CY24" s="331">
        <f t="shared" si="11"/>
        <v>4</v>
      </c>
      <c r="CZ24" s="330" t="str">
        <f t="shared" si="12"/>
        <v>Mayor</v>
      </c>
      <c r="DA24" s="332">
        <f t="shared" si="13"/>
        <v>0.8</v>
      </c>
      <c r="DB24" s="333">
        <f t="shared" si="14"/>
        <v>0.25</v>
      </c>
      <c r="DC24" s="333">
        <f t="shared" si="15"/>
        <v>0.25</v>
      </c>
      <c r="DD24" s="330">
        <f t="shared" si="16"/>
        <v>0.5</v>
      </c>
      <c r="DE24" s="334">
        <f t="shared" si="17"/>
        <v>2</v>
      </c>
      <c r="DF24" s="332">
        <f t="shared" si="18"/>
        <v>0.3</v>
      </c>
      <c r="DG24" s="334">
        <f t="shared" si="19"/>
        <v>4</v>
      </c>
      <c r="DH24" s="334"/>
      <c r="DI24" s="332">
        <f t="shared" si="20"/>
        <v>0.8</v>
      </c>
      <c r="DJ24" s="333">
        <f t="shared" si="21"/>
        <v>0.25</v>
      </c>
      <c r="DK24" s="333">
        <f t="shared" si="22"/>
        <v>0.25</v>
      </c>
      <c r="DL24" s="330">
        <f t="shared" si="23"/>
        <v>0.5</v>
      </c>
      <c r="DM24" s="334">
        <f t="shared" si="24"/>
        <v>1</v>
      </c>
      <c r="DN24" s="332">
        <f t="shared" si="25"/>
        <v>0.15</v>
      </c>
      <c r="DO24" s="334">
        <f t="shared" si="26"/>
        <v>4</v>
      </c>
      <c r="DP24" s="332">
        <f t="shared" si="27"/>
        <v>0.8</v>
      </c>
      <c r="DQ24" s="333">
        <f t="shared" si="28"/>
        <v>0.25</v>
      </c>
      <c r="DR24" s="333">
        <f t="shared" si="29"/>
        <v>0.25</v>
      </c>
      <c r="DS24" s="330">
        <f t="shared" si="30"/>
        <v>0.5</v>
      </c>
      <c r="DT24" s="334">
        <f t="shared" si="31"/>
        <v>1</v>
      </c>
      <c r="DU24" s="332">
        <f t="shared" si="32"/>
        <v>7.4999999999999997E-2</v>
      </c>
      <c r="DV24" s="334">
        <f t="shared" si="33"/>
        <v>4</v>
      </c>
      <c r="DW24" s="332">
        <f t="shared" si="34"/>
        <v>0.8</v>
      </c>
      <c r="DX24" s="333">
        <f t="shared" si="35"/>
        <v>0</v>
      </c>
      <c r="DY24" s="333">
        <f t="shared" si="36"/>
        <v>0</v>
      </c>
      <c r="DZ24" s="330">
        <f t="shared" si="37"/>
        <v>0</v>
      </c>
      <c r="EA24" s="334">
        <f t="shared" si="38"/>
        <v>1</v>
      </c>
      <c r="EB24" s="332">
        <f t="shared" si="39"/>
        <v>7.4999999999999997E-2</v>
      </c>
      <c r="EC24" s="334">
        <f t="shared" si="40"/>
        <v>4</v>
      </c>
      <c r="ED24" s="332">
        <f t="shared" si="41"/>
        <v>0.8</v>
      </c>
      <c r="EE24" s="333">
        <f t="shared" si="42"/>
        <v>0</v>
      </c>
      <c r="EF24" s="333">
        <f t="shared" si="43"/>
        <v>0</v>
      </c>
      <c r="EG24" s="330">
        <f t="shared" si="44"/>
        <v>0</v>
      </c>
      <c r="EH24" s="334">
        <f t="shared" si="45"/>
        <v>1</v>
      </c>
      <c r="EI24" s="332">
        <f t="shared" si="46"/>
        <v>7.4999999999999997E-2</v>
      </c>
      <c r="EJ24" s="334">
        <f t="shared" si="47"/>
        <v>4</v>
      </c>
      <c r="EK24" s="332">
        <f t="shared" si="48"/>
        <v>0.8</v>
      </c>
      <c r="EL24" s="333">
        <f t="shared" si="49"/>
        <v>0</v>
      </c>
      <c r="EM24" s="333">
        <f t="shared" si="50"/>
        <v>0</v>
      </c>
      <c r="EN24" s="330">
        <f t="shared" si="51"/>
        <v>0</v>
      </c>
      <c r="EO24" s="334">
        <f t="shared" si="52"/>
        <v>1</v>
      </c>
      <c r="EP24" s="332">
        <f t="shared" si="53"/>
        <v>7.4999999999999997E-2</v>
      </c>
      <c r="EQ24" s="334">
        <f t="shared" si="54"/>
        <v>4</v>
      </c>
      <c r="ER24" s="332">
        <f t="shared" si="55"/>
        <v>0.8</v>
      </c>
      <c r="ES24" s="333">
        <f t="shared" si="56"/>
        <v>0</v>
      </c>
      <c r="ET24" s="333">
        <f t="shared" si="57"/>
        <v>0</v>
      </c>
      <c r="EU24" s="330">
        <f t="shared" si="58"/>
        <v>0</v>
      </c>
      <c r="EV24" s="334">
        <f t="shared" si="59"/>
        <v>1</v>
      </c>
      <c r="EW24" s="332">
        <f t="shared" si="60"/>
        <v>7.4999999999999997E-2</v>
      </c>
      <c r="EX24" s="334">
        <f t="shared" si="61"/>
        <v>4</v>
      </c>
      <c r="EY24" s="332">
        <f t="shared" si="62"/>
        <v>0.8</v>
      </c>
      <c r="EZ24" s="333">
        <f t="shared" si="63"/>
        <v>0</v>
      </c>
      <c r="FA24" s="333">
        <f t="shared" si="64"/>
        <v>0</v>
      </c>
      <c r="FB24" s="330">
        <f t="shared" si="65"/>
        <v>0</v>
      </c>
      <c r="FC24" s="334">
        <f t="shared" si="66"/>
        <v>1</v>
      </c>
      <c r="FD24" s="332">
        <f t="shared" si="67"/>
        <v>7.4999999999999997E-2</v>
      </c>
      <c r="FE24" s="334">
        <f t="shared" si="68"/>
        <v>4</v>
      </c>
      <c r="FF24" s="332">
        <f t="shared" si="69"/>
        <v>0.8</v>
      </c>
      <c r="FG24" s="333">
        <f t="shared" si="70"/>
        <v>0</v>
      </c>
      <c r="FH24" s="333">
        <f t="shared" si="71"/>
        <v>0</v>
      </c>
      <c r="FI24" s="330">
        <f t="shared" si="72"/>
        <v>0</v>
      </c>
      <c r="FJ24" s="334">
        <f t="shared" si="73"/>
        <v>1</v>
      </c>
      <c r="FK24" s="332">
        <f t="shared" si="74"/>
        <v>7.4999999999999997E-2</v>
      </c>
      <c r="FL24" s="334">
        <f t="shared" si="75"/>
        <v>4</v>
      </c>
      <c r="FM24" s="332">
        <f t="shared" si="76"/>
        <v>0.8</v>
      </c>
      <c r="FN24" s="333">
        <f t="shared" si="77"/>
        <v>0</v>
      </c>
      <c r="FO24" s="333">
        <f t="shared" si="78"/>
        <v>0</v>
      </c>
      <c r="FP24" s="330">
        <f t="shared" si="79"/>
        <v>0</v>
      </c>
      <c r="FQ24" s="334">
        <f t="shared" si="80"/>
        <v>1</v>
      </c>
      <c r="FR24" s="332">
        <f t="shared" si="81"/>
        <v>7.4999999999999997E-2</v>
      </c>
      <c r="FS24" s="334">
        <f t="shared" si="82"/>
        <v>4</v>
      </c>
      <c r="FT24" s="332">
        <f t="shared" si="83"/>
        <v>0.8</v>
      </c>
      <c r="FU24" s="333">
        <f t="shared" si="84"/>
        <v>0</v>
      </c>
      <c r="FV24" s="333">
        <f t="shared" si="85"/>
        <v>0</v>
      </c>
      <c r="FW24" s="330">
        <f t="shared" si="86"/>
        <v>0</v>
      </c>
      <c r="FX24" s="334">
        <f t="shared" si="87"/>
        <v>1</v>
      </c>
      <c r="FY24" s="332">
        <f t="shared" si="88"/>
        <v>7.4999999999999997E-2</v>
      </c>
      <c r="FZ24" s="334">
        <f t="shared" si="89"/>
        <v>4</v>
      </c>
      <c r="GA24" s="332">
        <f t="shared" si="90"/>
        <v>0.8</v>
      </c>
      <c r="GB24" s="333">
        <f t="shared" si="91"/>
        <v>0</v>
      </c>
      <c r="GC24" s="333">
        <f t="shared" si="92"/>
        <v>0</v>
      </c>
      <c r="GD24" s="330">
        <f t="shared" si="93"/>
        <v>0</v>
      </c>
      <c r="GE24" s="334">
        <f t="shared" si="94"/>
        <v>1</v>
      </c>
      <c r="GF24" s="332">
        <f t="shared" si="95"/>
        <v>7.4999999999999997E-2</v>
      </c>
      <c r="GG24" s="334">
        <f t="shared" si="96"/>
        <v>4</v>
      </c>
      <c r="GH24" s="332">
        <f t="shared" si="97"/>
        <v>0.8</v>
      </c>
      <c r="GI24" s="332">
        <f t="shared" si="98"/>
        <v>0.8</v>
      </c>
    </row>
    <row r="25" spans="1:191" ht="159.75" customHeight="1">
      <c r="A25" s="314">
        <v>17</v>
      </c>
      <c r="B25" s="314" t="s">
        <v>73</v>
      </c>
      <c r="C25" s="315" t="s">
        <v>74</v>
      </c>
      <c r="D25" s="316" t="s">
        <v>280</v>
      </c>
      <c r="E25" s="336" t="s">
        <v>328</v>
      </c>
      <c r="F25" s="318" t="s">
        <v>318</v>
      </c>
      <c r="G25" s="317" t="s">
        <v>342</v>
      </c>
      <c r="H25" s="319" t="s">
        <v>438</v>
      </c>
      <c r="I25" s="320" t="s">
        <v>285</v>
      </c>
      <c r="J25" s="320" t="s">
        <v>69</v>
      </c>
      <c r="K25" s="320" t="s">
        <v>286</v>
      </c>
      <c r="L25" s="320" t="s">
        <v>286</v>
      </c>
      <c r="M25" s="320" t="s">
        <v>286</v>
      </c>
      <c r="N25" s="320" t="s">
        <v>69</v>
      </c>
      <c r="O25" s="320" t="s">
        <v>286</v>
      </c>
      <c r="P25" s="320" t="s">
        <v>69</v>
      </c>
      <c r="Q25" s="320" t="s">
        <v>286</v>
      </c>
      <c r="R25" s="320" t="s">
        <v>286</v>
      </c>
      <c r="S25" s="320" t="s">
        <v>69</v>
      </c>
      <c r="T25" s="320" t="s">
        <v>69</v>
      </c>
      <c r="U25" s="320" t="s">
        <v>69</v>
      </c>
      <c r="V25" s="320" t="s">
        <v>286</v>
      </c>
      <c r="W25" s="320" t="s">
        <v>286</v>
      </c>
      <c r="X25" s="320" t="s">
        <v>286</v>
      </c>
      <c r="Y25" s="320" t="s">
        <v>286</v>
      </c>
      <c r="Z25" s="320" t="s">
        <v>69</v>
      </c>
      <c r="AA25" s="320" t="s">
        <v>286</v>
      </c>
      <c r="AB25" s="320" t="s">
        <v>69</v>
      </c>
      <c r="AC25" s="321" t="str">
        <f t="shared" si="0"/>
        <v>3 - Media</v>
      </c>
      <c r="AD25" s="322">
        <f t="shared" si="1"/>
        <v>0.6</v>
      </c>
      <c r="AE25" s="321" t="str">
        <f t="shared" si="2"/>
        <v>4 - Mayor</v>
      </c>
      <c r="AF25" s="322">
        <f t="shared" si="3"/>
        <v>0.42105263157894735</v>
      </c>
      <c r="AG25" s="323" t="str">
        <f t="shared" si="4"/>
        <v>MODERADO</v>
      </c>
      <c r="AH25" s="322">
        <f t="shared" si="5"/>
        <v>0.25263157894736837</v>
      </c>
      <c r="AI25" s="324" t="s">
        <v>1054</v>
      </c>
      <c r="AJ25" s="325" t="s">
        <v>514</v>
      </c>
      <c r="AK25" s="318" t="s">
        <v>1055</v>
      </c>
      <c r="AL25" s="318" t="s">
        <v>1056</v>
      </c>
      <c r="AM25" s="284" t="s">
        <v>296</v>
      </c>
      <c r="AN25" s="325" t="s">
        <v>292</v>
      </c>
      <c r="AO25" s="325" t="s">
        <v>340</v>
      </c>
      <c r="AP25" s="284" t="s">
        <v>297</v>
      </c>
      <c r="AQ25" s="284" t="s">
        <v>291</v>
      </c>
      <c r="AR25" s="325" t="s">
        <v>292</v>
      </c>
      <c r="AS25" s="325" t="s">
        <v>293</v>
      </c>
      <c r="AT25" s="284" t="s">
        <v>294</v>
      </c>
      <c r="AU25" s="284"/>
      <c r="AV25" s="325"/>
      <c r="AW25" s="325"/>
      <c r="AX25" s="284"/>
      <c r="AY25" s="284"/>
      <c r="AZ25" s="325"/>
      <c r="BA25" s="325"/>
      <c r="BB25" s="284"/>
      <c r="BC25" s="284"/>
      <c r="BD25" s="325"/>
      <c r="BE25" s="325"/>
      <c r="BF25" s="284"/>
      <c r="BG25" s="284"/>
      <c r="BH25" s="325"/>
      <c r="BI25" s="325"/>
      <c r="BJ25" s="284"/>
      <c r="BK25" s="284"/>
      <c r="BL25" s="325"/>
      <c r="BM25" s="325"/>
      <c r="BN25" s="284"/>
      <c r="BO25" s="284"/>
      <c r="BP25" s="325"/>
      <c r="BQ25" s="325"/>
      <c r="BR25" s="284"/>
      <c r="BS25" s="284"/>
      <c r="BT25" s="325"/>
      <c r="BU25" s="325"/>
      <c r="BV25" s="284"/>
      <c r="BW25" s="284"/>
      <c r="BX25" s="325"/>
      <c r="BY25" s="325"/>
      <c r="BZ25" s="284"/>
      <c r="CA25" s="284"/>
      <c r="CB25" s="325"/>
      <c r="CC25" s="325"/>
      <c r="CD25" s="284"/>
      <c r="CE25" s="284"/>
      <c r="CF25" s="325"/>
      <c r="CG25" s="325"/>
      <c r="CH25" s="284"/>
      <c r="CI25" s="325"/>
      <c r="CJ25" s="325"/>
      <c r="CK25" s="284"/>
      <c r="CL25" s="326"/>
      <c r="CM25" s="327">
        <f t="shared" si="6"/>
        <v>0.42</v>
      </c>
      <c r="CN25" s="326" t="s">
        <v>299</v>
      </c>
      <c r="CO25" s="327">
        <f t="shared" si="7"/>
        <v>0.29473684210526313</v>
      </c>
      <c r="CP25" s="328" t="str">
        <f t="shared" si="99"/>
        <v>BAJO</v>
      </c>
      <c r="CQ25" s="322">
        <f t="shared" si="8"/>
        <v>0.1237894736842105</v>
      </c>
      <c r="CR25" s="315" t="s">
        <v>300</v>
      </c>
      <c r="CS25" s="328">
        <f t="shared" si="9"/>
        <v>0.1</v>
      </c>
      <c r="CT25" s="284"/>
      <c r="CU25" s="47" t="s">
        <v>1014</v>
      </c>
      <c r="CV25" s="4" t="s">
        <v>1057</v>
      </c>
      <c r="CW25" s="329"/>
      <c r="CX25" s="330">
        <f t="shared" si="10"/>
        <v>8</v>
      </c>
      <c r="CY25" s="331">
        <f t="shared" si="11"/>
        <v>4</v>
      </c>
      <c r="CZ25" s="330" t="str">
        <f t="shared" si="12"/>
        <v>Mayor</v>
      </c>
      <c r="DA25" s="332">
        <f t="shared" si="13"/>
        <v>0.8</v>
      </c>
      <c r="DB25" s="333">
        <f t="shared" si="14"/>
        <v>0.15</v>
      </c>
      <c r="DC25" s="333">
        <f t="shared" si="15"/>
        <v>0.15</v>
      </c>
      <c r="DD25" s="330">
        <f t="shared" si="16"/>
        <v>0.3</v>
      </c>
      <c r="DE25" s="334">
        <f t="shared" si="17"/>
        <v>3</v>
      </c>
      <c r="DF25" s="332">
        <f t="shared" si="18"/>
        <v>0.6</v>
      </c>
      <c r="DG25" s="334">
        <f t="shared" si="19"/>
        <v>3</v>
      </c>
      <c r="DH25" s="334"/>
      <c r="DI25" s="332">
        <f t="shared" si="20"/>
        <v>0.56000000000000005</v>
      </c>
      <c r="DJ25" s="333">
        <f t="shared" si="21"/>
        <v>0.15</v>
      </c>
      <c r="DK25" s="333">
        <f t="shared" si="22"/>
        <v>0.25</v>
      </c>
      <c r="DL25" s="330">
        <f t="shared" si="23"/>
        <v>0.4</v>
      </c>
      <c r="DM25" s="334">
        <f t="shared" si="24"/>
        <v>2</v>
      </c>
      <c r="DN25" s="332">
        <f t="shared" si="25"/>
        <v>0.36</v>
      </c>
      <c r="DO25" s="334">
        <f t="shared" si="26"/>
        <v>3</v>
      </c>
      <c r="DP25" s="332">
        <f t="shared" si="27"/>
        <v>0.56000000000000005</v>
      </c>
      <c r="DQ25" s="333">
        <f t="shared" si="28"/>
        <v>0</v>
      </c>
      <c r="DR25" s="333">
        <f t="shared" si="29"/>
        <v>0</v>
      </c>
      <c r="DS25" s="330">
        <f t="shared" si="30"/>
        <v>0</v>
      </c>
      <c r="DT25" s="334">
        <f t="shared" si="31"/>
        <v>2</v>
      </c>
      <c r="DU25" s="332">
        <f t="shared" si="32"/>
        <v>0.36</v>
      </c>
      <c r="DV25" s="334">
        <f t="shared" si="33"/>
        <v>3</v>
      </c>
      <c r="DW25" s="332">
        <f t="shared" si="34"/>
        <v>0.56000000000000005</v>
      </c>
      <c r="DX25" s="333">
        <f t="shared" si="35"/>
        <v>0</v>
      </c>
      <c r="DY25" s="333">
        <f t="shared" si="36"/>
        <v>0</v>
      </c>
      <c r="DZ25" s="330">
        <f t="shared" si="37"/>
        <v>0</v>
      </c>
      <c r="EA25" s="334">
        <f t="shared" si="38"/>
        <v>2</v>
      </c>
      <c r="EB25" s="332">
        <f t="shared" si="39"/>
        <v>0.36</v>
      </c>
      <c r="EC25" s="334">
        <f t="shared" si="40"/>
        <v>3</v>
      </c>
      <c r="ED25" s="332">
        <f t="shared" si="41"/>
        <v>0.56000000000000005</v>
      </c>
      <c r="EE25" s="333">
        <f t="shared" si="42"/>
        <v>0</v>
      </c>
      <c r="EF25" s="333">
        <f t="shared" si="43"/>
        <v>0</v>
      </c>
      <c r="EG25" s="330">
        <f t="shared" si="44"/>
        <v>0</v>
      </c>
      <c r="EH25" s="334">
        <f t="shared" si="45"/>
        <v>2</v>
      </c>
      <c r="EI25" s="332">
        <f t="shared" si="46"/>
        <v>0.36</v>
      </c>
      <c r="EJ25" s="334">
        <f t="shared" si="47"/>
        <v>3</v>
      </c>
      <c r="EK25" s="332">
        <f t="shared" si="48"/>
        <v>0.56000000000000005</v>
      </c>
      <c r="EL25" s="333">
        <f t="shared" si="49"/>
        <v>0</v>
      </c>
      <c r="EM25" s="333">
        <f t="shared" si="50"/>
        <v>0</v>
      </c>
      <c r="EN25" s="330">
        <f t="shared" si="51"/>
        <v>0</v>
      </c>
      <c r="EO25" s="334">
        <f t="shared" si="52"/>
        <v>2</v>
      </c>
      <c r="EP25" s="332">
        <f t="shared" si="53"/>
        <v>0.36</v>
      </c>
      <c r="EQ25" s="334">
        <f t="shared" si="54"/>
        <v>3</v>
      </c>
      <c r="ER25" s="332">
        <f t="shared" si="55"/>
        <v>0.56000000000000005</v>
      </c>
      <c r="ES25" s="333">
        <f t="shared" si="56"/>
        <v>0</v>
      </c>
      <c r="ET25" s="333">
        <f t="shared" si="57"/>
        <v>0</v>
      </c>
      <c r="EU25" s="330">
        <f t="shared" si="58"/>
        <v>0</v>
      </c>
      <c r="EV25" s="334">
        <f t="shared" si="59"/>
        <v>2</v>
      </c>
      <c r="EW25" s="332">
        <f t="shared" si="60"/>
        <v>0.36</v>
      </c>
      <c r="EX25" s="334">
        <f t="shared" si="61"/>
        <v>3</v>
      </c>
      <c r="EY25" s="332">
        <f t="shared" si="62"/>
        <v>0.56000000000000005</v>
      </c>
      <c r="EZ25" s="333">
        <f t="shared" si="63"/>
        <v>0</v>
      </c>
      <c r="FA25" s="333">
        <f t="shared" si="64"/>
        <v>0</v>
      </c>
      <c r="FB25" s="330">
        <f t="shared" si="65"/>
        <v>0</v>
      </c>
      <c r="FC25" s="334">
        <f t="shared" si="66"/>
        <v>2</v>
      </c>
      <c r="FD25" s="332">
        <f t="shared" si="67"/>
        <v>0.36</v>
      </c>
      <c r="FE25" s="334">
        <f t="shared" si="68"/>
        <v>3</v>
      </c>
      <c r="FF25" s="332">
        <f t="shared" si="69"/>
        <v>0.56000000000000005</v>
      </c>
      <c r="FG25" s="333">
        <f t="shared" si="70"/>
        <v>0</v>
      </c>
      <c r="FH25" s="333">
        <f t="shared" si="71"/>
        <v>0</v>
      </c>
      <c r="FI25" s="330">
        <f t="shared" si="72"/>
        <v>0</v>
      </c>
      <c r="FJ25" s="334">
        <f t="shared" si="73"/>
        <v>2</v>
      </c>
      <c r="FK25" s="332">
        <f t="shared" si="74"/>
        <v>0.36</v>
      </c>
      <c r="FL25" s="334">
        <f t="shared" si="75"/>
        <v>3</v>
      </c>
      <c r="FM25" s="332">
        <f t="shared" si="76"/>
        <v>0.56000000000000005</v>
      </c>
      <c r="FN25" s="333">
        <f t="shared" si="77"/>
        <v>0</v>
      </c>
      <c r="FO25" s="333">
        <f t="shared" si="78"/>
        <v>0</v>
      </c>
      <c r="FP25" s="330">
        <f t="shared" si="79"/>
        <v>0</v>
      </c>
      <c r="FQ25" s="334">
        <f t="shared" si="80"/>
        <v>2</v>
      </c>
      <c r="FR25" s="332">
        <f t="shared" si="81"/>
        <v>0.36</v>
      </c>
      <c r="FS25" s="334">
        <f t="shared" si="82"/>
        <v>3</v>
      </c>
      <c r="FT25" s="332">
        <f t="shared" si="83"/>
        <v>0.56000000000000005</v>
      </c>
      <c r="FU25" s="333">
        <f t="shared" si="84"/>
        <v>0</v>
      </c>
      <c r="FV25" s="333">
        <f t="shared" si="85"/>
        <v>0</v>
      </c>
      <c r="FW25" s="330">
        <f t="shared" si="86"/>
        <v>0</v>
      </c>
      <c r="FX25" s="334">
        <f t="shared" si="87"/>
        <v>2</v>
      </c>
      <c r="FY25" s="332">
        <f t="shared" si="88"/>
        <v>0.36</v>
      </c>
      <c r="FZ25" s="334">
        <f t="shared" si="89"/>
        <v>3</v>
      </c>
      <c r="GA25" s="332">
        <f t="shared" si="90"/>
        <v>0.56000000000000005</v>
      </c>
      <c r="GB25" s="333">
        <f t="shared" si="91"/>
        <v>0</v>
      </c>
      <c r="GC25" s="333">
        <f t="shared" si="92"/>
        <v>0</v>
      </c>
      <c r="GD25" s="330">
        <f t="shared" si="93"/>
        <v>0</v>
      </c>
      <c r="GE25" s="334">
        <f t="shared" si="94"/>
        <v>2</v>
      </c>
      <c r="GF25" s="332">
        <f t="shared" si="95"/>
        <v>0.36</v>
      </c>
      <c r="GG25" s="334">
        <f t="shared" si="96"/>
        <v>3</v>
      </c>
      <c r="GH25" s="332">
        <f t="shared" si="97"/>
        <v>0.56000000000000005</v>
      </c>
      <c r="GI25" s="332">
        <f t="shared" si="98"/>
        <v>0.6</v>
      </c>
    </row>
    <row r="26" spans="1:191" ht="159.75" customHeight="1">
      <c r="A26" s="314">
        <v>18</v>
      </c>
      <c r="B26" s="314" t="s">
        <v>73</v>
      </c>
      <c r="C26" s="315" t="s">
        <v>75</v>
      </c>
      <c r="D26" s="316" t="s">
        <v>304</v>
      </c>
      <c r="E26" s="317" t="s">
        <v>328</v>
      </c>
      <c r="F26" s="318" t="s">
        <v>305</v>
      </c>
      <c r="G26" s="317" t="s">
        <v>880</v>
      </c>
      <c r="H26" s="319" t="s">
        <v>438</v>
      </c>
      <c r="I26" s="320" t="s">
        <v>285</v>
      </c>
      <c r="J26" s="320" t="s">
        <v>69</v>
      </c>
      <c r="K26" s="320" t="s">
        <v>286</v>
      </c>
      <c r="L26" s="320" t="s">
        <v>286</v>
      </c>
      <c r="M26" s="320" t="s">
        <v>286</v>
      </c>
      <c r="N26" s="320" t="s">
        <v>69</v>
      </c>
      <c r="O26" s="320" t="s">
        <v>286</v>
      </c>
      <c r="P26" s="320" t="s">
        <v>69</v>
      </c>
      <c r="Q26" s="320" t="s">
        <v>286</v>
      </c>
      <c r="R26" s="320" t="s">
        <v>286</v>
      </c>
      <c r="S26" s="320" t="s">
        <v>69</v>
      </c>
      <c r="T26" s="320" t="s">
        <v>69</v>
      </c>
      <c r="U26" s="320" t="s">
        <v>69</v>
      </c>
      <c r="V26" s="320" t="s">
        <v>286</v>
      </c>
      <c r="W26" s="320" t="s">
        <v>286</v>
      </c>
      <c r="X26" s="320" t="s">
        <v>286</v>
      </c>
      <c r="Y26" s="320" t="s">
        <v>286</v>
      </c>
      <c r="Z26" s="320" t="s">
        <v>69</v>
      </c>
      <c r="AA26" s="320" t="s">
        <v>286</v>
      </c>
      <c r="AB26" s="320" t="s">
        <v>69</v>
      </c>
      <c r="AC26" s="321" t="str">
        <f t="shared" si="0"/>
        <v>3 - Media</v>
      </c>
      <c r="AD26" s="322">
        <f t="shared" si="1"/>
        <v>0.6</v>
      </c>
      <c r="AE26" s="321" t="str">
        <f t="shared" si="2"/>
        <v>4 - Mayor</v>
      </c>
      <c r="AF26" s="322">
        <f t="shared" si="3"/>
        <v>0.42105263157894735</v>
      </c>
      <c r="AG26" s="323" t="str">
        <f t="shared" si="4"/>
        <v>MODERADO</v>
      </c>
      <c r="AH26" s="322">
        <f t="shared" si="5"/>
        <v>0.25263157894736837</v>
      </c>
      <c r="AI26" s="324" t="s">
        <v>1058</v>
      </c>
      <c r="AJ26" s="325" t="s">
        <v>514</v>
      </c>
      <c r="AK26" s="318" t="s">
        <v>1055</v>
      </c>
      <c r="AL26" s="318" t="s">
        <v>1056</v>
      </c>
      <c r="AM26" s="284" t="s">
        <v>296</v>
      </c>
      <c r="AN26" s="325" t="s">
        <v>292</v>
      </c>
      <c r="AO26" s="325" t="s">
        <v>340</v>
      </c>
      <c r="AP26" s="284" t="s">
        <v>297</v>
      </c>
      <c r="AQ26" s="284" t="s">
        <v>291</v>
      </c>
      <c r="AR26" s="325" t="s">
        <v>292</v>
      </c>
      <c r="AS26" s="325" t="s">
        <v>293</v>
      </c>
      <c r="AT26" s="284" t="s">
        <v>294</v>
      </c>
      <c r="AU26" s="284"/>
      <c r="AV26" s="325"/>
      <c r="AW26" s="325"/>
      <c r="AX26" s="284"/>
      <c r="AY26" s="284"/>
      <c r="AZ26" s="325"/>
      <c r="BA26" s="325"/>
      <c r="BB26" s="284"/>
      <c r="BC26" s="284"/>
      <c r="BD26" s="325"/>
      <c r="BE26" s="325"/>
      <c r="BF26" s="284"/>
      <c r="BG26" s="284"/>
      <c r="BH26" s="325"/>
      <c r="BI26" s="325"/>
      <c r="BJ26" s="284"/>
      <c r="BK26" s="284"/>
      <c r="BL26" s="325"/>
      <c r="BM26" s="325"/>
      <c r="BN26" s="284"/>
      <c r="BO26" s="284"/>
      <c r="BP26" s="325"/>
      <c r="BQ26" s="325"/>
      <c r="BR26" s="284"/>
      <c r="BS26" s="284"/>
      <c r="BT26" s="325"/>
      <c r="BU26" s="325"/>
      <c r="BV26" s="284"/>
      <c r="BW26" s="284"/>
      <c r="BX26" s="325"/>
      <c r="BY26" s="325"/>
      <c r="BZ26" s="284"/>
      <c r="CA26" s="284"/>
      <c r="CB26" s="325"/>
      <c r="CC26" s="325"/>
      <c r="CD26" s="284"/>
      <c r="CE26" s="284"/>
      <c r="CF26" s="325"/>
      <c r="CG26" s="325"/>
      <c r="CH26" s="284"/>
      <c r="CI26" s="325"/>
      <c r="CJ26" s="325"/>
      <c r="CK26" s="284"/>
      <c r="CL26" s="326"/>
      <c r="CM26" s="327">
        <f t="shared" si="6"/>
        <v>0.42</v>
      </c>
      <c r="CN26" s="326" t="s">
        <v>299</v>
      </c>
      <c r="CO26" s="327">
        <f t="shared" si="7"/>
        <v>0.29473684210526313</v>
      </c>
      <c r="CP26" s="328" t="str">
        <f t="shared" si="99"/>
        <v>BAJO</v>
      </c>
      <c r="CQ26" s="322">
        <f t="shared" si="8"/>
        <v>0.1237894736842105</v>
      </c>
      <c r="CR26" s="315" t="s">
        <v>309</v>
      </c>
      <c r="CS26" s="328">
        <f t="shared" si="9"/>
        <v>0.1</v>
      </c>
      <c r="CT26" s="284"/>
      <c r="CU26" s="47" t="s">
        <v>1014</v>
      </c>
      <c r="CV26" s="4" t="s">
        <v>1057</v>
      </c>
      <c r="CW26" s="329"/>
      <c r="CX26" s="330">
        <f t="shared" si="10"/>
        <v>8</v>
      </c>
      <c r="CY26" s="331">
        <f t="shared" si="11"/>
        <v>4</v>
      </c>
      <c r="CZ26" s="330" t="str">
        <f t="shared" si="12"/>
        <v>Mayor</v>
      </c>
      <c r="DA26" s="332">
        <f t="shared" si="13"/>
        <v>0.8</v>
      </c>
      <c r="DB26" s="333">
        <f t="shared" si="14"/>
        <v>0.15</v>
      </c>
      <c r="DC26" s="333">
        <f t="shared" si="15"/>
        <v>0.15</v>
      </c>
      <c r="DD26" s="330">
        <f t="shared" si="16"/>
        <v>0.3</v>
      </c>
      <c r="DE26" s="334">
        <f t="shared" si="17"/>
        <v>3</v>
      </c>
      <c r="DF26" s="332">
        <f t="shared" si="18"/>
        <v>0.6</v>
      </c>
      <c r="DG26" s="334">
        <f t="shared" si="19"/>
        <v>3</v>
      </c>
      <c r="DH26" s="334"/>
      <c r="DI26" s="332">
        <f t="shared" si="20"/>
        <v>0.56000000000000005</v>
      </c>
      <c r="DJ26" s="333">
        <f t="shared" si="21"/>
        <v>0.15</v>
      </c>
      <c r="DK26" s="333">
        <f t="shared" si="22"/>
        <v>0.25</v>
      </c>
      <c r="DL26" s="330">
        <f t="shared" si="23"/>
        <v>0.4</v>
      </c>
      <c r="DM26" s="334">
        <f t="shared" si="24"/>
        <v>2</v>
      </c>
      <c r="DN26" s="332">
        <f t="shared" si="25"/>
        <v>0.36</v>
      </c>
      <c r="DO26" s="334">
        <f t="shared" si="26"/>
        <v>3</v>
      </c>
      <c r="DP26" s="332">
        <f t="shared" si="27"/>
        <v>0.56000000000000005</v>
      </c>
      <c r="DQ26" s="333">
        <f t="shared" si="28"/>
        <v>0</v>
      </c>
      <c r="DR26" s="333">
        <f t="shared" si="29"/>
        <v>0</v>
      </c>
      <c r="DS26" s="330">
        <f t="shared" si="30"/>
        <v>0</v>
      </c>
      <c r="DT26" s="334">
        <f t="shared" si="31"/>
        <v>2</v>
      </c>
      <c r="DU26" s="332">
        <f t="shared" si="32"/>
        <v>0.36</v>
      </c>
      <c r="DV26" s="334">
        <f t="shared" si="33"/>
        <v>3</v>
      </c>
      <c r="DW26" s="332">
        <f t="shared" si="34"/>
        <v>0.56000000000000005</v>
      </c>
      <c r="DX26" s="333">
        <f t="shared" si="35"/>
        <v>0</v>
      </c>
      <c r="DY26" s="333">
        <f t="shared" si="36"/>
        <v>0</v>
      </c>
      <c r="DZ26" s="330">
        <f t="shared" si="37"/>
        <v>0</v>
      </c>
      <c r="EA26" s="334">
        <f t="shared" si="38"/>
        <v>2</v>
      </c>
      <c r="EB26" s="332">
        <f t="shared" si="39"/>
        <v>0.36</v>
      </c>
      <c r="EC26" s="334">
        <f t="shared" si="40"/>
        <v>3</v>
      </c>
      <c r="ED26" s="332">
        <f t="shared" si="41"/>
        <v>0.56000000000000005</v>
      </c>
      <c r="EE26" s="333">
        <f t="shared" si="42"/>
        <v>0</v>
      </c>
      <c r="EF26" s="333">
        <f t="shared" si="43"/>
        <v>0</v>
      </c>
      <c r="EG26" s="330">
        <f t="shared" si="44"/>
        <v>0</v>
      </c>
      <c r="EH26" s="334">
        <f t="shared" si="45"/>
        <v>2</v>
      </c>
      <c r="EI26" s="332">
        <f t="shared" si="46"/>
        <v>0.36</v>
      </c>
      <c r="EJ26" s="334">
        <f t="shared" si="47"/>
        <v>3</v>
      </c>
      <c r="EK26" s="332">
        <f t="shared" si="48"/>
        <v>0.56000000000000005</v>
      </c>
      <c r="EL26" s="333">
        <f t="shared" si="49"/>
        <v>0</v>
      </c>
      <c r="EM26" s="333">
        <f t="shared" si="50"/>
        <v>0</v>
      </c>
      <c r="EN26" s="330">
        <f t="shared" si="51"/>
        <v>0</v>
      </c>
      <c r="EO26" s="334">
        <f t="shared" si="52"/>
        <v>2</v>
      </c>
      <c r="EP26" s="332">
        <f t="shared" si="53"/>
        <v>0.36</v>
      </c>
      <c r="EQ26" s="334">
        <f t="shared" si="54"/>
        <v>3</v>
      </c>
      <c r="ER26" s="332">
        <f t="shared" si="55"/>
        <v>0.56000000000000005</v>
      </c>
      <c r="ES26" s="333">
        <f t="shared" si="56"/>
        <v>0</v>
      </c>
      <c r="ET26" s="333">
        <f t="shared" si="57"/>
        <v>0</v>
      </c>
      <c r="EU26" s="330">
        <f t="shared" si="58"/>
        <v>0</v>
      </c>
      <c r="EV26" s="334">
        <f t="shared" si="59"/>
        <v>2</v>
      </c>
      <c r="EW26" s="332">
        <f t="shared" si="60"/>
        <v>0.36</v>
      </c>
      <c r="EX26" s="334">
        <f t="shared" si="61"/>
        <v>3</v>
      </c>
      <c r="EY26" s="332">
        <f t="shared" si="62"/>
        <v>0.56000000000000005</v>
      </c>
      <c r="EZ26" s="333">
        <f t="shared" si="63"/>
        <v>0</v>
      </c>
      <c r="FA26" s="333">
        <f t="shared" si="64"/>
        <v>0</v>
      </c>
      <c r="FB26" s="330">
        <f t="shared" si="65"/>
        <v>0</v>
      </c>
      <c r="FC26" s="334">
        <f t="shared" si="66"/>
        <v>2</v>
      </c>
      <c r="FD26" s="332">
        <f t="shared" si="67"/>
        <v>0.36</v>
      </c>
      <c r="FE26" s="334">
        <f t="shared" si="68"/>
        <v>3</v>
      </c>
      <c r="FF26" s="332">
        <f t="shared" si="69"/>
        <v>0.56000000000000005</v>
      </c>
      <c r="FG26" s="333">
        <f t="shared" si="70"/>
        <v>0</v>
      </c>
      <c r="FH26" s="333">
        <f t="shared" si="71"/>
        <v>0</v>
      </c>
      <c r="FI26" s="330">
        <f t="shared" si="72"/>
        <v>0</v>
      </c>
      <c r="FJ26" s="334">
        <f t="shared" si="73"/>
        <v>2</v>
      </c>
      <c r="FK26" s="332">
        <f t="shared" si="74"/>
        <v>0.36</v>
      </c>
      <c r="FL26" s="334">
        <f t="shared" si="75"/>
        <v>3</v>
      </c>
      <c r="FM26" s="332">
        <f t="shared" si="76"/>
        <v>0.56000000000000005</v>
      </c>
      <c r="FN26" s="333">
        <f t="shared" si="77"/>
        <v>0</v>
      </c>
      <c r="FO26" s="333">
        <f t="shared" si="78"/>
        <v>0</v>
      </c>
      <c r="FP26" s="330">
        <f t="shared" si="79"/>
        <v>0</v>
      </c>
      <c r="FQ26" s="334">
        <f t="shared" si="80"/>
        <v>2</v>
      </c>
      <c r="FR26" s="332">
        <f t="shared" si="81"/>
        <v>0.36</v>
      </c>
      <c r="FS26" s="334">
        <f t="shared" si="82"/>
        <v>3</v>
      </c>
      <c r="FT26" s="332">
        <f t="shared" si="83"/>
        <v>0.56000000000000005</v>
      </c>
      <c r="FU26" s="333">
        <f t="shared" si="84"/>
        <v>0</v>
      </c>
      <c r="FV26" s="333">
        <f t="shared" si="85"/>
        <v>0</v>
      </c>
      <c r="FW26" s="330">
        <f t="shared" si="86"/>
        <v>0</v>
      </c>
      <c r="FX26" s="334">
        <f t="shared" si="87"/>
        <v>2</v>
      </c>
      <c r="FY26" s="332">
        <f t="shared" si="88"/>
        <v>0.36</v>
      </c>
      <c r="FZ26" s="334">
        <f t="shared" si="89"/>
        <v>3</v>
      </c>
      <c r="GA26" s="332">
        <f t="shared" si="90"/>
        <v>0.56000000000000005</v>
      </c>
      <c r="GB26" s="333">
        <f t="shared" si="91"/>
        <v>0</v>
      </c>
      <c r="GC26" s="333">
        <f t="shared" si="92"/>
        <v>0</v>
      </c>
      <c r="GD26" s="330">
        <f t="shared" si="93"/>
        <v>0</v>
      </c>
      <c r="GE26" s="334">
        <f t="shared" si="94"/>
        <v>2</v>
      </c>
      <c r="GF26" s="332">
        <f t="shared" si="95"/>
        <v>0.36</v>
      </c>
      <c r="GG26" s="334">
        <f t="shared" si="96"/>
        <v>3</v>
      </c>
      <c r="GH26" s="332">
        <f t="shared" si="97"/>
        <v>0.56000000000000005</v>
      </c>
      <c r="GI26" s="332">
        <f t="shared" si="98"/>
        <v>0.6</v>
      </c>
    </row>
    <row r="101" spans="96:99" ht="9.75" customHeight="1">
      <c r="CR101" s="338" t="s">
        <v>383</v>
      </c>
      <c r="CS101" s="338">
        <f>SUM(CS9:CS100)</f>
        <v>1.8000000000000005</v>
      </c>
      <c r="CT101" s="338"/>
      <c r="CU101" s="338">
        <f>COUNT(CS9:CS26)</f>
        <v>18</v>
      </c>
    </row>
    <row r="684" spans="1:1 1680:1689" ht="9.75" customHeight="1">
      <c r="A684" s="339" t="s">
        <v>2</v>
      </c>
      <c r="BLP684" s="339" t="s">
        <v>2</v>
      </c>
    </row>
    <row r="685" spans="1:1 1680:1689" ht="9.75" customHeight="1">
      <c r="BLW685" s="706" t="s">
        <v>124</v>
      </c>
      <c r="BLX685" s="605"/>
      <c r="BLY685" s="606"/>
    </row>
    <row r="686" spans="1:1 1680:1689" ht="9.75" customHeight="1">
      <c r="BLU686" s="340">
        <v>1</v>
      </c>
      <c r="BLV686" s="340">
        <v>2</v>
      </c>
      <c r="BLW686" s="340">
        <v>3</v>
      </c>
      <c r="BLX686" s="341">
        <v>4</v>
      </c>
      <c r="BLY686" s="341">
        <v>5</v>
      </c>
    </row>
    <row r="687" spans="1:1 1680:1689" ht="9.75" customHeight="1">
      <c r="BLU687" s="342" t="s">
        <v>384</v>
      </c>
      <c r="BLV687" s="342" t="s">
        <v>385</v>
      </c>
      <c r="BLW687" s="342" t="s">
        <v>299</v>
      </c>
      <c r="BLX687" s="342" t="s">
        <v>316</v>
      </c>
      <c r="BLY687" s="342" t="s">
        <v>386</v>
      </c>
    </row>
    <row r="688" spans="1:1 1680:1689" ht="9.75" customHeight="1">
      <c r="BLU688" s="340">
        <v>1</v>
      </c>
      <c r="BLV688" s="340">
        <v>2</v>
      </c>
      <c r="BLW688" s="340">
        <v>3</v>
      </c>
      <c r="BLX688" s="341">
        <v>4</v>
      </c>
      <c r="BLY688" s="341">
        <v>5</v>
      </c>
    </row>
    <row r="689" spans="1681:1693" ht="9.75" customHeight="1">
      <c r="BLQ689" s="697" t="s">
        <v>122</v>
      </c>
      <c r="BLR689" s="268">
        <v>5</v>
      </c>
      <c r="BLS689" s="342" t="s">
        <v>387</v>
      </c>
      <c r="BLT689" s="268">
        <v>5</v>
      </c>
      <c r="BLU689" s="343" t="s">
        <v>388</v>
      </c>
      <c r="BLV689" s="344" t="s">
        <v>389</v>
      </c>
      <c r="BLW689" s="344" t="s">
        <v>389</v>
      </c>
      <c r="BLX689" s="345" t="s">
        <v>390</v>
      </c>
      <c r="BLY689" s="345" t="s">
        <v>390</v>
      </c>
      <c r="BLZ689" s="346"/>
      <c r="BMA689" s="346"/>
      <c r="BMB689" s="346"/>
      <c r="BMC689" s="346"/>
    </row>
    <row r="690" spans="1681:1693" ht="9.75" customHeight="1">
      <c r="BLQ690" s="695"/>
      <c r="BLR690" s="268">
        <v>4</v>
      </c>
      <c r="BLS690" s="342" t="s">
        <v>311</v>
      </c>
      <c r="BLT690" s="268">
        <v>4</v>
      </c>
      <c r="BLU690" s="343" t="s">
        <v>388</v>
      </c>
      <c r="BLV690" s="343" t="s">
        <v>388</v>
      </c>
      <c r="BLW690" s="344" t="s">
        <v>389</v>
      </c>
      <c r="BLX690" s="345" t="s">
        <v>390</v>
      </c>
      <c r="BLY690" s="345" t="s">
        <v>390</v>
      </c>
      <c r="BLZ690" s="346"/>
      <c r="BMA690" s="346"/>
      <c r="BMB690" s="346"/>
      <c r="BMC690" s="346"/>
    </row>
    <row r="691" spans="1681:1693" ht="9.75" customHeight="1">
      <c r="BLQ691" s="695"/>
      <c r="BLR691" s="268">
        <v>3</v>
      </c>
      <c r="BLS691" s="342" t="s">
        <v>285</v>
      </c>
      <c r="BLT691" s="268">
        <v>3</v>
      </c>
      <c r="BLU691" s="343" t="s">
        <v>388</v>
      </c>
      <c r="BLV691" s="343" t="s">
        <v>388</v>
      </c>
      <c r="BLW691" s="344" t="s">
        <v>389</v>
      </c>
      <c r="BLX691" s="344" t="s">
        <v>389</v>
      </c>
      <c r="BLY691" s="344" t="s">
        <v>389</v>
      </c>
      <c r="BLZ691" s="346"/>
      <c r="BMA691" s="346"/>
      <c r="BMB691" s="346"/>
      <c r="BMC691" s="346"/>
    </row>
    <row r="692" spans="1681:1693" ht="9.75" customHeight="1">
      <c r="BLQ692" s="695"/>
      <c r="BLR692" s="268">
        <v>2</v>
      </c>
      <c r="BLS692" s="342" t="s">
        <v>315</v>
      </c>
      <c r="BLT692" s="268">
        <v>2</v>
      </c>
      <c r="BLU692" s="347" t="s">
        <v>70</v>
      </c>
      <c r="BLV692" s="343" t="s">
        <v>388</v>
      </c>
      <c r="BLW692" s="343" t="s">
        <v>388</v>
      </c>
      <c r="BLX692" s="343" t="s">
        <v>388</v>
      </c>
      <c r="BLY692" s="344" t="s">
        <v>389</v>
      </c>
      <c r="BLZ692" s="346"/>
      <c r="BMA692" s="346"/>
      <c r="BMB692" s="346"/>
      <c r="BMC692" s="346"/>
    </row>
    <row r="693" spans="1681:1693" ht="9.75" customHeight="1">
      <c r="BLQ693" s="695"/>
      <c r="BLR693" s="268">
        <v>1</v>
      </c>
      <c r="BLS693" s="342" t="s">
        <v>298</v>
      </c>
      <c r="BLT693" s="268">
        <v>1</v>
      </c>
      <c r="BLU693" s="347" t="s">
        <v>70</v>
      </c>
      <c r="BLV693" s="347" t="s">
        <v>70</v>
      </c>
      <c r="BLW693" s="343" t="s">
        <v>388</v>
      </c>
      <c r="BLX693" s="343" t="s">
        <v>388</v>
      </c>
      <c r="BLY693" s="343" t="s">
        <v>388</v>
      </c>
      <c r="BLZ693" s="346"/>
      <c r="BMA693" s="346"/>
      <c r="BMB693" s="346"/>
      <c r="BMC693" s="346"/>
    </row>
    <row r="694" spans="1681:1693" ht="9.75" customHeight="1"/>
    <row r="695" spans="1681:1693" ht="9.75" customHeight="1"/>
    <row r="696" spans="1681:1693" ht="9.75" customHeight="1">
      <c r="BMA696" s="267" t="s">
        <v>391</v>
      </c>
    </row>
    <row r="697" spans="1681:1693" ht="19.5" customHeight="1">
      <c r="BMA697" s="348" t="s">
        <v>318</v>
      </c>
    </row>
    <row r="698" spans="1681:1693" ht="30" customHeight="1">
      <c r="BMA698" s="348" t="s">
        <v>282</v>
      </c>
    </row>
    <row r="699" spans="1681:1693" ht="9.75" customHeight="1">
      <c r="BMA699" s="348" t="s">
        <v>392</v>
      </c>
    </row>
    <row r="700" spans="1681:1693" ht="9.75" customHeight="1">
      <c r="BMA700" s="348" t="s">
        <v>305</v>
      </c>
    </row>
    <row r="701" spans="1681:1693" ht="9.75" customHeight="1">
      <c r="BMA701" s="313"/>
    </row>
    <row r="702" spans="1681:1693" ht="9.75" customHeight="1">
      <c r="BMC702" s="267" t="s">
        <v>393</v>
      </c>
    </row>
    <row r="703" spans="1681:1693" ht="9.75" customHeight="1">
      <c r="BMC703" s="349" t="s">
        <v>329</v>
      </c>
    </row>
    <row r="704" spans="1681:1693" ht="9.75" customHeight="1">
      <c r="BMC704" s="349" t="s">
        <v>394</v>
      </c>
    </row>
    <row r="705" spans="1693:1696" ht="9.75" customHeight="1">
      <c r="BMC705" s="349" t="s">
        <v>395</v>
      </c>
    </row>
    <row r="706" spans="1693:1696" ht="9.75" customHeight="1">
      <c r="BMC706" s="349" t="s">
        <v>396</v>
      </c>
    </row>
    <row r="707" spans="1693:1696" ht="19.5" customHeight="1">
      <c r="BMC707" s="349" t="s">
        <v>397</v>
      </c>
    </row>
    <row r="708" spans="1693:1696" ht="19.5" customHeight="1">
      <c r="BMC708" s="349" t="s">
        <v>306</v>
      </c>
    </row>
    <row r="709" spans="1693:1696" ht="9.75" customHeight="1">
      <c r="BMC709" s="349" t="s">
        <v>398</v>
      </c>
    </row>
    <row r="710" spans="1693:1696" ht="9.75" customHeight="1">
      <c r="BMC710" s="349" t="s">
        <v>399</v>
      </c>
    </row>
    <row r="711" spans="1693:1696" ht="9.75" customHeight="1">
      <c r="BMC711" s="349" t="s">
        <v>400</v>
      </c>
    </row>
    <row r="712" spans="1693:1696" ht="9.75" customHeight="1">
      <c r="BMC712" s="349" t="s">
        <v>342</v>
      </c>
    </row>
    <row r="713" spans="1693:1696" ht="9.75" customHeight="1">
      <c r="BMC713" s="349" t="s">
        <v>401</v>
      </c>
    </row>
    <row r="714" spans="1693:1696" ht="19.5" customHeight="1">
      <c r="BMC714" s="349" t="s">
        <v>402</v>
      </c>
    </row>
    <row r="715" spans="1693:1696" ht="9.75" customHeight="1">
      <c r="BME715" s="349"/>
    </row>
    <row r="716" spans="1693:1696" ht="9.75" customHeight="1"/>
    <row r="717" spans="1693:1696" ht="9.75" customHeight="1">
      <c r="BMF717" s="271" t="s">
        <v>403</v>
      </c>
    </row>
    <row r="718" spans="1693:1696" ht="9.75" customHeight="1">
      <c r="BMF718" s="350" t="s">
        <v>304</v>
      </c>
    </row>
    <row r="719" spans="1693:1696" ht="19.5" customHeight="1">
      <c r="BMF719" s="350" t="s">
        <v>280</v>
      </c>
    </row>
    <row r="723" spans="1698:1701" ht="9.75" customHeight="1">
      <c r="BMH723" s="268" t="s">
        <v>404</v>
      </c>
    </row>
    <row r="724" spans="1698:1701" ht="9.75" customHeight="1">
      <c r="BMH724" s="351" t="s">
        <v>328</v>
      </c>
    </row>
    <row r="725" spans="1698:1701" ht="9.75" customHeight="1">
      <c r="BMH725" s="351" t="s">
        <v>405</v>
      </c>
    </row>
    <row r="726" spans="1698:1701" ht="9.75" customHeight="1">
      <c r="BMH726" s="351" t="s">
        <v>406</v>
      </c>
    </row>
    <row r="727" spans="1698:1701" ht="9.75" customHeight="1">
      <c r="BMH727" s="351" t="s">
        <v>407</v>
      </c>
    </row>
    <row r="728" spans="1698:1701" ht="9.75" customHeight="1">
      <c r="BMH728" s="351" t="s">
        <v>408</v>
      </c>
    </row>
    <row r="729" spans="1698:1701" ht="9.75" customHeight="1">
      <c r="BMH729" s="351" t="s">
        <v>409</v>
      </c>
    </row>
    <row r="730" spans="1698:1701" ht="9.75" customHeight="1">
      <c r="BMH730" s="351" t="s">
        <v>410</v>
      </c>
    </row>
    <row r="731" spans="1698:1701" ht="9.75" customHeight="1">
      <c r="BMH731" s="351" t="s">
        <v>411</v>
      </c>
    </row>
    <row r="732" spans="1698:1701" ht="9.75" customHeight="1">
      <c r="BMH732" s="351" t="s">
        <v>281</v>
      </c>
    </row>
    <row r="733" spans="1698:1701" ht="9.75" customHeight="1">
      <c r="BMH733" s="271"/>
      <c r="BMK733" s="267" t="s">
        <v>412</v>
      </c>
    </row>
    <row r="734" spans="1698:1701" ht="9.75" customHeight="1">
      <c r="BMK734" s="267" t="s">
        <v>413</v>
      </c>
    </row>
    <row r="735" spans="1698:1701" ht="9.75" customHeight="1">
      <c r="BMK735" s="267" t="s">
        <v>414</v>
      </c>
    </row>
    <row r="736" spans="1698:1701" ht="9.75" customHeight="1">
      <c r="BMK736" s="267" t="s">
        <v>415</v>
      </c>
    </row>
    <row r="737" spans="1701:1703" ht="9.75" customHeight="1">
      <c r="BMK737" s="267" t="s">
        <v>416</v>
      </c>
    </row>
    <row r="738" spans="1701:1703" ht="9.75" customHeight="1">
      <c r="BMK738" s="267" t="s">
        <v>417</v>
      </c>
    </row>
    <row r="739" spans="1701:1703" ht="9.75" customHeight="1">
      <c r="BMK739" s="267" t="s">
        <v>418</v>
      </c>
    </row>
    <row r="740" spans="1701:1703" ht="9.75" customHeight="1">
      <c r="BMK740" s="267" t="s">
        <v>419</v>
      </c>
    </row>
    <row r="741" spans="1701:1703" ht="9.75" customHeight="1">
      <c r="BMK741" s="267" t="s">
        <v>420</v>
      </c>
    </row>
    <row r="742" spans="1701:1703" ht="9.75" customHeight="1"/>
    <row r="743" spans="1701:1703" ht="9.75" customHeight="1"/>
    <row r="744" spans="1701:1703" ht="9.75" customHeight="1">
      <c r="BMM744" s="267" t="s">
        <v>421</v>
      </c>
    </row>
    <row r="745" spans="1701:1703" ht="19.5" customHeight="1">
      <c r="BMM745" s="352" t="s">
        <v>422</v>
      </c>
    </row>
    <row r="746" spans="1701:1703" ht="9.75" customHeight="1">
      <c r="BMM746" s="352" t="s">
        <v>423</v>
      </c>
    </row>
    <row r="747" spans="1701:1703" ht="9.75" customHeight="1">
      <c r="BMM747" s="352" t="s">
        <v>424</v>
      </c>
    </row>
    <row r="748" spans="1701:1703" ht="19.5" customHeight="1">
      <c r="BMM748" s="352" t="s">
        <v>425</v>
      </c>
    </row>
    <row r="749" spans="1701:1703" ht="9.75" customHeight="1">
      <c r="BMM749" s="352" t="s">
        <v>426</v>
      </c>
    </row>
    <row r="750" spans="1701:1703" ht="19.5" customHeight="1">
      <c r="BMM750" s="353" t="s">
        <v>427</v>
      </c>
    </row>
    <row r="751" spans="1701:1703" ht="9.75" customHeight="1">
      <c r="BMM751" s="352" t="s">
        <v>428</v>
      </c>
    </row>
    <row r="752" spans="1701:1703" ht="19.5" customHeight="1">
      <c r="BMM752" s="352" t="s">
        <v>429</v>
      </c>
    </row>
    <row r="753" spans="1703:1703" ht="19.5" customHeight="1">
      <c r="BMM753" s="352" t="s">
        <v>430</v>
      </c>
    </row>
    <row r="754" spans="1703:1703" ht="19.5" customHeight="1">
      <c r="BMM754" s="352" t="s">
        <v>431</v>
      </c>
    </row>
    <row r="755" spans="1703:1703" ht="30" customHeight="1">
      <c r="BMM755" s="352" t="s">
        <v>432</v>
      </c>
    </row>
    <row r="756" spans="1703:1703" ht="19.5" customHeight="1">
      <c r="BMM756" s="352" t="s">
        <v>433</v>
      </c>
    </row>
    <row r="757" spans="1703:1703" ht="19.5" customHeight="1">
      <c r="BMM757" s="352" t="s">
        <v>284</v>
      </c>
    </row>
    <row r="758" spans="1703:1703" ht="9.75" customHeight="1">
      <c r="BMM758" s="352" t="s">
        <v>434</v>
      </c>
    </row>
    <row r="759" spans="1703:1703" ht="9.75" customHeight="1">
      <c r="BMM759" s="352" t="s">
        <v>330</v>
      </c>
    </row>
    <row r="760" spans="1703:1703" ht="9.75" customHeight="1">
      <c r="BMM760" s="352" t="s">
        <v>435</v>
      </c>
    </row>
    <row r="761" spans="1703:1703" ht="9.75" customHeight="1">
      <c r="BMM761" s="352" t="s">
        <v>436</v>
      </c>
    </row>
    <row r="762" spans="1703:1703" ht="9.75" customHeight="1">
      <c r="BMM762" s="352" t="s">
        <v>437</v>
      </c>
    </row>
    <row r="763" spans="1703:1703" ht="9.75" customHeight="1">
      <c r="BMM763" s="352" t="s">
        <v>438</v>
      </c>
    </row>
    <row r="771" spans="1706:1708" ht="9.75" customHeight="1">
      <c r="BMP771" s="267" t="s">
        <v>413</v>
      </c>
    </row>
    <row r="772" spans="1706:1708" ht="9.75" customHeight="1">
      <c r="BMP772" s="267" t="s">
        <v>439</v>
      </c>
    </row>
    <row r="773" spans="1706:1708" ht="9.75" customHeight="1">
      <c r="BMP773" s="267" t="s">
        <v>440</v>
      </c>
    </row>
    <row r="774" spans="1706:1708" ht="9.75" customHeight="1">
      <c r="BMP774" s="267" t="s">
        <v>441</v>
      </c>
    </row>
    <row r="775" spans="1706:1708" ht="9.75" customHeight="1">
      <c r="BMP775" s="267" t="s">
        <v>442</v>
      </c>
    </row>
    <row r="776" spans="1706:1708" ht="9.75" customHeight="1">
      <c r="BMP776" s="267" t="s">
        <v>443</v>
      </c>
    </row>
    <row r="777" spans="1706:1708" ht="9.75" customHeight="1"/>
    <row r="778" spans="1706:1708" ht="9.75" customHeight="1"/>
    <row r="779" spans="1706:1708" ht="9.75" customHeight="1"/>
    <row r="780" spans="1706:1708" ht="10.5" customHeight="1">
      <c r="BMR780" s="354" t="s">
        <v>294</v>
      </c>
    </row>
    <row r="781" spans="1706:1708" ht="9.75" customHeight="1">
      <c r="BMR781" s="342" t="s">
        <v>387</v>
      </c>
    </row>
    <row r="782" spans="1706:1708" ht="9.75" customHeight="1">
      <c r="BMR782" s="342" t="s">
        <v>311</v>
      </c>
    </row>
    <row r="783" spans="1706:1708" ht="9.75" customHeight="1">
      <c r="BMR783" s="342" t="s">
        <v>285</v>
      </c>
    </row>
    <row r="784" spans="1706:1708" ht="9.75" customHeight="1">
      <c r="BMR784" s="342" t="s">
        <v>315</v>
      </c>
    </row>
    <row r="785" spans="1683:1719" ht="9.75" customHeight="1">
      <c r="BMR785" s="342" t="s">
        <v>298</v>
      </c>
    </row>
    <row r="786" spans="1683:1719" ht="9.75" customHeight="1">
      <c r="BMR786" s="342"/>
    </row>
    <row r="787" spans="1683:1719" ht="10.5" customHeight="1">
      <c r="BMR787" s="342"/>
      <c r="BMT787" s="354" t="s">
        <v>297</v>
      </c>
    </row>
    <row r="788" spans="1683:1719" ht="9.75" customHeight="1">
      <c r="BMR788" s="342"/>
      <c r="BMT788" s="342" t="s">
        <v>386</v>
      </c>
    </row>
    <row r="789" spans="1683:1719" ht="9.75" customHeight="1">
      <c r="BLT789" s="268"/>
      <c r="BMR789" s="342"/>
      <c r="BMT789" s="342" t="s">
        <v>316</v>
      </c>
    </row>
    <row r="790" spans="1683:1719" ht="9.75" customHeight="1">
      <c r="BMR790" s="342"/>
      <c r="BMT790" s="342" t="s">
        <v>299</v>
      </c>
    </row>
    <row r="791" spans="1683:1719" ht="9.75" customHeight="1">
      <c r="BMR791" s="342"/>
      <c r="BMT791" s="342" t="s">
        <v>385</v>
      </c>
    </row>
    <row r="792" spans="1683:1719" ht="9.75" customHeight="1">
      <c r="BMR792" s="342"/>
      <c r="BMT792" s="342" t="s">
        <v>384</v>
      </c>
    </row>
    <row r="793" spans="1683:1719" ht="9.75" customHeight="1">
      <c r="BMR793" s="342"/>
    </row>
    <row r="794" spans="1683:1719" ht="9.75" customHeight="1">
      <c r="BLS794" s="267" t="s">
        <v>444</v>
      </c>
      <c r="BLT794" s="268"/>
      <c r="BMP794" s="267" t="s">
        <v>445</v>
      </c>
      <c r="BMR794" s="342"/>
    </row>
    <row r="795" spans="1683:1719" ht="9.75" customHeight="1">
      <c r="BLS795" s="267" t="s">
        <v>446</v>
      </c>
      <c r="BLT795" s="268">
        <v>0</v>
      </c>
      <c r="BLU795" s="267" t="s">
        <v>447</v>
      </c>
      <c r="BMP795" s="267" t="s">
        <v>448</v>
      </c>
      <c r="BMR795" s="342"/>
    </row>
    <row r="796" spans="1683:1719" ht="9.75" customHeight="1">
      <c r="BLS796" s="267" t="s">
        <v>449</v>
      </c>
      <c r="BLT796" s="268">
        <v>1</v>
      </c>
      <c r="BLU796" s="267" t="s">
        <v>450</v>
      </c>
      <c r="BMP796" s="267" t="s">
        <v>451</v>
      </c>
      <c r="BMR796" s="342"/>
    </row>
    <row r="797" spans="1683:1719" ht="9.75" customHeight="1">
      <c r="BLS797" s="267" t="s">
        <v>452</v>
      </c>
      <c r="BLT797" s="268">
        <v>2</v>
      </c>
      <c r="BLU797" s="267" t="s">
        <v>453</v>
      </c>
      <c r="BMP797" s="267" t="s">
        <v>454</v>
      </c>
    </row>
    <row r="798" spans="1683:1719" ht="10.5" customHeight="1">
      <c r="BMP798" s="267" t="s">
        <v>455</v>
      </c>
      <c r="BMT798" s="354"/>
    </row>
    <row r="799" spans="1683:1719" ht="10.5" customHeight="1">
      <c r="BMP799" s="267" t="s">
        <v>456</v>
      </c>
      <c r="BMT799" s="342"/>
      <c r="BMW799" s="268" t="s">
        <v>457</v>
      </c>
      <c r="BMX799" s="709" t="s">
        <v>458</v>
      </c>
      <c r="BMY799" s="618"/>
      <c r="BMZ799" s="618"/>
      <c r="BNA799" s="268" t="s">
        <v>459</v>
      </c>
      <c r="BNC799" s="355" t="s">
        <v>6</v>
      </c>
    </row>
    <row r="800" spans="1683:1719" ht="10.5" customHeight="1">
      <c r="BMP800" s="267" t="s">
        <v>460</v>
      </c>
      <c r="BMT800" s="342"/>
      <c r="BMW800" s="355" t="s">
        <v>461</v>
      </c>
      <c r="BMX800" s="355" t="s">
        <v>462</v>
      </c>
      <c r="BMY800" s="355" t="s">
        <v>463</v>
      </c>
      <c r="BMZ800" s="355" t="s">
        <v>464</v>
      </c>
      <c r="BNA800" s="355" t="s">
        <v>465</v>
      </c>
      <c r="BNC800" s="356" t="s">
        <v>466</v>
      </c>
    </row>
    <row r="801" spans="1706:1719" ht="9.75" customHeight="1">
      <c r="BMP801" s="267" t="s">
        <v>467</v>
      </c>
      <c r="BMT801" s="342"/>
      <c r="BMW801" s="267" t="s">
        <v>468</v>
      </c>
      <c r="BMX801" s="267" t="s">
        <v>469</v>
      </c>
      <c r="BMY801" s="267" t="s">
        <v>470</v>
      </c>
      <c r="BMZ801" s="267" t="s">
        <v>294</v>
      </c>
      <c r="BNA801" s="267" t="s">
        <v>471</v>
      </c>
      <c r="BNC801" s="340" t="s">
        <v>472</v>
      </c>
    </row>
    <row r="802" spans="1706:1719" ht="9.75" customHeight="1">
      <c r="BMP802" s="267" t="s">
        <v>473</v>
      </c>
      <c r="BMW802" s="267" t="s">
        <v>474</v>
      </c>
      <c r="BMX802" s="267" t="s">
        <v>475</v>
      </c>
      <c r="BMY802" s="267" t="s">
        <v>476</v>
      </c>
      <c r="BMZ802" s="267" t="s">
        <v>297</v>
      </c>
      <c r="BNA802" s="267" t="s">
        <v>477</v>
      </c>
      <c r="BNC802" s="340" t="s">
        <v>478</v>
      </c>
    </row>
    <row r="803" spans="1706:1719" ht="9.75" customHeight="1">
      <c r="BMP803" s="267" t="s">
        <v>479</v>
      </c>
      <c r="BMW803" s="267" t="s">
        <v>414</v>
      </c>
      <c r="BMX803" s="267" t="s">
        <v>480</v>
      </c>
      <c r="BMY803" s="267" t="s">
        <v>481</v>
      </c>
      <c r="BNA803" s="267" t="s">
        <v>482</v>
      </c>
      <c r="BNC803" s="340" t="s">
        <v>483</v>
      </c>
    </row>
    <row r="804" spans="1706:1719" ht="9.75" customHeight="1">
      <c r="BMP804" s="267" t="s">
        <v>484</v>
      </c>
      <c r="BMW804" s="267" t="s">
        <v>451</v>
      </c>
      <c r="BNA804" s="267" t="s">
        <v>485</v>
      </c>
      <c r="BNC804" s="340" t="s">
        <v>486</v>
      </c>
    </row>
    <row r="805" spans="1706:1719" ht="9.75" customHeight="1">
      <c r="BMW805" s="267" t="s">
        <v>454</v>
      </c>
      <c r="BNC805" s="340" t="s">
        <v>487</v>
      </c>
    </row>
    <row r="806" spans="1706:1719" ht="9.75" customHeight="1">
      <c r="BMW806" s="267" t="s">
        <v>488</v>
      </c>
      <c r="BNC806" s="340" t="s">
        <v>489</v>
      </c>
    </row>
    <row r="807" spans="1706:1719" ht="9.75" customHeight="1">
      <c r="BMW807" s="267" t="s">
        <v>490</v>
      </c>
      <c r="BNC807" s="340" t="s">
        <v>491</v>
      </c>
    </row>
    <row r="808" spans="1706:1719" ht="9.75" customHeight="1">
      <c r="BMW808" s="267" t="s">
        <v>492</v>
      </c>
      <c r="BNC808" s="340" t="s">
        <v>493</v>
      </c>
    </row>
    <row r="809" spans="1706:1719" ht="9.75" customHeight="1">
      <c r="BMW809" s="267" t="s">
        <v>404</v>
      </c>
      <c r="BNC809" s="340" t="s">
        <v>494</v>
      </c>
    </row>
    <row r="810" spans="1706:1719" ht="9.75" customHeight="1">
      <c r="BMW810" s="267" t="s">
        <v>456</v>
      </c>
      <c r="BNA810" s="313"/>
      <c r="BNC810" s="340" t="s">
        <v>495</v>
      </c>
    </row>
    <row r="811" spans="1706:1719" ht="9.75" customHeight="1">
      <c r="BMW811" s="267" t="s">
        <v>460</v>
      </c>
      <c r="BNA811" s="313"/>
      <c r="BNC811" s="340" t="s">
        <v>496</v>
      </c>
    </row>
    <row r="812" spans="1706:1719" ht="9.75" customHeight="1">
      <c r="BMW812" s="267" t="s">
        <v>467</v>
      </c>
      <c r="BNA812" s="313"/>
      <c r="BNC812" s="340" t="s">
        <v>497</v>
      </c>
    </row>
    <row r="813" spans="1706:1719" ht="9.75" customHeight="1">
      <c r="BMW813" s="267" t="s">
        <v>473</v>
      </c>
      <c r="BNA813" s="313"/>
      <c r="BNC813" s="340" t="s">
        <v>498</v>
      </c>
    </row>
    <row r="814" spans="1706:1719" ht="9.75" customHeight="1">
      <c r="BMW814" s="267" t="s">
        <v>479</v>
      </c>
      <c r="BNA814" s="313"/>
      <c r="BNC814" s="340" t="s">
        <v>499</v>
      </c>
    </row>
    <row r="815" spans="1706:1719" ht="9.75" customHeight="1">
      <c r="BMW815" s="267" t="s">
        <v>484</v>
      </c>
      <c r="BNA815" s="313"/>
      <c r="BNC815" s="340" t="s">
        <v>500</v>
      </c>
    </row>
    <row r="816" spans="1706:1719" ht="9.75" customHeight="1">
      <c r="BNC816" s="340" t="s">
        <v>501</v>
      </c>
    </row>
    <row r="817" spans="1719:1719" ht="9.75" customHeight="1">
      <c r="BNC817" s="340" t="s">
        <v>502</v>
      </c>
    </row>
    <row r="818" spans="1719:1719" ht="9.75" customHeight="1">
      <c r="BNC818" s="340" t="s">
        <v>503</v>
      </c>
    </row>
    <row r="819" spans="1719:1719" ht="9.75" customHeight="1">
      <c r="BNC819" s="340" t="s">
        <v>504</v>
      </c>
    </row>
    <row r="820" spans="1719:1719" ht="9.75" customHeight="1">
      <c r="BNC820" s="340" t="s">
        <v>505</v>
      </c>
    </row>
    <row r="821" spans="1719:1719" ht="9.75" customHeight="1">
      <c r="BNC821" s="340" t="s">
        <v>506</v>
      </c>
    </row>
    <row r="822" spans="1719:1719" ht="9.75" customHeight="1">
      <c r="BNC822" s="340" t="s">
        <v>507</v>
      </c>
    </row>
    <row r="823" spans="1719:1719" ht="9.75" customHeight="1">
      <c r="BNC823" s="340" t="s">
        <v>508</v>
      </c>
    </row>
    <row r="824" spans="1719:1719" ht="9.75" customHeight="1">
      <c r="BNC824" s="340" t="s">
        <v>509</v>
      </c>
    </row>
    <row r="825" spans="1719:1719" ht="9.75" customHeight="1">
      <c r="BNC825" s="340" t="s">
        <v>5</v>
      </c>
    </row>
    <row r="826" spans="1719:1719" ht="9.75" customHeight="1">
      <c r="BNC826" s="340" t="s">
        <v>510</v>
      </c>
    </row>
    <row r="827" spans="1719:1719" ht="9.75" customHeight="1">
      <c r="BNC827" s="340" t="s">
        <v>511</v>
      </c>
    </row>
    <row r="828" spans="1719:1719" ht="9.75" customHeight="1">
      <c r="BNC828" s="340" t="s">
        <v>512</v>
      </c>
    </row>
    <row r="829" spans="1719:1719" ht="9.75" customHeight="1">
      <c r="BNC829" s="340" t="s">
        <v>513</v>
      </c>
    </row>
    <row r="830" spans="1719:1719" ht="9.75" customHeight="1">
      <c r="BNC830" s="299" t="s">
        <v>514</v>
      </c>
    </row>
    <row r="831" spans="1719:1719" ht="9.75" customHeight="1">
      <c r="BNC831" s="340" t="s">
        <v>515</v>
      </c>
    </row>
    <row r="832" spans="1719:1719" ht="9.75" customHeight="1">
      <c r="BNC832" s="340" t="s">
        <v>516</v>
      </c>
    </row>
    <row r="833" spans="1719:1725" ht="9.75" customHeight="1">
      <c r="BNC833" s="340" t="s">
        <v>517</v>
      </c>
    </row>
    <row r="834" spans="1719:1725" ht="9.75" customHeight="1">
      <c r="BNC834" s="340" t="s">
        <v>518</v>
      </c>
    </row>
    <row r="835" spans="1719:1725" ht="9.75" customHeight="1"/>
    <row r="836" spans="1719:1725" ht="9.75" customHeight="1"/>
    <row r="837" spans="1719:1725" ht="9.75" customHeight="1">
      <c r="BNE837" s="267" t="s">
        <v>69</v>
      </c>
    </row>
    <row r="838" spans="1719:1725" ht="9.75" customHeight="1">
      <c r="BNE838" s="267" t="s">
        <v>286</v>
      </c>
    </row>
    <row r="839" spans="1719:1725" ht="9.75" customHeight="1"/>
    <row r="840" spans="1719:1725" ht="9.75" customHeight="1">
      <c r="BNG840" s="267" t="s">
        <v>519</v>
      </c>
    </row>
    <row r="841" spans="1719:1725" ht="9.75" customHeight="1">
      <c r="BNG841" s="267" t="s">
        <v>520</v>
      </c>
    </row>
    <row r="842" spans="1719:1725" ht="9.75" customHeight="1">
      <c r="BNG842" s="267" t="s">
        <v>521</v>
      </c>
    </row>
    <row r="843" spans="1719:1725" ht="9.75" customHeight="1">
      <c r="BNG843" s="267" t="s">
        <v>522</v>
      </c>
    </row>
    <row r="844" spans="1719:1725" ht="9.75" customHeight="1"/>
    <row r="845" spans="1719:1725" ht="9.75" customHeight="1">
      <c r="BNI845" s="267" t="s">
        <v>523</v>
      </c>
    </row>
    <row r="846" spans="1719:1725" ht="9.75" customHeight="1">
      <c r="BNI846" s="267" t="s">
        <v>524</v>
      </c>
    </row>
    <row r="847" spans="1719:1725" ht="9.75" customHeight="1">
      <c r="BNI847" s="267" t="s">
        <v>525</v>
      </c>
    </row>
    <row r="850" spans="1728:1730" ht="9.75" customHeight="1">
      <c r="BNL850" s="357" t="s">
        <v>526</v>
      </c>
      <c r="BNM850" s="357"/>
      <c r="BNN850" s="357"/>
    </row>
    <row r="851" spans="1728:1730" ht="9.75" customHeight="1">
      <c r="BNL851" s="357" t="s">
        <v>527</v>
      </c>
      <c r="BNM851" s="357"/>
      <c r="BNN851" s="357"/>
    </row>
    <row r="852" spans="1728:1730" ht="9.75" customHeight="1">
      <c r="BNL852" s="357" t="s">
        <v>528</v>
      </c>
      <c r="BNM852" s="357"/>
      <c r="BNN852" s="357"/>
    </row>
    <row r="853" spans="1728:1730" ht="9.75" customHeight="1">
      <c r="BNL853" s="357" t="s">
        <v>529</v>
      </c>
      <c r="BNM853" s="357"/>
      <c r="BNN853" s="357"/>
    </row>
    <row r="854" spans="1728:1730" ht="9.75" customHeight="1">
      <c r="BNL854" s="357" t="s">
        <v>530</v>
      </c>
      <c r="BNM854" s="357"/>
      <c r="BNN854" s="357"/>
    </row>
    <row r="855" spans="1728:1730" ht="9.75" customHeight="1">
      <c r="BNL855" s="357" t="s">
        <v>531</v>
      </c>
      <c r="BNM855" s="357"/>
      <c r="BNN855" s="357"/>
    </row>
    <row r="856" spans="1728:1730" ht="9.75" customHeight="1">
      <c r="BNL856" s="357" t="s">
        <v>532</v>
      </c>
      <c r="BNM856" s="357"/>
      <c r="BNN856" s="357"/>
    </row>
    <row r="857" spans="1728:1730" ht="9.75" customHeight="1">
      <c r="BNL857" s="357" t="s">
        <v>533</v>
      </c>
      <c r="BNM857" s="357"/>
      <c r="BNN857" s="357"/>
    </row>
    <row r="858" spans="1728:1730" ht="9.75" customHeight="1">
      <c r="BNL858" s="357" t="s">
        <v>534</v>
      </c>
      <c r="BNM858" s="357"/>
      <c r="BNN858" s="357"/>
    </row>
    <row r="859" spans="1728:1730" ht="9.75" customHeight="1">
      <c r="BNL859" s="357" t="s">
        <v>535</v>
      </c>
      <c r="BNM859" s="357"/>
      <c r="BNN859" s="357"/>
    </row>
    <row r="860" spans="1728:1730" ht="9.75" customHeight="1">
      <c r="BNL860" s="357" t="s">
        <v>536</v>
      </c>
      <c r="BNM860" s="357"/>
      <c r="BNN860" s="357"/>
    </row>
    <row r="861" spans="1728:1730" ht="9.75" customHeight="1">
      <c r="BNL861" s="357"/>
      <c r="BNM861" s="357"/>
      <c r="BNN861" s="357"/>
    </row>
    <row r="862" spans="1728:1730" ht="9.75" customHeight="1">
      <c r="BNL862" s="357"/>
      <c r="BNM862" s="357"/>
      <c r="BNN862" s="357" t="s">
        <v>537</v>
      </c>
    </row>
    <row r="863" spans="1728:1730" ht="9.75" customHeight="1">
      <c r="BNL863" s="357"/>
      <c r="BNM863" s="357"/>
      <c r="BNN863" s="357" t="s">
        <v>538</v>
      </c>
    </row>
    <row r="864" spans="1728:1730" ht="9.75" customHeight="1">
      <c r="BNL864" s="357"/>
      <c r="BNM864" s="357"/>
      <c r="BNN864" s="357" t="s">
        <v>539</v>
      </c>
    </row>
    <row r="865" spans="1730:1734" ht="9.75" customHeight="1">
      <c r="BNN865" s="357" t="s">
        <v>540</v>
      </c>
      <c r="BNO865" s="357"/>
      <c r="BNP865" s="357"/>
      <c r="BNQ865" s="357"/>
      <c r="BNR865" s="357"/>
    </row>
    <row r="866" spans="1730:1734" ht="9.75" customHeight="1">
      <c r="BNN866" s="357"/>
      <c r="BNO866" s="357"/>
      <c r="BNP866" s="357"/>
      <c r="BNQ866" s="357"/>
      <c r="BNR866" s="357"/>
    </row>
    <row r="867" spans="1730:1734" ht="9.75" customHeight="1">
      <c r="BNN867" s="357" t="s">
        <v>541</v>
      </c>
      <c r="BNO867" s="357"/>
      <c r="BNP867" s="357"/>
      <c r="BNQ867" s="357"/>
      <c r="BNR867" s="357"/>
    </row>
    <row r="868" spans="1730:1734" ht="10.5" customHeight="1">
      <c r="BNN868" s="357"/>
      <c r="BNO868" s="357"/>
      <c r="BNP868" s="358" t="s">
        <v>542</v>
      </c>
      <c r="BNQ868" s="357"/>
      <c r="BNR868" s="357"/>
    </row>
    <row r="869" spans="1730:1734" ht="9.75" customHeight="1">
      <c r="BNN869" s="357"/>
      <c r="BNO869" s="357"/>
      <c r="BNP869" s="357" t="s">
        <v>445</v>
      </c>
      <c r="BNQ869" s="357"/>
      <c r="BNR869" s="357"/>
    </row>
    <row r="870" spans="1730:1734" ht="9.75" customHeight="1">
      <c r="BNN870" s="357"/>
      <c r="BNO870" s="357"/>
      <c r="BNP870" s="357" t="s">
        <v>448</v>
      </c>
      <c r="BNQ870" s="357"/>
      <c r="BNR870" s="357"/>
    </row>
    <row r="871" spans="1730:1734" ht="9.75" customHeight="1">
      <c r="BNN871" s="357"/>
      <c r="BNO871" s="357"/>
      <c r="BNP871" s="357" t="s">
        <v>451</v>
      </c>
      <c r="BNQ871" s="357"/>
      <c r="BNR871" s="357"/>
    </row>
    <row r="872" spans="1730:1734" ht="9.75" customHeight="1">
      <c r="BNN872" s="357"/>
      <c r="BNO872" s="357"/>
      <c r="BNP872" s="357" t="s">
        <v>454</v>
      </c>
      <c r="BNQ872" s="357"/>
      <c r="BNR872" s="357"/>
    </row>
    <row r="873" spans="1730:1734" ht="9.75" customHeight="1">
      <c r="BNN873" s="357"/>
      <c r="BNO873" s="357"/>
      <c r="BNP873" s="357" t="s">
        <v>455</v>
      </c>
      <c r="BNQ873" s="357"/>
      <c r="BNR873" s="357"/>
    </row>
    <row r="874" spans="1730:1734" ht="9.75" customHeight="1">
      <c r="BNN874" s="357"/>
      <c r="BNO874" s="357"/>
      <c r="BNP874" s="357" t="s">
        <v>456</v>
      </c>
      <c r="BNQ874" s="357"/>
      <c r="BNR874" s="357"/>
    </row>
    <row r="875" spans="1730:1734" ht="9.75" customHeight="1">
      <c r="BNN875" s="357"/>
      <c r="BNO875" s="357"/>
      <c r="BNP875" s="357" t="s">
        <v>460</v>
      </c>
      <c r="BNQ875" s="357"/>
      <c r="BNR875" s="357"/>
    </row>
    <row r="876" spans="1730:1734" ht="9.75" customHeight="1">
      <c r="BNN876" s="357"/>
      <c r="BNO876" s="357"/>
      <c r="BNP876" s="357" t="s">
        <v>467</v>
      </c>
      <c r="BNQ876" s="357"/>
      <c r="BNR876" s="357"/>
    </row>
    <row r="877" spans="1730:1734" ht="9.75" customHeight="1">
      <c r="BNN877" s="357"/>
      <c r="BNO877" s="357"/>
      <c r="BNP877" s="357" t="s">
        <v>473</v>
      </c>
      <c r="BNQ877" s="357"/>
      <c r="BNR877" s="357"/>
    </row>
    <row r="878" spans="1730:1734" ht="9.75" customHeight="1">
      <c r="BNN878" s="357"/>
      <c r="BNO878" s="357"/>
      <c r="BNP878" s="357" t="s">
        <v>479</v>
      </c>
      <c r="BNQ878" s="357"/>
      <c r="BNR878" s="357"/>
    </row>
    <row r="879" spans="1730:1734" ht="9.75" customHeight="1">
      <c r="BNN879" s="357"/>
      <c r="BNO879" s="357"/>
      <c r="BNP879" s="357" t="s">
        <v>484</v>
      </c>
      <c r="BNQ879" s="357"/>
      <c r="BNR879" s="357" t="s">
        <v>543</v>
      </c>
    </row>
    <row r="880" spans="1730:1734" ht="9.75" customHeight="1">
      <c r="BNN880" s="357"/>
      <c r="BNO880" s="357"/>
      <c r="BNP880" s="357"/>
      <c r="BNQ880" s="357"/>
      <c r="BNR880" s="357" t="s">
        <v>519</v>
      </c>
    </row>
    <row r="881" spans="1734:1738" ht="9.75" customHeight="1">
      <c r="BNR881" s="357" t="s">
        <v>520</v>
      </c>
      <c r="BNS881" s="357"/>
      <c r="BNT881" s="357"/>
      <c r="BNU881" s="357"/>
      <c r="BNV881" s="357"/>
    </row>
    <row r="882" spans="1734:1738" ht="9.75" customHeight="1">
      <c r="BNR882" s="357" t="s">
        <v>521</v>
      </c>
      <c r="BNS882" s="357"/>
      <c r="BNT882" s="357"/>
      <c r="BNU882" s="357"/>
      <c r="BNV882" s="357"/>
    </row>
    <row r="883" spans="1734:1738" ht="9.75" customHeight="1">
      <c r="BNR883" s="357" t="s">
        <v>522</v>
      </c>
      <c r="BNS883" s="357"/>
      <c r="BNT883" s="357"/>
      <c r="BNU883" s="357"/>
      <c r="BNV883" s="357"/>
    </row>
    <row r="884" spans="1734:1738" ht="9.75" customHeight="1">
      <c r="BNR884" s="357"/>
      <c r="BNS884" s="357"/>
      <c r="BNT884" s="357"/>
      <c r="BNU884" s="357"/>
      <c r="BNV884" s="357"/>
    </row>
    <row r="885" spans="1734:1738" ht="9.75" customHeight="1">
      <c r="BNR885" s="357"/>
      <c r="BNS885" s="357"/>
      <c r="BNT885" s="357" t="s">
        <v>544</v>
      </c>
      <c r="BNU885" s="357"/>
      <c r="BNV885" s="357"/>
    </row>
    <row r="886" spans="1734:1738" ht="30" customHeight="1">
      <c r="BNR886" s="357"/>
      <c r="BNS886" s="357"/>
      <c r="BNT886" s="359" t="s">
        <v>545</v>
      </c>
      <c r="BNU886" s="357"/>
      <c r="BNV886" s="357"/>
    </row>
    <row r="887" spans="1734:1738" ht="9.75" customHeight="1">
      <c r="BNR887" s="357"/>
      <c r="BNS887" s="357"/>
      <c r="BNT887" s="360" t="s">
        <v>546</v>
      </c>
      <c r="BNU887" s="357"/>
      <c r="BNV887" s="357"/>
    </row>
    <row r="888" spans="1734:1738" ht="9.75" customHeight="1">
      <c r="BNR888" s="357"/>
      <c r="BNS888" s="357"/>
      <c r="BNT888" s="360" t="s">
        <v>547</v>
      </c>
      <c r="BNU888" s="357"/>
      <c r="BNV888" s="357"/>
    </row>
    <row r="889" spans="1734:1738" ht="9.75" customHeight="1">
      <c r="BNR889" s="357"/>
      <c r="BNS889" s="357"/>
      <c r="BNT889" s="360" t="s">
        <v>548</v>
      </c>
      <c r="BNU889" s="357"/>
      <c r="BNV889" s="357"/>
    </row>
    <row r="890" spans="1734:1738" ht="9.75" customHeight="1">
      <c r="BNR890" s="357"/>
      <c r="BNS890" s="357"/>
      <c r="BNT890" s="360" t="s">
        <v>549</v>
      </c>
      <c r="BNU890" s="357"/>
      <c r="BNV890" s="357"/>
    </row>
    <row r="891" spans="1734:1738" ht="49.5" customHeight="1">
      <c r="BNR891" s="357"/>
      <c r="BNS891" s="357"/>
      <c r="BNT891" s="359" t="s">
        <v>550</v>
      </c>
      <c r="BNU891" s="357"/>
      <c r="BNV891" s="357"/>
    </row>
    <row r="892" spans="1734:1738" ht="9.75" customHeight="1">
      <c r="BNR892" s="357"/>
      <c r="BNS892" s="357"/>
      <c r="BNT892" s="360" t="s">
        <v>551</v>
      </c>
      <c r="BNU892" s="357"/>
      <c r="BNV892" s="357"/>
    </row>
    <row r="893" spans="1734:1738" ht="9.75" customHeight="1">
      <c r="BNR893" s="357"/>
      <c r="BNS893" s="357"/>
      <c r="BNT893" s="359" t="s">
        <v>484</v>
      </c>
      <c r="BNU893" s="357"/>
      <c r="BNV893" s="357"/>
    </row>
    <row r="894" spans="1734:1738" ht="9.75" customHeight="1">
      <c r="BNR894" s="357"/>
      <c r="BNS894" s="357"/>
      <c r="BNT894" s="360" t="s">
        <v>541</v>
      </c>
      <c r="BNU894" s="357"/>
      <c r="BNV894" s="357"/>
    </row>
    <row r="895" spans="1734:1738" ht="9.75" customHeight="1">
      <c r="BNR895" s="357"/>
      <c r="BNS895" s="357"/>
      <c r="BNT895" s="360"/>
      <c r="BNU895" s="357"/>
      <c r="BNV895" s="357"/>
    </row>
    <row r="896" spans="1734:1738" ht="9.75" customHeight="1">
      <c r="BNR896" s="357"/>
      <c r="BNS896" s="357"/>
      <c r="BNT896" s="357"/>
      <c r="BNU896" s="357"/>
      <c r="BNV896" s="357" t="s">
        <v>69</v>
      </c>
    </row>
    <row r="897" spans="1738:1742" ht="9.75" customHeight="1">
      <c r="BNV897" s="357" t="s">
        <v>286</v>
      </c>
      <c r="BNW897" s="357"/>
      <c r="BNX897" s="357"/>
      <c r="BNY897" s="357"/>
      <c r="BNZ897" s="357"/>
    </row>
    <row r="898" spans="1738:1742" ht="9.75" customHeight="1">
      <c r="BNV898" s="357"/>
      <c r="BNW898" s="357"/>
      <c r="BNX898" s="357"/>
      <c r="BNY898" s="357"/>
      <c r="BNZ898" s="357"/>
    </row>
    <row r="899" spans="1738:1742" ht="9.75" customHeight="1">
      <c r="BNV899" s="357"/>
      <c r="BNW899" s="357" t="s">
        <v>294</v>
      </c>
      <c r="BNX899" s="357"/>
      <c r="BNY899" s="357"/>
      <c r="BNZ899" s="357"/>
    </row>
    <row r="900" spans="1738:1742" ht="9.75" customHeight="1">
      <c r="BNV900" s="357"/>
      <c r="BNW900" s="357" t="s">
        <v>297</v>
      </c>
      <c r="BNX900" s="357"/>
      <c r="BNY900" s="357"/>
      <c r="BNZ900" s="357"/>
    </row>
    <row r="901" spans="1738:1742" ht="9.75" customHeight="1">
      <c r="BNV901" s="357"/>
      <c r="BNW901" s="357"/>
      <c r="BNX901" s="357"/>
      <c r="BNY901" s="357"/>
      <c r="BNZ901" s="357"/>
    </row>
    <row r="902" spans="1738:1742" ht="9.75" customHeight="1">
      <c r="BNV902" s="357"/>
      <c r="BNW902" s="357"/>
      <c r="BNX902" s="357"/>
      <c r="BNY902" s="357"/>
      <c r="BNZ902" s="357"/>
    </row>
    <row r="903" spans="1738:1742" ht="9.75" customHeight="1">
      <c r="BNV903" s="357"/>
      <c r="BNW903" s="357"/>
      <c r="BNX903" s="357"/>
      <c r="BNY903" s="357"/>
      <c r="BNZ903" s="357"/>
    </row>
    <row r="904" spans="1738:1742" ht="9.75" customHeight="1">
      <c r="BNV904" s="357"/>
      <c r="BNW904" s="357"/>
      <c r="BNX904" s="357"/>
      <c r="BNY904" s="357"/>
      <c r="BNZ904" s="357"/>
    </row>
    <row r="905" spans="1738:1742" ht="9.75" customHeight="1">
      <c r="BNV905" s="357"/>
      <c r="BNW905" s="357"/>
      <c r="BNX905" s="357"/>
      <c r="BNY905" s="357"/>
      <c r="BNZ905" s="357"/>
    </row>
    <row r="906" spans="1738:1742" ht="9.75" customHeight="1">
      <c r="BNV906" s="357"/>
      <c r="BNW906" s="357"/>
      <c r="BNX906" s="357"/>
      <c r="BNY906" s="357" t="s">
        <v>293</v>
      </c>
      <c r="BNZ906" s="357"/>
    </row>
    <row r="907" spans="1738:1742" ht="9.75" customHeight="1">
      <c r="BNV907" s="357"/>
      <c r="BNW907" s="357"/>
      <c r="BNX907" s="357"/>
      <c r="BNY907" s="357" t="s">
        <v>340</v>
      </c>
      <c r="BNZ907" s="357"/>
    </row>
    <row r="908" spans="1738:1742" ht="9.75" customHeight="1">
      <c r="BNV908" s="357"/>
      <c r="BNW908" s="357"/>
      <c r="BNX908" s="357"/>
      <c r="BNY908" s="357" t="s">
        <v>552</v>
      </c>
      <c r="BNZ908" s="357"/>
    </row>
    <row r="909" spans="1738:1742" ht="9.75" customHeight="1">
      <c r="BNV909" s="357"/>
      <c r="BNW909" s="357"/>
      <c r="BNX909" s="357"/>
      <c r="BNY909" s="357"/>
      <c r="BNZ909" s="357"/>
    </row>
    <row r="910" spans="1738:1742" ht="9.75" customHeight="1">
      <c r="BNV910" s="357"/>
      <c r="BNW910" s="357"/>
      <c r="BNX910" s="357"/>
      <c r="BNY910" s="357"/>
      <c r="BNZ910" s="357"/>
    </row>
    <row r="911" spans="1738:1742" ht="9.75" customHeight="1">
      <c r="BNV911" s="357"/>
      <c r="BNW911" s="357"/>
      <c r="BNX911" s="357"/>
      <c r="BNY911" s="357"/>
      <c r="BNZ911" s="357"/>
    </row>
    <row r="912" spans="1738:1742" ht="9.75" customHeight="1">
      <c r="BNV912" s="357"/>
      <c r="BNW912" s="357"/>
      <c r="BNX912" s="357"/>
      <c r="BNY912" s="357"/>
      <c r="BNZ912" s="357" t="s">
        <v>553</v>
      </c>
    </row>
    <row r="913" spans="1742:1746" ht="9.75" customHeight="1">
      <c r="BNZ913" s="357" t="s">
        <v>295</v>
      </c>
      <c r="BOA913" s="357"/>
      <c r="BOB913" s="357"/>
      <c r="BOC913" s="357"/>
      <c r="BOD913" s="357"/>
    </row>
    <row r="914" spans="1742:1746" ht="9.75" customHeight="1">
      <c r="BNZ914" s="357" t="s">
        <v>292</v>
      </c>
      <c r="BOA914" s="357"/>
      <c r="BOB914" s="357"/>
      <c r="BOC914" s="357"/>
      <c r="BOD914" s="357"/>
    </row>
    <row r="915" spans="1742:1746" ht="9.75" customHeight="1">
      <c r="BNZ915" s="357"/>
      <c r="BOA915" s="357"/>
      <c r="BOB915" s="357"/>
      <c r="BOC915" s="357"/>
      <c r="BOD915" s="357"/>
    </row>
    <row r="916" spans="1742:1746" ht="9.75" customHeight="1">
      <c r="BNZ916" s="357"/>
      <c r="BOA916" s="357"/>
      <c r="BOB916" s="357"/>
      <c r="BOC916" s="357"/>
      <c r="BOD916" s="357"/>
    </row>
    <row r="917" spans="1742:1746" ht="9.75" customHeight="1">
      <c r="BNZ917" s="357"/>
      <c r="BOA917" s="357"/>
      <c r="BOB917" s="357"/>
      <c r="BOC917" s="357"/>
      <c r="BOD917" s="357"/>
    </row>
    <row r="918" spans="1742:1746" ht="9.75" customHeight="1">
      <c r="BNZ918" s="357"/>
      <c r="BOA918" s="357"/>
      <c r="BOB918" s="357" t="s">
        <v>554</v>
      </c>
      <c r="BOC918" s="357"/>
      <c r="BOD918" s="357"/>
    </row>
    <row r="919" spans="1742:1746" ht="9.75" customHeight="1">
      <c r="BNZ919" s="357"/>
      <c r="BOA919" s="357"/>
      <c r="BOB919" s="357" t="s">
        <v>555</v>
      </c>
      <c r="BOC919" s="357"/>
      <c r="BOD919" s="357"/>
    </row>
    <row r="920" spans="1742:1746" ht="9.75" customHeight="1">
      <c r="BNZ920" s="357"/>
      <c r="BOA920" s="357"/>
      <c r="BOB920" s="357" t="s">
        <v>556</v>
      </c>
      <c r="BOC920" s="357"/>
      <c r="BOD920" s="357"/>
    </row>
    <row r="921" spans="1742:1746" ht="9.75" customHeight="1">
      <c r="BNZ921" s="357"/>
      <c r="BOA921" s="357"/>
      <c r="BOB921" s="357"/>
      <c r="BOC921" s="357"/>
      <c r="BOD921" s="357"/>
    </row>
    <row r="922" spans="1742:1746" ht="9.75" customHeight="1">
      <c r="BNZ922" s="357"/>
      <c r="BOA922" s="357"/>
      <c r="BOB922" s="357"/>
      <c r="BOC922" s="357" t="s">
        <v>481</v>
      </c>
      <c r="BOD922" s="357"/>
    </row>
    <row r="923" spans="1742:1746" ht="9.75" customHeight="1">
      <c r="BNZ923" s="357"/>
      <c r="BOA923" s="357"/>
      <c r="BOB923" s="357"/>
      <c r="BOC923" s="357" t="s">
        <v>477</v>
      </c>
      <c r="BOD923" s="357"/>
    </row>
    <row r="924" spans="1742:1746" ht="9.75" customHeight="1">
      <c r="BNZ924" s="357"/>
      <c r="BOA924" s="357"/>
      <c r="BOB924" s="357"/>
      <c r="BOC924" s="357" t="s">
        <v>557</v>
      </c>
      <c r="BOD924" s="357"/>
    </row>
    <row r="925" spans="1742:1746" ht="9.75" customHeight="1">
      <c r="BNZ925" s="357"/>
      <c r="BOA925" s="357"/>
      <c r="BOB925" s="357"/>
      <c r="BOC925" s="357"/>
      <c r="BOD925" s="357"/>
    </row>
    <row r="926" spans="1742:1746" ht="9.75" customHeight="1">
      <c r="BNZ926" s="357"/>
      <c r="BOA926" s="357"/>
      <c r="BOB926" s="357"/>
      <c r="BOC926" s="357"/>
      <c r="BOD926" s="357" t="s">
        <v>558</v>
      </c>
    </row>
    <row r="927" spans="1742:1746" ht="9.75" customHeight="1">
      <c r="BNZ927" s="357"/>
      <c r="BOA927" s="357"/>
      <c r="BOB927" s="357"/>
      <c r="BOC927" s="357"/>
      <c r="BOD927" s="357" t="s">
        <v>559</v>
      </c>
    </row>
    <row r="928" spans="1742:1746" ht="9.75" customHeight="1">
      <c r="BNZ928" s="357"/>
      <c r="BOA928" s="357"/>
      <c r="BOB928" s="357"/>
      <c r="BOC928" s="357"/>
      <c r="BOD928" s="357" t="s">
        <v>560</v>
      </c>
    </row>
    <row r="930" spans="1747:1759" ht="9.75" customHeight="1">
      <c r="BOE930" s="360" t="s">
        <v>291</v>
      </c>
      <c r="BOF930" s="357"/>
      <c r="BOG930" s="357"/>
      <c r="BOH930" s="357"/>
      <c r="BOI930" s="357"/>
      <c r="BOJ930" s="357"/>
      <c r="BOK930" s="357"/>
      <c r="BOL930" s="357"/>
      <c r="BOM930" s="357"/>
      <c r="BON930" s="357"/>
      <c r="BOO930" s="357"/>
      <c r="BOP930" s="357"/>
      <c r="BOQ930" s="357"/>
    </row>
    <row r="931" spans="1747:1759" ht="9.75" customHeight="1">
      <c r="BOE931" s="360" t="s">
        <v>296</v>
      </c>
      <c r="BOF931" s="357"/>
      <c r="BOG931" s="357"/>
      <c r="BOH931" s="357"/>
      <c r="BOI931" s="357"/>
      <c r="BOJ931" s="357"/>
      <c r="BOK931" s="357"/>
      <c r="BOL931" s="357"/>
      <c r="BOM931" s="357"/>
      <c r="BON931" s="357"/>
      <c r="BOO931" s="357"/>
      <c r="BOP931" s="357"/>
      <c r="BOQ931" s="357"/>
    </row>
    <row r="932" spans="1747:1759" ht="9.75" customHeight="1">
      <c r="BOE932" s="360"/>
      <c r="BOF932" s="357"/>
      <c r="BOG932" s="357"/>
      <c r="BOH932" s="357"/>
      <c r="BOI932" s="357"/>
      <c r="BOJ932" s="357"/>
      <c r="BOK932" s="357"/>
      <c r="BOL932" s="357"/>
      <c r="BOM932" s="357"/>
      <c r="BON932" s="357"/>
      <c r="BOO932" s="357"/>
      <c r="BOP932" s="357"/>
      <c r="BOQ932" s="357"/>
    </row>
    <row r="933" spans="1747:1759" ht="9.75" customHeight="1">
      <c r="BOE933" s="357"/>
      <c r="BOF933" s="357"/>
      <c r="BOG933" s="357"/>
      <c r="BOH933" s="357"/>
      <c r="BOI933" s="357"/>
      <c r="BOJ933" s="357"/>
      <c r="BOK933" s="357"/>
      <c r="BOL933" s="357"/>
      <c r="BOM933" s="357"/>
      <c r="BON933" s="357"/>
      <c r="BOO933" s="357"/>
      <c r="BOP933" s="357"/>
      <c r="BOQ933" s="357"/>
    </row>
    <row r="934" spans="1747:1759" ht="9.75" customHeight="1">
      <c r="BOE934" s="357"/>
      <c r="BOF934" s="357"/>
      <c r="BOG934" s="357"/>
      <c r="BOH934" s="357"/>
      <c r="BOI934" s="357"/>
      <c r="BOJ934" s="357"/>
      <c r="BOK934" s="357"/>
      <c r="BOL934" s="357"/>
      <c r="BOM934" s="357"/>
      <c r="BON934" s="357"/>
      <c r="BOO934" s="357"/>
      <c r="BOP934" s="357"/>
      <c r="BOQ934" s="357"/>
    </row>
    <row r="935" spans="1747:1759" ht="9.75" customHeight="1">
      <c r="BOE935" s="357"/>
      <c r="BOF935" s="357"/>
      <c r="BOG935" s="357"/>
      <c r="BOH935" s="357"/>
      <c r="BOI935" s="357"/>
      <c r="BOJ935" s="357"/>
      <c r="BOK935" s="357"/>
      <c r="BOL935" s="357"/>
      <c r="BOM935" s="357"/>
      <c r="BON935" s="357"/>
      <c r="BOO935" s="689" t="s">
        <v>124</v>
      </c>
      <c r="BOP935" s="605"/>
      <c r="BOQ935" s="606"/>
    </row>
    <row r="936" spans="1747:1759" ht="9.75" customHeight="1">
      <c r="BOE936" s="357"/>
      <c r="BOF936" s="357"/>
      <c r="BOG936" s="357"/>
      <c r="BOH936" s="357"/>
      <c r="BOI936" s="357"/>
      <c r="BOJ936" s="357"/>
      <c r="BOK936" s="357"/>
      <c r="BOL936" s="357"/>
      <c r="BOM936" s="362">
        <v>1</v>
      </c>
      <c r="BON936" s="362">
        <v>2</v>
      </c>
      <c r="BOO936" s="362">
        <v>3</v>
      </c>
      <c r="BOP936" s="361">
        <v>4</v>
      </c>
      <c r="BOQ936" s="361">
        <v>5</v>
      </c>
    </row>
    <row r="937" spans="1747:1759" ht="9.75" customHeight="1">
      <c r="BOE937" s="357"/>
      <c r="BOF937" s="357"/>
      <c r="BOG937" s="357"/>
      <c r="BOH937" s="357"/>
      <c r="BOI937" s="357"/>
      <c r="BOJ937" s="357"/>
      <c r="BOK937" s="357"/>
      <c r="BOL937" s="357"/>
      <c r="BOM937" s="360" t="s">
        <v>384</v>
      </c>
      <c r="BON937" s="360" t="s">
        <v>385</v>
      </c>
      <c r="BOO937" s="360" t="s">
        <v>299</v>
      </c>
      <c r="BOP937" s="360" t="s">
        <v>316</v>
      </c>
      <c r="BOQ937" s="360" t="s">
        <v>386</v>
      </c>
    </row>
    <row r="938" spans="1747:1759" ht="9.75" customHeight="1">
      <c r="BOE938" s="357"/>
      <c r="BOF938" s="357"/>
      <c r="BOG938" s="357"/>
      <c r="BOH938" s="357"/>
      <c r="BOI938" s="357"/>
      <c r="BOJ938" s="357"/>
      <c r="BOK938" s="357"/>
      <c r="BOL938" s="357"/>
      <c r="BOM938" s="363">
        <v>0.2</v>
      </c>
      <c r="BON938" s="363">
        <v>0.4</v>
      </c>
      <c r="BOO938" s="363">
        <v>0.6</v>
      </c>
      <c r="BOP938" s="363">
        <v>0.8</v>
      </c>
      <c r="BOQ938" s="363">
        <v>1</v>
      </c>
    </row>
    <row r="939" spans="1747:1759" ht="9.75" customHeight="1">
      <c r="BOE939" s="357"/>
      <c r="BOF939" s="357"/>
      <c r="BOG939" s="357"/>
      <c r="BOH939" s="357"/>
      <c r="BOI939" s="357"/>
      <c r="BOJ939" s="357"/>
      <c r="BOK939" s="357"/>
      <c r="BOL939" s="357"/>
      <c r="BOM939" s="362"/>
      <c r="BON939" s="362"/>
      <c r="BOO939" s="362"/>
      <c r="BOP939" s="361"/>
      <c r="BOQ939" s="361"/>
    </row>
    <row r="940" spans="1747:1759" ht="9.75" customHeight="1">
      <c r="BOE940" s="357"/>
      <c r="BOF940" s="357"/>
      <c r="BOG940" s="694" t="s">
        <v>122</v>
      </c>
      <c r="BOH940" s="364">
        <v>5</v>
      </c>
      <c r="BOI940" s="360" t="s">
        <v>387</v>
      </c>
      <c r="BOJ940" s="363">
        <v>1</v>
      </c>
      <c r="BOK940" s="357" t="s">
        <v>561</v>
      </c>
      <c r="BOL940" s="365">
        <v>1</v>
      </c>
      <c r="BOM940" s="362" t="s">
        <v>389</v>
      </c>
      <c r="BON940" s="362" t="s">
        <v>389</v>
      </c>
      <c r="BOO940" s="362" t="s">
        <v>389</v>
      </c>
      <c r="BOP940" s="362" t="s">
        <v>389</v>
      </c>
      <c r="BOQ940" s="362" t="s">
        <v>390</v>
      </c>
    </row>
    <row r="941" spans="1747:1759" ht="9.75" customHeight="1">
      <c r="BOE941" s="357"/>
      <c r="BOF941" s="357"/>
      <c r="BOG941" s="695"/>
      <c r="BOH941" s="364">
        <v>4</v>
      </c>
      <c r="BOI941" s="360" t="s">
        <v>311</v>
      </c>
      <c r="BOJ941" s="363">
        <v>0.8</v>
      </c>
      <c r="BOK941" s="357" t="s">
        <v>562</v>
      </c>
      <c r="BOL941" s="365">
        <v>0.8</v>
      </c>
      <c r="BOM941" s="362" t="s">
        <v>388</v>
      </c>
      <c r="BON941" s="362" t="s">
        <v>388</v>
      </c>
      <c r="BOO941" s="362" t="s">
        <v>389</v>
      </c>
      <c r="BOP941" s="362" t="s">
        <v>389</v>
      </c>
      <c r="BOQ941" s="362" t="s">
        <v>390</v>
      </c>
    </row>
    <row r="942" spans="1747:1759" ht="9.75" customHeight="1">
      <c r="BOE942" s="357"/>
      <c r="BOF942" s="357"/>
      <c r="BOG942" s="695"/>
      <c r="BOH942" s="364">
        <v>3</v>
      </c>
      <c r="BOI942" s="360" t="s">
        <v>285</v>
      </c>
      <c r="BOJ942" s="363">
        <v>0.6</v>
      </c>
      <c r="BOK942" s="357" t="s">
        <v>563</v>
      </c>
      <c r="BOL942" s="365">
        <v>0.6</v>
      </c>
      <c r="BOM942" s="362" t="s">
        <v>388</v>
      </c>
      <c r="BON942" s="362" t="s">
        <v>388</v>
      </c>
      <c r="BOO942" s="362" t="s">
        <v>388</v>
      </c>
      <c r="BOP942" s="362" t="s">
        <v>389</v>
      </c>
      <c r="BOQ942" s="362" t="s">
        <v>390</v>
      </c>
    </row>
    <row r="943" spans="1747:1759" ht="9.75" customHeight="1">
      <c r="BOE943" s="357"/>
      <c r="BOF943" s="357"/>
      <c r="BOG943" s="695"/>
      <c r="BOH943" s="364">
        <v>2</v>
      </c>
      <c r="BOI943" s="360" t="s">
        <v>315</v>
      </c>
      <c r="BOJ943" s="363">
        <v>0.4</v>
      </c>
      <c r="BOK943" s="357" t="s">
        <v>564</v>
      </c>
      <c r="BOL943" s="365">
        <v>0.4</v>
      </c>
      <c r="BOM943" s="362" t="s">
        <v>70</v>
      </c>
      <c r="BON943" s="362" t="s">
        <v>388</v>
      </c>
      <c r="BOO943" s="362" t="s">
        <v>388</v>
      </c>
      <c r="BOP943" s="362" t="s">
        <v>389</v>
      </c>
      <c r="BOQ943" s="362" t="s">
        <v>390</v>
      </c>
    </row>
    <row r="944" spans="1747:1759" ht="9.75" customHeight="1">
      <c r="BOE944" s="357"/>
      <c r="BOF944" s="357"/>
      <c r="BOG944" s="695"/>
      <c r="BOH944" s="364">
        <v>1</v>
      </c>
      <c r="BOI944" s="360" t="s">
        <v>298</v>
      </c>
      <c r="BOJ944" s="363">
        <v>0.2</v>
      </c>
      <c r="BOK944" s="357" t="s">
        <v>565</v>
      </c>
      <c r="BOL944" s="365">
        <v>0.2</v>
      </c>
      <c r="BOM944" s="362" t="s">
        <v>70</v>
      </c>
      <c r="BON944" s="362" t="s">
        <v>70</v>
      </c>
      <c r="BOO944" s="362" t="s">
        <v>388</v>
      </c>
      <c r="BOP944" s="362" t="s">
        <v>389</v>
      </c>
      <c r="BOQ944" s="362" t="s">
        <v>390</v>
      </c>
    </row>
    <row r="947" spans="1761:1763" ht="9.75" customHeight="1">
      <c r="BOS947" s="357" t="s">
        <v>566</v>
      </c>
    </row>
    <row r="948" spans="1761:1763" ht="9.75" customHeight="1">
      <c r="BOS948" s="357" t="s">
        <v>567</v>
      </c>
    </row>
    <row r="949" spans="1761:1763" ht="9.75" customHeight="1">
      <c r="BOS949" s="357" t="s">
        <v>568</v>
      </c>
    </row>
    <row r="950" spans="1761:1763" ht="9.75" customHeight="1">
      <c r="BOS950" s="357" t="s">
        <v>569</v>
      </c>
    </row>
    <row r="951" spans="1761:1763" ht="9.75" customHeight="1">
      <c r="BOS951" s="357" t="s">
        <v>570</v>
      </c>
    </row>
    <row r="952" spans="1761:1763" ht="9.75" customHeight="1">
      <c r="BOS952" s="357" t="s">
        <v>541</v>
      </c>
    </row>
    <row r="955" spans="1761:1763" ht="10.5" customHeight="1">
      <c r="BOU955" s="366" t="s">
        <v>571</v>
      </c>
    </row>
    <row r="956" spans="1761:1763" ht="9.75" customHeight="1">
      <c r="BOU956" s="350" t="s">
        <v>572</v>
      </c>
    </row>
    <row r="957" spans="1761:1763" ht="19.5" customHeight="1">
      <c r="BOU957" s="350" t="s">
        <v>573</v>
      </c>
    </row>
    <row r="958" spans="1761:1763" ht="9.75" customHeight="1">
      <c r="BOU958" s="350" t="s">
        <v>574</v>
      </c>
    </row>
    <row r="959" spans="1761:1763" ht="9.75" customHeight="1">
      <c r="BOU959" s="350" t="s">
        <v>575</v>
      </c>
    </row>
    <row r="960" spans="1761:1763" ht="9.75" customHeight="1">
      <c r="BOU960" s="350" t="s">
        <v>576</v>
      </c>
    </row>
    <row r="961" spans="1763:1763" ht="9.75" customHeight="1">
      <c r="BOU961" s="267" t="s">
        <v>484</v>
      </c>
    </row>
  </sheetData>
  <mergeCells count="20">
    <mergeCell ref="BOG940:BOG944"/>
    <mergeCell ref="C3:H3"/>
    <mergeCell ref="BLQ689:BLQ693"/>
    <mergeCell ref="AC7:AH7"/>
    <mergeCell ref="E5:G5"/>
    <mergeCell ref="J1:K4"/>
    <mergeCell ref="U5:V5"/>
    <mergeCell ref="C4:H4"/>
    <mergeCell ref="AI7:AL7"/>
    <mergeCell ref="J7:AB7"/>
    <mergeCell ref="B2:I2"/>
    <mergeCell ref="BLW685:BLY685"/>
    <mergeCell ref="B7:H7"/>
    <mergeCell ref="B1:I1"/>
    <mergeCell ref="BMX799:BMZ799"/>
    <mergeCell ref="BOO935:BOQ935"/>
    <mergeCell ref="W5:X5"/>
    <mergeCell ref="I5:N5"/>
    <mergeCell ref="O5:P5"/>
    <mergeCell ref="Q5:R5"/>
  </mergeCells>
  <conditionalFormatting sqref="AG9:AG100">
    <cfRule type="containsText" dxfId="1066" priority="85" operator="containsText" text="EXTREMO">
      <formula>NOT(ISERROR(SEARCH("EXTREMO",AG9)))</formula>
    </cfRule>
    <cfRule type="containsText" dxfId="1065" priority="84" operator="containsText" text="ALTO">
      <formula>NOT(ISERROR(SEARCH("ALTO",AG9)))</formula>
    </cfRule>
    <cfRule type="containsText" dxfId="1064" priority="83" operator="containsText" text="MODERADO">
      <formula>NOT(ISERROR(SEARCH("MODERADO",AG9)))</formula>
    </cfRule>
    <cfRule type="containsText" dxfId="1063" priority="82" operator="containsText" text="BAJO">
      <formula>NOT(ISERROR(SEARCH("BAJO",AG9)))</formula>
    </cfRule>
  </conditionalFormatting>
  <conditionalFormatting sqref="CL9:CP100">
    <cfRule type="containsText" dxfId="1062" priority="2" operator="containsText" text="BAJO">
      <formula>NOT(ISERROR(SEARCH("BAJO",CL9)))</formula>
    </cfRule>
  </conditionalFormatting>
  <conditionalFormatting sqref="CP9:CP100">
    <cfRule type="containsText" dxfId="1061" priority="79" operator="containsText" text="MODERADO">
      <formula>NOT(ISERROR(SEARCH("MODERADO",CP9)))</formula>
    </cfRule>
    <cfRule type="containsText" dxfId="1060" priority="81" operator="containsText" text="EXTREMO">
      <formula>NOT(ISERROR(SEARCH("EXTREMO",CP9)))</formula>
    </cfRule>
    <cfRule type="containsText" dxfId="1059" priority="80" operator="containsText" text="ALTO">
      <formula>NOT(ISERROR(SEARCH("ALTO",CP9)))</formula>
    </cfRule>
  </conditionalFormatting>
  <conditionalFormatting sqref="DB9:DC9">
    <cfRule type="containsText" dxfId="1058" priority="78" operator="containsText" text="EXTREMO">
      <formula>NOT(ISERROR(SEARCH("EXTREMO",DB9)))</formula>
    </cfRule>
    <cfRule type="containsText" dxfId="1057" priority="77" operator="containsText" text="ALTO">
      <formula>NOT(ISERROR(SEARCH("ALTO",DB9)))</formula>
    </cfRule>
    <cfRule type="containsText" dxfId="1056" priority="76" operator="containsText" text="MODERADO">
      <formula>NOT(ISERROR(SEARCH("MODERADO",DB9)))</formula>
    </cfRule>
  </conditionalFormatting>
  <conditionalFormatting sqref="DB10:DC100">
    <cfRule type="containsText" dxfId="1055" priority="22" operator="containsText" text="ALTO">
      <formula>NOT(ISERROR(SEARCH("ALTO",DB10)))</formula>
    </cfRule>
    <cfRule type="containsText" dxfId="1054" priority="21" operator="containsText" text="MODERADO">
      <formula>NOT(ISERROR(SEARCH("MODERADO",DB10)))</formula>
    </cfRule>
    <cfRule type="containsText" dxfId="1053" priority="23" operator="containsText" text="EXTREMO">
      <formula>NOT(ISERROR(SEARCH("EXTREMO",DB10)))</formula>
    </cfRule>
  </conditionalFormatting>
  <conditionalFormatting sqref="DJ9:DK100">
    <cfRule type="containsText" dxfId="1052" priority="36" operator="containsText" text="MODERADO">
      <formula>NOT(ISERROR(SEARCH("MODERADO",DJ9)))</formula>
    </cfRule>
    <cfRule type="containsText" dxfId="1051" priority="37" operator="containsText" text="ALTO">
      <formula>NOT(ISERROR(SEARCH("ALTO",DJ9)))</formula>
    </cfRule>
    <cfRule type="containsText" dxfId="1050" priority="38" operator="containsText" text="EXTREMO">
      <formula>NOT(ISERROR(SEARCH("EXTREMO",DJ9)))</formula>
    </cfRule>
  </conditionalFormatting>
  <conditionalFormatting sqref="DQ9:DR100">
    <cfRule type="containsText" dxfId="1049" priority="33" operator="containsText" text="MODERADO">
      <formula>NOT(ISERROR(SEARCH("MODERADO",DQ9)))</formula>
    </cfRule>
    <cfRule type="containsText" dxfId="1048" priority="34" operator="containsText" text="ALTO">
      <formula>NOT(ISERROR(SEARCH("ALTO",DQ9)))</formula>
    </cfRule>
    <cfRule type="containsText" dxfId="1047" priority="35" operator="containsText" text="EXTREMO">
      <formula>NOT(ISERROR(SEARCH("EXTREMO",DQ9)))</formula>
    </cfRule>
  </conditionalFormatting>
  <conditionalFormatting sqref="DX9:DY100">
    <cfRule type="containsText" dxfId="1046" priority="31" operator="containsText" text="ALTO">
      <formula>NOT(ISERROR(SEARCH("ALTO",DX9)))</formula>
    </cfRule>
    <cfRule type="containsText" dxfId="1045" priority="32" operator="containsText" text="EXTREMO">
      <formula>NOT(ISERROR(SEARCH("EXTREMO",DX9)))</formula>
    </cfRule>
    <cfRule type="containsText" dxfId="1044" priority="30" operator="containsText" text="MODERADO">
      <formula>NOT(ISERROR(SEARCH("MODERADO",DX9)))</formula>
    </cfRule>
  </conditionalFormatting>
  <conditionalFormatting sqref="EE9:EF100">
    <cfRule type="containsText" dxfId="1043" priority="27" operator="containsText" text="MODERADO">
      <formula>NOT(ISERROR(SEARCH("MODERADO",EE9)))</formula>
    </cfRule>
    <cfRule type="containsText" dxfId="1042" priority="28" operator="containsText" text="ALTO">
      <formula>NOT(ISERROR(SEARCH("ALTO",EE9)))</formula>
    </cfRule>
    <cfRule type="containsText" dxfId="1041" priority="29" operator="containsText" text="EXTREMO">
      <formula>NOT(ISERROR(SEARCH("EXTREMO",EE9)))</formula>
    </cfRule>
  </conditionalFormatting>
  <conditionalFormatting sqref="EL9:EM100">
    <cfRule type="containsText" dxfId="1040" priority="24" operator="containsText" text="MODERADO">
      <formula>NOT(ISERROR(SEARCH("MODERADO",EL9)))</formula>
    </cfRule>
    <cfRule type="containsText" dxfId="1039" priority="25" operator="containsText" text="ALTO">
      <formula>NOT(ISERROR(SEARCH("ALTO",EL9)))</formula>
    </cfRule>
    <cfRule type="containsText" dxfId="1038" priority="26" operator="containsText" text="EXTREMO">
      <formula>NOT(ISERROR(SEARCH("EXTREMO",EL9)))</formula>
    </cfRule>
  </conditionalFormatting>
  <conditionalFormatting sqref="ER9:EU100 EY9:FB100 FF9:FI100 FM9:FP100 FT9:FW100 GA9:GD100 DI9:DL100 DP9:DS100 DW9:DZ100 ED9:EG100 EK9:EN100 DB9:DD100 DF9:DF100 DN9:DN100 DU9:DU100 EB9:EB100 EI9:EI100 EP9:EP100 EW9:EW100 FD9:FD100 FK9:FK100 FR9:FR100 FY9:FY100 GF9:GF100 GH9:GI100">
    <cfRule type="containsText" dxfId="1037" priority="75" operator="containsText" text="BAJO">
      <formula>NOT(ISERROR(SEARCH("BAJO",DB9)))</formula>
    </cfRule>
  </conditionalFormatting>
  <conditionalFormatting sqref="ES9:ET9">
    <cfRule type="containsText" dxfId="1036" priority="72" operator="containsText" text="MODERADO">
      <formula>NOT(ISERROR(SEARCH("MODERADO",ES9)))</formula>
    </cfRule>
    <cfRule type="containsText" dxfId="1035" priority="74" operator="containsText" text="EXTREMO">
      <formula>NOT(ISERROR(SEARCH("EXTREMO",ES9)))</formula>
    </cfRule>
    <cfRule type="containsText" dxfId="1034" priority="73" operator="containsText" text="ALTO">
      <formula>NOT(ISERROR(SEARCH("ALTO",ES9)))</formula>
    </cfRule>
  </conditionalFormatting>
  <conditionalFormatting sqref="ES9:ET100">
    <cfRule type="containsText" dxfId="1033" priority="54" operator="containsText" text="MODERADO">
      <formula>NOT(ISERROR(SEARCH("MODERADO",ES9)))</formula>
    </cfRule>
    <cfRule type="containsText" dxfId="1032" priority="56" operator="containsText" text="EXTREMO">
      <formula>NOT(ISERROR(SEARCH("EXTREMO",ES9)))</formula>
    </cfRule>
    <cfRule type="containsText" dxfId="1031" priority="55" operator="containsText" text="ALTO">
      <formula>NOT(ISERROR(SEARCH("ALTO",ES9)))</formula>
    </cfRule>
  </conditionalFormatting>
  <conditionalFormatting sqref="ES10:ET100">
    <cfRule type="containsText" dxfId="1030" priority="19" operator="containsText" text="ALTO">
      <formula>NOT(ISERROR(SEARCH("ALTO",ES10)))</formula>
    </cfRule>
    <cfRule type="containsText" dxfId="1029" priority="20" operator="containsText" text="EXTREMO">
      <formula>NOT(ISERROR(SEARCH("EXTREMO",ES10)))</formula>
    </cfRule>
    <cfRule type="containsText" dxfId="1028" priority="18" operator="containsText" text="MODERADO">
      <formula>NOT(ISERROR(SEARCH("MODERADO",ES10)))</formula>
    </cfRule>
  </conditionalFormatting>
  <conditionalFormatting sqref="EZ9:FA9">
    <cfRule type="containsText" dxfId="1027" priority="71" operator="containsText" text="EXTREMO">
      <formula>NOT(ISERROR(SEARCH("EXTREMO",EZ9)))</formula>
    </cfRule>
    <cfRule type="containsText" dxfId="1026" priority="70" operator="containsText" text="ALTO">
      <formula>NOT(ISERROR(SEARCH("ALTO",EZ9)))</formula>
    </cfRule>
    <cfRule type="containsText" dxfId="1025" priority="69" operator="containsText" text="MODERADO">
      <formula>NOT(ISERROR(SEARCH("MODERADO",EZ9)))</formula>
    </cfRule>
  </conditionalFormatting>
  <conditionalFormatting sqref="EZ9:FA100">
    <cfRule type="containsText" dxfId="1024" priority="52" operator="containsText" text="ALTO">
      <formula>NOT(ISERROR(SEARCH("ALTO",EZ9)))</formula>
    </cfRule>
    <cfRule type="containsText" dxfId="1023" priority="51" operator="containsText" text="MODERADO">
      <formula>NOT(ISERROR(SEARCH("MODERADO",EZ9)))</formula>
    </cfRule>
    <cfRule type="containsText" dxfId="1022" priority="53" operator="containsText" text="EXTREMO">
      <formula>NOT(ISERROR(SEARCH("EXTREMO",EZ9)))</formula>
    </cfRule>
  </conditionalFormatting>
  <conditionalFormatting sqref="EZ10:FA100">
    <cfRule type="containsText" dxfId="1021" priority="15" operator="containsText" text="MODERADO">
      <formula>NOT(ISERROR(SEARCH("MODERADO",EZ10)))</formula>
    </cfRule>
    <cfRule type="containsText" dxfId="1020" priority="17" operator="containsText" text="EXTREMO">
      <formula>NOT(ISERROR(SEARCH("EXTREMO",EZ10)))</formula>
    </cfRule>
    <cfRule type="containsText" dxfId="1019" priority="16" operator="containsText" text="ALTO">
      <formula>NOT(ISERROR(SEARCH("ALTO",EZ10)))</formula>
    </cfRule>
  </conditionalFormatting>
  <conditionalFormatting sqref="FG9:FH9">
    <cfRule type="containsText" dxfId="1018" priority="66" operator="containsText" text="MODERADO">
      <formula>NOT(ISERROR(SEARCH("MODERADO",FG9)))</formula>
    </cfRule>
    <cfRule type="containsText" dxfId="1017" priority="67" operator="containsText" text="ALTO">
      <formula>NOT(ISERROR(SEARCH("ALTO",FG9)))</formula>
    </cfRule>
    <cfRule type="containsText" dxfId="1016" priority="68" operator="containsText" text="EXTREMO">
      <formula>NOT(ISERROR(SEARCH("EXTREMO",FG9)))</formula>
    </cfRule>
  </conditionalFormatting>
  <conditionalFormatting sqref="FG9:FH100">
    <cfRule type="containsText" dxfId="1015" priority="50" operator="containsText" text="EXTREMO">
      <formula>NOT(ISERROR(SEARCH("EXTREMO",FG9)))</formula>
    </cfRule>
    <cfRule type="containsText" dxfId="1014" priority="49" operator="containsText" text="ALTO">
      <formula>NOT(ISERROR(SEARCH("ALTO",FG9)))</formula>
    </cfRule>
    <cfRule type="containsText" dxfId="1013" priority="48" operator="containsText" text="MODERADO">
      <formula>NOT(ISERROR(SEARCH("MODERADO",FG9)))</formula>
    </cfRule>
  </conditionalFormatting>
  <conditionalFormatting sqref="FG10:FH100">
    <cfRule type="containsText" dxfId="1012" priority="14" operator="containsText" text="EXTREMO">
      <formula>NOT(ISERROR(SEARCH("EXTREMO",FG10)))</formula>
    </cfRule>
    <cfRule type="containsText" dxfId="1011" priority="13" operator="containsText" text="ALTO">
      <formula>NOT(ISERROR(SEARCH("ALTO",FG10)))</formula>
    </cfRule>
    <cfRule type="containsText" dxfId="1010" priority="12" operator="containsText" text="MODERADO">
      <formula>NOT(ISERROR(SEARCH("MODERADO",FG10)))</formula>
    </cfRule>
  </conditionalFormatting>
  <conditionalFormatting sqref="FN9:FO9">
    <cfRule type="containsText" dxfId="1009" priority="63" operator="containsText" text="MODERADO">
      <formula>NOT(ISERROR(SEARCH("MODERADO",FN9)))</formula>
    </cfRule>
    <cfRule type="containsText" dxfId="1008" priority="64" operator="containsText" text="ALTO">
      <formula>NOT(ISERROR(SEARCH("ALTO",FN9)))</formula>
    </cfRule>
    <cfRule type="containsText" dxfId="1007" priority="65" operator="containsText" text="EXTREMO">
      <formula>NOT(ISERROR(SEARCH("EXTREMO",FN9)))</formula>
    </cfRule>
  </conditionalFormatting>
  <conditionalFormatting sqref="FN9:FO100">
    <cfRule type="containsText" dxfId="1006" priority="47" operator="containsText" text="EXTREMO">
      <formula>NOT(ISERROR(SEARCH("EXTREMO",FN9)))</formula>
    </cfRule>
    <cfRule type="containsText" dxfId="1005" priority="46" operator="containsText" text="ALTO">
      <formula>NOT(ISERROR(SEARCH("ALTO",FN9)))</formula>
    </cfRule>
    <cfRule type="containsText" dxfId="1004" priority="45" operator="containsText" text="MODERADO">
      <formula>NOT(ISERROR(SEARCH("MODERADO",FN9)))</formula>
    </cfRule>
  </conditionalFormatting>
  <conditionalFormatting sqref="FN10:FO100">
    <cfRule type="containsText" dxfId="1003" priority="9" operator="containsText" text="MODERADO">
      <formula>NOT(ISERROR(SEARCH("MODERADO",FN10)))</formula>
    </cfRule>
    <cfRule type="containsText" dxfId="1002" priority="10" operator="containsText" text="ALTO">
      <formula>NOT(ISERROR(SEARCH("ALTO",FN10)))</formula>
    </cfRule>
    <cfRule type="containsText" dxfId="1001" priority="11" operator="containsText" text="EXTREMO">
      <formula>NOT(ISERROR(SEARCH("EXTREMO",FN10)))</formula>
    </cfRule>
  </conditionalFormatting>
  <conditionalFormatting sqref="FU9:FV9">
    <cfRule type="containsText" dxfId="1000" priority="60" operator="containsText" text="MODERADO">
      <formula>NOT(ISERROR(SEARCH("MODERADO",FU9)))</formula>
    </cfRule>
    <cfRule type="containsText" dxfId="999" priority="61" operator="containsText" text="ALTO">
      <formula>NOT(ISERROR(SEARCH("ALTO",FU9)))</formula>
    </cfRule>
    <cfRule type="containsText" dxfId="998" priority="62" operator="containsText" text="EXTREMO">
      <formula>NOT(ISERROR(SEARCH("EXTREMO",FU9)))</formula>
    </cfRule>
  </conditionalFormatting>
  <conditionalFormatting sqref="FU9:FV100">
    <cfRule type="containsText" dxfId="997" priority="42" operator="containsText" text="MODERADO">
      <formula>NOT(ISERROR(SEARCH("MODERADO",FU9)))</formula>
    </cfRule>
    <cfRule type="containsText" dxfId="996" priority="43" operator="containsText" text="ALTO">
      <formula>NOT(ISERROR(SEARCH("ALTO",FU9)))</formula>
    </cfRule>
    <cfRule type="containsText" dxfId="995" priority="44" operator="containsText" text="EXTREMO">
      <formula>NOT(ISERROR(SEARCH("EXTREMO",FU9)))</formula>
    </cfRule>
  </conditionalFormatting>
  <conditionalFormatting sqref="FU10:FV100">
    <cfRule type="containsText" dxfId="994" priority="8" operator="containsText" text="EXTREMO">
      <formula>NOT(ISERROR(SEARCH("EXTREMO",FU10)))</formula>
    </cfRule>
    <cfRule type="containsText" dxfId="993" priority="7" operator="containsText" text="ALTO">
      <formula>NOT(ISERROR(SEARCH("ALTO",FU10)))</formula>
    </cfRule>
    <cfRule type="containsText" dxfId="992" priority="6" operator="containsText" text="MODERADO">
      <formula>NOT(ISERROR(SEARCH("MODERADO",FU10)))</formula>
    </cfRule>
  </conditionalFormatting>
  <conditionalFormatting sqref="GB9:GC9">
    <cfRule type="containsText" dxfId="991" priority="58" operator="containsText" text="ALTO">
      <formula>NOT(ISERROR(SEARCH("ALTO",GB9)))</formula>
    </cfRule>
    <cfRule type="containsText" dxfId="990" priority="57" operator="containsText" text="MODERADO">
      <formula>NOT(ISERROR(SEARCH("MODERADO",GB9)))</formula>
    </cfRule>
    <cfRule type="containsText" dxfId="989" priority="59" operator="containsText" text="EXTREMO">
      <formula>NOT(ISERROR(SEARCH("EXTREMO",GB9)))</formula>
    </cfRule>
  </conditionalFormatting>
  <conditionalFormatting sqref="GB9:GC100">
    <cfRule type="containsText" dxfId="988" priority="41" operator="containsText" text="EXTREMO">
      <formula>NOT(ISERROR(SEARCH("EXTREMO",GB9)))</formula>
    </cfRule>
    <cfRule type="containsText" dxfId="987" priority="40" operator="containsText" text="ALTO">
      <formula>NOT(ISERROR(SEARCH("ALTO",GB9)))</formula>
    </cfRule>
    <cfRule type="containsText" dxfId="986" priority="39" operator="containsText" text="MODERADO">
      <formula>NOT(ISERROR(SEARCH("MODERADO",GB9)))</formula>
    </cfRule>
  </conditionalFormatting>
  <conditionalFormatting sqref="GB10:GC100">
    <cfRule type="containsText" dxfId="985" priority="5" operator="containsText" text="EXTREMO">
      <formula>NOT(ISERROR(SEARCH("EXTREMO",GB10)))</formula>
    </cfRule>
    <cfRule type="containsText" dxfId="984" priority="4" operator="containsText" text="ALTO">
      <formula>NOT(ISERROR(SEARCH("ALTO",GB10)))</formula>
    </cfRule>
    <cfRule type="containsText" dxfId="983" priority="3" operator="containsText" text="MODERADO">
      <formula>NOT(ISERROR(SEARCH("MODERADO",GB10)))</formula>
    </cfRule>
  </conditionalFormatting>
  <dataValidations count="19">
    <dataValidation type="list" allowBlank="1" showInputMessage="1" showErrorMessage="1" sqref="J9:AB27 J28:AB10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A00-000000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A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A00-000002000000}">
      <formula1>0</formula1>
      <formula2>0</formula2>
    </dataValidation>
    <dataValidation type="list" showInputMessage="1" showErrorMessage="1" errorTitle="Rechazado" error="Solo son validadas las opciones de la lista" sqref="AP9:AP100 AT9:AT100 AX9:AX100 BB9:BB100 BF9:BF100 BJ9:BJ100 BN9:BN100 BR9:BR100 BV9:BV100 BZ9:BZ100 CD9:CD100 CH9:CH100 CK9:CO100 CT9:CT100 CW9:CW10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A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A00-000004000000}">
      <formula1>IMPACTO</formula1>
      <formula2>0</formula2>
    </dataValidation>
    <dataValidation type="list" allowBlank="1" showInputMessage="1" showErrorMessage="1" sqref="I9:I10 I11:I10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A00-000005000000}">
      <formula1>PROBAB</formula1>
      <formula2>0</formula2>
    </dataValidation>
    <dataValidation type="list" showInputMessage="1" showErrorMessage="1" sqref="AO9:AO100 AS9:AS100 AW9:AW100 BA9:BA100 BE9:BE100 BI9:BI100 BM9:BM100 BQ9:BQ100 BU9:BU100 BY9:BY100 CC9:CC100 CG9:CG100 CJ9:CJ100" xr:uid="{00000000-0002-0000-0A00-000006000000}">
      <formula1>TIP_CONTROL</formula1>
      <formula2>0</formula2>
    </dataValidation>
    <dataValidation showInputMessage="1" showErrorMessage="1" errorTitle="Rechazado" error="Solo son validadas las opciones de la lista" sqref="AK9:AL100 CP9:CQ26 CP27:CS100 CS9:CS26 CU9:CV100" xr:uid="{00000000-0002-0000-0A00-000007000000}">
      <formula1>0</formula1>
      <formula2>0</formula2>
    </dataValidation>
    <dataValidation type="list" allowBlank="1" showInputMessage="1" sqref="D9:D100" xr:uid="{00000000-0002-0000-0A00-000008000000}">
      <formula1>InternoExp</formula1>
      <formula2>0</formula2>
    </dataValidation>
    <dataValidation type="list" allowBlank="1" showInputMessage="1" sqref="E10 E12 E14 E16 E18 E20:E100" xr:uid="{00000000-0002-0000-0A00-000009000000}">
      <formula1>ExternoExp</formula1>
      <formula2>0</formula2>
    </dataValidation>
    <dataValidation type="list" allowBlank="1" showInputMessage="1" sqref="H9:H100" xr:uid="{00000000-0002-0000-0A00-00000A000000}">
      <formula1>TramitesSer</formula1>
      <formula2>0</formula2>
    </dataValidation>
    <dataValidation type="list" allowBlank="1" showInputMessage="1" showErrorMessage="1" sqref="G9:G100" xr:uid="{00000000-0002-0000-0A00-00000B000000}">
      <formula1>consecuencias</formula1>
      <formula2>0</formula2>
    </dataValidation>
    <dataValidation type="list" allowBlank="1" showInputMessage="1" showErrorMessage="1" sqref="BMA697:BMA701" xr:uid="{00000000-0002-0000-0A00-00000C000000}">
      <formula1>TipoCausa</formula1>
      <formula2>0</formula2>
    </dataValidation>
    <dataValidation type="list" showInputMessage="1" showErrorMessage="1" errorTitle="Rechazado" error="Solo son validadas las opciones de la lista" sqref="AM9:AM100 AQ9:AQ100 AU9:AU100 AY9:AY100 BC9:BC100 BG9:BG100 BK9:BK100 BO9:BO100 BS9:BS100 BW9:BW100 CA9:CA100 CE9:CE100" xr:uid="{00000000-0002-0000-0A00-00000D000000}">
      <formula1>FRECUENCY</formula1>
      <formula2>0</formula2>
    </dataValidation>
    <dataValidation type="list" showErrorMessage="1" sqref="AN27:AN100 AR27:AR100 AV27:AV100 AZ15:AZ16 AZ19:AZ22 AZ25:AZ100 BD11:BD12 BD15:BD16 BD19:BD100 BH9:BH16 BH18:BH100 BL9:BL16 BL18:BL100 BP9:BP100 BT9:BT100 BX9:BX100 CB9:CB100 CF9:CF100" xr:uid="{00000000-0002-0000-0A00-00000E000000}">
      <formula1>IMPLEMENT</formula1>
      <formula2>0</formula2>
    </dataValidation>
    <dataValidation type="list" allowBlank="1" showInputMessage="1" sqref="F9:F100" xr:uid="{00000000-0002-0000-0A00-00000F000000}">
      <formula1>TipoCau</formula1>
      <formula2>0</formula2>
    </dataValidation>
    <dataValidation type="list" sqref="AN9:AN25 AN26 AR9:AR26 AV9:AV26 AZ9:AZ14 AZ17:AZ18 AZ23:AZ24 BD9:BD10 BD13:BD14 BD17:BD18 BH17 BL17 CI9:CI27 CI28:CI100" xr:uid="{00000000-0002-0000-0A00-000010000000}">
      <formula1>IMPLEMENT</formula1>
      <formula2>0</formula2>
    </dataValidation>
    <dataValidation type="list" allowBlank="1" showInputMessage="1" sqref="E11 E13 E15 E17 E19" xr:uid="{00000000-0002-0000-0A00-000011000000}">
      <formula1>$BMH$713:$BMH$724</formula1>
      <formula2>0</formula2>
    </dataValidation>
    <dataValidation type="list" allowBlank="1" showInputMessage="1" sqref="E9" xr:uid="{00000000-0002-0000-0A00-000012000000}">
      <formula1>$BMH$724:$BMH$732</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AO875"/>
  <sheetViews>
    <sheetView zoomScaleNormal="100" workbookViewId="0">
      <selection activeCell="CV9" sqref="CV9"/>
    </sheetView>
  </sheetViews>
  <sheetFormatPr baseColWidth="10" defaultColWidth="10.88671875" defaultRowHeight="10.199999999999999"/>
  <cols>
    <col min="1" max="1" width="4.109375" style="267" customWidth="1"/>
    <col min="2" max="2" width="20.109375" style="267" customWidth="1"/>
    <col min="3" max="3" width="24" style="267" customWidth="1"/>
    <col min="4" max="4" width="20.88671875" style="267" customWidth="1"/>
    <col min="5" max="6" width="11.88671875" style="267" customWidth="1"/>
    <col min="7" max="8" width="20.88671875" style="267" customWidth="1"/>
    <col min="9" max="9" width="10.44140625" style="268" customWidth="1"/>
    <col min="10" max="28" width="8.44140625" style="268" customWidth="1"/>
    <col min="29" max="29" width="10.88671875" style="268" customWidth="1"/>
    <col min="30" max="30" width="5.44140625" style="268" customWidth="1"/>
    <col min="31" max="31" width="8.6640625" style="268" customWidth="1"/>
    <col min="32" max="32" width="5.109375" style="267" customWidth="1"/>
    <col min="33" max="33" width="9" style="268" customWidth="1"/>
    <col min="34" max="34" width="5.6640625" style="269" customWidth="1"/>
    <col min="35" max="35" width="30.109375" style="267" customWidth="1"/>
    <col min="36" max="36" width="15.44140625" style="267" customWidth="1"/>
    <col min="37" max="37" width="20.109375" style="270" customWidth="1"/>
    <col min="38" max="38" width="15.88671875" style="270" customWidth="1"/>
    <col min="39" max="39" width="7.88671875" style="270" customWidth="1"/>
    <col min="40" max="40" width="10.88671875" style="267" customWidth="1"/>
    <col min="41" max="41" width="7.6640625" style="267" customWidth="1"/>
    <col min="42" max="42" width="8" style="270" customWidth="1"/>
    <col min="43" max="43" width="7.88671875" style="270" hidden="1" customWidth="1"/>
    <col min="44" max="44" width="13" style="267" hidden="1" customWidth="1"/>
    <col min="45" max="45" width="7.6640625" style="267" hidden="1" customWidth="1"/>
    <col min="46" max="46" width="8" style="270" hidden="1" customWidth="1"/>
    <col min="47" max="47" width="7.88671875" style="270" hidden="1" customWidth="1"/>
    <col min="48" max="49" width="13" style="267" hidden="1" customWidth="1"/>
    <col min="50" max="50" width="8" style="270" hidden="1" customWidth="1"/>
    <col min="51" max="51" width="7.88671875" style="270" hidden="1" customWidth="1"/>
    <col min="52" max="52" width="13" style="267" hidden="1" customWidth="1"/>
    <col min="53" max="53" width="7.6640625" style="267" hidden="1" customWidth="1"/>
    <col min="54" max="54" width="8" style="270" hidden="1" customWidth="1"/>
    <col min="55" max="55" width="7.88671875" style="270" hidden="1" customWidth="1"/>
    <col min="56" max="56" width="13" style="267" hidden="1" customWidth="1"/>
    <col min="57" max="57" width="7.6640625" style="267" hidden="1" customWidth="1"/>
    <col min="58" max="58" width="8" style="270" hidden="1" customWidth="1"/>
    <col min="59" max="59" width="7.88671875" style="270" hidden="1" customWidth="1"/>
    <col min="60" max="60" width="13" style="267" hidden="1" customWidth="1"/>
    <col min="61" max="61" width="7.6640625" style="267" hidden="1" customWidth="1"/>
    <col min="62" max="62" width="8" style="270" hidden="1" customWidth="1"/>
    <col min="63" max="63" width="7.88671875" style="270" hidden="1" customWidth="1"/>
    <col min="64" max="64" width="13" style="267" hidden="1" customWidth="1"/>
    <col min="65" max="65" width="7.6640625" style="267" hidden="1" customWidth="1"/>
    <col min="66" max="66" width="8" style="270" hidden="1" customWidth="1"/>
    <col min="67" max="67" width="7.88671875" style="270" hidden="1" customWidth="1"/>
    <col min="68" max="68" width="13" style="267" hidden="1" customWidth="1"/>
    <col min="69" max="69" width="7.6640625" style="267" hidden="1" customWidth="1"/>
    <col min="70" max="70" width="8" style="270" hidden="1" customWidth="1"/>
    <col min="71" max="71" width="7.88671875" style="270" hidden="1" customWidth="1"/>
    <col min="72" max="72" width="13" style="267" hidden="1" customWidth="1"/>
    <col min="73" max="73" width="7.6640625" style="267" hidden="1" customWidth="1"/>
    <col min="74" max="74" width="8" style="270" hidden="1" customWidth="1"/>
    <col min="75" max="75" width="7.88671875" style="270" hidden="1" customWidth="1"/>
    <col min="76" max="76" width="13" style="267" hidden="1" customWidth="1"/>
    <col min="77" max="77" width="7.6640625" style="267" hidden="1" customWidth="1"/>
    <col min="78" max="78" width="8" style="270" hidden="1" customWidth="1"/>
    <col min="79" max="79" width="7.88671875" style="270" hidden="1" customWidth="1"/>
    <col min="80" max="80" width="13" style="267" hidden="1" customWidth="1"/>
    <col min="81" max="81" width="7.6640625" style="267" hidden="1" customWidth="1"/>
    <col min="82" max="82" width="8" style="270" hidden="1" customWidth="1"/>
    <col min="83" max="83" width="7.88671875" style="270" hidden="1" customWidth="1"/>
    <col min="84" max="84" width="13" style="267" hidden="1" customWidth="1"/>
    <col min="85" max="85" width="7.6640625" style="267" hidden="1" customWidth="1"/>
    <col min="86" max="86" width="8" style="270" hidden="1" customWidth="1"/>
    <col min="87" max="89" width="1.88671875" style="270" hidden="1" customWidth="1"/>
    <col min="90" max="90" width="8.44140625" style="270" customWidth="1"/>
    <col min="91" max="91" width="6" style="270" customWidth="1"/>
    <col min="92" max="92" width="8.44140625" style="270" customWidth="1"/>
    <col min="93" max="93" width="6" style="270" customWidth="1"/>
    <col min="94" max="94" width="8.44140625" style="270" customWidth="1"/>
    <col min="95" max="95" width="6" style="270" customWidth="1"/>
    <col min="96" max="96" width="28.88671875" style="270" customWidth="1"/>
    <col min="97" max="97" width="6.109375" style="270" customWidth="1"/>
    <col min="98" max="98" width="0.88671875" style="270" customWidth="1"/>
    <col min="99" max="99" width="32.6640625" style="270" customWidth="1"/>
    <col min="100" max="100" width="24" style="270" customWidth="1"/>
    <col min="101" max="101" width="1.109375" style="270" hidden="1" customWidth="1"/>
    <col min="102" max="105" width="4.88671875" style="270" hidden="1" customWidth="1"/>
    <col min="106" max="106" width="5.109375" style="267" hidden="1" customWidth="1"/>
    <col min="107" max="108" width="6" style="267" hidden="1" customWidth="1"/>
    <col min="109" max="109" width="3.88671875" style="270" hidden="1" customWidth="1"/>
    <col min="110" max="110" width="5.6640625" style="267" hidden="1" customWidth="1"/>
    <col min="111" max="112" width="5.6640625" style="270" hidden="1" customWidth="1"/>
    <col min="113" max="113" width="16.6640625" style="267" hidden="1" customWidth="1"/>
    <col min="114" max="116" width="5.109375" style="267" hidden="1" customWidth="1"/>
    <col min="117" max="117" width="3.88671875" style="270" hidden="1" customWidth="1"/>
    <col min="118" max="118" width="5.6640625" style="267" hidden="1" customWidth="1"/>
    <col min="119" max="119" width="5.6640625" style="270" hidden="1" customWidth="1"/>
    <col min="120" max="191" width="5.109375" style="267" hidden="1" customWidth="1"/>
    <col min="192" max="192" width="6.44140625" style="267" hidden="1" customWidth="1"/>
    <col min="193" max="224" width="7" style="267" customWidth="1"/>
    <col min="225" max="1677" width="1.88671875" style="267" customWidth="1"/>
    <col min="1678" max="1680" width="10.88671875" style="267" customWidth="1"/>
    <col min="1681" max="1681" width="3.88671875" style="267" customWidth="1"/>
    <col min="1682" max="1683" width="10.88671875" style="267" customWidth="1"/>
    <col min="1684" max="1684" width="4.109375" style="267" customWidth="1"/>
    <col min="1685" max="1690" width="10.88671875" style="267" customWidth="1"/>
    <col min="1691" max="1691" width="31.88671875" style="267" customWidth="1"/>
    <col min="1692" max="1692" width="10.88671875" style="267" customWidth="1"/>
    <col min="1693" max="1693" width="39.88671875" style="267" customWidth="1"/>
    <col min="1694" max="1695" width="10.88671875" style="267" customWidth="1"/>
    <col min="1696" max="1696" width="10.88671875" style="271" customWidth="1"/>
    <col min="1697" max="1697" width="10.88671875" style="267" customWidth="1"/>
    <col min="1698" max="1698" width="28.33203125" style="268" customWidth="1"/>
    <col min="1699" max="1702" width="10.88671875" style="267" customWidth="1"/>
    <col min="1703" max="1703" width="37.109375" style="267" customWidth="1"/>
    <col min="1704" max="1762" width="10.88671875" style="267" customWidth="1"/>
    <col min="1763" max="1763" width="23.109375" style="267" customWidth="1"/>
    <col min="1764" max="1766" width="10.88671875" style="267" customWidth="1"/>
    <col min="1767" max="1767" width="15.109375" style="267" customWidth="1"/>
    <col min="1768" max="1892" width="10.88671875" style="267" customWidth="1"/>
    <col min="1893" max="1893" width="10.44140625" style="267" customWidth="1"/>
    <col min="1894" max="1894" width="2.33203125" style="267" customWidth="1"/>
    <col min="1895" max="1896" width="5.6640625" style="267" customWidth="1"/>
    <col min="1897" max="1897" width="5.109375" style="267" customWidth="1"/>
    <col min="1898" max="1898" width="5.6640625" style="267" customWidth="1"/>
    <col min="1899" max="1899" width="12" style="267" customWidth="1"/>
    <col min="1900" max="1901" width="7.88671875" style="267" customWidth="1"/>
    <col min="1902" max="1902" width="2.109375" style="267" customWidth="1"/>
    <col min="1903" max="1903" width="7.88671875" style="267" customWidth="1"/>
    <col min="1904" max="1904" width="6.44140625" style="267" customWidth="1"/>
    <col min="1905" max="1907" width="3.109375" style="267" customWidth="1"/>
    <col min="1908" max="1908" width="3" style="267" customWidth="1"/>
    <col min="1909" max="1909" width="2.44140625" style="267" customWidth="1"/>
    <col min="1910" max="1910" width="2.6640625" style="267" customWidth="1"/>
    <col min="1911" max="1913" width="13" style="267" hidden="1" customWidth="1"/>
    <col min="1914" max="1914" width="3.88671875" style="267" customWidth="1"/>
    <col min="1915" max="1915" width="13" style="267" hidden="1" customWidth="1"/>
    <col min="1916" max="1917" width="13" style="267" customWidth="1"/>
    <col min="1918" max="1918" width="13.109375" style="267" customWidth="1"/>
    <col min="1919" max="1919" width="5.6640625" style="267" customWidth="1"/>
    <col min="1920" max="1920" width="13.109375" style="267" customWidth="1"/>
    <col min="1921" max="1921" width="3.6640625" style="267" customWidth="1"/>
    <col min="1922" max="1922" width="2.6640625" style="267" customWidth="1"/>
    <col min="1923" max="1925" width="13" style="267" hidden="1" customWidth="1"/>
    <col min="1926" max="1926" width="2.6640625" style="267" customWidth="1"/>
    <col min="1927" max="1927" width="13" style="267" hidden="1" customWidth="1"/>
    <col min="1928" max="1928" width="2.6640625" style="267" customWidth="1"/>
    <col min="1929" max="1929" width="13" style="267" hidden="1" customWidth="1"/>
    <col min="1930" max="1930" width="3.88671875" style="267" customWidth="1"/>
    <col min="1931" max="1931" width="30" style="267" customWidth="1"/>
    <col min="1932" max="1932" width="20.44140625" style="267" customWidth="1"/>
    <col min="1933" max="1933" width="8" style="267" customWidth="1"/>
    <col min="1934" max="1934" width="17" style="267" customWidth="1"/>
    <col min="1935" max="1935" width="37.33203125" style="267" customWidth="1"/>
    <col min="1936" max="1936" width="5.109375" style="267" customWidth="1"/>
    <col min="1937" max="1937" width="27.44140625" style="267" customWidth="1"/>
    <col min="1938" max="1938" width="14.109375" style="267" customWidth="1"/>
    <col min="1939" max="1940" width="8.109375" style="267" customWidth="1"/>
    <col min="1941" max="1941" width="9.88671875" style="267" customWidth="1"/>
    <col min="1942" max="1942" width="1.88671875" style="267" customWidth="1"/>
    <col min="1943" max="2148" width="10.88671875" style="267" customWidth="1"/>
    <col min="2149" max="2149" width="10.44140625" style="267" customWidth="1"/>
    <col min="2150" max="2150" width="2.33203125" style="267" customWidth="1"/>
    <col min="2151" max="2152" width="5.6640625" style="267" customWidth="1"/>
    <col min="2153" max="2153" width="5.109375" style="267" customWidth="1"/>
    <col min="2154" max="2154" width="5.6640625" style="267" customWidth="1"/>
    <col min="2155" max="2155" width="12" style="267" customWidth="1"/>
    <col min="2156" max="2157" width="7.88671875" style="267" customWidth="1"/>
    <col min="2158" max="2158" width="2.109375" style="267" customWidth="1"/>
    <col min="2159" max="2159" width="7.88671875" style="267" customWidth="1"/>
    <col min="2160" max="2160" width="6.44140625" style="267" customWidth="1"/>
    <col min="2161" max="2163" width="3.109375" style="267" customWidth="1"/>
    <col min="2164" max="2164" width="3" style="267" customWidth="1"/>
    <col min="2165" max="2165" width="2.44140625" style="267" customWidth="1"/>
    <col min="2166" max="2166" width="2.6640625" style="267" customWidth="1"/>
    <col min="2167" max="2169" width="13" style="267" hidden="1" customWidth="1"/>
    <col min="2170" max="2170" width="3.88671875" style="267" customWidth="1"/>
    <col min="2171" max="2171" width="13" style="267" hidden="1" customWidth="1"/>
    <col min="2172" max="2173" width="13" style="267" customWidth="1"/>
    <col min="2174" max="2174" width="13.109375" style="267" customWidth="1"/>
    <col min="2175" max="2175" width="5.6640625" style="267" customWidth="1"/>
    <col min="2176" max="2176" width="13.109375" style="267" customWidth="1"/>
    <col min="2177" max="2177" width="3.6640625" style="267" customWidth="1"/>
    <col min="2178" max="2178" width="2.6640625" style="267" customWidth="1"/>
    <col min="2179" max="2181" width="13" style="267" hidden="1" customWidth="1"/>
    <col min="2182" max="2182" width="2.6640625" style="267" customWidth="1"/>
    <col min="2183" max="2183" width="13" style="267" hidden="1" customWidth="1"/>
    <col min="2184" max="2184" width="2.6640625" style="267" customWidth="1"/>
    <col min="2185" max="2185" width="13" style="267" hidden="1" customWidth="1"/>
    <col min="2186" max="2186" width="3.88671875" style="267" customWidth="1"/>
    <col min="2187" max="2187" width="30" style="267" customWidth="1"/>
    <col min="2188" max="2188" width="20.44140625" style="267" customWidth="1"/>
    <col min="2189" max="2189" width="8" style="267" customWidth="1"/>
    <col min="2190" max="2190" width="17" style="267" customWidth="1"/>
    <col min="2191" max="2191" width="37.33203125" style="267" customWidth="1"/>
    <col min="2192" max="2192" width="5.109375" style="267" customWidth="1"/>
    <col min="2193" max="2193" width="27.44140625" style="267" customWidth="1"/>
    <col min="2194" max="2194" width="14.109375" style="267" customWidth="1"/>
    <col min="2195" max="2196" width="8.109375" style="267" customWidth="1"/>
    <col min="2197" max="2197" width="9.88671875" style="267" customWidth="1"/>
    <col min="2198" max="2198" width="1.88671875" style="267" customWidth="1"/>
    <col min="2199" max="2404" width="10.88671875" style="267" customWidth="1"/>
    <col min="2405" max="2405" width="10.44140625" style="267" customWidth="1"/>
    <col min="2406" max="2406" width="2.33203125" style="267" customWidth="1"/>
    <col min="2407" max="2408" width="5.6640625" style="267" customWidth="1"/>
    <col min="2409" max="2409" width="5.109375" style="267" customWidth="1"/>
    <col min="2410" max="2410" width="5.6640625" style="267" customWidth="1"/>
    <col min="2411" max="2411" width="12" style="267" customWidth="1"/>
    <col min="2412" max="2413" width="7.88671875" style="267" customWidth="1"/>
    <col min="2414" max="2414" width="2.109375" style="267" customWidth="1"/>
    <col min="2415" max="2415" width="7.88671875" style="267" customWidth="1"/>
    <col min="2416" max="2416" width="6.44140625" style="267" customWidth="1"/>
    <col min="2417" max="2419" width="3.109375" style="267" customWidth="1"/>
    <col min="2420" max="2420" width="3" style="267" customWidth="1"/>
    <col min="2421" max="2421" width="2.44140625" style="267" customWidth="1"/>
    <col min="2422" max="2422" width="2.6640625" style="267" customWidth="1"/>
    <col min="2423" max="2425" width="13" style="267" hidden="1" customWidth="1"/>
    <col min="2426" max="2426" width="3.88671875" style="267" customWidth="1"/>
    <col min="2427" max="2427" width="13" style="267" hidden="1" customWidth="1"/>
    <col min="2428" max="2429" width="13" style="267" customWidth="1"/>
    <col min="2430" max="2430" width="13.109375" style="267" customWidth="1"/>
    <col min="2431" max="2431" width="5.6640625" style="267" customWidth="1"/>
    <col min="2432" max="2432" width="13.109375" style="267" customWidth="1"/>
    <col min="2433" max="2433" width="3.6640625" style="267" customWidth="1"/>
    <col min="2434" max="2434" width="2.6640625" style="267" customWidth="1"/>
    <col min="2435" max="2437" width="13" style="267" hidden="1" customWidth="1"/>
    <col min="2438" max="2438" width="2.6640625" style="267" customWidth="1"/>
    <col min="2439" max="2439" width="13" style="267" hidden="1" customWidth="1"/>
    <col min="2440" max="2440" width="2.6640625" style="267" customWidth="1"/>
    <col min="2441" max="2441" width="13" style="267" hidden="1" customWidth="1"/>
    <col min="2442" max="2442" width="3.88671875" style="267" customWidth="1"/>
    <col min="2443" max="2443" width="30" style="267" customWidth="1"/>
    <col min="2444" max="2444" width="20.44140625" style="267" customWidth="1"/>
    <col min="2445" max="2445" width="8" style="267" customWidth="1"/>
    <col min="2446" max="2446" width="17" style="267" customWidth="1"/>
    <col min="2447" max="2447" width="37.33203125" style="267" customWidth="1"/>
    <col min="2448" max="2448" width="5.109375" style="267" customWidth="1"/>
    <col min="2449" max="2449" width="27.44140625" style="267" customWidth="1"/>
    <col min="2450" max="2450" width="14.109375" style="267" customWidth="1"/>
    <col min="2451" max="2452" width="8.109375" style="267" customWidth="1"/>
    <col min="2453" max="2453" width="9.88671875" style="267" customWidth="1"/>
    <col min="2454" max="2454" width="1.88671875" style="267" customWidth="1"/>
    <col min="2455" max="2660" width="10.88671875" style="267" customWidth="1"/>
    <col min="2661" max="2661" width="10.44140625" style="267" customWidth="1"/>
    <col min="2662" max="2662" width="2.33203125" style="267" customWidth="1"/>
    <col min="2663" max="2664" width="5.6640625" style="267" customWidth="1"/>
    <col min="2665" max="2665" width="5.109375" style="267" customWidth="1"/>
    <col min="2666" max="2666" width="5.6640625" style="267" customWidth="1"/>
    <col min="2667" max="2667" width="12" style="267" customWidth="1"/>
    <col min="2668" max="2669" width="7.88671875" style="267" customWidth="1"/>
    <col min="2670" max="2670" width="2.109375" style="267" customWidth="1"/>
    <col min="2671" max="2671" width="7.88671875" style="267" customWidth="1"/>
    <col min="2672" max="2672" width="6.44140625" style="267" customWidth="1"/>
    <col min="2673" max="2675" width="3.109375" style="267" customWidth="1"/>
    <col min="2676" max="2676" width="3" style="267" customWidth="1"/>
    <col min="2677" max="2677" width="2.44140625" style="267" customWidth="1"/>
    <col min="2678" max="2678" width="2.6640625" style="267" customWidth="1"/>
    <col min="2679" max="2681" width="13" style="267" hidden="1" customWidth="1"/>
    <col min="2682" max="2682" width="3.88671875" style="267" customWidth="1"/>
    <col min="2683" max="2683" width="13" style="267" hidden="1" customWidth="1"/>
    <col min="2684" max="2685" width="13" style="267" customWidth="1"/>
    <col min="2686" max="2686" width="13.109375" style="267" customWidth="1"/>
    <col min="2687" max="2687" width="5.6640625" style="267" customWidth="1"/>
    <col min="2688" max="2688" width="13.109375" style="267" customWidth="1"/>
    <col min="2689" max="2689" width="3.6640625" style="267" customWidth="1"/>
    <col min="2690" max="2690" width="2.6640625" style="267" customWidth="1"/>
    <col min="2691" max="2693" width="13" style="267" hidden="1" customWidth="1"/>
    <col min="2694" max="2694" width="2.6640625" style="267" customWidth="1"/>
    <col min="2695" max="2695" width="13" style="267" hidden="1" customWidth="1"/>
    <col min="2696" max="2696" width="2.6640625" style="267" customWidth="1"/>
    <col min="2697" max="2697" width="13" style="267" hidden="1" customWidth="1"/>
    <col min="2698" max="2698" width="3.88671875" style="267" customWidth="1"/>
    <col min="2699" max="2699" width="30" style="267" customWidth="1"/>
    <col min="2700" max="2700" width="20.44140625" style="267" customWidth="1"/>
    <col min="2701" max="2701" width="8" style="267" customWidth="1"/>
    <col min="2702" max="2702" width="17" style="267" customWidth="1"/>
    <col min="2703" max="2703" width="37.33203125" style="267" customWidth="1"/>
    <col min="2704" max="2704" width="5.109375" style="267" customWidth="1"/>
    <col min="2705" max="2705" width="27.44140625" style="267" customWidth="1"/>
    <col min="2706" max="2706" width="14.109375" style="267" customWidth="1"/>
    <col min="2707" max="2708" width="8.109375" style="267" customWidth="1"/>
    <col min="2709" max="2709" width="9.88671875" style="267" customWidth="1"/>
    <col min="2710" max="2710" width="1.88671875" style="267" customWidth="1"/>
    <col min="2711" max="2916" width="10.88671875" style="267" customWidth="1"/>
    <col min="2917" max="2917" width="10.44140625" style="267" customWidth="1"/>
    <col min="2918" max="2918" width="2.33203125" style="267" customWidth="1"/>
    <col min="2919" max="2920" width="5.6640625" style="267" customWidth="1"/>
    <col min="2921" max="2921" width="5.109375" style="267" customWidth="1"/>
    <col min="2922" max="2922" width="5.6640625" style="267" customWidth="1"/>
    <col min="2923" max="2923" width="12" style="267" customWidth="1"/>
    <col min="2924" max="2925" width="7.88671875" style="267" customWidth="1"/>
    <col min="2926" max="2926" width="2.109375" style="267" customWidth="1"/>
    <col min="2927" max="2927" width="7.88671875" style="267" customWidth="1"/>
    <col min="2928" max="2928" width="6.44140625" style="267" customWidth="1"/>
    <col min="2929" max="2931" width="3.109375" style="267" customWidth="1"/>
    <col min="2932" max="2932" width="3" style="267" customWidth="1"/>
    <col min="2933" max="2933" width="2.44140625" style="267" customWidth="1"/>
    <col min="2934" max="2934" width="2.6640625" style="267" customWidth="1"/>
    <col min="2935" max="2937" width="13" style="267" hidden="1" customWidth="1"/>
    <col min="2938" max="2938" width="3.88671875" style="267" customWidth="1"/>
    <col min="2939" max="2939" width="13" style="267" hidden="1" customWidth="1"/>
    <col min="2940" max="2941" width="13" style="267" customWidth="1"/>
    <col min="2942" max="2942" width="13.109375" style="267" customWidth="1"/>
    <col min="2943" max="2943" width="5.6640625" style="267" customWidth="1"/>
    <col min="2944" max="2944" width="13.109375" style="267" customWidth="1"/>
    <col min="2945" max="2945" width="3.6640625" style="267" customWidth="1"/>
    <col min="2946" max="2946" width="2.6640625" style="267" customWidth="1"/>
    <col min="2947" max="2949" width="13" style="267" hidden="1" customWidth="1"/>
    <col min="2950" max="2950" width="2.6640625" style="267" customWidth="1"/>
    <col min="2951" max="2951" width="13" style="267" hidden="1" customWidth="1"/>
    <col min="2952" max="2952" width="2.6640625" style="267" customWidth="1"/>
    <col min="2953" max="2953" width="13" style="267" hidden="1" customWidth="1"/>
    <col min="2954" max="2954" width="3.88671875" style="267" customWidth="1"/>
    <col min="2955" max="2955" width="30" style="267" customWidth="1"/>
    <col min="2956" max="2956" width="20.44140625" style="267" customWidth="1"/>
    <col min="2957" max="2957" width="8" style="267" customWidth="1"/>
    <col min="2958" max="2958" width="17" style="267" customWidth="1"/>
    <col min="2959" max="2959" width="37.33203125" style="267" customWidth="1"/>
    <col min="2960" max="2960" width="5.109375" style="267" customWidth="1"/>
    <col min="2961" max="2961" width="27.44140625" style="267" customWidth="1"/>
    <col min="2962" max="2962" width="14.109375" style="267" customWidth="1"/>
    <col min="2963" max="2964" width="8.109375" style="267" customWidth="1"/>
    <col min="2965" max="2965" width="9.88671875" style="267" customWidth="1"/>
    <col min="2966" max="2966" width="1.88671875" style="267" customWidth="1"/>
    <col min="2967" max="3172" width="10.88671875" style="267" customWidth="1"/>
    <col min="3173" max="3173" width="10.44140625" style="267" customWidth="1"/>
    <col min="3174" max="3174" width="2.33203125" style="267" customWidth="1"/>
    <col min="3175" max="3176" width="5.6640625" style="267" customWidth="1"/>
    <col min="3177" max="3177" width="5.109375" style="267" customWidth="1"/>
    <col min="3178" max="3178" width="5.6640625" style="267" customWidth="1"/>
    <col min="3179" max="3179" width="12" style="267" customWidth="1"/>
    <col min="3180" max="3181" width="7.88671875" style="267" customWidth="1"/>
    <col min="3182" max="3182" width="2.109375" style="267" customWidth="1"/>
    <col min="3183" max="3183" width="7.88671875" style="267" customWidth="1"/>
    <col min="3184" max="3184" width="6.44140625" style="267" customWidth="1"/>
    <col min="3185" max="3187" width="3.109375" style="267" customWidth="1"/>
    <col min="3188" max="3188" width="3" style="267" customWidth="1"/>
    <col min="3189" max="3189" width="2.44140625" style="267" customWidth="1"/>
    <col min="3190" max="3190" width="2.6640625" style="267" customWidth="1"/>
    <col min="3191" max="3193" width="13" style="267" hidden="1" customWidth="1"/>
    <col min="3194" max="3194" width="3.88671875" style="267" customWidth="1"/>
    <col min="3195" max="3195" width="13" style="267" hidden="1" customWidth="1"/>
    <col min="3196" max="3197" width="13" style="267" customWidth="1"/>
    <col min="3198" max="3198" width="13.109375" style="267" customWidth="1"/>
    <col min="3199" max="3199" width="5.6640625" style="267" customWidth="1"/>
    <col min="3200" max="3200" width="13.109375" style="267" customWidth="1"/>
    <col min="3201" max="3201" width="3.6640625" style="267" customWidth="1"/>
    <col min="3202" max="3202" width="2.6640625" style="267" customWidth="1"/>
    <col min="3203" max="3205" width="13" style="267" hidden="1" customWidth="1"/>
    <col min="3206" max="3206" width="2.6640625" style="267" customWidth="1"/>
    <col min="3207" max="3207" width="13" style="267" hidden="1" customWidth="1"/>
    <col min="3208" max="3208" width="2.6640625" style="267" customWidth="1"/>
    <col min="3209" max="3209" width="13" style="267" hidden="1" customWidth="1"/>
    <col min="3210" max="3210" width="3.88671875" style="267" customWidth="1"/>
    <col min="3211" max="3211" width="30" style="267" customWidth="1"/>
    <col min="3212" max="3212" width="20.44140625" style="267" customWidth="1"/>
    <col min="3213" max="3213" width="8" style="267" customWidth="1"/>
    <col min="3214" max="3214" width="17" style="267" customWidth="1"/>
    <col min="3215" max="3215" width="37.33203125" style="267" customWidth="1"/>
    <col min="3216" max="3216" width="5.109375" style="267" customWidth="1"/>
    <col min="3217" max="3217" width="27.44140625" style="267" customWidth="1"/>
    <col min="3218" max="3218" width="14.109375" style="267" customWidth="1"/>
    <col min="3219" max="3220" width="8.109375" style="267" customWidth="1"/>
    <col min="3221" max="3221" width="9.88671875" style="267" customWidth="1"/>
    <col min="3222" max="3222" width="1.88671875" style="267" customWidth="1"/>
    <col min="3223" max="3428" width="10.88671875" style="267" customWidth="1"/>
    <col min="3429" max="3429" width="10.44140625" style="267" customWidth="1"/>
    <col min="3430" max="3430" width="2.33203125" style="267" customWidth="1"/>
    <col min="3431" max="3432" width="5.6640625" style="267" customWidth="1"/>
    <col min="3433" max="3433" width="5.109375" style="267" customWidth="1"/>
    <col min="3434" max="3434" width="5.6640625" style="267" customWidth="1"/>
    <col min="3435" max="3435" width="12" style="267" customWidth="1"/>
    <col min="3436" max="3437" width="7.88671875" style="267" customWidth="1"/>
    <col min="3438" max="3438" width="2.109375" style="267" customWidth="1"/>
    <col min="3439" max="3439" width="7.88671875" style="267" customWidth="1"/>
    <col min="3440" max="3440" width="6.44140625" style="267" customWidth="1"/>
    <col min="3441" max="3443" width="3.109375" style="267" customWidth="1"/>
    <col min="3444" max="3444" width="3" style="267" customWidth="1"/>
    <col min="3445" max="3445" width="2.44140625" style="267" customWidth="1"/>
    <col min="3446" max="3446" width="2.6640625" style="267" customWidth="1"/>
    <col min="3447" max="3449" width="13" style="267" hidden="1" customWidth="1"/>
    <col min="3450" max="3450" width="3.88671875" style="267" customWidth="1"/>
    <col min="3451" max="3451" width="13" style="267" hidden="1" customWidth="1"/>
    <col min="3452" max="3453" width="13" style="267" customWidth="1"/>
    <col min="3454" max="3454" width="13.109375" style="267" customWidth="1"/>
    <col min="3455" max="3455" width="5.6640625" style="267" customWidth="1"/>
    <col min="3456" max="3456" width="13.109375" style="267" customWidth="1"/>
    <col min="3457" max="3457" width="3.6640625" style="267" customWidth="1"/>
    <col min="3458" max="3458" width="2.6640625" style="267" customWidth="1"/>
    <col min="3459" max="3461" width="13" style="267" hidden="1" customWidth="1"/>
    <col min="3462" max="3462" width="2.6640625" style="267" customWidth="1"/>
    <col min="3463" max="3463" width="13" style="267" hidden="1" customWidth="1"/>
    <col min="3464" max="3464" width="2.6640625" style="267" customWidth="1"/>
    <col min="3465" max="3465" width="13" style="267" hidden="1" customWidth="1"/>
    <col min="3466" max="3466" width="3.88671875" style="267" customWidth="1"/>
    <col min="3467" max="3467" width="30" style="267" customWidth="1"/>
    <col min="3468" max="3468" width="20.44140625" style="267" customWidth="1"/>
    <col min="3469" max="3469" width="8" style="267" customWidth="1"/>
    <col min="3470" max="3470" width="17" style="267" customWidth="1"/>
    <col min="3471" max="3471" width="37.33203125" style="267" customWidth="1"/>
    <col min="3472" max="3472" width="5.109375" style="267" customWidth="1"/>
    <col min="3473" max="3473" width="27.44140625" style="267" customWidth="1"/>
    <col min="3474" max="3474" width="14.109375" style="267" customWidth="1"/>
    <col min="3475" max="3476" width="8.109375" style="267" customWidth="1"/>
    <col min="3477" max="3477" width="9.88671875" style="267" customWidth="1"/>
    <col min="3478" max="3478" width="1.88671875" style="267" customWidth="1"/>
    <col min="3479" max="3684" width="10.88671875" style="267" customWidth="1"/>
    <col min="3685" max="3685" width="10.44140625" style="267" customWidth="1"/>
    <col min="3686" max="3686" width="2.33203125" style="267" customWidth="1"/>
    <col min="3687" max="3688" width="5.6640625" style="267" customWidth="1"/>
    <col min="3689" max="3689" width="5.109375" style="267" customWidth="1"/>
    <col min="3690" max="3690" width="5.6640625" style="267" customWidth="1"/>
    <col min="3691" max="3691" width="12" style="267" customWidth="1"/>
    <col min="3692" max="3693" width="7.88671875" style="267" customWidth="1"/>
    <col min="3694" max="3694" width="2.109375" style="267" customWidth="1"/>
    <col min="3695" max="3695" width="7.88671875" style="267" customWidth="1"/>
    <col min="3696" max="3696" width="6.44140625" style="267" customWidth="1"/>
    <col min="3697" max="3699" width="3.109375" style="267" customWidth="1"/>
    <col min="3700" max="3700" width="3" style="267" customWidth="1"/>
    <col min="3701" max="3701" width="2.44140625" style="267" customWidth="1"/>
    <col min="3702" max="3702" width="2.6640625" style="267" customWidth="1"/>
    <col min="3703" max="3705" width="13" style="267" hidden="1" customWidth="1"/>
    <col min="3706" max="3706" width="3.88671875" style="267" customWidth="1"/>
    <col min="3707" max="3707" width="13" style="267" hidden="1" customWidth="1"/>
    <col min="3708" max="3709" width="13" style="267" customWidth="1"/>
    <col min="3710" max="3710" width="13.109375" style="267" customWidth="1"/>
    <col min="3711" max="3711" width="5.6640625" style="267" customWidth="1"/>
    <col min="3712" max="3712" width="13.109375" style="267" customWidth="1"/>
    <col min="3713" max="3713" width="3.6640625" style="267" customWidth="1"/>
    <col min="3714" max="3714" width="2.6640625" style="267" customWidth="1"/>
    <col min="3715" max="3717" width="13" style="267" hidden="1" customWidth="1"/>
    <col min="3718" max="3718" width="2.6640625" style="267" customWidth="1"/>
    <col min="3719" max="3719" width="13" style="267" hidden="1" customWidth="1"/>
    <col min="3720" max="3720" width="2.6640625" style="267" customWidth="1"/>
    <col min="3721" max="3721" width="13" style="267" hidden="1" customWidth="1"/>
    <col min="3722" max="3722" width="3.88671875" style="267" customWidth="1"/>
    <col min="3723" max="3723" width="30" style="267" customWidth="1"/>
    <col min="3724" max="3724" width="20.44140625" style="267" customWidth="1"/>
    <col min="3725" max="3725" width="8" style="267" customWidth="1"/>
    <col min="3726" max="3726" width="17" style="267" customWidth="1"/>
    <col min="3727" max="3727" width="37.33203125" style="267" customWidth="1"/>
    <col min="3728" max="3728" width="5.109375" style="267" customWidth="1"/>
    <col min="3729" max="3729" width="27.44140625" style="267" customWidth="1"/>
    <col min="3730" max="3730" width="14.109375" style="267" customWidth="1"/>
    <col min="3731" max="3732" width="8.109375" style="267" customWidth="1"/>
    <col min="3733" max="3733" width="9.88671875" style="267" customWidth="1"/>
    <col min="3734" max="3734" width="1.88671875" style="267" customWidth="1"/>
    <col min="3735" max="3940" width="10.88671875" style="267" customWidth="1"/>
    <col min="3941" max="3941" width="10.44140625" style="267" customWidth="1"/>
    <col min="3942" max="3942" width="2.33203125" style="267" customWidth="1"/>
    <col min="3943" max="3944" width="5.6640625" style="267" customWidth="1"/>
    <col min="3945" max="3945" width="5.109375" style="267" customWidth="1"/>
    <col min="3946" max="3946" width="5.6640625" style="267" customWidth="1"/>
    <col min="3947" max="3947" width="12" style="267" customWidth="1"/>
    <col min="3948" max="3949" width="7.88671875" style="267" customWidth="1"/>
    <col min="3950" max="3950" width="2.109375" style="267" customWidth="1"/>
    <col min="3951" max="3951" width="7.88671875" style="267" customWidth="1"/>
    <col min="3952" max="3952" width="6.44140625" style="267" customWidth="1"/>
    <col min="3953" max="3955" width="3.109375" style="267" customWidth="1"/>
    <col min="3956" max="3956" width="3" style="267" customWidth="1"/>
    <col min="3957" max="3957" width="2.44140625" style="267" customWidth="1"/>
    <col min="3958" max="3958" width="2.6640625" style="267" customWidth="1"/>
    <col min="3959" max="3961" width="13" style="267" hidden="1" customWidth="1"/>
    <col min="3962" max="3962" width="3.88671875" style="267" customWidth="1"/>
    <col min="3963" max="3963" width="13" style="267" hidden="1" customWidth="1"/>
    <col min="3964" max="3965" width="13" style="267" customWidth="1"/>
    <col min="3966" max="3966" width="13.109375" style="267" customWidth="1"/>
    <col min="3967" max="3967" width="5.6640625" style="267" customWidth="1"/>
    <col min="3968" max="3968" width="13.109375" style="267" customWidth="1"/>
    <col min="3969" max="3969" width="3.6640625" style="267" customWidth="1"/>
    <col min="3970" max="3970" width="2.6640625" style="267" customWidth="1"/>
    <col min="3971" max="3973" width="13" style="267" hidden="1" customWidth="1"/>
    <col min="3974" max="3974" width="2.6640625" style="267" customWidth="1"/>
    <col min="3975" max="3975" width="13" style="267" hidden="1" customWidth="1"/>
    <col min="3976" max="3976" width="2.6640625" style="267" customWidth="1"/>
    <col min="3977" max="3977" width="13" style="267" hidden="1" customWidth="1"/>
    <col min="3978" max="3978" width="3.88671875" style="267" customWidth="1"/>
    <col min="3979" max="3979" width="30" style="267" customWidth="1"/>
    <col min="3980" max="3980" width="20.44140625" style="267" customWidth="1"/>
    <col min="3981" max="3981" width="8" style="267" customWidth="1"/>
    <col min="3982" max="3982" width="17" style="267" customWidth="1"/>
    <col min="3983" max="3983" width="37.33203125" style="267" customWidth="1"/>
    <col min="3984" max="3984" width="5.109375" style="267" customWidth="1"/>
    <col min="3985" max="3985" width="27.44140625" style="267" customWidth="1"/>
    <col min="3986" max="3986" width="14.109375" style="267" customWidth="1"/>
    <col min="3987" max="3988" width="8.109375" style="267" customWidth="1"/>
    <col min="3989" max="3989" width="9.88671875" style="267" customWidth="1"/>
    <col min="3990" max="3990" width="1.88671875" style="267" customWidth="1"/>
    <col min="3991" max="4196" width="10.88671875" style="267" customWidth="1"/>
    <col min="4197" max="4197" width="10.44140625" style="267" customWidth="1"/>
    <col min="4198" max="4198" width="2.33203125" style="267" customWidth="1"/>
    <col min="4199" max="4200" width="5.6640625" style="267" customWidth="1"/>
    <col min="4201" max="4201" width="5.109375" style="267" customWidth="1"/>
    <col min="4202" max="4202" width="5.6640625" style="267" customWidth="1"/>
    <col min="4203" max="4203" width="12" style="267" customWidth="1"/>
    <col min="4204" max="4205" width="7.88671875" style="267" customWidth="1"/>
    <col min="4206" max="4206" width="2.109375" style="267" customWidth="1"/>
    <col min="4207" max="4207" width="7.88671875" style="267" customWidth="1"/>
    <col min="4208" max="4208" width="6.44140625" style="267" customWidth="1"/>
    <col min="4209" max="4211" width="3.109375" style="267" customWidth="1"/>
    <col min="4212" max="4212" width="3" style="267" customWidth="1"/>
    <col min="4213" max="4213" width="2.44140625" style="267" customWidth="1"/>
    <col min="4214" max="4214" width="2.6640625" style="267" customWidth="1"/>
    <col min="4215" max="4217" width="13" style="267" hidden="1" customWidth="1"/>
    <col min="4218" max="4218" width="3.88671875" style="267" customWidth="1"/>
    <col min="4219" max="4219" width="13" style="267" hidden="1" customWidth="1"/>
    <col min="4220" max="4221" width="13" style="267" customWidth="1"/>
    <col min="4222" max="4222" width="13.109375" style="267" customWidth="1"/>
    <col min="4223" max="4223" width="5.6640625" style="267" customWidth="1"/>
    <col min="4224" max="4224" width="13.109375" style="267" customWidth="1"/>
    <col min="4225" max="4225" width="3.6640625" style="267" customWidth="1"/>
    <col min="4226" max="4226" width="2.6640625" style="267" customWidth="1"/>
    <col min="4227" max="4229" width="13" style="267" hidden="1" customWidth="1"/>
    <col min="4230" max="4230" width="2.6640625" style="267" customWidth="1"/>
    <col min="4231" max="4231" width="13" style="267" hidden="1" customWidth="1"/>
    <col min="4232" max="4232" width="2.6640625" style="267" customWidth="1"/>
    <col min="4233" max="4233" width="13" style="267" hidden="1" customWidth="1"/>
    <col min="4234" max="4234" width="3.88671875" style="267" customWidth="1"/>
    <col min="4235" max="4235" width="30" style="267" customWidth="1"/>
    <col min="4236" max="4236" width="20.44140625" style="267" customWidth="1"/>
    <col min="4237" max="4237" width="8" style="267" customWidth="1"/>
    <col min="4238" max="4238" width="17" style="267" customWidth="1"/>
    <col min="4239" max="4239" width="37.33203125" style="267" customWidth="1"/>
    <col min="4240" max="4240" width="5.109375" style="267" customWidth="1"/>
    <col min="4241" max="4241" width="27.44140625" style="267" customWidth="1"/>
    <col min="4242" max="4242" width="14.109375" style="267" customWidth="1"/>
    <col min="4243" max="4244" width="8.109375" style="267" customWidth="1"/>
    <col min="4245" max="4245" width="9.88671875" style="267" customWidth="1"/>
    <col min="4246" max="4246" width="1.88671875" style="267" customWidth="1"/>
    <col min="4247" max="4452" width="10.88671875" style="267" customWidth="1"/>
    <col min="4453" max="4453" width="10.44140625" style="267" customWidth="1"/>
    <col min="4454" max="4454" width="2.33203125" style="267" customWidth="1"/>
    <col min="4455" max="4456" width="5.6640625" style="267" customWidth="1"/>
    <col min="4457" max="4457" width="5.109375" style="267" customWidth="1"/>
    <col min="4458" max="4458" width="5.6640625" style="267" customWidth="1"/>
    <col min="4459" max="4459" width="12" style="267" customWidth="1"/>
    <col min="4460" max="4461" width="7.88671875" style="267" customWidth="1"/>
    <col min="4462" max="4462" width="2.109375" style="267" customWidth="1"/>
    <col min="4463" max="4463" width="7.88671875" style="267" customWidth="1"/>
    <col min="4464" max="4464" width="6.44140625" style="267" customWidth="1"/>
    <col min="4465" max="4467" width="3.109375" style="267" customWidth="1"/>
    <col min="4468" max="4468" width="3" style="267" customWidth="1"/>
    <col min="4469" max="4469" width="2.44140625" style="267" customWidth="1"/>
    <col min="4470" max="4470" width="2.6640625" style="267" customWidth="1"/>
    <col min="4471" max="4473" width="13" style="267" hidden="1" customWidth="1"/>
    <col min="4474" max="4474" width="3.88671875" style="267" customWidth="1"/>
    <col min="4475" max="4475" width="13" style="267" hidden="1" customWidth="1"/>
    <col min="4476" max="4477" width="13" style="267" customWidth="1"/>
    <col min="4478" max="4478" width="13.109375" style="267" customWidth="1"/>
    <col min="4479" max="4479" width="5.6640625" style="267" customWidth="1"/>
    <col min="4480" max="4480" width="13.109375" style="267" customWidth="1"/>
    <col min="4481" max="4481" width="3.6640625" style="267" customWidth="1"/>
    <col min="4482" max="4482" width="2.6640625" style="267" customWidth="1"/>
    <col min="4483" max="4485" width="13" style="267" hidden="1" customWidth="1"/>
    <col min="4486" max="4486" width="2.6640625" style="267" customWidth="1"/>
    <col min="4487" max="4487" width="13" style="267" hidden="1" customWidth="1"/>
    <col min="4488" max="4488" width="2.6640625" style="267" customWidth="1"/>
    <col min="4489" max="4489" width="13" style="267" hidden="1" customWidth="1"/>
    <col min="4490" max="4490" width="3.88671875" style="267" customWidth="1"/>
    <col min="4491" max="4491" width="30" style="267" customWidth="1"/>
    <col min="4492" max="4492" width="20.44140625" style="267" customWidth="1"/>
    <col min="4493" max="4493" width="8" style="267" customWidth="1"/>
    <col min="4494" max="4494" width="17" style="267" customWidth="1"/>
    <col min="4495" max="4495" width="37.33203125" style="267" customWidth="1"/>
    <col min="4496" max="4496" width="5.109375" style="267" customWidth="1"/>
    <col min="4497" max="4497" width="27.44140625" style="267" customWidth="1"/>
    <col min="4498" max="4498" width="14.109375" style="267" customWidth="1"/>
    <col min="4499" max="4500" width="8.109375" style="267" customWidth="1"/>
    <col min="4501" max="4501" width="9.88671875" style="267" customWidth="1"/>
    <col min="4502" max="4502" width="1.88671875" style="267" customWidth="1"/>
    <col min="4503" max="4708" width="10.88671875" style="267" customWidth="1"/>
    <col min="4709" max="4709" width="10.44140625" style="267" customWidth="1"/>
    <col min="4710" max="4710" width="2.33203125" style="267" customWidth="1"/>
    <col min="4711" max="4712" width="5.6640625" style="267" customWidth="1"/>
    <col min="4713" max="4713" width="5.109375" style="267" customWidth="1"/>
    <col min="4714" max="4714" width="5.6640625" style="267" customWidth="1"/>
    <col min="4715" max="4715" width="12" style="267" customWidth="1"/>
    <col min="4716" max="4717" width="7.88671875" style="267" customWidth="1"/>
    <col min="4718" max="4718" width="2.109375" style="267" customWidth="1"/>
    <col min="4719" max="4719" width="7.88671875" style="267" customWidth="1"/>
    <col min="4720" max="4720" width="6.44140625" style="267" customWidth="1"/>
    <col min="4721" max="4723" width="3.109375" style="267" customWidth="1"/>
    <col min="4724" max="4724" width="3" style="267" customWidth="1"/>
    <col min="4725" max="4725" width="2.44140625" style="267" customWidth="1"/>
    <col min="4726" max="4726" width="2.6640625" style="267" customWidth="1"/>
    <col min="4727" max="4729" width="13" style="267" hidden="1" customWidth="1"/>
    <col min="4730" max="4730" width="3.88671875" style="267" customWidth="1"/>
    <col min="4731" max="4731" width="13" style="267" hidden="1" customWidth="1"/>
    <col min="4732" max="4733" width="13" style="267" customWidth="1"/>
    <col min="4734" max="4734" width="13.109375" style="267" customWidth="1"/>
    <col min="4735" max="4735" width="5.6640625" style="267" customWidth="1"/>
    <col min="4736" max="4736" width="13.109375" style="267" customWidth="1"/>
    <col min="4737" max="4737" width="3.6640625" style="267" customWidth="1"/>
    <col min="4738" max="4738" width="2.6640625" style="267" customWidth="1"/>
    <col min="4739" max="4741" width="13" style="267" hidden="1" customWidth="1"/>
    <col min="4742" max="4742" width="2.6640625" style="267" customWidth="1"/>
    <col min="4743" max="4743" width="13" style="267" hidden="1" customWidth="1"/>
    <col min="4744" max="4744" width="2.6640625" style="267" customWidth="1"/>
    <col min="4745" max="4745" width="13" style="267" hidden="1" customWidth="1"/>
    <col min="4746" max="4746" width="3.88671875" style="267" customWidth="1"/>
    <col min="4747" max="4747" width="30" style="267" customWidth="1"/>
    <col min="4748" max="4748" width="20.44140625" style="267" customWidth="1"/>
    <col min="4749" max="4749" width="8" style="267" customWidth="1"/>
    <col min="4750" max="4750" width="17" style="267" customWidth="1"/>
    <col min="4751" max="4751" width="37.33203125" style="267" customWidth="1"/>
    <col min="4752" max="4752" width="5.109375" style="267" customWidth="1"/>
    <col min="4753" max="4753" width="27.44140625" style="267" customWidth="1"/>
    <col min="4754" max="4754" width="14.109375" style="267" customWidth="1"/>
    <col min="4755" max="4756" width="8.109375" style="267" customWidth="1"/>
    <col min="4757" max="4757" width="9.88671875" style="267" customWidth="1"/>
    <col min="4758" max="4758" width="1.88671875" style="267" customWidth="1"/>
    <col min="4759" max="4964" width="10.88671875" style="267" customWidth="1"/>
    <col min="4965" max="4965" width="10.44140625" style="267" customWidth="1"/>
    <col min="4966" max="4966" width="2.33203125" style="267" customWidth="1"/>
    <col min="4967" max="4968" width="5.6640625" style="267" customWidth="1"/>
    <col min="4969" max="4969" width="5.109375" style="267" customWidth="1"/>
    <col min="4970" max="4970" width="5.6640625" style="267" customWidth="1"/>
    <col min="4971" max="4971" width="12" style="267" customWidth="1"/>
    <col min="4972" max="4973" width="7.88671875" style="267" customWidth="1"/>
    <col min="4974" max="4974" width="2.109375" style="267" customWidth="1"/>
    <col min="4975" max="4975" width="7.88671875" style="267" customWidth="1"/>
    <col min="4976" max="4976" width="6.44140625" style="267" customWidth="1"/>
    <col min="4977" max="4979" width="3.109375" style="267" customWidth="1"/>
    <col min="4980" max="4980" width="3" style="267" customWidth="1"/>
    <col min="4981" max="4981" width="2.44140625" style="267" customWidth="1"/>
    <col min="4982" max="4982" width="2.6640625" style="267" customWidth="1"/>
    <col min="4983" max="4985" width="13" style="267" hidden="1" customWidth="1"/>
    <col min="4986" max="4986" width="3.88671875" style="267" customWidth="1"/>
    <col min="4987" max="4987" width="13" style="267" hidden="1" customWidth="1"/>
    <col min="4988" max="4989" width="13" style="267" customWidth="1"/>
    <col min="4990" max="4990" width="13.109375" style="267" customWidth="1"/>
    <col min="4991" max="4991" width="5.6640625" style="267" customWidth="1"/>
    <col min="4992" max="4992" width="13.109375" style="267" customWidth="1"/>
    <col min="4993" max="4993" width="3.6640625" style="267" customWidth="1"/>
    <col min="4994" max="4994" width="2.6640625" style="267" customWidth="1"/>
    <col min="4995" max="4997" width="13" style="267" hidden="1" customWidth="1"/>
    <col min="4998" max="4998" width="2.6640625" style="267" customWidth="1"/>
    <col min="4999" max="4999" width="13" style="267" hidden="1" customWidth="1"/>
    <col min="5000" max="5000" width="2.6640625" style="267" customWidth="1"/>
    <col min="5001" max="5001" width="13" style="267" hidden="1" customWidth="1"/>
    <col min="5002" max="5002" width="3.88671875" style="267" customWidth="1"/>
    <col min="5003" max="5003" width="30" style="267" customWidth="1"/>
    <col min="5004" max="5004" width="20.44140625" style="267" customWidth="1"/>
    <col min="5005" max="5005" width="8" style="267" customWidth="1"/>
    <col min="5006" max="5006" width="17" style="267" customWidth="1"/>
    <col min="5007" max="5007" width="37.33203125" style="267" customWidth="1"/>
    <col min="5008" max="5008" width="5.109375" style="267" customWidth="1"/>
    <col min="5009" max="5009" width="27.44140625" style="267" customWidth="1"/>
    <col min="5010" max="5010" width="14.109375" style="267" customWidth="1"/>
    <col min="5011" max="5012" width="8.109375" style="267" customWidth="1"/>
    <col min="5013" max="5013" width="9.88671875" style="267" customWidth="1"/>
    <col min="5014" max="5014" width="1.88671875" style="267" customWidth="1"/>
    <col min="5015" max="5220" width="10.88671875" style="267" customWidth="1"/>
    <col min="5221" max="5221" width="10.44140625" style="267" customWidth="1"/>
    <col min="5222" max="5222" width="2.33203125" style="267" customWidth="1"/>
    <col min="5223" max="5224" width="5.6640625" style="267" customWidth="1"/>
    <col min="5225" max="5225" width="5.109375" style="267" customWidth="1"/>
    <col min="5226" max="5226" width="5.6640625" style="267" customWidth="1"/>
    <col min="5227" max="5227" width="12" style="267" customWidth="1"/>
    <col min="5228" max="5229" width="7.88671875" style="267" customWidth="1"/>
    <col min="5230" max="5230" width="2.109375" style="267" customWidth="1"/>
    <col min="5231" max="5231" width="7.88671875" style="267" customWidth="1"/>
    <col min="5232" max="5232" width="6.44140625" style="267" customWidth="1"/>
    <col min="5233" max="5235" width="3.109375" style="267" customWidth="1"/>
    <col min="5236" max="5236" width="3" style="267" customWidth="1"/>
    <col min="5237" max="5237" width="2.44140625" style="267" customWidth="1"/>
    <col min="5238" max="5238" width="2.6640625" style="267" customWidth="1"/>
    <col min="5239" max="5241" width="13" style="267" hidden="1" customWidth="1"/>
    <col min="5242" max="5242" width="3.88671875" style="267" customWidth="1"/>
    <col min="5243" max="5243" width="13" style="267" hidden="1" customWidth="1"/>
    <col min="5244" max="5245" width="13" style="267" customWidth="1"/>
    <col min="5246" max="5246" width="13.109375" style="267" customWidth="1"/>
    <col min="5247" max="5247" width="5.6640625" style="267" customWidth="1"/>
    <col min="5248" max="5248" width="13.109375" style="267" customWidth="1"/>
    <col min="5249" max="5249" width="3.6640625" style="267" customWidth="1"/>
    <col min="5250" max="5250" width="2.6640625" style="267" customWidth="1"/>
    <col min="5251" max="5253" width="13" style="267" hidden="1" customWidth="1"/>
    <col min="5254" max="5254" width="2.6640625" style="267" customWidth="1"/>
    <col min="5255" max="5255" width="13" style="267" hidden="1" customWidth="1"/>
    <col min="5256" max="5256" width="2.6640625" style="267" customWidth="1"/>
    <col min="5257" max="5257" width="13" style="267" hidden="1" customWidth="1"/>
    <col min="5258" max="5258" width="3.88671875" style="267" customWidth="1"/>
    <col min="5259" max="5259" width="30" style="267" customWidth="1"/>
    <col min="5260" max="5260" width="20.44140625" style="267" customWidth="1"/>
    <col min="5261" max="5261" width="8" style="267" customWidth="1"/>
    <col min="5262" max="5262" width="17" style="267" customWidth="1"/>
    <col min="5263" max="5263" width="37.33203125" style="267" customWidth="1"/>
    <col min="5264" max="5264" width="5.109375" style="267" customWidth="1"/>
    <col min="5265" max="5265" width="27.44140625" style="267" customWidth="1"/>
    <col min="5266" max="5266" width="14.109375" style="267" customWidth="1"/>
    <col min="5267" max="5268" width="8.109375" style="267" customWidth="1"/>
    <col min="5269" max="5269" width="9.88671875" style="267" customWidth="1"/>
    <col min="5270" max="5270" width="1.88671875" style="267" customWidth="1"/>
    <col min="5271" max="5476" width="10.88671875" style="267" customWidth="1"/>
    <col min="5477" max="5477" width="10.44140625" style="267" customWidth="1"/>
    <col min="5478" max="5478" width="2.33203125" style="267" customWidth="1"/>
    <col min="5479" max="5480" width="5.6640625" style="267" customWidth="1"/>
    <col min="5481" max="5481" width="5.109375" style="267" customWidth="1"/>
    <col min="5482" max="5482" width="5.6640625" style="267" customWidth="1"/>
    <col min="5483" max="5483" width="12" style="267" customWidth="1"/>
    <col min="5484" max="5485" width="7.88671875" style="267" customWidth="1"/>
    <col min="5486" max="5486" width="2.109375" style="267" customWidth="1"/>
    <col min="5487" max="5487" width="7.88671875" style="267" customWidth="1"/>
    <col min="5488" max="5488" width="6.44140625" style="267" customWidth="1"/>
    <col min="5489" max="5491" width="3.109375" style="267" customWidth="1"/>
    <col min="5492" max="5492" width="3" style="267" customWidth="1"/>
    <col min="5493" max="5493" width="2.44140625" style="267" customWidth="1"/>
    <col min="5494" max="5494" width="2.6640625" style="267" customWidth="1"/>
    <col min="5495" max="5497" width="13" style="267" hidden="1" customWidth="1"/>
    <col min="5498" max="5498" width="3.88671875" style="267" customWidth="1"/>
    <col min="5499" max="5499" width="13" style="267" hidden="1" customWidth="1"/>
    <col min="5500" max="5501" width="13" style="267" customWidth="1"/>
    <col min="5502" max="5502" width="13.109375" style="267" customWidth="1"/>
    <col min="5503" max="5503" width="5.6640625" style="267" customWidth="1"/>
    <col min="5504" max="5504" width="13.109375" style="267" customWidth="1"/>
    <col min="5505" max="5505" width="3.6640625" style="267" customWidth="1"/>
    <col min="5506" max="5506" width="2.6640625" style="267" customWidth="1"/>
    <col min="5507" max="5509" width="13" style="267" hidden="1" customWidth="1"/>
    <col min="5510" max="5510" width="2.6640625" style="267" customWidth="1"/>
    <col min="5511" max="5511" width="13" style="267" hidden="1" customWidth="1"/>
    <col min="5512" max="5512" width="2.6640625" style="267" customWidth="1"/>
    <col min="5513" max="5513" width="13" style="267" hidden="1" customWidth="1"/>
    <col min="5514" max="5514" width="3.88671875" style="267" customWidth="1"/>
    <col min="5515" max="5515" width="30" style="267" customWidth="1"/>
    <col min="5516" max="5516" width="20.44140625" style="267" customWidth="1"/>
    <col min="5517" max="5517" width="8" style="267" customWidth="1"/>
    <col min="5518" max="5518" width="17" style="267" customWidth="1"/>
    <col min="5519" max="5519" width="37.33203125" style="267" customWidth="1"/>
    <col min="5520" max="5520" width="5.109375" style="267" customWidth="1"/>
    <col min="5521" max="5521" width="27.44140625" style="267" customWidth="1"/>
    <col min="5522" max="5522" width="14.109375" style="267" customWidth="1"/>
    <col min="5523" max="5524" width="8.109375" style="267" customWidth="1"/>
    <col min="5525" max="5525" width="9.88671875" style="267" customWidth="1"/>
    <col min="5526" max="5526" width="1.88671875" style="267" customWidth="1"/>
    <col min="5527" max="5732" width="10.88671875" style="267" customWidth="1"/>
    <col min="5733" max="5733" width="10.44140625" style="267" customWidth="1"/>
    <col min="5734" max="5734" width="2.33203125" style="267" customWidth="1"/>
    <col min="5735" max="5736" width="5.6640625" style="267" customWidth="1"/>
    <col min="5737" max="5737" width="5.109375" style="267" customWidth="1"/>
    <col min="5738" max="5738" width="5.6640625" style="267" customWidth="1"/>
    <col min="5739" max="5739" width="12" style="267" customWidth="1"/>
    <col min="5740" max="5741" width="7.88671875" style="267" customWidth="1"/>
    <col min="5742" max="5742" width="2.109375" style="267" customWidth="1"/>
    <col min="5743" max="5743" width="7.88671875" style="267" customWidth="1"/>
    <col min="5744" max="5744" width="6.44140625" style="267" customWidth="1"/>
    <col min="5745" max="5747" width="3.109375" style="267" customWidth="1"/>
    <col min="5748" max="5748" width="3" style="267" customWidth="1"/>
    <col min="5749" max="5749" width="2.44140625" style="267" customWidth="1"/>
    <col min="5750" max="5750" width="2.6640625" style="267" customWidth="1"/>
    <col min="5751" max="5753" width="13" style="267" hidden="1" customWidth="1"/>
    <col min="5754" max="5754" width="3.88671875" style="267" customWidth="1"/>
    <col min="5755" max="5755" width="13" style="267" hidden="1" customWidth="1"/>
    <col min="5756" max="5757" width="13" style="267" customWidth="1"/>
    <col min="5758" max="5758" width="13.109375" style="267" customWidth="1"/>
    <col min="5759" max="5759" width="5.6640625" style="267" customWidth="1"/>
    <col min="5760" max="5760" width="13.109375" style="267" customWidth="1"/>
    <col min="5761" max="5761" width="3.6640625" style="267" customWidth="1"/>
    <col min="5762" max="5762" width="2.6640625" style="267" customWidth="1"/>
    <col min="5763" max="5765" width="13" style="267" hidden="1" customWidth="1"/>
    <col min="5766" max="5766" width="2.6640625" style="267" customWidth="1"/>
    <col min="5767" max="5767" width="13" style="267" hidden="1" customWidth="1"/>
    <col min="5768" max="5768" width="2.6640625" style="267" customWidth="1"/>
    <col min="5769" max="5769" width="13" style="267" hidden="1" customWidth="1"/>
    <col min="5770" max="5770" width="3.88671875" style="267" customWidth="1"/>
    <col min="5771" max="5771" width="30" style="267" customWidth="1"/>
    <col min="5772" max="5772" width="20.44140625" style="267" customWidth="1"/>
    <col min="5773" max="5773" width="8" style="267" customWidth="1"/>
    <col min="5774" max="5774" width="17" style="267" customWidth="1"/>
    <col min="5775" max="5775" width="37.33203125" style="267" customWidth="1"/>
    <col min="5776" max="5776" width="5.109375" style="267" customWidth="1"/>
    <col min="5777" max="5777" width="27.44140625" style="267" customWidth="1"/>
    <col min="5778" max="5778" width="14.109375" style="267" customWidth="1"/>
    <col min="5779" max="5780" width="8.109375" style="267" customWidth="1"/>
    <col min="5781" max="5781" width="9.88671875" style="267" customWidth="1"/>
    <col min="5782" max="5782" width="1.88671875" style="267" customWidth="1"/>
    <col min="5783" max="5988" width="10.88671875" style="267" customWidth="1"/>
    <col min="5989" max="5989" width="10.44140625" style="267" customWidth="1"/>
    <col min="5990" max="5990" width="2.33203125" style="267" customWidth="1"/>
    <col min="5991" max="5992" width="5.6640625" style="267" customWidth="1"/>
    <col min="5993" max="5993" width="5.109375" style="267" customWidth="1"/>
    <col min="5994" max="5994" width="5.6640625" style="267" customWidth="1"/>
    <col min="5995" max="5995" width="12" style="267" customWidth="1"/>
    <col min="5996" max="5997" width="7.88671875" style="267" customWidth="1"/>
    <col min="5998" max="5998" width="2.109375" style="267" customWidth="1"/>
    <col min="5999" max="5999" width="7.88671875" style="267" customWidth="1"/>
    <col min="6000" max="6000" width="6.44140625" style="267" customWidth="1"/>
    <col min="6001" max="6003" width="3.109375" style="267" customWidth="1"/>
    <col min="6004" max="6004" width="3" style="267" customWidth="1"/>
    <col min="6005" max="6005" width="2.44140625" style="267" customWidth="1"/>
    <col min="6006" max="6006" width="2.6640625" style="267" customWidth="1"/>
    <col min="6007" max="6009" width="13" style="267" hidden="1" customWidth="1"/>
    <col min="6010" max="6010" width="3.88671875" style="267" customWidth="1"/>
    <col min="6011" max="6011" width="13" style="267" hidden="1" customWidth="1"/>
    <col min="6012" max="6013" width="13" style="267" customWidth="1"/>
    <col min="6014" max="6014" width="13.109375" style="267" customWidth="1"/>
    <col min="6015" max="6015" width="5.6640625" style="267" customWidth="1"/>
    <col min="6016" max="6016" width="13.109375" style="267" customWidth="1"/>
    <col min="6017" max="6017" width="3.6640625" style="267" customWidth="1"/>
    <col min="6018" max="6018" width="2.6640625" style="267" customWidth="1"/>
    <col min="6019" max="6021" width="13" style="267" hidden="1" customWidth="1"/>
    <col min="6022" max="6022" width="2.6640625" style="267" customWidth="1"/>
    <col min="6023" max="6023" width="13" style="267" hidden="1" customWidth="1"/>
    <col min="6024" max="6024" width="2.6640625" style="267" customWidth="1"/>
    <col min="6025" max="6025" width="13" style="267" hidden="1" customWidth="1"/>
    <col min="6026" max="6026" width="3.88671875" style="267" customWidth="1"/>
    <col min="6027" max="6027" width="30" style="267" customWidth="1"/>
    <col min="6028" max="6028" width="20.44140625" style="267" customWidth="1"/>
    <col min="6029" max="6029" width="8" style="267" customWidth="1"/>
    <col min="6030" max="6030" width="17" style="267" customWidth="1"/>
    <col min="6031" max="6031" width="37.33203125" style="267" customWidth="1"/>
    <col min="6032" max="6032" width="5.109375" style="267" customWidth="1"/>
    <col min="6033" max="6033" width="27.44140625" style="267" customWidth="1"/>
    <col min="6034" max="6034" width="14.109375" style="267" customWidth="1"/>
    <col min="6035" max="6036" width="8.109375" style="267" customWidth="1"/>
    <col min="6037" max="6037" width="9.88671875" style="267" customWidth="1"/>
    <col min="6038" max="6038" width="1.88671875" style="267" customWidth="1"/>
    <col min="6039" max="6244" width="10.88671875" style="267" customWidth="1"/>
    <col min="6245" max="6245" width="10.44140625" style="267" customWidth="1"/>
    <col min="6246" max="6246" width="2.33203125" style="267" customWidth="1"/>
    <col min="6247" max="6248" width="5.6640625" style="267" customWidth="1"/>
    <col min="6249" max="6249" width="5.109375" style="267" customWidth="1"/>
    <col min="6250" max="6250" width="5.6640625" style="267" customWidth="1"/>
    <col min="6251" max="6251" width="12" style="267" customWidth="1"/>
    <col min="6252" max="6253" width="7.88671875" style="267" customWidth="1"/>
    <col min="6254" max="6254" width="2.109375" style="267" customWidth="1"/>
    <col min="6255" max="6255" width="7.88671875" style="267" customWidth="1"/>
    <col min="6256" max="6256" width="6.44140625" style="267" customWidth="1"/>
    <col min="6257" max="6259" width="3.109375" style="267" customWidth="1"/>
    <col min="6260" max="6260" width="3" style="267" customWidth="1"/>
    <col min="6261" max="6261" width="2.44140625" style="267" customWidth="1"/>
    <col min="6262" max="6262" width="2.6640625" style="267" customWidth="1"/>
    <col min="6263" max="6265" width="13" style="267" hidden="1" customWidth="1"/>
    <col min="6266" max="6266" width="3.88671875" style="267" customWidth="1"/>
    <col min="6267" max="6267" width="13" style="267" hidden="1" customWidth="1"/>
    <col min="6268" max="6269" width="13" style="267" customWidth="1"/>
    <col min="6270" max="6270" width="13.109375" style="267" customWidth="1"/>
    <col min="6271" max="6271" width="5.6640625" style="267" customWidth="1"/>
    <col min="6272" max="6272" width="13.109375" style="267" customWidth="1"/>
    <col min="6273" max="6273" width="3.6640625" style="267" customWidth="1"/>
    <col min="6274" max="6274" width="2.6640625" style="267" customWidth="1"/>
    <col min="6275" max="6277" width="13" style="267" hidden="1" customWidth="1"/>
    <col min="6278" max="6278" width="2.6640625" style="267" customWidth="1"/>
    <col min="6279" max="6279" width="13" style="267" hidden="1" customWidth="1"/>
    <col min="6280" max="6280" width="2.6640625" style="267" customWidth="1"/>
    <col min="6281" max="6281" width="13" style="267" hidden="1" customWidth="1"/>
    <col min="6282" max="6282" width="3.88671875" style="267" customWidth="1"/>
    <col min="6283" max="6283" width="30" style="267" customWidth="1"/>
    <col min="6284" max="6284" width="20.44140625" style="267" customWidth="1"/>
    <col min="6285" max="6285" width="8" style="267" customWidth="1"/>
    <col min="6286" max="6286" width="17" style="267" customWidth="1"/>
    <col min="6287" max="6287" width="37.33203125" style="267" customWidth="1"/>
    <col min="6288" max="6288" width="5.109375" style="267" customWidth="1"/>
    <col min="6289" max="6289" width="27.44140625" style="267" customWidth="1"/>
    <col min="6290" max="6290" width="14.109375" style="267" customWidth="1"/>
    <col min="6291" max="6292" width="8.109375" style="267" customWidth="1"/>
    <col min="6293" max="6293" width="9.88671875" style="267" customWidth="1"/>
    <col min="6294" max="6294" width="1.88671875" style="267" customWidth="1"/>
    <col min="6295" max="6500" width="10.88671875" style="267" customWidth="1"/>
    <col min="6501" max="6501" width="10.44140625" style="267" customWidth="1"/>
    <col min="6502" max="6502" width="2.33203125" style="267" customWidth="1"/>
    <col min="6503" max="6504" width="5.6640625" style="267" customWidth="1"/>
    <col min="6505" max="6505" width="5.109375" style="267" customWidth="1"/>
    <col min="6506" max="6506" width="5.6640625" style="267" customWidth="1"/>
    <col min="6507" max="6507" width="12" style="267" customWidth="1"/>
    <col min="6508" max="6509" width="7.88671875" style="267" customWidth="1"/>
    <col min="6510" max="6510" width="2.109375" style="267" customWidth="1"/>
    <col min="6511" max="6511" width="7.88671875" style="267" customWidth="1"/>
    <col min="6512" max="6512" width="6.44140625" style="267" customWidth="1"/>
    <col min="6513" max="6515" width="3.109375" style="267" customWidth="1"/>
    <col min="6516" max="6516" width="3" style="267" customWidth="1"/>
    <col min="6517" max="6517" width="2.44140625" style="267" customWidth="1"/>
    <col min="6518" max="6518" width="2.6640625" style="267" customWidth="1"/>
    <col min="6519" max="6521" width="13" style="267" hidden="1" customWidth="1"/>
    <col min="6522" max="6522" width="3.88671875" style="267" customWidth="1"/>
    <col min="6523" max="6523" width="13" style="267" hidden="1" customWidth="1"/>
    <col min="6524" max="6525" width="13" style="267" customWidth="1"/>
    <col min="6526" max="6526" width="13.109375" style="267" customWidth="1"/>
    <col min="6527" max="6527" width="5.6640625" style="267" customWidth="1"/>
    <col min="6528" max="6528" width="13.109375" style="267" customWidth="1"/>
    <col min="6529" max="6529" width="3.6640625" style="267" customWidth="1"/>
    <col min="6530" max="6530" width="2.6640625" style="267" customWidth="1"/>
    <col min="6531" max="6533" width="13" style="267" hidden="1" customWidth="1"/>
    <col min="6534" max="6534" width="2.6640625" style="267" customWidth="1"/>
    <col min="6535" max="6535" width="13" style="267" hidden="1" customWidth="1"/>
    <col min="6536" max="6536" width="2.6640625" style="267" customWidth="1"/>
    <col min="6537" max="6537" width="13" style="267" hidden="1" customWidth="1"/>
    <col min="6538" max="6538" width="3.88671875" style="267" customWidth="1"/>
    <col min="6539" max="6539" width="30" style="267" customWidth="1"/>
    <col min="6540" max="6540" width="20.44140625" style="267" customWidth="1"/>
    <col min="6541" max="6541" width="8" style="267" customWidth="1"/>
    <col min="6542" max="6542" width="17" style="267" customWidth="1"/>
    <col min="6543" max="6543" width="37.33203125" style="267" customWidth="1"/>
    <col min="6544" max="6544" width="5.109375" style="267" customWidth="1"/>
    <col min="6545" max="6545" width="27.44140625" style="267" customWidth="1"/>
    <col min="6546" max="6546" width="14.109375" style="267" customWidth="1"/>
    <col min="6547" max="6548" width="8.109375" style="267" customWidth="1"/>
    <col min="6549" max="6549" width="9.88671875" style="267" customWidth="1"/>
    <col min="6550" max="6550" width="1.88671875" style="267" customWidth="1"/>
    <col min="6551" max="6756" width="10.88671875" style="267" customWidth="1"/>
    <col min="6757" max="6757" width="10.44140625" style="267" customWidth="1"/>
    <col min="6758" max="6758" width="2.33203125" style="267" customWidth="1"/>
    <col min="6759" max="6760" width="5.6640625" style="267" customWidth="1"/>
    <col min="6761" max="6761" width="5.109375" style="267" customWidth="1"/>
    <col min="6762" max="6762" width="5.6640625" style="267" customWidth="1"/>
    <col min="6763" max="6763" width="12" style="267" customWidth="1"/>
    <col min="6764" max="6765" width="7.88671875" style="267" customWidth="1"/>
    <col min="6766" max="6766" width="2.109375" style="267" customWidth="1"/>
    <col min="6767" max="6767" width="7.88671875" style="267" customWidth="1"/>
    <col min="6768" max="6768" width="6.44140625" style="267" customWidth="1"/>
    <col min="6769" max="6771" width="3.109375" style="267" customWidth="1"/>
    <col min="6772" max="6772" width="3" style="267" customWidth="1"/>
    <col min="6773" max="6773" width="2.44140625" style="267" customWidth="1"/>
    <col min="6774" max="6774" width="2.6640625" style="267" customWidth="1"/>
    <col min="6775" max="6777" width="13" style="267" hidden="1" customWidth="1"/>
    <col min="6778" max="6778" width="3.88671875" style="267" customWidth="1"/>
    <col min="6779" max="6779" width="13" style="267" hidden="1" customWidth="1"/>
    <col min="6780" max="6781" width="13" style="267" customWidth="1"/>
    <col min="6782" max="6782" width="13.109375" style="267" customWidth="1"/>
    <col min="6783" max="6783" width="5.6640625" style="267" customWidth="1"/>
    <col min="6784" max="6784" width="13.109375" style="267" customWidth="1"/>
    <col min="6785" max="6785" width="3.6640625" style="267" customWidth="1"/>
    <col min="6786" max="6786" width="2.6640625" style="267" customWidth="1"/>
    <col min="6787" max="6789" width="13" style="267" hidden="1" customWidth="1"/>
    <col min="6790" max="6790" width="2.6640625" style="267" customWidth="1"/>
    <col min="6791" max="6791" width="13" style="267" hidden="1" customWidth="1"/>
    <col min="6792" max="6792" width="2.6640625" style="267" customWidth="1"/>
    <col min="6793" max="6793" width="13" style="267" hidden="1" customWidth="1"/>
    <col min="6794" max="6794" width="3.88671875" style="267" customWidth="1"/>
    <col min="6795" max="6795" width="30" style="267" customWidth="1"/>
    <col min="6796" max="6796" width="20.44140625" style="267" customWidth="1"/>
    <col min="6797" max="6797" width="8" style="267" customWidth="1"/>
    <col min="6798" max="6798" width="17" style="267" customWidth="1"/>
    <col min="6799" max="6799" width="37.33203125" style="267" customWidth="1"/>
    <col min="6800" max="6800" width="5.109375" style="267" customWidth="1"/>
    <col min="6801" max="6801" width="27.44140625" style="267" customWidth="1"/>
    <col min="6802" max="6802" width="14.109375" style="267" customWidth="1"/>
    <col min="6803" max="6804" width="8.109375" style="267" customWidth="1"/>
    <col min="6805" max="6805" width="9.88671875" style="267" customWidth="1"/>
    <col min="6806" max="6806" width="1.88671875" style="267" customWidth="1"/>
    <col min="6807" max="7012" width="10.88671875" style="267" customWidth="1"/>
    <col min="7013" max="7013" width="10.44140625" style="267" customWidth="1"/>
    <col min="7014" max="7014" width="2.33203125" style="267" customWidth="1"/>
    <col min="7015" max="7016" width="5.6640625" style="267" customWidth="1"/>
    <col min="7017" max="7017" width="5.109375" style="267" customWidth="1"/>
    <col min="7018" max="7018" width="5.6640625" style="267" customWidth="1"/>
    <col min="7019" max="7019" width="12" style="267" customWidth="1"/>
    <col min="7020" max="7021" width="7.88671875" style="267" customWidth="1"/>
    <col min="7022" max="7022" width="2.109375" style="267" customWidth="1"/>
    <col min="7023" max="7023" width="7.88671875" style="267" customWidth="1"/>
    <col min="7024" max="7024" width="6.44140625" style="267" customWidth="1"/>
    <col min="7025" max="7027" width="3.109375" style="267" customWidth="1"/>
    <col min="7028" max="7028" width="3" style="267" customWidth="1"/>
    <col min="7029" max="7029" width="2.44140625" style="267" customWidth="1"/>
    <col min="7030" max="7030" width="2.6640625" style="267" customWidth="1"/>
    <col min="7031" max="7033" width="13" style="267" hidden="1" customWidth="1"/>
    <col min="7034" max="7034" width="3.88671875" style="267" customWidth="1"/>
    <col min="7035" max="7035" width="13" style="267" hidden="1" customWidth="1"/>
    <col min="7036" max="7037" width="13" style="267" customWidth="1"/>
    <col min="7038" max="7038" width="13.109375" style="267" customWidth="1"/>
    <col min="7039" max="7039" width="5.6640625" style="267" customWidth="1"/>
    <col min="7040" max="7040" width="13.109375" style="267" customWidth="1"/>
    <col min="7041" max="7041" width="3.6640625" style="267" customWidth="1"/>
    <col min="7042" max="7042" width="2.6640625" style="267" customWidth="1"/>
    <col min="7043" max="7045" width="13" style="267" hidden="1" customWidth="1"/>
    <col min="7046" max="7046" width="2.6640625" style="267" customWidth="1"/>
    <col min="7047" max="7047" width="13" style="267" hidden="1" customWidth="1"/>
    <col min="7048" max="7048" width="2.6640625" style="267" customWidth="1"/>
    <col min="7049" max="7049" width="13" style="267" hidden="1" customWidth="1"/>
    <col min="7050" max="7050" width="3.88671875" style="267" customWidth="1"/>
    <col min="7051" max="7051" width="30" style="267" customWidth="1"/>
    <col min="7052" max="7052" width="20.44140625" style="267" customWidth="1"/>
    <col min="7053" max="7053" width="8" style="267" customWidth="1"/>
    <col min="7054" max="7054" width="17" style="267" customWidth="1"/>
    <col min="7055" max="7055" width="37.33203125" style="267" customWidth="1"/>
    <col min="7056" max="7056" width="5.109375" style="267" customWidth="1"/>
    <col min="7057" max="7057" width="27.44140625" style="267" customWidth="1"/>
    <col min="7058" max="7058" width="14.109375" style="267" customWidth="1"/>
    <col min="7059" max="7060" width="8.109375" style="267" customWidth="1"/>
    <col min="7061" max="7061" width="9.88671875" style="267" customWidth="1"/>
    <col min="7062" max="7062" width="1.88671875" style="267" customWidth="1"/>
    <col min="7063" max="7268" width="10.88671875" style="267" customWidth="1"/>
    <col min="7269" max="7269" width="10.44140625" style="267" customWidth="1"/>
    <col min="7270" max="7270" width="2.33203125" style="267" customWidth="1"/>
    <col min="7271" max="7272" width="5.6640625" style="267" customWidth="1"/>
    <col min="7273" max="7273" width="5.109375" style="267" customWidth="1"/>
    <col min="7274" max="7274" width="5.6640625" style="267" customWidth="1"/>
    <col min="7275" max="7275" width="12" style="267" customWidth="1"/>
    <col min="7276" max="7277" width="7.88671875" style="267" customWidth="1"/>
    <col min="7278" max="7278" width="2.109375" style="267" customWidth="1"/>
    <col min="7279" max="7279" width="7.88671875" style="267" customWidth="1"/>
    <col min="7280" max="7280" width="6.44140625" style="267" customWidth="1"/>
    <col min="7281" max="7283" width="3.109375" style="267" customWidth="1"/>
    <col min="7284" max="7284" width="3" style="267" customWidth="1"/>
    <col min="7285" max="7285" width="2.44140625" style="267" customWidth="1"/>
    <col min="7286" max="7286" width="2.6640625" style="267" customWidth="1"/>
    <col min="7287" max="7289" width="13" style="267" hidden="1" customWidth="1"/>
    <col min="7290" max="7290" width="3.88671875" style="267" customWidth="1"/>
    <col min="7291" max="7291" width="13" style="267" hidden="1" customWidth="1"/>
    <col min="7292" max="7293" width="13" style="267" customWidth="1"/>
    <col min="7294" max="7294" width="13.109375" style="267" customWidth="1"/>
    <col min="7295" max="7295" width="5.6640625" style="267" customWidth="1"/>
    <col min="7296" max="7296" width="13.109375" style="267" customWidth="1"/>
    <col min="7297" max="7297" width="3.6640625" style="267" customWidth="1"/>
    <col min="7298" max="7298" width="2.6640625" style="267" customWidth="1"/>
    <col min="7299" max="7301" width="13" style="267" hidden="1" customWidth="1"/>
    <col min="7302" max="7302" width="2.6640625" style="267" customWidth="1"/>
    <col min="7303" max="7303" width="13" style="267" hidden="1" customWidth="1"/>
    <col min="7304" max="7304" width="2.6640625" style="267" customWidth="1"/>
    <col min="7305" max="7305" width="13" style="267" hidden="1" customWidth="1"/>
    <col min="7306" max="7306" width="3.88671875" style="267" customWidth="1"/>
    <col min="7307" max="7307" width="30" style="267" customWidth="1"/>
    <col min="7308" max="7308" width="20.44140625" style="267" customWidth="1"/>
    <col min="7309" max="7309" width="8" style="267" customWidth="1"/>
    <col min="7310" max="7310" width="17" style="267" customWidth="1"/>
    <col min="7311" max="7311" width="37.33203125" style="267" customWidth="1"/>
    <col min="7312" max="7312" width="5.109375" style="267" customWidth="1"/>
    <col min="7313" max="7313" width="27.44140625" style="267" customWidth="1"/>
    <col min="7314" max="7314" width="14.109375" style="267" customWidth="1"/>
    <col min="7315" max="7316" width="8.109375" style="267" customWidth="1"/>
    <col min="7317" max="7317" width="9.88671875" style="267" customWidth="1"/>
    <col min="7318" max="7318" width="1.88671875" style="267" customWidth="1"/>
    <col min="7319" max="7524" width="10.88671875" style="267" customWidth="1"/>
    <col min="7525" max="7525" width="10.44140625" style="267" customWidth="1"/>
    <col min="7526" max="7526" width="2.33203125" style="267" customWidth="1"/>
    <col min="7527" max="7528" width="5.6640625" style="267" customWidth="1"/>
    <col min="7529" max="7529" width="5.109375" style="267" customWidth="1"/>
    <col min="7530" max="7530" width="5.6640625" style="267" customWidth="1"/>
    <col min="7531" max="7531" width="12" style="267" customWidth="1"/>
    <col min="7532" max="7533" width="7.88671875" style="267" customWidth="1"/>
    <col min="7534" max="7534" width="2.109375" style="267" customWidth="1"/>
    <col min="7535" max="7535" width="7.88671875" style="267" customWidth="1"/>
    <col min="7536" max="7536" width="6.44140625" style="267" customWidth="1"/>
    <col min="7537" max="7539" width="3.109375" style="267" customWidth="1"/>
    <col min="7540" max="7540" width="3" style="267" customWidth="1"/>
    <col min="7541" max="7541" width="2.44140625" style="267" customWidth="1"/>
    <col min="7542" max="7542" width="2.6640625" style="267" customWidth="1"/>
    <col min="7543" max="7545" width="13" style="267" hidden="1" customWidth="1"/>
    <col min="7546" max="7546" width="3.88671875" style="267" customWidth="1"/>
    <col min="7547" max="7547" width="13" style="267" hidden="1" customWidth="1"/>
    <col min="7548" max="7549" width="13" style="267" customWidth="1"/>
    <col min="7550" max="7550" width="13.109375" style="267" customWidth="1"/>
    <col min="7551" max="7551" width="5.6640625" style="267" customWidth="1"/>
    <col min="7552" max="7552" width="13.109375" style="267" customWidth="1"/>
    <col min="7553" max="7553" width="3.6640625" style="267" customWidth="1"/>
    <col min="7554" max="7554" width="2.6640625" style="267" customWidth="1"/>
    <col min="7555" max="7557" width="13" style="267" hidden="1" customWidth="1"/>
    <col min="7558" max="7558" width="2.6640625" style="267" customWidth="1"/>
    <col min="7559" max="7559" width="13" style="267" hidden="1" customWidth="1"/>
    <col min="7560" max="7560" width="2.6640625" style="267" customWidth="1"/>
    <col min="7561" max="7561" width="13" style="267" hidden="1" customWidth="1"/>
    <col min="7562" max="7562" width="3.88671875" style="267" customWidth="1"/>
    <col min="7563" max="7563" width="30" style="267" customWidth="1"/>
    <col min="7564" max="7564" width="20.44140625" style="267" customWidth="1"/>
    <col min="7565" max="7565" width="8" style="267" customWidth="1"/>
    <col min="7566" max="7566" width="17" style="267" customWidth="1"/>
    <col min="7567" max="7567" width="37.33203125" style="267" customWidth="1"/>
    <col min="7568" max="7568" width="5.109375" style="267" customWidth="1"/>
    <col min="7569" max="7569" width="27.44140625" style="267" customWidth="1"/>
    <col min="7570" max="7570" width="14.109375" style="267" customWidth="1"/>
    <col min="7571" max="7572" width="8.109375" style="267" customWidth="1"/>
    <col min="7573" max="7573" width="9.88671875" style="267" customWidth="1"/>
    <col min="7574" max="7574" width="1.88671875" style="267" customWidth="1"/>
    <col min="7575" max="7780" width="10.88671875" style="267" customWidth="1"/>
    <col min="7781" max="7781" width="10.44140625" style="267" customWidth="1"/>
    <col min="7782" max="7782" width="2.33203125" style="267" customWidth="1"/>
    <col min="7783" max="7784" width="5.6640625" style="267" customWidth="1"/>
    <col min="7785" max="7785" width="5.109375" style="267" customWidth="1"/>
    <col min="7786" max="7786" width="5.6640625" style="267" customWidth="1"/>
    <col min="7787" max="7787" width="12" style="267" customWidth="1"/>
    <col min="7788" max="7789" width="7.88671875" style="267" customWidth="1"/>
    <col min="7790" max="7790" width="2.109375" style="267" customWidth="1"/>
    <col min="7791" max="7791" width="7.88671875" style="267" customWidth="1"/>
    <col min="7792" max="7792" width="6.44140625" style="267" customWidth="1"/>
    <col min="7793" max="7795" width="3.109375" style="267" customWidth="1"/>
    <col min="7796" max="7796" width="3" style="267" customWidth="1"/>
    <col min="7797" max="7797" width="2.44140625" style="267" customWidth="1"/>
    <col min="7798" max="7798" width="2.6640625" style="267" customWidth="1"/>
    <col min="7799" max="7801" width="13" style="267" hidden="1" customWidth="1"/>
    <col min="7802" max="7802" width="3.88671875" style="267" customWidth="1"/>
    <col min="7803" max="7803" width="13" style="267" hidden="1" customWidth="1"/>
    <col min="7804" max="7805" width="13" style="267" customWidth="1"/>
    <col min="7806" max="7806" width="13.109375" style="267" customWidth="1"/>
    <col min="7807" max="7807" width="5.6640625" style="267" customWidth="1"/>
    <col min="7808" max="7808" width="13.109375" style="267" customWidth="1"/>
    <col min="7809" max="7809" width="3.6640625" style="267" customWidth="1"/>
    <col min="7810" max="7810" width="2.6640625" style="267" customWidth="1"/>
    <col min="7811" max="7813" width="13" style="267" hidden="1" customWidth="1"/>
    <col min="7814" max="7814" width="2.6640625" style="267" customWidth="1"/>
    <col min="7815" max="7815" width="13" style="267" hidden="1" customWidth="1"/>
    <col min="7816" max="7816" width="2.6640625" style="267" customWidth="1"/>
    <col min="7817" max="7817" width="13" style="267" hidden="1" customWidth="1"/>
    <col min="7818" max="7818" width="3.88671875" style="267" customWidth="1"/>
    <col min="7819" max="7819" width="30" style="267" customWidth="1"/>
    <col min="7820" max="7820" width="20.44140625" style="267" customWidth="1"/>
    <col min="7821" max="7821" width="8" style="267" customWidth="1"/>
    <col min="7822" max="7822" width="17" style="267" customWidth="1"/>
    <col min="7823" max="7823" width="37.33203125" style="267" customWidth="1"/>
    <col min="7824" max="7824" width="5.109375" style="267" customWidth="1"/>
    <col min="7825" max="7825" width="27.44140625" style="267" customWidth="1"/>
    <col min="7826" max="7826" width="14.109375" style="267" customWidth="1"/>
    <col min="7827" max="7828" width="8.109375" style="267" customWidth="1"/>
    <col min="7829" max="7829" width="9.88671875" style="267" customWidth="1"/>
    <col min="7830" max="7830" width="1.88671875" style="267" customWidth="1"/>
    <col min="7831" max="8036" width="10.88671875" style="267" customWidth="1"/>
    <col min="8037" max="8037" width="10.44140625" style="267" customWidth="1"/>
    <col min="8038" max="8038" width="2.33203125" style="267" customWidth="1"/>
    <col min="8039" max="8040" width="5.6640625" style="267" customWidth="1"/>
    <col min="8041" max="8041" width="5.109375" style="267" customWidth="1"/>
    <col min="8042" max="8042" width="5.6640625" style="267" customWidth="1"/>
    <col min="8043" max="8043" width="12" style="267" customWidth="1"/>
    <col min="8044" max="8045" width="7.88671875" style="267" customWidth="1"/>
    <col min="8046" max="8046" width="2.109375" style="267" customWidth="1"/>
    <col min="8047" max="8047" width="7.88671875" style="267" customWidth="1"/>
    <col min="8048" max="8048" width="6.44140625" style="267" customWidth="1"/>
    <col min="8049" max="8051" width="3.109375" style="267" customWidth="1"/>
    <col min="8052" max="8052" width="3" style="267" customWidth="1"/>
    <col min="8053" max="8053" width="2.44140625" style="267" customWidth="1"/>
    <col min="8054" max="8054" width="2.6640625" style="267" customWidth="1"/>
    <col min="8055" max="8057" width="13" style="267" hidden="1" customWidth="1"/>
    <col min="8058" max="8058" width="3.88671875" style="267" customWidth="1"/>
    <col min="8059" max="8059" width="13" style="267" hidden="1" customWidth="1"/>
    <col min="8060" max="8061" width="13" style="267" customWidth="1"/>
    <col min="8062" max="8062" width="13.109375" style="267" customWidth="1"/>
    <col min="8063" max="8063" width="5.6640625" style="267" customWidth="1"/>
    <col min="8064" max="8064" width="13.109375" style="267" customWidth="1"/>
    <col min="8065" max="8065" width="3.6640625" style="267" customWidth="1"/>
    <col min="8066" max="8066" width="2.6640625" style="267" customWidth="1"/>
    <col min="8067" max="8069" width="13" style="267" hidden="1" customWidth="1"/>
    <col min="8070" max="8070" width="2.6640625" style="267" customWidth="1"/>
    <col min="8071" max="8071" width="13" style="267" hidden="1" customWidth="1"/>
    <col min="8072" max="8072" width="2.6640625" style="267" customWidth="1"/>
    <col min="8073" max="8073" width="13" style="267" hidden="1" customWidth="1"/>
    <col min="8074" max="8074" width="3.88671875" style="267" customWidth="1"/>
    <col min="8075" max="8075" width="30" style="267" customWidth="1"/>
    <col min="8076" max="8076" width="20.44140625" style="267" customWidth="1"/>
    <col min="8077" max="8077" width="8" style="267" customWidth="1"/>
    <col min="8078" max="8078" width="17" style="267" customWidth="1"/>
    <col min="8079" max="8079" width="37.33203125" style="267" customWidth="1"/>
    <col min="8080" max="8080" width="5.109375" style="267" customWidth="1"/>
    <col min="8081" max="8081" width="27.44140625" style="267" customWidth="1"/>
    <col min="8082" max="8082" width="14.109375" style="267" customWidth="1"/>
    <col min="8083" max="8084" width="8.109375" style="267" customWidth="1"/>
    <col min="8085" max="8085" width="9.88671875" style="267" customWidth="1"/>
    <col min="8086" max="8086" width="1.88671875" style="267" customWidth="1"/>
    <col min="8087" max="8292" width="10.88671875" style="267" customWidth="1"/>
    <col min="8293" max="8293" width="10.44140625" style="267" customWidth="1"/>
    <col min="8294" max="8294" width="2.33203125" style="267" customWidth="1"/>
    <col min="8295" max="8296" width="5.6640625" style="267" customWidth="1"/>
    <col min="8297" max="8297" width="5.109375" style="267" customWidth="1"/>
    <col min="8298" max="8298" width="5.6640625" style="267" customWidth="1"/>
    <col min="8299" max="8299" width="12" style="267" customWidth="1"/>
    <col min="8300" max="8301" width="7.88671875" style="267" customWidth="1"/>
    <col min="8302" max="8302" width="2.109375" style="267" customWidth="1"/>
    <col min="8303" max="8303" width="7.88671875" style="267" customWidth="1"/>
    <col min="8304" max="8304" width="6.44140625" style="267" customWidth="1"/>
    <col min="8305" max="8307" width="3.109375" style="267" customWidth="1"/>
    <col min="8308" max="8308" width="3" style="267" customWidth="1"/>
    <col min="8309" max="8309" width="2.44140625" style="267" customWidth="1"/>
    <col min="8310" max="8310" width="2.6640625" style="267" customWidth="1"/>
    <col min="8311" max="8313" width="13" style="267" hidden="1" customWidth="1"/>
    <col min="8314" max="8314" width="3.88671875" style="267" customWidth="1"/>
    <col min="8315" max="8315" width="13" style="267" hidden="1" customWidth="1"/>
    <col min="8316" max="8317" width="13" style="267" customWidth="1"/>
    <col min="8318" max="8318" width="13.109375" style="267" customWidth="1"/>
    <col min="8319" max="8319" width="5.6640625" style="267" customWidth="1"/>
    <col min="8320" max="8320" width="13.109375" style="267" customWidth="1"/>
    <col min="8321" max="8321" width="3.6640625" style="267" customWidth="1"/>
    <col min="8322" max="8322" width="2.6640625" style="267" customWidth="1"/>
    <col min="8323" max="8325" width="13" style="267" hidden="1" customWidth="1"/>
    <col min="8326" max="8326" width="2.6640625" style="267" customWidth="1"/>
    <col min="8327" max="8327" width="13" style="267" hidden="1" customWidth="1"/>
    <col min="8328" max="8328" width="2.6640625" style="267" customWidth="1"/>
    <col min="8329" max="8329" width="13" style="267" hidden="1" customWidth="1"/>
    <col min="8330" max="8330" width="3.88671875" style="267" customWidth="1"/>
    <col min="8331" max="8331" width="30" style="267" customWidth="1"/>
    <col min="8332" max="8332" width="20.44140625" style="267" customWidth="1"/>
    <col min="8333" max="8333" width="8" style="267" customWidth="1"/>
    <col min="8334" max="8334" width="17" style="267" customWidth="1"/>
    <col min="8335" max="8335" width="37.33203125" style="267" customWidth="1"/>
    <col min="8336" max="8336" width="5.109375" style="267" customWidth="1"/>
    <col min="8337" max="8337" width="27.44140625" style="267" customWidth="1"/>
    <col min="8338" max="8338" width="14.109375" style="267" customWidth="1"/>
    <col min="8339" max="8340" width="8.109375" style="267" customWidth="1"/>
    <col min="8341" max="8341" width="9.88671875" style="267" customWidth="1"/>
    <col min="8342" max="8342" width="1.88671875" style="267" customWidth="1"/>
    <col min="8343" max="8548" width="10.88671875" style="267" customWidth="1"/>
    <col min="8549" max="8549" width="10.44140625" style="267" customWidth="1"/>
    <col min="8550" max="8550" width="2.33203125" style="267" customWidth="1"/>
    <col min="8551" max="8552" width="5.6640625" style="267" customWidth="1"/>
    <col min="8553" max="8553" width="5.109375" style="267" customWidth="1"/>
    <col min="8554" max="8554" width="5.6640625" style="267" customWidth="1"/>
    <col min="8555" max="8555" width="12" style="267" customWidth="1"/>
    <col min="8556" max="8557" width="7.88671875" style="267" customWidth="1"/>
    <col min="8558" max="8558" width="2.109375" style="267" customWidth="1"/>
    <col min="8559" max="8559" width="7.88671875" style="267" customWidth="1"/>
    <col min="8560" max="8560" width="6.44140625" style="267" customWidth="1"/>
    <col min="8561" max="8563" width="3.109375" style="267" customWidth="1"/>
    <col min="8564" max="8564" width="3" style="267" customWidth="1"/>
    <col min="8565" max="8565" width="2.44140625" style="267" customWidth="1"/>
    <col min="8566" max="8566" width="2.6640625" style="267" customWidth="1"/>
    <col min="8567" max="8569" width="13" style="267" hidden="1" customWidth="1"/>
    <col min="8570" max="8570" width="3.88671875" style="267" customWidth="1"/>
    <col min="8571" max="8571" width="13" style="267" hidden="1" customWidth="1"/>
    <col min="8572" max="8573" width="13" style="267" customWidth="1"/>
    <col min="8574" max="8574" width="13.109375" style="267" customWidth="1"/>
    <col min="8575" max="8575" width="5.6640625" style="267" customWidth="1"/>
    <col min="8576" max="8576" width="13.109375" style="267" customWidth="1"/>
    <col min="8577" max="8577" width="3.6640625" style="267" customWidth="1"/>
    <col min="8578" max="8578" width="2.6640625" style="267" customWidth="1"/>
    <col min="8579" max="8581" width="13" style="267" hidden="1" customWidth="1"/>
    <col min="8582" max="8582" width="2.6640625" style="267" customWidth="1"/>
    <col min="8583" max="8583" width="13" style="267" hidden="1" customWidth="1"/>
    <col min="8584" max="8584" width="2.6640625" style="267" customWidth="1"/>
    <col min="8585" max="8585" width="13" style="267" hidden="1" customWidth="1"/>
    <col min="8586" max="8586" width="3.88671875" style="267" customWidth="1"/>
    <col min="8587" max="8587" width="30" style="267" customWidth="1"/>
    <col min="8588" max="8588" width="20.44140625" style="267" customWidth="1"/>
    <col min="8589" max="8589" width="8" style="267" customWidth="1"/>
    <col min="8590" max="8590" width="17" style="267" customWidth="1"/>
    <col min="8591" max="8591" width="37.33203125" style="267" customWidth="1"/>
    <col min="8592" max="8592" width="5.109375" style="267" customWidth="1"/>
    <col min="8593" max="8593" width="27.44140625" style="267" customWidth="1"/>
    <col min="8594" max="8594" width="14.109375" style="267" customWidth="1"/>
    <col min="8595" max="8596" width="8.109375" style="267" customWidth="1"/>
    <col min="8597" max="8597" width="9.88671875" style="267" customWidth="1"/>
    <col min="8598" max="8598" width="1.88671875" style="267" customWidth="1"/>
    <col min="8599" max="8804" width="10.88671875" style="267" customWidth="1"/>
    <col min="8805" max="8805" width="10.44140625" style="267" customWidth="1"/>
    <col min="8806" max="8806" width="2.33203125" style="267" customWidth="1"/>
    <col min="8807" max="8808" width="5.6640625" style="267" customWidth="1"/>
    <col min="8809" max="8809" width="5.109375" style="267" customWidth="1"/>
    <col min="8810" max="8810" width="5.6640625" style="267" customWidth="1"/>
    <col min="8811" max="8811" width="12" style="267" customWidth="1"/>
    <col min="8812" max="8813" width="7.88671875" style="267" customWidth="1"/>
    <col min="8814" max="8814" width="2.109375" style="267" customWidth="1"/>
    <col min="8815" max="8815" width="7.88671875" style="267" customWidth="1"/>
    <col min="8816" max="8816" width="6.44140625" style="267" customWidth="1"/>
    <col min="8817" max="8819" width="3.109375" style="267" customWidth="1"/>
    <col min="8820" max="8820" width="3" style="267" customWidth="1"/>
    <col min="8821" max="8821" width="2.44140625" style="267" customWidth="1"/>
    <col min="8822" max="8822" width="2.6640625" style="267" customWidth="1"/>
    <col min="8823" max="8825" width="13" style="267" hidden="1" customWidth="1"/>
    <col min="8826" max="8826" width="3.88671875" style="267" customWidth="1"/>
    <col min="8827" max="8827" width="13" style="267" hidden="1" customWidth="1"/>
    <col min="8828" max="8829" width="13" style="267" customWidth="1"/>
    <col min="8830" max="8830" width="13.109375" style="267" customWidth="1"/>
    <col min="8831" max="8831" width="5.6640625" style="267" customWidth="1"/>
    <col min="8832" max="8832" width="13.109375" style="267" customWidth="1"/>
    <col min="8833" max="8833" width="3.6640625" style="267" customWidth="1"/>
    <col min="8834" max="8834" width="2.6640625" style="267" customWidth="1"/>
    <col min="8835" max="8837" width="13" style="267" hidden="1" customWidth="1"/>
    <col min="8838" max="8838" width="2.6640625" style="267" customWidth="1"/>
    <col min="8839" max="8839" width="13" style="267" hidden="1" customWidth="1"/>
    <col min="8840" max="8840" width="2.6640625" style="267" customWidth="1"/>
    <col min="8841" max="8841" width="13" style="267" hidden="1" customWidth="1"/>
    <col min="8842" max="8842" width="3.88671875" style="267" customWidth="1"/>
    <col min="8843" max="8843" width="30" style="267" customWidth="1"/>
    <col min="8844" max="8844" width="20.44140625" style="267" customWidth="1"/>
    <col min="8845" max="8845" width="8" style="267" customWidth="1"/>
    <col min="8846" max="8846" width="17" style="267" customWidth="1"/>
    <col min="8847" max="8847" width="37.33203125" style="267" customWidth="1"/>
    <col min="8848" max="8848" width="5.109375" style="267" customWidth="1"/>
    <col min="8849" max="8849" width="27.44140625" style="267" customWidth="1"/>
    <col min="8850" max="8850" width="14.109375" style="267" customWidth="1"/>
    <col min="8851" max="8852" width="8.109375" style="267" customWidth="1"/>
    <col min="8853" max="8853" width="9.88671875" style="267" customWidth="1"/>
    <col min="8854" max="8854" width="1.88671875" style="267" customWidth="1"/>
    <col min="8855" max="9060" width="10.88671875" style="267" customWidth="1"/>
    <col min="9061" max="9061" width="10.44140625" style="267" customWidth="1"/>
    <col min="9062" max="9062" width="2.33203125" style="267" customWidth="1"/>
    <col min="9063" max="9064" width="5.6640625" style="267" customWidth="1"/>
    <col min="9065" max="9065" width="5.109375" style="267" customWidth="1"/>
    <col min="9066" max="9066" width="5.6640625" style="267" customWidth="1"/>
    <col min="9067" max="9067" width="12" style="267" customWidth="1"/>
    <col min="9068" max="9069" width="7.88671875" style="267" customWidth="1"/>
    <col min="9070" max="9070" width="2.109375" style="267" customWidth="1"/>
    <col min="9071" max="9071" width="7.88671875" style="267" customWidth="1"/>
    <col min="9072" max="9072" width="6.44140625" style="267" customWidth="1"/>
    <col min="9073" max="9075" width="3.109375" style="267" customWidth="1"/>
    <col min="9076" max="9076" width="3" style="267" customWidth="1"/>
    <col min="9077" max="9077" width="2.44140625" style="267" customWidth="1"/>
    <col min="9078" max="9078" width="2.6640625" style="267" customWidth="1"/>
    <col min="9079" max="9081" width="13" style="267" hidden="1" customWidth="1"/>
    <col min="9082" max="9082" width="3.88671875" style="267" customWidth="1"/>
    <col min="9083" max="9083" width="13" style="267" hidden="1" customWidth="1"/>
    <col min="9084" max="9085" width="13" style="267" customWidth="1"/>
    <col min="9086" max="9086" width="13.109375" style="267" customWidth="1"/>
    <col min="9087" max="9087" width="5.6640625" style="267" customWidth="1"/>
    <col min="9088" max="9088" width="13.109375" style="267" customWidth="1"/>
    <col min="9089" max="9089" width="3.6640625" style="267" customWidth="1"/>
    <col min="9090" max="9090" width="2.6640625" style="267" customWidth="1"/>
    <col min="9091" max="9093" width="13" style="267" hidden="1" customWidth="1"/>
    <col min="9094" max="9094" width="2.6640625" style="267" customWidth="1"/>
    <col min="9095" max="9095" width="13" style="267" hidden="1" customWidth="1"/>
    <col min="9096" max="9096" width="2.6640625" style="267" customWidth="1"/>
    <col min="9097" max="9097" width="13" style="267" hidden="1" customWidth="1"/>
    <col min="9098" max="9098" width="3.88671875" style="267" customWidth="1"/>
    <col min="9099" max="9099" width="30" style="267" customWidth="1"/>
    <col min="9100" max="9100" width="20.44140625" style="267" customWidth="1"/>
    <col min="9101" max="9101" width="8" style="267" customWidth="1"/>
    <col min="9102" max="9102" width="17" style="267" customWidth="1"/>
    <col min="9103" max="9103" width="37.33203125" style="267" customWidth="1"/>
    <col min="9104" max="9104" width="5.109375" style="267" customWidth="1"/>
    <col min="9105" max="9105" width="27.44140625" style="267" customWidth="1"/>
    <col min="9106" max="9106" width="14.109375" style="267" customWidth="1"/>
    <col min="9107" max="9108" width="8.109375" style="267" customWidth="1"/>
    <col min="9109" max="9109" width="9.88671875" style="267" customWidth="1"/>
    <col min="9110" max="9110" width="1.88671875" style="267" customWidth="1"/>
    <col min="9111" max="9316" width="10.88671875" style="267" customWidth="1"/>
    <col min="9317" max="9317" width="10.44140625" style="267" customWidth="1"/>
    <col min="9318" max="9318" width="2.33203125" style="267" customWidth="1"/>
    <col min="9319" max="9320" width="5.6640625" style="267" customWidth="1"/>
    <col min="9321" max="9321" width="5.109375" style="267" customWidth="1"/>
    <col min="9322" max="9322" width="5.6640625" style="267" customWidth="1"/>
    <col min="9323" max="9323" width="12" style="267" customWidth="1"/>
    <col min="9324" max="9325" width="7.88671875" style="267" customWidth="1"/>
    <col min="9326" max="9326" width="2.109375" style="267" customWidth="1"/>
    <col min="9327" max="9327" width="7.88671875" style="267" customWidth="1"/>
    <col min="9328" max="9328" width="6.44140625" style="267" customWidth="1"/>
    <col min="9329" max="9331" width="3.109375" style="267" customWidth="1"/>
    <col min="9332" max="9332" width="3" style="267" customWidth="1"/>
    <col min="9333" max="9333" width="2.44140625" style="267" customWidth="1"/>
    <col min="9334" max="9334" width="2.6640625" style="267" customWidth="1"/>
    <col min="9335" max="9337" width="13" style="267" hidden="1" customWidth="1"/>
    <col min="9338" max="9338" width="3.88671875" style="267" customWidth="1"/>
    <col min="9339" max="9339" width="13" style="267" hidden="1" customWidth="1"/>
    <col min="9340" max="9341" width="13" style="267" customWidth="1"/>
    <col min="9342" max="9342" width="13.109375" style="267" customWidth="1"/>
    <col min="9343" max="9343" width="5.6640625" style="267" customWidth="1"/>
    <col min="9344" max="9344" width="13.109375" style="267" customWidth="1"/>
    <col min="9345" max="9345" width="3.6640625" style="267" customWidth="1"/>
    <col min="9346" max="9346" width="2.6640625" style="267" customWidth="1"/>
    <col min="9347" max="9349" width="13" style="267" hidden="1" customWidth="1"/>
    <col min="9350" max="9350" width="2.6640625" style="267" customWidth="1"/>
    <col min="9351" max="9351" width="13" style="267" hidden="1" customWidth="1"/>
    <col min="9352" max="9352" width="2.6640625" style="267" customWidth="1"/>
    <col min="9353" max="9353" width="13" style="267" hidden="1" customWidth="1"/>
    <col min="9354" max="9354" width="3.88671875" style="267" customWidth="1"/>
    <col min="9355" max="9355" width="30" style="267" customWidth="1"/>
    <col min="9356" max="9356" width="20.44140625" style="267" customWidth="1"/>
    <col min="9357" max="9357" width="8" style="267" customWidth="1"/>
    <col min="9358" max="9358" width="17" style="267" customWidth="1"/>
    <col min="9359" max="9359" width="37.33203125" style="267" customWidth="1"/>
    <col min="9360" max="9360" width="5.109375" style="267" customWidth="1"/>
    <col min="9361" max="9361" width="27.44140625" style="267" customWidth="1"/>
    <col min="9362" max="9362" width="14.109375" style="267" customWidth="1"/>
    <col min="9363" max="9364" width="8.109375" style="267" customWidth="1"/>
    <col min="9365" max="9365" width="9.88671875" style="267" customWidth="1"/>
    <col min="9366" max="9366" width="1.88671875" style="267" customWidth="1"/>
    <col min="9367" max="9572" width="10.88671875" style="267" customWidth="1"/>
    <col min="9573" max="9573" width="10.44140625" style="267" customWidth="1"/>
    <col min="9574" max="9574" width="2.33203125" style="267" customWidth="1"/>
    <col min="9575" max="9576" width="5.6640625" style="267" customWidth="1"/>
    <col min="9577" max="9577" width="5.109375" style="267" customWidth="1"/>
    <col min="9578" max="9578" width="5.6640625" style="267" customWidth="1"/>
    <col min="9579" max="9579" width="12" style="267" customWidth="1"/>
    <col min="9580" max="9581" width="7.88671875" style="267" customWidth="1"/>
    <col min="9582" max="9582" width="2.109375" style="267" customWidth="1"/>
    <col min="9583" max="9583" width="7.88671875" style="267" customWidth="1"/>
    <col min="9584" max="9584" width="6.44140625" style="267" customWidth="1"/>
    <col min="9585" max="9587" width="3.109375" style="267" customWidth="1"/>
    <col min="9588" max="9588" width="3" style="267" customWidth="1"/>
    <col min="9589" max="9589" width="2.44140625" style="267" customWidth="1"/>
    <col min="9590" max="9590" width="2.6640625" style="267" customWidth="1"/>
    <col min="9591" max="9593" width="13" style="267" hidden="1" customWidth="1"/>
    <col min="9594" max="9594" width="3.88671875" style="267" customWidth="1"/>
    <col min="9595" max="9595" width="13" style="267" hidden="1" customWidth="1"/>
    <col min="9596" max="9597" width="13" style="267" customWidth="1"/>
    <col min="9598" max="9598" width="13.109375" style="267" customWidth="1"/>
    <col min="9599" max="9599" width="5.6640625" style="267" customWidth="1"/>
    <col min="9600" max="9600" width="13.109375" style="267" customWidth="1"/>
    <col min="9601" max="9601" width="3.6640625" style="267" customWidth="1"/>
    <col min="9602" max="9602" width="2.6640625" style="267" customWidth="1"/>
    <col min="9603" max="9605" width="13" style="267" hidden="1" customWidth="1"/>
    <col min="9606" max="9606" width="2.6640625" style="267" customWidth="1"/>
    <col min="9607" max="9607" width="13" style="267" hidden="1" customWidth="1"/>
    <col min="9608" max="9608" width="2.6640625" style="267" customWidth="1"/>
    <col min="9609" max="9609" width="13" style="267" hidden="1" customWidth="1"/>
    <col min="9610" max="9610" width="3.88671875" style="267" customWidth="1"/>
    <col min="9611" max="9611" width="30" style="267" customWidth="1"/>
    <col min="9612" max="9612" width="20.44140625" style="267" customWidth="1"/>
    <col min="9613" max="9613" width="8" style="267" customWidth="1"/>
    <col min="9614" max="9614" width="17" style="267" customWidth="1"/>
    <col min="9615" max="9615" width="37.33203125" style="267" customWidth="1"/>
    <col min="9616" max="9616" width="5.109375" style="267" customWidth="1"/>
    <col min="9617" max="9617" width="27.44140625" style="267" customWidth="1"/>
    <col min="9618" max="9618" width="14.109375" style="267" customWidth="1"/>
    <col min="9619" max="9620" width="8.109375" style="267" customWidth="1"/>
    <col min="9621" max="9621" width="9.88671875" style="267" customWidth="1"/>
    <col min="9622" max="9622" width="1.88671875" style="267" customWidth="1"/>
    <col min="9623" max="9828" width="10.88671875" style="267" customWidth="1"/>
    <col min="9829" max="9829" width="10.44140625" style="267" customWidth="1"/>
    <col min="9830" max="9830" width="2.33203125" style="267" customWidth="1"/>
    <col min="9831" max="9832" width="5.6640625" style="267" customWidth="1"/>
    <col min="9833" max="9833" width="5.109375" style="267" customWidth="1"/>
    <col min="9834" max="9834" width="5.6640625" style="267" customWidth="1"/>
    <col min="9835" max="9835" width="12" style="267" customWidth="1"/>
    <col min="9836" max="9837" width="7.88671875" style="267" customWidth="1"/>
    <col min="9838" max="9838" width="2.109375" style="267" customWidth="1"/>
    <col min="9839" max="9839" width="7.88671875" style="267" customWidth="1"/>
    <col min="9840" max="9840" width="6.44140625" style="267" customWidth="1"/>
    <col min="9841" max="9843" width="3.109375" style="267" customWidth="1"/>
    <col min="9844" max="9844" width="3" style="267" customWidth="1"/>
    <col min="9845" max="9845" width="2.44140625" style="267" customWidth="1"/>
    <col min="9846" max="9846" width="2.6640625" style="267" customWidth="1"/>
    <col min="9847" max="9849" width="13" style="267" hidden="1" customWidth="1"/>
    <col min="9850" max="9850" width="3.88671875" style="267" customWidth="1"/>
    <col min="9851" max="9851" width="13" style="267" hidden="1" customWidth="1"/>
    <col min="9852" max="9853" width="13" style="267" customWidth="1"/>
    <col min="9854" max="9854" width="13.109375" style="267" customWidth="1"/>
    <col min="9855" max="9855" width="5.6640625" style="267" customWidth="1"/>
    <col min="9856" max="9856" width="13.109375" style="267" customWidth="1"/>
    <col min="9857" max="9857" width="3.6640625" style="267" customWidth="1"/>
    <col min="9858" max="9858" width="2.6640625" style="267" customWidth="1"/>
    <col min="9859" max="9861" width="13" style="267" hidden="1" customWidth="1"/>
    <col min="9862" max="9862" width="2.6640625" style="267" customWidth="1"/>
    <col min="9863" max="9863" width="13" style="267" hidden="1" customWidth="1"/>
    <col min="9864" max="9864" width="2.6640625" style="267" customWidth="1"/>
    <col min="9865" max="9865" width="13" style="267" hidden="1" customWidth="1"/>
    <col min="9866" max="9866" width="3.88671875" style="267" customWidth="1"/>
    <col min="9867" max="9867" width="30" style="267" customWidth="1"/>
    <col min="9868" max="9868" width="20.44140625" style="267" customWidth="1"/>
    <col min="9869" max="9869" width="8" style="267" customWidth="1"/>
    <col min="9870" max="9870" width="17" style="267" customWidth="1"/>
    <col min="9871" max="9871" width="37.33203125" style="267" customWidth="1"/>
    <col min="9872" max="9872" width="5.109375" style="267" customWidth="1"/>
    <col min="9873" max="9873" width="27.44140625" style="267" customWidth="1"/>
    <col min="9874" max="9874" width="14.109375" style="267" customWidth="1"/>
    <col min="9875" max="9876" width="8.109375" style="267" customWidth="1"/>
    <col min="9877" max="9877" width="9.88671875" style="267" customWidth="1"/>
    <col min="9878" max="9878" width="1.88671875" style="267" customWidth="1"/>
    <col min="9879" max="10084" width="10.88671875" style="267" customWidth="1"/>
    <col min="10085" max="10085" width="10.44140625" style="267" customWidth="1"/>
    <col min="10086" max="10086" width="2.33203125" style="267" customWidth="1"/>
    <col min="10087" max="10088" width="5.6640625" style="267" customWidth="1"/>
    <col min="10089" max="10089" width="5.109375" style="267" customWidth="1"/>
    <col min="10090" max="10090" width="5.6640625" style="267" customWidth="1"/>
    <col min="10091" max="10091" width="12" style="267" customWidth="1"/>
    <col min="10092" max="10093" width="7.88671875" style="267" customWidth="1"/>
    <col min="10094" max="10094" width="2.109375" style="267" customWidth="1"/>
    <col min="10095" max="10095" width="7.88671875" style="267" customWidth="1"/>
    <col min="10096" max="10096" width="6.44140625" style="267" customWidth="1"/>
    <col min="10097" max="10099" width="3.109375" style="267" customWidth="1"/>
    <col min="10100" max="10100" width="3" style="267" customWidth="1"/>
    <col min="10101" max="10101" width="2.44140625" style="267" customWidth="1"/>
    <col min="10102" max="10102" width="2.6640625" style="267" customWidth="1"/>
    <col min="10103" max="10105" width="13" style="267" hidden="1" customWidth="1"/>
    <col min="10106" max="10106" width="3.88671875" style="267" customWidth="1"/>
    <col min="10107" max="10107" width="13" style="267" hidden="1" customWidth="1"/>
    <col min="10108" max="10109" width="13" style="267" customWidth="1"/>
    <col min="10110" max="10110" width="13.109375" style="267" customWidth="1"/>
    <col min="10111" max="10111" width="5.6640625" style="267" customWidth="1"/>
    <col min="10112" max="10112" width="13.109375" style="267" customWidth="1"/>
    <col min="10113" max="10113" width="3.6640625" style="267" customWidth="1"/>
    <col min="10114" max="10114" width="2.6640625" style="267" customWidth="1"/>
    <col min="10115" max="10117" width="13" style="267" hidden="1" customWidth="1"/>
    <col min="10118" max="10118" width="2.6640625" style="267" customWidth="1"/>
    <col min="10119" max="10119" width="13" style="267" hidden="1" customWidth="1"/>
    <col min="10120" max="10120" width="2.6640625" style="267" customWidth="1"/>
    <col min="10121" max="10121" width="13" style="267" hidden="1" customWidth="1"/>
    <col min="10122" max="10122" width="3.88671875" style="267" customWidth="1"/>
    <col min="10123" max="10123" width="30" style="267" customWidth="1"/>
    <col min="10124" max="10124" width="20.44140625" style="267" customWidth="1"/>
    <col min="10125" max="10125" width="8" style="267" customWidth="1"/>
    <col min="10126" max="10126" width="17" style="267" customWidth="1"/>
    <col min="10127" max="10127" width="37.33203125" style="267" customWidth="1"/>
    <col min="10128" max="10128" width="5.109375" style="267" customWidth="1"/>
    <col min="10129" max="10129" width="27.44140625" style="267" customWidth="1"/>
    <col min="10130" max="10130" width="14.109375" style="267" customWidth="1"/>
    <col min="10131" max="10132" width="8.109375" style="267" customWidth="1"/>
    <col min="10133" max="10133" width="9.88671875" style="267" customWidth="1"/>
    <col min="10134" max="10134" width="1.88671875" style="267" customWidth="1"/>
    <col min="10135" max="10340" width="10.88671875" style="267" customWidth="1"/>
    <col min="10341" max="10341" width="10.44140625" style="267" customWidth="1"/>
    <col min="10342" max="10342" width="2.33203125" style="267" customWidth="1"/>
    <col min="10343" max="10344" width="5.6640625" style="267" customWidth="1"/>
    <col min="10345" max="10345" width="5.109375" style="267" customWidth="1"/>
    <col min="10346" max="10346" width="5.6640625" style="267" customWidth="1"/>
    <col min="10347" max="10347" width="12" style="267" customWidth="1"/>
    <col min="10348" max="10349" width="7.88671875" style="267" customWidth="1"/>
    <col min="10350" max="10350" width="2.109375" style="267" customWidth="1"/>
    <col min="10351" max="10351" width="7.88671875" style="267" customWidth="1"/>
    <col min="10352" max="10352" width="6.44140625" style="267" customWidth="1"/>
    <col min="10353" max="10355" width="3.109375" style="267" customWidth="1"/>
    <col min="10356" max="10356" width="3" style="267" customWidth="1"/>
    <col min="10357" max="10357" width="2.44140625" style="267" customWidth="1"/>
    <col min="10358" max="10358" width="2.6640625" style="267" customWidth="1"/>
    <col min="10359" max="10361" width="13" style="267" hidden="1" customWidth="1"/>
    <col min="10362" max="10362" width="3.88671875" style="267" customWidth="1"/>
    <col min="10363" max="10363" width="13" style="267" hidden="1" customWidth="1"/>
    <col min="10364" max="10365" width="13" style="267" customWidth="1"/>
    <col min="10366" max="10366" width="13.109375" style="267" customWidth="1"/>
    <col min="10367" max="10367" width="5.6640625" style="267" customWidth="1"/>
    <col min="10368" max="10368" width="13.109375" style="267" customWidth="1"/>
    <col min="10369" max="10369" width="3.6640625" style="267" customWidth="1"/>
    <col min="10370" max="10370" width="2.6640625" style="267" customWidth="1"/>
    <col min="10371" max="10373" width="13" style="267" hidden="1" customWidth="1"/>
    <col min="10374" max="10374" width="2.6640625" style="267" customWidth="1"/>
    <col min="10375" max="10375" width="13" style="267" hidden="1" customWidth="1"/>
    <col min="10376" max="10376" width="2.6640625" style="267" customWidth="1"/>
    <col min="10377" max="10377" width="13" style="267" hidden="1" customWidth="1"/>
    <col min="10378" max="10378" width="3.88671875" style="267" customWidth="1"/>
    <col min="10379" max="10379" width="30" style="267" customWidth="1"/>
    <col min="10380" max="10380" width="20.44140625" style="267" customWidth="1"/>
    <col min="10381" max="10381" width="8" style="267" customWidth="1"/>
    <col min="10382" max="10382" width="17" style="267" customWidth="1"/>
    <col min="10383" max="10383" width="37.33203125" style="267" customWidth="1"/>
    <col min="10384" max="10384" width="5.109375" style="267" customWidth="1"/>
    <col min="10385" max="10385" width="27.44140625" style="267" customWidth="1"/>
    <col min="10386" max="10386" width="14.109375" style="267" customWidth="1"/>
    <col min="10387" max="10388" width="8.109375" style="267" customWidth="1"/>
    <col min="10389" max="10389" width="9.88671875" style="267" customWidth="1"/>
    <col min="10390" max="10390" width="1.88671875" style="267" customWidth="1"/>
    <col min="10391" max="10596" width="10.88671875" style="267" customWidth="1"/>
    <col min="10597" max="10597" width="10.44140625" style="267" customWidth="1"/>
    <col min="10598" max="10598" width="2.33203125" style="267" customWidth="1"/>
    <col min="10599" max="10600" width="5.6640625" style="267" customWidth="1"/>
    <col min="10601" max="10601" width="5.109375" style="267" customWidth="1"/>
    <col min="10602" max="10602" width="5.6640625" style="267" customWidth="1"/>
    <col min="10603" max="10603" width="12" style="267" customWidth="1"/>
    <col min="10604" max="10605" width="7.88671875" style="267" customWidth="1"/>
    <col min="10606" max="10606" width="2.109375" style="267" customWidth="1"/>
    <col min="10607" max="10607" width="7.88671875" style="267" customWidth="1"/>
    <col min="10608" max="10608" width="6.44140625" style="267" customWidth="1"/>
    <col min="10609" max="10611" width="3.109375" style="267" customWidth="1"/>
    <col min="10612" max="10612" width="3" style="267" customWidth="1"/>
    <col min="10613" max="10613" width="2.44140625" style="267" customWidth="1"/>
    <col min="10614" max="10614" width="2.6640625" style="267" customWidth="1"/>
    <col min="10615" max="10617" width="13" style="267" hidden="1" customWidth="1"/>
    <col min="10618" max="10618" width="3.88671875" style="267" customWidth="1"/>
    <col min="10619" max="10619" width="13" style="267" hidden="1" customWidth="1"/>
    <col min="10620" max="10621" width="13" style="267" customWidth="1"/>
    <col min="10622" max="10622" width="13.109375" style="267" customWidth="1"/>
    <col min="10623" max="10623" width="5.6640625" style="267" customWidth="1"/>
    <col min="10624" max="10624" width="13.109375" style="267" customWidth="1"/>
    <col min="10625" max="10625" width="3.6640625" style="267" customWidth="1"/>
    <col min="10626" max="10626" width="2.6640625" style="267" customWidth="1"/>
    <col min="10627" max="10629" width="13" style="267" hidden="1" customWidth="1"/>
    <col min="10630" max="10630" width="2.6640625" style="267" customWidth="1"/>
    <col min="10631" max="10631" width="13" style="267" hidden="1" customWidth="1"/>
    <col min="10632" max="10632" width="2.6640625" style="267" customWidth="1"/>
    <col min="10633" max="10633" width="13" style="267" hidden="1" customWidth="1"/>
    <col min="10634" max="10634" width="3.88671875" style="267" customWidth="1"/>
    <col min="10635" max="10635" width="30" style="267" customWidth="1"/>
    <col min="10636" max="10636" width="20.44140625" style="267" customWidth="1"/>
    <col min="10637" max="10637" width="8" style="267" customWidth="1"/>
    <col min="10638" max="10638" width="17" style="267" customWidth="1"/>
    <col min="10639" max="10639" width="37.33203125" style="267" customWidth="1"/>
    <col min="10640" max="10640" width="5.109375" style="267" customWidth="1"/>
    <col min="10641" max="10641" width="27.44140625" style="267" customWidth="1"/>
    <col min="10642" max="10642" width="14.109375" style="267" customWidth="1"/>
    <col min="10643" max="10644" width="8.109375" style="267" customWidth="1"/>
    <col min="10645" max="10645" width="9.88671875" style="267" customWidth="1"/>
    <col min="10646" max="10646" width="1.88671875" style="267" customWidth="1"/>
    <col min="10647" max="10852" width="10.88671875" style="267" customWidth="1"/>
    <col min="10853" max="10853" width="10.44140625" style="267" customWidth="1"/>
    <col min="10854" max="10854" width="2.33203125" style="267" customWidth="1"/>
    <col min="10855" max="10856" width="5.6640625" style="267" customWidth="1"/>
    <col min="10857" max="10857" width="5.109375" style="267" customWidth="1"/>
    <col min="10858" max="10858" width="5.6640625" style="267" customWidth="1"/>
    <col min="10859" max="10859" width="12" style="267" customWidth="1"/>
    <col min="10860" max="10861" width="7.88671875" style="267" customWidth="1"/>
    <col min="10862" max="10862" width="2.109375" style="267" customWidth="1"/>
    <col min="10863" max="10863" width="7.88671875" style="267" customWidth="1"/>
    <col min="10864" max="10864" width="6.44140625" style="267" customWidth="1"/>
    <col min="10865" max="10867" width="3.109375" style="267" customWidth="1"/>
    <col min="10868" max="10868" width="3" style="267" customWidth="1"/>
    <col min="10869" max="10869" width="2.44140625" style="267" customWidth="1"/>
    <col min="10870" max="10870" width="2.6640625" style="267" customWidth="1"/>
    <col min="10871" max="10873" width="13" style="267" hidden="1" customWidth="1"/>
    <col min="10874" max="10874" width="3.88671875" style="267" customWidth="1"/>
    <col min="10875" max="10875" width="13" style="267" hidden="1" customWidth="1"/>
    <col min="10876" max="10877" width="13" style="267" customWidth="1"/>
    <col min="10878" max="10878" width="13.109375" style="267" customWidth="1"/>
    <col min="10879" max="10879" width="5.6640625" style="267" customWidth="1"/>
    <col min="10880" max="10880" width="13.109375" style="267" customWidth="1"/>
    <col min="10881" max="10881" width="3.6640625" style="267" customWidth="1"/>
    <col min="10882" max="10882" width="2.6640625" style="267" customWidth="1"/>
    <col min="10883" max="10885" width="13" style="267" hidden="1" customWidth="1"/>
    <col min="10886" max="10886" width="2.6640625" style="267" customWidth="1"/>
    <col min="10887" max="10887" width="13" style="267" hidden="1" customWidth="1"/>
    <col min="10888" max="10888" width="2.6640625" style="267" customWidth="1"/>
    <col min="10889" max="10889" width="13" style="267" hidden="1" customWidth="1"/>
    <col min="10890" max="10890" width="3.88671875" style="267" customWidth="1"/>
    <col min="10891" max="10891" width="30" style="267" customWidth="1"/>
    <col min="10892" max="10892" width="20.44140625" style="267" customWidth="1"/>
    <col min="10893" max="10893" width="8" style="267" customWidth="1"/>
    <col min="10894" max="10894" width="17" style="267" customWidth="1"/>
    <col min="10895" max="10895" width="37.33203125" style="267" customWidth="1"/>
    <col min="10896" max="10896" width="5.109375" style="267" customWidth="1"/>
    <col min="10897" max="10897" width="27.44140625" style="267" customWidth="1"/>
    <col min="10898" max="10898" width="14.109375" style="267" customWidth="1"/>
    <col min="10899" max="10900" width="8.109375" style="267" customWidth="1"/>
    <col min="10901" max="10901" width="9.88671875" style="267" customWidth="1"/>
    <col min="10902" max="10902" width="1.88671875" style="267" customWidth="1"/>
    <col min="10903" max="11108" width="10.88671875" style="267" customWidth="1"/>
    <col min="11109" max="11109" width="10.44140625" style="267" customWidth="1"/>
    <col min="11110" max="11110" width="2.33203125" style="267" customWidth="1"/>
    <col min="11111" max="11112" width="5.6640625" style="267" customWidth="1"/>
    <col min="11113" max="11113" width="5.109375" style="267" customWidth="1"/>
    <col min="11114" max="11114" width="5.6640625" style="267" customWidth="1"/>
    <col min="11115" max="11115" width="12" style="267" customWidth="1"/>
    <col min="11116" max="11117" width="7.88671875" style="267" customWidth="1"/>
    <col min="11118" max="11118" width="2.109375" style="267" customWidth="1"/>
    <col min="11119" max="11119" width="7.88671875" style="267" customWidth="1"/>
    <col min="11120" max="11120" width="6.44140625" style="267" customWidth="1"/>
    <col min="11121" max="11123" width="3.109375" style="267" customWidth="1"/>
    <col min="11124" max="11124" width="3" style="267" customWidth="1"/>
    <col min="11125" max="11125" width="2.44140625" style="267" customWidth="1"/>
    <col min="11126" max="11126" width="2.6640625" style="267" customWidth="1"/>
    <col min="11127" max="11129" width="13" style="267" hidden="1" customWidth="1"/>
    <col min="11130" max="11130" width="3.88671875" style="267" customWidth="1"/>
    <col min="11131" max="11131" width="13" style="267" hidden="1" customWidth="1"/>
    <col min="11132" max="11133" width="13" style="267" customWidth="1"/>
    <col min="11134" max="11134" width="13.109375" style="267" customWidth="1"/>
    <col min="11135" max="11135" width="5.6640625" style="267" customWidth="1"/>
    <col min="11136" max="11136" width="13.109375" style="267" customWidth="1"/>
    <col min="11137" max="11137" width="3.6640625" style="267" customWidth="1"/>
    <col min="11138" max="11138" width="2.6640625" style="267" customWidth="1"/>
    <col min="11139" max="11141" width="13" style="267" hidden="1" customWidth="1"/>
    <col min="11142" max="11142" width="2.6640625" style="267" customWidth="1"/>
    <col min="11143" max="11143" width="13" style="267" hidden="1" customWidth="1"/>
    <col min="11144" max="11144" width="2.6640625" style="267" customWidth="1"/>
    <col min="11145" max="11145" width="13" style="267" hidden="1" customWidth="1"/>
    <col min="11146" max="11146" width="3.88671875" style="267" customWidth="1"/>
    <col min="11147" max="11147" width="30" style="267" customWidth="1"/>
    <col min="11148" max="11148" width="20.44140625" style="267" customWidth="1"/>
    <col min="11149" max="11149" width="8" style="267" customWidth="1"/>
    <col min="11150" max="11150" width="17" style="267" customWidth="1"/>
    <col min="11151" max="11151" width="37.33203125" style="267" customWidth="1"/>
    <col min="11152" max="11152" width="5.109375" style="267" customWidth="1"/>
    <col min="11153" max="11153" width="27.44140625" style="267" customWidth="1"/>
    <col min="11154" max="11154" width="14.109375" style="267" customWidth="1"/>
    <col min="11155" max="11156" width="8.109375" style="267" customWidth="1"/>
    <col min="11157" max="11157" width="9.88671875" style="267" customWidth="1"/>
    <col min="11158" max="11158" width="1.88671875" style="267" customWidth="1"/>
    <col min="11159" max="11364" width="10.88671875" style="267" customWidth="1"/>
    <col min="11365" max="11365" width="10.44140625" style="267" customWidth="1"/>
    <col min="11366" max="11366" width="2.33203125" style="267" customWidth="1"/>
    <col min="11367" max="11368" width="5.6640625" style="267" customWidth="1"/>
    <col min="11369" max="11369" width="5.109375" style="267" customWidth="1"/>
    <col min="11370" max="11370" width="5.6640625" style="267" customWidth="1"/>
    <col min="11371" max="11371" width="12" style="267" customWidth="1"/>
    <col min="11372" max="11373" width="7.88671875" style="267" customWidth="1"/>
    <col min="11374" max="11374" width="2.109375" style="267" customWidth="1"/>
    <col min="11375" max="11375" width="7.88671875" style="267" customWidth="1"/>
    <col min="11376" max="11376" width="6.44140625" style="267" customWidth="1"/>
    <col min="11377" max="11379" width="3.109375" style="267" customWidth="1"/>
    <col min="11380" max="11380" width="3" style="267" customWidth="1"/>
    <col min="11381" max="11381" width="2.44140625" style="267" customWidth="1"/>
    <col min="11382" max="11382" width="2.6640625" style="267" customWidth="1"/>
    <col min="11383" max="11385" width="13" style="267" hidden="1" customWidth="1"/>
    <col min="11386" max="11386" width="3.88671875" style="267" customWidth="1"/>
    <col min="11387" max="11387" width="13" style="267" hidden="1" customWidth="1"/>
    <col min="11388" max="11389" width="13" style="267" customWidth="1"/>
    <col min="11390" max="11390" width="13.109375" style="267" customWidth="1"/>
    <col min="11391" max="11391" width="5.6640625" style="267" customWidth="1"/>
    <col min="11392" max="11392" width="13.109375" style="267" customWidth="1"/>
    <col min="11393" max="11393" width="3.6640625" style="267" customWidth="1"/>
    <col min="11394" max="11394" width="2.6640625" style="267" customWidth="1"/>
    <col min="11395" max="11397" width="13" style="267" hidden="1" customWidth="1"/>
    <col min="11398" max="11398" width="2.6640625" style="267" customWidth="1"/>
    <col min="11399" max="11399" width="13" style="267" hidden="1" customWidth="1"/>
    <col min="11400" max="11400" width="2.6640625" style="267" customWidth="1"/>
    <col min="11401" max="11401" width="13" style="267" hidden="1" customWidth="1"/>
    <col min="11402" max="11402" width="3.88671875" style="267" customWidth="1"/>
    <col min="11403" max="11403" width="30" style="267" customWidth="1"/>
    <col min="11404" max="11404" width="20.44140625" style="267" customWidth="1"/>
    <col min="11405" max="11405" width="8" style="267" customWidth="1"/>
    <col min="11406" max="11406" width="17" style="267" customWidth="1"/>
    <col min="11407" max="11407" width="37.33203125" style="267" customWidth="1"/>
    <col min="11408" max="11408" width="5.109375" style="267" customWidth="1"/>
    <col min="11409" max="11409" width="27.44140625" style="267" customWidth="1"/>
    <col min="11410" max="11410" width="14.109375" style="267" customWidth="1"/>
    <col min="11411" max="11412" width="8.109375" style="267" customWidth="1"/>
    <col min="11413" max="11413" width="9.88671875" style="267" customWidth="1"/>
    <col min="11414" max="11414" width="1.88671875" style="267" customWidth="1"/>
    <col min="11415" max="11620" width="10.88671875" style="267" customWidth="1"/>
    <col min="11621" max="11621" width="10.44140625" style="267" customWidth="1"/>
    <col min="11622" max="11622" width="2.33203125" style="267" customWidth="1"/>
    <col min="11623" max="11624" width="5.6640625" style="267" customWidth="1"/>
    <col min="11625" max="11625" width="5.109375" style="267" customWidth="1"/>
    <col min="11626" max="11626" width="5.6640625" style="267" customWidth="1"/>
    <col min="11627" max="11627" width="12" style="267" customWidth="1"/>
    <col min="11628" max="11629" width="7.88671875" style="267" customWidth="1"/>
    <col min="11630" max="11630" width="2.109375" style="267" customWidth="1"/>
    <col min="11631" max="11631" width="7.88671875" style="267" customWidth="1"/>
    <col min="11632" max="11632" width="6.44140625" style="267" customWidth="1"/>
    <col min="11633" max="11635" width="3.109375" style="267" customWidth="1"/>
    <col min="11636" max="11636" width="3" style="267" customWidth="1"/>
    <col min="11637" max="11637" width="2.44140625" style="267" customWidth="1"/>
    <col min="11638" max="11638" width="2.6640625" style="267" customWidth="1"/>
    <col min="11639" max="11641" width="13" style="267" hidden="1" customWidth="1"/>
    <col min="11642" max="11642" width="3.88671875" style="267" customWidth="1"/>
    <col min="11643" max="11643" width="13" style="267" hidden="1" customWidth="1"/>
    <col min="11644" max="11645" width="13" style="267" customWidth="1"/>
    <col min="11646" max="11646" width="13.109375" style="267" customWidth="1"/>
    <col min="11647" max="11647" width="5.6640625" style="267" customWidth="1"/>
    <col min="11648" max="11648" width="13.109375" style="267" customWidth="1"/>
    <col min="11649" max="11649" width="3.6640625" style="267" customWidth="1"/>
    <col min="11650" max="11650" width="2.6640625" style="267" customWidth="1"/>
    <col min="11651" max="11653" width="13" style="267" hidden="1" customWidth="1"/>
    <col min="11654" max="11654" width="2.6640625" style="267" customWidth="1"/>
    <col min="11655" max="11655" width="13" style="267" hidden="1" customWidth="1"/>
    <col min="11656" max="11656" width="2.6640625" style="267" customWidth="1"/>
    <col min="11657" max="11657" width="13" style="267" hidden="1" customWidth="1"/>
    <col min="11658" max="11658" width="3.88671875" style="267" customWidth="1"/>
    <col min="11659" max="11659" width="30" style="267" customWidth="1"/>
    <col min="11660" max="11660" width="20.44140625" style="267" customWidth="1"/>
    <col min="11661" max="11661" width="8" style="267" customWidth="1"/>
    <col min="11662" max="11662" width="17" style="267" customWidth="1"/>
    <col min="11663" max="11663" width="37.33203125" style="267" customWidth="1"/>
    <col min="11664" max="11664" width="5.109375" style="267" customWidth="1"/>
    <col min="11665" max="11665" width="27.44140625" style="267" customWidth="1"/>
    <col min="11666" max="11666" width="14.109375" style="267" customWidth="1"/>
    <col min="11667" max="11668" width="8.109375" style="267" customWidth="1"/>
    <col min="11669" max="11669" width="9.88671875" style="267" customWidth="1"/>
    <col min="11670" max="11670" width="1.88671875" style="267" customWidth="1"/>
    <col min="11671" max="11876" width="10.88671875" style="267" customWidth="1"/>
    <col min="11877" max="11877" width="10.44140625" style="267" customWidth="1"/>
    <col min="11878" max="11878" width="2.33203125" style="267" customWidth="1"/>
    <col min="11879" max="11880" width="5.6640625" style="267" customWidth="1"/>
    <col min="11881" max="11881" width="5.109375" style="267" customWidth="1"/>
    <col min="11882" max="11882" width="5.6640625" style="267" customWidth="1"/>
    <col min="11883" max="11883" width="12" style="267" customWidth="1"/>
    <col min="11884" max="11885" width="7.88671875" style="267" customWidth="1"/>
    <col min="11886" max="11886" width="2.109375" style="267" customWidth="1"/>
    <col min="11887" max="11887" width="7.88671875" style="267" customWidth="1"/>
    <col min="11888" max="11888" width="6.44140625" style="267" customWidth="1"/>
    <col min="11889" max="11891" width="3.109375" style="267" customWidth="1"/>
    <col min="11892" max="11892" width="3" style="267" customWidth="1"/>
    <col min="11893" max="11893" width="2.44140625" style="267" customWidth="1"/>
    <col min="11894" max="11894" width="2.6640625" style="267" customWidth="1"/>
    <col min="11895" max="11897" width="13" style="267" hidden="1" customWidth="1"/>
    <col min="11898" max="11898" width="3.88671875" style="267" customWidth="1"/>
    <col min="11899" max="11899" width="13" style="267" hidden="1" customWidth="1"/>
    <col min="11900" max="11901" width="13" style="267" customWidth="1"/>
    <col min="11902" max="11902" width="13.109375" style="267" customWidth="1"/>
    <col min="11903" max="11903" width="5.6640625" style="267" customWidth="1"/>
    <col min="11904" max="11904" width="13.109375" style="267" customWidth="1"/>
    <col min="11905" max="11905" width="3.6640625" style="267" customWidth="1"/>
    <col min="11906" max="11906" width="2.6640625" style="267" customWidth="1"/>
    <col min="11907" max="11909" width="13" style="267" hidden="1" customWidth="1"/>
    <col min="11910" max="11910" width="2.6640625" style="267" customWidth="1"/>
    <col min="11911" max="11911" width="13" style="267" hidden="1" customWidth="1"/>
    <col min="11912" max="11912" width="2.6640625" style="267" customWidth="1"/>
    <col min="11913" max="11913" width="13" style="267" hidden="1" customWidth="1"/>
    <col min="11914" max="11914" width="3.88671875" style="267" customWidth="1"/>
    <col min="11915" max="11915" width="30" style="267" customWidth="1"/>
    <col min="11916" max="11916" width="20.44140625" style="267" customWidth="1"/>
    <col min="11917" max="11917" width="8" style="267" customWidth="1"/>
    <col min="11918" max="11918" width="17" style="267" customWidth="1"/>
    <col min="11919" max="11919" width="37.33203125" style="267" customWidth="1"/>
    <col min="11920" max="11920" width="5.109375" style="267" customWidth="1"/>
    <col min="11921" max="11921" width="27.44140625" style="267" customWidth="1"/>
    <col min="11922" max="11922" width="14.109375" style="267" customWidth="1"/>
    <col min="11923" max="11924" width="8.109375" style="267" customWidth="1"/>
    <col min="11925" max="11925" width="9.88671875" style="267" customWidth="1"/>
    <col min="11926" max="11926" width="1.88671875" style="267" customWidth="1"/>
    <col min="11927" max="12132" width="10.88671875" style="267" customWidth="1"/>
    <col min="12133" max="12133" width="10.44140625" style="267" customWidth="1"/>
    <col min="12134" max="12134" width="2.33203125" style="267" customWidth="1"/>
    <col min="12135" max="12136" width="5.6640625" style="267" customWidth="1"/>
    <col min="12137" max="12137" width="5.109375" style="267" customWidth="1"/>
    <col min="12138" max="12138" width="5.6640625" style="267" customWidth="1"/>
    <col min="12139" max="12139" width="12" style="267" customWidth="1"/>
    <col min="12140" max="12141" width="7.88671875" style="267" customWidth="1"/>
    <col min="12142" max="12142" width="2.109375" style="267" customWidth="1"/>
    <col min="12143" max="12143" width="7.88671875" style="267" customWidth="1"/>
    <col min="12144" max="12144" width="6.44140625" style="267" customWidth="1"/>
    <col min="12145" max="12147" width="3.109375" style="267" customWidth="1"/>
    <col min="12148" max="12148" width="3" style="267" customWidth="1"/>
    <col min="12149" max="12149" width="2.44140625" style="267" customWidth="1"/>
    <col min="12150" max="12150" width="2.6640625" style="267" customWidth="1"/>
    <col min="12151" max="12153" width="13" style="267" hidden="1" customWidth="1"/>
    <col min="12154" max="12154" width="3.88671875" style="267" customWidth="1"/>
    <col min="12155" max="12155" width="13" style="267" hidden="1" customWidth="1"/>
    <col min="12156" max="12157" width="13" style="267" customWidth="1"/>
    <col min="12158" max="12158" width="13.109375" style="267" customWidth="1"/>
    <col min="12159" max="12159" width="5.6640625" style="267" customWidth="1"/>
    <col min="12160" max="12160" width="13.109375" style="267" customWidth="1"/>
    <col min="12161" max="12161" width="3.6640625" style="267" customWidth="1"/>
    <col min="12162" max="12162" width="2.6640625" style="267" customWidth="1"/>
    <col min="12163" max="12165" width="13" style="267" hidden="1" customWidth="1"/>
    <col min="12166" max="12166" width="2.6640625" style="267" customWidth="1"/>
    <col min="12167" max="12167" width="13" style="267" hidden="1" customWidth="1"/>
    <col min="12168" max="12168" width="2.6640625" style="267" customWidth="1"/>
    <col min="12169" max="12169" width="13" style="267" hidden="1" customWidth="1"/>
    <col min="12170" max="12170" width="3.88671875" style="267" customWidth="1"/>
    <col min="12171" max="12171" width="30" style="267" customWidth="1"/>
    <col min="12172" max="12172" width="20.44140625" style="267" customWidth="1"/>
    <col min="12173" max="12173" width="8" style="267" customWidth="1"/>
    <col min="12174" max="12174" width="17" style="267" customWidth="1"/>
    <col min="12175" max="12175" width="37.33203125" style="267" customWidth="1"/>
    <col min="12176" max="12176" width="5.109375" style="267" customWidth="1"/>
    <col min="12177" max="12177" width="27.44140625" style="267" customWidth="1"/>
    <col min="12178" max="12178" width="14.109375" style="267" customWidth="1"/>
    <col min="12179" max="12180" width="8.109375" style="267" customWidth="1"/>
    <col min="12181" max="12181" width="9.88671875" style="267" customWidth="1"/>
    <col min="12182" max="12182" width="1.88671875" style="267" customWidth="1"/>
    <col min="12183" max="12388" width="10.88671875" style="267" customWidth="1"/>
    <col min="12389" max="12389" width="10.44140625" style="267" customWidth="1"/>
    <col min="12390" max="12390" width="2.33203125" style="267" customWidth="1"/>
    <col min="12391" max="12392" width="5.6640625" style="267" customWidth="1"/>
    <col min="12393" max="12393" width="5.109375" style="267" customWidth="1"/>
    <col min="12394" max="12394" width="5.6640625" style="267" customWidth="1"/>
    <col min="12395" max="12395" width="12" style="267" customWidth="1"/>
    <col min="12396" max="12397" width="7.88671875" style="267" customWidth="1"/>
    <col min="12398" max="12398" width="2.109375" style="267" customWidth="1"/>
    <col min="12399" max="12399" width="7.88671875" style="267" customWidth="1"/>
    <col min="12400" max="12400" width="6.44140625" style="267" customWidth="1"/>
    <col min="12401" max="12403" width="3.109375" style="267" customWidth="1"/>
    <col min="12404" max="12404" width="3" style="267" customWidth="1"/>
    <col min="12405" max="12405" width="2.44140625" style="267" customWidth="1"/>
    <col min="12406" max="12406" width="2.6640625" style="267" customWidth="1"/>
    <col min="12407" max="12409" width="13" style="267" hidden="1" customWidth="1"/>
    <col min="12410" max="12410" width="3.88671875" style="267" customWidth="1"/>
    <col min="12411" max="12411" width="13" style="267" hidden="1" customWidth="1"/>
    <col min="12412" max="12413" width="13" style="267" customWidth="1"/>
    <col min="12414" max="12414" width="13.109375" style="267" customWidth="1"/>
    <col min="12415" max="12415" width="5.6640625" style="267" customWidth="1"/>
    <col min="12416" max="12416" width="13.109375" style="267" customWidth="1"/>
    <col min="12417" max="12417" width="3.6640625" style="267" customWidth="1"/>
    <col min="12418" max="12418" width="2.6640625" style="267" customWidth="1"/>
    <col min="12419" max="12421" width="13" style="267" hidden="1" customWidth="1"/>
    <col min="12422" max="12422" width="2.6640625" style="267" customWidth="1"/>
    <col min="12423" max="12423" width="13" style="267" hidden="1" customWidth="1"/>
    <col min="12424" max="12424" width="2.6640625" style="267" customWidth="1"/>
    <col min="12425" max="12425" width="13" style="267" hidden="1" customWidth="1"/>
    <col min="12426" max="12426" width="3.88671875" style="267" customWidth="1"/>
    <col min="12427" max="12427" width="30" style="267" customWidth="1"/>
    <col min="12428" max="12428" width="20.44140625" style="267" customWidth="1"/>
    <col min="12429" max="12429" width="8" style="267" customWidth="1"/>
    <col min="12430" max="12430" width="17" style="267" customWidth="1"/>
    <col min="12431" max="12431" width="37.33203125" style="267" customWidth="1"/>
    <col min="12432" max="12432" width="5.109375" style="267" customWidth="1"/>
    <col min="12433" max="12433" width="27.44140625" style="267" customWidth="1"/>
    <col min="12434" max="12434" width="14.109375" style="267" customWidth="1"/>
    <col min="12435" max="12436" width="8.109375" style="267" customWidth="1"/>
    <col min="12437" max="12437" width="9.88671875" style="267" customWidth="1"/>
    <col min="12438" max="12438" width="1.88671875" style="267" customWidth="1"/>
    <col min="12439" max="12644" width="10.88671875" style="267" customWidth="1"/>
    <col min="12645" max="12645" width="10.44140625" style="267" customWidth="1"/>
    <col min="12646" max="12646" width="2.33203125" style="267" customWidth="1"/>
    <col min="12647" max="12648" width="5.6640625" style="267" customWidth="1"/>
    <col min="12649" max="12649" width="5.109375" style="267" customWidth="1"/>
    <col min="12650" max="12650" width="5.6640625" style="267" customWidth="1"/>
    <col min="12651" max="12651" width="12" style="267" customWidth="1"/>
    <col min="12652" max="12653" width="7.88671875" style="267" customWidth="1"/>
    <col min="12654" max="12654" width="2.109375" style="267" customWidth="1"/>
    <col min="12655" max="12655" width="7.88671875" style="267" customWidth="1"/>
    <col min="12656" max="12656" width="6.44140625" style="267" customWidth="1"/>
    <col min="12657" max="12659" width="3.109375" style="267" customWidth="1"/>
    <col min="12660" max="12660" width="3" style="267" customWidth="1"/>
    <col min="12661" max="12661" width="2.44140625" style="267" customWidth="1"/>
    <col min="12662" max="12662" width="2.6640625" style="267" customWidth="1"/>
    <col min="12663" max="12665" width="13" style="267" hidden="1" customWidth="1"/>
    <col min="12666" max="12666" width="3.88671875" style="267" customWidth="1"/>
    <col min="12667" max="12667" width="13" style="267" hidden="1" customWidth="1"/>
    <col min="12668" max="12669" width="13" style="267" customWidth="1"/>
    <col min="12670" max="12670" width="13.109375" style="267" customWidth="1"/>
    <col min="12671" max="12671" width="5.6640625" style="267" customWidth="1"/>
    <col min="12672" max="12672" width="13.109375" style="267" customWidth="1"/>
    <col min="12673" max="12673" width="3.6640625" style="267" customWidth="1"/>
    <col min="12674" max="12674" width="2.6640625" style="267" customWidth="1"/>
    <col min="12675" max="12677" width="13" style="267" hidden="1" customWidth="1"/>
    <col min="12678" max="12678" width="2.6640625" style="267" customWidth="1"/>
    <col min="12679" max="12679" width="13" style="267" hidden="1" customWidth="1"/>
    <col min="12680" max="12680" width="2.6640625" style="267" customWidth="1"/>
    <col min="12681" max="12681" width="13" style="267" hidden="1" customWidth="1"/>
    <col min="12682" max="12682" width="3.88671875" style="267" customWidth="1"/>
    <col min="12683" max="12683" width="30" style="267" customWidth="1"/>
    <col min="12684" max="12684" width="20.44140625" style="267" customWidth="1"/>
    <col min="12685" max="12685" width="8" style="267" customWidth="1"/>
    <col min="12686" max="12686" width="17" style="267" customWidth="1"/>
    <col min="12687" max="12687" width="37.33203125" style="267" customWidth="1"/>
    <col min="12688" max="12688" width="5.109375" style="267" customWidth="1"/>
    <col min="12689" max="12689" width="27.44140625" style="267" customWidth="1"/>
    <col min="12690" max="12690" width="14.109375" style="267" customWidth="1"/>
    <col min="12691" max="12692" width="8.109375" style="267" customWidth="1"/>
    <col min="12693" max="12693" width="9.88671875" style="267" customWidth="1"/>
    <col min="12694" max="12694" width="1.88671875" style="267" customWidth="1"/>
    <col min="12695" max="12900" width="10.88671875" style="267" customWidth="1"/>
    <col min="12901" max="12901" width="10.44140625" style="267" customWidth="1"/>
    <col min="12902" max="12902" width="2.33203125" style="267" customWidth="1"/>
    <col min="12903" max="12904" width="5.6640625" style="267" customWidth="1"/>
    <col min="12905" max="12905" width="5.109375" style="267" customWidth="1"/>
    <col min="12906" max="12906" width="5.6640625" style="267" customWidth="1"/>
    <col min="12907" max="12907" width="12" style="267" customWidth="1"/>
    <col min="12908" max="12909" width="7.88671875" style="267" customWidth="1"/>
    <col min="12910" max="12910" width="2.109375" style="267" customWidth="1"/>
    <col min="12911" max="12911" width="7.88671875" style="267" customWidth="1"/>
    <col min="12912" max="12912" width="6.44140625" style="267" customWidth="1"/>
    <col min="12913" max="12915" width="3.109375" style="267" customWidth="1"/>
    <col min="12916" max="12916" width="3" style="267" customWidth="1"/>
    <col min="12917" max="12917" width="2.44140625" style="267" customWidth="1"/>
    <col min="12918" max="12918" width="2.6640625" style="267" customWidth="1"/>
    <col min="12919" max="12921" width="13" style="267" hidden="1" customWidth="1"/>
    <col min="12922" max="12922" width="3.88671875" style="267" customWidth="1"/>
    <col min="12923" max="12923" width="13" style="267" hidden="1" customWidth="1"/>
    <col min="12924" max="12925" width="13" style="267" customWidth="1"/>
    <col min="12926" max="12926" width="13.109375" style="267" customWidth="1"/>
    <col min="12927" max="12927" width="5.6640625" style="267" customWidth="1"/>
    <col min="12928" max="12928" width="13.109375" style="267" customWidth="1"/>
    <col min="12929" max="12929" width="3.6640625" style="267" customWidth="1"/>
    <col min="12930" max="12930" width="2.6640625" style="267" customWidth="1"/>
    <col min="12931" max="12933" width="13" style="267" hidden="1" customWidth="1"/>
    <col min="12934" max="12934" width="2.6640625" style="267" customWidth="1"/>
    <col min="12935" max="12935" width="13" style="267" hidden="1" customWidth="1"/>
    <col min="12936" max="12936" width="2.6640625" style="267" customWidth="1"/>
    <col min="12937" max="12937" width="13" style="267" hidden="1" customWidth="1"/>
    <col min="12938" max="12938" width="3.88671875" style="267" customWidth="1"/>
    <col min="12939" max="12939" width="30" style="267" customWidth="1"/>
    <col min="12940" max="12940" width="20.44140625" style="267" customWidth="1"/>
    <col min="12941" max="12941" width="8" style="267" customWidth="1"/>
    <col min="12942" max="12942" width="17" style="267" customWidth="1"/>
    <col min="12943" max="12943" width="37.33203125" style="267" customWidth="1"/>
    <col min="12944" max="12944" width="5.109375" style="267" customWidth="1"/>
    <col min="12945" max="12945" width="27.44140625" style="267" customWidth="1"/>
    <col min="12946" max="12946" width="14.109375" style="267" customWidth="1"/>
    <col min="12947" max="12948" width="8.109375" style="267" customWidth="1"/>
    <col min="12949" max="12949" width="9.88671875" style="267" customWidth="1"/>
    <col min="12950" max="12950" width="1.88671875" style="267" customWidth="1"/>
    <col min="12951" max="13156" width="10.88671875" style="267" customWidth="1"/>
    <col min="13157" max="13157" width="10.44140625" style="267" customWidth="1"/>
    <col min="13158" max="13158" width="2.33203125" style="267" customWidth="1"/>
    <col min="13159" max="13160" width="5.6640625" style="267" customWidth="1"/>
    <col min="13161" max="13161" width="5.109375" style="267" customWidth="1"/>
    <col min="13162" max="13162" width="5.6640625" style="267" customWidth="1"/>
    <col min="13163" max="13163" width="12" style="267" customWidth="1"/>
    <col min="13164" max="13165" width="7.88671875" style="267" customWidth="1"/>
    <col min="13166" max="13166" width="2.109375" style="267" customWidth="1"/>
    <col min="13167" max="13167" width="7.88671875" style="267" customWidth="1"/>
    <col min="13168" max="13168" width="6.44140625" style="267" customWidth="1"/>
    <col min="13169" max="13171" width="3.109375" style="267" customWidth="1"/>
    <col min="13172" max="13172" width="3" style="267" customWidth="1"/>
    <col min="13173" max="13173" width="2.44140625" style="267" customWidth="1"/>
    <col min="13174" max="13174" width="2.6640625" style="267" customWidth="1"/>
    <col min="13175" max="13177" width="13" style="267" hidden="1" customWidth="1"/>
    <col min="13178" max="13178" width="3.88671875" style="267" customWidth="1"/>
    <col min="13179" max="13179" width="13" style="267" hidden="1" customWidth="1"/>
    <col min="13180" max="13181" width="13" style="267" customWidth="1"/>
    <col min="13182" max="13182" width="13.109375" style="267" customWidth="1"/>
    <col min="13183" max="13183" width="5.6640625" style="267" customWidth="1"/>
    <col min="13184" max="13184" width="13.109375" style="267" customWidth="1"/>
    <col min="13185" max="13185" width="3.6640625" style="267" customWidth="1"/>
    <col min="13186" max="13186" width="2.6640625" style="267" customWidth="1"/>
    <col min="13187" max="13189" width="13" style="267" hidden="1" customWidth="1"/>
    <col min="13190" max="13190" width="2.6640625" style="267" customWidth="1"/>
    <col min="13191" max="13191" width="13" style="267" hidden="1" customWidth="1"/>
    <col min="13192" max="13192" width="2.6640625" style="267" customWidth="1"/>
    <col min="13193" max="13193" width="13" style="267" hidden="1" customWidth="1"/>
    <col min="13194" max="13194" width="3.88671875" style="267" customWidth="1"/>
    <col min="13195" max="13195" width="30" style="267" customWidth="1"/>
    <col min="13196" max="13196" width="20.44140625" style="267" customWidth="1"/>
    <col min="13197" max="13197" width="8" style="267" customWidth="1"/>
    <col min="13198" max="13198" width="17" style="267" customWidth="1"/>
    <col min="13199" max="13199" width="37.33203125" style="267" customWidth="1"/>
    <col min="13200" max="13200" width="5.109375" style="267" customWidth="1"/>
    <col min="13201" max="13201" width="27.44140625" style="267" customWidth="1"/>
    <col min="13202" max="13202" width="14.109375" style="267" customWidth="1"/>
    <col min="13203" max="13204" width="8.109375" style="267" customWidth="1"/>
    <col min="13205" max="13205" width="9.88671875" style="267" customWidth="1"/>
    <col min="13206" max="13206" width="1.88671875" style="267" customWidth="1"/>
    <col min="13207" max="13412" width="10.88671875" style="267" customWidth="1"/>
    <col min="13413" max="13413" width="10.44140625" style="267" customWidth="1"/>
    <col min="13414" max="13414" width="2.33203125" style="267" customWidth="1"/>
    <col min="13415" max="13416" width="5.6640625" style="267" customWidth="1"/>
    <col min="13417" max="13417" width="5.109375" style="267" customWidth="1"/>
    <col min="13418" max="13418" width="5.6640625" style="267" customWidth="1"/>
    <col min="13419" max="13419" width="12" style="267" customWidth="1"/>
    <col min="13420" max="13421" width="7.88671875" style="267" customWidth="1"/>
    <col min="13422" max="13422" width="2.109375" style="267" customWidth="1"/>
    <col min="13423" max="13423" width="7.88671875" style="267" customWidth="1"/>
    <col min="13424" max="13424" width="6.44140625" style="267" customWidth="1"/>
    <col min="13425" max="13427" width="3.109375" style="267" customWidth="1"/>
    <col min="13428" max="13428" width="3" style="267" customWidth="1"/>
    <col min="13429" max="13429" width="2.44140625" style="267" customWidth="1"/>
    <col min="13430" max="13430" width="2.6640625" style="267" customWidth="1"/>
    <col min="13431" max="13433" width="13" style="267" hidden="1" customWidth="1"/>
    <col min="13434" max="13434" width="3.88671875" style="267" customWidth="1"/>
    <col min="13435" max="13435" width="13" style="267" hidden="1" customWidth="1"/>
    <col min="13436" max="13437" width="13" style="267" customWidth="1"/>
    <col min="13438" max="13438" width="13.109375" style="267" customWidth="1"/>
    <col min="13439" max="13439" width="5.6640625" style="267" customWidth="1"/>
    <col min="13440" max="13440" width="13.109375" style="267" customWidth="1"/>
    <col min="13441" max="13441" width="3.6640625" style="267" customWidth="1"/>
    <col min="13442" max="13442" width="2.6640625" style="267" customWidth="1"/>
    <col min="13443" max="13445" width="13" style="267" hidden="1" customWidth="1"/>
    <col min="13446" max="13446" width="2.6640625" style="267" customWidth="1"/>
    <col min="13447" max="13447" width="13" style="267" hidden="1" customWidth="1"/>
    <col min="13448" max="13448" width="2.6640625" style="267" customWidth="1"/>
    <col min="13449" max="13449" width="13" style="267" hidden="1" customWidth="1"/>
    <col min="13450" max="13450" width="3.88671875" style="267" customWidth="1"/>
    <col min="13451" max="13451" width="30" style="267" customWidth="1"/>
    <col min="13452" max="13452" width="20.44140625" style="267" customWidth="1"/>
    <col min="13453" max="13453" width="8" style="267" customWidth="1"/>
    <col min="13454" max="13454" width="17" style="267" customWidth="1"/>
    <col min="13455" max="13455" width="37.33203125" style="267" customWidth="1"/>
    <col min="13456" max="13456" width="5.109375" style="267" customWidth="1"/>
    <col min="13457" max="13457" width="27.44140625" style="267" customWidth="1"/>
    <col min="13458" max="13458" width="14.109375" style="267" customWidth="1"/>
    <col min="13459" max="13460" width="8.109375" style="267" customWidth="1"/>
    <col min="13461" max="13461" width="9.88671875" style="267" customWidth="1"/>
    <col min="13462" max="13462" width="1.88671875" style="267" customWidth="1"/>
    <col min="13463" max="13668" width="10.88671875" style="267" customWidth="1"/>
    <col min="13669" max="13669" width="10.44140625" style="267" customWidth="1"/>
    <col min="13670" max="13670" width="2.33203125" style="267" customWidth="1"/>
    <col min="13671" max="13672" width="5.6640625" style="267" customWidth="1"/>
    <col min="13673" max="13673" width="5.109375" style="267" customWidth="1"/>
    <col min="13674" max="13674" width="5.6640625" style="267" customWidth="1"/>
    <col min="13675" max="13675" width="12" style="267" customWidth="1"/>
    <col min="13676" max="13677" width="7.88671875" style="267" customWidth="1"/>
    <col min="13678" max="13678" width="2.109375" style="267" customWidth="1"/>
    <col min="13679" max="13679" width="7.88671875" style="267" customWidth="1"/>
    <col min="13680" max="13680" width="6.44140625" style="267" customWidth="1"/>
    <col min="13681" max="13683" width="3.109375" style="267" customWidth="1"/>
    <col min="13684" max="13684" width="3" style="267" customWidth="1"/>
    <col min="13685" max="13685" width="2.44140625" style="267" customWidth="1"/>
    <col min="13686" max="13686" width="2.6640625" style="267" customWidth="1"/>
    <col min="13687" max="13689" width="13" style="267" hidden="1" customWidth="1"/>
    <col min="13690" max="13690" width="3.88671875" style="267" customWidth="1"/>
    <col min="13691" max="13691" width="13" style="267" hidden="1" customWidth="1"/>
    <col min="13692" max="13693" width="13" style="267" customWidth="1"/>
    <col min="13694" max="13694" width="13.109375" style="267" customWidth="1"/>
    <col min="13695" max="13695" width="5.6640625" style="267" customWidth="1"/>
    <col min="13696" max="13696" width="13.109375" style="267" customWidth="1"/>
    <col min="13697" max="13697" width="3.6640625" style="267" customWidth="1"/>
    <col min="13698" max="13698" width="2.6640625" style="267" customWidth="1"/>
    <col min="13699" max="13701" width="13" style="267" hidden="1" customWidth="1"/>
    <col min="13702" max="13702" width="2.6640625" style="267" customWidth="1"/>
    <col min="13703" max="13703" width="13" style="267" hidden="1" customWidth="1"/>
    <col min="13704" max="13704" width="2.6640625" style="267" customWidth="1"/>
    <col min="13705" max="13705" width="13" style="267" hidden="1" customWidth="1"/>
    <col min="13706" max="13706" width="3.88671875" style="267" customWidth="1"/>
    <col min="13707" max="13707" width="30" style="267" customWidth="1"/>
    <col min="13708" max="13708" width="20.44140625" style="267" customWidth="1"/>
    <col min="13709" max="13709" width="8" style="267" customWidth="1"/>
    <col min="13710" max="13710" width="17" style="267" customWidth="1"/>
    <col min="13711" max="13711" width="37.33203125" style="267" customWidth="1"/>
    <col min="13712" max="13712" width="5.109375" style="267" customWidth="1"/>
    <col min="13713" max="13713" width="27.44140625" style="267" customWidth="1"/>
    <col min="13714" max="13714" width="14.109375" style="267" customWidth="1"/>
    <col min="13715" max="13716" width="8.109375" style="267" customWidth="1"/>
    <col min="13717" max="13717" width="9.88671875" style="267" customWidth="1"/>
    <col min="13718" max="13718" width="1.88671875" style="267" customWidth="1"/>
    <col min="13719" max="13924" width="10.88671875" style="267" customWidth="1"/>
    <col min="13925" max="13925" width="10.44140625" style="267" customWidth="1"/>
    <col min="13926" max="13926" width="2.33203125" style="267" customWidth="1"/>
    <col min="13927" max="13928" width="5.6640625" style="267" customWidth="1"/>
    <col min="13929" max="13929" width="5.109375" style="267" customWidth="1"/>
    <col min="13930" max="13930" width="5.6640625" style="267" customWidth="1"/>
    <col min="13931" max="13931" width="12" style="267" customWidth="1"/>
    <col min="13932" max="13933" width="7.88671875" style="267" customWidth="1"/>
    <col min="13934" max="13934" width="2.109375" style="267" customWidth="1"/>
    <col min="13935" max="13935" width="7.88671875" style="267" customWidth="1"/>
    <col min="13936" max="13936" width="6.44140625" style="267" customWidth="1"/>
    <col min="13937" max="13939" width="3.109375" style="267" customWidth="1"/>
    <col min="13940" max="13940" width="3" style="267" customWidth="1"/>
    <col min="13941" max="13941" width="2.44140625" style="267" customWidth="1"/>
    <col min="13942" max="13942" width="2.6640625" style="267" customWidth="1"/>
    <col min="13943" max="13945" width="13" style="267" hidden="1" customWidth="1"/>
    <col min="13946" max="13946" width="3.88671875" style="267" customWidth="1"/>
    <col min="13947" max="13947" width="13" style="267" hidden="1" customWidth="1"/>
    <col min="13948" max="13949" width="13" style="267" customWidth="1"/>
    <col min="13950" max="13950" width="13.109375" style="267" customWidth="1"/>
    <col min="13951" max="13951" width="5.6640625" style="267" customWidth="1"/>
    <col min="13952" max="13952" width="13.109375" style="267" customWidth="1"/>
    <col min="13953" max="13953" width="3.6640625" style="267" customWidth="1"/>
    <col min="13954" max="13954" width="2.6640625" style="267" customWidth="1"/>
    <col min="13955" max="13957" width="13" style="267" hidden="1" customWidth="1"/>
    <col min="13958" max="13958" width="2.6640625" style="267" customWidth="1"/>
    <col min="13959" max="13959" width="13" style="267" hidden="1" customWidth="1"/>
    <col min="13960" max="13960" width="2.6640625" style="267" customWidth="1"/>
    <col min="13961" max="13961" width="13" style="267" hidden="1" customWidth="1"/>
    <col min="13962" max="13962" width="3.88671875" style="267" customWidth="1"/>
    <col min="13963" max="13963" width="30" style="267" customWidth="1"/>
    <col min="13964" max="13964" width="20.44140625" style="267" customWidth="1"/>
    <col min="13965" max="13965" width="8" style="267" customWidth="1"/>
    <col min="13966" max="13966" width="17" style="267" customWidth="1"/>
    <col min="13967" max="13967" width="37.33203125" style="267" customWidth="1"/>
    <col min="13968" max="13968" width="5.109375" style="267" customWidth="1"/>
    <col min="13969" max="13969" width="27.44140625" style="267" customWidth="1"/>
    <col min="13970" max="13970" width="14.109375" style="267" customWidth="1"/>
    <col min="13971" max="13972" width="8.109375" style="267" customWidth="1"/>
    <col min="13973" max="13973" width="9.88671875" style="267" customWidth="1"/>
    <col min="13974" max="13974" width="1.88671875" style="267" customWidth="1"/>
    <col min="13975" max="14180" width="10.88671875" style="267" customWidth="1"/>
    <col min="14181" max="14181" width="10.44140625" style="267" customWidth="1"/>
    <col min="14182" max="14182" width="2.33203125" style="267" customWidth="1"/>
    <col min="14183" max="14184" width="5.6640625" style="267" customWidth="1"/>
    <col min="14185" max="14185" width="5.109375" style="267" customWidth="1"/>
    <col min="14186" max="14186" width="5.6640625" style="267" customWidth="1"/>
    <col min="14187" max="14187" width="12" style="267" customWidth="1"/>
    <col min="14188" max="14189" width="7.88671875" style="267" customWidth="1"/>
    <col min="14190" max="14190" width="2.109375" style="267" customWidth="1"/>
    <col min="14191" max="14191" width="7.88671875" style="267" customWidth="1"/>
    <col min="14192" max="14192" width="6.44140625" style="267" customWidth="1"/>
    <col min="14193" max="14195" width="3.109375" style="267" customWidth="1"/>
    <col min="14196" max="14196" width="3" style="267" customWidth="1"/>
    <col min="14197" max="14197" width="2.44140625" style="267" customWidth="1"/>
    <col min="14198" max="14198" width="2.6640625" style="267" customWidth="1"/>
    <col min="14199" max="14201" width="13" style="267" hidden="1" customWidth="1"/>
    <col min="14202" max="14202" width="3.88671875" style="267" customWidth="1"/>
    <col min="14203" max="14203" width="13" style="267" hidden="1" customWidth="1"/>
    <col min="14204" max="14205" width="13" style="267" customWidth="1"/>
    <col min="14206" max="14206" width="13.109375" style="267" customWidth="1"/>
    <col min="14207" max="14207" width="5.6640625" style="267" customWidth="1"/>
    <col min="14208" max="14208" width="13.109375" style="267" customWidth="1"/>
    <col min="14209" max="14209" width="3.6640625" style="267" customWidth="1"/>
    <col min="14210" max="14210" width="2.6640625" style="267" customWidth="1"/>
    <col min="14211" max="14213" width="13" style="267" hidden="1" customWidth="1"/>
    <col min="14214" max="14214" width="2.6640625" style="267" customWidth="1"/>
    <col min="14215" max="14215" width="13" style="267" hidden="1" customWidth="1"/>
    <col min="14216" max="14216" width="2.6640625" style="267" customWidth="1"/>
    <col min="14217" max="14217" width="13" style="267" hidden="1" customWidth="1"/>
    <col min="14218" max="14218" width="3.88671875" style="267" customWidth="1"/>
    <col min="14219" max="14219" width="30" style="267" customWidth="1"/>
    <col min="14220" max="14220" width="20.44140625" style="267" customWidth="1"/>
    <col min="14221" max="14221" width="8" style="267" customWidth="1"/>
    <col min="14222" max="14222" width="17" style="267" customWidth="1"/>
    <col min="14223" max="14223" width="37.33203125" style="267" customWidth="1"/>
    <col min="14224" max="14224" width="5.109375" style="267" customWidth="1"/>
    <col min="14225" max="14225" width="27.44140625" style="267" customWidth="1"/>
    <col min="14226" max="14226" width="14.109375" style="267" customWidth="1"/>
    <col min="14227" max="14228" width="8.109375" style="267" customWidth="1"/>
    <col min="14229" max="14229" width="9.88671875" style="267" customWidth="1"/>
    <col min="14230" max="14230" width="1.88671875" style="267" customWidth="1"/>
    <col min="14231" max="14436" width="10.88671875" style="267" customWidth="1"/>
    <col min="14437" max="14437" width="10.44140625" style="267" customWidth="1"/>
    <col min="14438" max="14438" width="2.33203125" style="267" customWidth="1"/>
    <col min="14439" max="14440" width="5.6640625" style="267" customWidth="1"/>
    <col min="14441" max="14441" width="5.109375" style="267" customWidth="1"/>
    <col min="14442" max="14442" width="5.6640625" style="267" customWidth="1"/>
    <col min="14443" max="14443" width="12" style="267" customWidth="1"/>
    <col min="14444" max="14445" width="7.88671875" style="267" customWidth="1"/>
    <col min="14446" max="14446" width="2.109375" style="267" customWidth="1"/>
    <col min="14447" max="14447" width="7.88671875" style="267" customWidth="1"/>
    <col min="14448" max="14448" width="6.44140625" style="267" customWidth="1"/>
    <col min="14449" max="14451" width="3.109375" style="267" customWidth="1"/>
    <col min="14452" max="14452" width="3" style="267" customWidth="1"/>
    <col min="14453" max="14453" width="2.44140625" style="267" customWidth="1"/>
    <col min="14454" max="14454" width="2.6640625" style="267" customWidth="1"/>
    <col min="14455" max="14457" width="13" style="267" hidden="1" customWidth="1"/>
    <col min="14458" max="14458" width="3.88671875" style="267" customWidth="1"/>
    <col min="14459" max="14459" width="13" style="267" hidden="1" customWidth="1"/>
    <col min="14460" max="14461" width="13" style="267" customWidth="1"/>
    <col min="14462" max="14462" width="13.109375" style="267" customWidth="1"/>
    <col min="14463" max="14463" width="5.6640625" style="267" customWidth="1"/>
    <col min="14464" max="14464" width="13.109375" style="267" customWidth="1"/>
    <col min="14465" max="14465" width="3.6640625" style="267" customWidth="1"/>
    <col min="14466" max="14466" width="2.6640625" style="267" customWidth="1"/>
    <col min="14467" max="14469" width="13" style="267" hidden="1" customWidth="1"/>
    <col min="14470" max="14470" width="2.6640625" style="267" customWidth="1"/>
    <col min="14471" max="14471" width="13" style="267" hidden="1" customWidth="1"/>
    <col min="14472" max="14472" width="2.6640625" style="267" customWidth="1"/>
    <col min="14473" max="14473" width="13" style="267" hidden="1" customWidth="1"/>
    <col min="14474" max="14474" width="3.88671875" style="267" customWidth="1"/>
    <col min="14475" max="14475" width="30" style="267" customWidth="1"/>
    <col min="14476" max="14476" width="20.44140625" style="267" customWidth="1"/>
    <col min="14477" max="14477" width="8" style="267" customWidth="1"/>
    <col min="14478" max="14478" width="17" style="267" customWidth="1"/>
    <col min="14479" max="14479" width="37.33203125" style="267" customWidth="1"/>
    <col min="14480" max="14480" width="5.109375" style="267" customWidth="1"/>
    <col min="14481" max="14481" width="27.44140625" style="267" customWidth="1"/>
    <col min="14482" max="14482" width="14.109375" style="267" customWidth="1"/>
    <col min="14483" max="14484" width="8.109375" style="267" customWidth="1"/>
    <col min="14485" max="14485" width="9.88671875" style="267" customWidth="1"/>
    <col min="14486" max="14486" width="1.88671875" style="267" customWidth="1"/>
    <col min="14487" max="14692" width="10.88671875" style="267" customWidth="1"/>
    <col min="14693" max="14693" width="10.44140625" style="267" customWidth="1"/>
    <col min="14694" max="14694" width="2.33203125" style="267" customWidth="1"/>
    <col min="14695" max="14696" width="5.6640625" style="267" customWidth="1"/>
    <col min="14697" max="14697" width="5.109375" style="267" customWidth="1"/>
    <col min="14698" max="14698" width="5.6640625" style="267" customWidth="1"/>
    <col min="14699" max="14699" width="12" style="267" customWidth="1"/>
    <col min="14700" max="14701" width="7.88671875" style="267" customWidth="1"/>
    <col min="14702" max="14702" width="2.109375" style="267" customWidth="1"/>
    <col min="14703" max="14703" width="7.88671875" style="267" customWidth="1"/>
    <col min="14704" max="14704" width="6.44140625" style="267" customWidth="1"/>
    <col min="14705" max="14707" width="3.109375" style="267" customWidth="1"/>
    <col min="14708" max="14708" width="3" style="267" customWidth="1"/>
    <col min="14709" max="14709" width="2.44140625" style="267" customWidth="1"/>
    <col min="14710" max="14710" width="2.6640625" style="267" customWidth="1"/>
    <col min="14711" max="14713" width="13" style="267" hidden="1" customWidth="1"/>
    <col min="14714" max="14714" width="3.88671875" style="267" customWidth="1"/>
    <col min="14715" max="14715" width="13" style="267" hidden="1" customWidth="1"/>
    <col min="14716" max="14717" width="13" style="267" customWidth="1"/>
    <col min="14718" max="14718" width="13.109375" style="267" customWidth="1"/>
    <col min="14719" max="14719" width="5.6640625" style="267" customWidth="1"/>
    <col min="14720" max="14720" width="13.109375" style="267" customWidth="1"/>
    <col min="14721" max="14721" width="3.6640625" style="267" customWidth="1"/>
    <col min="14722" max="14722" width="2.6640625" style="267" customWidth="1"/>
    <col min="14723" max="14725" width="13" style="267" hidden="1" customWidth="1"/>
    <col min="14726" max="14726" width="2.6640625" style="267" customWidth="1"/>
    <col min="14727" max="14727" width="13" style="267" hidden="1" customWidth="1"/>
    <col min="14728" max="14728" width="2.6640625" style="267" customWidth="1"/>
    <col min="14729" max="14729" width="13" style="267" hidden="1" customWidth="1"/>
    <col min="14730" max="14730" width="3.88671875" style="267" customWidth="1"/>
    <col min="14731" max="14731" width="30" style="267" customWidth="1"/>
    <col min="14732" max="14732" width="20.44140625" style="267" customWidth="1"/>
    <col min="14733" max="14733" width="8" style="267" customWidth="1"/>
    <col min="14734" max="14734" width="17" style="267" customWidth="1"/>
    <col min="14735" max="14735" width="37.33203125" style="267" customWidth="1"/>
    <col min="14736" max="14736" width="5.109375" style="267" customWidth="1"/>
    <col min="14737" max="14737" width="27.44140625" style="267" customWidth="1"/>
    <col min="14738" max="14738" width="14.109375" style="267" customWidth="1"/>
    <col min="14739" max="14740" width="8.109375" style="267" customWidth="1"/>
    <col min="14741" max="14741" width="9.88671875" style="267" customWidth="1"/>
    <col min="14742" max="14742" width="1.88671875" style="267" customWidth="1"/>
    <col min="14743" max="14948" width="10.88671875" style="267" customWidth="1"/>
    <col min="14949" max="14949" width="10.44140625" style="267" customWidth="1"/>
    <col min="14950" max="14950" width="2.33203125" style="267" customWidth="1"/>
    <col min="14951" max="14952" width="5.6640625" style="267" customWidth="1"/>
    <col min="14953" max="14953" width="5.109375" style="267" customWidth="1"/>
    <col min="14954" max="14954" width="5.6640625" style="267" customWidth="1"/>
    <col min="14955" max="14955" width="12" style="267" customWidth="1"/>
    <col min="14956" max="14957" width="7.88671875" style="267" customWidth="1"/>
    <col min="14958" max="14958" width="2.109375" style="267" customWidth="1"/>
    <col min="14959" max="14959" width="7.88671875" style="267" customWidth="1"/>
    <col min="14960" max="14960" width="6.44140625" style="267" customWidth="1"/>
    <col min="14961" max="14963" width="3.109375" style="267" customWidth="1"/>
    <col min="14964" max="14964" width="3" style="267" customWidth="1"/>
    <col min="14965" max="14965" width="2.44140625" style="267" customWidth="1"/>
    <col min="14966" max="14966" width="2.6640625" style="267" customWidth="1"/>
    <col min="14967" max="14969" width="13" style="267" hidden="1" customWidth="1"/>
    <col min="14970" max="14970" width="3.88671875" style="267" customWidth="1"/>
    <col min="14971" max="14971" width="13" style="267" hidden="1" customWidth="1"/>
    <col min="14972" max="14973" width="13" style="267" customWidth="1"/>
    <col min="14974" max="14974" width="13.109375" style="267" customWidth="1"/>
    <col min="14975" max="14975" width="5.6640625" style="267" customWidth="1"/>
    <col min="14976" max="14976" width="13.109375" style="267" customWidth="1"/>
    <col min="14977" max="14977" width="3.6640625" style="267" customWidth="1"/>
    <col min="14978" max="14978" width="2.6640625" style="267" customWidth="1"/>
    <col min="14979" max="14981" width="13" style="267" hidden="1" customWidth="1"/>
    <col min="14982" max="14982" width="2.6640625" style="267" customWidth="1"/>
    <col min="14983" max="14983" width="13" style="267" hidden="1" customWidth="1"/>
    <col min="14984" max="14984" width="2.6640625" style="267" customWidth="1"/>
    <col min="14985" max="14985" width="13" style="267" hidden="1" customWidth="1"/>
    <col min="14986" max="14986" width="3.88671875" style="267" customWidth="1"/>
    <col min="14987" max="14987" width="30" style="267" customWidth="1"/>
    <col min="14988" max="14988" width="20.44140625" style="267" customWidth="1"/>
    <col min="14989" max="14989" width="8" style="267" customWidth="1"/>
    <col min="14990" max="14990" width="17" style="267" customWidth="1"/>
    <col min="14991" max="14991" width="37.33203125" style="267" customWidth="1"/>
    <col min="14992" max="14992" width="5.109375" style="267" customWidth="1"/>
    <col min="14993" max="14993" width="27.44140625" style="267" customWidth="1"/>
    <col min="14994" max="14994" width="14.109375" style="267" customWidth="1"/>
    <col min="14995" max="14996" width="8.109375" style="267" customWidth="1"/>
    <col min="14997" max="14997" width="9.88671875" style="267" customWidth="1"/>
    <col min="14998" max="14998" width="1.88671875" style="267" customWidth="1"/>
    <col min="14999" max="15204" width="10.88671875" style="267" customWidth="1"/>
    <col min="15205" max="15205" width="10.44140625" style="267" customWidth="1"/>
    <col min="15206" max="15206" width="2.33203125" style="267" customWidth="1"/>
    <col min="15207" max="15208" width="5.6640625" style="267" customWidth="1"/>
    <col min="15209" max="15209" width="5.109375" style="267" customWidth="1"/>
    <col min="15210" max="15210" width="5.6640625" style="267" customWidth="1"/>
    <col min="15211" max="15211" width="12" style="267" customWidth="1"/>
    <col min="15212" max="15213" width="7.88671875" style="267" customWidth="1"/>
    <col min="15214" max="15214" width="2.109375" style="267" customWidth="1"/>
    <col min="15215" max="15215" width="7.88671875" style="267" customWidth="1"/>
    <col min="15216" max="15216" width="6.44140625" style="267" customWidth="1"/>
    <col min="15217" max="15219" width="3.109375" style="267" customWidth="1"/>
    <col min="15220" max="15220" width="3" style="267" customWidth="1"/>
    <col min="15221" max="15221" width="2.44140625" style="267" customWidth="1"/>
    <col min="15222" max="15222" width="2.6640625" style="267" customWidth="1"/>
    <col min="15223" max="15225" width="13" style="267" hidden="1" customWidth="1"/>
    <col min="15226" max="15226" width="3.88671875" style="267" customWidth="1"/>
    <col min="15227" max="15227" width="13" style="267" hidden="1" customWidth="1"/>
    <col min="15228" max="15229" width="13" style="267" customWidth="1"/>
    <col min="15230" max="15230" width="13.109375" style="267" customWidth="1"/>
    <col min="15231" max="15231" width="5.6640625" style="267" customWidth="1"/>
    <col min="15232" max="15232" width="13.109375" style="267" customWidth="1"/>
    <col min="15233" max="15233" width="3.6640625" style="267" customWidth="1"/>
    <col min="15234" max="15234" width="2.6640625" style="267" customWidth="1"/>
    <col min="15235" max="15237" width="13" style="267" hidden="1" customWidth="1"/>
    <col min="15238" max="15238" width="2.6640625" style="267" customWidth="1"/>
    <col min="15239" max="15239" width="13" style="267" hidden="1" customWidth="1"/>
    <col min="15240" max="15240" width="2.6640625" style="267" customWidth="1"/>
    <col min="15241" max="15241" width="13" style="267" hidden="1" customWidth="1"/>
    <col min="15242" max="15242" width="3.88671875" style="267" customWidth="1"/>
    <col min="15243" max="15243" width="30" style="267" customWidth="1"/>
    <col min="15244" max="15244" width="20.44140625" style="267" customWidth="1"/>
    <col min="15245" max="15245" width="8" style="267" customWidth="1"/>
    <col min="15246" max="15246" width="17" style="267" customWidth="1"/>
    <col min="15247" max="15247" width="37.33203125" style="267" customWidth="1"/>
    <col min="15248" max="15248" width="5.109375" style="267" customWidth="1"/>
    <col min="15249" max="15249" width="27.44140625" style="267" customWidth="1"/>
    <col min="15250" max="15250" width="14.109375" style="267" customWidth="1"/>
    <col min="15251" max="15252" width="8.109375" style="267" customWidth="1"/>
    <col min="15253" max="15253" width="9.88671875" style="267" customWidth="1"/>
    <col min="15254" max="15254" width="1.88671875" style="267" customWidth="1"/>
    <col min="15255" max="15460" width="10.88671875" style="267" customWidth="1"/>
    <col min="15461" max="15461" width="10.44140625" style="267" customWidth="1"/>
    <col min="15462" max="15462" width="2.33203125" style="267" customWidth="1"/>
    <col min="15463" max="15464" width="5.6640625" style="267" customWidth="1"/>
    <col min="15465" max="15465" width="5.109375" style="267" customWidth="1"/>
    <col min="15466" max="15466" width="5.6640625" style="267" customWidth="1"/>
    <col min="15467" max="15467" width="12" style="267" customWidth="1"/>
    <col min="15468" max="15469" width="7.88671875" style="267" customWidth="1"/>
    <col min="15470" max="15470" width="2.109375" style="267" customWidth="1"/>
    <col min="15471" max="15471" width="7.88671875" style="267" customWidth="1"/>
    <col min="15472" max="15472" width="6.44140625" style="267" customWidth="1"/>
    <col min="15473" max="15475" width="3.109375" style="267" customWidth="1"/>
    <col min="15476" max="15476" width="3" style="267" customWidth="1"/>
    <col min="15477" max="15477" width="2.44140625" style="267" customWidth="1"/>
    <col min="15478" max="15478" width="2.6640625" style="267" customWidth="1"/>
    <col min="15479" max="15481" width="13" style="267" hidden="1" customWidth="1"/>
    <col min="15482" max="15482" width="3.88671875" style="267" customWidth="1"/>
    <col min="15483" max="15483" width="13" style="267" hidden="1" customWidth="1"/>
    <col min="15484" max="15485" width="13" style="267" customWidth="1"/>
    <col min="15486" max="15486" width="13.109375" style="267" customWidth="1"/>
    <col min="15487" max="15487" width="5.6640625" style="267" customWidth="1"/>
    <col min="15488" max="15488" width="13.109375" style="267" customWidth="1"/>
    <col min="15489" max="15489" width="3.6640625" style="267" customWidth="1"/>
    <col min="15490" max="15490" width="2.6640625" style="267" customWidth="1"/>
    <col min="15491" max="15493" width="13" style="267" hidden="1" customWidth="1"/>
    <col min="15494" max="15494" width="2.6640625" style="267" customWidth="1"/>
    <col min="15495" max="15495" width="13" style="267" hidden="1" customWidth="1"/>
    <col min="15496" max="15496" width="2.6640625" style="267" customWidth="1"/>
    <col min="15497" max="15497" width="13" style="267" hidden="1" customWidth="1"/>
    <col min="15498" max="15498" width="3.88671875" style="267" customWidth="1"/>
    <col min="15499" max="15499" width="30" style="267" customWidth="1"/>
    <col min="15500" max="15500" width="20.44140625" style="267" customWidth="1"/>
    <col min="15501" max="15501" width="8" style="267" customWidth="1"/>
    <col min="15502" max="15502" width="17" style="267" customWidth="1"/>
    <col min="15503" max="15503" width="37.33203125" style="267" customWidth="1"/>
    <col min="15504" max="15504" width="5.109375" style="267" customWidth="1"/>
    <col min="15505" max="15505" width="27.44140625" style="267" customWidth="1"/>
    <col min="15506" max="15506" width="14.109375" style="267" customWidth="1"/>
    <col min="15507" max="15508" width="8.109375" style="267" customWidth="1"/>
    <col min="15509" max="15509" width="9.88671875" style="267" customWidth="1"/>
    <col min="15510" max="15510" width="1.88671875" style="267" customWidth="1"/>
    <col min="15511" max="15716" width="10.88671875" style="267" customWidth="1"/>
    <col min="15717" max="15717" width="10.44140625" style="267" customWidth="1"/>
    <col min="15718" max="15718" width="2.33203125" style="267" customWidth="1"/>
    <col min="15719" max="15720" width="5.6640625" style="267" customWidth="1"/>
    <col min="15721" max="15721" width="5.109375" style="267" customWidth="1"/>
    <col min="15722" max="15722" width="5.6640625" style="267" customWidth="1"/>
    <col min="15723" max="15723" width="12" style="267" customWidth="1"/>
    <col min="15724" max="15725" width="7.88671875" style="267" customWidth="1"/>
    <col min="15726" max="15726" width="2.109375" style="267" customWidth="1"/>
    <col min="15727" max="15727" width="7.88671875" style="267" customWidth="1"/>
    <col min="15728" max="15728" width="6.44140625" style="267" customWidth="1"/>
    <col min="15729" max="15731" width="3.109375" style="267" customWidth="1"/>
    <col min="15732" max="15732" width="3" style="267" customWidth="1"/>
    <col min="15733" max="15733" width="2.44140625" style="267" customWidth="1"/>
    <col min="15734" max="15734" width="2.6640625" style="267" customWidth="1"/>
    <col min="15735" max="15737" width="13" style="267" hidden="1" customWidth="1"/>
    <col min="15738" max="15738" width="3.88671875" style="267" customWidth="1"/>
    <col min="15739" max="15739" width="13" style="267" hidden="1" customWidth="1"/>
    <col min="15740" max="15741" width="13" style="267" customWidth="1"/>
    <col min="15742" max="15742" width="13.109375" style="267" customWidth="1"/>
    <col min="15743" max="15743" width="5.6640625" style="267" customWidth="1"/>
    <col min="15744" max="15744" width="13.109375" style="267" customWidth="1"/>
    <col min="15745" max="15745" width="3.6640625" style="267" customWidth="1"/>
    <col min="15746" max="15746" width="2.6640625" style="267" customWidth="1"/>
    <col min="15747" max="15749" width="13" style="267" hidden="1" customWidth="1"/>
    <col min="15750" max="15750" width="2.6640625" style="267" customWidth="1"/>
    <col min="15751" max="15751" width="13" style="267" hidden="1" customWidth="1"/>
    <col min="15752" max="15752" width="2.6640625" style="267" customWidth="1"/>
    <col min="15753" max="15753" width="13" style="267" hidden="1" customWidth="1"/>
    <col min="15754" max="15754" width="3.88671875" style="267" customWidth="1"/>
    <col min="15755" max="15755" width="30" style="267" customWidth="1"/>
    <col min="15756" max="15756" width="20.44140625" style="267" customWidth="1"/>
    <col min="15757" max="15757" width="8" style="267" customWidth="1"/>
    <col min="15758" max="15758" width="17" style="267" customWidth="1"/>
    <col min="15759" max="15759" width="37.33203125" style="267" customWidth="1"/>
    <col min="15760" max="15760" width="5.109375" style="267" customWidth="1"/>
    <col min="15761" max="15761" width="27.44140625" style="267" customWidth="1"/>
    <col min="15762" max="15762" width="14.109375" style="267" customWidth="1"/>
    <col min="15763" max="15764" width="8.109375" style="267" customWidth="1"/>
    <col min="15765" max="15765" width="9.88671875" style="267" customWidth="1"/>
    <col min="15766" max="15766" width="1.88671875" style="267" customWidth="1"/>
    <col min="15767" max="15972" width="10.88671875" style="267" customWidth="1"/>
    <col min="15973" max="15973" width="10.44140625" style="267" customWidth="1"/>
    <col min="15974" max="15974" width="2.33203125" style="267" customWidth="1"/>
    <col min="15975" max="15976" width="5.6640625" style="267" customWidth="1"/>
    <col min="15977" max="15977" width="5.109375" style="267" customWidth="1"/>
    <col min="15978" max="15978" width="5.6640625" style="267" customWidth="1"/>
    <col min="15979" max="15979" width="12" style="267" customWidth="1"/>
    <col min="15980" max="15981" width="7.88671875" style="267" customWidth="1"/>
    <col min="15982" max="15982" width="2.109375" style="267" customWidth="1"/>
    <col min="15983" max="15983" width="7.88671875" style="267" customWidth="1"/>
    <col min="15984" max="15984" width="6.44140625" style="267" customWidth="1"/>
    <col min="15985" max="15987" width="3.109375" style="267" customWidth="1"/>
    <col min="15988" max="15988" width="3" style="267" customWidth="1"/>
    <col min="15989" max="15989" width="2.44140625" style="267" customWidth="1"/>
    <col min="15990" max="15990" width="2.6640625" style="267" customWidth="1"/>
    <col min="15991" max="15993" width="13" style="267" hidden="1" customWidth="1"/>
    <col min="15994" max="15994" width="3.88671875" style="267" customWidth="1"/>
    <col min="15995" max="15995" width="13" style="267" hidden="1" customWidth="1"/>
    <col min="15996" max="15997" width="13" style="267" customWidth="1"/>
    <col min="15998" max="15998" width="13.109375" style="267" customWidth="1"/>
    <col min="15999" max="15999" width="5.6640625" style="267" customWidth="1"/>
    <col min="16000" max="16000" width="13.109375" style="267" customWidth="1"/>
    <col min="16001" max="16001" width="3.6640625" style="267" customWidth="1"/>
    <col min="16002" max="16002" width="2.6640625" style="267" customWidth="1"/>
    <col min="16003" max="16005" width="13" style="267" hidden="1" customWidth="1"/>
    <col min="16006" max="16006" width="2.6640625" style="267" customWidth="1"/>
    <col min="16007" max="16007" width="13" style="267" hidden="1" customWidth="1"/>
    <col min="16008" max="16008" width="2.6640625" style="267" customWidth="1"/>
    <col min="16009" max="16009" width="13" style="267" hidden="1" customWidth="1"/>
    <col min="16010" max="16010" width="3.88671875" style="267" customWidth="1"/>
    <col min="16011" max="16011" width="30" style="267" customWidth="1"/>
    <col min="16012" max="16012" width="20.44140625" style="267" customWidth="1"/>
    <col min="16013" max="16013" width="8" style="267" customWidth="1"/>
    <col min="16014" max="16014" width="17" style="267" customWidth="1"/>
    <col min="16015" max="16015" width="37.33203125" style="267" customWidth="1"/>
    <col min="16016" max="16016" width="5.109375" style="267" customWidth="1"/>
    <col min="16017" max="16017" width="27.44140625" style="267" customWidth="1"/>
    <col min="16018" max="16018" width="14.109375" style="267" customWidth="1"/>
    <col min="16019" max="16020" width="8.109375" style="267" customWidth="1"/>
    <col min="16021" max="16021" width="9.88671875" style="267" customWidth="1"/>
    <col min="16022" max="16022" width="1.88671875" style="267" customWidth="1"/>
    <col min="16023" max="16228" width="10.88671875" style="267" customWidth="1"/>
    <col min="16229" max="16229" width="10.44140625" style="267" customWidth="1"/>
    <col min="16230" max="16230" width="2.33203125" style="267" customWidth="1"/>
    <col min="16231" max="16232" width="5.6640625" style="267" customWidth="1"/>
    <col min="16233" max="16233" width="5.109375" style="267" customWidth="1"/>
    <col min="16234" max="16234" width="5.6640625" style="267" customWidth="1"/>
    <col min="16235" max="16235" width="12" style="267" customWidth="1"/>
    <col min="16236" max="16237" width="7.88671875" style="267" customWidth="1"/>
    <col min="16238" max="16238" width="2.109375" style="267" customWidth="1"/>
    <col min="16239" max="16239" width="7.88671875" style="267" customWidth="1"/>
    <col min="16240" max="16240" width="6.44140625" style="267" customWidth="1"/>
    <col min="16241" max="16243" width="3.109375" style="267" customWidth="1"/>
    <col min="16244" max="16244" width="3" style="267" customWidth="1"/>
    <col min="16245" max="16245" width="2.44140625" style="267" customWidth="1"/>
    <col min="16246" max="16246" width="2.6640625" style="267" customWidth="1"/>
    <col min="16247" max="16249" width="13" style="267" hidden="1" customWidth="1"/>
    <col min="16250" max="16250" width="3.88671875" style="267" customWidth="1"/>
    <col min="16251" max="16251" width="13" style="267" hidden="1" customWidth="1"/>
    <col min="16252" max="16253" width="13" style="267" customWidth="1"/>
    <col min="16254" max="16254" width="13.109375" style="267" customWidth="1"/>
    <col min="16255" max="16255" width="5.6640625" style="267" customWidth="1"/>
    <col min="16256" max="16256" width="13.109375" style="267" customWidth="1"/>
    <col min="16257" max="16257" width="3.6640625" style="267" customWidth="1"/>
    <col min="16258" max="16258" width="2.6640625" style="267" customWidth="1"/>
    <col min="16259" max="16261" width="13" style="267" hidden="1" customWidth="1"/>
    <col min="16262" max="16262" width="2.6640625" style="267" customWidth="1"/>
    <col min="16263" max="16263" width="13" style="267" hidden="1" customWidth="1"/>
    <col min="16264" max="16264" width="2.6640625" style="267" customWidth="1"/>
    <col min="16265" max="16265" width="13" style="267" hidden="1" customWidth="1"/>
    <col min="16266" max="16266" width="3.88671875" style="267" customWidth="1"/>
    <col min="16267" max="16267" width="30" style="267" customWidth="1"/>
    <col min="16268" max="16268" width="20.44140625" style="267" customWidth="1"/>
    <col min="16269" max="16269" width="8" style="267" customWidth="1"/>
    <col min="16270" max="16270" width="17" style="267" customWidth="1"/>
    <col min="16271" max="16271" width="37.33203125" style="267" customWidth="1"/>
    <col min="16272" max="16272" width="5.109375" style="267" customWidth="1"/>
    <col min="16273" max="16273" width="27.44140625" style="267" customWidth="1"/>
    <col min="16274" max="16274" width="14.109375" style="267" customWidth="1"/>
    <col min="16275" max="16276" width="8.109375" style="267" customWidth="1"/>
    <col min="16277" max="16277" width="9.88671875" style="267" customWidth="1"/>
    <col min="16278" max="16278" width="1.88671875" style="267" customWidth="1"/>
    <col min="16279" max="16383" width="10.88671875" style="267" customWidth="1"/>
    <col min="16384" max="16384" width="10" style="267" customWidth="1"/>
  </cols>
  <sheetData>
    <row r="1" spans="1:193 1680:1680" ht="11.25" customHeight="1">
      <c r="A1" s="269"/>
      <c r="B1" s="708" t="s">
        <v>0</v>
      </c>
      <c r="C1" s="650"/>
      <c r="D1" s="650"/>
      <c r="E1" s="650"/>
      <c r="F1" s="650"/>
      <c r="G1" s="650"/>
      <c r="H1" s="650"/>
      <c r="I1" s="651"/>
      <c r="J1" s="699"/>
      <c r="K1" s="616"/>
      <c r="L1" s="272"/>
      <c r="M1" s="273"/>
      <c r="N1" s="273"/>
      <c r="O1" s="272"/>
      <c r="P1" s="272"/>
      <c r="Q1" s="272"/>
      <c r="R1" s="272"/>
      <c r="S1" s="272"/>
      <c r="T1" s="272"/>
      <c r="U1" s="272"/>
      <c r="V1" s="272"/>
      <c r="W1" s="272"/>
      <c r="X1" s="272"/>
      <c r="Y1" s="272"/>
      <c r="Z1" s="272"/>
      <c r="AA1" s="272"/>
      <c r="AB1" s="272"/>
      <c r="AC1" s="272"/>
      <c r="AD1" s="272"/>
      <c r="AE1" s="272"/>
      <c r="AF1" s="272"/>
      <c r="AG1" s="272"/>
      <c r="AH1" s="272"/>
      <c r="AI1" s="272"/>
      <c r="AJ1" s="272"/>
      <c r="AK1" s="272"/>
      <c r="AL1" s="272"/>
      <c r="AM1" s="273"/>
      <c r="AN1" s="272"/>
      <c r="AO1" s="272"/>
      <c r="AP1" s="272"/>
      <c r="AQ1" s="273"/>
      <c r="AR1" s="272"/>
      <c r="AS1" s="272"/>
      <c r="AT1" s="272"/>
      <c r="AU1" s="273"/>
      <c r="AV1" s="272"/>
      <c r="AW1" s="272"/>
      <c r="AX1" s="272"/>
      <c r="AY1" s="273"/>
      <c r="AZ1" s="272"/>
      <c r="BA1" s="272"/>
      <c r="BB1" s="272"/>
      <c r="BC1" s="273"/>
      <c r="BD1" s="272"/>
      <c r="BE1" s="272"/>
      <c r="BF1" s="272"/>
      <c r="BG1" s="273"/>
      <c r="BH1" s="272"/>
      <c r="BI1" s="272"/>
      <c r="BJ1" s="272"/>
      <c r="BK1" s="273"/>
      <c r="BL1" s="272"/>
      <c r="BM1" s="272"/>
      <c r="BN1" s="272"/>
      <c r="BO1" s="273"/>
      <c r="BP1" s="272"/>
      <c r="BQ1" s="272"/>
      <c r="BR1" s="272"/>
      <c r="BS1" s="273"/>
      <c r="BT1" s="272"/>
      <c r="BU1" s="272"/>
      <c r="BV1" s="272"/>
      <c r="BW1" s="273"/>
      <c r="BX1" s="272"/>
      <c r="BY1" s="272"/>
      <c r="BZ1" s="272"/>
      <c r="CA1" s="273"/>
      <c r="CB1" s="272"/>
      <c r="CC1" s="272"/>
      <c r="CD1" s="272"/>
      <c r="CE1" s="273"/>
      <c r="CF1" s="272"/>
      <c r="CG1" s="272"/>
      <c r="CH1" s="272"/>
      <c r="CI1" s="272"/>
      <c r="CJ1" s="272"/>
      <c r="CK1" s="272"/>
      <c r="CL1" s="272"/>
      <c r="CM1" s="272"/>
      <c r="CN1" s="272"/>
      <c r="CO1" s="272"/>
      <c r="CP1" s="272"/>
      <c r="CQ1" s="272"/>
      <c r="CR1" s="272"/>
      <c r="CS1" s="272"/>
      <c r="CT1" s="272"/>
      <c r="CU1" s="272"/>
      <c r="CV1" s="272"/>
      <c r="CW1" s="272"/>
      <c r="CX1" s="272"/>
      <c r="CY1" s="272"/>
      <c r="CZ1" s="272"/>
      <c r="DA1" s="272"/>
      <c r="DB1" s="272"/>
      <c r="DC1" s="272"/>
      <c r="DD1" s="272"/>
      <c r="DE1" s="273"/>
      <c r="DF1" s="272"/>
      <c r="DG1" s="273"/>
      <c r="DH1" s="273"/>
      <c r="DI1" s="272"/>
      <c r="DJ1" s="272"/>
      <c r="DK1" s="272"/>
      <c r="DL1" s="272"/>
      <c r="DM1" s="273"/>
      <c r="DN1" s="272"/>
      <c r="DO1" s="273"/>
      <c r="DP1" s="272"/>
      <c r="DQ1" s="272"/>
      <c r="DR1" s="272"/>
      <c r="DS1" s="272"/>
      <c r="DT1" s="272"/>
      <c r="DU1" s="272"/>
      <c r="DV1" s="272"/>
      <c r="DW1" s="272"/>
      <c r="DX1" s="272"/>
      <c r="DY1" s="272"/>
      <c r="DZ1" s="272"/>
      <c r="EA1" s="272"/>
      <c r="EB1" s="272"/>
      <c r="EC1" s="272"/>
      <c r="ED1" s="272"/>
      <c r="EE1" s="272"/>
      <c r="EF1" s="272"/>
      <c r="EG1" s="272"/>
      <c r="EH1" s="272"/>
      <c r="EI1" s="272"/>
      <c r="EJ1" s="272"/>
      <c r="EK1" s="272"/>
      <c r="EL1" s="272"/>
      <c r="EM1" s="272"/>
      <c r="EN1" s="272"/>
      <c r="EO1" s="272"/>
      <c r="EP1" s="272"/>
      <c r="EQ1" s="272"/>
      <c r="ER1" s="272"/>
      <c r="ES1" s="272"/>
      <c r="ET1" s="272"/>
      <c r="EU1" s="272"/>
      <c r="EV1" s="272"/>
      <c r="EW1" s="272"/>
      <c r="EX1" s="272"/>
      <c r="EY1" s="272"/>
      <c r="EZ1" s="272"/>
      <c r="FA1" s="272"/>
      <c r="FB1" s="272"/>
      <c r="FC1" s="272"/>
      <c r="FD1" s="272"/>
      <c r="FE1" s="272"/>
      <c r="FF1" s="272"/>
      <c r="FG1" s="272"/>
      <c r="FH1" s="272"/>
      <c r="FI1" s="272"/>
      <c r="FJ1" s="272"/>
      <c r="FK1" s="272"/>
      <c r="FL1" s="272"/>
      <c r="FM1" s="272"/>
      <c r="FN1" s="272"/>
      <c r="FO1" s="272"/>
      <c r="FP1" s="272"/>
      <c r="FQ1" s="272"/>
      <c r="FR1" s="272"/>
      <c r="FS1" s="272"/>
      <c r="FT1" s="272"/>
      <c r="FU1" s="272"/>
      <c r="FV1" s="272"/>
      <c r="FW1" s="272"/>
      <c r="FX1" s="272"/>
      <c r="FY1" s="272"/>
      <c r="FZ1" s="272"/>
      <c r="GA1" s="272"/>
      <c r="GB1" s="272"/>
      <c r="GC1" s="272"/>
      <c r="GD1" s="272"/>
      <c r="GE1" s="272"/>
      <c r="GF1" s="272"/>
      <c r="GG1" s="272"/>
      <c r="GH1" s="272"/>
      <c r="GI1" s="272"/>
      <c r="GJ1" s="272"/>
      <c r="GK1" s="274" t="s">
        <v>1</v>
      </c>
      <c r="BLP1" s="275" t="s">
        <v>2</v>
      </c>
    </row>
    <row r="2" spans="1:193 1680:1680" ht="14.25" customHeight="1">
      <c r="A2" s="269"/>
      <c r="B2" s="705" t="s">
        <v>3</v>
      </c>
      <c r="C2" s="646"/>
      <c r="D2" s="646"/>
      <c r="E2" s="646"/>
      <c r="F2" s="646"/>
      <c r="G2" s="646"/>
      <c r="H2" s="646"/>
      <c r="I2" s="647"/>
      <c r="J2" s="700"/>
      <c r="K2" s="659"/>
      <c r="L2" s="272"/>
      <c r="M2" s="273"/>
      <c r="N2" s="273"/>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3"/>
      <c r="AN2" s="272"/>
      <c r="AO2" s="272"/>
      <c r="AP2" s="272"/>
      <c r="AQ2" s="273"/>
      <c r="AR2" s="272"/>
      <c r="AS2" s="272"/>
      <c r="AT2" s="272"/>
      <c r="AU2" s="273"/>
      <c r="AV2" s="272"/>
      <c r="AW2" s="272"/>
      <c r="AX2" s="272"/>
      <c r="AY2" s="273"/>
      <c r="AZ2" s="272"/>
      <c r="BA2" s="272"/>
      <c r="BB2" s="272"/>
      <c r="BC2" s="273"/>
      <c r="BD2" s="272"/>
      <c r="BE2" s="272"/>
      <c r="BF2" s="272"/>
      <c r="BG2" s="273"/>
      <c r="BH2" s="272"/>
      <c r="BI2" s="272"/>
      <c r="BJ2" s="272"/>
      <c r="BK2" s="273"/>
      <c r="BL2" s="272"/>
      <c r="BM2" s="272"/>
      <c r="BN2" s="272"/>
      <c r="BO2" s="273"/>
      <c r="BP2" s="272"/>
      <c r="BQ2" s="272"/>
      <c r="BR2" s="272"/>
      <c r="BS2" s="273"/>
      <c r="BT2" s="272"/>
      <c r="BU2" s="272"/>
      <c r="BV2" s="272"/>
      <c r="BW2" s="273"/>
      <c r="BX2" s="272"/>
      <c r="BY2" s="272"/>
      <c r="BZ2" s="272"/>
      <c r="CA2" s="273"/>
      <c r="CB2" s="272"/>
      <c r="CC2" s="272"/>
      <c r="CD2" s="272"/>
      <c r="CE2" s="273"/>
      <c r="CF2" s="272"/>
      <c r="CG2" s="272"/>
      <c r="CH2" s="272"/>
      <c r="CI2" s="272"/>
      <c r="CJ2" s="272"/>
      <c r="CK2" s="272"/>
      <c r="CL2" s="272"/>
      <c r="CM2" s="272"/>
      <c r="CN2" s="272"/>
      <c r="CO2" s="272"/>
      <c r="CP2" s="272"/>
      <c r="CQ2" s="272"/>
      <c r="CR2" s="272"/>
      <c r="CS2" s="272"/>
      <c r="CT2" s="272"/>
      <c r="CU2" s="272"/>
      <c r="CV2" s="272"/>
      <c r="CW2" s="272"/>
      <c r="CX2" s="272"/>
      <c r="CY2" s="272"/>
      <c r="CZ2" s="272"/>
      <c r="DA2" s="272"/>
      <c r="DB2" s="272"/>
      <c r="DC2" s="272"/>
      <c r="DD2" s="272"/>
      <c r="DE2" s="273"/>
      <c r="DF2" s="272"/>
      <c r="DG2" s="273"/>
      <c r="DH2" s="273"/>
      <c r="DI2" s="272"/>
      <c r="DJ2" s="272"/>
      <c r="DK2" s="272"/>
      <c r="DL2" s="272"/>
      <c r="DM2" s="273"/>
      <c r="DN2" s="272"/>
      <c r="DO2" s="273"/>
      <c r="DP2" s="272"/>
      <c r="DQ2" s="272"/>
      <c r="DR2" s="272"/>
      <c r="DS2" s="272"/>
      <c r="DT2" s="272"/>
      <c r="DU2" s="272"/>
      <c r="DV2" s="272"/>
      <c r="DW2" s="272"/>
      <c r="DX2" s="272"/>
      <c r="DY2" s="272"/>
      <c r="DZ2" s="272"/>
      <c r="EA2" s="272"/>
      <c r="EB2" s="272"/>
      <c r="EC2" s="272"/>
      <c r="ED2" s="272"/>
      <c r="EE2" s="272"/>
      <c r="EF2" s="272"/>
      <c r="EG2" s="272"/>
      <c r="EH2" s="272"/>
      <c r="EI2" s="272"/>
      <c r="EJ2" s="272"/>
      <c r="EK2" s="272"/>
      <c r="EL2" s="272"/>
      <c r="EM2" s="272"/>
      <c r="EN2" s="272"/>
      <c r="EO2" s="272"/>
      <c r="EP2" s="272"/>
      <c r="EQ2" s="272"/>
      <c r="ER2" s="272"/>
      <c r="ES2" s="272"/>
      <c r="ET2" s="272"/>
      <c r="EU2" s="272"/>
      <c r="EV2" s="272"/>
      <c r="EW2" s="272"/>
      <c r="EX2" s="272"/>
      <c r="EY2" s="272"/>
      <c r="EZ2" s="272"/>
      <c r="FA2" s="272"/>
      <c r="FB2" s="272"/>
      <c r="FC2" s="272"/>
      <c r="FD2" s="272"/>
      <c r="FE2" s="272"/>
      <c r="FF2" s="272"/>
      <c r="FG2" s="272"/>
      <c r="FH2" s="272"/>
      <c r="FI2" s="272"/>
      <c r="FJ2" s="272"/>
      <c r="FK2" s="272"/>
      <c r="FL2" s="272"/>
      <c r="FM2" s="272"/>
      <c r="FN2" s="272"/>
      <c r="FO2" s="272"/>
      <c r="FP2" s="272"/>
      <c r="FQ2" s="272"/>
      <c r="FR2" s="272"/>
      <c r="FS2" s="272"/>
      <c r="FT2" s="272"/>
      <c r="FU2" s="272"/>
      <c r="FV2" s="272"/>
      <c r="FW2" s="272"/>
      <c r="FX2" s="272"/>
      <c r="FY2" s="272"/>
      <c r="FZ2" s="272"/>
      <c r="GA2" s="272"/>
      <c r="GB2" s="272"/>
      <c r="GC2" s="272"/>
      <c r="GD2" s="272"/>
      <c r="GE2" s="272"/>
      <c r="GF2" s="272"/>
      <c r="GG2" s="272"/>
      <c r="GH2" s="272"/>
      <c r="GI2" s="272"/>
      <c r="GJ2" s="272"/>
      <c r="GK2" s="272"/>
      <c r="BLP2" s="276"/>
    </row>
    <row r="3" spans="1:193 1680:1680" ht="11.25" customHeight="1">
      <c r="A3" s="269"/>
      <c r="B3" s="277" t="s">
        <v>80</v>
      </c>
      <c r="C3" s="696" t="s">
        <v>81</v>
      </c>
      <c r="D3" s="646"/>
      <c r="E3" s="646"/>
      <c r="F3" s="646"/>
      <c r="G3" s="646"/>
      <c r="H3" s="647"/>
      <c r="I3" s="278" t="s">
        <v>82</v>
      </c>
      <c r="J3" s="700"/>
      <c r="K3" s="659"/>
      <c r="L3" s="272"/>
      <c r="M3" s="273"/>
      <c r="N3" s="273"/>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3"/>
      <c r="AN3" s="272"/>
      <c r="AO3" s="272"/>
      <c r="AP3" s="272"/>
      <c r="AQ3" s="273"/>
      <c r="AR3" s="272"/>
      <c r="AS3" s="272"/>
      <c r="AT3" s="272"/>
      <c r="AU3" s="273"/>
      <c r="AV3" s="272"/>
      <c r="AW3" s="272"/>
      <c r="AX3" s="272"/>
      <c r="AY3" s="273"/>
      <c r="AZ3" s="272"/>
      <c r="BA3" s="272"/>
      <c r="BB3" s="272"/>
      <c r="BC3" s="273"/>
      <c r="BD3" s="272"/>
      <c r="BE3" s="272"/>
      <c r="BF3" s="272"/>
      <c r="BG3" s="273"/>
      <c r="BH3" s="272"/>
      <c r="BI3" s="272"/>
      <c r="BJ3" s="272"/>
      <c r="BK3" s="273"/>
      <c r="BL3" s="272"/>
      <c r="BM3" s="272"/>
      <c r="BN3" s="272"/>
      <c r="BO3" s="273"/>
      <c r="BP3" s="272"/>
      <c r="BQ3" s="272"/>
      <c r="BR3" s="272"/>
      <c r="BS3" s="273"/>
      <c r="BT3" s="272"/>
      <c r="BU3" s="272"/>
      <c r="BV3" s="272"/>
      <c r="BW3" s="273"/>
      <c r="BX3" s="272"/>
      <c r="BY3" s="272"/>
      <c r="BZ3" s="272"/>
      <c r="CA3" s="273"/>
      <c r="CB3" s="272"/>
      <c r="CC3" s="272"/>
      <c r="CD3" s="272"/>
      <c r="CE3" s="273"/>
      <c r="CF3" s="272"/>
      <c r="CG3" s="272"/>
      <c r="CH3" s="272"/>
      <c r="CI3" s="272"/>
      <c r="CJ3" s="272"/>
      <c r="CK3" s="272"/>
      <c r="CL3" s="272"/>
      <c r="CM3" s="272"/>
      <c r="CN3" s="272"/>
      <c r="CO3" s="272"/>
      <c r="CP3" s="272"/>
      <c r="CQ3" s="272"/>
      <c r="CR3" s="272"/>
      <c r="CS3" s="272"/>
      <c r="CT3" s="272"/>
      <c r="CU3" s="272"/>
      <c r="CV3" s="272"/>
      <c r="CW3" s="272"/>
      <c r="CX3" s="272"/>
      <c r="CY3" s="272"/>
      <c r="CZ3" s="272"/>
      <c r="DA3" s="272"/>
      <c r="DB3" s="272"/>
      <c r="DC3" s="272"/>
      <c r="DD3" s="272"/>
      <c r="DE3" s="273"/>
      <c r="DF3" s="272"/>
      <c r="DG3" s="273"/>
      <c r="DH3" s="273"/>
      <c r="DI3" s="272"/>
      <c r="DJ3" s="272"/>
      <c r="DK3" s="272"/>
      <c r="DL3" s="272"/>
      <c r="DM3" s="273"/>
      <c r="DN3" s="272"/>
      <c r="DO3" s="273"/>
      <c r="DP3" s="272"/>
      <c r="DQ3" s="272"/>
      <c r="DR3" s="272"/>
      <c r="DS3" s="272"/>
      <c r="DT3" s="272"/>
      <c r="DU3" s="272"/>
      <c r="DV3" s="272"/>
      <c r="DW3" s="272"/>
      <c r="DX3" s="272"/>
      <c r="DY3" s="272"/>
      <c r="DZ3" s="272"/>
      <c r="EA3" s="272"/>
      <c r="EB3" s="272"/>
      <c r="EC3" s="272"/>
      <c r="ED3" s="272"/>
      <c r="EE3" s="272"/>
      <c r="EF3" s="272"/>
      <c r="EG3" s="272"/>
      <c r="EH3" s="272"/>
      <c r="EI3" s="272"/>
      <c r="EJ3" s="272"/>
      <c r="EK3" s="272"/>
      <c r="EL3" s="272"/>
      <c r="EM3" s="272"/>
      <c r="EN3" s="272"/>
      <c r="EO3" s="272"/>
      <c r="EP3" s="272"/>
      <c r="EQ3" s="272"/>
      <c r="ER3" s="272"/>
      <c r="ES3" s="272"/>
      <c r="ET3" s="272"/>
      <c r="EU3" s="272"/>
      <c r="EV3" s="272"/>
      <c r="EW3" s="272"/>
      <c r="EX3" s="272"/>
      <c r="EY3" s="272"/>
      <c r="EZ3" s="272"/>
      <c r="FA3" s="272"/>
      <c r="FB3" s="272"/>
      <c r="FC3" s="272"/>
      <c r="FD3" s="272"/>
      <c r="FE3" s="272"/>
      <c r="FF3" s="272"/>
      <c r="FG3" s="272"/>
      <c r="FH3" s="272"/>
      <c r="FI3" s="272"/>
      <c r="FJ3" s="272"/>
      <c r="FK3" s="272"/>
      <c r="FL3" s="272"/>
      <c r="FM3" s="272"/>
      <c r="FN3" s="272"/>
      <c r="FO3" s="272"/>
      <c r="FP3" s="272"/>
      <c r="FQ3" s="272"/>
      <c r="FR3" s="272"/>
      <c r="FS3" s="272"/>
      <c r="FT3" s="272"/>
      <c r="FU3" s="272"/>
      <c r="FV3" s="272"/>
      <c r="FW3" s="272"/>
      <c r="FX3" s="272"/>
      <c r="FY3" s="272"/>
      <c r="FZ3" s="272"/>
      <c r="GA3" s="272"/>
      <c r="GB3" s="272"/>
      <c r="GC3" s="272"/>
      <c r="GD3" s="272"/>
      <c r="GE3" s="272"/>
      <c r="GF3" s="272"/>
      <c r="GG3" s="272"/>
      <c r="GH3" s="272"/>
      <c r="GI3" s="272"/>
      <c r="GJ3" s="272"/>
      <c r="GK3" s="272"/>
      <c r="BLP3" s="276"/>
    </row>
    <row r="4" spans="1:193 1680:1680" ht="14.25" customHeight="1">
      <c r="A4" s="269"/>
      <c r="B4" s="279" t="s">
        <v>83</v>
      </c>
      <c r="C4" s="702" t="s">
        <v>36</v>
      </c>
      <c r="D4" s="663"/>
      <c r="E4" s="663"/>
      <c r="F4" s="663"/>
      <c r="G4" s="663"/>
      <c r="H4" s="664"/>
      <c r="I4" s="280" t="s">
        <v>84</v>
      </c>
      <c r="J4" s="700"/>
      <c r="K4" s="659"/>
      <c r="L4" s="272"/>
      <c r="M4" s="273"/>
      <c r="N4" s="273"/>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3"/>
      <c r="AN4" s="272"/>
      <c r="AO4" s="272"/>
      <c r="AP4" s="272"/>
      <c r="AQ4" s="273"/>
      <c r="AR4" s="272"/>
      <c r="AS4" s="272"/>
      <c r="AT4" s="272"/>
      <c r="AU4" s="273"/>
      <c r="AV4" s="272"/>
      <c r="AW4" s="272"/>
      <c r="AX4" s="272"/>
      <c r="AY4" s="273"/>
      <c r="AZ4" s="272"/>
      <c r="BA4" s="272"/>
      <c r="BB4" s="272"/>
      <c r="BC4" s="273"/>
      <c r="BD4" s="272"/>
      <c r="BE4" s="272"/>
      <c r="BF4" s="272"/>
      <c r="BG4" s="273"/>
      <c r="BH4" s="272"/>
      <c r="BI4" s="272"/>
      <c r="BJ4" s="272"/>
      <c r="BK4" s="273"/>
      <c r="BL4" s="272"/>
      <c r="BM4" s="272"/>
      <c r="BN4" s="272"/>
      <c r="BO4" s="273"/>
      <c r="BP4" s="272"/>
      <c r="BQ4" s="272"/>
      <c r="BR4" s="272"/>
      <c r="BS4" s="273"/>
      <c r="BT4" s="272"/>
      <c r="BU4" s="272"/>
      <c r="BV4" s="272"/>
      <c r="BW4" s="273"/>
      <c r="BX4" s="272"/>
      <c r="BY4" s="272"/>
      <c r="BZ4" s="272"/>
      <c r="CA4" s="273"/>
      <c r="CB4" s="272"/>
      <c r="CC4" s="272"/>
      <c r="CD4" s="272"/>
      <c r="CE4" s="273"/>
      <c r="CF4" s="272"/>
      <c r="CG4" s="272"/>
      <c r="CH4" s="272"/>
      <c r="CI4" s="272"/>
      <c r="CJ4" s="272"/>
      <c r="CK4" s="272"/>
      <c r="CL4" s="272"/>
      <c r="CM4" s="272"/>
      <c r="CN4" s="272"/>
      <c r="CO4" s="272"/>
      <c r="CP4" s="272"/>
      <c r="CQ4" s="272"/>
      <c r="CR4" s="272"/>
      <c r="CS4" s="272"/>
      <c r="CT4" s="272"/>
      <c r="CU4" s="272"/>
      <c r="CV4" s="272"/>
      <c r="CW4" s="272"/>
      <c r="CX4" s="272"/>
      <c r="CY4" s="272"/>
      <c r="CZ4" s="272"/>
      <c r="DA4" s="272"/>
      <c r="DB4" s="272"/>
      <c r="DC4" s="272"/>
      <c r="DD4" s="272"/>
      <c r="DE4" s="273"/>
      <c r="DF4" s="272"/>
      <c r="DG4" s="273"/>
      <c r="DH4" s="273"/>
      <c r="DI4" s="272"/>
      <c r="DJ4" s="281"/>
      <c r="DK4" s="272"/>
      <c r="DL4" s="272"/>
      <c r="DM4" s="273"/>
      <c r="DN4" s="272"/>
      <c r="DO4" s="273"/>
      <c r="DP4" s="272"/>
      <c r="DQ4" s="272"/>
      <c r="DR4" s="272"/>
      <c r="DS4" s="272"/>
      <c r="DT4" s="272"/>
      <c r="DU4" s="272"/>
      <c r="DV4" s="272"/>
      <c r="DW4" s="272"/>
      <c r="DX4" s="272"/>
      <c r="DY4" s="272"/>
      <c r="DZ4" s="272"/>
      <c r="EA4" s="272"/>
      <c r="EB4" s="272"/>
      <c r="EC4" s="272"/>
      <c r="ED4" s="272"/>
      <c r="EE4" s="272"/>
      <c r="EF4" s="272"/>
      <c r="EG4" s="272"/>
      <c r="EH4" s="272"/>
      <c r="EI4" s="272"/>
      <c r="EJ4" s="272"/>
      <c r="EK4" s="272"/>
      <c r="EL4" s="272"/>
      <c r="EM4" s="272"/>
      <c r="EN4" s="272"/>
      <c r="EO4" s="272"/>
      <c r="EP4" s="272"/>
      <c r="EQ4" s="272"/>
      <c r="ER4" s="272"/>
      <c r="ES4" s="272"/>
      <c r="ET4" s="272"/>
      <c r="EU4" s="272"/>
      <c r="EV4" s="272"/>
      <c r="EW4" s="272"/>
      <c r="EX4" s="272"/>
      <c r="EY4" s="272"/>
      <c r="EZ4" s="272"/>
      <c r="FA4" s="272"/>
      <c r="FB4" s="272"/>
      <c r="FC4" s="272"/>
      <c r="FD4" s="272"/>
      <c r="FE4" s="272"/>
      <c r="FF4" s="272"/>
      <c r="FG4" s="272"/>
      <c r="FH4" s="272"/>
      <c r="FI4" s="272"/>
      <c r="FJ4" s="272"/>
      <c r="FK4" s="272"/>
      <c r="FL4" s="272"/>
      <c r="FM4" s="272"/>
      <c r="FN4" s="272"/>
      <c r="FO4" s="272"/>
      <c r="FP4" s="272"/>
      <c r="FQ4" s="272"/>
      <c r="FR4" s="272"/>
      <c r="FS4" s="272"/>
      <c r="FT4" s="272"/>
      <c r="FU4" s="272"/>
      <c r="FV4" s="272"/>
      <c r="FW4" s="272"/>
      <c r="FX4" s="272"/>
      <c r="FY4" s="272"/>
      <c r="FZ4" s="272"/>
      <c r="GA4" s="272"/>
      <c r="GB4" s="272"/>
      <c r="GC4" s="272"/>
      <c r="GD4" s="272"/>
      <c r="GE4" s="272"/>
      <c r="GF4" s="272"/>
      <c r="GG4" s="272"/>
      <c r="GH4" s="272"/>
      <c r="GI4" s="272"/>
      <c r="GJ4" s="272"/>
      <c r="GK4" s="272"/>
      <c r="BLP4" s="276"/>
    </row>
    <row r="5" spans="1:193 1680:1680" ht="41.25" customHeight="1">
      <c r="A5" s="269"/>
      <c r="B5" s="282" t="s">
        <v>52</v>
      </c>
      <c r="C5" s="283" t="s">
        <v>53</v>
      </c>
      <c r="D5" s="282" t="s">
        <v>85</v>
      </c>
      <c r="E5" s="691" t="s">
        <v>1059</v>
      </c>
      <c r="F5" s="641"/>
      <c r="G5" s="642"/>
      <c r="H5" s="285" t="s">
        <v>87</v>
      </c>
      <c r="I5" s="691" t="s">
        <v>1060</v>
      </c>
      <c r="J5" s="641"/>
      <c r="K5" s="641"/>
      <c r="L5" s="641"/>
      <c r="M5" s="641"/>
      <c r="N5" s="642"/>
      <c r="O5" s="692" t="s">
        <v>8</v>
      </c>
      <c r="P5" s="606"/>
      <c r="Q5" s="693">
        <v>46273</v>
      </c>
      <c r="R5" s="642"/>
      <c r="S5" s="286"/>
      <c r="T5" s="286"/>
      <c r="U5" s="701"/>
      <c r="V5" s="700"/>
      <c r="W5" s="690"/>
      <c r="X5" s="669"/>
      <c r="Y5" s="287"/>
      <c r="Z5" s="287"/>
      <c r="AA5" s="287"/>
      <c r="AB5" s="287"/>
      <c r="AC5" s="287"/>
      <c r="AD5" s="287"/>
      <c r="AE5" s="287"/>
      <c r="AF5" s="287"/>
      <c r="AG5" s="287"/>
      <c r="AH5" s="287"/>
      <c r="AI5" s="288"/>
      <c r="AJ5" s="288"/>
      <c r="AK5" s="287"/>
      <c r="AL5" s="287"/>
      <c r="AM5" s="287"/>
      <c r="AN5" s="288"/>
      <c r="AO5" s="288"/>
      <c r="AP5" s="287"/>
      <c r="AQ5" s="287"/>
      <c r="AR5" s="288"/>
      <c r="AS5" s="288"/>
      <c r="AT5" s="287"/>
      <c r="AU5" s="287"/>
      <c r="AV5" s="288"/>
      <c r="AW5" s="288"/>
      <c r="AX5" s="287"/>
      <c r="AY5" s="287"/>
      <c r="AZ5" s="288"/>
      <c r="BA5" s="288"/>
      <c r="BB5" s="287"/>
      <c r="BC5" s="287"/>
      <c r="BD5" s="288"/>
      <c r="BE5" s="288"/>
      <c r="BF5" s="287"/>
      <c r="BG5" s="287"/>
      <c r="BH5" s="288"/>
      <c r="BI5" s="288"/>
      <c r="BJ5" s="287"/>
      <c r="BK5" s="287"/>
      <c r="BL5" s="288"/>
      <c r="BM5" s="288"/>
      <c r="BN5" s="287"/>
      <c r="BO5" s="287"/>
      <c r="BP5" s="288"/>
      <c r="BQ5" s="288"/>
      <c r="BR5" s="287"/>
      <c r="BS5" s="287"/>
      <c r="BT5" s="288"/>
      <c r="BU5" s="288"/>
      <c r="BV5" s="287"/>
      <c r="BW5" s="287"/>
      <c r="BX5" s="288"/>
      <c r="BY5" s="288"/>
      <c r="BZ5" s="287"/>
      <c r="CA5" s="287"/>
      <c r="CB5" s="288"/>
      <c r="CC5" s="288"/>
      <c r="CD5" s="287"/>
      <c r="CE5" s="287"/>
      <c r="CF5" s="288"/>
      <c r="CG5" s="288"/>
      <c r="CH5" s="287"/>
      <c r="CI5" s="287"/>
      <c r="CJ5" s="287"/>
      <c r="CK5" s="287"/>
      <c r="CL5" s="287"/>
      <c r="CM5" s="287"/>
      <c r="CN5" s="287"/>
      <c r="CO5" s="287"/>
      <c r="CP5" s="287"/>
      <c r="CQ5" s="287"/>
      <c r="CR5" s="287"/>
      <c r="CS5" s="287"/>
      <c r="CT5" s="287"/>
      <c r="CU5" s="287"/>
      <c r="CV5" s="287"/>
      <c r="CW5" s="287"/>
      <c r="CX5" s="287"/>
      <c r="CY5" s="287"/>
      <c r="CZ5" s="287"/>
      <c r="DA5" s="287"/>
      <c r="DB5" s="289"/>
      <c r="DC5" s="289"/>
      <c r="DD5" s="289"/>
      <c r="DE5" s="289"/>
      <c r="DF5" s="287"/>
      <c r="DG5" s="287"/>
      <c r="DH5" s="287"/>
      <c r="DI5" s="287"/>
      <c r="DJ5" s="287"/>
      <c r="DK5" s="287"/>
      <c r="DL5" s="287"/>
      <c r="DM5" s="289"/>
      <c r="DN5" s="287"/>
      <c r="DO5" s="287"/>
      <c r="DP5" s="287"/>
      <c r="DQ5" s="287"/>
      <c r="DR5" s="287"/>
      <c r="DS5" s="287"/>
      <c r="DT5" s="287"/>
      <c r="DU5" s="287"/>
      <c r="DV5" s="287"/>
      <c r="DW5" s="287"/>
      <c r="DX5" s="287"/>
      <c r="DY5" s="287"/>
      <c r="DZ5" s="287"/>
      <c r="EA5" s="287"/>
      <c r="EB5" s="287"/>
      <c r="EC5" s="287"/>
      <c r="ED5" s="287"/>
      <c r="EE5" s="287"/>
      <c r="EF5" s="287"/>
      <c r="EG5" s="287"/>
      <c r="EH5" s="287"/>
      <c r="EI5" s="287"/>
      <c r="EJ5" s="287"/>
      <c r="EK5" s="287"/>
      <c r="EL5" s="287"/>
      <c r="EM5" s="287"/>
      <c r="EN5" s="287"/>
      <c r="EO5" s="287"/>
      <c r="EP5" s="287"/>
      <c r="EQ5" s="287"/>
      <c r="ER5" s="287"/>
      <c r="ES5" s="287"/>
      <c r="ET5" s="287"/>
      <c r="EU5" s="287"/>
      <c r="EV5" s="287"/>
      <c r="EW5" s="287"/>
      <c r="EX5" s="287"/>
      <c r="EY5" s="287"/>
      <c r="EZ5" s="287"/>
      <c r="FA5" s="287"/>
      <c r="FB5" s="287"/>
      <c r="FC5" s="287"/>
      <c r="FD5" s="287"/>
      <c r="FE5" s="287"/>
      <c r="FF5" s="287"/>
      <c r="FG5" s="287"/>
      <c r="FH5" s="287"/>
      <c r="FI5" s="287"/>
      <c r="FJ5" s="287"/>
      <c r="FK5" s="287"/>
      <c r="FL5" s="287"/>
      <c r="FM5" s="287"/>
      <c r="FN5" s="287"/>
      <c r="FO5" s="287"/>
      <c r="FP5" s="287"/>
      <c r="FQ5" s="287"/>
      <c r="FR5" s="287"/>
      <c r="FS5" s="287"/>
      <c r="FT5" s="287"/>
      <c r="FU5" s="287"/>
      <c r="FV5" s="287"/>
      <c r="FW5" s="287"/>
      <c r="FX5" s="287"/>
      <c r="FY5" s="287"/>
      <c r="FZ5" s="287"/>
      <c r="GA5" s="287"/>
      <c r="GB5" s="287"/>
      <c r="GC5" s="287"/>
      <c r="GD5" s="287"/>
      <c r="GE5" s="287"/>
      <c r="GF5" s="287"/>
      <c r="GG5" s="287"/>
      <c r="GH5" s="287"/>
      <c r="GI5" s="287"/>
      <c r="GJ5" s="269"/>
      <c r="GK5" s="269"/>
    </row>
    <row r="6" spans="1:193 1680:1680" ht="5.25" customHeight="1">
      <c r="A6" s="269"/>
      <c r="B6" s="289"/>
      <c r="C6" s="287"/>
      <c r="D6" s="289"/>
      <c r="E6" s="289"/>
      <c r="F6" s="289"/>
      <c r="G6" s="288"/>
      <c r="H6" s="288"/>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8"/>
      <c r="AJ6" s="288"/>
      <c r="AK6" s="287"/>
      <c r="AL6" s="287"/>
      <c r="AM6" s="287"/>
      <c r="AN6" s="288"/>
      <c r="AO6" s="288"/>
      <c r="AP6" s="287"/>
      <c r="AQ6" s="287"/>
      <c r="AR6" s="288"/>
      <c r="AS6" s="288"/>
      <c r="AT6" s="287"/>
      <c r="AU6" s="287"/>
      <c r="AV6" s="288"/>
      <c r="AW6" s="288"/>
      <c r="AX6" s="287"/>
      <c r="AY6" s="287"/>
      <c r="AZ6" s="288"/>
      <c r="BA6" s="288"/>
      <c r="BB6" s="287"/>
      <c r="BC6" s="287"/>
      <c r="BD6" s="288"/>
      <c r="BE6" s="288"/>
      <c r="BF6" s="287"/>
      <c r="BG6" s="287"/>
      <c r="BH6" s="288"/>
      <c r="BI6" s="288"/>
      <c r="BJ6" s="287"/>
      <c r="BK6" s="287"/>
      <c r="BL6" s="288"/>
      <c r="BM6" s="288"/>
      <c r="BN6" s="287"/>
      <c r="BO6" s="287"/>
      <c r="BP6" s="288"/>
      <c r="BQ6" s="288"/>
      <c r="BR6" s="287"/>
      <c r="BS6" s="287"/>
      <c r="BT6" s="288"/>
      <c r="BU6" s="288"/>
      <c r="BV6" s="287"/>
      <c r="BW6" s="287"/>
      <c r="BX6" s="288"/>
      <c r="BY6" s="288"/>
      <c r="BZ6" s="287"/>
      <c r="CA6" s="287"/>
      <c r="CB6" s="288"/>
      <c r="CC6" s="288"/>
      <c r="CD6" s="287"/>
      <c r="CE6" s="287"/>
      <c r="CF6" s="288"/>
      <c r="CG6" s="288"/>
      <c r="CH6" s="287"/>
      <c r="CI6" s="287"/>
      <c r="CJ6" s="287"/>
      <c r="CK6" s="287"/>
      <c r="CL6" s="287"/>
      <c r="CM6" s="287"/>
      <c r="CN6" s="287"/>
      <c r="CO6" s="287"/>
      <c r="CP6" s="287"/>
      <c r="CQ6" s="287"/>
      <c r="CR6" s="287"/>
      <c r="CS6" s="287"/>
      <c r="CT6" s="287"/>
      <c r="CU6" s="287"/>
      <c r="CV6" s="287"/>
      <c r="CW6" s="287"/>
      <c r="CX6" s="287"/>
      <c r="CY6" s="287"/>
      <c r="CZ6" s="287"/>
      <c r="DA6" s="287"/>
      <c r="DB6" s="289"/>
      <c r="DC6" s="289"/>
      <c r="DD6" s="289"/>
      <c r="DE6" s="289"/>
      <c r="DF6" s="287"/>
      <c r="DG6" s="287"/>
      <c r="DH6" s="287"/>
      <c r="DI6" s="287"/>
      <c r="DJ6" s="287"/>
      <c r="DK6" s="287"/>
      <c r="DL6" s="287"/>
      <c r="DM6" s="289"/>
      <c r="DN6" s="287"/>
      <c r="DO6" s="287"/>
      <c r="DP6" s="287"/>
      <c r="DQ6" s="287"/>
      <c r="DR6" s="287"/>
      <c r="DS6" s="287"/>
      <c r="DT6" s="287"/>
      <c r="DU6" s="287"/>
      <c r="DV6" s="287"/>
      <c r="DW6" s="287"/>
      <c r="DX6" s="287"/>
      <c r="DY6" s="287"/>
      <c r="DZ6" s="287"/>
      <c r="EA6" s="287"/>
      <c r="EB6" s="287"/>
      <c r="EC6" s="287"/>
      <c r="ED6" s="287"/>
      <c r="EE6" s="287"/>
      <c r="EF6" s="287"/>
      <c r="EG6" s="287"/>
      <c r="EH6" s="287"/>
      <c r="EI6" s="287"/>
      <c r="EJ6" s="287"/>
      <c r="EK6" s="287"/>
      <c r="EL6" s="287"/>
      <c r="EM6" s="287"/>
      <c r="EN6" s="287"/>
      <c r="EO6" s="287"/>
      <c r="EP6" s="287"/>
      <c r="EQ6" s="287"/>
      <c r="ER6" s="287"/>
      <c r="ES6" s="287"/>
      <c r="ET6" s="287"/>
      <c r="EU6" s="287"/>
      <c r="EV6" s="287"/>
      <c r="EW6" s="287"/>
      <c r="EX6" s="287"/>
      <c r="EY6" s="287"/>
      <c r="EZ6" s="287"/>
      <c r="FA6" s="287"/>
      <c r="FB6" s="287"/>
      <c r="FC6" s="287"/>
      <c r="FD6" s="287"/>
      <c r="FE6" s="287"/>
      <c r="FF6" s="287"/>
      <c r="FG6" s="287"/>
      <c r="FH6" s="287"/>
      <c r="FI6" s="287"/>
      <c r="FJ6" s="287"/>
      <c r="FK6" s="287"/>
      <c r="FL6" s="287"/>
      <c r="FM6" s="287"/>
      <c r="FN6" s="287"/>
      <c r="FO6" s="287"/>
      <c r="FP6" s="287"/>
      <c r="FQ6" s="287"/>
      <c r="FR6" s="287"/>
      <c r="FS6" s="287"/>
      <c r="FT6" s="287"/>
      <c r="FU6" s="287"/>
      <c r="FV6" s="287"/>
      <c r="FW6" s="287"/>
      <c r="FX6" s="287"/>
      <c r="FY6" s="287"/>
      <c r="FZ6" s="287"/>
      <c r="GA6" s="287"/>
      <c r="GB6" s="287"/>
      <c r="GC6" s="287"/>
      <c r="GD6" s="287"/>
      <c r="GE6" s="287"/>
      <c r="GF6" s="287"/>
      <c r="GG6" s="287"/>
      <c r="GH6" s="287"/>
      <c r="GI6" s="287"/>
      <c r="GJ6" s="269"/>
      <c r="GK6" s="269"/>
    </row>
    <row r="7" spans="1:193 1680:1680" s="269" customFormat="1" ht="23.25" customHeight="1">
      <c r="A7" s="273">
        <f>COUNTA(C9:C14)</f>
        <v>6</v>
      </c>
      <c r="B7" s="707" t="s">
        <v>89</v>
      </c>
      <c r="C7" s="615"/>
      <c r="D7" s="615"/>
      <c r="E7" s="615"/>
      <c r="F7" s="615"/>
      <c r="G7" s="615"/>
      <c r="H7" s="615"/>
      <c r="I7" s="291"/>
      <c r="J7" s="704" t="s">
        <v>90</v>
      </c>
      <c r="K7" s="605"/>
      <c r="L7" s="605"/>
      <c r="M7" s="605"/>
      <c r="N7" s="605"/>
      <c r="O7" s="605"/>
      <c r="P7" s="605"/>
      <c r="Q7" s="605"/>
      <c r="R7" s="605"/>
      <c r="S7" s="605"/>
      <c r="T7" s="605"/>
      <c r="U7" s="605"/>
      <c r="V7" s="605"/>
      <c r="W7" s="605"/>
      <c r="X7" s="605"/>
      <c r="Y7" s="605"/>
      <c r="Z7" s="605"/>
      <c r="AA7" s="605"/>
      <c r="AB7" s="606"/>
      <c r="AC7" s="698" t="s">
        <v>91</v>
      </c>
      <c r="AD7" s="605"/>
      <c r="AE7" s="605"/>
      <c r="AF7" s="605"/>
      <c r="AG7" s="605"/>
      <c r="AH7" s="606"/>
      <c r="AI7" s="703" t="s">
        <v>92</v>
      </c>
      <c r="AJ7" s="605"/>
      <c r="AK7" s="605"/>
      <c r="AL7" s="606"/>
      <c r="AM7" s="290"/>
      <c r="AN7" s="292" t="s">
        <v>93</v>
      </c>
      <c r="AO7" s="293"/>
      <c r="AP7" s="293"/>
      <c r="AQ7" s="290"/>
      <c r="AR7" s="293"/>
      <c r="AS7" s="293"/>
      <c r="AT7" s="293"/>
      <c r="AU7" s="290"/>
      <c r="AV7" s="293"/>
      <c r="AW7" s="293"/>
      <c r="AX7" s="293"/>
      <c r="AY7" s="290"/>
      <c r="AZ7" s="293"/>
      <c r="BA7" s="293"/>
      <c r="BB7" s="293"/>
      <c r="BC7" s="290"/>
      <c r="BD7" s="293"/>
      <c r="BE7" s="293"/>
      <c r="BF7" s="293"/>
      <c r="BG7" s="290"/>
      <c r="BH7" s="294"/>
      <c r="BI7" s="294"/>
      <c r="BJ7" s="294"/>
      <c r="BK7" s="290"/>
      <c r="BL7" s="294"/>
      <c r="BM7" s="294"/>
      <c r="BN7" s="294"/>
      <c r="BO7" s="290"/>
      <c r="BP7" s="294"/>
      <c r="BQ7" s="294"/>
      <c r="BR7" s="294"/>
      <c r="BS7" s="290"/>
      <c r="BT7" s="294"/>
      <c r="BU7" s="294"/>
      <c r="BV7" s="294"/>
      <c r="BW7" s="290"/>
      <c r="BX7" s="294"/>
      <c r="BY7" s="294"/>
      <c r="BZ7" s="294"/>
      <c r="CA7" s="290"/>
      <c r="CB7" s="294"/>
      <c r="CC7" s="294"/>
      <c r="CD7" s="294"/>
      <c r="CE7" s="290"/>
      <c r="CF7" s="294"/>
      <c r="CG7" s="294"/>
      <c r="CH7" s="294"/>
      <c r="CI7" s="294"/>
      <c r="CJ7" s="294"/>
      <c r="CK7" s="294"/>
      <c r="CL7" s="294"/>
      <c r="CM7" s="294"/>
      <c r="CN7" s="294"/>
      <c r="CO7" s="294"/>
      <c r="CP7" s="294"/>
      <c r="CQ7" s="294"/>
      <c r="CR7" s="294"/>
      <c r="CS7" s="295">
        <f>SUM(CS9:CS14)</f>
        <v>0.6</v>
      </c>
      <c r="CT7" s="294"/>
      <c r="CU7" s="294"/>
      <c r="CV7" s="294"/>
      <c r="CW7" s="294"/>
      <c r="CX7" s="296"/>
      <c r="CY7" s="296"/>
      <c r="CZ7" s="296"/>
      <c r="DA7" s="296"/>
      <c r="DB7" s="297"/>
      <c r="DC7" s="297"/>
      <c r="DD7" s="297"/>
      <c r="DE7" s="297"/>
      <c r="DF7" s="297"/>
      <c r="DG7" s="297"/>
      <c r="DH7" s="298"/>
      <c r="DI7" s="281">
        <f>IF(DA9&lt;0.6,1,4)</f>
        <v>4</v>
      </c>
      <c r="DJ7" s="297"/>
      <c r="DK7" s="297"/>
      <c r="DL7" s="297"/>
      <c r="DM7" s="297"/>
      <c r="DN7" s="297"/>
      <c r="DO7" s="297"/>
      <c r="DP7" s="297"/>
      <c r="DQ7" s="297"/>
      <c r="DR7" s="297"/>
      <c r="DS7" s="297"/>
      <c r="DT7" s="297"/>
      <c r="DU7" s="297"/>
      <c r="DV7" s="297"/>
      <c r="DW7" s="297"/>
      <c r="DX7" s="297"/>
      <c r="DY7" s="297"/>
      <c r="DZ7" s="297"/>
      <c r="EA7" s="297"/>
      <c r="EB7" s="297"/>
      <c r="EC7" s="297"/>
      <c r="ED7" s="297"/>
      <c r="EE7" s="297"/>
      <c r="EF7" s="297"/>
      <c r="EG7" s="297"/>
      <c r="EH7" s="297"/>
      <c r="EI7" s="297"/>
      <c r="EJ7" s="297"/>
      <c r="EK7" s="297"/>
      <c r="EL7" s="297"/>
      <c r="EM7" s="297"/>
      <c r="EN7" s="297"/>
      <c r="EO7" s="297"/>
      <c r="EP7" s="297"/>
      <c r="EQ7" s="297"/>
      <c r="ER7" s="297"/>
      <c r="ES7" s="297"/>
      <c r="ET7" s="297"/>
      <c r="EU7" s="297"/>
      <c r="EV7" s="297"/>
      <c r="EW7" s="297"/>
      <c r="EX7" s="297"/>
      <c r="EY7" s="297"/>
      <c r="EZ7" s="297"/>
      <c r="FA7" s="297"/>
      <c r="FB7" s="297"/>
      <c r="FC7" s="297"/>
      <c r="FD7" s="297"/>
      <c r="FE7" s="297"/>
      <c r="FF7" s="297"/>
      <c r="FG7" s="297"/>
      <c r="FH7" s="297"/>
      <c r="FI7" s="297"/>
      <c r="FJ7" s="297"/>
      <c r="FK7" s="297"/>
      <c r="FL7" s="297"/>
      <c r="FM7" s="297"/>
      <c r="FN7" s="297"/>
      <c r="FO7" s="297"/>
      <c r="FP7" s="297"/>
      <c r="FQ7" s="297"/>
      <c r="FR7" s="297"/>
      <c r="FS7" s="297"/>
      <c r="FT7" s="297"/>
      <c r="FU7" s="297"/>
      <c r="FV7" s="297"/>
      <c r="FW7" s="297"/>
      <c r="FX7" s="297"/>
      <c r="FY7" s="297"/>
      <c r="FZ7" s="297"/>
      <c r="GA7" s="297"/>
      <c r="GB7" s="297"/>
      <c r="GC7" s="297"/>
      <c r="GD7" s="297"/>
      <c r="GE7" s="297"/>
      <c r="GF7" s="297"/>
      <c r="GG7" s="297"/>
      <c r="GH7" s="297"/>
      <c r="GI7" s="298"/>
    </row>
    <row r="8" spans="1:193 1680:1680" ht="74.25" customHeight="1">
      <c r="A8" s="367" t="s">
        <v>94</v>
      </c>
      <c r="B8" s="368" t="s">
        <v>95</v>
      </c>
      <c r="C8" s="368" t="s">
        <v>96</v>
      </c>
      <c r="D8" s="300" t="s">
        <v>97</v>
      </c>
      <c r="E8" s="300" t="s">
        <v>98</v>
      </c>
      <c r="F8" s="300" t="s">
        <v>99</v>
      </c>
      <c r="G8" s="300" t="s">
        <v>100</v>
      </c>
      <c r="H8" s="300" t="s">
        <v>101</v>
      </c>
      <c r="I8" s="368" t="s">
        <v>102</v>
      </c>
      <c r="J8" s="369" t="s">
        <v>103</v>
      </c>
      <c r="K8" s="369" t="s">
        <v>104</v>
      </c>
      <c r="L8" s="369" t="s">
        <v>105</v>
      </c>
      <c r="M8" s="369" t="s">
        <v>106</v>
      </c>
      <c r="N8" s="369" t="s">
        <v>107</v>
      </c>
      <c r="O8" s="369" t="s">
        <v>108</v>
      </c>
      <c r="P8" s="369" t="s">
        <v>109</v>
      </c>
      <c r="Q8" s="369" t="s">
        <v>110</v>
      </c>
      <c r="R8" s="369" t="s">
        <v>111</v>
      </c>
      <c r="S8" s="369" t="s">
        <v>112</v>
      </c>
      <c r="T8" s="369" t="s">
        <v>113</v>
      </c>
      <c r="U8" s="369" t="s">
        <v>114</v>
      </c>
      <c r="V8" s="369" t="s">
        <v>115</v>
      </c>
      <c r="W8" s="369" t="s">
        <v>116</v>
      </c>
      <c r="X8" s="369" t="s">
        <v>117</v>
      </c>
      <c r="Y8" s="369" t="s">
        <v>118</v>
      </c>
      <c r="Z8" s="369" t="s">
        <v>119</v>
      </c>
      <c r="AA8" s="369" t="s">
        <v>120</v>
      </c>
      <c r="AB8" s="369" t="s">
        <v>121</v>
      </c>
      <c r="AC8" s="368" t="s">
        <v>122</v>
      </c>
      <c r="AD8" s="368" t="s">
        <v>123</v>
      </c>
      <c r="AE8" s="368" t="s">
        <v>124</v>
      </c>
      <c r="AF8" s="368" t="s">
        <v>125</v>
      </c>
      <c r="AG8" s="368" t="s">
        <v>126</v>
      </c>
      <c r="AH8" s="368" t="s">
        <v>127</v>
      </c>
      <c r="AI8" s="300" t="s">
        <v>128</v>
      </c>
      <c r="AJ8" s="300" t="s">
        <v>129</v>
      </c>
      <c r="AK8" s="300" t="s">
        <v>130</v>
      </c>
      <c r="AL8" s="300" t="s">
        <v>131</v>
      </c>
      <c r="AM8" s="370" t="s">
        <v>132</v>
      </c>
      <c r="AN8" s="370" t="s">
        <v>133</v>
      </c>
      <c r="AO8" s="370" t="s">
        <v>134</v>
      </c>
      <c r="AP8" s="370" t="s">
        <v>135</v>
      </c>
      <c r="AQ8" s="371" t="s">
        <v>136</v>
      </c>
      <c r="AR8" s="371" t="s">
        <v>137</v>
      </c>
      <c r="AS8" s="371" t="s">
        <v>138</v>
      </c>
      <c r="AT8" s="371" t="s">
        <v>139</v>
      </c>
      <c r="AU8" s="372" t="s">
        <v>140</v>
      </c>
      <c r="AV8" s="372" t="s">
        <v>141</v>
      </c>
      <c r="AW8" s="372" t="s">
        <v>142</v>
      </c>
      <c r="AX8" s="372" t="s">
        <v>143</v>
      </c>
      <c r="AY8" s="373" t="s">
        <v>144</v>
      </c>
      <c r="AZ8" s="373" t="s">
        <v>145</v>
      </c>
      <c r="BA8" s="373" t="s">
        <v>146</v>
      </c>
      <c r="BB8" s="373" t="s">
        <v>147</v>
      </c>
      <c r="BC8" s="374" t="s">
        <v>148</v>
      </c>
      <c r="BD8" s="374" t="s">
        <v>149</v>
      </c>
      <c r="BE8" s="374" t="s">
        <v>150</v>
      </c>
      <c r="BF8" s="374" t="s">
        <v>151</v>
      </c>
      <c r="BG8" s="375" t="s">
        <v>152</v>
      </c>
      <c r="BH8" s="375" t="s">
        <v>153</v>
      </c>
      <c r="BI8" s="375" t="s">
        <v>154</v>
      </c>
      <c r="BJ8" s="375" t="s">
        <v>155</v>
      </c>
      <c r="BK8" s="376" t="s">
        <v>156</v>
      </c>
      <c r="BL8" s="376" t="s">
        <v>157</v>
      </c>
      <c r="BM8" s="376" t="s">
        <v>158</v>
      </c>
      <c r="BN8" s="376" t="s">
        <v>159</v>
      </c>
      <c r="BO8" s="372" t="s">
        <v>595</v>
      </c>
      <c r="BP8" s="372" t="s">
        <v>161</v>
      </c>
      <c r="BQ8" s="372" t="s">
        <v>162</v>
      </c>
      <c r="BR8" s="372" t="s">
        <v>163</v>
      </c>
      <c r="BS8" s="373" t="s">
        <v>160</v>
      </c>
      <c r="BT8" s="373" t="s">
        <v>164</v>
      </c>
      <c r="BU8" s="373" t="s">
        <v>165</v>
      </c>
      <c r="BV8" s="373" t="s">
        <v>166</v>
      </c>
      <c r="BW8" s="374" t="s">
        <v>167</v>
      </c>
      <c r="BX8" s="374" t="s">
        <v>168</v>
      </c>
      <c r="BY8" s="374" t="s">
        <v>169</v>
      </c>
      <c r="BZ8" s="374" t="s">
        <v>170</v>
      </c>
      <c r="CA8" s="375" t="s">
        <v>171</v>
      </c>
      <c r="CB8" s="375" t="s">
        <v>172</v>
      </c>
      <c r="CC8" s="375" t="s">
        <v>173</v>
      </c>
      <c r="CD8" s="375" t="s">
        <v>174</v>
      </c>
      <c r="CE8" s="376" t="s">
        <v>175</v>
      </c>
      <c r="CF8" s="376" t="s">
        <v>176</v>
      </c>
      <c r="CG8" s="376" t="s">
        <v>177</v>
      </c>
      <c r="CH8" s="376" t="s">
        <v>178</v>
      </c>
      <c r="CI8" s="376"/>
      <c r="CJ8" s="376"/>
      <c r="CK8" s="376"/>
      <c r="CL8" s="368" t="s">
        <v>179</v>
      </c>
      <c r="CM8" s="368" t="s">
        <v>180</v>
      </c>
      <c r="CN8" s="368" t="s">
        <v>181</v>
      </c>
      <c r="CO8" s="368" t="s">
        <v>182</v>
      </c>
      <c r="CP8" s="368" t="s">
        <v>183</v>
      </c>
      <c r="CQ8" s="368" t="s">
        <v>184</v>
      </c>
      <c r="CR8" s="308" t="s">
        <v>185</v>
      </c>
      <c r="CS8" s="308" t="s">
        <v>186</v>
      </c>
      <c r="CT8" s="291"/>
      <c r="CU8" s="300" t="s">
        <v>187</v>
      </c>
      <c r="CV8" s="377" t="s">
        <v>188</v>
      </c>
      <c r="CW8" s="309"/>
      <c r="CX8" s="309" t="s">
        <v>189</v>
      </c>
      <c r="CY8" s="309" t="s">
        <v>190</v>
      </c>
      <c r="CZ8" s="309" t="s">
        <v>191</v>
      </c>
      <c r="DA8" s="309" t="s">
        <v>192</v>
      </c>
      <c r="DB8" s="309" t="s">
        <v>193</v>
      </c>
      <c r="DC8" s="309" t="s">
        <v>194</v>
      </c>
      <c r="DD8" s="309" t="s">
        <v>195</v>
      </c>
      <c r="DE8" s="309" t="s">
        <v>196</v>
      </c>
      <c r="DF8" s="309" t="s">
        <v>197</v>
      </c>
      <c r="DG8" s="309" t="s">
        <v>198</v>
      </c>
      <c r="DH8" s="309"/>
      <c r="DI8" s="309" t="s">
        <v>199</v>
      </c>
      <c r="DJ8" s="309" t="s">
        <v>200</v>
      </c>
      <c r="DK8" s="309" t="s">
        <v>201</v>
      </c>
      <c r="DL8" s="309" t="s">
        <v>202</v>
      </c>
      <c r="DM8" s="309" t="s">
        <v>203</v>
      </c>
      <c r="DN8" s="309" t="s">
        <v>204</v>
      </c>
      <c r="DO8" s="309" t="s">
        <v>205</v>
      </c>
      <c r="DP8" s="309" t="s">
        <v>206</v>
      </c>
      <c r="DQ8" s="309" t="s">
        <v>207</v>
      </c>
      <c r="DR8" s="309" t="s">
        <v>208</v>
      </c>
      <c r="DS8" s="309" t="s">
        <v>209</v>
      </c>
      <c r="DT8" s="309" t="s">
        <v>210</v>
      </c>
      <c r="DU8" s="309" t="s">
        <v>211</v>
      </c>
      <c r="DV8" s="309" t="s">
        <v>212</v>
      </c>
      <c r="DW8" s="309" t="s">
        <v>213</v>
      </c>
      <c r="DX8" s="309" t="s">
        <v>214</v>
      </c>
      <c r="DY8" s="309" t="s">
        <v>215</v>
      </c>
      <c r="DZ8" s="309" t="s">
        <v>216</v>
      </c>
      <c r="EA8" s="309" t="s">
        <v>217</v>
      </c>
      <c r="EB8" s="309" t="s">
        <v>218</v>
      </c>
      <c r="EC8" s="309" t="s">
        <v>219</v>
      </c>
      <c r="ED8" s="309" t="s">
        <v>220</v>
      </c>
      <c r="EE8" s="309" t="s">
        <v>221</v>
      </c>
      <c r="EF8" s="309" t="s">
        <v>222</v>
      </c>
      <c r="EG8" s="309" t="s">
        <v>223</v>
      </c>
      <c r="EH8" s="309" t="s">
        <v>224</v>
      </c>
      <c r="EI8" s="309" t="s">
        <v>225</v>
      </c>
      <c r="EJ8" s="309" t="s">
        <v>226</v>
      </c>
      <c r="EK8" s="309" t="s">
        <v>227</v>
      </c>
      <c r="EL8" s="309" t="s">
        <v>228</v>
      </c>
      <c r="EM8" s="309" t="s">
        <v>229</v>
      </c>
      <c r="EN8" s="309" t="s">
        <v>230</v>
      </c>
      <c r="EO8" s="309" t="s">
        <v>231</v>
      </c>
      <c r="EP8" s="309" t="s">
        <v>232</v>
      </c>
      <c r="EQ8" s="309" t="s">
        <v>233</v>
      </c>
      <c r="ER8" s="309" t="s">
        <v>234</v>
      </c>
      <c r="ES8" s="309" t="s">
        <v>235</v>
      </c>
      <c r="ET8" s="309" t="s">
        <v>236</v>
      </c>
      <c r="EU8" s="309" t="s">
        <v>237</v>
      </c>
      <c r="EV8" s="309" t="s">
        <v>238</v>
      </c>
      <c r="EW8" s="309" t="s">
        <v>239</v>
      </c>
      <c r="EX8" s="309" t="s">
        <v>240</v>
      </c>
      <c r="EY8" s="309" t="s">
        <v>241</v>
      </c>
      <c r="EZ8" s="309" t="s">
        <v>242</v>
      </c>
      <c r="FA8" s="309" t="s">
        <v>243</v>
      </c>
      <c r="FB8" s="309" t="s">
        <v>244</v>
      </c>
      <c r="FC8" s="309" t="s">
        <v>245</v>
      </c>
      <c r="FD8" s="309" t="s">
        <v>246</v>
      </c>
      <c r="FE8" s="309" t="s">
        <v>247</v>
      </c>
      <c r="FF8" s="309" t="s">
        <v>248</v>
      </c>
      <c r="FG8" s="309" t="s">
        <v>249</v>
      </c>
      <c r="FH8" s="309" t="s">
        <v>250</v>
      </c>
      <c r="FI8" s="309" t="s">
        <v>251</v>
      </c>
      <c r="FJ8" s="309" t="s">
        <v>252</v>
      </c>
      <c r="FK8" s="309" t="s">
        <v>253</v>
      </c>
      <c r="FL8" s="309" t="s">
        <v>254</v>
      </c>
      <c r="FM8" s="309" t="s">
        <v>255</v>
      </c>
      <c r="FN8" s="309" t="s">
        <v>256</v>
      </c>
      <c r="FO8" s="309" t="s">
        <v>257</v>
      </c>
      <c r="FP8" s="309" t="s">
        <v>258</v>
      </c>
      <c r="FQ8" s="309" t="s">
        <v>259</v>
      </c>
      <c r="FR8" s="309" t="s">
        <v>260</v>
      </c>
      <c r="FS8" s="309" t="s">
        <v>261</v>
      </c>
      <c r="FT8" s="309" t="s">
        <v>262</v>
      </c>
      <c r="FU8" s="309" t="s">
        <v>263</v>
      </c>
      <c r="FV8" s="309" t="s">
        <v>264</v>
      </c>
      <c r="FW8" s="309" t="s">
        <v>265</v>
      </c>
      <c r="FX8" s="309" t="s">
        <v>266</v>
      </c>
      <c r="FY8" s="309" t="s">
        <v>267</v>
      </c>
      <c r="FZ8" s="309" t="s">
        <v>268</v>
      </c>
      <c r="GA8" s="309" t="s">
        <v>269</v>
      </c>
      <c r="GB8" s="309" t="s">
        <v>270</v>
      </c>
      <c r="GC8" s="309" t="s">
        <v>271</v>
      </c>
      <c r="GD8" s="309" t="s">
        <v>272</v>
      </c>
      <c r="GE8" s="309" t="s">
        <v>273</v>
      </c>
      <c r="GF8" s="309" t="s">
        <v>274</v>
      </c>
      <c r="GG8" s="309" t="s">
        <v>275</v>
      </c>
      <c r="GH8" s="309" t="s">
        <v>276</v>
      </c>
      <c r="GI8" s="310" t="s">
        <v>277</v>
      </c>
      <c r="GJ8" s="335"/>
      <c r="GK8" s="378"/>
    </row>
    <row r="9" spans="1:193 1680:1680" ht="71.25" customHeight="1">
      <c r="A9" s="323">
        <v>1</v>
      </c>
      <c r="B9" s="379" t="s">
        <v>1061</v>
      </c>
      <c r="C9" s="379" t="s">
        <v>1062</v>
      </c>
      <c r="D9" s="380" t="s">
        <v>280</v>
      </c>
      <c r="E9" s="379" t="s">
        <v>328</v>
      </c>
      <c r="F9" s="381" t="s">
        <v>282</v>
      </c>
      <c r="G9" s="379" t="s">
        <v>329</v>
      </c>
      <c r="H9" s="379" t="s">
        <v>330</v>
      </c>
      <c r="I9" s="320" t="s">
        <v>311</v>
      </c>
      <c r="J9" s="320" t="s">
        <v>69</v>
      </c>
      <c r="K9" s="320" t="s">
        <v>286</v>
      </c>
      <c r="L9" s="320" t="s">
        <v>286</v>
      </c>
      <c r="M9" s="320" t="s">
        <v>286</v>
      </c>
      <c r="N9" s="320" t="s">
        <v>69</v>
      </c>
      <c r="O9" s="320" t="s">
        <v>286</v>
      </c>
      <c r="P9" s="320" t="s">
        <v>286</v>
      </c>
      <c r="Q9" s="320" t="s">
        <v>286</v>
      </c>
      <c r="R9" s="320" t="s">
        <v>286</v>
      </c>
      <c r="S9" s="320" t="s">
        <v>69</v>
      </c>
      <c r="T9" s="320" t="s">
        <v>69</v>
      </c>
      <c r="U9" s="320" t="s">
        <v>69</v>
      </c>
      <c r="V9" s="320" t="s">
        <v>286</v>
      </c>
      <c r="W9" s="320" t="s">
        <v>286</v>
      </c>
      <c r="X9" s="320" t="s">
        <v>286</v>
      </c>
      <c r="Y9" s="320" t="s">
        <v>286</v>
      </c>
      <c r="Z9" s="320" t="s">
        <v>286</v>
      </c>
      <c r="AA9" s="320" t="s">
        <v>286</v>
      </c>
      <c r="AB9" s="320" t="s">
        <v>286</v>
      </c>
      <c r="AC9" s="321" t="str">
        <f t="shared" ref="AC9:AC14" si="0">I9</f>
        <v>4 - Alta</v>
      </c>
      <c r="AD9" s="322">
        <f t="shared" ref="AD9:AD14" si="1">IF(AC9="1 - Muy Baja",0.2,IF(AC9="2 - Baja",0.4,IF(AC9="3 - Media",0.6,IF(AC9="4 - Alta",0.8,""))))</f>
        <v>0.8</v>
      </c>
      <c r="AE9" s="321" t="str">
        <f t="shared" ref="AE9:AE14" si="2">CONCATENATE(CY9," - ",CZ9)</f>
        <v>3 - Moderado</v>
      </c>
      <c r="AF9" s="322">
        <f t="shared" ref="AF9:AF14" si="3">COUNTIF(J9:AB9,"SI")/COUNTA(J9:AB9)</f>
        <v>0.26315789473684209</v>
      </c>
      <c r="AG9" s="323" t="str">
        <f t="shared" ref="AG9:AG14" si="4">_xlfn.LET(_xlpm.P,IF(AD9&lt;=20%,1,IF(AD9&lt;=40%,2,IF(AD9&lt;=60%,3,IF(AD9&lt;=80%,4,5)))),_xlpm.I,IF(AF9&lt;=20%,1,IF(AF9&lt;=40%,2,IF(AF9&lt;=60%,3,IF(AF9&lt;=80%,4,5)))),_xlpm.S,_xlpm.P*_xlpm.I,CHOOSE(1+(_xlpm.S&gt;4)+(_xlpm.S&gt;9)+(_xlpm.S&gt;16), "BAJO", "MODERADO", "ALTO", "EXTREMO"))</f>
        <v>MODERADO</v>
      </c>
      <c r="AH9" s="322">
        <f t="shared" ref="AH9:AH14" si="5">AD9*AF9</f>
        <v>0.21052631578947367</v>
      </c>
      <c r="AI9" s="379" t="s">
        <v>1063</v>
      </c>
      <c r="AJ9" s="379" t="s">
        <v>1064</v>
      </c>
      <c r="AK9" s="379" t="s">
        <v>1065</v>
      </c>
      <c r="AL9" s="379" t="s">
        <v>1066</v>
      </c>
      <c r="AM9" s="284" t="s">
        <v>291</v>
      </c>
      <c r="AN9" s="325" t="s">
        <v>292</v>
      </c>
      <c r="AO9" s="325" t="s">
        <v>293</v>
      </c>
      <c r="AP9" s="284" t="s">
        <v>294</v>
      </c>
      <c r="AQ9" s="284" t="s">
        <v>291</v>
      </c>
      <c r="AR9" s="325" t="s">
        <v>295</v>
      </c>
      <c r="AS9" s="325" t="s">
        <v>293</v>
      </c>
      <c r="AT9" s="284" t="s">
        <v>294</v>
      </c>
      <c r="AU9" s="284" t="s">
        <v>291</v>
      </c>
      <c r="AV9" s="325" t="s">
        <v>292</v>
      </c>
      <c r="AW9" s="325" t="s">
        <v>293</v>
      </c>
      <c r="AX9" s="284" t="s">
        <v>294</v>
      </c>
      <c r="AY9" s="284"/>
      <c r="AZ9" s="325"/>
      <c r="BA9" s="325"/>
      <c r="BB9" s="284"/>
      <c r="BC9" s="284"/>
      <c r="BD9" s="325"/>
      <c r="BE9" s="325"/>
      <c r="BF9" s="284"/>
      <c r="BG9" s="284"/>
      <c r="BH9" s="325"/>
      <c r="BI9" s="325"/>
      <c r="BJ9" s="284"/>
      <c r="BK9" s="284"/>
      <c r="BL9" s="325"/>
      <c r="BM9" s="325"/>
      <c r="BN9" s="284"/>
      <c r="BO9" s="284"/>
      <c r="BP9" s="325"/>
      <c r="BQ9" s="325"/>
      <c r="BR9" s="284"/>
      <c r="BS9" s="284"/>
      <c r="BT9" s="325"/>
      <c r="BU9" s="325"/>
      <c r="BV9" s="284"/>
      <c r="BW9" s="284"/>
      <c r="BX9" s="325"/>
      <c r="BY9" s="325"/>
      <c r="BZ9" s="284"/>
      <c r="CA9" s="284"/>
      <c r="CB9" s="325"/>
      <c r="CC9" s="325"/>
      <c r="CD9" s="284"/>
      <c r="CE9" s="284"/>
      <c r="CF9" s="325"/>
      <c r="CG9" s="325"/>
      <c r="CH9" s="284"/>
      <c r="CI9" s="325"/>
      <c r="CJ9" s="325"/>
      <c r="CK9" s="284"/>
      <c r="CL9" s="326" t="str">
        <f t="shared" ref="CL9:CL14" si="6">IFERROR(IF(GE9&lt;=1,"1 - Muy Baja",VLOOKUP(GE9,$BLR$603:$BLS$607,2,0)),"")</f>
        <v>1 - Muy Baja</v>
      </c>
      <c r="CM9" s="327">
        <f t="shared" ref="CM9:CM14" si="7">AD9*(1-(IF(AN9="Automático",0.25,0.15)+IF(AO9="Preventivo",0.25,IF(AO9="Detectivo",0.15,0.1))))</f>
        <v>0.48</v>
      </c>
      <c r="CN9" s="326" t="str">
        <f t="shared" ref="CN9:CN14" si="8">IFERROR(IF(GG9&lt;=1,"1 - Leve",HLOOKUP(GG9,$BLU$600:$BLY$601,2,0)),"")</f>
        <v>3 - Moderado</v>
      </c>
      <c r="CO9" s="327">
        <f t="shared" ref="CO9:CO14" si="9">AF9*(1-(IF(AN9="Automático",0.25,0.15)+IF(AO9="Preventivo",0.25,IF(AO9="Detectivo",0.15,0.1))))</f>
        <v>0.15789473684210525</v>
      </c>
      <c r="CP9" s="328" t="str">
        <f>IF(CQ9&lt;=20%,"BAJO",
   IF(CQ9&lt;=40%,"MODERADO",
      IF(CQ9&lt;=60%,"ALTO",
         "EXTREMO"
      )
   )
)</f>
        <v>BAJO</v>
      </c>
      <c r="CQ9" s="322">
        <f t="shared" ref="CQ9:CQ14" si="10">CM9*CO9</f>
        <v>7.5789473684210518E-2</v>
      </c>
      <c r="CR9" s="382" t="s">
        <v>300</v>
      </c>
      <c r="CS9" s="328">
        <f t="shared" ref="CS9:CS14" si="11">IF(CP9="BAJO",0.1,IF(CP9="MODERADO",3,5))</f>
        <v>0.1</v>
      </c>
      <c r="CT9" s="284"/>
      <c r="CU9" s="47" t="s">
        <v>1067</v>
      </c>
      <c r="CV9" s="4" t="s">
        <v>1068</v>
      </c>
      <c r="CW9" s="329"/>
      <c r="CX9" s="330">
        <f t="shared" ref="CX9:CX14" si="12">COUNTIF(J9:AB9,"SI")</f>
        <v>5</v>
      </c>
      <c r="CY9" s="331">
        <f t="shared" ref="CY9:CY14" si="13">IF(CX9&lt;6,3,IF(CX9&gt;11,5,4))</f>
        <v>3</v>
      </c>
      <c r="CZ9" s="330" t="str">
        <f t="shared" ref="CZ9:CZ14" si="14">IF(CX9&lt;6,"Moderado",IF(CX9&gt;11,"Catastrófico","Mayor"))</f>
        <v>Moderado</v>
      </c>
      <c r="DA9" s="332">
        <f t="shared" ref="DA9:DA14" si="15">IF(CY9=3,0.6,IF(CY9=4,0.8,1))</f>
        <v>0.6</v>
      </c>
      <c r="DB9" s="333">
        <f t="shared" ref="DB9:DB14" si="16">IF(AN9="",0,IF(AN9="Automático",0.25,IF(AN9="Manual",0.15,0)))</f>
        <v>0.15</v>
      </c>
      <c r="DC9" s="333">
        <f t="shared" ref="DC9:DC14" si="17">IF(AI9="",0,IF(AO9="Preventivo",0.25,IF(AO9="Detectivo",0.15,IF(AO9="Correctivo",0.1,0))))</f>
        <v>0.25</v>
      </c>
      <c r="DD9" s="330">
        <f t="shared" ref="DD9:DD14" si="18">IF(OR(AN9=0,AO9=0),0,DB9+DC9)</f>
        <v>0.4</v>
      </c>
      <c r="DE9" s="334">
        <f t="shared" ref="DE9:DE14" si="19">IF(DF9&gt;0.8,5,IF(DF9&gt;0.6,4,IF(DF9&gt;0.4,3,IF(DF9&gt;0.2,2,1))))</f>
        <v>3</v>
      </c>
      <c r="DF9" s="332">
        <f t="shared" ref="DF9:DF14" si="20">IF(OR(AP9="Ambos",AP9="Probabilidad"),$AD9-($AD9*$DD9),$AD9)</f>
        <v>0.48</v>
      </c>
      <c r="DG9" s="334">
        <f t="shared" ref="DG9:DG14" si="21">IF(DI9&gt;0.8,5,IF(DI9&gt;0.6,4,3))</f>
        <v>3</v>
      </c>
      <c r="DH9" s="334"/>
      <c r="DI9" s="332">
        <f t="shared" ref="DI9:DI14" si="22">IF(OR(AP9="Ambos",AP9="Impacto"),$DA9-($DA9*$DD9),$DA9)</f>
        <v>0.6</v>
      </c>
      <c r="DJ9" s="333">
        <f t="shared" ref="DJ9:DJ14" si="23">IF(AR9="",0,IF(AR9="Automático",0.25,IF(AR9="Manual",0.15,0)))</f>
        <v>0.25</v>
      </c>
      <c r="DK9" s="333">
        <f t="shared" ref="DK9:DK14" si="24">IF(AS9="",0,IF(AS9="Preventivo",0.25,IF(AS9="Detectivo",0.15,IF(AS9="Correctivo",0.1,0))))</f>
        <v>0.25</v>
      </c>
      <c r="DL9" s="330">
        <f t="shared" ref="DL9:DL14" si="25">IF(OR(AR9=0,AS9=0),0,DJ9+DK9)</f>
        <v>0.5</v>
      </c>
      <c r="DM9" s="334">
        <f t="shared" ref="DM9:DM14" si="26">IF(DN9&gt;0.8,5,IF(DN9&gt;0.6,4,IF(DN9&gt;0.4,3,IF(DN9&gt;0.2,2,1))))</f>
        <v>2</v>
      </c>
      <c r="DN9" s="332">
        <f t="shared" ref="DN9:DN14" si="27">IF(OR(AT9="Ambos",AT9="Probabilidad"),DF9-(DF9*$DL9),DF9)</f>
        <v>0.24</v>
      </c>
      <c r="DO9" s="334">
        <f t="shared" ref="DO9:DO14" si="28">IF(DP9&gt;0.8,5,IF(DP9&gt;0.6,4,3))</f>
        <v>3</v>
      </c>
      <c r="DP9" s="332">
        <f t="shared" ref="DP9:DP14" si="29">IF(OR(AT9="Ambos",AT9="Impacto"),$DI9-($DI9*$DL9),$DI9)</f>
        <v>0.6</v>
      </c>
      <c r="DQ9" s="333">
        <f t="shared" ref="DQ9:DQ14" si="30">IF(AV9="",0,IF(AV9="Automático",0.25,IF(AV9="Manual",0.15,0)))</f>
        <v>0.15</v>
      </c>
      <c r="DR9" s="333">
        <f t="shared" ref="DR9:DR14" si="31">IF(AW9="",0,IF(AW9="Preventivo",0.25,IF(AW9="Detectivo",0.15,IF(AW9="Correctivo",0.1,0))))</f>
        <v>0.25</v>
      </c>
      <c r="DS9" s="330">
        <f t="shared" ref="DS9:DS14" si="32">IF(OR(AV9=0,AW9=0),0,DQ9+DR9)</f>
        <v>0.4</v>
      </c>
      <c r="DT9" s="334">
        <f t="shared" ref="DT9:DT14" si="33">IF(DU9&gt;0.8,5,IF(DU9&gt;0.6,4,IF(DU9&gt;0.4,3,IF(DU9&gt;0.2,2,1))))</f>
        <v>1</v>
      </c>
      <c r="DU9" s="332">
        <f t="shared" ref="DU9:DU14" si="34">IF(OR(AX9="Ambos",AX9="Probabilidad"),DN9-(DN9*$DS9),DN9)</f>
        <v>0.14399999999999999</v>
      </c>
      <c r="DV9" s="334">
        <f t="shared" ref="DV9:DV14" si="35">IF(DW9&gt;0.8,5,IF(DW9&gt;0.6,4,3))</f>
        <v>3</v>
      </c>
      <c r="DW9" s="332">
        <f t="shared" ref="DW9:DW14" si="36">IF(OR(AX9="Ambos",AX9="Impacto"),$DP9-($DP9*$DS9),$DP9)</f>
        <v>0.6</v>
      </c>
      <c r="DX9" s="333">
        <f t="shared" ref="DX9:DX14" si="37">IF(AZ9="",0,IF(AZ9="Automático",0.25,IF(AZ9="Manual",0.15,0)))</f>
        <v>0</v>
      </c>
      <c r="DY9" s="333">
        <f>IF(BA9="",0,IF(BA9="Preventivo",0.25,IF(BA9="Detectivo",0.15,IF(BA10="Correctivo",0.1,0))))</f>
        <v>0</v>
      </c>
      <c r="DZ9" s="330">
        <f t="shared" ref="DZ9:DZ14" si="38">IF(OR(AZ9=0,BA9=0),0,DX9+DY9)</f>
        <v>0</v>
      </c>
      <c r="EA9" s="334">
        <f t="shared" ref="EA9:EA14" si="39">IF(EB9&gt;0.8,5,IF(EB9&gt;0.6,4,IF(EB9&gt;0.4,3,IF(EB9&gt;0.2,2,1))))</f>
        <v>1</v>
      </c>
      <c r="EB9" s="332">
        <f t="shared" ref="EB9:EB14" si="40">IF(OR(BB9="Ambos",BB9="Probabilidad"),DU9-(DU9*$DZ9),DU9)</f>
        <v>0.14399999999999999</v>
      </c>
      <c r="EC9" s="334">
        <f t="shared" ref="EC9:EC14" si="41">IF(ED9&gt;0.8,5,IF(ED9&gt;0.6,4,3))</f>
        <v>3</v>
      </c>
      <c r="ED9" s="332">
        <f t="shared" ref="ED9:ED14" si="42">IF(OR(BB9="Ambos",BB9="Impacto"),$DW9-($DW9*$DZ9),$DW9)</f>
        <v>0.6</v>
      </c>
      <c r="EE9" s="333">
        <f t="shared" ref="EE9:EE14" si="43">IF(BD9="",0,IF(BD9="Automático",0.25,IF(BD9="Manual",0.15,0)))</f>
        <v>0</v>
      </c>
      <c r="EF9" s="333">
        <f t="shared" ref="EF9:EF14" si="44">IF(BE9="",0,IF(BE9="Preventivo",0.25,IF(BE9="Detectivo",0.15,IF(BE9="Correctivo",0.1,0))))</f>
        <v>0</v>
      </c>
      <c r="EG9" s="330">
        <f t="shared" ref="EG9:EG14" si="45">IF(OR(BD9=0,BE9=0),0,EE9+EF9)</f>
        <v>0</v>
      </c>
      <c r="EH9" s="334">
        <f t="shared" ref="EH9:EH14" si="46">IF(EI9&gt;0.8,5,IF(EI9&gt;0.6,4,IF(EI9&gt;0.4,3,IF(EI9&gt;0.2,2,1))))</f>
        <v>1</v>
      </c>
      <c r="EI9" s="332">
        <f t="shared" ref="EI9:EI14" si="47">IF(OR(BF9="Ambos",BF9="Probabilidad"),EB9-(EB9*$EG9),EB9)</f>
        <v>0.14399999999999999</v>
      </c>
      <c r="EJ9" s="334">
        <f t="shared" ref="EJ9:EJ14" si="48">IF(EK9&gt;0.8,5,IF(EK9&gt;0.6,4,3))</f>
        <v>3</v>
      </c>
      <c r="EK9" s="332">
        <f t="shared" ref="EK9:EK14" si="49">IF(OR(BF9="Ambos",BF9="Impacto"),$ED9-($ED9*$EG9),$ED9)</f>
        <v>0.6</v>
      </c>
      <c r="EL9" s="333">
        <f t="shared" ref="EL9:EL14" si="50">IF(BH9="",0,IF(BH9="Automático",0.25,IF(BH9="Manual",0.15,0)))</f>
        <v>0</v>
      </c>
      <c r="EM9" s="333">
        <f t="shared" ref="EM9:EM14" si="51">IF(BI9="",0,IF(BI9="Preventivo",0.25,IF(BI9="Detectivo",0.15,IF(BI9="Correctivo",0.1,0))))</f>
        <v>0</v>
      </c>
      <c r="EN9" s="330">
        <f t="shared" ref="EN9:EN14" si="52">IF(OR(BH9=0,BI9=0),0,EL9+EM9)</f>
        <v>0</v>
      </c>
      <c r="EO9" s="334">
        <f t="shared" ref="EO9:EO14" si="53">IF(EP9&gt;0.8,5,IF(EP9&gt;0.6,4,IF(EP9&gt;0.4,3,IF(EP9&gt;0.2,2,1))))</f>
        <v>1</v>
      </c>
      <c r="EP9" s="332">
        <f t="shared" ref="EP9:EP14" si="54">IF(OR(BF9="Ambos",BF9="Probabilidad"),EI9-(EI9*$EN9),EI9)</f>
        <v>0.14399999999999999</v>
      </c>
      <c r="EQ9" s="334">
        <f t="shared" ref="EQ9:EQ14" si="55">IF(ER9&gt;0.8,5,IF(ER9&gt;0.6,4,3))</f>
        <v>3</v>
      </c>
      <c r="ER9" s="332">
        <f t="shared" ref="ER9:ER14" si="56">IF(OR(BJ9="Ambos",BJ9="Impacto"),$EK9-($EK9*$EN9),$EK9)</f>
        <v>0.6</v>
      </c>
      <c r="ES9" s="333">
        <f t="shared" ref="ES9:ES14" si="57">IF(BL9="",0,IF(BL9="Automático",0.25,IF(BL9="Manual",0.15,0)))</f>
        <v>0</v>
      </c>
      <c r="ET9" s="333">
        <f t="shared" ref="ET9:ET14" si="58">IF(BM9="",0,IF(BM9="Preventivo",0.25,IF(BM9="Detectivo",0.15,IF(BM9="Correctivo",0.1,0))))</f>
        <v>0</v>
      </c>
      <c r="EU9" s="330">
        <f t="shared" ref="EU9:EU14" si="59">IF(OR(BL9=0,BM9=0),0,ES9+ET9)</f>
        <v>0</v>
      </c>
      <c r="EV9" s="334">
        <f t="shared" ref="EV9:EV14" si="60">IF(EW9&gt;0.8,5,IF(EW9&gt;0.6,4,IF(EW9&gt;0.4,3,IF(EW9&gt;0.2,2,1))))</f>
        <v>1</v>
      </c>
      <c r="EW9" s="332">
        <f t="shared" ref="EW9:EW14" si="61">IF(OR(BP9="Ambos",BP9="Probabilidad"),EP9-(EP9*$EU9),EP9)</f>
        <v>0.14399999999999999</v>
      </c>
      <c r="EX9" s="334">
        <f t="shared" ref="EX9:EX14" si="62">IF(EY9&gt;0.8,5,IF(EY9&gt;0.6,4,3))</f>
        <v>3</v>
      </c>
      <c r="EY9" s="332">
        <f t="shared" ref="EY9:EY14" si="63">IF(OR(BN9="Ambos",BN9="Impacto"),$ER9-($ER9*$EU9),$ER9)</f>
        <v>0.6</v>
      </c>
      <c r="EZ9" s="333">
        <f t="shared" ref="EZ9:EZ14" si="64">IF(BP9="",0,IF(BP9="Automático",0.25,IF(BP9="Manual",0.15,0)))</f>
        <v>0</v>
      </c>
      <c r="FA9" s="333">
        <f t="shared" ref="FA9:FA14" si="65">IF(BQ9="",0,IF(BQ9="Preventivo",0.25,IF(BQ9="Detectivo",0.15,IF(BQ9="Correctivo",0.1,0))))</f>
        <v>0</v>
      </c>
      <c r="FB9" s="330">
        <f t="shared" ref="FB9:FB14" si="66">IF(OR(BP9=0,BQ9=0),0,EZ9+FA9)</f>
        <v>0</v>
      </c>
      <c r="FC9" s="334">
        <f t="shared" ref="FC9:FC14" si="67">IF(FD9&gt;0.8,5,IF(FD9&gt;0.6,4,IF(FD9&gt;0.4,3,IF(FD9&gt;0.2,2,1))))</f>
        <v>1</v>
      </c>
      <c r="FD9" s="332">
        <f t="shared" ref="FD9:FD14" si="68">IF(OR(BR9="Ambos",BR9="Probabilidad"),EW9-(EW9*$FB9),EW9)</f>
        <v>0.14399999999999999</v>
      </c>
      <c r="FE9" s="334">
        <f t="shared" ref="FE9:FE14" si="69">IF(FF9&gt;0.8,5,IF(FF9&gt;0.6,4,3))</f>
        <v>3</v>
      </c>
      <c r="FF9" s="332">
        <f t="shared" ref="FF9:FF14" si="70">IF(OR(BR9="Ambos",BR9="Impacto"),$EY9-($EY9*$FB9),$EY9)</f>
        <v>0.6</v>
      </c>
      <c r="FG9" s="333">
        <f t="shared" ref="FG9:FG14" si="71">IF(BT9="",0,IF(BT9="Automático",0.25,IF(BT9="Manual",0.15,0)))</f>
        <v>0</v>
      </c>
      <c r="FH9" s="333">
        <f t="shared" ref="FH9:FH14" si="72">IF(BU9="",0,IF(BU9="Preventivo",0.25,IF(BU9="Detectivo",0.15,IF(BU9="Correctivo",0.1,0))))</f>
        <v>0</v>
      </c>
      <c r="FI9" s="330">
        <f t="shared" ref="FI9:FI14" si="73">IF(OR(BT9=0,BU9=0),0,FG9+FH9)</f>
        <v>0</v>
      </c>
      <c r="FJ9" s="334">
        <f t="shared" ref="FJ9:FJ14" si="74">IF(FK9&gt;0.8,5,IF(FK9&gt;0.6,4,IF(FK9&gt;0.4,3,IF(FK9&gt;0.2,2,1))))</f>
        <v>1</v>
      </c>
      <c r="FK9" s="332">
        <f t="shared" ref="FK9:FK14" si="75">IF(OR(BV9="Ambos",BV9="Probabilidad"),FD9-(FD9*$FI9),FD9)</f>
        <v>0.14399999999999999</v>
      </c>
      <c r="FL9" s="334">
        <f t="shared" ref="FL9:FL14" si="76">IF(FM9&gt;0.8,5,IF(FM9&gt;0.6,4,3))</f>
        <v>3</v>
      </c>
      <c r="FM9" s="332">
        <f t="shared" ref="FM9:FM14" si="77">IF(OR(BV9="Ambos",BV9="Impacto"),$FF9-($FF9*$FI9),$FF9)</f>
        <v>0.6</v>
      </c>
      <c r="FN9" s="333">
        <f t="shared" ref="FN9:FN14" si="78">IF(BX9="",0,IF(BX9="Automático",0.25,IF(BX9="Manual",0.15,0)))</f>
        <v>0</v>
      </c>
      <c r="FO9" s="333">
        <f t="shared" ref="FO9:FO14" si="79">IF(BY9="",0,IF(BY9="Preventivo",0.25,IF(BY9="Detectivo",0.15,IF(BY9="Correctivo",0.1,0))))</f>
        <v>0</v>
      </c>
      <c r="FP9" s="330">
        <f t="shared" ref="FP9:FP14" si="80">IF(OR(BX9=0,BY9=0),0,FN9+FO9)</f>
        <v>0</v>
      </c>
      <c r="FQ9" s="334">
        <f t="shared" ref="FQ9:FQ14" si="81">IF(FR9&gt;0.8,5,IF(FR9&gt;0.6,4,IF(FR9&gt;0.4,3,IF(FR9&gt;0.2,2,1))))</f>
        <v>1</v>
      </c>
      <c r="FR9" s="332">
        <f t="shared" ref="FR9:FR14" si="82">IF(OR(BZ9="Ambos",BZ9="Probabilidad"),FK9-(FK9*$FP9),FK9)</f>
        <v>0.14399999999999999</v>
      </c>
      <c r="FS9" s="334">
        <f t="shared" ref="FS9:FS14" si="83">IF(FT9&gt;0.8,5,IF(FT9&gt;0.6,4,3))</f>
        <v>3</v>
      </c>
      <c r="FT9" s="332">
        <f t="shared" ref="FT9:FT14" si="84">IF(OR(BZ9="Ambos",BZ9="Impacto"),$FM9-($FM9*$FP9),$FM9)</f>
        <v>0.6</v>
      </c>
      <c r="FU9" s="333">
        <f t="shared" ref="FU9:FU14" si="85">IF(CB9="",0,IF(CB9="Automático",0.25,IF(CB9="Manual",0.15,0)))</f>
        <v>0</v>
      </c>
      <c r="FV9" s="333">
        <f t="shared" ref="FV9:FV14" si="86">IF(CC9="",0,IF(CC9="Preventivo",0.25,IF(CC9="Detectivo",0.15,IF(CC9="Correctivo",0.1,0))))</f>
        <v>0</v>
      </c>
      <c r="FW9" s="330">
        <f t="shared" ref="FW9:FW14" si="87">IF(OR(CB9=0,CC9=0),0,FU9+FV9)</f>
        <v>0</v>
      </c>
      <c r="FX9" s="334">
        <f t="shared" ref="FX9:FX14" si="88">IF(FY9&gt;0.8,5,IF(FY9&gt;0.6,4,IF(FY9&gt;0.4,3,IF(FY9&gt;0.2,2,1))))</f>
        <v>1</v>
      </c>
      <c r="FY9" s="332">
        <f t="shared" ref="FY9:FY14" si="89">IF(OR(CD9="Ambos",CD9="Probabilidad"),FR9-(FR9*$FW9),FR9)</f>
        <v>0.14399999999999999</v>
      </c>
      <c r="FZ9" s="334">
        <f t="shared" ref="FZ9:FZ14" si="90">IF(GA9&gt;0.8,5,IF(GA9&gt;0.6,4,3))</f>
        <v>3</v>
      </c>
      <c r="GA9" s="332">
        <f t="shared" ref="GA9:GA14" si="91">IF(OR(CD9="Ambos",CD9="Impacto"),$FT9-($FT9*$FW9),$FT9)</f>
        <v>0.6</v>
      </c>
      <c r="GB9" s="333">
        <f t="shared" ref="GB9:GB14" si="92">IF(CF9="",0,IF(CF9="Automático",0.25,IF(CF9="Manual",0.15,0)))</f>
        <v>0</v>
      </c>
      <c r="GC9" s="333">
        <f t="shared" ref="GC9:GC14" si="93">IF(CG9="",0,IF(CG9="Preventivo",0.25,IF(CG9="Detectivo",0.15,IF(CG9="Correctivo",0.1,0))))</f>
        <v>0</v>
      </c>
      <c r="GD9" s="330">
        <f t="shared" ref="GD9:GD14" si="94">IF(OR(CF9=0,CG9=0),0,GB9+GC9)</f>
        <v>0</v>
      </c>
      <c r="GE9" s="334">
        <f t="shared" ref="GE9:GE14" si="95">IF(GF9&gt;0.8,5,IF(GF9&gt;0.6,4,IF(GF9&gt;0.4,3,IF(GF9&gt;0.2,2,1))))</f>
        <v>1</v>
      </c>
      <c r="GF9" s="332">
        <f t="shared" ref="GF9:GF14" si="96">IF(OR(CH9="Ambos",CH9="Probabilidad"),FY9-(FY9*$GD9),FY9)</f>
        <v>0.14399999999999999</v>
      </c>
      <c r="GG9" s="334">
        <f t="shared" ref="GG9:GG14" si="97">IF(GH9&gt;0.8,5,IF(GH9&gt;0.6,4,3))</f>
        <v>3</v>
      </c>
      <c r="GH9" s="332">
        <f t="shared" ref="GH9:GH14" si="98">IF(OR(CH9="Ambos",CH9="Impacto"),$GA9-($GA9*$GD9),$GA9)</f>
        <v>0.6</v>
      </c>
      <c r="GI9" s="332">
        <f t="shared" ref="GI9:GI14" si="99">IF(GH9&lt;0.6,0.6,GH9)</f>
        <v>0.6</v>
      </c>
      <c r="GJ9" s="335"/>
      <c r="GK9" s="269"/>
    </row>
    <row r="10" spans="1:193 1680:1680" ht="66" customHeight="1">
      <c r="A10" s="323">
        <v>2</v>
      </c>
      <c r="B10" s="379" t="s">
        <v>1061</v>
      </c>
      <c r="C10" s="379" t="s">
        <v>1069</v>
      </c>
      <c r="D10" s="380" t="s">
        <v>304</v>
      </c>
      <c r="E10" s="379" t="s">
        <v>328</v>
      </c>
      <c r="F10" s="381" t="s">
        <v>305</v>
      </c>
      <c r="G10" s="379" t="s">
        <v>329</v>
      </c>
      <c r="H10" s="379" t="s">
        <v>330</v>
      </c>
      <c r="I10" s="320" t="s">
        <v>311</v>
      </c>
      <c r="J10" s="320" t="s">
        <v>69</v>
      </c>
      <c r="K10" s="320" t="s">
        <v>286</v>
      </c>
      <c r="L10" s="320" t="s">
        <v>286</v>
      </c>
      <c r="M10" s="320" t="s">
        <v>286</v>
      </c>
      <c r="N10" s="320" t="s">
        <v>69</v>
      </c>
      <c r="O10" s="320" t="s">
        <v>286</v>
      </c>
      <c r="P10" s="320" t="s">
        <v>286</v>
      </c>
      <c r="Q10" s="320" t="s">
        <v>286</v>
      </c>
      <c r="R10" s="320" t="s">
        <v>286</v>
      </c>
      <c r="S10" s="320" t="s">
        <v>69</v>
      </c>
      <c r="T10" s="320" t="s">
        <v>69</v>
      </c>
      <c r="U10" s="320" t="s">
        <v>69</v>
      </c>
      <c r="V10" s="320" t="s">
        <v>286</v>
      </c>
      <c r="W10" s="320" t="s">
        <v>286</v>
      </c>
      <c r="X10" s="320" t="s">
        <v>286</v>
      </c>
      <c r="Y10" s="320" t="s">
        <v>286</v>
      </c>
      <c r="Z10" s="320" t="s">
        <v>286</v>
      </c>
      <c r="AA10" s="320" t="s">
        <v>286</v>
      </c>
      <c r="AB10" s="320" t="s">
        <v>286</v>
      </c>
      <c r="AC10" s="321" t="str">
        <f t="shared" si="0"/>
        <v>4 - Alta</v>
      </c>
      <c r="AD10" s="322">
        <f t="shared" si="1"/>
        <v>0.8</v>
      </c>
      <c r="AE10" s="321" t="str">
        <f t="shared" si="2"/>
        <v>3 - Moderado</v>
      </c>
      <c r="AF10" s="322">
        <f t="shared" si="3"/>
        <v>0.26315789473684209</v>
      </c>
      <c r="AG10" s="323" t="str">
        <f t="shared" si="4"/>
        <v>MODERADO</v>
      </c>
      <c r="AH10" s="322">
        <f t="shared" si="5"/>
        <v>0.21052631578947367</v>
      </c>
      <c r="AI10" s="379" t="s">
        <v>1063</v>
      </c>
      <c r="AJ10" s="379" t="s">
        <v>1064</v>
      </c>
      <c r="AK10" s="379" t="s">
        <v>1065</v>
      </c>
      <c r="AL10" s="379" t="s">
        <v>1066</v>
      </c>
      <c r="AM10" s="284" t="s">
        <v>291</v>
      </c>
      <c r="AN10" s="325" t="s">
        <v>295</v>
      </c>
      <c r="AO10" s="325" t="s">
        <v>293</v>
      </c>
      <c r="AP10" s="284" t="s">
        <v>294</v>
      </c>
      <c r="AQ10" s="284" t="s">
        <v>291</v>
      </c>
      <c r="AR10" s="325" t="s">
        <v>295</v>
      </c>
      <c r="AS10" s="325" t="s">
        <v>293</v>
      </c>
      <c r="AT10" s="284" t="s">
        <v>294</v>
      </c>
      <c r="AU10" s="284" t="s">
        <v>291</v>
      </c>
      <c r="AV10" s="325" t="s">
        <v>295</v>
      </c>
      <c r="AW10" s="325" t="s">
        <v>293</v>
      </c>
      <c r="AX10" s="284" t="s">
        <v>294</v>
      </c>
      <c r="AY10" s="284"/>
      <c r="AZ10" s="325"/>
      <c r="BA10" s="325"/>
      <c r="BB10" s="284"/>
      <c r="BC10" s="284"/>
      <c r="BD10" s="325"/>
      <c r="BE10" s="325"/>
      <c r="BF10" s="284"/>
      <c r="BG10" s="284"/>
      <c r="BH10" s="325"/>
      <c r="BI10" s="325"/>
      <c r="BJ10" s="284"/>
      <c r="BK10" s="284"/>
      <c r="BL10" s="325"/>
      <c r="BM10" s="325"/>
      <c r="BN10" s="284"/>
      <c r="BO10" s="284"/>
      <c r="BP10" s="325"/>
      <c r="BQ10" s="325"/>
      <c r="BR10" s="284"/>
      <c r="BS10" s="284"/>
      <c r="BT10" s="325"/>
      <c r="BU10" s="325"/>
      <c r="BV10" s="284"/>
      <c r="BW10" s="284"/>
      <c r="BX10" s="325"/>
      <c r="BY10" s="325"/>
      <c r="BZ10" s="284"/>
      <c r="CA10" s="284"/>
      <c r="CB10" s="325"/>
      <c r="CC10" s="325"/>
      <c r="CD10" s="284"/>
      <c r="CE10" s="284"/>
      <c r="CF10" s="325"/>
      <c r="CG10" s="325"/>
      <c r="CH10" s="284"/>
      <c r="CI10" s="325"/>
      <c r="CJ10" s="325"/>
      <c r="CK10" s="284"/>
      <c r="CL10" s="326" t="str">
        <f t="shared" si="6"/>
        <v>1 - Muy Baja</v>
      </c>
      <c r="CM10" s="327">
        <f t="shared" si="7"/>
        <v>0.4</v>
      </c>
      <c r="CN10" s="326" t="str">
        <f t="shared" si="8"/>
        <v>3 - Moderado</v>
      </c>
      <c r="CO10" s="327">
        <f t="shared" si="9"/>
        <v>0.13157894736842105</v>
      </c>
      <c r="CP10" s="328" t="str">
        <f>IF(CQ10&lt;=20%,"BAJO",
   IF(CQ10&lt;=40%,"MODERADO",
      IF(CQ10&lt;=60%,"ALTO",
         "EXTREMO"
      )
   )
)</f>
        <v>BAJO</v>
      </c>
      <c r="CQ10" s="322">
        <f t="shared" si="10"/>
        <v>5.2631578947368418E-2</v>
      </c>
      <c r="CR10" s="382" t="s">
        <v>309</v>
      </c>
      <c r="CS10" s="328">
        <f t="shared" si="11"/>
        <v>0.1</v>
      </c>
      <c r="CT10" s="284"/>
      <c r="CU10" s="47" t="s">
        <v>1067</v>
      </c>
      <c r="CV10" s="4" t="s">
        <v>1068</v>
      </c>
      <c r="CW10" s="329"/>
      <c r="CX10" s="330">
        <f t="shared" si="12"/>
        <v>5</v>
      </c>
      <c r="CY10" s="331">
        <f t="shared" si="13"/>
        <v>3</v>
      </c>
      <c r="CZ10" s="330" t="str">
        <f t="shared" si="14"/>
        <v>Moderado</v>
      </c>
      <c r="DA10" s="332">
        <f t="shared" si="15"/>
        <v>0.6</v>
      </c>
      <c r="DB10" s="333">
        <f t="shared" si="16"/>
        <v>0.25</v>
      </c>
      <c r="DC10" s="333">
        <f t="shared" si="17"/>
        <v>0.25</v>
      </c>
      <c r="DD10" s="330">
        <f t="shared" si="18"/>
        <v>0.5</v>
      </c>
      <c r="DE10" s="334">
        <f t="shared" si="19"/>
        <v>2</v>
      </c>
      <c r="DF10" s="332">
        <f t="shared" si="20"/>
        <v>0.4</v>
      </c>
      <c r="DG10" s="334">
        <f t="shared" si="21"/>
        <v>3</v>
      </c>
      <c r="DH10" s="334"/>
      <c r="DI10" s="332">
        <f t="shared" si="22"/>
        <v>0.6</v>
      </c>
      <c r="DJ10" s="333">
        <f t="shared" si="23"/>
        <v>0.25</v>
      </c>
      <c r="DK10" s="333">
        <f t="shared" si="24"/>
        <v>0.25</v>
      </c>
      <c r="DL10" s="330">
        <f t="shared" si="25"/>
        <v>0.5</v>
      </c>
      <c r="DM10" s="334">
        <f t="shared" si="26"/>
        <v>1</v>
      </c>
      <c r="DN10" s="332">
        <f t="shared" si="27"/>
        <v>0.2</v>
      </c>
      <c r="DO10" s="334">
        <f t="shared" si="28"/>
        <v>3</v>
      </c>
      <c r="DP10" s="332">
        <f t="shared" si="29"/>
        <v>0.6</v>
      </c>
      <c r="DQ10" s="333">
        <f t="shared" si="30"/>
        <v>0.25</v>
      </c>
      <c r="DR10" s="333">
        <f t="shared" si="31"/>
        <v>0.25</v>
      </c>
      <c r="DS10" s="330">
        <f t="shared" si="32"/>
        <v>0.5</v>
      </c>
      <c r="DT10" s="334">
        <f t="shared" si="33"/>
        <v>1</v>
      </c>
      <c r="DU10" s="332">
        <f t="shared" si="34"/>
        <v>0.1</v>
      </c>
      <c r="DV10" s="334">
        <f t="shared" si="35"/>
        <v>3</v>
      </c>
      <c r="DW10" s="332">
        <f t="shared" si="36"/>
        <v>0.6</v>
      </c>
      <c r="DX10" s="333">
        <f t="shared" si="37"/>
        <v>0</v>
      </c>
      <c r="DY10" s="333">
        <f>IF(BA10="",0,IF(BA10="Preventivo",0.25,IF(BA10="Detectivo",0.15,IF(BA11="Correctivo",0.1,0))))</f>
        <v>0</v>
      </c>
      <c r="DZ10" s="330">
        <f t="shared" si="38"/>
        <v>0</v>
      </c>
      <c r="EA10" s="334">
        <f t="shared" si="39"/>
        <v>1</v>
      </c>
      <c r="EB10" s="332">
        <f t="shared" si="40"/>
        <v>0.1</v>
      </c>
      <c r="EC10" s="334">
        <f t="shared" si="41"/>
        <v>3</v>
      </c>
      <c r="ED10" s="332">
        <f t="shared" si="42"/>
        <v>0.6</v>
      </c>
      <c r="EE10" s="333">
        <f t="shared" si="43"/>
        <v>0</v>
      </c>
      <c r="EF10" s="333">
        <f t="shared" si="44"/>
        <v>0</v>
      </c>
      <c r="EG10" s="330">
        <f t="shared" si="45"/>
        <v>0</v>
      </c>
      <c r="EH10" s="334">
        <f t="shared" si="46"/>
        <v>1</v>
      </c>
      <c r="EI10" s="332">
        <f t="shared" si="47"/>
        <v>0.1</v>
      </c>
      <c r="EJ10" s="334">
        <f t="shared" si="48"/>
        <v>3</v>
      </c>
      <c r="EK10" s="332">
        <f t="shared" si="49"/>
        <v>0.6</v>
      </c>
      <c r="EL10" s="333">
        <f t="shared" si="50"/>
        <v>0</v>
      </c>
      <c r="EM10" s="333">
        <f t="shared" si="51"/>
        <v>0</v>
      </c>
      <c r="EN10" s="330">
        <f t="shared" si="52"/>
        <v>0</v>
      </c>
      <c r="EO10" s="334">
        <f t="shared" si="53"/>
        <v>1</v>
      </c>
      <c r="EP10" s="332">
        <f t="shared" si="54"/>
        <v>0.1</v>
      </c>
      <c r="EQ10" s="334">
        <f t="shared" si="55"/>
        <v>3</v>
      </c>
      <c r="ER10" s="332">
        <f t="shared" si="56"/>
        <v>0.6</v>
      </c>
      <c r="ES10" s="333">
        <f t="shared" si="57"/>
        <v>0</v>
      </c>
      <c r="ET10" s="333">
        <f t="shared" si="58"/>
        <v>0</v>
      </c>
      <c r="EU10" s="330">
        <f t="shared" si="59"/>
        <v>0</v>
      </c>
      <c r="EV10" s="334">
        <f t="shared" si="60"/>
        <v>1</v>
      </c>
      <c r="EW10" s="332">
        <f t="shared" si="61"/>
        <v>0.1</v>
      </c>
      <c r="EX10" s="334">
        <f t="shared" si="62"/>
        <v>3</v>
      </c>
      <c r="EY10" s="332">
        <f t="shared" si="63"/>
        <v>0.6</v>
      </c>
      <c r="EZ10" s="333">
        <f t="shared" si="64"/>
        <v>0</v>
      </c>
      <c r="FA10" s="333">
        <f t="shared" si="65"/>
        <v>0</v>
      </c>
      <c r="FB10" s="330">
        <f t="shared" si="66"/>
        <v>0</v>
      </c>
      <c r="FC10" s="334">
        <f t="shared" si="67"/>
        <v>1</v>
      </c>
      <c r="FD10" s="332">
        <f t="shared" si="68"/>
        <v>0.1</v>
      </c>
      <c r="FE10" s="334">
        <f t="shared" si="69"/>
        <v>3</v>
      </c>
      <c r="FF10" s="332">
        <f t="shared" si="70"/>
        <v>0.6</v>
      </c>
      <c r="FG10" s="333">
        <f t="shared" si="71"/>
        <v>0</v>
      </c>
      <c r="FH10" s="333">
        <f t="shared" si="72"/>
        <v>0</v>
      </c>
      <c r="FI10" s="330">
        <f t="shared" si="73"/>
        <v>0</v>
      </c>
      <c r="FJ10" s="334">
        <f t="shared" si="74"/>
        <v>1</v>
      </c>
      <c r="FK10" s="332">
        <f t="shared" si="75"/>
        <v>0.1</v>
      </c>
      <c r="FL10" s="334">
        <f t="shared" si="76"/>
        <v>3</v>
      </c>
      <c r="FM10" s="332">
        <f t="shared" si="77"/>
        <v>0.6</v>
      </c>
      <c r="FN10" s="333">
        <f t="shared" si="78"/>
        <v>0</v>
      </c>
      <c r="FO10" s="333">
        <f t="shared" si="79"/>
        <v>0</v>
      </c>
      <c r="FP10" s="330">
        <f t="shared" si="80"/>
        <v>0</v>
      </c>
      <c r="FQ10" s="334">
        <f t="shared" si="81"/>
        <v>1</v>
      </c>
      <c r="FR10" s="332">
        <f t="shared" si="82"/>
        <v>0.1</v>
      </c>
      <c r="FS10" s="334">
        <f t="shared" si="83"/>
        <v>3</v>
      </c>
      <c r="FT10" s="332">
        <f t="shared" si="84"/>
        <v>0.6</v>
      </c>
      <c r="FU10" s="333">
        <f t="shared" si="85"/>
        <v>0</v>
      </c>
      <c r="FV10" s="333">
        <f t="shared" si="86"/>
        <v>0</v>
      </c>
      <c r="FW10" s="330">
        <f t="shared" si="87"/>
        <v>0</v>
      </c>
      <c r="FX10" s="334">
        <f t="shared" si="88"/>
        <v>1</v>
      </c>
      <c r="FY10" s="332">
        <f t="shared" si="89"/>
        <v>0.1</v>
      </c>
      <c r="FZ10" s="334">
        <f t="shared" si="90"/>
        <v>3</v>
      </c>
      <c r="GA10" s="332">
        <f t="shared" si="91"/>
        <v>0.6</v>
      </c>
      <c r="GB10" s="333">
        <f t="shared" si="92"/>
        <v>0</v>
      </c>
      <c r="GC10" s="333">
        <f t="shared" si="93"/>
        <v>0</v>
      </c>
      <c r="GD10" s="330">
        <f t="shared" si="94"/>
        <v>0</v>
      </c>
      <c r="GE10" s="334">
        <f t="shared" si="95"/>
        <v>1</v>
      </c>
      <c r="GF10" s="332">
        <f t="shared" si="96"/>
        <v>0.1</v>
      </c>
      <c r="GG10" s="334">
        <f t="shared" si="97"/>
        <v>3</v>
      </c>
      <c r="GH10" s="332">
        <f t="shared" si="98"/>
        <v>0.6</v>
      </c>
      <c r="GI10" s="332">
        <f t="shared" si="99"/>
        <v>0.6</v>
      </c>
      <c r="GJ10" s="335"/>
    </row>
    <row r="11" spans="1:193 1680:1680" ht="54" customHeight="1">
      <c r="A11" s="323">
        <v>3</v>
      </c>
      <c r="B11" s="379" t="s">
        <v>1070</v>
      </c>
      <c r="C11" s="379" t="s">
        <v>1071</v>
      </c>
      <c r="D11" s="380" t="s">
        <v>280</v>
      </c>
      <c r="E11" s="379" t="s">
        <v>328</v>
      </c>
      <c r="F11" s="381" t="s">
        <v>282</v>
      </c>
      <c r="G11" s="379" t="s">
        <v>329</v>
      </c>
      <c r="H11" s="379" t="s">
        <v>330</v>
      </c>
      <c r="I11" s="320" t="s">
        <v>285</v>
      </c>
      <c r="J11" s="320" t="s">
        <v>69</v>
      </c>
      <c r="K11" s="320" t="s">
        <v>286</v>
      </c>
      <c r="L11" s="320" t="s">
        <v>286</v>
      </c>
      <c r="M11" s="320" t="s">
        <v>286</v>
      </c>
      <c r="N11" s="320" t="s">
        <v>69</v>
      </c>
      <c r="O11" s="320" t="s">
        <v>286</v>
      </c>
      <c r="P11" s="320" t="s">
        <v>286</v>
      </c>
      <c r="Q11" s="320" t="s">
        <v>286</v>
      </c>
      <c r="R11" s="320" t="s">
        <v>286</v>
      </c>
      <c r="S11" s="320" t="s">
        <v>69</v>
      </c>
      <c r="T11" s="320" t="s">
        <v>69</v>
      </c>
      <c r="U11" s="320" t="s">
        <v>69</v>
      </c>
      <c r="V11" s="320" t="s">
        <v>286</v>
      </c>
      <c r="W11" s="320" t="s">
        <v>286</v>
      </c>
      <c r="X11" s="320" t="s">
        <v>286</v>
      </c>
      <c r="Y11" s="320" t="s">
        <v>286</v>
      </c>
      <c r="Z11" s="320" t="s">
        <v>286</v>
      </c>
      <c r="AA11" s="320" t="s">
        <v>286</v>
      </c>
      <c r="AB11" s="320" t="s">
        <v>286</v>
      </c>
      <c r="AC11" s="321" t="str">
        <f t="shared" si="0"/>
        <v>3 - Media</v>
      </c>
      <c r="AD11" s="322">
        <f t="shared" si="1"/>
        <v>0.6</v>
      </c>
      <c r="AE11" s="321" t="str">
        <f t="shared" si="2"/>
        <v>3 - Moderado</v>
      </c>
      <c r="AF11" s="322">
        <f t="shared" si="3"/>
        <v>0.26315789473684209</v>
      </c>
      <c r="AG11" s="323" t="str">
        <f t="shared" si="4"/>
        <v>MODERADO</v>
      </c>
      <c r="AH11" s="322">
        <f t="shared" si="5"/>
        <v>0.15789473684210525</v>
      </c>
      <c r="AI11" s="379" t="s">
        <v>1072</v>
      </c>
      <c r="AJ11" s="379" t="s">
        <v>1064</v>
      </c>
      <c r="AK11" s="379" t="s">
        <v>1065</v>
      </c>
      <c r="AL11" s="379" t="s">
        <v>1066</v>
      </c>
      <c r="AM11" s="284" t="s">
        <v>291</v>
      </c>
      <c r="AN11" s="325" t="s">
        <v>295</v>
      </c>
      <c r="AO11" s="325" t="s">
        <v>293</v>
      </c>
      <c r="AP11" s="284" t="s">
        <v>294</v>
      </c>
      <c r="AQ11" s="284" t="s">
        <v>291</v>
      </c>
      <c r="AR11" s="325" t="s">
        <v>295</v>
      </c>
      <c r="AS11" s="325" t="s">
        <v>293</v>
      </c>
      <c r="AT11" s="284" t="s">
        <v>294</v>
      </c>
      <c r="AU11" s="284" t="s">
        <v>291</v>
      </c>
      <c r="AV11" s="325" t="s">
        <v>295</v>
      </c>
      <c r="AW11" s="325" t="s">
        <v>293</v>
      </c>
      <c r="AX11" s="284" t="s">
        <v>294</v>
      </c>
      <c r="AY11" s="284"/>
      <c r="AZ11" s="325"/>
      <c r="BA11" s="325"/>
      <c r="BB11" s="284"/>
      <c r="BC11" s="284"/>
      <c r="BD11" s="325"/>
      <c r="BE11" s="325"/>
      <c r="BF11" s="284"/>
      <c r="BG11" s="284"/>
      <c r="BH11" s="325"/>
      <c r="BI11" s="325"/>
      <c r="BJ11" s="284"/>
      <c r="BK11" s="284"/>
      <c r="BL11" s="325"/>
      <c r="BM11" s="325"/>
      <c r="BN11" s="284"/>
      <c r="BO11" s="284"/>
      <c r="BP11" s="325"/>
      <c r="BQ11" s="325"/>
      <c r="BR11" s="284"/>
      <c r="BS11" s="284"/>
      <c r="BT11" s="325"/>
      <c r="BU11" s="325"/>
      <c r="BV11" s="284"/>
      <c r="BW11" s="284"/>
      <c r="BX11" s="325"/>
      <c r="BY11" s="325"/>
      <c r="BZ11" s="284"/>
      <c r="CA11" s="284"/>
      <c r="CB11" s="325"/>
      <c r="CC11" s="325"/>
      <c r="CD11" s="284"/>
      <c r="CE11" s="284"/>
      <c r="CF11" s="325"/>
      <c r="CG11" s="325"/>
      <c r="CH11" s="284"/>
      <c r="CI11" s="325"/>
      <c r="CJ11" s="325"/>
      <c r="CK11" s="284"/>
      <c r="CL11" s="326" t="str">
        <f t="shared" si="6"/>
        <v>1 - Muy Baja</v>
      </c>
      <c r="CM11" s="327">
        <f t="shared" si="7"/>
        <v>0.3</v>
      </c>
      <c r="CN11" s="326" t="str">
        <f t="shared" si="8"/>
        <v>3 - Moderado</v>
      </c>
      <c r="CO11" s="327">
        <f t="shared" si="9"/>
        <v>0.13157894736842105</v>
      </c>
      <c r="CP11" s="328" t="str">
        <f>IF(CQ11&lt;=20%,"BAJO",
IF(CQ11&lt;=40%,"MODERADO",
IF(CQ11&lt;=60%,"ALTO",
"EXTREMO"
)
)
)</f>
        <v>BAJO</v>
      </c>
      <c r="CQ11" s="322">
        <f t="shared" si="10"/>
        <v>3.9473684210526314E-2</v>
      </c>
      <c r="CR11" s="382" t="s">
        <v>300</v>
      </c>
      <c r="CS11" s="328">
        <f t="shared" si="11"/>
        <v>0.1</v>
      </c>
      <c r="CT11" s="284"/>
      <c r="CU11" s="47" t="s">
        <v>1067</v>
      </c>
      <c r="CV11" s="4" t="s">
        <v>1068</v>
      </c>
      <c r="CW11" s="329"/>
      <c r="CX11" s="330">
        <f t="shared" si="12"/>
        <v>5</v>
      </c>
      <c r="CY11" s="331">
        <f t="shared" si="13"/>
        <v>3</v>
      </c>
      <c r="CZ11" s="330" t="str">
        <f t="shared" si="14"/>
        <v>Moderado</v>
      </c>
      <c r="DA11" s="332">
        <f t="shared" si="15"/>
        <v>0.6</v>
      </c>
      <c r="DB11" s="333">
        <f t="shared" si="16"/>
        <v>0.25</v>
      </c>
      <c r="DC11" s="333">
        <f t="shared" si="17"/>
        <v>0.25</v>
      </c>
      <c r="DD11" s="330">
        <f t="shared" si="18"/>
        <v>0.5</v>
      </c>
      <c r="DE11" s="334">
        <f t="shared" si="19"/>
        <v>2</v>
      </c>
      <c r="DF11" s="332">
        <f t="shared" si="20"/>
        <v>0.3</v>
      </c>
      <c r="DG11" s="334">
        <f t="shared" si="21"/>
        <v>3</v>
      </c>
      <c r="DH11" s="334"/>
      <c r="DI11" s="332">
        <f t="shared" si="22"/>
        <v>0.6</v>
      </c>
      <c r="DJ11" s="333">
        <f t="shared" si="23"/>
        <v>0.25</v>
      </c>
      <c r="DK11" s="333">
        <f t="shared" si="24"/>
        <v>0.25</v>
      </c>
      <c r="DL11" s="330">
        <f t="shared" si="25"/>
        <v>0.5</v>
      </c>
      <c r="DM11" s="334">
        <f t="shared" si="26"/>
        <v>1</v>
      </c>
      <c r="DN11" s="332">
        <f t="shared" si="27"/>
        <v>0.15</v>
      </c>
      <c r="DO11" s="334">
        <f t="shared" si="28"/>
        <v>3</v>
      </c>
      <c r="DP11" s="332">
        <f t="shared" si="29"/>
        <v>0.6</v>
      </c>
      <c r="DQ11" s="333">
        <f t="shared" si="30"/>
        <v>0.25</v>
      </c>
      <c r="DR11" s="333">
        <f t="shared" si="31"/>
        <v>0.25</v>
      </c>
      <c r="DS11" s="330">
        <f t="shared" si="32"/>
        <v>0.5</v>
      </c>
      <c r="DT11" s="334">
        <f t="shared" si="33"/>
        <v>1</v>
      </c>
      <c r="DU11" s="332">
        <f t="shared" si="34"/>
        <v>7.4999999999999997E-2</v>
      </c>
      <c r="DV11" s="334">
        <f t="shared" si="35"/>
        <v>3</v>
      </c>
      <c r="DW11" s="332">
        <f t="shared" si="36"/>
        <v>0.6</v>
      </c>
      <c r="DX11" s="333">
        <f t="shared" si="37"/>
        <v>0</v>
      </c>
      <c r="DY11" s="333">
        <f>IF(BA11="",0,IF(BA11="Preventivo",0.25,IF(BA11="Detectivo",0.15,IF(BA12="Correctivo",0.1,0))))</f>
        <v>0</v>
      </c>
      <c r="DZ11" s="330">
        <f t="shared" si="38"/>
        <v>0</v>
      </c>
      <c r="EA11" s="334">
        <f t="shared" si="39"/>
        <v>1</v>
      </c>
      <c r="EB11" s="332">
        <f t="shared" si="40"/>
        <v>7.4999999999999997E-2</v>
      </c>
      <c r="EC11" s="334">
        <f t="shared" si="41"/>
        <v>3</v>
      </c>
      <c r="ED11" s="332">
        <f t="shared" si="42"/>
        <v>0.6</v>
      </c>
      <c r="EE11" s="333">
        <f t="shared" si="43"/>
        <v>0</v>
      </c>
      <c r="EF11" s="333">
        <f t="shared" si="44"/>
        <v>0</v>
      </c>
      <c r="EG11" s="330">
        <f t="shared" si="45"/>
        <v>0</v>
      </c>
      <c r="EH11" s="334">
        <f t="shared" si="46"/>
        <v>1</v>
      </c>
      <c r="EI11" s="332">
        <f t="shared" si="47"/>
        <v>7.4999999999999997E-2</v>
      </c>
      <c r="EJ11" s="334">
        <f t="shared" si="48"/>
        <v>3</v>
      </c>
      <c r="EK11" s="332">
        <f t="shared" si="49"/>
        <v>0.6</v>
      </c>
      <c r="EL11" s="333">
        <f t="shared" si="50"/>
        <v>0</v>
      </c>
      <c r="EM11" s="333">
        <f t="shared" si="51"/>
        <v>0</v>
      </c>
      <c r="EN11" s="330">
        <f t="shared" si="52"/>
        <v>0</v>
      </c>
      <c r="EO11" s="334">
        <f t="shared" si="53"/>
        <v>1</v>
      </c>
      <c r="EP11" s="332">
        <f t="shared" si="54"/>
        <v>7.4999999999999997E-2</v>
      </c>
      <c r="EQ11" s="334">
        <f t="shared" si="55"/>
        <v>3</v>
      </c>
      <c r="ER11" s="332">
        <f t="shared" si="56"/>
        <v>0.6</v>
      </c>
      <c r="ES11" s="333">
        <f t="shared" si="57"/>
        <v>0</v>
      </c>
      <c r="ET11" s="333">
        <f t="shared" si="58"/>
        <v>0</v>
      </c>
      <c r="EU11" s="330">
        <f t="shared" si="59"/>
        <v>0</v>
      </c>
      <c r="EV11" s="334">
        <f t="shared" si="60"/>
        <v>1</v>
      </c>
      <c r="EW11" s="332">
        <f t="shared" si="61"/>
        <v>7.4999999999999997E-2</v>
      </c>
      <c r="EX11" s="334">
        <f t="shared" si="62"/>
        <v>3</v>
      </c>
      <c r="EY11" s="332">
        <f t="shared" si="63"/>
        <v>0.6</v>
      </c>
      <c r="EZ11" s="333">
        <f t="shared" si="64"/>
        <v>0</v>
      </c>
      <c r="FA11" s="333">
        <f t="shared" si="65"/>
        <v>0</v>
      </c>
      <c r="FB11" s="330">
        <f t="shared" si="66"/>
        <v>0</v>
      </c>
      <c r="FC11" s="334">
        <f t="shared" si="67"/>
        <v>1</v>
      </c>
      <c r="FD11" s="332">
        <f t="shared" si="68"/>
        <v>7.4999999999999997E-2</v>
      </c>
      <c r="FE11" s="334">
        <f t="shared" si="69"/>
        <v>3</v>
      </c>
      <c r="FF11" s="332">
        <f t="shared" si="70"/>
        <v>0.6</v>
      </c>
      <c r="FG11" s="333">
        <f t="shared" si="71"/>
        <v>0</v>
      </c>
      <c r="FH11" s="333">
        <f t="shared" si="72"/>
        <v>0</v>
      </c>
      <c r="FI11" s="330">
        <f t="shared" si="73"/>
        <v>0</v>
      </c>
      <c r="FJ11" s="334">
        <f t="shared" si="74"/>
        <v>1</v>
      </c>
      <c r="FK11" s="332">
        <f t="shared" si="75"/>
        <v>7.4999999999999997E-2</v>
      </c>
      <c r="FL11" s="334">
        <f t="shared" si="76"/>
        <v>3</v>
      </c>
      <c r="FM11" s="332">
        <f t="shared" si="77"/>
        <v>0.6</v>
      </c>
      <c r="FN11" s="333">
        <f t="shared" si="78"/>
        <v>0</v>
      </c>
      <c r="FO11" s="333">
        <f t="shared" si="79"/>
        <v>0</v>
      </c>
      <c r="FP11" s="330">
        <f t="shared" si="80"/>
        <v>0</v>
      </c>
      <c r="FQ11" s="334">
        <f t="shared" si="81"/>
        <v>1</v>
      </c>
      <c r="FR11" s="332">
        <f t="shared" si="82"/>
        <v>7.4999999999999997E-2</v>
      </c>
      <c r="FS11" s="334">
        <f t="shared" si="83"/>
        <v>3</v>
      </c>
      <c r="FT11" s="332">
        <f t="shared" si="84"/>
        <v>0.6</v>
      </c>
      <c r="FU11" s="333">
        <f t="shared" si="85"/>
        <v>0</v>
      </c>
      <c r="FV11" s="333">
        <f t="shared" si="86"/>
        <v>0</v>
      </c>
      <c r="FW11" s="330">
        <f t="shared" si="87"/>
        <v>0</v>
      </c>
      <c r="FX11" s="334">
        <f t="shared" si="88"/>
        <v>1</v>
      </c>
      <c r="FY11" s="332">
        <f t="shared" si="89"/>
        <v>7.4999999999999997E-2</v>
      </c>
      <c r="FZ11" s="334">
        <f t="shared" si="90"/>
        <v>3</v>
      </c>
      <c r="GA11" s="332">
        <f t="shared" si="91"/>
        <v>0.6</v>
      </c>
      <c r="GB11" s="333">
        <f t="shared" si="92"/>
        <v>0</v>
      </c>
      <c r="GC11" s="333">
        <f t="shared" si="93"/>
        <v>0</v>
      </c>
      <c r="GD11" s="330">
        <f t="shared" si="94"/>
        <v>0</v>
      </c>
      <c r="GE11" s="334">
        <f t="shared" si="95"/>
        <v>1</v>
      </c>
      <c r="GF11" s="332">
        <f t="shared" si="96"/>
        <v>7.4999999999999997E-2</v>
      </c>
      <c r="GG11" s="334">
        <f t="shared" si="97"/>
        <v>3</v>
      </c>
      <c r="GH11" s="332">
        <f t="shared" si="98"/>
        <v>0.6</v>
      </c>
      <c r="GI11" s="332">
        <f t="shared" si="99"/>
        <v>0.6</v>
      </c>
      <c r="GJ11" s="335"/>
    </row>
    <row r="12" spans="1:193 1680:1680" ht="37.5" customHeight="1">
      <c r="A12" s="323">
        <v>4</v>
      </c>
      <c r="B12" s="379" t="s">
        <v>1073</v>
      </c>
      <c r="C12" s="379" t="s">
        <v>1074</v>
      </c>
      <c r="D12" s="380" t="s">
        <v>304</v>
      </c>
      <c r="E12" s="379" t="s">
        <v>328</v>
      </c>
      <c r="F12" s="381" t="s">
        <v>305</v>
      </c>
      <c r="G12" s="379" t="s">
        <v>329</v>
      </c>
      <c r="H12" s="379" t="s">
        <v>330</v>
      </c>
      <c r="I12" s="320" t="s">
        <v>285</v>
      </c>
      <c r="J12" s="320" t="s">
        <v>69</v>
      </c>
      <c r="K12" s="320" t="s">
        <v>286</v>
      </c>
      <c r="L12" s="320" t="s">
        <v>286</v>
      </c>
      <c r="M12" s="320" t="s">
        <v>286</v>
      </c>
      <c r="N12" s="320" t="s">
        <v>69</v>
      </c>
      <c r="O12" s="320" t="s">
        <v>286</v>
      </c>
      <c r="P12" s="320" t="s">
        <v>286</v>
      </c>
      <c r="Q12" s="320" t="s">
        <v>286</v>
      </c>
      <c r="R12" s="320" t="s">
        <v>286</v>
      </c>
      <c r="S12" s="320" t="s">
        <v>69</v>
      </c>
      <c r="T12" s="320" t="s">
        <v>69</v>
      </c>
      <c r="U12" s="320" t="s">
        <v>69</v>
      </c>
      <c r="V12" s="320" t="s">
        <v>286</v>
      </c>
      <c r="W12" s="320" t="s">
        <v>286</v>
      </c>
      <c r="X12" s="320" t="s">
        <v>286</v>
      </c>
      <c r="Y12" s="320" t="s">
        <v>286</v>
      </c>
      <c r="Z12" s="320" t="s">
        <v>286</v>
      </c>
      <c r="AA12" s="320" t="s">
        <v>286</v>
      </c>
      <c r="AB12" s="320" t="s">
        <v>286</v>
      </c>
      <c r="AC12" s="321" t="str">
        <f t="shared" si="0"/>
        <v>3 - Media</v>
      </c>
      <c r="AD12" s="322">
        <f t="shared" si="1"/>
        <v>0.6</v>
      </c>
      <c r="AE12" s="321" t="str">
        <f t="shared" si="2"/>
        <v>3 - Moderado</v>
      </c>
      <c r="AF12" s="322">
        <f t="shared" si="3"/>
        <v>0.26315789473684209</v>
      </c>
      <c r="AG12" s="323" t="str">
        <f t="shared" si="4"/>
        <v>MODERADO</v>
      </c>
      <c r="AH12" s="322">
        <f t="shared" si="5"/>
        <v>0.15789473684210525</v>
      </c>
      <c r="AI12" s="379" t="s">
        <v>1072</v>
      </c>
      <c r="AJ12" s="379" t="s">
        <v>1064</v>
      </c>
      <c r="AK12" s="379" t="s">
        <v>1065</v>
      </c>
      <c r="AL12" s="379" t="s">
        <v>1066</v>
      </c>
      <c r="AM12" s="284" t="s">
        <v>291</v>
      </c>
      <c r="AN12" s="325" t="s">
        <v>295</v>
      </c>
      <c r="AO12" s="325" t="s">
        <v>293</v>
      </c>
      <c r="AP12" s="284" t="s">
        <v>294</v>
      </c>
      <c r="AQ12" s="284" t="s">
        <v>291</v>
      </c>
      <c r="AR12" s="325" t="s">
        <v>295</v>
      </c>
      <c r="AS12" s="325" t="s">
        <v>293</v>
      </c>
      <c r="AT12" s="284" t="s">
        <v>294</v>
      </c>
      <c r="AU12" s="284" t="s">
        <v>291</v>
      </c>
      <c r="AV12" s="325" t="s">
        <v>295</v>
      </c>
      <c r="AW12" s="325" t="s">
        <v>293</v>
      </c>
      <c r="AX12" s="284" t="s">
        <v>294</v>
      </c>
      <c r="AY12" s="284"/>
      <c r="AZ12" s="325"/>
      <c r="BA12" s="325"/>
      <c r="BB12" s="284"/>
      <c r="BC12" s="284"/>
      <c r="BD12" s="325"/>
      <c r="BE12" s="325"/>
      <c r="BF12" s="284"/>
      <c r="BG12" s="284"/>
      <c r="BH12" s="325"/>
      <c r="BI12" s="325"/>
      <c r="BJ12" s="284"/>
      <c r="BK12" s="284"/>
      <c r="BL12" s="325"/>
      <c r="BM12" s="325"/>
      <c r="BN12" s="284"/>
      <c r="BO12" s="284"/>
      <c r="BP12" s="325"/>
      <c r="BQ12" s="325"/>
      <c r="BR12" s="284"/>
      <c r="BS12" s="284"/>
      <c r="BT12" s="325"/>
      <c r="BU12" s="325"/>
      <c r="BV12" s="284"/>
      <c r="BW12" s="284"/>
      <c r="BX12" s="325"/>
      <c r="BY12" s="325"/>
      <c r="BZ12" s="284"/>
      <c r="CA12" s="284"/>
      <c r="CB12" s="325"/>
      <c r="CC12" s="325"/>
      <c r="CD12" s="284"/>
      <c r="CE12" s="284"/>
      <c r="CF12" s="325"/>
      <c r="CG12" s="325"/>
      <c r="CH12" s="284"/>
      <c r="CI12" s="325"/>
      <c r="CJ12" s="325"/>
      <c r="CK12" s="284"/>
      <c r="CL12" s="326" t="str">
        <f t="shared" si="6"/>
        <v>1 - Muy Baja</v>
      </c>
      <c r="CM12" s="327">
        <f t="shared" si="7"/>
        <v>0.3</v>
      </c>
      <c r="CN12" s="326" t="str">
        <f t="shared" si="8"/>
        <v>3 - Moderado</v>
      </c>
      <c r="CO12" s="327">
        <f t="shared" si="9"/>
        <v>0.13157894736842105</v>
      </c>
      <c r="CP12" s="328" t="str">
        <f>IF(CQ12&lt;=20%,"BAJO",
IF(CQ12&lt;=40%,"MODERADO",
IF(CQ12&lt;=60%,"ALTO",
"EXTREMO"
)
)
)</f>
        <v>BAJO</v>
      </c>
      <c r="CQ12" s="322">
        <f t="shared" si="10"/>
        <v>3.9473684210526314E-2</v>
      </c>
      <c r="CR12" s="382" t="s">
        <v>309</v>
      </c>
      <c r="CS12" s="328">
        <f t="shared" si="11"/>
        <v>0.1</v>
      </c>
      <c r="CT12" s="284"/>
      <c r="CU12" s="47" t="s">
        <v>1067</v>
      </c>
      <c r="CV12" s="4" t="s">
        <v>1068</v>
      </c>
      <c r="CW12" s="329"/>
      <c r="CX12" s="330">
        <f t="shared" si="12"/>
        <v>5</v>
      </c>
      <c r="CY12" s="331">
        <f t="shared" si="13"/>
        <v>3</v>
      </c>
      <c r="CZ12" s="330" t="str">
        <f t="shared" si="14"/>
        <v>Moderado</v>
      </c>
      <c r="DA12" s="332">
        <f t="shared" si="15"/>
        <v>0.6</v>
      </c>
      <c r="DB12" s="333">
        <f t="shared" si="16"/>
        <v>0.25</v>
      </c>
      <c r="DC12" s="333">
        <f t="shared" si="17"/>
        <v>0.25</v>
      </c>
      <c r="DD12" s="330">
        <f t="shared" si="18"/>
        <v>0.5</v>
      </c>
      <c r="DE12" s="334">
        <f t="shared" si="19"/>
        <v>2</v>
      </c>
      <c r="DF12" s="332">
        <f t="shared" si="20"/>
        <v>0.3</v>
      </c>
      <c r="DG12" s="334">
        <f t="shared" si="21"/>
        <v>3</v>
      </c>
      <c r="DH12" s="334"/>
      <c r="DI12" s="332">
        <f t="shared" si="22"/>
        <v>0.6</v>
      </c>
      <c r="DJ12" s="333">
        <f t="shared" si="23"/>
        <v>0.25</v>
      </c>
      <c r="DK12" s="333">
        <f t="shared" si="24"/>
        <v>0.25</v>
      </c>
      <c r="DL12" s="330">
        <f t="shared" si="25"/>
        <v>0.5</v>
      </c>
      <c r="DM12" s="334">
        <f t="shared" si="26"/>
        <v>1</v>
      </c>
      <c r="DN12" s="332">
        <f t="shared" si="27"/>
        <v>0.15</v>
      </c>
      <c r="DO12" s="334">
        <f t="shared" si="28"/>
        <v>3</v>
      </c>
      <c r="DP12" s="332">
        <f t="shared" si="29"/>
        <v>0.6</v>
      </c>
      <c r="DQ12" s="333">
        <f t="shared" si="30"/>
        <v>0.25</v>
      </c>
      <c r="DR12" s="333">
        <f t="shared" si="31"/>
        <v>0.25</v>
      </c>
      <c r="DS12" s="330">
        <f t="shared" si="32"/>
        <v>0.5</v>
      </c>
      <c r="DT12" s="334">
        <f t="shared" si="33"/>
        <v>1</v>
      </c>
      <c r="DU12" s="332">
        <f t="shared" si="34"/>
        <v>7.4999999999999997E-2</v>
      </c>
      <c r="DV12" s="334">
        <f t="shared" si="35"/>
        <v>3</v>
      </c>
      <c r="DW12" s="332">
        <f t="shared" si="36"/>
        <v>0.6</v>
      </c>
      <c r="DX12" s="333">
        <f t="shared" si="37"/>
        <v>0</v>
      </c>
      <c r="DY12" s="333">
        <f>IF(BA12="",0,IF(BA12="Preventivo",0.25,IF(BA12="Detectivo",0.15,IF(BA13="Correctivo",0.1,0))))</f>
        <v>0</v>
      </c>
      <c r="DZ12" s="330">
        <f t="shared" si="38"/>
        <v>0</v>
      </c>
      <c r="EA12" s="334">
        <f t="shared" si="39"/>
        <v>1</v>
      </c>
      <c r="EB12" s="332">
        <f t="shared" si="40"/>
        <v>7.4999999999999997E-2</v>
      </c>
      <c r="EC12" s="334">
        <f t="shared" si="41"/>
        <v>3</v>
      </c>
      <c r="ED12" s="332">
        <f t="shared" si="42"/>
        <v>0.6</v>
      </c>
      <c r="EE12" s="333">
        <f t="shared" si="43"/>
        <v>0</v>
      </c>
      <c r="EF12" s="333">
        <f t="shared" si="44"/>
        <v>0</v>
      </c>
      <c r="EG12" s="330">
        <f t="shared" si="45"/>
        <v>0</v>
      </c>
      <c r="EH12" s="334">
        <f t="shared" si="46"/>
        <v>1</v>
      </c>
      <c r="EI12" s="332">
        <f t="shared" si="47"/>
        <v>7.4999999999999997E-2</v>
      </c>
      <c r="EJ12" s="334">
        <f t="shared" si="48"/>
        <v>3</v>
      </c>
      <c r="EK12" s="332">
        <f t="shared" si="49"/>
        <v>0.6</v>
      </c>
      <c r="EL12" s="333">
        <f t="shared" si="50"/>
        <v>0</v>
      </c>
      <c r="EM12" s="333">
        <f t="shared" si="51"/>
        <v>0</v>
      </c>
      <c r="EN12" s="330">
        <f t="shared" si="52"/>
        <v>0</v>
      </c>
      <c r="EO12" s="334">
        <f t="shared" si="53"/>
        <v>1</v>
      </c>
      <c r="EP12" s="332">
        <f t="shared" si="54"/>
        <v>7.4999999999999997E-2</v>
      </c>
      <c r="EQ12" s="334">
        <f t="shared" si="55"/>
        <v>3</v>
      </c>
      <c r="ER12" s="332">
        <f t="shared" si="56"/>
        <v>0.6</v>
      </c>
      <c r="ES12" s="333">
        <f t="shared" si="57"/>
        <v>0</v>
      </c>
      <c r="ET12" s="333">
        <f t="shared" si="58"/>
        <v>0</v>
      </c>
      <c r="EU12" s="330">
        <f t="shared" si="59"/>
        <v>0</v>
      </c>
      <c r="EV12" s="334">
        <f t="shared" si="60"/>
        <v>1</v>
      </c>
      <c r="EW12" s="332">
        <f t="shared" si="61"/>
        <v>7.4999999999999997E-2</v>
      </c>
      <c r="EX12" s="334">
        <f t="shared" si="62"/>
        <v>3</v>
      </c>
      <c r="EY12" s="332">
        <f t="shared" si="63"/>
        <v>0.6</v>
      </c>
      <c r="EZ12" s="333">
        <f t="shared" si="64"/>
        <v>0</v>
      </c>
      <c r="FA12" s="333">
        <f t="shared" si="65"/>
        <v>0</v>
      </c>
      <c r="FB12" s="330">
        <f t="shared" si="66"/>
        <v>0</v>
      </c>
      <c r="FC12" s="334">
        <f t="shared" si="67"/>
        <v>1</v>
      </c>
      <c r="FD12" s="332">
        <f t="shared" si="68"/>
        <v>7.4999999999999997E-2</v>
      </c>
      <c r="FE12" s="334">
        <f t="shared" si="69"/>
        <v>3</v>
      </c>
      <c r="FF12" s="332">
        <f t="shared" si="70"/>
        <v>0.6</v>
      </c>
      <c r="FG12" s="333">
        <f t="shared" si="71"/>
        <v>0</v>
      </c>
      <c r="FH12" s="333">
        <f t="shared" si="72"/>
        <v>0</v>
      </c>
      <c r="FI12" s="330">
        <f t="shared" si="73"/>
        <v>0</v>
      </c>
      <c r="FJ12" s="334">
        <f t="shared" si="74"/>
        <v>1</v>
      </c>
      <c r="FK12" s="332">
        <f t="shared" si="75"/>
        <v>7.4999999999999997E-2</v>
      </c>
      <c r="FL12" s="334">
        <f t="shared" si="76"/>
        <v>3</v>
      </c>
      <c r="FM12" s="332">
        <f t="shared" si="77"/>
        <v>0.6</v>
      </c>
      <c r="FN12" s="333">
        <f t="shared" si="78"/>
        <v>0</v>
      </c>
      <c r="FO12" s="333">
        <f t="shared" si="79"/>
        <v>0</v>
      </c>
      <c r="FP12" s="330">
        <f t="shared" si="80"/>
        <v>0</v>
      </c>
      <c r="FQ12" s="334">
        <f t="shared" si="81"/>
        <v>1</v>
      </c>
      <c r="FR12" s="332">
        <f t="shared" si="82"/>
        <v>7.4999999999999997E-2</v>
      </c>
      <c r="FS12" s="334">
        <f t="shared" si="83"/>
        <v>3</v>
      </c>
      <c r="FT12" s="332">
        <f t="shared" si="84"/>
        <v>0.6</v>
      </c>
      <c r="FU12" s="333">
        <f t="shared" si="85"/>
        <v>0</v>
      </c>
      <c r="FV12" s="333">
        <f t="shared" si="86"/>
        <v>0</v>
      </c>
      <c r="FW12" s="330">
        <f t="shared" si="87"/>
        <v>0</v>
      </c>
      <c r="FX12" s="334">
        <f t="shared" si="88"/>
        <v>1</v>
      </c>
      <c r="FY12" s="332">
        <f t="shared" si="89"/>
        <v>7.4999999999999997E-2</v>
      </c>
      <c r="FZ12" s="334">
        <f t="shared" si="90"/>
        <v>3</v>
      </c>
      <c r="GA12" s="332">
        <f t="shared" si="91"/>
        <v>0.6</v>
      </c>
      <c r="GB12" s="333">
        <f t="shared" si="92"/>
        <v>0</v>
      </c>
      <c r="GC12" s="333">
        <f t="shared" si="93"/>
        <v>0</v>
      </c>
      <c r="GD12" s="330">
        <f t="shared" si="94"/>
        <v>0</v>
      </c>
      <c r="GE12" s="334">
        <f t="shared" si="95"/>
        <v>1</v>
      </c>
      <c r="GF12" s="332">
        <f t="shared" si="96"/>
        <v>7.4999999999999997E-2</v>
      </c>
      <c r="GG12" s="334">
        <f t="shared" si="97"/>
        <v>3</v>
      </c>
      <c r="GH12" s="332">
        <f t="shared" si="98"/>
        <v>0.6</v>
      </c>
      <c r="GI12" s="332">
        <f t="shared" si="99"/>
        <v>0.6</v>
      </c>
      <c r="GJ12" s="335"/>
    </row>
    <row r="13" spans="1:193 1680:1680" ht="37.5" customHeight="1">
      <c r="A13" s="323">
        <v>5</v>
      </c>
      <c r="B13" s="379" t="s">
        <v>1075</v>
      </c>
      <c r="C13" s="379" t="s">
        <v>1076</v>
      </c>
      <c r="D13" s="380" t="s">
        <v>280</v>
      </c>
      <c r="E13" s="379" t="s">
        <v>328</v>
      </c>
      <c r="F13" s="381" t="s">
        <v>282</v>
      </c>
      <c r="G13" s="379" t="s">
        <v>329</v>
      </c>
      <c r="H13" s="379" t="s">
        <v>330</v>
      </c>
      <c r="I13" s="320" t="s">
        <v>311</v>
      </c>
      <c r="J13" s="320" t="s">
        <v>69</v>
      </c>
      <c r="K13" s="320" t="s">
        <v>286</v>
      </c>
      <c r="L13" s="320" t="s">
        <v>286</v>
      </c>
      <c r="M13" s="320" t="s">
        <v>286</v>
      </c>
      <c r="N13" s="320" t="s">
        <v>69</v>
      </c>
      <c r="O13" s="320" t="s">
        <v>286</v>
      </c>
      <c r="P13" s="320" t="s">
        <v>286</v>
      </c>
      <c r="Q13" s="320" t="s">
        <v>286</v>
      </c>
      <c r="R13" s="320" t="s">
        <v>286</v>
      </c>
      <c r="S13" s="320" t="s">
        <v>69</v>
      </c>
      <c r="T13" s="320" t="s">
        <v>69</v>
      </c>
      <c r="U13" s="320" t="s">
        <v>69</v>
      </c>
      <c r="V13" s="320" t="s">
        <v>286</v>
      </c>
      <c r="W13" s="320" t="s">
        <v>286</v>
      </c>
      <c r="X13" s="320" t="s">
        <v>286</v>
      </c>
      <c r="Y13" s="320" t="s">
        <v>286</v>
      </c>
      <c r="Z13" s="320" t="s">
        <v>286</v>
      </c>
      <c r="AA13" s="320" t="s">
        <v>286</v>
      </c>
      <c r="AB13" s="320" t="s">
        <v>286</v>
      </c>
      <c r="AC13" s="321" t="str">
        <f t="shared" si="0"/>
        <v>4 - Alta</v>
      </c>
      <c r="AD13" s="322">
        <f t="shared" si="1"/>
        <v>0.8</v>
      </c>
      <c r="AE13" s="321" t="str">
        <f t="shared" si="2"/>
        <v>3 - Moderado</v>
      </c>
      <c r="AF13" s="322">
        <f t="shared" si="3"/>
        <v>0.26315789473684209</v>
      </c>
      <c r="AG13" s="323" t="str">
        <f t="shared" si="4"/>
        <v>MODERADO</v>
      </c>
      <c r="AH13" s="322">
        <f t="shared" si="5"/>
        <v>0.21052631578947367</v>
      </c>
      <c r="AI13" s="379" t="s">
        <v>1072</v>
      </c>
      <c r="AJ13" s="379" t="s">
        <v>1064</v>
      </c>
      <c r="AK13" s="379" t="s">
        <v>1065</v>
      </c>
      <c r="AL13" s="379" t="s">
        <v>1066</v>
      </c>
      <c r="AM13" s="284" t="s">
        <v>291</v>
      </c>
      <c r="AN13" s="325" t="s">
        <v>295</v>
      </c>
      <c r="AO13" s="325" t="s">
        <v>293</v>
      </c>
      <c r="AP13" s="284" t="s">
        <v>294</v>
      </c>
      <c r="AQ13" s="284" t="s">
        <v>291</v>
      </c>
      <c r="AR13" s="325" t="s">
        <v>295</v>
      </c>
      <c r="AS13" s="325" t="s">
        <v>293</v>
      </c>
      <c r="AT13" s="284" t="s">
        <v>294</v>
      </c>
      <c r="AU13" s="284" t="s">
        <v>291</v>
      </c>
      <c r="AV13" s="325" t="s">
        <v>295</v>
      </c>
      <c r="AW13" s="325" t="s">
        <v>293</v>
      </c>
      <c r="AX13" s="284" t="s">
        <v>294</v>
      </c>
      <c r="AY13" s="284"/>
      <c r="AZ13" s="325"/>
      <c r="BA13" s="325"/>
      <c r="BB13" s="284"/>
      <c r="BC13" s="284"/>
      <c r="BD13" s="325"/>
      <c r="BE13" s="325"/>
      <c r="BF13" s="284"/>
      <c r="BG13" s="284"/>
      <c r="BH13" s="325"/>
      <c r="BI13" s="325"/>
      <c r="BJ13" s="284"/>
      <c r="BK13" s="284"/>
      <c r="BL13" s="325"/>
      <c r="BM13" s="325"/>
      <c r="BN13" s="284"/>
      <c r="BO13" s="284"/>
      <c r="BP13" s="325"/>
      <c r="BQ13" s="325"/>
      <c r="BR13" s="284"/>
      <c r="BS13" s="284"/>
      <c r="BT13" s="325"/>
      <c r="BU13" s="325"/>
      <c r="BV13" s="284"/>
      <c r="BW13" s="284"/>
      <c r="BX13" s="325"/>
      <c r="BY13" s="325"/>
      <c r="BZ13" s="284"/>
      <c r="CA13" s="284"/>
      <c r="CB13" s="325"/>
      <c r="CC13" s="325"/>
      <c r="CD13" s="284"/>
      <c r="CE13" s="284"/>
      <c r="CF13" s="325"/>
      <c r="CG13" s="325"/>
      <c r="CH13" s="284"/>
      <c r="CI13" s="325"/>
      <c r="CJ13" s="325"/>
      <c r="CK13" s="284"/>
      <c r="CL13" s="326" t="str">
        <f t="shared" si="6"/>
        <v>1 - Muy Baja</v>
      </c>
      <c r="CM13" s="327">
        <f t="shared" si="7"/>
        <v>0.4</v>
      </c>
      <c r="CN13" s="326" t="str">
        <f t="shared" si="8"/>
        <v>3 - Moderado</v>
      </c>
      <c r="CO13" s="327">
        <f t="shared" si="9"/>
        <v>0.13157894736842105</v>
      </c>
      <c r="CP13" s="328" t="str">
        <f>IF(CQ13&lt;=20%,"BAJO",
IF(CQ13&lt;=40%,"MODERADO",
IF(CQ13&lt;=60%,"ALTO",
"EXTREMO"
)
)
)</f>
        <v>BAJO</v>
      </c>
      <c r="CQ13" s="322">
        <f t="shared" si="10"/>
        <v>5.2631578947368418E-2</v>
      </c>
      <c r="CR13" s="382" t="s">
        <v>300</v>
      </c>
      <c r="CS13" s="328">
        <f t="shared" si="11"/>
        <v>0.1</v>
      </c>
      <c r="CT13" s="284"/>
      <c r="CU13" s="47" t="s">
        <v>1067</v>
      </c>
      <c r="CV13" s="4" t="s">
        <v>1068</v>
      </c>
      <c r="CW13" s="329"/>
      <c r="CX13" s="330">
        <f t="shared" si="12"/>
        <v>5</v>
      </c>
      <c r="CY13" s="331">
        <f t="shared" si="13"/>
        <v>3</v>
      </c>
      <c r="CZ13" s="330" t="str">
        <f t="shared" si="14"/>
        <v>Moderado</v>
      </c>
      <c r="DA13" s="332">
        <f t="shared" si="15"/>
        <v>0.6</v>
      </c>
      <c r="DB13" s="333">
        <f t="shared" si="16"/>
        <v>0.25</v>
      </c>
      <c r="DC13" s="333">
        <f t="shared" si="17"/>
        <v>0.25</v>
      </c>
      <c r="DD13" s="330">
        <f t="shared" si="18"/>
        <v>0.5</v>
      </c>
      <c r="DE13" s="334">
        <f t="shared" si="19"/>
        <v>2</v>
      </c>
      <c r="DF13" s="332">
        <f t="shared" si="20"/>
        <v>0.4</v>
      </c>
      <c r="DG13" s="334">
        <f t="shared" si="21"/>
        <v>3</v>
      </c>
      <c r="DH13" s="334"/>
      <c r="DI13" s="332">
        <f t="shared" si="22"/>
        <v>0.6</v>
      </c>
      <c r="DJ13" s="333">
        <f t="shared" si="23"/>
        <v>0.25</v>
      </c>
      <c r="DK13" s="333">
        <f t="shared" si="24"/>
        <v>0.25</v>
      </c>
      <c r="DL13" s="330">
        <f t="shared" si="25"/>
        <v>0.5</v>
      </c>
      <c r="DM13" s="334">
        <f t="shared" si="26"/>
        <v>1</v>
      </c>
      <c r="DN13" s="332">
        <f t="shared" si="27"/>
        <v>0.2</v>
      </c>
      <c r="DO13" s="334">
        <f t="shared" si="28"/>
        <v>3</v>
      </c>
      <c r="DP13" s="332">
        <f t="shared" si="29"/>
        <v>0.6</v>
      </c>
      <c r="DQ13" s="333">
        <f t="shared" si="30"/>
        <v>0.25</v>
      </c>
      <c r="DR13" s="333">
        <f t="shared" si="31"/>
        <v>0.25</v>
      </c>
      <c r="DS13" s="330">
        <f t="shared" si="32"/>
        <v>0.5</v>
      </c>
      <c r="DT13" s="334">
        <f t="shared" si="33"/>
        <v>1</v>
      </c>
      <c r="DU13" s="332">
        <f t="shared" si="34"/>
        <v>0.1</v>
      </c>
      <c r="DV13" s="334">
        <f t="shared" si="35"/>
        <v>3</v>
      </c>
      <c r="DW13" s="332">
        <f t="shared" si="36"/>
        <v>0.6</v>
      </c>
      <c r="DX13" s="333">
        <f t="shared" si="37"/>
        <v>0</v>
      </c>
      <c r="DY13" s="333">
        <f>IF(BA13="",0,IF(BA13="Preventivo",0.25,IF(BA13="Detectivo",0.15,IF(BA14="Correctivo",0.1,0))))</f>
        <v>0</v>
      </c>
      <c r="DZ13" s="330">
        <f t="shared" si="38"/>
        <v>0</v>
      </c>
      <c r="EA13" s="334">
        <f t="shared" si="39"/>
        <v>1</v>
      </c>
      <c r="EB13" s="332">
        <f t="shared" si="40"/>
        <v>0.1</v>
      </c>
      <c r="EC13" s="334">
        <f t="shared" si="41"/>
        <v>3</v>
      </c>
      <c r="ED13" s="332">
        <f t="shared" si="42"/>
        <v>0.6</v>
      </c>
      <c r="EE13" s="333">
        <f t="shared" si="43"/>
        <v>0</v>
      </c>
      <c r="EF13" s="333">
        <f t="shared" si="44"/>
        <v>0</v>
      </c>
      <c r="EG13" s="330">
        <f t="shared" si="45"/>
        <v>0</v>
      </c>
      <c r="EH13" s="334">
        <f t="shared" si="46"/>
        <v>1</v>
      </c>
      <c r="EI13" s="332">
        <f t="shared" si="47"/>
        <v>0.1</v>
      </c>
      <c r="EJ13" s="334">
        <f t="shared" si="48"/>
        <v>3</v>
      </c>
      <c r="EK13" s="332">
        <f t="shared" si="49"/>
        <v>0.6</v>
      </c>
      <c r="EL13" s="333">
        <f t="shared" si="50"/>
        <v>0</v>
      </c>
      <c r="EM13" s="333">
        <f t="shared" si="51"/>
        <v>0</v>
      </c>
      <c r="EN13" s="330">
        <f t="shared" si="52"/>
        <v>0</v>
      </c>
      <c r="EO13" s="334">
        <f t="shared" si="53"/>
        <v>1</v>
      </c>
      <c r="EP13" s="332">
        <f t="shared" si="54"/>
        <v>0.1</v>
      </c>
      <c r="EQ13" s="334">
        <f t="shared" si="55"/>
        <v>3</v>
      </c>
      <c r="ER13" s="332">
        <f t="shared" si="56"/>
        <v>0.6</v>
      </c>
      <c r="ES13" s="333">
        <f t="shared" si="57"/>
        <v>0</v>
      </c>
      <c r="ET13" s="333">
        <f t="shared" si="58"/>
        <v>0</v>
      </c>
      <c r="EU13" s="330">
        <f t="shared" si="59"/>
        <v>0</v>
      </c>
      <c r="EV13" s="334">
        <f t="shared" si="60"/>
        <v>1</v>
      </c>
      <c r="EW13" s="332">
        <f t="shared" si="61"/>
        <v>0.1</v>
      </c>
      <c r="EX13" s="334">
        <f t="shared" si="62"/>
        <v>3</v>
      </c>
      <c r="EY13" s="332">
        <f t="shared" si="63"/>
        <v>0.6</v>
      </c>
      <c r="EZ13" s="333">
        <f t="shared" si="64"/>
        <v>0</v>
      </c>
      <c r="FA13" s="333">
        <f t="shared" si="65"/>
        <v>0</v>
      </c>
      <c r="FB13" s="330">
        <f t="shared" si="66"/>
        <v>0</v>
      </c>
      <c r="FC13" s="334">
        <f t="shared" si="67"/>
        <v>1</v>
      </c>
      <c r="FD13" s="332">
        <f t="shared" si="68"/>
        <v>0.1</v>
      </c>
      <c r="FE13" s="334">
        <f t="shared" si="69"/>
        <v>3</v>
      </c>
      <c r="FF13" s="332">
        <f t="shared" si="70"/>
        <v>0.6</v>
      </c>
      <c r="FG13" s="333">
        <f t="shared" si="71"/>
        <v>0</v>
      </c>
      <c r="FH13" s="333">
        <f t="shared" si="72"/>
        <v>0</v>
      </c>
      <c r="FI13" s="330">
        <f t="shared" si="73"/>
        <v>0</v>
      </c>
      <c r="FJ13" s="334">
        <f t="shared" si="74"/>
        <v>1</v>
      </c>
      <c r="FK13" s="332">
        <f t="shared" si="75"/>
        <v>0.1</v>
      </c>
      <c r="FL13" s="334">
        <f t="shared" si="76"/>
        <v>3</v>
      </c>
      <c r="FM13" s="332">
        <f t="shared" si="77"/>
        <v>0.6</v>
      </c>
      <c r="FN13" s="333">
        <f t="shared" si="78"/>
        <v>0</v>
      </c>
      <c r="FO13" s="333">
        <f t="shared" si="79"/>
        <v>0</v>
      </c>
      <c r="FP13" s="330">
        <f t="shared" si="80"/>
        <v>0</v>
      </c>
      <c r="FQ13" s="334">
        <f t="shared" si="81"/>
        <v>1</v>
      </c>
      <c r="FR13" s="332">
        <f t="shared" si="82"/>
        <v>0.1</v>
      </c>
      <c r="FS13" s="334">
        <f t="shared" si="83"/>
        <v>3</v>
      </c>
      <c r="FT13" s="332">
        <f t="shared" si="84"/>
        <v>0.6</v>
      </c>
      <c r="FU13" s="333">
        <f t="shared" si="85"/>
        <v>0</v>
      </c>
      <c r="FV13" s="333">
        <f t="shared" si="86"/>
        <v>0</v>
      </c>
      <c r="FW13" s="330">
        <f t="shared" si="87"/>
        <v>0</v>
      </c>
      <c r="FX13" s="334">
        <f t="shared" si="88"/>
        <v>1</v>
      </c>
      <c r="FY13" s="332">
        <f t="shared" si="89"/>
        <v>0.1</v>
      </c>
      <c r="FZ13" s="334">
        <f t="shared" si="90"/>
        <v>3</v>
      </c>
      <c r="GA13" s="332">
        <f t="shared" si="91"/>
        <v>0.6</v>
      </c>
      <c r="GB13" s="333">
        <f t="shared" si="92"/>
        <v>0</v>
      </c>
      <c r="GC13" s="333">
        <f t="shared" si="93"/>
        <v>0</v>
      </c>
      <c r="GD13" s="330">
        <f t="shared" si="94"/>
        <v>0</v>
      </c>
      <c r="GE13" s="334">
        <f t="shared" si="95"/>
        <v>1</v>
      </c>
      <c r="GF13" s="332">
        <f t="shared" si="96"/>
        <v>0.1</v>
      </c>
      <c r="GG13" s="334">
        <f t="shared" si="97"/>
        <v>3</v>
      </c>
      <c r="GH13" s="332">
        <f t="shared" si="98"/>
        <v>0.6</v>
      </c>
      <c r="GI13" s="332">
        <f t="shared" si="99"/>
        <v>0.6</v>
      </c>
      <c r="GJ13" s="335"/>
    </row>
    <row r="14" spans="1:193 1680:1680" ht="37.5" customHeight="1">
      <c r="A14" s="323">
        <v>6</v>
      </c>
      <c r="B14" s="379" t="s">
        <v>1075</v>
      </c>
      <c r="C14" s="379" t="s">
        <v>1077</v>
      </c>
      <c r="D14" s="380" t="s">
        <v>304</v>
      </c>
      <c r="E14" s="379" t="s">
        <v>328</v>
      </c>
      <c r="F14" s="381" t="s">
        <v>305</v>
      </c>
      <c r="G14" s="379" t="s">
        <v>329</v>
      </c>
      <c r="H14" s="379" t="s">
        <v>330</v>
      </c>
      <c r="I14" s="320" t="s">
        <v>311</v>
      </c>
      <c r="J14" s="320" t="s">
        <v>69</v>
      </c>
      <c r="K14" s="320" t="s">
        <v>286</v>
      </c>
      <c r="L14" s="320" t="s">
        <v>286</v>
      </c>
      <c r="M14" s="320" t="s">
        <v>286</v>
      </c>
      <c r="N14" s="320" t="s">
        <v>69</v>
      </c>
      <c r="O14" s="320" t="s">
        <v>286</v>
      </c>
      <c r="P14" s="320" t="s">
        <v>286</v>
      </c>
      <c r="Q14" s="320" t="s">
        <v>286</v>
      </c>
      <c r="R14" s="320" t="s">
        <v>286</v>
      </c>
      <c r="S14" s="320" t="s">
        <v>69</v>
      </c>
      <c r="T14" s="320" t="s">
        <v>69</v>
      </c>
      <c r="U14" s="320" t="s">
        <v>69</v>
      </c>
      <c r="V14" s="320" t="s">
        <v>286</v>
      </c>
      <c r="W14" s="320" t="s">
        <v>286</v>
      </c>
      <c r="X14" s="320" t="s">
        <v>286</v>
      </c>
      <c r="Y14" s="320" t="s">
        <v>286</v>
      </c>
      <c r="Z14" s="320" t="s">
        <v>286</v>
      </c>
      <c r="AA14" s="320" t="s">
        <v>286</v>
      </c>
      <c r="AB14" s="320" t="s">
        <v>286</v>
      </c>
      <c r="AC14" s="321" t="str">
        <f t="shared" si="0"/>
        <v>4 - Alta</v>
      </c>
      <c r="AD14" s="322">
        <f t="shared" si="1"/>
        <v>0.8</v>
      </c>
      <c r="AE14" s="321" t="str">
        <f t="shared" si="2"/>
        <v>3 - Moderado</v>
      </c>
      <c r="AF14" s="322">
        <f t="shared" si="3"/>
        <v>0.26315789473684209</v>
      </c>
      <c r="AG14" s="323" t="str">
        <f t="shared" si="4"/>
        <v>MODERADO</v>
      </c>
      <c r="AH14" s="322">
        <f t="shared" si="5"/>
        <v>0.21052631578947367</v>
      </c>
      <c r="AI14" s="379" t="s">
        <v>1072</v>
      </c>
      <c r="AJ14" s="379" t="s">
        <v>1064</v>
      </c>
      <c r="AK14" s="379" t="s">
        <v>1065</v>
      </c>
      <c r="AL14" s="379" t="s">
        <v>1066</v>
      </c>
      <c r="AM14" s="284" t="s">
        <v>291</v>
      </c>
      <c r="AN14" s="325" t="s">
        <v>295</v>
      </c>
      <c r="AO14" s="325" t="s">
        <v>293</v>
      </c>
      <c r="AP14" s="284" t="s">
        <v>294</v>
      </c>
      <c r="AQ14" s="284" t="s">
        <v>291</v>
      </c>
      <c r="AR14" s="325" t="s">
        <v>295</v>
      </c>
      <c r="AS14" s="325" t="s">
        <v>293</v>
      </c>
      <c r="AT14" s="284" t="s">
        <v>294</v>
      </c>
      <c r="AU14" s="284" t="s">
        <v>291</v>
      </c>
      <c r="AV14" s="325" t="s">
        <v>295</v>
      </c>
      <c r="AW14" s="325" t="s">
        <v>293</v>
      </c>
      <c r="AX14" s="284" t="s">
        <v>294</v>
      </c>
      <c r="AY14" s="284"/>
      <c r="AZ14" s="325"/>
      <c r="BA14" s="325"/>
      <c r="BB14" s="284"/>
      <c r="BC14" s="284"/>
      <c r="BD14" s="325"/>
      <c r="BE14" s="325"/>
      <c r="BF14" s="284"/>
      <c r="BG14" s="284"/>
      <c r="BH14" s="325"/>
      <c r="BI14" s="325"/>
      <c r="BJ14" s="284"/>
      <c r="BK14" s="284"/>
      <c r="BL14" s="325"/>
      <c r="BM14" s="325"/>
      <c r="BN14" s="284"/>
      <c r="BO14" s="284"/>
      <c r="BP14" s="325"/>
      <c r="BQ14" s="325"/>
      <c r="BR14" s="284"/>
      <c r="BS14" s="284"/>
      <c r="BT14" s="325"/>
      <c r="BU14" s="325"/>
      <c r="BV14" s="284"/>
      <c r="BW14" s="284"/>
      <c r="BX14" s="325"/>
      <c r="BY14" s="325"/>
      <c r="BZ14" s="284"/>
      <c r="CA14" s="284"/>
      <c r="CB14" s="325"/>
      <c r="CC14" s="325"/>
      <c r="CD14" s="284"/>
      <c r="CE14" s="284"/>
      <c r="CF14" s="325"/>
      <c r="CG14" s="325"/>
      <c r="CH14" s="284"/>
      <c r="CI14" s="325"/>
      <c r="CJ14" s="325"/>
      <c r="CK14" s="284"/>
      <c r="CL14" s="326" t="str">
        <f t="shared" si="6"/>
        <v>1 - Muy Baja</v>
      </c>
      <c r="CM14" s="327">
        <f t="shared" si="7"/>
        <v>0.4</v>
      </c>
      <c r="CN14" s="326" t="str">
        <f t="shared" si="8"/>
        <v>3 - Moderado</v>
      </c>
      <c r="CO14" s="327">
        <f t="shared" si="9"/>
        <v>0.13157894736842105</v>
      </c>
      <c r="CP14" s="328" t="str">
        <f>IF(CQ14&lt;=20%,"BAJO",
IF(CQ14&lt;=40%,"MODERADO",
IF(CQ14&lt;=60%,"ALTO",
"EXTREMO"
)
)
)</f>
        <v>BAJO</v>
      </c>
      <c r="CQ14" s="322">
        <f t="shared" si="10"/>
        <v>5.2631578947368418E-2</v>
      </c>
      <c r="CR14" s="382" t="s">
        <v>309</v>
      </c>
      <c r="CS14" s="328">
        <f t="shared" si="11"/>
        <v>0.1</v>
      </c>
      <c r="CT14" s="284"/>
      <c r="CU14" s="47" t="s">
        <v>1067</v>
      </c>
      <c r="CV14" s="4" t="s">
        <v>1068</v>
      </c>
      <c r="CW14" s="329"/>
      <c r="CX14" s="330">
        <f t="shared" si="12"/>
        <v>5</v>
      </c>
      <c r="CY14" s="331">
        <f t="shared" si="13"/>
        <v>3</v>
      </c>
      <c r="CZ14" s="330" t="str">
        <f t="shared" si="14"/>
        <v>Moderado</v>
      </c>
      <c r="DA14" s="332">
        <f t="shared" si="15"/>
        <v>0.6</v>
      </c>
      <c r="DB14" s="333">
        <f t="shared" si="16"/>
        <v>0.25</v>
      </c>
      <c r="DC14" s="333">
        <f t="shared" si="17"/>
        <v>0.25</v>
      </c>
      <c r="DD14" s="330">
        <f t="shared" si="18"/>
        <v>0.5</v>
      </c>
      <c r="DE14" s="334">
        <f t="shared" si="19"/>
        <v>2</v>
      </c>
      <c r="DF14" s="332">
        <f t="shared" si="20"/>
        <v>0.4</v>
      </c>
      <c r="DG14" s="334">
        <f t="shared" si="21"/>
        <v>3</v>
      </c>
      <c r="DH14" s="334"/>
      <c r="DI14" s="332">
        <f t="shared" si="22"/>
        <v>0.6</v>
      </c>
      <c r="DJ14" s="333">
        <f t="shared" si="23"/>
        <v>0.25</v>
      </c>
      <c r="DK14" s="333">
        <f t="shared" si="24"/>
        <v>0.25</v>
      </c>
      <c r="DL14" s="330">
        <f t="shared" si="25"/>
        <v>0.5</v>
      </c>
      <c r="DM14" s="334">
        <f t="shared" si="26"/>
        <v>1</v>
      </c>
      <c r="DN14" s="332">
        <f t="shared" si="27"/>
        <v>0.2</v>
      </c>
      <c r="DO14" s="334">
        <f t="shared" si="28"/>
        <v>3</v>
      </c>
      <c r="DP14" s="332">
        <f t="shared" si="29"/>
        <v>0.6</v>
      </c>
      <c r="DQ14" s="333">
        <f t="shared" si="30"/>
        <v>0.25</v>
      </c>
      <c r="DR14" s="333">
        <f t="shared" si="31"/>
        <v>0.25</v>
      </c>
      <c r="DS14" s="330">
        <f t="shared" si="32"/>
        <v>0.5</v>
      </c>
      <c r="DT14" s="334">
        <f t="shared" si="33"/>
        <v>1</v>
      </c>
      <c r="DU14" s="332">
        <f t="shared" si="34"/>
        <v>0.1</v>
      </c>
      <c r="DV14" s="334">
        <f t="shared" si="35"/>
        <v>3</v>
      </c>
      <c r="DW14" s="332">
        <f t="shared" si="36"/>
        <v>0.6</v>
      </c>
      <c r="DX14" s="333">
        <f t="shared" si="37"/>
        <v>0</v>
      </c>
      <c r="DY14" s="333">
        <f>IF(BA14="",0,IF(BA14="Preventivo",0.25,IF(BA14="Detectivo",0.15,IF(#REF!="Correctivo",0.1,0))))</f>
        <v>0</v>
      </c>
      <c r="DZ14" s="330">
        <f t="shared" si="38"/>
        <v>0</v>
      </c>
      <c r="EA14" s="334">
        <f t="shared" si="39"/>
        <v>1</v>
      </c>
      <c r="EB14" s="332">
        <f t="shared" si="40"/>
        <v>0.1</v>
      </c>
      <c r="EC14" s="334">
        <f t="shared" si="41"/>
        <v>3</v>
      </c>
      <c r="ED14" s="332">
        <f t="shared" si="42"/>
        <v>0.6</v>
      </c>
      <c r="EE14" s="333">
        <f t="shared" si="43"/>
        <v>0</v>
      </c>
      <c r="EF14" s="333">
        <f t="shared" si="44"/>
        <v>0</v>
      </c>
      <c r="EG14" s="330">
        <f t="shared" si="45"/>
        <v>0</v>
      </c>
      <c r="EH14" s="334">
        <f t="shared" si="46"/>
        <v>1</v>
      </c>
      <c r="EI14" s="332">
        <f t="shared" si="47"/>
        <v>0.1</v>
      </c>
      <c r="EJ14" s="334">
        <f t="shared" si="48"/>
        <v>3</v>
      </c>
      <c r="EK14" s="332">
        <f t="shared" si="49"/>
        <v>0.6</v>
      </c>
      <c r="EL14" s="333">
        <f t="shared" si="50"/>
        <v>0</v>
      </c>
      <c r="EM14" s="333">
        <f t="shared" si="51"/>
        <v>0</v>
      </c>
      <c r="EN14" s="330">
        <f t="shared" si="52"/>
        <v>0</v>
      </c>
      <c r="EO14" s="334">
        <f t="shared" si="53"/>
        <v>1</v>
      </c>
      <c r="EP14" s="332">
        <f t="shared" si="54"/>
        <v>0.1</v>
      </c>
      <c r="EQ14" s="334">
        <f t="shared" si="55"/>
        <v>3</v>
      </c>
      <c r="ER14" s="332">
        <f t="shared" si="56"/>
        <v>0.6</v>
      </c>
      <c r="ES14" s="333">
        <f t="shared" si="57"/>
        <v>0</v>
      </c>
      <c r="ET14" s="333">
        <f t="shared" si="58"/>
        <v>0</v>
      </c>
      <c r="EU14" s="330">
        <f t="shared" si="59"/>
        <v>0</v>
      </c>
      <c r="EV14" s="334">
        <f t="shared" si="60"/>
        <v>1</v>
      </c>
      <c r="EW14" s="332">
        <f t="shared" si="61"/>
        <v>0.1</v>
      </c>
      <c r="EX14" s="334">
        <f t="shared" si="62"/>
        <v>3</v>
      </c>
      <c r="EY14" s="332">
        <f t="shared" si="63"/>
        <v>0.6</v>
      </c>
      <c r="EZ14" s="333">
        <f t="shared" si="64"/>
        <v>0</v>
      </c>
      <c r="FA14" s="333">
        <f t="shared" si="65"/>
        <v>0</v>
      </c>
      <c r="FB14" s="330">
        <f t="shared" si="66"/>
        <v>0</v>
      </c>
      <c r="FC14" s="334">
        <f t="shared" si="67"/>
        <v>1</v>
      </c>
      <c r="FD14" s="332">
        <f t="shared" si="68"/>
        <v>0.1</v>
      </c>
      <c r="FE14" s="334">
        <f t="shared" si="69"/>
        <v>3</v>
      </c>
      <c r="FF14" s="332">
        <f t="shared" si="70"/>
        <v>0.6</v>
      </c>
      <c r="FG14" s="333">
        <f t="shared" si="71"/>
        <v>0</v>
      </c>
      <c r="FH14" s="333">
        <f t="shared" si="72"/>
        <v>0</v>
      </c>
      <c r="FI14" s="330">
        <f t="shared" si="73"/>
        <v>0</v>
      </c>
      <c r="FJ14" s="334">
        <f t="shared" si="74"/>
        <v>1</v>
      </c>
      <c r="FK14" s="332">
        <f t="shared" si="75"/>
        <v>0.1</v>
      </c>
      <c r="FL14" s="334">
        <f t="shared" si="76"/>
        <v>3</v>
      </c>
      <c r="FM14" s="332">
        <f t="shared" si="77"/>
        <v>0.6</v>
      </c>
      <c r="FN14" s="333">
        <f t="shared" si="78"/>
        <v>0</v>
      </c>
      <c r="FO14" s="333">
        <f t="shared" si="79"/>
        <v>0</v>
      </c>
      <c r="FP14" s="330">
        <f t="shared" si="80"/>
        <v>0</v>
      </c>
      <c r="FQ14" s="334">
        <f t="shared" si="81"/>
        <v>1</v>
      </c>
      <c r="FR14" s="332">
        <f t="shared" si="82"/>
        <v>0.1</v>
      </c>
      <c r="FS14" s="334">
        <f t="shared" si="83"/>
        <v>3</v>
      </c>
      <c r="FT14" s="332">
        <f t="shared" si="84"/>
        <v>0.6</v>
      </c>
      <c r="FU14" s="333">
        <f t="shared" si="85"/>
        <v>0</v>
      </c>
      <c r="FV14" s="333">
        <f t="shared" si="86"/>
        <v>0</v>
      </c>
      <c r="FW14" s="330">
        <f t="shared" si="87"/>
        <v>0</v>
      </c>
      <c r="FX14" s="334">
        <f t="shared" si="88"/>
        <v>1</v>
      </c>
      <c r="FY14" s="332">
        <f t="shared" si="89"/>
        <v>0.1</v>
      </c>
      <c r="FZ14" s="334">
        <f t="shared" si="90"/>
        <v>3</v>
      </c>
      <c r="GA14" s="332">
        <f t="shared" si="91"/>
        <v>0.6</v>
      </c>
      <c r="GB14" s="333">
        <f t="shared" si="92"/>
        <v>0</v>
      </c>
      <c r="GC14" s="333">
        <f t="shared" si="93"/>
        <v>0</v>
      </c>
      <c r="GD14" s="330">
        <f t="shared" si="94"/>
        <v>0</v>
      </c>
      <c r="GE14" s="334">
        <f t="shared" si="95"/>
        <v>1</v>
      </c>
      <c r="GF14" s="332">
        <f t="shared" si="96"/>
        <v>0.1</v>
      </c>
      <c r="GG14" s="334">
        <f t="shared" si="97"/>
        <v>3</v>
      </c>
      <c r="GH14" s="332">
        <f t="shared" si="98"/>
        <v>0.6</v>
      </c>
      <c r="GI14" s="332">
        <f t="shared" si="99"/>
        <v>0.6</v>
      </c>
      <c r="GJ14" s="335"/>
    </row>
    <row r="598" spans="1:1 1680:1689" ht="9.75" customHeight="1">
      <c r="A598" s="339" t="s">
        <v>2</v>
      </c>
      <c r="BLP598" s="339" t="s">
        <v>2</v>
      </c>
    </row>
    <row r="599" spans="1:1 1680:1689" ht="9.75" customHeight="1">
      <c r="BLW599" s="706" t="s">
        <v>124</v>
      </c>
      <c r="BLX599" s="605"/>
      <c r="BLY599" s="606"/>
    </row>
    <row r="600" spans="1:1 1680:1689" ht="9.75" customHeight="1">
      <c r="BLU600" s="340">
        <v>1</v>
      </c>
      <c r="BLV600" s="340">
        <v>2</v>
      </c>
      <c r="BLW600" s="340">
        <v>3</v>
      </c>
      <c r="BLX600" s="341">
        <v>4</v>
      </c>
      <c r="BLY600" s="341">
        <v>5</v>
      </c>
    </row>
    <row r="601" spans="1:1 1680:1689" ht="9.75" customHeight="1">
      <c r="BLU601" s="342" t="s">
        <v>384</v>
      </c>
      <c r="BLV601" s="342" t="s">
        <v>385</v>
      </c>
      <c r="BLW601" s="342" t="s">
        <v>299</v>
      </c>
      <c r="BLX601" s="342" t="s">
        <v>316</v>
      </c>
      <c r="BLY601" s="342" t="s">
        <v>386</v>
      </c>
    </row>
    <row r="602" spans="1:1 1680:1689" ht="9.75" customHeight="1">
      <c r="BLU602" s="340">
        <v>1</v>
      </c>
      <c r="BLV602" s="340">
        <v>2</v>
      </c>
      <c r="BLW602" s="340">
        <v>3</v>
      </c>
      <c r="BLX602" s="341">
        <v>4</v>
      </c>
      <c r="BLY602" s="341">
        <v>5</v>
      </c>
    </row>
    <row r="603" spans="1:1 1680:1689" ht="28.5" customHeight="1">
      <c r="BLQ603" s="697" t="s">
        <v>122</v>
      </c>
      <c r="BLR603" s="268">
        <v>5</v>
      </c>
      <c r="BLS603" s="342" t="s">
        <v>387</v>
      </c>
      <c r="BLT603" s="268">
        <v>5</v>
      </c>
      <c r="BLU603" s="343" t="s">
        <v>388</v>
      </c>
      <c r="BLV603" s="344" t="s">
        <v>389</v>
      </c>
      <c r="BLW603" s="344" t="s">
        <v>389</v>
      </c>
      <c r="BLX603" s="345" t="s">
        <v>390</v>
      </c>
      <c r="BLY603" s="345" t="s">
        <v>390</v>
      </c>
    </row>
    <row r="604" spans="1:1 1680:1689" ht="28.5" customHeight="1">
      <c r="BLQ604" s="695"/>
      <c r="BLR604" s="268">
        <v>4</v>
      </c>
      <c r="BLS604" s="342" t="s">
        <v>311</v>
      </c>
      <c r="BLT604" s="268">
        <v>4</v>
      </c>
      <c r="BLU604" s="343" t="s">
        <v>388</v>
      </c>
      <c r="BLV604" s="343" t="s">
        <v>388</v>
      </c>
      <c r="BLW604" s="344" t="s">
        <v>389</v>
      </c>
      <c r="BLX604" s="345" t="s">
        <v>390</v>
      </c>
      <c r="BLY604" s="345" t="s">
        <v>390</v>
      </c>
    </row>
    <row r="605" spans="1:1 1680:1689" ht="28.5" customHeight="1">
      <c r="BLQ605" s="695"/>
      <c r="BLR605" s="268">
        <v>3</v>
      </c>
      <c r="BLS605" s="342" t="s">
        <v>285</v>
      </c>
      <c r="BLT605" s="268">
        <v>3</v>
      </c>
      <c r="BLU605" s="343" t="s">
        <v>388</v>
      </c>
      <c r="BLV605" s="343" t="s">
        <v>388</v>
      </c>
      <c r="BLW605" s="344" t="s">
        <v>389</v>
      </c>
      <c r="BLX605" s="344" t="s">
        <v>389</v>
      </c>
      <c r="BLY605" s="344" t="s">
        <v>389</v>
      </c>
    </row>
    <row r="606" spans="1:1 1680:1689" ht="28.5" customHeight="1">
      <c r="BLQ606" s="695"/>
      <c r="BLR606" s="268">
        <v>2</v>
      </c>
      <c r="BLS606" s="342" t="s">
        <v>315</v>
      </c>
      <c r="BLT606" s="268">
        <v>2</v>
      </c>
      <c r="BLU606" s="347" t="s">
        <v>70</v>
      </c>
      <c r="BLV606" s="343" t="s">
        <v>388</v>
      </c>
      <c r="BLW606" s="343" t="s">
        <v>388</v>
      </c>
      <c r="BLX606" s="343" t="s">
        <v>388</v>
      </c>
      <c r="BLY606" s="344" t="s">
        <v>389</v>
      </c>
    </row>
    <row r="607" spans="1:1 1680:1689" ht="28.5" customHeight="1">
      <c r="BLQ607" s="695"/>
      <c r="BLR607" s="268">
        <v>1</v>
      </c>
      <c r="BLS607" s="342" t="s">
        <v>298</v>
      </c>
      <c r="BLT607" s="268">
        <v>1</v>
      </c>
      <c r="BLU607" s="347" t="s">
        <v>70</v>
      </c>
      <c r="BLV607" s="347" t="s">
        <v>70</v>
      </c>
      <c r="BLW607" s="343" t="s">
        <v>388</v>
      </c>
      <c r="BLX607" s="343" t="s">
        <v>388</v>
      </c>
      <c r="BLY607" s="343" t="s">
        <v>388</v>
      </c>
    </row>
    <row r="610" spans="1691:1693" ht="9.75" customHeight="1">
      <c r="BMA610" s="267" t="s">
        <v>391</v>
      </c>
    </row>
    <row r="611" spans="1691:1693" ht="30" customHeight="1">
      <c r="BMA611" s="348" t="s">
        <v>833</v>
      </c>
    </row>
    <row r="612" spans="1691:1693" ht="9.75" customHeight="1">
      <c r="BMA612" s="348" t="s">
        <v>305</v>
      </c>
    </row>
    <row r="613" spans="1691:1693" ht="9.75" customHeight="1">
      <c r="BMA613" s="348" t="s">
        <v>392</v>
      </c>
    </row>
    <row r="614" spans="1691:1693" ht="19.5" customHeight="1">
      <c r="BMA614" s="348" t="s">
        <v>318</v>
      </c>
    </row>
    <row r="615" spans="1691:1693" ht="9.75" customHeight="1">
      <c r="BMA615" s="313"/>
    </row>
    <row r="616" spans="1691:1693" ht="9.75" customHeight="1">
      <c r="BMC616" s="267" t="s">
        <v>393</v>
      </c>
    </row>
    <row r="617" spans="1691:1693" ht="19.5" customHeight="1">
      <c r="BMC617" s="349" t="s">
        <v>402</v>
      </c>
    </row>
    <row r="618" spans="1691:1693" ht="9.75" customHeight="1">
      <c r="BMC618" s="349" t="s">
        <v>401</v>
      </c>
    </row>
    <row r="619" spans="1691:1693" ht="9.75" customHeight="1">
      <c r="BMC619" s="349" t="s">
        <v>329</v>
      </c>
    </row>
    <row r="620" spans="1691:1693" ht="9.75" customHeight="1">
      <c r="BMC620" s="349" t="s">
        <v>396</v>
      </c>
    </row>
    <row r="621" spans="1691:1693" ht="9.75" customHeight="1">
      <c r="BMC621" s="349" t="s">
        <v>399</v>
      </c>
    </row>
    <row r="622" spans="1691:1693" ht="9.75" customHeight="1">
      <c r="BMC622" s="349" t="s">
        <v>395</v>
      </c>
    </row>
    <row r="623" spans="1691:1693" ht="9.75" customHeight="1">
      <c r="BMC623" s="349" t="s">
        <v>394</v>
      </c>
    </row>
    <row r="624" spans="1691:1693" ht="19.5" customHeight="1">
      <c r="BMC624" s="349" t="s">
        <v>400</v>
      </c>
    </row>
    <row r="625" spans="1693:1698" ht="9.75" customHeight="1">
      <c r="BMC625" s="349" t="s">
        <v>342</v>
      </c>
    </row>
    <row r="626" spans="1693:1698" ht="9.75" customHeight="1">
      <c r="BMC626" s="349" t="s">
        <v>398</v>
      </c>
    </row>
    <row r="627" spans="1693:1698" ht="19.5" customHeight="1">
      <c r="BMC627" s="349" t="s">
        <v>397</v>
      </c>
    </row>
    <row r="628" spans="1693:1698" ht="19.5" customHeight="1">
      <c r="BMC628" s="349" t="s">
        <v>306</v>
      </c>
    </row>
    <row r="629" spans="1693:1698" ht="9.75" customHeight="1">
      <c r="BME629" s="271"/>
    </row>
    <row r="630" spans="1693:1698" ht="9.75" customHeight="1"/>
    <row r="631" spans="1693:1698" ht="9.75" customHeight="1">
      <c r="BMF631" s="271" t="s">
        <v>403</v>
      </c>
    </row>
    <row r="632" spans="1693:1698" ht="9.75" customHeight="1">
      <c r="BMF632" s="350" t="s">
        <v>304</v>
      </c>
    </row>
    <row r="633" spans="1693:1698" ht="19.5" customHeight="1">
      <c r="BMF633" s="350" t="s">
        <v>834</v>
      </c>
    </row>
    <row r="634" spans="1693:1698" ht="9.75" customHeight="1">
      <c r="BMF634" s="350"/>
    </row>
    <row r="635" spans="1693:1698" ht="9.75" customHeight="1"/>
    <row r="636" spans="1693:1698" ht="9.75" customHeight="1"/>
    <row r="637" spans="1693:1698" ht="9.75" customHeight="1">
      <c r="BMH637" s="268" t="s">
        <v>404</v>
      </c>
    </row>
    <row r="638" spans="1693:1698" ht="9.75" customHeight="1">
      <c r="BMH638" s="351" t="s">
        <v>281</v>
      </c>
    </row>
    <row r="639" spans="1693:1698" ht="9.75" customHeight="1">
      <c r="BMH639" s="351" t="s">
        <v>410</v>
      </c>
    </row>
    <row r="640" spans="1693:1698" ht="9.75" customHeight="1">
      <c r="BMH640" s="351" t="s">
        <v>328</v>
      </c>
    </row>
    <row r="641" spans="1698:1701" ht="9.75" customHeight="1">
      <c r="BMH641" s="351" t="s">
        <v>409</v>
      </c>
    </row>
    <row r="642" spans="1698:1701" ht="9.75" customHeight="1">
      <c r="BMH642" s="351" t="s">
        <v>406</v>
      </c>
    </row>
    <row r="643" spans="1698:1701" ht="9.75" customHeight="1">
      <c r="BMH643" s="351" t="s">
        <v>405</v>
      </c>
    </row>
    <row r="644" spans="1698:1701" ht="9.75" customHeight="1">
      <c r="BMH644" s="351" t="s">
        <v>407</v>
      </c>
    </row>
    <row r="645" spans="1698:1701" ht="9.75" customHeight="1">
      <c r="BMH645" s="351" t="s">
        <v>408</v>
      </c>
    </row>
    <row r="646" spans="1698:1701" ht="9.75" customHeight="1">
      <c r="BMH646" s="351" t="s">
        <v>411</v>
      </c>
    </row>
    <row r="647" spans="1698:1701" ht="9.75" customHeight="1">
      <c r="BMH647" s="271"/>
      <c r="BMK647" s="267" t="s">
        <v>412</v>
      </c>
    </row>
    <row r="648" spans="1698:1701" ht="9.75" customHeight="1">
      <c r="BMK648" s="267" t="s">
        <v>414</v>
      </c>
    </row>
    <row r="649" spans="1698:1701" ht="9.75" customHeight="1">
      <c r="BMK649" s="267" t="s">
        <v>413</v>
      </c>
    </row>
    <row r="650" spans="1698:1701" ht="9.75" customHeight="1">
      <c r="BMK650" s="267" t="s">
        <v>418</v>
      </c>
    </row>
    <row r="651" spans="1698:1701" ht="9.75" customHeight="1">
      <c r="BMK651" s="267" t="s">
        <v>416</v>
      </c>
    </row>
    <row r="652" spans="1698:1701" ht="9.75" customHeight="1">
      <c r="BMK652" s="267" t="s">
        <v>420</v>
      </c>
    </row>
    <row r="653" spans="1698:1701" ht="9.75" customHeight="1">
      <c r="BMK653" s="267" t="s">
        <v>419</v>
      </c>
    </row>
    <row r="654" spans="1698:1701" ht="9.75" customHeight="1">
      <c r="BMK654" s="267" t="s">
        <v>417</v>
      </c>
    </row>
    <row r="655" spans="1698:1701" ht="9.75" customHeight="1">
      <c r="BMK655" s="267" t="s">
        <v>415</v>
      </c>
    </row>
    <row r="658" spans="1703:1703" ht="9.75" customHeight="1">
      <c r="BMM658" s="267" t="s">
        <v>421</v>
      </c>
    </row>
    <row r="659" spans="1703:1703" ht="9.75" customHeight="1">
      <c r="BMM659" s="352" t="s">
        <v>422</v>
      </c>
    </row>
    <row r="660" spans="1703:1703" ht="9.75" customHeight="1">
      <c r="BMM660" s="352" t="s">
        <v>423</v>
      </c>
    </row>
    <row r="661" spans="1703:1703" ht="9.75" customHeight="1">
      <c r="BMM661" s="352" t="s">
        <v>424</v>
      </c>
    </row>
    <row r="662" spans="1703:1703" ht="19.5" customHeight="1">
      <c r="BMM662" s="352" t="s">
        <v>425</v>
      </c>
    </row>
    <row r="663" spans="1703:1703" ht="9.75" customHeight="1">
      <c r="BMM663" s="352" t="s">
        <v>426</v>
      </c>
    </row>
    <row r="664" spans="1703:1703" ht="19.5" customHeight="1">
      <c r="BMM664" s="353" t="s">
        <v>427</v>
      </c>
    </row>
    <row r="665" spans="1703:1703" ht="9.75" customHeight="1">
      <c r="BMM665" s="352" t="s">
        <v>428</v>
      </c>
    </row>
    <row r="666" spans="1703:1703" ht="19.5" customHeight="1">
      <c r="BMM666" s="352" t="s">
        <v>429</v>
      </c>
    </row>
    <row r="667" spans="1703:1703" ht="19.5" customHeight="1">
      <c r="BMM667" s="352" t="s">
        <v>430</v>
      </c>
    </row>
    <row r="668" spans="1703:1703" ht="19.5" customHeight="1">
      <c r="BMM668" s="352" t="s">
        <v>431</v>
      </c>
    </row>
    <row r="669" spans="1703:1703" ht="30" customHeight="1">
      <c r="BMM669" s="352" t="s">
        <v>432</v>
      </c>
    </row>
    <row r="670" spans="1703:1703" ht="19.5" customHeight="1">
      <c r="BMM670" s="352" t="s">
        <v>433</v>
      </c>
    </row>
    <row r="671" spans="1703:1703" ht="19.5" customHeight="1">
      <c r="BMM671" s="352" t="s">
        <v>284</v>
      </c>
    </row>
    <row r="672" spans="1703:1703" ht="9.75" customHeight="1">
      <c r="BMM672" s="352" t="s">
        <v>434</v>
      </c>
    </row>
    <row r="673" spans="1703:1706" ht="9.75" customHeight="1">
      <c r="BMM673" s="352" t="s">
        <v>330</v>
      </c>
      <c r="BMN673" s="352"/>
      <c r="BMO673" s="352"/>
      <c r="BMP673" s="352"/>
    </row>
    <row r="674" spans="1703:1706" ht="9.75" customHeight="1">
      <c r="BMM674" s="352" t="s">
        <v>435</v>
      </c>
      <c r="BMN674" s="352"/>
      <c r="BMO674" s="352"/>
      <c r="BMP674" s="352"/>
    </row>
    <row r="675" spans="1703:1706" ht="9.75" customHeight="1">
      <c r="BMM675" s="352" t="s">
        <v>436</v>
      </c>
      <c r="BMN675" s="352"/>
      <c r="BMO675" s="352"/>
      <c r="BMP675" s="352"/>
    </row>
    <row r="676" spans="1703:1706" ht="9.75" customHeight="1">
      <c r="BMM676" s="352" t="s">
        <v>437</v>
      </c>
      <c r="BMN676" s="352"/>
      <c r="BMO676" s="352"/>
      <c r="BMP676" s="352"/>
    </row>
    <row r="677" spans="1703:1706" ht="9.75" customHeight="1">
      <c r="BMM677" s="352" t="s">
        <v>438</v>
      </c>
      <c r="BMN677" s="352"/>
      <c r="BMO677" s="352"/>
      <c r="BMP677" s="352"/>
    </row>
    <row r="678" spans="1703:1706" ht="12.75" customHeight="1">
      <c r="BMM678" s="352"/>
      <c r="BMN678" s="352"/>
      <c r="BMO678" s="352"/>
      <c r="BMP678" s="352"/>
    </row>
    <row r="679" spans="1703:1706" ht="12.75" customHeight="1">
      <c r="BMM679" s="352"/>
      <c r="BMN679" s="352"/>
      <c r="BMO679" s="352"/>
      <c r="BMP679" s="352"/>
    </row>
    <row r="680" spans="1703:1706" ht="12.75" customHeight="1">
      <c r="BMM680" s="352"/>
      <c r="BMN680" s="352"/>
      <c r="BMO680" s="352"/>
      <c r="BMP680" s="352"/>
    </row>
    <row r="681" spans="1703:1706" ht="9.75" customHeight="1">
      <c r="BMN681" s="352"/>
      <c r="BMO681" s="352"/>
      <c r="BMP681" s="352"/>
    </row>
    <row r="682" spans="1703:1706" ht="9.75" customHeight="1"/>
    <row r="683" spans="1703:1706" ht="9.75" customHeight="1"/>
    <row r="684" spans="1703:1706" ht="9.75" customHeight="1"/>
    <row r="685" spans="1703:1706" ht="9.75" customHeight="1">
      <c r="BMP685" s="267" t="s">
        <v>413</v>
      </c>
    </row>
    <row r="686" spans="1703:1706" ht="9.75" customHeight="1">
      <c r="BMP686" s="267" t="s">
        <v>439</v>
      </c>
    </row>
    <row r="687" spans="1703:1706" ht="9.75" customHeight="1">
      <c r="BMP687" s="267" t="s">
        <v>440</v>
      </c>
    </row>
    <row r="688" spans="1703:1706" ht="9.75" customHeight="1">
      <c r="BMP688" s="267" t="s">
        <v>441</v>
      </c>
    </row>
    <row r="689" spans="1706:1710" ht="9.75" customHeight="1">
      <c r="BMP689" s="267" t="s">
        <v>442</v>
      </c>
    </row>
    <row r="690" spans="1706:1710" ht="9.75" customHeight="1">
      <c r="BMP690" s="267" t="s">
        <v>443</v>
      </c>
    </row>
    <row r="691" spans="1706:1710" ht="9.75" customHeight="1"/>
    <row r="692" spans="1706:1710" ht="9.75" customHeight="1"/>
    <row r="693" spans="1706:1710" ht="9.75" customHeight="1"/>
    <row r="694" spans="1706:1710" ht="10.5" customHeight="1">
      <c r="BMR694" s="354" t="s">
        <v>294</v>
      </c>
    </row>
    <row r="695" spans="1706:1710" ht="9.75" customHeight="1">
      <c r="BMR695" s="342" t="s">
        <v>387</v>
      </c>
    </row>
    <row r="696" spans="1706:1710" ht="9.75" customHeight="1">
      <c r="BMR696" s="342" t="s">
        <v>311</v>
      </c>
    </row>
    <row r="697" spans="1706:1710" ht="9.75" customHeight="1">
      <c r="BMR697" s="342" t="s">
        <v>285</v>
      </c>
    </row>
    <row r="698" spans="1706:1710" ht="9.75" customHeight="1">
      <c r="BMR698" s="342" t="s">
        <v>315</v>
      </c>
      <c r="BMT698" s="342"/>
    </row>
    <row r="699" spans="1706:1710" ht="9.75" customHeight="1">
      <c r="BMR699" s="342" t="s">
        <v>298</v>
      </c>
    </row>
    <row r="700" spans="1706:1710" ht="9.75" customHeight="1">
      <c r="BMR700" s="342"/>
    </row>
    <row r="701" spans="1706:1710" ht="10.5" customHeight="1">
      <c r="BMR701" s="342"/>
      <c r="BMT701" s="354" t="s">
        <v>297</v>
      </c>
    </row>
    <row r="702" spans="1706:1710" ht="9.75" customHeight="1">
      <c r="BMR702" s="342"/>
      <c r="BMT702" s="342" t="s">
        <v>386</v>
      </c>
    </row>
    <row r="703" spans="1706:1710" ht="9.75" customHeight="1">
      <c r="BMR703" s="342"/>
      <c r="BMT703" s="342" t="s">
        <v>316</v>
      </c>
    </row>
    <row r="704" spans="1706:1710" ht="9.75" customHeight="1">
      <c r="BMR704" s="342"/>
      <c r="BMT704" s="342" t="s">
        <v>299</v>
      </c>
    </row>
    <row r="705" spans="1683:1719" ht="9.75" customHeight="1">
      <c r="BMR705" s="342"/>
      <c r="BMT705" s="342" t="s">
        <v>385</v>
      </c>
    </row>
    <row r="706" spans="1683:1719" ht="9.75" customHeight="1">
      <c r="BMR706" s="342"/>
      <c r="BMT706" s="342" t="s">
        <v>384</v>
      </c>
    </row>
    <row r="707" spans="1683:1719" ht="9.75" customHeight="1">
      <c r="BMR707" s="342"/>
    </row>
    <row r="708" spans="1683:1719" ht="9.75" customHeight="1">
      <c r="BLS708" s="267" t="s">
        <v>444</v>
      </c>
      <c r="BLT708" s="268"/>
      <c r="BMP708" s="267" t="s">
        <v>445</v>
      </c>
      <c r="BMR708" s="342"/>
    </row>
    <row r="709" spans="1683:1719" ht="9.75" customHeight="1">
      <c r="BLS709" s="267" t="s">
        <v>446</v>
      </c>
      <c r="BLT709" s="268">
        <v>0</v>
      </c>
      <c r="BLU709" s="267" t="s">
        <v>447</v>
      </c>
      <c r="BMP709" s="267" t="s">
        <v>448</v>
      </c>
      <c r="BMR709" s="342"/>
    </row>
    <row r="710" spans="1683:1719" ht="9.75" customHeight="1">
      <c r="BLS710" s="267" t="s">
        <v>449</v>
      </c>
      <c r="BLT710" s="268">
        <v>1</v>
      </c>
      <c r="BLU710" s="267" t="s">
        <v>450</v>
      </c>
      <c r="BMP710" s="267" t="s">
        <v>451</v>
      </c>
      <c r="BMR710" s="342"/>
    </row>
    <row r="711" spans="1683:1719" ht="9.75" customHeight="1">
      <c r="BLS711" s="267" t="s">
        <v>452</v>
      </c>
      <c r="BLT711" s="268">
        <v>2</v>
      </c>
      <c r="BLU711" s="267" t="s">
        <v>453</v>
      </c>
      <c r="BMP711" s="267" t="s">
        <v>454</v>
      </c>
    </row>
    <row r="712" spans="1683:1719" ht="10.5" customHeight="1">
      <c r="BMP712" s="267" t="s">
        <v>455</v>
      </c>
      <c r="BMT712" s="354"/>
    </row>
    <row r="713" spans="1683:1719" ht="10.5" customHeight="1">
      <c r="BMP713" s="267" t="s">
        <v>456</v>
      </c>
      <c r="BMT713" s="342"/>
      <c r="BMW713" s="268" t="s">
        <v>457</v>
      </c>
      <c r="BMX713" s="709" t="s">
        <v>458</v>
      </c>
      <c r="BMY713" s="618"/>
      <c r="BMZ713" s="618"/>
      <c r="BNA713" s="268" t="s">
        <v>459</v>
      </c>
      <c r="BNC713" s="355" t="s">
        <v>6</v>
      </c>
    </row>
    <row r="714" spans="1683:1719" ht="10.5" customHeight="1">
      <c r="BMP714" s="267" t="s">
        <v>460</v>
      </c>
      <c r="BMT714" s="342"/>
      <c r="BMW714" s="355" t="s">
        <v>461</v>
      </c>
      <c r="BMX714" s="355" t="s">
        <v>462</v>
      </c>
      <c r="BMY714" s="355" t="s">
        <v>463</v>
      </c>
      <c r="BMZ714" s="355" t="s">
        <v>464</v>
      </c>
      <c r="BNA714" s="355" t="s">
        <v>465</v>
      </c>
      <c r="BNC714" s="356" t="s">
        <v>466</v>
      </c>
    </row>
    <row r="715" spans="1683:1719" ht="9.75" customHeight="1">
      <c r="BMP715" s="267" t="s">
        <v>467</v>
      </c>
      <c r="BMT715" s="342"/>
      <c r="BMW715" s="267" t="s">
        <v>468</v>
      </c>
      <c r="BMX715" s="267" t="s">
        <v>469</v>
      </c>
      <c r="BMY715" s="267" t="s">
        <v>470</v>
      </c>
      <c r="BMZ715" s="267" t="s">
        <v>294</v>
      </c>
      <c r="BNA715" s="267" t="s">
        <v>471</v>
      </c>
      <c r="BNC715" s="340" t="s">
        <v>472</v>
      </c>
    </row>
    <row r="716" spans="1683:1719" ht="9.75" customHeight="1">
      <c r="BMP716" s="267" t="s">
        <v>473</v>
      </c>
      <c r="BMW716" s="267" t="s">
        <v>474</v>
      </c>
      <c r="BMX716" s="267" t="s">
        <v>475</v>
      </c>
      <c r="BMY716" s="267" t="s">
        <v>476</v>
      </c>
      <c r="BMZ716" s="267" t="s">
        <v>297</v>
      </c>
      <c r="BNA716" s="267" t="s">
        <v>477</v>
      </c>
      <c r="BNC716" s="340" t="s">
        <v>478</v>
      </c>
    </row>
    <row r="717" spans="1683:1719" ht="9.75" customHeight="1">
      <c r="BMP717" s="267" t="s">
        <v>479</v>
      </c>
      <c r="BMW717" s="267" t="s">
        <v>414</v>
      </c>
      <c r="BMX717" s="267" t="s">
        <v>480</v>
      </c>
      <c r="BMY717" s="267" t="s">
        <v>481</v>
      </c>
      <c r="BNA717" s="267" t="s">
        <v>482</v>
      </c>
      <c r="BNC717" s="340" t="s">
        <v>483</v>
      </c>
    </row>
    <row r="718" spans="1683:1719" ht="9.75" customHeight="1">
      <c r="BMP718" s="267" t="s">
        <v>484</v>
      </c>
      <c r="BMW718" s="267" t="s">
        <v>451</v>
      </c>
      <c r="BNA718" s="267" t="s">
        <v>485</v>
      </c>
      <c r="BNC718" s="340" t="s">
        <v>486</v>
      </c>
    </row>
    <row r="719" spans="1683:1719" ht="9.75" customHeight="1">
      <c r="BMW719" s="267" t="s">
        <v>454</v>
      </c>
      <c r="BNC719" s="340" t="s">
        <v>487</v>
      </c>
    </row>
    <row r="720" spans="1683:1719" ht="9.75" customHeight="1">
      <c r="BMW720" s="267" t="s">
        <v>488</v>
      </c>
      <c r="BNC720" s="340" t="s">
        <v>489</v>
      </c>
    </row>
    <row r="721" spans="1713:1719" ht="9.75" customHeight="1">
      <c r="BMW721" s="267" t="s">
        <v>490</v>
      </c>
      <c r="BNC721" s="340" t="s">
        <v>491</v>
      </c>
    </row>
    <row r="722" spans="1713:1719" ht="9.75" customHeight="1">
      <c r="BMW722" s="267" t="s">
        <v>492</v>
      </c>
      <c r="BNC722" s="340" t="s">
        <v>493</v>
      </c>
    </row>
    <row r="723" spans="1713:1719" ht="9.75" customHeight="1">
      <c r="BMW723" s="267" t="s">
        <v>404</v>
      </c>
      <c r="BNC723" s="340" t="s">
        <v>494</v>
      </c>
    </row>
    <row r="724" spans="1713:1719" ht="9.75" customHeight="1">
      <c r="BMW724" s="267" t="s">
        <v>456</v>
      </c>
      <c r="BNA724" s="313"/>
      <c r="BNC724" s="340" t="s">
        <v>495</v>
      </c>
    </row>
    <row r="725" spans="1713:1719" ht="9.75" customHeight="1">
      <c r="BMW725" s="267" t="s">
        <v>460</v>
      </c>
      <c r="BNA725" s="313"/>
      <c r="BNC725" s="340" t="s">
        <v>496</v>
      </c>
    </row>
    <row r="726" spans="1713:1719" ht="9.75" customHeight="1">
      <c r="BMW726" s="267" t="s">
        <v>467</v>
      </c>
      <c r="BNA726" s="313"/>
      <c r="BNC726" s="340" t="s">
        <v>497</v>
      </c>
    </row>
    <row r="727" spans="1713:1719" ht="9.75" customHeight="1">
      <c r="BMW727" s="267" t="s">
        <v>473</v>
      </c>
      <c r="BNA727" s="313"/>
      <c r="BNC727" s="340" t="s">
        <v>498</v>
      </c>
    </row>
    <row r="728" spans="1713:1719" ht="9.75" customHeight="1">
      <c r="BMW728" s="267" t="s">
        <v>479</v>
      </c>
      <c r="BNA728" s="313"/>
      <c r="BNC728" s="340" t="s">
        <v>499</v>
      </c>
    </row>
    <row r="729" spans="1713:1719" ht="9.75" customHeight="1">
      <c r="BMW729" s="267" t="s">
        <v>484</v>
      </c>
      <c r="BNA729" s="313"/>
      <c r="BNC729" s="340" t="s">
        <v>500</v>
      </c>
    </row>
    <row r="730" spans="1713:1719" ht="9.75" customHeight="1">
      <c r="BNC730" s="340" t="s">
        <v>501</v>
      </c>
    </row>
    <row r="731" spans="1713:1719" ht="9.75" customHeight="1">
      <c r="BNC731" s="340" t="s">
        <v>502</v>
      </c>
    </row>
    <row r="732" spans="1713:1719" ht="9.75" customHeight="1">
      <c r="BNC732" s="340" t="s">
        <v>503</v>
      </c>
    </row>
    <row r="733" spans="1713:1719" ht="9.75" customHeight="1">
      <c r="BNC733" s="340" t="s">
        <v>504</v>
      </c>
    </row>
    <row r="734" spans="1713:1719" ht="9.75" customHeight="1">
      <c r="BNC734" s="340" t="s">
        <v>505</v>
      </c>
    </row>
    <row r="735" spans="1713:1719" ht="9.75" customHeight="1">
      <c r="BNC735" s="340" t="s">
        <v>506</v>
      </c>
    </row>
    <row r="736" spans="1713:1719" ht="9.75" customHeight="1">
      <c r="BNC736" s="340" t="s">
        <v>507</v>
      </c>
    </row>
    <row r="737" spans="1719:1721" ht="9.75" customHeight="1">
      <c r="BNC737" s="340" t="s">
        <v>508</v>
      </c>
    </row>
    <row r="738" spans="1719:1721" ht="9.75" customHeight="1">
      <c r="BNC738" s="340" t="s">
        <v>509</v>
      </c>
    </row>
    <row r="739" spans="1719:1721" ht="9.75" customHeight="1">
      <c r="BNC739" s="340" t="s">
        <v>5</v>
      </c>
    </row>
    <row r="740" spans="1719:1721" ht="9.75" customHeight="1">
      <c r="BNC740" s="340" t="s">
        <v>510</v>
      </c>
    </row>
    <row r="741" spans="1719:1721" ht="9.75" customHeight="1">
      <c r="BNC741" s="340" t="s">
        <v>511</v>
      </c>
    </row>
    <row r="742" spans="1719:1721" ht="9.75" customHeight="1">
      <c r="BNC742" s="340" t="s">
        <v>512</v>
      </c>
    </row>
    <row r="743" spans="1719:1721" ht="9.75" customHeight="1">
      <c r="BNC743" s="340" t="s">
        <v>513</v>
      </c>
    </row>
    <row r="744" spans="1719:1721" ht="9.75" customHeight="1">
      <c r="BNC744" s="299" t="s">
        <v>514</v>
      </c>
    </row>
    <row r="745" spans="1719:1721" ht="9.75" customHeight="1">
      <c r="BNC745" s="340" t="s">
        <v>515</v>
      </c>
    </row>
    <row r="746" spans="1719:1721" ht="9.75" customHeight="1">
      <c r="BNC746" s="340" t="s">
        <v>516</v>
      </c>
    </row>
    <row r="747" spans="1719:1721" ht="9.75" customHeight="1">
      <c r="BNC747" s="340" t="s">
        <v>517</v>
      </c>
    </row>
    <row r="748" spans="1719:1721" ht="9.75" customHeight="1">
      <c r="BNC748" s="340" t="s">
        <v>518</v>
      </c>
    </row>
    <row r="749" spans="1719:1721" ht="9.75" customHeight="1"/>
    <row r="750" spans="1719:1721" ht="9.75" customHeight="1"/>
    <row r="751" spans="1719:1721" ht="9.75" customHeight="1">
      <c r="BNE751" s="267" t="s">
        <v>69</v>
      </c>
    </row>
    <row r="752" spans="1719:1721" ht="9.75" customHeight="1">
      <c r="BNE752" s="267" t="s">
        <v>286</v>
      </c>
    </row>
    <row r="754" spans="1723:1728" ht="9.75" customHeight="1">
      <c r="BNG754" s="267" t="s">
        <v>519</v>
      </c>
    </row>
    <row r="755" spans="1723:1728" ht="9.75" customHeight="1">
      <c r="BNG755" s="267" t="s">
        <v>520</v>
      </c>
    </row>
    <row r="756" spans="1723:1728" ht="9.75" customHeight="1">
      <c r="BNG756" s="267" t="s">
        <v>521</v>
      </c>
    </row>
    <row r="757" spans="1723:1728" ht="9.75" customHeight="1">
      <c r="BNG757" s="267" t="s">
        <v>522</v>
      </c>
    </row>
    <row r="758" spans="1723:1728" ht="9.75" customHeight="1"/>
    <row r="759" spans="1723:1728" ht="9.75" customHeight="1">
      <c r="BNI759" s="267" t="s">
        <v>523</v>
      </c>
    </row>
    <row r="760" spans="1723:1728" ht="9.75" customHeight="1">
      <c r="BNI760" s="267" t="s">
        <v>524</v>
      </c>
    </row>
    <row r="761" spans="1723:1728" ht="9.75" customHeight="1">
      <c r="BNI761" s="267" t="s">
        <v>525</v>
      </c>
    </row>
    <row r="762" spans="1723:1728" ht="9.75" customHeight="1"/>
    <row r="763" spans="1723:1728" ht="9.75" customHeight="1"/>
    <row r="764" spans="1723:1728" ht="9.75" customHeight="1">
      <c r="BNL764" s="357" t="s">
        <v>526</v>
      </c>
    </row>
    <row r="765" spans="1723:1728" ht="9.75" customHeight="1">
      <c r="BNL765" s="357" t="s">
        <v>527</v>
      </c>
    </row>
    <row r="766" spans="1723:1728" ht="9.75" customHeight="1">
      <c r="BNL766" s="357" t="s">
        <v>528</v>
      </c>
    </row>
    <row r="767" spans="1723:1728" ht="9.75" customHeight="1">
      <c r="BNL767" s="357" t="s">
        <v>529</v>
      </c>
    </row>
    <row r="768" spans="1723:1728" ht="9.75" customHeight="1">
      <c r="BNL768" s="357" t="s">
        <v>530</v>
      </c>
    </row>
    <row r="769" spans="1728:1732" ht="9.75" customHeight="1">
      <c r="BNL769" s="357" t="s">
        <v>531</v>
      </c>
      <c r="BNM769" s="357"/>
      <c r="BNN769" s="357"/>
      <c r="BNO769" s="357"/>
      <c r="BNP769" s="357"/>
    </row>
    <row r="770" spans="1728:1732" ht="9.75" customHeight="1">
      <c r="BNL770" s="357" t="s">
        <v>532</v>
      </c>
      <c r="BNM770" s="357"/>
      <c r="BNN770" s="357"/>
      <c r="BNO770" s="357"/>
      <c r="BNP770" s="357"/>
    </row>
    <row r="771" spans="1728:1732" ht="9.75" customHeight="1">
      <c r="BNL771" s="357" t="s">
        <v>533</v>
      </c>
      <c r="BNM771" s="357"/>
      <c r="BNN771" s="357"/>
      <c r="BNO771" s="357"/>
      <c r="BNP771" s="357"/>
    </row>
    <row r="772" spans="1728:1732" ht="9.75" customHeight="1">
      <c r="BNL772" s="357" t="s">
        <v>534</v>
      </c>
      <c r="BNM772" s="357"/>
      <c r="BNN772" s="357"/>
      <c r="BNO772" s="357"/>
      <c r="BNP772" s="357"/>
    </row>
    <row r="773" spans="1728:1732" ht="9.75" customHeight="1">
      <c r="BNL773" s="357" t="s">
        <v>535</v>
      </c>
      <c r="BNM773" s="357"/>
      <c r="BNN773" s="357"/>
      <c r="BNO773" s="357"/>
      <c r="BNP773" s="357"/>
    </row>
    <row r="774" spans="1728:1732" ht="9.75" customHeight="1">
      <c r="BNL774" s="357" t="s">
        <v>536</v>
      </c>
      <c r="BNM774" s="357"/>
      <c r="BNN774" s="357"/>
      <c r="BNO774" s="357"/>
      <c r="BNP774" s="357"/>
    </row>
    <row r="775" spans="1728:1732" ht="9.75" customHeight="1">
      <c r="BNL775" s="357"/>
      <c r="BNM775" s="357"/>
      <c r="BNN775" s="357"/>
      <c r="BNO775" s="357"/>
      <c r="BNP775" s="357"/>
    </row>
    <row r="776" spans="1728:1732" ht="9.75" customHeight="1">
      <c r="BNL776" s="357"/>
      <c r="BNM776" s="357"/>
      <c r="BNN776" s="357" t="s">
        <v>537</v>
      </c>
      <c r="BNO776" s="357"/>
      <c r="BNP776" s="357"/>
    </row>
    <row r="777" spans="1728:1732" ht="9.75" customHeight="1">
      <c r="BNL777" s="357"/>
      <c r="BNM777" s="357"/>
      <c r="BNN777" s="357" t="s">
        <v>538</v>
      </c>
      <c r="BNO777" s="357"/>
      <c r="BNP777" s="357"/>
    </row>
    <row r="778" spans="1728:1732" ht="9.75" customHeight="1">
      <c r="BNL778" s="357"/>
      <c r="BNM778" s="357"/>
      <c r="BNN778" s="357" t="s">
        <v>539</v>
      </c>
      <c r="BNO778" s="357"/>
      <c r="BNP778" s="357"/>
    </row>
    <row r="779" spans="1728:1732" ht="9.75" customHeight="1">
      <c r="BNL779" s="357"/>
      <c r="BNM779" s="357"/>
      <c r="BNN779" s="357" t="s">
        <v>540</v>
      </c>
      <c r="BNO779" s="357"/>
      <c r="BNP779" s="357"/>
    </row>
    <row r="780" spans="1728:1732" ht="9.75" customHeight="1">
      <c r="BNL780" s="357"/>
      <c r="BNM780" s="357"/>
      <c r="BNN780" s="357"/>
      <c r="BNO780" s="357"/>
      <c r="BNP780" s="357"/>
    </row>
    <row r="781" spans="1728:1732" ht="9.75" customHeight="1">
      <c r="BNL781" s="357"/>
      <c r="BNM781" s="357"/>
      <c r="BNN781" s="357" t="s">
        <v>541</v>
      </c>
      <c r="BNO781" s="357"/>
      <c r="BNP781" s="357"/>
    </row>
    <row r="782" spans="1728:1732" ht="10.5" customHeight="1">
      <c r="BNL782" s="357"/>
      <c r="BNM782" s="357"/>
      <c r="BNN782" s="357"/>
      <c r="BNO782" s="357"/>
      <c r="BNP782" s="358" t="s">
        <v>542</v>
      </c>
    </row>
    <row r="783" spans="1728:1732" ht="9.75" customHeight="1">
      <c r="BNL783" s="357"/>
      <c r="BNM783" s="357"/>
      <c r="BNN783" s="357"/>
      <c r="BNO783" s="357"/>
      <c r="BNP783" s="357" t="s">
        <v>445</v>
      </c>
    </row>
    <row r="784" spans="1728:1732" ht="9.75" customHeight="1">
      <c r="BNL784" s="357"/>
      <c r="BNM784" s="357"/>
      <c r="BNN784" s="357"/>
      <c r="BNO784" s="357"/>
      <c r="BNP784" s="357" t="s">
        <v>448</v>
      </c>
    </row>
    <row r="785" spans="1732:1736" ht="9.75" customHeight="1">
      <c r="BNP785" s="357" t="s">
        <v>451</v>
      </c>
      <c r="BNQ785" s="357"/>
      <c r="BNR785" s="357"/>
      <c r="BNS785" s="357"/>
      <c r="BNT785" s="357"/>
    </row>
    <row r="786" spans="1732:1736" ht="9.75" customHeight="1">
      <c r="BNP786" s="357" t="s">
        <v>454</v>
      </c>
      <c r="BNQ786" s="357"/>
      <c r="BNR786" s="357"/>
      <c r="BNS786" s="357"/>
      <c r="BNT786" s="357"/>
    </row>
    <row r="787" spans="1732:1736" ht="9.75" customHeight="1">
      <c r="BNP787" s="357" t="s">
        <v>455</v>
      </c>
      <c r="BNQ787" s="357"/>
      <c r="BNR787" s="357"/>
      <c r="BNS787" s="357"/>
      <c r="BNT787" s="357"/>
    </row>
    <row r="788" spans="1732:1736" ht="9.75" customHeight="1">
      <c r="BNP788" s="357" t="s">
        <v>456</v>
      </c>
      <c r="BNQ788" s="357"/>
      <c r="BNR788" s="357"/>
      <c r="BNS788" s="357"/>
      <c r="BNT788" s="357"/>
    </row>
    <row r="789" spans="1732:1736" ht="9.75" customHeight="1">
      <c r="BNP789" s="357" t="s">
        <v>460</v>
      </c>
      <c r="BNQ789" s="357"/>
      <c r="BNR789" s="357"/>
      <c r="BNS789" s="357"/>
      <c r="BNT789" s="357"/>
    </row>
    <row r="790" spans="1732:1736" ht="9.75" customHeight="1">
      <c r="BNP790" s="357" t="s">
        <v>467</v>
      </c>
      <c r="BNQ790" s="357"/>
      <c r="BNR790" s="357"/>
      <c r="BNS790" s="357"/>
      <c r="BNT790" s="357"/>
    </row>
    <row r="791" spans="1732:1736" ht="9.75" customHeight="1">
      <c r="BNP791" s="357" t="s">
        <v>473</v>
      </c>
      <c r="BNQ791" s="357"/>
      <c r="BNR791" s="357"/>
      <c r="BNS791" s="357"/>
      <c r="BNT791" s="357"/>
    </row>
    <row r="792" spans="1732:1736" ht="9.75" customHeight="1">
      <c r="BNP792" s="357" t="s">
        <v>479</v>
      </c>
      <c r="BNQ792" s="357"/>
      <c r="BNR792" s="357"/>
      <c r="BNS792" s="357"/>
      <c r="BNT792" s="357"/>
    </row>
    <row r="793" spans="1732:1736" ht="9.75" customHeight="1">
      <c r="BNP793" s="357" t="s">
        <v>484</v>
      </c>
      <c r="BNQ793" s="357"/>
      <c r="BNR793" s="357" t="s">
        <v>543</v>
      </c>
      <c r="BNS793" s="357"/>
      <c r="BNT793" s="357"/>
    </row>
    <row r="794" spans="1732:1736" ht="9.75" customHeight="1">
      <c r="BNP794" s="357"/>
      <c r="BNQ794" s="357"/>
      <c r="BNR794" s="357" t="s">
        <v>519</v>
      </c>
      <c r="BNS794" s="357"/>
      <c r="BNT794" s="357"/>
    </row>
    <row r="795" spans="1732:1736" ht="9.75" customHeight="1">
      <c r="BNP795" s="357"/>
      <c r="BNQ795" s="357"/>
      <c r="BNR795" s="357" t="s">
        <v>520</v>
      </c>
      <c r="BNS795" s="357"/>
      <c r="BNT795" s="357"/>
    </row>
    <row r="796" spans="1732:1736" ht="9.75" customHeight="1">
      <c r="BNP796" s="357"/>
      <c r="BNQ796" s="357"/>
      <c r="BNR796" s="357" t="s">
        <v>521</v>
      </c>
      <c r="BNS796" s="357"/>
      <c r="BNT796" s="357"/>
    </row>
    <row r="797" spans="1732:1736" ht="9.75" customHeight="1">
      <c r="BNP797" s="357"/>
      <c r="BNQ797" s="357"/>
      <c r="BNR797" s="357" t="s">
        <v>522</v>
      </c>
      <c r="BNS797" s="357"/>
      <c r="BNT797" s="357"/>
    </row>
    <row r="798" spans="1732:1736" ht="9.75" customHeight="1">
      <c r="BNP798" s="357"/>
      <c r="BNQ798" s="357"/>
      <c r="BNR798" s="357"/>
      <c r="BNS798" s="357"/>
      <c r="BNT798" s="357"/>
    </row>
    <row r="799" spans="1732:1736" ht="9.75" customHeight="1">
      <c r="BNP799" s="357"/>
      <c r="BNQ799" s="357"/>
      <c r="BNR799" s="357"/>
      <c r="BNS799" s="357"/>
      <c r="BNT799" s="357" t="s">
        <v>544</v>
      </c>
    </row>
    <row r="800" spans="1732:1736" ht="30" customHeight="1">
      <c r="BNP800" s="357"/>
      <c r="BNQ800" s="357"/>
      <c r="BNR800" s="357"/>
      <c r="BNS800" s="357"/>
      <c r="BNT800" s="359" t="s">
        <v>545</v>
      </c>
    </row>
    <row r="801" spans="1736:1739" ht="9.75" customHeight="1">
      <c r="BNT801" s="360" t="s">
        <v>546</v>
      </c>
      <c r="BNU801" s="357"/>
      <c r="BNV801" s="357"/>
      <c r="BNW801" s="357"/>
    </row>
    <row r="802" spans="1736:1739" ht="9.75" customHeight="1">
      <c r="BNT802" s="360" t="s">
        <v>547</v>
      </c>
      <c r="BNU802" s="357"/>
      <c r="BNV802" s="357"/>
      <c r="BNW802" s="357"/>
    </row>
    <row r="803" spans="1736:1739" ht="9.75" customHeight="1">
      <c r="BNT803" s="360" t="s">
        <v>548</v>
      </c>
      <c r="BNU803" s="357"/>
      <c r="BNV803" s="357"/>
      <c r="BNW803" s="357"/>
    </row>
    <row r="804" spans="1736:1739" ht="9.75" customHeight="1">
      <c r="BNT804" s="360" t="s">
        <v>549</v>
      </c>
      <c r="BNU804" s="357"/>
      <c r="BNV804" s="357"/>
      <c r="BNW804" s="357"/>
    </row>
    <row r="805" spans="1736:1739" ht="49.5" customHeight="1">
      <c r="BNT805" s="359" t="s">
        <v>550</v>
      </c>
      <c r="BNU805" s="357"/>
      <c r="BNV805" s="357"/>
      <c r="BNW805" s="357"/>
    </row>
    <row r="806" spans="1736:1739" ht="9.75" customHeight="1">
      <c r="BNT806" s="360" t="s">
        <v>551</v>
      </c>
      <c r="BNU806" s="357"/>
      <c r="BNV806" s="357"/>
      <c r="BNW806" s="357"/>
    </row>
    <row r="807" spans="1736:1739" ht="9.75" customHeight="1">
      <c r="BNT807" s="359" t="s">
        <v>484</v>
      </c>
      <c r="BNU807" s="357"/>
      <c r="BNV807" s="357"/>
      <c r="BNW807" s="357"/>
    </row>
    <row r="808" spans="1736:1739" ht="9.75" customHeight="1">
      <c r="BNT808" s="360" t="s">
        <v>541</v>
      </c>
      <c r="BNU808" s="357"/>
      <c r="BNV808" s="357"/>
      <c r="BNW808" s="357"/>
    </row>
    <row r="809" spans="1736:1739" ht="9.75" customHeight="1">
      <c r="BNT809" s="360"/>
      <c r="BNU809" s="357"/>
      <c r="BNV809" s="357"/>
      <c r="BNW809" s="357"/>
    </row>
    <row r="810" spans="1736:1739" ht="9.75" customHeight="1">
      <c r="BNT810" s="357"/>
      <c r="BNU810" s="357"/>
      <c r="BNV810" s="357" t="s">
        <v>69</v>
      </c>
      <c r="BNW810" s="357"/>
    </row>
    <row r="811" spans="1736:1739" ht="9.75" customHeight="1">
      <c r="BNT811" s="357"/>
      <c r="BNU811" s="357"/>
      <c r="BNV811" s="357" t="s">
        <v>286</v>
      </c>
      <c r="BNW811" s="357"/>
    </row>
    <row r="812" spans="1736:1739" ht="9.75" customHeight="1">
      <c r="BNT812" s="357"/>
      <c r="BNU812" s="357"/>
      <c r="BNV812" s="357"/>
      <c r="BNW812" s="357"/>
    </row>
    <row r="813" spans="1736:1739" ht="9.75" customHeight="1">
      <c r="BNT813" s="357"/>
      <c r="BNU813" s="357"/>
      <c r="BNV813" s="357"/>
      <c r="BNW813" s="357" t="s">
        <v>294</v>
      </c>
    </row>
    <row r="814" spans="1736:1739" ht="9.75" customHeight="1">
      <c r="BNT814" s="357"/>
      <c r="BNU814" s="357"/>
      <c r="BNV814" s="357"/>
      <c r="BNW814" s="357" t="s">
        <v>297</v>
      </c>
    </row>
    <row r="820" spans="1741:1744" ht="9.75" customHeight="1">
      <c r="BNY820" s="357" t="s">
        <v>293</v>
      </c>
      <c r="BNZ820" s="357"/>
      <c r="BOA820" s="357"/>
      <c r="BOB820" s="357"/>
    </row>
    <row r="821" spans="1741:1744" ht="9.75" customHeight="1">
      <c r="BNY821" s="357" t="s">
        <v>340</v>
      </c>
      <c r="BNZ821" s="357"/>
      <c r="BOA821" s="357"/>
      <c r="BOB821" s="357"/>
    </row>
    <row r="822" spans="1741:1744" ht="9.75" customHeight="1">
      <c r="BNY822" s="357" t="s">
        <v>552</v>
      </c>
      <c r="BNZ822" s="357"/>
      <c r="BOA822" s="357"/>
      <c r="BOB822" s="357"/>
    </row>
    <row r="823" spans="1741:1744" ht="9.75" customHeight="1">
      <c r="BNY823" s="357"/>
      <c r="BNZ823" s="357"/>
      <c r="BOA823" s="357"/>
      <c r="BOB823" s="357"/>
    </row>
    <row r="824" spans="1741:1744" ht="9.75" customHeight="1">
      <c r="BNY824" s="357"/>
      <c r="BNZ824" s="357"/>
      <c r="BOA824" s="357"/>
      <c r="BOB824" s="357"/>
    </row>
    <row r="825" spans="1741:1744" ht="9.75" customHeight="1">
      <c r="BNY825" s="357"/>
      <c r="BNZ825" s="357"/>
      <c r="BOA825" s="357"/>
      <c r="BOB825" s="357"/>
    </row>
    <row r="826" spans="1741:1744" ht="9.75" customHeight="1">
      <c r="BNY826" s="357"/>
      <c r="BNZ826" s="357" t="s">
        <v>553</v>
      </c>
      <c r="BOA826" s="357"/>
      <c r="BOB826" s="357"/>
    </row>
    <row r="827" spans="1741:1744" ht="9.75" customHeight="1">
      <c r="BNY827" s="357"/>
      <c r="BNZ827" s="357" t="s">
        <v>295</v>
      </c>
      <c r="BOA827" s="357"/>
      <c r="BOB827" s="357"/>
    </row>
    <row r="828" spans="1741:1744" ht="9.75" customHeight="1">
      <c r="BNY828" s="357"/>
      <c r="BNZ828" s="357" t="s">
        <v>292</v>
      </c>
      <c r="BOA828" s="357"/>
      <c r="BOB828" s="357"/>
    </row>
    <row r="829" spans="1741:1744" ht="9.75" customHeight="1">
      <c r="BNY829" s="357"/>
      <c r="BNZ829" s="357"/>
      <c r="BOA829" s="357"/>
      <c r="BOB829" s="357"/>
    </row>
    <row r="830" spans="1741:1744" ht="9.75" customHeight="1">
      <c r="BNY830" s="357"/>
      <c r="BNZ830" s="357"/>
      <c r="BOA830" s="357"/>
      <c r="BOB830" s="357"/>
    </row>
    <row r="831" spans="1741:1744" ht="9.75" customHeight="1">
      <c r="BNY831" s="357"/>
      <c r="BNZ831" s="357"/>
      <c r="BOA831" s="357"/>
      <c r="BOB831" s="357"/>
    </row>
    <row r="832" spans="1741:1744" ht="9.75" customHeight="1">
      <c r="BNY832" s="357"/>
      <c r="BNZ832" s="357"/>
      <c r="BOA832" s="357"/>
      <c r="BOB832" s="357" t="s">
        <v>554</v>
      </c>
    </row>
    <row r="833" spans="1744:1747" ht="9.75" customHeight="1">
      <c r="BOB833" s="357" t="s">
        <v>555</v>
      </c>
      <c r="BOC833" s="357"/>
      <c r="BOD833" s="357"/>
      <c r="BOE833" s="357"/>
    </row>
    <row r="834" spans="1744:1747" ht="9.75" customHeight="1">
      <c r="BOB834" s="357" t="s">
        <v>556</v>
      </c>
      <c r="BOC834" s="357"/>
      <c r="BOD834" s="357"/>
      <c r="BOE834" s="357"/>
    </row>
    <row r="835" spans="1744:1747" ht="9.75" customHeight="1">
      <c r="BOB835" s="357"/>
      <c r="BOC835" s="357"/>
      <c r="BOD835" s="357"/>
      <c r="BOE835" s="357"/>
    </row>
    <row r="836" spans="1744:1747" ht="9.75" customHeight="1">
      <c r="BOB836" s="357"/>
      <c r="BOC836" s="357" t="s">
        <v>481</v>
      </c>
      <c r="BOD836" s="357"/>
      <c r="BOE836" s="357"/>
    </row>
    <row r="837" spans="1744:1747" ht="9.75" customHeight="1">
      <c r="BOB837" s="357"/>
      <c r="BOC837" s="357" t="s">
        <v>477</v>
      </c>
      <c r="BOD837" s="357"/>
      <c r="BOE837" s="357"/>
    </row>
    <row r="838" spans="1744:1747" ht="9.75" customHeight="1">
      <c r="BOB838" s="357"/>
      <c r="BOC838" s="357" t="s">
        <v>557</v>
      </c>
      <c r="BOD838" s="357"/>
      <c r="BOE838" s="357"/>
    </row>
    <row r="839" spans="1744:1747" ht="9.75" customHeight="1">
      <c r="BOB839" s="357"/>
      <c r="BOC839" s="357"/>
      <c r="BOD839" s="357"/>
      <c r="BOE839" s="357"/>
    </row>
    <row r="840" spans="1744:1747" ht="9.75" customHeight="1">
      <c r="BOB840" s="357"/>
      <c r="BOC840" s="357"/>
      <c r="BOD840" s="357" t="s">
        <v>558</v>
      </c>
      <c r="BOE840" s="357"/>
    </row>
    <row r="841" spans="1744:1747" ht="9.75" customHeight="1">
      <c r="BOB841" s="357"/>
      <c r="BOC841" s="357"/>
      <c r="BOD841" s="357" t="s">
        <v>559</v>
      </c>
      <c r="BOE841" s="357"/>
    </row>
    <row r="842" spans="1744:1747" ht="9.75" customHeight="1">
      <c r="BOB842" s="357"/>
      <c r="BOC842" s="357"/>
      <c r="BOD842" s="357" t="s">
        <v>560</v>
      </c>
      <c r="BOE842" s="357"/>
    </row>
    <row r="843" spans="1744:1747" ht="9.75" customHeight="1">
      <c r="BOB843" s="357"/>
      <c r="BOC843" s="357"/>
      <c r="BOD843" s="357"/>
      <c r="BOE843" s="357"/>
    </row>
    <row r="844" spans="1744:1747" ht="9.75" customHeight="1">
      <c r="BOB844" s="357"/>
      <c r="BOC844" s="357"/>
      <c r="BOD844" s="357"/>
      <c r="BOE844" s="360" t="s">
        <v>291</v>
      </c>
    </row>
    <row r="845" spans="1744:1747" ht="9.75" customHeight="1">
      <c r="BOB845" s="357"/>
      <c r="BOC845" s="357"/>
      <c r="BOD845" s="357"/>
      <c r="BOE845" s="360" t="s">
        <v>296</v>
      </c>
    </row>
    <row r="849" spans="1749:1761" ht="9.75" customHeight="1">
      <c r="BOG849" s="357"/>
      <c r="BOH849" s="357"/>
      <c r="BOI849" s="357"/>
      <c r="BOJ849" s="357"/>
      <c r="BOK849" s="357"/>
      <c r="BOL849" s="357"/>
      <c r="BOM849" s="357"/>
      <c r="BON849" s="357"/>
      <c r="BOO849" s="689" t="s">
        <v>124</v>
      </c>
      <c r="BOP849" s="605"/>
      <c r="BOQ849" s="606"/>
      <c r="BOR849" s="357"/>
      <c r="BOS849" s="357"/>
    </row>
    <row r="850" spans="1749:1761" ht="9.75" customHeight="1">
      <c r="BOG850" s="357"/>
      <c r="BOH850" s="357"/>
      <c r="BOI850" s="357"/>
      <c r="BOJ850" s="357"/>
      <c r="BOK850" s="357"/>
      <c r="BOL850" s="357"/>
      <c r="BOM850" s="362">
        <v>1</v>
      </c>
      <c r="BON850" s="362">
        <v>2</v>
      </c>
      <c r="BOO850" s="362">
        <v>3</v>
      </c>
      <c r="BOP850" s="361">
        <v>4</v>
      </c>
      <c r="BOQ850" s="361">
        <v>5</v>
      </c>
      <c r="BOR850" s="357"/>
      <c r="BOS850" s="357"/>
    </row>
    <row r="851" spans="1749:1761" ht="9.75" customHeight="1">
      <c r="BOG851" s="357"/>
      <c r="BOH851" s="357"/>
      <c r="BOI851" s="357"/>
      <c r="BOJ851" s="357"/>
      <c r="BOK851" s="357"/>
      <c r="BOL851" s="357"/>
      <c r="BOM851" s="360" t="s">
        <v>384</v>
      </c>
      <c r="BON851" s="360" t="s">
        <v>385</v>
      </c>
      <c r="BOO851" s="360" t="s">
        <v>299</v>
      </c>
      <c r="BOP851" s="360" t="s">
        <v>316</v>
      </c>
      <c r="BOQ851" s="360" t="s">
        <v>386</v>
      </c>
      <c r="BOR851" s="357"/>
      <c r="BOS851" s="357"/>
    </row>
    <row r="852" spans="1749:1761" ht="9.75" customHeight="1">
      <c r="BOG852" s="357"/>
      <c r="BOH852" s="357"/>
      <c r="BOI852" s="357"/>
      <c r="BOJ852" s="357"/>
      <c r="BOK852" s="357"/>
      <c r="BOL852" s="357"/>
      <c r="BOM852" s="363">
        <v>0.2</v>
      </c>
      <c r="BON852" s="363">
        <v>0.4</v>
      </c>
      <c r="BOO852" s="363">
        <v>0.6</v>
      </c>
      <c r="BOP852" s="363">
        <v>0.8</v>
      </c>
      <c r="BOQ852" s="363">
        <v>1</v>
      </c>
      <c r="BOR852" s="357"/>
      <c r="BOS852" s="357"/>
    </row>
    <row r="853" spans="1749:1761" ht="9.75" customHeight="1">
      <c r="BOG853" s="357"/>
      <c r="BOH853" s="357"/>
      <c r="BOI853" s="357"/>
      <c r="BOJ853" s="357"/>
      <c r="BOK853" s="357"/>
      <c r="BOL853" s="357"/>
      <c r="BOM853" s="362"/>
      <c r="BON853" s="362"/>
      <c r="BOO853" s="362"/>
      <c r="BOP853" s="361"/>
      <c r="BOQ853" s="361"/>
      <c r="BOR853" s="357"/>
      <c r="BOS853" s="357"/>
    </row>
    <row r="854" spans="1749:1761" ht="9.75" customHeight="1">
      <c r="BOG854" s="694" t="s">
        <v>122</v>
      </c>
      <c r="BOH854" s="364">
        <v>5</v>
      </c>
      <c r="BOI854" s="360" t="s">
        <v>387</v>
      </c>
      <c r="BOJ854" s="363">
        <v>1</v>
      </c>
      <c r="BOK854" s="357" t="s">
        <v>561</v>
      </c>
      <c r="BOL854" s="365">
        <v>1</v>
      </c>
      <c r="BOM854" s="362" t="s">
        <v>389</v>
      </c>
      <c r="BON854" s="362" t="s">
        <v>389</v>
      </c>
      <c r="BOO854" s="362" t="s">
        <v>389</v>
      </c>
      <c r="BOP854" s="362" t="s">
        <v>389</v>
      </c>
      <c r="BOQ854" s="362" t="s">
        <v>390</v>
      </c>
      <c r="BOR854" s="357"/>
      <c r="BOS854" s="357"/>
    </row>
    <row r="855" spans="1749:1761" ht="9.75" customHeight="1">
      <c r="BOG855" s="695"/>
      <c r="BOH855" s="364">
        <v>4</v>
      </c>
      <c r="BOI855" s="360" t="s">
        <v>311</v>
      </c>
      <c r="BOJ855" s="363">
        <v>0.8</v>
      </c>
      <c r="BOK855" s="357" t="s">
        <v>562</v>
      </c>
      <c r="BOL855" s="365">
        <v>0.8</v>
      </c>
      <c r="BOM855" s="362" t="s">
        <v>388</v>
      </c>
      <c r="BON855" s="362" t="s">
        <v>388</v>
      </c>
      <c r="BOO855" s="362" t="s">
        <v>389</v>
      </c>
      <c r="BOP855" s="362" t="s">
        <v>389</v>
      </c>
      <c r="BOQ855" s="362" t="s">
        <v>390</v>
      </c>
      <c r="BOR855" s="357"/>
      <c r="BOS855" s="357"/>
    </row>
    <row r="856" spans="1749:1761" ht="9.75" customHeight="1">
      <c r="BOG856" s="695"/>
      <c r="BOH856" s="364">
        <v>3</v>
      </c>
      <c r="BOI856" s="360" t="s">
        <v>285</v>
      </c>
      <c r="BOJ856" s="363">
        <v>0.6</v>
      </c>
      <c r="BOK856" s="357" t="s">
        <v>563</v>
      </c>
      <c r="BOL856" s="365">
        <v>0.6</v>
      </c>
      <c r="BOM856" s="362" t="s">
        <v>388</v>
      </c>
      <c r="BON856" s="362" t="s">
        <v>388</v>
      </c>
      <c r="BOO856" s="362" t="s">
        <v>388</v>
      </c>
      <c r="BOP856" s="362" t="s">
        <v>389</v>
      </c>
      <c r="BOQ856" s="362" t="s">
        <v>390</v>
      </c>
      <c r="BOR856" s="357"/>
      <c r="BOS856" s="357"/>
    </row>
    <row r="857" spans="1749:1761" ht="9.75" customHeight="1">
      <c r="BOG857" s="695"/>
      <c r="BOH857" s="364">
        <v>2</v>
      </c>
      <c r="BOI857" s="360" t="s">
        <v>315</v>
      </c>
      <c r="BOJ857" s="363">
        <v>0.4</v>
      </c>
      <c r="BOK857" s="357" t="s">
        <v>564</v>
      </c>
      <c r="BOL857" s="365">
        <v>0.4</v>
      </c>
      <c r="BOM857" s="362" t="s">
        <v>70</v>
      </c>
      <c r="BON857" s="362" t="s">
        <v>388</v>
      </c>
      <c r="BOO857" s="362" t="s">
        <v>388</v>
      </c>
      <c r="BOP857" s="362" t="s">
        <v>389</v>
      </c>
      <c r="BOQ857" s="362" t="s">
        <v>390</v>
      </c>
      <c r="BOR857" s="357"/>
      <c r="BOS857" s="357"/>
    </row>
    <row r="858" spans="1749:1761" ht="9.75" customHeight="1">
      <c r="BOG858" s="695"/>
      <c r="BOH858" s="364">
        <v>1</v>
      </c>
      <c r="BOI858" s="360" t="s">
        <v>298</v>
      </c>
      <c r="BOJ858" s="363">
        <v>0.2</v>
      </c>
      <c r="BOK858" s="357" t="s">
        <v>565</v>
      </c>
      <c r="BOL858" s="365">
        <v>0.2</v>
      </c>
      <c r="BOM858" s="362" t="s">
        <v>70</v>
      </c>
      <c r="BON858" s="362" t="s">
        <v>70</v>
      </c>
      <c r="BOO858" s="362" t="s">
        <v>388</v>
      </c>
      <c r="BOP858" s="362" t="s">
        <v>389</v>
      </c>
      <c r="BOQ858" s="362" t="s">
        <v>390</v>
      </c>
      <c r="BOR858" s="357"/>
      <c r="BOS858" s="357"/>
    </row>
    <row r="859" spans="1749:1761" ht="9.75" customHeight="1">
      <c r="BOG859" s="357"/>
      <c r="BOH859" s="357"/>
      <c r="BOI859" s="357"/>
      <c r="BOJ859" s="357"/>
      <c r="BOK859" s="357"/>
      <c r="BOL859" s="357"/>
      <c r="BOM859" s="357"/>
      <c r="BON859" s="357"/>
      <c r="BOO859" s="357"/>
      <c r="BOP859" s="357"/>
      <c r="BOQ859" s="357"/>
      <c r="BOR859" s="357"/>
      <c r="BOS859" s="357"/>
    </row>
    <row r="860" spans="1749:1761" ht="9.75" customHeight="1">
      <c r="BOG860" s="357"/>
      <c r="BOH860" s="357"/>
      <c r="BOI860" s="357"/>
      <c r="BOJ860" s="357"/>
      <c r="BOK860" s="357"/>
      <c r="BOL860" s="357"/>
      <c r="BOM860" s="357"/>
      <c r="BON860" s="357"/>
      <c r="BOO860" s="357"/>
      <c r="BOP860" s="357"/>
      <c r="BOQ860" s="357"/>
      <c r="BOR860" s="357"/>
      <c r="BOS860" s="357"/>
    </row>
    <row r="861" spans="1749:1761" ht="9.75" customHeight="1">
      <c r="BOG861" s="357"/>
      <c r="BOH861" s="357"/>
      <c r="BOI861" s="357"/>
      <c r="BOJ861" s="357"/>
      <c r="BOK861" s="357"/>
      <c r="BOL861" s="357"/>
      <c r="BOM861" s="357"/>
      <c r="BON861" s="357"/>
      <c r="BOO861" s="357"/>
      <c r="BOP861" s="357"/>
      <c r="BOQ861" s="357"/>
      <c r="BOR861" s="357"/>
      <c r="BOS861" s="357" t="s">
        <v>566</v>
      </c>
    </row>
    <row r="862" spans="1749:1761" ht="9.75" customHeight="1">
      <c r="BOG862" s="357"/>
      <c r="BOH862" s="357"/>
      <c r="BOI862" s="357"/>
      <c r="BOJ862" s="357"/>
      <c r="BOK862" s="357"/>
      <c r="BOL862" s="357"/>
      <c r="BOM862" s="357"/>
      <c r="BON862" s="357"/>
      <c r="BOO862" s="357"/>
      <c r="BOP862" s="357"/>
      <c r="BOQ862" s="357"/>
      <c r="BOR862" s="357"/>
      <c r="BOS862" s="357" t="s">
        <v>567</v>
      </c>
    </row>
    <row r="863" spans="1749:1761" ht="9.75" customHeight="1">
      <c r="BOG863" s="357"/>
      <c r="BOH863" s="357"/>
      <c r="BOI863" s="357"/>
      <c r="BOJ863" s="357"/>
      <c r="BOK863" s="357"/>
      <c r="BOL863" s="357"/>
      <c r="BOM863" s="357"/>
      <c r="BON863" s="357"/>
      <c r="BOO863" s="357"/>
      <c r="BOP863" s="357"/>
      <c r="BOQ863" s="357"/>
      <c r="BOR863" s="357"/>
      <c r="BOS863" s="357" t="s">
        <v>568</v>
      </c>
    </row>
    <row r="864" spans="1749:1761" ht="9.75" customHeight="1">
      <c r="BOG864" s="357"/>
      <c r="BOH864" s="357"/>
      <c r="BOI864" s="357"/>
      <c r="BOJ864" s="357"/>
      <c r="BOK864" s="357"/>
      <c r="BOL864" s="357"/>
      <c r="BOM864" s="357"/>
      <c r="BON864" s="357"/>
      <c r="BOO864" s="357"/>
      <c r="BOP864" s="357"/>
      <c r="BOQ864" s="357"/>
      <c r="BOR864" s="357"/>
      <c r="BOS864" s="357" t="s">
        <v>569</v>
      </c>
    </row>
    <row r="865" spans="1761:1763" ht="9.75" customHeight="1">
      <c r="BOS865" s="357" t="s">
        <v>570</v>
      </c>
    </row>
    <row r="866" spans="1761:1763" ht="9.75" customHeight="1">
      <c r="BOS866" s="357" t="s">
        <v>541</v>
      </c>
    </row>
    <row r="869" spans="1761:1763" ht="10.5" customHeight="1">
      <c r="BOU869" s="366" t="s">
        <v>571</v>
      </c>
    </row>
    <row r="870" spans="1761:1763" ht="9.75" customHeight="1">
      <c r="BOU870" s="350" t="s">
        <v>572</v>
      </c>
    </row>
    <row r="871" spans="1761:1763" ht="19.5" customHeight="1">
      <c r="BOU871" s="350" t="s">
        <v>573</v>
      </c>
    </row>
    <row r="872" spans="1761:1763" ht="9.75" customHeight="1">
      <c r="BOU872" s="350" t="s">
        <v>574</v>
      </c>
    </row>
    <row r="873" spans="1761:1763" ht="9.75" customHeight="1">
      <c r="BOU873" s="350" t="s">
        <v>575</v>
      </c>
    </row>
    <row r="874" spans="1761:1763" ht="9.75" customHeight="1">
      <c r="BOU874" s="350" t="s">
        <v>576</v>
      </c>
    </row>
    <row r="875" spans="1761:1763" ht="9.75" customHeight="1">
      <c r="BOU875" s="267" t="s">
        <v>484</v>
      </c>
    </row>
  </sheetData>
  <mergeCells count="20">
    <mergeCell ref="BOO849:BOQ849"/>
    <mergeCell ref="E5:G5"/>
    <mergeCell ref="J1:K4"/>
    <mergeCell ref="U5:V5"/>
    <mergeCell ref="C4:H4"/>
    <mergeCell ref="AI7:AL7"/>
    <mergeCell ref="J7:AB7"/>
    <mergeCell ref="B2:I2"/>
    <mergeCell ref="BLW599:BLY599"/>
    <mergeCell ref="B7:H7"/>
    <mergeCell ref="BOG854:BOG858"/>
    <mergeCell ref="B1:I1"/>
    <mergeCell ref="C3:H3"/>
    <mergeCell ref="AC7:AH7"/>
    <mergeCell ref="BLQ603:BLQ607"/>
    <mergeCell ref="BMX713:BMZ713"/>
    <mergeCell ref="W5:X5"/>
    <mergeCell ref="I5:N5"/>
    <mergeCell ref="O5:P5"/>
    <mergeCell ref="Q5:R5"/>
  </mergeCells>
  <conditionalFormatting sqref="AG9:AG14">
    <cfRule type="containsText" dxfId="982" priority="84" operator="containsText" text="EXTREMO">
      <formula>NOT(ISERROR(SEARCH("EXTREMO",AG9)))</formula>
    </cfRule>
    <cfRule type="containsText" dxfId="981" priority="83" operator="containsText" text="ALTO">
      <formula>NOT(ISERROR(SEARCH("ALTO",AG9)))</formula>
    </cfRule>
    <cfRule type="containsText" dxfId="980" priority="82" operator="containsText" text="MODERADO">
      <formula>NOT(ISERROR(SEARCH("MODERADO",AG9)))</formula>
    </cfRule>
    <cfRule type="containsText" dxfId="979" priority="81" operator="containsText" text="BAJO">
      <formula>NOT(ISERROR(SEARCH("BAJO",AG9)))</formula>
    </cfRule>
  </conditionalFormatting>
  <conditionalFormatting sqref="CP9:CP14">
    <cfRule type="containsText" dxfId="978" priority="80" operator="containsText" text="EXTREMO">
      <formula>NOT(ISERROR(SEARCH("EXTREMO",CP9)))</formula>
    </cfRule>
    <cfRule type="containsText" dxfId="977" priority="79" operator="containsText" text="ALTO">
      <formula>NOT(ISERROR(SEARCH("ALTO",CP9)))</formula>
    </cfRule>
    <cfRule type="containsText" dxfId="976" priority="78" operator="containsText" text="MODERADO">
      <formula>NOT(ISERROR(SEARCH("MODERADO",CP9)))</formula>
    </cfRule>
  </conditionalFormatting>
  <conditionalFormatting sqref="DB9:DC9">
    <cfRule type="containsText" dxfId="975" priority="75" operator="containsText" text="MODERADO">
      <formula>NOT(ISERROR(SEARCH("MODERADO",DB9)))</formula>
    </cfRule>
    <cfRule type="containsText" dxfId="974" priority="77" operator="containsText" text="EXTREMO">
      <formula>NOT(ISERROR(SEARCH("EXTREMO",DB9)))</formula>
    </cfRule>
    <cfRule type="containsText" dxfId="973" priority="76" operator="containsText" text="ALTO">
      <formula>NOT(ISERROR(SEARCH("ALTO",DB9)))</formula>
    </cfRule>
  </conditionalFormatting>
  <conditionalFormatting sqref="DB10:DC14">
    <cfRule type="containsText" dxfId="972" priority="22" operator="containsText" text="EXTREMO">
      <formula>NOT(ISERROR(SEARCH("EXTREMO",DB10)))</formula>
    </cfRule>
    <cfRule type="containsText" dxfId="971" priority="20" operator="containsText" text="MODERADO">
      <formula>NOT(ISERROR(SEARCH("MODERADO",DB10)))</formula>
    </cfRule>
    <cfRule type="containsText" dxfId="970" priority="21" operator="containsText" text="ALTO">
      <formula>NOT(ISERROR(SEARCH("ALTO",DB10)))</formula>
    </cfRule>
  </conditionalFormatting>
  <conditionalFormatting sqref="DJ9:DK14">
    <cfRule type="containsText" dxfId="969" priority="35" operator="containsText" text="MODERADO">
      <formula>NOT(ISERROR(SEARCH("MODERADO",DJ9)))</formula>
    </cfRule>
    <cfRule type="containsText" dxfId="968" priority="36" operator="containsText" text="ALTO">
      <formula>NOT(ISERROR(SEARCH("ALTO",DJ9)))</formula>
    </cfRule>
    <cfRule type="containsText" dxfId="967" priority="37" operator="containsText" text="EXTREMO">
      <formula>NOT(ISERROR(SEARCH("EXTREMO",DJ9)))</formula>
    </cfRule>
  </conditionalFormatting>
  <conditionalFormatting sqref="DQ9:DR14">
    <cfRule type="containsText" dxfId="966" priority="34" operator="containsText" text="EXTREMO">
      <formula>NOT(ISERROR(SEARCH("EXTREMO",DQ9)))</formula>
    </cfRule>
    <cfRule type="containsText" dxfId="965" priority="32" operator="containsText" text="MODERADO">
      <formula>NOT(ISERROR(SEARCH("MODERADO",DQ9)))</formula>
    </cfRule>
    <cfRule type="containsText" dxfId="964" priority="33" operator="containsText" text="ALTO">
      <formula>NOT(ISERROR(SEARCH("ALTO",DQ9)))</formula>
    </cfRule>
  </conditionalFormatting>
  <conditionalFormatting sqref="DX9:DY14">
    <cfRule type="containsText" dxfId="963" priority="29" operator="containsText" text="MODERADO">
      <formula>NOT(ISERROR(SEARCH("MODERADO",DX9)))</formula>
    </cfRule>
    <cfRule type="containsText" dxfId="962" priority="30" operator="containsText" text="ALTO">
      <formula>NOT(ISERROR(SEARCH("ALTO",DX9)))</formula>
    </cfRule>
    <cfRule type="containsText" dxfId="961" priority="31" operator="containsText" text="EXTREMO">
      <formula>NOT(ISERROR(SEARCH("EXTREMO",DX9)))</formula>
    </cfRule>
  </conditionalFormatting>
  <conditionalFormatting sqref="EE9:EF14">
    <cfRule type="containsText" dxfId="960" priority="26" operator="containsText" text="MODERADO">
      <formula>NOT(ISERROR(SEARCH("MODERADO",EE9)))</formula>
    </cfRule>
    <cfRule type="containsText" dxfId="959" priority="27" operator="containsText" text="ALTO">
      <formula>NOT(ISERROR(SEARCH("ALTO",EE9)))</formula>
    </cfRule>
    <cfRule type="containsText" dxfId="958" priority="28" operator="containsText" text="EXTREMO">
      <formula>NOT(ISERROR(SEARCH("EXTREMO",EE9)))</formula>
    </cfRule>
  </conditionalFormatting>
  <conditionalFormatting sqref="EL9:EM14">
    <cfRule type="containsText" dxfId="957" priority="23" operator="containsText" text="MODERADO">
      <formula>NOT(ISERROR(SEARCH("MODERADO",EL9)))</formula>
    </cfRule>
    <cfRule type="containsText" dxfId="956" priority="24" operator="containsText" text="ALTO">
      <formula>NOT(ISERROR(SEARCH("ALTO",EL9)))</formula>
    </cfRule>
    <cfRule type="containsText" dxfId="955" priority="25" operator="containsText" text="EXTREMO">
      <formula>NOT(ISERROR(SEARCH("EXTREMO",EL9)))</formula>
    </cfRule>
  </conditionalFormatting>
  <conditionalFormatting sqref="ER9:EU14 EY9:FB14 FF9:FI14 FM9:FP14 FT9:FW14 GA9:GD14 DI9:DL14 DP9:DS14 DW9:DZ14 ED9:EG14 EK9:EN14 DB9:DD14 CL9:CP14 DF9:DF14 DN9:DN14 DU9:DU14 EB9:EB14 EI9:EI14 EP9:EP14 EW9:EW14 FD9:FD14 FK9:FK14 FR9:FR14 FY9:FY14 GF9:GF14 GH9:GI14">
    <cfRule type="containsText" dxfId="954" priority="74" operator="containsText" text="BAJO">
      <formula>NOT(ISERROR(SEARCH("BAJO",CL9)))</formula>
    </cfRule>
  </conditionalFormatting>
  <conditionalFormatting sqref="ES9:ET9">
    <cfRule type="containsText" dxfId="953" priority="73" operator="containsText" text="EXTREMO">
      <formula>NOT(ISERROR(SEARCH("EXTREMO",ES9)))</formula>
    </cfRule>
    <cfRule type="containsText" dxfId="952" priority="72" operator="containsText" text="ALTO">
      <formula>NOT(ISERROR(SEARCH("ALTO",ES9)))</formula>
    </cfRule>
    <cfRule type="containsText" dxfId="951" priority="71" operator="containsText" text="MODERADO">
      <formula>NOT(ISERROR(SEARCH("MODERADO",ES9)))</formula>
    </cfRule>
  </conditionalFormatting>
  <conditionalFormatting sqref="ES9:ET14">
    <cfRule type="containsText" dxfId="950" priority="53" operator="containsText" text="MODERADO">
      <formula>NOT(ISERROR(SEARCH("MODERADO",ES9)))</formula>
    </cfRule>
    <cfRule type="containsText" dxfId="949" priority="54" operator="containsText" text="ALTO">
      <formula>NOT(ISERROR(SEARCH("ALTO",ES9)))</formula>
    </cfRule>
    <cfRule type="containsText" dxfId="948" priority="55" operator="containsText" text="EXTREMO">
      <formula>NOT(ISERROR(SEARCH("EXTREMO",ES9)))</formula>
    </cfRule>
  </conditionalFormatting>
  <conditionalFormatting sqref="ES10:ET14">
    <cfRule type="containsText" dxfId="947" priority="17" operator="containsText" text="MODERADO">
      <formula>NOT(ISERROR(SEARCH("MODERADO",ES10)))</formula>
    </cfRule>
    <cfRule type="containsText" dxfId="946" priority="19" operator="containsText" text="EXTREMO">
      <formula>NOT(ISERROR(SEARCH("EXTREMO",ES10)))</formula>
    </cfRule>
    <cfRule type="containsText" dxfId="945" priority="18" operator="containsText" text="ALTO">
      <formula>NOT(ISERROR(SEARCH("ALTO",ES10)))</formula>
    </cfRule>
  </conditionalFormatting>
  <conditionalFormatting sqref="EZ9:FA9">
    <cfRule type="containsText" dxfId="944" priority="70" operator="containsText" text="EXTREMO">
      <formula>NOT(ISERROR(SEARCH("EXTREMO",EZ9)))</formula>
    </cfRule>
    <cfRule type="containsText" dxfId="943" priority="69" operator="containsText" text="ALTO">
      <formula>NOT(ISERROR(SEARCH("ALTO",EZ9)))</formula>
    </cfRule>
    <cfRule type="containsText" dxfId="942" priority="68" operator="containsText" text="MODERADO">
      <formula>NOT(ISERROR(SEARCH("MODERADO",EZ9)))</formula>
    </cfRule>
  </conditionalFormatting>
  <conditionalFormatting sqref="EZ9:FA14">
    <cfRule type="containsText" dxfId="941" priority="50" operator="containsText" text="MODERADO">
      <formula>NOT(ISERROR(SEARCH("MODERADO",EZ9)))</formula>
    </cfRule>
    <cfRule type="containsText" dxfId="940" priority="51" operator="containsText" text="ALTO">
      <formula>NOT(ISERROR(SEARCH("ALTO",EZ9)))</formula>
    </cfRule>
    <cfRule type="containsText" dxfId="939" priority="52" operator="containsText" text="EXTREMO">
      <formula>NOT(ISERROR(SEARCH("EXTREMO",EZ9)))</formula>
    </cfRule>
  </conditionalFormatting>
  <conditionalFormatting sqref="EZ10:FA14">
    <cfRule type="containsText" dxfId="938" priority="15" operator="containsText" text="ALTO">
      <formula>NOT(ISERROR(SEARCH("ALTO",EZ10)))</formula>
    </cfRule>
    <cfRule type="containsText" dxfId="937" priority="16" operator="containsText" text="EXTREMO">
      <formula>NOT(ISERROR(SEARCH("EXTREMO",EZ10)))</formula>
    </cfRule>
    <cfRule type="containsText" dxfId="936" priority="14" operator="containsText" text="MODERADO">
      <formula>NOT(ISERROR(SEARCH("MODERADO",EZ10)))</formula>
    </cfRule>
  </conditionalFormatting>
  <conditionalFormatting sqref="FG9:FH9">
    <cfRule type="containsText" dxfId="935" priority="67" operator="containsText" text="EXTREMO">
      <formula>NOT(ISERROR(SEARCH("EXTREMO",FG9)))</formula>
    </cfRule>
    <cfRule type="containsText" dxfId="934" priority="66" operator="containsText" text="ALTO">
      <formula>NOT(ISERROR(SEARCH("ALTO",FG9)))</formula>
    </cfRule>
    <cfRule type="containsText" dxfId="933" priority="65" operator="containsText" text="MODERADO">
      <formula>NOT(ISERROR(SEARCH("MODERADO",FG9)))</formula>
    </cfRule>
  </conditionalFormatting>
  <conditionalFormatting sqref="FG9:FH14">
    <cfRule type="containsText" dxfId="932" priority="49" operator="containsText" text="EXTREMO">
      <formula>NOT(ISERROR(SEARCH("EXTREMO",FG9)))</formula>
    </cfRule>
    <cfRule type="containsText" dxfId="931" priority="47" operator="containsText" text="MODERADO">
      <formula>NOT(ISERROR(SEARCH("MODERADO",FG9)))</formula>
    </cfRule>
    <cfRule type="containsText" dxfId="930" priority="48" operator="containsText" text="ALTO">
      <formula>NOT(ISERROR(SEARCH("ALTO",FG9)))</formula>
    </cfRule>
  </conditionalFormatting>
  <conditionalFormatting sqref="FG10:FH14">
    <cfRule type="containsText" dxfId="929" priority="12" operator="containsText" text="ALTO">
      <formula>NOT(ISERROR(SEARCH("ALTO",FG10)))</formula>
    </cfRule>
    <cfRule type="containsText" dxfId="928" priority="11" operator="containsText" text="MODERADO">
      <formula>NOT(ISERROR(SEARCH("MODERADO",FG10)))</formula>
    </cfRule>
    <cfRule type="containsText" dxfId="927" priority="13" operator="containsText" text="EXTREMO">
      <formula>NOT(ISERROR(SEARCH("EXTREMO",FG10)))</formula>
    </cfRule>
  </conditionalFormatting>
  <conditionalFormatting sqref="FN9:FO9">
    <cfRule type="containsText" dxfId="926" priority="64" operator="containsText" text="EXTREMO">
      <formula>NOT(ISERROR(SEARCH("EXTREMO",FN9)))</formula>
    </cfRule>
    <cfRule type="containsText" dxfId="925" priority="63" operator="containsText" text="ALTO">
      <formula>NOT(ISERROR(SEARCH("ALTO",FN9)))</formula>
    </cfRule>
    <cfRule type="containsText" dxfId="924" priority="62" operator="containsText" text="MODERADO">
      <formula>NOT(ISERROR(SEARCH("MODERADO",FN9)))</formula>
    </cfRule>
  </conditionalFormatting>
  <conditionalFormatting sqref="FN9:FO14">
    <cfRule type="containsText" dxfId="923" priority="45" operator="containsText" text="ALTO">
      <formula>NOT(ISERROR(SEARCH("ALTO",FN9)))</formula>
    </cfRule>
    <cfRule type="containsText" dxfId="922" priority="46" operator="containsText" text="EXTREMO">
      <formula>NOT(ISERROR(SEARCH("EXTREMO",FN9)))</formula>
    </cfRule>
    <cfRule type="containsText" dxfId="921" priority="44" operator="containsText" text="MODERADO">
      <formula>NOT(ISERROR(SEARCH("MODERADO",FN9)))</formula>
    </cfRule>
  </conditionalFormatting>
  <conditionalFormatting sqref="FN10:FO14">
    <cfRule type="containsText" dxfId="920" priority="10" operator="containsText" text="EXTREMO">
      <formula>NOT(ISERROR(SEARCH("EXTREMO",FN10)))</formula>
    </cfRule>
    <cfRule type="containsText" dxfId="919" priority="8" operator="containsText" text="MODERADO">
      <formula>NOT(ISERROR(SEARCH("MODERADO",FN10)))</formula>
    </cfRule>
    <cfRule type="containsText" dxfId="918" priority="9" operator="containsText" text="ALTO">
      <formula>NOT(ISERROR(SEARCH("ALTO",FN10)))</formula>
    </cfRule>
  </conditionalFormatting>
  <conditionalFormatting sqref="FU9:FV9">
    <cfRule type="containsText" dxfId="917" priority="61" operator="containsText" text="EXTREMO">
      <formula>NOT(ISERROR(SEARCH("EXTREMO",FU9)))</formula>
    </cfRule>
    <cfRule type="containsText" dxfId="916" priority="60" operator="containsText" text="ALTO">
      <formula>NOT(ISERROR(SEARCH("ALTO",FU9)))</formula>
    </cfRule>
    <cfRule type="containsText" dxfId="915" priority="59" operator="containsText" text="MODERADO">
      <formula>NOT(ISERROR(SEARCH("MODERADO",FU9)))</formula>
    </cfRule>
  </conditionalFormatting>
  <conditionalFormatting sqref="FU9:FV14">
    <cfRule type="containsText" dxfId="914" priority="42" operator="containsText" text="ALTO">
      <formula>NOT(ISERROR(SEARCH("ALTO",FU9)))</formula>
    </cfRule>
    <cfRule type="containsText" dxfId="913" priority="43" operator="containsText" text="EXTREMO">
      <formula>NOT(ISERROR(SEARCH("EXTREMO",FU9)))</formula>
    </cfRule>
    <cfRule type="containsText" dxfId="912" priority="41" operator="containsText" text="MODERADO">
      <formula>NOT(ISERROR(SEARCH("MODERADO",FU9)))</formula>
    </cfRule>
  </conditionalFormatting>
  <conditionalFormatting sqref="FU10:FV14">
    <cfRule type="containsText" dxfId="911" priority="7" operator="containsText" text="EXTREMO">
      <formula>NOT(ISERROR(SEARCH("EXTREMO",FU10)))</formula>
    </cfRule>
    <cfRule type="containsText" dxfId="910" priority="6" operator="containsText" text="ALTO">
      <formula>NOT(ISERROR(SEARCH("ALTO",FU10)))</formula>
    </cfRule>
    <cfRule type="containsText" dxfId="909" priority="5" operator="containsText" text="MODERADO">
      <formula>NOT(ISERROR(SEARCH("MODERADO",FU10)))</formula>
    </cfRule>
  </conditionalFormatting>
  <conditionalFormatting sqref="GB9:GC9">
    <cfRule type="containsText" dxfId="908" priority="58" operator="containsText" text="EXTREMO">
      <formula>NOT(ISERROR(SEARCH("EXTREMO",GB9)))</formula>
    </cfRule>
    <cfRule type="containsText" dxfId="907" priority="57" operator="containsText" text="ALTO">
      <formula>NOT(ISERROR(SEARCH("ALTO",GB9)))</formula>
    </cfRule>
    <cfRule type="containsText" dxfId="906" priority="56" operator="containsText" text="MODERADO">
      <formula>NOT(ISERROR(SEARCH("MODERADO",GB9)))</formula>
    </cfRule>
  </conditionalFormatting>
  <conditionalFormatting sqref="GB9:GC14">
    <cfRule type="containsText" dxfId="905" priority="39" operator="containsText" text="ALTO">
      <formula>NOT(ISERROR(SEARCH("ALTO",GB9)))</formula>
    </cfRule>
    <cfRule type="containsText" dxfId="904" priority="38" operator="containsText" text="MODERADO">
      <formula>NOT(ISERROR(SEARCH("MODERADO",GB9)))</formula>
    </cfRule>
    <cfRule type="containsText" dxfId="903" priority="40" operator="containsText" text="EXTREMO">
      <formula>NOT(ISERROR(SEARCH("EXTREMO",GB9)))</formula>
    </cfRule>
  </conditionalFormatting>
  <conditionalFormatting sqref="GB10:GC14">
    <cfRule type="containsText" dxfId="902" priority="3" operator="containsText" text="ALTO">
      <formula>NOT(ISERROR(SEARCH("ALTO",GB10)))</formula>
    </cfRule>
    <cfRule type="containsText" dxfId="901" priority="2" operator="containsText" text="MODERADO">
      <formula>NOT(ISERROR(SEARCH("MODERADO",GB10)))</formula>
    </cfRule>
    <cfRule type="containsText" dxfId="900" priority="4" operator="containsText" text="EXTREMO">
      <formula>NOT(ISERROR(SEARCH("EXTREMO",GB10)))</formula>
    </cfRule>
  </conditionalFormatting>
  <dataValidations count="17">
    <dataValidation type="list" allowBlank="1" showInputMessage="1" showErrorMessage="1" sqref="J9:AB14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B00-000000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B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B00-000002000000}">
      <formula1>0</formula1>
      <formula2>0</formula2>
    </dataValidation>
    <dataValidation type="list" showInputMessage="1" showErrorMessage="1" errorTitle="Rechazado" error="Solo son validadas las opciones de la lista" sqref="AP9:AP14 AT9:AT14 AX9:AX14 BB9:BB14 BF9:BF14 BJ9:BJ14 BN9:BN14 BR9:BR14 BV9:BV14 BZ9:BZ14 CD9:CD14 CH9:CH14 CK9:CO14 CT9:CT14 CW9:CW14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B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B00-000004000000}">
      <formula1>IMPACTO</formula1>
      <formula2>0</formula2>
    </dataValidation>
    <dataValidation type="list" allowBlank="1" showInputMessage="1" showErrorMessage="1" sqref="I9:I10 I11:I14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B00-000005000000}">
      <formula1>PROBAB</formula1>
      <formula2>0</formula2>
    </dataValidation>
    <dataValidation type="list" showInputMessage="1" showErrorMessage="1" sqref="AO9:AO14 AS9:AS14 AW9:AW14 BA9:BA14 BE9:BE14 BI9:BI14 BM9:BM14 BQ9:BQ14 BU9:BU14 BY9:BY14 CC9:CC14 CG9:CG14 CJ9:CJ14" xr:uid="{00000000-0002-0000-0B00-000006000000}">
      <formula1>TIP_CONTROL</formula1>
      <formula2>0</formula2>
    </dataValidation>
    <dataValidation type="list" sqref="CI9:CI14" xr:uid="{00000000-0002-0000-0B00-000007000000}">
      <formula1>IMPLEMENT</formula1>
      <formula2>0</formula2>
    </dataValidation>
    <dataValidation showInputMessage="1" showErrorMessage="1" errorTitle="Rechazado" error="Solo son validadas las opciones de la lista" sqref="AK9:AL14 CP9:CS14 CU9:CV14" xr:uid="{00000000-0002-0000-0B00-000008000000}">
      <formula1>0</formula1>
      <formula2>0</formula2>
    </dataValidation>
    <dataValidation type="list" allowBlank="1" showInputMessage="1" sqref="D9:D14" xr:uid="{00000000-0002-0000-0B00-000009000000}">
      <formula1>InternoExp</formula1>
      <formula2>0</formula2>
    </dataValidation>
    <dataValidation type="list" allowBlank="1" showInputMessage="1" sqref="E9:E14" xr:uid="{00000000-0002-0000-0B00-00000A000000}">
      <formula1>ExternoExp</formula1>
      <formula2>0</formula2>
    </dataValidation>
    <dataValidation type="list" allowBlank="1" showInputMessage="1" sqref="H9:H14" xr:uid="{00000000-0002-0000-0B00-00000B000000}">
      <formula1>TramitesSer</formula1>
      <formula2>0</formula2>
    </dataValidation>
    <dataValidation type="list" allowBlank="1" showInputMessage="1" showErrorMessage="1" sqref="G9:G14" xr:uid="{00000000-0002-0000-0B00-00000C000000}">
      <formula1>consecuencias</formula1>
      <formula2>0</formula2>
    </dataValidation>
    <dataValidation type="list" allowBlank="1" showInputMessage="1" showErrorMessage="1" sqref="BMA611:BMA615" xr:uid="{00000000-0002-0000-0B00-00000D000000}">
      <formula1>TipoCausa</formula1>
      <formula2>0</formula2>
    </dataValidation>
    <dataValidation type="list" showInputMessage="1" showErrorMessage="1" errorTitle="Rechazado" error="Solo son validadas las opciones de la lista" sqref="AM9:AM14 AQ9:AQ14 AU9:AU14 AY9:AY14 BC9:BC14 BG9:BG14 BK9:BK14 BO9:BO14 BS9:BS14 BW9:BW14 CA9:CA14 CE9:CE14" xr:uid="{00000000-0002-0000-0B00-00000E000000}">
      <formula1>FRECUENCY</formula1>
      <formula2>0</formula2>
    </dataValidation>
    <dataValidation type="list" showErrorMessage="1" sqref="AN9:AN14 AR9:AR14 AV9:AV14 AZ9:AZ14 BD9:BD14 BH9:BH14 BL9:BL14 BP9:BP14 BT9:BT14 BX9:BX14 CB9:CB14 CF9:CF14" xr:uid="{00000000-0002-0000-0B00-00000F000000}">
      <formula1>IMPLEMENT</formula1>
      <formula2>0</formula2>
    </dataValidation>
    <dataValidation type="list" allowBlank="1" showInputMessage="1" sqref="F9:F14" xr:uid="{00000000-0002-0000-0B00-000010000000}">
      <formula1>$BMA$611:$BMA$615</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FF"/>
  </sheetPr>
  <dimension ref="A1:XAO957"/>
  <sheetViews>
    <sheetView topLeftCell="AP5" zoomScale="73" zoomScaleNormal="73" workbookViewId="0">
      <selection activeCell="GN9" sqref="GN9"/>
    </sheetView>
  </sheetViews>
  <sheetFormatPr baseColWidth="10" defaultColWidth="10.88671875" defaultRowHeight="10.199999999999999"/>
  <cols>
    <col min="1" max="1" width="4.88671875" style="13" customWidth="1"/>
    <col min="2" max="2" width="23.109375" style="13" customWidth="1"/>
    <col min="3" max="3" width="27.44140625" style="13" customWidth="1"/>
    <col min="4" max="4" width="23.88671875" style="13" customWidth="1"/>
    <col min="5" max="6" width="13.44140625" style="13" customWidth="1"/>
    <col min="7" max="8" width="23.88671875" style="13" customWidth="1"/>
    <col min="9" max="9" width="12" style="16" customWidth="1"/>
    <col min="10" max="28" width="9.88671875" style="16" customWidth="1"/>
    <col min="29" max="29" width="11.44140625" style="16" customWidth="1"/>
    <col min="30" max="30" width="5.88671875" style="16" customWidth="1"/>
    <col min="31" max="31" width="9.88671875" style="16" customWidth="1"/>
    <col min="32" max="32" width="5.88671875" style="13" customWidth="1"/>
    <col min="33" max="33" width="14" style="16" customWidth="1"/>
    <col min="34" max="34" width="6.44140625" style="7" customWidth="1"/>
    <col min="35" max="35" width="35.21875" style="13" customWidth="1"/>
    <col min="36" max="36" width="17.88671875" style="13" customWidth="1"/>
    <col min="37" max="37" width="23" style="16" customWidth="1"/>
    <col min="38" max="38" width="18" style="38" customWidth="1"/>
    <col min="39" max="39" width="8.88671875" style="38" customWidth="1"/>
    <col min="40" max="40" width="12.109375" style="13" customWidth="1"/>
    <col min="41" max="41" width="8.88671875" style="13" customWidth="1"/>
    <col min="42" max="42" width="10.109375" style="38" customWidth="1"/>
    <col min="43" max="43" width="8.88671875" style="38" hidden="1" customWidth="1"/>
    <col min="44" max="44" width="12.109375" style="13" hidden="1" customWidth="1"/>
    <col min="45" max="45" width="8.88671875" style="13" hidden="1" customWidth="1"/>
    <col min="46" max="46" width="12.109375" style="38" hidden="1" customWidth="1"/>
    <col min="47" max="47" width="11.88671875" style="38" hidden="1" customWidth="1"/>
    <col min="48" max="48" width="12.109375" style="13" hidden="1" customWidth="1"/>
    <col min="49" max="49" width="8.88671875" style="13" hidden="1" customWidth="1"/>
    <col min="50" max="50" width="10.44140625" style="38" hidden="1" customWidth="1"/>
    <col min="51" max="51" width="8.88671875" style="38" hidden="1" customWidth="1"/>
    <col min="52" max="52" width="12.109375" style="13" hidden="1" customWidth="1"/>
    <col min="53" max="53" width="11.109375" style="13" hidden="1" customWidth="1"/>
    <col min="54" max="54" width="11.88671875" style="38" hidden="1" customWidth="1"/>
    <col min="55" max="55" width="11.109375" style="38" hidden="1" customWidth="1"/>
    <col min="56" max="56" width="12.109375" style="13" hidden="1" customWidth="1"/>
    <col min="57" max="57" width="8.88671875" style="13" hidden="1" customWidth="1"/>
    <col min="58" max="58" width="9.109375" style="38" hidden="1" customWidth="1"/>
    <col min="59" max="59" width="8.88671875" style="38" hidden="1" customWidth="1"/>
    <col min="60" max="60" width="12.109375" style="13" hidden="1" customWidth="1"/>
    <col min="61" max="61" width="8.88671875" style="13" hidden="1" customWidth="1"/>
    <col min="62" max="62" width="9.109375" style="38" hidden="1" customWidth="1"/>
    <col min="63" max="63" width="8.88671875" style="38" hidden="1" customWidth="1"/>
    <col min="64" max="64" width="12.109375" style="13" hidden="1" customWidth="1"/>
    <col min="65" max="65" width="8.88671875" style="13" hidden="1" customWidth="1"/>
    <col min="66" max="66" width="9.109375" style="38" hidden="1" customWidth="1"/>
    <col min="67" max="67" width="8.88671875" style="38" hidden="1" customWidth="1"/>
    <col min="68" max="68" width="12.109375" style="13" hidden="1" customWidth="1"/>
    <col min="69" max="69" width="8.88671875" style="13" hidden="1" customWidth="1"/>
    <col min="70" max="70" width="9.109375" style="38" hidden="1" customWidth="1"/>
    <col min="71" max="71" width="8.88671875" style="38" hidden="1" customWidth="1"/>
    <col min="72" max="72" width="12.109375" style="13" hidden="1" customWidth="1"/>
    <col min="73" max="73" width="8.88671875" style="13" hidden="1" customWidth="1"/>
    <col min="74" max="74" width="9.109375" style="38" hidden="1" customWidth="1"/>
    <col min="75" max="75" width="8.88671875" style="38" hidden="1" customWidth="1"/>
    <col min="76" max="76" width="12.109375" style="13" hidden="1" customWidth="1"/>
    <col min="77" max="77" width="8.88671875" style="13" hidden="1" customWidth="1"/>
    <col min="78" max="78" width="9.109375" style="38" hidden="1" customWidth="1"/>
    <col min="79" max="79" width="8.88671875" style="38" hidden="1" customWidth="1"/>
    <col min="80" max="80" width="12.109375" style="13" hidden="1" customWidth="1"/>
    <col min="81" max="81" width="8.88671875" style="13" hidden="1" customWidth="1"/>
    <col min="82" max="82" width="9.109375" style="38" hidden="1" customWidth="1"/>
    <col min="83" max="83" width="8.88671875" style="38" hidden="1" customWidth="1"/>
    <col min="84" max="84" width="12.109375" style="13" hidden="1" customWidth="1"/>
    <col min="85" max="85" width="8.88671875" style="13" hidden="1" customWidth="1"/>
    <col min="86" max="86" width="9.109375" style="38" hidden="1" customWidth="1"/>
    <col min="87" max="89" width="2.109375" style="38" hidden="1" customWidth="1"/>
    <col min="90" max="90" width="14.109375" style="38" customWidth="1"/>
    <col min="91" max="91" width="6.88671875" style="38" customWidth="1"/>
    <col min="92" max="92" width="9.88671875" style="38" customWidth="1"/>
    <col min="93" max="93" width="6.88671875" style="38" customWidth="1"/>
    <col min="94" max="94" width="11" style="38" customWidth="1"/>
    <col min="95" max="95" width="6.88671875" style="38" customWidth="1"/>
    <col min="96" max="96" width="40.33203125" style="38" customWidth="1"/>
    <col min="97" max="97" width="8.5546875" style="38" customWidth="1"/>
    <col min="98" max="98" width="7.21875" style="38" customWidth="1"/>
    <col min="99" max="99" width="59.6640625" style="38" customWidth="1"/>
    <col min="100" max="100" width="44.21875" style="38" customWidth="1"/>
    <col min="101" max="101" width="1.44140625"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12.88671875" style="13" hidden="1" customWidth="1"/>
    <col min="193" max="224" width="8" style="13" customWidth="1"/>
    <col min="225" max="1677" width="2.109375" style="13" customWidth="1"/>
    <col min="1678" max="1680" width="10.88671875" style="13" customWidth="1"/>
    <col min="1681" max="1681" width="4.109375" style="13" customWidth="1"/>
    <col min="1682" max="1683" width="10.88671875" style="13" customWidth="1"/>
    <col min="1684" max="1684" width="4.88671875" style="13" customWidth="1"/>
    <col min="1685" max="1690" width="10.88671875" style="13" customWidth="1"/>
    <col min="1691" max="1691" width="36.10937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88671875" style="13" customWidth="1"/>
    <col min="1895" max="1896" width="6.44140625" style="13" customWidth="1"/>
    <col min="1897" max="1897" width="5.88671875" style="13" customWidth="1"/>
    <col min="1898" max="1898" width="6.44140625" style="13" customWidth="1"/>
    <col min="1899" max="1899" width="13.88671875" style="13" customWidth="1"/>
    <col min="1900" max="1901" width="9" style="13" customWidth="1"/>
    <col min="1902" max="1902" width="2.44140625" style="13" customWidth="1"/>
    <col min="1903" max="1903" width="8.88671875" style="13" customWidth="1"/>
    <col min="1904" max="1904" width="7.44140625" style="13" customWidth="1"/>
    <col min="1905" max="1907" width="3.88671875" style="13" customWidth="1"/>
    <col min="1908"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109375" style="13" customWidth="1"/>
    <col min="1932" max="1932" width="23.44140625" style="13" customWidth="1"/>
    <col min="1933" max="1933" width="9.109375" style="13" customWidth="1"/>
    <col min="1934" max="1934" width="19.44140625" style="13" customWidth="1"/>
    <col min="1935" max="1935" width="42.88671875" style="13" customWidth="1"/>
    <col min="1936" max="1936" width="5.88671875" style="13" customWidth="1"/>
    <col min="1937" max="1937" width="31.44140625" style="13" customWidth="1"/>
    <col min="1938" max="1938" width="16.109375" style="13" customWidth="1"/>
    <col min="1939" max="1940" width="9.109375" style="13" customWidth="1"/>
    <col min="1941" max="1941" width="11.109375" style="13" customWidth="1"/>
    <col min="1942" max="1942" width="2.109375" style="13" customWidth="1"/>
    <col min="1943" max="2148" width="10.88671875" style="13" customWidth="1"/>
    <col min="2149" max="2149" width="12" style="13" customWidth="1"/>
    <col min="2150" max="2150" width="2.88671875" style="13" customWidth="1"/>
    <col min="2151" max="2152" width="6.44140625" style="13" customWidth="1"/>
    <col min="2153" max="2153" width="5.88671875" style="13" customWidth="1"/>
    <col min="2154" max="2154" width="6.44140625" style="13" customWidth="1"/>
    <col min="2155" max="2155" width="13.88671875" style="13" customWidth="1"/>
    <col min="2156" max="2157" width="9" style="13" customWidth="1"/>
    <col min="2158" max="2158" width="2.44140625" style="13" customWidth="1"/>
    <col min="2159" max="2159" width="8.88671875" style="13" customWidth="1"/>
    <col min="2160" max="2160" width="7.44140625" style="13" customWidth="1"/>
    <col min="2161" max="2163" width="3.88671875" style="13" customWidth="1"/>
    <col min="2164"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109375" style="13" customWidth="1"/>
    <col min="2188" max="2188" width="23.44140625" style="13" customWidth="1"/>
    <col min="2189" max="2189" width="9.109375" style="13" customWidth="1"/>
    <col min="2190" max="2190" width="19.44140625" style="13" customWidth="1"/>
    <col min="2191" max="2191" width="42.88671875" style="13" customWidth="1"/>
    <col min="2192" max="2192" width="5.88671875" style="13" customWidth="1"/>
    <col min="2193" max="2193" width="31.44140625" style="13" customWidth="1"/>
    <col min="2194" max="2194" width="16.109375" style="13" customWidth="1"/>
    <col min="2195" max="2196" width="9.109375" style="13" customWidth="1"/>
    <col min="2197" max="2197" width="11.109375" style="13" customWidth="1"/>
    <col min="2198" max="2198" width="2.109375" style="13" customWidth="1"/>
    <col min="2199" max="2404" width="10.88671875" style="13" customWidth="1"/>
    <col min="2405" max="2405" width="12" style="13" customWidth="1"/>
    <col min="2406" max="2406" width="2.88671875" style="13" customWidth="1"/>
    <col min="2407" max="2408" width="6.44140625" style="13" customWidth="1"/>
    <col min="2409" max="2409" width="5.88671875" style="13" customWidth="1"/>
    <col min="2410" max="2410" width="6.44140625" style="13" customWidth="1"/>
    <col min="2411" max="2411" width="13.88671875" style="13" customWidth="1"/>
    <col min="2412" max="2413" width="9" style="13" customWidth="1"/>
    <col min="2414" max="2414" width="2.44140625" style="13" customWidth="1"/>
    <col min="2415" max="2415" width="8.88671875" style="13" customWidth="1"/>
    <col min="2416" max="2416" width="7.44140625" style="13" customWidth="1"/>
    <col min="2417" max="2419" width="3.88671875" style="13" customWidth="1"/>
    <col min="2420"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109375" style="13" customWidth="1"/>
    <col min="2444" max="2444" width="23.44140625" style="13" customWidth="1"/>
    <col min="2445" max="2445" width="9.109375" style="13" customWidth="1"/>
    <col min="2446" max="2446" width="19.44140625" style="13" customWidth="1"/>
    <col min="2447" max="2447" width="42.88671875" style="13" customWidth="1"/>
    <col min="2448" max="2448" width="5.88671875" style="13" customWidth="1"/>
    <col min="2449" max="2449" width="31.44140625" style="13" customWidth="1"/>
    <col min="2450" max="2450" width="16.109375" style="13" customWidth="1"/>
    <col min="2451" max="2452" width="9.109375" style="13" customWidth="1"/>
    <col min="2453" max="2453" width="11.109375" style="13" customWidth="1"/>
    <col min="2454" max="2454" width="2.109375" style="13" customWidth="1"/>
    <col min="2455" max="2660" width="10.88671875" style="13" customWidth="1"/>
    <col min="2661" max="2661" width="12" style="13" customWidth="1"/>
    <col min="2662" max="2662" width="2.88671875" style="13" customWidth="1"/>
    <col min="2663" max="2664" width="6.44140625" style="13" customWidth="1"/>
    <col min="2665" max="2665" width="5.88671875" style="13" customWidth="1"/>
    <col min="2666" max="2666" width="6.44140625" style="13" customWidth="1"/>
    <col min="2667" max="2667" width="13.88671875" style="13" customWidth="1"/>
    <col min="2668" max="2669" width="9" style="13" customWidth="1"/>
    <col min="2670" max="2670" width="2.44140625" style="13" customWidth="1"/>
    <col min="2671" max="2671" width="8.88671875" style="13" customWidth="1"/>
    <col min="2672" max="2672" width="7.44140625" style="13" customWidth="1"/>
    <col min="2673" max="2675" width="3.88671875" style="13" customWidth="1"/>
    <col min="2676"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109375" style="13" customWidth="1"/>
    <col min="2700" max="2700" width="23.44140625" style="13" customWidth="1"/>
    <col min="2701" max="2701" width="9.109375" style="13" customWidth="1"/>
    <col min="2702" max="2702" width="19.44140625" style="13" customWidth="1"/>
    <col min="2703" max="2703" width="42.88671875" style="13" customWidth="1"/>
    <col min="2704" max="2704" width="5.88671875" style="13" customWidth="1"/>
    <col min="2705" max="2705" width="31.44140625" style="13" customWidth="1"/>
    <col min="2706" max="2706" width="16.109375" style="13" customWidth="1"/>
    <col min="2707" max="2708" width="9.109375" style="13" customWidth="1"/>
    <col min="2709" max="2709" width="11.109375" style="13" customWidth="1"/>
    <col min="2710" max="2710" width="2.109375" style="13" customWidth="1"/>
    <col min="2711" max="2916" width="10.88671875" style="13" customWidth="1"/>
    <col min="2917" max="2917" width="12" style="13" customWidth="1"/>
    <col min="2918" max="2918" width="2.88671875" style="13" customWidth="1"/>
    <col min="2919" max="2920" width="6.44140625" style="13" customWidth="1"/>
    <col min="2921" max="2921" width="5.88671875" style="13" customWidth="1"/>
    <col min="2922" max="2922" width="6.44140625" style="13" customWidth="1"/>
    <col min="2923" max="2923" width="13.88671875" style="13" customWidth="1"/>
    <col min="2924" max="2925" width="9" style="13" customWidth="1"/>
    <col min="2926" max="2926" width="2.44140625" style="13" customWidth="1"/>
    <col min="2927" max="2927" width="8.88671875" style="13" customWidth="1"/>
    <col min="2928" max="2928" width="7.44140625" style="13" customWidth="1"/>
    <col min="2929" max="2931" width="3.88671875" style="13" customWidth="1"/>
    <col min="2932"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109375" style="13" customWidth="1"/>
    <col min="2956" max="2956" width="23.44140625" style="13" customWidth="1"/>
    <col min="2957" max="2957" width="9.109375" style="13" customWidth="1"/>
    <col min="2958" max="2958" width="19.44140625" style="13" customWidth="1"/>
    <col min="2959" max="2959" width="42.88671875" style="13" customWidth="1"/>
    <col min="2960" max="2960" width="5.88671875" style="13" customWidth="1"/>
    <col min="2961" max="2961" width="31.44140625" style="13" customWidth="1"/>
    <col min="2962" max="2962" width="16.109375" style="13" customWidth="1"/>
    <col min="2963" max="2964" width="9.109375" style="13" customWidth="1"/>
    <col min="2965" max="2965" width="11.109375" style="13" customWidth="1"/>
    <col min="2966" max="2966" width="2.109375" style="13" customWidth="1"/>
    <col min="2967" max="3172" width="10.88671875" style="13" customWidth="1"/>
    <col min="3173" max="3173" width="12" style="13" customWidth="1"/>
    <col min="3174" max="3174" width="2.88671875" style="13" customWidth="1"/>
    <col min="3175" max="3176" width="6.44140625" style="13" customWidth="1"/>
    <col min="3177" max="3177" width="5.88671875" style="13" customWidth="1"/>
    <col min="3178" max="3178" width="6.44140625" style="13" customWidth="1"/>
    <col min="3179" max="3179" width="13.88671875" style="13" customWidth="1"/>
    <col min="3180" max="3181" width="9" style="13" customWidth="1"/>
    <col min="3182" max="3182" width="2.44140625" style="13" customWidth="1"/>
    <col min="3183" max="3183" width="8.88671875" style="13" customWidth="1"/>
    <col min="3184" max="3184" width="7.44140625" style="13" customWidth="1"/>
    <col min="3185" max="3187" width="3.88671875" style="13" customWidth="1"/>
    <col min="3188"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109375" style="13" customWidth="1"/>
    <col min="3212" max="3212" width="23.44140625" style="13" customWidth="1"/>
    <col min="3213" max="3213" width="9.109375" style="13" customWidth="1"/>
    <col min="3214" max="3214" width="19.44140625" style="13" customWidth="1"/>
    <col min="3215" max="3215" width="42.88671875" style="13" customWidth="1"/>
    <col min="3216" max="3216" width="5.88671875" style="13" customWidth="1"/>
    <col min="3217" max="3217" width="31.44140625" style="13" customWidth="1"/>
    <col min="3218" max="3218" width="16.109375" style="13" customWidth="1"/>
    <col min="3219" max="3220" width="9.109375" style="13" customWidth="1"/>
    <col min="3221" max="3221" width="11.109375" style="13" customWidth="1"/>
    <col min="3222" max="3222" width="2.109375" style="13" customWidth="1"/>
    <col min="3223" max="3428" width="10.88671875" style="13" customWidth="1"/>
    <col min="3429" max="3429" width="12" style="13" customWidth="1"/>
    <col min="3430" max="3430" width="2.88671875" style="13" customWidth="1"/>
    <col min="3431" max="3432" width="6.44140625" style="13" customWidth="1"/>
    <col min="3433" max="3433" width="5.88671875" style="13" customWidth="1"/>
    <col min="3434" max="3434" width="6.44140625" style="13" customWidth="1"/>
    <col min="3435" max="3435" width="13.88671875" style="13" customWidth="1"/>
    <col min="3436" max="3437" width="9" style="13" customWidth="1"/>
    <col min="3438" max="3438" width="2.44140625" style="13" customWidth="1"/>
    <col min="3439" max="3439" width="8.88671875" style="13" customWidth="1"/>
    <col min="3440" max="3440" width="7.44140625" style="13" customWidth="1"/>
    <col min="3441" max="3443" width="3.88671875" style="13" customWidth="1"/>
    <col min="3444"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109375" style="13" customWidth="1"/>
    <col min="3468" max="3468" width="23.44140625" style="13" customWidth="1"/>
    <col min="3469" max="3469" width="9.109375" style="13" customWidth="1"/>
    <col min="3470" max="3470" width="19.44140625" style="13" customWidth="1"/>
    <col min="3471" max="3471" width="42.88671875" style="13" customWidth="1"/>
    <col min="3472" max="3472" width="5.88671875" style="13" customWidth="1"/>
    <col min="3473" max="3473" width="31.44140625" style="13" customWidth="1"/>
    <col min="3474" max="3474" width="16.109375" style="13" customWidth="1"/>
    <col min="3475" max="3476" width="9.109375" style="13" customWidth="1"/>
    <col min="3477" max="3477" width="11.109375" style="13" customWidth="1"/>
    <col min="3478" max="3478" width="2.109375" style="13" customWidth="1"/>
    <col min="3479" max="3684" width="10.88671875" style="13" customWidth="1"/>
    <col min="3685" max="3685" width="12" style="13" customWidth="1"/>
    <col min="3686" max="3686" width="2.88671875" style="13" customWidth="1"/>
    <col min="3687" max="3688" width="6.44140625" style="13" customWidth="1"/>
    <col min="3689" max="3689" width="5.88671875" style="13" customWidth="1"/>
    <col min="3690" max="3690" width="6.44140625" style="13" customWidth="1"/>
    <col min="3691" max="3691" width="13.88671875" style="13" customWidth="1"/>
    <col min="3692" max="3693" width="9" style="13" customWidth="1"/>
    <col min="3694" max="3694" width="2.44140625" style="13" customWidth="1"/>
    <col min="3695" max="3695" width="8.88671875" style="13" customWidth="1"/>
    <col min="3696" max="3696" width="7.44140625" style="13" customWidth="1"/>
    <col min="3697" max="3699" width="3.88671875" style="13" customWidth="1"/>
    <col min="3700"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109375" style="13" customWidth="1"/>
    <col min="3724" max="3724" width="23.44140625" style="13" customWidth="1"/>
    <col min="3725" max="3725" width="9.109375" style="13" customWidth="1"/>
    <col min="3726" max="3726" width="19.44140625" style="13" customWidth="1"/>
    <col min="3727" max="3727" width="42.88671875" style="13" customWidth="1"/>
    <col min="3728" max="3728" width="5.88671875" style="13" customWidth="1"/>
    <col min="3729" max="3729" width="31.44140625" style="13" customWidth="1"/>
    <col min="3730" max="3730" width="16.109375" style="13" customWidth="1"/>
    <col min="3731" max="3732" width="9.109375" style="13" customWidth="1"/>
    <col min="3733" max="3733" width="11.109375" style="13" customWidth="1"/>
    <col min="3734" max="3734" width="2.109375" style="13" customWidth="1"/>
    <col min="3735" max="3940" width="10.88671875" style="13" customWidth="1"/>
    <col min="3941" max="3941" width="12" style="13" customWidth="1"/>
    <col min="3942" max="3942" width="2.88671875" style="13" customWidth="1"/>
    <col min="3943" max="3944" width="6.44140625" style="13" customWidth="1"/>
    <col min="3945" max="3945" width="5.88671875" style="13" customWidth="1"/>
    <col min="3946" max="3946" width="6.44140625" style="13" customWidth="1"/>
    <col min="3947" max="3947" width="13.88671875" style="13" customWidth="1"/>
    <col min="3948" max="3949" width="9" style="13" customWidth="1"/>
    <col min="3950" max="3950" width="2.44140625" style="13" customWidth="1"/>
    <col min="3951" max="3951" width="8.88671875" style="13" customWidth="1"/>
    <col min="3952" max="3952" width="7.44140625" style="13" customWidth="1"/>
    <col min="3953" max="3955" width="3.88671875" style="13" customWidth="1"/>
    <col min="3956"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109375" style="13" customWidth="1"/>
    <col min="3980" max="3980" width="23.44140625" style="13" customWidth="1"/>
    <col min="3981" max="3981" width="9.109375" style="13" customWidth="1"/>
    <col min="3982" max="3982" width="19.44140625" style="13" customWidth="1"/>
    <col min="3983" max="3983" width="42.88671875" style="13" customWidth="1"/>
    <col min="3984" max="3984" width="5.88671875" style="13" customWidth="1"/>
    <col min="3985" max="3985" width="31.44140625" style="13" customWidth="1"/>
    <col min="3986" max="3986" width="16.109375" style="13" customWidth="1"/>
    <col min="3987" max="3988" width="9.109375" style="13" customWidth="1"/>
    <col min="3989" max="3989" width="11.109375" style="13" customWidth="1"/>
    <col min="3990" max="3990" width="2.109375" style="13" customWidth="1"/>
    <col min="3991" max="4196" width="10.88671875" style="13" customWidth="1"/>
    <col min="4197" max="4197" width="12" style="13" customWidth="1"/>
    <col min="4198" max="4198" width="2.88671875" style="13" customWidth="1"/>
    <col min="4199" max="4200" width="6.44140625" style="13" customWidth="1"/>
    <col min="4201" max="4201" width="5.88671875" style="13" customWidth="1"/>
    <col min="4202" max="4202" width="6.44140625" style="13" customWidth="1"/>
    <col min="4203" max="4203" width="13.88671875" style="13" customWidth="1"/>
    <col min="4204" max="4205" width="9" style="13" customWidth="1"/>
    <col min="4206" max="4206" width="2.44140625" style="13" customWidth="1"/>
    <col min="4207" max="4207" width="8.88671875" style="13" customWidth="1"/>
    <col min="4208" max="4208" width="7.44140625" style="13" customWidth="1"/>
    <col min="4209" max="4211" width="3.88671875" style="13" customWidth="1"/>
    <col min="4212"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109375" style="13" customWidth="1"/>
    <col min="4236" max="4236" width="23.44140625" style="13" customWidth="1"/>
    <col min="4237" max="4237" width="9.109375" style="13" customWidth="1"/>
    <col min="4238" max="4238" width="19.44140625" style="13" customWidth="1"/>
    <col min="4239" max="4239" width="42.88671875" style="13" customWidth="1"/>
    <col min="4240" max="4240" width="5.88671875" style="13" customWidth="1"/>
    <col min="4241" max="4241" width="31.44140625" style="13" customWidth="1"/>
    <col min="4242" max="4242" width="16.109375" style="13" customWidth="1"/>
    <col min="4243" max="4244" width="9.109375" style="13" customWidth="1"/>
    <col min="4245" max="4245" width="11.109375" style="13" customWidth="1"/>
    <col min="4246" max="4246" width="2.109375" style="13" customWidth="1"/>
    <col min="4247" max="4452" width="10.88671875" style="13" customWidth="1"/>
    <col min="4453" max="4453" width="12" style="13" customWidth="1"/>
    <col min="4454" max="4454" width="2.88671875" style="13" customWidth="1"/>
    <col min="4455" max="4456" width="6.44140625" style="13" customWidth="1"/>
    <col min="4457" max="4457" width="5.88671875" style="13" customWidth="1"/>
    <col min="4458" max="4458" width="6.44140625" style="13" customWidth="1"/>
    <col min="4459" max="4459" width="13.88671875" style="13" customWidth="1"/>
    <col min="4460" max="4461" width="9" style="13" customWidth="1"/>
    <col min="4462" max="4462" width="2.44140625" style="13" customWidth="1"/>
    <col min="4463" max="4463" width="8.88671875" style="13" customWidth="1"/>
    <col min="4464" max="4464" width="7.44140625" style="13" customWidth="1"/>
    <col min="4465" max="4467" width="3.88671875" style="13" customWidth="1"/>
    <col min="4468"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109375" style="13" customWidth="1"/>
    <col min="4492" max="4492" width="23.44140625" style="13" customWidth="1"/>
    <col min="4493" max="4493" width="9.109375" style="13" customWidth="1"/>
    <col min="4494" max="4494" width="19.44140625" style="13" customWidth="1"/>
    <col min="4495" max="4495" width="42.88671875" style="13" customWidth="1"/>
    <col min="4496" max="4496" width="5.88671875" style="13" customWidth="1"/>
    <col min="4497" max="4497" width="31.44140625" style="13" customWidth="1"/>
    <col min="4498" max="4498" width="16.109375" style="13" customWidth="1"/>
    <col min="4499" max="4500" width="9.109375" style="13" customWidth="1"/>
    <col min="4501" max="4501" width="11.109375" style="13" customWidth="1"/>
    <col min="4502" max="4502" width="2.109375" style="13" customWidth="1"/>
    <col min="4503" max="4708" width="10.88671875" style="13" customWidth="1"/>
    <col min="4709" max="4709" width="12" style="13" customWidth="1"/>
    <col min="4710" max="4710" width="2.88671875" style="13" customWidth="1"/>
    <col min="4711" max="4712" width="6.44140625" style="13" customWidth="1"/>
    <col min="4713" max="4713" width="5.88671875" style="13" customWidth="1"/>
    <col min="4714" max="4714" width="6.44140625" style="13" customWidth="1"/>
    <col min="4715" max="4715" width="13.88671875" style="13" customWidth="1"/>
    <col min="4716" max="4717" width="9" style="13" customWidth="1"/>
    <col min="4718" max="4718" width="2.44140625" style="13" customWidth="1"/>
    <col min="4719" max="4719" width="8.88671875" style="13" customWidth="1"/>
    <col min="4720" max="4720" width="7.44140625" style="13" customWidth="1"/>
    <col min="4721" max="4723" width="3.88671875" style="13" customWidth="1"/>
    <col min="4724"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109375" style="13" customWidth="1"/>
    <col min="4748" max="4748" width="23.44140625" style="13" customWidth="1"/>
    <col min="4749" max="4749" width="9.109375" style="13" customWidth="1"/>
    <col min="4750" max="4750" width="19.44140625" style="13" customWidth="1"/>
    <col min="4751" max="4751" width="42.88671875" style="13" customWidth="1"/>
    <col min="4752" max="4752" width="5.88671875" style="13" customWidth="1"/>
    <col min="4753" max="4753" width="31.44140625" style="13" customWidth="1"/>
    <col min="4754" max="4754" width="16.109375" style="13" customWidth="1"/>
    <col min="4755" max="4756" width="9.109375" style="13" customWidth="1"/>
    <col min="4757" max="4757" width="11.109375" style="13" customWidth="1"/>
    <col min="4758" max="4758" width="2.109375" style="13" customWidth="1"/>
    <col min="4759" max="4964" width="10.88671875" style="13" customWidth="1"/>
    <col min="4965" max="4965" width="12" style="13" customWidth="1"/>
    <col min="4966" max="4966" width="2.88671875" style="13" customWidth="1"/>
    <col min="4967" max="4968" width="6.44140625" style="13" customWidth="1"/>
    <col min="4969" max="4969" width="5.88671875" style="13" customWidth="1"/>
    <col min="4970" max="4970" width="6.44140625" style="13" customWidth="1"/>
    <col min="4971" max="4971" width="13.88671875" style="13" customWidth="1"/>
    <col min="4972" max="4973" width="9" style="13" customWidth="1"/>
    <col min="4974" max="4974" width="2.44140625" style="13" customWidth="1"/>
    <col min="4975" max="4975" width="8.88671875" style="13" customWidth="1"/>
    <col min="4976" max="4976" width="7.44140625" style="13" customWidth="1"/>
    <col min="4977" max="4979" width="3.88671875" style="13" customWidth="1"/>
    <col min="4980"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109375" style="13" customWidth="1"/>
    <col min="5004" max="5004" width="23.44140625" style="13" customWidth="1"/>
    <col min="5005" max="5005" width="9.109375" style="13" customWidth="1"/>
    <col min="5006" max="5006" width="19.44140625" style="13" customWidth="1"/>
    <col min="5007" max="5007" width="42.88671875" style="13" customWidth="1"/>
    <col min="5008" max="5008" width="5.88671875" style="13" customWidth="1"/>
    <col min="5009" max="5009" width="31.44140625" style="13" customWidth="1"/>
    <col min="5010" max="5010" width="16.109375" style="13" customWidth="1"/>
    <col min="5011" max="5012" width="9.109375" style="13" customWidth="1"/>
    <col min="5013" max="5013" width="11.109375" style="13" customWidth="1"/>
    <col min="5014" max="5014" width="2.109375" style="13" customWidth="1"/>
    <col min="5015" max="5220" width="10.88671875" style="13" customWidth="1"/>
    <col min="5221" max="5221" width="12" style="13" customWidth="1"/>
    <col min="5222" max="5222" width="2.88671875" style="13" customWidth="1"/>
    <col min="5223" max="5224" width="6.44140625" style="13" customWidth="1"/>
    <col min="5225" max="5225" width="5.88671875" style="13" customWidth="1"/>
    <col min="5226" max="5226" width="6.44140625" style="13" customWidth="1"/>
    <col min="5227" max="5227" width="13.88671875" style="13" customWidth="1"/>
    <col min="5228" max="5229" width="9" style="13" customWidth="1"/>
    <col min="5230" max="5230" width="2.44140625" style="13" customWidth="1"/>
    <col min="5231" max="5231" width="8.88671875" style="13" customWidth="1"/>
    <col min="5232" max="5232" width="7.44140625" style="13" customWidth="1"/>
    <col min="5233" max="5235" width="3.88671875" style="13" customWidth="1"/>
    <col min="5236"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109375" style="13" customWidth="1"/>
    <col min="5260" max="5260" width="23.44140625" style="13" customWidth="1"/>
    <col min="5261" max="5261" width="9.109375" style="13" customWidth="1"/>
    <col min="5262" max="5262" width="19.44140625" style="13" customWidth="1"/>
    <col min="5263" max="5263" width="42.88671875" style="13" customWidth="1"/>
    <col min="5264" max="5264" width="5.88671875" style="13" customWidth="1"/>
    <col min="5265" max="5265" width="31.44140625" style="13" customWidth="1"/>
    <col min="5266" max="5266" width="16.109375" style="13" customWidth="1"/>
    <col min="5267" max="5268" width="9.109375" style="13" customWidth="1"/>
    <col min="5269" max="5269" width="11.109375" style="13" customWidth="1"/>
    <col min="5270" max="5270" width="2.109375" style="13" customWidth="1"/>
    <col min="5271" max="5476" width="10.88671875" style="13" customWidth="1"/>
    <col min="5477" max="5477" width="12" style="13" customWidth="1"/>
    <col min="5478" max="5478" width="2.88671875" style="13" customWidth="1"/>
    <col min="5479" max="5480" width="6.44140625" style="13" customWidth="1"/>
    <col min="5481" max="5481" width="5.88671875" style="13" customWidth="1"/>
    <col min="5482" max="5482" width="6.44140625" style="13" customWidth="1"/>
    <col min="5483" max="5483" width="13.88671875" style="13" customWidth="1"/>
    <col min="5484" max="5485" width="9" style="13" customWidth="1"/>
    <col min="5486" max="5486" width="2.44140625" style="13" customWidth="1"/>
    <col min="5487" max="5487" width="8.88671875" style="13" customWidth="1"/>
    <col min="5488" max="5488" width="7.44140625" style="13" customWidth="1"/>
    <col min="5489" max="5491" width="3.88671875" style="13" customWidth="1"/>
    <col min="5492"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109375" style="13" customWidth="1"/>
    <col min="5516" max="5516" width="23.44140625" style="13" customWidth="1"/>
    <col min="5517" max="5517" width="9.109375" style="13" customWidth="1"/>
    <col min="5518" max="5518" width="19.44140625" style="13" customWidth="1"/>
    <col min="5519" max="5519" width="42.88671875" style="13" customWidth="1"/>
    <col min="5520" max="5520" width="5.88671875" style="13" customWidth="1"/>
    <col min="5521" max="5521" width="31.44140625" style="13" customWidth="1"/>
    <col min="5522" max="5522" width="16.109375" style="13" customWidth="1"/>
    <col min="5523" max="5524" width="9.109375" style="13" customWidth="1"/>
    <col min="5525" max="5525" width="11.109375" style="13" customWidth="1"/>
    <col min="5526" max="5526" width="2.109375" style="13" customWidth="1"/>
    <col min="5527" max="5732" width="10.88671875" style="13" customWidth="1"/>
    <col min="5733" max="5733" width="12" style="13" customWidth="1"/>
    <col min="5734" max="5734" width="2.88671875" style="13" customWidth="1"/>
    <col min="5735" max="5736" width="6.44140625" style="13" customWidth="1"/>
    <col min="5737" max="5737" width="5.88671875" style="13" customWidth="1"/>
    <col min="5738" max="5738" width="6.44140625" style="13" customWidth="1"/>
    <col min="5739" max="5739" width="13.88671875" style="13" customWidth="1"/>
    <col min="5740" max="5741" width="9" style="13" customWidth="1"/>
    <col min="5742" max="5742" width="2.44140625" style="13" customWidth="1"/>
    <col min="5743" max="5743" width="8.88671875" style="13" customWidth="1"/>
    <col min="5744" max="5744" width="7.44140625" style="13" customWidth="1"/>
    <col min="5745" max="5747" width="3.88671875" style="13" customWidth="1"/>
    <col min="5748"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109375" style="13" customWidth="1"/>
    <col min="5772" max="5772" width="23.44140625" style="13" customWidth="1"/>
    <col min="5773" max="5773" width="9.109375" style="13" customWidth="1"/>
    <col min="5774" max="5774" width="19.44140625" style="13" customWidth="1"/>
    <col min="5775" max="5775" width="42.88671875" style="13" customWidth="1"/>
    <col min="5776" max="5776" width="5.88671875" style="13" customWidth="1"/>
    <col min="5777" max="5777" width="31.44140625" style="13" customWidth="1"/>
    <col min="5778" max="5778" width="16.109375" style="13" customWidth="1"/>
    <col min="5779" max="5780" width="9.109375" style="13" customWidth="1"/>
    <col min="5781" max="5781" width="11.109375" style="13" customWidth="1"/>
    <col min="5782" max="5782" width="2.109375" style="13" customWidth="1"/>
    <col min="5783" max="5988" width="10.88671875" style="13" customWidth="1"/>
    <col min="5989" max="5989" width="12" style="13" customWidth="1"/>
    <col min="5990" max="5990" width="2.88671875" style="13" customWidth="1"/>
    <col min="5991" max="5992" width="6.44140625" style="13" customWidth="1"/>
    <col min="5993" max="5993" width="5.88671875" style="13" customWidth="1"/>
    <col min="5994" max="5994" width="6.44140625" style="13" customWidth="1"/>
    <col min="5995" max="5995" width="13.88671875" style="13" customWidth="1"/>
    <col min="5996" max="5997" width="9" style="13" customWidth="1"/>
    <col min="5998" max="5998" width="2.44140625" style="13" customWidth="1"/>
    <col min="5999" max="5999" width="8.88671875" style="13" customWidth="1"/>
    <col min="6000" max="6000" width="7.44140625" style="13" customWidth="1"/>
    <col min="6001" max="6003" width="3.88671875" style="13" customWidth="1"/>
    <col min="6004"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109375" style="13" customWidth="1"/>
    <col min="6028" max="6028" width="23.44140625" style="13" customWidth="1"/>
    <col min="6029" max="6029" width="9.109375" style="13" customWidth="1"/>
    <col min="6030" max="6030" width="19.44140625" style="13" customWidth="1"/>
    <col min="6031" max="6031" width="42.88671875" style="13" customWidth="1"/>
    <col min="6032" max="6032" width="5.88671875" style="13" customWidth="1"/>
    <col min="6033" max="6033" width="31.44140625" style="13" customWidth="1"/>
    <col min="6034" max="6034" width="16.109375" style="13" customWidth="1"/>
    <col min="6035" max="6036" width="9.109375" style="13" customWidth="1"/>
    <col min="6037" max="6037" width="11.109375" style="13" customWidth="1"/>
    <col min="6038" max="6038" width="2.109375" style="13" customWidth="1"/>
    <col min="6039" max="6244" width="10.88671875" style="13" customWidth="1"/>
    <col min="6245" max="6245" width="12" style="13" customWidth="1"/>
    <col min="6246" max="6246" width="2.88671875" style="13" customWidth="1"/>
    <col min="6247" max="6248" width="6.44140625" style="13" customWidth="1"/>
    <col min="6249" max="6249" width="5.88671875" style="13" customWidth="1"/>
    <col min="6250" max="6250" width="6.44140625" style="13" customWidth="1"/>
    <col min="6251" max="6251" width="13.88671875" style="13" customWidth="1"/>
    <col min="6252" max="6253" width="9" style="13" customWidth="1"/>
    <col min="6254" max="6254" width="2.44140625" style="13" customWidth="1"/>
    <col min="6255" max="6255" width="8.88671875" style="13" customWidth="1"/>
    <col min="6256" max="6256" width="7.44140625" style="13" customWidth="1"/>
    <col min="6257" max="6259" width="3.88671875" style="13" customWidth="1"/>
    <col min="6260"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109375" style="13" customWidth="1"/>
    <col min="6284" max="6284" width="23.44140625" style="13" customWidth="1"/>
    <col min="6285" max="6285" width="9.109375" style="13" customWidth="1"/>
    <col min="6286" max="6286" width="19.44140625" style="13" customWidth="1"/>
    <col min="6287" max="6287" width="42.88671875" style="13" customWidth="1"/>
    <col min="6288" max="6288" width="5.88671875" style="13" customWidth="1"/>
    <col min="6289" max="6289" width="31.44140625" style="13" customWidth="1"/>
    <col min="6290" max="6290" width="16.109375" style="13" customWidth="1"/>
    <col min="6291" max="6292" width="9.109375" style="13" customWidth="1"/>
    <col min="6293" max="6293" width="11.109375" style="13" customWidth="1"/>
    <col min="6294" max="6294" width="2.109375" style="13" customWidth="1"/>
    <col min="6295" max="6500" width="10.88671875" style="13" customWidth="1"/>
    <col min="6501" max="6501" width="12" style="13" customWidth="1"/>
    <col min="6502" max="6502" width="2.88671875" style="13" customWidth="1"/>
    <col min="6503" max="6504" width="6.44140625" style="13" customWidth="1"/>
    <col min="6505" max="6505" width="5.88671875" style="13" customWidth="1"/>
    <col min="6506" max="6506" width="6.44140625" style="13" customWidth="1"/>
    <col min="6507" max="6507" width="13.88671875" style="13" customWidth="1"/>
    <col min="6508" max="6509" width="9" style="13" customWidth="1"/>
    <col min="6510" max="6510" width="2.44140625" style="13" customWidth="1"/>
    <col min="6511" max="6511" width="8.88671875" style="13" customWidth="1"/>
    <col min="6512" max="6512" width="7.44140625" style="13" customWidth="1"/>
    <col min="6513" max="6515" width="3.88671875" style="13" customWidth="1"/>
    <col min="6516"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109375" style="13" customWidth="1"/>
    <col min="6540" max="6540" width="23.44140625" style="13" customWidth="1"/>
    <col min="6541" max="6541" width="9.109375" style="13" customWidth="1"/>
    <col min="6542" max="6542" width="19.44140625" style="13" customWidth="1"/>
    <col min="6543" max="6543" width="42.88671875" style="13" customWidth="1"/>
    <col min="6544" max="6544" width="5.88671875" style="13" customWidth="1"/>
    <col min="6545" max="6545" width="31.44140625" style="13" customWidth="1"/>
    <col min="6546" max="6546" width="16.109375" style="13" customWidth="1"/>
    <col min="6547" max="6548" width="9.109375" style="13" customWidth="1"/>
    <col min="6549" max="6549" width="11.109375" style="13" customWidth="1"/>
    <col min="6550" max="6550" width="2.109375" style="13" customWidth="1"/>
    <col min="6551" max="6756" width="10.88671875" style="13" customWidth="1"/>
    <col min="6757" max="6757" width="12" style="13" customWidth="1"/>
    <col min="6758" max="6758" width="2.88671875" style="13" customWidth="1"/>
    <col min="6759" max="6760" width="6.44140625" style="13" customWidth="1"/>
    <col min="6761" max="6761" width="5.88671875" style="13" customWidth="1"/>
    <col min="6762" max="6762" width="6.44140625" style="13" customWidth="1"/>
    <col min="6763" max="6763" width="13.88671875" style="13" customWidth="1"/>
    <col min="6764" max="6765" width="9" style="13" customWidth="1"/>
    <col min="6766" max="6766" width="2.44140625" style="13" customWidth="1"/>
    <col min="6767" max="6767" width="8.88671875" style="13" customWidth="1"/>
    <col min="6768" max="6768" width="7.44140625" style="13" customWidth="1"/>
    <col min="6769" max="6771" width="3.88671875" style="13" customWidth="1"/>
    <col min="6772"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109375" style="13" customWidth="1"/>
    <col min="6796" max="6796" width="23.44140625" style="13" customWidth="1"/>
    <col min="6797" max="6797" width="9.109375" style="13" customWidth="1"/>
    <col min="6798" max="6798" width="19.44140625" style="13" customWidth="1"/>
    <col min="6799" max="6799" width="42.88671875" style="13" customWidth="1"/>
    <col min="6800" max="6800" width="5.88671875" style="13" customWidth="1"/>
    <col min="6801" max="6801" width="31.44140625" style="13" customWidth="1"/>
    <col min="6802" max="6802" width="16.109375" style="13" customWidth="1"/>
    <col min="6803" max="6804" width="9.109375" style="13" customWidth="1"/>
    <col min="6805" max="6805" width="11.109375" style="13" customWidth="1"/>
    <col min="6806" max="6806" width="2.109375" style="13" customWidth="1"/>
    <col min="6807" max="7012" width="10.88671875" style="13" customWidth="1"/>
    <col min="7013" max="7013" width="12" style="13" customWidth="1"/>
    <col min="7014" max="7014" width="2.88671875" style="13" customWidth="1"/>
    <col min="7015" max="7016" width="6.44140625" style="13" customWidth="1"/>
    <col min="7017" max="7017" width="5.88671875" style="13" customWidth="1"/>
    <col min="7018" max="7018" width="6.44140625" style="13" customWidth="1"/>
    <col min="7019" max="7019" width="13.88671875" style="13" customWidth="1"/>
    <col min="7020" max="7021" width="9" style="13" customWidth="1"/>
    <col min="7022" max="7022" width="2.44140625" style="13" customWidth="1"/>
    <col min="7023" max="7023" width="8.88671875" style="13" customWidth="1"/>
    <col min="7024" max="7024" width="7.44140625" style="13" customWidth="1"/>
    <col min="7025" max="7027" width="3.88671875" style="13" customWidth="1"/>
    <col min="7028"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109375" style="13" customWidth="1"/>
    <col min="7052" max="7052" width="23.44140625" style="13" customWidth="1"/>
    <col min="7053" max="7053" width="9.109375" style="13" customWidth="1"/>
    <col min="7054" max="7054" width="19.44140625" style="13" customWidth="1"/>
    <col min="7055" max="7055" width="42.88671875" style="13" customWidth="1"/>
    <col min="7056" max="7056" width="5.88671875" style="13" customWidth="1"/>
    <col min="7057" max="7057" width="31.44140625" style="13" customWidth="1"/>
    <col min="7058" max="7058" width="16.109375" style="13" customWidth="1"/>
    <col min="7059" max="7060" width="9.109375" style="13" customWidth="1"/>
    <col min="7061" max="7061" width="11.109375" style="13" customWidth="1"/>
    <col min="7062" max="7062" width="2.109375" style="13" customWidth="1"/>
    <col min="7063" max="7268" width="10.88671875" style="13" customWidth="1"/>
    <col min="7269" max="7269" width="12" style="13" customWidth="1"/>
    <col min="7270" max="7270" width="2.88671875" style="13" customWidth="1"/>
    <col min="7271" max="7272" width="6.44140625" style="13" customWidth="1"/>
    <col min="7273" max="7273" width="5.88671875" style="13" customWidth="1"/>
    <col min="7274" max="7274" width="6.44140625" style="13" customWidth="1"/>
    <col min="7275" max="7275" width="13.88671875" style="13" customWidth="1"/>
    <col min="7276" max="7277" width="9" style="13" customWidth="1"/>
    <col min="7278" max="7278" width="2.44140625" style="13" customWidth="1"/>
    <col min="7279" max="7279" width="8.88671875" style="13" customWidth="1"/>
    <col min="7280" max="7280" width="7.44140625" style="13" customWidth="1"/>
    <col min="7281" max="7283" width="3.88671875" style="13" customWidth="1"/>
    <col min="7284"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109375" style="13" customWidth="1"/>
    <col min="7308" max="7308" width="23.44140625" style="13" customWidth="1"/>
    <col min="7309" max="7309" width="9.109375" style="13" customWidth="1"/>
    <col min="7310" max="7310" width="19.44140625" style="13" customWidth="1"/>
    <col min="7311" max="7311" width="42.88671875" style="13" customWidth="1"/>
    <col min="7312" max="7312" width="5.88671875" style="13" customWidth="1"/>
    <col min="7313" max="7313" width="31.44140625" style="13" customWidth="1"/>
    <col min="7314" max="7314" width="16.109375" style="13" customWidth="1"/>
    <col min="7315" max="7316" width="9.109375" style="13" customWidth="1"/>
    <col min="7317" max="7317" width="11.109375" style="13" customWidth="1"/>
    <col min="7318" max="7318" width="2.109375" style="13" customWidth="1"/>
    <col min="7319" max="7524" width="10.88671875" style="13" customWidth="1"/>
    <col min="7525" max="7525" width="12" style="13" customWidth="1"/>
    <col min="7526" max="7526" width="2.88671875" style="13" customWidth="1"/>
    <col min="7527" max="7528" width="6.44140625" style="13" customWidth="1"/>
    <col min="7529" max="7529" width="5.88671875" style="13" customWidth="1"/>
    <col min="7530" max="7530" width="6.44140625" style="13" customWidth="1"/>
    <col min="7531" max="7531" width="13.88671875" style="13" customWidth="1"/>
    <col min="7532" max="7533" width="9" style="13" customWidth="1"/>
    <col min="7534" max="7534" width="2.44140625" style="13" customWidth="1"/>
    <col min="7535" max="7535" width="8.88671875" style="13" customWidth="1"/>
    <col min="7536" max="7536" width="7.44140625" style="13" customWidth="1"/>
    <col min="7537" max="7539" width="3.88671875" style="13" customWidth="1"/>
    <col min="7540"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109375" style="13" customWidth="1"/>
    <col min="7564" max="7564" width="23.44140625" style="13" customWidth="1"/>
    <col min="7565" max="7565" width="9.109375" style="13" customWidth="1"/>
    <col min="7566" max="7566" width="19.44140625" style="13" customWidth="1"/>
    <col min="7567" max="7567" width="42.88671875" style="13" customWidth="1"/>
    <col min="7568" max="7568" width="5.88671875" style="13" customWidth="1"/>
    <col min="7569" max="7569" width="31.44140625" style="13" customWidth="1"/>
    <col min="7570" max="7570" width="16.109375" style="13" customWidth="1"/>
    <col min="7571" max="7572" width="9.109375" style="13" customWidth="1"/>
    <col min="7573" max="7573" width="11.109375" style="13" customWidth="1"/>
    <col min="7574" max="7574" width="2.109375" style="13" customWidth="1"/>
    <col min="7575" max="7780" width="10.88671875" style="13" customWidth="1"/>
    <col min="7781" max="7781" width="12" style="13" customWidth="1"/>
    <col min="7782" max="7782" width="2.88671875" style="13" customWidth="1"/>
    <col min="7783" max="7784" width="6.44140625" style="13" customWidth="1"/>
    <col min="7785" max="7785" width="5.88671875" style="13" customWidth="1"/>
    <col min="7786" max="7786" width="6.44140625" style="13" customWidth="1"/>
    <col min="7787" max="7787" width="13.88671875" style="13" customWidth="1"/>
    <col min="7788" max="7789" width="9" style="13" customWidth="1"/>
    <col min="7790" max="7790" width="2.44140625" style="13" customWidth="1"/>
    <col min="7791" max="7791" width="8.88671875" style="13" customWidth="1"/>
    <col min="7792" max="7792" width="7.44140625" style="13" customWidth="1"/>
    <col min="7793" max="7795" width="3.88671875" style="13" customWidth="1"/>
    <col min="7796"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109375" style="13" customWidth="1"/>
    <col min="7820" max="7820" width="23.44140625" style="13" customWidth="1"/>
    <col min="7821" max="7821" width="9.109375" style="13" customWidth="1"/>
    <col min="7822" max="7822" width="19.44140625" style="13" customWidth="1"/>
    <col min="7823" max="7823" width="42.88671875" style="13" customWidth="1"/>
    <col min="7824" max="7824" width="5.88671875" style="13" customWidth="1"/>
    <col min="7825" max="7825" width="31.44140625" style="13" customWidth="1"/>
    <col min="7826" max="7826" width="16.109375" style="13" customWidth="1"/>
    <col min="7827" max="7828" width="9.109375" style="13" customWidth="1"/>
    <col min="7829" max="7829" width="11.109375" style="13" customWidth="1"/>
    <col min="7830" max="7830" width="2.109375" style="13" customWidth="1"/>
    <col min="7831" max="8036" width="10.88671875" style="13" customWidth="1"/>
    <col min="8037" max="8037" width="12" style="13" customWidth="1"/>
    <col min="8038" max="8038" width="2.88671875" style="13" customWidth="1"/>
    <col min="8039" max="8040" width="6.44140625" style="13" customWidth="1"/>
    <col min="8041" max="8041" width="5.88671875" style="13" customWidth="1"/>
    <col min="8042" max="8042" width="6.44140625" style="13" customWidth="1"/>
    <col min="8043" max="8043" width="13.88671875" style="13" customWidth="1"/>
    <col min="8044" max="8045" width="9" style="13" customWidth="1"/>
    <col min="8046" max="8046" width="2.44140625" style="13" customWidth="1"/>
    <col min="8047" max="8047" width="8.88671875" style="13" customWidth="1"/>
    <col min="8048" max="8048" width="7.44140625" style="13" customWidth="1"/>
    <col min="8049" max="8051" width="3.88671875" style="13" customWidth="1"/>
    <col min="8052"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109375" style="13" customWidth="1"/>
    <col min="8076" max="8076" width="23.44140625" style="13" customWidth="1"/>
    <col min="8077" max="8077" width="9.109375" style="13" customWidth="1"/>
    <col min="8078" max="8078" width="19.44140625" style="13" customWidth="1"/>
    <col min="8079" max="8079" width="42.88671875" style="13" customWidth="1"/>
    <col min="8080" max="8080" width="5.88671875" style="13" customWidth="1"/>
    <col min="8081" max="8081" width="31.44140625" style="13" customWidth="1"/>
    <col min="8082" max="8082" width="16.109375" style="13" customWidth="1"/>
    <col min="8083" max="8084" width="9.109375" style="13" customWidth="1"/>
    <col min="8085" max="8085" width="11.109375" style="13" customWidth="1"/>
    <col min="8086" max="8086" width="2.109375" style="13" customWidth="1"/>
    <col min="8087" max="8292" width="10.88671875" style="13" customWidth="1"/>
    <col min="8293" max="8293" width="12" style="13" customWidth="1"/>
    <col min="8294" max="8294" width="2.88671875" style="13" customWidth="1"/>
    <col min="8295" max="8296" width="6.44140625" style="13" customWidth="1"/>
    <col min="8297" max="8297" width="5.88671875" style="13" customWidth="1"/>
    <col min="8298" max="8298" width="6.44140625" style="13" customWidth="1"/>
    <col min="8299" max="8299" width="13.88671875" style="13" customWidth="1"/>
    <col min="8300" max="8301" width="9" style="13" customWidth="1"/>
    <col min="8302" max="8302" width="2.44140625" style="13" customWidth="1"/>
    <col min="8303" max="8303" width="8.88671875" style="13" customWidth="1"/>
    <col min="8304" max="8304" width="7.44140625" style="13" customWidth="1"/>
    <col min="8305" max="8307" width="3.88671875" style="13" customWidth="1"/>
    <col min="8308"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109375" style="13" customWidth="1"/>
    <col min="8332" max="8332" width="23.44140625" style="13" customWidth="1"/>
    <col min="8333" max="8333" width="9.109375" style="13" customWidth="1"/>
    <col min="8334" max="8334" width="19.44140625" style="13" customWidth="1"/>
    <col min="8335" max="8335" width="42.88671875" style="13" customWidth="1"/>
    <col min="8336" max="8336" width="5.88671875" style="13" customWidth="1"/>
    <col min="8337" max="8337" width="31.44140625" style="13" customWidth="1"/>
    <col min="8338" max="8338" width="16.109375" style="13" customWidth="1"/>
    <col min="8339" max="8340" width="9.109375" style="13" customWidth="1"/>
    <col min="8341" max="8341" width="11.109375" style="13" customWidth="1"/>
    <col min="8342" max="8342" width="2.109375" style="13" customWidth="1"/>
    <col min="8343" max="8548" width="10.88671875" style="13" customWidth="1"/>
    <col min="8549" max="8549" width="12" style="13" customWidth="1"/>
    <col min="8550" max="8550" width="2.88671875" style="13" customWidth="1"/>
    <col min="8551" max="8552" width="6.44140625" style="13" customWidth="1"/>
    <col min="8553" max="8553" width="5.88671875" style="13" customWidth="1"/>
    <col min="8554" max="8554" width="6.44140625" style="13" customWidth="1"/>
    <col min="8555" max="8555" width="13.88671875" style="13" customWidth="1"/>
    <col min="8556" max="8557" width="9" style="13" customWidth="1"/>
    <col min="8558" max="8558" width="2.44140625" style="13" customWidth="1"/>
    <col min="8559" max="8559" width="8.88671875" style="13" customWidth="1"/>
    <col min="8560" max="8560" width="7.44140625" style="13" customWidth="1"/>
    <col min="8561" max="8563" width="3.88671875" style="13" customWidth="1"/>
    <col min="8564"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109375" style="13" customWidth="1"/>
    <col min="8588" max="8588" width="23.44140625" style="13" customWidth="1"/>
    <col min="8589" max="8589" width="9.109375" style="13" customWidth="1"/>
    <col min="8590" max="8590" width="19.44140625" style="13" customWidth="1"/>
    <col min="8591" max="8591" width="42.88671875" style="13" customWidth="1"/>
    <col min="8592" max="8592" width="5.88671875" style="13" customWidth="1"/>
    <col min="8593" max="8593" width="31.44140625" style="13" customWidth="1"/>
    <col min="8594" max="8594" width="16.109375" style="13" customWidth="1"/>
    <col min="8595" max="8596" width="9.109375" style="13" customWidth="1"/>
    <col min="8597" max="8597" width="11.109375" style="13" customWidth="1"/>
    <col min="8598" max="8598" width="2.109375" style="13" customWidth="1"/>
    <col min="8599" max="8804" width="10.88671875" style="13" customWidth="1"/>
    <col min="8805" max="8805" width="12" style="13" customWidth="1"/>
    <col min="8806" max="8806" width="2.88671875" style="13" customWidth="1"/>
    <col min="8807" max="8808" width="6.44140625" style="13" customWidth="1"/>
    <col min="8809" max="8809" width="5.88671875" style="13" customWidth="1"/>
    <col min="8810" max="8810" width="6.44140625" style="13" customWidth="1"/>
    <col min="8811" max="8811" width="13.88671875" style="13" customWidth="1"/>
    <col min="8812" max="8813" width="9" style="13" customWidth="1"/>
    <col min="8814" max="8814" width="2.44140625" style="13" customWidth="1"/>
    <col min="8815" max="8815" width="8.88671875" style="13" customWidth="1"/>
    <col min="8816" max="8816" width="7.44140625" style="13" customWidth="1"/>
    <col min="8817" max="8819" width="3.88671875" style="13" customWidth="1"/>
    <col min="8820"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109375" style="13" customWidth="1"/>
    <col min="8844" max="8844" width="23.44140625" style="13" customWidth="1"/>
    <col min="8845" max="8845" width="9.109375" style="13" customWidth="1"/>
    <col min="8846" max="8846" width="19.44140625" style="13" customWidth="1"/>
    <col min="8847" max="8847" width="42.88671875" style="13" customWidth="1"/>
    <col min="8848" max="8848" width="5.88671875" style="13" customWidth="1"/>
    <col min="8849" max="8849" width="31.44140625" style="13" customWidth="1"/>
    <col min="8850" max="8850" width="16.109375" style="13" customWidth="1"/>
    <col min="8851" max="8852" width="9.109375" style="13" customWidth="1"/>
    <col min="8853" max="8853" width="11.109375" style="13" customWidth="1"/>
    <col min="8854" max="8854" width="2.109375" style="13" customWidth="1"/>
    <col min="8855" max="9060" width="10.88671875" style="13" customWidth="1"/>
    <col min="9061" max="9061" width="12" style="13" customWidth="1"/>
    <col min="9062" max="9062" width="2.88671875" style="13" customWidth="1"/>
    <col min="9063" max="9064" width="6.44140625" style="13" customWidth="1"/>
    <col min="9065" max="9065" width="5.88671875" style="13" customWidth="1"/>
    <col min="9066" max="9066" width="6.44140625" style="13" customWidth="1"/>
    <col min="9067" max="9067" width="13.88671875" style="13" customWidth="1"/>
    <col min="9068" max="9069" width="9" style="13" customWidth="1"/>
    <col min="9070" max="9070" width="2.44140625" style="13" customWidth="1"/>
    <col min="9071" max="9071" width="8.88671875" style="13" customWidth="1"/>
    <col min="9072" max="9072" width="7.44140625" style="13" customWidth="1"/>
    <col min="9073" max="9075" width="3.88671875" style="13" customWidth="1"/>
    <col min="9076"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109375" style="13" customWidth="1"/>
    <col min="9100" max="9100" width="23.44140625" style="13" customWidth="1"/>
    <col min="9101" max="9101" width="9.109375" style="13" customWidth="1"/>
    <col min="9102" max="9102" width="19.44140625" style="13" customWidth="1"/>
    <col min="9103" max="9103" width="42.88671875" style="13" customWidth="1"/>
    <col min="9104" max="9104" width="5.88671875" style="13" customWidth="1"/>
    <col min="9105" max="9105" width="31.44140625" style="13" customWidth="1"/>
    <col min="9106" max="9106" width="16.109375" style="13" customWidth="1"/>
    <col min="9107" max="9108" width="9.109375" style="13" customWidth="1"/>
    <col min="9109" max="9109" width="11.109375" style="13" customWidth="1"/>
    <col min="9110" max="9110" width="2.109375" style="13" customWidth="1"/>
    <col min="9111" max="9316" width="10.88671875" style="13" customWidth="1"/>
    <col min="9317" max="9317" width="12" style="13" customWidth="1"/>
    <col min="9318" max="9318" width="2.88671875" style="13" customWidth="1"/>
    <col min="9319" max="9320" width="6.44140625" style="13" customWidth="1"/>
    <col min="9321" max="9321" width="5.88671875" style="13" customWidth="1"/>
    <col min="9322" max="9322" width="6.44140625" style="13" customWidth="1"/>
    <col min="9323" max="9323" width="13.88671875" style="13" customWidth="1"/>
    <col min="9324" max="9325" width="9" style="13" customWidth="1"/>
    <col min="9326" max="9326" width="2.44140625" style="13" customWidth="1"/>
    <col min="9327" max="9327" width="8.88671875" style="13" customWidth="1"/>
    <col min="9328" max="9328" width="7.44140625" style="13" customWidth="1"/>
    <col min="9329" max="9331" width="3.88671875" style="13" customWidth="1"/>
    <col min="9332"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109375" style="13" customWidth="1"/>
    <col min="9356" max="9356" width="23.44140625" style="13" customWidth="1"/>
    <col min="9357" max="9357" width="9.109375" style="13" customWidth="1"/>
    <col min="9358" max="9358" width="19.44140625" style="13" customWidth="1"/>
    <col min="9359" max="9359" width="42.88671875" style="13" customWidth="1"/>
    <col min="9360" max="9360" width="5.88671875" style="13" customWidth="1"/>
    <col min="9361" max="9361" width="31.44140625" style="13" customWidth="1"/>
    <col min="9362" max="9362" width="16.109375" style="13" customWidth="1"/>
    <col min="9363" max="9364" width="9.109375" style="13" customWidth="1"/>
    <col min="9365" max="9365" width="11.109375" style="13" customWidth="1"/>
    <col min="9366" max="9366" width="2.109375" style="13" customWidth="1"/>
    <col min="9367" max="9572" width="10.88671875" style="13" customWidth="1"/>
    <col min="9573" max="9573" width="12" style="13" customWidth="1"/>
    <col min="9574" max="9574" width="2.88671875" style="13" customWidth="1"/>
    <col min="9575" max="9576" width="6.44140625" style="13" customWidth="1"/>
    <col min="9577" max="9577" width="5.88671875" style="13" customWidth="1"/>
    <col min="9578" max="9578" width="6.44140625" style="13" customWidth="1"/>
    <col min="9579" max="9579" width="13.88671875" style="13" customWidth="1"/>
    <col min="9580" max="9581" width="9" style="13" customWidth="1"/>
    <col min="9582" max="9582" width="2.44140625" style="13" customWidth="1"/>
    <col min="9583" max="9583" width="8.88671875" style="13" customWidth="1"/>
    <col min="9584" max="9584" width="7.44140625" style="13" customWidth="1"/>
    <col min="9585" max="9587" width="3.88671875" style="13" customWidth="1"/>
    <col min="9588"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109375" style="13" customWidth="1"/>
    <col min="9612" max="9612" width="23.44140625" style="13" customWidth="1"/>
    <col min="9613" max="9613" width="9.109375" style="13" customWidth="1"/>
    <col min="9614" max="9614" width="19.44140625" style="13" customWidth="1"/>
    <col min="9615" max="9615" width="42.88671875" style="13" customWidth="1"/>
    <col min="9616" max="9616" width="5.88671875" style="13" customWidth="1"/>
    <col min="9617" max="9617" width="31.44140625" style="13" customWidth="1"/>
    <col min="9618" max="9618" width="16.109375" style="13" customWidth="1"/>
    <col min="9619" max="9620" width="9.109375" style="13" customWidth="1"/>
    <col min="9621" max="9621" width="11.109375" style="13" customWidth="1"/>
    <col min="9622" max="9622" width="2.109375" style="13" customWidth="1"/>
    <col min="9623" max="9828" width="10.88671875" style="13" customWidth="1"/>
    <col min="9829" max="9829" width="12" style="13" customWidth="1"/>
    <col min="9830" max="9830" width="2.88671875" style="13" customWidth="1"/>
    <col min="9831" max="9832" width="6.44140625" style="13" customWidth="1"/>
    <col min="9833" max="9833" width="5.88671875" style="13" customWidth="1"/>
    <col min="9834" max="9834" width="6.44140625" style="13" customWidth="1"/>
    <col min="9835" max="9835" width="13.88671875" style="13" customWidth="1"/>
    <col min="9836" max="9837" width="9" style="13" customWidth="1"/>
    <col min="9838" max="9838" width="2.44140625" style="13" customWidth="1"/>
    <col min="9839" max="9839" width="8.88671875" style="13" customWidth="1"/>
    <col min="9840" max="9840" width="7.44140625" style="13" customWidth="1"/>
    <col min="9841" max="9843" width="3.88671875" style="13" customWidth="1"/>
    <col min="9844"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109375" style="13" customWidth="1"/>
    <col min="9868" max="9868" width="23.44140625" style="13" customWidth="1"/>
    <col min="9869" max="9869" width="9.109375" style="13" customWidth="1"/>
    <col min="9870" max="9870" width="19.44140625" style="13" customWidth="1"/>
    <col min="9871" max="9871" width="42.88671875" style="13" customWidth="1"/>
    <col min="9872" max="9872" width="5.88671875" style="13" customWidth="1"/>
    <col min="9873" max="9873" width="31.44140625" style="13" customWidth="1"/>
    <col min="9874" max="9874" width="16.109375" style="13" customWidth="1"/>
    <col min="9875" max="9876" width="9.109375" style="13" customWidth="1"/>
    <col min="9877" max="9877" width="11.109375" style="13" customWidth="1"/>
    <col min="9878" max="9878" width="2.109375" style="13" customWidth="1"/>
    <col min="9879" max="10084" width="10.88671875" style="13" customWidth="1"/>
    <col min="10085" max="10085" width="12" style="13" customWidth="1"/>
    <col min="10086" max="10086" width="2.88671875" style="13" customWidth="1"/>
    <col min="10087" max="10088" width="6.44140625" style="13" customWidth="1"/>
    <col min="10089" max="10089" width="5.88671875" style="13" customWidth="1"/>
    <col min="10090" max="10090" width="6.44140625" style="13" customWidth="1"/>
    <col min="10091" max="10091" width="13.88671875" style="13" customWidth="1"/>
    <col min="10092" max="10093" width="9" style="13" customWidth="1"/>
    <col min="10094" max="10094" width="2.44140625" style="13" customWidth="1"/>
    <col min="10095" max="10095" width="8.88671875" style="13" customWidth="1"/>
    <col min="10096" max="10096" width="7.44140625" style="13" customWidth="1"/>
    <col min="10097" max="10099" width="3.88671875" style="13" customWidth="1"/>
    <col min="10100"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109375" style="13" customWidth="1"/>
    <col min="10124" max="10124" width="23.44140625" style="13" customWidth="1"/>
    <col min="10125" max="10125" width="9.109375" style="13" customWidth="1"/>
    <col min="10126" max="10126" width="19.44140625" style="13" customWidth="1"/>
    <col min="10127" max="10127" width="42.88671875" style="13" customWidth="1"/>
    <col min="10128" max="10128" width="5.88671875" style="13" customWidth="1"/>
    <col min="10129" max="10129" width="31.44140625" style="13" customWidth="1"/>
    <col min="10130" max="10130" width="16.109375" style="13" customWidth="1"/>
    <col min="10131" max="10132" width="9.109375" style="13" customWidth="1"/>
    <col min="10133" max="10133" width="11.109375" style="13" customWidth="1"/>
    <col min="10134" max="10134" width="2.109375" style="13" customWidth="1"/>
    <col min="10135" max="10340" width="10.88671875" style="13" customWidth="1"/>
    <col min="10341" max="10341" width="12" style="13" customWidth="1"/>
    <col min="10342" max="10342" width="2.88671875" style="13" customWidth="1"/>
    <col min="10343" max="10344" width="6.44140625" style="13" customWidth="1"/>
    <col min="10345" max="10345" width="5.88671875" style="13" customWidth="1"/>
    <col min="10346" max="10346" width="6.44140625" style="13" customWidth="1"/>
    <col min="10347" max="10347" width="13.88671875" style="13" customWidth="1"/>
    <col min="10348" max="10349" width="9" style="13" customWidth="1"/>
    <col min="10350" max="10350" width="2.44140625" style="13" customWidth="1"/>
    <col min="10351" max="10351" width="8.88671875" style="13" customWidth="1"/>
    <col min="10352" max="10352" width="7.44140625" style="13" customWidth="1"/>
    <col min="10353" max="10355" width="3.88671875" style="13" customWidth="1"/>
    <col min="10356"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109375" style="13" customWidth="1"/>
    <col min="10380" max="10380" width="23.44140625" style="13" customWidth="1"/>
    <col min="10381" max="10381" width="9.109375" style="13" customWidth="1"/>
    <col min="10382" max="10382" width="19.44140625" style="13" customWidth="1"/>
    <col min="10383" max="10383" width="42.88671875" style="13" customWidth="1"/>
    <col min="10384" max="10384" width="5.88671875" style="13" customWidth="1"/>
    <col min="10385" max="10385" width="31.44140625" style="13" customWidth="1"/>
    <col min="10386" max="10386" width="16.109375" style="13" customWidth="1"/>
    <col min="10387" max="10388" width="9.109375" style="13" customWidth="1"/>
    <col min="10389" max="10389" width="11.109375" style="13" customWidth="1"/>
    <col min="10390" max="10390" width="2.109375" style="13" customWidth="1"/>
    <col min="10391" max="10596" width="10.88671875" style="13" customWidth="1"/>
    <col min="10597" max="10597" width="12" style="13" customWidth="1"/>
    <col min="10598" max="10598" width="2.88671875" style="13" customWidth="1"/>
    <col min="10599" max="10600" width="6.44140625" style="13" customWidth="1"/>
    <col min="10601" max="10601" width="5.88671875" style="13" customWidth="1"/>
    <col min="10602" max="10602" width="6.44140625" style="13" customWidth="1"/>
    <col min="10603" max="10603" width="13.88671875" style="13" customWidth="1"/>
    <col min="10604" max="10605" width="9" style="13" customWidth="1"/>
    <col min="10606" max="10606" width="2.44140625" style="13" customWidth="1"/>
    <col min="10607" max="10607" width="8.88671875" style="13" customWidth="1"/>
    <col min="10608" max="10608" width="7.44140625" style="13" customWidth="1"/>
    <col min="10609" max="10611" width="3.88671875" style="13" customWidth="1"/>
    <col min="10612"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109375" style="13" customWidth="1"/>
    <col min="10636" max="10636" width="23.44140625" style="13" customWidth="1"/>
    <col min="10637" max="10637" width="9.109375" style="13" customWidth="1"/>
    <col min="10638" max="10638" width="19.44140625" style="13" customWidth="1"/>
    <col min="10639" max="10639" width="42.88671875" style="13" customWidth="1"/>
    <col min="10640" max="10640" width="5.88671875" style="13" customWidth="1"/>
    <col min="10641" max="10641" width="31.44140625" style="13" customWidth="1"/>
    <col min="10642" max="10642" width="16.109375" style="13" customWidth="1"/>
    <col min="10643" max="10644" width="9.109375" style="13" customWidth="1"/>
    <col min="10645" max="10645" width="11.109375" style="13" customWidth="1"/>
    <col min="10646" max="10646" width="2.109375" style="13" customWidth="1"/>
    <col min="10647" max="10852" width="10.88671875" style="13" customWidth="1"/>
    <col min="10853" max="10853" width="12" style="13" customWidth="1"/>
    <col min="10854" max="10854" width="2.88671875" style="13" customWidth="1"/>
    <col min="10855" max="10856" width="6.44140625" style="13" customWidth="1"/>
    <col min="10857" max="10857" width="5.88671875" style="13" customWidth="1"/>
    <col min="10858" max="10858" width="6.44140625" style="13" customWidth="1"/>
    <col min="10859" max="10859" width="13.88671875" style="13" customWidth="1"/>
    <col min="10860" max="10861" width="9" style="13" customWidth="1"/>
    <col min="10862" max="10862" width="2.44140625" style="13" customWidth="1"/>
    <col min="10863" max="10863" width="8.88671875" style="13" customWidth="1"/>
    <col min="10864" max="10864" width="7.44140625" style="13" customWidth="1"/>
    <col min="10865" max="10867" width="3.88671875" style="13" customWidth="1"/>
    <col min="10868"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109375" style="13" customWidth="1"/>
    <col min="10892" max="10892" width="23.44140625" style="13" customWidth="1"/>
    <col min="10893" max="10893" width="9.109375" style="13" customWidth="1"/>
    <col min="10894" max="10894" width="19.44140625" style="13" customWidth="1"/>
    <col min="10895" max="10895" width="42.88671875" style="13" customWidth="1"/>
    <col min="10896" max="10896" width="5.88671875" style="13" customWidth="1"/>
    <col min="10897" max="10897" width="31.44140625" style="13" customWidth="1"/>
    <col min="10898" max="10898" width="16.109375" style="13" customWidth="1"/>
    <col min="10899" max="10900" width="9.109375" style="13" customWidth="1"/>
    <col min="10901" max="10901" width="11.109375" style="13" customWidth="1"/>
    <col min="10902" max="10902" width="2.109375" style="13" customWidth="1"/>
    <col min="10903" max="11108" width="10.88671875" style="13" customWidth="1"/>
    <col min="11109" max="11109" width="12" style="13" customWidth="1"/>
    <col min="11110" max="11110" width="2.88671875" style="13" customWidth="1"/>
    <col min="11111" max="11112" width="6.44140625" style="13" customWidth="1"/>
    <col min="11113" max="11113" width="5.88671875" style="13" customWidth="1"/>
    <col min="11114" max="11114" width="6.44140625" style="13" customWidth="1"/>
    <col min="11115" max="11115" width="13.88671875" style="13" customWidth="1"/>
    <col min="11116" max="11117" width="9" style="13" customWidth="1"/>
    <col min="11118" max="11118" width="2.44140625" style="13" customWidth="1"/>
    <col min="11119" max="11119" width="8.88671875" style="13" customWidth="1"/>
    <col min="11120" max="11120" width="7.44140625" style="13" customWidth="1"/>
    <col min="11121" max="11123" width="3.88671875" style="13" customWidth="1"/>
    <col min="11124"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109375" style="13" customWidth="1"/>
    <col min="11148" max="11148" width="23.44140625" style="13" customWidth="1"/>
    <col min="11149" max="11149" width="9.109375" style="13" customWidth="1"/>
    <col min="11150" max="11150" width="19.44140625" style="13" customWidth="1"/>
    <col min="11151" max="11151" width="42.88671875" style="13" customWidth="1"/>
    <col min="11152" max="11152" width="5.88671875" style="13" customWidth="1"/>
    <col min="11153" max="11153" width="31.44140625" style="13" customWidth="1"/>
    <col min="11154" max="11154" width="16.109375" style="13" customWidth="1"/>
    <col min="11155" max="11156" width="9.109375" style="13" customWidth="1"/>
    <col min="11157" max="11157" width="11.109375" style="13" customWidth="1"/>
    <col min="11158" max="11158" width="2.109375" style="13" customWidth="1"/>
    <col min="11159" max="11364" width="10.88671875" style="13" customWidth="1"/>
    <col min="11365" max="11365" width="12" style="13" customWidth="1"/>
    <col min="11366" max="11366" width="2.88671875" style="13" customWidth="1"/>
    <col min="11367" max="11368" width="6.44140625" style="13" customWidth="1"/>
    <col min="11369" max="11369" width="5.88671875" style="13" customWidth="1"/>
    <col min="11370" max="11370" width="6.44140625" style="13" customWidth="1"/>
    <col min="11371" max="11371" width="13.88671875" style="13" customWidth="1"/>
    <col min="11372" max="11373" width="9" style="13" customWidth="1"/>
    <col min="11374" max="11374" width="2.44140625" style="13" customWidth="1"/>
    <col min="11375" max="11375" width="8.88671875" style="13" customWidth="1"/>
    <col min="11376" max="11376" width="7.44140625" style="13" customWidth="1"/>
    <col min="11377" max="11379" width="3.88671875" style="13" customWidth="1"/>
    <col min="11380"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109375" style="13" customWidth="1"/>
    <col min="11404" max="11404" width="23.44140625" style="13" customWidth="1"/>
    <col min="11405" max="11405" width="9.109375" style="13" customWidth="1"/>
    <col min="11406" max="11406" width="19.44140625" style="13" customWidth="1"/>
    <col min="11407" max="11407" width="42.88671875" style="13" customWidth="1"/>
    <col min="11408" max="11408" width="5.88671875" style="13" customWidth="1"/>
    <col min="11409" max="11409" width="31.44140625" style="13" customWidth="1"/>
    <col min="11410" max="11410" width="16.109375" style="13" customWidth="1"/>
    <col min="11411" max="11412" width="9.109375" style="13" customWidth="1"/>
    <col min="11413" max="11413" width="11.109375" style="13" customWidth="1"/>
    <col min="11414" max="11414" width="2.109375" style="13" customWidth="1"/>
    <col min="11415" max="11620" width="10.88671875" style="13" customWidth="1"/>
    <col min="11621" max="11621" width="12" style="13" customWidth="1"/>
    <col min="11622" max="11622" width="2.88671875" style="13" customWidth="1"/>
    <col min="11623" max="11624" width="6.44140625" style="13" customWidth="1"/>
    <col min="11625" max="11625" width="5.88671875" style="13" customWidth="1"/>
    <col min="11626" max="11626" width="6.44140625" style="13" customWidth="1"/>
    <col min="11627" max="11627" width="13.88671875" style="13" customWidth="1"/>
    <col min="11628" max="11629" width="9" style="13" customWidth="1"/>
    <col min="11630" max="11630" width="2.44140625" style="13" customWidth="1"/>
    <col min="11631" max="11631" width="8.88671875" style="13" customWidth="1"/>
    <col min="11632" max="11632" width="7.44140625" style="13" customWidth="1"/>
    <col min="11633" max="11635" width="3.88671875" style="13" customWidth="1"/>
    <col min="11636"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109375" style="13" customWidth="1"/>
    <col min="11660" max="11660" width="23.44140625" style="13" customWidth="1"/>
    <col min="11661" max="11661" width="9.109375" style="13" customWidth="1"/>
    <col min="11662" max="11662" width="19.44140625" style="13" customWidth="1"/>
    <col min="11663" max="11663" width="42.88671875" style="13" customWidth="1"/>
    <col min="11664" max="11664" width="5.88671875" style="13" customWidth="1"/>
    <col min="11665" max="11665" width="31.44140625" style="13" customWidth="1"/>
    <col min="11666" max="11666" width="16.109375" style="13" customWidth="1"/>
    <col min="11667" max="11668" width="9.109375" style="13" customWidth="1"/>
    <col min="11669" max="11669" width="11.109375" style="13" customWidth="1"/>
    <col min="11670" max="11670" width="2.109375" style="13" customWidth="1"/>
    <col min="11671" max="11876" width="10.88671875" style="13" customWidth="1"/>
    <col min="11877" max="11877" width="12" style="13" customWidth="1"/>
    <col min="11878" max="11878" width="2.88671875" style="13" customWidth="1"/>
    <col min="11879" max="11880" width="6.44140625" style="13" customWidth="1"/>
    <col min="11881" max="11881" width="5.88671875" style="13" customWidth="1"/>
    <col min="11882" max="11882" width="6.44140625" style="13" customWidth="1"/>
    <col min="11883" max="11883" width="13.88671875" style="13" customWidth="1"/>
    <col min="11884" max="11885" width="9" style="13" customWidth="1"/>
    <col min="11886" max="11886" width="2.44140625" style="13" customWidth="1"/>
    <col min="11887" max="11887" width="8.88671875" style="13" customWidth="1"/>
    <col min="11888" max="11888" width="7.44140625" style="13" customWidth="1"/>
    <col min="11889" max="11891" width="3.88671875" style="13" customWidth="1"/>
    <col min="11892"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109375" style="13" customWidth="1"/>
    <col min="11916" max="11916" width="23.44140625" style="13" customWidth="1"/>
    <col min="11917" max="11917" width="9.109375" style="13" customWidth="1"/>
    <col min="11918" max="11918" width="19.44140625" style="13" customWidth="1"/>
    <col min="11919" max="11919" width="42.88671875" style="13" customWidth="1"/>
    <col min="11920" max="11920" width="5.88671875" style="13" customWidth="1"/>
    <col min="11921" max="11921" width="31.44140625" style="13" customWidth="1"/>
    <col min="11922" max="11922" width="16.109375" style="13" customWidth="1"/>
    <col min="11923" max="11924" width="9.109375" style="13" customWidth="1"/>
    <col min="11925" max="11925" width="11.109375" style="13" customWidth="1"/>
    <col min="11926" max="11926" width="2.109375" style="13" customWidth="1"/>
    <col min="11927" max="12132" width="10.88671875" style="13" customWidth="1"/>
    <col min="12133" max="12133" width="12" style="13" customWidth="1"/>
    <col min="12134" max="12134" width="2.88671875" style="13" customWidth="1"/>
    <col min="12135" max="12136" width="6.44140625" style="13" customWidth="1"/>
    <col min="12137" max="12137" width="5.88671875" style="13" customWidth="1"/>
    <col min="12138" max="12138" width="6.44140625" style="13" customWidth="1"/>
    <col min="12139" max="12139" width="13.88671875" style="13" customWidth="1"/>
    <col min="12140" max="12141" width="9" style="13" customWidth="1"/>
    <col min="12142" max="12142" width="2.44140625" style="13" customWidth="1"/>
    <col min="12143" max="12143" width="8.88671875" style="13" customWidth="1"/>
    <col min="12144" max="12144" width="7.44140625" style="13" customWidth="1"/>
    <col min="12145" max="12147" width="3.88671875" style="13" customWidth="1"/>
    <col min="12148"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109375" style="13" customWidth="1"/>
    <col min="12172" max="12172" width="23.44140625" style="13" customWidth="1"/>
    <col min="12173" max="12173" width="9.109375" style="13" customWidth="1"/>
    <col min="12174" max="12174" width="19.44140625" style="13" customWidth="1"/>
    <col min="12175" max="12175" width="42.88671875" style="13" customWidth="1"/>
    <col min="12176" max="12176" width="5.88671875" style="13" customWidth="1"/>
    <col min="12177" max="12177" width="31.44140625" style="13" customWidth="1"/>
    <col min="12178" max="12178" width="16.109375" style="13" customWidth="1"/>
    <col min="12179" max="12180" width="9.109375" style="13" customWidth="1"/>
    <col min="12181" max="12181" width="11.109375" style="13" customWidth="1"/>
    <col min="12182" max="12182" width="2.109375" style="13" customWidth="1"/>
    <col min="12183" max="12388" width="10.88671875" style="13" customWidth="1"/>
    <col min="12389" max="12389" width="12" style="13" customWidth="1"/>
    <col min="12390" max="12390" width="2.88671875" style="13" customWidth="1"/>
    <col min="12391" max="12392" width="6.44140625" style="13" customWidth="1"/>
    <col min="12393" max="12393" width="5.88671875" style="13" customWidth="1"/>
    <col min="12394" max="12394" width="6.44140625" style="13" customWidth="1"/>
    <col min="12395" max="12395" width="13.88671875" style="13" customWidth="1"/>
    <col min="12396" max="12397" width="9" style="13" customWidth="1"/>
    <col min="12398" max="12398" width="2.44140625" style="13" customWidth="1"/>
    <col min="12399" max="12399" width="8.88671875" style="13" customWidth="1"/>
    <col min="12400" max="12400" width="7.44140625" style="13" customWidth="1"/>
    <col min="12401" max="12403" width="3.88671875" style="13" customWidth="1"/>
    <col min="12404"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109375" style="13" customWidth="1"/>
    <col min="12428" max="12428" width="23.44140625" style="13" customWidth="1"/>
    <col min="12429" max="12429" width="9.109375" style="13" customWidth="1"/>
    <col min="12430" max="12430" width="19.44140625" style="13" customWidth="1"/>
    <col min="12431" max="12431" width="42.88671875" style="13" customWidth="1"/>
    <col min="12432" max="12432" width="5.88671875" style="13" customWidth="1"/>
    <col min="12433" max="12433" width="31.44140625" style="13" customWidth="1"/>
    <col min="12434" max="12434" width="16.109375" style="13" customWidth="1"/>
    <col min="12435" max="12436" width="9.109375" style="13" customWidth="1"/>
    <col min="12437" max="12437" width="11.109375" style="13" customWidth="1"/>
    <col min="12438" max="12438" width="2.109375" style="13" customWidth="1"/>
    <col min="12439" max="12644" width="10.88671875" style="13" customWidth="1"/>
    <col min="12645" max="12645" width="12" style="13" customWidth="1"/>
    <col min="12646" max="12646" width="2.88671875" style="13" customWidth="1"/>
    <col min="12647" max="12648" width="6.44140625" style="13" customWidth="1"/>
    <col min="12649" max="12649" width="5.88671875" style="13" customWidth="1"/>
    <col min="12650" max="12650" width="6.44140625" style="13" customWidth="1"/>
    <col min="12651" max="12651" width="13.88671875" style="13" customWidth="1"/>
    <col min="12652" max="12653" width="9" style="13" customWidth="1"/>
    <col min="12654" max="12654" width="2.44140625" style="13" customWidth="1"/>
    <col min="12655" max="12655" width="8.88671875" style="13" customWidth="1"/>
    <col min="12656" max="12656" width="7.44140625" style="13" customWidth="1"/>
    <col min="12657" max="12659" width="3.88671875" style="13" customWidth="1"/>
    <col min="12660"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109375" style="13" customWidth="1"/>
    <col min="12684" max="12684" width="23.44140625" style="13" customWidth="1"/>
    <col min="12685" max="12685" width="9.109375" style="13" customWidth="1"/>
    <col min="12686" max="12686" width="19.44140625" style="13" customWidth="1"/>
    <col min="12687" max="12687" width="42.88671875" style="13" customWidth="1"/>
    <col min="12688" max="12688" width="5.88671875" style="13" customWidth="1"/>
    <col min="12689" max="12689" width="31.44140625" style="13" customWidth="1"/>
    <col min="12690" max="12690" width="16.109375" style="13" customWidth="1"/>
    <col min="12691" max="12692" width="9.109375" style="13" customWidth="1"/>
    <col min="12693" max="12693" width="11.109375" style="13" customWidth="1"/>
    <col min="12694" max="12694" width="2.109375" style="13" customWidth="1"/>
    <col min="12695" max="12900" width="10.88671875" style="13" customWidth="1"/>
    <col min="12901" max="12901" width="12" style="13" customWidth="1"/>
    <col min="12902" max="12902" width="2.88671875" style="13" customWidth="1"/>
    <col min="12903" max="12904" width="6.44140625" style="13" customWidth="1"/>
    <col min="12905" max="12905" width="5.88671875" style="13" customWidth="1"/>
    <col min="12906" max="12906" width="6.44140625" style="13" customWidth="1"/>
    <col min="12907" max="12907" width="13.88671875" style="13" customWidth="1"/>
    <col min="12908" max="12909" width="9" style="13" customWidth="1"/>
    <col min="12910" max="12910" width="2.44140625" style="13" customWidth="1"/>
    <col min="12911" max="12911" width="8.88671875" style="13" customWidth="1"/>
    <col min="12912" max="12912" width="7.44140625" style="13" customWidth="1"/>
    <col min="12913" max="12915" width="3.88671875" style="13" customWidth="1"/>
    <col min="12916"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109375" style="13" customWidth="1"/>
    <col min="12940" max="12940" width="23.44140625" style="13" customWidth="1"/>
    <col min="12941" max="12941" width="9.109375" style="13" customWidth="1"/>
    <col min="12942" max="12942" width="19.44140625" style="13" customWidth="1"/>
    <col min="12943" max="12943" width="42.88671875" style="13" customWidth="1"/>
    <col min="12944" max="12944" width="5.88671875" style="13" customWidth="1"/>
    <col min="12945" max="12945" width="31.44140625" style="13" customWidth="1"/>
    <col min="12946" max="12946" width="16.109375" style="13" customWidth="1"/>
    <col min="12947" max="12948" width="9.109375" style="13" customWidth="1"/>
    <col min="12949" max="12949" width="11.109375" style="13" customWidth="1"/>
    <col min="12950" max="12950" width="2.109375" style="13" customWidth="1"/>
    <col min="12951" max="13156" width="10.88671875" style="13" customWidth="1"/>
    <col min="13157" max="13157" width="12" style="13" customWidth="1"/>
    <col min="13158" max="13158" width="2.88671875" style="13" customWidth="1"/>
    <col min="13159" max="13160" width="6.44140625" style="13" customWidth="1"/>
    <col min="13161" max="13161" width="5.88671875" style="13" customWidth="1"/>
    <col min="13162" max="13162" width="6.44140625" style="13" customWidth="1"/>
    <col min="13163" max="13163" width="13.88671875" style="13" customWidth="1"/>
    <col min="13164" max="13165" width="9" style="13" customWidth="1"/>
    <col min="13166" max="13166" width="2.44140625" style="13" customWidth="1"/>
    <col min="13167" max="13167" width="8.88671875" style="13" customWidth="1"/>
    <col min="13168" max="13168" width="7.44140625" style="13" customWidth="1"/>
    <col min="13169" max="13171" width="3.88671875" style="13" customWidth="1"/>
    <col min="13172"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109375" style="13" customWidth="1"/>
    <col min="13196" max="13196" width="23.44140625" style="13" customWidth="1"/>
    <col min="13197" max="13197" width="9.109375" style="13" customWidth="1"/>
    <col min="13198" max="13198" width="19.44140625" style="13" customWidth="1"/>
    <col min="13199" max="13199" width="42.88671875" style="13" customWidth="1"/>
    <col min="13200" max="13200" width="5.88671875" style="13" customWidth="1"/>
    <col min="13201" max="13201" width="31.44140625" style="13" customWidth="1"/>
    <col min="13202" max="13202" width="16.109375" style="13" customWidth="1"/>
    <col min="13203" max="13204" width="9.109375" style="13" customWidth="1"/>
    <col min="13205" max="13205" width="11.109375" style="13" customWidth="1"/>
    <col min="13206" max="13206" width="2.109375" style="13" customWidth="1"/>
    <col min="13207" max="13412" width="10.88671875" style="13" customWidth="1"/>
    <col min="13413" max="13413" width="12" style="13" customWidth="1"/>
    <col min="13414" max="13414" width="2.88671875" style="13" customWidth="1"/>
    <col min="13415" max="13416" width="6.44140625" style="13" customWidth="1"/>
    <col min="13417" max="13417" width="5.88671875" style="13" customWidth="1"/>
    <col min="13418" max="13418" width="6.44140625" style="13" customWidth="1"/>
    <col min="13419" max="13419" width="13.88671875" style="13" customWidth="1"/>
    <col min="13420" max="13421" width="9" style="13" customWidth="1"/>
    <col min="13422" max="13422" width="2.44140625" style="13" customWidth="1"/>
    <col min="13423" max="13423" width="8.88671875" style="13" customWidth="1"/>
    <col min="13424" max="13424" width="7.44140625" style="13" customWidth="1"/>
    <col min="13425" max="13427" width="3.88671875" style="13" customWidth="1"/>
    <col min="13428"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109375" style="13" customWidth="1"/>
    <col min="13452" max="13452" width="23.44140625" style="13" customWidth="1"/>
    <col min="13453" max="13453" width="9.109375" style="13" customWidth="1"/>
    <col min="13454" max="13454" width="19.44140625" style="13" customWidth="1"/>
    <col min="13455" max="13455" width="42.88671875" style="13" customWidth="1"/>
    <col min="13456" max="13456" width="5.88671875" style="13" customWidth="1"/>
    <col min="13457" max="13457" width="31.44140625" style="13" customWidth="1"/>
    <col min="13458" max="13458" width="16.109375" style="13" customWidth="1"/>
    <col min="13459" max="13460" width="9.109375" style="13" customWidth="1"/>
    <col min="13461" max="13461" width="11.109375" style="13" customWidth="1"/>
    <col min="13462" max="13462" width="2.109375" style="13" customWidth="1"/>
    <col min="13463" max="13668" width="10.88671875" style="13" customWidth="1"/>
    <col min="13669" max="13669" width="12" style="13" customWidth="1"/>
    <col min="13670" max="13670" width="2.88671875" style="13" customWidth="1"/>
    <col min="13671" max="13672" width="6.44140625" style="13" customWidth="1"/>
    <col min="13673" max="13673" width="5.88671875" style="13" customWidth="1"/>
    <col min="13674" max="13674" width="6.44140625" style="13" customWidth="1"/>
    <col min="13675" max="13675" width="13.88671875" style="13" customWidth="1"/>
    <col min="13676" max="13677" width="9" style="13" customWidth="1"/>
    <col min="13678" max="13678" width="2.44140625" style="13" customWidth="1"/>
    <col min="13679" max="13679" width="8.88671875" style="13" customWidth="1"/>
    <col min="13680" max="13680" width="7.44140625" style="13" customWidth="1"/>
    <col min="13681" max="13683" width="3.88671875" style="13" customWidth="1"/>
    <col min="13684"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109375" style="13" customWidth="1"/>
    <col min="13708" max="13708" width="23.44140625" style="13" customWidth="1"/>
    <col min="13709" max="13709" width="9.109375" style="13" customWidth="1"/>
    <col min="13710" max="13710" width="19.44140625" style="13" customWidth="1"/>
    <col min="13711" max="13711" width="42.88671875" style="13" customWidth="1"/>
    <col min="13712" max="13712" width="5.88671875" style="13" customWidth="1"/>
    <col min="13713" max="13713" width="31.44140625" style="13" customWidth="1"/>
    <col min="13714" max="13714" width="16.109375" style="13" customWidth="1"/>
    <col min="13715" max="13716" width="9.109375" style="13" customWidth="1"/>
    <col min="13717" max="13717" width="11.109375" style="13" customWidth="1"/>
    <col min="13718" max="13718" width="2.109375" style="13" customWidth="1"/>
    <col min="13719" max="13924" width="10.88671875" style="13" customWidth="1"/>
    <col min="13925" max="13925" width="12" style="13" customWidth="1"/>
    <col min="13926" max="13926" width="2.88671875" style="13" customWidth="1"/>
    <col min="13927" max="13928" width="6.44140625" style="13" customWidth="1"/>
    <col min="13929" max="13929" width="5.88671875" style="13" customWidth="1"/>
    <col min="13930" max="13930" width="6.44140625" style="13" customWidth="1"/>
    <col min="13931" max="13931" width="13.88671875" style="13" customWidth="1"/>
    <col min="13932" max="13933" width="9" style="13" customWidth="1"/>
    <col min="13934" max="13934" width="2.44140625" style="13" customWidth="1"/>
    <col min="13935" max="13935" width="8.88671875" style="13" customWidth="1"/>
    <col min="13936" max="13936" width="7.44140625" style="13" customWidth="1"/>
    <col min="13937" max="13939" width="3.88671875" style="13" customWidth="1"/>
    <col min="13940"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109375" style="13" customWidth="1"/>
    <col min="13964" max="13964" width="23.44140625" style="13" customWidth="1"/>
    <col min="13965" max="13965" width="9.109375" style="13" customWidth="1"/>
    <col min="13966" max="13966" width="19.44140625" style="13" customWidth="1"/>
    <col min="13967" max="13967" width="42.88671875" style="13" customWidth="1"/>
    <col min="13968" max="13968" width="5.88671875" style="13" customWidth="1"/>
    <col min="13969" max="13969" width="31.44140625" style="13" customWidth="1"/>
    <col min="13970" max="13970" width="16.109375" style="13" customWidth="1"/>
    <col min="13971" max="13972" width="9.109375" style="13" customWidth="1"/>
    <col min="13973" max="13973" width="11.109375" style="13" customWidth="1"/>
    <col min="13974" max="13974" width="2.109375" style="13" customWidth="1"/>
    <col min="13975" max="14180" width="10.88671875" style="13" customWidth="1"/>
    <col min="14181" max="14181" width="12" style="13" customWidth="1"/>
    <col min="14182" max="14182" width="2.88671875" style="13" customWidth="1"/>
    <col min="14183" max="14184" width="6.44140625" style="13" customWidth="1"/>
    <col min="14185" max="14185" width="5.88671875" style="13" customWidth="1"/>
    <col min="14186" max="14186" width="6.44140625" style="13" customWidth="1"/>
    <col min="14187" max="14187" width="13.88671875" style="13" customWidth="1"/>
    <col min="14188" max="14189" width="9" style="13" customWidth="1"/>
    <col min="14190" max="14190" width="2.44140625" style="13" customWidth="1"/>
    <col min="14191" max="14191" width="8.88671875" style="13" customWidth="1"/>
    <col min="14192" max="14192" width="7.44140625" style="13" customWidth="1"/>
    <col min="14193" max="14195" width="3.88671875" style="13" customWidth="1"/>
    <col min="14196"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109375" style="13" customWidth="1"/>
    <col min="14220" max="14220" width="23.44140625" style="13" customWidth="1"/>
    <col min="14221" max="14221" width="9.109375" style="13" customWidth="1"/>
    <col min="14222" max="14222" width="19.44140625" style="13" customWidth="1"/>
    <col min="14223" max="14223" width="42.88671875" style="13" customWidth="1"/>
    <col min="14224" max="14224" width="5.88671875" style="13" customWidth="1"/>
    <col min="14225" max="14225" width="31.44140625" style="13" customWidth="1"/>
    <col min="14226" max="14226" width="16.109375" style="13" customWidth="1"/>
    <col min="14227" max="14228" width="9.109375" style="13" customWidth="1"/>
    <col min="14229" max="14229" width="11.109375" style="13" customWidth="1"/>
    <col min="14230" max="14230" width="2.109375" style="13" customWidth="1"/>
    <col min="14231" max="14436" width="10.88671875" style="13" customWidth="1"/>
    <col min="14437" max="14437" width="12" style="13" customWidth="1"/>
    <col min="14438" max="14438" width="2.88671875" style="13" customWidth="1"/>
    <col min="14439" max="14440" width="6.44140625" style="13" customWidth="1"/>
    <col min="14441" max="14441" width="5.88671875" style="13" customWidth="1"/>
    <col min="14442" max="14442" width="6.44140625" style="13" customWidth="1"/>
    <col min="14443" max="14443" width="13.88671875" style="13" customWidth="1"/>
    <col min="14444" max="14445" width="9" style="13" customWidth="1"/>
    <col min="14446" max="14446" width="2.44140625" style="13" customWidth="1"/>
    <col min="14447" max="14447" width="8.88671875" style="13" customWidth="1"/>
    <col min="14448" max="14448" width="7.44140625" style="13" customWidth="1"/>
    <col min="14449" max="14451" width="3.88671875" style="13" customWidth="1"/>
    <col min="14452"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109375" style="13" customWidth="1"/>
    <col min="14476" max="14476" width="23.44140625" style="13" customWidth="1"/>
    <col min="14477" max="14477" width="9.109375" style="13" customWidth="1"/>
    <col min="14478" max="14478" width="19.44140625" style="13" customWidth="1"/>
    <col min="14479" max="14479" width="42.88671875" style="13" customWidth="1"/>
    <col min="14480" max="14480" width="5.88671875" style="13" customWidth="1"/>
    <col min="14481" max="14481" width="31.44140625" style="13" customWidth="1"/>
    <col min="14482" max="14482" width="16.109375" style="13" customWidth="1"/>
    <col min="14483" max="14484" width="9.109375" style="13" customWidth="1"/>
    <col min="14485" max="14485" width="11.109375" style="13" customWidth="1"/>
    <col min="14486" max="14486" width="2.109375" style="13" customWidth="1"/>
    <col min="14487" max="14692" width="10.88671875" style="13" customWidth="1"/>
    <col min="14693" max="14693" width="12" style="13" customWidth="1"/>
    <col min="14694" max="14694" width="2.88671875" style="13" customWidth="1"/>
    <col min="14695" max="14696" width="6.44140625" style="13" customWidth="1"/>
    <col min="14697" max="14697" width="5.88671875" style="13" customWidth="1"/>
    <col min="14698" max="14698" width="6.44140625" style="13" customWidth="1"/>
    <col min="14699" max="14699" width="13.88671875" style="13" customWidth="1"/>
    <col min="14700" max="14701" width="9" style="13" customWidth="1"/>
    <col min="14702" max="14702" width="2.44140625" style="13" customWidth="1"/>
    <col min="14703" max="14703" width="8.88671875" style="13" customWidth="1"/>
    <col min="14704" max="14704" width="7.44140625" style="13" customWidth="1"/>
    <col min="14705" max="14707" width="3.88671875" style="13" customWidth="1"/>
    <col min="14708"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109375" style="13" customWidth="1"/>
    <col min="14732" max="14732" width="23.44140625" style="13" customWidth="1"/>
    <col min="14733" max="14733" width="9.109375" style="13" customWidth="1"/>
    <col min="14734" max="14734" width="19.44140625" style="13" customWidth="1"/>
    <col min="14735" max="14735" width="42.88671875" style="13" customWidth="1"/>
    <col min="14736" max="14736" width="5.88671875" style="13" customWidth="1"/>
    <col min="14737" max="14737" width="31.44140625" style="13" customWidth="1"/>
    <col min="14738" max="14738" width="16.109375" style="13" customWidth="1"/>
    <col min="14739" max="14740" width="9.109375" style="13" customWidth="1"/>
    <col min="14741" max="14741" width="11.109375" style="13" customWidth="1"/>
    <col min="14742" max="14742" width="2.109375" style="13" customWidth="1"/>
    <col min="14743" max="14948" width="10.88671875" style="13" customWidth="1"/>
    <col min="14949" max="14949" width="12" style="13" customWidth="1"/>
    <col min="14950" max="14950" width="2.88671875" style="13" customWidth="1"/>
    <col min="14951" max="14952" width="6.44140625" style="13" customWidth="1"/>
    <col min="14953" max="14953" width="5.88671875" style="13" customWidth="1"/>
    <col min="14954" max="14954" width="6.44140625" style="13" customWidth="1"/>
    <col min="14955" max="14955" width="13.88671875" style="13" customWidth="1"/>
    <col min="14956" max="14957" width="9" style="13" customWidth="1"/>
    <col min="14958" max="14958" width="2.44140625" style="13" customWidth="1"/>
    <col min="14959" max="14959" width="8.88671875" style="13" customWidth="1"/>
    <col min="14960" max="14960" width="7.44140625" style="13" customWidth="1"/>
    <col min="14961" max="14963" width="3.88671875" style="13" customWidth="1"/>
    <col min="14964"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109375" style="13" customWidth="1"/>
    <col min="14988" max="14988" width="23.44140625" style="13" customWidth="1"/>
    <col min="14989" max="14989" width="9.109375" style="13" customWidth="1"/>
    <col min="14990" max="14990" width="19.44140625" style="13" customWidth="1"/>
    <col min="14991" max="14991" width="42.88671875" style="13" customWidth="1"/>
    <col min="14992" max="14992" width="5.88671875" style="13" customWidth="1"/>
    <col min="14993" max="14993" width="31.44140625" style="13" customWidth="1"/>
    <col min="14994" max="14994" width="16.109375" style="13" customWidth="1"/>
    <col min="14995" max="14996" width="9.109375" style="13" customWidth="1"/>
    <col min="14997" max="14997" width="11.109375" style="13" customWidth="1"/>
    <col min="14998" max="14998" width="2.109375" style="13" customWidth="1"/>
    <col min="14999" max="15204" width="10.88671875" style="13" customWidth="1"/>
    <col min="15205" max="15205" width="12" style="13" customWidth="1"/>
    <col min="15206" max="15206" width="2.88671875" style="13" customWidth="1"/>
    <col min="15207" max="15208" width="6.44140625" style="13" customWidth="1"/>
    <col min="15209" max="15209" width="5.88671875" style="13" customWidth="1"/>
    <col min="15210" max="15210" width="6.44140625" style="13" customWidth="1"/>
    <col min="15211" max="15211" width="13.88671875" style="13" customWidth="1"/>
    <col min="15212" max="15213" width="9" style="13" customWidth="1"/>
    <col min="15214" max="15214" width="2.44140625" style="13" customWidth="1"/>
    <col min="15215" max="15215" width="8.88671875" style="13" customWidth="1"/>
    <col min="15216" max="15216" width="7.44140625" style="13" customWidth="1"/>
    <col min="15217" max="15219" width="3.88671875" style="13" customWidth="1"/>
    <col min="15220"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109375" style="13" customWidth="1"/>
    <col min="15244" max="15244" width="23.44140625" style="13" customWidth="1"/>
    <col min="15245" max="15245" width="9.109375" style="13" customWidth="1"/>
    <col min="15246" max="15246" width="19.44140625" style="13" customWidth="1"/>
    <col min="15247" max="15247" width="42.88671875" style="13" customWidth="1"/>
    <col min="15248" max="15248" width="5.88671875" style="13" customWidth="1"/>
    <col min="15249" max="15249" width="31.44140625" style="13" customWidth="1"/>
    <col min="15250" max="15250" width="16.109375" style="13" customWidth="1"/>
    <col min="15251" max="15252" width="9.109375" style="13" customWidth="1"/>
    <col min="15253" max="15253" width="11.109375" style="13" customWidth="1"/>
    <col min="15254" max="15254" width="2.109375" style="13" customWidth="1"/>
    <col min="15255" max="15460" width="10.88671875" style="13" customWidth="1"/>
    <col min="15461" max="15461" width="12" style="13" customWidth="1"/>
    <col min="15462" max="15462" width="2.88671875" style="13" customWidth="1"/>
    <col min="15463" max="15464" width="6.44140625" style="13" customWidth="1"/>
    <col min="15465" max="15465" width="5.88671875" style="13" customWidth="1"/>
    <col min="15466" max="15466" width="6.44140625" style="13" customWidth="1"/>
    <col min="15467" max="15467" width="13.88671875" style="13" customWidth="1"/>
    <col min="15468" max="15469" width="9" style="13" customWidth="1"/>
    <col min="15470" max="15470" width="2.44140625" style="13" customWidth="1"/>
    <col min="15471" max="15471" width="8.88671875" style="13" customWidth="1"/>
    <col min="15472" max="15472" width="7.44140625" style="13" customWidth="1"/>
    <col min="15473" max="15475" width="3.88671875" style="13" customWidth="1"/>
    <col min="15476"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109375" style="13" customWidth="1"/>
    <col min="15500" max="15500" width="23.44140625" style="13" customWidth="1"/>
    <col min="15501" max="15501" width="9.109375" style="13" customWidth="1"/>
    <col min="15502" max="15502" width="19.44140625" style="13" customWidth="1"/>
    <col min="15503" max="15503" width="42.88671875" style="13" customWidth="1"/>
    <col min="15504" max="15504" width="5.88671875" style="13" customWidth="1"/>
    <col min="15505" max="15505" width="31.44140625" style="13" customWidth="1"/>
    <col min="15506" max="15506" width="16.109375" style="13" customWidth="1"/>
    <col min="15507" max="15508" width="9.109375" style="13" customWidth="1"/>
    <col min="15509" max="15509" width="11.109375" style="13" customWidth="1"/>
    <col min="15510" max="15510" width="2.109375" style="13" customWidth="1"/>
    <col min="15511" max="15716" width="10.88671875" style="13" customWidth="1"/>
    <col min="15717" max="15717" width="12" style="13" customWidth="1"/>
    <col min="15718" max="15718" width="2.88671875" style="13" customWidth="1"/>
    <col min="15719" max="15720" width="6.44140625" style="13" customWidth="1"/>
    <col min="15721" max="15721" width="5.88671875" style="13" customWidth="1"/>
    <col min="15722" max="15722" width="6.44140625" style="13" customWidth="1"/>
    <col min="15723" max="15723" width="13.88671875" style="13" customWidth="1"/>
    <col min="15724" max="15725" width="9" style="13" customWidth="1"/>
    <col min="15726" max="15726" width="2.44140625" style="13" customWidth="1"/>
    <col min="15727" max="15727" width="8.88671875" style="13" customWidth="1"/>
    <col min="15728" max="15728" width="7.44140625" style="13" customWidth="1"/>
    <col min="15729" max="15731" width="3.88671875" style="13" customWidth="1"/>
    <col min="15732"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109375" style="13" customWidth="1"/>
    <col min="15756" max="15756" width="23.44140625" style="13" customWidth="1"/>
    <col min="15757" max="15757" width="9.109375" style="13" customWidth="1"/>
    <col min="15758" max="15758" width="19.44140625" style="13" customWidth="1"/>
    <col min="15759" max="15759" width="42.88671875" style="13" customWidth="1"/>
    <col min="15760" max="15760" width="5.88671875" style="13" customWidth="1"/>
    <col min="15761" max="15761" width="31.44140625" style="13" customWidth="1"/>
    <col min="15762" max="15762" width="16.109375" style="13" customWidth="1"/>
    <col min="15763" max="15764" width="9.109375" style="13" customWidth="1"/>
    <col min="15765" max="15765" width="11.109375" style="13" customWidth="1"/>
    <col min="15766" max="15766" width="2.109375" style="13" customWidth="1"/>
    <col min="15767" max="15972" width="10.88671875" style="13" customWidth="1"/>
    <col min="15973" max="15973" width="12" style="13" customWidth="1"/>
    <col min="15974" max="15974" width="2.88671875" style="13" customWidth="1"/>
    <col min="15975" max="15976" width="6.44140625" style="13" customWidth="1"/>
    <col min="15977" max="15977" width="5.88671875" style="13" customWidth="1"/>
    <col min="15978" max="15978" width="6.44140625" style="13" customWidth="1"/>
    <col min="15979" max="15979" width="13.88671875" style="13" customWidth="1"/>
    <col min="15980" max="15981" width="9" style="13" customWidth="1"/>
    <col min="15982" max="15982" width="2.44140625" style="13" customWidth="1"/>
    <col min="15983" max="15983" width="8.88671875" style="13" customWidth="1"/>
    <col min="15984" max="15984" width="7.44140625" style="13" customWidth="1"/>
    <col min="15985" max="15987" width="3.88671875" style="13" customWidth="1"/>
    <col min="15988"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109375" style="13" customWidth="1"/>
    <col min="16012" max="16012" width="23.44140625" style="13" customWidth="1"/>
    <col min="16013" max="16013" width="9.109375" style="13" customWidth="1"/>
    <col min="16014" max="16014" width="19.44140625" style="13" customWidth="1"/>
    <col min="16015" max="16015" width="42.88671875" style="13" customWidth="1"/>
    <col min="16016" max="16016" width="5.88671875" style="13" customWidth="1"/>
    <col min="16017" max="16017" width="31.44140625" style="13" customWidth="1"/>
    <col min="16018" max="16018" width="16.109375" style="13" customWidth="1"/>
    <col min="16019" max="16020" width="9.109375" style="13" customWidth="1"/>
    <col min="16021" max="16021" width="11.109375" style="13" customWidth="1"/>
    <col min="16022" max="16022" width="2.109375" style="13" customWidth="1"/>
    <col min="16023" max="16228" width="10.88671875" style="13" customWidth="1"/>
    <col min="16229" max="16229" width="12" style="13" customWidth="1"/>
    <col min="16230" max="16230" width="2.88671875" style="13" customWidth="1"/>
    <col min="16231" max="16232" width="6.44140625" style="13" customWidth="1"/>
    <col min="16233" max="16233" width="5.88671875" style="13" customWidth="1"/>
    <col min="16234" max="16234" width="6.44140625" style="13" customWidth="1"/>
    <col min="16235" max="16235" width="13.88671875" style="13" customWidth="1"/>
    <col min="16236" max="16237" width="9" style="13" customWidth="1"/>
    <col min="16238" max="16238" width="2.44140625" style="13" customWidth="1"/>
    <col min="16239" max="16239" width="8.88671875" style="13" customWidth="1"/>
    <col min="16240" max="16240" width="7.44140625" style="13" customWidth="1"/>
    <col min="16241" max="16243" width="3.88671875" style="13" customWidth="1"/>
    <col min="16244"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109375" style="13" customWidth="1"/>
    <col min="16268" max="16268" width="23.44140625" style="13" customWidth="1"/>
    <col min="16269" max="16269" width="9.109375" style="13" customWidth="1"/>
    <col min="16270" max="16270" width="19.44140625" style="13" customWidth="1"/>
    <col min="16271" max="16271" width="42.88671875" style="13" customWidth="1"/>
    <col min="16272" max="16272" width="5.88671875" style="13" customWidth="1"/>
    <col min="16273" max="16273" width="31.44140625" style="13" customWidth="1"/>
    <col min="16274" max="16274" width="16.109375" style="13" customWidth="1"/>
    <col min="16275" max="16276" width="9.10937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0.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383" t="s">
        <v>1</v>
      </c>
      <c r="BLP1" s="14" t="s">
        <v>2</v>
      </c>
    </row>
    <row r="2" spans="1:193 1680:1680" ht="9.7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15"/>
      <c r="BLP2" s="17"/>
    </row>
    <row r="3" spans="1:193 1680:1680" ht="10.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15"/>
      <c r="BLP3" s="17"/>
    </row>
    <row r="4" spans="1:193 1680:1680" ht="9.7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15"/>
      <c r="BLP4" s="17"/>
    </row>
    <row r="5" spans="1:193 1680:1680" ht="74.25" customHeight="1">
      <c r="A5" s="7"/>
      <c r="B5" s="45" t="s">
        <v>52</v>
      </c>
      <c r="C5" s="46" t="s">
        <v>53</v>
      </c>
      <c r="D5" s="45" t="s">
        <v>85</v>
      </c>
      <c r="E5" s="640" t="s">
        <v>1078</v>
      </c>
      <c r="F5" s="641"/>
      <c r="G5" s="642"/>
      <c r="H5" s="48" t="s">
        <v>87</v>
      </c>
      <c r="I5" s="640" t="s">
        <v>1079</v>
      </c>
      <c r="J5" s="641"/>
      <c r="K5" s="641"/>
      <c r="L5" s="641"/>
      <c r="M5" s="641"/>
      <c r="N5" s="642"/>
      <c r="O5" s="643" t="s">
        <v>8</v>
      </c>
      <c r="P5" s="606"/>
      <c r="Q5" s="644">
        <v>46273</v>
      </c>
      <c r="R5" s="642"/>
      <c r="S5" s="49"/>
      <c r="T5" s="49"/>
      <c r="U5" s="660"/>
      <c r="V5" s="658"/>
      <c r="W5" s="668"/>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row>
    <row r="6" spans="1:193 1680:1680"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row>
    <row r="7" spans="1:193 1680:1680" s="7" customFormat="1" ht="10.5" customHeight="1">
      <c r="A7" s="10"/>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SUM(CS9:CS96)</f>
        <v>1.0999999999999999</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c r="GK7" s="13"/>
    </row>
    <row r="8" spans="1:193 1680:1680" ht="60" customHeight="1">
      <c r="A8" s="181" t="s">
        <v>94</v>
      </c>
      <c r="B8" s="68" t="s">
        <v>95</v>
      </c>
      <c r="C8" s="68" t="s">
        <v>96</v>
      </c>
      <c r="D8" s="68" t="s">
        <v>97</v>
      </c>
      <c r="E8" s="68" t="s">
        <v>98</v>
      </c>
      <c r="F8" s="68" t="s">
        <v>99</v>
      </c>
      <c r="G8" s="68" t="s">
        <v>100</v>
      </c>
      <c r="H8" s="68" t="s">
        <v>101</v>
      </c>
      <c r="I8" s="182" t="s">
        <v>102</v>
      </c>
      <c r="J8" s="384" t="s">
        <v>103</v>
      </c>
      <c r="K8" s="384" t="s">
        <v>104</v>
      </c>
      <c r="L8" s="384" t="s">
        <v>105</v>
      </c>
      <c r="M8" s="384" t="s">
        <v>106</v>
      </c>
      <c r="N8" s="69" t="s">
        <v>107</v>
      </c>
      <c r="O8" s="384" t="s">
        <v>108</v>
      </c>
      <c r="P8" s="384" t="s">
        <v>109</v>
      </c>
      <c r="Q8" s="384" t="s">
        <v>110</v>
      </c>
      <c r="R8" s="384" t="s">
        <v>111</v>
      </c>
      <c r="S8" s="384" t="s">
        <v>112</v>
      </c>
      <c r="T8" s="384" t="s">
        <v>113</v>
      </c>
      <c r="U8" s="384" t="s">
        <v>114</v>
      </c>
      <c r="V8" s="384" t="s">
        <v>115</v>
      </c>
      <c r="W8" s="384" t="s">
        <v>116</v>
      </c>
      <c r="X8" s="384" t="s">
        <v>117</v>
      </c>
      <c r="Y8" s="384" t="s">
        <v>118</v>
      </c>
      <c r="Z8" s="384" t="s">
        <v>119</v>
      </c>
      <c r="AA8" s="384" t="s">
        <v>120</v>
      </c>
      <c r="AB8" s="384" t="s">
        <v>121</v>
      </c>
      <c r="AC8" s="68" t="s">
        <v>122</v>
      </c>
      <c r="AD8" s="68" t="s">
        <v>123</v>
      </c>
      <c r="AE8" s="68" t="s">
        <v>124</v>
      </c>
      <c r="AF8" s="68" t="s">
        <v>125</v>
      </c>
      <c r="AG8" s="68" t="s">
        <v>126</v>
      </c>
      <c r="AH8" s="68" t="s">
        <v>127</v>
      </c>
      <c r="AI8" s="68" t="s">
        <v>128</v>
      </c>
      <c r="AJ8" s="68" t="s">
        <v>129</v>
      </c>
      <c r="AK8" s="68" t="s">
        <v>130</v>
      </c>
      <c r="AL8" s="68" t="s">
        <v>131</v>
      </c>
      <c r="AM8" s="184" t="s">
        <v>132</v>
      </c>
      <c r="AN8" s="184" t="s">
        <v>133</v>
      </c>
      <c r="AO8" s="184" t="s">
        <v>134</v>
      </c>
      <c r="AP8" s="184" t="s">
        <v>135</v>
      </c>
      <c r="AQ8" s="385" t="s">
        <v>136</v>
      </c>
      <c r="AR8" s="385" t="s">
        <v>137</v>
      </c>
      <c r="AS8" s="385" t="s">
        <v>138</v>
      </c>
      <c r="AT8" s="385" t="s">
        <v>139</v>
      </c>
      <c r="AU8" s="186" t="s">
        <v>140</v>
      </c>
      <c r="AV8" s="186" t="s">
        <v>141</v>
      </c>
      <c r="AW8" s="186" t="s">
        <v>142</v>
      </c>
      <c r="AX8" s="186" t="s">
        <v>143</v>
      </c>
      <c r="AY8" s="187" t="s">
        <v>144</v>
      </c>
      <c r="AZ8" s="187" t="s">
        <v>145</v>
      </c>
      <c r="BA8" s="187" t="s">
        <v>146</v>
      </c>
      <c r="BB8" s="187" t="s">
        <v>147</v>
      </c>
      <c r="BC8" s="188" t="s">
        <v>148</v>
      </c>
      <c r="BD8" s="188" t="s">
        <v>149</v>
      </c>
      <c r="BE8" s="188" t="s">
        <v>150</v>
      </c>
      <c r="BF8" s="188" t="s">
        <v>151</v>
      </c>
      <c r="BG8" s="189" t="s">
        <v>152</v>
      </c>
      <c r="BH8" s="189" t="s">
        <v>153</v>
      </c>
      <c r="BI8" s="189" t="s">
        <v>154</v>
      </c>
      <c r="BJ8" s="189" t="s">
        <v>155</v>
      </c>
      <c r="BK8" s="190" t="s">
        <v>156</v>
      </c>
      <c r="BL8" s="190" t="s">
        <v>157</v>
      </c>
      <c r="BM8" s="190" t="s">
        <v>158</v>
      </c>
      <c r="BN8" s="190" t="s">
        <v>159</v>
      </c>
      <c r="BO8" s="186" t="s">
        <v>160</v>
      </c>
      <c r="BP8" s="186" t="s">
        <v>161</v>
      </c>
      <c r="BQ8" s="186" t="s">
        <v>162</v>
      </c>
      <c r="BR8" s="186" t="s">
        <v>163</v>
      </c>
      <c r="BS8" s="187" t="s">
        <v>160</v>
      </c>
      <c r="BT8" s="187" t="s">
        <v>164</v>
      </c>
      <c r="BU8" s="187" t="s">
        <v>165</v>
      </c>
      <c r="BV8" s="187" t="s">
        <v>166</v>
      </c>
      <c r="BW8" s="188" t="s">
        <v>167</v>
      </c>
      <c r="BX8" s="188" t="s">
        <v>168</v>
      </c>
      <c r="BY8" s="188" t="s">
        <v>169</v>
      </c>
      <c r="BZ8" s="188" t="s">
        <v>170</v>
      </c>
      <c r="CA8" s="189" t="s">
        <v>171</v>
      </c>
      <c r="CB8" s="189" t="s">
        <v>172</v>
      </c>
      <c r="CC8" s="189" t="s">
        <v>173</v>
      </c>
      <c r="CD8" s="189" t="s">
        <v>174</v>
      </c>
      <c r="CE8" s="190" t="s">
        <v>175</v>
      </c>
      <c r="CF8" s="190" t="s">
        <v>176</v>
      </c>
      <c r="CG8" s="190" t="s">
        <v>177</v>
      </c>
      <c r="CH8" s="190" t="s">
        <v>178</v>
      </c>
      <c r="CI8" s="190"/>
      <c r="CJ8" s="190"/>
      <c r="CK8" s="190"/>
      <c r="CL8" s="68" t="s">
        <v>179</v>
      </c>
      <c r="CM8" s="68" t="s">
        <v>180</v>
      </c>
      <c r="CN8" s="68" t="s">
        <v>181</v>
      </c>
      <c r="CO8" s="68" t="s">
        <v>182</v>
      </c>
      <c r="CP8" s="68" t="s">
        <v>183</v>
      </c>
      <c r="CQ8" s="68" t="s">
        <v>184</v>
      </c>
      <c r="CR8" s="76" t="s">
        <v>185</v>
      </c>
      <c r="CS8" s="76" t="s">
        <v>186</v>
      </c>
      <c r="CT8" s="76"/>
      <c r="CU8" s="68" t="s">
        <v>187</v>
      </c>
      <c r="CV8" s="68"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101"/>
      <c r="GK8" s="386"/>
    </row>
    <row r="9" spans="1:193 1680:1680" ht="240.75" customHeight="1">
      <c r="A9" s="122">
        <v>1</v>
      </c>
      <c r="B9" s="122" t="s">
        <v>1080</v>
      </c>
      <c r="C9" s="95" t="s">
        <v>1081</v>
      </c>
      <c r="D9" s="258" t="s">
        <v>280</v>
      </c>
      <c r="E9" s="245" t="s">
        <v>281</v>
      </c>
      <c r="F9" s="47" t="s">
        <v>318</v>
      </c>
      <c r="G9" s="84" t="s">
        <v>342</v>
      </c>
      <c r="H9" s="84" t="s">
        <v>424</v>
      </c>
      <c r="I9" s="86" t="s">
        <v>315</v>
      </c>
      <c r="J9" s="86" t="s">
        <v>286</v>
      </c>
      <c r="K9" s="86" t="s">
        <v>69</v>
      </c>
      <c r="L9" s="86" t="s">
        <v>69</v>
      </c>
      <c r="M9" s="86" t="s">
        <v>286</v>
      </c>
      <c r="N9" s="86" t="s">
        <v>69</v>
      </c>
      <c r="O9" s="86" t="s">
        <v>69</v>
      </c>
      <c r="P9" s="86" t="s">
        <v>69</v>
      </c>
      <c r="Q9" s="86" t="s">
        <v>286</v>
      </c>
      <c r="R9" s="86" t="s">
        <v>69</v>
      </c>
      <c r="S9" s="86" t="s">
        <v>69</v>
      </c>
      <c r="T9" s="86" t="s">
        <v>69</v>
      </c>
      <c r="U9" s="86" t="s">
        <v>69</v>
      </c>
      <c r="V9" s="86" t="s">
        <v>69</v>
      </c>
      <c r="W9" s="86" t="s">
        <v>69</v>
      </c>
      <c r="X9" s="86" t="s">
        <v>286</v>
      </c>
      <c r="Y9" s="86" t="s">
        <v>286</v>
      </c>
      <c r="Z9" s="86" t="s">
        <v>286</v>
      </c>
      <c r="AA9" s="86" t="s">
        <v>286</v>
      </c>
      <c r="AB9" s="86" t="s">
        <v>286</v>
      </c>
      <c r="AC9" s="259" t="str">
        <f t="shared" ref="AC9:AC19" si="0">I9</f>
        <v>2 - Baja</v>
      </c>
      <c r="AD9" s="260">
        <f t="shared" ref="AD9:AD19" si="1">IF(AC9="1 - Muy Baja",0.2,IF(AC9="2 - Baja",0.4,IF(AC9="3 - Media",0.6,IF(AC9="4 - Alta",0.8,""))))</f>
        <v>0.4</v>
      </c>
      <c r="AE9" s="259" t="str">
        <f t="shared" ref="AE9:AE19" si="2">CONCATENATE(CY9," - ",CZ9)</f>
        <v>4 - Mayor</v>
      </c>
      <c r="AF9" s="260">
        <f t="shared" ref="AF9:AF19" si="3">COUNTIF(J9:AB9,"SI")/COUNTA(J9:AB9)</f>
        <v>0.57894736842105265</v>
      </c>
      <c r="AG9" s="82" t="str">
        <f t="shared" ref="AG9:AG19" si="4">_xlfn.LET(_xlpm.P,IF(AD9&lt;=20%,1,IF(AD9&lt;=40%,2,IF(AD9&lt;=60%,3,IF(AD9&lt;=80%,4,5)))),_xlpm.I,IF(AF9&lt;=20%,1,IF(AF9&lt;=40%,2,IF(AF9&lt;=60%,3,IF(AF9&lt;=80%,4,5)))),_xlpm.S,_xlpm.P*_xlpm.I,CHOOSE(1+(_xlpm.S&gt;4)+(_xlpm.S&gt;9)+(_xlpm.S&gt;16), "BAJO", "MODERADO", "ALTO", "EXTREMO"))</f>
        <v>MODERADO</v>
      </c>
      <c r="AH9" s="260">
        <f t="shared" ref="AH9:AH19" si="5">AD9*AF9</f>
        <v>0.23157894736842108</v>
      </c>
      <c r="AI9" s="4" t="s">
        <v>1082</v>
      </c>
      <c r="AJ9" s="91" t="s">
        <v>1083</v>
      </c>
      <c r="AK9" s="245" t="s">
        <v>1084</v>
      </c>
      <c r="AL9" s="84" t="s">
        <v>1085</v>
      </c>
      <c r="AM9" s="47" t="s">
        <v>291</v>
      </c>
      <c r="AN9" s="91" t="s">
        <v>295</v>
      </c>
      <c r="AO9" s="91" t="s">
        <v>293</v>
      </c>
      <c r="AP9" s="47" t="s">
        <v>294</v>
      </c>
      <c r="AQ9" s="47" t="s">
        <v>291</v>
      </c>
      <c r="AR9" s="91" t="s">
        <v>295</v>
      </c>
      <c r="AS9" s="91" t="s">
        <v>293</v>
      </c>
      <c r="AT9" s="47" t="s">
        <v>294</v>
      </c>
      <c r="AU9" s="47" t="s">
        <v>291</v>
      </c>
      <c r="AV9" s="91" t="s">
        <v>295</v>
      </c>
      <c r="AW9" s="91" t="s">
        <v>293</v>
      </c>
      <c r="AX9" s="47" t="s">
        <v>294</v>
      </c>
      <c r="AY9" s="387"/>
      <c r="AZ9" s="103"/>
      <c r="BA9" s="103"/>
      <c r="BB9" s="387"/>
      <c r="BC9" s="387"/>
      <c r="BD9" s="103"/>
      <c r="BE9" s="103"/>
      <c r="BF9" s="38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122" t="s">
        <v>298</v>
      </c>
      <c r="CM9" s="388">
        <f t="shared" ref="CM9:CM19" si="6">AD9*(1-(IF(AN9="Automático",0.25,0.15)+IF(AO9="Preventivo",0.25,IF(AO9="Detectivo",0.15,0.1))))</f>
        <v>0.2</v>
      </c>
      <c r="CN9" s="122" t="str">
        <f>IFERROR(IF(GG9&lt;=1,"1 - Leve",HLOOKUP(GG9,#REF!,2,0)),"")</f>
        <v/>
      </c>
      <c r="CO9" s="388">
        <f t="shared" ref="CO9:CO19" si="7">AF9*(1-(IF(AN9="Automático",0.25,0.15)+IF(AO9="Preventivo",0.25,IF(AO9="Detectivo",0.15,0.1))))</f>
        <v>0.28947368421052633</v>
      </c>
      <c r="CP9" s="94" t="str">
        <f>IF(CQ9&lt;=20%,"BAJO",
   IF(CQ9&lt;=40%,"MODERADO",
      IF(CQ9&lt;=60%,"ALTO",
         "EXTREMO"
      )
   )
)</f>
        <v>BAJO</v>
      </c>
      <c r="CQ9" s="260">
        <f t="shared" ref="CQ9:CQ19" si="8">CM9*CO9</f>
        <v>5.789473684210527E-2</v>
      </c>
      <c r="CR9" s="95" t="s">
        <v>300</v>
      </c>
      <c r="CS9" s="82">
        <f t="shared" ref="CS9:CS19" si="9">IF(CP9="BAJO",0.1,IF(CP9="MODERADO",3,5))</f>
        <v>0.1</v>
      </c>
      <c r="CT9" s="47"/>
      <c r="CU9" s="47" t="s">
        <v>1086</v>
      </c>
      <c r="CV9" s="4" t="s">
        <v>867</v>
      </c>
      <c r="CW9" s="96"/>
      <c r="CX9" s="97">
        <f t="shared" ref="CX9:CX19" si="10">COUNTIF(J9:AB9,"SI")</f>
        <v>11</v>
      </c>
      <c r="CY9" s="98">
        <f t="shared" ref="CY9:CY19" si="11">IF(CX9&lt;6,3,IF(CX9&gt;11,5,4))</f>
        <v>4</v>
      </c>
      <c r="CZ9" s="97" t="str">
        <f t="shared" ref="CZ9:CZ19" si="12">IF(CX9&lt;6,"Moderado",IF(CX9&gt;11,"Catastrófico","Mayor"))</f>
        <v>Mayor</v>
      </c>
      <c r="DA9" s="99">
        <f t="shared" ref="DA9:DA19" si="13">IF(CY9=3,0.6,IF(CY9=4,0.8,1))</f>
        <v>0.8</v>
      </c>
      <c r="DB9" s="100">
        <f t="shared" ref="DB9:DB19" si="14">IF(AN9="",0,IF(AN9="Automático",0.25,IF(AN9="Manual",0.15,0)))</f>
        <v>0.25</v>
      </c>
      <c r="DC9" s="100">
        <f t="shared" ref="DC9:DC19" si="15">IF(AI9="",0,IF(AO9="Preventivo",0.25,IF(AO9="Detectivo",0.15,IF(AO9="Correctivo",0.1,0))))</f>
        <v>0.25</v>
      </c>
      <c r="DD9" s="97">
        <f t="shared" ref="DD9:DD19" si="16">IF(OR(AN9=0,AO9=0),0,DB9+DC9)</f>
        <v>0.5</v>
      </c>
      <c r="DE9" s="5">
        <f t="shared" ref="DE9:DE19" si="17">IF(DF9&gt;0.8,5,IF(DF9&gt;0.6,4,IF(DF9&gt;0.4,3,IF(DF9&gt;0.2,2,1))))</f>
        <v>1</v>
      </c>
      <c r="DF9" s="99">
        <f t="shared" ref="DF9:DF19" si="18">IF(OR(AP9="Ambos",AP9="Probabilidad"),$AD9-($AD9*$DD9),$AD9)</f>
        <v>0.2</v>
      </c>
      <c r="DG9" s="5">
        <f t="shared" ref="DG9:DG19" si="19">IF(DI9&gt;0.8,5,IF(DI9&gt;0.6,4,3))</f>
        <v>4</v>
      </c>
      <c r="DH9" s="5"/>
      <c r="DI9" s="99">
        <f t="shared" ref="DI9:DI19" si="20">IF(OR(AP9="Ambos",AP9="Impacto"),$DA9-($DA9*$DD9),$DA9)</f>
        <v>0.8</v>
      </c>
      <c r="DJ9" s="100">
        <f t="shared" ref="DJ9:DJ19" si="21">IF(AR9="",0,IF(AR9="Automático",0.25,IF(AR9="Manual",0.15,0)))</f>
        <v>0.25</v>
      </c>
      <c r="DK9" s="100">
        <f t="shared" ref="DK9:DK19" si="22">IF(AS9="",0,IF(AS9="Preventivo",0.25,IF(AS9="Detectivo",0.15,IF(AS9="Correctivo",0.1,0))))</f>
        <v>0.25</v>
      </c>
      <c r="DL9" s="97">
        <f t="shared" ref="DL9:DL19" si="23">IF(OR(AR9=0,AS9=0),0,DJ9+DK9)</f>
        <v>0.5</v>
      </c>
      <c r="DM9" s="5">
        <f t="shared" ref="DM9:DM19" si="24">IF(DN9&gt;0.8,5,IF(DN9&gt;0.6,4,IF(DN9&gt;0.4,3,IF(DN9&gt;0.2,2,1))))</f>
        <v>1</v>
      </c>
      <c r="DN9" s="99">
        <f t="shared" ref="DN9:DN19" si="25">IF(OR(AT9="Ambos",AT9="Probabilidad"),DF9-(DF9*$DL9),DF9)</f>
        <v>0.1</v>
      </c>
      <c r="DO9" s="5">
        <f t="shared" ref="DO9:DO19" si="26">IF(DP9&gt;0.8,5,IF(DP9&gt;0.6,4,3))</f>
        <v>4</v>
      </c>
      <c r="DP9" s="99">
        <f t="shared" ref="DP9:DP19" si="27">IF(OR(AT9="Ambos",AT9="Impacto"),$DI9-($DI9*$DL9),$DI9)</f>
        <v>0.8</v>
      </c>
      <c r="DQ9" s="100">
        <f t="shared" ref="DQ9:DQ19" si="28">IF(AV9="",0,IF(AV9="Automático",0.25,IF(AV9="Manual",0.15,0)))</f>
        <v>0.25</v>
      </c>
      <c r="DR9" s="100">
        <f t="shared" ref="DR9:DR19" si="29">IF(AW9="",0,IF(AW9="Preventivo",0.25,IF(AW9="Detectivo",0.15,IF(AW9="Correctivo",0.1,0))))</f>
        <v>0.25</v>
      </c>
      <c r="DS9" s="97">
        <f t="shared" ref="DS9:DS19" si="30">IF(OR(AV9=0,AW9=0),0,DQ9+DR9)</f>
        <v>0.5</v>
      </c>
      <c r="DT9" s="5">
        <f t="shared" ref="DT9:DT19" si="31">IF(DU9&gt;0.8,5,IF(DU9&gt;0.6,4,IF(DU9&gt;0.4,3,IF(DU9&gt;0.2,2,1))))</f>
        <v>1</v>
      </c>
      <c r="DU9" s="99">
        <f t="shared" ref="DU9:DU19" si="32">IF(OR(AX9="Ambos",AX9="Probabilidad"),DN9-(DN9*$DS9),DN9)</f>
        <v>0.05</v>
      </c>
      <c r="DV9" s="5">
        <f t="shared" ref="DV9:DV19" si="33">IF(DW9&gt;0.8,5,IF(DW9&gt;0.6,4,3))</f>
        <v>4</v>
      </c>
      <c r="DW9" s="99">
        <f t="shared" ref="DW9:DW19" si="34">IF(OR(AX9="Ambos",AX9="Impacto"),$DP9-($DP9*$DS9),$DP9)</f>
        <v>0.8</v>
      </c>
      <c r="DX9" s="100">
        <f t="shared" ref="DX9:DX19" si="35">IF(AZ9="",0,IF(AZ9="Automático",0.25,IF(AZ9="Manual",0.15,0)))</f>
        <v>0</v>
      </c>
      <c r="DY9" s="100">
        <f>IF(BA9="",0,IF(BA9="Preventivo",0.25,IF(BA9="Detectivo",0.15,IF(BA10="Correctivo",0.1,0))))</f>
        <v>0</v>
      </c>
      <c r="DZ9" s="97">
        <f t="shared" ref="DZ9:DZ19" si="36">IF(OR(AZ9=0,BA9=0),0,DX9+DY9)</f>
        <v>0</v>
      </c>
      <c r="EA9" s="5">
        <f t="shared" ref="EA9:EA19" si="37">IF(EB9&gt;0.8,5,IF(EB9&gt;0.6,4,IF(EB9&gt;0.4,3,IF(EB9&gt;0.2,2,1))))</f>
        <v>1</v>
      </c>
      <c r="EB9" s="99">
        <f t="shared" ref="EB9:EB19" si="38">IF(OR(BB9="Ambos",BB9="Probabilidad"),DU9-(DU9*$DZ9),DU9)</f>
        <v>0.05</v>
      </c>
      <c r="EC9" s="5">
        <f t="shared" ref="EC9:EC19" si="39">IF(ED9&gt;0.8,5,IF(ED9&gt;0.6,4,3))</f>
        <v>4</v>
      </c>
      <c r="ED9" s="99">
        <f t="shared" ref="ED9:ED19" si="40">IF(OR(BB9="Ambos",BB9="Impacto"),$DW9-($DW9*$DZ9),$DW9)</f>
        <v>0.8</v>
      </c>
      <c r="EE9" s="100">
        <f t="shared" ref="EE9:EE19" si="41">IF(BD9="",0,IF(BD9="Automático",0.25,IF(BD9="Manual",0.15,0)))</f>
        <v>0</v>
      </c>
      <c r="EF9" s="100">
        <f t="shared" ref="EF9:EF19" si="42">IF(BE9="",0,IF(BE9="Preventivo",0.25,IF(BE9="Detectivo",0.15,IF(BE9="Correctivo",0.1,0))))</f>
        <v>0</v>
      </c>
      <c r="EG9" s="97">
        <f t="shared" ref="EG9:EG19" si="43">IF(OR(BD9=0,BE9=0),0,EE9+EF9)</f>
        <v>0</v>
      </c>
      <c r="EH9" s="5">
        <f t="shared" ref="EH9:EH19" si="44">IF(EI9&gt;0.8,5,IF(EI9&gt;0.6,4,IF(EI9&gt;0.4,3,IF(EI9&gt;0.2,2,1))))</f>
        <v>1</v>
      </c>
      <c r="EI9" s="99">
        <f t="shared" ref="EI9:EI19" si="45">IF(OR(BF9="Ambos",BF9="Probabilidad"),EB9-(EB9*$EG9),EB9)</f>
        <v>0.05</v>
      </c>
      <c r="EJ9" s="5">
        <f t="shared" ref="EJ9:EJ19" si="46">IF(EK9&gt;0.8,5,IF(EK9&gt;0.6,4,3))</f>
        <v>4</v>
      </c>
      <c r="EK9" s="99">
        <f t="shared" ref="EK9:EK19" si="47">IF(OR(BF9="Ambos",BF9="Impacto"),$ED9-($ED9*$EG9),$ED9)</f>
        <v>0.8</v>
      </c>
      <c r="EL9" s="100">
        <f t="shared" ref="EL9:EL19" si="48">IF(BH9="",0,IF(BH9="Automático",0.25,IF(BH9="Manual",0.15,0)))</f>
        <v>0</v>
      </c>
      <c r="EM9" s="100">
        <f t="shared" ref="EM9:EM19" si="49">IF(BI9="",0,IF(BI9="Preventivo",0.25,IF(BI9="Detectivo",0.15,IF(BI9="Correctivo",0.1,0))))</f>
        <v>0</v>
      </c>
      <c r="EN9" s="97">
        <f t="shared" ref="EN9:EN19" si="50">IF(OR(BH9=0,BI9=0),0,EL9+EM9)</f>
        <v>0</v>
      </c>
      <c r="EO9" s="5">
        <f t="shared" ref="EO9:EO19" si="51">IF(EP9&gt;0.8,5,IF(EP9&gt;0.6,4,IF(EP9&gt;0.4,3,IF(EP9&gt;0.2,2,1))))</f>
        <v>1</v>
      </c>
      <c r="EP9" s="99">
        <f t="shared" ref="EP9:EP19" si="52">IF(OR(BF9="Ambos",BF9="Probabilidad"),EI9-(EI9*$EN9),EI9)</f>
        <v>0.05</v>
      </c>
      <c r="EQ9" s="5">
        <f t="shared" ref="EQ9:EQ19" si="53">IF(ER9&gt;0.8,5,IF(ER9&gt;0.6,4,3))</f>
        <v>4</v>
      </c>
      <c r="ER9" s="99">
        <f t="shared" ref="ER9:ER19" si="54">IF(OR(BJ9="Ambos",BJ9="Impacto"),$EK9-($EK9*$EN9),$EK9)</f>
        <v>0.8</v>
      </c>
      <c r="ES9" s="100">
        <f t="shared" ref="ES9:ES19" si="55">IF(BL9="",0,IF(BL9="Automático",0.25,IF(BL9="Manual",0.15,0)))</f>
        <v>0</v>
      </c>
      <c r="ET9" s="100">
        <f t="shared" ref="ET9:ET19" si="56">IF(BM9="",0,IF(BM9="Preventivo",0.25,IF(BM9="Detectivo",0.15,IF(BM9="Correctivo",0.1,0))))</f>
        <v>0</v>
      </c>
      <c r="EU9" s="97">
        <f t="shared" ref="EU9:EU19" si="57">IF(OR(BL9=0,BM9=0),0,ES9+ET9)</f>
        <v>0</v>
      </c>
      <c r="EV9" s="5">
        <f t="shared" ref="EV9:EV19" si="58">IF(EW9&gt;0.8,5,IF(EW9&gt;0.6,4,IF(EW9&gt;0.4,3,IF(EW9&gt;0.2,2,1))))</f>
        <v>1</v>
      </c>
      <c r="EW9" s="99">
        <f t="shared" ref="EW9:EW19" si="59">IF(OR(BP9="Ambos",BP9="Probabilidad"),EP9-(EP9*$EU9),EP9)</f>
        <v>0.05</v>
      </c>
      <c r="EX9" s="5">
        <f t="shared" ref="EX9:EX19" si="60">IF(EY9&gt;0.8,5,IF(EY9&gt;0.6,4,3))</f>
        <v>4</v>
      </c>
      <c r="EY9" s="99">
        <f t="shared" ref="EY9:EY19" si="61">IF(OR(BN9="Ambos",BN9="Impacto"),$ER9-($ER9*$EU9),$ER9)</f>
        <v>0.8</v>
      </c>
      <c r="EZ9" s="100">
        <f t="shared" ref="EZ9:EZ19" si="62">IF(BP9="",0,IF(BP9="Automático",0.25,IF(BP9="Manual",0.15,0)))</f>
        <v>0</v>
      </c>
      <c r="FA9" s="100">
        <f t="shared" ref="FA9:FA19" si="63">IF(BQ9="",0,IF(BQ9="Preventivo",0.25,IF(BQ9="Detectivo",0.15,IF(BQ9="Correctivo",0.1,0))))</f>
        <v>0</v>
      </c>
      <c r="FB9" s="97">
        <f t="shared" ref="FB9:FB19" si="64">IF(OR(BP9=0,BQ9=0),0,EZ9+FA9)</f>
        <v>0</v>
      </c>
      <c r="FC9" s="5">
        <f t="shared" ref="FC9:FC19" si="65">IF(FD9&gt;0.8,5,IF(FD9&gt;0.6,4,IF(FD9&gt;0.4,3,IF(FD9&gt;0.2,2,1))))</f>
        <v>1</v>
      </c>
      <c r="FD9" s="99">
        <f t="shared" ref="FD9:FD19" si="66">IF(OR(BR9="Ambos",BR9="Probabilidad"),EW9-(EW9*$FB9),EW9)</f>
        <v>0.05</v>
      </c>
      <c r="FE9" s="5">
        <f t="shared" ref="FE9:FE19" si="67">IF(FF9&gt;0.8,5,IF(FF9&gt;0.6,4,3))</f>
        <v>4</v>
      </c>
      <c r="FF9" s="99">
        <f t="shared" ref="FF9:FF19" si="68">IF(OR(BR9="Ambos",BR9="Impacto"),$EY9-($EY9*$FB9),$EY9)</f>
        <v>0.8</v>
      </c>
      <c r="FG9" s="100">
        <f t="shared" ref="FG9:FG19" si="69">IF(BT9="",0,IF(BT9="Automático",0.25,IF(BT9="Manual",0.15,0)))</f>
        <v>0</v>
      </c>
      <c r="FH9" s="100">
        <f t="shared" ref="FH9:FH19" si="70">IF(BU9="",0,IF(BU9="Preventivo",0.25,IF(BU9="Detectivo",0.15,IF(BU9="Correctivo",0.1,0))))</f>
        <v>0</v>
      </c>
      <c r="FI9" s="97">
        <f t="shared" ref="FI9:FI19" si="71">IF(OR(BT9=0,BU9=0),0,FG9+FH9)</f>
        <v>0</v>
      </c>
      <c r="FJ9" s="5">
        <f t="shared" ref="FJ9:FJ19" si="72">IF(FK9&gt;0.8,5,IF(FK9&gt;0.6,4,IF(FK9&gt;0.4,3,IF(FK9&gt;0.2,2,1))))</f>
        <v>1</v>
      </c>
      <c r="FK9" s="99">
        <f t="shared" ref="FK9:FK19" si="73">IF(OR(BV9="Ambos",BV9="Probabilidad"),FD9-(FD9*$FI9),FD9)</f>
        <v>0.05</v>
      </c>
      <c r="FL9" s="5">
        <f t="shared" ref="FL9:FL19" si="74">IF(FM9&gt;0.8,5,IF(FM9&gt;0.6,4,3))</f>
        <v>4</v>
      </c>
      <c r="FM9" s="99">
        <f t="shared" ref="FM9:FM19" si="75">IF(OR(BV9="Ambos",BV9="Impacto"),$FF9-($FF9*$FI9),$FF9)</f>
        <v>0.8</v>
      </c>
      <c r="FN9" s="100">
        <f t="shared" ref="FN9:FN19" si="76">IF(BX9="",0,IF(BX9="Automático",0.25,IF(BX9="Manual",0.15,0)))</f>
        <v>0</v>
      </c>
      <c r="FO9" s="100">
        <f t="shared" ref="FO9:FO19" si="77">IF(BY9="",0,IF(BY9="Preventivo",0.25,IF(BY9="Detectivo",0.15,IF(BY9="Correctivo",0.1,0))))</f>
        <v>0</v>
      </c>
      <c r="FP9" s="97">
        <f t="shared" ref="FP9:FP19" si="78">IF(OR(BX9=0,BY9=0),0,FN9+FO9)</f>
        <v>0</v>
      </c>
      <c r="FQ9" s="5">
        <f t="shared" ref="FQ9:FQ19" si="79">IF(FR9&gt;0.8,5,IF(FR9&gt;0.6,4,IF(FR9&gt;0.4,3,IF(FR9&gt;0.2,2,1))))</f>
        <v>1</v>
      </c>
      <c r="FR9" s="99">
        <f t="shared" ref="FR9:FR19" si="80">IF(OR(BZ9="Ambos",BZ9="Probabilidad"),FK9-(FK9*$FP9),FK9)</f>
        <v>0.05</v>
      </c>
      <c r="FS9" s="5">
        <f t="shared" ref="FS9:FS19" si="81">IF(FT9&gt;0.8,5,IF(FT9&gt;0.6,4,3))</f>
        <v>4</v>
      </c>
      <c r="FT9" s="99">
        <f t="shared" ref="FT9:FT19" si="82">IF(OR(BZ9="Ambos",BZ9="Impacto"),$FM9-($FM9*$FP9),$FM9)</f>
        <v>0.8</v>
      </c>
      <c r="FU9" s="100">
        <f t="shared" ref="FU9:FU19" si="83">IF(CB9="",0,IF(CB9="Automático",0.25,IF(CB9="Manual",0.15,0)))</f>
        <v>0</v>
      </c>
      <c r="FV9" s="100">
        <f t="shared" ref="FV9:FV19" si="84">IF(CC9="",0,IF(CC9="Preventivo",0.25,IF(CC9="Detectivo",0.15,IF(CC9="Correctivo",0.1,0))))</f>
        <v>0</v>
      </c>
      <c r="FW9" s="97">
        <f t="shared" ref="FW9:FW19" si="85">IF(OR(CB9=0,CC9=0),0,FU9+FV9)</f>
        <v>0</v>
      </c>
      <c r="FX9" s="5">
        <f t="shared" ref="FX9:FX19" si="86">IF(FY9&gt;0.8,5,IF(FY9&gt;0.6,4,IF(FY9&gt;0.4,3,IF(FY9&gt;0.2,2,1))))</f>
        <v>1</v>
      </c>
      <c r="FY9" s="99">
        <f t="shared" ref="FY9:FY19" si="87">IF(OR(CD9="Ambos",CD9="Probabilidad"),FR9-(FR9*$FW9),FR9)</f>
        <v>0.05</v>
      </c>
      <c r="FZ9" s="5">
        <f t="shared" ref="FZ9:FZ19" si="88">IF(GA9&gt;0.8,5,IF(GA9&gt;0.6,4,3))</f>
        <v>4</v>
      </c>
      <c r="GA9" s="99">
        <f t="shared" ref="GA9:GA19" si="89">IF(OR(CD9="Ambos",CD9="Impacto"),$FT9-($FT9*$FW9),$FT9)</f>
        <v>0.8</v>
      </c>
      <c r="GB9" s="100">
        <f t="shared" ref="GB9:GB19" si="90">IF(CF9="",0,IF(CF9="Automático",0.25,IF(CF9="Manual",0.15,0)))</f>
        <v>0</v>
      </c>
      <c r="GC9" s="100">
        <f t="shared" ref="GC9:GC19" si="91">IF(CG9="",0,IF(CG9="Preventivo",0.25,IF(CG9="Detectivo",0.15,IF(CG9="Correctivo",0.1,0))))</f>
        <v>0</v>
      </c>
      <c r="GD9" s="97">
        <f t="shared" ref="GD9:GD19" si="92">IF(OR(CF9=0,CG9=0),0,GB9+GC9)</f>
        <v>0</v>
      </c>
      <c r="GE9" s="5">
        <f t="shared" ref="GE9:GE19" si="93">IF(GF9&gt;0.8,5,IF(GF9&gt;0.6,4,IF(GF9&gt;0.4,3,IF(GF9&gt;0.2,2,1))))</f>
        <v>1</v>
      </c>
      <c r="GF9" s="99">
        <f t="shared" ref="GF9:GF19" si="94">IF(OR(CH9="Ambos",CH9="Probabilidad"),FY9-(FY9*$GD9),FY9)</f>
        <v>0.05</v>
      </c>
      <c r="GG9" s="5">
        <f t="shared" ref="GG9:GG19" si="95">IF(GH9&gt;0.8,5,IF(GH9&gt;0.6,4,3))</f>
        <v>4</v>
      </c>
      <c r="GH9" s="99">
        <f t="shared" ref="GH9:GH19" si="96">IF(OR(CH9="Ambos",CH9="Impacto"),$GA9-($GA9*$GD9),$GA9)</f>
        <v>0.8</v>
      </c>
      <c r="GI9" s="99">
        <f t="shared" ref="GI9:GI19" si="97">IF(GH9&lt;0.6,0.6,GH9)</f>
        <v>0.8</v>
      </c>
      <c r="GJ9" s="101"/>
    </row>
    <row r="10" spans="1:193 1680:1680" ht="180" customHeight="1">
      <c r="A10" s="122">
        <v>2</v>
      </c>
      <c r="B10" s="122" t="s">
        <v>1080</v>
      </c>
      <c r="C10" s="95" t="s">
        <v>1087</v>
      </c>
      <c r="D10" s="258" t="s">
        <v>304</v>
      </c>
      <c r="E10" s="245" t="s">
        <v>281</v>
      </c>
      <c r="F10" s="47" t="s">
        <v>572</v>
      </c>
      <c r="G10" s="84" t="s">
        <v>342</v>
      </c>
      <c r="H10" s="84" t="s">
        <v>424</v>
      </c>
      <c r="I10" s="86" t="s">
        <v>315</v>
      </c>
      <c r="J10" s="86" t="s">
        <v>286</v>
      </c>
      <c r="K10" s="86" t="s">
        <v>69</v>
      </c>
      <c r="L10" s="86" t="s">
        <v>69</v>
      </c>
      <c r="M10" s="86" t="s">
        <v>286</v>
      </c>
      <c r="N10" s="86" t="s">
        <v>69</v>
      </c>
      <c r="O10" s="86" t="s">
        <v>69</v>
      </c>
      <c r="P10" s="86" t="s">
        <v>69</v>
      </c>
      <c r="Q10" s="86" t="s">
        <v>286</v>
      </c>
      <c r="R10" s="86" t="s">
        <v>69</v>
      </c>
      <c r="S10" s="86" t="s">
        <v>69</v>
      </c>
      <c r="T10" s="86" t="s">
        <v>69</v>
      </c>
      <c r="U10" s="86" t="s">
        <v>69</v>
      </c>
      <c r="V10" s="86" t="s">
        <v>69</v>
      </c>
      <c r="W10" s="86" t="s">
        <v>69</v>
      </c>
      <c r="X10" s="86" t="s">
        <v>286</v>
      </c>
      <c r="Y10" s="86" t="s">
        <v>286</v>
      </c>
      <c r="Z10" s="86" t="s">
        <v>286</v>
      </c>
      <c r="AA10" s="86" t="s">
        <v>286</v>
      </c>
      <c r="AB10" s="86" t="s">
        <v>286</v>
      </c>
      <c r="AC10" s="259" t="str">
        <f t="shared" si="0"/>
        <v>2 - Baja</v>
      </c>
      <c r="AD10" s="260">
        <f t="shared" si="1"/>
        <v>0.4</v>
      </c>
      <c r="AE10" s="259" t="str">
        <f t="shared" si="2"/>
        <v>4 - Mayor</v>
      </c>
      <c r="AF10" s="260">
        <f t="shared" si="3"/>
        <v>0.57894736842105265</v>
      </c>
      <c r="AG10" s="82" t="str">
        <f t="shared" si="4"/>
        <v>MODERADO</v>
      </c>
      <c r="AH10" s="260">
        <f t="shared" si="5"/>
        <v>0.23157894736842108</v>
      </c>
      <c r="AI10" s="4" t="s">
        <v>1082</v>
      </c>
      <c r="AJ10" s="91" t="s">
        <v>1088</v>
      </c>
      <c r="AK10" s="245" t="s">
        <v>1084</v>
      </c>
      <c r="AL10" s="84" t="s">
        <v>1085</v>
      </c>
      <c r="AM10" s="47" t="s">
        <v>291</v>
      </c>
      <c r="AN10" s="91" t="s">
        <v>295</v>
      </c>
      <c r="AO10" s="91" t="s">
        <v>293</v>
      </c>
      <c r="AP10" s="47" t="s">
        <v>294</v>
      </c>
      <c r="AQ10" s="47" t="s">
        <v>291</v>
      </c>
      <c r="AR10" s="91" t="s">
        <v>295</v>
      </c>
      <c r="AS10" s="91" t="s">
        <v>293</v>
      </c>
      <c r="AT10" s="47" t="s">
        <v>294</v>
      </c>
      <c r="AU10" s="47" t="s">
        <v>291</v>
      </c>
      <c r="AV10" s="91" t="s">
        <v>295</v>
      </c>
      <c r="AW10" s="91" t="s">
        <v>293</v>
      </c>
      <c r="AX10" s="47" t="s">
        <v>294</v>
      </c>
      <c r="AY10" s="387"/>
      <c r="AZ10" s="103"/>
      <c r="BA10" s="103"/>
      <c r="BB10" s="387"/>
      <c r="BC10" s="387"/>
      <c r="BD10" s="103"/>
      <c r="BE10" s="103"/>
      <c r="BF10" s="38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122" t="s">
        <v>298</v>
      </c>
      <c r="CM10" s="388">
        <f t="shared" si="6"/>
        <v>0.2</v>
      </c>
      <c r="CN10" s="122" t="str">
        <f>IFERROR(IF(GG10&lt;=1,"1 - Leve",HLOOKUP(GG10,#REF!,2,0)),"")</f>
        <v/>
      </c>
      <c r="CO10" s="388">
        <f t="shared" si="7"/>
        <v>0.28947368421052633</v>
      </c>
      <c r="CP10" s="94" t="str">
        <f>IF(CQ10&lt;=20%,"BAJO",
   IF(CQ10&lt;=40%,"MODERADO",
      IF(CQ10&lt;=60%,"ALTO",
         "EXTREMO"
      )
   )
)</f>
        <v>BAJO</v>
      </c>
      <c r="CQ10" s="260">
        <f t="shared" si="8"/>
        <v>5.789473684210527E-2</v>
      </c>
      <c r="CR10" s="95" t="s">
        <v>309</v>
      </c>
      <c r="CS10" s="82">
        <f t="shared" si="9"/>
        <v>0.1</v>
      </c>
      <c r="CT10" s="47"/>
      <c r="CU10" s="47" t="s">
        <v>1089</v>
      </c>
      <c r="CV10" s="4" t="s">
        <v>867</v>
      </c>
      <c r="CW10" s="96"/>
      <c r="CX10" s="97">
        <f t="shared" si="10"/>
        <v>11</v>
      </c>
      <c r="CY10" s="98">
        <f t="shared" si="11"/>
        <v>4</v>
      </c>
      <c r="CZ10" s="97" t="str">
        <f t="shared" si="12"/>
        <v>Mayor</v>
      </c>
      <c r="DA10" s="99">
        <f t="shared" si="13"/>
        <v>0.8</v>
      </c>
      <c r="DB10" s="100">
        <f t="shared" si="14"/>
        <v>0.25</v>
      </c>
      <c r="DC10" s="100">
        <f t="shared" si="15"/>
        <v>0.25</v>
      </c>
      <c r="DD10" s="97">
        <f t="shared" si="16"/>
        <v>0.5</v>
      </c>
      <c r="DE10" s="5">
        <f t="shared" si="17"/>
        <v>1</v>
      </c>
      <c r="DF10" s="99">
        <f t="shared" si="18"/>
        <v>0.2</v>
      </c>
      <c r="DG10" s="5">
        <f t="shared" si="19"/>
        <v>4</v>
      </c>
      <c r="DH10" s="5"/>
      <c r="DI10" s="99">
        <f t="shared" si="20"/>
        <v>0.8</v>
      </c>
      <c r="DJ10" s="100">
        <f t="shared" si="21"/>
        <v>0.25</v>
      </c>
      <c r="DK10" s="100">
        <f t="shared" si="22"/>
        <v>0.25</v>
      </c>
      <c r="DL10" s="97">
        <f t="shared" si="23"/>
        <v>0.5</v>
      </c>
      <c r="DM10" s="5">
        <f t="shared" si="24"/>
        <v>1</v>
      </c>
      <c r="DN10" s="99">
        <f t="shared" si="25"/>
        <v>0.1</v>
      </c>
      <c r="DO10" s="5">
        <f t="shared" si="26"/>
        <v>4</v>
      </c>
      <c r="DP10" s="99">
        <f t="shared" si="27"/>
        <v>0.8</v>
      </c>
      <c r="DQ10" s="100">
        <f t="shared" si="28"/>
        <v>0.25</v>
      </c>
      <c r="DR10" s="100">
        <f t="shared" si="29"/>
        <v>0.25</v>
      </c>
      <c r="DS10" s="97">
        <f t="shared" si="30"/>
        <v>0.5</v>
      </c>
      <c r="DT10" s="5">
        <f t="shared" si="31"/>
        <v>1</v>
      </c>
      <c r="DU10" s="99">
        <f t="shared" si="32"/>
        <v>0.05</v>
      </c>
      <c r="DV10" s="5">
        <f t="shared" si="33"/>
        <v>4</v>
      </c>
      <c r="DW10" s="99">
        <f t="shared" si="34"/>
        <v>0.8</v>
      </c>
      <c r="DX10" s="100">
        <f t="shared" si="35"/>
        <v>0</v>
      </c>
      <c r="DY10" s="100">
        <f>IF(BA10="",0,IF(BA10="Preventivo",0.25,IF(BA10="Detectivo",0.15,IF(BA11="Correctivo",0.1,0))))</f>
        <v>0</v>
      </c>
      <c r="DZ10" s="97">
        <f t="shared" si="36"/>
        <v>0</v>
      </c>
      <c r="EA10" s="5">
        <f t="shared" si="37"/>
        <v>1</v>
      </c>
      <c r="EB10" s="99">
        <f t="shared" si="38"/>
        <v>0.05</v>
      </c>
      <c r="EC10" s="5">
        <f t="shared" si="39"/>
        <v>4</v>
      </c>
      <c r="ED10" s="99">
        <f t="shared" si="40"/>
        <v>0.8</v>
      </c>
      <c r="EE10" s="100">
        <f t="shared" si="41"/>
        <v>0</v>
      </c>
      <c r="EF10" s="100">
        <f t="shared" si="42"/>
        <v>0</v>
      </c>
      <c r="EG10" s="97">
        <f t="shared" si="43"/>
        <v>0</v>
      </c>
      <c r="EH10" s="5">
        <f t="shared" si="44"/>
        <v>1</v>
      </c>
      <c r="EI10" s="99">
        <f t="shared" si="45"/>
        <v>0.05</v>
      </c>
      <c r="EJ10" s="5">
        <f t="shared" si="46"/>
        <v>4</v>
      </c>
      <c r="EK10" s="99">
        <f t="shared" si="47"/>
        <v>0.8</v>
      </c>
      <c r="EL10" s="100">
        <f t="shared" si="48"/>
        <v>0</v>
      </c>
      <c r="EM10" s="100">
        <f t="shared" si="49"/>
        <v>0</v>
      </c>
      <c r="EN10" s="97">
        <f t="shared" si="50"/>
        <v>0</v>
      </c>
      <c r="EO10" s="5">
        <f t="shared" si="51"/>
        <v>1</v>
      </c>
      <c r="EP10" s="99">
        <f t="shared" si="52"/>
        <v>0.05</v>
      </c>
      <c r="EQ10" s="5">
        <f t="shared" si="53"/>
        <v>4</v>
      </c>
      <c r="ER10" s="99">
        <f t="shared" si="54"/>
        <v>0.8</v>
      </c>
      <c r="ES10" s="100">
        <f t="shared" si="55"/>
        <v>0</v>
      </c>
      <c r="ET10" s="100">
        <f t="shared" si="56"/>
        <v>0</v>
      </c>
      <c r="EU10" s="97">
        <f t="shared" si="57"/>
        <v>0</v>
      </c>
      <c r="EV10" s="5">
        <f t="shared" si="58"/>
        <v>1</v>
      </c>
      <c r="EW10" s="99">
        <f t="shared" si="59"/>
        <v>0.05</v>
      </c>
      <c r="EX10" s="5">
        <f t="shared" si="60"/>
        <v>4</v>
      </c>
      <c r="EY10" s="99">
        <f t="shared" si="61"/>
        <v>0.8</v>
      </c>
      <c r="EZ10" s="100">
        <f t="shared" si="62"/>
        <v>0</v>
      </c>
      <c r="FA10" s="100">
        <f t="shared" si="63"/>
        <v>0</v>
      </c>
      <c r="FB10" s="97">
        <f t="shared" si="64"/>
        <v>0</v>
      </c>
      <c r="FC10" s="5">
        <f t="shared" si="65"/>
        <v>1</v>
      </c>
      <c r="FD10" s="99">
        <f t="shared" si="66"/>
        <v>0.05</v>
      </c>
      <c r="FE10" s="5">
        <f t="shared" si="67"/>
        <v>4</v>
      </c>
      <c r="FF10" s="99">
        <f t="shared" si="68"/>
        <v>0.8</v>
      </c>
      <c r="FG10" s="100">
        <f t="shared" si="69"/>
        <v>0</v>
      </c>
      <c r="FH10" s="100">
        <f t="shared" si="70"/>
        <v>0</v>
      </c>
      <c r="FI10" s="97">
        <f t="shared" si="71"/>
        <v>0</v>
      </c>
      <c r="FJ10" s="5">
        <f t="shared" si="72"/>
        <v>1</v>
      </c>
      <c r="FK10" s="99">
        <f t="shared" si="73"/>
        <v>0.05</v>
      </c>
      <c r="FL10" s="5">
        <f t="shared" si="74"/>
        <v>4</v>
      </c>
      <c r="FM10" s="99">
        <f t="shared" si="75"/>
        <v>0.8</v>
      </c>
      <c r="FN10" s="100">
        <f t="shared" si="76"/>
        <v>0</v>
      </c>
      <c r="FO10" s="100">
        <f t="shared" si="77"/>
        <v>0</v>
      </c>
      <c r="FP10" s="97">
        <f t="shared" si="78"/>
        <v>0</v>
      </c>
      <c r="FQ10" s="5">
        <f t="shared" si="79"/>
        <v>1</v>
      </c>
      <c r="FR10" s="99">
        <f t="shared" si="80"/>
        <v>0.05</v>
      </c>
      <c r="FS10" s="5">
        <f t="shared" si="81"/>
        <v>4</v>
      </c>
      <c r="FT10" s="99">
        <f t="shared" si="82"/>
        <v>0.8</v>
      </c>
      <c r="FU10" s="100">
        <f t="shared" si="83"/>
        <v>0</v>
      </c>
      <c r="FV10" s="100">
        <f t="shared" si="84"/>
        <v>0</v>
      </c>
      <c r="FW10" s="97">
        <f t="shared" si="85"/>
        <v>0</v>
      </c>
      <c r="FX10" s="5">
        <f t="shared" si="86"/>
        <v>1</v>
      </c>
      <c r="FY10" s="99">
        <f t="shared" si="87"/>
        <v>0.05</v>
      </c>
      <c r="FZ10" s="5">
        <f t="shared" si="88"/>
        <v>4</v>
      </c>
      <c r="GA10" s="99">
        <f t="shared" si="89"/>
        <v>0.8</v>
      </c>
      <c r="GB10" s="100">
        <f t="shared" si="90"/>
        <v>0</v>
      </c>
      <c r="GC10" s="100">
        <f t="shared" si="91"/>
        <v>0</v>
      </c>
      <c r="GD10" s="97">
        <f t="shared" si="92"/>
        <v>0</v>
      </c>
      <c r="GE10" s="5">
        <f t="shared" si="93"/>
        <v>1</v>
      </c>
      <c r="GF10" s="99">
        <f t="shared" si="94"/>
        <v>0.05</v>
      </c>
      <c r="GG10" s="5">
        <f t="shared" si="95"/>
        <v>4</v>
      </c>
      <c r="GH10" s="99">
        <f t="shared" si="96"/>
        <v>0.8</v>
      </c>
      <c r="GI10" s="99">
        <f t="shared" si="97"/>
        <v>0.8</v>
      </c>
      <c r="GJ10" s="101"/>
    </row>
    <row r="11" spans="1:193 1680:1680" s="157" customFormat="1" ht="267" customHeight="1">
      <c r="A11" s="122">
        <v>3</v>
      </c>
      <c r="B11" s="122" t="s">
        <v>1090</v>
      </c>
      <c r="C11" s="95" t="s">
        <v>1091</v>
      </c>
      <c r="D11" s="258" t="s">
        <v>280</v>
      </c>
      <c r="E11" s="245" t="s">
        <v>281</v>
      </c>
      <c r="F11" s="244" t="s">
        <v>318</v>
      </c>
      <c r="G11" s="84" t="s">
        <v>342</v>
      </c>
      <c r="H11" s="245" t="s">
        <v>424</v>
      </c>
      <c r="I11" s="243" t="s">
        <v>315</v>
      </c>
      <c r="J11" s="243" t="s">
        <v>286</v>
      </c>
      <c r="K11" s="243" t="s">
        <v>69</v>
      </c>
      <c r="L11" s="243" t="s">
        <v>69</v>
      </c>
      <c r="M11" s="243" t="s">
        <v>286</v>
      </c>
      <c r="N11" s="243" t="s">
        <v>69</v>
      </c>
      <c r="O11" s="243" t="s">
        <v>69</v>
      </c>
      <c r="P11" s="243" t="s">
        <v>69</v>
      </c>
      <c r="Q11" s="243" t="s">
        <v>286</v>
      </c>
      <c r="R11" s="243" t="s">
        <v>69</v>
      </c>
      <c r="S11" s="243" t="s">
        <v>69</v>
      </c>
      <c r="T11" s="243" t="s">
        <v>69</v>
      </c>
      <c r="U11" s="243" t="s">
        <v>69</v>
      </c>
      <c r="V11" s="243" t="s">
        <v>69</v>
      </c>
      <c r="W11" s="243" t="s">
        <v>69</v>
      </c>
      <c r="X11" s="243" t="s">
        <v>286</v>
      </c>
      <c r="Y11" s="243" t="s">
        <v>286</v>
      </c>
      <c r="Z11" s="243" t="s">
        <v>286</v>
      </c>
      <c r="AA11" s="243" t="s">
        <v>286</v>
      </c>
      <c r="AB11" s="243" t="s">
        <v>286</v>
      </c>
      <c r="AC11" s="246" t="str">
        <f t="shared" si="0"/>
        <v>2 - Baja</v>
      </c>
      <c r="AD11" s="260">
        <f t="shared" si="1"/>
        <v>0.4</v>
      </c>
      <c r="AE11" s="246" t="str">
        <f t="shared" si="2"/>
        <v>4 - Mayor</v>
      </c>
      <c r="AF11" s="260">
        <f t="shared" si="3"/>
        <v>0.57894736842105265</v>
      </c>
      <c r="AG11" s="82" t="str">
        <f t="shared" si="4"/>
        <v>MODERADO</v>
      </c>
      <c r="AH11" s="247">
        <f t="shared" si="5"/>
        <v>0.23157894736842108</v>
      </c>
      <c r="AI11" s="4" t="s">
        <v>1092</v>
      </c>
      <c r="AJ11" s="244" t="s">
        <v>1093</v>
      </c>
      <c r="AK11" s="245" t="s">
        <v>1094</v>
      </c>
      <c r="AL11" s="84" t="s">
        <v>1085</v>
      </c>
      <c r="AM11" s="244" t="s">
        <v>291</v>
      </c>
      <c r="AN11" s="244" t="s">
        <v>295</v>
      </c>
      <c r="AO11" s="244" t="s">
        <v>293</v>
      </c>
      <c r="AP11" s="244" t="s">
        <v>294</v>
      </c>
      <c r="AQ11" s="244" t="s">
        <v>291</v>
      </c>
      <c r="AR11" s="244" t="s">
        <v>295</v>
      </c>
      <c r="AS11" s="244" t="s">
        <v>293</v>
      </c>
      <c r="AT11" s="244" t="s">
        <v>294</v>
      </c>
      <c r="AU11" s="103"/>
      <c r="AV11" s="103"/>
      <c r="AW11" s="103"/>
      <c r="AX11" s="103"/>
      <c r="AY11" s="103"/>
      <c r="AZ11" s="103"/>
      <c r="BA11" s="103"/>
      <c r="BB11" s="103"/>
      <c r="BC11" s="103"/>
      <c r="BD11" s="103"/>
      <c r="BE11" s="244"/>
      <c r="BF11" s="244"/>
      <c r="BG11" s="244"/>
      <c r="BH11" s="244"/>
      <c r="BI11" s="244"/>
      <c r="BJ11" s="244"/>
      <c r="BK11" s="244"/>
      <c r="BL11" s="244"/>
      <c r="BM11" s="244"/>
      <c r="BN11" s="244"/>
      <c r="BO11" s="244"/>
      <c r="BP11" s="244"/>
      <c r="BQ11" s="244"/>
      <c r="BR11" s="244"/>
      <c r="BS11" s="244"/>
      <c r="BT11" s="244"/>
      <c r="BU11" s="244"/>
      <c r="BV11" s="244"/>
      <c r="BW11" s="244"/>
      <c r="BX11" s="244"/>
      <c r="BY11" s="244"/>
      <c r="BZ11" s="244"/>
      <c r="CA11" s="244"/>
      <c r="CB11" s="244"/>
      <c r="CC11" s="244"/>
      <c r="CD11" s="244"/>
      <c r="CE11" s="244"/>
      <c r="CF11" s="244"/>
      <c r="CG11" s="244"/>
      <c r="CH11" s="244"/>
      <c r="CI11" s="244"/>
      <c r="CJ11" s="244"/>
      <c r="CK11" s="244"/>
      <c r="CL11" s="122" t="s">
        <v>298</v>
      </c>
      <c r="CM11" s="388">
        <f t="shared" si="6"/>
        <v>0.2</v>
      </c>
      <c r="CN11" s="122" t="str">
        <f>IFERROR(IF(GG11&lt;=1,"1 - Leve",HLOOKUP(GG11,#REF!,2,0)),"")</f>
        <v/>
      </c>
      <c r="CO11" s="388">
        <f t="shared" si="7"/>
        <v>0.28947368421052633</v>
      </c>
      <c r="CP11" s="94" t="str">
        <f t="shared" ref="CP11:CP19" si="98">IF(CQ11&lt;=20%,"BAJO",
IF(CQ11&lt;=40%,"MODERADO",
IF(CQ11&lt;=60%,"ALTO",
"EXTREMO"
)
)
)</f>
        <v>BAJO</v>
      </c>
      <c r="CQ11" s="247">
        <f t="shared" si="8"/>
        <v>5.789473684210527E-2</v>
      </c>
      <c r="CR11" s="95" t="s">
        <v>300</v>
      </c>
      <c r="CS11" s="122">
        <f t="shared" si="9"/>
        <v>0.1</v>
      </c>
      <c r="CT11" s="244"/>
      <c r="CU11" s="47" t="s">
        <v>1095</v>
      </c>
      <c r="CV11" s="4" t="s">
        <v>867</v>
      </c>
      <c r="CW11" s="247"/>
      <c r="CX11" s="250">
        <f t="shared" si="10"/>
        <v>11</v>
      </c>
      <c r="CY11" s="251">
        <f t="shared" si="11"/>
        <v>4</v>
      </c>
      <c r="CZ11" s="250" t="str">
        <f t="shared" si="12"/>
        <v>Mayor</v>
      </c>
      <c r="DA11" s="252">
        <f t="shared" si="13"/>
        <v>0.8</v>
      </c>
      <c r="DB11" s="253">
        <f t="shared" si="14"/>
        <v>0.25</v>
      </c>
      <c r="DC11" s="253">
        <f t="shared" si="15"/>
        <v>0.25</v>
      </c>
      <c r="DD11" s="250">
        <f t="shared" si="16"/>
        <v>0.5</v>
      </c>
      <c r="DE11" s="253">
        <f t="shared" si="17"/>
        <v>1</v>
      </c>
      <c r="DF11" s="252">
        <f t="shared" si="18"/>
        <v>0.2</v>
      </c>
      <c r="DG11" s="253">
        <f t="shared" si="19"/>
        <v>4</v>
      </c>
      <c r="DH11" s="253"/>
      <c r="DI11" s="252">
        <f t="shared" si="20"/>
        <v>0.8</v>
      </c>
      <c r="DJ11" s="253">
        <f t="shared" si="21"/>
        <v>0.25</v>
      </c>
      <c r="DK11" s="253">
        <f t="shared" si="22"/>
        <v>0.25</v>
      </c>
      <c r="DL11" s="250">
        <f t="shared" si="23"/>
        <v>0.5</v>
      </c>
      <c r="DM11" s="253">
        <f t="shared" si="24"/>
        <v>1</v>
      </c>
      <c r="DN11" s="252">
        <f t="shared" si="25"/>
        <v>0.1</v>
      </c>
      <c r="DO11" s="253">
        <f t="shared" si="26"/>
        <v>4</v>
      </c>
      <c r="DP11" s="252">
        <f t="shared" si="27"/>
        <v>0.8</v>
      </c>
      <c r="DQ11" s="253">
        <f t="shared" si="28"/>
        <v>0</v>
      </c>
      <c r="DR11" s="253">
        <f t="shared" si="29"/>
        <v>0</v>
      </c>
      <c r="DS11" s="250">
        <f t="shared" si="30"/>
        <v>0</v>
      </c>
      <c r="DT11" s="253">
        <f t="shared" si="31"/>
        <v>1</v>
      </c>
      <c r="DU11" s="252">
        <f t="shared" si="32"/>
        <v>0.1</v>
      </c>
      <c r="DV11" s="253">
        <f t="shared" si="33"/>
        <v>4</v>
      </c>
      <c r="DW11" s="252">
        <f t="shared" si="34"/>
        <v>0.8</v>
      </c>
      <c r="DX11" s="253">
        <f t="shared" si="35"/>
        <v>0</v>
      </c>
      <c r="DY11" s="253">
        <f>IF(BA11="",0,IF(BA11="Preventivo",0.25,IF(BA11="Detectivo",0.15,IF(BA12="Correctivo",0.1,0))))</f>
        <v>0</v>
      </c>
      <c r="DZ11" s="250">
        <f t="shared" si="36"/>
        <v>0</v>
      </c>
      <c r="EA11" s="253">
        <f t="shared" si="37"/>
        <v>1</v>
      </c>
      <c r="EB11" s="252">
        <f t="shared" si="38"/>
        <v>0.1</v>
      </c>
      <c r="EC11" s="253">
        <f t="shared" si="39"/>
        <v>4</v>
      </c>
      <c r="ED11" s="252">
        <f t="shared" si="40"/>
        <v>0.8</v>
      </c>
      <c r="EE11" s="253">
        <f t="shared" si="41"/>
        <v>0</v>
      </c>
      <c r="EF11" s="253">
        <f t="shared" si="42"/>
        <v>0</v>
      </c>
      <c r="EG11" s="250">
        <f t="shared" si="43"/>
        <v>0</v>
      </c>
      <c r="EH11" s="253">
        <f t="shared" si="44"/>
        <v>1</v>
      </c>
      <c r="EI11" s="252">
        <f t="shared" si="45"/>
        <v>0.1</v>
      </c>
      <c r="EJ11" s="253">
        <f t="shared" si="46"/>
        <v>4</v>
      </c>
      <c r="EK11" s="252">
        <f t="shared" si="47"/>
        <v>0.8</v>
      </c>
      <c r="EL11" s="253">
        <f t="shared" si="48"/>
        <v>0</v>
      </c>
      <c r="EM11" s="253">
        <f t="shared" si="49"/>
        <v>0</v>
      </c>
      <c r="EN11" s="250">
        <f t="shared" si="50"/>
        <v>0</v>
      </c>
      <c r="EO11" s="253">
        <f t="shared" si="51"/>
        <v>1</v>
      </c>
      <c r="EP11" s="252">
        <f t="shared" si="52"/>
        <v>0.1</v>
      </c>
      <c r="EQ11" s="253">
        <f t="shared" si="53"/>
        <v>4</v>
      </c>
      <c r="ER11" s="252">
        <f t="shared" si="54"/>
        <v>0.8</v>
      </c>
      <c r="ES11" s="253">
        <f t="shared" si="55"/>
        <v>0</v>
      </c>
      <c r="ET11" s="253">
        <f t="shared" si="56"/>
        <v>0</v>
      </c>
      <c r="EU11" s="250">
        <f t="shared" si="57"/>
        <v>0</v>
      </c>
      <c r="EV11" s="253">
        <f t="shared" si="58"/>
        <v>1</v>
      </c>
      <c r="EW11" s="252">
        <f t="shared" si="59"/>
        <v>0.1</v>
      </c>
      <c r="EX11" s="253">
        <f t="shared" si="60"/>
        <v>4</v>
      </c>
      <c r="EY11" s="252">
        <f t="shared" si="61"/>
        <v>0.8</v>
      </c>
      <c r="EZ11" s="253">
        <f t="shared" si="62"/>
        <v>0</v>
      </c>
      <c r="FA11" s="253">
        <f t="shared" si="63"/>
        <v>0</v>
      </c>
      <c r="FB11" s="250">
        <f t="shared" si="64"/>
        <v>0</v>
      </c>
      <c r="FC11" s="253">
        <f t="shared" si="65"/>
        <v>1</v>
      </c>
      <c r="FD11" s="252">
        <f t="shared" si="66"/>
        <v>0.1</v>
      </c>
      <c r="FE11" s="253">
        <f t="shared" si="67"/>
        <v>4</v>
      </c>
      <c r="FF11" s="252">
        <f t="shared" si="68"/>
        <v>0.8</v>
      </c>
      <c r="FG11" s="253">
        <f t="shared" si="69"/>
        <v>0</v>
      </c>
      <c r="FH11" s="253">
        <f t="shared" si="70"/>
        <v>0</v>
      </c>
      <c r="FI11" s="250">
        <f t="shared" si="71"/>
        <v>0</v>
      </c>
      <c r="FJ11" s="253">
        <f t="shared" si="72"/>
        <v>1</v>
      </c>
      <c r="FK11" s="252">
        <f t="shared" si="73"/>
        <v>0.1</v>
      </c>
      <c r="FL11" s="253">
        <f t="shared" si="74"/>
        <v>4</v>
      </c>
      <c r="FM11" s="252">
        <f t="shared" si="75"/>
        <v>0.8</v>
      </c>
      <c r="FN11" s="253">
        <f t="shared" si="76"/>
        <v>0</v>
      </c>
      <c r="FO11" s="253">
        <f t="shared" si="77"/>
        <v>0</v>
      </c>
      <c r="FP11" s="250">
        <f t="shared" si="78"/>
        <v>0</v>
      </c>
      <c r="FQ11" s="253">
        <f t="shared" si="79"/>
        <v>1</v>
      </c>
      <c r="FR11" s="252">
        <f t="shared" si="80"/>
        <v>0.1</v>
      </c>
      <c r="FS11" s="253">
        <f t="shared" si="81"/>
        <v>4</v>
      </c>
      <c r="FT11" s="252">
        <f t="shared" si="82"/>
        <v>0.8</v>
      </c>
      <c r="FU11" s="253">
        <f t="shared" si="83"/>
        <v>0</v>
      </c>
      <c r="FV11" s="253">
        <f t="shared" si="84"/>
        <v>0</v>
      </c>
      <c r="FW11" s="250">
        <f t="shared" si="85"/>
        <v>0</v>
      </c>
      <c r="FX11" s="253">
        <f t="shared" si="86"/>
        <v>1</v>
      </c>
      <c r="FY11" s="252">
        <f t="shared" si="87"/>
        <v>0.1</v>
      </c>
      <c r="FZ11" s="253">
        <f t="shared" si="88"/>
        <v>4</v>
      </c>
      <c r="GA11" s="252">
        <f t="shared" si="89"/>
        <v>0.8</v>
      </c>
      <c r="GB11" s="253">
        <f t="shared" si="90"/>
        <v>0</v>
      </c>
      <c r="GC11" s="253">
        <f t="shared" si="91"/>
        <v>0</v>
      </c>
      <c r="GD11" s="250">
        <f t="shared" si="92"/>
        <v>0</v>
      </c>
      <c r="GE11" s="253">
        <f t="shared" si="93"/>
        <v>1</v>
      </c>
      <c r="GF11" s="252">
        <f t="shared" si="94"/>
        <v>0.1</v>
      </c>
      <c r="GG11" s="253">
        <f t="shared" si="95"/>
        <v>4</v>
      </c>
      <c r="GH11" s="252">
        <f t="shared" si="96"/>
        <v>0.8</v>
      </c>
      <c r="GI11" s="252">
        <f t="shared" si="97"/>
        <v>0.8</v>
      </c>
    </row>
    <row r="12" spans="1:193 1680:1680" s="157" customFormat="1" ht="249" customHeight="1">
      <c r="A12" s="122">
        <v>4</v>
      </c>
      <c r="B12" s="122" t="s">
        <v>1090</v>
      </c>
      <c r="C12" s="95" t="s">
        <v>1096</v>
      </c>
      <c r="D12" s="258" t="s">
        <v>304</v>
      </c>
      <c r="E12" s="245" t="s">
        <v>281</v>
      </c>
      <c r="F12" s="244" t="s">
        <v>318</v>
      </c>
      <c r="G12" s="84" t="s">
        <v>342</v>
      </c>
      <c r="H12" s="245" t="s">
        <v>424</v>
      </c>
      <c r="I12" s="243" t="s">
        <v>315</v>
      </c>
      <c r="J12" s="243" t="s">
        <v>286</v>
      </c>
      <c r="K12" s="243" t="s">
        <v>69</v>
      </c>
      <c r="L12" s="243" t="s">
        <v>69</v>
      </c>
      <c r="M12" s="243" t="s">
        <v>286</v>
      </c>
      <c r="N12" s="243" t="s">
        <v>69</v>
      </c>
      <c r="O12" s="243" t="s">
        <v>69</v>
      </c>
      <c r="P12" s="243" t="s">
        <v>69</v>
      </c>
      <c r="Q12" s="243" t="s">
        <v>286</v>
      </c>
      <c r="R12" s="243" t="s">
        <v>69</v>
      </c>
      <c r="S12" s="243" t="s">
        <v>69</v>
      </c>
      <c r="T12" s="243" t="s">
        <v>69</v>
      </c>
      <c r="U12" s="243" t="s">
        <v>69</v>
      </c>
      <c r="V12" s="243" t="s">
        <v>69</v>
      </c>
      <c r="W12" s="243" t="s">
        <v>69</v>
      </c>
      <c r="X12" s="243" t="s">
        <v>286</v>
      </c>
      <c r="Y12" s="243" t="s">
        <v>286</v>
      </c>
      <c r="Z12" s="243" t="s">
        <v>286</v>
      </c>
      <c r="AA12" s="243" t="s">
        <v>286</v>
      </c>
      <c r="AB12" s="243" t="s">
        <v>286</v>
      </c>
      <c r="AC12" s="246" t="str">
        <f t="shared" si="0"/>
        <v>2 - Baja</v>
      </c>
      <c r="AD12" s="260">
        <f t="shared" si="1"/>
        <v>0.4</v>
      </c>
      <c r="AE12" s="246" t="str">
        <f t="shared" si="2"/>
        <v>4 - Mayor</v>
      </c>
      <c r="AF12" s="260">
        <f t="shared" si="3"/>
        <v>0.57894736842105265</v>
      </c>
      <c r="AG12" s="82" t="str">
        <f t="shared" si="4"/>
        <v>MODERADO</v>
      </c>
      <c r="AH12" s="247">
        <f t="shared" si="5"/>
        <v>0.23157894736842108</v>
      </c>
      <c r="AI12" s="4" t="s">
        <v>1097</v>
      </c>
      <c r="AJ12" s="244" t="s">
        <v>1093</v>
      </c>
      <c r="AK12" s="245" t="s">
        <v>1094</v>
      </c>
      <c r="AL12" s="84" t="s">
        <v>1085</v>
      </c>
      <c r="AM12" s="244" t="s">
        <v>291</v>
      </c>
      <c r="AN12" s="244" t="s">
        <v>295</v>
      </c>
      <c r="AO12" s="244" t="s">
        <v>293</v>
      </c>
      <c r="AP12" s="244" t="s">
        <v>294</v>
      </c>
      <c r="AQ12" s="244" t="s">
        <v>291</v>
      </c>
      <c r="AR12" s="244" t="s">
        <v>295</v>
      </c>
      <c r="AS12" s="244" t="s">
        <v>293</v>
      </c>
      <c r="AT12" s="244" t="s">
        <v>294</v>
      </c>
      <c r="AU12" s="103"/>
      <c r="AV12" s="103"/>
      <c r="AW12" s="103"/>
      <c r="AX12" s="103"/>
      <c r="AY12" s="103"/>
      <c r="AZ12" s="103"/>
      <c r="BA12" s="103"/>
      <c r="BB12" s="103"/>
      <c r="BC12" s="103"/>
      <c r="BD12" s="103"/>
      <c r="BE12" s="244"/>
      <c r="BF12" s="244"/>
      <c r="BG12" s="244"/>
      <c r="BH12" s="244"/>
      <c r="BI12" s="244"/>
      <c r="BJ12" s="244"/>
      <c r="BK12" s="244"/>
      <c r="BL12" s="244"/>
      <c r="BM12" s="244"/>
      <c r="BN12" s="244"/>
      <c r="BO12" s="244"/>
      <c r="BP12" s="244"/>
      <c r="BQ12" s="244"/>
      <c r="BR12" s="244"/>
      <c r="BS12" s="244"/>
      <c r="BT12" s="244"/>
      <c r="BU12" s="244"/>
      <c r="BV12" s="244"/>
      <c r="BW12" s="244"/>
      <c r="BX12" s="244"/>
      <c r="BY12" s="244"/>
      <c r="BZ12" s="244"/>
      <c r="CA12" s="244"/>
      <c r="CB12" s="244"/>
      <c r="CC12" s="244"/>
      <c r="CD12" s="244"/>
      <c r="CE12" s="244"/>
      <c r="CF12" s="244"/>
      <c r="CG12" s="244"/>
      <c r="CH12" s="244"/>
      <c r="CI12" s="244"/>
      <c r="CJ12" s="244"/>
      <c r="CK12" s="244"/>
      <c r="CL12" s="122" t="s">
        <v>298</v>
      </c>
      <c r="CM12" s="388">
        <f t="shared" si="6"/>
        <v>0.2</v>
      </c>
      <c r="CN12" s="122" t="str">
        <f>IFERROR(IF(GG12&lt;=1,"1 - Leve",HLOOKUP(GG12,#REF!,2,0)),"")</f>
        <v/>
      </c>
      <c r="CO12" s="388">
        <f t="shared" si="7"/>
        <v>0.28947368421052633</v>
      </c>
      <c r="CP12" s="94" t="str">
        <f t="shared" si="98"/>
        <v>BAJO</v>
      </c>
      <c r="CQ12" s="247">
        <f t="shared" si="8"/>
        <v>5.789473684210527E-2</v>
      </c>
      <c r="CR12" s="95" t="s">
        <v>309</v>
      </c>
      <c r="CS12" s="122">
        <f t="shared" si="9"/>
        <v>0.1</v>
      </c>
      <c r="CT12" s="244"/>
      <c r="CU12" s="47" t="s">
        <v>1095</v>
      </c>
      <c r="CV12" s="4" t="s">
        <v>867</v>
      </c>
      <c r="CW12" s="247"/>
      <c r="CX12" s="250">
        <f t="shared" si="10"/>
        <v>11</v>
      </c>
      <c r="CY12" s="251">
        <f t="shared" si="11"/>
        <v>4</v>
      </c>
      <c r="CZ12" s="250" t="str">
        <f t="shared" si="12"/>
        <v>Mayor</v>
      </c>
      <c r="DA12" s="252">
        <f t="shared" si="13"/>
        <v>0.8</v>
      </c>
      <c r="DB12" s="253">
        <f t="shared" si="14"/>
        <v>0.25</v>
      </c>
      <c r="DC12" s="253">
        <f t="shared" si="15"/>
        <v>0.25</v>
      </c>
      <c r="DD12" s="250">
        <f t="shared" si="16"/>
        <v>0.5</v>
      </c>
      <c r="DE12" s="253">
        <f t="shared" si="17"/>
        <v>1</v>
      </c>
      <c r="DF12" s="252">
        <f t="shared" si="18"/>
        <v>0.2</v>
      </c>
      <c r="DG12" s="253">
        <f t="shared" si="19"/>
        <v>4</v>
      </c>
      <c r="DH12" s="253"/>
      <c r="DI12" s="252">
        <f t="shared" si="20"/>
        <v>0.8</v>
      </c>
      <c r="DJ12" s="253">
        <f t="shared" si="21"/>
        <v>0.25</v>
      </c>
      <c r="DK12" s="253">
        <f t="shared" si="22"/>
        <v>0.25</v>
      </c>
      <c r="DL12" s="250">
        <f t="shared" si="23"/>
        <v>0.5</v>
      </c>
      <c r="DM12" s="253">
        <f t="shared" si="24"/>
        <v>1</v>
      </c>
      <c r="DN12" s="252">
        <f t="shared" si="25"/>
        <v>0.1</v>
      </c>
      <c r="DO12" s="253">
        <f t="shared" si="26"/>
        <v>4</v>
      </c>
      <c r="DP12" s="252">
        <f t="shared" si="27"/>
        <v>0.8</v>
      </c>
      <c r="DQ12" s="253">
        <f t="shared" si="28"/>
        <v>0</v>
      </c>
      <c r="DR12" s="253">
        <f t="shared" si="29"/>
        <v>0</v>
      </c>
      <c r="DS12" s="250">
        <f t="shared" si="30"/>
        <v>0</v>
      </c>
      <c r="DT12" s="253">
        <f t="shared" si="31"/>
        <v>1</v>
      </c>
      <c r="DU12" s="252">
        <f t="shared" si="32"/>
        <v>0.1</v>
      </c>
      <c r="DV12" s="253">
        <f t="shared" si="33"/>
        <v>4</v>
      </c>
      <c r="DW12" s="252">
        <f t="shared" si="34"/>
        <v>0.8</v>
      </c>
      <c r="DX12" s="253">
        <f t="shared" si="35"/>
        <v>0</v>
      </c>
      <c r="DY12" s="253">
        <f>IF(BA12="",0,IF(BA12="Preventivo",0.25,IF(BA12="Detectivo",0.15,IF(#REF!="Correctivo",0.1,0))))</f>
        <v>0</v>
      </c>
      <c r="DZ12" s="250">
        <f t="shared" si="36"/>
        <v>0</v>
      </c>
      <c r="EA12" s="253">
        <f t="shared" si="37"/>
        <v>1</v>
      </c>
      <c r="EB12" s="252">
        <f t="shared" si="38"/>
        <v>0.1</v>
      </c>
      <c r="EC12" s="253">
        <f t="shared" si="39"/>
        <v>4</v>
      </c>
      <c r="ED12" s="252">
        <f t="shared" si="40"/>
        <v>0.8</v>
      </c>
      <c r="EE12" s="253">
        <f t="shared" si="41"/>
        <v>0</v>
      </c>
      <c r="EF12" s="253">
        <f t="shared" si="42"/>
        <v>0</v>
      </c>
      <c r="EG12" s="250">
        <f t="shared" si="43"/>
        <v>0</v>
      </c>
      <c r="EH12" s="253">
        <f t="shared" si="44"/>
        <v>1</v>
      </c>
      <c r="EI12" s="252">
        <f t="shared" si="45"/>
        <v>0.1</v>
      </c>
      <c r="EJ12" s="253">
        <f t="shared" si="46"/>
        <v>4</v>
      </c>
      <c r="EK12" s="252">
        <f t="shared" si="47"/>
        <v>0.8</v>
      </c>
      <c r="EL12" s="253">
        <f t="shared" si="48"/>
        <v>0</v>
      </c>
      <c r="EM12" s="253">
        <f t="shared" si="49"/>
        <v>0</v>
      </c>
      <c r="EN12" s="250">
        <f t="shared" si="50"/>
        <v>0</v>
      </c>
      <c r="EO12" s="253">
        <f t="shared" si="51"/>
        <v>1</v>
      </c>
      <c r="EP12" s="252">
        <f t="shared" si="52"/>
        <v>0.1</v>
      </c>
      <c r="EQ12" s="253">
        <f t="shared" si="53"/>
        <v>4</v>
      </c>
      <c r="ER12" s="252">
        <f t="shared" si="54"/>
        <v>0.8</v>
      </c>
      <c r="ES12" s="253">
        <f t="shared" si="55"/>
        <v>0</v>
      </c>
      <c r="ET12" s="253">
        <f t="shared" si="56"/>
        <v>0</v>
      </c>
      <c r="EU12" s="250">
        <f t="shared" si="57"/>
        <v>0</v>
      </c>
      <c r="EV12" s="253">
        <f t="shared" si="58"/>
        <v>1</v>
      </c>
      <c r="EW12" s="252">
        <f t="shared" si="59"/>
        <v>0.1</v>
      </c>
      <c r="EX12" s="253">
        <f t="shared" si="60"/>
        <v>4</v>
      </c>
      <c r="EY12" s="252">
        <f t="shared" si="61"/>
        <v>0.8</v>
      </c>
      <c r="EZ12" s="253">
        <f t="shared" si="62"/>
        <v>0</v>
      </c>
      <c r="FA12" s="253">
        <f t="shared" si="63"/>
        <v>0</v>
      </c>
      <c r="FB12" s="250">
        <f t="shared" si="64"/>
        <v>0</v>
      </c>
      <c r="FC12" s="253">
        <f t="shared" si="65"/>
        <v>1</v>
      </c>
      <c r="FD12" s="252">
        <f t="shared" si="66"/>
        <v>0.1</v>
      </c>
      <c r="FE12" s="253">
        <f t="shared" si="67"/>
        <v>4</v>
      </c>
      <c r="FF12" s="252">
        <f t="shared" si="68"/>
        <v>0.8</v>
      </c>
      <c r="FG12" s="253">
        <f t="shared" si="69"/>
        <v>0</v>
      </c>
      <c r="FH12" s="253">
        <f t="shared" si="70"/>
        <v>0</v>
      </c>
      <c r="FI12" s="250">
        <f t="shared" si="71"/>
        <v>0</v>
      </c>
      <c r="FJ12" s="253">
        <f t="shared" si="72"/>
        <v>1</v>
      </c>
      <c r="FK12" s="252">
        <f t="shared" si="73"/>
        <v>0.1</v>
      </c>
      <c r="FL12" s="253">
        <f t="shared" si="74"/>
        <v>4</v>
      </c>
      <c r="FM12" s="252">
        <f t="shared" si="75"/>
        <v>0.8</v>
      </c>
      <c r="FN12" s="253">
        <f t="shared" si="76"/>
        <v>0</v>
      </c>
      <c r="FO12" s="253">
        <f t="shared" si="77"/>
        <v>0</v>
      </c>
      <c r="FP12" s="250">
        <f t="shared" si="78"/>
        <v>0</v>
      </c>
      <c r="FQ12" s="253">
        <f t="shared" si="79"/>
        <v>1</v>
      </c>
      <c r="FR12" s="252">
        <f t="shared" si="80"/>
        <v>0.1</v>
      </c>
      <c r="FS12" s="253">
        <f t="shared" si="81"/>
        <v>4</v>
      </c>
      <c r="FT12" s="252">
        <f t="shared" si="82"/>
        <v>0.8</v>
      </c>
      <c r="FU12" s="253">
        <f t="shared" si="83"/>
        <v>0</v>
      </c>
      <c r="FV12" s="253">
        <f t="shared" si="84"/>
        <v>0</v>
      </c>
      <c r="FW12" s="250">
        <f t="shared" si="85"/>
        <v>0</v>
      </c>
      <c r="FX12" s="253">
        <f t="shared" si="86"/>
        <v>1</v>
      </c>
      <c r="FY12" s="252">
        <f t="shared" si="87"/>
        <v>0.1</v>
      </c>
      <c r="FZ12" s="253">
        <f t="shared" si="88"/>
        <v>4</v>
      </c>
      <c r="GA12" s="252">
        <f t="shared" si="89"/>
        <v>0.8</v>
      </c>
      <c r="GB12" s="253">
        <f t="shared" si="90"/>
        <v>0</v>
      </c>
      <c r="GC12" s="253">
        <f t="shared" si="91"/>
        <v>0</v>
      </c>
      <c r="GD12" s="250">
        <f t="shared" si="92"/>
        <v>0</v>
      </c>
      <c r="GE12" s="253">
        <f t="shared" si="93"/>
        <v>1</v>
      </c>
      <c r="GF12" s="252">
        <f t="shared" si="94"/>
        <v>0.1</v>
      </c>
      <c r="GG12" s="253">
        <f t="shared" si="95"/>
        <v>4</v>
      </c>
      <c r="GH12" s="252">
        <f t="shared" si="96"/>
        <v>0.8</v>
      </c>
      <c r="GI12" s="252">
        <f t="shared" si="97"/>
        <v>0.8</v>
      </c>
    </row>
    <row r="13" spans="1:193 1680:1680" ht="208.5" customHeight="1">
      <c r="A13" s="122">
        <v>5</v>
      </c>
      <c r="B13" s="256" t="s">
        <v>1098</v>
      </c>
      <c r="C13" s="95" t="s">
        <v>1099</v>
      </c>
      <c r="D13" s="258" t="s">
        <v>280</v>
      </c>
      <c r="E13" s="245" t="s">
        <v>281</v>
      </c>
      <c r="F13" s="47" t="s">
        <v>318</v>
      </c>
      <c r="G13" s="84" t="s">
        <v>342</v>
      </c>
      <c r="H13" s="84" t="s">
        <v>424</v>
      </c>
      <c r="I13" s="86" t="s">
        <v>315</v>
      </c>
      <c r="J13" s="86" t="s">
        <v>286</v>
      </c>
      <c r="K13" s="86" t="s">
        <v>69</v>
      </c>
      <c r="L13" s="86" t="s">
        <v>69</v>
      </c>
      <c r="M13" s="86" t="s">
        <v>286</v>
      </c>
      <c r="N13" s="86" t="s">
        <v>69</v>
      </c>
      <c r="O13" s="86" t="s">
        <v>69</v>
      </c>
      <c r="P13" s="86" t="s">
        <v>69</v>
      </c>
      <c r="Q13" s="86" t="s">
        <v>286</v>
      </c>
      <c r="R13" s="86" t="s">
        <v>69</v>
      </c>
      <c r="S13" s="86" t="s">
        <v>69</v>
      </c>
      <c r="T13" s="86" t="s">
        <v>69</v>
      </c>
      <c r="U13" s="86" t="s">
        <v>69</v>
      </c>
      <c r="V13" s="86" t="s">
        <v>69</v>
      </c>
      <c r="W13" s="86" t="s">
        <v>69</v>
      </c>
      <c r="X13" s="86" t="s">
        <v>286</v>
      </c>
      <c r="Y13" s="86" t="s">
        <v>286</v>
      </c>
      <c r="Z13" s="86" t="s">
        <v>286</v>
      </c>
      <c r="AA13" s="86" t="s">
        <v>286</v>
      </c>
      <c r="AB13" s="86" t="s">
        <v>286</v>
      </c>
      <c r="AC13" s="259" t="str">
        <f t="shared" si="0"/>
        <v>2 - Baja</v>
      </c>
      <c r="AD13" s="260">
        <f t="shared" si="1"/>
        <v>0.4</v>
      </c>
      <c r="AE13" s="259" t="str">
        <f t="shared" si="2"/>
        <v>4 - Mayor</v>
      </c>
      <c r="AF13" s="260">
        <f t="shared" si="3"/>
        <v>0.57894736842105265</v>
      </c>
      <c r="AG13" s="82" t="str">
        <f t="shared" si="4"/>
        <v>MODERADO</v>
      </c>
      <c r="AH13" s="260">
        <f t="shared" si="5"/>
        <v>0.23157894736842108</v>
      </c>
      <c r="AI13" s="4" t="s">
        <v>1100</v>
      </c>
      <c r="AJ13" s="91" t="s">
        <v>518</v>
      </c>
      <c r="AK13" s="245" t="s">
        <v>1101</v>
      </c>
      <c r="AL13" s="84" t="s">
        <v>1085</v>
      </c>
      <c r="AM13" s="47" t="s">
        <v>291</v>
      </c>
      <c r="AN13" s="91" t="s">
        <v>295</v>
      </c>
      <c r="AO13" s="91" t="s">
        <v>293</v>
      </c>
      <c r="AP13" s="47" t="s">
        <v>294</v>
      </c>
      <c r="AQ13" s="389" t="s">
        <v>291</v>
      </c>
      <c r="AR13" s="244" t="s">
        <v>295</v>
      </c>
      <c r="AS13" s="244" t="s">
        <v>293</v>
      </c>
      <c r="AT13" s="389" t="s">
        <v>294</v>
      </c>
      <c r="AU13" s="387"/>
      <c r="AV13" s="103"/>
      <c r="AW13" s="103"/>
      <c r="AX13" s="387"/>
      <c r="AY13" s="47"/>
      <c r="AZ13" s="91"/>
      <c r="BA13" s="91"/>
      <c r="BB13" s="47"/>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122" t="s">
        <v>298</v>
      </c>
      <c r="CM13" s="388">
        <f t="shared" si="6"/>
        <v>0.2</v>
      </c>
      <c r="CN13" s="122" t="str">
        <f>IFERROR(IF(GG13&lt;=1,"1 - Leve",HLOOKUP(GG13,#REF!,2,0)),"")</f>
        <v/>
      </c>
      <c r="CO13" s="388">
        <f t="shared" si="7"/>
        <v>0.28947368421052633</v>
      </c>
      <c r="CP13" s="94" t="str">
        <f t="shared" si="98"/>
        <v>BAJO</v>
      </c>
      <c r="CQ13" s="260">
        <f t="shared" si="8"/>
        <v>5.789473684210527E-2</v>
      </c>
      <c r="CR13" s="95" t="s">
        <v>300</v>
      </c>
      <c r="CS13" s="82">
        <f t="shared" si="9"/>
        <v>0.1</v>
      </c>
      <c r="CT13" s="47"/>
      <c r="CU13" s="47" t="s">
        <v>1102</v>
      </c>
      <c r="CV13" s="4" t="s">
        <v>867</v>
      </c>
      <c r="CW13" s="96"/>
      <c r="CX13" s="97">
        <f t="shared" si="10"/>
        <v>11</v>
      </c>
      <c r="CY13" s="98">
        <f t="shared" si="11"/>
        <v>4</v>
      </c>
      <c r="CZ13" s="97" t="str">
        <f t="shared" si="12"/>
        <v>Mayor</v>
      </c>
      <c r="DA13" s="99">
        <f t="shared" si="13"/>
        <v>0.8</v>
      </c>
      <c r="DB13" s="100">
        <f t="shared" si="14"/>
        <v>0.25</v>
      </c>
      <c r="DC13" s="100">
        <f t="shared" si="15"/>
        <v>0.25</v>
      </c>
      <c r="DD13" s="97">
        <f t="shared" si="16"/>
        <v>0.5</v>
      </c>
      <c r="DE13" s="5">
        <f t="shared" si="17"/>
        <v>1</v>
      </c>
      <c r="DF13" s="99">
        <f t="shared" si="18"/>
        <v>0.2</v>
      </c>
      <c r="DG13" s="5">
        <f t="shared" si="19"/>
        <v>4</v>
      </c>
      <c r="DH13" s="5"/>
      <c r="DI13" s="99">
        <f t="shared" si="20"/>
        <v>0.8</v>
      </c>
      <c r="DJ13" s="100">
        <f t="shared" si="21"/>
        <v>0.25</v>
      </c>
      <c r="DK13" s="100">
        <f t="shared" si="22"/>
        <v>0.25</v>
      </c>
      <c r="DL13" s="97">
        <f t="shared" si="23"/>
        <v>0.5</v>
      </c>
      <c r="DM13" s="5">
        <f t="shared" si="24"/>
        <v>1</v>
      </c>
      <c r="DN13" s="99">
        <f t="shared" si="25"/>
        <v>0.1</v>
      </c>
      <c r="DO13" s="5">
        <f t="shared" si="26"/>
        <v>4</v>
      </c>
      <c r="DP13" s="99">
        <f t="shared" si="27"/>
        <v>0.8</v>
      </c>
      <c r="DQ13" s="100">
        <f t="shared" si="28"/>
        <v>0</v>
      </c>
      <c r="DR13" s="100">
        <f t="shared" si="29"/>
        <v>0</v>
      </c>
      <c r="DS13" s="97">
        <f t="shared" si="30"/>
        <v>0</v>
      </c>
      <c r="DT13" s="5">
        <f t="shared" si="31"/>
        <v>1</v>
      </c>
      <c r="DU13" s="99">
        <f t="shared" si="32"/>
        <v>0.1</v>
      </c>
      <c r="DV13" s="5">
        <f t="shared" si="33"/>
        <v>4</v>
      </c>
      <c r="DW13" s="99">
        <f t="shared" si="34"/>
        <v>0.8</v>
      </c>
      <c r="DX13" s="100">
        <f t="shared" si="35"/>
        <v>0</v>
      </c>
      <c r="DY13" s="100">
        <f t="shared" ref="DY13:DY19" si="99">IF(BA13="",0,IF(BA13="Preventivo",0.25,IF(BA13="Detectivo",0.15,IF(BA14="Correctivo",0.1,0))))</f>
        <v>0</v>
      </c>
      <c r="DZ13" s="97">
        <f t="shared" si="36"/>
        <v>0</v>
      </c>
      <c r="EA13" s="5">
        <f t="shared" si="37"/>
        <v>1</v>
      </c>
      <c r="EB13" s="99">
        <f t="shared" si="38"/>
        <v>0.1</v>
      </c>
      <c r="EC13" s="5">
        <f t="shared" si="39"/>
        <v>4</v>
      </c>
      <c r="ED13" s="99">
        <f t="shared" si="40"/>
        <v>0.8</v>
      </c>
      <c r="EE13" s="100">
        <f t="shared" si="41"/>
        <v>0</v>
      </c>
      <c r="EF13" s="100">
        <f t="shared" si="42"/>
        <v>0</v>
      </c>
      <c r="EG13" s="97">
        <f t="shared" si="43"/>
        <v>0</v>
      </c>
      <c r="EH13" s="5">
        <f t="shared" si="44"/>
        <v>1</v>
      </c>
      <c r="EI13" s="99">
        <f t="shared" si="45"/>
        <v>0.1</v>
      </c>
      <c r="EJ13" s="5">
        <f t="shared" si="46"/>
        <v>4</v>
      </c>
      <c r="EK13" s="99">
        <f t="shared" si="47"/>
        <v>0.8</v>
      </c>
      <c r="EL13" s="100">
        <f t="shared" si="48"/>
        <v>0</v>
      </c>
      <c r="EM13" s="100">
        <f t="shared" si="49"/>
        <v>0</v>
      </c>
      <c r="EN13" s="97">
        <f t="shared" si="50"/>
        <v>0</v>
      </c>
      <c r="EO13" s="5">
        <f t="shared" si="51"/>
        <v>1</v>
      </c>
      <c r="EP13" s="99">
        <f t="shared" si="52"/>
        <v>0.1</v>
      </c>
      <c r="EQ13" s="5">
        <f t="shared" si="53"/>
        <v>4</v>
      </c>
      <c r="ER13" s="99">
        <f t="shared" si="54"/>
        <v>0.8</v>
      </c>
      <c r="ES13" s="100">
        <f t="shared" si="55"/>
        <v>0</v>
      </c>
      <c r="ET13" s="100">
        <f t="shared" si="56"/>
        <v>0</v>
      </c>
      <c r="EU13" s="97">
        <f t="shared" si="57"/>
        <v>0</v>
      </c>
      <c r="EV13" s="5">
        <f t="shared" si="58"/>
        <v>1</v>
      </c>
      <c r="EW13" s="99">
        <f t="shared" si="59"/>
        <v>0.1</v>
      </c>
      <c r="EX13" s="5">
        <f t="shared" si="60"/>
        <v>4</v>
      </c>
      <c r="EY13" s="99">
        <f t="shared" si="61"/>
        <v>0.8</v>
      </c>
      <c r="EZ13" s="100">
        <f t="shared" si="62"/>
        <v>0</v>
      </c>
      <c r="FA13" s="100">
        <f t="shared" si="63"/>
        <v>0</v>
      </c>
      <c r="FB13" s="97">
        <f t="shared" si="64"/>
        <v>0</v>
      </c>
      <c r="FC13" s="5">
        <f t="shared" si="65"/>
        <v>1</v>
      </c>
      <c r="FD13" s="99">
        <f t="shared" si="66"/>
        <v>0.1</v>
      </c>
      <c r="FE13" s="5">
        <f t="shared" si="67"/>
        <v>4</v>
      </c>
      <c r="FF13" s="99">
        <f t="shared" si="68"/>
        <v>0.8</v>
      </c>
      <c r="FG13" s="100">
        <f t="shared" si="69"/>
        <v>0</v>
      </c>
      <c r="FH13" s="100">
        <f t="shared" si="70"/>
        <v>0</v>
      </c>
      <c r="FI13" s="97">
        <f t="shared" si="71"/>
        <v>0</v>
      </c>
      <c r="FJ13" s="5">
        <f t="shared" si="72"/>
        <v>1</v>
      </c>
      <c r="FK13" s="99">
        <f t="shared" si="73"/>
        <v>0.1</v>
      </c>
      <c r="FL13" s="5">
        <f t="shared" si="74"/>
        <v>4</v>
      </c>
      <c r="FM13" s="99">
        <f t="shared" si="75"/>
        <v>0.8</v>
      </c>
      <c r="FN13" s="100">
        <f t="shared" si="76"/>
        <v>0</v>
      </c>
      <c r="FO13" s="100">
        <f t="shared" si="77"/>
        <v>0</v>
      </c>
      <c r="FP13" s="97">
        <f t="shared" si="78"/>
        <v>0</v>
      </c>
      <c r="FQ13" s="5">
        <f t="shared" si="79"/>
        <v>1</v>
      </c>
      <c r="FR13" s="99">
        <f t="shared" si="80"/>
        <v>0.1</v>
      </c>
      <c r="FS13" s="5">
        <f t="shared" si="81"/>
        <v>4</v>
      </c>
      <c r="FT13" s="99">
        <f t="shared" si="82"/>
        <v>0.8</v>
      </c>
      <c r="FU13" s="100">
        <f t="shared" si="83"/>
        <v>0</v>
      </c>
      <c r="FV13" s="100">
        <f t="shared" si="84"/>
        <v>0</v>
      </c>
      <c r="FW13" s="97">
        <f t="shared" si="85"/>
        <v>0</v>
      </c>
      <c r="FX13" s="5">
        <f t="shared" si="86"/>
        <v>1</v>
      </c>
      <c r="FY13" s="99">
        <f t="shared" si="87"/>
        <v>0.1</v>
      </c>
      <c r="FZ13" s="5">
        <f t="shared" si="88"/>
        <v>4</v>
      </c>
      <c r="GA13" s="99">
        <f t="shared" si="89"/>
        <v>0.8</v>
      </c>
      <c r="GB13" s="100">
        <f t="shared" si="90"/>
        <v>0</v>
      </c>
      <c r="GC13" s="100">
        <f t="shared" si="91"/>
        <v>0</v>
      </c>
      <c r="GD13" s="97">
        <f t="shared" si="92"/>
        <v>0</v>
      </c>
      <c r="GE13" s="5">
        <f t="shared" si="93"/>
        <v>1</v>
      </c>
      <c r="GF13" s="99">
        <f t="shared" si="94"/>
        <v>0.1</v>
      </c>
      <c r="GG13" s="5">
        <f t="shared" si="95"/>
        <v>4</v>
      </c>
      <c r="GH13" s="99">
        <f t="shared" si="96"/>
        <v>0.8</v>
      </c>
      <c r="GI13" s="99">
        <f t="shared" si="97"/>
        <v>0.8</v>
      </c>
      <c r="GJ13" s="101"/>
    </row>
    <row r="14" spans="1:193 1680:1680" ht="180" customHeight="1">
      <c r="A14" s="122">
        <v>6</v>
      </c>
      <c r="B14" s="256" t="s">
        <v>1098</v>
      </c>
      <c r="C14" s="4" t="s">
        <v>1099</v>
      </c>
      <c r="D14" s="258" t="s">
        <v>304</v>
      </c>
      <c r="E14" s="245" t="s">
        <v>281</v>
      </c>
      <c r="F14" s="47" t="s">
        <v>572</v>
      </c>
      <c r="G14" s="84" t="s">
        <v>342</v>
      </c>
      <c r="H14" s="84" t="s">
        <v>424</v>
      </c>
      <c r="I14" s="86" t="s">
        <v>315</v>
      </c>
      <c r="J14" s="86" t="s">
        <v>286</v>
      </c>
      <c r="K14" s="86" t="s">
        <v>69</v>
      </c>
      <c r="L14" s="86" t="s">
        <v>69</v>
      </c>
      <c r="M14" s="86" t="s">
        <v>286</v>
      </c>
      <c r="N14" s="86" t="s">
        <v>69</v>
      </c>
      <c r="O14" s="86" t="s">
        <v>69</v>
      </c>
      <c r="P14" s="86" t="s">
        <v>69</v>
      </c>
      <c r="Q14" s="86" t="s">
        <v>286</v>
      </c>
      <c r="R14" s="86" t="s">
        <v>69</v>
      </c>
      <c r="S14" s="86" t="s">
        <v>69</v>
      </c>
      <c r="T14" s="86" t="s">
        <v>69</v>
      </c>
      <c r="U14" s="86" t="s">
        <v>69</v>
      </c>
      <c r="V14" s="86" t="s">
        <v>69</v>
      </c>
      <c r="W14" s="86" t="s">
        <v>69</v>
      </c>
      <c r="X14" s="86" t="s">
        <v>286</v>
      </c>
      <c r="Y14" s="86" t="s">
        <v>286</v>
      </c>
      <c r="Z14" s="86" t="s">
        <v>286</v>
      </c>
      <c r="AA14" s="86" t="s">
        <v>286</v>
      </c>
      <c r="AB14" s="86" t="s">
        <v>286</v>
      </c>
      <c r="AC14" s="259" t="str">
        <f t="shared" si="0"/>
        <v>2 - Baja</v>
      </c>
      <c r="AD14" s="260">
        <f t="shared" si="1"/>
        <v>0.4</v>
      </c>
      <c r="AE14" s="259" t="str">
        <f t="shared" si="2"/>
        <v>4 - Mayor</v>
      </c>
      <c r="AF14" s="260">
        <f t="shared" si="3"/>
        <v>0.57894736842105265</v>
      </c>
      <c r="AG14" s="82" t="str">
        <f t="shared" si="4"/>
        <v>MODERADO</v>
      </c>
      <c r="AH14" s="260">
        <f t="shared" si="5"/>
        <v>0.23157894736842108</v>
      </c>
      <c r="AI14" s="4" t="s">
        <v>1103</v>
      </c>
      <c r="AJ14" s="91" t="s">
        <v>518</v>
      </c>
      <c r="AK14" s="245" t="s">
        <v>1101</v>
      </c>
      <c r="AL14" s="84" t="s">
        <v>1085</v>
      </c>
      <c r="AM14" s="47" t="s">
        <v>291</v>
      </c>
      <c r="AN14" s="91" t="s">
        <v>295</v>
      </c>
      <c r="AO14" s="91" t="s">
        <v>293</v>
      </c>
      <c r="AP14" s="47" t="s">
        <v>294</v>
      </c>
      <c r="AQ14" s="47" t="s">
        <v>291</v>
      </c>
      <c r="AR14" s="91" t="s">
        <v>295</v>
      </c>
      <c r="AS14" s="91" t="s">
        <v>293</v>
      </c>
      <c r="AT14" s="47" t="s">
        <v>294</v>
      </c>
      <c r="AU14" s="47"/>
      <c r="AV14" s="91"/>
      <c r="AW14" s="91"/>
      <c r="AX14" s="47"/>
      <c r="AY14" s="47"/>
      <c r="AZ14" s="91"/>
      <c r="BA14" s="91"/>
      <c r="BB14" s="47"/>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122" t="s">
        <v>298</v>
      </c>
      <c r="CM14" s="388">
        <f t="shared" si="6"/>
        <v>0.2</v>
      </c>
      <c r="CN14" s="122" t="str">
        <f>IFERROR(IF(GG14&lt;=1,"1 - Leve",HLOOKUP(GG14,#REF!,2,0)),"")</f>
        <v/>
      </c>
      <c r="CO14" s="388">
        <f t="shared" si="7"/>
        <v>0.28947368421052633</v>
      </c>
      <c r="CP14" s="94" t="str">
        <f t="shared" si="98"/>
        <v>BAJO</v>
      </c>
      <c r="CQ14" s="260">
        <f t="shared" si="8"/>
        <v>5.789473684210527E-2</v>
      </c>
      <c r="CR14" s="95" t="s">
        <v>309</v>
      </c>
      <c r="CS14" s="82">
        <f t="shared" si="9"/>
        <v>0.1</v>
      </c>
      <c r="CT14" s="47"/>
      <c r="CU14" s="47" t="s">
        <v>1104</v>
      </c>
      <c r="CV14" s="4" t="s">
        <v>867</v>
      </c>
      <c r="CW14" s="96"/>
      <c r="CX14" s="97">
        <f t="shared" si="10"/>
        <v>11</v>
      </c>
      <c r="CY14" s="98">
        <f t="shared" si="11"/>
        <v>4</v>
      </c>
      <c r="CZ14" s="97" t="str">
        <f t="shared" si="12"/>
        <v>Mayor</v>
      </c>
      <c r="DA14" s="99">
        <f t="shared" si="13"/>
        <v>0.8</v>
      </c>
      <c r="DB14" s="100">
        <f t="shared" si="14"/>
        <v>0.25</v>
      </c>
      <c r="DC14" s="100">
        <f t="shared" si="15"/>
        <v>0.25</v>
      </c>
      <c r="DD14" s="97">
        <f t="shared" si="16"/>
        <v>0.5</v>
      </c>
      <c r="DE14" s="5">
        <f t="shared" si="17"/>
        <v>1</v>
      </c>
      <c r="DF14" s="99">
        <f t="shared" si="18"/>
        <v>0.2</v>
      </c>
      <c r="DG14" s="5">
        <f t="shared" si="19"/>
        <v>4</v>
      </c>
      <c r="DH14" s="5"/>
      <c r="DI14" s="99">
        <f t="shared" si="20"/>
        <v>0.8</v>
      </c>
      <c r="DJ14" s="100">
        <f t="shared" si="21"/>
        <v>0.25</v>
      </c>
      <c r="DK14" s="100">
        <f t="shared" si="22"/>
        <v>0.25</v>
      </c>
      <c r="DL14" s="97">
        <f t="shared" si="23"/>
        <v>0.5</v>
      </c>
      <c r="DM14" s="5">
        <f t="shared" si="24"/>
        <v>1</v>
      </c>
      <c r="DN14" s="99">
        <f t="shared" si="25"/>
        <v>0.1</v>
      </c>
      <c r="DO14" s="5">
        <f t="shared" si="26"/>
        <v>4</v>
      </c>
      <c r="DP14" s="99">
        <f t="shared" si="27"/>
        <v>0.8</v>
      </c>
      <c r="DQ14" s="100">
        <f t="shared" si="28"/>
        <v>0</v>
      </c>
      <c r="DR14" s="100">
        <f t="shared" si="29"/>
        <v>0</v>
      </c>
      <c r="DS14" s="97">
        <f t="shared" si="30"/>
        <v>0</v>
      </c>
      <c r="DT14" s="5">
        <f t="shared" si="31"/>
        <v>1</v>
      </c>
      <c r="DU14" s="99">
        <f t="shared" si="32"/>
        <v>0.1</v>
      </c>
      <c r="DV14" s="5">
        <f t="shared" si="33"/>
        <v>4</v>
      </c>
      <c r="DW14" s="99">
        <f t="shared" si="34"/>
        <v>0.8</v>
      </c>
      <c r="DX14" s="100">
        <f t="shared" si="35"/>
        <v>0</v>
      </c>
      <c r="DY14" s="100">
        <f t="shared" si="99"/>
        <v>0</v>
      </c>
      <c r="DZ14" s="97">
        <f t="shared" si="36"/>
        <v>0</v>
      </c>
      <c r="EA14" s="5">
        <f t="shared" si="37"/>
        <v>1</v>
      </c>
      <c r="EB14" s="99">
        <f t="shared" si="38"/>
        <v>0.1</v>
      </c>
      <c r="EC14" s="5">
        <f t="shared" si="39"/>
        <v>4</v>
      </c>
      <c r="ED14" s="99">
        <f t="shared" si="40"/>
        <v>0.8</v>
      </c>
      <c r="EE14" s="100">
        <f t="shared" si="41"/>
        <v>0</v>
      </c>
      <c r="EF14" s="100">
        <f t="shared" si="42"/>
        <v>0</v>
      </c>
      <c r="EG14" s="97">
        <f t="shared" si="43"/>
        <v>0</v>
      </c>
      <c r="EH14" s="5">
        <f t="shared" si="44"/>
        <v>1</v>
      </c>
      <c r="EI14" s="99">
        <f t="shared" si="45"/>
        <v>0.1</v>
      </c>
      <c r="EJ14" s="5">
        <f t="shared" si="46"/>
        <v>4</v>
      </c>
      <c r="EK14" s="99">
        <f t="shared" si="47"/>
        <v>0.8</v>
      </c>
      <c r="EL14" s="100">
        <f t="shared" si="48"/>
        <v>0</v>
      </c>
      <c r="EM14" s="100">
        <f t="shared" si="49"/>
        <v>0</v>
      </c>
      <c r="EN14" s="97">
        <f t="shared" si="50"/>
        <v>0</v>
      </c>
      <c r="EO14" s="5">
        <f t="shared" si="51"/>
        <v>1</v>
      </c>
      <c r="EP14" s="99">
        <f t="shared" si="52"/>
        <v>0.1</v>
      </c>
      <c r="EQ14" s="5">
        <f t="shared" si="53"/>
        <v>4</v>
      </c>
      <c r="ER14" s="99">
        <f t="shared" si="54"/>
        <v>0.8</v>
      </c>
      <c r="ES14" s="100">
        <f t="shared" si="55"/>
        <v>0</v>
      </c>
      <c r="ET14" s="100">
        <f t="shared" si="56"/>
        <v>0</v>
      </c>
      <c r="EU14" s="97">
        <f t="shared" si="57"/>
        <v>0</v>
      </c>
      <c r="EV14" s="5">
        <f t="shared" si="58"/>
        <v>1</v>
      </c>
      <c r="EW14" s="99">
        <f t="shared" si="59"/>
        <v>0.1</v>
      </c>
      <c r="EX14" s="5">
        <f t="shared" si="60"/>
        <v>4</v>
      </c>
      <c r="EY14" s="99">
        <f t="shared" si="61"/>
        <v>0.8</v>
      </c>
      <c r="EZ14" s="100">
        <f t="shared" si="62"/>
        <v>0</v>
      </c>
      <c r="FA14" s="100">
        <f t="shared" si="63"/>
        <v>0</v>
      </c>
      <c r="FB14" s="97">
        <f t="shared" si="64"/>
        <v>0</v>
      </c>
      <c r="FC14" s="5">
        <f t="shared" si="65"/>
        <v>1</v>
      </c>
      <c r="FD14" s="99">
        <f t="shared" si="66"/>
        <v>0.1</v>
      </c>
      <c r="FE14" s="5">
        <f t="shared" si="67"/>
        <v>4</v>
      </c>
      <c r="FF14" s="99">
        <f t="shared" si="68"/>
        <v>0.8</v>
      </c>
      <c r="FG14" s="100">
        <f t="shared" si="69"/>
        <v>0</v>
      </c>
      <c r="FH14" s="100">
        <f t="shared" si="70"/>
        <v>0</v>
      </c>
      <c r="FI14" s="97">
        <f t="shared" si="71"/>
        <v>0</v>
      </c>
      <c r="FJ14" s="5">
        <f t="shared" si="72"/>
        <v>1</v>
      </c>
      <c r="FK14" s="99">
        <f t="shared" si="73"/>
        <v>0.1</v>
      </c>
      <c r="FL14" s="5">
        <f t="shared" si="74"/>
        <v>4</v>
      </c>
      <c r="FM14" s="99">
        <f t="shared" si="75"/>
        <v>0.8</v>
      </c>
      <c r="FN14" s="100">
        <f t="shared" si="76"/>
        <v>0</v>
      </c>
      <c r="FO14" s="100">
        <f t="shared" si="77"/>
        <v>0</v>
      </c>
      <c r="FP14" s="97">
        <f t="shared" si="78"/>
        <v>0</v>
      </c>
      <c r="FQ14" s="5">
        <f t="shared" si="79"/>
        <v>1</v>
      </c>
      <c r="FR14" s="99">
        <f t="shared" si="80"/>
        <v>0.1</v>
      </c>
      <c r="FS14" s="5">
        <f t="shared" si="81"/>
        <v>4</v>
      </c>
      <c r="FT14" s="99">
        <f t="shared" si="82"/>
        <v>0.8</v>
      </c>
      <c r="FU14" s="100">
        <f t="shared" si="83"/>
        <v>0</v>
      </c>
      <c r="FV14" s="100">
        <f t="shared" si="84"/>
        <v>0</v>
      </c>
      <c r="FW14" s="97">
        <f t="shared" si="85"/>
        <v>0</v>
      </c>
      <c r="FX14" s="5">
        <f t="shared" si="86"/>
        <v>1</v>
      </c>
      <c r="FY14" s="99">
        <f t="shared" si="87"/>
        <v>0.1</v>
      </c>
      <c r="FZ14" s="5">
        <f t="shared" si="88"/>
        <v>4</v>
      </c>
      <c r="GA14" s="99">
        <f t="shared" si="89"/>
        <v>0.8</v>
      </c>
      <c r="GB14" s="100">
        <f t="shared" si="90"/>
        <v>0</v>
      </c>
      <c r="GC14" s="100">
        <f t="shared" si="91"/>
        <v>0</v>
      </c>
      <c r="GD14" s="97">
        <f t="shared" si="92"/>
        <v>0</v>
      </c>
      <c r="GE14" s="5">
        <f t="shared" si="93"/>
        <v>1</v>
      </c>
      <c r="GF14" s="99">
        <f t="shared" si="94"/>
        <v>0.1</v>
      </c>
      <c r="GG14" s="5">
        <f t="shared" si="95"/>
        <v>4</v>
      </c>
      <c r="GH14" s="99">
        <f t="shared" si="96"/>
        <v>0.8</v>
      </c>
      <c r="GI14" s="99">
        <f t="shared" si="97"/>
        <v>0.8</v>
      </c>
      <c r="GJ14" s="101"/>
    </row>
    <row r="15" spans="1:193 1680:1680" s="7" customFormat="1" ht="233.25" customHeight="1">
      <c r="A15" s="145">
        <v>7</v>
      </c>
      <c r="B15" s="145" t="s">
        <v>1105</v>
      </c>
      <c r="C15" s="172" t="s">
        <v>1106</v>
      </c>
      <c r="D15" s="390" t="s">
        <v>280</v>
      </c>
      <c r="E15" s="391" t="s">
        <v>281</v>
      </c>
      <c r="F15" s="47" t="s">
        <v>318</v>
      </c>
      <c r="G15" s="169" t="s">
        <v>342</v>
      </c>
      <c r="H15" s="169" t="s">
        <v>422</v>
      </c>
      <c r="I15" s="87" t="s">
        <v>315</v>
      </c>
      <c r="J15" s="87" t="s">
        <v>286</v>
      </c>
      <c r="K15" s="87" t="s">
        <v>69</v>
      </c>
      <c r="L15" s="87" t="s">
        <v>69</v>
      </c>
      <c r="M15" s="87" t="s">
        <v>286</v>
      </c>
      <c r="N15" s="87" t="s">
        <v>69</v>
      </c>
      <c r="O15" s="87" t="s">
        <v>69</v>
      </c>
      <c r="P15" s="87" t="s">
        <v>69</v>
      </c>
      <c r="Q15" s="87" t="s">
        <v>286</v>
      </c>
      <c r="R15" s="87" t="s">
        <v>69</v>
      </c>
      <c r="S15" s="87" t="s">
        <v>69</v>
      </c>
      <c r="T15" s="87" t="s">
        <v>69</v>
      </c>
      <c r="U15" s="87" t="s">
        <v>69</v>
      </c>
      <c r="V15" s="87" t="s">
        <v>69</v>
      </c>
      <c r="W15" s="87" t="s">
        <v>69</v>
      </c>
      <c r="X15" s="87" t="s">
        <v>286</v>
      </c>
      <c r="Y15" s="87" t="s">
        <v>286</v>
      </c>
      <c r="Z15" s="87" t="s">
        <v>286</v>
      </c>
      <c r="AA15" s="87" t="s">
        <v>286</v>
      </c>
      <c r="AB15" s="87" t="s">
        <v>286</v>
      </c>
      <c r="AC15" s="90" t="str">
        <f t="shared" si="0"/>
        <v>2 - Baja</v>
      </c>
      <c r="AD15" s="260">
        <f t="shared" si="1"/>
        <v>0.4</v>
      </c>
      <c r="AE15" s="90" t="str">
        <f t="shared" si="2"/>
        <v>4 - Mayor</v>
      </c>
      <c r="AF15" s="260">
        <f t="shared" si="3"/>
        <v>0.57894736842105265</v>
      </c>
      <c r="AG15" s="82" t="str">
        <f t="shared" si="4"/>
        <v>MODERADO</v>
      </c>
      <c r="AH15" s="392">
        <f t="shared" si="5"/>
        <v>0.23157894736842108</v>
      </c>
      <c r="AI15" s="176" t="s">
        <v>1107</v>
      </c>
      <c r="AJ15" s="47" t="s">
        <v>517</v>
      </c>
      <c r="AK15" s="391" t="s">
        <v>1108</v>
      </c>
      <c r="AL15" s="169" t="s">
        <v>1085</v>
      </c>
      <c r="AM15" s="47" t="s">
        <v>291</v>
      </c>
      <c r="AN15" s="47" t="s">
        <v>295</v>
      </c>
      <c r="AO15" s="47" t="s">
        <v>293</v>
      </c>
      <c r="AP15" s="47" t="s">
        <v>294</v>
      </c>
      <c r="AQ15" s="47" t="s">
        <v>291</v>
      </c>
      <c r="AR15" s="47" t="s">
        <v>295</v>
      </c>
      <c r="AS15" s="47" t="s">
        <v>293</v>
      </c>
      <c r="AT15" s="47" t="s">
        <v>294</v>
      </c>
      <c r="AU15" s="47" t="s">
        <v>291</v>
      </c>
      <c r="AV15" s="47" t="s">
        <v>295</v>
      </c>
      <c r="AW15" s="47" t="s">
        <v>293</v>
      </c>
      <c r="AX15" s="47" t="s">
        <v>294</v>
      </c>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145" t="s">
        <v>298</v>
      </c>
      <c r="CM15" s="388">
        <f t="shared" si="6"/>
        <v>0.2</v>
      </c>
      <c r="CN15" s="145" t="str">
        <f>IFERROR(IF(GG15&lt;=1,"1 - Leve",HLOOKUP(GG15,#REF!,2,0)),"")</f>
        <v/>
      </c>
      <c r="CO15" s="388">
        <f t="shared" si="7"/>
        <v>0.28947368421052633</v>
      </c>
      <c r="CP15" s="94" t="str">
        <f t="shared" si="98"/>
        <v>BAJO</v>
      </c>
      <c r="CQ15" s="392">
        <f t="shared" si="8"/>
        <v>5.789473684210527E-2</v>
      </c>
      <c r="CR15" s="172" t="s">
        <v>300</v>
      </c>
      <c r="CS15" s="128">
        <f t="shared" si="9"/>
        <v>0.1</v>
      </c>
      <c r="CT15" s="47"/>
      <c r="CU15" s="47" t="s">
        <v>1109</v>
      </c>
      <c r="CV15" s="4" t="s">
        <v>867</v>
      </c>
      <c r="CW15" s="392"/>
      <c r="CX15" s="393">
        <f t="shared" si="10"/>
        <v>11</v>
      </c>
      <c r="CY15" s="394">
        <f t="shared" si="11"/>
        <v>4</v>
      </c>
      <c r="CZ15" s="393" t="str">
        <f t="shared" si="12"/>
        <v>Mayor</v>
      </c>
      <c r="DA15" s="395">
        <f t="shared" si="13"/>
        <v>0.8</v>
      </c>
      <c r="DB15" s="396">
        <f t="shared" si="14"/>
        <v>0.25</v>
      </c>
      <c r="DC15" s="396">
        <f t="shared" si="15"/>
        <v>0.25</v>
      </c>
      <c r="DD15" s="393">
        <f t="shared" si="16"/>
        <v>0.5</v>
      </c>
      <c r="DE15" s="396">
        <f t="shared" si="17"/>
        <v>1</v>
      </c>
      <c r="DF15" s="395">
        <f t="shared" si="18"/>
        <v>0.2</v>
      </c>
      <c r="DG15" s="396">
        <f t="shared" si="19"/>
        <v>4</v>
      </c>
      <c r="DH15" s="396"/>
      <c r="DI15" s="395">
        <f t="shared" si="20"/>
        <v>0.8</v>
      </c>
      <c r="DJ15" s="396">
        <f t="shared" si="21"/>
        <v>0.25</v>
      </c>
      <c r="DK15" s="396">
        <f t="shared" si="22"/>
        <v>0.25</v>
      </c>
      <c r="DL15" s="393">
        <f t="shared" si="23"/>
        <v>0.5</v>
      </c>
      <c r="DM15" s="396">
        <f t="shared" si="24"/>
        <v>1</v>
      </c>
      <c r="DN15" s="395">
        <f t="shared" si="25"/>
        <v>0.1</v>
      </c>
      <c r="DO15" s="396">
        <f t="shared" si="26"/>
        <v>4</v>
      </c>
      <c r="DP15" s="395">
        <f t="shared" si="27"/>
        <v>0.8</v>
      </c>
      <c r="DQ15" s="396">
        <f t="shared" si="28"/>
        <v>0.25</v>
      </c>
      <c r="DR15" s="396">
        <f t="shared" si="29"/>
        <v>0.25</v>
      </c>
      <c r="DS15" s="393">
        <f t="shared" si="30"/>
        <v>0.5</v>
      </c>
      <c r="DT15" s="396">
        <f t="shared" si="31"/>
        <v>1</v>
      </c>
      <c r="DU15" s="395">
        <f t="shared" si="32"/>
        <v>0.05</v>
      </c>
      <c r="DV15" s="396">
        <f t="shared" si="33"/>
        <v>4</v>
      </c>
      <c r="DW15" s="395">
        <f t="shared" si="34"/>
        <v>0.8</v>
      </c>
      <c r="DX15" s="396">
        <f t="shared" si="35"/>
        <v>0</v>
      </c>
      <c r="DY15" s="396">
        <f t="shared" si="99"/>
        <v>0</v>
      </c>
      <c r="DZ15" s="393">
        <f t="shared" si="36"/>
        <v>0</v>
      </c>
      <c r="EA15" s="396">
        <f t="shared" si="37"/>
        <v>1</v>
      </c>
      <c r="EB15" s="395">
        <f t="shared" si="38"/>
        <v>0.05</v>
      </c>
      <c r="EC15" s="396">
        <f t="shared" si="39"/>
        <v>4</v>
      </c>
      <c r="ED15" s="395">
        <f t="shared" si="40"/>
        <v>0.8</v>
      </c>
      <c r="EE15" s="396">
        <f t="shared" si="41"/>
        <v>0</v>
      </c>
      <c r="EF15" s="396">
        <f t="shared" si="42"/>
        <v>0</v>
      </c>
      <c r="EG15" s="393">
        <f t="shared" si="43"/>
        <v>0</v>
      </c>
      <c r="EH15" s="396">
        <f t="shared" si="44"/>
        <v>1</v>
      </c>
      <c r="EI15" s="395">
        <f t="shared" si="45"/>
        <v>0.05</v>
      </c>
      <c r="EJ15" s="396">
        <f t="shared" si="46"/>
        <v>4</v>
      </c>
      <c r="EK15" s="395">
        <f t="shared" si="47"/>
        <v>0.8</v>
      </c>
      <c r="EL15" s="396">
        <f t="shared" si="48"/>
        <v>0</v>
      </c>
      <c r="EM15" s="396">
        <f t="shared" si="49"/>
        <v>0</v>
      </c>
      <c r="EN15" s="393">
        <f t="shared" si="50"/>
        <v>0</v>
      </c>
      <c r="EO15" s="396">
        <f t="shared" si="51"/>
        <v>1</v>
      </c>
      <c r="EP15" s="395">
        <f t="shared" si="52"/>
        <v>0.05</v>
      </c>
      <c r="EQ15" s="396">
        <f t="shared" si="53"/>
        <v>4</v>
      </c>
      <c r="ER15" s="395">
        <f t="shared" si="54"/>
        <v>0.8</v>
      </c>
      <c r="ES15" s="396">
        <f t="shared" si="55"/>
        <v>0</v>
      </c>
      <c r="ET15" s="396">
        <f t="shared" si="56"/>
        <v>0</v>
      </c>
      <c r="EU15" s="393">
        <f t="shared" si="57"/>
        <v>0</v>
      </c>
      <c r="EV15" s="396">
        <f t="shared" si="58"/>
        <v>1</v>
      </c>
      <c r="EW15" s="395">
        <f t="shared" si="59"/>
        <v>0.05</v>
      </c>
      <c r="EX15" s="396">
        <f t="shared" si="60"/>
        <v>4</v>
      </c>
      <c r="EY15" s="395">
        <f t="shared" si="61"/>
        <v>0.8</v>
      </c>
      <c r="EZ15" s="396">
        <f t="shared" si="62"/>
        <v>0</v>
      </c>
      <c r="FA15" s="396">
        <f t="shared" si="63"/>
        <v>0</v>
      </c>
      <c r="FB15" s="393">
        <f t="shared" si="64"/>
        <v>0</v>
      </c>
      <c r="FC15" s="396">
        <f t="shared" si="65"/>
        <v>1</v>
      </c>
      <c r="FD15" s="395">
        <f t="shared" si="66"/>
        <v>0.05</v>
      </c>
      <c r="FE15" s="396">
        <f t="shared" si="67"/>
        <v>4</v>
      </c>
      <c r="FF15" s="395">
        <f t="shared" si="68"/>
        <v>0.8</v>
      </c>
      <c r="FG15" s="396">
        <f t="shared" si="69"/>
        <v>0</v>
      </c>
      <c r="FH15" s="396">
        <f t="shared" si="70"/>
        <v>0</v>
      </c>
      <c r="FI15" s="393">
        <f t="shared" si="71"/>
        <v>0</v>
      </c>
      <c r="FJ15" s="396">
        <f t="shared" si="72"/>
        <v>1</v>
      </c>
      <c r="FK15" s="395">
        <f t="shared" si="73"/>
        <v>0.05</v>
      </c>
      <c r="FL15" s="396">
        <f t="shared" si="74"/>
        <v>4</v>
      </c>
      <c r="FM15" s="395">
        <f t="shared" si="75"/>
        <v>0.8</v>
      </c>
      <c r="FN15" s="396">
        <f t="shared" si="76"/>
        <v>0</v>
      </c>
      <c r="FO15" s="396">
        <f t="shared" si="77"/>
        <v>0</v>
      </c>
      <c r="FP15" s="393">
        <f t="shared" si="78"/>
        <v>0</v>
      </c>
      <c r="FQ15" s="396">
        <f t="shared" si="79"/>
        <v>1</v>
      </c>
      <c r="FR15" s="395">
        <f t="shared" si="80"/>
        <v>0.05</v>
      </c>
      <c r="FS15" s="396">
        <f t="shared" si="81"/>
        <v>4</v>
      </c>
      <c r="FT15" s="395">
        <f t="shared" si="82"/>
        <v>0.8</v>
      </c>
      <c r="FU15" s="396">
        <f t="shared" si="83"/>
        <v>0</v>
      </c>
      <c r="FV15" s="396">
        <f t="shared" si="84"/>
        <v>0</v>
      </c>
      <c r="FW15" s="393">
        <f t="shared" si="85"/>
        <v>0</v>
      </c>
      <c r="FX15" s="396">
        <f t="shared" si="86"/>
        <v>1</v>
      </c>
      <c r="FY15" s="395">
        <f t="shared" si="87"/>
        <v>0.05</v>
      </c>
      <c r="FZ15" s="396">
        <f t="shared" si="88"/>
        <v>4</v>
      </c>
      <c r="GA15" s="395">
        <f t="shared" si="89"/>
        <v>0.8</v>
      </c>
      <c r="GB15" s="396">
        <f t="shared" si="90"/>
        <v>0</v>
      </c>
      <c r="GC15" s="396">
        <f t="shared" si="91"/>
        <v>0</v>
      </c>
      <c r="GD15" s="393">
        <f t="shared" si="92"/>
        <v>0</v>
      </c>
      <c r="GE15" s="396">
        <f t="shared" si="93"/>
        <v>1</v>
      </c>
      <c r="GF15" s="395">
        <f t="shared" si="94"/>
        <v>0.05</v>
      </c>
      <c r="GG15" s="396">
        <f t="shared" si="95"/>
        <v>4</v>
      </c>
      <c r="GH15" s="395">
        <f t="shared" si="96"/>
        <v>0.8</v>
      </c>
      <c r="GI15" s="395">
        <f t="shared" si="97"/>
        <v>0.8</v>
      </c>
    </row>
    <row r="16" spans="1:193 1680:1680" s="7" customFormat="1" ht="231" customHeight="1">
      <c r="A16" s="145">
        <v>8</v>
      </c>
      <c r="B16" s="397" t="s">
        <v>1110</v>
      </c>
      <c r="C16" s="172" t="s">
        <v>1111</v>
      </c>
      <c r="D16" s="390" t="s">
        <v>280</v>
      </c>
      <c r="E16" s="391" t="s">
        <v>281</v>
      </c>
      <c r="F16" s="47" t="s">
        <v>318</v>
      </c>
      <c r="G16" s="169" t="s">
        <v>399</v>
      </c>
      <c r="H16" s="169" t="s">
        <v>424</v>
      </c>
      <c r="I16" s="87" t="s">
        <v>315</v>
      </c>
      <c r="J16" s="87" t="s">
        <v>286</v>
      </c>
      <c r="K16" s="87" t="s">
        <v>69</v>
      </c>
      <c r="L16" s="87" t="s">
        <v>286</v>
      </c>
      <c r="M16" s="87" t="s">
        <v>286</v>
      </c>
      <c r="N16" s="87" t="s">
        <v>69</v>
      </c>
      <c r="O16" s="87" t="s">
        <v>69</v>
      </c>
      <c r="P16" s="87" t="s">
        <v>69</v>
      </c>
      <c r="Q16" s="87" t="s">
        <v>286</v>
      </c>
      <c r="R16" s="87" t="s">
        <v>69</v>
      </c>
      <c r="S16" s="87" t="s">
        <v>69</v>
      </c>
      <c r="T16" s="87" t="s">
        <v>69</v>
      </c>
      <c r="U16" s="87" t="s">
        <v>69</v>
      </c>
      <c r="V16" s="87" t="s">
        <v>69</v>
      </c>
      <c r="W16" s="87" t="s">
        <v>286</v>
      </c>
      <c r="X16" s="87" t="s">
        <v>286</v>
      </c>
      <c r="Y16" s="87" t="s">
        <v>286</v>
      </c>
      <c r="Z16" s="87" t="s">
        <v>286</v>
      </c>
      <c r="AA16" s="87" t="s">
        <v>286</v>
      </c>
      <c r="AB16" s="87" t="s">
        <v>286</v>
      </c>
      <c r="AC16" s="90" t="str">
        <f t="shared" si="0"/>
        <v>2 - Baja</v>
      </c>
      <c r="AD16" s="260">
        <f t="shared" si="1"/>
        <v>0.4</v>
      </c>
      <c r="AE16" s="90" t="str">
        <f t="shared" si="2"/>
        <v>4 - Mayor</v>
      </c>
      <c r="AF16" s="260">
        <f t="shared" si="3"/>
        <v>0.47368421052631576</v>
      </c>
      <c r="AG16" s="82" t="str">
        <f t="shared" si="4"/>
        <v>MODERADO</v>
      </c>
      <c r="AH16" s="392">
        <f t="shared" si="5"/>
        <v>0.18947368421052632</v>
      </c>
      <c r="AI16" s="176" t="s">
        <v>1112</v>
      </c>
      <c r="AJ16" s="47" t="s">
        <v>517</v>
      </c>
      <c r="AK16" s="169" t="s">
        <v>1113</v>
      </c>
      <c r="AL16" s="169" t="s">
        <v>1085</v>
      </c>
      <c r="AM16" s="47" t="s">
        <v>291</v>
      </c>
      <c r="AN16" s="47" t="s">
        <v>295</v>
      </c>
      <c r="AO16" s="47" t="s">
        <v>293</v>
      </c>
      <c r="AP16" s="47" t="s">
        <v>294</v>
      </c>
      <c r="AQ16" s="47" t="s">
        <v>291</v>
      </c>
      <c r="AR16" s="47" t="s">
        <v>295</v>
      </c>
      <c r="AS16" s="47" t="s">
        <v>293</v>
      </c>
      <c r="AT16" s="47" t="s">
        <v>294</v>
      </c>
      <c r="AU16" s="47" t="s">
        <v>291</v>
      </c>
      <c r="AV16" s="47" t="s">
        <v>295</v>
      </c>
      <c r="AW16" s="47" t="s">
        <v>293</v>
      </c>
      <c r="AX16" s="47" t="s">
        <v>294</v>
      </c>
      <c r="AY16" s="47" t="s">
        <v>291</v>
      </c>
      <c r="AZ16" s="47" t="s">
        <v>295</v>
      </c>
      <c r="BA16" s="47" t="s">
        <v>293</v>
      </c>
      <c r="BB16" s="47" t="s">
        <v>294</v>
      </c>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145" t="s">
        <v>298</v>
      </c>
      <c r="CM16" s="388">
        <f t="shared" si="6"/>
        <v>0.2</v>
      </c>
      <c r="CN16" s="145" t="str">
        <f>IFERROR(IF(GG16&lt;=1,"1 - Leve",HLOOKUP(GG16,#REF!,2,0)),"")</f>
        <v/>
      </c>
      <c r="CO16" s="388">
        <f t="shared" si="7"/>
        <v>0.23684210526315788</v>
      </c>
      <c r="CP16" s="94" t="str">
        <f t="shared" si="98"/>
        <v>BAJO</v>
      </c>
      <c r="CQ16" s="392">
        <f t="shared" si="8"/>
        <v>4.736842105263158E-2</v>
      </c>
      <c r="CR16" s="172" t="s">
        <v>300</v>
      </c>
      <c r="CS16" s="128">
        <f t="shared" si="9"/>
        <v>0.1</v>
      </c>
      <c r="CT16" s="47"/>
      <c r="CU16" s="47" t="s">
        <v>1114</v>
      </c>
      <c r="CV16" s="4" t="s">
        <v>867</v>
      </c>
      <c r="CW16" s="392"/>
      <c r="CX16" s="393">
        <f t="shared" si="10"/>
        <v>9</v>
      </c>
      <c r="CY16" s="394">
        <f t="shared" si="11"/>
        <v>4</v>
      </c>
      <c r="CZ16" s="393" t="str">
        <f t="shared" si="12"/>
        <v>Mayor</v>
      </c>
      <c r="DA16" s="395">
        <f t="shared" si="13"/>
        <v>0.8</v>
      </c>
      <c r="DB16" s="396">
        <f t="shared" si="14"/>
        <v>0.25</v>
      </c>
      <c r="DC16" s="396">
        <f t="shared" si="15"/>
        <v>0.25</v>
      </c>
      <c r="DD16" s="393">
        <f t="shared" si="16"/>
        <v>0.5</v>
      </c>
      <c r="DE16" s="396">
        <f t="shared" si="17"/>
        <v>1</v>
      </c>
      <c r="DF16" s="395">
        <f t="shared" si="18"/>
        <v>0.2</v>
      </c>
      <c r="DG16" s="396">
        <f t="shared" si="19"/>
        <v>4</v>
      </c>
      <c r="DH16" s="396"/>
      <c r="DI16" s="395">
        <f t="shared" si="20"/>
        <v>0.8</v>
      </c>
      <c r="DJ16" s="396">
        <f t="shared" si="21"/>
        <v>0.25</v>
      </c>
      <c r="DK16" s="396">
        <f t="shared" si="22"/>
        <v>0.25</v>
      </c>
      <c r="DL16" s="393">
        <f t="shared" si="23"/>
        <v>0.5</v>
      </c>
      <c r="DM16" s="396">
        <f t="shared" si="24"/>
        <v>1</v>
      </c>
      <c r="DN16" s="395">
        <f t="shared" si="25"/>
        <v>0.1</v>
      </c>
      <c r="DO16" s="396">
        <f t="shared" si="26"/>
        <v>4</v>
      </c>
      <c r="DP16" s="395">
        <f t="shared" si="27"/>
        <v>0.8</v>
      </c>
      <c r="DQ16" s="396">
        <f t="shared" si="28"/>
        <v>0.25</v>
      </c>
      <c r="DR16" s="396">
        <f t="shared" si="29"/>
        <v>0.25</v>
      </c>
      <c r="DS16" s="393">
        <f t="shared" si="30"/>
        <v>0.5</v>
      </c>
      <c r="DT16" s="396">
        <f t="shared" si="31"/>
        <v>1</v>
      </c>
      <c r="DU16" s="395">
        <f t="shared" si="32"/>
        <v>0.05</v>
      </c>
      <c r="DV16" s="396">
        <f t="shared" si="33"/>
        <v>4</v>
      </c>
      <c r="DW16" s="395">
        <f t="shared" si="34"/>
        <v>0.8</v>
      </c>
      <c r="DX16" s="396">
        <f t="shared" si="35"/>
        <v>0.25</v>
      </c>
      <c r="DY16" s="396">
        <f t="shared" si="99"/>
        <v>0.25</v>
      </c>
      <c r="DZ16" s="393">
        <f t="shared" si="36"/>
        <v>0.5</v>
      </c>
      <c r="EA16" s="396">
        <f t="shared" si="37"/>
        <v>1</v>
      </c>
      <c r="EB16" s="395">
        <f t="shared" si="38"/>
        <v>2.5000000000000001E-2</v>
      </c>
      <c r="EC16" s="396">
        <f t="shared" si="39"/>
        <v>4</v>
      </c>
      <c r="ED16" s="395">
        <f t="shared" si="40"/>
        <v>0.8</v>
      </c>
      <c r="EE16" s="396">
        <f t="shared" si="41"/>
        <v>0</v>
      </c>
      <c r="EF16" s="396">
        <f t="shared" si="42"/>
        <v>0</v>
      </c>
      <c r="EG16" s="393">
        <f t="shared" si="43"/>
        <v>0</v>
      </c>
      <c r="EH16" s="396">
        <f t="shared" si="44"/>
        <v>1</v>
      </c>
      <c r="EI16" s="395">
        <f t="shared" si="45"/>
        <v>2.5000000000000001E-2</v>
      </c>
      <c r="EJ16" s="396">
        <f t="shared" si="46"/>
        <v>4</v>
      </c>
      <c r="EK16" s="395">
        <f t="shared" si="47"/>
        <v>0.8</v>
      </c>
      <c r="EL16" s="396">
        <f t="shared" si="48"/>
        <v>0</v>
      </c>
      <c r="EM16" s="396">
        <f t="shared" si="49"/>
        <v>0</v>
      </c>
      <c r="EN16" s="393">
        <f t="shared" si="50"/>
        <v>0</v>
      </c>
      <c r="EO16" s="396">
        <f t="shared" si="51"/>
        <v>1</v>
      </c>
      <c r="EP16" s="395">
        <f t="shared" si="52"/>
        <v>2.5000000000000001E-2</v>
      </c>
      <c r="EQ16" s="396">
        <f t="shared" si="53"/>
        <v>4</v>
      </c>
      <c r="ER16" s="395">
        <f t="shared" si="54"/>
        <v>0.8</v>
      </c>
      <c r="ES16" s="396">
        <f t="shared" si="55"/>
        <v>0</v>
      </c>
      <c r="ET16" s="396">
        <f t="shared" si="56"/>
        <v>0</v>
      </c>
      <c r="EU16" s="393">
        <f t="shared" si="57"/>
        <v>0</v>
      </c>
      <c r="EV16" s="396">
        <f t="shared" si="58"/>
        <v>1</v>
      </c>
      <c r="EW16" s="395">
        <f t="shared" si="59"/>
        <v>2.5000000000000001E-2</v>
      </c>
      <c r="EX16" s="396">
        <f t="shared" si="60"/>
        <v>4</v>
      </c>
      <c r="EY16" s="395">
        <f t="shared" si="61"/>
        <v>0.8</v>
      </c>
      <c r="EZ16" s="396">
        <f t="shared" si="62"/>
        <v>0</v>
      </c>
      <c r="FA16" s="396">
        <f t="shared" si="63"/>
        <v>0</v>
      </c>
      <c r="FB16" s="393">
        <f t="shared" si="64"/>
        <v>0</v>
      </c>
      <c r="FC16" s="396">
        <f t="shared" si="65"/>
        <v>1</v>
      </c>
      <c r="FD16" s="395">
        <f t="shared" si="66"/>
        <v>2.5000000000000001E-2</v>
      </c>
      <c r="FE16" s="396">
        <f t="shared" si="67"/>
        <v>4</v>
      </c>
      <c r="FF16" s="395">
        <f t="shared" si="68"/>
        <v>0.8</v>
      </c>
      <c r="FG16" s="396">
        <f t="shared" si="69"/>
        <v>0</v>
      </c>
      <c r="FH16" s="396">
        <f t="shared" si="70"/>
        <v>0</v>
      </c>
      <c r="FI16" s="393">
        <f t="shared" si="71"/>
        <v>0</v>
      </c>
      <c r="FJ16" s="396">
        <f t="shared" si="72"/>
        <v>1</v>
      </c>
      <c r="FK16" s="395">
        <f t="shared" si="73"/>
        <v>2.5000000000000001E-2</v>
      </c>
      <c r="FL16" s="396">
        <f t="shared" si="74"/>
        <v>4</v>
      </c>
      <c r="FM16" s="395">
        <f t="shared" si="75"/>
        <v>0.8</v>
      </c>
      <c r="FN16" s="396">
        <f t="shared" si="76"/>
        <v>0</v>
      </c>
      <c r="FO16" s="396">
        <f t="shared" si="77"/>
        <v>0</v>
      </c>
      <c r="FP16" s="393">
        <f t="shared" si="78"/>
        <v>0</v>
      </c>
      <c r="FQ16" s="396">
        <f t="shared" si="79"/>
        <v>1</v>
      </c>
      <c r="FR16" s="395">
        <f t="shared" si="80"/>
        <v>2.5000000000000001E-2</v>
      </c>
      <c r="FS16" s="396">
        <f t="shared" si="81"/>
        <v>4</v>
      </c>
      <c r="FT16" s="395">
        <f t="shared" si="82"/>
        <v>0.8</v>
      </c>
      <c r="FU16" s="396">
        <f t="shared" si="83"/>
        <v>0</v>
      </c>
      <c r="FV16" s="396">
        <f t="shared" si="84"/>
        <v>0</v>
      </c>
      <c r="FW16" s="393">
        <f t="shared" si="85"/>
        <v>0</v>
      </c>
      <c r="FX16" s="396">
        <f t="shared" si="86"/>
        <v>1</v>
      </c>
      <c r="FY16" s="395">
        <f t="shared" si="87"/>
        <v>2.5000000000000001E-2</v>
      </c>
      <c r="FZ16" s="396">
        <f t="shared" si="88"/>
        <v>4</v>
      </c>
      <c r="GA16" s="395">
        <f t="shared" si="89"/>
        <v>0.8</v>
      </c>
      <c r="GB16" s="396">
        <f t="shared" si="90"/>
        <v>0</v>
      </c>
      <c r="GC16" s="396">
        <f t="shared" si="91"/>
        <v>0</v>
      </c>
      <c r="GD16" s="393">
        <f t="shared" si="92"/>
        <v>0</v>
      </c>
      <c r="GE16" s="396">
        <f t="shared" si="93"/>
        <v>1</v>
      </c>
      <c r="GF16" s="395">
        <f t="shared" si="94"/>
        <v>2.5000000000000001E-2</v>
      </c>
      <c r="GG16" s="396">
        <f t="shared" si="95"/>
        <v>4</v>
      </c>
      <c r="GH16" s="395">
        <f t="shared" si="96"/>
        <v>0.8</v>
      </c>
      <c r="GI16" s="395">
        <f t="shared" si="97"/>
        <v>0.8</v>
      </c>
    </row>
    <row r="17" spans="1:191" s="7" customFormat="1" ht="231" customHeight="1">
      <c r="A17" s="145">
        <v>9</v>
      </c>
      <c r="B17" s="397" t="s">
        <v>1110</v>
      </c>
      <c r="C17" s="172" t="s">
        <v>1115</v>
      </c>
      <c r="D17" s="390" t="s">
        <v>304</v>
      </c>
      <c r="E17" s="391" t="s">
        <v>281</v>
      </c>
      <c r="F17" s="47" t="s">
        <v>572</v>
      </c>
      <c r="G17" s="169" t="s">
        <v>399</v>
      </c>
      <c r="H17" s="169" t="s">
        <v>424</v>
      </c>
      <c r="I17" s="87" t="s">
        <v>315</v>
      </c>
      <c r="J17" s="87" t="s">
        <v>286</v>
      </c>
      <c r="K17" s="87" t="s">
        <v>69</v>
      </c>
      <c r="L17" s="87" t="s">
        <v>286</v>
      </c>
      <c r="M17" s="87" t="s">
        <v>286</v>
      </c>
      <c r="N17" s="87" t="s">
        <v>69</v>
      </c>
      <c r="O17" s="87" t="s">
        <v>69</v>
      </c>
      <c r="P17" s="87" t="s">
        <v>69</v>
      </c>
      <c r="Q17" s="87" t="s">
        <v>286</v>
      </c>
      <c r="R17" s="87" t="s">
        <v>69</v>
      </c>
      <c r="S17" s="87" t="s">
        <v>69</v>
      </c>
      <c r="T17" s="87" t="s">
        <v>69</v>
      </c>
      <c r="U17" s="87" t="s">
        <v>69</v>
      </c>
      <c r="V17" s="87" t="s">
        <v>69</v>
      </c>
      <c r="W17" s="87" t="s">
        <v>286</v>
      </c>
      <c r="X17" s="87" t="s">
        <v>286</v>
      </c>
      <c r="Y17" s="87" t="s">
        <v>286</v>
      </c>
      <c r="Z17" s="87" t="s">
        <v>286</v>
      </c>
      <c r="AA17" s="87" t="s">
        <v>286</v>
      </c>
      <c r="AB17" s="87" t="s">
        <v>286</v>
      </c>
      <c r="AC17" s="90" t="str">
        <f t="shared" si="0"/>
        <v>2 - Baja</v>
      </c>
      <c r="AD17" s="260">
        <f t="shared" si="1"/>
        <v>0.4</v>
      </c>
      <c r="AE17" s="90" t="str">
        <f t="shared" si="2"/>
        <v>4 - Mayor</v>
      </c>
      <c r="AF17" s="260">
        <f t="shared" si="3"/>
        <v>0.47368421052631576</v>
      </c>
      <c r="AG17" s="82" t="str">
        <f t="shared" si="4"/>
        <v>MODERADO</v>
      </c>
      <c r="AH17" s="392">
        <f t="shared" si="5"/>
        <v>0.18947368421052632</v>
      </c>
      <c r="AI17" s="176" t="s">
        <v>1112</v>
      </c>
      <c r="AJ17" s="47" t="s">
        <v>517</v>
      </c>
      <c r="AK17" s="169" t="s">
        <v>1113</v>
      </c>
      <c r="AL17" s="169" t="s">
        <v>1085</v>
      </c>
      <c r="AM17" s="47" t="s">
        <v>291</v>
      </c>
      <c r="AN17" s="47" t="s">
        <v>295</v>
      </c>
      <c r="AO17" s="47" t="s">
        <v>293</v>
      </c>
      <c r="AP17" s="47" t="s">
        <v>294</v>
      </c>
      <c r="AQ17" s="47" t="s">
        <v>291</v>
      </c>
      <c r="AR17" s="47" t="s">
        <v>295</v>
      </c>
      <c r="AS17" s="47" t="s">
        <v>293</v>
      </c>
      <c r="AT17" s="47" t="s">
        <v>294</v>
      </c>
      <c r="AU17" s="47" t="s">
        <v>291</v>
      </c>
      <c r="AV17" s="47" t="s">
        <v>295</v>
      </c>
      <c r="AW17" s="47" t="s">
        <v>293</v>
      </c>
      <c r="AX17" s="47" t="s">
        <v>294</v>
      </c>
      <c r="AY17" s="47" t="s">
        <v>291</v>
      </c>
      <c r="AZ17" s="47" t="s">
        <v>295</v>
      </c>
      <c r="BA17" s="47" t="s">
        <v>293</v>
      </c>
      <c r="BB17" s="47" t="s">
        <v>294</v>
      </c>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145" t="s">
        <v>298</v>
      </c>
      <c r="CM17" s="388">
        <f t="shared" si="6"/>
        <v>0.2</v>
      </c>
      <c r="CN17" s="145" t="str">
        <f>IFERROR(IF(GG17&lt;=1,"1 - Leve",HLOOKUP(GG17,#REF!,2,0)),"")</f>
        <v/>
      </c>
      <c r="CO17" s="388">
        <f t="shared" si="7"/>
        <v>0.23684210526315788</v>
      </c>
      <c r="CP17" s="94" t="str">
        <f t="shared" si="98"/>
        <v>BAJO</v>
      </c>
      <c r="CQ17" s="392">
        <f t="shared" si="8"/>
        <v>4.736842105263158E-2</v>
      </c>
      <c r="CR17" s="172" t="s">
        <v>309</v>
      </c>
      <c r="CS17" s="128">
        <f t="shared" si="9"/>
        <v>0.1</v>
      </c>
      <c r="CT17" s="47"/>
      <c r="CU17" s="47" t="s">
        <v>1116</v>
      </c>
      <c r="CV17" s="4" t="s">
        <v>867</v>
      </c>
      <c r="CW17" s="392"/>
      <c r="CX17" s="393">
        <f t="shared" si="10"/>
        <v>9</v>
      </c>
      <c r="CY17" s="394">
        <f t="shared" si="11"/>
        <v>4</v>
      </c>
      <c r="CZ17" s="393" t="str">
        <f t="shared" si="12"/>
        <v>Mayor</v>
      </c>
      <c r="DA17" s="395">
        <f t="shared" si="13"/>
        <v>0.8</v>
      </c>
      <c r="DB17" s="396">
        <f t="shared" si="14"/>
        <v>0.25</v>
      </c>
      <c r="DC17" s="396">
        <f t="shared" si="15"/>
        <v>0.25</v>
      </c>
      <c r="DD17" s="393">
        <f t="shared" si="16"/>
        <v>0.5</v>
      </c>
      <c r="DE17" s="396">
        <f t="shared" si="17"/>
        <v>1</v>
      </c>
      <c r="DF17" s="395">
        <f t="shared" si="18"/>
        <v>0.2</v>
      </c>
      <c r="DG17" s="396">
        <f t="shared" si="19"/>
        <v>4</v>
      </c>
      <c r="DH17" s="396"/>
      <c r="DI17" s="395">
        <f t="shared" si="20"/>
        <v>0.8</v>
      </c>
      <c r="DJ17" s="396">
        <f t="shared" si="21"/>
        <v>0.25</v>
      </c>
      <c r="DK17" s="396">
        <f t="shared" si="22"/>
        <v>0.25</v>
      </c>
      <c r="DL17" s="393">
        <f t="shared" si="23"/>
        <v>0.5</v>
      </c>
      <c r="DM17" s="396">
        <f t="shared" si="24"/>
        <v>1</v>
      </c>
      <c r="DN17" s="395">
        <f t="shared" si="25"/>
        <v>0.1</v>
      </c>
      <c r="DO17" s="396">
        <f t="shared" si="26"/>
        <v>4</v>
      </c>
      <c r="DP17" s="395">
        <f t="shared" si="27"/>
        <v>0.8</v>
      </c>
      <c r="DQ17" s="396">
        <f t="shared" si="28"/>
        <v>0.25</v>
      </c>
      <c r="DR17" s="396">
        <f t="shared" si="29"/>
        <v>0.25</v>
      </c>
      <c r="DS17" s="393">
        <f t="shared" si="30"/>
        <v>0.5</v>
      </c>
      <c r="DT17" s="396">
        <f t="shared" si="31"/>
        <v>1</v>
      </c>
      <c r="DU17" s="395">
        <f t="shared" si="32"/>
        <v>0.05</v>
      </c>
      <c r="DV17" s="396">
        <f t="shared" si="33"/>
        <v>4</v>
      </c>
      <c r="DW17" s="395">
        <f t="shared" si="34"/>
        <v>0.8</v>
      </c>
      <c r="DX17" s="396">
        <f t="shared" si="35"/>
        <v>0.25</v>
      </c>
      <c r="DY17" s="396">
        <f t="shared" si="99"/>
        <v>0.25</v>
      </c>
      <c r="DZ17" s="393">
        <f t="shared" si="36"/>
        <v>0.5</v>
      </c>
      <c r="EA17" s="396">
        <f t="shared" si="37"/>
        <v>1</v>
      </c>
      <c r="EB17" s="395">
        <f t="shared" si="38"/>
        <v>2.5000000000000001E-2</v>
      </c>
      <c r="EC17" s="396">
        <f t="shared" si="39"/>
        <v>4</v>
      </c>
      <c r="ED17" s="395">
        <f t="shared" si="40"/>
        <v>0.8</v>
      </c>
      <c r="EE17" s="396">
        <f t="shared" si="41"/>
        <v>0</v>
      </c>
      <c r="EF17" s="396">
        <f t="shared" si="42"/>
        <v>0</v>
      </c>
      <c r="EG17" s="393">
        <f t="shared" si="43"/>
        <v>0</v>
      </c>
      <c r="EH17" s="396">
        <f t="shared" si="44"/>
        <v>1</v>
      </c>
      <c r="EI17" s="395">
        <f t="shared" si="45"/>
        <v>2.5000000000000001E-2</v>
      </c>
      <c r="EJ17" s="396">
        <f t="shared" si="46"/>
        <v>4</v>
      </c>
      <c r="EK17" s="395">
        <f t="shared" si="47"/>
        <v>0.8</v>
      </c>
      <c r="EL17" s="396">
        <f t="shared" si="48"/>
        <v>0</v>
      </c>
      <c r="EM17" s="396">
        <f t="shared" si="49"/>
        <v>0</v>
      </c>
      <c r="EN17" s="393">
        <f t="shared" si="50"/>
        <v>0</v>
      </c>
      <c r="EO17" s="396">
        <f t="shared" si="51"/>
        <v>1</v>
      </c>
      <c r="EP17" s="395">
        <f t="shared" si="52"/>
        <v>2.5000000000000001E-2</v>
      </c>
      <c r="EQ17" s="396">
        <f t="shared" si="53"/>
        <v>4</v>
      </c>
      <c r="ER17" s="395">
        <f t="shared" si="54"/>
        <v>0.8</v>
      </c>
      <c r="ES17" s="396">
        <f t="shared" si="55"/>
        <v>0</v>
      </c>
      <c r="ET17" s="396">
        <f t="shared" si="56"/>
        <v>0</v>
      </c>
      <c r="EU17" s="393">
        <f t="shared" si="57"/>
        <v>0</v>
      </c>
      <c r="EV17" s="396">
        <f t="shared" si="58"/>
        <v>1</v>
      </c>
      <c r="EW17" s="395">
        <f t="shared" si="59"/>
        <v>2.5000000000000001E-2</v>
      </c>
      <c r="EX17" s="396">
        <f t="shared" si="60"/>
        <v>4</v>
      </c>
      <c r="EY17" s="395">
        <f t="shared" si="61"/>
        <v>0.8</v>
      </c>
      <c r="EZ17" s="396">
        <f t="shared" si="62"/>
        <v>0</v>
      </c>
      <c r="FA17" s="396">
        <f t="shared" si="63"/>
        <v>0</v>
      </c>
      <c r="FB17" s="393">
        <f t="shared" si="64"/>
        <v>0</v>
      </c>
      <c r="FC17" s="396">
        <f t="shared" si="65"/>
        <v>1</v>
      </c>
      <c r="FD17" s="395">
        <f t="shared" si="66"/>
        <v>2.5000000000000001E-2</v>
      </c>
      <c r="FE17" s="396">
        <f t="shared" si="67"/>
        <v>4</v>
      </c>
      <c r="FF17" s="395">
        <f t="shared" si="68"/>
        <v>0.8</v>
      </c>
      <c r="FG17" s="396">
        <f t="shared" si="69"/>
        <v>0</v>
      </c>
      <c r="FH17" s="396">
        <f t="shared" si="70"/>
        <v>0</v>
      </c>
      <c r="FI17" s="393">
        <f t="shared" si="71"/>
        <v>0</v>
      </c>
      <c r="FJ17" s="396">
        <f t="shared" si="72"/>
        <v>1</v>
      </c>
      <c r="FK17" s="395">
        <f t="shared" si="73"/>
        <v>2.5000000000000001E-2</v>
      </c>
      <c r="FL17" s="396">
        <f t="shared" si="74"/>
        <v>4</v>
      </c>
      <c r="FM17" s="395">
        <f t="shared" si="75"/>
        <v>0.8</v>
      </c>
      <c r="FN17" s="396">
        <f t="shared" si="76"/>
        <v>0</v>
      </c>
      <c r="FO17" s="396">
        <f t="shared" si="77"/>
        <v>0</v>
      </c>
      <c r="FP17" s="393">
        <f t="shared" si="78"/>
        <v>0</v>
      </c>
      <c r="FQ17" s="396">
        <f t="shared" si="79"/>
        <v>1</v>
      </c>
      <c r="FR17" s="395">
        <f t="shared" si="80"/>
        <v>2.5000000000000001E-2</v>
      </c>
      <c r="FS17" s="396">
        <f t="shared" si="81"/>
        <v>4</v>
      </c>
      <c r="FT17" s="395">
        <f t="shared" si="82"/>
        <v>0.8</v>
      </c>
      <c r="FU17" s="396">
        <f t="shared" si="83"/>
        <v>0</v>
      </c>
      <c r="FV17" s="396">
        <f t="shared" si="84"/>
        <v>0</v>
      </c>
      <c r="FW17" s="393">
        <f t="shared" si="85"/>
        <v>0</v>
      </c>
      <c r="FX17" s="396">
        <f t="shared" si="86"/>
        <v>1</v>
      </c>
      <c r="FY17" s="395">
        <f t="shared" si="87"/>
        <v>2.5000000000000001E-2</v>
      </c>
      <c r="FZ17" s="396">
        <f t="shared" si="88"/>
        <v>4</v>
      </c>
      <c r="GA17" s="395">
        <f t="shared" si="89"/>
        <v>0.8</v>
      </c>
      <c r="GB17" s="396">
        <f t="shared" si="90"/>
        <v>0</v>
      </c>
      <c r="GC17" s="396">
        <f t="shared" si="91"/>
        <v>0</v>
      </c>
      <c r="GD17" s="393">
        <f t="shared" si="92"/>
        <v>0</v>
      </c>
      <c r="GE17" s="396">
        <f t="shared" si="93"/>
        <v>1</v>
      </c>
      <c r="GF17" s="395">
        <f t="shared" si="94"/>
        <v>2.5000000000000001E-2</v>
      </c>
      <c r="GG17" s="396">
        <f t="shared" si="95"/>
        <v>4</v>
      </c>
      <c r="GH17" s="395">
        <f t="shared" si="96"/>
        <v>0.8</v>
      </c>
      <c r="GI17" s="395">
        <f t="shared" si="97"/>
        <v>0.8</v>
      </c>
    </row>
    <row r="18" spans="1:191" s="7" customFormat="1" ht="221.25" customHeight="1">
      <c r="A18" s="145">
        <v>10</v>
      </c>
      <c r="B18" s="145" t="s">
        <v>1117</v>
      </c>
      <c r="C18" s="172" t="s">
        <v>1118</v>
      </c>
      <c r="D18" s="390" t="s">
        <v>280</v>
      </c>
      <c r="E18" s="391" t="s">
        <v>281</v>
      </c>
      <c r="F18" s="47" t="s">
        <v>318</v>
      </c>
      <c r="G18" s="169" t="s">
        <v>342</v>
      </c>
      <c r="H18" s="169" t="s">
        <v>424</v>
      </c>
      <c r="I18" s="87" t="s">
        <v>298</v>
      </c>
      <c r="J18" s="87" t="s">
        <v>286</v>
      </c>
      <c r="K18" s="87" t="s">
        <v>69</v>
      </c>
      <c r="L18" s="87" t="s">
        <v>69</v>
      </c>
      <c r="M18" s="87" t="s">
        <v>286</v>
      </c>
      <c r="N18" s="87" t="s">
        <v>69</v>
      </c>
      <c r="O18" s="87" t="s">
        <v>69</v>
      </c>
      <c r="P18" s="87" t="s">
        <v>69</v>
      </c>
      <c r="Q18" s="87" t="s">
        <v>286</v>
      </c>
      <c r="R18" s="87" t="s">
        <v>69</v>
      </c>
      <c r="S18" s="87" t="s">
        <v>69</v>
      </c>
      <c r="T18" s="87" t="s">
        <v>69</v>
      </c>
      <c r="U18" s="87" t="s">
        <v>69</v>
      </c>
      <c r="V18" s="87" t="s">
        <v>69</v>
      </c>
      <c r="W18" s="87" t="s">
        <v>69</v>
      </c>
      <c r="X18" s="87" t="s">
        <v>286</v>
      </c>
      <c r="Y18" s="87" t="s">
        <v>286</v>
      </c>
      <c r="Z18" s="87" t="s">
        <v>286</v>
      </c>
      <c r="AA18" s="87" t="s">
        <v>286</v>
      </c>
      <c r="AB18" s="87" t="s">
        <v>286</v>
      </c>
      <c r="AC18" s="90" t="str">
        <f t="shared" si="0"/>
        <v>1 - Muy Baja</v>
      </c>
      <c r="AD18" s="260">
        <f t="shared" si="1"/>
        <v>0.2</v>
      </c>
      <c r="AE18" s="90" t="str">
        <f t="shared" si="2"/>
        <v>4 - Mayor</v>
      </c>
      <c r="AF18" s="260">
        <f t="shared" si="3"/>
        <v>0.57894736842105265</v>
      </c>
      <c r="AG18" s="82" t="str">
        <f t="shared" si="4"/>
        <v>BAJO</v>
      </c>
      <c r="AH18" s="392">
        <f t="shared" si="5"/>
        <v>0.11578947368421054</v>
      </c>
      <c r="AI18" s="176" t="s">
        <v>1119</v>
      </c>
      <c r="AJ18" s="47" t="s">
        <v>517</v>
      </c>
      <c r="AK18" s="169" t="s">
        <v>1120</v>
      </c>
      <c r="AL18" s="169" t="s">
        <v>1085</v>
      </c>
      <c r="AM18" s="47" t="s">
        <v>291</v>
      </c>
      <c r="AN18" s="47" t="s">
        <v>295</v>
      </c>
      <c r="AO18" s="47" t="s">
        <v>293</v>
      </c>
      <c r="AP18" s="47" t="s">
        <v>294</v>
      </c>
      <c r="AQ18" s="47" t="s">
        <v>291</v>
      </c>
      <c r="AR18" s="47" t="s">
        <v>295</v>
      </c>
      <c r="AS18" s="47" t="s">
        <v>293</v>
      </c>
      <c r="AT18" s="47" t="s">
        <v>294</v>
      </c>
      <c r="AU18" s="47" t="s">
        <v>291</v>
      </c>
      <c r="AV18" s="47" t="s">
        <v>295</v>
      </c>
      <c r="AW18" s="47" t="s">
        <v>293</v>
      </c>
      <c r="AX18" s="47" t="s">
        <v>294</v>
      </c>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145" t="s">
        <v>298</v>
      </c>
      <c r="CM18" s="388">
        <f t="shared" si="6"/>
        <v>0.1</v>
      </c>
      <c r="CN18" s="145" t="str">
        <f>IFERROR(IF(GG18&lt;=1,"1 - Leve",HLOOKUP(GG18,#REF!,2,0)),"")</f>
        <v/>
      </c>
      <c r="CO18" s="388">
        <f t="shared" si="7"/>
        <v>0.28947368421052633</v>
      </c>
      <c r="CP18" s="94" t="str">
        <f t="shared" si="98"/>
        <v>BAJO</v>
      </c>
      <c r="CQ18" s="392">
        <f t="shared" si="8"/>
        <v>2.8947368421052635E-2</v>
      </c>
      <c r="CR18" s="172" t="s">
        <v>300</v>
      </c>
      <c r="CS18" s="128">
        <f t="shared" si="9"/>
        <v>0.1</v>
      </c>
      <c r="CT18" s="47"/>
      <c r="CU18" s="47" t="s">
        <v>1121</v>
      </c>
      <c r="CV18" s="4" t="s">
        <v>867</v>
      </c>
      <c r="CW18" s="392"/>
      <c r="CX18" s="393">
        <f t="shared" si="10"/>
        <v>11</v>
      </c>
      <c r="CY18" s="394">
        <f t="shared" si="11"/>
        <v>4</v>
      </c>
      <c r="CZ18" s="393" t="str">
        <f t="shared" si="12"/>
        <v>Mayor</v>
      </c>
      <c r="DA18" s="395">
        <f t="shared" si="13"/>
        <v>0.8</v>
      </c>
      <c r="DB18" s="396">
        <f t="shared" si="14"/>
        <v>0.25</v>
      </c>
      <c r="DC18" s="396">
        <f t="shared" si="15"/>
        <v>0.25</v>
      </c>
      <c r="DD18" s="393">
        <f t="shared" si="16"/>
        <v>0.5</v>
      </c>
      <c r="DE18" s="396">
        <f t="shared" si="17"/>
        <v>1</v>
      </c>
      <c r="DF18" s="395">
        <f t="shared" si="18"/>
        <v>0.1</v>
      </c>
      <c r="DG18" s="396">
        <f t="shared" si="19"/>
        <v>4</v>
      </c>
      <c r="DH18" s="396"/>
      <c r="DI18" s="395">
        <f t="shared" si="20"/>
        <v>0.8</v>
      </c>
      <c r="DJ18" s="396">
        <f t="shared" si="21"/>
        <v>0.25</v>
      </c>
      <c r="DK18" s="396">
        <f t="shared" si="22"/>
        <v>0.25</v>
      </c>
      <c r="DL18" s="393">
        <f t="shared" si="23"/>
        <v>0.5</v>
      </c>
      <c r="DM18" s="396">
        <f t="shared" si="24"/>
        <v>1</v>
      </c>
      <c r="DN18" s="395">
        <f t="shared" si="25"/>
        <v>0.05</v>
      </c>
      <c r="DO18" s="396">
        <f t="shared" si="26"/>
        <v>4</v>
      </c>
      <c r="DP18" s="395">
        <f t="shared" si="27"/>
        <v>0.8</v>
      </c>
      <c r="DQ18" s="396">
        <f t="shared" si="28"/>
        <v>0.25</v>
      </c>
      <c r="DR18" s="396">
        <f t="shared" si="29"/>
        <v>0.25</v>
      </c>
      <c r="DS18" s="393">
        <f t="shared" si="30"/>
        <v>0.5</v>
      </c>
      <c r="DT18" s="396">
        <f t="shared" si="31"/>
        <v>1</v>
      </c>
      <c r="DU18" s="395">
        <f t="shared" si="32"/>
        <v>2.5000000000000001E-2</v>
      </c>
      <c r="DV18" s="396">
        <f t="shared" si="33"/>
        <v>4</v>
      </c>
      <c r="DW18" s="395">
        <f t="shared" si="34"/>
        <v>0.8</v>
      </c>
      <c r="DX18" s="396">
        <f t="shared" si="35"/>
        <v>0</v>
      </c>
      <c r="DY18" s="396">
        <f t="shared" si="99"/>
        <v>0</v>
      </c>
      <c r="DZ18" s="393">
        <f t="shared" si="36"/>
        <v>0</v>
      </c>
      <c r="EA18" s="396">
        <f t="shared" si="37"/>
        <v>1</v>
      </c>
      <c r="EB18" s="395">
        <f t="shared" si="38"/>
        <v>2.5000000000000001E-2</v>
      </c>
      <c r="EC18" s="396">
        <f t="shared" si="39"/>
        <v>4</v>
      </c>
      <c r="ED18" s="395">
        <f t="shared" si="40"/>
        <v>0.8</v>
      </c>
      <c r="EE18" s="396">
        <f t="shared" si="41"/>
        <v>0</v>
      </c>
      <c r="EF18" s="396">
        <f t="shared" si="42"/>
        <v>0</v>
      </c>
      <c r="EG18" s="393">
        <f t="shared" si="43"/>
        <v>0</v>
      </c>
      <c r="EH18" s="396">
        <f t="shared" si="44"/>
        <v>1</v>
      </c>
      <c r="EI18" s="395">
        <f t="shared" si="45"/>
        <v>2.5000000000000001E-2</v>
      </c>
      <c r="EJ18" s="396">
        <f t="shared" si="46"/>
        <v>4</v>
      </c>
      <c r="EK18" s="395">
        <f t="shared" si="47"/>
        <v>0.8</v>
      </c>
      <c r="EL18" s="396">
        <f t="shared" si="48"/>
        <v>0</v>
      </c>
      <c r="EM18" s="396">
        <f t="shared" si="49"/>
        <v>0</v>
      </c>
      <c r="EN18" s="393">
        <f t="shared" si="50"/>
        <v>0</v>
      </c>
      <c r="EO18" s="396">
        <f t="shared" si="51"/>
        <v>1</v>
      </c>
      <c r="EP18" s="395">
        <f t="shared" si="52"/>
        <v>2.5000000000000001E-2</v>
      </c>
      <c r="EQ18" s="396">
        <f t="shared" si="53"/>
        <v>4</v>
      </c>
      <c r="ER18" s="395">
        <f t="shared" si="54"/>
        <v>0.8</v>
      </c>
      <c r="ES18" s="396">
        <f t="shared" si="55"/>
        <v>0</v>
      </c>
      <c r="ET18" s="396">
        <f t="shared" si="56"/>
        <v>0</v>
      </c>
      <c r="EU18" s="393">
        <f t="shared" si="57"/>
        <v>0</v>
      </c>
      <c r="EV18" s="396">
        <f t="shared" si="58"/>
        <v>1</v>
      </c>
      <c r="EW18" s="395">
        <f t="shared" si="59"/>
        <v>2.5000000000000001E-2</v>
      </c>
      <c r="EX18" s="396">
        <f t="shared" si="60"/>
        <v>4</v>
      </c>
      <c r="EY18" s="395">
        <f t="shared" si="61"/>
        <v>0.8</v>
      </c>
      <c r="EZ18" s="396">
        <f t="shared" si="62"/>
        <v>0</v>
      </c>
      <c r="FA18" s="396">
        <f t="shared" si="63"/>
        <v>0</v>
      </c>
      <c r="FB18" s="393">
        <f t="shared" si="64"/>
        <v>0</v>
      </c>
      <c r="FC18" s="396">
        <f t="shared" si="65"/>
        <v>1</v>
      </c>
      <c r="FD18" s="395">
        <f t="shared" si="66"/>
        <v>2.5000000000000001E-2</v>
      </c>
      <c r="FE18" s="396">
        <f t="shared" si="67"/>
        <v>4</v>
      </c>
      <c r="FF18" s="395">
        <f t="shared" si="68"/>
        <v>0.8</v>
      </c>
      <c r="FG18" s="396">
        <f t="shared" si="69"/>
        <v>0</v>
      </c>
      <c r="FH18" s="396">
        <f t="shared" si="70"/>
        <v>0</v>
      </c>
      <c r="FI18" s="393">
        <f t="shared" si="71"/>
        <v>0</v>
      </c>
      <c r="FJ18" s="396">
        <f t="shared" si="72"/>
        <v>1</v>
      </c>
      <c r="FK18" s="395">
        <f t="shared" si="73"/>
        <v>2.5000000000000001E-2</v>
      </c>
      <c r="FL18" s="396">
        <f t="shared" si="74"/>
        <v>4</v>
      </c>
      <c r="FM18" s="395">
        <f t="shared" si="75"/>
        <v>0.8</v>
      </c>
      <c r="FN18" s="396">
        <f t="shared" si="76"/>
        <v>0</v>
      </c>
      <c r="FO18" s="396">
        <f t="shared" si="77"/>
        <v>0</v>
      </c>
      <c r="FP18" s="393">
        <f t="shared" si="78"/>
        <v>0</v>
      </c>
      <c r="FQ18" s="396">
        <f t="shared" si="79"/>
        <v>1</v>
      </c>
      <c r="FR18" s="395">
        <f t="shared" si="80"/>
        <v>2.5000000000000001E-2</v>
      </c>
      <c r="FS18" s="396">
        <f t="shared" si="81"/>
        <v>4</v>
      </c>
      <c r="FT18" s="395">
        <f t="shared" si="82"/>
        <v>0.8</v>
      </c>
      <c r="FU18" s="396">
        <f t="shared" si="83"/>
        <v>0</v>
      </c>
      <c r="FV18" s="396">
        <f t="shared" si="84"/>
        <v>0</v>
      </c>
      <c r="FW18" s="393">
        <f t="shared" si="85"/>
        <v>0</v>
      </c>
      <c r="FX18" s="396">
        <f t="shared" si="86"/>
        <v>1</v>
      </c>
      <c r="FY18" s="395">
        <f t="shared" si="87"/>
        <v>2.5000000000000001E-2</v>
      </c>
      <c r="FZ18" s="396">
        <f t="shared" si="88"/>
        <v>4</v>
      </c>
      <c r="GA18" s="395">
        <f t="shared" si="89"/>
        <v>0.8</v>
      </c>
      <c r="GB18" s="396">
        <f t="shared" si="90"/>
        <v>0</v>
      </c>
      <c r="GC18" s="396">
        <f t="shared" si="91"/>
        <v>0</v>
      </c>
      <c r="GD18" s="393">
        <f t="shared" si="92"/>
        <v>0</v>
      </c>
      <c r="GE18" s="396">
        <f t="shared" si="93"/>
        <v>1</v>
      </c>
      <c r="GF18" s="395">
        <f t="shared" si="94"/>
        <v>2.5000000000000001E-2</v>
      </c>
      <c r="GG18" s="396">
        <f t="shared" si="95"/>
        <v>4</v>
      </c>
      <c r="GH18" s="395">
        <f t="shared" si="96"/>
        <v>0.8</v>
      </c>
      <c r="GI18" s="395">
        <f t="shared" si="97"/>
        <v>0.8</v>
      </c>
    </row>
    <row r="19" spans="1:191" s="7" customFormat="1" ht="215.25" customHeight="1">
      <c r="A19" s="145">
        <v>11</v>
      </c>
      <c r="B19" s="145" t="s">
        <v>1117</v>
      </c>
      <c r="C19" s="172" t="s">
        <v>1122</v>
      </c>
      <c r="D19" s="390" t="s">
        <v>304</v>
      </c>
      <c r="E19" s="391" t="s">
        <v>281</v>
      </c>
      <c r="F19" s="47" t="s">
        <v>318</v>
      </c>
      <c r="G19" s="169" t="s">
        <v>342</v>
      </c>
      <c r="H19" s="169" t="s">
        <v>424</v>
      </c>
      <c r="I19" s="87" t="s">
        <v>298</v>
      </c>
      <c r="J19" s="87" t="s">
        <v>286</v>
      </c>
      <c r="K19" s="87" t="s">
        <v>69</v>
      </c>
      <c r="L19" s="87" t="s">
        <v>69</v>
      </c>
      <c r="M19" s="87" t="s">
        <v>286</v>
      </c>
      <c r="N19" s="87" t="s">
        <v>69</v>
      </c>
      <c r="O19" s="87" t="s">
        <v>69</v>
      </c>
      <c r="P19" s="87" t="s">
        <v>69</v>
      </c>
      <c r="Q19" s="87" t="s">
        <v>286</v>
      </c>
      <c r="R19" s="87" t="s">
        <v>69</v>
      </c>
      <c r="S19" s="87" t="s">
        <v>69</v>
      </c>
      <c r="T19" s="87" t="s">
        <v>69</v>
      </c>
      <c r="U19" s="87" t="s">
        <v>69</v>
      </c>
      <c r="V19" s="87" t="s">
        <v>69</v>
      </c>
      <c r="W19" s="87" t="s">
        <v>69</v>
      </c>
      <c r="X19" s="87" t="s">
        <v>286</v>
      </c>
      <c r="Y19" s="87" t="s">
        <v>286</v>
      </c>
      <c r="Z19" s="87" t="s">
        <v>286</v>
      </c>
      <c r="AA19" s="87" t="s">
        <v>286</v>
      </c>
      <c r="AB19" s="87" t="s">
        <v>286</v>
      </c>
      <c r="AC19" s="90" t="str">
        <f t="shared" si="0"/>
        <v>1 - Muy Baja</v>
      </c>
      <c r="AD19" s="260">
        <f t="shared" si="1"/>
        <v>0.2</v>
      </c>
      <c r="AE19" s="90" t="str">
        <f t="shared" si="2"/>
        <v>4 - Mayor</v>
      </c>
      <c r="AF19" s="260">
        <f t="shared" si="3"/>
        <v>0.57894736842105265</v>
      </c>
      <c r="AG19" s="82" t="str">
        <f t="shared" si="4"/>
        <v>BAJO</v>
      </c>
      <c r="AH19" s="392">
        <f t="shared" si="5"/>
        <v>0.11578947368421054</v>
      </c>
      <c r="AI19" s="176" t="s">
        <v>1119</v>
      </c>
      <c r="AJ19" s="47" t="s">
        <v>517</v>
      </c>
      <c r="AK19" s="169" t="s">
        <v>1120</v>
      </c>
      <c r="AL19" s="169" t="s">
        <v>1085</v>
      </c>
      <c r="AM19" s="47" t="s">
        <v>291</v>
      </c>
      <c r="AN19" s="47" t="s">
        <v>295</v>
      </c>
      <c r="AO19" s="47" t="s">
        <v>293</v>
      </c>
      <c r="AP19" s="47" t="s">
        <v>294</v>
      </c>
      <c r="AQ19" s="47" t="s">
        <v>291</v>
      </c>
      <c r="AR19" s="47" t="s">
        <v>295</v>
      </c>
      <c r="AS19" s="47" t="s">
        <v>293</v>
      </c>
      <c r="AT19" s="47" t="s">
        <v>294</v>
      </c>
      <c r="AU19" s="47" t="s">
        <v>291</v>
      </c>
      <c r="AV19" s="47" t="s">
        <v>295</v>
      </c>
      <c r="AW19" s="47" t="s">
        <v>293</v>
      </c>
      <c r="AX19" s="47" t="s">
        <v>294</v>
      </c>
      <c r="AY19" s="47" t="s">
        <v>291</v>
      </c>
      <c r="AZ19" s="47" t="s">
        <v>295</v>
      </c>
      <c r="BA19" s="47" t="s">
        <v>293</v>
      </c>
      <c r="BB19" s="47" t="s">
        <v>294</v>
      </c>
      <c r="BC19" s="47" t="s">
        <v>291</v>
      </c>
      <c r="BD19" s="47" t="s">
        <v>295</v>
      </c>
      <c r="BE19" s="47" t="s">
        <v>293</v>
      </c>
      <c r="BF19" s="47" t="s">
        <v>294</v>
      </c>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145" t="s">
        <v>298</v>
      </c>
      <c r="CM19" s="388">
        <f t="shared" si="6"/>
        <v>0.1</v>
      </c>
      <c r="CN19" s="145" t="str">
        <f>IFERROR(IF(GG19&lt;=1,"1 - Leve",HLOOKUP(GG19,#REF!,2,0)),"")</f>
        <v/>
      </c>
      <c r="CO19" s="388">
        <f t="shared" si="7"/>
        <v>0.28947368421052633</v>
      </c>
      <c r="CP19" s="94" t="str">
        <f t="shared" si="98"/>
        <v>BAJO</v>
      </c>
      <c r="CQ19" s="392">
        <f t="shared" si="8"/>
        <v>2.8947368421052635E-2</v>
      </c>
      <c r="CR19" s="172" t="s">
        <v>309</v>
      </c>
      <c r="CS19" s="128">
        <f t="shared" si="9"/>
        <v>0.1</v>
      </c>
      <c r="CT19" s="47"/>
      <c r="CU19" s="47" t="s">
        <v>1123</v>
      </c>
      <c r="CV19" s="4" t="s">
        <v>867</v>
      </c>
      <c r="CW19" s="392"/>
      <c r="CX19" s="393">
        <f t="shared" si="10"/>
        <v>11</v>
      </c>
      <c r="CY19" s="394">
        <f t="shared" si="11"/>
        <v>4</v>
      </c>
      <c r="CZ19" s="393" t="str">
        <f t="shared" si="12"/>
        <v>Mayor</v>
      </c>
      <c r="DA19" s="395">
        <f t="shared" si="13"/>
        <v>0.8</v>
      </c>
      <c r="DB19" s="396">
        <f t="shared" si="14"/>
        <v>0.25</v>
      </c>
      <c r="DC19" s="396">
        <f t="shared" si="15"/>
        <v>0.25</v>
      </c>
      <c r="DD19" s="393">
        <f t="shared" si="16"/>
        <v>0.5</v>
      </c>
      <c r="DE19" s="396">
        <f t="shared" si="17"/>
        <v>1</v>
      </c>
      <c r="DF19" s="395">
        <f t="shared" si="18"/>
        <v>0.1</v>
      </c>
      <c r="DG19" s="396">
        <f t="shared" si="19"/>
        <v>4</v>
      </c>
      <c r="DH19" s="396"/>
      <c r="DI19" s="395">
        <f t="shared" si="20"/>
        <v>0.8</v>
      </c>
      <c r="DJ19" s="396">
        <f t="shared" si="21"/>
        <v>0.25</v>
      </c>
      <c r="DK19" s="396">
        <f t="shared" si="22"/>
        <v>0.25</v>
      </c>
      <c r="DL19" s="393">
        <f t="shared" si="23"/>
        <v>0.5</v>
      </c>
      <c r="DM19" s="396">
        <f t="shared" si="24"/>
        <v>1</v>
      </c>
      <c r="DN19" s="395">
        <f t="shared" si="25"/>
        <v>0.05</v>
      </c>
      <c r="DO19" s="396">
        <f t="shared" si="26"/>
        <v>4</v>
      </c>
      <c r="DP19" s="395">
        <f t="shared" si="27"/>
        <v>0.8</v>
      </c>
      <c r="DQ19" s="396">
        <f t="shared" si="28"/>
        <v>0.25</v>
      </c>
      <c r="DR19" s="396">
        <f t="shared" si="29"/>
        <v>0.25</v>
      </c>
      <c r="DS19" s="393">
        <f t="shared" si="30"/>
        <v>0.5</v>
      </c>
      <c r="DT19" s="396">
        <f t="shared" si="31"/>
        <v>1</v>
      </c>
      <c r="DU19" s="395">
        <f t="shared" si="32"/>
        <v>2.5000000000000001E-2</v>
      </c>
      <c r="DV19" s="396">
        <f t="shared" si="33"/>
        <v>4</v>
      </c>
      <c r="DW19" s="395">
        <f t="shared" si="34"/>
        <v>0.8</v>
      </c>
      <c r="DX19" s="396">
        <f t="shared" si="35"/>
        <v>0.25</v>
      </c>
      <c r="DY19" s="396">
        <f t="shared" si="99"/>
        <v>0.25</v>
      </c>
      <c r="DZ19" s="393">
        <f t="shared" si="36"/>
        <v>0.5</v>
      </c>
      <c r="EA19" s="396">
        <f t="shared" si="37"/>
        <v>1</v>
      </c>
      <c r="EB19" s="395">
        <f t="shared" si="38"/>
        <v>1.2500000000000001E-2</v>
      </c>
      <c r="EC19" s="396">
        <f t="shared" si="39"/>
        <v>4</v>
      </c>
      <c r="ED19" s="395">
        <f t="shared" si="40"/>
        <v>0.8</v>
      </c>
      <c r="EE19" s="396">
        <f t="shared" si="41"/>
        <v>0.25</v>
      </c>
      <c r="EF19" s="396">
        <f t="shared" si="42"/>
        <v>0.25</v>
      </c>
      <c r="EG19" s="393">
        <f t="shared" si="43"/>
        <v>0.5</v>
      </c>
      <c r="EH19" s="396">
        <f t="shared" si="44"/>
        <v>1</v>
      </c>
      <c r="EI19" s="395">
        <f t="shared" si="45"/>
        <v>6.2500000000000003E-3</v>
      </c>
      <c r="EJ19" s="396">
        <f t="shared" si="46"/>
        <v>4</v>
      </c>
      <c r="EK19" s="395">
        <f t="shared" si="47"/>
        <v>0.8</v>
      </c>
      <c r="EL19" s="396">
        <f t="shared" si="48"/>
        <v>0</v>
      </c>
      <c r="EM19" s="396">
        <f t="shared" si="49"/>
        <v>0</v>
      </c>
      <c r="EN19" s="393">
        <f t="shared" si="50"/>
        <v>0</v>
      </c>
      <c r="EO19" s="396">
        <f t="shared" si="51"/>
        <v>1</v>
      </c>
      <c r="EP19" s="395">
        <f t="shared" si="52"/>
        <v>6.2500000000000003E-3</v>
      </c>
      <c r="EQ19" s="396">
        <f t="shared" si="53"/>
        <v>4</v>
      </c>
      <c r="ER19" s="395">
        <f t="shared" si="54"/>
        <v>0.8</v>
      </c>
      <c r="ES19" s="396">
        <f t="shared" si="55"/>
        <v>0</v>
      </c>
      <c r="ET19" s="396">
        <f t="shared" si="56"/>
        <v>0</v>
      </c>
      <c r="EU19" s="393">
        <f t="shared" si="57"/>
        <v>0</v>
      </c>
      <c r="EV19" s="396">
        <f t="shared" si="58"/>
        <v>1</v>
      </c>
      <c r="EW19" s="395">
        <f t="shared" si="59"/>
        <v>6.2500000000000003E-3</v>
      </c>
      <c r="EX19" s="396">
        <f t="shared" si="60"/>
        <v>4</v>
      </c>
      <c r="EY19" s="395">
        <f t="shared" si="61"/>
        <v>0.8</v>
      </c>
      <c r="EZ19" s="396">
        <f t="shared" si="62"/>
        <v>0</v>
      </c>
      <c r="FA19" s="396">
        <f t="shared" si="63"/>
        <v>0</v>
      </c>
      <c r="FB19" s="393">
        <f t="shared" si="64"/>
        <v>0</v>
      </c>
      <c r="FC19" s="396">
        <f t="shared" si="65"/>
        <v>1</v>
      </c>
      <c r="FD19" s="395">
        <f t="shared" si="66"/>
        <v>6.2500000000000003E-3</v>
      </c>
      <c r="FE19" s="396">
        <f t="shared" si="67"/>
        <v>4</v>
      </c>
      <c r="FF19" s="395">
        <f t="shared" si="68"/>
        <v>0.8</v>
      </c>
      <c r="FG19" s="396">
        <f t="shared" si="69"/>
        <v>0</v>
      </c>
      <c r="FH19" s="396">
        <f t="shared" si="70"/>
        <v>0</v>
      </c>
      <c r="FI19" s="393">
        <f t="shared" si="71"/>
        <v>0</v>
      </c>
      <c r="FJ19" s="396">
        <f t="shared" si="72"/>
        <v>1</v>
      </c>
      <c r="FK19" s="395">
        <f t="shared" si="73"/>
        <v>6.2500000000000003E-3</v>
      </c>
      <c r="FL19" s="396">
        <f t="shared" si="74"/>
        <v>4</v>
      </c>
      <c r="FM19" s="395">
        <f t="shared" si="75"/>
        <v>0.8</v>
      </c>
      <c r="FN19" s="396">
        <f t="shared" si="76"/>
        <v>0</v>
      </c>
      <c r="FO19" s="396">
        <f t="shared" si="77"/>
        <v>0</v>
      </c>
      <c r="FP19" s="393">
        <f t="shared" si="78"/>
        <v>0</v>
      </c>
      <c r="FQ19" s="396">
        <f t="shared" si="79"/>
        <v>1</v>
      </c>
      <c r="FR19" s="395">
        <f t="shared" si="80"/>
        <v>6.2500000000000003E-3</v>
      </c>
      <c r="FS19" s="396">
        <f t="shared" si="81"/>
        <v>4</v>
      </c>
      <c r="FT19" s="395">
        <f t="shared" si="82"/>
        <v>0.8</v>
      </c>
      <c r="FU19" s="396">
        <f t="shared" si="83"/>
        <v>0</v>
      </c>
      <c r="FV19" s="396">
        <f t="shared" si="84"/>
        <v>0</v>
      </c>
      <c r="FW19" s="393">
        <f t="shared" si="85"/>
        <v>0</v>
      </c>
      <c r="FX19" s="396">
        <f t="shared" si="86"/>
        <v>1</v>
      </c>
      <c r="FY19" s="395">
        <f t="shared" si="87"/>
        <v>6.2500000000000003E-3</v>
      </c>
      <c r="FZ19" s="396">
        <f t="shared" si="88"/>
        <v>4</v>
      </c>
      <c r="GA19" s="395">
        <f t="shared" si="89"/>
        <v>0.8</v>
      </c>
      <c r="GB19" s="396">
        <f t="shared" si="90"/>
        <v>0</v>
      </c>
      <c r="GC19" s="396">
        <f t="shared" si="91"/>
        <v>0</v>
      </c>
      <c r="GD19" s="393">
        <f t="shared" si="92"/>
        <v>0</v>
      </c>
      <c r="GE19" s="396">
        <f t="shared" si="93"/>
        <v>1</v>
      </c>
      <c r="GF19" s="395">
        <f t="shared" si="94"/>
        <v>6.2500000000000003E-3</v>
      </c>
      <c r="GG19" s="396">
        <f t="shared" si="95"/>
        <v>4</v>
      </c>
      <c r="GH19" s="395">
        <f t="shared" si="96"/>
        <v>0.8</v>
      </c>
      <c r="GI19" s="395">
        <f t="shared" si="97"/>
        <v>0.8</v>
      </c>
    </row>
    <row r="97" spans="96:99" ht="9.75" customHeight="1">
      <c r="CR97" s="266" t="s">
        <v>383</v>
      </c>
      <c r="CS97" s="38">
        <f>SUM(CS9:CS96)</f>
        <v>1.0999999999999999</v>
      </c>
      <c r="CU97" s="38">
        <f>COUNT(CS9:CS19)</f>
        <v>11</v>
      </c>
    </row>
    <row r="680" spans="1:1 1680:1689" ht="9.75" customHeight="1">
      <c r="A680" s="126" t="s">
        <v>2</v>
      </c>
      <c r="BLP680" s="126" t="s">
        <v>2</v>
      </c>
    </row>
    <row r="681" spans="1:1 1680:1689" ht="9.75" customHeight="1">
      <c r="BLW681" s="655" t="s">
        <v>124</v>
      </c>
      <c r="BLX681" s="605"/>
      <c r="BLY681" s="606"/>
    </row>
    <row r="682" spans="1:1 1680:1689" ht="9.75" customHeight="1">
      <c r="BLU682" s="128">
        <v>1</v>
      </c>
      <c r="BLV682" s="128">
        <v>2</v>
      </c>
      <c r="BLW682" s="128">
        <v>3</v>
      </c>
      <c r="BLX682" s="129">
        <v>4</v>
      </c>
      <c r="BLY682" s="129">
        <v>5</v>
      </c>
    </row>
    <row r="683" spans="1:1 1680:1689" ht="9.75" customHeight="1">
      <c r="BLU683" s="130" t="s">
        <v>384</v>
      </c>
      <c r="BLV683" s="130" t="s">
        <v>385</v>
      </c>
      <c r="BLW683" s="130" t="s">
        <v>299</v>
      </c>
      <c r="BLX683" s="130" t="s">
        <v>316</v>
      </c>
      <c r="BLY683" s="130" t="s">
        <v>386</v>
      </c>
    </row>
    <row r="684" spans="1:1 1680:1689" ht="9.75" customHeight="1">
      <c r="BLU684" s="128">
        <v>1</v>
      </c>
      <c r="BLV684" s="128">
        <v>2</v>
      </c>
      <c r="BLW684" s="128">
        <v>3</v>
      </c>
      <c r="BLX684" s="129">
        <v>4</v>
      </c>
      <c r="BLY684" s="129">
        <v>5</v>
      </c>
    </row>
    <row r="685" spans="1:1 1680:1689" ht="9.75" customHeight="1">
      <c r="BLQ685" s="661" t="s">
        <v>122</v>
      </c>
      <c r="BLR685" s="16">
        <v>5</v>
      </c>
      <c r="BLS685" s="130" t="s">
        <v>387</v>
      </c>
      <c r="BLT685" s="16">
        <v>5</v>
      </c>
      <c r="BLU685" s="132" t="s">
        <v>388</v>
      </c>
      <c r="BLV685" s="133" t="s">
        <v>389</v>
      </c>
      <c r="BLW685" s="133" t="s">
        <v>389</v>
      </c>
      <c r="BLX685" s="134" t="s">
        <v>390</v>
      </c>
      <c r="BLY685" s="134" t="s">
        <v>390</v>
      </c>
    </row>
    <row r="686" spans="1:1 1680:1689" ht="9.75" customHeight="1">
      <c r="BLQ686" s="653"/>
      <c r="BLR686" s="16">
        <v>4</v>
      </c>
      <c r="BLS686" s="130" t="s">
        <v>311</v>
      </c>
      <c r="BLT686" s="16">
        <v>4</v>
      </c>
      <c r="BLU686" s="132" t="s">
        <v>388</v>
      </c>
      <c r="BLV686" s="132" t="s">
        <v>388</v>
      </c>
      <c r="BLW686" s="133" t="s">
        <v>389</v>
      </c>
      <c r="BLX686" s="134" t="s">
        <v>390</v>
      </c>
      <c r="BLY686" s="134" t="s">
        <v>390</v>
      </c>
    </row>
    <row r="687" spans="1:1 1680:1689" ht="9.75" customHeight="1">
      <c r="BLQ687" s="653"/>
      <c r="BLR687" s="16">
        <v>3</v>
      </c>
      <c r="BLS687" s="130" t="s">
        <v>285</v>
      </c>
      <c r="BLT687" s="16">
        <v>3</v>
      </c>
      <c r="BLU687" s="132" t="s">
        <v>388</v>
      </c>
      <c r="BLV687" s="132" t="s">
        <v>388</v>
      </c>
      <c r="BLW687" s="133" t="s">
        <v>389</v>
      </c>
      <c r="BLX687" s="133" t="s">
        <v>389</v>
      </c>
      <c r="BLY687" s="133" t="s">
        <v>389</v>
      </c>
    </row>
    <row r="688" spans="1:1 1680:1689" ht="9.75" customHeight="1">
      <c r="BLQ688" s="653"/>
      <c r="BLR688" s="16">
        <v>2</v>
      </c>
      <c r="BLS688" s="130" t="s">
        <v>315</v>
      </c>
      <c r="BLT688" s="16">
        <v>2</v>
      </c>
      <c r="BLU688" s="136" t="s">
        <v>70</v>
      </c>
      <c r="BLV688" s="132" t="s">
        <v>388</v>
      </c>
      <c r="BLW688" s="132" t="s">
        <v>388</v>
      </c>
      <c r="BLX688" s="132" t="s">
        <v>388</v>
      </c>
      <c r="BLY688" s="133" t="s">
        <v>389</v>
      </c>
    </row>
    <row r="689" spans="1681:1693" ht="9.75" customHeight="1">
      <c r="BLQ689" s="653"/>
      <c r="BLR689" s="16">
        <v>1</v>
      </c>
      <c r="BLS689" s="130" t="s">
        <v>298</v>
      </c>
      <c r="BLT689" s="16">
        <v>1</v>
      </c>
      <c r="BLU689" s="136" t="s">
        <v>70</v>
      </c>
      <c r="BLV689" s="136" t="s">
        <v>70</v>
      </c>
      <c r="BLW689" s="132" t="s">
        <v>388</v>
      </c>
      <c r="BLX689" s="132" t="s">
        <v>388</v>
      </c>
      <c r="BLY689" s="132" t="s">
        <v>388</v>
      </c>
      <c r="BLZ689" s="135"/>
      <c r="BMA689" s="135"/>
      <c r="BMB689" s="135"/>
      <c r="BMC689" s="135"/>
    </row>
    <row r="690" spans="1681:1693" ht="9.75" customHeight="1"/>
    <row r="691" spans="1681:1693" ht="9.75" customHeight="1"/>
    <row r="692" spans="1681:1693" ht="9.75" customHeight="1">
      <c r="BMA692" s="13" t="s">
        <v>391</v>
      </c>
    </row>
    <row r="693" spans="1681:1693" ht="19.5" customHeight="1">
      <c r="BMA693" s="137" t="s">
        <v>318</v>
      </c>
    </row>
    <row r="694" spans="1681:1693" ht="30" customHeight="1">
      <c r="BMA694" s="137" t="s">
        <v>282</v>
      </c>
    </row>
    <row r="695" spans="1681:1693" ht="9.75" customHeight="1">
      <c r="BMA695" s="137" t="s">
        <v>392</v>
      </c>
    </row>
    <row r="696" spans="1681:1693" ht="9.75" customHeight="1">
      <c r="BMA696" s="137" t="s">
        <v>305</v>
      </c>
    </row>
    <row r="697" spans="1681:1693" ht="9.75" customHeight="1">
      <c r="BMA697" s="81"/>
    </row>
    <row r="698" spans="1681:1693" ht="9.75" customHeight="1">
      <c r="BMC698" s="13" t="s">
        <v>393</v>
      </c>
    </row>
    <row r="699" spans="1681:1693" ht="9.75" customHeight="1">
      <c r="BMC699" s="138" t="s">
        <v>329</v>
      </c>
    </row>
    <row r="700" spans="1681:1693" ht="9.75" customHeight="1">
      <c r="BMC700" s="138" t="s">
        <v>394</v>
      </c>
    </row>
    <row r="701" spans="1681:1693" ht="9.75" customHeight="1">
      <c r="BMC701" s="138" t="s">
        <v>395</v>
      </c>
    </row>
    <row r="702" spans="1681:1693" ht="9.75" customHeight="1">
      <c r="BMC702" s="138" t="s">
        <v>396</v>
      </c>
    </row>
    <row r="703" spans="1681:1693" ht="19.5" customHeight="1">
      <c r="BMC703" s="138" t="s">
        <v>397</v>
      </c>
    </row>
    <row r="704" spans="1681:1693" ht="19.5" customHeight="1">
      <c r="BMC704" s="138" t="s">
        <v>306</v>
      </c>
    </row>
    <row r="705" spans="1693:1698" ht="9.75" customHeight="1">
      <c r="BMC705" s="138" t="s">
        <v>398</v>
      </c>
    </row>
    <row r="706" spans="1693:1698" ht="9.75" customHeight="1">
      <c r="BMC706" s="138" t="s">
        <v>399</v>
      </c>
    </row>
    <row r="707" spans="1693:1698" ht="9.75" customHeight="1">
      <c r="BMC707" s="138" t="s">
        <v>400</v>
      </c>
    </row>
    <row r="708" spans="1693:1698" ht="9.75" customHeight="1">
      <c r="BMC708" s="138" t="s">
        <v>342</v>
      </c>
    </row>
    <row r="709" spans="1693:1698" ht="9.75" customHeight="1">
      <c r="BMC709" s="138" t="s">
        <v>401</v>
      </c>
    </row>
    <row r="710" spans="1693:1698" ht="19.5" customHeight="1">
      <c r="BMC710" s="138" t="s">
        <v>402</v>
      </c>
    </row>
    <row r="711" spans="1693:1698" ht="9.75" customHeight="1">
      <c r="BME711" s="138"/>
    </row>
    <row r="712" spans="1693:1698" ht="9.75" customHeight="1"/>
    <row r="713" spans="1693:1698" ht="9.75" customHeight="1">
      <c r="BMF713" s="15" t="s">
        <v>403</v>
      </c>
    </row>
    <row r="714" spans="1693:1698" ht="9.75" customHeight="1">
      <c r="BMF714" s="102" t="s">
        <v>304</v>
      </c>
    </row>
    <row r="715" spans="1693:1698" ht="19.5" customHeight="1">
      <c r="BMF715" s="102" t="s">
        <v>280</v>
      </c>
    </row>
    <row r="716" spans="1693:1698" ht="9.75" customHeight="1">
      <c r="BMF716" s="102"/>
    </row>
    <row r="717" spans="1693:1698" ht="9.75" customHeight="1"/>
    <row r="718" spans="1693:1698" ht="9.75" customHeight="1"/>
    <row r="719" spans="1693:1698" ht="9.75" customHeight="1">
      <c r="BMH719" s="16" t="s">
        <v>404</v>
      </c>
    </row>
    <row r="720" spans="1693:1698" ht="9.75" customHeight="1">
      <c r="BMH720" s="139" t="s">
        <v>328</v>
      </c>
    </row>
    <row r="721" spans="1698:1701" ht="9.75" customHeight="1">
      <c r="BMH721" s="139" t="s">
        <v>405</v>
      </c>
    </row>
    <row r="722" spans="1698:1701" ht="9.75" customHeight="1">
      <c r="BMH722" s="139" t="s">
        <v>406</v>
      </c>
    </row>
    <row r="723" spans="1698:1701" ht="9.75" customHeight="1">
      <c r="BMH723" s="139" t="s">
        <v>407</v>
      </c>
    </row>
    <row r="724" spans="1698:1701" ht="9.75" customHeight="1">
      <c r="BMH724" s="139" t="s">
        <v>408</v>
      </c>
    </row>
    <row r="725" spans="1698:1701" ht="9.75" customHeight="1">
      <c r="BMH725" s="139" t="s">
        <v>409</v>
      </c>
    </row>
    <row r="726" spans="1698:1701" ht="9.75" customHeight="1">
      <c r="BMH726" s="139" t="s">
        <v>410</v>
      </c>
    </row>
    <row r="727" spans="1698:1701" ht="9.75" customHeight="1">
      <c r="BMH727" s="139" t="s">
        <v>411</v>
      </c>
    </row>
    <row r="728" spans="1698:1701" ht="9.75" customHeight="1">
      <c r="BMH728" s="139" t="s">
        <v>281</v>
      </c>
    </row>
    <row r="729" spans="1698:1701" ht="9.75" customHeight="1">
      <c r="BMH729" s="15"/>
      <c r="BMK729" s="13" t="s">
        <v>412</v>
      </c>
    </row>
    <row r="730" spans="1698:1701" ht="9.75" customHeight="1">
      <c r="BMK730" s="13" t="s">
        <v>413</v>
      </c>
    </row>
    <row r="731" spans="1698:1701" ht="9.75" customHeight="1">
      <c r="BMK731" s="13" t="s">
        <v>414</v>
      </c>
    </row>
    <row r="732" spans="1698:1701" ht="9.75" customHeight="1">
      <c r="BMK732" s="13" t="s">
        <v>415</v>
      </c>
    </row>
    <row r="733" spans="1698:1701" ht="9.75" customHeight="1">
      <c r="BMK733" s="13" t="s">
        <v>416</v>
      </c>
    </row>
    <row r="734" spans="1698:1701" ht="9.75" customHeight="1">
      <c r="BMK734" s="13" t="s">
        <v>417</v>
      </c>
    </row>
    <row r="735" spans="1698:1701" ht="9.75" customHeight="1">
      <c r="BMK735" s="13" t="s">
        <v>418</v>
      </c>
    </row>
    <row r="736" spans="1698:1701" ht="9.75" customHeight="1">
      <c r="BMK736" s="13" t="s">
        <v>419</v>
      </c>
    </row>
    <row r="737" spans="1701:1703" ht="9.75" customHeight="1">
      <c r="BMK737" s="13" t="s">
        <v>420</v>
      </c>
    </row>
    <row r="738" spans="1701:1703" ht="9.75" customHeight="1"/>
    <row r="739" spans="1701:1703" ht="9.75" customHeight="1"/>
    <row r="740" spans="1701:1703" ht="9.75" customHeight="1">
      <c r="BMM740" s="13" t="s">
        <v>421</v>
      </c>
    </row>
    <row r="741" spans="1701:1703" ht="19.5" customHeight="1">
      <c r="BMM741" s="140" t="s">
        <v>422</v>
      </c>
    </row>
    <row r="742" spans="1701:1703" ht="9.75" customHeight="1">
      <c r="BMM742" s="140" t="s">
        <v>423</v>
      </c>
    </row>
    <row r="743" spans="1701:1703" ht="9.75" customHeight="1">
      <c r="BMM743" s="140" t="s">
        <v>424</v>
      </c>
    </row>
    <row r="744" spans="1701:1703" ht="19.5" customHeight="1">
      <c r="BMM744" s="140" t="s">
        <v>425</v>
      </c>
    </row>
    <row r="745" spans="1701:1703" ht="9.75" customHeight="1">
      <c r="BMM745" s="140" t="s">
        <v>426</v>
      </c>
    </row>
    <row r="746" spans="1701:1703" ht="19.5" customHeight="1">
      <c r="BMM746" s="141" t="s">
        <v>427</v>
      </c>
    </row>
    <row r="747" spans="1701:1703" ht="9.75" customHeight="1">
      <c r="BMM747" s="140" t="s">
        <v>428</v>
      </c>
    </row>
    <row r="748" spans="1701:1703" ht="19.5" customHeight="1">
      <c r="BMM748" s="140" t="s">
        <v>429</v>
      </c>
    </row>
    <row r="749" spans="1701:1703" ht="19.5" customHeight="1">
      <c r="BMM749" s="140" t="s">
        <v>430</v>
      </c>
    </row>
    <row r="750" spans="1701:1703" ht="19.5" customHeight="1">
      <c r="BMM750" s="140" t="s">
        <v>431</v>
      </c>
    </row>
    <row r="751" spans="1701:1703" ht="30" customHeight="1">
      <c r="BMM751" s="140" t="s">
        <v>432</v>
      </c>
    </row>
    <row r="752" spans="1701:1703" ht="19.5" customHeight="1">
      <c r="BMM752" s="140" t="s">
        <v>433</v>
      </c>
    </row>
    <row r="753" spans="1703:1706" ht="19.5" customHeight="1">
      <c r="BMM753" s="140" t="s">
        <v>284</v>
      </c>
      <c r="BMN753" s="140"/>
      <c r="BMO753" s="140"/>
      <c r="BMP753" s="140"/>
    </row>
    <row r="754" spans="1703:1706" ht="9.75" customHeight="1">
      <c r="BMM754" s="140" t="s">
        <v>434</v>
      </c>
      <c r="BMN754" s="140"/>
      <c r="BMO754" s="140"/>
      <c r="BMP754" s="140"/>
    </row>
    <row r="755" spans="1703:1706" ht="9.75" customHeight="1">
      <c r="BMM755" s="140" t="s">
        <v>330</v>
      </c>
      <c r="BMN755" s="140"/>
      <c r="BMO755" s="140"/>
      <c r="BMP755" s="140"/>
    </row>
    <row r="756" spans="1703:1706" ht="9.75" customHeight="1">
      <c r="BMM756" s="140" t="s">
        <v>435</v>
      </c>
      <c r="BMN756" s="140"/>
      <c r="BMO756" s="140"/>
      <c r="BMP756" s="140"/>
    </row>
    <row r="757" spans="1703:1706" ht="9.75" customHeight="1">
      <c r="BMM757" s="140" t="s">
        <v>436</v>
      </c>
      <c r="BMN757" s="140"/>
      <c r="BMO757" s="140"/>
      <c r="BMP757" s="140"/>
    </row>
    <row r="758" spans="1703:1706" ht="9.75" customHeight="1">
      <c r="BMM758" s="140" t="s">
        <v>437</v>
      </c>
      <c r="BMN758" s="140"/>
      <c r="BMO758" s="140"/>
      <c r="BMP758" s="140"/>
    </row>
    <row r="759" spans="1703:1706" ht="9.75" customHeight="1">
      <c r="BMM759" s="140" t="s">
        <v>438</v>
      </c>
      <c r="BMN759" s="140"/>
      <c r="BMO759" s="140"/>
      <c r="BMP759" s="140"/>
    </row>
    <row r="760" spans="1703:1706" ht="9.75" customHeight="1">
      <c r="BMM760" s="140"/>
      <c r="BMN760" s="140"/>
      <c r="BMO760" s="140"/>
      <c r="BMP760" s="140"/>
    </row>
    <row r="761" spans="1703:1706" ht="9.75" customHeight="1">
      <c r="BMM761" s="140"/>
      <c r="BMN761" s="140"/>
      <c r="BMO761" s="140"/>
      <c r="BMP761" s="140"/>
    </row>
    <row r="762" spans="1703:1706" ht="9.75" customHeight="1">
      <c r="BMM762" s="140"/>
      <c r="BMN762" s="140"/>
      <c r="BMO762" s="140"/>
      <c r="BMP762" s="140"/>
    </row>
    <row r="763" spans="1703:1706" ht="9.75" customHeight="1">
      <c r="BMN763" s="140"/>
      <c r="BMO763" s="140"/>
      <c r="BMP763" s="140"/>
    </row>
    <row r="764" spans="1703:1706" ht="9.75" customHeight="1"/>
    <row r="765" spans="1703:1706" ht="9.75" customHeight="1"/>
    <row r="766" spans="1703:1706" ht="9.75" customHeight="1"/>
    <row r="767" spans="1703:1706" ht="9.75" customHeight="1">
      <c r="BMP767" s="13" t="s">
        <v>413</v>
      </c>
    </row>
    <row r="768" spans="1703:1706" ht="9.75" customHeight="1">
      <c r="BMP768" s="13" t="s">
        <v>439</v>
      </c>
    </row>
    <row r="769" spans="1706:1710" ht="9.75" customHeight="1">
      <c r="BMP769" s="13" t="s">
        <v>440</v>
      </c>
    </row>
    <row r="770" spans="1706:1710" ht="9.75" customHeight="1">
      <c r="BMP770" s="13" t="s">
        <v>441</v>
      </c>
    </row>
    <row r="771" spans="1706:1710" ht="9.75" customHeight="1">
      <c r="BMP771" s="13" t="s">
        <v>442</v>
      </c>
    </row>
    <row r="772" spans="1706:1710" ht="9.75" customHeight="1">
      <c r="BMP772" s="13" t="s">
        <v>443</v>
      </c>
    </row>
    <row r="773" spans="1706:1710" ht="9.75" customHeight="1"/>
    <row r="774" spans="1706:1710" ht="9.75" customHeight="1"/>
    <row r="775" spans="1706:1710" ht="9.75" customHeight="1"/>
    <row r="776" spans="1706:1710" ht="10.5" customHeight="1">
      <c r="BMR776" s="142" t="s">
        <v>294</v>
      </c>
    </row>
    <row r="777" spans="1706:1710" ht="9.75" customHeight="1">
      <c r="BMR777" s="130" t="s">
        <v>387</v>
      </c>
    </row>
    <row r="778" spans="1706:1710" ht="9.75" customHeight="1">
      <c r="BMR778" s="130" t="s">
        <v>311</v>
      </c>
    </row>
    <row r="779" spans="1706:1710" ht="9.75" customHeight="1">
      <c r="BMR779" s="130" t="s">
        <v>285</v>
      </c>
    </row>
    <row r="780" spans="1706:1710" ht="9.75" customHeight="1">
      <c r="BMR780" s="130" t="s">
        <v>315</v>
      </c>
      <c r="BMT780" s="130"/>
    </row>
    <row r="781" spans="1706:1710" ht="9.75" customHeight="1">
      <c r="BMR781" s="130" t="s">
        <v>298</v>
      </c>
    </row>
    <row r="782" spans="1706:1710" ht="9.75" customHeight="1">
      <c r="BMR782" s="130"/>
    </row>
    <row r="783" spans="1706:1710" ht="10.5" customHeight="1">
      <c r="BMR783" s="130"/>
      <c r="BMT783" s="142" t="s">
        <v>297</v>
      </c>
    </row>
    <row r="784" spans="1706:1710" ht="9.75" customHeight="1">
      <c r="BMR784" s="130"/>
      <c r="BMT784" s="130" t="s">
        <v>386</v>
      </c>
    </row>
    <row r="785" spans="1683:1719" ht="9.75" customHeight="1">
      <c r="BLT785" s="16"/>
      <c r="BMR785" s="130"/>
      <c r="BMT785" s="130" t="s">
        <v>316</v>
      </c>
    </row>
    <row r="786" spans="1683:1719" ht="9.75" customHeight="1">
      <c r="BMR786" s="130"/>
      <c r="BMT786" s="130" t="s">
        <v>299</v>
      </c>
    </row>
    <row r="787" spans="1683:1719" ht="9.75" customHeight="1">
      <c r="BMR787" s="130"/>
      <c r="BMT787" s="130" t="s">
        <v>385</v>
      </c>
    </row>
    <row r="788" spans="1683:1719" ht="9.75" customHeight="1">
      <c r="BMR788" s="130"/>
      <c r="BMT788" s="130" t="s">
        <v>384</v>
      </c>
    </row>
    <row r="789" spans="1683:1719" ht="9.75" customHeight="1">
      <c r="BMR789" s="130"/>
    </row>
    <row r="790" spans="1683:1719" ht="9.75" customHeight="1">
      <c r="BLS790" s="13" t="s">
        <v>444</v>
      </c>
      <c r="BLT790" s="16"/>
      <c r="BMP790" s="13" t="s">
        <v>445</v>
      </c>
      <c r="BMR790" s="130"/>
    </row>
    <row r="791" spans="1683:1719" ht="9.75" customHeight="1">
      <c r="BLS791" s="13" t="s">
        <v>446</v>
      </c>
      <c r="BLT791" s="16">
        <v>0</v>
      </c>
      <c r="BLU791" s="13" t="s">
        <v>447</v>
      </c>
      <c r="BMP791" s="13" t="s">
        <v>448</v>
      </c>
      <c r="BMR791" s="130"/>
    </row>
    <row r="792" spans="1683:1719" ht="9.75" customHeight="1">
      <c r="BLS792" s="13" t="s">
        <v>449</v>
      </c>
      <c r="BLT792" s="16">
        <v>1</v>
      </c>
      <c r="BLU792" s="13" t="s">
        <v>450</v>
      </c>
      <c r="BMP792" s="13" t="s">
        <v>451</v>
      </c>
      <c r="BMR792" s="130"/>
    </row>
    <row r="793" spans="1683:1719" ht="9.75" customHeight="1">
      <c r="BLS793" s="13" t="s">
        <v>452</v>
      </c>
      <c r="BLT793" s="16">
        <v>2</v>
      </c>
      <c r="BLU793" s="13" t="s">
        <v>453</v>
      </c>
      <c r="BMP793" s="13" t="s">
        <v>454</v>
      </c>
    </row>
    <row r="794" spans="1683:1719" ht="10.5" customHeight="1">
      <c r="BMP794" s="13" t="s">
        <v>455</v>
      </c>
      <c r="BMT794" s="142"/>
    </row>
    <row r="795" spans="1683:1719" ht="10.5" customHeight="1">
      <c r="BMP795" s="13" t="s">
        <v>456</v>
      </c>
      <c r="BMT795" s="130"/>
      <c r="BMW795" s="16" t="s">
        <v>457</v>
      </c>
      <c r="BMX795" s="666" t="s">
        <v>458</v>
      </c>
      <c r="BMY795" s="618"/>
      <c r="BMZ795" s="618"/>
      <c r="BNA795" s="16" t="s">
        <v>459</v>
      </c>
      <c r="BNC795" s="144" t="s">
        <v>6</v>
      </c>
    </row>
    <row r="796" spans="1683:1719" ht="10.5" customHeight="1">
      <c r="BMP796" s="13" t="s">
        <v>460</v>
      </c>
      <c r="BMT796" s="130"/>
      <c r="BMW796" s="144" t="s">
        <v>461</v>
      </c>
      <c r="BMX796" s="144" t="s">
        <v>462</v>
      </c>
      <c r="BMY796" s="144" t="s">
        <v>463</v>
      </c>
      <c r="BMZ796" s="144" t="s">
        <v>464</v>
      </c>
      <c r="BNA796" s="144" t="s">
        <v>465</v>
      </c>
      <c r="BNC796" s="145" t="s">
        <v>466</v>
      </c>
    </row>
    <row r="797" spans="1683:1719" ht="9.75" customHeight="1">
      <c r="BMP797" s="13" t="s">
        <v>467</v>
      </c>
      <c r="BMT797" s="130"/>
      <c r="BMW797" s="13" t="s">
        <v>468</v>
      </c>
      <c r="BMX797" s="13" t="s">
        <v>469</v>
      </c>
      <c r="BMY797" s="13" t="s">
        <v>470</v>
      </c>
      <c r="BMZ797" s="13" t="s">
        <v>294</v>
      </c>
      <c r="BNA797" s="13" t="s">
        <v>471</v>
      </c>
      <c r="BNC797" s="128" t="s">
        <v>472</v>
      </c>
    </row>
    <row r="798" spans="1683:1719" ht="9.75" customHeight="1">
      <c r="BMP798" s="13" t="s">
        <v>473</v>
      </c>
      <c r="BMW798" s="13" t="s">
        <v>474</v>
      </c>
      <c r="BMX798" s="13" t="s">
        <v>475</v>
      </c>
      <c r="BMY798" s="13" t="s">
        <v>476</v>
      </c>
      <c r="BMZ798" s="13" t="s">
        <v>297</v>
      </c>
      <c r="BNA798" s="13" t="s">
        <v>477</v>
      </c>
      <c r="BNC798" s="128" t="s">
        <v>478</v>
      </c>
    </row>
    <row r="799" spans="1683:1719" ht="9.75" customHeight="1">
      <c r="BMP799" s="13" t="s">
        <v>479</v>
      </c>
      <c r="BMW799" s="13" t="s">
        <v>414</v>
      </c>
      <c r="BMX799" s="13" t="s">
        <v>480</v>
      </c>
      <c r="BMY799" s="13" t="s">
        <v>481</v>
      </c>
      <c r="BNA799" s="13" t="s">
        <v>482</v>
      </c>
      <c r="BNC799" s="128" t="s">
        <v>483</v>
      </c>
    </row>
    <row r="800" spans="1683:1719" ht="9.75" customHeight="1">
      <c r="BMP800" s="13" t="s">
        <v>484</v>
      </c>
      <c r="BMW800" s="13" t="s">
        <v>451</v>
      </c>
      <c r="BNA800" s="13" t="s">
        <v>485</v>
      </c>
      <c r="BNC800" s="128" t="s">
        <v>486</v>
      </c>
    </row>
    <row r="801" spans="1713:1719" ht="9.75" customHeight="1">
      <c r="BMW801" s="13" t="s">
        <v>454</v>
      </c>
      <c r="BNC801" s="128" t="s">
        <v>487</v>
      </c>
    </row>
    <row r="802" spans="1713:1719" ht="9.75" customHeight="1">
      <c r="BMW802" s="13" t="s">
        <v>488</v>
      </c>
      <c r="BNC802" s="128" t="s">
        <v>489</v>
      </c>
    </row>
    <row r="803" spans="1713:1719" ht="9.75" customHeight="1">
      <c r="BMW803" s="13" t="s">
        <v>490</v>
      </c>
      <c r="BNC803" s="128" t="s">
        <v>491</v>
      </c>
    </row>
    <row r="804" spans="1713:1719" ht="9.75" customHeight="1">
      <c r="BMW804" s="13" t="s">
        <v>492</v>
      </c>
      <c r="BNC804" s="128" t="s">
        <v>493</v>
      </c>
    </row>
    <row r="805" spans="1713:1719" ht="9.75" customHeight="1">
      <c r="BMW805" s="13" t="s">
        <v>404</v>
      </c>
      <c r="BNC805" s="128" t="s">
        <v>494</v>
      </c>
    </row>
    <row r="806" spans="1713:1719" ht="9.75" customHeight="1">
      <c r="BMW806" s="13" t="s">
        <v>456</v>
      </c>
      <c r="BNA806" s="81"/>
      <c r="BNC806" s="128" t="s">
        <v>495</v>
      </c>
    </row>
    <row r="807" spans="1713:1719" ht="9.75" customHeight="1">
      <c r="BMW807" s="13" t="s">
        <v>460</v>
      </c>
      <c r="BNA807" s="81"/>
      <c r="BNC807" s="128" t="s">
        <v>496</v>
      </c>
    </row>
    <row r="808" spans="1713:1719" ht="9.75" customHeight="1">
      <c r="BMW808" s="13" t="s">
        <v>467</v>
      </c>
      <c r="BNA808" s="81"/>
      <c r="BNC808" s="128" t="s">
        <v>497</v>
      </c>
    </row>
    <row r="809" spans="1713:1719" ht="9.75" customHeight="1">
      <c r="BMW809" s="13" t="s">
        <v>473</v>
      </c>
      <c r="BNA809" s="81"/>
      <c r="BNC809" s="128" t="s">
        <v>498</v>
      </c>
    </row>
    <row r="810" spans="1713:1719" ht="9.75" customHeight="1">
      <c r="BMW810" s="13" t="s">
        <v>479</v>
      </c>
      <c r="BNA810" s="81"/>
      <c r="BNC810" s="128" t="s">
        <v>499</v>
      </c>
    </row>
    <row r="811" spans="1713:1719" ht="9.75" customHeight="1">
      <c r="BMW811" s="13" t="s">
        <v>484</v>
      </c>
      <c r="BNA811" s="81"/>
      <c r="BNC811" s="128" t="s">
        <v>500</v>
      </c>
    </row>
    <row r="812" spans="1713:1719" ht="9.75" customHeight="1">
      <c r="BNC812" s="128" t="s">
        <v>501</v>
      </c>
    </row>
    <row r="813" spans="1713:1719" ht="9.75" customHeight="1">
      <c r="BNC813" s="128" t="s">
        <v>502</v>
      </c>
    </row>
    <row r="814" spans="1713:1719" ht="9.75" customHeight="1">
      <c r="BNC814" s="128" t="s">
        <v>503</v>
      </c>
    </row>
    <row r="815" spans="1713:1719" ht="9.75" customHeight="1">
      <c r="BNC815" s="128" t="s">
        <v>504</v>
      </c>
    </row>
    <row r="816" spans="1713:1719" ht="9.75" customHeight="1">
      <c r="BNC816" s="128" t="s">
        <v>505</v>
      </c>
    </row>
    <row r="817" spans="1719:1719" ht="9.75" customHeight="1">
      <c r="BNC817" s="128" t="s">
        <v>506</v>
      </c>
    </row>
    <row r="818" spans="1719:1719" ht="9.75" customHeight="1">
      <c r="BNC818" s="128" t="s">
        <v>507</v>
      </c>
    </row>
    <row r="819" spans="1719:1719" ht="9.75" customHeight="1">
      <c r="BNC819" s="128" t="s">
        <v>508</v>
      </c>
    </row>
    <row r="820" spans="1719:1719" ht="9.75" customHeight="1">
      <c r="BNC820" s="128" t="s">
        <v>509</v>
      </c>
    </row>
    <row r="821" spans="1719:1719" ht="9.75" customHeight="1">
      <c r="BNC821" s="128" t="s">
        <v>5</v>
      </c>
    </row>
    <row r="822" spans="1719:1719" ht="9.75" customHeight="1">
      <c r="BNC822" s="128" t="s">
        <v>510</v>
      </c>
    </row>
    <row r="823" spans="1719:1719" ht="9.75" customHeight="1">
      <c r="BNC823" s="128" t="s">
        <v>511</v>
      </c>
    </row>
    <row r="824" spans="1719:1719" ht="9.75" customHeight="1">
      <c r="BNC824" s="128" t="s">
        <v>512</v>
      </c>
    </row>
    <row r="825" spans="1719:1719" ht="9.75" customHeight="1">
      <c r="BNC825" s="128" t="s">
        <v>513</v>
      </c>
    </row>
    <row r="826" spans="1719:1719" ht="9.75" customHeight="1">
      <c r="BNC826" s="67" t="s">
        <v>514</v>
      </c>
    </row>
    <row r="827" spans="1719:1719" ht="9.75" customHeight="1">
      <c r="BNC827" s="128" t="s">
        <v>515</v>
      </c>
    </row>
    <row r="828" spans="1719:1719" ht="9.75" customHeight="1">
      <c r="BNC828" s="128" t="s">
        <v>516</v>
      </c>
    </row>
    <row r="829" spans="1719:1719" ht="9.75" customHeight="1">
      <c r="BNC829" s="128" t="s">
        <v>517</v>
      </c>
    </row>
    <row r="830" spans="1719:1719" ht="9.75" customHeight="1">
      <c r="BNC830" s="128" t="s">
        <v>518</v>
      </c>
    </row>
    <row r="833" spans="1721:1728" ht="9.75" customHeight="1">
      <c r="BNE833" s="13" t="s">
        <v>69</v>
      </c>
    </row>
    <row r="834" spans="1721:1728" ht="9.75" customHeight="1">
      <c r="BNE834" s="13" t="s">
        <v>286</v>
      </c>
    </row>
    <row r="835" spans="1721:1728" ht="9.75" customHeight="1"/>
    <row r="836" spans="1721:1728" ht="9.75" customHeight="1">
      <c r="BNG836" s="13" t="s">
        <v>519</v>
      </c>
    </row>
    <row r="837" spans="1721:1728" ht="9.75" customHeight="1">
      <c r="BNG837" s="13" t="s">
        <v>520</v>
      </c>
    </row>
    <row r="838" spans="1721:1728" ht="9.75" customHeight="1">
      <c r="BNG838" s="13" t="s">
        <v>521</v>
      </c>
    </row>
    <row r="839" spans="1721:1728" ht="9.75" customHeight="1">
      <c r="BNG839" s="13" t="s">
        <v>522</v>
      </c>
    </row>
    <row r="840" spans="1721:1728" ht="9.75" customHeight="1"/>
    <row r="841" spans="1721:1728" ht="9.75" customHeight="1">
      <c r="BNI841" s="13" t="s">
        <v>523</v>
      </c>
    </row>
    <row r="842" spans="1721:1728" ht="9.75" customHeight="1">
      <c r="BNI842" s="13" t="s">
        <v>524</v>
      </c>
    </row>
    <row r="843" spans="1721:1728" ht="9.75" customHeight="1">
      <c r="BNI843" s="13" t="s">
        <v>525</v>
      </c>
    </row>
    <row r="844" spans="1721:1728" ht="9.75" customHeight="1"/>
    <row r="845" spans="1721:1728" ht="9.75" customHeight="1"/>
    <row r="846" spans="1721:1728" ht="9.75" customHeight="1">
      <c r="BNL846" s="146" t="s">
        <v>526</v>
      </c>
    </row>
    <row r="847" spans="1721:1728" ht="9.75" customHeight="1">
      <c r="BNL847" s="146" t="s">
        <v>527</v>
      </c>
    </row>
    <row r="848" spans="1721:1728" ht="9.75" customHeight="1">
      <c r="BNL848" s="146" t="s">
        <v>528</v>
      </c>
    </row>
    <row r="849" spans="1728:1732" ht="9.75" customHeight="1">
      <c r="BNL849" s="146" t="s">
        <v>529</v>
      </c>
      <c r="BNM849" s="146"/>
      <c r="BNN849" s="146"/>
      <c r="BNO849" s="146"/>
      <c r="BNP849" s="146"/>
    </row>
    <row r="850" spans="1728:1732" ht="9.75" customHeight="1">
      <c r="BNL850" s="146" t="s">
        <v>530</v>
      </c>
      <c r="BNM850" s="146"/>
      <c r="BNN850" s="146"/>
      <c r="BNO850" s="146"/>
      <c r="BNP850" s="146"/>
    </row>
    <row r="851" spans="1728:1732" ht="9.75" customHeight="1">
      <c r="BNL851" s="146" t="s">
        <v>531</v>
      </c>
      <c r="BNM851" s="146"/>
      <c r="BNN851" s="146"/>
      <c r="BNO851" s="146"/>
      <c r="BNP851" s="146"/>
    </row>
    <row r="852" spans="1728:1732" ht="9.75" customHeight="1">
      <c r="BNL852" s="146" t="s">
        <v>532</v>
      </c>
      <c r="BNM852" s="146"/>
      <c r="BNN852" s="146"/>
      <c r="BNO852" s="146"/>
      <c r="BNP852" s="146"/>
    </row>
    <row r="853" spans="1728:1732" ht="9.75" customHeight="1">
      <c r="BNL853" s="146" t="s">
        <v>533</v>
      </c>
      <c r="BNM853" s="146"/>
      <c r="BNN853" s="146"/>
      <c r="BNO853" s="146"/>
      <c r="BNP853" s="146"/>
    </row>
    <row r="854" spans="1728:1732" ht="9.75" customHeight="1">
      <c r="BNL854" s="146" t="s">
        <v>534</v>
      </c>
      <c r="BNM854" s="146"/>
      <c r="BNN854" s="146"/>
      <c r="BNO854" s="146"/>
      <c r="BNP854" s="146"/>
    </row>
    <row r="855" spans="1728:1732" ht="9.75" customHeight="1">
      <c r="BNL855" s="146" t="s">
        <v>535</v>
      </c>
      <c r="BNM855" s="146"/>
      <c r="BNN855" s="146"/>
      <c r="BNO855" s="146"/>
      <c r="BNP855" s="146"/>
    </row>
    <row r="856" spans="1728:1732" ht="9.75" customHeight="1">
      <c r="BNL856" s="146" t="s">
        <v>536</v>
      </c>
      <c r="BNM856" s="146"/>
      <c r="BNN856" s="146"/>
      <c r="BNO856" s="146"/>
      <c r="BNP856" s="146"/>
    </row>
    <row r="857" spans="1728:1732" ht="9.75" customHeight="1">
      <c r="BNL857" s="146"/>
      <c r="BNM857" s="146"/>
      <c r="BNN857" s="146"/>
      <c r="BNO857" s="146"/>
      <c r="BNP857" s="146"/>
    </row>
    <row r="858" spans="1728:1732" ht="9.75" customHeight="1">
      <c r="BNL858" s="146"/>
      <c r="BNM858" s="146"/>
      <c r="BNN858" s="146" t="s">
        <v>537</v>
      </c>
      <c r="BNO858" s="146"/>
      <c r="BNP858" s="146"/>
    </row>
    <row r="859" spans="1728:1732" ht="9.75" customHeight="1">
      <c r="BNL859" s="146"/>
      <c r="BNM859" s="146"/>
      <c r="BNN859" s="146" t="s">
        <v>538</v>
      </c>
      <c r="BNO859" s="146"/>
      <c r="BNP859" s="146"/>
    </row>
    <row r="860" spans="1728:1732" ht="9.75" customHeight="1">
      <c r="BNL860" s="146"/>
      <c r="BNM860" s="146"/>
      <c r="BNN860" s="146" t="s">
        <v>539</v>
      </c>
      <c r="BNO860" s="146"/>
      <c r="BNP860" s="146"/>
    </row>
    <row r="861" spans="1728:1732" ht="9.75" customHeight="1">
      <c r="BNL861" s="146"/>
      <c r="BNM861" s="146"/>
      <c r="BNN861" s="146" t="s">
        <v>540</v>
      </c>
      <c r="BNO861" s="146"/>
      <c r="BNP861" s="146"/>
    </row>
    <row r="862" spans="1728:1732" ht="9.75" customHeight="1">
      <c r="BNL862" s="146"/>
      <c r="BNM862" s="146"/>
      <c r="BNN862" s="146"/>
      <c r="BNO862" s="146"/>
      <c r="BNP862" s="146"/>
    </row>
    <row r="863" spans="1728:1732" ht="9.75" customHeight="1">
      <c r="BNL863" s="146"/>
      <c r="BNM863" s="146"/>
      <c r="BNN863" s="146" t="s">
        <v>541</v>
      </c>
      <c r="BNO863" s="146"/>
      <c r="BNP863" s="146"/>
    </row>
    <row r="864" spans="1728:1732" ht="10.5" customHeight="1">
      <c r="BNL864" s="146"/>
      <c r="BNM864" s="146"/>
      <c r="BNN864" s="146"/>
      <c r="BNO864" s="146"/>
      <c r="BNP864" s="147" t="s">
        <v>542</v>
      </c>
    </row>
    <row r="865" spans="1732:1734" ht="9.75" customHeight="1">
      <c r="BNP865" s="146" t="s">
        <v>445</v>
      </c>
      <c r="BNQ865" s="146"/>
      <c r="BNR865" s="146"/>
    </row>
    <row r="866" spans="1732:1734" ht="9.75" customHeight="1">
      <c r="BNP866" s="146" t="s">
        <v>448</v>
      </c>
      <c r="BNQ866" s="146"/>
      <c r="BNR866" s="146"/>
    </row>
    <row r="867" spans="1732:1734" ht="9.75" customHeight="1">
      <c r="BNP867" s="146" t="s">
        <v>451</v>
      </c>
      <c r="BNQ867" s="146"/>
      <c r="BNR867" s="146"/>
    </row>
    <row r="868" spans="1732:1734" ht="9.75" customHeight="1">
      <c r="BNP868" s="146" t="s">
        <v>454</v>
      </c>
      <c r="BNQ868" s="146"/>
      <c r="BNR868" s="146"/>
    </row>
    <row r="869" spans="1732:1734" ht="9.75" customHeight="1">
      <c r="BNP869" s="146" t="s">
        <v>455</v>
      </c>
      <c r="BNQ869" s="146"/>
      <c r="BNR869" s="146"/>
    </row>
    <row r="870" spans="1732:1734" ht="9.75" customHeight="1">
      <c r="BNP870" s="146" t="s">
        <v>456</v>
      </c>
      <c r="BNQ870" s="146"/>
      <c r="BNR870" s="146"/>
    </row>
    <row r="871" spans="1732:1734" ht="9.75" customHeight="1">
      <c r="BNP871" s="146" t="s">
        <v>460</v>
      </c>
      <c r="BNQ871" s="146"/>
      <c r="BNR871" s="146"/>
    </row>
    <row r="872" spans="1732:1734" ht="9.75" customHeight="1">
      <c r="BNP872" s="146" t="s">
        <v>467</v>
      </c>
      <c r="BNQ872" s="146"/>
      <c r="BNR872" s="146"/>
    </row>
    <row r="873" spans="1732:1734" ht="9.75" customHeight="1">
      <c r="BNP873" s="146" t="s">
        <v>473</v>
      </c>
      <c r="BNQ873" s="146"/>
      <c r="BNR873" s="146"/>
    </row>
    <row r="874" spans="1732:1734" ht="9.75" customHeight="1">
      <c r="BNP874" s="146" t="s">
        <v>479</v>
      </c>
      <c r="BNQ874" s="146"/>
      <c r="BNR874" s="146"/>
    </row>
    <row r="875" spans="1732:1734" ht="9.75" customHeight="1">
      <c r="BNP875" s="146" t="s">
        <v>484</v>
      </c>
      <c r="BNQ875" s="146"/>
      <c r="BNR875" s="146" t="s">
        <v>543</v>
      </c>
    </row>
    <row r="876" spans="1732:1734" ht="9.75" customHeight="1">
      <c r="BNP876" s="146"/>
      <c r="BNQ876" s="146"/>
      <c r="BNR876" s="146" t="s">
        <v>519</v>
      </c>
    </row>
    <row r="877" spans="1732:1734" ht="9.75" customHeight="1">
      <c r="BNP877" s="146"/>
      <c r="BNQ877" s="146"/>
      <c r="BNR877" s="146" t="s">
        <v>520</v>
      </c>
    </row>
    <row r="878" spans="1732:1734" ht="9.75" customHeight="1">
      <c r="BNP878" s="146"/>
      <c r="BNQ878" s="146"/>
      <c r="BNR878" s="146" t="s">
        <v>521</v>
      </c>
    </row>
    <row r="879" spans="1732:1734" ht="9.75" customHeight="1">
      <c r="BNP879" s="146"/>
      <c r="BNQ879" s="146"/>
      <c r="BNR879" s="146" t="s">
        <v>522</v>
      </c>
    </row>
    <row r="881" spans="1736:1739" ht="9.75" customHeight="1">
      <c r="BNT881" s="146" t="s">
        <v>544</v>
      </c>
      <c r="BNU881" s="146"/>
      <c r="BNV881" s="146"/>
      <c r="BNW881" s="146"/>
    </row>
    <row r="882" spans="1736:1739" ht="30" customHeight="1">
      <c r="BNT882" s="148" t="s">
        <v>545</v>
      </c>
      <c r="BNU882" s="146"/>
      <c r="BNV882" s="146"/>
      <c r="BNW882" s="146"/>
    </row>
    <row r="883" spans="1736:1739" ht="9.75" customHeight="1">
      <c r="BNT883" s="149" t="s">
        <v>546</v>
      </c>
      <c r="BNU883" s="146"/>
      <c r="BNV883" s="146"/>
      <c r="BNW883" s="146"/>
    </row>
    <row r="884" spans="1736:1739" ht="9.75" customHeight="1">
      <c r="BNT884" s="149" t="s">
        <v>547</v>
      </c>
      <c r="BNU884" s="146"/>
      <c r="BNV884" s="146"/>
      <c r="BNW884" s="146"/>
    </row>
    <row r="885" spans="1736:1739" ht="9.75" customHeight="1">
      <c r="BNT885" s="149" t="s">
        <v>548</v>
      </c>
      <c r="BNU885" s="146"/>
      <c r="BNV885" s="146"/>
      <c r="BNW885" s="146"/>
    </row>
    <row r="886" spans="1736:1739" ht="9.75" customHeight="1">
      <c r="BNT886" s="149" t="s">
        <v>549</v>
      </c>
      <c r="BNU886" s="146"/>
      <c r="BNV886" s="146"/>
      <c r="BNW886" s="146"/>
    </row>
    <row r="887" spans="1736:1739" ht="49.5" customHeight="1">
      <c r="BNT887" s="148" t="s">
        <v>550</v>
      </c>
      <c r="BNU887" s="146"/>
      <c r="BNV887" s="146"/>
      <c r="BNW887" s="146"/>
    </row>
    <row r="888" spans="1736:1739" ht="9.75" customHeight="1">
      <c r="BNT888" s="149" t="s">
        <v>551</v>
      </c>
      <c r="BNU888" s="146"/>
      <c r="BNV888" s="146"/>
      <c r="BNW888" s="146"/>
    </row>
    <row r="889" spans="1736:1739" ht="9.75" customHeight="1">
      <c r="BNT889" s="148" t="s">
        <v>484</v>
      </c>
      <c r="BNU889" s="146"/>
      <c r="BNV889" s="146"/>
      <c r="BNW889" s="146"/>
    </row>
    <row r="890" spans="1736:1739" ht="9.75" customHeight="1">
      <c r="BNT890" s="149" t="s">
        <v>541</v>
      </c>
      <c r="BNU890" s="146"/>
      <c r="BNV890" s="146"/>
      <c r="BNW890" s="146"/>
    </row>
    <row r="891" spans="1736:1739" ht="9.75" customHeight="1">
      <c r="BNT891" s="149"/>
      <c r="BNU891" s="146"/>
      <c r="BNV891" s="146"/>
      <c r="BNW891" s="146"/>
    </row>
    <row r="892" spans="1736:1739" ht="9.75" customHeight="1">
      <c r="BNT892" s="146"/>
      <c r="BNU892" s="146"/>
      <c r="BNV892" s="146" t="s">
        <v>69</v>
      </c>
      <c r="BNW892" s="146"/>
    </row>
    <row r="893" spans="1736:1739" ht="9.75" customHeight="1">
      <c r="BNT893" s="146"/>
      <c r="BNU893" s="146"/>
      <c r="BNV893" s="146" t="s">
        <v>286</v>
      </c>
      <c r="BNW893" s="146"/>
    </row>
    <row r="894" spans="1736:1739" ht="9.75" customHeight="1">
      <c r="BNT894" s="146"/>
      <c r="BNU894" s="146"/>
      <c r="BNV894" s="146"/>
      <c r="BNW894" s="146"/>
    </row>
    <row r="895" spans="1736:1739" ht="9.75" customHeight="1">
      <c r="BNT895" s="146"/>
      <c r="BNU895" s="146"/>
      <c r="BNV895" s="146"/>
      <c r="BNW895" s="146" t="s">
        <v>294</v>
      </c>
    </row>
    <row r="896" spans="1736:1739" ht="9.75" customHeight="1">
      <c r="BNT896" s="146"/>
      <c r="BNU896" s="146"/>
      <c r="BNV896" s="146"/>
      <c r="BNW896" s="146" t="s">
        <v>297</v>
      </c>
    </row>
    <row r="902" spans="1741:1742" ht="9.75" customHeight="1">
      <c r="BNY902" s="146" t="s">
        <v>293</v>
      </c>
      <c r="BNZ902" s="146"/>
    </row>
    <row r="903" spans="1741:1742" ht="9.75" customHeight="1">
      <c r="BNY903" s="146" t="s">
        <v>340</v>
      </c>
      <c r="BNZ903" s="146"/>
    </row>
    <row r="904" spans="1741:1742" ht="9.75" customHeight="1">
      <c r="BNY904" s="146" t="s">
        <v>552</v>
      </c>
      <c r="BNZ904" s="146"/>
    </row>
    <row r="905" spans="1741:1742" ht="9.75" customHeight="1">
      <c r="BNY905" s="146"/>
      <c r="BNZ905" s="146"/>
    </row>
    <row r="906" spans="1741:1742" ht="9.75" customHeight="1">
      <c r="BNY906" s="146"/>
      <c r="BNZ906" s="146"/>
    </row>
    <row r="907" spans="1741:1742" ht="9.75" customHeight="1">
      <c r="BNY907" s="146"/>
      <c r="BNZ907" s="146"/>
    </row>
    <row r="908" spans="1741:1742" ht="9.75" customHeight="1">
      <c r="BNY908" s="146"/>
      <c r="BNZ908" s="146" t="s">
        <v>553</v>
      </c>
    </row>
    <row r="909" spans="1741:1742" ht="9.75" customHeight="1">
      <c r="BNY909" s="146"/>
      <c r="BNZ909" s="146" t="s">
        <v>295</v>
      </c>
    </row>
    <row r="910" spans="1741:1742" ht="9.75" customHeight="1">
      <c r="BNY910" s="146"/>
      <c r="BNZ910" s="146" t="s">
        <v>292</v>
      </c>
    </row>
    <row r="914" spans="1744:1747" ht="9.75" customHeight="1">
      <c r="BOB914" s="146" t="s">
        <v>554</v>
      </c>
      <c r="BOC914" s="146"/>
      <c r="BOD914" s="146"/>
      <c r="BOE914" s="146"/>
    </row>
    <row r="915" spans="1744:1747" ht="9.75" customHeight="1">
      <c r="BOB915" s="146" t="s">
        <v>555</v>
      </c>
      <c r="BOC915" s="146"/>
      <c r="BOD915" s="146"/>
      <c r="BOE915" s="146"/>
    </row>
    <row r="916" spans="1744:1747" ht="9.75" customHeight="1">
      <c r="BOB916" s="146" t="s">
        <v>556</v>
      </c>
      <c r="BOC916" s="146"/>
      <c r="BOD916" s="146"/>
      <c r="BOE916" s="146"/>
    </row>
    <row r="917" spans="1744:1747" ht="9.75" customHeight="1">
      <c r="BOB917" s="146"/>
      <c r="BOC917" s="146"/>
      <c r="BOD917" s="146"/>
      <c r="BOE917" s="146"/>
    </row>
    <row r="918" spans="1744:1747" ht="9.75" customHeight="1">
      <c r="BOB918" s="146"/>
      <c r="BOC918" s="146" t="s">
        <v>481</v>
      </c>
      <c r="BOD918" s="146"/>
      <c r="BOE918" s="146"/>
    </row>
    <row r="919" spans="1744:1747" ht="9.75" customHeight="1">
      <c r="BOB919" s="146"/>
      <c r="BOC919" s="146" t="s">
        <v>477</v>
      </c>
      <c r="BOD919" s="146"/>
      <c r="BOE919" s="146"/>
    </row>
    <row r="920" spans="1744:1747" ht="9.75" customHeight="1">
      <c r="BOB920" s="146"/>
      <c r="BOC920" s="146" t="s">
        <v>557</v>
      </c>
      <c r="BOD920" s="146"/>
      <c r="BOE920" s="146"/>
    </row>
    <row r="921" spans="1744:1747" ht="9.75" customHeight="1">
      <c r="BOB921" s="146"/>
      <c r="BOC921" s="146"/>
      <c r="BOD921" s="146"/>
      <c r="BOE921" s="146"/>
    </row>
    <row r="922" spans="1744:1747" ht="9.75" customHeight="1">
      <c r="BOB922" s="146"/>
      <c r="BOC922" s="146"/>
      <c r="BOD922" s="146" t="s">
        <v>558</v>
      </c>
      <c r="BOE922" s="146"/>
    </row>
    <row r="923" spans="1744:1747" ht="9.75" customHeight="1">
      <c r="BOB923" s="146"/>
      <c r="BOC923" s="146"/>
      <c r="BOD923" s="146" t="s">
        <v>559</v>
      </c>
      <c r="BOE923" s="146"/>
    </row>
    <row r="924" spans="1744:1747" ht="9.75" customHeight="1">
      <c r="BOB924" s="146"/>
      <c r="BOC924" s="146"/>
      <c r="BOD924" s="146" t="s">
        <v>560</v>
      </c>
      <c r="BOE924" s="146"/>
    </row>
    <row r="925" spans="1744:1747" ht="9.75" customHeight="1">
      <c r="BOB925" s="146"/>
      <c r="BOC925" s="146"/>
      <c r="BOD925" s="146"/>
      <c r="BOE925" s="146"/>
    </row>
    <row r="926" spans="1744:1747" ht="9.75" customHeight="1">
      <c r="BOB926" s="146"/>
      <c r="BOC926" s="146"/>
      <c r="BOD926" s="146"/>
      <c r="BOE926" s="149" t="s">
        <v>291</v>
      </c>
    </row>
    <row r="927" spans="1744:1747" ht="9.75" customHeight="1">
      <c r="BOB927" s="146"/>
      <c r="BOC927" s="146"/>
      <c r="BOD927" s="146"/>
      <c r="BOE927" s="149" t="s">
        <v>296</v>
      </c>
    </row>
    <row r="931" spans="1749:1761" ht="9.75" customHeight="1">
      <c r="BOG931" s="146"/>
      <c r="BOH931" s="146"/>
      <c r="BOI931" s="146"/>
      <c r="BOJ931" s="146"/>
      <c r="BOK931" s="146"/>
      <c r="BOL931" s="146"/>
      <c r="BOM931" s="146"/>
      <c r="BON931" s="146"/>
      <c r="BOO931" s="639" t="s">
        <v>124</v>
      </c>
      <c r="BOP931" s="605"/>
      <c r="BOQ931" s="606"/>
      <c r="BOR931" s="146"/>
      <c r="BOS931" s="146"/>
    </row>
    <row r="932" spans="1749:1761" ht="9.75" customHeight="1">
      <c r="BOG932" s="146"/>
      <c r="BOH932" s="146"/>
      <c r="BOI932" s="146"/>
      <c r="BOJ932" s="146"/>
      <c r="BOK932" s="146"/>
      <c r="BOL932" s="146"/>
      <c r="BOM932" s="151">
        <v>1</v>
      </c>
      <c r="BON932" s="151">
        <v>2</v>
      </c>
      <c r="BOO932" s="151">
        <v>3</v>
      </c>
      <c r="BOP932" s="150">
        <v>4</v>
      </c>
      <c r="BOQ932" s="150">
        <v>5</v>
      </c>
      <c r="BOR932" s="146"/>
      <c r="BOS932" s="146"/>
    </row>
    <row r="933" spans="1749:1761" ht="9.75" customHeight="1">
      <c r="BOG933" s="146"/>
      <c r="BOH933" s="146"/>
      <c r="BOI933" s="146"/>
      <c r="BOJ933" s="146"/>
      <c r="BOK933" s="146"/>
      <c r="BOL933" s="146"/>
      <c r="BOM933" s="149" t="s">
        <v>384</v>
      </c>
      <c r="BON933" s="149" t="s">
        <v>385</v>
      </c>
      <c r="BOO933" s="149" t="s">
        <v>299</v>
      </c>
      <c r="BOP933" s="149" t="s">
        <v>316</v>
      </c>
      <c r="BOQ933" s="149" t="s">
        <v>386</v>
      </c>
      <c r="BOR933" s="146"/>
      <c r="BOS933" s="146"/>
    </row>
    <row r="934" spans="1749:1761" ht="9.75" customHeight="1">
      <c r="BOG934" s="146"/>
      <c r="BOH934" s="146"/>
      <c r="BOI934" s="146"/>
      <c r="BOJ934" s="146"/>
      <c r="BOK934" s="146"/>
      <c r="BOL934" s="146"/>
      <c r="BOM934" s="152">
        <v>0.2</v>
      </c>
      <c r="BON934" s="152">
        <v>0.4</v>
      </c>
      <c r="BOO934" s="152">
        <v>0.6</v>
      </c>
      <c r="BOP934" s="152">
        <v>0.8</v>
      </c>
      <c r="BOQ934" s="152">
        <v>1</v>
      </c>
      <c r="BOR934" s="146"/>
      <c r="BOS934" s="146"/>
    </row>
    <row r="935" spans="1749:1761" ht="9.75" customHeight="1">
      <c r="BOG935" s="146"/>
      <c r="BOH935" s="146"/>
      <c r="BOI935" s="146"/>
      <c r="BOJ935" s="146"/>
      <c r="BOK935" s="146"/>
      <c r="BOL935" s="146"/>
      <c r="BOM935" s="151"/>
      <c r="BON935" s="151"/>
      <c r="BOO935" s="151"/>
      <c r="BOP935" s="150"/>
      <c r="BOQ935" s="150"/>
      <c r="BOR935" s="146"/>
      <c r="BOS935" s="146"/>
    </row>
    <row r="936" spans="1749:1761" ht="9.75" customHeight="1">
      <c r="BOG936" s="652" t="s">
        <v>122</v>
      </c>
      <c r="BOH936" s="154">
        <v>5</v>
      </c>
      <c r="BOI936" s="149" t="s">
        <v>387</v>
      </c>
      <c r="BOJ936" s="152">
        <v>1</v>
      </c>
      <c r="BOK936" s="146" t="s">
        <v>561</v>
      </c>
      <c r="BOL936" s="155">
        <v>1</v>
      </c>
      <c r="BOM936" s="151" t="s">
        <v>389</v>
      </c>
      <c r="BON936" s="151" t="s">
        <v>389</v>
      </c>
      <c r="BOO936" s="151" t="s">
        <v>389</v>
      </c>
      <c r="BOP936" s="151" t="s">
        <v>389</v>
      </c>
      <c r="BOQ936" s="151" t="s">
        <v>390</v>
      </c>
      <c r="BOR936" s="146"/>
      <c r="BOS936" s="146"/>
    </row>
    <row r="937" spans="1749:1761" ht="9.75" customHeight="1">
      <c r="BOG937" s="653"/>
      <c r="BOH937" s="154">
        <v>4</v>
      </c>
      <c r="BOI937" s="149" t="s">
        <v>311</v>
      </c>
      <c r="BOJ937" s="152">
        <v>0.8</v>
      </c>
      <c r="BOK937" s="146" t="s">
        <v>562</v>
      </c>
      <c r="BOL937" s="155">
        <v>0.8</v>
      </c>
      <c r="BOM937" s="151" t="s">
        <v>388</v>
      </c>
      <c r="BON937" s="151" t="s">
        <v>388</v>
      </c>
      <c r="BOO937" s="151" t="s">
        <v>389</v>
      </c>
      <c r="BOP937" s="151" t="s">
        <v>389</v>
      </c>
      <c r="BOQ937" s="151" t="s">
        <v>390</v>
      </c>
      <c r="BOR937" s="146"/>
      <c r="BOS937" s="146"/>
    </row>
    <row r="938" spans="1749:1761" ht="9.75" customHeight="1">
      <c r="BOG938" s="653"/>
      <c r="BOH938" s="154">
        <v>3</v>
      </c>
      <c r="BOI938" s="149" t="s">
        <v>285</v>
      </c>
      <c r="BOJ938" s="152">
        <v>0.6</v>
      </c>
      <c r="BOK938" s="146" t="s">
        <v>563</v>
      </c>
      <c r="BOL938" s="155">
        <v>0.6</v>
      </c>
      <c r="BOM938" s="151" t="s">
        <v>388</v>
      </c>
      <c r="BON938" s="151" t="s">
        <v>388</v>
      </c>
      <c r="BOO938" s="151" t="s">
        <v>388</v>
      </c>
      <c r="BOP938" s="151" t="s">
        <v>389</v>
      </c>
      <c r="BOQ938" s="151" t="s">
        <v>390</v>
      </c>
      <c r="BOR938" s="146"/>
      <c r="BOS938" s="146"/>
    </row>
    <row r="939" spans="1749:1761" ht="9.75" customHeight="1">
      <c r="BOG939" s="653"/>
      <c r="BOH939" s="154">
        <v>2</v>
      </c>
      <c r="BOI939" s="149" t="s">
        <v>315</v>
      </c>
      <c r="BOJ939" s="152">
        <v>0.4</v>
      </c>
      <c r="BOK939" s="146" t="s">
        <v>564</v>
      </c>
      <c r="BOL939" s="155">
        <v>0.4</v>
      </c>
      <c r="BOM939" s="151" t="s">
        <v>70</v>
      </c>
      <c r="BON939" s="151" t="s">
        <v>388</v>
      </c>
      <c r="BOO939" s="151" t="s">
        <v>388</v>
      </c>
      <c r="BOP939" s="151" t="s">
        <v>389</v>
      </c>
      <c r="BOQ939" s="151" t="s">
        <v>390</v>
      </c>
      <c r="BOR939" s="146"/>
      <c r="BOS939" s="146"/>
    </row>
    <row r="940" spans="1749:1761" ht="9.75" customHeight="1">
      <c r="BOG940" s="653"/>
      <c r="BOH940" s="154">
        <v>1</v>
      </c>
      <c r="BOI940" s="149" t="s">
        <v>298</v>
      </c>
      <c r="BOJ940" s="152">
        <v>0.2</v>
      </c>
      <c r="BOK940" s="146" t="s">
        <v>565</v>
      </c>
      <c r="BOL940" s="155">
        <v>0.2</v>
      </c>
      <c r="BOM940" s="151" t="s">
        <v>70</v>
      </c>
      <c r="BON940" s="151" t="s">
        <v>70</v>
      </c>
      <c r="BOO940" s="151" t="s">
        <v>388</v>
      </c>
      <c r="BOP940" s="151" t="s">
        <v>389</v>
      </c>
      <c r="BOQ940" s="151" t="s">
        <v>390</v>
      </c>
      <c r="BOR940" s="146"/>
      <c r="BOS940" s="146"/>
    </row>
    <row r="941" spans="1749:1761" ht="9.75" customHeight="1">
      <c r="BOG941" s="146"/>
      <c r="BOH941" s="146"/>
      <c r="BOI941" s="146"/>
      <c r="BOJ941" s="146"/>
      <c r="BOK941" s="146"/>
      <c r="BOL941" s="146"/>
      <c r="BOM941" s="146"/>
      <c r="BON941" s="146"/>
      <c r="BOO941" s="146"/>
      <c r="BOP941" s="146"/>
      <c r="BOQ941" s="146"/>
      <c r="BOR941" s="146"/>
      <c r="BOS941" s="146"/>
    </row>
    <row r="942" spans="1749:1761" ht="9.75" customHeight="1">
      <c r="BOG942" s="146"/>
      <c r="BOH942" s="146"/>
      <c r="BOI942" s="146"/>
      <c r="BOJ942" s="146"/>
      <c r="BOK942" s="146"/>
      <c r="BOL942" s="146"/>
      <c r="BOM942" s="146"/>
      <c r="BON942" s="146"/>
      <c r="BOO942" s="146"/>
      <c r="BOP942" s="146"/>
      <c r="BOQ942" s="146"/>
      <c r="BOR942" s="146"/>
      <c r="BOS942" s="146"/>
    </row>
    <row r="943" spans="1749:1761" ht="9.75" customHeight="1">
      <c r="BOG943" s="146"/>
      <c r="BOH943" s="146"/>
      <c r="BOI943" s="146"/>
      <c r="BOJ943" s="146"/>
      <c r="BOK943" s="146"/>
      <c r="BOL943" s="146"/>
      <c r="BOM943" s="146"/>
      <c r="BON943" s="146"/>
      <c r="BOO943" s="146"/>
      <c r="BOP943" s="146"/>
      <c r="BOQ943" s="146"/>
      <c r="BOR943" s="146"/>
      <c r="BOS943" s="146" t="s">
        <v>566</v>
      </c>
    </row>
    <row r="944" spans="1749:1761" ht="9.75" customHeight="1">
      <c r="BOG944" s="146"/>
      <c r="BOH944" s="146"/>
      <c r="BOI944" s="146"/>
      <c r="BOJ944" s="146"/>
      <c r="BOK944" s="146"/>
      <c r="BOL944" s="146"/>
      <c r="BOM944" s="146"/>
      <c r="BON944" s="146"/>
      <c r="BOO944" s="146"/>
      <c r="BOP944" s="146"/>
      <c r="BOQ944" s="146"/>
      <c r="BOR944" s="146"/>
      <c r="BOS944" s="146" t="s">
        <v>567</v>
      </c>
    </row>
    <row r="945" spans="1761:1763" ht="9.75" customHeight="1">
      <c r="BOS945" s="146" t="s">
        <v>568</v>
      </c>
    </row>
    <row r="946" spans="1761:1763" ht="9.75" customHeight="1">
      <c r="BOS946" s="146" t="s">
        <v>569</v>
      </c>
    </row>
    <row r="947" spans="1761:1763" ht="9.75" customHeight="1">
      <c r="BOS947" s="146" t="s">
        <v>570</v>
      </c>
    </row>
    <row r="948" spans="1761:1763" ht="9.75" customHeight="1">
      <c r="BOS948" s="146" t="s">
        <v>541</v>
      </c>
    </row>
    <row r="951" spans="1761:1763" ht="10.5" customHeight="1">
      <c r="BOU951" s="156" t="s">
        <v>571</v>
      </c>
    </row>
    <row r="952" spans="1761:1763" ht="9.75" customHeight="1">
      <c r="BOU952" s="102" t="s">
        <v>572</v>
      </c>
    </row>
    <row r="953" spans="1761:1763" ht="19.5" customHeight="1">
      <c r="BOU953" s="102" t="s">
        <v>573</v>
      </c>
    </row>
    <row r="954" spans="1761:1763" ht="9.75" customHeight="1">
      <c r="BOU954" s="102" t="s">
        <v>574</v>
      </c>
    </row>
    <row r="955" spans="1761:1763" ht="9.75" customHeight="1">
      <c r="BOU955" s="102" t="s">
        <v>575</v>
      </c>
    </row>
    <row r="956" spans="1761:1763" ht="9.75" customHeight="1">
      <c r="BOU956" s="102" t="s">
        <v>576</v>
      </c>
    </row>
    <row r="957" spans="1761:1763" ht="9.75" customHeight="1">
      <c r="BOU957" s="13" t="s">
        <v>484</v>
      </c>
    </row>
  </sheetData>
  <mergeCells count="20">
    <mergeCell ref="BOO931:BOQ931"/>
    <mergeCell ref="E5:G5"/>
    <mergeCell ref="J1:K4"/>
    <mergeCell ref="U5:V5"/>
    <mergeCell ref="C4:H4"/>
    <mergeCell ref="AI7:AL7"/>
    <mergeCell ref="B7:H7"/>
    <mergeCell ref="BMX795:BMZ795"/>
    <mergeCell ref="B1:I1"/>
    <mergeCell ref="BLW681:BLY681"/>
    <mergeCell ref="C3:H3"/>
    <mergeCell ref="BLQ685:BLQ689"/>
    <mergeCell ref="AC7:AH7"/>
    <mergeCell ref="W5:X5"/>
    <mergeCell ref="I5:N5"/>
    <mergeCell ref="O5:P5"/>
    <mergeCell ref="B2:I2"/>
    <mergeCell ref="Q5:R5"/>
    <mergeCell ref="BOG936:BOG940"/>
    <mergeCell ref="J7:AB7"/>
  </mergeCells>
  <conditionalFormatting sqref="AG9:AG96">
    <cfRule type="containsText" dxfId="899" priority="28" operator="containsText" text="BAJO">
      <formula>NOT(ISERROR(SEARCH("BAJO",AG9)))</formula>
    </cfRule>
    <cfRule type="containsText" dxfId="898" priority="29" operator="containsText" text="MODERADO">
      <formula>NOT(ISERROR(SEARCH("MODERADO",AG9)))</formula>
    </cfRule>
    <cfRule type="containsText" dxfId="897" priority="30" operator="containsText" text="ALTO">
      <formula>NOT(ISERROR(SEARCH("ALTO",AG9)))</formula>
    </cfRule>
    <cfRule type="containsText" dxfId="896" priority="31" operator="containsText" text="EXTREMO">
      <formula>NOT(ISERROR(SEARCH("EXTREMO",AG9)))</formula>
    </cfRule>
  </conditionalFormatting>
  <conditionalFormatting sqref="CL9:CP96">
    <cfRule type="containsText" dxfId="895" priority="2" operator="containsText" text="BAJO">
      <formula>NOT(ISERROR(SEARCH("BAJO",CL9)))</formula>
    </cfRule>
  </conditionalFormatting>
  <conditionalFormatting sqref="CP9:CP96 DJ9:DK96 DQ9:DR96 DX9:DY96 EE9:EF96 EL9:EM96 ES9:ET96 EZ9:FA96 FG9:FH96 FN9:FO96 FU9:FV96 GB9:GC96">
    <cfRule type="containsText" dxfId="894" priority="26" operator="containsText" text="ALTO">
      <formula>NOT(ISERROR(SEARCH("ALTO",CP9)))</formula>
    </cfRule>
    <cfRule type="containsText" dxfId="893" priority="27" operator="containsText" text="EXTREMO">
      <formula>NOT(ISERROR(SEARCH("EXTREMO",CP9)))</formula>
    </cfRule>
  </conditionalFormatting>
  <conditionalFormatting sqref="DB9:DC96">
    <cfRule type="containsText" dxfId="892" priority="22" operator="containsText" text="MODERADO">
      <formula>NOT(ISERROR(SEARCH("MODERADO",DB9)))</formula>
    </cfRule>
    <cfRule type="containsText" dxfId="891" priority="23" operator="containsText" text="ALTO">
      <formula>NOT(ISERROR(SEARCH("ALTO",DB9)))</formula>
    </cfRule>
    <cfRule type="containsText" dxfId="890" priority="24" operator="containsText" text="EXTREMO">
      <formula>NOT(ISERROR(SEARCH("EXTREMO",DB9)))</formula>
    </cfRule>
  </conditionalFormatting>
  <conditionalFormatting sqref="DJ9:DK96 DQ9:DR96 DX9:DY96 EE9:EF96 EL9:EM96 ES9:ET96 EZ9:FA96 FG9:FH96 FN9:FO96 FU9:FV96 GB9:GC96 CP9:CP96">
    <cfRule type="containsText" dxfId="889" priority="25" operator="containsText" text="MODERADO">
      <formula>NOT(ISERROR(SEARCH("MODERADO",CP9)))</formula>
    </cfRule>
  </conditionalFormatting>
  <conditionalFormatting sqref="ER9:EU96 EY9:FB96 FF9:FI96 FM9:FP96 FT9:FW96 GA9:GD96 DB9:DD96 DF9:DF96 DI9:DL96 DN9:DN96 DP9:DS96 DU9:DU96 DW9:DZ96 EB9:EB96 ED9:EG96 EI9:EI96 EK9:EN96 EP9:EP96 EW9:EW96 FD9:FD96 FK9:FK96 FR9:FR96 FY9:FY96 GF9:GF96 GH9:GI96">
    <cfRule type="containsText" dxfId="888" priority="21" operator="containsText" text="BAJO">
      <formula>NOT(ISERROR(SEARCH("BAJO",DB9)))</formula>
    </cfRule>
  </conditionalFormatting>
  <conditionalFormatting sqref="ES9:ET9">
    <cfRule type="containsText" dxfId="887" priority="18" operator="containsText" text="MODERADO">
      <formula>NOT(ISERROR(SEARCH("MODERADO",ES9)))</formula>
    </cfRule>
    <cfRule type="containsText" dxfId="886" priority="19" operator="containsText" text="ALTO">
      <formula>NOT(ISERROR(SEARCH("ALTO",ES9)))</formula>
    </cfRule>
    <cfRule type="containsText" dxfId="885" priority="20" operator="containsText" text="EXTREMO">
      <formula>NOT(ISERROR(SEARCH("EXTREMO",ES9)))</formula>
    </cfRule>
  </conditionalFormatting>
  <conditionalFormatting sqref="EZ9:FA9">
    <cfRule type="containsText" dxfId="884" priority="15" operator="containsText" text="MODERADO">
      <formula>NOT(ISERROR(SEARCH("MODERADO",EZ9)))</formula>
    </cfRule>
    <cfRule type="containsText" dxfId="883" priority="16" operator="containsText" text="ALTO">
      <formula>NOT(ISERROR(SEARCH("ALTO",EZ9)))</formula>
    </cfRule>
    <cfRule type="containsText" dxfId="882" priority="17" operator="containsText" text="EXTREMO">
      <formula>NOT(ISERROR(SEARCH("EXTREMO",EZ9)))</formula>
    </cfRule>
  </conditionalFormatting>
  <conditionalFormatting sqref="FG9:FH9">
    <cfRule type="containsText" dxfId="881" priority="12" operator="containsText" text="MODERADO">
      <formula>NOT(ISERROR(SEARCH("MODERADO",FG9)))</formula>
    </cfRule>
    <cfRule type="containsText" dxfId="880" priority="13" operator="containsText" text="ALTO">
      <formula>NOT(ISERROR(SEARCH("ALTO",FG9)))</formula>
    </cfRule>
    <cfRule type="containsText" dxfId="879" priority="14" operator="containsText" text="EXTREMO">
      <formula>NOT(ISERROR(SEARCH("EXTREMO",FG9)))</formula>
    </cfRule>
  </conditionalFormatting>
  <conditionalFormatting sqref="FN9:FO9">
    <cfRule type="containsText" dxfId="878" priority="9" operator="containsText" text="MODERADO">
      <formula>NOT(ISERROR(SEARCH("MODERADO",FN9)))</formula>
    </cfRule>
    <cfRule type="containsText" dxfId="877" priority="10" operator="containsText" text="ALTO">
      <formula>NOT(ISERROR(SEARCH("ALTO",FN9)))</formula>
    </cfRule>
    <cfRule type="containsText" dxfId="876" priority="11" operator="containsText" text="EXTREMO">
      <formula>NOT(ISERROR(SEARCH("EXTREMO",FN9)))</formula>
    </cfRule>
  </conditionalFormatting>
  <conditionalFormatting sqref="FU9:FV9">
    <cfRule type="containsText" dxfId="875" priority="6" operator="containsText" text="MODERADO">
      <formula>NOT(ISERROR(SEARCH("MODERADO",FU9)))</formula>
    </cfRule>
    <cfRule type="containsText" dxfId="874" priority="7" operator="containsText" text="ALTO">
      <formula>NOT(ISERROR(SEARCH("ALTO",FU9)))</formula>
    </cfRule>
    <cfRule type="containsText" dxfId="873" priority="8" operator="containsText" text="EXTREMO">
      <formula>NOT(ISERROR(SEARCH("EXTREMO",FU9)))</formula>
    </cfRule>
  </conditionalFormatting>
  <conditionalFormatting sqref="GB9:GC9">
    <cfRule type="containsText" dxfId="872" priority="3" operator="containsText" text="MODERADO">
      <formula>NOT(ISERROR(SEARCH("MODERADO",GB9)))</formula>
    </cfRule>
    <cfRule type="containsText" dxfId="871" priority="4" operator="containsText" text="ALTO">
      <formula>NOT(ISERROR(SEARCH("ALTO",GB9)))</formula>
    </cfRule>
    <cfRule type="containsText" dxfId="870" priority="5" operator="containsText" text="EXTREMO">
      <formula>NOT(ISERROR(SEARCH("EXTREMO",GB9)))</formula>
    </cfRule>
  </conditionalFormatting>
  <dataValidations count="18">
    <dataValidation type="list" allowBlank="1" showInputMessage="1" sqref="E9:E19" xr:uid="{00000000-0002-0000-0C00-000000000000}">
      <formula1>$BMH$710:$BMH$721</formula1>
      <formula2>0</formula2>
    </dataValidation>
    <dataValidation type="list" showInputMessage="1" showErrorMessage="1" sqref="AO9:AO96 AS9:AS96 AW9:AW96 BA9:BA96 BE9:BE96 BI9:BI96 BM9:BM96 BQ9:BQ96 BU9:BU96 BY9:BY96 CC9:CC96 CG9:CG96 CJ9:CJ96" xr:uid="{00000000-0002-0000-0C00-000001000000}">
      <formula1>TIP_CONTROL</formula1>
      <formula2>0</formula2>
    </dataValidation>
    <dataValidation type="list" sqref="CI9:CI96" xr:uid="{00000000-0002-0000-0C00-000002000000}">
      <formula1>IMPLEMENT</formula1>
      <formula2>0</formula2>
    </dataValidation>
    <dataValidation type="list" allowBlank="1" showInputMessage="1" sqref="F9:F96" xr:uid="{00000000-0002-0000-0C00-000003000000}">
      <formula1>TipoCau</formula1>
      <formula2>0</formula2>
    </dataValidation>
    <dataValidation type="list" allowBlank="1" showInputMessage="1" sqref="D9:D96" xr:uid="{00000000-0002-0000-0C00-000004000000}">
      <formula1>InternoExp</formula1>
      <formula2>0</formula2>
    </dataValidation>
    <dataValidation type="list" allowBlank="1" showInputMessage="1" sqref="H9:H96" xr:uid="{00000000-0002-0000-0C00-000005000000}">
      <formula1>TramitesSer</formula1>
      <formula2>0</formula2>
    </dataValidation>
    <dataValidation type="list" allowBlank="1" showInputMessage="1" showErrorMessage="1" sqref="G9:G96" xr:uid="{00000000-0002-0000-0C00-000006000000}">
      <formula1>consecuencias</formula1>
      <formula2>0</formula2>
    </dataValidation>
    <dataValidation type="list" showInputMessage="1" showErrorMessage="1" errorTitle="Rechazado" error="Solo son validadas las opciones de la lista" sqref="AM9:AM96 AQ9:AQ96 AU9:AU96 AY9:AY96 BC9:BC96 BG9:BG96 BK9:BK96 BO9:BO96 BS9:BS96 BW9:BW96 CA9:CA96 CE9:CE96" xr:uid="{00000000-0002-0000-0C00-000007000000}">
      <formula1>FRECUENCY</formula1>
      <formula2>0</formula2>
    </dataValidation>
    <dataValidation type="list" showErrorMessage="1" sqref="AN9:AN96 AR9:AR96 AV9:AV96 AZ9:AZ96 BD9:BD96 BH9:BH96 BL9:BL96 BP9:BP96 BT9:BT96 BX9:BX96 CB9:CB96 CF9:CF96" xr:uid="{00000000-0002-0000-0C00-000008000000}">
      <formula1>IMPLEMENT</formula1>
      <formula2>0</formula2>
    </dataValidation>
    <dataValidation type="list" allowBlank="1" showInputMessage="1" showErrorMessage="1" sqref="J9:AB20 J21:AB96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C00-000009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C00-00000A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C00-00000B000000}">
      <formula1>0</formula1>
      <formula2>0</formula2>
    </dataValidation>
    <dataValidation type="list" showInputMessage="1" showErrorMessage="1" errorTitle="Rechazado" error="Solo son validadas las opciones de la lista" sqref="AP9:AP96 AT9:AT96 AX9:AX96 BB9:BB96 BF9:BF96 BJ9:BJ96 BN9:BN96 BR9:BR96 BV9:BV96 BZ9:BZ96 CD9:CD96 CH9:CH96 CK9:CO96 CT9:CT96 CW9:CW96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C00-00000C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C00-00000D000000}">
      <formula1>IMPACTO</formula1>
      <formula2>0</formula2>
    </dataValidation>
    <dataValidation type="list" allowBlank="1" showInputMessage="1" showErrorMessage="1" sqref="I9:I10 I11:I96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C00-00000E000000}">
      <formula1>PROBAB</formula1>
      <formula2>0</formula2>
    </dataValidation>
    <dataValidation showInputMessage="1" showErrorMessage="1" errorTitle="Rechazado" error="Solo son validadas las opciones de la lista" sqref="AK9:AL96 CP9:CQ19 CP20:CS96 CS9:CS19 CU9:CV96" xr:uid="{00000000-0002-0000-0C00-00000F000000}">
      <formula1>0</formula1>
      <formula2>0</formula2>
    </dataValidation>
    <dataValidation type="list" allowBlank="1" showInputMessage="1" sqref="E20:E96" xr:uid="{00000000-0002-0000-0C00-000010000000}">
      <formula1>ExternoExp</formula1>
      <formula2>0</formula2>
    </dataValidation>
    <dataValidation type="list" allowBlank="1" showInputMessage="1" showErrorMessage="1" sqref="BMA693:BMA697" xr:uid="{00000000-0002-0000-0C00-000011000000}">
      <formula1>TipoCausa</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FF"/>
  </sheetPr>
  <dimension ref="A1:XAO961"/>
  <sheetViews>
    <sheetView topLeftCell="AO1" zoomScaleNormal="100" workbookViewId="0">
      <selection activeCell="CU9" sqref="CU9"/>
    </sheetView>
  </sheetViews>
  <sheetFormatPr baseColWidth="10" defaultColWidth="10.88671875" defaultRowHeight="10.199999999999999"/>
  <cols>
    <col min="1" max="1" width="4.88671875" style="13" customWidth="1"/>
    <col min="2" max="2" width="23.109375" style="13" customWidth="1"/>
    <col min="3" max="3" width="49.44140625" style="13" customWidth="1"/>
    <col min="4" max="4" width="23.88671875" style="13" customWidth="1"/>
    <col min="5" max="6" width="13.44140625" style="13" customWidth="1"/>
    <col min="7" max="8" width="23.88671875" style="13" customWidth="1"/>
    <col min="9" max="9" width="12.109375" style="16" customWidth="1"/>
    <col min="10" max="10" width="8.88671875" style="16" customWidth="1"/>
    <col min="11" max="11" width="9.44140625" style="16" customWidth="1"/>
    <col min="12" max="13" width="9" style="16" customWidth="1"/>
    <col min="14" max="14" width="8.44140625" style="16" customWidth="1"/>
    <col min="15" max="16" width="9.109375" style="16" customWidth="1"/>
    <col min="17" max="17" width="9.44140625" style="16" customWidth="1"/>
    <col min="18" max="18" width="9.109375" style="16" customWidth="1"/>
    <col min="19" max="19" width="8.109375" style="16" customWidth="1"/>
    <col min="20" max="21" width="9.44140625" style="16" customWidth="1"/>
    <col min="22" max="23" width="8.88671875" style="16" customWidth="1"/>
    <col min="24" max="25" width="9.44140625" style="16" customWidth="1"/>
    <col min="26" max="27" width="9.109375" style="16" customWidth="1"/>
    <col min="28" max="28" width="8.109375" style="16" customWidth="1"/>
    <col min="29" max="29" width="12.109375" style="16" customWidth="1"/>
    <col min="30" max="30" width="6.44140625" style="16" customWidth="1"/>
    <col min="31" max="31" width="9.88671875" style="16" customWidth="1"/>
    <col min="32" max="32" width="5.88671875" style="13" customWidth="1"/>
    <col min="33" max="33" width="10.44140625" style="16" customWidth="1"/>
    <col min="34" max="34" width="6.44140625" style="7" customWidth="1"/>
    <col min="35" max="35" width="42.88671875" style="13" customWidth="1"/>
    <col min="36" max="36" width="17.44140625" style="13" customWidth="1"/>
    <col min="37" max="37" width="23" style="38" customWidth="1"/>
    <col min="38" max="38" width="18" style="38" customWidth="1"/>
    <col min="39" max="39" width="8.88671875" style="38" customWidth="1"/>
    <col min="40" max="40" width="16.88671875" style="13" customWidth="1"/>
    <col min="41" max="41" width="8.109375" style="13" customWidth="1"/>
    <col min="42" max="42" width="8.88671875" style="38" customWidth="1"/>
    <col min="43" max="43" width="8.88671875" style="38" hidden="1" customWidth="1"/>
    <col min="44" max="44" width="11.88671875" style="13" hidden="1" customWidth="1"/>
    <col min="45" max="45" width="8.109375" style="13" hidden="1" customWidth="1"/>
    <col min="46" max="47" width="8.88671875" style="38" hidden="1" customWidth="1"/>
    <col min="48" max="48" width="11.88671875" style="13" hidden="1" customWidth="1"/>
    <col min="49" max="49" width="8.109375" style="13" hidden="1" customWidth="1"/>
    <col min="50" max="51" width="8.88671875" style="38" hidden="1" customWidth="1"/>
    <col min="52" max="52" width="11.88671875" style="13" hidden="1" customWidth="1"/>
    <col min="53" max="53" width="8.109375" style="13" hidden="1" customWidth="1"/>
    <col min="54" max="55" width="8.88671875" style="38" hidden="1" customWidth="1"/>
    <col min="56" max="56" width="11.88671875" style="13" hidden="1" customWidth="1"/>
    <col min="57" max="57" width="8.109375" style="13" hidden="1" customWidth="1"/>
    <col min="58" max="59" width="8.88671875" style="38" hidden="1" customWidth="1"/>
    <col min="60" max="60" width="11.88671875" style="13" hidden="1" customWidth="1"/>
    <col min="61" max="61" width="8.109375" style="13" hidden="1" customWidth="1"/>
    <col min="62" max="63" width="8.88671875" style="38" hidden="1" customWidth="1"/>
    <col min="64" max="64" width="11.88671875" style="13" hidden="1" customWidth="1"/>
    <col min="65" max="65" width="8.109375" style="13" hidden="1" customWidth="1"/>
    <col min="66" max="67" width="8.88671875" style="38" hidden="1" customWidth="1"/>
    <col min="68" max="68" width="11.88671875" style="13" hidden="1" customWidth="1"/>
    <col min="69" max="69" width="8.109375" style="13" hidden="1" customWidth="1"/>
    <col min="70" max="71" width="8.88671875" style="38" hidden="1" customWidth="1"/>
    <col min="72" max="72" width="11.88671875" style="13" hidden="1" customWidth="1"/>
    <col min="73" max="73" width="8" style="13" hidden="1" customWidth="1"/>
    <col min="74" max="75" width="8.88671875" style="38" hidden="1" customWidth="1"/>
    <col min="76" max="76" width="11.88671875" style="13" hidden="1" customWidth="1"/>
    <col min="77" max="77" width="8" style="13" hidden="1" customWidth="1"/>
    <col min="78" max="79" width="8.88671875" style="38" hidden="1" customWidth="1"/>
    <col min="80" max="80" width="11.88671875" style="13" hidden="1" customWidth="1"/>
    <col min="81" max="81" width="8" style="13" hidden="1" customWidth="1"/>
    <col min="82" max="83" width="8.88671875" style="38" hidden="1" customWidth="1"/>
    <col min="84" max="84" width="11.88671875" style="13" hidden="1" customWidth="1"/>
    <col min="85" max="85" width="8" style="13" hidden="1" customWidth="1"/>
    <col min="86" max="86" width="8.88671875" style="38" hidden="1" customWidth="1"/>
    <col min="87" max="89" width="2.109375" style="38" hidden="1" customWidth="1"/>
    <col min="90" max="90" width="9.44140625" style="38" customWidth="1"/>
    <col min="91" max="91" width="6.88671875" style="38" customWidth="1"/>
    <col min="92" max="92" width="9.44140625" style="38" customWidth="1"/>
    <col min="93" max="93" width="6.88671875" style="38" customWidth="1"/>
    <col min="94" max="94" width="9.44140625" style="38" customWidth="1"/>
    <col min="95" max="95" width="6.88671875" style="38" customWidth="1"/>
    <col min="96" max="96" width="42.88671875" style="38" customWidth="1"/>
    <col min="97" max="97" width="7" style="38" customWidth="1"/>
    <col min="98" max="98" width="1" style="38" customWidth="1"/>
    <col min="99" max="99" width="37.44140625" style="38" customWidth="1"/>
    <col min="100" max="100" width="27.44140625" style="38" customWidth="1"/>
    <col min="101" max="101" width="1.44140625"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109375" style="13" customWidth="1"/>
    <col min="1678" max="1680" width="10.88671875" style="13" customWidth="1"/>
    <col min="1681" max="1681" width="4.44140625" style="13" customWidth="1"/>
    <col min="1682" max="1683" width="10.88671875" style="13" customWidth="1"/>
    <col min="1684" max="1684" width="4.88671875" style="13" customWidth="1"/>
    <col min="1685" max="1690" width="10.88671875" style="13" customWidth="1"/>
    <col min="1691" max="1691" width="36.4414062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42.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44140625" style="13" customWidth="1"/>
    <col min="1895" max="1896" width="6.44140625" style="13" customWidth="1"/>
    <col min="1897" max="1897" width="5.88671875" style="13" customWidth="1"/>
    <col min="1898" max="1898" width="6.44140625" style="13" customWidth="1"/>
    <col min="1899" max="1899" width="13.44140625" style="13" customWidth="1"/>
    <col min="1900" max="1901" width="9" style="13" customWidth="1"/>
    <col min="1902" max="1902" width="2.44140625" style="13" customWidth="1"/>
    <col min="1903" max="1903" width="8.88671875" style="13" customWidth="1"/>
    <col min="1904" max="1904" width="7.44140625" style="13" customWidth="1"/>
    <col min="1905"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44140625" style="13" customWidth="1"/>
    <col min="1932" max="1932" width="23.44140625" style="13" customWidth="1"/>
    <col min="1933" max="1933" width="9.109375" style="13" customWidth="1"/>
    <col min="1934" max="1934" width="19.44140625" style="13" customWidth="1"/>
    <col min="1935" max="1935" width="42.44140625" style="13" customWidth="1"/>
    <col min="1936" max="1936" width="5.88671875" style="13" customWidth="1"/>
    <col min="1937" max="1937" width="31.44140625" style="13" customWidth="1"/>
    <col min="1938" max="1938" width="16.109375" style="13" customWidth="1"/>
    <col min="1939" max="1940" width="9.44140625" style="13" customWidth="1"/>
    <col min="1941" max="1941" width="11.109375" style="13" customWidth="1"/>
    <col min="1942" max="1942" width="2.109375" style="13" customWidth="1"/>
    <col min="1943" max="2148" width="10.88671875" style="13" customWidth="1"/>
    <col min="2149" max="2149" width="12" style="13" customWidth="1"/>
    <col min="2150" max="2150" width="2.44140625" style="13" customWidth="1"/>
    <col min="2151" max="2152" width="6.44140625" style="13" customWidth="1"/>
    <col min="2153" max="2153" width="5.88671875" style="13" customWidth="1"/>
    <col min="2154" max="2154" width="6.44140625" style="13" customWidth="1"/>
    <col min="2155" max="2155" width="13.44140625" style="13" customWidth="1"/>
    <col min="2156" max="2157" width="9" style="13" customWidth="1"/>
    <col min="2158" max="2158" width="2.44140625" style="13" customWidth="1"/>
    <col min="2159" max="2159" width="8.88671875" style="13" customWidth="1"/>
    <col min="2160" max="2160" width="7.44140625" style="13" customWidth="1"/>
    <col min="2161"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44140625" style="13" customWidth="1"/>
    <col min="2188" max="2188" width="23.44140625" style="13" customWidth="1"/>
    <col min="2189" max="2189" width="9.109375" style="13" customWidth="1"/>
    <col min="2190" max="2190" width="19.44140625" style="13" customWidth="1"/>
    <col min="2191" max="2191" width="42.44140625" style="13" customWidth="1"/>
    <col min="2192" max="2192" width="5.88671875" style="13" customWidth="1"/>
    <col min="2193" max="2193" width="31.44140625" style="13" customWidth="1"/>
    <col min="2194" max="2194" width="16.109375" style="13" customWidth="1"/>
    <col min="2195" max="2196" width="9.44140625" style="13" customWidth="1"/>
    <col min="2197" max="2197" width="11.109375" style="13" customWidth="1"/>
    <col min="2198" max="2198" width="2.109375" style="13" customWidth="1"/>
    <col min="2199" max="2404" width="10.88671875" style="13" customWidth="1"/>
    <col min="2405" max="2405" width="12" style="13" customWidth="1"/>
    <col min="2406" max="2406" width="2.44140625" style="13" customWidth="1"/>
    <col min="2407" max="2408" width="6.44140625" style="13" customWidth="1"/>
    <col min="2409" max="2409" width="5.88671875" style="13" customWidth="1"/>
    <col min="2410" max="2410" width="6.44140625" style="13" customWidth="1"/>
    <col min="2411" max="2411" width="13.44140625" style="13" customWidth="1"/>
    <col min="2412" max="2413" width="9" style="13" customWidth="1"/>
    <col min="2414" max="2414" width="2.44140625" style="13" customWidth="1"/>
    <col min="2415" max="2415" width="8.88671875" style="13" customWidth="1"/>
    <col min="2416" max="2416" width="7.44140625" style="13" customWidth="1"/>
    <col min="2417"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44140625" style="13" customWidth="1"/>
    <col min="2444" max="2444" width="23.44140625" style="13" customWidth="1"/>
    <col min="2445" max="2445" width="9.109375" style="13" customWidth="1"/>
    <col min="2446" max="2446" width="19.44140625" style="13" customWidth="1"/>
    <col min="2447" max="2447" width="42.44140625" style="13" customWidth="1"/>
    <col min="2448" max="2448" width="5.88671875" style="13" customWidth="1"/>
    <col min="2449" max="2449" width="31.44140625" style="13" customWidth="1"/>
    <col min="2450" max="2450" width="16.109375" style="13" customWidth="1"/>
    <col min="2451" max="2452" width="9.44140625" style="13" customWidth="1"/>
    <col min="2453" max="2453" width="11.109375" style="13" customWidth="1"/>
    <col min="2454" max="2454" width="2.109375" style="13" customWidth="1"/>
    <col min="2455" max="2660" width="10.88671875" style="13" customWidth="1"/>
    <col min="2661" max="2661" width="12" style="13" customWidth="1"/>
    <col min="2662" max="2662" width="2.44140625" style="13" customWidth="1"/>
    <col min="2663" max="2664" width="6.44140625" style="13" customWidth="1"/>
    <col min="2665" max="2665" width="5.88671875" style="13" customWidth="1"/>
    <col min="2666" max="2666" width="6.44140625" style="13" customWidth="1"/>
    <col min="2667" max="2667" width="13.44140625" style="13" customWidth="1"/>
    <col min="2668" max="2669" width="9" style="13" customWidth="1"/>
    <col min="2670" max="2670" width="2.44140625" style="13" customWidth="1"/>
    <col min="2671" max="2671" width="8.88671875" style="13" customWidth="1"/>
    <col min="2672" max="2672" width="7.44140625" style="13" customWidth="1"/>
    <col min="2673"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44140625" style="13" customWidth="1"/>
    <col min="2700" max="2700" width="23.44140625" style="13" customWidth="1"/>
    <col min="2701" max="2701" width="9.109375" style="13" customWidth="1"/>
    <col min="2702" max="2702" width="19.44140625" style="13" customWidth="1"/>
    <col min="2703" max="2703" width="42.44140625" style="13" customWidth="1"/>
    <col min="2704" max="2704" width="5.88671875" style="13" customWidth="1"/>
    <col min="2705" max="2705" width="31.44140625" style="13" customWidth="1"/>
    <col min="2706" max="2706" width="16.109375" style="13" customWidth="1"/>
    <col min="2707" max="2708" width="9.44140625" style="13" customWidth="1"/>
    <col min="2709" max="2709" width="11.109375" style="13" customWidth="1"/>
    <col min="2710" max="2710" width="2.109375" style="13" customWidth="1"/>
    <col min="2711" max="2916" width="10.88671875" style="13" customWidth="1"/>
    <col min="2917" max="2917" width="12" style="13" customWidth="1"/>
    <col min="2918" max="2918" width="2.44140625" style="13" customWidth="1"/>
    <col min="2919" max="2920" width="6.44140625" style="13" customWidth="1"/>
    <col min="2921" max="2921" width="5.88671875" style="13" customWidth="1"/>
    <col min="2922" max="2922" width="6.44140625" style="13" customWidth="1"/>
    <col min="2923" max="2923" width="13.44140625" style="13" customWidth="1"/>
    <col min="2924" max="2925" width="9" style="13" customWidth="1"/>
    <col min="2926" max="2926" width="2.44140625" style="13" customWidth="1"/>
    <col min="2927" max="2927" width="8.88671875" style="13" customWidth="1"/>
    <col min="2928" max="2928" width="7.44140625" style="13" customWidth="1"/>
    <col min="2929"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44140625" style="13" customWidth="1"/>
    <col min="2956" max="2956" width="23.44140625" style="13" customWidth="1"/>
    <col min="2957" max="2957" width="9.109375" style="13" customWidth="1"/>
    <col min="2958" max="2958" width="19.44140625" style="13" customWidth="1"/>
    <col min="2959" max="2959" width="42.44140625" style="13" customWidth="1"/>
    <col min="2960" max="2960" width="5.88671875" style="13" customWidth="1"/>
    <col min="2961" max="2961" width="31.44140625" style="13" customWidth="1"/>
    <col min="2962" max="2962" width="16.109375" style="13" customWidth="1"/>
    <col min="2963" max="2964" width="9.44140625" style="13" customWidth="1"/>
    <col min="2965" max="2965" width="11.109375" style="13" customWidth="1"/>
    <col min="2966" max="2966" width="2.109375" style="13" customWidth="1"/>
    <col min="2967" max="3172" width="10.88671875" style="13" customWidth="1"/>
    <col min="3173" max="3173" width="12" style="13" customWidth="1"/>
    <col min="3174" max="3174" width="2.44140625" style="13" customWidth="1"/>
    <col min="3175" max="3176" width="6.44140625" style="13" customWidth="1"/>
    <col min="3177" max="3177" width="5.88671875" style="13" customWidth="1"/>
    <col min="3178" max="3178" width="6.44140625" style="13" customWidth="1"/>
    <col min="3179" max="3179" width="13.44140625" style="13" customWidth="1"/>
    <col min="3180" max="3181" width="9" style="13" customWidth="1"/>
    <col min="3182" max="3182" width="2.44140625" style="13" customWidth="1"/>
    <col min="3183" max="3183" width="8.88671875" style="13" customWidth="1"/>
    <col min="3184" max="3184" width="7.44140625" style="13" customWidth="1"/>
    <col min="3185"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44140625" style="13" customWidth="1"/>
    <col min="3212" max="3212" width="23.44140625" style="13" customWidth="1"/>
    <col min="3213" max="3213" width="9.109375" style="13" customWidth="1"/>
    <col min="3214" max="3214" width="19.44140625" style="13" customWidth="1"/>
    <col min="3215" max="3215" width="42.44140625" style="13" customWidth="1"/>
    <col min="3216" max="3216" width="5.88671875" style="13" customWidth="1"/>
    <col min="3217" max="3217" width="31.44140625" style="13" customWidth="1"/>
    <col min="3218" max="3218" width="16.109375" style="13" customWidth="1"/>
    <col min="3219" max="3220" width="9.44140625" style="13" customWidth="1"/>
    <col min="3221" max="3221" width="11.109375" style="13" customWidth="1"/>
    <col min="3222" max="3222" width="2.109375" style="13" customWidth="1"/>
    <col min="3223" max="3428" width="10.88671875" style="13" customWidth="1"/>
    <col min="3429" max="3429" width="12" style="13" customWidth="1"/>
    <col min="3430" max="3430" width="2.44140625" style="13" customWidth="1"/>
    <col min="3431" max="3432" width="6.44140625" style="13" customWidth="1"/>
    <col min="3433" max="3433" width="5.88671875" style="13" customWidth="1"/>
    <col min="3434" max="3434" width="6.44140625" style="13" customWidth="1"/>
    <col min="3435" max="3435" width="13.44140625" style="13" customWidth="1"/>
    <col min="3436" max="3437" width="9" style="13" customWidth="1"/>
    <col min="3438" max="3438" width="2.44140625" style="13" customWidth="1"/>
    <col min="3439" max="3439" width="8.88671875" style="13" customWidth="1"/>
    <col min="3440" max="3440" width="7.44140625" style="13" customWidth="1"/>
    <col min="3441"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44140625" style="13" customWidth="1"/>
    <col min="3468" max="3468" width="23.44140625" style="13" customWidth="1"/>
    <col min="3469" max="3469" width="9.109375" style="13" customWidth="1"/>
    <col min="3470" max="3470" width="19.44140625" style="13" customWidth="1"/>
    <col min="3471" max="3471" width="42.44140625" style="13" customWidth="1"/>
    <col min="3472" max="3472" width="5.88671875" style="13" customWidth="1"/>
    <col min="3473" max="3473" width="31.44140625" style="13" customWidth="1"/>
    <col min="3474" max="3474" width="16.109375" style="13" customWidth="1"/>
    <col min="3475" max="3476" width="9.44140625" style="13" customWidth="1"/>
    <col min="3477" max="3477" width="11.109375" style="13" customWidth="1"/>
    <col min="3478" max="3478" width="2.109375" style="13" customWidth="1"/>
    <col min="3479" max="3684" width="10.88671875" style="13" customWidth="1"/>
    <col min="3685" max="3685" width="12" style="13" customWidth="1"/>
    <col min="3686" max="3686" width="2.44140625" style="13" customWidth="1"/>
    <col min="3687" max="3688" width="6.44140625" style="13" customWidth="1"/>
    <col min="3689" max="3689" width="5.88671875" style="13" customWidth="1"/>
    <col min="3690" max="3690" width="6.44140625" style="13" customWidth="1"/>
    <col min="3691" max="3691" width="13.44140625" style="13" customWidth="1"/>
    <col min="3692" max="3693" width="9" style="13" customWidth="1"/>
    <col min="3694" max="3694" width="2.44140625" style="13" customWidth="1"/>
    <col min="3695" max="3695" width="8.88671875" style="13" customWidth="1"/>
    <col min="3696" max="3696" width="7.44140625" style="13" customWidth="1"/>
    <col min="3697"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44140625" style="13" customWidth="1"/>
    <col min="3724" max="3724" width="23.44140625" style="13" customWidth="1"/>
    <col min="3725" max="3725" width="9.109375" style="13" customWidth="1"/>
    <col min="3726" max="3726" width="19.44140625" style="13" customWidth="1"/>
    <col min="3727" max="3727" width="42.44140625" style="13" customWidth="1"/>
    <col min="3728" max="3728" width="5.88671875" style="13" customWidth="1"/>
    <col min="3729" max="3729" width="31.44140625" style="13" customWidth="1"/>
    <col min="3730" max="3730" width="16.109375" style="13" customWidth="1"/>
    <col min="3731" max="3732" width="9.44140625" style="13" customWidth="1"/>
    <col min="3733" max="3733" width="11.109375" style="13" customWidth="1"/>
    <col min="3734" max="3734" width="2.109375" style="13" customWidth="1"/>
    <col min="3735" max="3940" width="10.88671875" style="13" customWidth="1"/>
    <col min="3941" max="3941" width="12" style="13" customWidth="1"/>
    <col min="3942" max="3942" width="2.44140625" style="13" customWidth="1"/>
    <col min="3943" max="3944" width="6.44140625" style="13" customWidth="1"/>
    <col min="3945" max="3945" width="5.88671875" style="13" customWidth="1"/>
    <col min="3946" max="3946" width="6.44140625" style="13" customWidth="1"/>
    <col min="3947" max="3947" width="13.44140625" style="13" customWidth="1"/>
    <col min="3948" max="3949" width="9" style="13" customWidth="1"/>
    <col min="3950" max="3950" width="2.44140625" style="13" customWidth="1"/>
    <col min="3951" max="3951" width="8.88671875" style="13" customWidth="1"/>
    <col min="3952" max="3952" width="7.44140625" style="13" customWidth="1"/>
    <col min="3953"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44140625" style="13" customWidth="1"/>
    <col min="3980" max="3980" width="23.44140625" style="13" customWidth="1"/>
    <col min="3981" max="3981" width="9.109375" style="13" customWidth="1"/>
    <col min="3982" max="3982" width="19.44140625" style="13" customWidth="1"/>
    <col min="3983" max="3983" width="42.44140625" style="13" customWidth="1"/>
    <col min="3984" max="3984" width="5.88671875" style="13" customWidth="1"/>
    <col min="3985" max="3985" width="31.44140625" style="13" customWidth="1"/>
    <col min="3986" max="3986" width="16.109375" style="13" customWidth="1"/>
    <col min="3987" max="3988" width="9.44140625" style="13" customWidth="1"/>
    <col min="3989" max="3989" width="11.109375" style="13" customWidth="1"/>
    <col min="3990" max="3990" width="2.109375" style="13" customWidth="1"/>
    <col min="3991" max="4196" width="10.88671875" style="13" customWidth="1"/>
    <col min="4197" max="4197" width="12" style="13" customWidth="1"/>
    <col min="4198" max="4198" width="2.44140625" style="13" customWidth="1"/>
    <col min="4199" max="4200" width="6.44140625" style="13" customWidth="1"/>
    <col min="4201" max="4201" width="5.88671875" style="13" customWidth="1"/>
    <col min="4202" max="4202" width="6.44140625" style="13" customWidth="1"/>
    <col min="4203" max="4203" width="13.44140625" style="13" customWidth="1"/>
    <col min="4204" max="4205" width="9" style="13" customWidth="1"/>
    <col min="4206" max="4206" width="2.44140625" style="13" customWidth="1"/>
    <col min="4207" max="4207" width="8.88671875" style="13" customWidth="1"/>
    <col min="4208" max="4208" width="7.44140625" style="13" customWidth="1"/>
    <col min="4209"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44140625" style="13" customWidth="1"/>
    <col min="4236" max="4236" width="23.44140625" style="13" customWidth="1"/>
    <col min="4237" max="4237" width="9.109375" style="13" customWidth="1"/>
    <col min="4238" max="4238" width="19.44140625" style="13" customWidth="1"/>
    <col min="4239" max="4239" width="42.44140625" style="13" customWidth="1"/>
    <col min="4240" max="4240" width="5.88671875" style="13" customWidth="1"/>
    <col min="4241" max="4241" width="31.44140625" style="13" customWidth="1"/>
    <col min="4242" max="4242" width="16.109375" style="13" customWidth="1"/>
    <col min="4243" max="4244" width="9.44140625" style="13" customWidth="1"/>
    <col min="4245" max="4245" width="11.109375" style="13" customWidth="1"/>
    <col min="4246" max="4246" width="2.109375" style="13" customWidth="1"/>
    <col min="4247" max="4452" width="10.88671875" style="13" customWidth="1"/>
    <col min="4453" max="4453" width="12" style="13" customWidth="1"/>
    <col min="4454" max="4454" width="2.44140625" style="13" customWidth="1"/>
    <col min="4455" max="4456" width="6.44140625" style="13" customWidth="1"/>
    <col min="4457" max="4457" width="5.88671875" style="13" customWidth="1"/>
    <col min="4458" max="4458" width="6.44140625" style="13" customWidth="1"/>
    <col min="4459" max="4459" width="13.44140625" style="13" customWidth="1"/>
    <col min="4460" max="4461" width="9" style="13" customWidth="1"/>
    <col min="4462" max="4462" width="2.44140625" style="13" customWidth="1"/>
    <col min="4463" max="4463" width="8.88671875" style="13" customWidth="1"/>
    <col min="4464" max="4464" width="7.44140625" style="13" customWidth="1"/>
    <col min="4465"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44140625" style="13" customWidth="1"/>
    <col min="4492" max="4492" width="23.44140625" style="13" customWidth="1"/>
    <col min="4493" max="4493" width="9.109375" style="13" customWidth="1"/>
    <col min="4494" max="4494" width="19.44140625" style="13" customWidth="1"/>
    <col min="4495" max="4495" width="42.44140625" style="13" customWidth="1"/>
    <col min="4496" max="4496" width="5.88671875" style="13" customWidth="1"/>
    <col min="4497" max="4497" width="31.44140625" style="13" customWidth="1"/>
    <col min="4498" max="4498" width="16.109375" style="13" customWidth="1"/>
    <col min="4499" max="4500" width="9.44140625" style="13" customWidth="1"/>
    <col min="4501" max="4501" width="11.109375" style="13" customWidth="1"/>
    <col min="4502" max="4502" width="2.109375" style="13" customWidth="1"/>
    <col min="4503" max="4708" width="10.88671875" style="13" customWidth="1"/>
    <col min="4709" max="4709" width="12" style="13" customWidth="1"/>
    <col min="4710" max="4710" width="2.44140625" style="13" customWidth="1"/>
    <col min="4711" max="4712" width="6.44140625" style="13" customWidth="1"/>
    <col min="4713" max="4713" width="5.88671875" style="13" customWidth="1"/>
    <col min="4714" max="4714" width="6.44140625" style="13" customWidth="1"/>
    <col min="4715" max="4715" width="13.44140625" style="13" customWidth="1"/>
    <col min="4716" max="4717" width="9" style="13" customWidth="1"/>
    <col min="4718" max="4718" width="2.44140625" style="13" customWidth="1"/>
    <col min="4719" max="4719" width="8.88671875" style="13" customWidth="1"/>
    <col min="4720" max="4720" width="7.44140625" style="13" customWidth="1"/>
    <col min="4721"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44140625" style="13" customWidth="1"/>
    <col min="4748" max="4748" width="23.44140625" style="13" customWidth="1"/>
    <col min="4749" max="4749" width="9.109375" style="13" customWidth="1"/>
    <col min="4750" max="4750" width="19.44140625" style="13" customWidth="1"/>
    <col min="4751" max="4751" width="42.44140625" style="13" customWidth="1"/>
    <col min="4752" max="4752" width="5.88671875" style="13" customWidth="1"/>
    <col min="4753" max="4753" width="31.44140625" style="13" customWidth="1"/>
    <col min="4754" max="4754" width="16.109375" style="13" customWidth="1"/>
    <col min="4755" max="4756" width="9.44140625" style="13" customWidth="1"/>
    <col min="4757" max="4757" width="11.109375" style="13" customWidth="1"/>
    <col min="4758" max="4758" width="2.109375" style="13" customWidth="1"/>
    <col min="4759" max="4964" width="10.88671875" style="13" customWidth="1"/>
    <col min="4965" max="4965" width="12" style="13" customWidth="1"/>
    <col min="4966" max="4966" width="2.44140625" style="13" customWidth="1"/>
    <col min="4967" max="4968" width="6.44140625" style="13" customWidth="1"/>
    <col min="4969" max="4969" width="5.88671875" style="13" customWidth="1"/>
    <col min="4970" max="4970" width="6.44140625" style="13" customWidth="1"/>
    <col min="4971" max="4971" width="13.44140625" style="13" customWidth="1"/>
    <col min="4972" max="4973" width="9" style="13" customWidth="1"/>
    <col min="4974" max="4974" width="2.44140625" style="13" customWidth="1"/>
    <col min="4975" max="4975" width="8.88671875" style="13" customWidth="1"/>
    <col min="4976" max="4976" width="7.44140625" style="13" customWidth="1"/>
    <col min="4977"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44140625" style="13" customWidth="1"/>
    <col min="5004" max="5004" width="23.44140625" style="13" customWidth="1"/>
    <col min="5005" max="5005" width="9.109375" style="13" customWidth="1"/>
    <col min="5006" max="5006" width="19.44140625" style="13" customWidth="1"/>
    <col min="5007" max="5007" width="42.44140625" style="13" customWidth="1"/>
    <col min="5008" max="5008" width="5.88671875" style="13" customWidth="1"/>
    <col min="5009" max="5009" width="31.44140625" style="13" customWidth="1"/>
    <col min="5010" max="5010" width="16.109375" style="13" customWidth="1"/>
    <col min="5011" max="5012" width="9.44140625" style="13" customWidth="1"/>
    <col min="5013" max="5013" width="11.109375" style="13" customWidth="1"/>
    <col min="5014" max="5014" width="2.109375" style="13" customWidth="1"/>
    <col min="5015" max="5220" width="10.88671875" style="13" customWidth="1"/>
    <col min="5221" max="5221" width="12" style="13" customWidth="1"/>
    <col min="5222" max="5222" width="2.44140625" style="13" customWidth="1"/>
    <col min="5223" max="5224" width="6.44140625" style="13" customWidth="1"/>
    <col min="5225" max="5225" width="5.88671875" style="13" customWidth="1"/>
    <col min="5226" max="5226" width="6.44140625" style="13" customWidth="1"/>
    <col min="5227" max="5227" width="13.44140625" style="13" customWidth="1"/>
    <col min="5228" max="5229" width="9" style="13" customWidth="1"/>
    <col min="5230" max="5230" width="2.44140625" style="13" customWidth="1"/>
    <col min="5231" max="5231" width="8.88671875" style="13" customWidth="1"/>
    <col min="5232" max="5232" width="7.44140625" style="13" customWidth="1"/>
    <col min="5233"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44140625" style="13" customWidth="1"/>
    <col min="5260" max="5260" width="23.44140625" style="13" customWidth="1"/>
    <col min="5261" max="5261" width="9.109375" style="13" customWidth="1"/>
    <col min="5262" max="5262" width="19.44140625" style="13" customWidth="1"/>
    <col min="5263" max="5263" width="42.44140625" style="13" customWidth="1"/>
    <col min="5264" max="5264" width="5.88671875" style="13" customWidth="1"/>
    <col min="5265" max="5265" width="31.44140625" style="13" customWidth="1"/>
    <col min="5266" max="5266" width="16.109375" style="13" customWidth="1"/>
    <col min="5267" max="5268" width="9.44140625" style="13" customWidth="1"/>
    <col min="5269" max="5269" width="11.109375" style="13" customWidth="1"/>
    <col min="5270" max="5270" width="2.109375" style="13" customWidth="1"/>
    <col min="5271" max="5476" width="10.88671875" style="13" customWidth="1"/>
    <col min="5477" max="5477" width="12" style="13" customWidth="1"/>
    <col min="5478" max="5478" width="2.44140625" style="13" customWidth="1"/>
    <col min="5479" max="5480" width="6.44140625" style="13" customWidth="1"/>
    <col min="5481" max="5481" width="5.88671875" style="13" customWidth="1"/>
    <col min="5482" max="5482" width="6.44140625" style="13" customWidth="1"/>
    <col min="5483" max="5483" width="13.44140625" style="13" customWidth="1"/>
    <col min="5484" max="5485" width="9" style="13" customWidth="1"/>
    <col min="5486" max="5486" width="2.44140625" style="13" customWidth="1"/>
    <col min="5487" max="5487" width="8.88671875" style="13" customWidth="1"/>
    <col min="5488" max="5488" width="7.44140625" style="13" customWidth="1"/>
    <col min="5489"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44140625" style="13" customWidth="1"/>
    <col min="5516" max="5516" width="23.44140625" style="13" customWidth="1"/>
    <col min="5517" max="5517" width="9.109375" style="13" customWidth="1"/>
    <col min="5518" max="5518" width="19.44140625" style="13" customWidth="1"/>
    <col min="5519" max="5519" width="42.44140625" style="13" customWidth="1"/>
    <col min="5520" max="5520" width="5.88671875" style="13" customWidth="1"/>
    <col min="5521" max="5521" width="31.44140625" style="13" customWidth="1"/>
    <col min="5522" max="5522" width="16.109375" style="13" customWidth="1"/>
    <col min="5523" max="5524" width="9.44140625" style="13" customWidth="1"/>
    <col min="5525" max="5525" width="11.109375" style="13" customWidth="1"/>
    <col min="5526" max="5526" width="2.109375" style="13" customWidth="1"/>
    <col min="5527" max="5732" width="10.88671875" style="13" customWidth="1"/>
    <col min="5733" max="5733" width="12" style="13" customWidth="1"/>
    <col min="5734" max="5734" width="2.44140625" style="13" customWidth="1"/>
    <col min="5735" max="5736" width="6.44140625" style="13" customWidth="1"/>
    <col min="5737" max="5737" width="5.88671875" style="13" customWidth="1"/>
    <col min="5738" max="5738" width="6.44140625" style="13" customWidth="1"/>
    <col min="5739" max="5739" width="13.44140625" style="13" customWidth="1"/>
    <col min="5740" max="5741" width="9" style="13" customWidth="1"/>
    <col min="5742" max="5742" width="2.44140625" style="13" customWidth="1"/>
    <col min="5743" max="5743" width="8.88671875" style="13" customWidth="1"/>
    <col min="5744" max="5744" width="7.44140625" style="13" customWidth="1"/>
    <col min="5745"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44140625" style="13" customWidth="1"/>
    <col min="5772" max="5772" width="23.44140625" style="13" customWidth="1"/>
    <col min="5773" max="5773" width="9.109375" style="13" customWidth="1"/>
    <col min="5774" max="5774" width="19.44140625" style="13" customWidth="1"/>
    <col min="5775" max="5775" width="42.44140625" style="13" customWidth="1"/>
    <col min="5776" max="5776" width="5.88671875" style="13" customWidth="1"/>
    <col min="5777" max="5777" width="31.44140625" style="13" customWidth="1"/>
    <col min="5778" max="5778" width="16.109375" style="13" customWidth="1"/>
    <col min="5779" max="5780" width="9.44140625" style="13" customWidth="1"/>
    <col min="5781" max="5781" width="11.109375" style="13" customWidth="1"/>
    <col min="5782" max="5782" width="2.109375" style="13" customWidth="1"/>
    <col min="5783" max="5988" width="10.88671875" style="13" customWidth="1"/>
    <col min="5989" max="5989" width="12" style="13" customWidth="1"/>
    <col min="5990" max="5990" width="2.44140625" style="13" customWidth="1"/>
    <col min="5991" max="5992" width="6.44140625" style="13" customWidth="1"/>
    <col min="5993" max="5993" width="5.88671875" style="13" customWidth="1"/>
    <col min="5994" max="5994" width="6.44140625" style="13" customWidth="1"/>
    <col min="5995" max="5995" width="13.44140625" style="13" customWidth="1"/>
    <col min="5996" max="5997" width="9" style="13" customWidth="1"/>
    <col min="5998" max="5998" width="2.44140625" style="13" customWidth="1"/>
    <col min="5999" max="5999" width="8.88671875" style="13" customWidth="1"/>
    <col min="6000" max="6000" width="7.44140625" style="13" customWidth="1"/>
    <col min="6001"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44140625" style="13" customWidth="1"/>
    <col min="6028" max="6028" width="23.44140625" style="13" customWidth="1"/>
    <col min="6029" max="6029" width="9.109375" style="13" customWidth="1"/>
    <col min="6030" max="6030" width="19.44140625" style="13" customWidth="1"/>
    <col min="6031" max="6031" width="42.44140625" style="13" customWidth="1"/>
    <col min="6032" max="6032" width="5.88671875" style="13" customWidth="1"/>
    <col min="6033" max="6033" width="31.44140625" style="13" customWidth="1"/>
    <col min="6034" max="6034" width="16.109375" style="13" customWidth="1"/>
    <col min="6035" max="6036" width="9.44140625" style="13" customWidth="1"/>
    <col min="6037" max="6037" width="11.109375" style="13" customWidth="1"/>
    <col min="6038" max="6038" width="2.109375" style="13" customWidth="1"/>
    <col min="6039" max="6244" width="10.88671875" style="13" customWidth="1"/>
    <col min="6245" max="6245" width="12" style="13" customWidth="1"/>
    <col min="6246" max="6246" width="2.44140625" style="13" customWidth="1"/>
    <col min="6247" max="6248" width="6.44140625" style="13" customWidth="1"/>
    <col min="6249" max="6249" width="5.88671875" style="13" customWidth="1"/>
    <col min="6250" max="6250" width="6.44140625" style="13" customWidth="1"/>
    <col min="6251" max="6251" width="13.44140625" style="13" customWidth="1"/>
    <col min="6252" max="6253" width="9" style="13" customWidth="1"/>
    <col min="6254" max="6254" width="2.44140625" style="13" customWidth="1"/>
    <col min="6255" max="6255" width="8.88671875" style="13" customWidth="1"/>
    <col min="6256" max="6256" width="7.44140625" style="13" customWidth="1"/>
    <col min="6257"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44140625" style="13" customWidth="1"/>
    <col min="6284" max="6284" width="23.44140625" style="13" customWidth="1"/>
    <col min="6285" max="6285" width="9.109375" style="13" customWidth="1"/>
    <col min="6286" max="6286" width="19.44140625" style="13" customWidth="1"/>
    <col min="6287" max="6287" width="42.44140625" style="13" customWidth="1"/>
    <col min="6288" max="6288" width="5.88671875" style="13" customWidth="1"/>
    <col min="6289" max="6289" width="31.44140625" style="13" customWidth="1"/>
    <col min="6290" max="6290" width="16.109375" style="13" customWidth="1"/>
    <col min="6291" max="6292" width="9.44140625" style="13" customWidth="1"/>
    <col min="6293" max="6293" width="11.109375" style="13" customWidth="1"/>
    <col min="6294" max="6294" width="2.109375" style="13" customWidth="1"/>
    <col min="6295" max="6500" width="10.88671875" style="13" customWidth="1"/>
    <col min="6501" max="6501" width="12" style="13" customWidth="1"/>
    <col min="6502" max="6502" width="2.44140625" style="13" customWidth="1"/>
    <col min="6503" max="6504" width="6.44140625" style="13" customWidth="1"/>
    <col min="6505" max="6505" width="5.88671875" style="13" customWidth="1"/>
    <col min="6506" max="6506" width="6.44140625" style="13" customWidth="1"/>
    <col min="6507" max="6507" width="13.44140625" style="13" customWidth="1"/>
    <col min="6508" max="6509" width="9" style="13" customWidth="1"/>
    <col min="6510" max="6510" width="2.44140625" style="13" customWidth="1"/>
    <col min="6511" max="6511" width="8.88671875" style="13" customWidth="1"/>
    <col min="6512" max="6512" width="7.44140625" style="13" customWidth="1"/>
    <col min="6513"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44140625" style="13" customWidth="1"/>
    <col min="6540" max="6540" width="23.44140625" style="13" customWidth="1"/>
    <col min="6541" max="6541" width="9.109375" style="13" customWidth="1"/>
    <col min="6542" max="6542" width="19.44140625" style="13" customWidth="1"/>
    <col min="6543" max="6543" width="42.44140625" style="13" customWidth="1"/>
    <col min="6544" max="6544" width="5.88671875" style="13" customWidth="1"/>
    <col min="6545" max="6545" width="31.44140625" style="13" customWidth="1"/>
    <col min="6546" max="6546" width="16.109375" style="13" customWidth="1"/>
    <col min="6547" max="6548" width="9.44140625" style="13" customWidth="1"/>
    <col min="6549" max="6549" width="11.109375" style="13" customWidth="1"/>
    <col min="6550" max="6550" width="2.109375" style="13" customWidth="1"/>
    <col min="6551" max="6756" width="10.88671875" style="13" customWidth="1"/>
    <col min="6757" max="6757" width="12" style="13" customWidth="1"/>
    <col min="6758" max="6758" width="2.44140625" style="13" customWidth="1"/>
    <col min="6759" max="6760" width="6.44140625" style="13" customWidth="1"/>
    <col min="6761" max="6761" width="5.88671875" style="13" customWidth="1"/>
    <col min="6762" max="6762" width="6.44140625" style="13" customWidth="1"/>
    <col min="6763" max="6763" width="13.44140625" style="13" customWidth="1"/>
    <col min="6764" max="6765" width="9" style="13" customWidth="1"/>
    <col min="6766" max="6766" width="2.44140625" style="13" customWidth="1"/>
    <col min="6767" max="6767" width="8.88671875" style="13" customWidth="1"/>
    <col min="6768" max="6768" width="7.44140625" style="13" customWidth="1"/>
    <col min="6769"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44140625" style="13" customWidth="1"/>
    <col min="6796" max="6796" width="23.44140625" style="13" customWidth="1"/>
    <col min="6797" max="6797" width="9.109375" style="13" customWidth="1"/>
    <col min="6798" max="6798" width="19.44140625" style="13" customWidth="1"/>
    <col min="6799" max="6799" width="42.44140625" style="13" customWidth="1"/>
    <col min="6800" max="6800" width="5.88671875" style="13" customWidth="1"/>
    <col min="6801" max="6801" width="31.44140625" style="13" customWidth="1"/>
    <col min="6802" max="6802" width="16.109375" style="13" customWidth="1"/>
    <col min="6803" max="6804" width="9.44140625" style="13" customWidth="1"/>
    <col min="6805" max="6805" width="11.109375" style="13" customWidth="1"/>
    <col min="6806" max="6806" width="2.109375" style="13" customWidth="1"/>
    <col min="6807" max="7012" width="10.88671875" style="13" customWidth="1"/>
    <col min="7013" max="7013" width="12" style="13" customWidth="1"/>
    <col min="7014" max="7014" width="2.44140625" style="13" customWidth="1"/>
    <col min="7015" max="7016" width="6.44140625" style="13" customWidth="1"/>
    <col min="7017" max="7017" width="5.88671875" style="13" customWidth="1"/>
    <col min="7018" max="7018" width="6.44140625" style="13" customWidth="1"/>
    <col min="7019" max="7019" width="13.44140625" style="13" customWidth="1"/>
    <col min="7020" max="7021" width="9" style="13" customWidth="1"/>
    <col min="7022" max="7022" width="2.44140625" style="13" customWidth="1"/>
    <col min="7023" max="7023" width="8.88671875" style="13" customWidth="1"/>
    <col min="7024" max="7024" width="7.44140625" style="13" customWidth="1"/>
    <col min="7025"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44140625" style="13" customWidth="1"/>
    <col min="7052" max="7052" width="23.44140625" style="13" customWidth="1"/>
    <col min="7053" max="7053" width="9.109375" style="13" customWidth="1"/>
    <col min="7054" max="7054" width="19.44140625" style="13" customWidth="1"/>
    <col min="7055" max="7055" width="42.44140625" style="13" customWidth="1"/>
    <col min="7056" max="7056" width="5.88671875" style="13" customWidth="1"/>
    <col min="7057" max="7057" width="31.44140625" style="13" customWidth="1"/>
    <col min="7058" max="7058" width="16.109375" style="13" customWidth="1"/>
    <col min="7059" max="7060" width="9.44140625" style="13" customWidth="1"/>
    <col min="7061" max="7061" width="11.109375" style="13" customWidth="1"/>
    <col min="7062" max="7062" width="2.109375" style="13" customWidth="1"/>
    <col min="7063" max="7268" width="10.88671875" style="13" customWidth="1"/>
    <col min="7269" max="7269" width="12" style="13" customWidth="1"/>
    <col min="7270" max="7270" width="2.44140625" style="13" customWidth="1"/>
    <col min="7271" max="7272" width="6.44140625" style="13" customWidth="1"/>
    <col min="7273" max="7273" width="5.88671875" style="13" customWidth="1"/>
    <col min="7274" max="7274" width="6.44140625" style="13" customWidth="1"/>
    <col min="7275" max="7275" width="13.44140625" style="13" customWidth="1"/>
    <col min="7276" max="7277" width="9" style="13" customWidth="1"/>
    <col min="7278" max="7278" width="2.44140625" style="13" customWidth="1"/>
    <col min="7279" max="7279" width="8.88671875" style="13" customWidth="1"/>
    <col min="7280" max="7280" width="7.44140625" style="13" customWidth="1"/>
    <col min="7281"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44140625" style="13" customWidth="1"/>
    <col min="7308" max="7308" width="23.44140625" style="13" customWidth="1"/>
    <col min="7309" max="7309" width="9.109375" style="13" customWidth="1"/>
    <col min="7310" max="7310" width="19.44140625" style="13" customWidth="1"/>
    <col min="7311" max="7311" width="42.44140625" style="13" customWidth="1"/>
    <col min="7312" max="7312" width="5.88671875" style="13" customWidth="1"/>
    <col min="7313" max="7313" width="31.44140625" style="13" customWidth="1"/>
    <col min="7314" max="7314" width="16.109375" style="13" customWidth="1"/>
    <col min="7315" max="7316" width="9.44140625" style="13" customWidth="1"/>
    <col min="7317" max="7317" width="11.109375" style="13" customWidth="1"/>
    <col min="7318" max="7318" width="2.109375" style="13" customWidth="1"/>
    <col min="7319" max="7524" width="10.88671875" style="13" customWidth="1"/>
    <col min="7525" max="7525" width="12" style="13" customWidth="1"/>
    <col min="7526" max="7526" width="2.44140625" style="13" customWidth="1"/>
    <col min="7527" max="7528" width="6.44140625" style="13" customWidth="1"/>
    <col min="7529" max="7529" width="5.88671875" style="13" customWidth="1"/>
    <col min="7530" max="7530" width="6.44140625" style="13" customWidth="1"/>
    <col min="7531" max="7531" width="13.44140625" style="13" customWidth="1"/>
    <col min="7532" max="7533" width="9" style="13" customWidth="1"/>
    <col min="7534" max="7534" width="2.44140625" style="13" customWidth="1"/>
    <col min="7535" max="7535" width="8.88671875" style="13" customWidth="1"/>
    <col min="7536" max="7536" width="7.44140625" style="13" customWidth="1"/>
    <col min="7537"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44140625" style="13" customWidth="1"/>
    <col min="7564" max="7564" width="23.44140625" style="13" customWidth="1"/>
    <col min="7565" max="7565" width="9.109375" style="13" customWidth="1"/>
    <col min="7566" max="7566" width="19.44140625" style="13" customWidth="1"/>
    <col min="7567" max="7567" width="42.44140625" style="13" customWidth="1"/>
    <col min="7568" max="7568" width="5.88671875" style="13" customWidth="1"/>
    <col min="7569" max="7569" width="31.44140625" style="13" customWidth="1"/>
    <col min="7570" max="7570" width="16.109375" style="13" customWidth="1"/>
    <col min="7571" max="7572" width="9.44140625" style="13" customWidth="1"/>
    <col min="7573" max="7573" width="11.109375" style="13" customWidth="1"/>
    <col min="7574" max="7574" width="2.109375" style="13" customWidth="1"/>
    <col min="7575" max="7780" width="10.88671875" style="13" customWidth="1"/>
    <col min="7781" max="7781" width="12" style="13" customWidth="1"/>
    <col min="7782" max="7782" width="2.44140625" style="13" customWidth="1"/>
    <col min="7783" max="7784" width="6.44140625" style="13" customWidth="1"/>
    <col min="7785" max="7785" width="5.88671875" style="13" customWidth="1"/>
    <col min="7786" max="7786" width="6.44140625" style="13" customWidth="1"/>
    <col min="7787" max="7787" width="13.44140625" style="13" customWidth="1"/>
    <col min="7788" max="7789" width="9" style="13" customWidth="1"/>
    <col min="7790" max="7790" width="2.44140625" style="13" customWidth="1"/>
    <col min="7791" max="7791" width="8.88671875" style="13" customWidth="1"/>
    <col min="7792" max="7792" width="7.44140625" style="13" customWidth="1"/>
    <col min="7793"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44140625" style="13" customWidth="1"/>
    <col min="7820" max="7820" width="23.44140625" style="13" customWidth="1"/>
    <col min="7821" max="7821" width="9.109375" style="13" customWidth="1"/>
    <col min="7822" max="7822" width="19.44140625" style="13" customWidth="1"/>
    <col min="7823" max="7823" width="42.44140625" style="13" customWidth="1"/>
    <col min="7824" max="7824" width="5.88671875" style="13" customWidth="1"/>
    <col min="7825" max="7825" width="31.44140625" style="13" customWidth="1"/>
    <col min="7826" max="7826" width="16.109375" style="13" customWidth="1"/>
    <col min="7827" max="7828" width="9.44140625" style="13" customWidth="1"/>
    <col min="7829" max="7829" width="11.109375" style="13" customWidth="1"/>
    <col min="7830" max="7830" width="2.109375" style="13" customWidth="1"/>
    <col min="7831" max="8036" width="10.88671875" style="13" customWidth="1"/>
    <col min="8037" max="8037" width="12" style="13" customWidth="1"/>
    <col min="8038" max="8038" width="2.44140625" style="13" customWidth="1"/>
    <col min="8039" max="8040" width="6.44140625" style="13" customWidth="1"/>
    <col min="8041" max="8041" width="5.88671875" style="13" customWidth="1"/>
    <col min="8042" max="8042" width="6.44140625" style="13" customWidth="1"/>
    <col min="8043" max="8043" width="13.44140625" style="13" customWidth="1"/>
    <col min="8044" max="8045" width="9" style="13" customWidth="1"/>
    <col min="8046" max="8046" width="2.44140625" style="13" customWidth="1"/>
    <col min="8047" max="8047" width="8.88671875" style="13" customWidth="1"/>
    <col min="8048" max="8048" width="7.44140625" style="13" customWidth="1"/>
    <col min="8049"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44140625" style="13" customWidth="1"/>
    <col min="8076" max="8076" width="23.44140625" style="13" customWidth="1"/>
    <col min="8077" max="8077" width="9.109375" style="13" customWidth="1"/>
    <col min="8078" max="8078" width="19.44140625" style="13" customWidth="1"/>
    <col min="8079" max="8079" width="42.44140625" style="13" customWidth="1"/>
    <col min="8080" max="8080" width="5.88671875" style="13" customWidth="1"/>
    <col min="8081" max="8081" width="31.44140625" style="13" customWidth="1"/>
    <col min="8082" max="8082" width="16.109375" style="13" customWidth="1"/>
    <col min="8083" max="8084" width="9.44140625" style="13" customWidth="1"/>
    <col min="8085" max="8085" width="11.109375" style="13" customWidth="1"/>
    <col min="8086" max="8086" width="2.109375" style="13" customWidth="1"/>
    <col min="8087" max="8292" width="10.88671875" style="13" customWidth="1"/>
    <col min="8293" max="8293" width="12" style="13" customWidth="1"/>
    <col min="8294" max="8294" width="2.44140625" style="13" customWidth="1"/>
    <col min="8295" max="8296" width="6.44140625" style="13" customWidth="1"/>
    <col min="8297" max="8297" width="5.88671875" style="13" customWidth="1"/>
    <col min="8298" max="8298" width="6.44140625" style="13" customWidth="1"/>
    <col min="8299" max="8299" width="13.44140625" style="13" customWidth="1"/>
    <col min="8300" max="8301" width="9" style="13" customWidth="1"/>
    <col min="8302" max="8302" width="2.44140625" style="13" customWidth="1"/>
    <col min="8303" max="8303" width="8.88671875" style="13" customWidth="1"/>
    <col min="8304" max="8304" width="7.44140625" style="13" customWidth="1"/>
    <col min="8305"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44140625" style="13" customWidth="1"/>
    <col min="8332" max="8332" width="23.44140625" style="13" customWidth="1"/>
    <col min="8333" max="8333" width="9.109375" style="13" customWidth="1"/>
    <col min="8334" max="8334" width="19.44140625" style="13" customWidth="1"/>
    <col min="8335" max="8335" width="42.44140625" style="13" customWidth="1"/>
    <col min="8336" max="8336" width="5.88671875" style="13" customWidth="1"/>
    <col min="8337" max="8337" width="31.44140625" style="13" customWidth="1"/>
    <col min="8338" max="8338" width="16.109375" style="13" customWidth="1"/>
    <col min="8339" max="8340" width="9.44140625" style="13" customWidth="1"/>
    <col min="8341" max="8341" width="11.109375" style="13" customWidth="1"/>
    <col min="8342" max="8342" width="2.109375" style="13" customWidth="1"/>
    <col min="8343" max="8548" width="10.88671875" style="13" customWidth="1"/>
    <col min="8549" max="8549" width="12" style="13" customWidth="1"/>
    <col min="8550" max="8550" width="2.44140625" style="13" customWidth="1"/>
    <col min="8551" max="8552" width="6.44140625" style="13" customWidth="1"/>
    <col min="8553" max="8553" width="5.88671875" style="13" customWidth="1"/>
    <col min="8554" max="8554" width="6.44140625" style="13" customWidth="1"/>
    <col min="8555" max="8555" width="13.44140625" style="13" customWidth="1"/>
    <col min="8556" max="8557" width="9" style="13" customWidth="1"/>
    <col min="8558" max="8558" width="2.44140625" style="13" customWidth="1"/>
    <col min="8559" max="8559" width="8.88671875" style="13" customWidth="1"/>
    <col min="8560" max="8560" width="7.44140625" style="13" customWidth="1"/>
    <col min="8561"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44140625" style="13" customWidth="1"/>
    <col min="8588" max="8588" width="23.44140625" style="13" customWidth="1"/>
    <col min="8589" max="8589" width="9.109375" style="13" customWidth="1"/>
    <col min="8590" max="8590" width="19.44140625" style="13" customWidth="1"/>
    <col min="8591" max="8591" width="42.44140625" style="13" customWidth="1"/>
    <col min="8592" max="8592" width="5.88671875" style="13" customWidth="1"/>
    <col min="8593" max="8593" width="31.44140625" style="13" customWidth="1"/>
    <col min="8594" max="8594" width="16.109375" style="13" customWidth="1"/>
    <col min="8595" max="8596" width="9.44140625" style="13" customWidth="1"/>
    <col min="8597" max="8597" width="11.109375" style="13" customWidth="1"/>
    <col min="8598" max="8598" width="2.109375" style="13" customWidth="1"/>
    <col min="8599" max="8804" width="10.88671875" style="13" customWidth="1"/>
    <col min="8805" max="8805" width="12" style="13" customWidth="1"/>
    <col min="8806" max="8806" width="2.44140625" style="13" customWidth="1"/>
    <col min="8807" max="8808" width="6.44140625" style="13" customWidth="1"/>
    <col min="8809" max="8809" width="5.88671875" style="13" customWidth="1"/>
    <col min="8810" max="8810" width="6.44140625" style="13" customWidth="1"/>
    <col min="8811" max="8811" width="13.44140625" style="13" customWidth="1"/>
    <col min="8812" max="8813" width="9" style="13" customWidth="1"/>
    <col min="8814" max="8814" width="2.44140625" style="13" customWidth="1"/>
    <col min="8815" max="8815" width="8.88671875" style="13" customWidth="1"/>
    <col min="8816" max="8816" width="7.44140625" style="13" customWidth="1"/>
    <col min="8817"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44140625" style="13" customWidth="1"/>
    <col min="8844" max="8844" width="23.44140625" style="13" customWidth="1"/>
    <col min="8845" max="8845" width="9.109375" style="13" customWidth="1"/>
    <col min="8846" max="8846" width="19.44140625" style="13" customWidth="1"/>
    <col min="8847" max="8847" width="42.44140625" style="13" customWidth="1"/>
    <col min="8848" max="8848" width="5.88671875" style="13" customWidth="1"/>
    <col min="8849" max="8849" width="31.44140625" style="13" customWidth="1"/>
    <col min="8850" max="8850" width="16.109375" style="13" customWidth="1"/>
    <col min="8851" max="8852" width="9.44140625" style="13" customWidth="1"/>
    <col min="8853" max="8853" width="11.109375" style="13" customWidth="1"/>
    <col min="8854" max="8854" width="2.109375" style="13" customWidth="1"/>
    <col min="8855" max="9060" width="10.88671875" style="13" customWidth="1"/>
    <col min="9061" max="9061" width="12" style="13" customWidth="1"/>
    <col min="9062" max="9062" width="2.44140625" style="13" customWidth="1"/>
    <col min="9063" max="9064" width="6.44140625" style="13" customWidth="1"/>
    <col min="9065" max="9065" width="5.88671875" style="13" customWidth="1"/>
    <col min="9066" max="9066" width="6.44140625" style="13" customWidth="1"/>
    <col min="9067" max="9067" width="13.44140625" style="13" customWidth="1"/>
    <col min="9068" max="9069" width="9" style="13" customWidth="1"/>
    <col min="9070" max="9070" width="2.44140625" style="13" customWidth="1"/>
    <col min="9071" max="9071" width="8.88671875" style="13" customWidth="1"/>
    <col min="9072" max="9072" width="7.44140625" style="13" customWidth="1"/>
    <col min="9073"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44140625" style="13" customWidth="1"/>
    <col min="9100" max="9100" width="23.44140625" style="13" customWidth="1"/>
    <col min="9101" max="9101" width="9.109375" style="13" customWidth="1"/>
    <col min="9102" max="9102" width="19.44140625" style="13" customWidth="1"/>
    <col min="9103" max="9103" width="42.44140625" style="13" customWidth="1"/>
    <col min="9104" max="9104" width="5.88671875" style="13" customWidth="1"/>
    <col min="9105" max="9105" width="31.44140625" style="13" customWidth="1"/>
    <col min="9106" max="9106" width="16.109375" style="13" customWidth="1"/>
    <col min="9107" max="9108" width="9.44140625" style="13" customWidth="1"/>
    <col min="9109" max="9109" width="11.109375" style="13" customWidth="1"/>
    <col min="9110" max="9110" width="2.109375" style="13" customWidth="1"/>
    <col min="9111" max="9316" width="10.88671875" style="13" customWidth="1"/>
    <col min="9317" max="9317" width="12" style="13" customWidth="1"/>
    <col min="9318" max="9318" width="2.44140625" style="13" customWidth="1"/>
    <col min="9319" max="9320" width="6.44140625" style="13" customWidth="1"/>
    <col min="9321" max="9321" width="5.88671875" style="13" customWidth="1"/>
    <col min="9322" max="9322" width="6.44140625" style="13" customWidth="1"/>
    <col min="9323" max="9323" width="13.44140625" style="13" customWidth="1"/>
    <col min="9324" max="9325" width="9" style="13" customWidth="1"/>
    <col min="9326" max="9326" width="2.44140625" style="13" customWidth="1"/>
    <col min="9327" max="9327" width="8.88671875" style="13" customWidth="1"/>
    <col min="9328" max="9328" width="7.44140625" style="13" customWidth="1"/>
    <col min="9329"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44140625" style="13" customWidth="1"/>
    <col min="9356" max="9356" width="23.44140625" style="13" customWidth="1"/>
    <col min="9357" max="9357" width="9.109375" style="13" customWidth="1"/>
    <col min="9358" max="9358" width="19.44140625" style="13" customWidth="1"/>
    <col min="9359" max="9359" width="42.44140625" style="13" customWidth="1"/>
    <col min="9360" max="9360" width="5.88671875" style="13" customWidth="1"/>
    <col min="9361" max="9361" width="31.44140625" style="13" customWidth="1"/>
    <col min="9362" max="9362" width="16.109375" style="13" customWidth="1"/>
    <col min="9363" max="9364" width="9.44140625" style="13" customWidth="1"/>
    <col min="9365" max="9365" width="11.109375" style="13" customWidth="1"/>
    <col min="9366" max="9366" width="2.109375" style="13" customWidth="1"/>
    <col min="9367" max="9572" width="10.88671875" style="13" customWidth="1"/>
    <col min="9573" max="9573" width="12" style="13" customWidth="1"/>
    <col min="9574" max="9574" width="2.44140625" style="13" customWidth="1"/>
    <col min="9575" max="9576" width="6.44140625" style="13" customWidth="1"/>
    <col min="9577" max="9577" width="5.88671875" style="13" customWidth="1"/>
    <col min="9578" max="9578" width="6.44140625" style="13" customWidth="1"/>
    <col min="9579" max="9579" width="13.44140625" style="13" customWidth="1"/>
    <col min="9580" max="9581" width="9" style="13" customWidth="1"/>
    <col min="9582" max="9582" width="2.44140625" style="13" customWidth="1"/>
    <col min="9583" max="9583" width="8.88671875" style="13" customWidth="1"/>
    <col min="9584" max="9584" width="7.44140625" style="13" customWidth="1"/>
    <col min="9585"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44140625" style="13" customWidth="1"/>
    <col min="9612" max="9612" width="23.44140625" style="13" customWidth="1"/>
    <col min="9613" max="9613" width="9.109375" style="13" customWidth="1"/>
    <col min="9614" max="9614" width="19.44140625" style="13" customWidth="1"/>
    <col min="9615" max="9615" width="42.44140625" style="13" customWidth="1"/>
    <col min="9616" max="9616" width="5.88671875" style="13" customWidth="1"/>
    <col min="9617" max="9617" width="31.44140625" style="13" customWidth="1"/>
    <col min="9618" max="9618" width="16.109375" style="13" customWidth="1"/>
    <col min="9619" max="9620" width="9.44140625" style="13" customWidth="1"/>
    <col min="9621" max="9621" width="11.109375" style="13" customWidth="1"/>
    <col min="9622" max="9622" width="2.109375" style="13" customWidth="1"/>
    <col min="9623" max="9828" width="10.88671875" style="13" customWidth="1"/>
    <col min="9829" max="9829" width="12" style="13" customWidth="1"/>
    <col min="9830" max="9830" width="2.44140625" style="13" customWidth="1"/>
    <col min="9831" max="9832" width="6.44140625" style="13" customWidth="1"/>
    <col min="9833" max="9833" width="5.88671875" style="13" customWidth="1"/>
    <col min="9834" max="9834" width="6.44140625" style="13" customWidth="1"/>
    <col min="9835" max="9835" width="13.44140625" style="13" customWidth="1"/>
    <col min="9836" max="9837" width="9" style="13" customWidth="1"/>
    <col min="9838" max="9838" width="2.44140625" style="13" customWidth="1"/>
    <col min="9839" max="9839" width="8.88671875" style="13" customWidth="1"/>
    <col min="9840" max="9840" width="7.44140625" style="13" customWidth="1"/>
    <col min="9841"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44140625" style="13" customWidth="1"/>
    <col min="9868" max="9868" width="23.44140625" style="13" customWidth="1"/>
    <col min="9869" max="9869" width="9.109375" style="13" customWidth="1"/>
    <col min="9870" max="9870" width="19.44140625" style="13" customWidth="1"/>
    <col min="9871" max="9871" width="42.44140625" style="13" customWidth="1"/>
    <col min="9872" max="9872" width="5.88671875" style="13" customWidth="1"/>
    <col min="9873" max="9873" width="31.44140625" style="13" customWidth="1"/>
    <col min="9874" max="9874" width="16.109375" style="13" customWidth="1"/>
    <col min="9875" max="9876" width="9.44140625" style="13" customWidth="1"/>
    <col min="9877" max="9877" width="11.109375" style="13" customWidth="1"/>
    <col min="9878" max="9878" width="2.109375" style="13" customWidth="1"/>
    <col min="9879" max="10084" width="10.88671875" style="13" customWidth="1"/>
    <col min="10085" max="10085" width="12" style="13" customWidth="1"/>
    <col min="10086" max="10086" width="2.44140625" style="13" customWidth="1"/>
    <col min="10087" max="10088" width="6.44140625" style="13" customWidth="1"/>
    <col min="10089" max="10089" width="5.88671875" style="13" customWidth="1"/>
    <col min="10090" max="10090" width="6.44140625" style="13" customWidth="1"/>
    <col min="10091" max="10091" width="13.44140625" style="13" customWidth="1"/>
    <col min="10092" max="10093" width="9" style="13" customWidth="1"/>
    <col min="10094" max="10094" width="2.44140625" style="13" customWidth="1"/>
    <col min="10095" max="10095" width="8.88671875" style="13" customWidth="1"/>
    <col min="10096" max="10096" width="7.44140625" style="13" customWidth="1"/>
    <col min="10097"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44140625" style="13" customWidth="1"/>
    <col min="10124" max="10124" width="23.44140625" style="13" customWidth="1"/>
    <col min="10125" max="10125" width="9.109375" style="13" customWidth="1"/>
    <col min="10126" max="10126" width="19.44140625" style="13" customWidth="1"/>
    <col min="10127" max="10127" width="42.44140625" style="13" customWidth="1"/>
    <col min="10128" max="10128" width="5.88671875" style="13" customWidth="1"/>
    <col min="10129" max="10129" width="31.44140625" style="13" customWidth="1"/>
    <col min="10130" max="10130" width="16.109375" style="13" customWidth="1"/>
    <col min="10131" max="10132" width="9.44140625" style="13" customWidth="1"/>
    <col min="10133" max="10133" width="11.109375" style="13" customWidth="1"/>
    <col min="10134" max="10134" width="2.109375" style="13" customWidth="1"/>
    <col min="10135" max="10340" width="10.88671875" style="13" customWidth="1"/>
    <col min="10341" max="10341" width="12" style="13" customWidth="1"/>
    <col min="10342" max="10342" width="2.44140625" style="13" customWidth="1"/>
    <col min="10343" max="10344" width="6.44140625" style="13" customWidth="1"/>
    <col min="10345" max="10345" width="5.88671875" style="13" customWidth="1"/>
    <col min="10346" max="10346" width="6.44140625" style="13" customWidth="1"/>
    <col min="10347" max="10347" width="13.44140625" style="13" customWidth="1"/>
    <col min="10348" max="10349" width="9" style="13" customWidth="1"/>
    <col min="10350" max="10350" width="2.44140625" style="13" customWidth="1"/>
    <col min="10351" max="10351" width="8.88671875" style="13" customWidth="1"/>
    <col min="10352" max="10352" width="7.44140625" style="13" customWidth="1"/>
    <col min="10353"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44140625" style="13" customWidth="1"/>
    <col min="10380" max="10380" width="23.44140625" style="13" customWidth="1"/>
    <col min="10381" max="10381" width="9.109375" style="13" customWidth="1"/>
    <col min="10382" max="10382" width="19.44140625" style="13" customWidth="1"/>
    <col min="10383" max="10383" width="42.44140625" style="13" customWidth="1"/>
    <col min="10384" max="10384" width="5.88671875" style="13" customWidth="1"/>
    <col min="10385" max="10385" width="31.44140625" style="13" customWidth="1"/>
    <col min="10386" max="10386" width="16.109375" style="13" customWidth="1"/>
    <col min="10387" max="10388" width="9.44140625" style="13" customWidth="1"/>
    <col min="10389" max="10389" width="11.109375" style="13" customWidth="1"/>
    <col min="10390" max="10390" width="2.109375" style="13" customWidth="1"/>
    <col min="10391" max="10596" width="10.88671875" style="13" customWidth="1"/>
    <col min="10597" max="10597" width="12" style="13" customWidth="1"/>
    <col min="10598" max="10598" width="2.44140625" style="13" customWidth="1"/>
    <col min="10599" max="10600" width="6.44140625" style="13" customWidth="1"/>
    <col min="10601" max="10601" width="5.88671875" style="13" customWidth="1"/>
    <col min="10602" max="10602" width="6.44140625" style="13" customWidth="1"/>
    <col min="10603" max="10603" width="13.44140625" style="13" customWidth="1"/>
    <col min="10604" max="10605" width="9" style="13" customWidth="1"/>
    <col min="10606" max="10606" width="2.44140625" style="13" customWidth="1"/>
    <col min="10607" max="10607" width="8.88671875" style="13" customWidth="1"/>
    <col min="10608" max="10608" width="7.44140625" style="13" customWidth="1"/>
    <col min="10609"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44140625" style="13" customWidth="1"/>
    <col min="10636" max="10636" width="23.44140625" style="13" customWidth="1"/>
    <col min="10637" max="10637" width="9.109375" style="13" customWidth="1"/>
    <col min="10638" max="10638" width="19.44140625" style="13" customWidth="1"/>
    <col min="10639" max="10639" width="42.44140625" style="13" customWidth="1"/>
    <col min="10640" max="10640" width="5.88671875" style="13" customWidth="1"/>
    <col min="10641" max="10641" width="31.44140625" style="13" customWidth="1"/>
    <col min="10642" max="10642" width="16.109375" style="13" customWidth="1"/>
    <col min="10643" max="10644" width="9.44140625" style="13" customWidth="1"/>
    <col min="10645" max="10645" width="11.109375" style="13" customWidth="1"/>
    <col min="10646" max="10646" width="2.109375" style="13" customWidth="1"/>
    <col min="10647" max="10852" width="10.88671875" style="13" customWidth="1"/>
    <col min="10853" max="10853" width="12" style="13" customWidth="1"/>
    <col min="10854" max="10854" width="2.44140625" style="13" customWidth="1"/>
    <col min="10855" max="10856" width="6.44140625" style="13" customWidth="1"/>
    <col min="10857" max="10857" width="5.88671875" style="13" customWidth="1"/>
    <col min="10858" max="10858" width="6.44140625" style="13" customWidth="1"/>
    <col min="10859" max="10859" width="13.44140625" style="13" customWidth="1"/>
    <col min="10860" max="10861" width="9" style="13" customWidth="1"/>
    <col min="10862" max="10862" width="2.44140625" style="13" customWidth="1"/>
    <col min="10863" max="10863" width="8.88671875" style="13" customWidth="1"/>
    <col min="10864" max="10864" width="7.44140625" style="13" customWidth="1"/>
    <col min="10865"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44140625" style="13" customWidth="1"/>
    <col min="10892" max="10892" width="23.44140625" style="13" customWidth="1"/>
    <col min="10893" max="10893" width="9.109375" style="13" customWidth="1"/>
    <col min="10894" max="10894" width="19.44140625" style="13" customWidth="1"/>
    <col min="10895" max="10895" width="42.44140625" style="13" customWidth="1"/>
    <col min="10896" max="10896" width="5.88671875" style="13" customWidth="1"/>
    <col min="10897" max="10897" width="31.44140625" style="13" customWidth="1"/>
    <col min="10898" max="10898" width="16.109375" style="13" customWidth="1"/>
    <col min="10899" max="10900" width="9.44140625" style="13" customWidth="1"/>
    <col min="10901" max="10901" width="11.109375" style="13" customWidth="1"/>
    <col min="10902" max="10902" width="2.109375" style="13" customWidth="1"/>
    <col min="10903" max="11108" width="10.88671875" style="13" customWidth="1"/>
    <col min="11109" max="11109" width="12" style="13" customWidth="1"/>
    <col min="11110" max="11110" width="2.44140625" style="13" customWidth="1"/>
    <col min="11111" max="11112" width="6.44140625" style="13" customWidth="1"/>
    <col min="11113" max="11113" width="5.88671875" style="13" customWidth="1"/>
    <col min="11114" max="11114" width="6.44140625" style="13" customWidth="1"/>
    <col min="11115" max="11115" width="13.44140625" style="13" customWidth="1"/>
    <col min="11116" max="11117" width="9" style="13" customWidth="1"/>
    <col min="11118" max="11118" width="2.44140625" style="13" customWidth="1"/>
    <col min="11119" max="11119" width="8.88671875" style="13" customWidth="1"/>
    <col min="11120" max="11120" width="7.44140625" style="13" customWidth="1"/>
    <col min="11121"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44140625" style="13" customWidth="1"/>
    <col min="11148" max="11148" width="23.44140625" style="13" customWidth="1"/>
    <col min="11149" max="11149" width="9.109375" style="13" customWidth="1"/>
    <col min="11150" max="11150" width="19.44140625" style="13" customWidth="1"/>
    <col min="11151" max="11151" width="42.44140625" style="13" customWidth="1"/>
    <col min="11152" max="11152" width="5.88671875" style="13" customWidth="1"/>
    <col min="11153" max="11153" width="31.44140625" style="13" customWidth="1"/>
    <col min="11154" max="11154" width="16.109375" style="13" customWidth="1"/>
    <col min="11155" max="11156" width="9.44140625" style="13" customWidth="1"/>
    <col min="11157" max="11157" width="11.109375" style="13" customWidth="1"/>
    <col min="11158" max="11158" width="2.109375" style="13" customWidth="1"/>
    <col min="11159" max="11364" width="10.88671875" style="13" customWidth="1"/>
    <col min="11365" max="11365" width="12" style="13" customWidth="1"/>
    <col min="11366" max="11366" width="2.44140625" style="13" customWidth="1"/>
    <col min="11367" max="11368" width="6.44140625" style="13" customWidth="1"/>
    <col min="11369" max="11369" width="5.88671875" style="13" customWidth="1"/>
    <col min="11370" max="11370" width="6.44140625" style="13" customWidth="1"/>
    <col min="11371" max="11371" width="13.44140625" style="13" customWidth="1"/>
    <col min="11372" max="11373" width="9" style="13" customWidth="1"/>
    <col min="11374" max="11374" width="2.44140625" style="13" customWidth="1"/>
    <col min="11375" max="11375" width="8.88671875" style="13" customWidth="1"/>
    <col min="11376" max="11376" width="7.44140625" style="13" customWidth="1"/>
    <col min="11377"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44140625" style="13" customWidth="1"/>
    <col min="11404" max="11404" width="23.44140625" style="13" customWidth="1"/>
    <col min="11405" max="11405" width="9.109375" style="13" customWidth="1"/>
    <col min="11406" max="11406" width="19.44140625" style="13" customWidth="1"/>
    <col min="11407" max="11407" width="42.44140625" style="13" customWidth="1"/>
    <col min="11408" max="11408" width="5.88671875" style="13" customWidth="1"/>
    <col min="11409" max="11409" width="31.44140625" style="13" customWidth="1"/>
    <col min="11410" max="11410" width="16.109375" style="13" customWidth="1"/>
    <col min="11411" max="11412" width="9.44140625" style="13" customWidth="1"/>
    <col min="11413" max="11413" width="11.109375" style="13" customWidth="1"/>
    <col min="11414" max="11414" width="2.109375" style="13" customWidth="1"/>
    <col min="11415" max="11620" width="10.88671875" style="13" customWidth="1"/>
    <col min="11621" max="11621" width="12" style="13" customWidth="1"/>
    <col min="11622" max="11622" width="2.44140625" style="13" customWidth="1"/>
    <col min="11623" max="11624" width="6.44140625" style="13" customWidth="1"/>
    <col min="11625" max="11625" width="5.88671875" style="13" customWidth="1"/>
    <col min="11626" max="11626" width="6.44140625" style="13" customWidth="1"/>
    <col min="11627" max="11627" width="13.44140625" style="13" customWidth="1"/>
    <col min="11628" max="11629" width="9" style="13" customWidth="1"/>
    <col min="11630" max="11630" width="2.44140625" style="13" customWidth="1"/>
    <col min="11631" max="11631" width="8.88671875" style="13" customWidth="1"/>
    <col min="11632" max="11632" width="7.44140625" style="13" customWidth="1"/>
    <col min="11633"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44140625" style="13" customWidth="1"/>
    <col min="11660" max="11660" width="23.44140625" style="13" customWidth="1"/>
    <col min="11661" max="11661" width="9.109375" style="13" customWidth="1"/>
    <col min="11662" max="11662" width="19.44140625" style="13" customWidth="1"/>
    <col min="11663" max="11663" width="42.44140625" style="13" customWidth="1"/>
    <col min="11664" max="11664" width="5.88671875" style="13" customWidth="1"/>
    <col min="11665" max="11665" width="31.44140625" style="13" customWidth="1"/>
    <col min="11666" max="11666" width="16.109375" style="13" customWidth="1"/>
    <col min="11667" max="11668" width="9.44140625" style="13" customWidth="1"/>
    <col min="11669" max="11669" width="11.109375" style="13" customWidth="1"/>
    <col min="11670" max="11670" width="2.109375" style="13" customWidth="1"/>
    <col min="11671" max="11876" width="10.88671875" style="13" customWidth="1"/>
    <col min="11877" max="11877" width="12" style="13" customWidth="1"/>
    <col min="11878" max="11878" width="2.44140625" style="13" customWidth="1"/>
    <col min="11879" max="11880" width="6.44140625" style="13" customWidth="1"/>
    <col min="11881" max="11881" width="5.88671875" style="13" customWidth="1"/>
    <col min="11882" max="11882" width="6.44140625" style="13" customWidth="1"/>
    <col min="11883" max="11883" width="13.44140625" style="13" customWidth="1"/>
    <col min="11884" max="11885" width="9" style="13" customWidth="1"/>
    <col min="11886" max="11886" width="2.44140625" style="13" customWidth="1"/>
    <col min="11887" max="11887" width="8.88671875" style="13" customWidth="1"/>
    <col min="11888" max="11888" width="7.44140625" style="13" customWidth="1"/>
    <col min="11889"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44140625" style="13" customWidth="1"/>
    <col min="11916" max="11916" width="23.44140625" style="13" customWidth="1"/>
    <col min="11917" max="11917" width="9.109375" style="13" customWidth="1"/>
    <col min="11918" max="11918" width="19.44140625" style="13" customWidth="1"/>
    <col min="11919" max="11919" width="42.44140625" style="13" customWidth="1"/>
    <col min="11920" max="11920" width="5.88671875" style="13" customWidth="1"/>
    <col min="11921" max="11921" width="31.44140625" style="13" customWidth="1"/>
    <col min="11922" max="11922" width="16.109375" style="13" customWidth="1"/>
    <col min="11923" max="11924" width="9.44140625" style="13" customWidth="1"/>
    <col min="11925" max="11925" width="11.109375" style="13" customWidth="1"/>
    <col min="11926" max="11926" width="2.109375" style="13" customWidth="1"/>
    <col min="11927" max="12132" width="10.88671875" style="13" customWidth="1"/>
    <col min="12133" max="12133" width="12" style="13" customWidth="1"/>
    <col min="12134" max="12134" width="2.44140625" style="13" customWidth="1"/>
    <col min="12135" max="12136" width="6.44140625" style="13" customWidth="1"/>
    <col min="12137" max="12137" width="5.88671875" style="13" customWidth="1"/>
    <col min="12138" max="12138" width="6.44140625" style="13" customWidth="1"/>
    <col min="12139" max="12139" width="13.44140625" style="13" customWidth="1"/>
    <col min="12140" max="12141" width="9" style="13" customWidth="1"/>
    <col min="12142" max="12142" width="2.44140625" style="13" customWidth="1"/>
    <col min="12143" max="12143" width="8.88671875" style="13" customWidth="1"/>
    <col min="12144" max="12144" width="7.44140625" style="13" customWidth="1"/>
    <col min="12145"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44140625" style="13" customWidth="1"/>
    <col min="12172" max="12172" width="23.44140625" style="13" customWidth="1"/>
    <col min="12173" max="12173" width="9.109375" style="13" customWidth="1"/>
    <col min="12174" max="12174" width="19.44140625" style="13" customWidth="1"/>
    <col min="12175" max="12175" width="42.44140625" style="13" customWidth="1"/>
    <col min="12176" max="12176" width="5.88671875" style="13" customWidth="1"/>
    <col min="12177" max="12177" width="31.44140625" style="13" customWidth="1"/>
    <col min="12178" max="12178" width="16.109375" style="13" customWidth="1"/>
    <col min="12179" max="12180" width="9.44140625" style="13" customWidth="1"/>
    <col min="12181" max="12181" width="11.109375" style="13" customWidth="1"/>
    <col min="12182" max="12182" width="2.109375" style="13" customWidth="1"/>
    <col min="12183" max="12388" width="10.88671875" style="13" customWidth="1"/>
    <col min="12389" max="12389" width="12" style="13" customWidth="1"/>
    <col min="12390" max="12390" width="2.44140625" style="13" customWidth="1"/>
    <col min="12391" max="12392" width="6.44140625" style="13" customWidth="1"/>
    <col min="12393" max="12393" width="5.88671875" style="13" customWidth="1"/>
    <col min="12394" max="12394" width="6.44140625" style="13" customWidth="1"/>
    <col min="12395" max="12395" width="13.44140625" style="13" customWidth="1"/>
    <col min="12396" max="12397" width="9" style="13" customWidth="1"/>
    <col min="12398" max="12398" width="2.44140625" style="13" customWidth="1"/>
    <col min="12399" max="12399" width="8.88671875" style="13" customWidth="1"/>
    <col min="12400" max="12400" width="7.44140625" style="13" customWidth="1"/>
    <col min="12401"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44140625" style="13" customWidth="1"/>
    <col min="12428" max="12428" width="23.44140625" style="13" customWidth="1"/>
    <col min="12429" max="12429" width="9.109375" style="13" customWidth="1"/>
    <col min="12430" max="12430" width="19.44140625" style="13" customWidth="1"/>
    <col min="12431" max="12431" width="42.44140625" style="13" customWidth="1"/>
    <col min="12432" max="12432" width="5.88671875" style="13" customWidth="1"/>
    <col min="12433" max="12433" width="31.44140625" style="13" customWidth="1"/>
    <col min="12434" max="12434" width="16.109375" style="13" customWidth="1"/>
    <col min="12435" max="12436" width="9.44140625" style="13" customWidth="1"/>
    <col min="12437" max="12437" width="11.109375" style="13" customWidth="1"/>
    <col min="12438" max="12438" width="2.109375" style="13" customWidth="1"/>
    <col min="12439" max="12644" width="10.88671875" style="13" customWidth="1"/>
    <col min="12645" max="12645" width="12" style="13" customWidth="1"/>
    <col min="12646" max="12646" width="2.44140625" style="13" customWidth="1"/>
    <col min="12647" max="12648" width="6.44140625" style="13" customWidth="1"/>
    <col min="12649" max="12649" width="5.88671875" style="13" customWidth="1"/>
    <col min="12650" max="12650" width="6.44140625" style="13" customWidth="1"/>
    <col min="12651" max="12651" width="13.44140625" style="13" customWidth="1"/>
    <col min="12652" max="12653" width="9" style="13" customWidth="1"/>
    <col min="12654" max="12654" width="2.44140625" style="13" customWidth="1"/>
    <col min="12655" max="12655" width="8.88671875" style="13" customWidth="1"/>
    <col min="12656" max="12656" width="7.44140625" style="13" customWidth="1"/>
    <col min="12657"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44140625" style="13" customWidth="1"/>
    <col min="12684" max="12684" width="23.44140625" style="13" customWidth="1"/>
    <col min="12685" max="12685" width="9.109375" style="13" customWidth="1"/>
    <col min="12686" max="12686" width="19.44140625" style="13" customWidth="1"/>
    <col min="12687" max="12687" width="42.44140625" style="13" customWidth="1"/>
    <col min="12688" max="12688" width="5.88671875" style="13" customWidth="1"/>
    <col min="12689" max="12689" width="31.44140625" style="13" customWidth="1"/>
    <col min="12690" max="12690" width="16.109375" style="13" customWidth="1"/>
    <col min="12691" max="12692" width="9.44140625" style="13" customWidth="1"/>
    <col min="12693" max="12693" width="11.109375" style="13" customWidth="1"/>
    <col min="12694" max="12694" width="2.109375" style="13" customWidth="1"/>
    <col min="12695" max="12900" width="10.88671875" style="13" customWidth="1"/>
    <col min="12901" max="12901" width="12" style="13" customWidth="1"/>
    <col min="12902" max="12902" width="2.44140625" style="13" customWidth="1"/>
    <col min="12903" max="12904" width="6.44140625" style="13" customWidth="1"/>
    <col min="12905" max="12905" width="5.88671875" style="13" customWidth="1"/>
    <col min="12906" max="12906" width="6.44140625" style="13" customWidth="1"/>
    <col min="12907" max="12907" width="13.44140625" style="13" customWidth="1"/>
    <col min="12908" max="12909" width="9" style="13" customWidth="1"/>
    <col min="12910" max="12910" width="2.44140625" style="13" customWidth="1"/>
    <col min="12911" max="12911" width="8.88671875" style="13" customWidth="1"/>
    <col min="12912" max="12912" width="7.44140625" style="13" customWidth="1"/>
    <col min="12913"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44140625" style="13" customWidth="1"/>
    <col min="12940" max="12940" width="23.44140625" style="13" customWidth="1"/>
    <col min="12941" max="12941" width="9.109375" style="13" customWidth="1"/>
    <col min="12942" max="12942" width="19.44140625" style="13" customWidth="1"/>
    <col min="12943" max="12943" width="42.44140625" style="13" customWidth="1"/>
    <col min="12944" max="12944" width="5.88671875" style="13" customWidth="1"/>
    <col min="12945" max="12945" width="31.44140625" style="13" customWidth="1"/>
    <col min="12946" max="12946" width="16.109375" style="13" customWidth="1"/>
    <col min="12947" max="12948" width="9.44140625" style="13" customWidth="1"/>
    <col min="12949" max="12949" width="11.109375" style="13" customWidth="1"/>
    <col min="12950" max="12950" width="2.109375" style="13" customWidth="1"/>
    <col min="12951" max="13156" width="10.88671875" style="13" customWidth="1"/>
    <col min="13157" max="13157" width="12" style="13" customWidth="1"/>
    <col min="13158" max="13158" width="2.44140625" style="13" customWidth="1"/>
    <col min="13159" max="13160" width="6.44140625" style="13" customWidth="1"/>
    <col min="13161" max="13161" width="5.88671875" style="13" customWidth="1"/>
    <col min="13162" max="13162" width="6.44140625" style="13" customWidth="1"/>
    <col min="13163" max="13163" width="13.44140625" style="13" customWidth="1"/>
    <col min="13164" max="13165" width="9" style="13" customWidth="1"/>
    <col min="13166" max="13166" width="2.44140625" style="13" customWidth="1"/>
    <col min="13167" max="13167" width="8.88671875" style="13" customWidth="1"/>
    <col min="13168" max="13168" width="7.44140625" style="13" customWidth="1"/>
    <col min="13169"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44140625" style="13" customWidth="1"/>
    <col min="13196" max="13196" width="23.44140625" style="13" customWidth="1"/>
    <col min="13197" max="13197" width="9.109375" style="13" customWidth="1"/>
    <col min="13198" max="13198" width="19.44140625" style="13" customWidth="1"/>
    <col min="13199" max="13199" width="42.44140625" style="13" customWidth="1"/>
    <col min="13200" max="13200" width="5.88671875" style="13" customWidth="1"/>
    <col min="13201" max="13201" width="31.44140625" style="13" customWidth="1"/>
    <col min="13202" max="13202" width="16.109375" style="13" customWidth="1"/>
    <col min="13203" max="13204" width="9.44140625" style="13" customWidth="1"/>
    <col min="13205" max="13205" width="11.109375" style="13" customWidth="1"/>
    <col min="13206" max="13206" width="2.109375" style="13" customWidth="1"/>
    <col min="13207" max="13412" width="10.88671875" style="13" customWidth="1"/>
    <col min="13413" max="13413" width="12" style="13" customWidth="1"/>
    <col min="13414" max="13414" width="2.44140625" style="13" customWidth="1"/>
    <col min="13415" max="13416" width="6.44140625" style="13" customWidth="1"/>
    <col min="13417" max="13417" width="5.88671875" style="13" customWidth="1"/>
    <col min="13418" max="13418" width="6.44140625" style="13" customWidth="1"/>
    <col min="13419" max="13419" width="13.44140625" style="13" customWidth="1"/>
    <col min="13420" max="13421" width="9" style="13" customWidth="1"/>
    <col min="13422" max="13422" width="2.44140625" style="13" customWidth="1"/>
    <col min="13423" max="13423" width="8.88671875" style="13" customWidth="1"/>
    <col min="13424" max="13424" width="7.44140625" style="13" customWidth="1"/>
    <col min="13425"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44140625" style="13" customWidth="1"/>
    <col min="13452" max="13452" width="23.44140625" style="13" customWidth="1"/>
    <col min="13453" max="13453" width="9.109375" style="13" customWidth="1"/>
    <col min="13454" max="13454" width="19.44140625" style="13" customWidth="1"/>
    <col min="13455" max="13455" width="42.44140625" style="13" customWidth="1"/>
    <col min="13456" max="13456" width="5.88671875" style="13" customWidth="1"/>
    <col min="13457" max="13457" width="31.44140625" style="13" customWidth="1"/>
    <col min="13458" max="13458" width="16.109375" style="13" customWidth="1"/>
    <col min="13459" max="13460" width="9.44140625" style="13" customWidth="1"/>
    <col min="13461" max="13461" width="11.109375" style="13" customWidth="1"/>
    <col min="13462" max="13462" width="2.109375" style="13" customWidth="1"/>
    <col min="13463" max="13668" width="10.88671875" style="13" customWidth="1"/>
    <col min="13669" max="13669" width="12" style="13" customWidth="1"/>
    <col min="13670" max="13670" width="2.44140625" style="13" customWidth="1"/>
    <col min="13671" max="13672" width="6.44140625" style="13" customWidth="1"/>
    <col min="13673" max="13673" width="5.88671875" style="13" customWidth="1"/>
    <col min="13674" max="13674" width="6.44140625" style="13" customWidth="1"/>
    <col min="13675" max="13675" width="13.44140625" style="13" customWidth="1"/>
    <col min="13676" max="13677" width="9" style="13" customWidth="1"/>
    <col min="13678" max="13678" width="2.44140625" style="13" customWidth="1"/>
    <col min="13679" max="13679" width="8.88671875" style="13" customWidth="1"/>
    <col min="13680" max="13680" width="7.44140625" style="13" customWidth="1"/>
    <col min="13681"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44140625" style="13" customWidth="1"/>
    <col min="13708" max="13708" width="23.44140625" style="13" customWidth="1"/>
    <col min="13709" max="13709" width="9.109375" style="13" customWidth="1"/>
    <col min="13710" max="13710" width="19.44140625" style="13" customWidth="1"/>
    <col min="13711" max="13711" width="42.44140625" style="13" customWidth="1"/>
    <col min="13712" max="13712" width="5.88671875" style="13" customWidth="1"/>
    <col min="13713" max="13713" width="31.44140625" style="13" customWidth="1"/>
    <col min="13714" max="13714" width="16.109375" style="13" customWidth="1"/>
    <col min="13715" max="13716" width="9.44140625" style="13" customWidth="1"/>
    <col min="13717" max="13717" width="11.109375" style="13" customWidth="1"/>
    <col min="13718" max="13718" width="2.109375" style="13" customWidth="1"/>
    <col min="13719" max="13924" width="10.88671875" style="13" customWidth="1"/>
    <col min="13925" max="13925" width="12" style="13" customWidth="1"/>
    <col min="13926" max="13926" width="2.44140625" style="13" customWidth="1"/>
    <col min="13927" max="13928" width="6.44140625" style="13" customWidth="1"/>
    <col min="13929" max="13929" width="5.88671875" style="13" customWidth="1"/>
    <col min="13930" max="13930" width="6.44140625" style="13" customWidth="1"/>
    <col min="13931" max="13931" width="13.44140625" style="13" customWidth="1"/>
    <col min="13932" max="13933" width="9" style="13" customWidth="1"/>
    <col min="13934" max="13934" width="2.44140625" style="13" customWidth="1"/>
    <col min="13935" max="13935" width="8.88671875" style="13" customWidth="1"/>
    <col min="13936" max="13936" width="7.44140625" style="13" customWidth="1"/>
    <col min="13937"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44140625" style="13" customWidth="1"/>
    <col min="13964" max="13964" width="23.44140625" style="13" customWidth="1"/>
    <col min="13965" max="13965" width="9.109375" style="13" customWidth="1"/>
    <col min="13966" max="13966" width="19.44140625" style="13" customWidth="1"/>
    <col min="13967" max="13967" width="42.44140625" style="13" customWidth="1"/>
    <col min="13968" max="13968" width="5.88671875" style="13" customWidth="1"/>
    <col min="13969" max="13969" width="31.44140625" style="13" customWidth="1"/>
    <col min="13970" max="13970" width="16.109375" style="13" customWidth="1"/>
    <col min="13971" max="13972" width="9.44140625" style="13" customWidth="1"/>
    <col min="13973" max="13973" width="11.109375" style="13" customWidth="1"/>
    <col min="13974" max="13974" width="2.109375" style="13" customWidth="1"/>
    <col min="13975" max="14180" width="10.88671875" style="13" customWidth="1"/>
    <col min="14181" max="14181" width="12" style="13" customWidth="1"/>
    <col min="14182" max="14182" width="2.44140625" style="13" customWidth="1"/>
    <col min="14183" max="14184" width="6.44140625" style="13" customWidth="1"/>
    <col min="14185" max="14185" width="5.88671875" style="13" customWidth="1"/>
    <col min="14186" max="14186" width="6.44140625" style="13" customWidth="1"/>
    <col min="14187" max="14187" width="13.44140625" style="13" customWidth="1"/>
    <col min="14188" max="14189" width="9" style="13" customWidth="1"/>
    <col min="14190" max="14190" width="2.44140625" style="13" customWidth="1"/>
    <col min="14191" max="14191" width="8.88671875" style="13" customWidth="1"/>
    <col min="14192" max="14192" width="7.44140625" style="13" customWidth="1"/>
    <col min="14193"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44140625" style="13" customWidth="1"/>
    <col min="14220" max="14220" width="23.44140625" style="13" customWidth="1"/>
    <col min="14221" max="14221" width="9.109375" style="13" customWidth="1"/>
    <col min="14222" max="14222" width="19.44140625" style="13" customWidth="1"/>
    <col min="14223" max="14223" width="42.44140625" style="13" customWidth="1"/>
    <col min="14224" max="14224" width="5.88671875" style="13" customWidth="1"/>
    <col min="14225" max="14225" width="31.44140625" style="13" customWidth="1"/>
    <col min="14226" max="14226" width="16.109375" style="13" customWidth="1"/>
    <col min="14227" max="14228" width="9.44140625" style="13" customWidth="1"/>
    <col min="14229" max="14229" width="11.109375" style="13" customWidth="1"/>
    <col min="14230" max="14230" width="2.109375" style="13" customWidth="1"/>
    <col min="14231" max="14436" width="10.88671875" style="13" customWidth="1"/>
    <col min="14437" max="14437" width="12" style="13" customWidth="1"/>
    <col min="14438" max="14438" width="2.44140625" style="13" customWidth="1"/>
    <col min="14439" max="14440" width="6.44140625" style="13" customWidth="1"/>
    <col min="14441" max="14441" width="5.88671875" style="13" customWidth="1"/>
    <col min="14442" max="14442" width="6.44140625" style="13" customWidth="1"/>
    <col min="14443" max="14443" width="13.44140625" style="13" customWidth="1"/>
    <col min="14444" max="14445" width="9" style="13" customWidth="1"/>
    <col min="14446" max="14446" width="2.44140625" style="13" customWidth="1"/>
    <col min="14447" max="14447" width="8.88671875" style="13" customWidth="1"/>
    <col min="14448" max="14448" width="7.44140625" style="13" customWidth="1"/>
    <col min="14449"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44140625" style="13" customWidth="1"/>
    <col min="14476" max="14476" width="23.44140625" style="13" customWidth="1"/>
    <col min="14477" max="14477" width="9.109375" style="13" customWidth="1"/>
    <col min="14478" max="14478" width="19.44140625" style="13" customWidth="1"/>
    <col min="14479" max="14479" width="42.44140625" style="13" customWidth="1"/>
    <col min="14480" max="14480" width="5.88671875" style="13" customWidth="1"/>
    <col min="14481" max="14481" width="31.44140625" style="13" customWidth="1"/>
    <col min="14482" max="14482" width="16.109375" style="13" customWidth="1"/>
    <col min="14483" max="14484" width="9.44140625" style="13" customWidth="1"/>
    <col min="14485" max="14485" width="11.109375" style="13" customWidth="1"/>
    <col min="14486" max="14486" width="2.109375" style="13" customWidth="1"/>
    <col min="14487" max="14692" width="10.88671875" style="13" customWidth="1"/>
    <col min="14693" max="14693" width="12" style="13" customWidth="1"/>
    <col min="14694" max="14694" width="2.44140625" style="13" customWidth="1"/>
    <col min="14695" max="14696" width="6.44140625" style="13" customWidth="1"/>
    <col min="14697" max="14697" width="5.88671875" style="13" customWidth="1"/>
    <col min="14698" max="14698" width="6.44140625" style="13" customWidth="1"/>
    <col min="14699" max="14699" width="13.44140625" style="13" customWidth="1"/>
    <col min="14700" max="14701" width="9" style="13" customWidth="1"/>
    <col min="14702" max="14702" width="2.44140625" style="13" customWidth="1"/>
    <col min="14703" max="14703" width="8.88671875" style="13" customWidth="1"/>
    <col min="14704" max="14704" width="7.44140625" style="13" customWidth="1"/>
    <col min="14705"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44140625" style="13" customWidth="1"/>
    <col min="14732" max="14732" width="23.44140625" style="13" customWidth="1"/>
    <col min="14733" max="14733" width="9.109375" style="13" customWidth="1"/>
    <col min="14734" max="14734" width="19.44140625" style="13" customWidth="1"/>
    <col min="14735" max="14735" width="42.44140625" style="13" customWidth="1"/>
    <col min="14736" max="14736" width="5.88671875" style="13" customWidth="1"/>
    <col min="14737" max="14737" width="31.44140625" style="13" customWidth="1"/>
    <col min="14738" max="14738" width="16.109375" style="13" customWidth="1"/>
    <col min="14739" max="14740" width="9.44140625" style="13" customWidth="1"/>
    <col min="14741" max="14741" width="11.109375" style="13" customWidth="1"/>
    <col min="14742" max="14742" width="2.109375" style="13" customWidth="1"/>
    <col min="14743" max="14948" width="10.88671875" style="13" customWidth="1"/>
    <col min="14949" max="14949" width="12" style="13" customWidth="1"/>
    <col min="14950" max="14950" width="2.44140625" style="13" customWidth="1"/>
    <col min="14951" max="14952" width="6.44140625" style="13" customWidth="1"/>
    <col min="14953" max="14953" width="5.88671875" style="13" customWidth="1"/>
    <col min="14954" max="14954" width="6.44140625" style="13" customWidth="1"/>
    <col min="14955" max="14955" width="13.44140625" style="13" customWidth="1"/>
    <col min="14956" max="14957" width="9" style="13" customWidth="1"/>
    <col min="14958" max="14958" width="2.44140625" style="13" customWidth="1"/>
    <col min="14959" max="14959" width="8.88671875" style="13" customWidth="1"/>
    <col min="14960" max="14960" width="7.44140625" style="13" customWidth="1"/>
    <col min="14961"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44140625" style="13" customWidth="1"/>
    <col min="14988" max="14988" width="23.44140625" style="13" customWidth="1"/>
    <col min="14989" max="14989" width="9.109375" style="13" customWidth="1"/>
    <col min="14990" max="14990" width="19.44140625" style="13" customWidth="1"/>
    <col min="14991" max="14991" width="42.44140625" style="13" customWidth="1"/>
    <col min="14992" max="14992" width="5.88671875" style="13" customWidth="1"/>
    <col min="14993" max="14993" width="31.44140625" style="13" customWidth="1"/>
    <col min="14994" max="14994" width="16.109375" style="13" customWidth="1"/>
    <col min="14995" max="14996" width="9.44140625" style="13" customWidth="1"/>
    <col min="14997" max="14997" width="11.109375" style="13" customWidth="1"/>
    <col min="14998" max="14998" width="2.109375" style="13" customWidth="1"/>
    <col min="14999" max="15204" width="10.88671875" style="13" customWidth="1"/>
    <col min="15205" max="15205" width="12" style="13" customWidth="1"/>
    <col min="15206" max="15206" width="2.44140625" style="13" customWidth="1"/>
    <col min="15207" max="15208" width="6.44140625" style="13" customWidth="1"/>
    <col min="15209" max="15209" width="5.88671875" style="13" customWidth="1"/>
    <col min="15210" max="15210" width="6.44140625" style="13" customWidth="1"/>
    <col min="15211" max="15211" width="13.44140625" style="13" customWidth="1"/>
    <col min="15212" max="15213" width="9" style="13" customWidth="1"/>
    <col min="15214" max="15214" width="2.44140625" style="13" customWidth="1"/>
    <col min="15215" max="15215" width="8.88671875" style="13" customWidth="1"/>
    <col min="15216" max="15216" width="7.44140625" style="13" customWidth="1"/>
    <col min="15217"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44140625" style="13" customWidth="1"/>
    <col min="15244" max="15244" width="23.44140625" style="13" customWidth="1"/>
    <col min="15245" max="15245" width="9.109375" style="13" customWidth="1"/>
    <col min="15246" max="15246" width="19.44140625" style="13" customWidth="1"/>
    <col min="15247" max="15247" width="42.44140625" style="13" customWidth="1"/>
    <col min="15248" max="15248" width="5.88671875" style="13" customWidth="1"/>
    <col min="15249" max="15249" width="31.44140625" style="13" customWidth="1"/>
    <col min="15250" max="15250" width="16.109375" style="13" customWidth="1"/>
    <col min="15251" max="15252" width="9.44140625" style="13" customWidth="1"/>
    <col min="15253" max="15253" width="11.109375" style="13" customWidth="1"/>
    <col min="15254" max="15254" width="2.109375" style="13" customWidth="1"/>
    <col min="15255" max="15460" width="10.88671875" style="13" customWidth="1"/>
    <col min="15461" max="15461" width="12" style="13" customWidth="1"/>
    <col min="15462" max="15462" width="2.44140625" style="13" customWidth="1"/>
    <col min="15463" max="15464" width="6.44140625" style="13" customWidth="1"/>
    <col min="15465" max="15465" width="5.88671875" style="13" customWidth="1"/>
    <col min="15466" max="15466" width="6.44140625" style="13" customWidth="1"/>
    <col min="15467" max="15467" width="13.44140625" style="13" customWidth="1"/>
    <col min="15468" max="15469" width="9" style="13" customWidth="1"/>
    <col min="15470" max="15470" width="2.44140625" style="13" customWidth="1"/>
    <col min="15471" max="15471" width="8.88671875" style="13" customWidth="1"/>
    <col min="15472" max="15472" width="7.44140625" style="13" customWidth="1"/>
    <col min="15473"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44140625" style="13" customWidth="1"/>
    <col min="15500" max="15500" width="23.44140625" style="13" customWidth="1"/>
    <col min="15501" max="15501" width="9.109375" style="13" customWidth="1"/>
    <col min="15502" max="15502" width="19.44140625" style="13" customWidth="1"/>
    <col min="15503" max="15503" width="42.44140625" style="13" customWidth="1"/>
    <col min="15504" max="15504" width="5.88671875" style="13" customWidth="1"/>
    <col min="15505" max="15505" width="31.44140625" style="13" customWidth="1"/>
    <col min="15506" max="15506" width="16.109375" style="13" customWidth="1"/>
    <col min="15507" max="15508" width="9.44140625" style="13" customWidth="1"/>
    <col min="15509" max="15509" width="11.109375" style="13" customWidth="1"/>
    <col min="15510" max="15510" width="2.109375" style="13" customWidth="1"/>
    <col min="15511" max="15716" width="10.88671875" style="13" customWidth="1"/>
    <col min="15717" max="15717" width="12" style="13" customWidth="1"/>
    <col min="15718" max="15718" width="2.44140625" style="13" customWidth="1"/>
    <col min="15719" max="15720" width="6.44140625" style="13" customWidth="1"/>
    <col min="15721" max="15721" width="5.88671875" style="13" customWidth="1"/>
    <col min="15722" max="15722" width="6.44140625" style="13" customWidth="1"/>
    <col min="15723" max="15723" width="13.44140625" style="13" customWidth="1"/>
    <col min="15724" max="15725" width="9" style="13" customWidth="1"/>
    <col min="15726" max="15726" width="2.44140625" style="13" customWidth="1"/>
    <col min="15727" max="15727" width="8.88671875" style="13" customWidth="1"/>
    <col min="15728" max="15728" width="7.44140625" style="13" customWidth="1"/>
    <col min="15729"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44140625" style="13" customWidth="1"/>
    <col min="15756" max="15756" width="23.44140625" style="13" customWidth="1"/>
    <col min="15757" max="15757" width="9.109375" style="13" customWidth="1"/>
    <col min="15758" max="15758" width="19.44140625" style="13" customWidth="1"/>
    <col min="15759" max="15759" width="42.44140625" style="13" customWidth="1"/>
    <col min="15760" max="15760" width="5.88671875" style="13" customWidth="1"/>
    <col min="15761" max="15761" width="31.44140625" style="13" customWidth="1"/>
    <col min="15762" max="15762" width="16.109375" style="13" customWidth="1"/>
    <col min="15763" max="15764" width="9.44140625" style="13" customWidth="1"/>
    <col min="15765" max="15765" width="11.109375" style="13" customWidth="1"/>
    <col min="15766" max="15766" width="2.109375" style="13" customWidth="1"/>
    <col min="15767" max="15972" width="10.88671875" style="13" customWidth="1"/>
    <col min="15973" max="15973" width="12" style="13" customWidth="1"/>
    <col min="15974" max="15974" width="2.44140625" style="13" customWidth="1"/>
    <col min="15975" max="15976" width="6.44140625" style="13" customWidth="1"/>
    <col min="15977" max="15977" width="5.88671875" style="13" customWidth="1"/>
    <col min="15978" max="15978" width="6.44140625" style="13" customWidth="1"/>
    <col min="15979" max="15979" width="13.44140625" style="13" customWidth="1"/>
    <col min="15980" max="15981" width="9" style="13" customWidth="1"/>
    <col min="15982" max="15982" width="2.44140625" style="13" customWidth="1"/>
    <col min="15983" max="15983" width="8.88671875" style="13" customWidth="1"/>
    <col min="15984" max="15984" width="7.44140625" style="13" customWidth="1"/>
    <col min="15985"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44140625" style="13" customWidth="1"/>
    <col min="16012" max="16012" width="23.44140625" style="13" customWidth="1"/>
    <col min="16013" max="16013" width="9.109375" style="13" customWidth="1"/>
    <col min="16014" max="16014" width="19.44140625" style="13" customWidth="1"/>
    <col min="16015" max="16015" width="42.44140625" style="13" customWidth="1"/>
    <col min="16016" max="16016" width="5.88671875" style="13" customWidth="1"/>
    <col min="16017" max="16017" width="31.44140625" style="13" customWidth="1"/>
    <col min="16018" max="16018" width="16.109375" style="13" customWidth="1"/>
    <col min="16019" max="16020" width="9.44140625" style="13" customWidth="1"/>
    <col min="16021" max="16021" width="11.109375" style="13" customWidth="1"/>
    <col min="16022" max="16022" width="2.109375" style="13" customWidth="1"/>
    <col min="16023" max="16228" width="10.88671875" style="13" customWidth="1"/>
    <col min="16229" max="16229" width="12" style="13" customWidth="1"/>
    <col min="16230" max="16230" width="2.44140625" style="13" customWidth="1"/>
    <col min="16231" max="16232" width="6.44140625" style="13" customWidth="1"/>
    <col min="16233" max="16233" width="5.88671875" style="13" customWidth="1"/>
    <col min="16234" max="16234" width="6.44140625" style="13" customWidth="1"/>
    <col min="16235" max="16235" width="13.44140625" style="13" customWidth="1"/>
    <col min="16236" max="16237" width="9" style="13" customWidth="1"/>
    <col min="16238" max="16238" width="2.44140625" style="13" customWidth="1"/>
    <col min="16239" max="16239" width="8.88671875" style="13" customWidth="1"/>
    <col min="16240" max="16240" width="7.44140625" style="13" customWidth="1"/>
    <col min="16241"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44140625" style="13" customWidth="1"/>
    <col min="16268" max="16268" width="23.44140625" style="13" customWidth="1"/>
    <col min="16269" max="16269" width="9.109375" style="13" customWidth="1"/>
    <col min="16270" max="16270" width="19.44140625" style="13" customWidth="1"/>
    <col min="16271" max="16271" width="42.44140625" style="13" customWidth="1"/>
    <col min="16272" max="16272" width="5.88671875" style="13" customWidth="1"/>
    <col min="16273" max="16273" width="31.44140625" style="13" customWidth="1"/>
    <col min="16274" max="16274" width="16.109375" style="13" customWidth="1"/>
    <col min="16275" max="16276" width="9.4414062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38.25" customHeight="1">
      <c r="A5" s="7"/>
      <c r="B5" s="398" t="s">
        <v>52</v>
      </c>
      <c r="C5" s="399" t="s">
        <v>53</v>
      </c>
      <c r="D5" s="398" t="s">
        <v>85</v>
      </c>
      <c r="E5" s="715" t="s">
        <v>1124</v>
      </c>
      <c r="F5" s="641"/>
      <c r="G5" s="642"/>
      <c r="H5" s="400" t="s">
        <v>87</v>
      </c>
      <c r="I5" s="711" t="s">
        <v>1125</v>
      </c>
      <c r="J5" s="641"/>
      <c r="K5" s="641"/>
      <c r="L5" s="641"/>
      <c r="M5" s="641"/>
      <c r="N5" s="642"/>
      <c r="O5" s="712" t="s">
        <v>8</v>
      </c>
      <c r="P5" s="606"/>
      <c r="Q5" s="644">
        <v>46273</v>
      </c>
      <c r="R5" s="642"/>
      <c r="S5" s="49"/>
      <c r="T5" s="49"/>
      <c r="U5" s="716"/>
      <c r="V5" s="658"/>
      <c r="W5" s="710"/>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23.25" customHeight="1">
      <c r="A7" s="10">
        <f>COUNTA(C9:C100)</f>
        <v>10</v>
      </c>
      <c r="B7" s="648" t="s">
        <v>89</v>
      </c>
      <c r="C7" s="615"/>
      <c r="D7" s="615"/>
      <c r="E7" s="615"/>
      <c r="F7" s="615"/>
      <c r="G7" s="615"/>
      <c r="H7" s="615"/>
      <c r="I7" s="57"/>
      <c r="J7" s="71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SUM(CS9:CS18)</f>
        <v>0.99999999999999989</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s="418" customFormat="1" ht="42" customHeight="1">
      <c r="A8" s="401" t="s">
        <v>94</v>
      </c>
      <c r="B8" s="402" t="s">
        <v>95</v>
      </c>
      <c r="C8" s="402" t="s">
        <v>96</v>
      </c>
      <c r="D8" s="403" t="s">
        <v>97</v>
      </c>
      <c r="E8" s="403" t="s">
        <v>98</v>
      </c>
      <c r="F8" s="403" t="s">
        <v>99</v>
      </c>
      <c r="G8" s="403" t="s">
        <v>100</v>
      </c>
      <c r="H8" s="403" t="s">
        <v>101</v>
      </c>
      <c r="I8" s="402" t="s">
        <v>102</v>
      </c>
      <c r="J8" s="404" t="s">
        <v>103</v>
      </c>
      <c r="K8" s="404" t="s">
        <v>104</v>
      </c>
      <c r="L8" s="404" t="s">
        <v>105</v>
      </c>
      <c r="M8" s="404" t="s">
        <v>106</v>
      </c>
      <c r="N8" s="404" t="s">
        <v>107</v>
      </c>
      <c r="O8" s="404" t="s">
        <v>108</v>
      </c>
      <c r="P8" s="404" t="s">
        <v>109</v>
      </c>
      <c r="Q8" s="404" t="s">
        <v>110</v>
      </c>
      <c r="R8" s="404" t="s">
        <v>111</v>
      </c>
      <c r="S8" s="404" t="s">
        <v>112</v>
      </c>
      <c r="T8" s="404" t="s">
        <v>113</v>
      </c>
      <c r="U8" s="404" t="s">
        <v>114</v>
      </c>
      <c r="V8" s="404" t="s">
        <v>115</v>
      </c>
      <c r="W8" s="404" t="s">
        <v>116</v>
      </c>
      <c r="X8" s="404" t="s">
        <v>117</v>
      </c>
      <c r="Y8" s="404" t="s">
        <v>118</v>
      </c>
      <c r="Z8" s="404" t="s">
        <v>119</v>
      </c>
      <c r="AA8" s="404" t="s">
        <v>120</v>
      </c>
      <c r="AB8" s="404" t="s">
        <v>121</v>
      </c>
      <c r="AC8" s="402" t="s">
        <v>122</v>
      </c>
      <c r="AD8" s="402" t="s">
        <v>123</v>
      </c>
      <c r="AE8" s="402" t="s">
        <v>124</v>
      </c>
      <c r="AF8" s="402" t="s">
        <v>125</v>
      </c>
      <c r="AG8" s="402" t="s">
        <v>126</v>
      </c>
      <c r="AH8" s="402" t="s">
        <v>127</v>
      </c>
      <c r="AI8" s="403" t="s">
        <v>128</v>
      </c>
      <c r="AJ8" s="403" t="s">
        <v>129</v>
      </c>
      <c r="AK8" s="403" t="s">
        <v>130</v>
      </c>
      <c r="AL8" s="403" t="s">
        <v>131</v>
      </c>
      <c r="AM8" s="405" t="s">
        <v>132</v>
      </c>
      <c r="AN8" s="405" t="s">
        <v>133</v>
      </c>
      <c r="AO8" s="405" t="s">
        <v>134</v>
      </c>
      <c r="AP8" s="405" t="s">
        <v>135</v>
      </c>
      <c r="AQ8" s="402" t="s">
        <v>136</v>
      </c>
      <c r="AR8" s="402" t="s">
        <v>137</v>
      </c>
      <c r="AS8" s="402" t="s">
        <v>138</v>
      </c>
      <c r="AT8" s="402" t="s">
        <v>139</v>
      </c>
      <c r="AU8" s="406" t="s">
        <v>140</v>
      </c>
      <c r="AV8" s="406" t="s">
        <v>141</v>
      </c>
      <c r="AW8" s="406" t="s">
        <v>142</v>
      </c>
      <c r="AX8" s="406" t="s">
        <v>143</v>
      </c>
      <c r="AY8" s="407" t="s">
        <v>144</v>
      </c>
      <c r="AZ8" s="407" t="s">
        <v>145</v>
      </c>
      <c r="BA8" s="407" t="s">
        <v>146</v>
      </c>
      <c r="BB8" s="407" t="s">
        <v>147</v>
      </c>
      <c r="BC8" s="408" t="s">
        <v>148</v>
      </c>
      <c r="BD8" s="408" t="s">
        <v>149</v>
      </c>
      <c r="BE8" s="408" t="s">
        <v>150</v>
      </c>
      <c r="BF8" s="408" t="s">
        <v>151</v>
      </c>
      <c r="BG8" s="409" t="s">
        <v>152</v>
      </c>
      <c r="BH8" s="409" t="s">
        <v>153</v>
      </c>
      <c r="BI8" s="409" t="s">
        <v>154</v>
      </c>
      <c r="BJ8" s="409" t="s">
        <v>155</v>
      </c>
      <c r="BK8" s="410" t="s">
        <v>156</v>
      </c>
      <c r="BL8" s="410" t="s">
        <v>157</v>
      </c>
      <c r="BM8" s="410" t="s">
        <v>158</v>
      </c>
      <c r="BN8" s="410" t="s">
        <v>159</v>
      </c>
      <c r="BO8" s="406" t="s">
        <v>160</v>
      </c>
      <c r="BP8" s="406" t="s">
        <v>161</v>
      </c>
      <c r="BQ8" s="406" t="s">
        <v>162</v>
      </c>
      <c r="BR8" s="406" t="s">
        <v>163</v>
      </c>
      <c r="BS8" s="407" t="s">
        <v>160</v>
      </c>
      <c r="BT8" s="407" t="s">
        <v>164</v>
      </c>
      <c r="BU8" s="407" t="s">
        <v>165</v>
      </c>
      <c r="BV8" s="407" t="s">
        <v>166</v>
      </c>
      <c r="BW8" s="408" t="s">
        <v>167</v>
      </c>
      <c r="BX8" s="408" t="s">
        <v>168</v>
      </c>
      <c r="BY8" s="408" t="s">
        <v>169</v>
      </c>
      <c r="BZ8" s="408" t="s">
        <v>170</v>
      </c>
      <c r="CA8" s="409" t="s">
        <v>171</v>
      </c>
      <c r="CB8" s="409" t="s">
        <v>172</v>
      </c>
      <c r="CC8" s="409" t="s">
        <v>173</v>
      </c>
      <c r="CD8" s="409" t="s">
        <v>174</v>
      </c>
      <c r="CE8" s="410" t="s">
        <v>175</v>
      </c>
      <c r="CF8" s="410" t="s">
        <v>176</v>
      </c>
      <c r="CG8" s="410" t="s">
        <v>177</v>
      </c>
      <c r="CH8" s="410" t="s">
        <v>178</v>
      </c>
      <c r="CI8" s="410"/>
      <c r="CJ8" s="410"/>
      <c r="CK8" s="410"/>
      <c r="CL8" s="402" t="s">
        <v>179</v>
      </c>
      <c r="CM8" s="402" t="s">
        <v>180</v>
      </c>
      <c r="CN8" s="402" t="s">
        <v>181</v>
      </c>
      <c r="CO8" s="402" t="s">
        <v>182</v>
      </c>
      <c r="CP8" s="402" t="s">
        <v>183</v>
      </c>
      <c r="CQ8" s="402" t="s">
        <v>184</v>
      </c>
      <c r="CR8" s="411" t="s">
        <v>185</v>
      </c>
      <c r="CS8" s="411" t="s">
        <v>186</v>
      </c>
      <c r="CT8" s="412"/>
      <c r="CU8" s="403" t="s">
        <v>187</v>
      </c>
      <c r="CV8" s="413" t="s">
        <v>188</v>
      </c>
      <c r="CW8" s="414"/>
      <c r="CX8" s="414" t="s">
        <v>189</v>
      </c>
      <c r="CY8" s="414" t="s">
        <v>190</v>
      </c>
      <c r="CZ8" s="414" t="s">
        <v>191</v>
      </c>
      <c r="DA8" s="414" t="s">
        <v>192</v>
      </c>
      <c r="DB8" s="414" t="s">
        <v>193</v>
      </c>
      <c r="DC8" s="414" t="s">
        <v>194</v>
      </c>
      <c r="DD8" s="414" t="s">
        <v>195</v>
      </c>
      <c r="DE8" s="414" t="s">
        <v>196</v>
      </c>
      <c r="DF8" s="414" t="s">
        <v>197</v>
      </c>
      <c r="DG8" s="414" t="s">
        <v>198</v>
      </c>
      <c r="DH8" s="414"/>
      <c r="DI8" s="414" t="s">
        <v>199</v>
      </c>
      <c r="DJ8" s="414" t="s">
        <v>200</v>
      </c>
      <c r="DK8" s="414" t="s">
        <v>201</v>
      </c>
      <c r="DL8" s="414" t="s">
        <v>202</v>
      </c>
      <c r="DM8" s="414" t="s">
        <v>203</v>
      </c>
      <c r="DN8" s="414" t="s">
        <v>204</v>
      </c>
      <c r="DO8" s="414" t="s">
        <v>205</v>
      </c>
      <c r="DP8" s="414" t="s">
        <v>206</v>
      </c>
      <c r="DQ8" s="414" t="s">
        <v>207</v>
      </c>
      <c r="DR8" s="414" t="s">
        <v>208</v>
      </c>
      <c r="DS8" s="414" t="s">
        <v>209</v>
      </c>
      <c r="DT8" s="414" t="s">
        <v>210</v>
      </c>
      <c r="DU8" s="414" t="s">
        <v>211</v>
      </c>
      <c r="DV8" s="414" t="s">
        <v>212</v>
      </c>
      <c r="DW8" s="414" t="s">
        <v>213</v>
      </c>
      <c r="DX8" s="414" t="s">
        <v>214</v>
      </c>
      <c r="DY8" s="414" t="s">
        <v>215</v>
      </c>
      <c r="DZ8" s="414" t="s">
        <v>216</v>
      </c>
      <c r="EA8" s="414" t="s">
        <v>217</v>
      </c>
      <c r="EB8" s="414" t="s">
        <v>218</v>
      </c>
      <c r="EC8" s="414" t="s">
        <v>219</v>
      </c>
      <c r="ED8" s="414" t="s">
        <v>220</v>
      </c>
      <c r="EE8" s="414" t="s">
        <v>221</v>
      </c>
      <c r="EF8" s="414" t="s">
        <v>222</v>
      </c>
      <c r="EG8" s="414" t="s">
        <v>223</v>
      </c>
      <c r="EH8" s="414" t="s">
        <v>224</v>
      </c>
      <c r="EI8" s="414" t="s">
        <v>225</v>
      </c>
      <c r="EJ8" s="414" t="s">
        <v>226</v>
      </c>
      <c r="EK8" s="414" t="s">
        <v>227</v>
      </c>
      <c r="EL8" s="414" t="s">
        <v>228</v>
      </c>
      <c r="EM8" s="414" t="s">
        <v>229</v>
      </c>
      <c r="EN8" s="414" t="s">
        <v>230</v>
      </c>
      <c r="EO8" s="414" t="s">
        <v>231</v>
      </c>
      <c r="EP8" s="414" t="s">
        <v>232</v>
      </c>
      <c r="EQ8" s="414" t="s">
        <v>233</v>
      </c>
      <c r="ER8" s="414" t="s">
        <v>234</v>
      </c>
      <c r="ES8" s="414" t="s">
        <v>235</v>
      </c>
      <c r="ET8" s="414" t="s">
        <v>236</v>
      </c>
      <c r="EU8" s="414" t="s">
        <v>237</v>
      </c>
      <c r="EV8" s="414" t="s">
        <v>238</v>
      </c>
      <c r="EW8" s="414" t="s">
        <v>239</v>
      </c>
      <c r="EX8" s="414" t="s">
        <v>240</v>
      </c>
      <c r="EY8" s="414" t="s">
        <v>241</v>
      </c>
      <c r="EZ8" s="414" t="s">
        <v>242</v>
      </c>
      <c r="FA8" s="414" t="s">
        <v>243</v>
      </c>
      <c r="FB8" s="414" t="s">
        <v>244</v>
      </c>
      <c r="FC8" s="414" t="s">
        <v>245</v>
      </c>
      <c r="FD8" s="414" t="s">
        <v>246</v>
      </c>
      <c r="FE8" s="414" t="s">
        <v>247</v>
      </c>
      <c r="FF8" s="414" t="s">
        <v>248</v>
      </c>
      <c r="FG8" s="414" t="s">
        <v>249</v>
      </c>
      <c r="FH8" s="414" t="s">
        <v>250</v>
      </c>
      <c r="FI8" s="414" t="s">
        <v>251</v>
      </c>
      <c r="FJ8" s="414" t="s">
        <v>252</v>
      </c>
      <c r="FK8" s="414" t="s">
        <v>253</v>
      </c>
      <c r="FL8" s="414" t="s">
        <v>254</v>
      </c>
      <c r="FM8" s="414" t="s">
        <v>255</v>
      </c>
      <c r="FN8" s="414" t="s">
        <v>256</v>
      </c>
      <c r="FO8" s="414" t="s">
        <v>257</v>
      </c>
      <c r="FP8" s="414" t="s">
        <v>258</v>
      </c>
      <c r="FQ8" s="414" t="s">
        <v>259</v>
      </c>
      <c r="FR8" s="414" t="s">
        <v>260</v>
      </c>
      <c r="FS8" s="414" t="s">
        <v>261</v>
      </c>
      <c r="FT8" s="414" t="s">
        <v>262</v>
      </c>
      <c r="FU8" s="414" t="s">
        <v>263</v>
      </c>
      <c r="FV8" s="414" t="s">
        <v>264</v>
      </c>
      <c r="FW8" s="414" t="s">
        <v>265</v>
      </c>
      <c r="FX8" s="414" t="s">
        <v>266</v>
      </c>
      <c r="FY8" s="414" t="s">
        <v>267</v>
      </c>
      <c r="FZ8" s="414" t="s">
        <v>268</v>
      </c>
      <c r="GA8" s="414" t="s">
        <v>269</v>
      </c>
      <c r="GB8" s="414" t="s">
        <v>270</v>
      </c>
      <c r="GC8" s="414" t="s">
        <v>271</v>
      </c>
      <c r="GD8" s="414" t="s">
        <v>272</v>
      </c>
      <c r="GE8" s="414" t="s">
        <v>273</v>
      </c>
      <c r="GF8" s="414" t="s">
        <v>274</v>
      </c>
      <c r="GG8" s="414" t="s">
        <v>275</v>
      </c>
      <c r="GH8" s="414" t="s">
        <v>276</v>
      </c>
      <c r="GI8" s="415" t="s">
        <v>277</v>
      </c>
      <c r="GJ8" s="416"/>
      <c r="GK8" s="417"/>
    </row>
    <row r="9" spans="1:193 1680:1680" ht="99.75" customHeight="1">
      <c r="A9" s="128">
        <v>1</v>
      </c>
      <c r="B9" s="47" t="s">
        <v>1126</v>
      </c>
      <c r="C9" s="419" t="s">
        <v>1127</v>
      </c>
      <c r="D9" s="420" t="s">
        <v>280</v>
      </c>
      <c r="E9" s="169" t="s">
        <v>409</v>
      </c>
      <c r="F9" s="47" t="s">
        <v>318</v>
      </c>
      <c r="G9" s="169" t="s">
        <v>329</v>
      </c>
      <c r="H9" s="169" t="s">
        <v>330</v>
      </c>
      <c r="I9" s="86" t="s">
        <v>298</v>
      </c>
      <c r="J9" s="86" t="s">
        <v>286</v>
      </c>
      <c r="K9" s="86" t="s">
        <v>286</v>
      </c>
      <c r="L9" s="86" t="s">
        <v>286</v>
      </c>
      <c r="M9" s="86" t="s">
        <v>286</v>
      </c>
      <c r="N9" s="86" t="s">
        <v>69</v>
      </c>
      <c r="O9" s="86" t="s">
        <v>286</v>
      </c>
      <c r="P9" s="86" t="s">
        <v>286</v>
      </c>
      <c r="Q9" s="86" t="s">
        <v>286</v>
      </c>
      <c r="R9" s="86" t="s">
        <v>286</v>
      </c>
      <c r="S9" s="86" t="s">
        <v>69</v>
      </c>
      <c r="T9" s="86" t="s">
        <v>286</v>
      </c>
      <c r="U9" s="86" t="s">
        <v>69</v>
      </c>
      <c r="V9" s="86" t="s">
        <v>286</v>
      </c>
      <c r="W9" s="86" t="s">
        <v>286</v>
      </c>
      <c r="X9" s="86" t="s">
        <v>286</v>
      </c>
      <c r="Y9" s="86" t="s">
        <v>286</v>
      </c>
      <c r="Z9" s="86" t="s">
        <v>286</v>
      </c>
      <c r="AA9" s="86" t="s">
        <v>286</v>
      </c>
      <c r="AB9" s="86" t="s">
        <v>286</v>
      </c>
      <c r="AC9" s="88" t="str">
        <f t="shared" ref="AC9:AC40" si="0">I9</f>
        <v>1 - Muy Baja</v>
      </c>
      <c r="AD9" s="89">
        <f t="shared" ref="AD9:AD18" si="1">IF(AC9="1 - Muy Baja",0.2,IF(AC9="2 - Baja",0.4,IF(AC9="3 - Media",0.6,IF(AC9="4 - Alta",0.8,""))))</f>
        <v>0.2</v>
      </c>
      <c r="AE9" s="88" t="str">
        <f t="shared" ref="AE9:AE40" si="2">CONCATENATE(CY9," - ",CZ9)</f>
        <v>3 - Moderado</v>
      </c>
      <c r="AF9" s="89">
        <f t="shared" ref="AF9:AF18" si="3">COUNTIF(J9:AB9,"SI")/COUNTA(J9:AB9)</f>
        <v>0.15789473684210525</v>
      </c>
      <c r="AG9" s="82" t="str">
        <f t="shared" ref="AG9:AG18" si="4">_xlfn.LET(_xlpm.P,IF(AD9&lt;=20%,1,IF(AD9&lt;=40%,2,IF(AD9&lt;=60%,3,IF(AD9&lt;=80%,4,5)))),_xlpm.I,IF(AF9&lt;=20%,1,IF(AF9&lt;=40%,2,IF(AF9&lt;=60%,3,IF(AF9&lt;=80%,4,5)))),_xlpm.S,_xlpm.P*_xlpm.I,CHOOSE(1+(_xlpm.S&gt;4)+(_xlpm.S&gt;9)+(_xlpm.S&gt;16), "BAJO", "MODERADO", "ALTO", "EXTREMO"))</f>
        <v>BAJO</v>
      </c>
      <c r="AH9" s="89">
        <f t="shared" ref="AH9:AH40" si="5">AD9*AF9</f>
        <v>3.1578947368421054E-2</v>
      </c>
      <c r="AI9" s="421" t="s">
        <v>1128</v>
      </c>
      <c r="AJ9" s="91" t="s">
        <v>500</v>
      </c>
      <c r="AK9" s="84" t="s">
        <v>1055</v>
      </c>
      <c r="AL9" s="84" t="s">
        <v>1129</v>
      </c>
      <c r="AM9" s="47" t="s">
        <v>291</v>
      </c>
      <c r="AN9" s="91" t="s">
        <v>292</v>
      </c>
      <c r="AO9" s="91" t="s">
        <v>293</v>
      </c>
      <c r="AP9" s="47" t="s">
        <v>294</v>
      </c>
      <c r="AQ9" s="47" t="s">
        <v>291</v>
      </c>
      <c r="AR9" s="91" t="s">
        <v>292</v>
      </c>
      <c r="AS9" s="91" t="s">
        <v>293</v>
      </c>
      <c r="AT9" s="47" t="s">
        <v>294</v>
      </c>
      <c r="AU9" s="47" t="s">
        <v>291</v>
      </c>
      <c r="AV9" s="91" t="s">
        <v>292</v>
      </c>
      <c r="AW9" s="91" t="s">
        <v>293</v>
      </c>
      <c r="AX9" s="47" t="s">
        <v>294</v>
      </c>
      <c r="AY9" s="47" t="s">
        <v>291</v>
      </c>
      <c r="AZ9" s="91" t="s">
        <v>292</v>
      </c>
      <c r="BA9" s="91" t="s">
        <v>293</v>
      </c>
      <c r="BB9" s="47" t="s">
        <v>294</v>
      </c>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tr">
        <f t="shared" ref="CL9:CL40" si="6">IFERROR(IF(GE9&lt;=1,"1 - Muy Baja",VLOOKUP(GE9,$BLR$689:$BLS$693,2,0)),"")</f>
        <v>1 - Muy Baja</v>
      </c>
      <c r="CM9" s="93">
        <f t="shared" ref="CM9:CM18" si="7">AD9*(1-(IF(AN9="Automático",0.25,0.15)+IF(AO9="Preventivo",0.25,IF(AO9="Detectivo",0.15,0.1))))</f>
        <v>0.12</v>
      </c>
      <c r="CN9" s="92" t="str">
        <f t="shared" ref="CN9:CN40" si="8">IFERROR(IF(GG9&lt;=1,"1 - Leve",HLOOKUP(GG9,$BLU$686:$BLY$687,2,0)),"")</f>
        <v>3 - Moderado</v>
      </c>
      <c r="CO9" s="93">
        <f t="shared" ref="CO9:CO18" si="9">AF9*(1-(IF(AN9="Automático",0.25,0.15)+IF(AO9="Preventivo",0.25,IF(AO9="Detectivo",0.15,0.1))))</f>
        <v>9.4736842105263147E-2</v>
      </c>
      <c r="CP9" s="94" t="str">
        <f>IF(CQ9&lt;=20%,"BAJO",
   IF(CQ9&lt;=40%,"MODERADO",
      IF(CQ9&lt;=60%,"ALTO",
         "EXTREMO"
      )
   )
)</f>
        <v>BAJO</v>
      </c>
      <c r="CQ9" s="89">
        <f t="shared" ref="CQ9:CQ40" si="10">CM9*CO9</f>
        <v>1.1368421052631578E-2</v>
      </c>
      <c r="CR9" s="422" t="s">
        <v>300</v>
      </c>
      <c r="CS9" s="94">
        <f t="shared" ref="CS9:CS40" si="11">IF(CP9="BAJO",0.1,IF(CP9="MODERADO",3,5))</f>
        <v>0.1</v>
      </c>
      <c r="CT9" s="47"/>
      <c r="CU9" s="47" t="s">
        <v>1130</v>
      </c>
      <c r="CV9" s="4" t="s">
        <v>1131</v>
      </c>
      <c r="CW9" s="96"/>
      <c r="CX9" s="97">
        <f t="shared" ref="CX9:CX40" si="12">COUNTIF(J9:AB9,"SI")</f>
        <v>3</v>
      </c>
      <c r="CY9" s="98">
        <f t="shared" ref="CY9:CY40" si="13">IF(CX9&lt;6,3,IF(CX9&gt;11,5,4))</f>
        <v>3</v>
      </c>
      <c r="CZ9" s="97" t="str">
        <f t="shared" ref="CZ9:CZ40" si="14">IF(CX9&lt;6,"Moderado",IF(CX9&gt;11,"Catastrófico","Mayor"))</f>
        <v>Moderado</v>
      </c>
      <c r="DA9" s="99">
        <f t="shared" ref="DA9:DA40" si="15">IF(CY9=3,0.6,IF(CY9=4,0.8,1))</f>
        <v>0.6</v>
      </c>
      <c r="DB9" s="100">
        <f t="shared" ref="DB9:DB40" si="16">IF(AN9="",0,IF(AN9="Automático",0.25,IF(AN9="Manual",0.15,0)))</f>
        <v>0.15</v>
      </c>
      <c r="DC9" s="100">
        <f t="shared" ref="DC9:DC40" si="17">IF(AI9="",0,IF(AO9="Preventivo",0.25,IF(AO9="Detectivo",0.15,IF(AO9="Correctivo",0.1,0))))</f>
        <v>0.25</v>
      </c>
      <c r="DD9" s="97">
        <f t="shared" ref="DD9:DD40" si="18">IF(OR(AN9=0,AO9=0),0,DB9+DC9)</f>
        <v>0.4</v>
      </c>
      <c r="DE9" s="5">
        <f t="shared" ref="DE9:DE40" si="19">IF(DF9&gt;0.8,5,IF(DF9&gt;0.6,4,IF(DF9&gt;0.4,3,IF(DF9&gt;0.2,2,1))))</f>
        <v>1</v>
      </c>
      <c r="DF9" s="99">
        <f t="shared" ref="DF9:DF40" si="20">IF(OR(AP9="Ambos",AP9="Probabilidad"),$AD9-($AD9*$DD9),$AD9)</f>
        <v>0.12</v>
      </c>
      <c r="DG9" s="5">
        <f t="shared" ref="DG9:DG40" si="21">IF(DI9&gt;0.8,5,IF(DI9&gt;0.6,4,3))</f>
        <v>3</v>
      </c>
      <c r="DH9" s="5"/>
      <c r="DI9" s="99">
        <f t="shared" ref="DI9:DI40" si="22">IF(OR(AP9="Ambos",AP9="Impacto"),$DA9-($DA9*$DD9),$DA9)</f>
        <v>0.6</v>
      </c>
      <c r="DJ9" s="100">
        <f t="shared" ref="DJ9:DJ40" si="23">IF(AR9="",0,IF(AR9="Automático",0.25,IF(AR9="Manual",0.15,0)))</f>
        <v>0.15</v>
      </c>
      <c r="DK9" s="100">
        <f t="shared" ref="DK9:DK40" si="24">IF(AS9="",0,IF(AS9="Preventivo",0.25,IF(AS9="Detectivo",0.15,IF(AS9="Correctivo",0.1,0))))</f>
        <v>0.25</v>
      </c>
      <c r="DL9" s="97">
        <f t="shared" ref="DL9:DL40" si="25">IF(OR(AR9=0,AS9=0),0,DJ9+DK9)</f>
        <v>0.4</v>
      </c>
      <c r="DM9" s="5">
        <f t="shared" ref="DM9:DM40" si="26">IF(DN9&gt;0.8,5,IF(DN9&gt;0.6,4,IF(DN9&gt;0.4,3,IF(DN9&gt;0.2,2,1))))</f>
        <v>1</v>
      </c>
      <c r="DN9" s="99">
        <f t="shared" ref="DN9:DN40" si="27">IF(OR(AT9="Ambos",AT9="Probabilidad"),DF9-(DF9*$DL9),DF9)</f>
        <v>7.1999999999999995E-2</v>
      </c>
      <c r="DO9" s="5">
        <f t="shared" ref="DO9:DO40" si="28">IF(DP9&gt;0.8,5,IF(DP9&gt;0.6,4,3))</f>
        <v>3</v>
      </c>
      <c r="DP9" s="99">
        <f t="shared" ref="DP9:DP40" si="29">IF(OR(AT9="Ambos",AT9="Impacto"),$DI9-($DI9*$DL9),$DI9)</f>
        <v>0.6</v>
      </c>
      <c r="DQ9" s="100">
        <f t="shared" ref="DQ9:DQ40" si="30">IF(AV9="",0,IF(AV9="Automático",0.25,IF(AV9="Manual",0.15,0)))</f>
        <v>0.15</v>
      </c>
      <c r="DR9" s="100">
        <f t="shared" ref="DR9:DR40" si="31">IF(AW9="",0,IF(AW9="Preventivo",0.25,IF(AW9="Detectivo",0.15,IF(AW9="Correctivo",0.1,0))))</f>
        <v>0.25</v>
      </c>
      <c r="DS9" s="97">
        <f t="shared" ref="DS9:DS40" si="32">IF(OR(AV9=0,AW9=0),0,DQ9+DR9)</f>
        <v>0.4</v>
      </c>
      <c r="DT9" s="5">
        <f t="shared" ref="DT9:DT40" si="33">IF(DU9&gt;0.8,5,IF(DU9&gt;0.6,4,IF(DU9&gt;0.4,3,IF(DU9&gt;0.2,2,1))))</f>
        <v>1</v>
      </c>
      <c r="DU9" s="99">
        <f t="shared" ref="DU9:DU40" si="34">IF(OR(AX9="Ambos",AX9="Probabilidad"),DN9-(DN9*$DS9),DN9)</f>
        <v>4.3199999999999995E-2</v>
      </c>
      <c r="DV9" s="5">
        <f t="shared" ref="DV9:DV40" si="35">IF(DW9&gt;0.8,5,IF(DW9&gt;0.6,4,3))</f>
        <v>3</v>
      </c>
      <c r="DW9" s="99">
        <f t="shared" ref="DW9:DW40" si="36">IF(OR(AX9="Ambos",AX9="Impacto"),$DP9-($DP9*$DS9),$DP9)</f>
        <v>0.6</v>
      </c>
      <c r="DX9" s="100">
        <f t="shared" ref="DX9:DX40" si="37">IF(AZ9="",0,IF(AZ9="Automático",0.25,IF(AZ9="Manual",0.15,0)))</f>
        <v>0.15</v>
      </c>
      <c r="DY9" s="100">
        <f t="shared" ref="DY9:DY40" si="38">IF(BA9="",0,IF(BA9="Preventivo",0.25,IF(BA9="Detectivo",0.15,IF(BA10="Correctivo",0.1,0))))</f>
        <v>0.25</v>
      </c>
      <c r="DZ9" s="97">
        <f t="shared" ref="DZ9:DZ40" si="39">IF(OR(AZ9=0,BA9=0),0,DX9+DY9)</f>
        <v>0.4</v>
      </c>
      <c r="EA9" s="5">
        <f t="shared" ref="EA9:EA40" si="40">IF(EB9&gt;0.8,5,IF(EB9&gt;0.6,4,IF(EB9&gt;0.4,3,IF(EB9&gt;0.2,2,1))))</f>
        <v>1</v>
      </c>
      <c r="EB9" s="99">
        <f t="shared" ref="EB9:EB40" si="41">IF(OR(BB9="Ambos",BB9="Probabilidad"),DU9-(DU9*$DZ9),DU9)</f>
        <v>2.5919999999999995E-2</v>
      </c>
      <c r="EC9" s="5">
        <f t="shared" ref="EC9:EC40" si="42">IF(ED9&gt;0.8,5,IF(ED9&gt;0.6,4,3))</f>
        <v>3</v>
      </c>
      <c r="ED9" s="99">
        <f t="shared" ref="ED9:ED40" si="43">IF(OR(BB9="Ambos",BB9="Impacto"),$DW9-($DW9*$DZ9),$DW9)</f>
        <v>0.6</v>
      </c>
      <c r="EE9" s="100">
        <f t="shared" ref="EE9:EE40" si="44">IF(BD9="",0,IF(BD9="Automático",0.25,IF(BD9="Manual",0.15,0)))</f>
        <v>0</v>
      </c>
      <c r="EF9" s="100">
        <f t="shared" ref="EF9:EF40" si="45">IF(BE9="",0,IF(BE9="Preventivo",0.25,IF(BE9="Detectivo",0.15,IF(BE9="Correctivo",0.1,0))))</f>
        <v>0</v>
      </c>
      <c r="EG9" s="97">
        <f t="shared" ref="EG9:EG40" si="46">IF(OR(BD9=0,BE9=0),0,EE9+EF9)</f>
        <v>0</v>
      </c>
      <c r="EH9" s="5">
        <f t="shared" ref="EH9:EH40" si="47">IF(EI9&gt;0.8,5,IF(EI9&gt;0.6,4,IF(EI9&gt;0.4,3,IF(EI9&gt;0.2,2,1))))</f>
        <v>1</v>
      </c>
      <c r="EI9" s="99">
        <f t="shared" ref="EI9:EI40" si="48">IF(OR(BF9="Ambos",BF9="Probabilidad"),EB9-(EB9*$EG9),EB9)</f>
        <v>2.5919999999999995E-2</v>
      </c>
      <c r="EJ9" s="5">
        <f t="shared" ref="EJ9:EJ40" si="49">IF(EK9&gt;0.8,5,IF(EK9&gt;0.6,4,3))</f>
        <v>3</v>
      </c>
      <c r="EK9" s="99">
        <f t="shared" ref="EK9:EK40" si="50">IF(OR(BF9="Ambos",BF9="Impacto"),$ED9-($ED9*$EG9),$ED9)</f>
        <v>0.6</v>
      </c>
      <c r="EL9" s="100">
        <f t="shared" ref="EL9:EL40" si="51">IF(BH9="",0,IF(BH9="Automático",0.25,IF(BH9="Manual",0.15,0)))</f>
        <v>0</v>
      </c>
      <c r="EM9" s="100">
        <f t="shared" ref="EM9:EM40" si="52">IF(BI9="",0,IF(BI9="Preventivo",0.25,IF(BI9="Detectivo",0.15,IF(BI9="Correctivo",0.1,0))))</f>
        <v>0</v>
      </c>
      <c r="EN9" s="97">
        <f t="shared" ref="EN9:EN40" si="53">IF(OR(BH9=0,BI9=0),0,EL9+EM9)</f>
        <v>0</v>
      </c>
      <c r="EO9" s="5">
        <f t="shared" ref="EO9:EO40" si="54">IF(EP9&gt;0.8,5,IF(EP9&gt;0.6,4,IF(EP9&gt;0.4,3,IF(EP9&gt;0.2,2,1))))</f>
        <v>1</v>
      </c>
      <c r="EP9" s="99">
        <f t="shared" ref="EP9:EP40" si="55">IF(OR(BF9="Ambos",BF9="Probabilidad"),EI9-(EI9*$EN9),EI9)</f>
        <v>2.5919999999999995E-2</v>
      </c>
      <c r="EQ9" s="5">
        <f t="shared" ref="EQ9:EQ40" si="56">IF(ER9&gt;0.8,5,IF(ER9&gt;0.6,4,3))</f>
        <v>3</v>
      </c>
      <c r="ER9" s="99">
        <f t="shared" ref="ER9:ER40" si="57">IF(OR(BJ9="Ambos",BJ9="Impacto"),$EK9-($EK9*$EN9),$EK9)</f>
        <v>0.6</v>
      </c>
      <c r="ES9" s="100">
        <f t="shared" ref="ES9:ES40" si="58">IF(BL9="",0,IF(BL9="Automático",0.25,IF(BL9="Manual",0.15,0)))</f>
        <v>0</v>
      </c>
      <c r="ET9" s="100">
        <f t="shared" ref="ET9:ET40" si="59">IF(BM9="",0,IF(BM9="Preventivo",0.25,IF(BM9="Detectivo",0.15,IF(BM9="Correctivo",0.1,0))))</f>
        <v>0</v>
      </c>
      <c r="EU9" s="97">
        <f t="shared" ref="EU9:EU40" si="60">IF(OR(BL9=0,BM9=0),0,ES9+ET9)</f>
        <v>0</v>
      </c>
      <c r="EV9" s="5">
        <f t="shared" ref="EV9:EV40" si="61">IF(EW9&gt;0.8,5,IF(EW9&gt;0.6,4,IF(EW9&gt;0.4,3,IF(EW9&gt;0.2,2,1))))</f>
        <v>1</v>
      </c>
      <c r="EW9" s="99">
        <f t="shared" ref="EW9:EW40" si="62">IF(OR(BP9="Ambos",BP9="Probabilidad"),EP9-(EP9*$EU9),EP9)</f>
        <v>2.5919999999999995E-2</v>
      </c>
      <c r="EX9" s="5">
        <f t="shared" ref="EX9:EX40" si="63">IF(EY9&gt;0.8,5,IF(EY9&gt;0.6,4,3))</f>
        <v>3</v>
      </c>
      <c r="EY9" s="99">
        <f t="shared" ref="EY9:EY40" si="64">IF(OR(BN9="Ambos",BN9="Impacto"),$ER9-($ER9*$EU9),$ER9)</f>
        <v>0.6</v>
      </c>
      <c r="EZ9" s="100">
        <f t="shared" ref="EZ9:EZ40" si="65">IF(BP9="",0,IF(BP9="Automático",0.25,IF(BP9="Manual",0.15,0)))</f>
        <v>0</v>
      </c>
      <c r="FA9" s="100">
        <f t="shared" ref="FA9:FA40" si="66">IF(BQ9="",0,IF(BQ9="Preventivo",0.25,IF(BQ9="Detectivo",0.15,IF(BQ9="Correctivo",0.1,0))))</f>
        <v>0</v>
      </c>
      <c r="FB9" s="97">
        <f t="shared" ref="FB9:FB40" si="67">IF(OR(BP9=0,BQ9=0),0,EZ9+FA9)</f>
        <v>0</v>
      </c>
      <c r="FC9" s="5">
        <f t="shared" ref="FC9:FC40" si="68">IF(FD9&gt;0.8,5,IF(FD9&gt;0.6,4,IF(FD9&gt;0.4,3,IF(FD9&gt;0.2,2,1))))</f>
        <v>1</v>
      </c>
      <c r="FD9" s="99">
        <f t="shared" ref="FD9:FD40" si="69">IF(OR(BR9="Ambos",BR9="Probabilidad"),EW9-(EW9*$FB9),EW9)</f>
        <v>2.5919999999999995E-2</v>
      </c>
      <c r="FE9" s="5">
        <f t="shared" ref="FE9:FE40" si="70">IF(FF9&gt;0.8,5,IF(FF9&gt;0.6,4,3))</f>
        <v>3</v>
      </c>
      <c r="FF9" s="99">
        <f t="shared" ref="FF9:FF40" si="71">IF(OR(BR9="Ambos",BR9="Impacto"),$EY9-($EY9*$FB9),$EY9)</f>
        <v>0.6</v>
      </c>
      <c r="FG9" s="100">
        <f t="shared" ref="FG9:FG40" si="72">IF(BT9="",0,IF(BT9="Automático",0.25,IF(BT9="Manual",0.15,0)))</f>
        <v>0</v>
      </c>
      <c r="FH9" s="100">
        <f t="shared" ref="FH9:FH40" si="73">IF(BU9="",0,IF(BU9="Preventivo",0.25,IF(BU9="Detectivo",0.15,IF(BU9="Correctivo",0.1,0))))</f>
        <v>0</v>
      </c>
      <c r="FI9" s="97">
        <f t="shared" ref="FI9:FI40" si="74">IF(OR(BT9=0,BU9=0),0,FG9+FH9)</f>
        <v>0</v>
      </c>
      <c r="FJ9" s="5">
        <f t="shared" ref="FJ9:FJ40" si="75">IF(FK9&gt;0.8,5,IF(FK9&gt;0.6,4,IF(FK9&gt;0.4,3,IF(FK9&gt;0.2,2,1))))</f>
        <v>1</v>
      </c>
      <c r="FK9" s="99">
        <f t="shared" ref="FK9:FK40" si="76">IF(OR(BV9="Ambos",BV9="Probabilidad"),FD9-(FD9*$FI9),FD9)</f>
        <v>2.5919999999999995E-2</v>
      </c>
      <c r="FL9" s="5">
        <f t="shared" ref="FL9:FL40" si="77">IF(FM9&gt;0.8,5,IF(FM9&gt;0.6,4,3))</f>
        <v>3</v>
      </c>
      <c r="FM9" s="99">
        <f t="shared" ref="FM9:FM40" si="78">IF(OR(BV9="Ambos",BV9="Impacto"),$FF9-($FF9*$FI9),$FF9)</f>
        <v>0.6</v>
      </c>
      <c r="FN9" s="100">
        <f t="shared" ref="FN9:FN40" si="79">IF(BX9="",0,IF(BX9="Automático",0.25,IF(BX9="Manual",0.15,0)))</f>
        <v>0</v>
      </c>
      <c r="FO9" s="100">
        <f t="shared" ref="FO9:FO40" si="80">IF(BY9="",0,IF(BY9="Preventivo",0.25,IF(BY9="Detectivo",0.15,IF(BY9="Correctivo",0.1,0))))</f>
        <v>0</v>
      </c>
      <c r="FP9" s="97">
        <f t="shared" ref="FP9:FP40" si="81">IF(OR(BX9=0,BY9=0),0,FN9+FO9)</f>
        <v>0</v>
      </c>
      <c r="FQ9" s="5">
        <f t="shared" ref="FQ9:FQ40" si="82">IF(FR9&gt;0.8,5,IF(FR9&gt;0.6,4,IF(FR9&gt;0.4,3,IF(FR9&gt;0.2,2,1))))</f>
        <v>1</v>
      </c>
      <c r="FR9" s="99">
        <f t="shared" ref="FR9:FR40" si="83">IF(OR(BZ9="Ambos",BZ9="Probabilidad"),FK9-(FK9*$FP9),FK9)</f>
        <v>2.5919999999999995E-2</v>
      </c>
      <c r="FS9" s="5">
        <f t="shared" ref="FS9:FS40" si="84">IF(FT9&gt;0.8,5,IF(FT9&gt;0.6,4,3))</f>
        <v>3</v>
      </c>
      <c r="FT9" s="99">
        <f t="shared" ref="FT9:FT40" si="85">IF(OR(BZ9="Ambos",BZ9="Impacto"),$FM9-($FM9*$FP9),$FM9)</f>
        <v>0.6</v>
      </c>
      <c r="FU9" s="100">
        <f t="shared" ref="FU9:FU40" si="86">IF(CB9="",0,IF(CB9="Automático",0.25,IF(CB9="Manual",0.15,0)))</f>
        <v>0</v>
      </c>
      <c r="FV9" s="100">
        <f t="shared" ref="FV9:FV40" si="87">IF(CC9="",0,IF(CC9="Preventivo",0.25,IF(CC9="Detectivo",0.15,IF(CC9="Correctivo",0.1,0))))</f>
        <v>0</v>
      </c>
      <c r="FW9" s="97">
        <f t="shared" ref="FW9:FW40" si="88">IF(OR(CB9=0,CC9=0),0,FU9+FV9)</f>
        <v>0</v>
      </c>
      <c r="FX9" s="5">
        <f t="shared" ref="FX9:FX40" si="89">IF(FY9&gt;0.8,5,IF(FY9&gt;0.6,4,IF(FY9&gt;0.4,3,IF(FY9&gt;0.2,2,1))))</f>
        <v>1</v>
      </c>
      <c r="FY9" s="99">
        <f t="shared" ref="FY9:FY40" si="90">IF(OR(CD9="Ambos",CD9="Probabilidad"),FR9-(FR9*$FW9),FR9)</f>
        <v>2.5919999999999995E-2</v>
      </c>
      <c r="FZ9" s="5">
        <f t="shared" ref="FZ9:FZ40" si="91">IF(GA9&gt;0.8,5,IF(GA9&gt;0.6,4,3))</f>
        <v>3</v>
      </c>
      <c r="GA9" s="99">
        <f t="shared" ref="GA9:GA40" si="92">IF(OR(CD9="Ambos",CD9="Impacto"),$FT9-($FT9*$FW9),$FT9)</f>
        <v>0.6</v>
      </c>
      <c r="GB9" s="100">
        <f t="shared" ref="GB9:GB40" si="93">IF(CF9="",0,IF(CF9="Automático",0.25,IF(CF9="Manual",0.15,0)))</f>
        <v>0</v>
      </c>
      <c r="GC9" s="100">
        <f t="shared" ref="GC9:GC40" si="94">IF(CG9="",0,IF(CG9="Preventivo",0.25,IF(CG9="Detectivo",0.15,IF(CG9="Correctivo",0.1,0))))</f>
        <v>0</v>
      </c>
      <c r="GD9" s="97">
        <f t="shared" ref="GD9:GD40" si="95">IF(OR(CF9=0,CG9=0),0,GB9+GC9)</f>
        <v>0</v>
      </c>
      <c r="GE9" s="5">
        <f t="shared" ref="GE9:GE40" si="96">IF(GF9&gt;0.8,5,IF(GF9&gt;0.6,4,IF(GF9&gt;0.4,3,IF(GF9&gt;0.2,2,1))))</f>
        <v>1</v>
      </c>
      <c r="GF9" s="99">
        <f t="shared" ref="GF9:GF40" si="97">IF(OR(CH9="Ambos",CH9="Probabilidad"),FY9-(FY9*$GD9),FY9)</f>
        <v>2.5919999999999995E-2</v>
      </c>
      <c r="GG9" s="5">
        <f t="shared" ref="GG9:GG40" si="98">IF(GH9&gt;0.8,5,IF(GH9&gt;0.6,4,3))</f>
        <v>3</v>
      </c>
      <c r="GH9" s="99">
        <f t="shared" ref="GH9:GH40" si="99">IF(OR(CH9="Ambos",CH9="Impacto"),$GA9-($GA9*$GD9),$GA9)</f>
        <v>0.6</v>
      </c>
      <c r="GI9" s="99">
        <f t="shared" ref="GI9:GI40" si="100">IF(GH9&lt;0.6,0.6,GH9)</f>
        <v>0.6</v>
      </c>
      <c r="GJ9" s="101"/>
      <c r="GK9" s="7"/>
    </row>
    <row r="10" spans="1:193 1680:1680" ht="99.75" customHeight="1">
      <c r="A10" s="128">
        <v>2</v>
      </c>
      <c r="B10" s="47" t="s">
        <v>1126</v>
      </c>
      <c r="C10" s="419" t="s">
        <v>1132</v>
      </c>
      <c r="D10" s="420" t="s">
        <v>304</v>
      </c>
      <c r="E10" s="169" t="s">
        <v>409</v>
      </c>
      <c r="F10" s="47" t="s">
        <v>305</v>
      </c>
      <c r="G10" s="169" t="s">
        <v>329</v>
      </c>
      <c r="H10" s="169" t="s">
        <v>330</v>
      </c>
      <c r="I10" s="86" t="s">
        <v>298</v>
      </c>
      <c r="J10" s="86" t="s">
        <v>286</v>
      </c>
      <c r="K10" s="86" t="s">
        <v>286</v>
      </c>
      <c r="L10" s="86" t="s">
        <v>286</v>
      </c>
      <c r="M10" s="86" t="s">
        <v>286</v>
      </c>
      <c r="N10" s="86" t="s">
        <v>69</v>
      </c>
      <c r="O10" s="86" t="s">
        <v>286</v>
      </c>
      <c r="P10" s="86" t="s">
        <v>286</v>
      </c>
      <c r="Q10" s="86" t="s">
        <v>286</v>
      </c>
      <c r="R10" s="86" t="s">
        <v>286</v>
      </c>
      <c r="S10" s="86" t="s">
        <v>69</v>
      </c>
      <c r="T10" s="86" t="s">
        <v>286</v>
      </c>
      <c r="U10" s="86" t="s">
        <v>69</v>
      </c>
      <c r="V10" s="86" t="s">
        <v>286</v>
      </c>
      <c r="W10" s="86" t="s">
        <v>286</v>
      </c>
      <c r="X10" s="86" t="s">
        <v>286</v>
      </c>
      <c r="Y10" s="86" t="s">
        <v>286</v>
      </c>
      <c r="Z10" s="86" t="s">
        <v>286</v>
      </c>
      <c r="AA10" s="86" t="s">
        <v>286</v>
      </c>
      <c r="AB10" s="86" t="s">
        <v>286</v>
      </c>
      <c r="AC10" s="88" t="str">
        <f t="shared" si="0"/>
        <v>1 - Muy Baja</v>
      </c>
      <c r="AD10" s="89">
        <f t="shared" si="1"/>
        <v>0.2</v>
      </c>
      <c r="AE10" s="88" t="str">
        <f t="shared" si="2"/>
        <v>3 - Moderado</v>
      </c>
      <c r="AF10" s="89">
        <f t="shared" si="3"/>
        <v>0.15789473684210525</v>
      </c>
      <c r="AG10" s="82" t="str">
        <f t="shared" si="4"/>
        <v>BAJO</v>
      </c>
      <c r="AH10" s="89">
        <f t="shared" si="5"/>
        <v>3.1578947368421054E-2</v>
      </c>
      <c r="AI10" s="421" t="s">
        <v>1133</v>
      </c>
      <c r="AJ10" s="91" t="s">
        <v>500</v>
      </c>
      <c r="AK10" s="84" t="s">
        <v>1134</v>
      </c>
      <c r="AL10" s="84" t="s">
        <v>1135</v>
      </c>
      <c r="AM10" s="47" t="s">
        <v>291</v>
      </c>
      <c r="AN10" s="91" t="s">
        <v>292</v>
      </c>
      <c r="AO10" s="91" t="s">
        <v>293</v>
      </c>
      <c r="AP10" s="47" t="s">
        <v>294</v>
      </c>
      <c r="AQ10" s="47" t="s">
        <v>291</v>
      </c>
      <c r="AR10" s="91" t="s">
        <v>292</v>
      </c>
      <c r="AS10" s="91" t="s">
        <v>293</v>
      </c>
      <c r="AT10" s="47" t="s">
        <v>294</v>
      </c>
      <c r="AU10" s="47" t="s">
        <v>291</v>
      </c>
      <c r="AV10" s="91" t="s">
        <v>292</v>
      </c>
      <c r="AW10" s="91" t="s">
        <v>293</v>
      </c>
      <c r="AX10" s="47" t="s">
        <v>294</v>
      </c>
      <c r="AY10" s="47" t="s">
        <v>291</v>
      </c>
      <c r="AZ10" s="91" t="s">
        <v>292</v>
      </c>
      <c r="BA10" s="91" t="s">
        <v>293</v>
      </c>
      <c r="BB10" s="47" t="s">
        <v>294</v>
      </c>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 t="shared" si="6"/>
        <v>1 - Muy Baja</v>
      </c>
      <c r="CM10" s="93">
        <f t="shared" si="7"/>
        <v>0.12</v>
      </c>
      <c r="CN10" s="92" t="str">
        <f t="shared" si="8"/>
        <v>3 - Moderado</v>
      </c>
      <c r="CO10" s="93">
        <f t="shared" si="9"/>
        <v>9.4736842105263147E-2</v>
      </c>
      <c r="CP10" s="94" t="str">
        <f>IF(CQ10&lt;=20%,"BAJO",
   IF(CQ10&lt;=40%,"MODERADO",
      IF(CQ10&lt;=60%,"ALTO",
         "EXTREMO"
      )
   )
)</f>
        <v>BAJO</v>
      </c>
      <c r="CQ10" s="89">
        <f t="shared" si="10"/>
        <v>1.1368421052631578E-2</v>
      </c>
      <c r="CR10" s="423" t="s">
        <v>309</v>
      </c>
      <c r="CS10" s="94">
        <f t="shared" si="11"/>
        <v>0.1</v>
      </c>
      <c r="CT10" s="47"/>
      <c r="CU10" s="47" t="s">
        <v>1136</v>
      </c>
      <c r="CV10" s="4" t="s">
        <v>1131</v>
      </c>
      <c r="CW10" s="96"/>
      <c r="CX10" s="97">
        <f t="shared" si="12"/>
        <v>3</v>
      </c>
      <c r="CY10" s="98">
        <f t="shared" si="13"/>
        <v>3</v>
      </c>
      <c r="CZ10" s="97" t="str">
        <f t="shared" si="14"/>
        <v>Moderado</v>
      </c>
      <c r="DA10" s="99">
        <f t="shared" si="15"/>
        <v>0.6</v>
      </c>
      <c r="DB10" s="100">
        <f t="shared" si="16"/>
        <v>0.15</v>
      </c>
      <c r="DC10" s="100">
        <f t="shared" si="17"/>
        <v>0.25</v>
      </c>
      <c r="DD10" s="97">
        <f t="shared" si="18"/>
        <v>0.4</v>
      </c>
      <c r="DE10" s="5">
        <f t="shared" si="19"/>
        <v>1</v>
      </c>
      <c r="DF10" s="99">
        <f t="shared" si="20"/>
        <v>0.12</v>
      </c>
      <c r="DG10" s="5">
        <f t="shared" si="21"/>
        <v>3</v>
      </c>
      <c r="DH10" s="5"/>
      <c r="DI10" s="99">
        <f t="shared" si="22"/>
        <v>0.6</v>
      </c>
      <c r="DJ10" s="100">
        <f t="shared" si="23"/>
        <v>0.15</v>
      </c>
      <c r="DK10" s="100">
        <f t="shared" si="24"/>
        <v>0.25</v>
      </c>
      <c r="DL10" s="97">
        <f t="shared" si="25"/>
        <v>0.4</v>
      </c>
      <c r="DM10" s="5">
        <f t="shared" si="26"/>
        <v>1</v>
      </c>
      <c r="DN10" s="99">
        <f t="shared" si="27"/>
        <v>7.1999999999999995E-2</v>
      </c>
      <c r="DO10" s="5">
        <f t="shared" si="28"/>
        <v>3</v>
      </c>
      <c r="DP10" s="99">
        <f t="shared" si="29"/>
        <v>0.6</v>
      </c>
      <c r="DQ10" s="100">
        <f t="shared" si="30"/>
        <v>0.15</v>
      </c>
      <c r="DR10" s="100">
        <f t="shared" si="31"/>
        <v>0.25</v>
      </c>
      <c r="DS10" s="97">
        <f t="shared" si="32"/>
        <v>0.4</v>
      </c>
      <c r="DT10" s="5">
        <f t="shared" si="33"/>
        <v>1</v>
      </c>
      <c r="DU10" s="99">
        <f t="shared" si="34"/>
        <v>4.3199999999999995E-2</v>
      </c>
      <c r="DV10" s="5">
        <f t="shared" si="35"/>
        <v>3</v>
      </c>
      <c r="DW10" s="99">
        <f t="shared" si="36"/>
        <v>0.6</v>
      </c>
      <c r="DX10" s="100">
        <f t="shared" si="37"/>
        <v>0.15</v>
      </c>
      <c r="DY10" s="100">
        <f t="shared" si="38"/>
        <v>0.25</v>
      </c>
      <c r="DZ10" s="97">
        <f t="shared" si="39"/>
        <v>0.4</v>
      </c>
      <c r="EA10" s="5">
        <f t="shared" si="40"/>
        <v>1</v>
      </c>
      <c r="EB10" s="99">
        <f t="shared" si="41"/>
        <v>2.5919999999999995E-2</v>
      </c>
      <c r="EC10" s="5">
        <f t="shared" si="42"/>
        <v>3</v>
      </c>
      <c r="ED10" s="99">
        <f t="shared" si="43"/>
        <v>0.6</v>
      </c>
      <c r="EE10" s="100">
        <f t="shared" si="44"/>
        <v>0</v>
      </c>
      <c r="EF10" s="100">
        <f t="shared" si="45"/>
        <v>0</v>
      </c>
      <c r="EG10" s="97">
        <f t="shared" si="46"/>
        <v>0</v>
      </c>
      <c r="EH10" s="5">
        <f t="shared" si="47"/>
        <v>1</v>
      </c>
      <c r="EI10" s="99">
        <f t="shared" si="48"/>
        <v>2.5919999999999995E-2</v>
      </c>
      <c r="EJ10" s="5">
        <f t="shared" si="49"/>
        <v>3</v>
      </c>
      <c r="EK10" s="99">
        <f t="shared" si="50"/>
        <v>0.6</v>
      </c>
      <c r="EL10" s="100">
        <f t="shared" si="51"/>
        <v>0</v>
      </c>
      <c r="EM10" s="100">
        <f t="shared" si="52"/>
        <v>0</v>
      </c>
      <c r="EN10" s="97">
        <f t="shared" si="53"/>
        <v>0</v>
      </c>
      <c r="EO10" s="5">
        <f t="shared" si="54"/>
        <v>1</v>
      </c>
      <c r="EP10" s="99">
        <f t="shared" si="55"/>
        <v>2.5919999999999995E-2</v>
      </c>
      <c r="EQ10" s="5">
        <f t="shared" si="56"/>
        <v>3</v>
      </c>
      <c r="ER10" s="99">
        <f t="shared" si="57"/>
        <v>0.6</v>
      </c>
      <c r="ES10" s="100">
        <f t="shared" si="58"/>
        <v>0</v>
      </c>
      <c r="ET10" s="100">
        <f t="shared" si="59"/>
        <v>0</v>
      </c>
      <c r="EU10" s="97">
        <f t="shared" si="60"/>
        <v>0</v>
      </c>
      <c r="EV10" s="5">
        <f t="shared" si="61"/>
        <v>1</v>
      </c>
      <c r="EW10" s="99">
        <f t="shared" si="62"/>
        <v>2.5919999999999995E-2</v>
      </c>
      <c r="EX10" s="5">
        <f t="shared" si="63"/>
        <v>3</v>
      </c>
      <c r="EY10" s="99">
        <f t="shared" si="64"/>
        <v>0.6</v>
      </c>
      <c r="EZ10" s="100">
        <f t="shared" si="65"/>
        <v>0</v>
      </c>
      <c r="FA10" s="100">
        <f t="shared" si="66"/>
        <v>0</v>
      </c>
      <c r="FB10" s="97">
        <f t="shared" si="67"/>
        <v>0</v>
      </c>
      <c r="FC10" s="5">
        <f t="shared" si="68"/>
        <v>1</v>
      </c>
      <c r="FD10" s="99">
        <f t="shared" si="69"/>
        <v>2.5919999999999995E-2</v>
      </c>
      <c r="FE10" s="5">
        <f t="shared" si="70"/>
        <v>3</v>
      </c>
      <c r="FF10" s="99">
        <f t="shared" si="71"/>
        <v>0.6</v>
      </c>
      <c r="FG10" s="100">
        <f t="shared" si="72"/>
        <v>0</v>
      </c>
      <c r="FH10" s="100">
        <f t="shared" si="73"/>
        <v>0</v>
      </c>
      <c r="FI10" s="97">
        <f t="shared" si="74"/>
        <v>0</v>
      </c>
      <c r="FJ10" s="5">
        <f t="shared" si="75"/>
        <v>1</v>
      </c>
      <c r="FK10" s="99">
        <f t="shared" si="76"/>
        <v>2.5919999999999995E-2</v>
      </c>
      <c r="FL10" s="5">
        <f t="shared" si="77"/>
        <v>3</v>
      </c>
      <c r="FM10" s="99">
        <f t="shared" si="78"/>
        <v>0.6</v>
      </c>
      <c r="FN10" s="100">
        <f t="shared" si="79"/>
        <v>0</v>
      </c>
      <c r="FO10" s="100">
        <f t="shared" si="80"/>
        <v>0</v>
      </c>
      <c r="FP10" s="97">
        <f t="shared" si="81"/>
        <v>0</v>
      </c>
      <c r="FQ10" s="5">
        <f t="shared" si="82"/>
        <v>1</v>
      </c>
      <c r="FR10" s="99">
        <f t="shared" si="83"/>
        <v>2.5919999999999995E-2</v>
      </c>
      <c r="FS10" s="5">
        <f t="shared" si="84"/>
        <v>3</v>
      </c>
      <c r="FT10" s="99">
        <f t="shared" si="85"/>
        <v>0.6</v>
      </c>
      <c r="FU10" s="100">
        <f t="shared" si="86"/>
        <v>0</v>
      </c>
      <c r="FV10" s="100">
        <f t="shared" si="87"/>
        <v>0</v>
      </c>
      <c r="FW10" s="97">
        <f t="shared" si="88"/>
        <v>0</v>
      </c>
      <c r="FX10" s="5">
        <f t="shared" si="89"/>
        <v>1</v>
      </c>
      <c r="FY10" s="99">
        <f t="shared" si="90"/>
        <v>2.5919999999999995E-2</v>
      </c>
      <c r="FZ10" s="5">
        <f t="shared" si="91"/>
        <v>3</v>
      </c>
      <c r="GA10" s="99">
        <f t="shared" si="92"/>
        <v>0.6</v>
      </c>
      <c r="GB10" s="100">
        <f t="shared" si="93"/>
        <v>0</v>
      </c>
      <c r="GC10" s="100">
        <f t="shared" si="94"/>
        <v>0</v>
      </c>
      <c r="GD10" s="97">
        <f t="shared" si="95"/>
        <v>0</v>
      </c>
      <c r="GE10" s="5">
        <f t="shared" si="96"/>
        <v>1</v>
      </c>
      <c r="GF10" s="99">
        <f t="shared" si="97"/>
        <v>2.5919999999999995E-2</v>
      </c>
      <c r="GG10" s="5">
        <f t="shared" si="98"/>
        <v>3</v>
      </c>
      <c r="GH10" s="99">
        <f t="shared" si="99"/>
        <v>0.6</v>
      </c>
      <c r="GI10" s="99">
        <f t="shared" si="100"/>
        <v>0.6</v>
      </c>
      <c r="GJ10" s="101"/>
    </row>
    <row r="11" spans="1:193 1680:1680" ht="96" customHeight="1">
      <c r="A11" s="128">
        <v>3</v>
      </c>
      <c r="B11" s="424" t="s">
        <v>1137</v>
      </c>
      <c r="C11" s="425" t="s">
        <v>1138</v>
      </c>
      <c r="D11" s="420" t="s">
        <v>280</v>
      </c>
      <c r="E11" s="169" t="s">
        <v>328</v>
      </c>
      <c r="F11" s="47" t="s">
        <v>318</v>
      </c>
      <c r="G11" s="169" t="s">
        <v>329</v>
      </c>
      <c r="H11" s="169" t="s">
        <v>428</v>
      </c>
      <c r="I11" s="86" t="s">
        <v>298</v>
      </c>
      <c r="J11" s="86" t="s">
        <v>286</v>
      </c>
      <c r="K11" s="86" t="s">
        <v>286</v>
      </c>
      <c r="L11" s="86" t="s">
        <v>286</v>
      </c>
      <c r="M11" s="86" t="s">
        <v>286</v>
      </c>
      <c r="N11" s="86" t="s">
        <v>69</v>
      </c>
      <c r="O11" s="86" t="s">
        <v>286</v>
      </c>
      <c r="P11" s="86" t="s">
        <v>286</v>
      </c>
      <c r="Q11" s="86" t="s">
        <v>286</v>
      </c>
      <c r="R11" s="86" t="s">
        <v>286</v>
      </c>
      <c r="S11" s="86" t="s">
        <v>69</v>
      </c>
      <c r="T11" s="86" t="s">
        <v>286</v>
      </c>
      <c r="U11" s="86" t="s">
        <v>69</v>
      </c>
      <c r="V11" s="86" t="s">
        <v>69</v>
      </c>
      <c r="W11" s="86" t="s">
        <v>286</v>
      </c>
      <c r="X11" s="86" t="s">
        <v>286</v>
      </c>
      <c r="Y11" s="86" t="s">
        <v>286</v>
      </c>
      <c r="Z11" s="86" t="s">
        <v>286</v>
      </c>
      <c r="AA11" s="86" t="s">
        <v>286</v>
      </c>
      <c r="AB11" s="86" t="s">
        <v>286</v>
      </c>
      <c r="AC11" s="88" t="str">
        <f t="shared" si="0"/>
        <v>1 - Muy Baja</v>
      </c>
      <c r="AD11" s="89">
        <f t="shared" si="1"/>
        <v>0.2</v>
      </c>
      <c r="AE11" s="88" t="str">
        <f t="shared" si="2"/>
        <v>3 - Moderado</v>
      </c>
      <c r="AF11" s="89">
        <f t="shared" si="3"/>
        <v>0.21052631578947367</v>
      </c>
      <c r="AG11" s="82" t="str">
        <f t="shared" si="4"/>
        <v>BAJO</v>
      </c>
      <c r="AH11" s="89">
        <f t="shared" si="5"/>
        <v>4.2105263157894736E-2</v>
      </c>
      <c r="AI11" s="421" t="s">
        <v>1139</v>
      </c>
      <c r="AJ11" s="91" t="s">
        <v>489</v>
      </c>
      <c r="AK11" s="84" t="s">
        <v>1055</v>
      </c>
      <c r="AL11" s="84" t="s">
        <v>1046</v>
      </c>
      <c r="AM11" s="47" t="s">
        <v>291</v>
      </c>
      <c r="AN11" s="91" t="s">
        <v>292</v>
      </c>
      <c r="AO11" s="91" t="s">
        <v>293</v>
      </c>
      <c r="AP11" s="47" t="s">
        <v>294</v>
      </c>
      <c r="AQ11" s="47" t="s">
        <v>291</v>
      </c>
      <c r="AR11" s="91" t="s">
        <v>292</v>
      </c>
      <c r="AS11" s="91" t="s">
        <v>293</v>
      </c>
      <c r="AT11" s="47" t="s">
        <v>294</v>
      </c>
      <c r="AU11" s="47" t="s">
        <v>291</v>
      </c>
      <c r="AV11" s="91" t="s">
        <v>292</v>
      </c>
      <c r="AW11" s="91" t="s">
        <v>293</v>
      </c>
      <c r="AX11" s="47" t="s">
        <v>294</v>
      </c>
      <c r="AY11" s="47" t="s">
        <v>291</v>
      </c>
      <c r="AZ11" s="91" t="s">
        <v>292</v>
      </c>
      <c r="BA11" s="91" t="s">
        <v>293</v>
      </c>
      <c r="BB11" s="47" t="s">
        <v>294</v>
      </c>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tr">
        <f t="shared" si="6"/>
        <v>1 - Muy Baja</v>
      </c>
      <c r="CM11" s="93">
        <f t="shared" si="7"/>
        <v>0.12</v>
      </c>
      <c r="CN11" s="92" t="str">
        <f t="shared" si="8"/>
        <v>3 - Moderado</v>
      </c>
      <c r="CO11" s="93">
        <f t="shared" si="9"/>
        <v>0.12631578947368419</v>
      </c>
      <c r="CP11" s="94" t="str">
        <f t="shared" ref="CP11:CP18" si="101">IF(CQ11&lt;=20%,"BAJO",
IF(CQ11&lt;=40%,"MODERADO",
IF(CQ11&lt;=60%,"ALTO",
"EXTREMO"
)
)
)</f>
        <v>BAJO</v>
      </c>
      <c r="CQ11" s="89">
        <f t="shared" si="10"/>
        <v>1.5157894736842101E-2</v>
      </c>
      <c r="CR11" s="422" t="s">
        <v>300</v>
      </c>
      <c r="CS11" s="94">
        <f t="shared" si="11"/>
        <v>0.1</v>
      </c>
      <c r="CT11" s="47"/>
      <c r="CU11" s="47" t="s">
        <v>1140</v>
      </c>
      <c r="CV11" s="4" t="s">
        <v>1131</v>
      </c>
      <c r="CW11" s="96"/>
      <c r="CX11" s="97">
        <f t="shared" si="12"/>
        <v>4</v>
      </c>
      <c r="CY11" s="98">
        <f t="shared" si="13"/>
        <v>3</v>
      </c>
      <c r="CZ11" s="97" t="str">
        <f t="shared" si="14"/>
        <v>Moderado</v>
      </c>
      <c r="DA11" s="99">
        <f t="shared" si="15"/>
        <v>0.6</v>
      </c>
      <c r="DB11" s="100">
        <f t="shared" si="16"/>
        <v>0.15</v>
      </c>
      <c r="DC11" s="100">
        <f t="shared" si="17"/>
        <v>0.25</v>
      </c>
      <c r="DD11" s="97">
        <f t="shared" si="18"/>
        <v>0.4</v>
      </c>
      <c r="DE11" s="5">
        <f t="shared" si="19"/>
        <v>1</v>
      </c>
      <c r="DF11" s="99">
        <f t="shared" si="20"/>
        <v>0.12</v>
      </c>
      <c r="DG11" s="5">
        <f t="shared" si="21"/>
        <v>3</v>
      </c>
      <c r="DH11" s="5"/>
      <c r="DI11" s="99">
        <f t="shared" si="22"/>
        <v>0.6</v>
      </c>
      <c r="DJ11" s="100">
        <f t="shared" si="23"/>
        <v>0.15</v>
      </c>
      <c r="DK11" s="100">
        <f t="shared" si="24"/>
        <v>0.25</v>
      </c>
      <c r="DL11" s="97">
        <f t="shared" si="25"/>
        <v>0.4</v>
      </c>
      <c r="DM11" s="5">
        <f t="shared" si="26"/>
        <v>1</v>
      </c>
      <c r="DN11" s="99">
        <f t="shared" si="27"/>
        <v>7.1999999999999995E-2</v>
      </c>
      <c r="DO11" s="5">
        <f t="shared" si="28"/>
        <v>3</v>
      </c>
      <c r="DP11" s="99">
        <f t="shared" si="29"/>
        <v>0.6</v>
      </c>
      <c r="DQ11" s="100">
        <f t="shared" si="30"/>
        <v>0.15</v>
      </c>
      <c r="DR11" s="100">
        <f t="shared" si="31"/>
        <v>0.25</v>
      </c>
      <c r="DS11" s="97">
        <f t="shared" si="32"/>
        <v>0.4</v>
      </c>
      <c r="DT11" s="5">
        <f t="shared" si="33"/>
        <v>1</v>
      </c>
      <c r="DU11" s="99">
        <f t="shared" si="34"/>
        <v>4.3199999999999995E-2</v>
      </c>
      <c r="DV11" s="5">
        <f t="shared" si="35"/>
        <v>3</v>
      </c>
      <c r="DW11" s="99">
        <f t="shared" si="36"/>
        <v>0.6</v>
      </c>
      <c r="DX11" s="100">
        <f t="shared" si="37"/>
        <v>0.15</v>
      </c>
      <c r="DY11" s="100">
        <f t="shared" si="38"/>
        <v>0.25</v>
      </c>
      <c r="DZ11" s="97">
        <f t="shared" si="39"/>
        <v>0.4</v>
      </c>
      <c r="EA11" s="5">
        <f t="shared" si="40"/>
        <v>1</v>
      </c>
      <c r="EB11" s="99">
        <f t="shared" si="41"/>
        <v>2.5919999999999995E-2</v>
      </c>
      <c r="EC11" s="5">
        <f t="shared" si="42"/>
        <v>3</v>
      </c>
      <c r="ED11" s="99">
        <f t="shared" si="43"/>
        <v>0.6</v>
      </c>
      <c r="EE11" s="100">
        <f t="shared" si="44"/>
        <v>0</v>
      </c>
      <c r="EF11" s="100">
        <f t="shared" si="45"/>
        <v>0</v>
      </c>
      <c r="EG11" s="97">
        <f t="shared" si="46"/>
        <v>0</v>
      </c>
      <c r="EH11" s="5">
        <f t="shared" si="47"/>
        <v>1</v>
      </c>
      <c r="EI11" s="99">
        <f t="shared" si="48"/>
        <v>2.5919999999999995E-2</v>
      </c>
      <c r="EJ11" s="5">
        <f t="shared" si="49"/>
        <v>3</v>
      </c>
      <c r="EK11" s="99">
        <f t="shared" si="50"/>
        <v>0.6</v>
      </c>
      <c r="EL11" s="100">
        <f t="shared" si="51"/>
        <v>0</v>
      </c>
      <c r="EM11" s="100">
        <f t="shared" si="52"/>
        <v>0</v>
      </c>
      <c r="EN11" s="97">
        <f t="shared" si="53"/>
        <v>0</v>
      </c>
      <c r="EO11" s="5">
        <f t="shared" si="54"/>
        <v>1</v>
      </c>
      <c r="EP11" s="99">
        <f t="shared" si="55"/>
        <v>2.5919999999999995E-2</v>
      </c>
      <c r="EQ11" s="5">
        <f t="shared" si="56"/>
        <v>3</v>
      </c>
      <c r="ER11" s="99">
        <f t="shared" si="57"/>
        <v>0.6</v>
      </c>
      <c r="ES11" s="100">
        <f t="shared" si="58"/>
        <v>0</v>
      </c>
      <c r="ET11" s="100">
        <f t="shared" si="59"/>
        <v>0</v>
      </c>
      <c r="EU11" s="97">
        <f t="shared" si="60"/>
        <v>0</v>
      </c>
      <c r="EV11" s="5">
        <f t="shared" si="61"/>
        <v>1</v>
      </c>
      <c r="EW11" s="99">
        <f t="shared" si="62"/>
        <v>2.5919999999999995E-2</v>
      </c>
      <c r="EX11" s="5">
        <f t="shared" si="63"/>
        <v>3</v>
      </c>
      <c r="EY11" s="99">
        <f t="shared" si="64"/>
        <v>0.6</v>
      </c>
      <c r="EZ11" s="100">
        <f t="shared" si="65"/>
        <v>0</v>
      </c>
      <c r="FA11" s="100">
        <f t="shared" si="66"/>
        <v>0</v>
      </c>
      <c r="FB11" s="97">
        <f t="shared" si="67"/>
        <v>0</v>
      </c>
      <c r="FC11" s="5">
        <f t="shared" si="68"/>
        <v>1</v>
      </c>
      <c r="FD11" s="99">
        <f t="shared" si="69"/>
        <v>2.5919999999999995E-2</v>
      </c>
      <c r="FE11" s="5">
        <f t="shared" si="70"/>
        <v>3</v>
      </c>
      <c r="FF11" s="99">
        <f t="shared" si="71"/>
        <v>0.6</v>
      </c>
      <c r="FG11" s="100">
        <f t="shared" si="72"/>
        <v>0</v>
      </c>
      <c r="FH11" s="100">
        <f t="shared" si="73"/>
        <v>0</v>
      </c>
      <c r="FI11" s="97">
        <f t="shared" si="74"/>
        <v>0</v>
      </c>
      <c r="FJ11" s="5">
        <f t="shared" si="75"/>
        <v>1</v>
      </c>
      <c r="FK11" s="99">
        <f t="shared" si="76"/>
        <v>2.5919999999999995E-2</v>
      </c>
      <c r="FL11" s="5">
        <f t="shared" si="77"/>
        <v>3</v>
      </c>
      <c r="FM11" s="99">
        <f t="shared" si="78"/>
        <v>0.6</v>
      </c>
      <c r="FN11" s="100">
        <f t="shared" si="79"/>
        <v>0</v>
      </c>
      <c r="FO11" s="100">
        <f t="shared" si="80"/>
        <v>0</v>
      </c>
      <c r="FP11" s="97">
        <f t="shared" si="81"/>
        <v>0</v>
      </c>
      <c r="FQ11" s="5">
        <f t="shared" si="82"/>
        <v>1</v>
      </c>
      <c r="FR11" s="99">
        <f t="shared" si="83"/>
        <v>2.5919999999999995E-2</v>
      </c>
      <c r="FS11" s="5">
        <f t="shared" si="84"/>
        <v>3</v>
      </c>
      <c r="FT11" s="99">
        <f t="shared" si="85"/>
        <v>0.6</v>
      </c>
      <c r="FU11" s="100">
        <f t="shared" si="86"/>
        <v>0</v>
      </c>
      <c r="FV11" s="100">
        <f t="shared" si="87"/>
        <v>0</v>
      </c>
      <c r="FW11" s="97">
        <f t="shared" si="88"/>
        <v>0</v>
      </c>
      <c r="FX11" s="5">
        <f t="shared" si="89"/>
        <v>1</v>
      </c>
      <c r="FY11" s="99">
        <f t="shared" si="90"/>
        <v>2.5919999999999995E-2</v>
      </c>
      <c r="FZ11" s="5">
        <f t="shared" si="91"/>
        <v>3</v>
      </c>
      <c r="GA11" s="99">
        <f t="shared" si="92"/>
        <v>0.6</v>
      </c>
      <c r="GB11" s="100">
        <f t="shared" si="93"/>
        <v>0</v>
      </c>
      <c r="GC11" s="100">
        <f t="shared" si="94"/>
        <v>0</v>
      </c>
      <c r="GD11" s="97">
        <f t="shared" si="95"/>
        <v>0</v>
      </c>
      <c r="GE11" s="5">
        <f t="shared" si="96"/>
        <v>1</v>
      </c>
      <c r="GF11" s="99">
        <f t="shared" si="97"/>
        <v>2.5919999999999995E-2</v>
      </c>
      <c r="GG11" s="5">
        <f t="shared" si="98"/>
        <v>3</v>
      </c>
      <c r="GH11" s="99">
        <f t="shared" si="99"/>
        <v>0.6</v>
      </c>
      <c r="GI11" s="99">
        <f t="shared" si="100"/>
        <v>0.6</v>
      </c>
      <c r="GJ11" s="101"/>
    </row>
    <row r="12" spans="1:193 1680:1680" ht="118.5" customHeight="1">
      <c r="A12" s="128">
        <v>4</v>
      </c>
      <c r="B12" s="424" t="s">
        <v>1137</v>
      </c>
      <c r="C12" s="425" t="s">
        <v>1141</v>
      </c>
      <c r="D12" s="420" t="s">
        <v>304</v>
      </c>
      <c r="E12" s="169" t="s">
        <v>328</v>
      </c>
      <c r="F12" s="47" t="s">
        <v>318</v>
      </c>
      <c r="G12" s="169" t="s">
        <v>329</v>
      </c>
      <c r="H12" s="169" t="s">
        <v>428</v>
      </c>
      <c r="I12" s="86" t="s">
        <v>298</v>
      </c>
      <c r="J12" s="86" t="s">
        <v>286</v>
      </c>
      <c r="K12" s="86" t="s">
        <v>286</v>
      </c>
      <c r="L12" s="86" t="s">
        <v>286</v>
      </c>
      <c r="M12" s="86" t="s">
        <v>286</v>
      </c>
      <c r="N12" s="86" t="s">
        <v>69</v>
      </c>
      <c r="O12" s="86" t="s">
        <v>286</v>
      </c>
      <c r="P12" s="86" t="s">
        <v>286</v>
      </c>
      <c r="Q12" s="86" t="s">
        <v>286</v>
      </c>
      <c r="R12" s="86" t="s">
        <v>286</v>
      </c>
      <c r="S12" s="86" t="s">
        <v>69</v>
      </c>
      <c r="T12" s="86" t="s">
        <v>286</v>
      </c>
      <c r="U12" s="86" t="s">
        <v>69</v>
      </c>
      <c r="V12" s="86" t="s">
        <v>69</v>
      </c>
      <c r="W12" s="86" t="s">
        <v>286</v>
      </c>
      <c r="X12" s="86" t="s">
        <v>286</v>
      </c>
      <c r="Y12" s="86" t="s">
        <v>286</v>
      </c>
      <c r="Z12" s="86" t="s">
        <v>286</v>
      </c>
      <c r="AA12" s="86" t="s">
        <v>286</v>
      </c>
      <c r="AB12" s="86" t="s">
        <v>286</v>
      </c>
      <c r="AC12" s="88" t="str">
        <f t="shared" si="0"/>
        <v>1 - Muy Baja</v>
      </c>
      <c r="AD12" s="89">
        <f t="shared" si="1"/>
        <v>0.2</v>
      </c>
      <c r="AE12" s="88" t="str">
        <f t="shared" si="2"/>
        <v>3 - Moderado</v>
      </c>
      <c r="AF12" s="89">
        <f t="shared" si="3"/>
        <v>0.21052631578947367</v>
      </c>
      <c r="AG12" s="82" t="str">
        <f t="shared" si="4"/>
        <v>BAJO</v>
      </c>
      <c r="AH12" s="89">
        <f t="shared" si="5"/>
        <v>4.2105263157894736E-2</v>
      </c>
      <c r="AI12" s="421" t="s">
        <v>1139</v>
      </c>
      <c r="AJ12" s="91" t="s">
        <v>489</v>
      </c>
      <c r="AK12" s="84" t="s">
        <v>1055</v>
      </c>
      <c r="AL12" s="84" t="s">
        <v>1046</v>
      </c>
      <c r="AM12" s="47" t="s">
        <v>291</v>
      </c>
      <c r="AN12" s="91" t="s">
        <v>292</v>
      </c>
      <c r="AO12" s="91" t="s">
        <v>293</v>
      </c>
      <c r="AP12" s="47" t="s">
        <v>294</v>
      </c>
      <c r="AQ12" s="47" t="s">
        <v>291</v>
      </c>
      <c r="AR12" s="91" t="s">
        <v>292</v>
      </c>
      <c r="AS12" s="91" t="s">
        <v>293</v>
      </c>
      <c r="AT12" s="47" t="s">
        <v>294</v>
      </c>
      <c r="AU12" s="47" t="s">
        <v>291</v>
      </c>
      <c r="AV12" s="91" t="s">
        <v>292</v>
      </c>
      <c r="AW12" s="91" t="s">
        <v>293</v>
      </c>
      <c r="AX12" s="47" t="s">
        <v>294</v>
      </c>
      <c r="AY12" s="47" t="s">
        <v>291</v>
      </c>
      <c r="AZ12" s="91" t="s">
        <v>292</v>
      </c>
      <c r="BA12" s="91" t="s">
        <v>293</v>
      </c>
      <c r="BB12" s="47" t="s">
        <v>294</v>
      </c>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tr">
        <f t="shared" si="6"/>
        <v>1 - Muy Baja</v>
      </c>
      <c r="CM12" s="93">
        <f t="shared" si="7"/>
        <v>0.12</v>
      </c>
      <c r="CN12" s="92" t="str">
        <f t="shared" si="8"/>
        <v>3 - Moderado</v>
      </c>
      <c r="CO12" s="93">
        <f t="shared" si="9"/>
        <v>0.12631578947368419</v>
      </c>
      <c r="CP12" s="94" t="str">
        <f t="shared" si="101"/>
        <v>BAJO</v>
      </c>
      <c r="CQ12" s="89">
        <f t="shared" si="10"/>
        <v>1.5157894736842101E-2</v>
      </c>
      <c r="CR12" s="423" t="s">
        <v>309</v>
      </c>
      <c r="CS12" s="94">
        <f t="shared" si="11"/>
        <v>0.1</v>
      </c>
      <c r="CT12" s="47"/>
      <c r="CU12" s="47" t="s">
        <v>1140</v>
      </c>
      <c r="CV12" s="4" t="s">
        <v>1131</v>
      </c>
      <c r="CW12" s="96"/>
      <c r="CX12" s="97">
        <f t="shared" si="12"/>
        <v>4</v>
      </c>
      <c r="CY12" s="98">
        <f t="shared" si="13"/>
        <v>3</v>
      </c>
      <c r="CZ12" s="97" t="str">
        <f t="shared" si="14"/>
        <v>Moderado</v>
      </c>
      <c r="DA12" s="99">
        <f t="shared" si="15"/>
        <v>0.6</v>
      </c>
      <c r="DB12" s="100">
        <f t="shared" si="16"/>
        <v>0.15</v>
      </c>
      <c r="DC12" s="100">
        <f t="shared" si="17"/>
        <v>0.25</v>
      </c>
      <c r="DD12" s="97">
        <f t="shared" si="18"/>
        <v>0.4</v>
      </c>
      <c r="DE12" s="5">
        <f t="shared" si="19"/>
        <v>1</v>
      </c>
      <c r="DF12" s="99">
        <f t="shared" si="20"/>
        <v>0.12</v>
      </c>
      <c r="DG12" s="5">
        <f t="shared" si="21"/>
        <v>3</v>
      </c>
      <c r="DH12" s="5"/>
      <c r="DI12" s="99">
        <f t="shared" si="22"/>
        <v>0.6</v>
      </c>
      <c r="DJ12" s="100">
        <f t="shared" si="23"/>
        <v>0.15</v>
      </c>
      <c r="DK12" s="100">
        <f t="shared" si="24"/>
        <v>0.25</v>
      </c>
      <c r="DL12" s="97">
        <f t="shared" si="25"/>
        <v>0.4</v>
      </c>
      <c r="DM12" s="5">
        <f t="shared" si="26"/>
        <v>1</v>
      </c>
      <c r="DN12" s="99">
        <f t="shared" si="27"/>
        <v>7.1999999999999995E-2</v>
      </c>
      <c r="DO12" s="5">
        <f t="shared" si="28"/>
        <v>3</v>
      </c>
      <c r="DP12" s="99">
        <f t="shared" si="29"/>
        <v>0.6</v>
      </c>
      <c r="DQ12" s="100">
        <f t="shared" si="30"/>
        <v>0.15</v>
      </c>
      <c r="DR12" s="100">
        <f t="shared" si="31"/>
        <v>0.25</v>
      </c>
      <c r="DS12" s="97">
        <f t="shared" si="32"/>
        <v>0.4</v>
      </c>
      <c r="DT12" s="5">
        <f t="shared" si="33"/>
        <v>1</v>
      </c>
      <c r="DU12" s="99">
        <f t="shared" si="34"/>
        <v>4.3199999999999995E-2</v>
      </c>
      <c r="DV12" s="5">
        <f t="shared" si="35"/>
        <v>3</v>
      </c>
      <c r="DW12" s="99">
        <f t="shared" si="36"/>
        <v>0.6</v>
      </c>
      <c r="DX12" s="100">
        <f t="shared" si="37"/>
        <v>0.15</v>
      </c>
      <c r="DY12" s="100">
        <f t="shared" si="38"/>
        <v>0.25</v>
      </c>
      <c r="DZ12" s="97">
        <f t="shared" si="39"/>
        <v>0.4</v>
      </c>
      <c r="EA12" s="5">
        <f t="shared" si="40"/>
        <v>1</v>
      </c>
      <c r="EB12" s="99">
        <f t="shared" si="41"/>
        <v>2.5919999999999995E-2</v>
      </c>
      <c r="EC12" s="5">
        <f t="shared" si="42"/>
        <v>3</v>
      </c>
      <c r="ED12" s="99">
        <f t="shared" si="43"/>
        <v>0.6</v>
      </c>
      <c r="EE12" s="100">
        <f t="shared" si="44"/>
        <v>0</v>
      </c>
      <c r="EF12" s="100">
        <f t="shared" si="45"/>
        <v>0</v>
      </c>
      <c r="EG12" s="97">
        <f t="shared" si="46"/>
        <v>0</v>
      </c>
      <c r="EH12" s="5">
        <f t="shared" si="47"/>
        <v>1</v>
      </c>
      <c r="EI12" s="99">
        <f t="shared" si="48"/>
        <v>2.5919999999999995E-2</v>
      </c>
      <c r="EJ12" s="5">
        <f t="shared" si="49"/>
        <v>3</v>
      </c>
      <c r="EK12" s="99">
        <f t="shared" si="50"/>
        <v>0.6</v>
      </c>
      <c r="EL12" s="100">
        <f t="shared" si="51"/>
        <v>0</v>
      </c>
      <c r="EM12" s="100">
        <f t="shared" si="52"/>
        <v>0</v>
      </c>
      <c r="EN12" s="97">
        <f t="shared" si="53"/>
        <v>0</v>
      </c>
      <c r="EO12" s="5">
        <f t="shared" si="54"/>
        <v>1</v>
      </c>
      <c r="EP12" s="99">
        <f t="shared" si="55"/>
        <v>2.5919999999999995E-2</v>
      </c>
      <c r="EQ12" s="5">
        <f t="shared" si="56"/>
        <v>3</v>
      </c>
      <c r="ER12" s="99">
        <f t="shared" si="57"/>
        <v>0.6</v>
      </c>
      <c r="ES12" s="100">
        <f t="shared" si="58"/>
        <v>0</v>
      </c>
      <c r="ET12" s="100">
        <f t="shared" si="59"/>
        <v>0</v>
      </c>
      <c r="EU12" s="97">
        <f t="shared" si="60"/>
        <v>0</v>
      </c>
      <c r="EV12" s="5">
        <f t="shared" si="61"/>
        <v>1</v>
      </c>
      <c r="EW12" s="99">
        <f t="shared" si="62"/>
        <v>2.5919999999999995E-2</v>
      </c>
      <c r="EX12" s="5">
        <f t="shared" si="63"/>
        <v>3</v>
      </c>
      <c r="EY12" s="99">
        <f t="shared" si="64"/>
        <v>0.6</v>
      </c>
      <c r="EZ12" s="100">
        <f t="shared" si="65"/>
        <v>0</v>
      </c>
      <c r="FA12" s="100">
        <f t="shared" si="66"/>
        <v>0</v>
      </c>
      <c r="FB12" s="97">
        <f t="shared" si="67"/>
        <v>0</v>
      </c>
      <c r="FC12" s="5">
        <f t="shared" si="68"/>
        <v>1</v>
      </c>
      <c r="FD12" s="99">
        <f t="shared" si="69"/>
        <v>2.5919999999999995E-2</v>
      </c>
      <c r="FE12" s="5">
        <f t="shared" si="70"/>
        <v>3</v>
      </c>
      <c r="FF12" s="99">
        <f t="shared" si="71"/>
        <v>0.6</v>
      </c>
      <c r="FG12" s="100">
        <f t="shared" si="72"/>
        <v>0</v>
      </c>
      <c r="FH12" s="100">
        <f t="shared" si="73"/>
        <v>0</v>
      </c>
      <c r="FI12" s="97">
        <f t="shared" si="74"/>
        <v>0</v>
      </c>
      <c r="FJ12" s="5">
        <f t="shared" si="75"/>
        <v>1</v>
      </c>
      <c r="FK12" s="99">
        <f t="shared" si="76"/>
        <v>2.5919999999999995E-2</v>
      </c>
      <c r="FL12" s="5">
        <f t="shared" si="77"/>
        <v>3</v>
      </c>
      <c r="FM12" s="99">
        <f t="shared" si="78"/>
        <v>0.6</v>
      </c>
      <c r="FN12" s="100">
        <f t="shared" si="79"/>
        <v>0</v>
      </c>
      <c r="FO12" s="100">
        <f t="shared" si="80"/>
        <v>0</v>
      </c>
      <c r="FP12" s="97">
        <f t="shared" si="81"/>
        <v>0</v>
      </c>
      <c r="FQ12" s="5">
        <f t="shared" si="82"/>
        <v>1</v>
      </c>
      <c r="FR12" s="99">
        <f t="shared" si="83"/>
        <v>2.5919999999999995E-2</v>
      </c>
      <c r="FS12" s="5">
        <f t="shared" si="84"/>
        <v>3</v>
      </c>
      <c r="FT12" s="99">
        <f t="shared" si="85"/>
        <v>0.6</v>
      </c>
      <c r="FU12" s="100">
        <f t="shared" si="86"/>
        <v>0</v>
      </c>
      <c r="FV12" s="100">
        <f t="shared" si="87"/>
        <v>0</v>
      </c>
      <c r="FW12" s="97">
        <f t="shared" si="88"/>
        <v>0</v>
      </c>
      <c r="FX12" s="5">
        <f t="shared" si="89"/>
        <v>1</v>
      </c>
      <c r="FY12" s="99">
        <f t="shared" si="90"/>
        <v>2.5919999999999995E-2</v>
      </c>
      <c r="FZ12" s="5">
        <f t="shared" si="91"/>
        <v>3</v>
      </c>
      <c r="GA12" s="99">
        <f t="shared" si="92"/>
        <v>0.6</v>
      </c>
      <c r="GB12" s="100">
        <f t="shared" si="93"/>
        <v>0</v>
      </c>
      <c r="GC12" s="100">
        <f t="shared" si="94"/>
        <v>0</v>
      </c>
      <c r="GD12" s="97">
        <f t="shared" si="95"/>
        <v>0</v>
      </c>
      <c r="GE12" s="5">
        <f t="shared" si="96"/>
        <v>1</v>
      </c>
      <c r="GF12" s="99">
        <f t="shared" si="97"/>
        <v>2.5919999999999995E-2</v>
      </c>
      <c r="GG12" s="5">
        <f t="shared" si="98"/>
        <v>3</v>
      </c>
      <c r="GH12" s="99">
        <f t="shared" si="99"/>
        <v>0.6</v>
      </c>
      <c r="GI12" s="99">
        <f t="shared" si="100"/>
        <v>0.6</v>
      </c>
      <c r="GJ12" s="101"/>
    </row>
    <row r="13" spans="1:193 1680:1680" ht="99.75" customHeight="1">
      <c r="A13" s="128">
        <v>5</v>
      </c>
      <c r="B13" s="424" t="s">
        <v>1142</v>
      </c>
      <c r="C13" s="425" t="s">
        <v>1143</v>
      </c>
      <c r="D13" s="420" t="s">
        <v>280</v>
      </c>
      <c r="E13" s="169" t="s">
        <v>1144</v>
      </c>
      <c r="F13" s="47" t="s">
        <v>1145</v>
      </c>
      <c r="G13" s="169" t="s">
        <v>1146</v>
      </c>
      <c r="H13" s="169" t="s">
        <v>330</v>
      </c>
      <c r="I13" s="86" t="s">
        <v>298</v>
      </c>
      <c r="J13" s="86" t="s">
        <v>286</v>
      </c>
      <c r="K13" s="86" t="s">
        <v>286</v>
      </c>
      <c r="L13" s="86" t="s">
        <v>286</v>
      </c>
      <c r="M13" s="86" t="s">
        <v>286</v>
      </c>
      <c r="N13" s="86" t="s">
        <v>69</v>
      </c>
      <c r="O13" s="86" t="s">
        <v>286</v>
      </c>
      <c r="P13" s="86" t="s">
        <v>286</v>
      </c>
      <c r="Q13" s="86" t="s">
        <v>286</v>
      </c>
      <c r="R13" s="86" t="s">
        <v>286</v>
      </c>
      <c r="S13" s="86" t="s">
        <v>69</v>
      </c>
      <c r="T13" s="86" t="s">
        <v>69</v>
      </c>
      <c r="U13" s="86" t="s">
        <v>69</v>
      </c>
      <c r="V13" s="86" t="s">
        <v>286</v>
      </c>
      <c r="W13" s="86" t="s">
        <v>286</v>
      </c>
      <c r="X13" s="86" t="s">
        <v>69</v>
      </c>
      <c r="Y13" s="86" t="s">
        <v>286</v>
      </c>
      <c r="Z13" s="86" t="s">
        <v>69</v>
      </c>
      <c r="AA13" s="86" t="s">
        <v>286</v>
      </c>
      <c r="AB13" s="86" t="s">
        <v>286</v>
      </c>
      <c r="AC13" s="88" t="str">
        <f t="shared" si="0"/>
        <v>1 - Muy Baja</v>
      </c>
      <c r="AD13" s="89">
        <f t="shared" si="1"/>
        <v>0.2</v>
      </c>
      <c r="AE13" s="88" t="str">
        <f t="shared" si="2"/>
        <v>4 - Mayor</v>
      </c>
      <c r="AF13" s="89">
        <f t="shared" si="3"/>
        <v>0.31578947368421051</v>
      </c>
      <c r="AG13" s="82" t="str">
        <f t="shared" si="4"/>
        <v>BAJO</v>
      </c>
      <c r="AH13" s="89">
        <f t="shared" si="5"/>
        <v>6.3157894736842107E-2</v>
      </c>
      <c r="AI13" s="421" t="s">
        <v>1147</v>
      </c>
      <c r="AJ13" s="91" t="s">
        <v>489</v>
      </c>
      <c r="AK13" s="84" t="s">
        <v>1148</v>
      </c>
      <c r="AL13" s="84" t="s">
        <v>1149</v>
      </c>
      <c r="AM13" s="47" t="s">
        <v>296</v>
      </c>
      <c r="AN13" s="91" t="s">
        <v>292</v>
      </c>
      <c r="AO13" s="91" t="s">
        <v>293</v>
      </c>
      <c r="AP13" s="47" t="s">
        <v>294</v>
      </c>
      <c r="AQ13" s="47" t="s">
        <v>296</v>
      </c>
      <c r="AR13" s="91" t="s">
        <v>292</v>
      </c>
      <c r="AS13" s="91" t="s">
        <v>293</v>
      </c>
      <c r="AT13" s="47" t="s">
        <v>294</v>
      </c>
      <c r="AU13" s="47" t="s">
        <v>296</v>
      </c>
      <c r="AV13" s="91" t="s">
        <v>292</v>
      </c>
      <c r="AW13" s="91" t="s">
        <v>293</v>
      </c>
      <c r="AX13" s="47" t="s">
        <v>294</v>
      </c>
      <c r="AY13" s="47" t="s">
        <v>296</v>
      </c>
      <c r="AZ13" s="91" t="s">
        <v>292</v>
      </c>
      <c r="BA13" s="91" t="s">
        <v>293</v>
      </c>
      <c r="BB13" s="47" t="s">
        <v>294</v>
      </c>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tr">
        <f t="shared" si="6"/>
        <v>1 - Muy Baja</v>
      </c>
      <c r="CM13" s="93">
        <f t="shared" si="7"/>
        <v>0.12</v>
      </c>
      <c r="CN13" s="92" t="str">
        <f t="shared" si="8"/>
        <v>4 - Mayor</v>
      </c>
      <c r="CO13" s="93">
        <f t="shared" si="9"/>
        <v>0.18947368421052629</v>
      </c>
      <c r="CP13" s="94" t="str">
        <f t="shared" si="101"/>
        <v>BAJO</v>
      </c>
      <c r="CQ13" s="89">
        <f t="shared" si="10"/>
        <v>2.2736842105263156E-2</v>
      </c>
      <c r="CR13" s="422" t="s">
        <v>300</v>
      </c>
      <c r="CS13" s="94">
        <f t="shared" si="11"/>
        <v>0.1</v>
      </c>
      <c r="CT13" s="47"/>
      <c r="CU13" s="47" t="s">
        <v>1150</v>
      </c>
      <c r="CV13" s="4" t="s">
        <v>1131</v>
      </c>
      <c r="CW13" s="96"/>
      <c r="CX13" s="97">
        <f t="shared" si="12"/>
        <v>6</v>
      </c>
      <c r="CY13" s="98">
        <f t="shared" si="13"/>
        <v>4</v>
      </c>
      <c r="CZ13" s="97" t="str">
        <f t="shared" si="14"/>
        <v>Mayor</v>
      </c>
      <c r="DA13" s="99">
        <f t="shared" si="15"/>
        <v>0.8</v>
      </c>
      <c r="DB13" s="100">
        <f t="shared" si="16"/>
        <v>0.15</v>
      </c>
      <c r="DC13" s="100">
        <f t="shared" si="17"/>
        <v>0.25</v>
      </c>
      <c r="DD13" s="97">
        <f t="shared" si="18"/>
        <v>0.4</v>
      </c>
      <c r="DE13" s="5">
        <f t="shared" si="19"/>
        <v>1</v>
      </c>
      <c r="DF13" s="99">
        <f t="shared" si="20"/>
        <v>0.12</v>
      </c>
      <c r="DG13" s="5">
        <f t="shared" si="21"/>
        <v>4</v>
      </c>
      <c r="DH13" s="5"/>
      <c r="DI13" s="99">
        <f t="shared" si="22"/>
        <v>0.8</v>
      </c>
      <c r="DJ13" s="100">
        <f t="shared" si="23"/>
        <v>0.15</v>
      </c>
      <c r="DK13" s="100">
        <f t="shared" si="24"/>
        <v>0.25</v>
      </c>
      <c r="DL13" s="97">
        <f t="shared" si="25"/>
        <v>0.4</v>
      </c>
      <c r="DM13" s="5">
        <f t="shared" si="26"/>
        <v>1</v>
      </c>
      <c r="DN13" s="99">
        <f t="shared" si="27"/>
        <v>7.1999999999999995E-2</v>
      </c>
      <c r="DO13" s="5">
        <f t="shared" si="28"/>
        <v>4</v>
      </c>
      <c r="DP13" s="99">
        <f t="shared" si="29"/>
        <v>0.8</v>
      </c>
      <c r="DQ13" s="100">
        <f t="shared" si="30"/>
        <v>0.15</v>
      </c>
      <c r="DR13" s="100">
        <f t="shared" si="31"/>
        <v>0.25</v>
      </c>
      <c r="DS13" s="97">
        <f t="shared" si="32"/>
        <v>0.4</v>
      </c>
      <c r="DT13" s="5">
        <f t="shared" si="33"/>
        <v>1</v>
      </c>
      <c r="DU13" s="99">
        <f t="shared" si="34"/>
        <v>4.3199999999999995E-2</v>
      </c>
      <c r="DV13" s="5">
        <f t="shared" si="35"/>
        <v>4</v>
      </c>
      <c r="DW13" s="99">
        <f t="shared" si="36"/>
        <v>0.8</v>
      </c>
      <c r="DX13" s="100">
        <f t="shared" si="37"/>
        <v>0.15</v>
      </c>
      <c r="DY13" s="100">
        <f t="shared" si="38"/>
        <v>0.25</v>
      </c>
      <c r="DZ13" s="97">
        <f t="shared" si="39"/>
        <v>0.4</v>
      </c>
      <c r="EA13" s="5">
        <f t="shared" si="40"/>
        <v>1</v>
      </c>
      <c r="EB13" s="99">
        <f t="shared" si="41"/>
        <v>2.5919999999999995E-2</v>
      </c>
      <c r="EC13" s="5">
        <f t="shared" si="42"/>
        <v>4</v>
      </c>
      <c r="ED13" s="99">
        <f t="shared" si="43"/>
        <v>0.8</v>
      </c>
      <c r="EE13" s="100">
        <f t="shared" si="44"/>
        <v>0</v>
      </c>
      <c r="EF13" s="100">
        <f t="shared" si="45"/>
        <v>0</v>
      </c>
      <c r="EG13" s="97">
        <f t="shared" si="46"/>
        <v>0</v>
      </c>
      <c r="EH13" s="5">
        <f t="shared" si="47"/>
        <v>1</v>
      </c>
      <c r="EI13" s="99">
        <f t="shared" si="48"/>
        <v>2.5919999999999995E-2</v>
      </c>
      <c r="EJ13" s="5">
        <f t="shared" si="49"/>
        <v>4</v>
      </c>
      <c r="EK13" s="99">
        <f t="shared" si="50"/>
        <v>0.8</v>
      </c>
      <c r="EL13" s="100">
        <f t="shared" si="51"/>
        <v>0</v>
      </c>
      <c r="EM13" s="100">
        <f t="shared" si="52"/>
        <v>0</v>
      </c>
      <c r="EN13" s="97">
        <f t="shared" si="53"/>
        <v>0</v>
      </c>
      <c r="EO13" s="5">
        <f t="shared" si="54"/>
        <v>1</v>
      </c>
      <c r="EP13" s="99">
        <f t="shared" si="55"/>
        <v>2.5919999999999995E-2</v>
      </c>
      <c r="EQ13" s="5">
        <f t="shared" si="56"/>
        <v>4</v>
      </c>
      <c r="ER13" s="99">
        <f t="shared" si="57"/>
        <v>0.8</v>
      </c>
      <c r="ES13" s="100">
        <f t="shared" si="58"/>
        <v>0</v>
      </c>
      <c r="ET13" s="100">
        <f t="shared" si="59"/>
        <v>0</v>
      </c>
      <c r="EU13" s="97">
        <f t="shared" si="60"/>
        <v>0</v>
      </c>
      <c r="EV13" s="5">
        <f t="shared" si="61"/>
        <v>1</v>
      </c>
      <c r="EW13" s="99">
        <f t="shared" si="62"/>
        <v>2.5919999999999995E-2</v>
      </c>
      <c r="EX13" s="5">
        <f t="shared" si="63"/>
        <v>4</v>
      </c>
      <c r="EY13" s="99">
        <f t="shared" si="64"/>
        <v>0.8</v>
      </c>
      <c r="EZ13" s="100">
        <f t="shared" si="65"/>
        <v>0</v>
      </c>
      <c r="FA13" s="100">
        <f t="shared" si="66"/>
        <v>0</v>
      </c>
      <c r="FB13" s="97">
        <f t="shared" si="67"/>
        <v>0</v>
      </c>
      <c r="FC13" s="5">
        <f t="shared" si="68"/>
        <v>1</v>
      </c>
      <c r="FD13" s="99">
        <f t="shared" si="69"/>
        <v>2.5919999999999995E-2</v>
      </c>
      <c r="FE13" s="5">
        <f t="shared" si="70"/>
        <v>4</v>
      </c>
      <c r="FF13" s="99">
        <f t="shared" si="71"/>
        <v>0.8</v>
      </c>
      <c r="FG13" s="100">
        <f t="shared" si="72"/>
        <v>0</v>
      </c>
      <c r="FH13" s="100">
        <f t="shared" si="73"/>
        <v>0</v>
      </c>
      <c r="FI13" s="97">
        <f t="shared" si="74"/>
        <v>0</v>
      </c>
      <c r="FJ13" s="5">
        <f t="shared" si="75"/>
        <v>1</v>
      </c>
      <c r="FK13" s="99">
        <f t="shared" si="76"/>
        <v>2.5919999999999995E-2</v>
      </c>
      <c r="FL13" s="5">
        <f t="shared" si="77"/>
        <v>4</v>
      </c>
      <c r="FM13" s="99">
        <f t="shared" si="78"/>
        <v>0.8</v>
      </c>
      <c r="FN13" s="100">
        <f t="shared" si="79"/>
        <v>0</v>
      </c>
      <c r="FO13" s="100">
        <f t="shared" si="80"/>
        <v>0</v>
      </c>
      <c r="FP13" s="97">
        <f t="shared" si="81"/>
        <v>0</v>
      </c>
      <c r="FQ13" s="5">
        <f t="shared" si="82"/>
        <v>1</v>
      </c>
      <c r="FR13" s="99">
        <f t="shared" si="83"/>
        <v>2.5919999999999995E-2</v>
      </c>
      <c r="FS13" s="5">
        <f t="shared" si="84"/>
        <v>4</v>
      </c>
      <c r="FT13" s="99">
        <f t="shared" si="85"/>
        <v>0.8</v>
      </c>
      <c r="FU13" s="100">
        <f t="shared" si="86"/>
        <v>0</v>
      </c>
      <c r="FV13" s="100">
        <f t="shared" si="87"/>
        <v>0</v>
      </c>
      <c r="FW13" s="97">
        <f t="shared" si="88"/>
        <v>0</v>
      </c>
      <c r="FX13" s="5">
        <f t="shared" si="89"/>
        <v>1</v>
      </c>
      <c r="FY13" s="99">
        <f t="shared" si="90"/>
        <v>2.5919999999999995E-2</v>
      </c>
      <c r="FZ13" s="5">
        <f t="shared" si="91"/>
        <v>4</v>
      </c>
      <c r="GA13" s="99">
        <f t="shared" si="92"/>
        <v>0.8</v>
      </c>
      <c r="GB13" s="100">
        <f t="shared" si="93"/>
        <v>0</v>
      </c>
      <c r="GC13" s="100">
        <f t="shared" si="94"/>
        <v>0</v>
      </c>
      <c r="GD13" s="97">
        <f t="shared" si="95"/>
        <v>0</v>
      </c>
      <c r="GE13" s="5">
        <f t="shared" si="96"/>
        <v>1</v>
      </c>
      <c r="GF13" s="99">
        <f t="shared" si="97"/>
        <v>2.5919999999999995E-2</v>
      </c>
      <c r="GG13" s="5">
        <f t="shared" si="98"/>
        <v>4</v>
      </c>
      <c r="GH13" s="99">
        <f t="shared" si="99"/>
        <v>0.8</v>
      </c>
      <c r="GI13" s="99">
        <f t="shared" si="100"/>
        <v>0.8</v>
      </c>
      <c r="GJ13" s="101"/>
    </row>
    <row r="14" spans="1:193 1680:1680" ht="99.75" customHeight="1">
      <c r="A14" s="128">
        <v>6</v>
      </c>
      <c r="B14" s="424" t="s">
        <v>1142</v>
      </c>
      <c r="C14" s="425" t="s">
        <v>1151</v>
      </c>
      <c r="D14" s="420" t="s">
        <v>304</v>
      </c>
      <c r="E14" s="169" t="s">
        <v>1144</v>
      </c>
      <c r="F14" s="47" t="s">
        <v>572</v>
      </c>
      <c r="G14" s="169" t="s">
        <v>394</v>
      </c>
      <c r="H14" s="169" t="s">
        <v>330</v>
      </c>
      <c r="I14" s="86" t="s">
        <v>298</v>
      </c>
      <c r="J14" s="86" t="s">
        <v>286</v>
      </c>
      <c r="K14" s="86" t="s">
        <v>286</v>
      </c>
      <c r="L14" s="86" t="s">
        <v>286</v>
      </c>
      <c r="M14" s="86" t="s">
        <v>286</v>
      </c>
      <c r="N14" s="86" t="s">
        <v>69</v>
      </c>
      <c r="O14" s="86" t="s">
        <v>286</v>
      </c>
      <c r="P14" s="86" t="s">
        <v>286</v>
      </c>
      <c r="Q14" s="86" t="s">
        <v>286</v>
      </c>
      <c r="R14" s="86" t="s">
        <v>286</v>
      </c>
      <c r="S14" s="86" t="s">
        <v>69</v>
      </c>
      <c r="T14" s="86" t="s">
        <v>69</v>
      </c>
      <c r="U14" s="86" t="s">
        <v>69</v>
      </c>
      <c r="V14" s="86" t="s">
        <v>286</v>
      </c>
      <c r="W14" s="86" t="s">
        <v>286</v>
      </c>
      <c r="X14" s="86" t="s">
        <v>69</v>
      </c>
      <c r="Y14" s="86" t="s">
        <v>286</v>
      </c>
      <c r="Z14" s="86" t="s">
        <v>69</v>
      </c>
      <c r="AA14" s="86" t="s">
        <v>286</v>
      </c>
      <c r="AB14" s="86" t="s">
        <v>286</v>
      </c>
      <c r="AC14" s="88" t="str">
        <f t="shared" si="0"/>
        <v>1 - Muy Baja</v>
      </c>
      <c r="AD14" s="89">
        <f t="shared" si="1"/>
        <v>0.2</v>
      </c>
      <c r="AE14" s="88" t="str">
        <f t="shared" si="2"/>
        <v>4 - Mayor</v>
      </c>
      <c r="AF14" s="89">
        <f t="shared" si="3"/>
        <v>0.31578947368421051</v>
      </c>
      <c r="AG14" s="82" t="str">
        <f t="shared" si="4"/>
        <v>BAJO</v>
      </c>
      <c r="AH14" s="89">
        <f t="shared" si="5"/>
        <v>6.3157894736842107E-2</v>
      </c>
      <c r="AI14" s="421" t="s">
        <v>1147</v>
      </c>
      <c r="AJ14" s="91" t="s">
        <v>489</v>
      </c>
      <c r="AK14" s="84" t="s">
        <v>1152</v>
      </c>
      <c r="AL14" s="84" t="s">
        <v>1153</v>
      </c>
      <c r="AM14" s="47" t="s">
        <v>296</v>
      </c>
      <c r="AN14" s="91" t="s">
        <v>292</v>
      </c>
      <c r="AO14" s="91" t="s">
        <v>293</v>
      </c>
      <c r="AP14" s="47" t="s">
        <v>294</v>
      </c>
      <c r="AQ14" s="47" t="s">
        <v>296</v>
      </c>
      <c r="AR14" s="91" t="s">
        <v>292</v>
      </c>
      <c r="AS14" s="91" t="s">
        <v>293</v>
      </c>
      <c r="AT14" s="47" t="s">
        <v>294</v>
      </c>
      <c r="AU14" s="47" t="s">
        <v>296</v>
      </c>
      <c r="AV14" s="91" t="s">
        <v>292</v>
      </c>
      <c r="AW14" s="91" t="s">
        <v>293</v>
      </c>
      <c r="AX14" s="47" t="s">
        <v>294</v>
      </c>
      <c r="AY14" s="47" t="s">
        <v>296</v>
      </c>
      <c r="AZ14" s="91" t="s">
        <v>292</v>
      </c>
      <c r="BA14" s="91" t="s">
        <v>293</v>
      </c>
      <c r="BB14" s="47" t="s">
        <v>294</v>
      </c>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tr">
        <f t="shared" si="6"/>
        <v>1 - Muy Baja</v>
      </c>
      <c r="CM14" s="93">
        <f t="shared" si="7"/>
        <v>0.12</v>
      </c>
      <c r="CN14" s="92" t="str">
        <f t="shared" si="8"/>
        <v>4 - Mayor</v>
      </c>
      <c r="CO14" s="93">
        <f t="shared" si="9"/>
        <v>0.18947368421052629</v>
      </c>
      <c r="CP14" s="94" t="str">
        <f t="shared" si="101"/>
        <v>BAJO</v>
      </c>
      <c r="CQ14" s="89">
        <f t="shared" si="10"/>
        <v>2.2736842105263156E-2</v>
      </c>
      <c r="CR14" s="423" t="s">
        <v>309</v>
      </c>
      <c r="CS14" s="94">
        <f t="shared" si="11"/>
        <v>0.1</v>
      </c>
      <c r="CT14" s="47"/>
      <c r="CU14" s="47" t="s">
        <v>1150</v>
      </c>
      <c r="CV14" s="4" t="s">
        <v>1131</v>
      </c>
      <c r="CW14" s="96"/>
      <c r="CX14" s="97">
        <f t="shared" si="12"/>
        <v>6</v>
      </c>
      <c r="CY14" s="98">
        <f t="shared" si="13"/>
        <v>4</v>
      </c>
      <c r="CZ14" s="97" t="str">
        <f t="shared" si="14"/>
        <v>Mayor</v>
      </c>
      <c r="DA14" s="99">
        <f t="shared" si="15"/>
        <v>0.8</v>
      </c>
      <c r="DB14" s="100">
        <f t="shared" si="16"/>
        <v>0.15</v>
      </c>
      <c r="DC14" s="100">
        <f t="shared" si="17"/>
        <v>0.25</v>
      </c>
      <c r="DD14" s="97">
        <f t="shared" si="18"/>
        <v>0.4</v>
      </c>
      <c r="DE14" s="5">
        <f t="shared" si="19"/>
        <v>1</v>
      </c>
      <c r="DF14" s="99">
        <f t="shared" si="20"/>
        <v>0.12</v>
      </c>
      <c r="DG14" s="5">
        <f t="shared" si="21"/>
        <v>4</v>
      </c>
      <c r="DH14" s="5"/>
      <c r="DI14" s="99">
        <f t="shared" si="22"/>
        <v>0.8</v>
      </c>
      <c r="DJ14" s="100">
        <f t="shared" si="23"/>
        <v>0.15</v>
      </c>
      <c r="DK14" s="100">
        <f t="shared" si="24"/>
        <v>0.25</v>
      </c>
      <c r="DL14" s="97">
        <f t="shared" si="25"/>
        <v>0.4</v>
      </c>
      <c r="DM14" s="5">
        <f t="shared" si="26"/>
        <v>1</v>
      </c>
      <c r="DN14" s="99">
        <f t="shared" si="27"/>
        <v>7.1999999999999995E-2</v>
      </c>
      <c r="DO14" s="5">
        <f t="shared" si="28"/>
        <v>4</v>
      </c>
      <c r="DP14" s="99">
        <f t="shared" si="29"/>
        <v>0.8</v>
      </c>
      <c r="DQ14" s="100">
        <f t="shared" si="30"/>
        <v>0.15</v>
      </c>
      <c r="DR14" s="100">
        <f t="shared" si="31"/>
        <v>0.25</v>
      </c>
      <c r="DS14" s="97">
        <f t="shared" si="32"/>
        <v>0.4</v>
      </c>
      <c r="DT14" s="5">
        <f t="shared" si="33"/>
        <v>1</v>
      </c>
      <c r="DU14" s="99">
        <f t="shared" si="34"/>
        <v>4.3199999999999995E-2</v>
      </c>
      <c r="DV14" s="5">
        <f t="shared" si="35"/>
        <v>4</v>
      </c>
      <c r="DW14" s="99">
        <f t="shared" si="36"/>
        <v>0.8</v>
      </c>
      <c r="DX14" s="100">
        <f t="shared" si="37"/>
        <v>0.15</v>
      </c>
      <c r="DY14" s="100">
        <f t="shared" si="38"/>
        <v>0.25</v>
      </c>
      <c r="DZ14" s="97">
        <f t="shared" si="39"/>
        <v>0.4</v>
      </c>
      <c r="EA14" s="5">
        <f t="shared" si="40"/>
        <v>1</v>
      </c>
      <c r="EB14" s="99">
        <f t="shared" si="41"/>
        <v>2.5919999999999995E-2</v>
      </c>
      <c r="EC14" s="5">
        <f t="shared" si="42"/>
        <v>4</v>
      </c>
      <c r="ED14" s="99">
        <f t="shared" si="43"/>
        <v>0.8</v>
      </c>
      <c r="EE14" s="100">
        <f t="shared" si="44"/>
        <v>0</v>
      </c>
      <c r="EF14" s="100">
        <f t="shared" si="45"/>
        <v>0</v>
      </c>
      <c r="EG14" s="97">
        <f t="shared" si="46"/>
        <v>0</v>
      </c>
      <c r="EH14" s="5">
        <f t="shared" si="47"/>
        <v>1</v>
      </c>
      <c r="EI14" s="99">
        <f t="shared" si="48"/>
        <v>2.5919999999999995E-2</v>
      </c>
      <c r="EJ14" s="5">
        <f t="shared" si="49"/>
        <v>4</v>
      </c>
      <c r="EK14" s="99">
        <f t="shared" si="50"/>
        <v>0.8</v>
      </c>
      <c r="EL14" s="100">
        <f t="shared" si="51"/>
        <v>0</v>
      </c>
      <c r="EM14" s="100">
        <f t="shared" si="52"/>
        <v>0</v>
      </c>
      <c r="EN14" s="97">
        <f t="shared" si="53"/>
        <v>0</v>
      </c>
      <c r="EO14" s="5">
        <f t="shared" si="54"/>
        <v>1</v>
      </c>
      <c r="EP14" s="99">
        <f t="shared" si="55"/>
        <v>2.5919999999999995E-2</v>
      </c>
      <c r="EQ14" s="5">
        <f t="shared" si="56"/>
        <v>4</v>
      </c>
      <c r="ER14" s="99">
        <f t="shared" si="57"/>
        <v>0.8</v>
      </c>
      <c r="ES14" s="100">
        <f t="shared" si="58"/>
        <v>0</v>
      </c>
      <c r="ET14" s="100">
        <f t="shared" si="59"/>
        <v>0</v>
      </c>
      <c r="EU14" s="97">
        <f t="shared" si="60"/>
        <v>0</v>
      </c>
      <c r="EV14" s="5">
        <f t="shared" si="61"/>
        <v>1</v>
      </c>
      <c r="EW14" s="99">
        <f t="shared" si="62"/>
        <v>2.5919999999999995E-2</v>
      </c>
      <c r="EX14" s="5">
        <f t="shared" si="63"/>
        <v>4</v>
      </c>
      <c r="EY14" s="99">
        <f t="shared" si="64"/>
        <v>0.8</v>
      </c>
      <c r="EZ14" s="100">
        <f t="shared" si="65"/>
        <v>0</v>
      </c>
      <c r="FA14" s="100">
        <f t="shared" si="66"/>
        <v>0</v>
      </c>
      <c r="FB14" s="97">
        <f t="shared" si="67"/>
        <v>0</v>
      </c>
      <c r="FC14" s="5">
        <f t="shared" si="68"/>
        <v>1</v>
      </c>
      <c r="FD14" s="99">
        <f t="shared" si="69"/>
        <v>2.5919999999999995E-2</v>
      </c>
      <c r="FE14" s="5">
        <f t="shared" si="70"/>
        <v>4</v>
      </c>
      <c r="FF14" s="99">
        <f t="shared" si="71"/>
        <v>0.8</v>
      </c>
      <c r="FG14" s="100">
        <f t="shared" si="72"/>
        <v>0</v>
      </c>
      <c r="FH14" s="100">
        <f t="shared" si="73"/>
        <v>0</v>
      </c>
      <c r="FI14" s="97">
        <f t="shared" si="74"/>
        <v>0</v>
      </c>
      <c r="FJ14" s="5">
        <f t="shared" si="75"/>
        <v>1</v>
      </c>
      <c r="FK14" s="99">
        <f t="shared" si="76"/>
        <v>2.5919999999999995E-2</v>
      </c>
      <c r="FL14" s="5">
        <f t="shared" si="77"/>
        <v>4</v>
      </c>
      <c r="FM14" s="99">
        <f t="shared" si="78"/>
        <v>0.8</v>
      </c>
      <c r="FN14" s="100">
        <f t="shared" si="79"/>
        <v>0</v>
      </c>
      <c r="FO14" s="100">
        <f t="shared" si="80"/>
        <v>0</v>
      </c>
      <c r="FP14" s="97">
        <f t="shared" si="81"/>
        <v>0</v>
      </c>
      <c r="FQ14" s="5">
        <f t="shared" si="82"/>
        <v>1</v>
      </c>
      <c r="FR14" s="99">
        <f t="shared" si="83"/>
        <v>2.5919999999999995E-2</v>
      </c>
      <c r="FS14" s="5">
        <f t="shared" si="84"/>
        <v>4</v>
      </c>
      <c r="FT14" s="99">
        <f t="shared" si="85"/>
        <v>0.8</v>
      </c>
      <c r="FU14" s="100">
        <f t="shared" si="86"/>
        <v>0</v>
      </c>
      <c r="FV14" s="100">
        <f t="shared" si="87"/>
        <v>0</v>
      </c>
      <c r="FW14" s="97">
        <f t="shared" si="88"/>
        <v>0</v>
      </c>
      <c r="FX14" s="5">
        <f t="shared" si="89"/>
        <v>1</v>
      </c>
      <c r="FY14" s="99">
        <f t="shared" si="90"/>
        <v>2.5919999999999995E-2</v>
      </c>
      <c r="FZ14" s="5">
        <f t="shared" si="91"/>
        <v>4</v>
      </c>
      <c r="GA14" s="99">
        <f t="shared" si="92"/>
        <v>0.8</v>
      </c>
      <c r="GB14" s="100">
        <f t="shared" si="93"/>
        <v>0</v>
      </c>
      <c r="GC14" s="100">
        <f t="shared" si="94"/>
        <v>0</v>
      </c>
      <c r="GD14" s="97">
        <f t="shared" si="95"/>
        <v>0</v>
      </c>
      <c r="GE14" s="5">
        <f t="shared" si="96"/>
        <v>1</v>
      </c>
      <c r="GF14" s="99">
        <f t="shared" si="97"/>
        <v>2.5919999999999995E-2</v>
      </c>
      <c r="GG14" s="5">
        <f t="shared" si="98"/>
        <v>4</v>
      </c>
      <c r="GH14" s="99">
        <f t="shared" si="99"/>
        <v>0.8</v>
      </c>
      <c r="GI14" s="99">
        <f t="shared" si="100"/>
        <v>0.8</v>
      </c>
      <c r="GJ14" s="101"/>
    </row>
    <row r="15" spans="1:193 1680:1680" ht="99.75" customHeight="1">
      <c r="A15" s="128">
        <v>7</v>
      </c>
      <c r="B15" s="424" t="s">
        <v>1154</v>
      </c>
      <c r="C15" s="425" t="s">
        <v>1155</v>
      </c>
      <c r="D15" s="420" t="s">
        <v>280</v>
      </c>
      <c r="E15" s="169" t="s">
        <v>407</v>
      </c>
      <c r="F15" s="47" t="s">
        <v>318</v>
      </c>
      <c r="G15" s="169" t="s">
        <v>329</v>
      </c>
      <c r="H15" s="169" t="s">
        <v>330</v>
      </c>
      <c r="I15" s="86" t="s">
        <v>315</v>
      </c>
      <c r="J15" s="86" t="s">
        <v>286</v>
      </c>
      <c r="K15" s="86" t="s">
        <v>286</v>
      </c>
      <c r="L15" s="86" t="s">
        <v>286</v>
      </c>
      <c r="M15" s="86" t="s">
        <v>286</v>
      </c>
      <c r="N15" s="86" t="s">
        <v>69</v>
      </c>
      <c r="O15" s="86" t="s">
        <v>286</v>
      </c>
      <c r="P15" s="86" t="s">
        <v>286</v>
      </c>
      <c r="Q15" s="86" t="s">
        <v>286</v>
      </c>
      <c r="R15" s="86" t="s">
        <v>286</v>
      </c>
      <c r="S15" s="86" t="s">
        <v>69</v>
      </c>
      <c r="T15" s="86" t="s">
        <v>286</v>
      </c>
      <c r="U15" s="86" t="s">
        <v>69</v>
      </c>
      <c r="V15" s="86" t="s">
        <v>286</v>
      </c>
      <c r="W15" s="86" t="s">
        <v>69</v>
      </c>
      <c r="X15" s="86" t="s">
        <v>286</v>
      </c>
      <c r="Y15" s="86" t="s">
        <v>286</v>
      </c>
      <c r="Z15" s="86" t="s">
        <v>286</v>
      </c>
      <c r="AA15" s="86" t="s">
        <v>286</v>
      </c>
      <c r="AB15" s="86" t="s">
        <v>286</v>
      </c>
      <c r="AC15" s="88" t="str">
        <f t="shared" si="0"/>
        <v>2 - Baja</v>
      </c>
      <c r="AD15" s="89">
        <f t="shared" si="1"/>
        <v>0.4</v>
      </c>
      <c r="AE15" s="88" t="str">
        <f t="shared" si="2"/>
        <v>3 - Moderado</v>
      </c>
      <c r="AF15" s="89">
        <f t="shared" si="3"/>
        <v>0.21052631578947367</v>
      </c>
      <c r="AG15" s="82" t="str">
        <f t="shared" si="4"/>
        <v>BAJO</v>
      </c>
      <c r="AH15" s="89">
        <f t="shared" si="5"/>
        <v>8.4210526315789472E-2</v>
      </c>
      <c r="AI15" s="426" t="s">
        <v>1156</v>
      </c>
      <c r="AJ15" s="91" t="s">
        <v>1157</v>
      </c>
      <c r="AK15" s="84" t="s">
        <v>1158</v>
      </c>
      <c r="AL15" s="91" t="s">
        <v>1159</v>
      </c>
      <c r="AM15" s="47" t="s">
        <v>291</v>
      </c>
      <c r="AN15" s="91" t="s">
        <v>292</v>
      </c>
      <c r="AO15" s="91" t="s">
        <v>293</v>
      </c>
      <c r="AP15" s="47" t="s">
        <v>294</v>
      </c>
      <c r="AQ15" s="47" t="s">
        <v>291</v>
      </c>
      <c r="AR15" s="91" t="s">
        <v>295</v>
      </c>
      <c r="AS15" s="91" t="s">
        <v>293</v>
      </c>
      <c r="AT15" s="47" t="s">
        <v>294</v>
      </c>
      <c r="AU15" s="47" t="s">
        <v>291</v>
      </c>
      <c r="AV15" s="91" t="s">
        <v>295</v>
      </c>
      <c r="AW15" s="91" t="s">
        <v>293</v>
      </c>
      <c r="AX15" s="47" t="s">
        <v>294</v>
      </c>
      <c r="AY15" s="47"/>
      <c r="AZ15" s="91"/>
      <c r="BA15" s="91"/>
      <c r="BB15" s="47"/>
      <c r="BC15" s="47"/>
      <c r="BD15" s="91"/>
      <c r="BE15" s="91"/>
      <c r="BF15" s="47"/>
      <c r="BG15" s="47"/>
      <c r="BH15" s="91"/>
      <c r="BI15" s="91"/>
      <c r="BJ15" s="47"/>
      <c r="BK15" s="47"/>
      <c r="BL15" s="91"/>
      <c r="BM15" s="91"/>
      <c r="BN15" s="47"/>
      <c r="BO15" s="47"/>
      <c r="BP15" s="91"/>
      <c r="BQ15" s="91"/>
      <c r="BR15" s="47"/>
      <c r="BS15" s="47"/>
      <c r="BT15" s="91"/>
      <c r="BU15" s="91"/>
      <c r="BV15" s="47"/>
      <c r="BW15" s="47"/>
      <c r="BX15" s="91"/>
      <c r="BY15" s="91"/>
      <c r="BZ15" s="47"/>
      <c r="CA15" s="47"/>
      <c r="CB15" s="91"/>
      <c r="CC15" s="91"/>
      <c r="CD15" s="47"/>
      <c r="CE15" s="47"/>
      <c r="CF15" s="91"/>
      <c r="CG15" s="91"/>
      <c r="CH15" s="47"/>
      <c r="CI15" s="91"/>
      <c r="CJ15" s="91"/>
      <c r="CK15" s="47"/>
      <c r="CL15" s="92" t="str">
        <f t="shared" si="6"/>
        <v>1 - Muy Baja</v>
      </c>
      <c r="CM15" s="93">
        <f t="shared" si="7"/>
        <v>0.24</v>
      </c>
      <c r="CN15" s="92" t="str">
        <f t="shared" si="8"/>
        <v>3 - Moderado</v>
      </c>
      <c r="CO15" s="93">
        <f t="shared" si="9"/>
        <v>0.12631578947368419</v>
      </c>
      <c r="CP15" s="94" t="str">
        <f t="shared" si="101"/>
        <v>BAJO</v>
      </c>
      <c r="CQ15" s="89">
        <f t="shared" si="10"/>
        <v>3.0315789473684202E-2</v>
      </c>
      <c r="CR15" s="422" t="s">
        <v>300</v>
      </c>
      <c r="CS15" s="94">
        <f t="shared" si="11"/>
        <v>0.1</v>
      </c>
      <c r="CT15" s="47"/>
      <c r="CU15" s="47" t="s">
        <v>1136</v>
      </c>
      <c r="CV15" s="4" t="s">
        <v>1131</v>
      </c>
      <c r="CW15" s="96"/>
      <c r="CX15" s="97">
        <f t="shared" si="12"/>
        <v>4</v>
      </c>
      <c r="CY15" s="98">
        <f t="shared" si="13"/>
        <v>3</v>
      </c>
      <c r="CZ15" s="97" t="str">
        <f t="shared" si="14"/>
        <v>Moderado</v>
      </c>
      <c r="DA15" s="99">
        <f t="shared" si="15"/>
        <v>0.6</v>
      </c>
      <c r="DB15" s="100">
        <f t="shared" si="16"/>
        <v>0.15</v>
      </c>
      <c r="DC15" s="100">
        <f t="shared" si="17"/>
        <v>0.25</v>
      </c>
      <c r="DD15" s="97">
        <f t="shared" si="18"/>
        <v>0.4</v>
      </c>
      <c r="DE15" s="5">
        <f t="shared" si="19"/>
        <v>2</v>
      </c>
      <c r="DF15" s="99">
        <f t="shared" si="20"/>
        <v>0.24</v>
      </c>
      <c r="DG15" s="5">
        <f t="shared" si="21"/>
        <v>3</v>
      </c>
      <c r="DH15" s="5"/>
      <c r="DI15" s="99">
        <f t="shared" si="22"/>
        <v>0.6</v>
      </c>
      <c r="DJ15" s="100">
        <f t="shared" si="23"/>
        <v>0.25</v>
      </c>
      <c r="DK15" s="100">
        <f t="shared" si="24"/>
        <v>0.25</v>
      </c>
      <c r="DL15" s="97">
        <f t="shared" si="25"/>
        <v>0.5</v>
      </c>
      <c r="DM15" s="5">
        <f t="shared" si="26"/>
        <v>1</v>
      </c>
      <c r="DN15" s="99">
        <f t="shared" si="27"/>
        <v>0.12</v>
      </c>
      <c r="DO15" s="5">
        <f t="shared" si="28"/>
        <v>3</v>
      </c>
      <c r="DP15" s="99">
        <f t="shared" si="29"/>
        <v>0.6</v>
      </c>
      <c r="DQ15" s="100">
        <f t="shared" si="30"/>
        <v>0.25</v>
      </c>
      <c r="DR15" s="100">
        <f t="shared" si="31"/>
        <v>0.25</v>
      </c>
      <c r="DS15" s="97">
        <f t="shared" si="32"/>
        <v>0.5</v>
      </c>
      <c r="DT15" s="5">
        <f t="shared" si="33"/>
        <v>1</v>
      </c>
      <c r="DU15" s="99">
        <f t="shared" si="34"/>
        <v>0.06</v>
      </c>
      <c r="DV15" s="5">
        <f t="shared" si="35"/>
        <v>3</v>
      </c>
      <c r="DW15" s="99">
        <f t="shared" si="36"/>
        <v>0.6</v>
      </c>
      <c r="DX15" s="100">
        <f t="shared" si="37"/>
        <v>0</v>
      </c>
      <c r="DY15" s="100">
        <f t="shared" si="38"/>
        <v>0</v>
      </c>
      <c r="DZ15" s="97">
        <f t="shared" si="39"/>
        <v>0</v>
      </c>
      <c r="EA15" s="5">
        <f t="shared" si="40"/>
        <v>1</v>
      </c>
      <c r="EB15" s="99">
        <f t="shared" si="41"/>
        <v>0.06</v>
      </c>
      <c r="EC15" s="5">
        <f t="shared" si="42"/>
        <v>3</v>
      </c>
      <c r="ED15" s="99">
        <f t="shared" si="43"/>
        <v>0.6</v>
      </c>
      <c r="EE15" s="100">
        <f t="shared" si="44"/>
        <v>0</v>
      </c>
      <c r="EF15" s="100">
        <f t="shared" si="45"/>
        <v>0</v>
      </c>
      <c r="EG15" s="97">
        <f t="shared" si="46"/>
        <v>0</v>
      </c>
      <c r="EH15" s="5">
        <f t="shared" si="47"/>
        <v>1</v>
      </c>
      <c r="EI15" s="99">
        <f t="shared" si="48"/>
        <v>0.06</v>
      </c>
      <c r="EJ15" s="5">
        <f t="shared" si="49"/>
        <v>3</v>
      </c>
      <c r="EK15" s="99">
        <f t="shared" si="50"/>
        <v>0.6</v>
      </c>
      <c r="EL15" s="100">
        <f t="shared" si="51"/>
        <v>0</v>
      </c>
      <c r="EM15" s="100">
        <f t="shared" si="52"/>
        <v>0</v>
      </c>
      <c r="EN15" s="97">
        <f t="shared" si="53"/>
        <v>0</v>
      </c>
      <c r="EO15" s="5">
        <f t="shared" si="54"/>
        <v>1</v>
      </c>
      <c r="EP15" s="99">
        <f t="shared" si="55"/>
        <v>0.06</v>
      </c>
      <c r="EQ15" s="5">
        <f t="shared" si="56"/>
        <v>3</v>
      </c>
      <c r="ER15" s="99">
        <f t="shared" si="57"/>
        <v>0.6</v>
      </c>
      <c r="ES15" s="100">
        <f t="shared" si="58"/>
        <v>0</v>
      </c>
      <c r="ET15" s="100">
        <f t="shared" si="59"/>
        <v>0</v>
      </c>
      <c r="EU15" s="97">
        <f t="shared" si="60"/>
        <v>0</v>
      </c>
      <c r="EV15" s="5">
        <f t="shared" si="61"/>
        <v>1</v>
      </c>
      <c r="EW15" s="99">
        <f t="shared" si="62"/>
        <v>0.06</v>
      </c>
      <c r="EX15" s="5">
        <f t="shared" si="63"/>
        <v>3</v>
      </c>
      <c r="EY15" s="99">
        <f t="shared" si="64"/>
        <v>0.6</v>
      </c>
      <c r="EZ15" s="100">
        <f t="shared" si="65"/>
        <v>0</v>
      </c>
      <c r="FA15" s="100">
        <f t="shared" si="66"/>
        <v>0</v>
      </c>
      <c r="FB15" s="97">
        <f t="shared" si="67"/>
        <v>0</v>
      </c>
      <c r="FC15" s="5">
        <f t="shared" si="68"/>
        <v>1</v>
      </c>
      <c r="FD15" s="99">
        <f t="shared" si="69"/>
        <v>0.06</v>
      </c>
      <c r="FE15" s="5">
        <f t="shared" si="70"/>
        <v>3</v>
      </c>
      <c r="FF15" s="99">
        <f t="shared" si="71"/>
        <v>0.6</v>
      </c>
      <c r="FG15" s="100">
        <f t="shared" si="72"/>
        <v>0</v>
      </c>
      <c r="FH15" s="100">
        <f t="shared" si="73"/>
        <v>0</v>
      </c>
      <c r="FI15" s="97">
        <f t="shared" si="74"/>
        <v>0</v>
      </c>
      <c r="FJ15" s="5">
        <f t="shared" si="75"/>
        <v>1</v>
      </c>
      <c r="FK15" s="99">
        <f t="shared" si="76"/>
        <v>0.06</v>
      </c>
      <c r="FL15" s="5">
        <f t="shared" si="77"/>
        <v>3</v>
      </c>
      <c r="FM15" s="99">
        <f t="shared" si="78"/>
        <v>0.6</v>
      </c>
      <c r="FN15" s="100">
        <f t="shared" si="79"/>
        <v>0</v>
      </c>
      <c r="FO15" s="100">
        <f t="shared" si="80"/>
        <v>0</v>
      </c>
      <c r="FP15" s="97">
        <f t="shared" si="81"/>
        <v>0</v>
      </c>
      <c r="FQ15" s="5">
        <f t="shared" si="82"/>
        <v>1</v>
      </c>
      <c r="FR15" s="99">
        <f t="shared" si="83"/>
        <v>0.06</v>
      </c>
      <c r="FS15" s="5">
        <f t="shared" si="84"/>
        <v>3</v>
      </c>
      <c r="FT15" s="99">
        <f t="shared" si="85"/>
        <v>0.6</v>
      </c>
      <c r="FU15" s="100">
        <f t="shared" si="86"/>
        <v>0</v>
      </c>
      <c r="FV15" s="100">
        <f t="shared" si="87"/>
        <v>0</v>
      </c>
      <c r="FW15" s="97">
        <f t="shared" si="88"/>
        <v>0</v>
      </c>
      <c r="FX15" s="5">
        <f t="shared" si="89"/>
        <v>1</v>
      </c>
      <c r="FY15" s="99">
        <f t="shared" si="90"/>
        <v>0.06</v>
      </c>
      <c r="FZ15" s="5">
        <f t="shared" si="91"/>
        <v>3</v>
      </c>
      <c r="GA15" s="99">
        <f t="shared" si="92"/>
        <v>0.6</v>
      </c>
      <c r="GB15" s="100">
        <f t="shared" si="93"/>
        <v>0</v>
      </c>
      <c r="GC15" s="100">
        <f t="shared" si="94"/>
        <v>0</v>
      </c>
      <c r="GD15" s="97">
        <f t="shared" si="95"/>
        <v>0</v>
      </c>
      <c r="GE15" s="5">
        <f t="shared" si="96"/>
        <v>1</v>
      </c>
      <c r="GF15" s="99">
        <f t="shared" si="97"/>
        <v>0.06</v>
      </c>
      <c r="GG15" s="5">
        <f t="shared" si="98"/>
        <v>3</v>
      </c>
      <c r="GH15" s="99">
        <f t="shared" si="99"/>
        <v>0.6</v>
      </c>
      <c r="GI15" s="99">
        <f t="shared" si="100"/>
        <v>0.6</v>
      </c>
      <c r="GJ15" s="101"/>
    </row>
    <row r="16" spans="1:193 1680:1680" ht="99.75" customHeight="1">
      <c r="A16" s="128">
        <v>8</v>
      </c>
      <c r="B16" s="424" t="s">
        <v>1154</v>
      </c>
      <c r="C16" s="425" t="s">
        <v>1160</v>
      </c>
      <c r="D16" s="420" t="s">
        <v>304</v>
      </c>
      <c r="E16" s="169" t="s">
        <v>407</v>
      </c>
      <c r="F16" s="47" t="s">
        <v>318</v>
      </c>
      <c r="G16" s="169" t="s">
        <v>329</v>
      </c>
      <c r="H16" s="169" t="s">
        <v>330</v>
      </c>
      <c r="I16" s="86" t="s">
        <v>315</v>
      </c>
      <c r="J16" s="86" t="s">
        <v>286</v>
      </c>
      <c r="K16" s="86" t="s">
        <v>286</v>
      </c>
      <c r="L16" s="86" t="s">
        <v>286</v>
      </c>
      <c r="M16" s="86" t="s">
        <v>286</v>
      </c>
      <c r="N16" s="86" t="s">
        <v>69</v>
      </c>
      <c r="O16" s="86" t="s">
        <v>286</v>
      </c>
      <c r="P16" s="86" t="s">
        <v>286</v>
      </c>
      <c r="Q16" s="86" t="s">
        <v>286</v>
      </c>
      <c r="R16" s="86" t="s">
        <v>286</v>
      </c>
      <c r="S16" s="86" t="s">
        <v>69</v>
      </c>
      <c r="T16" s="86" t="s">
        <v>286</v>
      </c>
      <c r="U16" s="86" t="s">
        <v>69</v>
      </c>
      <c r="V16" s="86" t="s">
        <v>286</v>
      </c>
      <c r="W16" s="86" t="s">
        <v>69</v>
      </c>
      <c r="X16" s="86" t="s">
        <v>286</v>
      </c>
      <c r="Y16" s="86" t="s">
        <v>286</v>
      </c>
      <c r="Z16" s="86" t="s">
        <v>286</v>
      </c>
      <c r="AA16" s="86" t="s">
        <v>286</v>
      </c>
      <c r="AB16" s="86" t="s">
        <v>286</v>
      </c>
      <c r="AC16" s="88" t="str">
        <f t="shared" si="0"/>
        <v>2 - Baja</v>
      </c>
      <c r="AD16" s="89">
        <f t="shared" si="1"/>
        <v>0.4</v>
      </c>
      <c r="AE16" s="88" t="str">
        <f t="shared" si="2"/>
        <v>3 - Moderado</v>
      </c>
      <c r="AF16" s="89">
        <f t="shared" si="3"/>
        <v>0.21052631578947367</v>
      </c>
      <c r="AG16" s="82" t="str">
        <f t="shared" si="4"/>
        <v>BAJO</v>
      </c>
      <c r="AH16" s="89">
        <f t="shared" si="5"/>
        <v>8.4210526315789472E-2</v>
      </c>
      <c r="AI16" s="426" t="s">
        <v>1161</v>
      </c>
      <c r="AJ16" s="91" t="s">
        <v>1157</v>
      </c>
      <c r="AK16" s="84" t="s">
        <v>1158</v>
      </c>
      <c r="AL16" s="91" t="s">
        <v>1159</v>
      </c>
      <c r="AM16" s="47" t="s">
        <v>291</v>
      </c>
      <c r="AN16" s="91" t="s">
        <v>292</v>
      </c>
      <c r="AO16" s="91" t="s">
        <v>293</v>
      </c>
      <c r="AP16" s="47" t="s">
        <v>294</v>
      </c>
      <c r="AQ16" s="47" t="s">
        <v>291</v>
      </c>
      <c r="AR16" s="91" t="s">
        <v>295</v>
      </c>
      <c r="AS16" s="91" t="s">
        <v>293</v>
      </c>
      <c r="AT16" s="47" t="s">
        <v>294</v>
      </c>
      <c r="AU16" s="47" t="s">
        <v>291</v>
      </c>
      <c r="AV16" s="91" t="s">
        <v>295</v>
      </c>
      <c r="AW16" s="91" t="s">
        <v>293</v>
      </c>
      <c r="AX16" s="47" t="s">
        <v>294</v>
      </c>
      <c r="AY16" s="47"/>
      <c r="AZ16" s="91"/>
      <c r="BA16" s="91"/>
      <c r="BB16" s="47"/>
      <c r="BC16" s="47"/>
      <c r="BD16" s="91"/>
      <c r="BE16" s="91"/>
      <c r="BF16" s="47"/>
      <c r="BG16" s="47"/>
      <c r="BH16" s="91"/>
      <c r="BI16" s="91"/>
      <c r="BJ16" s="47"/>
      <c r="BK16" s="47"/>
      <c r="BL16" s="91"/>
      <c r="BM16" s="91"/>
      <c r="BN16" s="47"/>
      <c r="BO16" s="47"/>
      <c r="BP16" s="91"/>
      <c r="BQ16" s="91"/>
      <c r="BR16" s="47"/>
      <c r="BS16" s="47"/>
      <c r="BT16" s="91"/>
      <c r="BU16" s="91"/>
      <c r="BV16" s="47"/>
      <c r="BW16" s="47"/>
      <c r="BX16" s="91"/>
      <c r="BY16" s="91"/>
      <c r="BZ16" s="47"/>
      <c r="CA16" s="47"/>
      <c r="CB16" s="91"/>
      <c r="CC16" s="91"/>
      <c r="CD16" s="47"/>
      <c r="CE16" s="47"/>
      <c r="CF16" s="91"/>
      <c r="CG16" s="91"/>
      <c r="CH16" s="47"/>
      <c r="CI16" s="91"/>
      <c r="CJ16" s="91"/>
      <c r="CK16" s="47"/>
      <c r="CL16" s="92" t="str">
        <f t="shared" si="6"/>
        <v>1 - Muy Baja</v>
      </c>
      <c r="CM16" s="93">
        <f t="shared" si="7"/>
        <v>0.24</v>
      </c>
      <c r="CN16" s="92" t="str">
        <f t="shared" si="8"/>
        <v>3 - Moderado</v>
      </c>
      <c r="CO16" s="93">
        <f t="shared" si="9"/>
        <v>0.12631578947368419</v>
      </c>
      <c r="CP16" s="94" t="str">
        <f t="shared" si="101"/>
        <v>BAJO</v>
      </c>
      <c r="CQ16" s="89">
        <f t="shared" si="10"/>
        <v>3.0315789473684202E-2</v>
      </c>
      <c r="CR16" s="423" t="s">
        <v>309</v>
      </c>
      <c r="CS16" s="94">
        <f t="shared" si="11"/>
        <v>0.1</v>
      </c>
      <c r="CT16" s="47"/>
      <c r="CU16" s="47" t="s">
        <v>1136</v>
      </c>
      <c r="CV16" s="4" t="s">
        <v>1131</v>
      </c>
      <c r="CW16" s="96"/>
      <c r="CX16" s="97">
        <f t="shared" si="12"/>
        <v>4</v>
      </c>
      <c r="CY16" s="98">
        <f t="shared" si="13"/>
        <v>3</v>
      </c>
      <c r="CZ16" s="97" t="str">
        <f t="shared" si="14"/>
        <v>Moderado</v>
      </c>
      <c r="DA16" s="99">
        <f t="shared" si="15"/>
        <v>0.6</v>
      </c>
      <c r="DB16" s="100">
        <f t="shared" si="16"/>
        <v>0.15</v>
      </c>
      <c r="DC16" s="100">
        <f t="shared" si="17"/>
        <v>0.25</v>
      </c>
      <c r="DD16" s="97">
        <f t="shared" si="18"/>
        <v>0.4</v>
      </c>
      <c r="DE16" s="5">
        <f t="shared" si="19"/>
        <v>2</v>
      </c>
      <c r="DF16" s="99">
        <f t="shared" si="20"/>
        <v>0.24</v>
      </c>
      <c r="DG16" s="5">
        <f t="shared" si="21"/>
        <v>3</v>
      </c>
      <c r="DH16" s="5"/>
      <c r="DI16" s="99">
        <f t="shared" si="22"/>
        <v>0.6</v>
      </c>
      <c r="DJ16" s="100">
        <f t="shared" si="23"/>
        <v>0.25</v>
      </c>
      <c r="DK16" s="100">
        <f t="shared" si="24"/>
        <v>0.25</v>
      </c>
      <c r="DL16" s="97">
        <f t="shared" si="25"/>
        <v>0.5</v>
      </c>
      <c r="DM16" s="5">
        <f t="shared" si="26"/>
        <v>1</v>
      </c>
      <c r="DN16" s="99">
        <f t="shared" si="27"/>
        <v>0.12</v>
      </c>
      <c r="DO16" s="5">
        <f t="shared" si="28"/>
        <v>3</v>
      </c>
      <c r="DP16" s="99">
        <f t="shared" si="29"/>
        <v>0.6</v>
      </c>
      <c r="DQ16" s="100">
        <f t="shared" si="30"/>
        <v>0.25</v>
      </c>
      <c r="DR16" s="100">
        <f t="shared" si="31"/>
        <v>0.25</v>
      </c>
      <c r="DS16" s="97">
        <f t="shared" si="32"/>
        <v>0.5</v>
      </c>
      <c r="DT16" s="5">
        <f t="shared" si="33"/>
        <v>1</v>
      </c>
      <c r="DU16" s="99">
        <f t="shared" si="34"/>
        <v>0.06</v>
      </c>
      <c r="DV16" s="5">
        <f t="shared" si="35"/>
        <v>3</v>
      </c>
      <c r="DW16" s="99">
        <f t="shared" si="36"/>
        <v>0.6</v>
      </c>
      <c r="DX16" s="100">
        <f t="shared" si="37"/>
        <v>0</v>
      </c>
      <c r="DY16" s="100">
        <f t="shared" si="38"/>
        <v>0</v>
      </c>
      <c r="DZ16" s="97">
        <f t="shared" si="39"/>
        <v>0</v>
      </c>
      <c r="EA16" s="5">
        <f t="shared" si="40"/>
        <v>1</v>
      </c>
      <c r="EB16" s="99">
        <f t="shared" si="41"/>
        <v>0.06</v>
      </c>
      <c r="EC16" s="5">
        <f t="shared" si="42"/>
        <v>3</v>
      </c>
      <c r="ED16" s="99">
        <f t="shared" si="43"/>
        <v>0.6</v>
      </c>
      <c r="EE16" s="100">
        <f t="shared" si="44"/>
        <v>0</v>
      </c>
      <c r="EF16" s="100">
        <f t="shared" si="45"/>
        <v>0</v>
      </c>
      <c r="EG16" s="97">
        <f t="shared" si="46"/>
        <v>0</v>
      </c>
      <c r="EH16" s="5">
        <f t="shared" si="47"/>
        <v>1</v>
      </c>
      <c r="EI16" s="99">
        <f t="shared" si="48"/>
        <v>0.06</v>
      </c>
      <c r="EJ16" s="5">
        <f t="shared" si="49"/>
        <v>3</v>
      </c>
      <c r="EK16" s="99">
        <f t="shared" si="50"/>
        <v>0.6</v>
      </c>
      <c r="EL16" s="100">
        <f t="shared" si="51"/>
        <v>0</v>
      </c>
      <c r="EM16" s="100">
        <f t="shared" si="52"/>
        <v>0</v>
      </c>
      <c r="EN16" s="97">
        <f t="shared" si="53"/>
        <v>0</v>
      </c>
      <c r="EO16" s="5">
        <f t="shared" si="54"/>
        <v>1</v>
      </c>
      <c r="EP16" s="99">
        <f t="shared" si="55"/>
        <v>0.06</v>
      </c>
      <c r="EQ16" s="5">
        <f t="shared" si="56"/>
        <v>3</v>
      </c>
      <c r="ER16" s="99">
        <f t="shared" si="57"/>
        <v>0.6</v>
      </c>
      <c r="ES16" s="100">
        <f t="shared" si="58"/>
        <v>0</v>
      </c>
      <c r="ET16" s="100">
        <f t="shared" si="59"/>
        <v>0</v>
      </c>
      <c r="EU16" s="97">
        <f t="shared" si="60"/>
        <v>0</v>
      </c>
      <c r="EV16" s="5">
        <f t="shared" si="61"/>
        <v>1</v>
      </c>
      <c r="EW16" s="99">
        <f t="shared" si="62"/>
        <v>0.06</v>
      </c>
      <c r="EX16" s="5">
        <f t="shared" si="63"/>
        <v>3</v>
      </c>
      <c r="EY16" s="99">
        <f t="shared" si="64"/>
        <v>0.6</v>
      </c>
      <c r="EZ16" s="100">
        <f t="shared" si="65"/>
        <v>0</v>
      </c>
      <c r="FA16" s="100">
        <f t="shared" si="66"/>
        <v>0</v>
      </c>
      <c r="FB16" s="97">
        <f t="shared" si="67"/>
        <v>0</v>
      </c>
      <c r="FC16" s="5">
        <f t="shared" si="68"/>
        <v>1</v>
      </c>
      <c r="FD16" s="99">
        <f t="shared" si="69"/>
        <v>0.06</v>
      </c>
      <c r="FE16" s="5">
        <f t="shared" si="70"/>
        <v>3</v>
      </c>
      <c r="FF16" s="99">
        <f t="shared" si="71"/>
        <v>0.6</v>
      </c>
      <c r="FG16" s="100">
        <f t="shared" si="72"/>
        <v>0</v>
      </c>
      <c r="FH16" s="100">
        <f t="shared" si="73"/>
        <v>0</v>
      </c>
      <c r="FI16" s="97">
        <f t="shared" si="74"/>
        <v>0</v>
      </c>
      <c r="FJ16" s="5">
        <f t="shared" si="75"/>
        <v>1</v>
      </c>
      <c r="FK16" s="99">
        <f t="shared" si="76"/>
        <v>0.06</v>
      </c>
      <c r="FL16" s="5">
        <f t="shared" si="77"/>
        <v>3</v>
      </c>
      <c r="FM16" s="99">
        <f t="shared" si="78"/>
        <v>0.6</v>
      </c>
      <c r="FN16" s="100">
        <f t="shared" si="79"/>
        <v>0</v>
      </c>
      <c r="FO16" s="100">
        <f t="shared" si="80"/>
        <v>0</v>
      </c>
      <c r="FP16" s="97">
        <f t="shared" si="81"/>
        <v>0</v>
      </c>
      <c r="FQ16" s="5">
        <f t="shared" si="82"/>
        <v>1</v>
      </c>
      <c r="FR16" s="99">
        <f t="shared" si="83"/>
        <v>0.06</v>
      </c>
      <c r="FS16" s="5">
        <f t="shared" si="84"/>
        <v>3</v>
      </c>
      <c r="FT16" s="99">
        <f t="shared" si="85"/>
        <v>0.6</v>
      </c>
      <c r="FU16" s="100">
        <f t="shared" si="86"/>
        <v>0</v>
      </c>
      <c r="FV16" s="100">
        <f t="shared" si="87"/>
        <v>0</v>
      </c>
      <c r="FW16" s="97">
        <f t="shared" si="88"/>
        <v>0</v>
      </c>
      <c r="FX16" s="5">
        <f t="shared" si="89"/>
        <v>1</v>
      </c>
      <c r="FY16" s="99">
        <f t="shared" si="90"/>
        <v>0.06</v>
      </c>
      <c r="FZ16" s="5">
        <f t="shared" si="91"/>
        <v>3</v>
      </c>
      <c r="GA16" s="99">
        <f t="shared" si="92"/>
        <v>0.6</v>
      </c>
      <c r="GB16" s="100">
        <f t="shared" si="93"/>
        <v>0</v>
      </c>
      <c r="GC16" s="100">
        <f t="shared" si="94"/>
        <v>0</v>
      </c>
      <c r="GD16" s="97">
        <f t="shared" si="95"/>
        <v>0</v>
      </c>
      <c r="GE16" s="5">
        <f t="shared" si="96"/>
        <v>1</v>
      </c>
      <c r="GF16" s="99">
        <f t="shared" si="97"/>
        <v>0.06</v>
      </c>
      <c r="GG16" s="5">
        <f t="shared" si="98"/>
        <v>3</v>
      </c>
      <c r="GH16" s="99">
        <f t="shared" si="99"/>
        <v>0.6</v>
      </c>
      <c r="GI16" s="99">
        <f t="shared" si="100"/>
        <v>0.6</v>
      </c>
      <c r="GJ16" s="101"/>
    </row>
    <row r="17" spans="1:191" ht="189.75" customHeight="1">
      <c r="A17" s="128">
        <v>9</v>
      </c>
      <c r="B17" s="424" t="s">
        <v>1162</v>
      </c>
      <c r="C17" s="425" t="s">
        <v>1163</v>
      </c>
      <c r="D17" s="420" t="s">
        <v>280</v>
      </c>
      <c r="E17" s="169" t="s">
        <v>328</v>
      </c>
      <c r="F17" s="47" t="s">
        <v>282</v>
      </c>
      <c r="G17" s="169" t="s">
        <v>880</v>
      </c>
      <c r="H17" s="169" t="s">
        <v>330</v>
      </c>
      <c r="I17" s="86" t="s">
        <v>298</v>
      </c>
      <c r="J17" s="86" t="s">
        <v>286</v>
      </c>
      <c r="K17" s="86" t="s">
        <v>286</v>
      </c>
      <c r="L17" s="86" t="s">
        <v>286</v>
      </c>
      <c r="M17" s="86" t="s">
        <v>286</v>
      </c>
      <c r="N17" s="86" t="s">
        <v>69</v>
      </c>
      <c r="O17" s="86" t="s">
        <v>286</v>
      </c>
      <c r="P17" s="86" t="s">
        <v>286</v>
      </c>
      <c r="Q17" s="86" t="s">
        <v>286</v>
      </c>
      <c r="R17" s="86" t="s">
        <v>286</v>
      </c>
      <c r="S17" s="86" t="s">
        <v>69</v>
      </c>
      <c r="T17" s="86" t="s">
        <v>286</v>
      </c>
      <c r="U17" s="86" t="s">
        <v>69</v>
      </c>
      <c r="V17" s="86" t="s">
        <v>286</v>
      </c>
      <c r="W17" s="86" t="s">
        <v>286</v>
      </c>
      <c r="X17" s="86" t="s">
        <v>286</v>
      </c>
      <c r="Y17" s="86" t="s">
        <v>286</v>
      </c>
      <c r="Z17" s="86" t="s">
        <v>286</v>
      </c>
      <c r="AA17" s="86" t="s">
        <v>286</v>
      </c>
      <c r="AB17" s="86" t="s">
        <v>286</v>
      </c>
      <c r="AC17" s="88" t="str">
        <f t="shared" si="0"/>
        <v>1 - Muy Baja</v>
      </c>
      <c r="AD17" s="89">
        <f t="shared" si="1"/>
        <v>0.2</v>
      </c>
      <c r="AE17" s="88" t="str">
        <f t="shared" si="2"/>
        <v>3 - Moderado</v>
      </c>
      <c r="AF17" s="89">
        <f t="shared" si="3"/>
        <v>0.15789473684210525</v>
      </c>
      <c r="AG17" s="82" t="str">
        <f t="shared" si="4"/>
        <v>BAJO</v>
      </c>
      <c r="AH17" s="89">
        <f t="shared" si="5"/>
        <v>3.1578947368421054E-2</v>
      </c>
      <c r="AI17" s="426" t="s">
        <v>1164</v>
      </c>
      <c r="AJ17" s="91" t="s">
        <v>1165</v>
      </c>
      <c r="AK17" s="84" t="s">
        <v>1166</v>
      </c>
      <c r="AL17" s="91" t="s">
        <v>1167</v>
      </c>
      <c r="AM17" s="47" t="s">
        <v>296</v>
      </c>
      <c r="AN17" s="91" t="s">
        <v>292</v>
      </c>
      <c r="AO17" s="91" t="s">
        <v>293</v>
      </c>
      <c r="AP17" s="47" t="s">
        <v>294</v>
      </c>
      <c r="AQ17" s="47" t="s">
        <v>296</v>
      </c>
      <c r="AR17" s="91" t="s">
        <v>292</v>
      </c>
      <c r="AS17" s="91" t="s">
        <v>293</v>
      </c>
      <c r="AT17" s="47" t="s">
        <v>294</v>
      </c>
      <c r="AU17" s="47" t="s">
        <v>296</v>
      </c>
      <c r="AV17" s="91" t="s">
        <v>292</v>
      </c>
      <c r="AW17" s="91" t="s">
        <v>293</v>
      </c>
      <c r="AX17" s="47" t="s">
        <v>294</v>
      </c>
      <c r="AY17" s="47" t="s">
        <v>296</v>
      </c>
      <c r="AZ17" s="91" t="s">
        <v>292</v>
      </c>
      <c r="BA17" s="91" t="s">
        <v>293</v>
      </c>
      <c r="BB17" s="47" t="s">
        <v>294</v>
      </c>
      <c r="BC17" s="47" t="s">
        <v>296</v>
      </c>
      <c r="BD17" s="91" t="s">
        <v>292</v>
      </c>
      <c r="BE17" s="91" t="s">
        <v>293</v>
      </c>
      <c r="BF17" s="47" t="s">
        <v>294</v>
      </c>
      <c r="BG17" s="47" t="s">
        <v>296</v>
      </c>
      <c r="BH17" s="91" t="s">
        <v>292</v>
      </c>
      <c r="BI17" s="91" t="s">
        <v>293</v>
      </c>
      <c r="BJ17" s="47" t="s">
        <v>294</v>
      </c>
      <c r="BK17" s="47" t="s">
        <v>296</v>
      </c>
      <c r="BL17" s="91" t="s">
        <v>292</v>
      </c>
      <c r="BM17" s="91" t="s">
        <v>293</v>
      </c>
      <c r="BN17" s="47" t="s">
        <v>294</v>
      </c>
      <c r="BO17" s="47" t="s">
        <v>296</v>
      </c>
      <c r="BP17" s="91" t="s">
        <v>292</v>
      </c>
      <c r="BQ17" s="91" t="s">
        <v>293</v>
      </c>
      <c r="BR17" s="47" t="s">
        <v>294</v>
      </c>
      <c r="BS17" s="47"/>
      <c r="BT17" s="91"/>
      <c r="BU17" s="91"/>
      <c r="BV17" s="47"/>
      <c r="BW17" s="47"/>
      <c r="BX17" s="91"/>
      <c r="BY17" s="91"/>
      <c r="BZ17" s="47"/>
      <c r="CA17" s="47"/>
      <c r="CB17" s="91"/>
      <c r="CC17" s="91"/>
      <c r="CD17" s="47"/>
      <c r="CE17" s="47"/>
      <c r="CF17" s="91"/>
      <c r="CG17" s="91"/>
      <c r="CH17" s="47"/>
      <c r="CI17" s="91"/>
      <c r="CJ17" s="91"/>
      <c r="CK17" s="47"/>
      <c r="CL17" s="92" t="str">
        <f t="shared" si="6"/>
        <v>1 - Muy Baja</v>
      </c>
      <c r="CM17" s="93">
        <f t="shared" si="7"/>
        <v>0.12</v>
      </c>
      <c r="CN17" s="92" t="str">
        <f t="shared" si="8"/>
        <v>3 - Moderado</v>
      </c>
      <c r="CO17" s="93">
        <f t="shared" si="9"/>
        <v>9.4736842105263147E-2</v>
      </c>
      <c r="CP17" s="94" t="str">
        <f t="shared" si="101"/>
        <v>BAJO</v>
      </c>
      <c r="CQ17" s="89">
        <f t="shared" si="10"/>
        <v>1.1368421052631578E-2</v>
      </c>
      <c r="CR17" s="422" t="s">
        <v>300</v>
      </c>
      <c r="CS17" s="94">
        <f t="shared" si="11"/>
        <v>0.1</v>
      </c>
      <c r="CT17" s="47"/>
      <c r="CU17" s="47" t="s">
        <v>1136</v>
      </c>
      <c r="CV17" s="4" t="s">
        <v>1131</v>
      </c>
      <c r="CW17" s="96"/>
      <c r="CX17" s="97">
        <f t="shared" si="12"/>
        <v>3</v>
      </c>
      <c r="CY17" s="98">
        <f t="shared" si="13"/>
        <v>3</v>
      </c>
      <c r="CZ17" s="97" t="str">
        <f t="shared" si="14"/>
        <v>Moderado</v>
      </c>
      <c r="DA17" s="99">
        <f t="shared" si="15"/>
        <v>0.6</v>
      </c>
      <c r="DB17" s="100">
        <f t="shared" si="16"/>
        <v>0.15</v>
      </c>
      <c r="DC17" s="100">
        <f t="shared" si="17"/>
        <v>0.25</v>
      </c>
      <c r="DD17" s="97">
        <f t="shared" si="18"/>
        <v>0.4</v>
      </c>
      <c r="DE17" s="5">
        <f t="shared" si="19"/>
        <v>1</v>
      </c>
      <c r="DF17" s="99">
        <f t="shared" si="20"/>
        <v>0.12</v>
      </c>
      <c r="DG17" s="5">
        <f t="shared" si="21"/>
        <v>3</v>
      </c>
      <c r="DH17" s="5"/>
      <c r="DI17" s="99">
        <f t="shared" si="22"/>
        <v>0.6</v>
      </c>
      <c r="DJ17" s="100">
        <f t="shared" si="23"/>
        <v>0.15</v>
      </c>
      <c r="DK17" s="100">
        <f t="shared" si="24"/>
        <v>0.25</v>
      </c>
      <c r="DL17" s="97">
        <f t="shared" si="25"/>
        <v>0.4</v>
      </c>
      <c r="DM17" s="5">
        <f t="shared" si="26"/>
        <v>1</v>
      </c>
      <c r="DN17" s="99">
        <f t="shared" si="27"/>
        <v>7.1999999999999995E-2</v>
      </c>
      <c r="DO17" s="5">
        <f t="shared" si="28"/>
        <v>3</v>
      </c>
      <c r="DP17" s="99">
        <f t="shared" si="29"/>
        <v>0.6</v>
      </c>
      <c r="DQ17" s="100">
        <f t="shared" si="30"/>
        <v>0.15</v>
      </c>
      <c r="DR17" s="100">
        <f t="shared" si="31"/>
        <v>0.25</v>
      </c>
      <c r="DS17" s="97">
        <f t="shared" si="32"/>
        <v>0.4</v>
      </c>
      <c r="DT17" s="5">
        <f t="shared" si="33"/>
        <v>1</v>
      </c>
      <c r="DU17" s="99">
        <f t="shared" si="34"/>
        <v>4.3199999999999995E-2</v>
      </c>
      <c r="DV17" s="5">
        <f t="shared" si="35"/>
        <v>3</v>
      </c>
      <c r="DW17" s="99">
        <f t="shared" si="36"/>
        <v>0.6</v>
      </c>
      <c r="DX17" s="100">
        <f t="shared" si="37"/>
        <v>0.15</v>
      </c>
      <c r="DY17" s="100">
        <f t="shared" si="38"/>
        <v>0.25</v>
      </c>
      <c r="DZ17" s="97">
        <f t="shared" si="39"/>
        <v>0.4</v>
      </c>
      <c r="EA17" s="5">
        <f t="shared" si="40"/>
        <v>1</v>
      </c>
      <c r="EB17" s="99">
        <f t="shared" si="41"/>
        <v>2.5919999999999995E-2</v>
      </c>
      <c r="EC17" s="5">
        <f t="shared" si="42"/>
        <v>3</v>
      </c>
      <c r="ED17" s="99">
        <f t="shared" si="43"/>
        <v>0.6</v>
      </c>
      <c r="EE17" s="100">
        <f t="shared" si="44"/>
        <v>0.15</v>
      </c>
      <c r="EF17" s="100">
        <f t="shared" si="45"/>
        <v>0.25</v>
      </c>
      <c r="EG17" s="97">
        <f t="shared" si="46"/>
        <v>0.4</v>
      </c>
      <c r="EH17" s="5">
        <f t="shared" si="47"/>
        <v>1</v>
      </c>
      <c r="EI17" s="99">
        <f t="shared" si="48"/>
        <v>1.5551999999999996E-2</v>
      </c>
      <c r="EJ17" s="5">
        <f t="shared" si="49"/>
        <v>3</v>
      </c>
      <c r="EK17" s="99">
        <f t="shared" si="50"/>
        <v>0.6</v>
      </c>
      <c r="EL17" s="100">
        <f t="shared" si="51"/>
        <v>0.15</v>
      </c>
      <c r="EM17" s="100">
        <f t="shared" si="52"/>
        <v>0.25</v>
      </c>
      <c r="EN17" s="97">
        <f t="shared" si="53"/>
        <v>0.4</v>
      </c>
      <c r="EO17" s="5">
        <f t="shared" si="54"/>
        <v>1</v>
      </c>
      <c r="EP17" s="99">
        <f t="shared" si="55"/>
        <v>9.3311999999999978E-3</v>
      </c>
      <c r="EQ17" s="5">
        <f t="shared" si="56"/>
        <v>3</v>
      </c>
      <c r="ER17" s="99">
        <f t="shared" si="57"/>
        <v>0.6</v>
      </c>
      <c r="ES17" s="100">
        <f t="shared" si="58"/>
        <v>0.15</v>
      </c>
      <c r="ET17" s="100">
        <f t="shared" si="59"/>
        <v>0.25</v>
      </c>
      <c r="EU17" s="97">
        <f t="shared" si="60"/>
        <v>0.4</v>
      </c>
      <c r="EV17" s="5">
        <f t="shared" si="61"/>
        <v>1</v>
      </c>
      <c r="EW17" s="99">
        <f t="shared" si="62"/>
        <v>9.3311999999999978E-3</v>
      </c>
      <c r="EX17" s="5">
        <f t="shared" si="63"/>
        <v>3</v>
      </c>
      <c r="EY17" s="99">
        <f t="shared" si="64"/>
        <v>0.6</v>
      </c>
      <c r="EZ17" s="100">
        <f t="shared" si="65"/>
        <v>0.15</v>
      </c>
      <c r="FA17" s="100">
        <f t="shared" si="66"/>
        <v>0.25</v>
      </c>
      <c r="FB17" s="97">
        <f t="shared" si="67"/>
        <v>0.4</v>
      </c>
      <c r="FC17" s="5">
        <f t="shared" si="68"/>
        <v>1</v>
      </c>
      <c r="FD17" s="99">
        <f t="shared" si="69"/>
        <v>5.598719999999998E-3</v>
      </c>
      <c r="FE17" s="5">
        <f t="shared" si="70"/>
        <v>3</v>
      </c>
      <c r="FF17" s="99">
        <f t="shared" si="71"/>
        <v>0.6</v>
      </c>
      <c r="FG17" s="100">
        <f t="shared" si="72"/>
        <v>0</v>
      </c>
      <c r="FH17" s="100">
        <f t="shared" si="73"/>
        <v>0</v>
      </c>
      <c r="FI17" s="97">
        <f t="shared" si="74"/>
        <v>0</v>
      </c>
      <c r="FJ17" s="5">
        <f t="shared" si="75"/>
        <v>1</v>
      </c>
      <c r="FK17" s="99">
        <f t="shared" si="76"/>
        <v>5.598719999999998E-3</v>
      </c>
      <c r="FL17" s="5">
        <f t="shared" si="77"/>
        <v>3</v>
      </c>
      <c r="FM17" s="99">
        <f t="shared" si="78"/>
        <v>0.6</v>
      </c>
      <c r="FN17" s="100">
        <f t="shared" si="79"/>
        <v>0</v>
      </c>
      <c r="FO17" s="100">
        <f t="shared" si="80"/>
        <v>0</v>
      </c>
      <c r="FP17" s="97">
        <f t="shared" si="81"/>
        <v>0</v>
      </c>
      <c r="FQ17" s="5">
        <f t="shared" si="82"/>
        <v>1</v>
      </c>
      <c r="FR17" s="99">
        <f t="shared" si="83"/>
        <v>5.598719999999998E-3</v>
      </c>
      <c r="FS17" s="5">
        <f t="shared" si="84"/>
        <v>3</v>
      </c>
      <c r="FT17" s="99">
        <f t="shared" si="85"/>
        <v>0.6</v>
      </c>
      <c r="FU17" s="100">
        <f t="shared" si="86"/>
        <v>0</v>
      </c>
      <c r="FV17" s="100">
        <f t="shared" si="87"/>
        <v>0</v>
      </c>
      <c r="FW17" s="97">
        <f t="shared" si="88"/>
        <v>0</v>
      </c>
      <c r="FX17" s="5">
        <f t="shared" si="89"/>
        <v>1</v>
      </c>
      <c r="FY17" s="99">
        <f t="shared" si="90"/>
        <v>5.598719999999998E-3</v>
      </c>
      <c r="FZ17" s="5">
        <f t="shared" si="91"/>
        <v>3</v>
      </c>
      <c r="GA17" s="99">
        <f t="shared" si="92"/>
        <v>0.6</v>
      </c>
      <c r="GB17" s="100">
        <f t="shared" si="93"/>
        <v>0</v>
      </c>
      <c r="GC17" s="100">
        <f t="shared" si="94"/>
        <v>0</v>
      </c>
      <c r="GD17" s="97">
        <f t="shared" si="95"/>
        <v>0</v>
      </c>
      <c r="GE17" s="5">
        <f t="shared" si="96"/>
        <v>1</v>
      </c>
      <c r="GF17" s="99">
        <f t="shared" si="97"/>
        <v>5.598719999999998E-3</v>
      </c>
      <c r="GG17" s="5">
        <f t="shared" si="98"/>
        <v>3</v>
      </c>
      <c r="GH17" s="99">
        <f t="shared" si="99"/>
        <v>0.6</v>
      </c>
      <c r="GI17" s="99">
        <f t="shared" si="100"/>
        <v>0.6</v>
      </c>
    </row>
    <row r="18" spans="1:191" ht="189.75" customHeight="1">
      <c r="A18" s="128">
        <v>10</v>
      </c>
      <c r="B18" s="424" t="s">
        <v>1162</v>
      </c>
      <c r="C18" s="425" t="s">
        <v>1168</v>
      </c>
      <c r="D18" s="420" t="s">
        <v>304</v>
      </c>
      <c r="E18" s="169" t="s">
        <v>328</v>
      </c>
      <c r="F18" s="47" t="s">
        <v>305</v>
      </c>
      <c r="G18" s="169" t="s">
        <v>880</v>
      </c>
      <c r="H18" s="169" t="s">
        <v>330</v>
      </c>
      <c r="I18" s="86" t="s">
        <v>298</v>
      </c>
      <c r="J18" s="86" t="s">
        <v>286</v>
      </c>
      <c r="K18" s="86" t="s">
        <v>286</v>
      </c>
      <c r="L18" s="86" t="s">
        <v>286</v>
      </c>
      <c r="M18" s="86" t="s">
        <v>286</v>
      </c>
      <c r="N18" s="86" t="s">
        <v>69</v>
      </c>
      <c r="O18" s="86" t="s">
        <v>286</v>
      </c>
      <c r="P18" s="86" t="s">
        <v>286</v>
      </c>
      <c r="Q18" s="86" t="s">
        <v>286</v>
      </c>
      <c r="R18" s="86" t="s">
        <v>286</v>
      </c>
      <c r="S18" s="86" t="s">
        <v>69</v>
      </c>
      <c r="T18" s="86" t="s">
        <v>286</v>
      </c>
      <c r="U18" s="86" t="s">
        <v>69</v>
      </c>
      <c r="V18" s="86" t="s">
        <v>286</v>
      </c>
      <c r="W18" s="86" t="s">
        <v>286</v>
      </c>
      <c r="X18" s="86" t="s">
        <v>286</v>
      </c>
      <c r="Y18" s="86" t="s">
        <v>286</v>
      </c>
      <c r="Z18" s="86" t="s">
        <v>286</v>
      </c>
      <c r="AA18" s="86" t="s">
        <v>286</v>
      </c>
      <c r="AB18" s="86" t="s">
        <v>286</v>
      </c>
      <c r="AC18" s="88" t="str">
        <f t="shared" si="0"/>
        <v>1 - Muy Baja</v>
      </c>
      <c r="AD18" s="89">
        <f t="shared" si="1"/>
        <v>0.2</v>
      </c>
      <c r="AE18" s="88" t="str">
        <f t="shared" si="2"/>
        <v>3 - Moderado</v>
      </c>
      <c r="AF18" s="89">
        <f t="shared" si="3"/>
        <v>0.15789473684210525</v>
      </c>
      <c r="AG18" s="82" t="str">
        <f t="shared" si="4"/>
        <v>BAJO</v>
      </c>
      <c r="AH18" s="89">
        <f t="shared" si="5"/>
        <v>3.1578947368421054E-2</v>
      </c>
      <c r="AI18" s="426" t="s">
        <v>1164</v>
      </c>
      <c r="AJ18" s="91" t="s">
        <v>1165</v>
      </c>
      <c r="AK18" s="84" t="s">
        <v>1166</v>
      </c>
      <c r="AL18" s="91" t="s">
        <v>1167</v>
      </c>
      <c r="AM18" s="47" t="s">
        <v>296</v>
      </c>
      <c r="AN18" s="91" t="s">
        <v>292</v>
      </c>
      <c r="AO18" s="91" t="s">
        <v>293</v>
      </c>
      <c r="AP18" s="47" t="s">
        <v>294</v>
      </c>
      <c r="AQ18" s="47" t="s">
        <v>296</v>
      </c>
      <c r="AR18" s="91" t="s">
        <v>292</v>
      </c>
      <c r="AS18" s="91" t="s">
        <v>293</v>
      </c>
      <c r="AT18" s="47" t="s">
        <v>294</v>
      </c>
      <c r="AU18" s="47" t="s">
        <v>296</v>
      </c>
      <c r="AV18" s="91" t="s">
        <v>292</v>
      </c>
      <c r="AW18" s="91" t="s">
        <v>293</v>
      </c>
      <c r="AX18" s="47" t="s">
        <v>294</v>
      </c>
      <c r="AY18" s="47" t="s">
        <v>296</v>
      </c>
      <c r="AZ18" s="91" t="s">
        <v>292</v>
      </c>
      <c r="BA18" s="91" t="s">
        <v>293</v>
      </c>
      <c r="BB18" s="47" t="s">
        <v>294</v>
      </c>
      <c r="BC18" s="47" t="s">
        <v>296</v>
      </c>
      <c r="BD18" s="91" t="s">
        <v>292</v>
      </c>
      <c r="BE18" s="91" t="s">
        <v>293</v>
      </c>
      <c r="BF18" s="47" t="s">
        <v>294</v>
      </c>
      <c r="BG18" s="47" t="s">
        <v>296</v>
      </c>
      <c r="BH18" s="91" t="s">
        <v>292</v>
      </c>
      <c r="BI18" s="91" t="s">
        <v>293</v>
      </c>
      <c r="BJ18" s="47" t="s">
        <v>294</v>
      </c>
      <c r="BK18" s="47" t="s">
        <v>296</v>
      </c>
      <c r="BL18" s="91" t="s">
        <v>292</v>
      </c>
      <c r="BM18" s="91" t="s">
        <v>293</v>
      </c>
      <c r="BN18" s="47" t="s">
        <v>294</v>
      </c>
      <c r="BO18" s="47" t="s">
        <v>296</v>
      </c>
      <c r="BP18" s="91" t="s">
        <v>292</v>
      </c>
      <c r="BQ18" s="91" t="s">
        <v>293</v>
      </c>
      <c r="BR18" s="47" t="s">
        <v>294</v>
      </c>
      <c r="BS18" s="47"/>
      <c r="BT18" s="91"/>
      <c r="BU18" s="91"/>
      <c r="BV18" s="47"/>
      <c r="BW18" s="47"/>
      <c r="BX18" s="91"/>
      <c r="BY18" s="91"/>
      <c r="BZ18" s="47"/>
      <c r="CA18" s="47"/>
      <c r="CB18" s="91"/>
      <c r="CC18" s="91"/>
      <c r="CD18" s="47"/>
      <c r="CE18" s="47"/>
      <c r="CF18" s="91"/>
      <c r="CG18" s="91"/>
      <c r="CH18" s="47"/>
      <c r="CI18" s="91"/>
      <c r="CJ18" s="91"/>
      <c r="CK18" s="47"/>
      <c r="CL18" s="92" t="str">
        <f t="shared" si="6"/>
        <v>1 - Muy Baja</v>
      </c>
      <c r="CM18" s="93">
        <f t="shared" si="7"/>
        <v>0.12</v>
      </c>
      <c r="CN18" s="92" t="str">
        <f t="shared" si="8"/>
        <v>3 - Moderado</v>
      </c>
      <c r="CO18" s="93">
        <f t="shared" si="9"/>
        <v>9.4736842105263147E-2</v>
      </c>
      <c r="CP18" s="94" t="str">
        <f t="shared" si="101"/>
        <v>BAJO</v>
      </c>
      <c r="CQ18" s="89">
        <f t="shared" si="10"/>
        <v>1.1368421052631578E-2</v>
      </c>
      <c r="CR18" s="423" t="s">
        <v>309</v>
      </c>
      <c r="CS18" s="94">
        <f t="shared" si="11"/>
        <v>0.1</v>
      </c>
      <c r="CT18" s="47"/>
      <c r="CU18" s="47" t="s">
        <v>1169</v>
      </c>
      <c r="CV18" s="4" t="s">
        <v>1131</v>
      </c>
      <c r="CW18" s="96"/>
      <c r="CX18" s="97">
        <f t="shared" si="12"/>
        <v>3</v>
      </c>
      <c r="CY18" s="98">
        <f t="shared" si="13"/>
        <v>3</v>
      </c>
      <c r="CZ18" s="97" t="str">
        <f t="shared" si="14"/>
        <v>Moderado</v>
      </c>
      <c r="DA18" s="99">
        <f t="shared" si="15"/>
        <v>0.6</v>
      </c>
      <c r="DB18" s="100">
        <f t="shared" si="16"/>
        <v>0.15</v>
      </c>
      <c r="DC18" s="100">
        <f t="shared" si="17"/>
        <v>0.25</v>
      </c>
      <c r="DD18" s="97">
        <f t="shared" si="18"/>
        <v>0.4</v>
      </c>
      <c r="DE18" s="5">
        <f t="shared" si="19"/>
        <v>1</v>
      </c>
      <c r="DF18" s="99">
        <f t="shared" si="20"/>
        <v>0.12</v>
      </c>
      <c r="DG18" s="5">
        <f t="shared" si="21"/>
        <v>3</v>
      </c>
      <c r="DH18" s="5"/>
      <c r="DI18" s="99">
        <f t="shared" si="22"/>
        <v>0.6</v>
      </c>
      <c r="DJ18" s="100">
        <f t="shared" si="23"/>
        <v>0.15</v>
      </c>
      <c r="DK18" s="100">
        <f t="shared" si="24"/>
        <v>0.25</v>
      </c>
      <c r="DL18" s="97">
        <f t="shared" si="25"/>
        <v>0.4</v>
      </c>
      <c r="DM18" s="5">
        <f t="shared" si="26"/>
        <v>1</v>
      </c>
      <c r="DN18" s="99">
        <f t="shared" si="27"/>
        <v>7.1999999999999995E-2</v>
      </c>
      <c r="DO18" s="5">
        <f t="shared" si="28"/>
        <v>3</v>
      </c>
      <c r="DP18" s="99">
        <f t="shared" si="29"/>
        <v>0.6</v>
      </c>
      <c r="DQ18" s="100">
        <f t="shared" si="30"/>
        <v>0.15</v>
      </c>
      <c r="DR18" s="100">
        <f t="shared" si="31"/>
        <v>0.25</v>
      </c>
      <c r="DS18" s="97">
        <f t="shared" si="32"/>
        <v>0.4</v>
      </c>
      <c r="DT18" s="5">
        <f t="shared" si="33"/>
        <v>1</v>
      </c>
      <c r="DU18" s="99">
        <f t="shared" si="34"/>
        <v>4.3199999999999995E-2</v>
      </c>
      <c r="DV18" s="5">
        <f t="shared" si="35"/>
        <v>3</v>
      </c>
      <c r="DW18" s="99">
        <f t="shared" si="36"/>
        <v>0.6</v>
      </c>
      <c r="DX18" s="100">
        <f t="shared" si="37"/>
        <v>0.15</v>
      </c>
      <c r="DY18" s="100">
        <f t="shared" si="38"/>
        <v>0.25</v>
      </c>
      <c r="DZ18" s="97">
        <f t="shared" si="39"/>
        <v>0.4</v>
      </c>
      <c r="EA18" s="5">
        <f t="shared" si="40"/>
        <v>1</v>
      </c>
      <c r="EB18" s="99">
        <f t="shared" si="41"/>
        <v>2.5919999999999995E-2</v>
      </c>
      <c r="EC18" s="5">
        <f t="shared" si="42"/>
        <v>3</v>
      </c>
      <c r="ED18" s="99">
        <f t="shared" si="43"/>
        <v>0.6</v>
      </c>
      <c r="EE18" s="100">
        <f t="shared" si="44"/>
        <v>0.15</v>
      </c>
      <c r="EF18" s="100">
        <f t="shared" si="45"/>
        <v>0.25</v>
      </c>
      <c r="EG18" s="97">
        <f t="shared" si="46"/>
        <v>0.4</v>
      </c>
      <c r="EH18" s="5">
        <f t="shared" si="47"/>
        <v>1</v>
      </c>
      <c r="EI18" s="99">
        <f t="shared" si="48"/>
        <v>1.5551999999999996E-2</v>
      </c>
      <c r="EJ18" s="5">
        <f t="shared" si="49"/>
        <v>3</v>
      </c>
      <c r="EK18" s="99">
        <f t="shared" si="50"/>
        <v>0.6</v>
      </c>
      <c r="EL18" s="100">
        <f t="shared" si="51"/>
        <v>0.15</v>
      </c>
      <c r="EM18" s="100">
        <f t="shared" si="52"/>
        <v>0.25</v>
      </c>
      <c r="EN18" s="97">
        <f t="shared" si="53"/>
        <v>0.4</v>
      </c>
      <c r="EO18" s="5">
        <f t="shared" si="54"/>
        <v>1</v>
      </c>
      <c r="EP18" s="99">
        <f t="shared" si="55"/>
        <v>9.3311999999999978E-3</v>
      </c>
      <c r="EQ18" s="5">
        <f t="shared" si="56"/>
        <v>3</v>
      </c>
      <c r="ER18" s="99">
        <f t="shared" si="57"/>
        <v>0.6</v>
      </c>
      <c r="ES18" s="100">
        <f t="shared" si="58"/>
        <v>0.15</v>
      </c>
      <c r="ET18" s="100">
        <f t="shared" si="59"/>
        <v>0.25</v>
      </c>
      <c r="EU18" s="97">
        <f t="shared" si="60"/>
        <v>0.4</v>
      </c>
      <c r="EV18" s="5">
        <f t="shared" si="61"/>
        <v>1</v>
      </c>
      <c r="EW18" s="99">
        <f t="shared" si="62"/>
        <v>9.3311999999999978E-3</v>
      </c>
      <c r="EX18" s="5">
        <f t="shared" si="63"/>
        <v>3</v>
      </c>
      <c r="EY18" s="99">
        <f t="shared" si="64"/>
        <v>0.6</v>
      </c>
      <c r="EZ18" s="100">
        <f t="shared" si="65"/>
        <v>0.15</v>
      </c>
      <c r="FA18" s="100">
        <f t="shared" si="66"/>
        <v>0.25</v>
      </c>
      <c r="FB18" s="97">
        <f t="shared" si="67"/>
        <v>0.4</v>
      </c>
      <c r="FC18" s="5">
        <f t="shared" si="68"/>
        <v>1</v>
      </c>
      <c r="FD18" s="99">
        <f t="shared" si="69"/>
        <v>5.598719999999998E-3</v>
      </c>
      <c r="FE18" s="5">
        <f t="shared" si="70"/>
        <v>3</v>
      </c>
      <c r="FF18" s="99">
        <f t="shared" si="71"/>
        <v>0.6</v>
      </c>
      <c r="FG18" s="100">
        <f t="shared" si="72"/>
        <v>0</v>
      </c>
      <c r="FH18" s="100">
        <f t="shared" si="73"/>
        <v>0</v>
      </c>
      <c r="FI18" s="97">
        <f t="shared" si="74"/>
        <v>0</v>
      </c>
      <c r="FJ18" s="5">
        <f t="shared" si="75"/>
        <v>1</v>
      </c>
      <c r="FK18" s="99">
        <f t="shared" si="76"/>
        <v>5.598719999999998E-3</v>
      </c>
      <c r="FL18" s="5">
        <f t="shared" si="77"/>
        <v>3</v>
      </c>
      <c r="FM18" s="99">
        <f t="shared" si="78"/>
        <v>0.6</v>
      </c>
      <c r="FN18" s="100">
        <f t="shared" si="79"/>
        <v>0</v>
      </c>
      <c r="FO18" s="100">
        <f t="shared" si="80"/>
        <v>0</v>
      </c>
      <c r="FP18" s="97">
        <f t="shared" si="81"/>
        <v>0</v>
      </c>
      <c r="FQ18" s="5">
        <f t="shared" si="82"/>
        <v>1</v>
      </c>
      <c r="FR18" s="99">
        <f t="shared" si="83"/>
        <v>5.598719999999998E-3</v>
      </c>
      <c r="FS18" s="5">
        <f t="shared" si="84"/>
        <v>3</v>
      </c>
      <c r="FT18" s="99">
        <f t="shared" si="85"/>
        <v>0.6</v>
      </c>
      <c r="FU18" s="100">
        <f t="shared" si="86"/>
        <v>0</v>
      </c>
      <c r="FV18" s="100">
        <f t="shared" si="87"/>
        <v>0</v>
      </c>
      <c r="FW18" s="97">
        <f t="shared" si="88"/>
        <v>0</v>
      </c>
      <c r="FX18" s="5">
        <f t="shared" si="89"/>
        <v>1</v>
      </c>
      <c r="FY18" s="99">
        <f t="shared" si="90"/>
        <v>5.598719999999998E-3</v>
      </c>
      <c r="FZ18" s="5">
        <f t="shared" si="91"/>
        <v>3</v>
      </c>
      <c r="GA18" s="99">
        <f t="shared" si="92"/>
        <v>0.6</v>
      </c>
      <c r="GB18" s="100">
        <f t="shared" si="93"/>
        <v>0</v>
      </c>
      <c r="GC18" s="100">
        <f t="shared" si="94"/>
        <v>0</v>
      </c>
      <c r="GD18" s="97">
        <f t="shared" si="95"/>
        <v>0</v>
      </c>
      <c r="GE18" s="5">
        <f t="shared" si="96"/>
        <v>1</v>
      </c>
      <c r="GF18" s="99">
        <f t="shared" si="97"/>
        <v>5.598719999999998E-3</v>
      </c>
      <c r="GG18" s="5">
        <f t="shared" si="98"/>
        <v>3</v>
      </c>
      <c r="GH18" s="99">
        <f t="shared" si="99"/>
        <v>0.6</v>
      </c>
      <c r="GI18" s="99">
        <f t="shared" si="100"/>
        <v>0.6</v>
      </c>
    </row>
    <row r="19" spans="1:191" ht="37.5" hidden="1" customHeight="1">
      <c r="A19" s="82">
        <v>11</v>
      </c>
      <c r="B19" s="85"/>
      <c r="C19" s="85"/>
      <c r="D19" s="193"/>
      <c r="E19" s="85"/>
      <c r="F19" s="124"/>
      <c r="G19" s="85"/>
      <c r="H19" s="85" t="s">
        <v>1170</v>
      </c>
      <c r="I19" s="86"/>
      <c r="J19" s="86"/>
      <c r="K19" s="86"/>
      <c r="L19" s="86"/>
      <c r="M19" s="86"/>
      <c r="N19" s="86"/>
      <c r="O19" s="86"/>
      <c r="P19" s="86"/>
      <c r="Q19" s="86"/>
      <c r="R19" s="86"/>
      <c r="S19" s="86"/>
      <c r="T19" s="86"/>
      <c r="U19" s="86"/>
      <c r="V19" s="86"/>
      <c r="W19" s="86"/>
      <c r="X19" s="86"/>
      <c r="Y19" s="86"/>
      <c r="Z19" s="86"/>
      <c r="AA19" s="86"/>
      <c r="AB19" s="86"/>
      <c r="AC19" s="88">
        <f t="shared" si="0"/>
        <v>0</v>
      </c>
      <c r="AD19" s="89">
        <f t="shared" ref="AD19:AD50" si="102">IFERROR(IF(I19="1 - Muy Baja",0.2,IF(I19="2 - Baja",0.4,IF(I19="3 - Media",0.6,IF(I19="4 - Alta",0.8,1)))),"")</f>
        <v>1</v>
      </c>
      <c r="AE19" s="88" t="str">
        <f t="shared" si="2"/>
        <v>3 - Moderado</v>
      </c>
      <c r="AF19" s="89">
        <f t="shared" ref="AF19:AF50" si="103">IFERROR(IF(CY19=1,0.2,IF(CY19=2,0.4,IF(CY19=3,0.6,IF(CY19=4,0.8,1)))),"")</f>
        <v>0.6</v>
      </c>
      <c r="AG19" s="82" t="str">
        <f t="shared" ref="AG19:AG50" si="104">IFERROR(INDEX($BLU$689:$BLY$693,MATCH(I19,$BLS$689:$BLS$693,0),MATCH(AE19,$BLU$687:$BLY$687,0)),"")</f>
        <v/>
      </c>
      <c r="AH19" s="89">
        <f t="shared" si="5"/>
        <v>0.6</v>
      </c>
      <c r="AI19" s="85"/>
      <c r="AJ19" s="85"/>
      <c r="AK19" s="85"/>
      <c r="AL19" s="85"/>
      <c r="AM19" s="47"/>
      <c r="AN19" s="91"/>
      <c r="AO19" s="91"/>
      <c r="AP19" s="47"/>
      <c r="AQ19" s="47"/>
      <c r="AR19" s="91"/>
      <c r="AS19" s="91"/>
      <c r="AT19" s="47"/>
      <c r="AU19" s="47"/>
      <c r="AV19" s="91"/>
      <c r="AW19" s="91"/>
      <c r="AX19" s="47"/>
      <c r="AY19" s="47"/>
      <c r="AZ19" s="91"/>
      <c r="BA19" s="91"/>
      <c r="BB19" s="47"/>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tr">
        <f t="shared" si="6"/>
        <v>5 - Muy Alta</v>
      </c>
      <c r="CM19" s="93">
        <f t="shared" ref="CM19:CM50" si="105">GF19</f>
        <v>1</v>
      </c>
      <c r="CN19" s="92" t="str">
        <f t="shared" si="8"/>
        <v>3 - Moderado</v>
      </c>
      <c r="CO19" s="93">
        <f t="shared" ref="CO19:CO50" si="106">GI19</f>
        <v>0.6</v>
      </c>
      <c r="CP19" s="94" t="str">
        <f t="shared" ref="CP19:CP50" si="107">IFERROR(INDEX($BLU$689:$BLY$693,MATCH(GE19,$BLR$689:$BLR$693,0),MATCH(GG19,$BLU$686:$BLY$686,0)),"")</f>
        <v>ALTO</v>
      </c>
      <c r="CQ19" s="89">
        <f t="shared" si="10"/>
        <v>0.6</v>
      </c>
      <c r="CR19" s="194"/>
      <c r="CS19" s="94">
        <f t="shared" si="11"/>
        <v>5</v>
      </c>
      <c r="CT19" s="47"/>
      <c r="CU19" s="194"/>
      <c r="CV19" s="194"/>
      <c r="CW19" s="96"/>
      <c r="CX19" s="97">
        <f t="shared" si="12"/>
        <v>0</v>
      </c>
      <c r="CY19" s="98">
        <f t="shared" si="13"/>
        <v>3</v>
      </c>
      <c r="CZ19" s="97" t="str">
        <f t="shared" si="14"/>
        <v>Moderado</v>
      </c>
      <c r="DA19" s="99">
        <f t="shared" si="15"/>
        <v>0.6</v>
      </c>
      <c r="DB19" s="100">
        <f t="shared" si="16"/>
        <v>0</v>
      </c>
      <c r="DC19" s="100">
        <f t="shared" si="17"/>
        <v>0</v>
      </c>
      <c r="DD19" s="97">
        <f t="shared" si="18"/>
        <v>0</v>
      </c>
      <c r="DE19" s="5">
        <f t="shared" si="19"/>
        <v>5</v>
      </c>
      <c r="DF19" s="99">
        <f t="shared" si="20"/>
        <v>1</v>
      </c>
      <c r="DG19" s="5">
        <f t="shared" si="21"/>
        <v>3</v>
      </c>
      <c r="DH19" s="5"/>
      <c r="DI19" s="99">
        <f t="shared" si="22"/>
        <v>0.6</v>
      </c>
      <c r="DJ19" s="100">
        <f t="shared" si="23"/>
        <v>0</v>
      </c>
      <c r="DK19" s="100">
        <f t="shared" si="24"/>
        <v>0</v>
      </c>
      <c r="DL19" s="97">
        <f t="shared" si="25"/>
        <v>0</v>
      </c>
      <c r="DM19" s="5">
        <f t="shared" si="26"/>
        <v>5</v>
      </c>
      <c r="DN19" s="99">
        <f t="shared" si="27"/>
        <v>1</v>
      </c>
      <c r="DO19" s="5">
        <f t="shared" si="28"/>
        <v>3</v>
      </c>
      <c r="DP19" s="99">
        <f t="shared" si="29"/>
        <v>0.6</v>
      </c>
      <c r="DQ19" s="100">
        <f t="shared" si="30"/>
        <v>0</v>
      </c>
      <c r="DR19" s="100">
        <f t="shared" si="31"/>
        <v>0</v>
      </c>
      <c r="DS19" s="97">
        <f t="shared" si="32"/>
        <v>0</v>
      </c>
      <c r="DT19" s="5">
        <f t="shared" si="33"/>
        <v>5</v>
      </c>
      <c r="DU19" s="99">
        <f t="shared" si="34"/>
        <v>1</v>
      </c>
      <c r="DV19" s="5">
        <f t="shared" si="35"/>
        <v>3</v>
      </c>
      <c r="DW19" s="99">
        <f t="shared" si="36"/>
        <v>0.6</v>
      </c>
      <c r="DX19" s="100">
        <f t="shared" si="37"/>
        <v>0</v>
      </c>
      <c r="DY19" s="100">
        <f t="shared" si="38"/>
        <v>0</v>
      </c>
      <c r="DZ19" s="97">
        <f t="shared" si="39"/>
        <v>0</v>
      </c>
      <c r="EA19" s="5">
        <f t="shared" si="40"/>
        <v>5</v>
      </c>
      <c r="EB19" s="99">
        <f t="shared" si="41"/>
        <v>1</v>
      </c>
      <c r="EC19" s="5">
        <f t="shared" si="42"/>
        <v>3</v>
      </c>
      <c r="ED19" s="99">
        <f t="shared" si="43"/>
        <v>0.6</v>
      </c>
      <c r="EE19" s="100">
        <f t="shared" si="44"/>
        <v>0</v>
      </c>
      <c r="EF19" s="100">
        <f t="shared" si="45"/>
        <v>0</v>
      </c>
      <c r="EG19" s="97">
        <f t="shared" si="46"/>
        <v>0</v>
      </c>
      <c r="EH19" s="5">
        <f t="shared" si="47"/>
        <v>5</v>
      </c>
      <c r="EI19" s="99">
        <f t="shared" si="48"/>
        <v>1</v>
      </c>
      <c r="EJ19" s="5">
        <f t="shared" si="49"/>
        <v>3</v>
      </c>
      <c r="EK19" s="99">
        <f t="shared" si="50"/>
        <v>0.6</v>
      </c>
      <c r="EL19" s="100">
        <f t="shared" si="51"/>
        <v>0</v>
      </c>
      <c r="EM19" s="100">
        <f t="shared" si="52"/>
        <v>0</v>
      </c>
      <c r="EN19" s="97">
        <f t="shared" si="53"/>
        <v>0</v>
      </c>
      <c r="EO19" s="5">
        <f t="shared" si="54"/>
        <v>5</v>
      </c>
      <c r="EP19" s="99">
        <f t="shared" si="55"/>
        <v>1</v>
      </c>
      <c r="EQ19" s="5">
        <f t="shared" si="56"/>
        <v>3</v>
      </c>
      <c r="ER19" s="99">
        <f t="shared" si="57"/>
        <v>0.6</v>
      </c>
      <c r="ES19" s="100">
        <f t="shared" si="58"/>
        <v>0</v>
      </c>
      <c r="ET19" s="100">
        <f t="shared" si="59"/>
        <v>0</v>
      </c>
      <c r="EU19" s="97">
        <f t="shared" si="60"/>
        <v>0</v>
      </c>
      <c r="EV19" s="5">
        <f t="shared" si="61"/>
        <v>5</v>
      </c>
      <c r="EW19" s="99">
        <f t="shared" si="62"/>
        <v>1</v>
      </c>
      <c r="EX19" s="5">
        <f t="shared" si="63"/>
        <v>3</v>
      </c>
      <c r="EY19" s="99">
        <f t="shared" si="64"/>
        <v>0.6</v>
      </c>
      <c r="EZ19" s="100">
        <f t="shared" si="65"/>
        <v>0</v>
      </c>
      <c r="FA19" s="100">
        <f t="shared" si="66"/>
        <v>0</v>
      </c>
      <c r="FB19" s="97">
        <f t="shared" si="67"/>
        <v>0</v>
      </c>
      <c r="FC19" s="5">
        <f t="shared" si="68"/>
        <v>5</v>
      </c>
      <c r="FD19" s="99">
        <f t="shared" si="69"/>
        <v>1</v>
      </c>
      <c r="FE19" s="5">
        <f t="shared" si="70"/>
        <v>3</v>
      </c>
      <c r="FF19" s="99">
        <f t="shared" si="71"/>
        <v>0.6</v>
      </c>
      <c r="FG19" s="100">
        <f t="shared" si="72"/>
        <v>0</v>
      </c>
      <c r="FH19" s="100">
        <f t="shared" si="73"/>
        <v>0</v>
      </c>
      <c r="FI19" s="97">
        <f t="shared" si="74"/>
        <v>0</v>
      </c>
      <c r="FJ19" s="5">
        <f t="shared" si="75"/>
        <v>5</v>
      </c>
      <c r="FK19" s="99">
        <f t="shared" si="76"/>
        <v>1</v>
      </c>
      <c r="FL19" s="5">
        <f t="shared" si="77"/>
        <v>3</v>
      </c>
      <c r="FM19" s="99">
        <f t="shared" si="78"/>
        <v>0.6</v>
      </c>
      <c r="FN19" s="100">
        <f t="shared" si="79"/>
        <v>0</v>
      </c>
      <c r="FO19" s="100">
        <f t="shared" si="80"/>
        <v>0</v>
      </c>
      <c r="FP19" s="97">
        <f t="shared" si="81"/>
        <v>0</v>
      </c>
      <c r="FQ19" s="5">
        <f t="shared" si="82"/>
        <v>5</v>
      </c>
      <c r="FR19" s="99">
        <f t="shared" si="83"/>
        <v>1</v>
      </c>
      <c r="FS19" s="5">
        <f t="shared" si="84"/>
        <v>3</v>
      </c>
      <c r="FT19" s="99">
        <f t="shared" si="85"/>
        <v>0.6</v>
      </c>
      <c r="FU19" s="100">
        <f t="shared" si="86"/>
        <v>0</v>
      </c>
      <c r="FV19" s="100">
        <f t="shared" si="87"/>
        <v>0</v>
      </c>
      <c r="FW19" s="97">
        <f t="shared" si="88"/>
        <v>0</v>
      </c>
      <c r="FX19" s="5">
        <f t="shared" si="89"/>
        <v>5</v>
      </c>
      <c r="FY19" s="99">
        <f t="shared" si="90"/>
        <v>1</v>
      </c>
      <c r="FZ19" s="5">
        <f t="shared" si="91"/>
        <v>3</v>
      </c>
      <c r="GA19" s="99">
        <f t="shared" si="92"/>
        <v>0.6</v>
      </c>
      <c r="GB19" s="100">
        <f t="shared" si="93"/>
        <v>0</v>
      </c>
      <c r="GC19" s="100">
        <f t="shared" si="94"/>
        <v>0</v>
      </c>
      <c r="GD19" s="97">
        <f t="shared" si="95"/>
        <v>0</v>
      </c>
      <c r="GE19" s="5">
        <f t="shared" si="96"/>
        <v>5</v>
      </c>
      <c r="GF19" s="99">
        <f t="shared" si="97"/>
        <v>1</v>
      </c>
      <c r="GG19" s="5">
        <f t="shared" si="98"/>
        <v>3</v>
      </c>
      <c r="GH19" s="99">
        <f t="shared" si="99"/>
        <v>0.6</v>
      </c>
      <c r="GI19" s="99">
        <f t="shared" si="100"/>
        <v>0.6</v>
      </c>
    </row>
    <row r="20" spans="1:191" ht="37.5" hidden="1" customHeight="1">
      <c r="A20" s="82">
        <v>12</v>
      </c>
      <c r="B20" s="85"/>
      <c r="C20" s="85"/>
      <c r="D20" s="193"/>
      <c r="E20" s="85"/>
      <c r="F20" s="124"/>
      <c r="G20" s="85"/>
      <c r="H20" s="85" t="s">
        <v>1170</v>
      </c>
      <c r="I20" s="86"/>
      <c r="J20" s="86"/>
      <c r="K20" s="86"/>
      <c r="L20" s="86"/>
      <c r="M20" s="86"/>
      <c r="N20" s="86"/>
      <c r="O20" s="86"/>
      <c r="P20" s="86"/>
      <c r="Q20" s="86"/>
      <c r="R20" s="86"/>
      <c r="S20" s="86"/>
      <c r="T20" s="86"/>
      <c r="U20" s="86"/>
      <c r="V20" s="86"/>
      <c r="W20" s="86"/>
      <c r="X20" s="86"/>
      <c r="Y20" s="86"/>
      <c r="Z20" s="86"/>
      <c r="AA20" s="86"/>
      <c r="AB20" s="86"/>
      <c r="AC20" s="88">
        <f t="shared" si="0"/>
        <v>0</v>
      </c>
      <c r="AD20" s="89">
        <f t="shared" si="102"/>
        <v>1</v>
      </c>
      <c r="AE20" s="88" t="str">
        <f t="shared" si="2"/>
        <v>3 - Moderado</v>
      </c>
      <c r="AF20" s="89">
        <f t="shared" si="103"/>
        <v>0.6</v>
      </c>
      <c r="AG20" s="82" t="str">
        <f t="shared" si="104"/>
        <v/>
      </c>
      <c r="AH20" s="89">
        <f t="shared" si="5"/>
        <v>0.6</v>
      </c>
      <c r="AI20" s="85"/>
      <c r="AJ20" s="85"/>
      <c r="AK20" s="85"/>
      <c r="AL20" s="85"/>
      <c r="AM20" s="47"/>
      <c r="AN20" s="91"/>
      <c r="AO20" s="91"/>
      <c r="AP20" s="47"/>
      <c r="AQ20" s="47"/>
      <c r="AR20" s="91"/>
      <c r="AS20" s="91"/>
      <c r="AT20" s="47"/>
      <c r="AU20" s="47"/>
      <c r="AV20" s="91"/>
      <c r="AW20" s="91"/>
      <c r="AX20" s="47"/>
      <c r="AY20" s="47"/>
      <c r="AZ20" s="91"/>
      <c r="BA20" s="91"/>
      <c r="BB20" s="47"/>
      <c r="BC20" s="47"/>
      <c r="BD20" s="91"/>
      <c r="BE20" s="91"/>
      <c r="BF20" s="47"/>
      <c r="BG20" s="47"/>
      <c r="BH20" s="91"/>
      <c r="BI20" s="91"/>
      <c r="BJ20" s="47"/>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tr">
        <f t="shared" si="6"/>
        <v>5 - Muy Alta</v>
      </c>
      <c r="CM20" s="93">
        <f t="shared" si="105"/>
        <v>1</v>
      </c>
      <c r="CN20" s="92" t="str">
        <f t="shared" si="8"/>
        <v>3 - Moderado</v>
      </c>
      <c r="CO20" s="93">
        <f t="shared" si="106"/>
        <v>0.6</v>
      </c>
      <c r="CP20" s="94" t="str">
        <f t="shared" si="107"/>
        <v>ALTO</v>
      </c>
      <c r="CQ20" s="89">
        <f t="shared" si="10"/>
        <v>0.6</v>
      </c>
      <c r="CR20" s="194"/>
      <c r="CS20" s="94">
        <f t="shared" si="11"/>
        <v>5</v>
      </c>
      <c r="CT20" s="47"/>
      <c r="CU20" s="194"/>
      <c r="CV20" s="194"/>
      <c r="CW20" s="96"/>
      <c r="CX20" s="97">
        <f t="shared" si="12"/>
        <v>0</v>
      </c>
      <c r="CY20" s="98">
        <f t="shared" si="13"/>
        <v>3</v>
      </c>
      <c r="CZ20" s="97" t="str">
        <f t="shared" si="14"/>
        <v>Moderado</v>
      </c>
      <c r="DA20" s="99">
        <f t="shared" si="15"/>
        <v>0.6</v>
      </c>
      <c r="DB20" s="100">
        <f t="shared" si="16"/>
        <v>0</v>
      </c>
      <c r="DC20" s="100">
        <f t="shared" si="17"/>
        <v>0</v>
      </c>
      <c r="DD20" s="97">
        <f t="shared" si="18"/>
        <v>0</v>
      </c>
      <c r="DE20" s="5">
        <f t="shared" si="19"/>
        <v>5</v>
      </c>
      <c r="DF20" s="99">
        <f t="shared" si="20"/>
        <v>1</v>
      </c>
      <c r="DG20" s="5">
        <f t="shared" si="21"/>
        <v>3</v>
      </c>
      <c r="DH20" s="5"/>
      <c r="DI20" s="99">
        <f t="shared" si="22"/>
        <v>0.6</v>
      </c>
      <c r="DJ20" s="100">
        <f t="shared" si="23"/>
        <v>0</v>
      </c>
      <c r="DK20" s="100">
        <f t="shared" si="24"/>
        <v>0</v>
      </c>
      <c r="DL20" s="97">
        <f t="shared" si="25"/>
        <v>0</v>
      </c>
      <c r="DM20" s="5">
        <f t="shared" si="26"/>
        <v>5</v>
      </c>
      <c r="DN20" s="99">
        <f t="shared" si="27"/>
        <v>1</v>
      </c>
      <c r="DO20" s="5">
        <f t="shared" si="28"/>
        <v>3</v>
      </c>
      <c r="DP20" s="99">
        <f t="shared" si="29"/>
        <v>0.6</v>
      </c>
      <c r="DQ20" s="100">
        <f t="shared" si="30"/>
        <v>0</v>
      </c>
      <c r="DR20" s="100">
        <f t="shared" si="31"/>
        <v>0</v>
      </c>
      <c r="DS20" s="97">
        <f t="shared" si="32"/>
        <v>0</v>
      </c>
      <c r="DT20" s="5">
        <f t="shared" si="33"/>
        <v>5</v>
      </c>
      <c r="DU20" s="99">
        <f t="shared" si="34"/>
        <v>1</v>
      </c>
      <c r="DV20" s="5">
        <f t="shared" si="35"/>
        <v>3</v>
      </c>
      <c r="DW20" s="99">
        <f t="shared" si="36"/>
        <v>0.6</v>
      </c>
      <c r="DX20" s="100">
        <f t="shared" si="37"/>
        <v>0</v>
      </c>
      <c r="DY20" s="100">
        <f t="shared" si="38"/>
        <v>0</v>
      </c>
      <c r="DZ20" s="97">
        <f t="shared" si="39"/>
        <v>0</v>
      </c>
      <c r="EA20" s="5">
        <f t="shared" si="40"/>
        <v>5</v>
      </c>
      <c r="EB20" s="99">
        <f t="shared" si="41"/>
        <v>1</v>
      </c>
      <c r="EC20" s="5">
        <f t="shared" si="42"/>
        <v>3</v>
      </c>
      <c r="ED20" s="99">
        <f t="shared" si="43"/>
        <v>0.6</v>
      </c>
      <c r="EE20" s="100">
        <f t="shared" si="44"/>
        <v>0</v>
      </c>
      <c r="EF20" s="100">
        <f t="shared" si="45"/>
        <v>0</v>
      </c>
      <c r="EG20" s="97">
        <f t="shared" si="46"/>
        <v>0</v>
      </c>
      <c r="EH20" s="5">
        <f t="shared" si="47"/>
        <v>5</v>
      </c>
      <c r="EI20" s="99">
        <f t="shared" si="48"/>
        <v>1</v>
      </c>
      <c r="EJ20" s="5">
        <f t="shared" si="49"/>
        <v>3</v>
      </c>
      <c r="EK20" s="99">
        <f t="shared" si="50"/>
        <v>0.6</v>
      </c>
      <c r="EL20" s="100">
        <f t="shared" si="51"/>
        <v>0</v>
      </c>
      <c r="EM20" s="100">
        <f t="shared" si="52"/>
        <v>0</v>
      </c>
      <c r="EN20" s="97">
        <f t="shared" si="53"/>
        <v>0</v>
      </c>
      <c r="EO20" s="5">
        <f t="shared" si="54"/>
        <v>5</v>
      </c>
      <c r="EP20" s="99">
        <f t="shared" si="55"/>
        <v>1</v>
      </c>
      <c r="EQ20" s="5">
        <f t="shared" si="56"/>
        <v>3</v>
      </c>
      <c r="ER20" s="99">
        <f t="shared" si="57"/>
        <v>0.6</v>
      </c>
      <c r="ES20" s="100">
        <f t="shared" si="58"/>
        <v>0</v>
      </c>
      <c r="ET20" s="100">
        <f t="shared" si="59"/>
        <v>0</v>
      </c>
      <c r="EU20" s="97">
        <f t="shared" si="60"/>
        <v>0</v>
      </c>
      <c r="EV20" s="5">
        <f t="shared" si="61"/>
        <v>5</v>
      </c>
      <c r="EW20" s="99">
        <f t="shared" si="62"/>
        <v>1</v>
      </c>
      <c r="EX20" s="5">
        <f t="shared" si="63"/>
        <v>3</v>
      </c>
      <c r="EY20" s="99">
        <f t="shared" si="64"/>
        <v>0.6</v>
      </c>
      <c r="EZ20" s="100">
        <f t="shared" si="65"/>
        <v>0</v>
      </c>
      <c r="FA20" s="100">
        <f t="shared" si="66"/>
        <v>0</v>
      </c>
      <c r="FB20" s="97">
        <f t="shared" si="67"/>
        <v>0</v>
      </c>
      <c r="FC20" s="5">
        <f t="shared" si="68"/>
        <v>5</v>
      </c>
      <c r="FD20" s="99">
        <f t="shared" si="69"/>
        <v>1</v>
      </c>
      <c r="FE20" s="5">
        <f t="shared" si="70"/>
        <v>3</v>
      </c>
      <c r="FF20" s="99">
        <f t="shared" si="71"/>
        <v>0.6</v>
      </c>
      <c r="FG20" s="100">
        <f t="shared" si="72"/>
        <v>0</v>
      </c>
      <c r="FH20" s="100">
        <f t="shared" si="73"/>
        <v>0</v>
      </c>
      <c r="FI20" s="97">
        <f t="shared" si="74"/>
        <v>0</v>
      </c>
      <c r="FJ20" s="5">
        <f t="shared" si="75"/>
        <v>5</v>
      </c>
      <c r="FK20" s="99">
        <f t="shared" si="76"/>
        <v>1</v>
      </c>
      <c r="FL20" s="5">
        <f t="shared" si="77"/>
        <v>3</v>
      </c>
      <c r="FM20" s="99">
        <f t="shared" si="78"/>
        <v>0.6</v>
      </c>
      <c r="FN20" s="100">
        <f t="shared" si="79"/>
        <v>0</v>
      </c>
      <c r="FO20" s="100">
        <f t="shared" si="80"/>
        <v>0</v>
      </c>
      <c r="FP20" s="97">
        <f t="shared" si="81"/>
        <v>0</v>
      </c>
      <c r="FQ20" s="5">
        <f t="shared" si="82"/>
        <v>5</v>
      </c>
      <c r="FR20" s="99">
        <f t="shared" si="83"/>
        <v>1</v>
      </c>
      <c r="FS20" s="5">
        <f t="shared" si="84"/>
        <v>3</v>
      </c>
      <c r="FT20" s="99">
        <f t="shared" si="85"/>
        <v>0.6</v>
      </c>
      <c r="FU20" s="100">
        <f t="shared" si="86"/>
        <v>0</v>
      </c>
      <c r="FV20" s="100">
        <f t="shared" si="87"/>
        <v>0</v>
      </c>
      <c r="FW20" s="97">
        <f t="shared" si="88"/>
        <v>0</v>
      </c>
      <c r="FX20" s="5">
        <f t="shared" si="89"/>
        <v>5</v>
      </c>
      <c r="FY20" s="99">
        <f t="shared" si="90"/>
        <v>1</v>
      </c>
      <c r="FZ20" s="5">
        <f t="shared" si="91"/>
        <v>3</v>
      </c>
      <c r="GA20" s="99">
        <f t="shared" si="92"/>
        <v>0.6</v>
      </c>
      <c r="GB20" s="100">
        <f t="shared" si="93"/>
        <v>0</v>
      </c>
      <c r="GC20" s="100">
        <f t="shared" si="94"/>
        <v>0</v>
      </c>
      <c r="GD20" s="97">
        <f t="shared" si="95"/>
        <v>0</v>
      </c>
      <c r="GE20" s="5">
        <f t="shared" si="96"/>
        <v>5</v>
      </c>
      <c r="GF20" s="99">
        <f t="shared" si="97"/>
        <v>1</v>
      </c>
      <c r="GG20" s="5">
        <f t="shared" si="98"/>
        <v>3</v>
      </c>
      <c r="GH20" s="99">
        <f t="shared" si="99"/>
        <v>0.6</v>
      </c>
      <c r="GI20" s="99">
        <f t="shared" si="100"/>
        <v>0.6</v>
      </c>
    </row>
    <row r="21" spans="1:191" ht="37.5" hidden="1" customHeight="1">
      <c r="A21" s="82">
        <v>13</v>
      </c>
      <c r="B21" s="85"/>
      <c r="C21" s="85"/>
      <c r="D21" s="193"/>
      <c r="E21" s="85"/>
      <c r="F21" s="124"/>
      <c r="G21" s="85"/>
      <c r="H21" s="85" t="s">
        <v>1170</v>
      </c>
      <c r="I21" s="86"/>
      <c r="J21" s="86"/>
      <c r="K21" s="86"/>
      <c r="L21" s="86"/>
      <c r="M21" s="86"/>
      <c r="N21" s="86"/>
      <c r="O21" s="86"/>
      <c r="P21" s="86"/>
      <c r="Q21" s="86"/>
      <c r="R21" s="86"/>
      <c r="S21" s="86"/>
      <c r="T21" s="86"/>
      <c r="U21" s="86"/>
      <c r="V21" s="86"/>
      <c r="W21" s="86"/>
      <c r="X21" s="86"/>
      <c r="Y21" s="86"/>
      <c r="Z21" s="86"/>
      <c r="AA21" s="86"/>
      <c r="AB21" s="86"/>
      <c r="AC21" s="88">
        <f t="shared" si="0"/>
        <v>0</v>
      </c>
      <c r="AD21" s="89">
        <f t="shared" si="102"/>
        <v>1</v>
      </c>
      <c r="AE21" s="88" t="str">
        <f t="shared" si="2"/>
        <v>3 - Moderado</v>
      </c>
      <c r="AF21" s="89">
        <f t="shared" si="103"/>
        <v>0.6</v>
      </c>
      <c r="AG21" s="82" t="str">
        <f t="shared" si="104"/>
        <v/>
      </c>
      <c r="AH21" s="89">
        <f t="shared" si="5"/>
        <v>0.6</v>
      </c>
      <c r="AI21" s="85"/>
      <c r="AJ21" s="85"/>
      <c r="AK21" s="85"/>
      <c r="AL21" s="85"/>
      <c r="AM21" s="47"/>
      <c r="AN21" s="91"/>
      <c r="AO21" s="91"/>
      <c r="AP21" s="47"/>
      <c r="AQ21" s="47"/>
      <c r="AR21" s="91"/>
      <c r="AS21" s="91"/>
      <c r="AT21" s="47"/>
      <c r="AU21" s="47"/>
      <c r="AV21" s="91"/>
      <c r="AW21" s="91"/>
      <c r="AX21" s="47"/>
      <c r="AY21" s="47"/>
      <c r="AZ21" s="91"/>
      <c r="BA21" s="91"/>
      <c r="BB21" s="47"/>
      <c r="BC21" s="47"/>
      <c r="BD21" s="91"/>
      <c r="BE21" s="91"/>
      <c r="BF21" s="47"/>
      <c r="BG21" s="47"/>
      <c r="BH21" s="91"/>
      <c r="BI21" s="91"/>
      <c r="BJ21" s="47"/>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tr">
        <f t="shared" si="6"/>
        <v>5 - Muy Alta</v>
      </c>
      <c r="CM21" s="93">
        <f t="shared" si="105"/>
        <v>1</v>
      </c>
      <c r="CN21" s="92" t="str">
        <f t="shared" si="8"/>
        <v>3 - Moderado</v>
      </c>
      <c r="CO21" s="93">
        <f t="shared" si="106"/>
        <v>0.6</v>
      </c>
      <c r="CP21" s="94" t="str">
        <f t="shared" si="107"/>
        <v>ALTO</v>
      </c>
      <c r="CQ21" s="89">
        <f t="shared" si="10"/>
        <v>0.6</v>
      </c>
      <c r="CR21" s="194"/>
      <c r="CS21" s="94">
        <f t="shared" si="11"/>
        <v>5</v>
      </c>
      <c r="CT21" s="47"/>
      <c r="CU21" s="194"/>
      <c r="CV21" s="194"/>
      <c r="CW21" s="96"/>
      <c r="CX21" s="97">
        <f t="shared" si="12"/>
        <v>0</v>
      </c>
      <c r="CY21" s="98">
        <f t="shared" si="13"/>
        <v>3</v>
      </c>
      <c r="CZ21" s="97" t="str">
        <f t="shared" si="14"/>
        <v>Moderado</v>
      </c>
      <c r="DA21" s="99">
        <f t="shared" si="15"/>
        <v>0.6</v>
      </c>
      <c r="DB21" s="100">
        <f t="shared" si="16"/>
        <v>0</v>
      </c>
      <c r="DC21" s="100">
        <f t="shared" si="17"/>
        <v>0</v>
      </c>
      <c r="DD21" s="97">
        <f t="shared" si="18"/>
        <v>0</v>
      </c>
      <c r="DE21" s="5">
        <f t="shared" si="19"/>
        <v>5</v>
      </c>
      <c r="DF21" s="99">
        <f t="shared" si="20"/>
        <v>1</v>
      </c>
      <c r="DG21" s="5">
        <f t="shared" si="21"/>
        <v>3</v>
      </c>
      <c r="DH21" s="5"/>
      <c r="DI21" s="99">
        <f t="shared" si="22"/>
        <v>0.6</v>
      </c>
      <c r="DJ21" s="100">
        <f t="shared" si="23"/>
        <v>0</v>
      </c>
      <c r="DK21" s="100">
        <f t="shared" si="24"/>
        <v>0</v>
      </c>
      <c r="DL21" s="97">
        <f t="shared" si="25"/>
        <v>0</v>
      </c>
      <c r="DM21" s="5">
        <f t="shared" si="26"/>
        <v>5</v>
      </c>
      <c r="DN21" s="99">
        <f t="shared" si="27"/>
        <v>1</v>
      </c>
      <c r="DO21" s="5">
        <f t="shared" si="28"/>
        <v>3</v>
      </c>
      <c r="DP21" s="99">
        <f t="shared" si="29"/>
        <v>0.6</v>
      </c>
      <c r="DQ21" s="100">
        <f t="shared" si="30"/>
        <v>0</v>
      </c>
      <c r="DR21" s="100">
        <f t="shared" si="31"/>
        <v>0</v>
      </c>
      <c r="DS21" s="97">
        <f t="shared" si="32"/>
        <v>0</v>
      </c>
      <c r="DT21" s="5">
        <f t="shared" si="33"/>
        <v>5</v>
      </c>
      <c r="DU21" s="99">
        <f t="shared" si="34"/>
        <v>1</v>
      </c>
      <c r="DV21" s="5">
        <f t="shared" si="35"/>
        <v>3</v>
      </c>
      <c r="DW21" s="99">
        <f t="shared" si="36"/>
        <v>0.6</v>
      </c>
      <c r="DX21" s="100">
        <f t="shared" si="37"/>
        <v>0</v>
      </c>
      <c r="DY21" s="100">
        <f t="shared" si="38"/>
        <v>0</v>
      </c>
      <c r="DZ21" s="97">
        <f t="shared" si="39"/>
        <v>0</v>
      </c>
      <c r="EA21" s="5">
        <f t="shared" si="40"/>
        <v>5</v>
      </c>
      <c r="EB21" s="99">
        <f t="shared" si="41"/>
        <v>1</v>
      </c>
      <c r="EC21" s="5">
        <f t="shared" si="42"/>
        <v>3</v>
      </c>
      <c r="ED21" s="99">
        <f t="shared" si="43"/>
        <v>0.6</v>
      </c>
      <c r="EE21" s="100">
        <f t="shared" si="44"/>
        <v>0</v>
      </c>
      <c r="EF21" s="100">
        <f t="shared" si="45"/>
        <v>0</v>
      </c>
      <c r="EG21" s="97">
        <f t="shared" si="46"/>
        <v>0</v>
      </c>
      <c r="EH21" s="5">
        <f t="shared" si="47"/>
        <v>5</v>
      </c>
      <c r="EI21" s="99">
        <f t="shared" si="48"/>
        <v>1</v>
      </c>
      <c r="EJ21" s="5">
        <f t="shared" si="49"/>
        <v>3</v>
      </c>
      <c r="EK21" s="99">
        <f t="shared" si="50"/>
        <v>0.6</v>
      </c>
      <c r="EL21" s="100">
        <f t="shared" si="51"/>
        <v>0</v>
      </c>
      <c r="EM21" s="100">
        <f t="shared" si="52"/>
        <v>0</v>
      </c>
      <c r="EN21" s="97">
        <f t="shared" si="53"/>
        <v>0</v>
      </c>
      <c r="EO21" s="5">
        <f t="shared" si="54"/>
        <v>5</v>
      </c>
      <c r="EP21" s="99">
        <f t="shared" si="55"/>
        <v>1</v>
      </c>
      <c r="EQ21" s="5">
        <f t="shared" si="56"/>
        <v>3</v>
      </c>
      <c r="ER21" s="99">
        <f t="shared" si="57"/>
        <v>0.6</v>
      </c>
      <c r="ES21" s="100">
        <f t="shared" si="58"/>
        <v>0</v>
      </c>
      <c r="ET21" s="100">
        <f t="shared" si="59"/>
        <v>0</v>
      </c>
      <c r="EU21" s="97">
        <f t="shared" si="60"/>
        <v>0</v>
      </c>
      <c r="EV21" s="5">
        <f t="shared" si="61"/>
        <v>5</v>
      </c>
      <c r="EW21" s="99">
        <f t="shared" si="62"/>
        <v>1</v>
      </c>
      <c r="EX21" s="5">
        <f t="shared" si="63"/>
        <v>3</v>
      </c>
      <c r="EY21" s="99">
        <f t="shared" si="64"/>
        <v>0.6</v>
      </c>
      <c r="EZ21" s="100">
        <f t="shared" si="65"/>
        <v>0</v>
      </c>
      <c r="FA21" s="100">
        <f t="shared" si="66"/>
        <v>0</v>
      </c>
      <c r="FB21" s="97">
        <f t="shared" si="67"/>
        <v>0</v>
      </c>
      <c r="FC21" s="5">
        <f t="shared" si="68"/>
        <v>5</v>
      </c>
      <c r="FD21" s="99">
        <f t="shared" si="69"/>
        <v>1</v>
      </c>
      <c r="FE21" s="5">
        <f t="shared" si="70"/>
        <v>3</v>
      </c>
      <c r="FF21" s="99">
        <f t="shared" si="71"/>
        <v>0.6</v>
      </c>
      <c r="FG21" s="100">
        <f t="shared" si="72"/>
        <v>0</v>
      </c>
      <c r="FH21" s="100">
        <f t="shared" si="73"/>
        <v>0</v>
      </c>
      <c r="FI21" s="97">
        <f t="shared" si="74"/>
        <v>0</v>
      </c>
      <c r="FJ21" s="5">
        <f t="shared" si="75"/>
        <v>5</v>
      </c>
      <c r="FK21" s="99">
        <f t="shared" si="76"/>
        <v>1</v>
      </c>
      <c r="FL21" s="5">
        <f t="shared" si="77"/>
        <v>3</v>
      </c>
      <c r="FM21" s="99">
        <f t="shared" si="78"/>
        <v>0.6</v>
      </c>
      <c r="FN21" s="100">
        <f t="shared" si="79"/>
        <v>0</v>
      </c>
      <c r="FO21" s="100">
        <f t="shared" si="80"/>
        <v>0</v>
      </c>
      <c r="FP21" s="97">
        <f t="shared" si="81"/>
        <v>0</v>
      </c>
      <c r="FQ21" s="5">
        <f t="shared" si="82"/>
        <v>5</v>
      </c>
      <c r="FR21" s="99">
        <f t="shared" si="83"/>
        <v>1</v>
      </c>
      <c r="FS21" s="5">
        <f t="shared" si="84"/>
        <v>3</v>
      </c>
      <c r="FT21" s="99">
        <f t="shared" si="85"/>
        <v>0.6</v>
      </c>
      <c r="FU21" s="100">
        <f t="shared" si="86"/>
        <v>0</v>
      </c>
      <c r="FV21" s="100">
        <f t="shared" si="87"/>
        <v>0</v>
      </c>
      <c r="FW21" s="97">
        <f t="shared" si="88"/>
        <v>0</v>
      </c>
      <c r="FX21" s="5">
        <f t="shared" si="89"/>
        <v>5</v>
      </c>
      <c r="FY21" s="99">
        <f t="shared" si="90"/>
        <v>1</v>
      </c>
      <c r="FZ21" s="5">
        <f t="shared" si="91"/>
        <v>3</v>
      </c>
      <c r="GA21" s="99">
        <f t="shared" si="92"/>
        <v>0.6</v>
      </c>
      <c r="GB21" s="100">
        <f t="shared" si="93"/>
        <v>0</v>
      </c>
      <c r="GC21" s="100">
        <f t="shared" si="94"/>
        <v>0</v>
      </c>
      <c r="GD21" s="97">
        <f t="shared" si="95"/>
        <v>0</v>
      </c>
      <c r="GE21" s="5">
        <f t="shared" si="96"/>
        <v>5</v>
      </c>
      <c r="GF21" s="99">
        <f t="shared" si="97"/>
        <v>1</v>
      </c>
      <c r="GG21" s="5">
        <f t="shared" si="98"/>
        <v>3</v>
      </c>
      <c r="GH21" s="99">
        <f t="shared" si="99"/>
        <v>0.6</v>
      </c>
      <c r="GI21" s="99">
        <f t="shared" si="100"/>
        <v>0.6</v>
      </c>
    </row>
    <row r="22" spans="1:191" ht="37.5" hidden="1" customHeight="1">
      <c r="A22" s="82">
        <v>14</v>
      </c>
      <c r="B22" s="85"/>
      <c r="C22" s="85"/>
      <c r="D22" s="193"/>
      <c r="E22" s="85"/>
      <c r="F22" s="124"/>
      <c r="G22" s="85"/>
      <c r="H22" s="85" t="s">
        <v>1170</v>
      </c>
      <c r="I22" s="86"/>
      <c r="J22" s="86"/>
      <c r="K22" s="86"/>
      <c r="L22" s="86"/>
      <c r="M22" s="86"/>
      <c r="N22" s="86"/>
      <c r="O22" s="86"/>
      <c r="P22" s="86"/>
      <c r="Q22" s="86"/>
      <c r="R22" s="86"/>
      <c r="S22" s="86"/>
      <c r="T22" s="86"/>
      <c r="U22" s="86"/>
      <c r="V22" s="86"/>
      <c r="W22" s="86"/>
      <c r="X22" s="86"/>
      <c r="Y22" s="86"/>
      <c r="Z22" s="86"/>
      <c r="AA22" s="86"/>
      <c r="AB22" s="86"/>
      <c r="AC22" s="88">
        <f t="shared" si="0"/>
        <v>0</v>
      </c>
      <c r="AD22" s="89">
        <f t="shared" si="102"/>
        <v>1</v>
      </c>
      <c r="AE22" s="88" t="str">
        <f t="shared" si="2"/>
        <v>3 - Moderado</v>
      </c>
      <c r="AF22" s="89">
        <f t="shared" si="103"/>
        <v>0.6</v>
      </c>
      <c r="AG22" s="82" t="str">
        <f t="shared" si="104"/>
        <v/>
      </c>
      <c r="AH22" s="89">
        <f t="shared" si="5"/>
        <v>0.6</v>
      </c>
      <c r="AI22" s="85"/>
      <c r="AJ22" s="85"/>
      <c r="AK22" s="85"/>
      <c r="AL22" s="85"/>
      <c r="AM22" s="47"/>
      <c r="AN22" s="91"/>
      <c r="AO22" s="91"/>
      <c r="AP22" s="47"/>
      <c r="AQ22" s="47"/>
      <c r="AR22" s="91"/>
      <c r="AS22" s="91"/>
      <c r="AT22" s="47"/>
      <c r="AU22" s="47"/>
      <c r="AV22" s="91"/>
      <c r="AW22" s="91"/>
      <c r="AX22" s="47"/>
      <c r="AY22" s="47"/>
      <c r="AZ22" s="91"/>
      <c r="BA22" s="91"/>
      <c r="BB22" s="47"/>
      <c r="BC22" s="47"/>
      <c r="BD22" s="91"/>
      <c r="BE22" s="91"/>
      <c r="BF22" s="47"/>
      <c r="BG22" s="47"/>
      <c r="BH22" s="91"/>
      <c r="BI22" s="91"/>
      <c r="BJ22" s="47"/>
      <c r="BK22" s="47"/>
      <c r="BL22" s="91"/>
      <c r="BM22" s="91"/>
      <c r="BN22" s="47"/>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tr">
        <f t="shared" si="6"/>
        <v>5 - Muy Alta</v>
      </c>
      <c r="CM22" s="93">
        <f t="shared" si="105"/>
        <v>1</v>
      </c>
      <c r="CN22" s="92" t="str">
        <f t="shared" si="8"/>
        <v>3 - Moderado</v>
      </c>
      <c r="CO22" s="93">
        <f t="shared" si="106"/>
        <v>0.6</v>
      </c>
      <c r="CP22" s="94" t="str">
        <f t="shared" si="107"/>
        <v>ALTO</v>
      </c>
      <c r="CQ22" s="89">
        <f t="shared" si="10"/>
        <v>0.6</v>
      </c>
      <c r="CR22" s="194"/>
      <c r="CS22" s="94">
        <f t="shared" si="11"/>
        <v>5</v>
      </c>
      <c r="CT22" s="47"/>
      <c r="CU22" s="194"/>
      <c r="CV22" s="194"/>
      <c r="CW22" s="96"/>
      <c r="CX22" s="97">
        <f t="shared" si="12"/>
        <v>0</v>
      </c>
      <c r="CY22" s="98">
        <f t="shared" si="13"/>
        <v>3</v>
      </c>
      <c r="CZ22" s="97" t="str">
        <f t="shared" si="14"/>
        <v>Moderado</v>
      </c>
      <c r="DA22" s="99">
        <f t="shared" si="15"/>
        <v>0.6</v>
      </c>
      <c r="DB22" s="100">
        <f t="shared" si="16"/>
        <v>0</v>
      </c>
      <c r="DC22" s="100">
        <f t="shared" si="17"/>
        <v>0</v>
      </c>
      <c r="DD22" s="97">
        <f t="shared" si="18"/>
        <v>0</v>
      </c>
      <c r="DE22" s="5">
        <f t="shared" si="19"/>
        <v>5</v>
      </c>
      <c r="DF22" s="99">
        <f t="shared" si="20"/>
        <v>1</v>
      </c>
      <c r="DG22" s="5">
        <f t="shared" si="21"/>
        <v>3</v>
      </c>
      <c r="DH22" s="5"/>
      <c r="DI22" s="99">
        <f t="shared" si="22"/>
        <v>0.6</v>
      </c>
      <c r="DJ22" s="100">
        <f t="shared" si="23"/>
        <v>0</v>
      </c>
      <c r="DK22" s="100">
        <f t="shared" si="24"/>
        <v>0</v>
      </c>
      <c r="DL22" s="97">
        <f t="shared" si="25"/>
        <v>0</v>
      </c>
      <c r="DM22" s="5">
        <f t="shared" si="26"/>
        <v>5</v>
      </c>
      <c r="DN22" s="99">
        <f t="shared" si="27"/>
        <v>1</v>
      </c>
      <c r="DO22" s="5">
        <f t="shared" si="28"/>
        <v>3</v>
      </c>
      <c r="DP22" s="99">
        <f t="shared" si="29"/>
        <v>0.6</v>
      </c>
      <c r="DQ22" s="100">
        <f t="shared" si="30"/>
        <v>0</v>
      </c>
      <c r="DR22" s="100">
        <f t="shared" si="31"/>
        <v>0</v>
      </c>
      <c r="DS22" s="97">
        <f t="shared" si="32"/>
        <v>0</v>
      </c>
      <c r="DT22" s="5">
        <f t="shared" si="33"/>
        <v>5</v>
      </c>
      <c r="DU22" s="99">
        <f t="shared" si="34"/>
        <v>1</v>
      </c>
      <c r="DV22" s="5">
        <f t="shared" si="35"/>
        <v>3</v>
      </c>
      <c r="DW22" s="99">
        <f t="shared" si="36"/>
        <v>0.6</v>
      </c>
      <c r="DX22" s="100">
        <f t="shared" si="37"/>
        <v>0</v>
      </c>
      <c r="DY22" s="100">
        <f t="shared" si="38"/>
        <v>0</v>
      </c>
      <c r="DZ22" s="97">
        <f t="shared" si="39"/>
        <v>0</v>
      </c>
      <c r="EA22" s="5">
        <f t="shared" si="40"/>
        <v>5</v>
      </c>
      <c r="EB22" s="99">
        <f t="shared" si="41"/>
        <v>1</v>
      </c>
      <c r="EC22" s="5">
        <f t="shared" si="42"/>
        <v>3</v>
      </c>
      <c r="ED22" s="99">
        <f t="shared" si="43"/>
        <v>0.6</v>
      </c>
      <c r="EE22" s="100">
        <f t="shared" si="44"/>
        <v>0</v>
      </c>
      <c r="EF22" s="100">
        <f t="shared" si="45"/>
        <v>0</v>
      </c>
      <c r="EG22" s="97">
        <f t="shared" si="46"/>
        <v>0</v>
      </c>
      <c r="EH22" s="5">
        <f t="shared" si="47"/>
        <v>5</v>
      </c>
      <c r="EI22" s="99">
        <f t="shared" si="48"/>
        <v>1</v>
      </c>
      <c r="EJ22" s="5">
        <f t="shared" si="49"/>
        <v>3</v>
      </c>
      <c r="EK22" s="99">
        <f t="shared" si="50"/>
        <v>0.6</v>
      </c>
      <c r="EL22" s="100">
        <f t="shared" si="51"/>
        <v>0</v>
      </c>
      <c r="EM22" s="100">
        <f t="shared" si="52"/>
        <v>0</v>
      </c>
      <c r="EN22" s="97">
        <f t="shared" si="53"/>
        <v>0</v>
      </c>
      <c r="EO22" s="5">
        <f t="shared" si="54"/>
        <v>5</v>
      </c>
      <c r="EP22" s="99">
        <f t="shared" si="55"/>
        <v>1</v>
      </c>
      <c r="EQ22" s="5">
        <f t="shared" si="56"/>
        <v>3</v>
      </c>
      <c r="ER22" s="99">
        <f t="shared" si="57"/>
        <v>0.6</v>
      </c>
      <c r="ES22" s="100">
        <f t="shared" si="58"/>
        <v>0</v>
      </c>
      <c r="ET22" s="100">
        <f t="shared" si="59"/>
        <v>0</v>
      </c>
      <c r="EU22" s="97">
        <f t="shared" si="60"/>
        <v>0</v>
      </c>
      <c r="EV22" s="5">
        <f t="shared" si="61"/>
        <v>5</v>
      </c>
      <c r="EW22" s="99">
        <f t="shared" si="62"/>
        <v>1</v>
      </c>
      <c r="EX22" s="5">
        <f t="shared" si="63"/>
        <v>3</v>
      </c>
      <c r="EY22" s="99">
        <f t="shared" si="64"/>
        <v>0.6</v>
      </c>
      <c r="EZ22" s="100">
        <f t="shared" si="65"/>
        <v>0</v>
      </c>
      <c r="FA22" s="100">
        <f t="shared" si="66"/>
        <v>0</v>
      </c>
      <c r="FB22" s="97">
        <f t="shared" si="67"/>
        <v>0</v>
      </c>
      <c r="FC22" s="5">
        <f t="shared" si="68"/>
        <v>5</v>
      </c>
      <c r="FD22" s="99">
        <f t="shared" si="69"/>
        <v>1</v>
      </c>
      <c r="FE22" s="5">
        <f t="shared" si="70"/>
        <v>3</v>
      </c>
      <c r="FF22" s="99">
        <f t="shared" si="71"/>
        <v>0.6</v>
      </c>
      <c r="FG22" s="100">
        <f t="shared" si="72"/>
        <v>0</v>
      </c>
      <c r="FH22" s="100">
        <f t="shared" si="73"/>
        <v>0</v>
      </c>
      <c r="FI22" s="97">
        <f t="shared" si="74"/>
        <v>0</v>
      </c>
      <c r="FJ22" s="5">
        <f t="shared" si="75"/>
        <v>5</v>
      </c>
      <c r="FK22" s="99">
        <f t="shared" si="76"/>
        <v>1</v>
      </c>
      <c r="FL22" s="5">
        <f t="shared" si="77"/>
        <v>3</v>
      </c>
      <c r="FM22" s="99">
        <f t="shared" si="78"/>
        <v>0.6</v>
      </c>
      <c r="FN22" s="100">
        <f t="shared" si="79"/>
        <v>0</v>
      </c>
      <c r="FO22" s="100">
        <f t="shared" si="80"/>
        <v>0</v>
      </c>
      <c r="FP22" s="97">
        <f t="shared" si="81"/>
        <v>0</v>
      </c>
      <c r="FQ22" s="5">
        <f t="shared" si="82"/>
        <v>5</v>
      </c>
      <c r="FR22" s="99">
        <f t="shared" si="83"/>
        <v>1</v>
      </c>
      <c r="FS22" s="5">
        <f t="shared" si="84"/>
        <v>3</v>
      </c>
      <c r="FT22" s="99">
        <f t="shared" si="85"/>
        <v>0.6</v>
      </c>
      <c r="FU22" s="100">
        <f t="shared" si="86"/>
        <v>0</v>
      </c>
      <c r="FV22" s="100">
        <f t="shared" si="87"/>
        <v>0</v>
      </c>
      <c r="FW22" s="97">
        <f t="shared" si="88"/>
        <v>0</v>
      </c>
      <c r="FX22" s="5">
        <f t="shared" si="89"/>
        <v>5</v>
      </c>
      <c r="FY22" s="99">
        <f t="shared" si="90"/>
        <v>1</v>
      </c>
      <c r="FZ22" s="5">
        <f t="shared" si="91"/>
        <v>3</v>
      </c>
      <c r="GA22" s="99">
        <f t="shared" si="92"/>
        <v>0.6</v>
      </c>
      <c r="GB22" s="100">
        <f t="shared" si="93"/>
        <v>0</v>
      </c>
      <c r="GC22" s="100">
        <f t="shared" si="94"/>
        <v>0</v>
      </c>
      <c r="GD22" s="97">
        <f t="shared" si="95"/>
        <v>0</v>
      </c>
      <c r="GE22" s="5">
        <f t="shared" si="96"/>
        <v>5</v>
      </c>
      <c r="GF22" s="99">
        <f t="shared" si="97"/>
        <v>1</v>
      </c>
      <c r="GG22" s="5">
        <f t="shared" si="98"/>
        <v>3</v>
      </c>
      <c r="GH22" s="99">
        <f t="shared" si="99"/>
        <v>0.6</v>
      </c>
      <c r="GI22" s="99">
        <f t="shared" si="100"/>
        <v>0.6</v>
      </c>
    </row>
    <row r="23" spans="1:191" ht="37.5" hidden="1" customHeight="1">
      <c r="A23" s="82">
        <v>15</v>
      </c>
      <c r="B23" s="85"/>
      <c r="C23" s="85"/>
      <c r="D23" s="193"/>
      <c r="E23" s="85"/>
      <c r="F23" s="124"/>
      <c r="G23" s="85"/>
      <c r="H23" s="85" t="s">
        <v>1170</v>
      </c>
      <c r="I23" s="86"/>
      <c r="J23" s="86"/>
      <c r="K23" s="86"/>
      <c r="L23" s="86"/>
      <c r="M23" s="86"/>
      <c r="N23" s="86"/>
      <c r="O23" s="86"/>
      <c r="P23" s="86"/>
      <c r="Q23" s="86"/>
      <c r="R23" s="86"/>
      <c r="S23" s="86"/>
      <c r="T23" s="86"/>
      <c r="U23" s="86"/>
      <c r="V23" s="86"/>
      <c r="W23" s="86"/>
      <c r="X23" s="86"/>
      <c r="Y23" s="86"/>
      <c r="Z23" s="86"/>
      <c r="AA23" s="86"/>
      <c r="AB23" s="86"/>
      <c r="AC23" s="88">
        <f t="shared" si="0"/>
        <v>0</v>
      </c>
      <c r="AD23" s="89">
        <f t="shared" si="102"/>
        <v>1</v>
      </c>
      <c r="AE23" s="88" t="str">
        <f t="shared" si="2"/>
        <v>3 - Moderado</v>
      </c>
      <c r="AF23" s="89">
        <f t="shared" si="103"/>
        <v>0.6</v>
      </c>
      <c r="AG23" s="82" t="str">
        <f t="shared" si="104"/>
        <v/>
      </c>
      <c r="AH23" s="89">
        <f t="shared" si="5"/>
        <v>0.6</v>
      </c>
      <c r="AI23" s="85"/>
      <c r="AJ23" s="85"/>
      <c r="AK23" s="85"/>
      <c r="AL23" s="85"/>
      <c r="AM23" s="47"/>
      <c r="AN23" s="91"/>
      <c r="AO23" s="91"/>
      <c r="AP23" s="47"/>
      <c r="AQ23" s="47"/>
      <c r="AR23" s="91"/>
      <c r="AS23" s="91"/>
      <c r="AT23" s="47"/>
      <c r="AU23" s="47"/>
      <c r="AV23" s="91"/>
      <c r="AW23" s="91"/>
      <c r="AX23" s="47"/>
      <c r="AY23" s="47"/>
      <c r="AZ23" s="91"/>
      <c r="BA23" s="91"/>
      <c r="BB23" s="47"/>
      <c r="BC23" s="47"/>
      <c r="BD23" s="91"/>
      <c r="BE23" s="91"/>
      <c r="BF23" s="47"/>
      <c r="BG23" s="47"/>
      <c r="BH23" s="91"/>
      <c r="BI23" s="91"/>
      <c r="BJ23" s="47"/>
      <c r="BK23" s="47"/>
      <c r="BL23" s="91"/>
      <c r="BM23" s="91"/>
      <c r="BN23" s="47"/>
      <c r="BO23" s="47"/>
      <c r="BP23" s="91"/>
      <c r="BQ23" s="91"/>
      <c r="BR23" s="47"/>
      <c r="BS23" s="47"/>
      <c r="BT23" s="91"/>
      <c r="BU23" s="91"/>
      <c r="BV23" s="47"/>
      <c r="BW23" s="47"/>
      <c r="BX23" s="91"/>
      <c r="BY23" s="91"/>
      <c r="BZ23" s="47"/>
      <c r="CA23" s="47"/>
      <c r="CB23" s="91"/>
      <c r="CC23" s="91"/>
      <c r="CD23" s="47"/>
      <c r="CE23" s="47"/>
      <c r="CF23" s="91"/>
      <c r="CG23" s="91"/>
      <c r="CH23" s="47"/>
      <c r="CI23" s="91"/>
      <c r="CJ23" s="91"/>
      <c r="CK23" s="47"/>
      <c r="CL23" s="92" t="str">
        <f t="shared" si="6"/>
        <v>5 - Muy Alta</v>
      </c>
      <c r="CM23" s="93">
        <f t="shared" si="105"/>
        <v>1</v>
      </c>
      <c r="CN23" s="92" t="str">
        <f t="shared" si="8"/>
        <v>3 - Moderado</v>
      </c>
      <c r="CO23" s="93">
        <f t="shared" si="106"/>
        <v>0.6</v>
      </c>
      <c r="CP23" s="94" t="str">
        <f t="shared" si="107"/>
        <v>ALTO</v>
      </c>
      <c r="CQ23" s="89">
        <f t="shared" si="10"/>
        <v>0.6</v>
      </c>
      <c r="CR23" s="194"/>
      <c r="CS23" s="94">
        <f t="shared" si="11"/>
        <v>5</v>
      </c>
      <c r="CT23" s="47"/>
      <c r="CU23" s="194"/>
      <c r="CV23" s="194"/>
      <c r="CW23" s="96"/>
      <c r="CX23" s="97">
        <f t="shared" si="12"/>
        <v>0</v>
      </c>
      <c r="CY23" s="98">
        <f t="shared" si="13"/>
        <v>3</v>
      </c>
      <c r="CZ23" s="97" t="str">
        <f t="shared" si="14"/>
        <v>Moderado</v>
      </c>
      <c r="DA23" s="99">
        <f t="shared" si="15"/>
        <v>0.6</v>
      </c>
      <c r="DB23" s="100">
        <f t="shared" si="16"/>
        <v>0</v>
      </c>
      <c r="DC23" s="100">
        <f t="shared" si="17"/>
        <v>0</v>
      </c>
      <c r="DD23" s="97">
        <f t="shared" si="18"/>
        <v>0</v>
      </c>
      <c r="DE23" s="5">
        <f t="shared" si="19"/>
        <v>5</v>
      </c>
      <c r="DF23" s="99">
        <f t="shared" si="20"/>
        <v>1</v>
      </c>
      <c r="DG23" s="5">
        <f t="shared" si="21"/>
        <v>3</v>
      </c>
      <c r="DH23" s="5"/>
      <c r="DI23" s="99">
        <f t="shared" si="22"/>
        <v>0.6</v>
      </c>
      <c r="DJ23" s="100">
        <f t="shared" si="23"/>
        <v>0</v>
      </c>
      <c r="DK23" s="100">
        <f t="shared" si="24"/>
        <v>0</v>
      </c>
      <c r="DL23" s="97">
        <f t="shared" si="25"/>
        <v>0</v>
      </c>
      <c r="DM23" s="5">
        <f t="shared" si="26"/>
        <v>5</v>
      </c>
      <c r="DN23" s="99">
        <f t="shared" si="27"/>
        <v>1</v>
      </c>
      <c r="DO23" s="5">
        <f t="shared" si="28"/>
        <v>3</v>
      </c>
      <c r="DP23" s="99">
        <f t="shared" si="29"/>
        <v>0.6</v>
      </c>
      <c r="DQ23" s="100">
        <f t="shared" si="30"/>
        <v>0</v>
      </c>
      <c r="DR23" s="100">
        <f t="shared" si="31"/>
        <v>0</v>
      </c>
      <c r="DS23" s="97">
        <f t="shared" si="32"/>
        <v>0</v>
      </c>
      <c r="DT23" s="5">
        <f t="shared" si="33"/>
        <v>5</v>
      </c>
      <c r="DU23" s="99">
        <f t="shared" si="34"/>
        <v>1</v>
      </c>
      <c r="DV23" s="5">
        <f t="shared" si="35"/>
        <v>3</v>
      </c>
      <c r="DW23" s="99">
        <f t="shared" si="36"/>
        <v>0.6</v>
      </c>
      <c r="DX23" s="100">
        <f t="shared" si="37"/>
        <v>0</v>
      </c>
      <c r="DY23" s="100">
        <f t="shared" si="38"/>
        <v>0</v>
      </c>
      <c r="DZ23" s="97">
        <f t="shared" si="39"/>
        <v>0</v>
      </c>
      <c r="EA23" s="5">
        <f t="shared" si="40"/>
        <v>5</v>
      </c>
      <c r="EB23" s="99">
        <f t="shared" si="41"/>
        <v>1</v>
      </c>
      <c r="EC23" s="5">
        <f t="shared" si="42"/>
        <v>3</v>
      </c>
      <c r="ED23" s="99">
        <f t="shared" si="43"/>
        <v>0.6</v>
      </c>
      <c r="EE23" s="100">
        <f t="shared" si="44"/>
        <v>0</v>
      </c>
      <c r="EF23" s="100">
        <f t="shared" si="45"/>
        <v>0</v>
      </c>
      <c r="EG23" s="97">
        <f t="shared" si="46"/>
        <v>0</v>
      </c>
      <c r="EH23" s="5">
        <f t="shared" si="47"/>
        <v>5</v>
      </c>
      <c r="EI23" s="99">
        <f t="shared" si="48"/>
        <v>1</v>
      </c>
      <c r="EJ23" s="5">
        <f t="shared" si="49"/>
        <v>3</v>
      </c>
      <c r="EK23" s="99">
        <f t="shared" si="50"/>
        <v>0.6</v>
      </c>
      <c r="EL23" s="100">
        <f t="shared" si="51"/>
        <v>0</v>
      </c>
      <c r="EM23" s="100">
        <f t="shared" si="52"/>
        <v>0</v>
      </c>
      <c r="EN23" s="97">
        <f t="shared" si="53"/>
        <v>0</v>
      </c>
      <c r="EO23" s="5">
        <f t="shared" si="54"/>
        <v>5</v>
      </c>
      <c r="EP23" s="99">
        <f t="shared" si="55"/>
        <v>1</v>
      </c>
      <c r="EQ23" s="5">
        <f t="shared" si="56"/>
        <v>3</v>
      </c>
      <c r="ER23" s="99">
        <f t="shared" si="57"/>
        <v>0.6</v>
      </c>
      <c r="ES23" s="100">
        <f t="shared" si="58"/>
        <v>0</v>
      </c>
      <c r="ET23" s="100">
        <f t="shared" si="59"/>
        <v>0</v>
      </c>
      <c r="EU23" s="97">
        <f t="shared" si="60"/>
        <v>0</v>
      </c>
      <c r="EV23" s="5">
        <f t="shared" si="61"/>
        <v>5</v>
      </c>
      <c r="EW23" s="99">
        <f t="shared" si="62"/>
        <v>1</v>
      </c>
      <c r="EX23" s="5">
        <f t="shared" si="63"/>
        <v>3</v>
      </c>
      <c r="EY23" s="99">
        <f t="shared" si="64"/>
        <v>0.6</v>
      </c>
      <c r="EZ23" s="100">
        <f t="shared" si="65"/>
        <v>0</v>
      </c>
      <c r="FA23" s="100">
        <f t="shared" si="66"/>
        <v>0</v>
      </c>
      <c r="FB23" s="97">
        <f t="shared" si="67"/>
        <v>0</v>
      </c>
      <c r="FC23" s="5">
        <f t="shared" si="68"/>
        <v>5</v>
      </c>
      <c r="FD23" s="99">
        <f t="shared" si="69"/>
        <v>1</v>
      </c>
      <c r="FE23" s="5">
        <f t="shared" si="70"/>
        <v>3</v>
      </c>
      <c r="FF23" s="99">
        <f t="shared" si="71"/>
        <v>0.6</v>
      </c>
      <c r="FG23" s="100">
        <f t="shared" si="72"/>
        <v>0</v>
      </c>
      <c r="FH23" s="100">
        <f t="shared" si="73"/>
        <v>0</v>
      </c>
      <c r="FI23" s="97">
        <f t="shared" si="74"/>
        <v>0</v>
      </c>
      <c r="FJ23" s="5">
        <f t="shared" si="75"/>
        <v>5</v>
      </c>
      <c r="FK23" s="99">
        <f t="shared" si="76"/>
        <v>1</v>
      </c>
      <c r="FL23" s="5">
        <f t="shared" si="77"/>
        <v>3</v>
      </c>
      <c r="FM23" s="99">
        <f t="shared" si="78"/>
        <v>0.6</v>
      </c>
      <c r="FN23" s="100">
        <f t="shared" si="79"/>
        <v>0</v>
      </c>
      <c r="FO23" s="100">
        <f t="shared" si="80"/>
        <v>0</v>
      </c>
      <c r="FP23" s="97">
        <f t="shared" si="81"/>
        <v>0</v>
      </c>
      <c r="FQ23" s="5">
        <f t="shared" si="82"/>
        <v>5</v>
      </c>
      <c r="FR23" s="99">
        <f t="shared" si="83"/>
        <v>1</v>
      </c>
      <c r="FS23" s="5">
        <f t="shared" si="84"/>
        <v>3</v>
      </c>
      <c r="FT23" s="99">
        <f t="shared" si="85"/>
        <v>0.6</v>
      </c>
      <c r="FU23" s="100">
        <f t="shared" si="86"/>
        <v>0</v>
      </c>
      <c r="FV23" s="100">
        <f t="shared" si="87"/>
        <v>0</v>
      </c>
      <c r="FW23" s="97">
        <f t="shared" si="88"/>
        <v>0</v>
      </c>
      <c r="FX23" s="5">
        <f t="shared" si="89"/>
        <v>5</v>
      </c>
      <c r="FY23" s="99">
        <f t="shared" si="90"/>
        <v>1</v>
      </c>
      <c r="FZ23" s="5">
        <f t="shared" si="91"/>
        <v>3</v>
      </c>
      <c r="GA23" s="99">
        <f t="shared" si="92"/>
        <v>0.6</v>
      </c>
      <c r="GB23" s="100">
        <f t="shared" si="93"/>
        <v>0</v>
      </c>
      <c r="GC23" s="100">
        <f t="shared" si="94"/>
        <v>0</v>
      </c>
      <c r="GD23" s="97">
        <f t="shared" si="95"/>
        <v>0</v>
      </c>
      <c r="GE23" s="5">
        <f t="shared" si="96"/>
        <v>5</v>
      </c>
      <c r="GF23" s="99">
        <f t="shared" si="97"/>
        <v>1</v>
      </c>
      <c r="GG23" s="5">
        <f t="shared" si="98"/>
        <v>3</v>
      </c>
      <c r="GH23" s="99">
        <f t="shared" si="99"/>
        <v>0.6</v>
      </c>
      <c r="GI23" s="99">
        <f t="shared" si="100"/>
        <v>0.6</v>
      </c>
    </row>
    <row r="24" spans="1:191" ht="37.5" hidden="1" customHeight="1">
      <c r="A24" s="82">
        <v>16</v>
      </c>
      <c r="B24" s="85"/>
      <c r="C24" s="85"/>
      <c r="D24" s="193"/>
      <c r="E24" s="85"/>
      <c r="F24" s="124"/>
      <c r="G24" s="85"/>
      <c r="H24" s="85" t="s">
        <v>1170</v>
      </c>
      <c r="I24" s="86"/>
      <c r="J24" s="86"/>
      <c r="K24" s="86"/>
      <c r="L24" s="86"/>
      <c r="M24" s="86"/>
      <c r="N24" s="86"/>
      <c r="O24" s="86"/>
      <c r="P24" s="86"/>
      <c r="Q24" s="86"/>
      <c r="R24" s="86"/>
      <c r="S24" s="86"/>
      <c r="T24" s="86"/>
      <c r="U24" s="86"/>
      <c r="V24" s="86"/>
      <c r="W24" s="86"/>
      <c r="X24" s="86"/>
      <c r="Y24" s="86"/>
      <c r="Z24" s="86"/>
      <c r="AA24" s="86"/>
      <c r="AB24" s="86"/>
      <c r="AC24" s="88">
        <f t="shared" si="0"/>
        <v>0</v>
      </c>
      <c r="AD24" s="89">
        <f t="shared" si="102"/>
        <v>1</v>
      </c>
      <c r="AE24" s="88" t="str">
        <f t="shared" si="2"/>
        <v>3 - Moderado</v>
      </c>
      <c r="AF24" s="89">
        <f t="shared" si="103"/>
        <v>0.6</v>
      </c>
      <c r="AG24" s="82" t="str">
        <f t="shared" si="104"/>
        <v/>
      </c>
      <c r="AH24" s="89">
        <f t="shared" si="5"/>
        <v>0.6</v>
      </c>
      <c r="AI24" s="85"/>
      <c r="AJ24" s="85"/>
      <c r="AK24" s="85"/>
      <c r="AL24" s="85"/>
      <c r="AM24" s="47"/>
      <c r="AN24" s="91"/>
      <c r="AO24" s="91"/>
      <c r="AP24" s="47"/>
      <c r="AQ24" s="47"/>
      <c r="AR24" s="91"/>
      <c r="AS24" s="91"/>
      <c r="AT24" s="47"/>
      <c r="AU24" s="47"/>
      <c r="AV24" s="91"/>
      <c r="AW24" s="91"/>
      <c r="AX24" s="47"/>
      <c r="AY24" s="47"/>
      <c r="AZ24" s="91"/>
      <c r="BA24" s="91"/>
      <c r="BB24" s="47"/>
      <c r="BC24" s="47"/>
      <c r="BD24" s="91"/>
      <c r="BE24" s="91"/>
      <c r="BF24" s="47"/>
      <c r="BG24" s="47"/>
      <c r="BH24" s="91"/>
      <c r="BI24" s="91"/>
      <c r="BJ24" s="47"/>
      <c r="BK24" s="47"/>
      <c r="BL24" s="91"/>
      <c r="BM24" s="91"/>
      <c r="BN24" s="47"/>
      <c r="BO24" s="47"/>
      <c r="BP24" s="91"/>
      <c r="BQ24" s="91"/>
      <c r="BR24" s="47"/>
      <c r="BS24" s="47"/>
      <c r="BT24" s="91"/>
      <c r="BU24" s="91"/>
      <c r="BV24" s="47"/>
      <c r="BW24" s="47"/>
      <c r="BX24" s="91"/>
      <c r="BY24" s="91"/>
      <c r="BZ24" s="47"/>
      <c r="CA24" s="47"/>
      <c r="CB24" s="91"/>
      <c r="CC24" s="91"/>
      <c r="CD24" s="47"/>
      <c r="CE24" s="47"/>
      <c r="CF24" s="91"/>
      <c r="CG24" s="91"/>
      <c r="CH24" s="47"/>
      <c r="CI24" s="91"/>
      <c r="CJ24" s="91"/>
      <c r="CK24" s="47"/>
      <c r="CL24" s="92" t="str">
        <f t="shared" si="6"/>
        <v>5 - Muy Alta</v>
      </c>
      <c r="CM24" s="93">
        <f t="shared" si="105"/>
        <v>1</v>
      </c>
      <c r="CN24" s="92" t="str">
        <f t="shared" si="8"/>
        <v>3 - Moderado</v>
      </c>
      <c r="CO24" s="93">
        <f t="shared" si="106"/>
        <v>0.6</v>
      </c>
      <c r="CP24" s="94" t="str">
        <f t="shared" si="107"/>
        <v>ALTO</v>
      </c>
      <c r="CQ24" s="89">
        <f t="shared" si="10"/>
        <v>0.6</v>
      </c>
      <c r="CR24" s="194"/>
      <c r="CS24" s="94">
        <f t="shared" si="11"/>
        <v>5</v>
      </c>
      <c r="CT24" s="47"/>
      <c r="CU24" s="194"/>
      <c r="CV24" s="194"/>
      <c r="CW24" s="96"/>
      <c r="CX24" s="97">
        <f t="shared" si="12"/>
        <v>0</v>
      </c>
      <c r="CY24" s="98">
        <f t="shared" si="13"/>
        <v>3</v>
      </c>
      <c r="CZ24" s="97" t="str">
        <f t="shared" si="14"/>
        <v>Moderado</v>
      </c>
      <c r="DA24" s="99">
        <f t="shared" si="15"/>
        <v>0.6</v>
      </c>
      <c r="DB24" s="100">
        <f t="shared" si="16"/>
        <v>0</v>
      </c>
      <c r="DC24" s="100">
        <f t="shared" si="17"/>
        <v>0</v>
      </c>
      <c r="DD24" s="97">
        <f t="shared" si="18"/>
        <v>0</v>
      </c>
      <c r="DE24" s="5">
        <f t="shared" si="19"/>
        <v>5</v>
      </c>
      <c r="DF24" s="99">
        <f t="shared" si="20"/>
        <v>1</v>
      </c>
      <c r="DG24" s="5">
        <f t="shared" si="21"/>
        <v>3</v>
      </c>
      <c r="DH24" s="5"/>
      <c r="DI24" s="99">
        <f t="shared" si="22"/>
        <v>0.6</v>
      </c>
      <c r="DJ24" s="100">
        <f t="shared" si="23"/>
        <v>0</v>
      </c>
      <c r="DK24" s="100">
        <f t="shared" si="24"/>
        <v>0</v>
      </c>
      <c r="DL24" s="97">
        <f t="shared" si="25"/>
        <v>0</v>
      </c>
      <c r="DM24" s="5">
        <f t="shared" si="26"/>
        <v>5</v>
      </c>
      <c r="DN24" s="99">
        <f t="shared" si="27"/>
        <v>1</v>
      </c>
      <c r="DO24" s="5">
        <f t="shared" si="28"/>
        <v>3</v>
      </c>
      <c r="DP24" s="99">
        <f t="shared" si="29"/>
        <v>0.6</v>
      </c>
      <c r="DQ24" s="100">
        <f t="shared" si="30"/>
        <v>0</v>
      </c>
      <c r="DR24" s="100">
        <f t="shared" si="31"/>
        <v>0</v>
      </c>
      <c r="DS24" s="97">
        <f t="shared" si="32"/>
        <v>0</v>
      </c>
      <c r="DT24" s="5">
        <f t="shared" si="33"/>
        <v>5</v>
      </c>
      <c r="DU24" s="99">
        <f t="shared" si="34"/>
        <v>1</v>
      </c>
      <c r="DV24" s="5">
        <f t="shared" si="35"/>
        <v>3</v>
      </c>
      <c r="DW24" s="99">
        <f t="shared" si="36"/>
        <v>0.6</v>
      </c>
      <c r="DX24" s="100">
        <f t="shared" si="37"/>
        <v>0</v>
      </c>
      <c r="DY24" s="100">
        <f t="shared" si="38"/>
        <v>0</v>
      </c>
      <c r="DZ24" s="97">
        <f t="shared" si="39"/>
        <v>0</v>
      </c>
      <c r="EA24" s="5">
        <f t="shared" si="40"/>
        <v>5</v>
      </c>
      <c r="EB24" s="99">
        <f t="shared" si="41"/>
        <v>1</v>
      </c>
      <c r="EC24" s="5">
        <f t="shared" si="42"/>
        <v>3</v>
      </c>
      <c r="ED24" s="99">
        <f t="shared" si="43"/>
        <v>0.6</v>
      </c>
      <c r="EE24" s="100">
        <f t="shared" si="44"/>
        <v>0</v>
      </c>
      <c r="EF24" s="100">
        <f t="shared" si="45"/>
        <v>0</v>
      </c>
      <c r="EG24" s="97">
        <f t="shared" si="46"/>
        <v>0</v>
      </c>
      <c r="EH24" s="5">
        <f t="shared" si="47"/>
        <v>5</v>
      </c>
      <c r="EI24" s="99">
        <f t="shared" si="48"/>
        <v>1</v>
      </c>
      <c r="EJ24" s="5">
        <f t="shared" si="49"/>
        <v>3</v>
      </c>
      <c r="EK24" s="99">
        <f t="shared" si="50"/>
        <v>0.6</v>
      </c>
      <c r="EL24" s="100">
        <f t="shared" si="51"/>
        <v>0</v>
      </c>
      <c r="EM24" s="100">
        <f t="shared" si="52"/>
        <v>0</v>
      </c>
      <c r="EN24" s="97">
        <f t="shared" si="53"/>
        <v>0</v>
      </c>
      <c r="EO24" s="5">
        <f t="shared" si="54"/>
        <v>5</v>
      </c>
      <c r="EP24" s="99">
        <f t="shared" si="55"/>
        <v>1</v>
      </c>
      <c r="EQ24" s="5">
        <f t="shared" si="56"/>
        <v>3</v>
      </c>
      <c r="ER24" s="99">
        <f t="shared" si="57"/>
        <v>0.6</v>
      </c>
      <c r="ES24" s="100">
        <f t="shared" si="58"/>
        <v>0</v>
      </c>
      <c r="ET24" s="100">
        <f t="shared" si="59"/>
        <v>0</v>
      </c>
      <c r="EU24" s="97">
        <f t="shared" si="60"/>
        <v>0</v>
      </c>
      <c r="EV24" s="5">
        <f t="shared" si="61"/>
        <v>5</v>
      </c>
      <c r="EW24" s="99">
        <f t="shared" si="62"/>
        <v>1</v>
      </c>
      <c r="EX24" s="5">
        <f t="shared" si="63"/>
        <v>3</v>
      </c>
      <c r="EY24" s="99">
        <f t="shared" si="64"/>
        <v>0.6</v>
      </c>
      <c r="EZ24" s="100">
        <f t="shared" si="65"/>
        <v>0</v>
      </c>
      <c r="FA24" s="100">
        <f t="shared" si="66"/>
        <v>0</v>
      </c>
      <c r="FB24" s="97">
        <f t="shared" si="67"/>
        <v>0</v>
      </c>
      <c r="FC24" s="5">
        <f t="shared" si="68"/>
        <v>5</v>
      </c>
      <c r="FD24" s="99">
        <f t="shared" si="69"/>
        <v>1</v>
      </c>
      <c r="FE24" s="5">
        <f t="shared" si="70"/>
        <v>3</v>
      </c>
      <c r="FF24" s="99">
        <f t="shared" si="71"/>
        <v>0.6</v>
      </c>
      <c r="FG24" s="100">
        <f t="shared" si="72"/>
        <v>0</v>
      </c>
      <c r="FH24" s="100">
        <f t="shared" si="73"/>
        <v>0</v>
      </c>
      <c r="FI24" s="97">
        <f t="shared" si="74"/>
        <v>0</v>
      </c>
      <c r="FJ24" s="5">
        <f t="shared" si="75"/>
        <v>5</v>
      </c>
      <c r="FK24" s="99">
        <f t="shared" si="76"/>
        <v>1</v>
      </c>
      <c r="FL24" s="5">
        <f t="shared" si="77"/>
        <v>3</v>
      </c>
      <c r="FM24" s="99">
        <f t="shared" si="78"/>
        <v>0.6</v>
      </c>
      <c r="FN24" s="100">
        <f t="shared" si="79"/>
        <v>0</v>
      </c>
      <c r="FO24" s="100">
        <f t="shared" si="80"/>
        <v>0</v>
      </c>
      <c r="FP24" s="97">
        <f t="shared" si="81"/>
        <v>0</v>
      </c>
      <c r="FQ24" s="5">
        <f t="shared" si="82"/>
        <v>5</v>
      </c>
      <c r="FR24" s="99">
        <f t="shared" si="83"/>
        <v>1</v>
      </c>
      <c r="FS24" s="5">
        <f t="shared" si="84"/>
        <v>3</v>
      </c>
      <c r="FT24" s="99">
        <f t="shared" si="85"/>
        <v>0.6</v>
      </c>
      <c r="FU24" s="100">
        <f t="shared" si="86"/>
        <v>0</v>
      </c>
      <c r="FV24" s="100">
        <f t="shared" si="87"/>
        <v>0</v>
      </c>
      <c r="FW24" s="97">
        <f t="shared" si="88"/>
        <v>0</v>
      </c>
      <c r="FX24" s="5">
        <f t="shared" si="89"/>
        <v>5</v>
      </c>
      <c r="FY24" s="99">
        <f t="shared" si="90"/>
        <v>1</v>
      </c>
      <c r="FZ24" s="5">
        <f t="shared" si="91"/>
        <v>3</v>
      </c>
      <c r="GA24" s="99">
        <f t="shared" si="92"/>
        <v>0.6</v>
      </c>
      <c r="GB24" s="100">
        <f t="shared" si="93"/>
        <v>0</v>
      </c>
      <c r="GC24" s="100">
        <f t="shared" si="94"/>
        <v>0</v>
      </c>
      <c r="GD24" s="97">
        <f t="shared" si="95"/>
        <v>0</v>
      </c>
      <c r="GE24" s="5">
        <f t="shared" si="96"/>
        <v>5</v>
      </c>
      <c r="GF24" s="99">
        <f t="shared" si="97"/>
        <v>1</v>
      </c>
      <c r="GG24" s="5">
        <f t="shared" si="98"/>
        <v>3</v>
      </c>
      <c r="GH24" s="99">
        <f t="shared" si="99"/>
        <v>0.6</v>
      </c>
      <c r="GI24" s="99">
        <f t="shared" si="100"/>
        <v>0.6</v>
      </c>
    </row>
    <row r="25" spans="1:191" ht="37.5" hidden="1" customHeight="1">
      <c r="A25" s="82">
        <v>17</v>
      </c>
      <c r="B25" s="85"/>
      <c r="C25" s="85"/>
      <c r="D25" s="193"/>
      <c r="E25" s="85"/>
      <c r="F25" s="124"/>
      <c r="G25" s="85"/>
      <c r="H25" s="85" t="s">
        <v>1170</v>
      </c>
      <c r="I25" s="86"/>
      <c r="J25" s="86"/>
      <c r="K25" s="86"/>
      <c r="L25" s="86"/>
      <c r="M25" s="86"/>
      <c r="N25" s="86"/>
      <c r="O25" s="86"/>
      <c r="P25" s="86"/>
      <c r="Q25" s="86"/>
      <c r="R25" s="86"/>
      <c r="S25" s="86"/>
      <c r="T25" s="86"/>
      <c r="U25" s="86"/>
      <c r="V25" s="86"/>
      <c r="W25" s="86"/>
      <c r="X25" s="86"/>
      <c r="Y25" s="86"/>
      <c r="Z25" s="86"/>
      <c r="AA25" s="86"/>
      <c r="AB25" s="86"/>
      <c r="AC25" s="88">
        <f t="shared" si="0"/>
        <v>0</v>
      </c>
      <c r="AD25" s="89">
        <f t="shared" si="102"/>
        <v>1</v>
      </c>
      <c r="AE25" s="88" t="str">
        <f t="shared" si="2"/>
        <v>3 - Moderado</v>
      </c>
      <c r="AF25" s="89">
        <f t="shared" si="103"/>
        <v>0.6</v>
      </c>
      <c r="AG25" s="82" t="str">
        <f t="shared" si="104"/>
        <v/>
      </c>
      <c r="AH25" s="89">
        <f t="shared" si="5"/>
        <v>0.6</v>
      </c>
      <c r="AI25" s="85"/>
      <c r="AJ25" s="85"/>
      <c r="AK25" s="85"/>
      <c r="AL25" s="85"/>
      <c r="AM25" s="47"/>
      <c r="AN25" s="91"/>
      <c r="AO25" s="91"/>
      <c r="AP25" s="47"/>
      <c r="AQ25" s="47"/>
      <c r="AR25" s="91"/>
      <c r="AS25" s="91"/>
      <c r="AT25" s="47"/>
      <c r="AU25" s="47"/>
      <c r="AV25" s="91"/>
      <c r="AW25" s="91"/>
      <c r="AX25" s="47"/>
      <c r="AY25" s="47"/>
      <c r="AZ25" s="91"/>
      <c r="BA25" s="91"/>
      <c r="BB25" s="47"/>
      <c r="BC25" s="47"/>
      <c r="BD25" s="91"/>
      <c r="BE25" s="91"/>
      <c r="BF25" s="47"/>
      <c r="BG25" s="47"/>
      <c r="BH25" s="91"/>
      <c r="BI25" s="91"/>
      <c r="BJ25" s="47"/>
      <c r="BK25" s="47"/>
      <c r="BL25" s="91"/>
      <c r="BM25" s="91"/>
      <c r="BN25" s="47"/>
      <c r="BO25" s="47"/>
      <c r="BP25" s="91"/>
      <c r="BQ25" s="91"/>
      <c r="BR25" s="47"/>
      <c r="BS25" s="47"/>
      <c r="BT25" s="91"/>
      <c r="BU25" s="91"/>
      <c r="BV25" s="47"/>
      <c r="BW25" s="47"/>
      <c r="BX25" s="91"/>
      <c r="BY25" s="91"/>
      <c r="BZ25" s="47"/>
      <c r="CA25" s="47"/>
      <c r="CB25" s="91"/>
      <c r="CC25" s="91"/>
      <c r="CD25" s="47"/>
      <c r="CE25" s="47"/>
      <c r="CF25" s="91"/>
      <c r="CG25" s="91"/>
      <c r="CH25" s="47"/>
      <c r="CI25" s="91"/>
      <c r="CJ25" s="91"/>
      <c r="CK25" s="47"/>
      <c r="CL25" s="92" t="str">
        <f t="shared" si="6"/>
        <v>5 - Muy Alta</v>
      </c>
      <c r="CM25" s="93">
        <f t="shared" si="105"/>
        <v>1</v>
      </c>
      <c r="CN25" s="92" t="str">
        <f t="shared" si="8"/>
        <v>3 - Moderado</v>
      </c>
      <c r="CO25" s="93">
        <f t="shared" si="106"/>
        <v>0.6</v>
      </c>
      <c r="CP25" s="94" t="str">
        <f t="shared" si="107"/>
        <v>ALTO</v>
      </c>
      <c r="CQ25" s="89">
        <f t="shared" si="10"/>
        <v>0.6</v>
      </c>
      <c r="CR25" s="194"/>
      <c r="CS25" s="94">
        <f t="shared" si="11"/>
        <v>5</v>
      </c>
      <c r="CT25" s="47"/>
      <c r="CU25" s="194"/>
      <c r="CV25" s="194"/>
      <c r="CW25" s="96"/>
      <c r="CX25" s="97">
        <f t="shared" si="12"/>
        <v>0</v>
      </c>
      <c r="CY25" s="98">
        <f t="shared" si="13"/>
        <v>3</v>
      </c>
      <c r="CZ25" s="97" t="str">
        <f t="shared" si="14"/>
        <v>Moderado</v>
      </c>
      <c r="DA25" s="99">
        <f t="shared" si="15"/>
        <v>0.6</v>
      </c>
      <c r="DB25" s="100">
        <f t="shared" si="16"/>
        <v>0</v>
      </c>
      <c r="DC25" s="100">
        <f t="shared" si="17"/>
        <v>0</v>
      </c>
      <c r="DD25" s="97">
        <f t="shared" si="18"/>
        <v>0</v>
      </c>
      <c r="DE25" s="5">
        <f t="shared" si="19"/>
        <v>5</v>
      </c>
      <c r="DF25" s="99">
        <f t="shared" si="20"/>
        <v>1</v>
      </c>
      <c r="DG25" s="5">
        <f t="shared" si="21"/>
        <v>3</v>
      </c>
      <c r="DH25" s="5"/>
      <c r="DI25" s="99">
        <f t="shared" si="22"/>
        <v>0.6</v>
      </c>
      <c r="DJ25" s="100">
        <f t="shared" si="23"/>
        <v>0</v>
      </c>
      <c r="DK25" s="100">
        <f t="shared" si="24"/>
        <v>0</v>
      </c>
      <c r="DL25" s="97">
        <f t="shared" si="25"/>
        <v>0</v>
      </c>
      <c r="DM25" s="5">
        <f t="shared" si="26"/>
        <v>5</v>
      </c>
      <c r="DN25" s="99">
        <f t="shared" si="27"/>
        <v>1</v>
      </c>
      <c r="DO25" s="5">
        <f t="shared" si="28"/>
        <v>3</v>
      </c>
      <c r="DP25" s="99">
        <f t="shared" si="29"/>
        <v>0.6</v>
      </c>
      <c r="DQ25" s="100">
        <f t="shared" si="30"/>
        <v>0</v>
      </c>
      <c r="DR25" s="100">
        <f t="shared" si="31"/>
        <v>0</v>
      </c>
      <c r="DS25" s="97">
        <f t="shared" si="32"/>
        <v>0</v>
      </c>
      <c r="DT25" s="5">
        <f t="shared" si="33"/>
        <v>5</v>
      </c>
      <c r="DU25" s="99">
        <f t="shared" si="34"/>
        <v>1</v>
      </c>
      <c r="DV25" s="5">
        <f t="shared" si="35"/>
        <v>3</v>
      </c>
      <c r="DW25" s="99">
        <f t="shared" si="36"/>
        <v>0.6</v>
      </c>
      <c r="DX25" s="100">
        <f t="shared" si="37"/>
        <v>0</v>
      </c>
      <c r="DY25" s="100">
        <f t="shared" si="38"/>
        <v>0</v>
      </c>
      <c r="DZ25" s="97">
        <f t="shared" si="39"/>
        <v>0</v>
      </c>
      <c r="EA25" s="5">
        <f t="shared" si="40"/>
        <v>5</v>
      </c>
      <c r="EB25" s="99">
        <f t="shared" si="41"/>
        <v>1</v>
      </c>
      <c r="EC25" s="5">
        <f t="shared" si="42"/>
        <v>3</v>
      </c>
      <c r="ED25" s="99">
        <f t="shared" si="43"/>
        <v>0.6</v>
      </c>
      <c r="EE25" s="100">
        <f t="shared" si="44"/>
        <v>0</v>
      </c>
      <c r="EF25" s="100">
        <f t="shared" si="45"/>
        <v>0</v>
      </c>
      <c r="EG25" s="97">
        <f t="shared" si="46"/>
        <v>0</v>
      </c>
      <c r="EH25" s="5">
        <f t="shared" si="47"/>
        <v>5</v>
      </c>
      <c r="EI25" s="99">
        <f t="shared" si="48"/>
        <v>1</v>
      </c>
      <c r="EJ25" s="5">
        <f t="shared" si="49"/>
        <v>3</v>
      </c>
      <c r="EK25" s="99">
        <f t="shared" si="50"/>
        <v>0.6</v>
      </c>
      <c r="EL25" s="100">
        <f t="shared" si="51"/>
        <v>0</v>
      </c>
      <c r="EM25" s="100">
        <f t="shared" si="52"/>
        <v>0</v>
      </c>
      <c r="EN25" s="97">
        <f t="shared" si="53"/>
        <v>0</v>
      </c>
      <c r="EO25" s="5">
        <f t="shared" si="54"/>
        <v>5</v>
      </c>
      <c r="EP25" s="99">
        <f t="shared" si="55"/>
        <v>1</v>
      </c>
      <c r="EQ25" s="5">
        <f t="shared" si="56"/>
        <v>3</v>
      </c>
      <c r="ER25" s="99">
        <f t="shared" si="57"/>
        <v>0.6</v>
      </c>
      <c r="ES25" s="100">
        <f t="shared" si="58"/>
        <v>0</v>
      </c>
      <c r="ET25" s="100">
        <f t="shared" si="59"/>
        <v>0</v>
      </c>
      <c r="EU25" s="97">
        <f t="shared" si="60"/>
        <v>0</v>
      </c>
      <c r="EV25" s="5">
        <f t="shared" si="61"/>
        <v>5</v>
      </c>
      <c r="EW25" s="99">
        <f t="shared" si="62"/>
        <v>1</v>
      </c>
      <c r="EX25" s="5">
        <f t="shared" si="63"/>
        <v>3</v>
      </c>
      <c r="EY25" s="99">
        <f t="shared" si="64"/>
        <v>0.6</v>
      </c>
      <c r="EZ25" s="100">
        <f t="shared" si="65"/>
        <v>0</v>
      </c>
      <c r="FA25" s="100">
        <f t="shared" si="66"/>
        <v>0</v>
      </c>
      <c r="FB25" s="97">
        <f t="shared" si="67"/>
        <v>0</v>
      </c>
      <c r="FC25" s="5">
        <f t="shared" si="68"/>
        <v>5</v>
      </c>
      <c r="FD25" s="99">
        <f t="shared" si="69"/>
        <v>1</v>
      </c>
      <c r="FE25" s="5">
        <f t="shared" si="70"/>
        <v>3</v>
      </c>
      <c r="FF25" s="99">
        <f t="shared" si="71"/>
        <v>0.6</v>
      </c>
      <c r="FG25" s="100">
        <f t="shared" si="72"/>
        <v>0</v>
      </c>
      <c r="FH25" s="100">
        <f t="shared" si="73"/>
        <v>0</v>
      </c>
      <c r="FI25" s="97">
        <f t="shared" si="74"/>
        <v>0</v>
      </c>
      <c r="FJ25" s="5">
        <f t="shared" si="75"/>
        <v>5</v>
      </c>
      <c r="FK25" s="99">
        <f t="shared" si="76"/>
        <v>1</v>
      </c>
      <c r="FL25" s="5">
        <f t="shared" si="77"/>
        <v>3</v>
      </c>
      <c r="FM25" s="99">
        <f t="shared" si="78"/>
        <v>0.6</v>
      </c>
      <c r="FN25" s="100">
        <f t="shared" si="79"/>
        <v>0</v>
      </c>
      <c r="FO25" s="100">
        <f t="shared" si="80"/>
        <v>0</v>
      </c>
      <c r="FP25" s="97">
        <f t="shared" si="81"/>
        <v>0</v>
      </c>
      <c r="FQ25" s="5">
        <f t="shared" si="82"/>
        <v>5</v>
      </c>
      <c r="FR25" s="99">
        <f t="shared" si="83"/>
        <v>1</v>
      </c>
      <c r="FS25" s="5">
        <f t="shared" si="84"/>
        <v>3</v>
      </c>
      <c r="FT25" s="99">
        <f t="shared" si="85"/>
        <v>0.6</v>
      </c>
      <c r="FU25" s="100">
        <f t="shared" si="86"/>
        <v>0</v>
      </c>
      <c r="FV25" s="100">
        <f t="shared" si="87"/>
        <v>0</v>
      </c>
      <c r="FW25" s="97">
        <f t="shared" si="88"/>
        <v>0</v>
      </c>
      <c r="FX25" s="5">
        <f t="shared" si="89"/>
        <v>5</v>
      </c>
      <c r="FY25" s="99">
        <f t="shared" si="90"/>
        <v>1</v>
      </c>
      <c r="FZ25" s="5">
        <f t="shared" si="91"/>
        <v>3</v>
      </c>
      <c r="GA25" s="99">
        <f t="shared" si="92"/>
        <v>0.6</v>
      </c>
      <c r="GB25" s="100">
        <f t="shared" si="93"/>
        <v>0</v>
      </c>
      <c r="GC25" s="100">
        <f t="shared" si="94"/>
        <v>0</v>
      </c>
      <c r="GD25" s="97">
        <f t="shared" si="95"/>
        <v>0</v>
      </c>
      <c r="GE25" s="5">
        <f t="shared" si="96"/>
        <v>5</v>
      </c>
      <c r="GF25" s="99">
        <f t="shared" si="97"/>
        <v>1</v>
      </c>
      <c r="GG25" s="5">
        <f t="shared" si="98"/>
        <v>3</v>
      </c>
      <c r="GH25" s="99">
        <f t="shared" si="99"/>
        <v>0.6</v>
      </c>
      <c r="GI25" s="99">
        <f t="shared" si="100"/>
        <v>0.6</v>
      </c>
    </row>
    <row r="26" spans="1:191" ht="37.5" hidden="1" customHeight="1">
      <c r="A26" s="82">
        <v>18</v>
      </c>
      <c r="B26" s="85"/>
      <c r="C26" s="85"/>
      <c r="D26" s="193"/>
      <c r="E26" s="85"/>
      <c r="F26" s="124"/>
      <c r="G26" s="85"/>
      <c r="H26" s="85" t="s">
        <v>1170</v>
      </c>
      <c r="I26" s="86"/>
      <c r="J26" s="86"/>
      <c r="K26" s="86"/>
      <c r="L26" s="86"/>
      <c r="M26" s="86"/>
      <c r="N26" s="86"/>
      <c r="O26" s="86"/>
      <c r="P26" s="86"/>
      <c r="Q26" s="86"/>
      <c r="R26" s="86"/>
      <c r="S26" s="86"/>
      <c r="T26" s="86"/>
      <c r="U26" s="86"/>
      <c r="V26" s="86"/>
      <c r="W26" s="86"/>
      <c r="X26" s="86"/>
      <c r="Y26" s="86"/>
      <c r="Z26" s="86"/>
      <c r="AA26" s="86"/>
      <c r="AB26" s="86"/>
      <c r="AC26" s="88">
        <f t="shared" si="0"/>
        <v>0</v>
      </c>
      <c r="AD26" s="89">
        <f t="shared" si="102"/>
        <v>1</v>
      </c>
      <c r="AE26" s="88" t="str">
        <f t="shared" si="2"/>
        <v>3 - Moderado</v>
      </c>
      <c r="AF26" s="89">
        <f t="shared" si="103"/>
        <v>0.6</v>
      </c>
      <c r="AG26" s="82" t="str">
        <f t="shared" si="104"/>
        <v/>
      </c>
      <c r="AH26" s="89">
        <f t="shared" si="5"/>
        <v>0.6</v>
      </c>
      <c r="AI26" s="85"/>
      <c r="AJ26" s="85"/>
      <c r="AK26" s="85"/>
      <c r="AL26" s="85"/>
      <c r="AM26" s="47"/>
      <c r="AN26" s="91"/>
      <c r="AO26" s="91"/>
      <c r="AP26" s="47"/>
      <c r="AQ26" s="47"/>
      <c r="AR26" s="91"/>
      <c r="AS26" s="91"/>
      <c r="AT26" s="47"/>
      <c r="AU26" s="47"/>
      <c r="AV26" s="91"/>
      <c r="AW26" s="91"/>
      <c r="AX26" s="47"/>
      <c r="AY26" s="47"/>
      <c r="AZ26" s="91"/>
      <c r="BA26" s="91"/>
      <c r="BB26" s="47"/>
      <c r="BC26" s="47"/>
      <c r="BD26" s="91"/>
      <c r="BE26" s="91"/>
      <c r="BF26" s="47"/>
      <c r="BG26" s="47"/>
      <c r="BH26" s="91"/>
      <c r="BI26" s="91"/>
      <c r="BJ26" s="47"/>
      <c r="BK26" s="47"/>
      <c r="BL26" s="91"/>
      <c r="BM26" s="91"/>
      <c r="BN26" s="47"/>
      <c r="BO26" s="47"/>
      <c r="BP26" s="91"/>
      <c r="BQ26" s="91"/>
      <c r="BR26" s="47"/>
      <c r="BS26" s="47"/>
      <c r="BT26" s="91"/>
      <c r="BU26" s="91"/>
      <c r="BV26" s="47"/>
      <c r="BW26" s="47"/>
      <c r="BX26" s="91"/>
      <c r="BY26" s="91"/>
      <c r="BZ26" s="47"/>
      <c r="CA26" s="47"/>
      <c r="CB26" s="91"/>
      <c r="CC26" s="91"/>
      <c r="CD26" s="47"/>
      <c r="CE26" s="47"/>
      <c r="CF26" s="91"/>
      <c r="CG26" s="91"/>
      <c r="CH26" s="47"/>
      <c r="CI26" s="91"/>
      <c r="CJ26" s="91"/>
      <c r="CK26" s="47"/>
      <c r="CL26" s="92" t="str">
        <f t="shared" si="6"/>
        <v>5 - Muy Alta</v>
      </c>
      <c r="CM26" s="93">
        <f t="shared" si="105"/>
        <v>1</v>
      </c>
      <c r="CN26" s="92" t="str">
        <f t="shared" si="8"/>
        <v>3 - Moderado</v>
      </c>
      <c r="CO26" s="93">
        <f t="shared" si="106"/>
        <v>0.6</v>
      </c>
      <c r="CP26" s="94" t="str">
        <f t="shared" si="107"/>
        <v>ALTO</v>
      </c>
      <c r="CQ26" s="89">
        <f t="shared" si="10"/>
        <v>0.6</v>
      </c>
      <c r="CR26" s="194"/>
      <c r="CS26" s="94">
        <f t="shared" si="11"/>
        <v>5</v>
      </c>
      <c r="CT26" s="47"/>
      <c r="CU26" s="194"/>
      <c r="CV26" s="194"/>
      <c r="CW26" s="96"/>
      <c r="CX26" s="97">
        <f t="shared" si="12"/>
        <v>0</v>
      </c>
      <c r="CY26" s="98">
        <f t="shared" si="13"/>
        <v>3</v>
      </c>
      <c r="CZ26" s="97" t="str">
        <f t="shared" si="14"/>
        <v>Moderado</v>
      </c>
      <c r="DA26" s="99">
        <f t="shared" si="15"/>
        <v>0.6</v>
      </c>
      <c r="DB26" s="100">
        <f t="shared" si="16"/>
        <v>0</v>
      </c>
      <c r="DC26" s="100">
        <f t="shared" si="17"/>
        <v>0</v>
      </c>
      <c r="DD26" s="97">
        <f t="shared" si="18"/>
        <v>0</v>
      </c>
      <c r="DE26" s="5">
        <f t="shared" si="19"/>
        <v>5</v>
      </c>
      <c r="DF26" s="99">
        <f t="shared" si="20"/>
        <v>1</v>
      </c>
      <c r="DG26" s="5">
        <f t="shared" si="21"/>
        <v>3</v>
      </c>
      <c r="DH26" s="5"/>
      <c r="DI26" s="99">
        <f t="shared" si="22"/>
        <v>0.6</v>
      </c>
      <c r="DJ26" s="100">
        <f t="shared" si="23"/>
        <v>0</v>
      </c>
      <c r="DK26" s="100">
        <f t="shared" si="24"/>
        <v>0</v>
      </c>
      <c r="DL26" s="97">
        <f t="shared" si="25"/>
        <v>0</v>
      </c>
      <c r="DM26" s="5">
        <f t="shared" si="26"/>
        <v>5</v>
      </c>
      <c r="DN26" s="99">
        <f t="shared" si="27"/>
        <v>1</v>
      </c>
      <c r="DO26" s="5">
        <f t="shared" si="28"/>
        <v>3</v>
      </c>
      <c r="DP26" s="99">
        <f t="shared" si="29"/>
        <v>0.6</v>
      </c>
      <c r="DQ26" s="100">
        <f t="shared" si="30"/>
        <v>0</v>
      </c>
      <c r="DR26" s="100">
        <f t="shared" si="31"/>
        <v>0</v>
      </c>
      <c r="DS26" s="97">
        <f t="shared" si="32"/>
        <v>0</v>
      </c>
      <c r="DT26" s="5">
        <f t="shared" si="33"/>
        <v>5</v>
      </c>
      <c r="DU26" s="99">
        <f t="shared" si="34"/>
        <v>1</v>
      </c>
      <c r="DV26" s="5">
        <f t="shared" si="35"/>
        <v>3</v>
      </c>
      <c r="DW26" s="99">
        <f t="shared" si="36"/>
        <v>0.6</v>
      </c>
      <c r="DX26" s="100">
        <f t="shared" si="37"/>
        <v>0</v>
      </c>
      <c r="DY26" s="100">
        <f t="shared" si="38"/>
        <v>0</v>
      </c>
      <c r="DZ26" s="97">
        <f t="shared" si="39"/>
        <v>0</v>
      </c>
      <c r="EA26" s="5">
        <f t="shared" si="40"/>
        <v>5</v>
      </c>
      <c r="EB26" s="99">
        <f t="shared" si="41"/>
        <v>1</v>
      </c>
      <c r="EC26" s="5">
        <f t="shared" si="42"/>
        <v>3</v>
      </c>
      <c r="ED26" s="99">
        <f t="shared" si="43"/>
        <v>0.6</v>
      </c>
      <c r="EE26" s="100">
        <f t="shared" si="44"/>
        <v>0</v>
      </c>
      <c r="EF26" s="100">
        <f t="shared" si="45"/>
        <v>0</v>
      </c>
      <c r="EG26" s="97">
        <f t="shared" si="46"/>
        <v>0</v>
      </c>
      <c r="EH26" s="5">
        <f t="shared" si="47"/>
        <v>5</v>
      </c>
      <c r="EI26" s="99">
        <f t="shared" si="48"/>
        <v>1</v>
      </c>
      <c r="EJ26" s="5">
        <f t="shared" si="49"/>
        <v>3</v>
      </c>
      <c r="EK26" s="99">
        <f t="shared" si="50"/>
        <v>0.6</v>
      </c>
      <c r="EL26" s="100">
        <f t="shared" si="51"/>
        <v>0</v>
      </c>
      <c r="EM26" s="100">
        <f t="shared" si="52"/>
        <v>0</v>
      </c>
      <c r="EN26" s="97">
        <f t="shared" si="53"/>
        <v>0</v>
      </c>
      <c r="EO26" s="5">
        <f t="shared" si="54"/>
        <v>5</v>
      </c>
      <c r="EP26" s="99">
        <f t="shared" si="55"/>
        <v>1</v>
      </c>
      <c r="EQ26" s="5">
        <f t="shared" si="56"/>
        <v>3</v>
      </c>
      <c r="ER26" s="99">
        <f t="shared" si="57"/>
        <v>0.6</v>
      </c>
      <c r="ES26" s="100">
        <f t="shared" si="58"/>
        <v>0</v>
      </c>
      <c r="ET26" s="100">
        <f t="shared" si="59"/>
        <v>0</v>
      </c>
      <c r="EU26" s="97">
        <f t="shared" si="60"/>
        <v>0</v>
      </c>
      <c r="EV26" s="5">
        <f t="shared" si="61"/>
        <v>5</v>
      </c>
      <c r="EW26" s="99">
        <f t="shared" si="62"/>
        <v>1</v>
      </c>
      <c r="EX26" s="5">
        <f t="shared" si="63"/>
        <v>3</v>
      </c>
      <c r="EY26" s="99">
        <f t="shared" si="64"/>
        <v>0.6</v>
      </c>
      <c r="EZ26" s="100">
        <f t="shared" si="65"/>
        <v>0</v>
      </c>
      <c r="FA26" s="100">
        <f t="shared" si="66"/>
        <v>0</v>
      </c>
      <c r="FB26" s="97">
        <f t="shared" si="67"/>
        <v>0</v>
      </c>
      <c r="FC26" s="5">
        <f t="shared" si="68"/>
        <v>5</v>
      </c>
      <c r="FD26" s="99">
        <f t="shared" si="69"/>
        <v>1</v>
      </c>
      <c r="FE26" s="5">
        <f t="shared" si="70"/>
        <v>3</v>
      </c>
      <c r="FF26" s="99">
        <f t="shared" si="71"/>
        <v>0.6</v>
      </c>
      <c r="FG26" s="100">
        <f t="shared" si="72"/>
        <v>0</v>
      </c>
      <c r="FH26" s="100">
        <f t="shared" si="73"/>
        <v>0</v>
      </c>
      <c r="FI26" s="97">
        <f t="shared" si="74"/>
        <v>0</v>
      </c>
      <c r="FJ26" s="5">
        <f t="shared" si="75"/>
        <v>5</v>
      </c>
      <c r="FK26" s="99">
        <f t="shared" si="76"/>
        <v>1</v>
      </c>
      <c r="FL26" s="5">
        <f t="shared" si="77"/>
        <v>3</v>
      </c>
      <c r="FM26" s="99">
        <f t="shared" si="78"/>
        <v>0.6</v>
      </c>
      <c r="FN26" s="100">
        <f t="shared" si="79"/>
        <v>0</v>
      </c>
      <c r="FO26" s="100">
        <f t="shared" si="80"/>
        <v>0</v>
      </c>
      <c r="FP26" s="97">
        <f t="shared" si="81"/>
        <v>0</v>
      </c>
      <c r="FQ26" s="5">
        <f t="shared" si="82"/>
        <v>5</v>
      </c>
      <c r="FR26" s="99">
        <f t="shared" si="83"/>
        <v>1</v>
      </c>
      <c r="FS26" s="5">
        <f t="shared" si="84"/>
        <v>3</v>
      </c>
      <c r="FT26" s="99">
        <f t="shared" si="85"/>
        <v>0.6</v>
      </c>
      <c r="FU26" s="100">
        <f t="shared" si="86"/>
        <v>0</v>
      </c>
      <c r="FV26" s="100">
        <f t="shared" si="87"/>
        <v>0</v>
      </c>
      <c r="FW26" s="97">
        <f t="shared" si="88"/>
        <v>0</v>
      </c>
      <c r="FX26" s="5">
        <f t="shared" si="89"/>
        <v>5</v>
      </c>
      <c r="FY26" s="99">
        <f t="shared" si="90"/>
        <v>1</v>
      </c>
      <c r="FZ26" s="5">
        <f t="shared" si="91"/>
        <v>3</v>
      </c>
      <c r="GA26" s="99">
        <f t="shared" si="92"/>
        <v>0.6</v>
      </c>
      <c r="GB26" s="100">
        <f t="shared" si="93"/>
        <v>0</v>
      </c>
      <c r="GC26" s="100">
        <f t="shared" si="94"/>
        <v>0</v>
      </c>
      <c r="GD26" s="97">
        <f t="shared" si="95"/>
        <v>0</v>
      </c>
      <c r="GE26" s="5">
        <f t="shared" si="96"/>
        <v>5</v>
      </c>
      <c r="GF26" s="99">
        <f t="shared" si="97"/>
        <v>1</v>
      </c>
      <c r="GG26" s="5">
        <f t="shared" si="98"/>
        <v>3</v>
      </c>
      <c r="GH26" s="99">
        <f t="shared" si="99"/>
        <v>0.6</v>
      </c>
      <c r="GI26" s="99">
        <f t="shared" si="100"/>
        <v>0.6</v>
      </c>
    </row>
    <row r="27" spans="1:191" ht="37.5" hidden="1" customHeight="1">
      <c r="A27" s="82">
        <v>19</v>
      </c>
      <c r="B27" s="85"/>
      <c r="C27" s="85"/>
      <c r="D27" s="193"/>
      <c r="E27" s="85"/>
      <c r="F27" s="124"/>
      <c r="G27" s="85"/>
      <c r="H27" s="85" t="s">
        <v>1170</v>
      </c>
      <c r="I27" s="86"/>
      <c r="J27" s="86"/>
      <c r="K27" s="86"/>
      <c r="L27" s="86"/>
      <c r="M27" s="86"/>
      <c r="N27" s="86"/>
      <c r="O27" s="86"/>
      <c r="P27" s="86"/>
      <c r="Q27" s="86"/>
      <c r="R27" s="86"/>
      <c r="S27" s="86"/>
      <c r="T27" s="86"/>
      <c r="U27" s="86"/>
      <c r="V27" s="86"/>
      <c r="W27" s="86"/>
      <c r="X27" s="86"/>
      <c r="Y27" s="86"/>
      <c r="Z27" s="86"/>
      <c r="AA27" s="86"/>
      <c r="AB27" s="86"/>
      <c r="AC27" s="88">
        <f t="shared" si="0"/>
        <v>0</v>
      </c>
      <c r="AD27" s="89">
        <f t="shared" si="102"/>
        <v>1</v>
      </c>
      <c r="AE27" s="88" t="str">
        <f t="shared" si="2"/>
        <v>3 - Moderado</v>
      </c>
      <c r="AF27" s="89">
        <f t="shared" si="103"/>
        <v>0.6</v>
      </c>
      <c r="AG27" s="82" t="str">
        <f t="shared" si="104"/>
        <v/>
      </c>
      <c r="AH27" s="89">
        <f t="shared" si="5"/>
        <v>0.6</v>
      </c>
      <c r="AI27" s="85"/>
      <c r="AJ27" s="85"/>
      <c r="AK27" s="85"/>
      <c r="AL27" s="85"/>
      <c r="AM27" s="47"/>
      <c r="AN27" s="91"/>
      <c r="AO27" s="91"/>
      <c r="AP27" s="47"/>
      <c r="AQ27" s="47"/>
      <c r="AR27" s="91"/>
      <c r="AS27" s="91"/>
      <c r="AT27" s="47"/>
      <c r="AU27" s="47"/>
      <c r="AV27" s="91"/>
      <c r="AW27" s="91"/>
      <c r="AX27" s="47"/>
      <c r="AY27" s="47"/>
      <c r="AZ27" s="91"/>
      <c r="BA27" s="91"/>
      <c r="BB27" s="47"/>
      <c r="BC27" s="47"/>
      <c r="BD27" s="91"/>
      <c r="BE27" s="91"/>
      <c r="BF27" s="47"/>
      <c r="BG27" s="47"/>
      <c r="BH27" s="91"/>
      <c r="BI27" s="91"/>
      <c r="BJ27" s="47"/>
      <c r="BK27" s="47"/>
      <c r="BL27" s="91"/>
      <c r="BM27" s="91"/>
      <c r="BN27" s="47"/>
      <c r="BO27" s="47"/>
      <c r="BP27" s="91"/>
      <c r="BQ27" s="91"/>
      <c r="BR27" s="47"/>
      <c r="BS27" s="47"/>
      <c r="BT27" s="91"/>
      <c r="BU27" s="91"/>
      <c r="BV27" s="47"/>
      <c r="BW27" s="47"/>
      <c r="BX27" s="91"/>
      <c r="BY27" s="91"/>
      <c r="BZ27" s="47"/>
      <c r="CA27" s="47"/>
      <c r="CB27" s="91"/>
      <c r="CC27" s="91"/>
      <c r="CD27" s="47"/>
      <c r="CE27" s="47"/>
      <c r="CF27" s="91"/>
      <c r="CG27" s="91"/>
      <c r="CH27" s="47"/>
      <c r="CI27" s="91"/>
      <c r="CJ27" s="91"/>
      <c r="CK27" s="47"/>
      <c r="CL27" s="92" t="str">
        <f t="shared" si="6"/>
        <v>5 - Muy Alta</v>
      </c>
      <c r="CM27" s="93">
        <f t="shared" si="105"/>
        <v>1</v>
      </c>
      <c r="CN27" s="92" t="str">
        <f t="shared" si="8"/>
        <v>3 - Moderado</v>
      </c>
      <c r="CO27" s="93">
        <f t="shared" si="106"/>
        <v>0.6</v>
      </c>
      <c r="CP27" s="94" t="str">
        <f t="shared" si="107"/>
        <v>ALTO</v>
      </c>
      <c r="CQ27" s="89">
        <f t="shared" si="10"/>
        <v>0.6</v>
      </c>
      <c r="CR27" s="194"/>
      <c r="CS27" s="94">
        <f t="shared" si="11"/>
        <v>5</v>
      </c>
      <c r="CT27" s="47"/>
      <c r="CU27" s="194"/>
      <c r="CV27" s="194"/>
      <c r="CW27" s="96"/>
      <c r="CX27" s="97">
        <f t="shared" si="12"/>
        <v>0</v>
      </c>
      <c r="CY27" s="98">
        <f t="shared" si="13"/>
        <v>3</v>
      </c>
      <c r="CZ27" s="97" t="str">
        <f t="shared" si="14"/>
        <v>Moderado</v>
      </c>
      <c r="DA27" s="99">
        <f t="shared" si="15"/>
        <v>0.6</v>
      </c>
      <c r="DB27" s="100">
        <f t="shared" si="16"/>
        <v>0</v>
      </c>
      <c r="DC27" s="100">
        <f t="shared" si="17"/>
        <v>0</v>
      </c>
      <c r="DD27" s="97">
        <f t="shared" si="18"/>
        <v>0</v>
      </c>
      <c r="DE27" s="5">
        <f t="shared" si="19"/>
        <v>5</v>
      </c>
      <c r="DF27" s="99">
        <f t="shared" si="20"/>
        <v>1</v>
      </c>
      <c r="DG27" s="5">
        <f t="shared" si="21"/>
        <v>3</v>
      </c>
      <c r="DH27" s="5"/>
      <c r="DI27" s="99">
        <f t="shared" si="22"/>
        <v>0.6</v>
      </c>
      <c r="DJ27" s="100">
        <f t="shared" si="23"/>
        <v>0</v>
      </c>
      <c r="DK27" s="100">
        <f t="shared" si="24"/>
        <v>0</v>
      </c>
      <c r="DL27" s="97">
        <f t="shared" si="25"/>
        <v>0</v>
      </c>
      <c r="DM27" s="5">
        <f t="shared" si="26"/>
        <v>5</v>
      </c>
      <c r="DN27" s="99">
        <f t="shared" si="27"/>
        <v>1</v>
      </c>
      <c r="DO27" s="5">
        <f t="shared" si="28"/>
        <v>3</v>
      </c>
      <c r="DP27" s="99">
        <f t="shared" si="29"/>
        <v>0.6</v>
      </c>
      <c r="DQ27" s="100">
        <f t="shared" si="30"/>
        <v>0</v>
      </c>
      <c r="DR27" s="100">
        <f t="shared" si="31"/>
        <v>0</v>
      </c>
      <c r="DS27" s="97">
        <f t="shared" si="32"/>
        <v>0</v>
      </c>
      <c r="DT27" s="5">
        <f t="shared" si="33"/>
        <v>5</v>
      </c>
      <c r="DU27" s="99">
        <f t="shared" si="34"/>
        <v>1</v>
      </c>
      <c r="DV27" s="5">
        <f t="shared" si="35"/>
        <v>3</v>
      </c>
      <c r="DW27" s="99">
        <f t="shared" si="36"/>
        <v>0.6</v>
      </c>
      <c r="DX27" s="100">
        <f t="shared" si="37"/>
        <v>0</v>
      </c>
      <c r="DY27" s="100">
        <f t="shared" si="38"/>
        <v>0</v>
      </c>
      <c r="DZ27" s="97">
        <f t="shared" si="39"/>
        <v>0</v>
      </c>
      <c r="EA27" s="5">
        <f t="shared" si="40"/>
        <v>5</v>
      </c>
      <c r="EB27" s="99">
        <f t="shared" si="41"/>
        <v>1</v>
      </c>
      <c r="EC27" s="5">
        <f t="shared" si="42"/>
        <v>3</v>
      </c>
      <c r="ED27" s="99">
        <f t="shared" si="43"/>
        <v>0.6</v>
      </c>
      <c r="EE27" s="100">
        <f t="shared" si="44"/>
        <v>0</v>
      </c>
      <c r="EF27" s="100">
        <f t="shared" si="45"/>
        <v>0</v>
      </c>
      <c r="EG27" s="97">
        <f t="shared" si="46"/>
        <v>0</v>
      </c>
      <c r="EH27" s="5">
        <f t="shared" si="47"/>
        <v>5</v>
      </c>
      <c r="EI27" s="99">
        <f t="shared" si="48"/>
        <v>1</v>
      </c>
      <c r="EJ27" s="5">
        <f t="shared" si="49"/>
        <v>3</v>
      </c>
      <c r="EK27" s="99">
        <f t="shared" si="50"/>
        <v>0.6</v>
      </c>
      <c r="EL27" s="100">
        <f t="shared" si="51"/>
        <v>0</v>
      </c>
      <c r="EM27" s="100">
        <f t="shared" si="52"/>
        <v>0</v>
      </c>
      <c r="EN27" s="97">
        <f t="shared" si="53"/>
        <v>0</v>
      </c>
      <c r="EO27" s="5">
        <f t="shared" si="54"/>
        <v>5</v>
      </c>
      <c r="EP27" s="99">
        <f t="shared" si="55"/>
        <v>1</v>
      </c>
      <c r="EQ27" s="5">
        <f t="shared" si="56"/>
        <v>3</v>
      </c>
      <c r="ER27" s="99">
        <f t="shared" si="57"/>
        <v>0.6</v>
      </c>
      <c r="ES27" s="100">
        <f t="shared" si="58"/>
        <v>0</v>
      </c>
      <c r="ET27" s="100">
        <f t="shared" si="59"/>
        <v>0</v>
      </c>
      <c r="EU27" s="97">
        <f t="shared" si="60"/>
        <v>0</v>
      </c>
      <c r="EV27" s="5">
        <f t="shared" si="61"/>
        <v>5</v>
      </c>
      <c r="EW27" s="99">
        <f t="shared" si="62"/>
        <v>1</v>
      </c>
      <c r="EX27" s="5">
        <f t="shared" si="63"/>
        <v>3</v>
      </c>
      <c r="EY27" s="99">
        <f t="shared" si="64"/>
        <v>0.6</v>
      </c>
      <c r="EZ27" s="100">
        <f t="shared" si="65"/>
        <v>0</v>
      </c>
      <c r="FA27" s="100">
        <f t="shared" si="66"/>
        <v>0</v>
      </c>
      <c r="FB27" s="97">
        <f t="shared" si="67"/>
        <v>0</v>
      </c>
      <c r="FC27" s="5">
        <f t="shared" si="68"/>
        <v>5</v>
      </c>
      <c r="FD27" s="99">
        <f t="shared" si="69"/>
        <v>1</v>
      </c>
      <c r="FE27" s="5">
        <f t="shared" si="70"/>
        <v>3</v>
      </c>
      <c r="FF27" s="99">
        <f t="shared" si="71"/>
        <v>0.6</v>
      </c>
      <c r="FG27" s="100">
        <f t="shared" si="72"/>
        <v>0</v>
      </c>
      <c r="FH27" s="100">
        <f t="shared" si="73"/>
        <v>0</v>
      </c>
      <c r="FI27" s="97">
        <f t="shared" si="74"/>
        <v>0</v>
      </c>
      <c r="FJ27" s="5">
        <f t="shared" si="75"/>
        <v>5</v>
      </c>
      <c r="FK27" s="99">
        <f t="shared" si="76"/>
        <v>1</v>
      </c>
      <c r="FL27" s="5">
        <f t="shared" si="77"/>
        <v>3</v>
      </c>
      <c r="FM27" s="99">
        <f t="shared" si="78"/>
        <v>0.6</v>
      </c>
      <c r="FN27" s="100">
        <f t="shared" si="79"/>
        <v>0</v>
      </c>
      <c r="FO27" s="100">
        <f t="shared" si="80"/>
        <v>0</v>
      </c>
      <c r="FP27" s="97">
        <f t="shared" si="81"/>
        <v>0</v>
      </c>
      <c r="FQ27" s="5">
        <f t="shared" si="82"/>
        <v>5</v>
      </c>
      <c r="FR27" s="99">
        <f t="shared" si="83"/>
        <v>1</v>
      </c>
      <c r="FS27" s="5">
        <f t="shared" si="84"/>
        <v>3</v>
      </c>
      <c r="FT27" s="99">
        <f t="shared" si="85"/>
        <v>0.6</v>
      </c>
      <c r="FU27" s="100">
        <f t="shared" si="86"/>
        <v>0</v>
      </c>
      <c r="FV27" s="100">
        <f t="shared" si="87"/>
        <v>0</v>
      </c>
      <c r="FW27" s="97">
        <f t="shared" si="88"/>
        <v>0</v>
      </c>
      <c r="FX27" s="5">
        <f t="shared" si="89"/>
        <v>5</v>
      </c>
      <c r="FY27" s="99">
        <f t="shared" si="90"/>
        <v>1</v>
      </c>
      <c r="FZ27" s="5">
        <f t="shared" si="91"/>
        <v>3</v>
      </c>
      <c r="GA27" s="99">
        <f t="shared" si="92"/>
        <v>0.6</v>
      </c>
      <c r="GB27" s="100">
        <f t="shared" si="93"/>
        <v>0</v>
      </c>
      <c r="GC27" s="100">
        <f t="shared" si="94"/>
        <v>0</v>
      </c>
      <c r="GD27" s="97">
        <f t="shared" si="95"/>
        <v>0</v>
      </c>
      <c r="GE27" s="5">
        <f t="shared" si="96"/>
        <v>5</v>
      </c>
      <c r="GF27" s="99">
        <f t="shared" si="97"/>
        <v>1</v>
      </c>
      <c r="GG27" s="5">
        <f t="shared" si="98"/>
        <v>3</v>
      </c>
      <c r="GH27" s="99">
        <f t="shared" si="99"/>
        <v>0.6</v>
      </c>
      <c r="GI27" s="99">
        <f t="shared" si="100"/>
        <v>0.6</v>
      </c>
    </row>
    <row r="28" spans="1:191" ht="37.5" hidden="1" customHeight="1">
      <c r="A28" s="82">
        <v>20</v>
      </c>
      <c r="B28" s="85"/>
      <c r="C28" s="85"/>
      <c r="D28" s="193"/>
      <c r="E28" s="85"/>
      <c r="F28" s="124"/>
      <c r="G28" s="85"/>
      <c r="H28" s="85" t="s">
        <v>1170</v>
      </c>
      <c r="I28" s="86"/>
      <c r="J28" s="86"/>
      <c r="K28" s="86"/>
      <c r="L28" s="86"/>
      <c r="M28" s="86"/>
      <c r="N28" s="86"/>
      <c r="O28" s="86"/>
      <c r="P28" s="86"/>
      <c r="Q28" s="86"/>
      <c r="R28" s="86"/>
      <c r="S28" s="86"/>
      <c r="T28" s="86"/>
      <c r="U28" s="86"/>
      <c r="V28" s="86"/>
      <c r="W28" s="86"/>
      <c r="X28" s="86"/>
      <c r="Y28" s="86"/>
      <c r="Z28" s="86"/>
      <c r="AA28" s="86"/>
      <c r="AB28" s="86"/>
      <c r="AC28" s="88">
        <f t="shared" si="0"/>
        <v>0</v>
      </c>
      <c r="AD28" s="89">
        <f t="shared" si="102"/>
        <v>1</v>
      </c>
      <c r="AE28" s="88" t="str">
        <f t="shared" si="2"/>
        <v>3 - Moderado</v>
      </c>
      <c r="AF28" s="89">
        <f t="shared" si="103"/>
        <v>0.6</v>
      </c>
      <c r="AG28" s="82" t="str">
        <f t="shared" si="104"/>
        <v/>
      </c>
      <c r="AH28" s="89">
        <f t="shared" si="5"/>
        <v>0.6</v>
      </c>
      <c r="AI28" s="85"/>
      <c r="AJ28" s="85"/>
      <c r="AK28" s="85"/>
      <c r="AL28" s="85"/>
      <c r="AM28" s="47"/>
      <c r="AN28" s="91"/>
      <c r="AO28" s="91"/>
      <c r="AP28" s="47"/>
      <c r="AQ28" s="47"/>
      <c r="AR28" s="91"/>
      <c r="AS28" s="91"/>
      <c r="AT28" s="47"/>
      <c r="AU28" s="47"/>
      <c r="AV28" s="91"/>
      <c r="AW28" s="91"/>
      <c r="AX28" s="47"/>
      <c r="AY28" s="47"/>
      <c r="AZ28" s="91"/>
      <c r="BA28" s="91"/>
      <c r="BB28" s="47"/>
      <c r="BC28" s="47"/>
      <c r="BD28" s="91"/>
      <c r="BE28" s="91"/>
      <c r="BF28" s="47"/>
      <c r="BG28" s="47"/>
      <c r="BH28" s="91"/>
      <c r="BI28" s="91"/>
      <c r="BJ28" s="47"/>
      <c r="BK28" s="47"/>
      <c r="BL28" s="91"/>
      <c r="BM28" s="91"/>
      <c r="BN28" s="47"/>
      <c r="BO28" s="47"/>
      <c r="BP28" s="91"/>
      <c r="BQ28" s="91"/>
      <c r="BR28" s="47"/>
      <c r="BS28" s="47"/>
      <c r="BT28" s="91"/>
      <c r="BU28" s="91"/>
      <c r="BV28" s="47"/>
      <c r="BW28" s="47"/>
      <c r="BX28" s="91"/>
      <c r="BY28" s="91"/>
      <c r="BZ28" s="47"/>
      <c r="CA28" s="47"/>
      <c r="CB28" s="91"/>
      <c r="CC28" s="91"/>
      <c r="CD28" s="47"/>
      <c r="CE28" s="47"/>
      <c r="CF28" s="91"/>
      <c r="CG28" s="91"/>
      <c r="CH28" s="47"/>
      <c r="CI28" s="91"/>
      <c r="CJ28" s="91"/>
      <c r="CK28" s="47"/>
      <c r="CL28" s="92" t="str">
        <f t="shared" si="6"/>
        <v>5 - Muy Alta</v>
      </c>
      <c r="CM28" s="93">
        <f t="shared" si="105"/>
        <v>1</v>
      </c>
      <c r="CN28" s="92" t="str">
        <f t="shared" si="8"/>
        <v>3 - Moderado</v>
      </c>
      <c r="CO28" s="93">
        <f t="shared" si="106"/>
        <v>0.6</v>
      </c>
      <c r="CP28" s="94" t="str">
        <f t="shared" si="107"/>
        <v>ALTO</v>
      </c>
      <c r="CQ28" s="89">
        <f t="shared" si="10"/>
        <v>0.6</v>
      </c>
      <c r="CR28" s="194"/>
      <c r="CS28" s="94">
        <f t="shared" si="11"/>
        <v>5</v>
      </c>
      <c r="CT28" s="47"/>
      <c r="CU28" s="194"/>
      <c r="CV28" s="194"/>
      <c r="CW28" s="96"/>
      <c r="CX28" s="97">
        <f t="shared" si="12"/>
        <v>0</v>
      </c>
      <c r="CY28" s="98">
        <f t="shared" si="13"/>
        <v>3</v>
      </c>
      <c r="CZ28" s="97" t="str">
        <f t="shared" si="14"/>
        <v>Moderado</v>
      </c>
      <c r="DA28" s="99">
        <f t="shared" si="15"/>
        <v>0.6</v>
      </c>
      <c r="DB28" s="100">
        <f t="shared" si="16"/>
        <v>0</v>
      </c>
      <c r="DC28" s="100">
        <f t="shared" si="17"/>
        <v>0</v>
      </c>
      <c r="DD28" s="97">
        <f t="shared" si="18"/>
        <v>0</v>
      </c>
      <c r="DE28" s="5">
        <f t="shared" si="19"/>
        <v>5</v>
      </c>
      <c r="DF28" s="99">
        <f t="shared" si="20"/>
        <v>1</v>
      </c>
      <c r="DG28" s="5">
        <f t="shared" si="21"/>
        <v>3</v>
      </c>
      <c r="DH28" s="5"/>
      <c r="DI28" s="99">
        <f t="shared" si="22"/>
        <v>0.6</v>
      </c>
      <c r="DJ28" s="100">
        <f t="shared" si="23"/>
        <v>0</v>
      </c>
      <c r="DK28" s="100">
        <f t="shared" si="24"/>
        <v>0</v>
      </c>
      <c r="DL28" s="97">
        <f t="shared" si="25"/>
        <v>0</v>
      </c>
      <c r="DM28" s="5">
        <f t="shared" si="26"/>
        <v>5</v>
      </c>
      <c r="DN28" s="99">
        <f t="shared" si="27"/>
        <v>1</v>
      </c>
      <c r="DO28" s="5">
        <f t="shared" si="28"/>
        <v>3</v>
      </c>
      <c r="DP28" s="99">
        <f t="shared" si="29"/>
        <v>0.6</v>
      </c>
      <c r="DQ28" s="100">
        <f t="shared" si="30"/>
        <v>0</v>
      </c>
      <c r="DR28" s="100">
        <f t="shared" si="31"/>
        <v>0</v>
      </c>
      <c r="DS28" s="97">
        <f t="shared" si="32"/>
        <v>0</v>
      </c>
      <c r="DT28" s="5">
        <f t="shared" si="33"/>
        <v>5</v>
      </c>
      <c r="DU28" s="99">
        <f t="shared" si="34"/>
        <v>1</v>
      </c>
      <c r="DV28" s="5">
        <f t="shared" si="35"/>
        <v>3</v>
      </c>
      <c r="DW28" s="99">
        <f t="shared" si="36"/>
        <v>0.6</v>
      </c>
      <c r="DX28" s="100">
        <f t="shared" si="37"/>
        <v>0</v>
      </c>
      <c r="DY28" s="100">
        <f t="shared" si="38"/>
        <v>0</v>
      </c>
      <c r="DZ28" s="97">
        <f t="shared" si="39"/>
        <v>0</v>
      </c>
      <c r="EA28" s="5">
        <f t="shared" si="40"/>
        <v>5</v>
      </c>
      <c r="EB28" s="99">
        <f t="shared" si="41"/>
        <v>1</v>
      </c>
      <c r="EC28" s="5">
        <f t="shared" si="42"/>
        <v>3</v>
      </c>
      <c r="ED28" s="99">
        <f t="shared" si="43"/>
        <v>0.6</v>
      </c>
      <c r="EE28" s="100">
        <f t="shared" si="44"/>
        <v>0</v>
      </c>
      <c r="EF28" s="100">
        <f t="shared" si="45"/>
        <v>0</v>
      </c>
      <c r="EG28" s="97">
        <f t="shared" si="46"/>
        <v>0</v>
      </c>
      <c r="EH28" s="5">
        <f t="shared" si="47"/>
        <v>5</v>
      </c>
      <c r="EI28" s="99">
        <f t="shared" si="48"/>
        <v>1</v>
      </c>
      <c r="EJ28" s="5">
        <f t="shared" si="49"/>
        <v>3</v>
      </c>
      <c r="EK28" s="99">
        <f t="shared" si="50"/>
        <v>0.6</v>
      </c>
      <c r="EL28" s="100">
        <f t="shared" si="51"/>
        <v>0</v>
      </c>
      <c r="EM28" s="100">
        <f t="shared" si="52"/>
        <v>0</v>
      </c>
      <c r="EN28" s="97">
        <f t="shared" si="53"/>
        <v>0</v>
      </c>
      <c r="EO28" s="5">
        <f t="shared" si="54"/>
        <v>5</v>
      </c>
      <c r="EP28" s="99">
        <f t="shared" si="55"/>
        <v>1</v>
      </c>
      <c r="EQ28" s="5">
        <f t="shared" si="56"/>
        <v>3</v>
      </c>
      <c r="ER28" s="99">
        <f t="shared" si="57"/>
        <v>0.6</v>
      </c>
      <c r="ES28" s="100">
        <f t="shared" si="58"/>
        <v>0</v>
      </c>
      <c r="ET28" s="100">
        <f t="shared" si="59"/>
        <v>0</v>
      </c>
      <c r="EU28" s="97">
        <f t="shared" si="60"/>
        <v>0</v>
      </c>
      <c r="EV28" s="5">
        <f t="shared" si="61"/>
        <v>5</v>
      </c>
      <c r="EW28" s="99">
        <f t="shared" si="62"/>
        <v>1</v>
      </c>
      <c r="EX28" s="5">
        <f t="shared" si="63"/>
        <v>3</v>
      </c>
      <c r="EY28" s="99">
        <f t="shared" si="64"/>
        <v>0.6</v>
      </c>
      <c r="EZ28" s="100">
        <f t="shared" si="65"/>
        <v>0</v>
      </c>
      <c r="FA28" s="100">
        <f t="shared" si="66"/>
        <v>0</v>
      </c>
      <c r="FB28" s="97">
        <f t="shared" si="67"/>
        <v>0</v>
      </c>
      <c r="FC28" s="5">
        <f t="shared" si="68"/>
        <v>5</v>
      </c>
      <c r="FD28" s="99">
        <f t="shared" si="69"/>
        <v>1</v>
      </c>
      <c r="FE28" s="5">
        <f t="shared" si="70"/>
        <v>3</v>
      </c>
      <c r="FF28" s="99">
        <f t="shared" si="71"/>
        <v>0.6</v>
      </c>
      <c r="FG28" s="100">
        <f t="shared" si="72"/>
        <v>0</v>
      </c>
      <c r="FH28" s="100">
        <f t="shared" si="73"/>
        <v>0</v>
      </c>
      <c r="FI28" s="97">
        <f t="shared" si="74"/>
        <v>0</v>
      </c>
      <c r="FJ28" s="5">
        <f t="shared" si="75"/>
        <v>5</v>
      </c>
      <c r="FK28" s="99">
        <f t="shared" si="76"/>
        <v>1</v>
      </c>
      <c r="FL28" s="5">
        <f t="shared" si="77"/>
        <v>3</v>
      </c>
      <c r="FM28" s="99">
        <f t="shared" si="78"/>
        <v>0.6</v>
      </c>
      <c r="FN28" s="100">
        <f t="shared" si="79"/>
        <v>0</v>
      </c>
      <c r="FO28" s="100">
        <f t="shared" si="80"/>
        <v>0</v>
      </c>
      <c r="FP28" s="97">
        <f t="shared" si="81"/>
        <v>0</v>
      </c>
      <c r="FQ28" s="5">
        <f t="shared" si="82"/>
        <v>5</v>
      </c>
      <c r="FR28" s="99">
        <f t="shared" si="83"/>
        <v>1</v>
      </c>
      <c r="FS28" s="5">
        <f t="shared" si="84"/>
        <v>3</v>
      </c>
      <c r="FT28" s="99">
        <f t="shared" si="85"/>
        <v>0.6</v>
      </c>
      <c r="FU28" s="100">
        <f t="shared" si="86"/>
        <v>0</v>
      </c>
      <c r="FV28" s="100">
        <f t="shared" si="87"/>
        <v>0</v>
      </c>
      <c r="FW28" s="97">
        <f t="shared" si="88"/>
        <v>0</v>
      </c>
      <c r="FX28" s="5">
        <f t="shared" si="89"/>
        <v>5</v>
      </c>
      <c r="FY28" s="99">
        <f t="shared" si="90"/>
        <v>1</v>
      </c>
      <c r="FZ28" s="5">
        <f t="shared" si="91"/>
        <v>3</v>
      </c>
      <c r="GA28" s="99">
        <f t="shared" si="92"/>
        <v>0.6</v>
      </c>
      <c r="GB28" s="100">
        <f t="shared" si="93"/>
        <v>0</v>
      </c>
      <c r="GC28" s="100">
        <f t="shared" si="94"/>
        <v>0</v>
      </c>
      <c r="GD28" s="97">
        <f t="shared" si="95"/>
        <v>0</v>
      </c>
      <c r="GE28" s="5">
        <f t="shared" si="96"/>
        <v>5</v>
      </c>
      <c r="GF28" s="99">
        <f t="shared" si="97"/>
        <v>1</v>
      </c>
      <c r="GG28" s="5">
        <f t="shared" si="98"/>
        <v>3</v>
      </c>
      <c r="GH28" s="99">
        <f t="shared" si="99"/>
        <v>0.6</v>
      </c>
      <c r="GI28" s="99">
        <f t="shared" si="100"/>
        <v>0.6</v>
      </c>
    </row>
    <row r="29" spans="1:191" ht="37.5" hidden="1" customHeight="1">
      <c r="A29" s="82">
        <v>21</v>
      </c>
      <c r="B29" s="85"/>
      <c r="C29" s="85"/>
      <c r="D29" s="193"/>
      <c r="E29" s="85"/>
      <c r="F29" s="124"/>
      <c r="G29" s="85"/>
      <c r="H29" s="85" t="s">
        <v>1170</v>
      </c>
      <c r="I29" s="86"/>
      <c r="J29" s="86"/>
      <c r="K29" s="86"/>
      <c r="L29" s="86"/>
      <c r="M29" s="86"/>
      <c r="N29" s="86"/>
      <c r="O29" s="86"/>
      <c r="P29" s="86"/>
      <c r="Q29" s="86"/>
      <c r="R29" s="86"/>
      <c r="S29" s="86"/>
      <c r="T29" s="86"/>
      <c r="U29" s="86"/>
      <c r="V29" s="86"/>
      <c r="W29" s="86"/>
      <c r="X29" s="86"/>
      <c r="Y29" s="86"/>
      <c r="Z29" s="86"/>
      <c r="AA29" s="86"/>
      <c r="AB29" s="86"/>
      <c r="AC29" s="88">
        <f t="shared" si="0"/>
        <v>0</v>
      </c>
      <c r="AD29" s="89">
        <f t="shared" si="102"/>
        <v>1</v>
      </c>
      <c r="AE29" s="88" t="str">
        <f t="shared" si="2"/>
        <v>3 - Moderado</v>
      </c>
      <c r="AF29" s="89">
        <f t="shared" si="103"/>
        <v>0.6</v>
      </c>
      <c r="AG29" s="82" t="str">
        <f t="shared" si="104"/>
        <v/>
      </c>
      <c r="AH29" s="89">
        <f t="shared" si="5"/>
        <v>0.6</v>
      </c>
      <c r="AI29" s="85"/>
      <c r="AJ29" s="85"/>
      <c r="AK29" s="85"/>
      <c r="AL29" s="85"/>
      <c r="AM29" s="47"/>
      <c r="AN29" s="91"/>
      <c r="AO29" s="91"/>
      <c r="AP29" s="47"/>
      <c r="AQ29" s="47"/>
      <c r="AR29" s="91"/>
      <c r="AS29" s="91"/>
      <c r="AT29" s="47"/>
      <c r="AU29" s="47"/>
      <c r="AV29" s="91"/>
      <c r="AW29" s="91"/>
      <c r="AX29" s="47"/>
      <c r="AY29" s="47"/>
      <c r="AZ29" s="91"/>
      <c r="BA29" s="91"/>
      <c r="BB29" s="47"/>
      <c r="BC29" s="47"/>
      <c r="BD29" s="91"/>
      <c r="BE29" s="91"/>
      <c r="BF29" s="47"/>
      <c r="BG29" s="47"/>
      <c r="BH29" s="91"/>
      <c r="BI29" s="91"/>
      <c r="BJ29" s="47"/>
      <c r="BK29" s="47"/>
      <c r="BL29" s="91"/>
      <c r="BM29" s="91"/>
      <c r="BN29" s="47"/>
      <c r="BO29" s="47"/>
      <c r="BP29" s="91"/>
      <c r="BQ29" s="91"/>
      <c r="BR29" s="47"/>
      <c r="BS29" s="47"/>
      <c r="BT29" s="91"/>
      <c r="BU29" s="91"/>
      <c r="BV29" s="47"/>
      <c r="BW29" s="47"/>
      <c r="BX29" s="91"/>
      <c r="BY29" s="91"/>
      <c r="BZ29" s="47"/>
      <c r="CA29" s="47"/>
      <c r="CB29" s="91"/>
      <c r="CC29" s="91"/>
      <c r="CD29" s="47"/>
      <c r="CE29" s="47"/>
      <c r="CF29" s="91"/>
      <c r="CG29" s="91"/>
      <c r="CH29" s="47"/>
      <c r="CI29" s="91"/>
      <c r="CJ29" s="91"/>
      <c r="CK29" s="47"/>
      <c r="CL29" s="92" t="str">
        <f t="shared" si="6"/>
        <v>5 - Muy Alta</v>
      </c>
      <c r="CM29" s="93">
        <f t="shared" si="105"/>
        <v>1</v>
      </c>
      <c r="CN29" s="92" t="str">
        <f t="shared" si="8"/>
        <v>3 - Moderado</v>
      </c>
      <c r="CO29" s="93">
        <f t="shared" si="106"/>
        <v>0.6</v>
      </c>
      <c r="CP29" s="94" t="str">
        <f t="shared" si="107"/>
        <v>ALTO</v>
      </c>
      <c r="CQ29" s="89">
        <f t="shared" si="10"/>
        <v>0.6</v>
      </c>
      <c r="CR29" s="194"/>
      <c r="CS29" s="94">
        <f t="shared" si="11"/>
        <v>5</v>
      </c>
      <c r="CT29" s="47"/>
      <c r="CU29" s="194"/>
      <c r="CV29" s="194"/>
      <c r="CW29" s="96"/>
      <c r="CX29" s="97">
        <f t="shared" si="12"/>
        <v>0</v>
      </c>
      <c r="CY29" s="98">
        <f t="shared" si="13"/>
        <v>3</v>
      </c>
      <c r="CZ29" s="97" t="str">
        <f t="shared" si="14"/>
        <v>Moderado</v>
      </c>
      <c r="DA29" s="99">
        <f t="shared" si="15"/>
        <v>0.6</v>
      </c>
      <c r="DB29" s="100">
        <f t="shared" si="16"/>
        <v>0</v>
      </c>
      <c r="DC29" s="100">
        <f t="shared" si="17"/>
        <v>0</v>
      </c>
      <c r="DD29" s="97">
        <f t="shared" si="18"/>
        <v>0</v>
      </c>
      <c r="DE29" s="5">
        <f t="shared" si="19"/>
        <v>5</v>
      </c>
      <c r="DF29" s="99">
        <f t="shared" si="20"/>
        <v>1</v>
      </c>
      <c r="DG29" s="5">
        <f t="shared" si="21"/>
        <v>3</v>
      </c>
      <c r="DH29" s="5"/>
      <c r="DI29" s="99">
        <f t="shared" si="22"/>
        <v>0.6</v>
      </c>
      <c r="DJ29" s="100">
        <f t="shared" si="23"/>
        <v>0</v>
      </c>
      <c r="DK29" s="100">
        <f t="shared" si="24"/>
        <v>0</v>
      </c>
      <c r="DL29" s="97">
        <f t="shared" si="25"/>
        <v>0</v>
      </c>
      <c r="DM29" s="5">
        <f t="shared" si="26"/>
        <v>5</v>
      </c>
      <c r="DN29" s="99">
        <f t="shared" si="27"/>
        <v>1</v>
      </c>
      <c r="DO29" s="5">
        <f t="shared" si="28"/>
        <v>3</v>
      </c>
      <c r="DP29" s="99">
        <f t="shared" si="29"/>
        <v>0.6</v>
      </c>
      <c r="DQ29" s="100">
        <f t="shared" si="30"/>
        <v>0</v>
      </c>
      <c r="DR29" s="100">
        <f t="shared" si="31"/>
        <v>0</v>
      </c>
      <c r="DS29" s="97">
        <f t="shared" si="32"/>
        <v>0</v>
      </c>
      <c r="DT29" s="5">
        <f t="shared" si="33"/>
        <v>5</v>
      </c>
      <c r="DU29" s="99">
        <f t="shared" si="34"/>
        <v>1</v>
      </c>
      <c r="DV29" s="5">
        <f t="shared" si="35"/>
        <v>3</v>
      </c>
      <c r="DW29" s="99">
        <f t="shared" si="36"/>
        <v>0.6</v>
      </c>
      <c r="DX29" s="100">
        <f t="shared" si="37"/>
        <v>0</v>
      </c>
      <c r="DY29" s="100">
        <f t="shared" si="38"/>
        <v>0</v>
      </c>
      <c r="DZ29" s="97">
        <f t="shared" si="39"/>
        <v>0</v>
      </c>
      <c r="EA29" s="5">
        <f t="shared" si="40"/>
        <v>5</v>
      </c>
      <c r="EB29" s="99">
        <f t="shared" si="41"/>
        <v>1</v>
      </c>
      <c r="EC29" s="5">
        <f t="shared" si="42"/>
        <v>3</v>
      </c>
      <c r="ED29" s="99">
        <f t="shared" si="43"/>
        <v>0.6</v>
      </c>
      <c r="EE29" s="100">
        <f t="shared" si="44"/>
        <v>0</v>
      </c>
      <c r="EF29" s="100">
        <f t="shared" si="45"/>
        <v>0</v>
      </c>
      <c r="EG29" s="97">
        <f t="shared" si="46"/>
        <v>0</v>
      </c>
      <c r="EH29" s="5">
        <f t="shared" si="47"/>
        <v>5</v>
      </c>
      <c r="EI29" s="99">
        <f t="shared" si="48"/>
        <v>1</v>
      </c>
      <c r="EJ29" s="5">
        <f t="shared" si="49"/>
        <v>3</v>
      </c>
      <c r="EK29" s="99">
        <f t="shared" si="50"/>
        <v>0.6</v>
      </c>
      <c r="EL29" s="100">
        <f t="shared" si="51"/>
        <v>0</v>
      </c>
      <c r="EM29" s="100">
        <f t="shared" si="52"/>
        <v>0</v>
      </c>
      <c r="EN29" s="97">
        <f t="shared" si="53"/>
        <v>0</v>
      </c>
      <c r="EO29" s="5">
        <f t="shared" si="54"/>
        <v>5</v>
      </c>
      <c r="EP29" s="99">
        <f t="shared" si="55"/>
        <v>1</v>
      </c>
      <c r="EQ29" s="5">
        <f t="shared" si="56"/>
        <v>3</v>
      </c>
      <c r="ER29" s="99">
        <f t="shared" si="57"/>
        <v>0.6</v>
      </c>
      <c r="ES29" s="100">
        <f t="shared" si="58"/>
        <v>0</v>
      </c>
      <c r="ET29" s="100">
        <f t="shared" si="59"/>
        <v>0</v>
      </c>
      <c r="EU29" s="97">
        <f t="shared" si="60"/>
        <v>0</v>
      </c>
      <c r="EV29" s="5">
        <f t="shared" si="61"/>
        <v>5</v>
      </c>
      <c r="EW29" s="99">
        <f t="shared" si="62"/>
        <v>1</v>
      </c>
      <c r="EX29" s="5">
        <f t="shared" si="63"/>
        <v>3</v>
      </c>
      <c r="EY29" s="99">
        <f t="shared" si="64"/>
        <v>0.6</v>
      </c>
      <c r="EZ29" s="100">
        <f t="shared" si="65"/>
        <v>0</v>
      </c>
      <c r="FA29" s="100">
        <f t="shared" si="66"/>
        <v>0</v>
      </c>
      <c r="FB29" s="97">
        <f t="shared" si="67"/>
        <v>0</v>
      </c>
      <c r="FC29" s="5">
        <f t="shared" si="68"/>
        <v>5</v>
      </c>
      <c r="FD29" s="99">
        <f t="shared" si="69"/>
        <v>1</v>
      </c>
      <c r="FE29" s="5">
        <f t="shared" si="70"/>
        <v>3</v>
      </c>
      <c r="FF29" s="99">
        <f t="shared" si="71"/>
        <v>0.6</v>
      </c>
      <c r="FG29" s="100">
        <f t="shared" si="72"/>
        <v>0</v>
      </c>
      <c r="FH29" s="100">
        <f t="shared" si="73"/>
        <v>0</v>
      </c>
      <c r="FI29" s="97">
        <f t="shared" si="74"/>
        <v>0</v>
      </c>
      <c r="FJ29" s="5">
        <f t="shared" si="75"/>
        <v>5</v>
      </c>
      <c r="FK29" s="99">
        <f t="shared" si="76"/>
        <v>1</v>
      </c>
      <c r="FL29" s="5">
        <f t="shared" si="77"/>
        <v>3</v>
      </c>
      <c r="FM29" s="99">
        <f t="shared" si="78"/>
        <v>0.6</v>
      </c>
      <c r="FN29" s="100">
        <f t="shared" si="79"/>
        <v>0</v>
      </c>
      <c r="FO29" s="100">
        <f t="shared" si="80"/>
        <v>0</v>
      </c>
      <c r="FP29" s="97">
        <f t="shared" si="81"/>
        <v>0</v>
      </c>
      <c r="FQ29" s="5">
        <f t="shared" si="82"/>
        <v>5</v>
      </c>
      <c r="FR29" s="99">
        <f t="shared" si="83"/>
        <v>1</v>
      </c>
      <c r="FS29" s="5">
        <f t="shared" si="84"/>
        <v>3</v>
      </c>
      <c r="FT29" s="99">
        <f t="shared" si="85"/>
        <v>0.6</v>
      </c>
      <c r="FU29" s="100">
        <f t="shared" si="86"/>
        <v>0</v>
      </c>
      <c r="FV29" s="100">
        <f t="shared" si="87"/>
        <v>0</v>
      </c>
      <c r="FW29" s="97">
        <f t="shared" si="88"/>
        <v>0</v>
      </c>
      <c r="FX29" s="5">
        <f t="shared" si="89"/>
        <v>5</v>
      </c>
      <c r="FY29" s="99">
        <f t="shared" si="90"/>
        <v>1</v>
      </c>
      <c r="FZ29" s="5">
        <f t="shared" si="91"/>
        <v>3</v>
      </c>
      <c r="GA29" s="99">
        <f t="shared" si="92"/>
        <v>0.6</v>
      </c>
      <c r="GB29" s="100">
        <f t="shared" si="93"/>
        <v>0</v>
      </c>
      <c r="GC29" s="100">
        <f t="shared" si="94"/>
        <v>0</v>
      </c>
      <c r="GD29" s="97">
        <f t="shared" si="95"/>
        <v>0</v>
      </c>
      <c r="GE29" s="5">
        <f t="shared" si="96"/>
        <v>5</v>
      </c>
      <c r="GF29" s="99">
        <f t="shared" si="97"/>
        <v>1</v>
      </c>
      <c r="GG29" s="5">
        <f t="shared" si="98"/>
        <v>3</v>
      </c>
      <c r="GH29" s="99">
        <f t="shared" si="99"/>
        <v>0.6</v>
      </c>
      <c r="GI29" s="99">
        <f t="shared" si="100"/>
        <v>0.6</v>
      </c>
    </row>
    <row r="30" spans="1:191" ht="37.5" hidden="1" customHeight="1">
      <c r="A30" s="82">
        <v>22</v>
      </c>
      <c r="B30" s="85"/>
      <c r="C30" s="85"/>
      <c r="D30" s="193"/>
      <c r="E30" s="85"/>
      <c r="F30" s="124"/>
      <c r="G30" s="85"/>
      <c r="H30" s="85" t="s">
        <v>1170</v>
      </c>
      <c r="I30" s="86"/>
      <c r="J30" s="86"/>
      <c r="K30" s="86"/>
      <c r="L30" s="86"/>
      <c r="M30" s="86"/>
      <c r="N30" s="86"/>
      <c r="O30" s="86"/>
      <c r="P30" s="86"/>
      <c r="Q30" s="86"/>
      <c r="R30" s="86"/>
      <c r="S30" s="86"/>
      <c r="T30" s="86"/>
      <c r="U30" s="86"/>
      <c r="V30" s="86"/>
      <c r="W30" s="86"/>
      <c r="X30" s="86"/>
      <c r="Y30" s="86"/>
      <c r="Z30" s="86"/>
      <c r="AA30" s="86"/>
      <c r="AB30" s="86"/>
      <c r="AC30" s="88">
        <f t="shared" si="0"/>
        <v>0</v>
      </c>
      <c r="AD30" s="89">
        <f t="shared" si="102"/>
        <v>1</v>
      </c>
      <c r="AE30" s="88" t="str">
        <f t="shared" si="2"/>
        <v>3 - Moderado</v>
      </c>
      <c r="AF30" s="89">
        <f t="shared" si="103"/>
        <v>0.6</v>
      </c>
      <c r="AG30" s="82" t="str">
        <f t="shared" si="104"/>
        <v/>
      </c>
      <c r="AH30" s="89">
        <f t="shared" si="5"/>
        <v>0.6</v>
      </c>
      <c r="AI30" s="85"/>
      <c r="AJ30" s="85"/>
      <c r="AK30" s="85"/>
      <c r="AL30" s="85"/>
      <c r="AM30" s="47"/>
      <c r="AN30" s="91"/>
      <c r="AO30" s="91"/>
      <c r="AP30" s="47"/>
      <c r="AQ30" s="47"/>
      <c r="AR30" s="91"/>
      <c r="AS30" s="91"/>
      <c r="AT30" s="47"/>
      <c r="AU30" s="47"/>
      <c r="AV30" s="91"/>
      <c r="AW30" s="91"/>
      <c r="AX30" s="47"/>
      <c r="AY30" s="47"/>
      <c r="AZ30" s="91"/>
      <c r="BA30" s="91"/>
      <c r="BB30" s="47"/>
      <c r="BC30" s="47"/>
      <c r="BD30" s="91"/>
      <c r="BE30" s="91"/>
      <c r="BF30" s="47"/>
      <c r="BG30" s="47"/>
      <c r="BH30" s="91"/>
      <c r="BI30" s="91"/>
      <c r="BJ30" s="47"/>
      <c r="BK30" s="47"/>
      <c r="BL30" s="91"/>
      <c r="BM30" s="91"/>
      <c r="BN30" s="47"/>
      <c r="BO30" s="47"/>
      <c r="BP30" s="91"/>
      <c r="BQ30" s="91"/>
      <c r="BR30" s="47"/>
      <c r="BS30" s="47"/>
      <c r="BT30" s="91"/>
      <c r="BU30" s="91"/>
      <c r="BV30" s="47"/>
      <c r="BW30" s="47"/>
      <c r="BX30" s="91"/>
      <c r="BY30" s="91"/>
      <c r="BZ30" s="47"/>
      <c r="CA30" s="47"/>
      <c r="CB30" s="91"/>
      <c r="CC30" s="91"/>
      <c r="CD30" s="47"/>
      <c r="CE30" s="47"/>
      <c r="CF30" s="91"/>
      <c r="CG30" s="91"/>
      <c r="CH30" s="47"/>
      <c r="CI30" s="91"/>
      <c r="CJ30" s="91"/>
      <c r="CK30" s="47"/>
      <c r="CL30" s="92" t="str">
        <f t="shared" si="6"/>
        <v>5 - Muy Alta</v>
      </c>
      <c r="CM30" s="93">
        <f t="shared" si="105"/>
        <v>1</v>
      </c>
      <c r="CN30" s="92" t="str">
        <f t="shared" si="8"/>
        <v>3 - Moderado</v>
      </c>
      <c r="CO30" s="93">
        <f t="shared" si="106"/>
        <v>0.6</v>
      </c>
      <c r="CP30" s="94" t="str">
        <f t="shared" si="107"/>
        <v>ALTO</v>
      </c>
      <c r="CQ30" s="89">
        <f t="shared" si="10"/>
        <v>0.6</v>
      </c>
      <c r="CR30" s="194"/>
      <c r="CS30" s="94">
        <f t="shared" si="11"/>
        <v>5</v>
      </c>
      <c r="CT30" s="47"/>
      <c r="CU30" s="194"/>
      <c r="CV30" s="194"/>
      <c r="CW30" s="96"/>
      <c r="CX30" s="97">
        <f t="shared" si="12"/>
        <v>0</v>
      </c>
      <c r="CY30" s="98">
        <f t="shared" si="13"/>
        <v>3</v>
      </c>
      <c r="CZ30" s="97" t="str">
        <f t="shared" si="14"/>
        <v>Moderado</v>
      </c>
      <c r="DA30" s="99">
        <f t="shared" si="15"/>
        <v>0.6</v>
      </c>
      <c r="DB30" s="100">
        <f t="shared" si="16"/>
        <v>0</v>
      </c>
      <c r="DC30" s="100">
        <f t="shared" si="17"/>
        <v>0</v>
      </c>
      <c r="DD30" s="97">
        <f t="shared" si="18"/>
        <v>0</v>
      </c>
      <c r="DE30" s="5">
        <f t="shared" si="19"/>
        <v>5</v>
      </c>
      <c r="DF30" s="99">
        <f t="shared" si="20"/>
        <v>1</v>
      </c>
      <c r="DG30" s="5">
        <f t="shared" si="21"/>
        <v>3</v>
      </c>
      <c r="DH30" s="5"/>
      <c r="DI30" s="99">
        <f t="shared" si="22"/>
        <v>0.6</v>
      </c>
      <c r="DJ30" s="100">
        <f t="shared" si="23"/>
        <v>0</v>
      </c>
      <c r="DK30" s="100">
        <f t="shared" si="24"/>
        <v>0</v>
      </c>
      <c r="DL30" s="97">
        <f t="shared" si="25"/>
        <v>0</v>
      </c>
      <c r="DM30" s="5">
        <f t="shared" si="26"/>
        <v>5</v>
      </c>
      <c r="DN30" s="99">
        <f t="shared" si="27"/>
        <v>1</v>
      </c>
      <c r="DO30" s="5">
        <f t="shared" si="28"/>
        <v>3</v>
      </c>
      <c r="DP30" s="99">
        <f t="shared" si="29"/>
        <v>0.6</v>
      </c>
      <c r="DQ30" s="100">
        <f t="shared" si="30"/>
        <v>0</v>
      </c>
      <c r="DR30" s="100">
        <f t="shared" si="31"/>
        <v>0</v>
      </c>
      <c r="DS30" s="97">
        <f t="shared" si="32"/>
        <v>0</v>
      </c>
      <c r="DT30" s="5">
        <f t="shared" si="33"/>
        <v>5</v>
      </c>
      <c r="DU30" s="99">
        <f t="shared" si="34"/>
        <v>1</v>
      </c>
      <c r="DV30" s="5">
        <f t="shared" si="35"/>
        <v>3</v>
      </c>
      <c r="DW30" s="99">
        <f t="shared" si="36"/>
        <v>0.6</v>
      </c>
      <c r="DX30" s="100">
        <f t="shared" si="37"/>
        <v>0</v>
      </c>
      <c r="DY30" s="100">
        <f t="shared" si="38"/>
        <v>0</v>
      </c>
      <c r="DZ30" s="97">
        <f t="shared" si="39"/>
        <v>0</v>
      </c>
      <c r="EA30" s="5">
        <f t="shared" si="40"/>
        <v>5</v>
      </c>
      <c r="EB30" s="99">
        <f t="shared" si="41"/>
        <v>1</v>
      </c>
      <c r="EC30" s="5">
        <f t="shared" si="42"/>
        <v>3</v>
      </c>
      <c r="ED30" s="99">
        <f t="shared" si="43"/>
        <v>0.6</v>
      </c>
      <c r="EE30" s="100">
        <f t="shared" si="44"/>
        <v>0</v>
      </c>
      <c r="EF30" s="100">
        <f t="shared" si="45"/>
        <v>0</v>
      </c>
      <c r="EG30" s="97">
        <f t="shared" si="46"/>
        <v>0</v>
      </c>
      <c r="EH30" s="5">
        <f t="shared" si="47"/>
        <v>5</v>
      </c>
      <c r="EI30" s="99">
        <f t="shared" si="48"/>
        <v>1</v>
      </c>
      <c r="EJ30" s="5">
        <f t="shared" si="49"/>
        <v>3</v>
      </c>
      <c r="EK30" s="99">
        <f t="shared" si="50"/>
        <v>0.6</v>
      </c>
      <c r="EL30" s="100">
        <f t="shared" si="51"/>
        <v>0</v>
      </c>
      <c r="EM30" s="100">
        <f t="shared" si="52"/>
        <v>0</v>
      </c>
      <c r="EN30" s="97">
        <f t="shared" si="53"/>
        <v>0</v>
      </c>
      <c r="EO30" s="5">
        <f t="shared" si="54"/>
        <v>5</v>
      </c>
      <c r="EP30" s="99">
        <f t="shared" si="55"/>
        <v>1</v>
      </c>
      <c r="EQ30" s="5">
        <f t="shared" si="56"/>
        <v>3</v>
      </c>
      <c r="ER30" s="99">
        <f t="shared" si="57"/>
        <v>0.6</v>
      </c>
      <c r="ES30" s="100">
        <f t="shared" si="58"/>
        <v>0</v>
      </c>
      <c r="ET30" s="100">
        <f t="shared" si="59"/>
        <v>0</v>
      </c>
      <c r="EU30" s="97">
        <f t="shared" si="60"/>
        <v>0</v>
      </c>
      <c r="EV30" s="5">
        <f t="shared" si="61"/>
        <v>5</v>
      </c>
      <c r="EW30" s="99">
        <f t="shared" si="62"/>
        <v>1</v>
      </c>
      <c r="EX30" s="5">
        <f t="shared" si="63"/>
        <v>3</v>
      </c>
      <c r="EY30" s="99">
        <f t="shared" si="64"/>
        <v>0.6</v>
      </c>
      <c r="EZ30" s="100">
        <f t="shared" si="65"/>
        <v>0</v>
      </c>
      <c r="FA30" s="100">
        <f t="shared" si="66"/>
        <v>0</v>
      </c>
      <c r="FB30" s="97">
        <f t="shared" si="67"/>
        <v>0</v>
      </c>
      <c r="FC30" s="5">
        <f t="shared" si="68"/>
        <v>5</v>
      </c>
      <c r="FD30" s="99">
        <f t="shared" si="69"/>
        <v>1</v>
      </c>
      <c r="FE30" s="5">
        <f t="shared" si="70"/>
        <v>3</v>
      </c>
      <c r="FF30" s="99">
        <f t="shared" si="71"/>
        <v>0.6</v>
      </c>
      <c r="FG30" s="100">
        <f t="shared" si="72"/>
        <v>0</v>
      </c>
      <c r="FH30" s="100">
        <f t="shared" si="73"/>
        <v>0</v>
      </c>
      <c r="FI30" s="97">
        <f t="shared" si="74"/>
        <v>0</v>
      </c>
      <c r="FJ30" s="5">
        <f t="shared" si="75"/>
        <v>5</v>
      </c>
      <c r="FK30" s="99">
        <f t="shared" si="76"/>
        <v>1</v>
      </c>
      <c r="FL30" s="5">
        <f t="shared" si="77"/>
        <v>3</v>
      </c>
      <c r="FM30" s="99">
        <f t="shared" si="78"/>
        <v>0.6</v>
      </c>
      <c r="FN30" s="100">
        <f t="shared" si="79"/>
        <v>0</v>
      </c>
      <c r="FO30" s="100">
        <f t="shared" si="80"/>
        <v>0</v>
      </c>
      <c r="FP30" s="97">
        <f t="shared" si="81"/>
        <v>0</v>
      </c>
      <c r="FQ30" s="5">
        <f t="shared" si="82"/>
        <v>5</v>
      </c>
      <c r="FR30" s="99">
        <f t="shared" si="83"/>
        <v>1</v>
      </c>
      <c r="FS30" s="5">
        <f t="shared" si="84"/>
        <v>3</v>
      </c>
      <c r="FT30" s="99">
        <f t="shared" si="85"/>
        <v>0.6</v>
      </c>
      <c r="FU30" s="100">
        <f t="shared" si="86"/>
        <v>0</v>
      </c>
      <c r="FV30" s="100">
        <f t="shared" si="87"/>
        <v>0</v>
      </c>
      <c r="FW30" s="97">
        <f t="shared" si="88"/>
        <v>0</v>
      </c>
      <c r="FX30" s="5">
        <f t="shared" si="89"/>
        <v>5</v>
      </c>
      <c r="FY30" s="99">
        <f t="shared" si="90"/>
        <v>1</v>
      </c>
      <c r="FZ30" s="5">
        <f t="shared" si="91"/>
        <v>3</v>
      </c>
      <c r="GA30" s="99">
        <f t="shared" si="92"/>
        <v>0.6</v>
      </c>
      <c r="GB30" s="100">
        <f t="shared" si="93"/>
        <v>0</v>
      </c>
      <c r="GC30" s="100">
        <f t="shared" si="94"/>
        <v>0</v>
      </c>
      <c r="GD30" s="97">
        <f t="shared" si="95"/>
        <v>0</v>
      </c>
      <c r="GE30" s="5">
        <f t="shared" si="96"/>
        <v>5</v>
      </c>
      <c r="GF30" s="99">
        <f t="shared" si="97"/>
        <v>1</v>
      </c>
      <c r="GG30" s="5">
        <f t="shared" si="98"/>
        <v>3</v>
      </c>
      <c r="GH30" s="99">
        <f t="shared" si="99"/>
        <v>0.6</v>
      </c>
      <c r="GI30" s="99">
        <f t="shared" si="100"/>
        <v>0.6</v>
      </c>
    </row>
    <row r="31" spans="1:191" ht="37.5" hidden="1" customHeight="1">
      <c r="A31" s="82">
        <v>23</v>
      </c>
      <c r="B31" s="85"/>
      <c r="C31" s="85"/>
      <c r="D31" s="193"/>
      <c r="E31" s="85"/>
      <c r="F31" s="124"/>
      <c r="G31" s="85"/>
      <c r="H31" s="85" t="s">
        <v>1170</v>
      </c>
      <c r="I31" s="86"/>
      <c r="J31" s="86"/>
      <c r="K31" s="86"/>
      <c r="L31" s="86"/>
      <c r="M31" s="86"/>
      <c r="N31" s="86"/>
      <c r="O31" s="86"/>
      <c r="P31" s="86"/>
      <c r="Q31" s="86"/>
      <c r="R31" s="86"/>
      <c r="S31" s="86"/>
      <c r="T31" s="86"/>
      <c r="U31" s="86"/>
      <c r="V31" s="86"/>
      <c r="W31" s="86"/>
      <c r="X31" s="86"/>
      <c r="Y31" s="86"/>
      <c r="Z31" s="86"/>
      <c r="AA31" s="86"/>
      <c r="AB31" s="86"/>
      <c r="AC31" s="88">
        <f t="shared" si="0"/>
        <v>0</v>
      </c>
      <c r="AD31" s="89">
        <f t="shared" si="102"/>
        <v>1</v>
      </c>
      <c r="AE31" s="88" t="str">
        <f t="shared" si="2"/>
        <v>3 - Moderado</v>
      </c>
      <c r="AF31" s="89">
        <f t="shared" si="103"/>
        <v>0.6</v>
      </c>
      <c r="AG31" s="82" t="str">
        <f t="shared" si="104"/>
        <v/>
      </c>
      <c r="AH31" s="89">
        <f t="shared" si="5"/>
        <v>0.6</v>
      </c>
      <c r="AI31" s="85"/>
      <c r="AJ31" s="85"/>
      <c r="AK31" s="85"/>
      <c r="AL31" s="85"/>
      <c r="AM31" s="47"/>
      <c r="AN31" s="91"/>
      <c r="AO31" s="91"/>
      <c r="AP31" s="47"/>
      <c r="AQ31" s="47"/>
      <c r="AR31" s="91"/>
      <c r="AS31" s="91"/>
      <c r="AT31" s="47"/>
      <c r="AU31" s="47"/>
      <c r="AV31" s="91"/>
      <c r="AW31" s="91"/>
      <c r="AX31" s="47"/>
      <c r="AY31" s="47"/>
      <c r="AZ31" s="91"/>
      <c r="BA31" s="91"/>
      <c r="BB31" s="47"/>
      <c r="BC31" s="47"/>
      <c r="BD31" s="91"/>
      <c r="BE31" s="91"/>
      <c r="BF31" s="47"/>
      <c r="BG31" s="47"/>
      <c r="BH31" s="91"/>
      <c r="BI31" s="91"/>
      <c r="BJ31" s="47"/>
      <c r="BK31" s="47"/>
      <c r="BL31" s="91"/>
      <c r="BM31" s="91"/>
      <c r="BN31" s="47"/>
      <c r="BO31" s="47"/>
      <c r="BP31" s="91"/>
      <c r="BQ31" s="91"/>
      <c r="BR31" s="47"/>
      <c r="BS31" s="47"/>
      <c r="BT31" s="91"/>
      <c r="BU31" s="91"/>
      <c r="BV31" s="47"/>
      <c r="BW31" s="47"/>
      <c r="BX31" s="91"/>
      <c r="BY31" s="91"/>
      <c r="BZ31" s="47"/>
      <c r="CA31" s="47"/>
      <c r="CB31" s="91"/>
      <c r="CC31" s="91"/>
      <c r="CD31" s="47"/>
      <c r="CE31" s="47"/>
      <c r="CF31" s="91"/>
      <c r="CG31" s="91"/>
      <c r="CH31" s="47"/>
      <c r="CI31" s="91"/>
      <c r="CJ31" s="91"/>
      <c r="CK31" s="47"/>
      <c r="CL31" s="92" t="str">
        <f t="shared" si="6"/>
        <v>5 - Muy Alta</v>
      </c>
      <c r="CM31" s="93">
        <f t="shared" si="105"/>
        <v>1</v>
      </c>
      <c r="CN31" s="92" t="str">
        <f t="shared" si="8"/>
        <v>3 - Moderado</v>
      </c>
      <c r="CO31" s="93">
        <f t="shared" si="106"/>
        <v>0.6</v>
      </c>
      <c r="CP31" s="94" t="str">
        <f t="shared" si="107"/>
        <v>ALTO</v>
      </c>
      <c r="CQ31" s="89">
        <f t="shared" si="10"/>
        <v>0.6</v>
      </c>
      <c r="CR31" s="194"/>
      <c r="CS31" s="94">
        <f t="shared" si="11"/>
        <v>5</v>
      </c>
      <c r="CT31" s="47"/>
      <c r="CU31" s="194"/>
      <c r="CV31" s="194"/>
      <c r="CW31" s="96"/>
      <c r="CX31" s="97">
        <f t="shared" si="12"/>
        <v>0</v>
      </c>
      <c r="CY31" s="98">
        <f t="shared" si="13"/>
        <v>3</v>
      </c>
      <c r="CZ31" s="97" t="str">
        <f t="shared" si="14"/>
        <v>Moderado</v>
      </c>
      <c r="DA31" s="99">
        <f t="shared" si="15"/>
        <v>0.6</v>
      </c>
      <c r="DB31" s="100">
        <f t="shared" si="16"/>
        <v>0</v>
      </c>
      <c r="DC31" s="100">
        <f t="shared" si="17"/>
        <v>0</v>
      </c>
      <c r="DD31" s="97">
        <f t="shared" si="18"/>
        <v>0</v>
      </c>
      <c r="DE31" s="5">
        <f t="shared" si="19"/>
        <v>5</v>
      </c>
      <c r="DF31" s="99">
        <f t="shared" si="20"/>
        <v>1</v>
      </c>
      <c r="DG31" s="5">
        <f t="shared" si="21"/>
        <v>3</v>
      </c>
      <c r="DH31" s="5"/>
      <c r="DI31" s="99">
        <f t="shared" si="22"/>
        <v>0.6</v>
      </c>
      <c r="DJ31" s="100">
        <f t="shared" si="23"/>
        <v>0</v>
      </c>
      <c r="DK31" s="100">
        <f t="shared" si="24"/>
        <v>0</v>
      </c>
      <c r="DL31" s="97">
        <f t="shared" si="25"/>
        <v>0</v>
      </c>
      <c r="DM31" s="5">
        <f t="shared" si="26"/>
        <v>5</v>
      </c>
      <c r="DN31" s="99">
        <f t="shared" si="27"/>
        <v>1</v>
      </c>
      <c r="DO31" s="5">
        <f t="shared" si="28"/>
        <v>3</v>
      </c>
      <c r="DP31" s="99">
        <f t="shared" si="29"/>
        <v>0.6</v>
      </c>
      <c r="DQ31" s="100">
        <f t="shared" si="30"/>
        <v>0</v>
      </c>
      <c r="DR31" s="100">
        <f t="shared" si="31"/>
        <v>0</v>
      </c>
      <c r="DS31" s="97">
        <f t="shared" si="32"/>
        <v>0</v>
      </c>
      <c r="DT31" s="5">
        <f t="shared" si="33"/>
        <v>5</v>
      </c>
      <c r="DU31" s="99">
        <f t="shared" si="34"/>
        <v>1</v>
      </c>
      <c r="DV31" s="5">
        <f t="shared" si="35"/>
        <v>3</v>
      </c>
      <c r="DW31" s="99">
        <f t="shared" si="36"/>
        <v>0.6</v>
      </c>
      <c r="DX31" s="100">
        <f t="shared" si="37"/>
        <v>0</v>
      </c>
      <c r="DY31" s="100">
        <f t="shared" si="38"/>
        <v>0</v>
      </c>
      <c r="DZ31" s="97">
        <f t="shared" si="39"/>
        <v>0</v>
      </c>
      <c r="EA31" s="5">
        <f t="shared" si="40"/>
        <v>5</v>
      </c>
      <c r="EB31" s="99">
        <f t="shared" si="41"/>
        <v>1</v>
      </c>
      <c r="EC31" s="5">
        <f t="shared" si="42"/>
        <v>3</v>
      </c>
      <c r="ED31" s="99">
        <f t="shared" si="43"/>
        <v>0.6</v>
      </c>
      <c r="EE31" s="100">
        <f t="shared" si="44"/>
        <v>0</v>
      </c>
      <c r="EF31" s="100">
        <f t="shared" si="45"/>
        <v>0</v>
      </c>
      <c r="EG31" s="97">
        <f t="shared" si="46"/>
        <v>0</v>
      </c>
      <c r="EH31" s="5">
        <f t="shared" si="47"/>
        <v>5</v>
      </c>
      <c r="EI31" s="99">
        <f t="shared" si="48"/>
        <v>1</v>
      </c>
      <c r="EJ31" s="5">
        <f t="shared" si="49"/>
        <v>3</v>
      </c>
      <c r="EK31" s="99">
        <f t="shared" si="50"/>
        <v>0.6</v>
      </c>
      <c r="EL31" s="100">
        <f t="shared" si="51"/>
        <v>0</v>
      </c>
      <c r="EM31" s="100">
        <f t="shared" si="52"/>
        <v>0</v>
      </c>
      <c r="EN31" s="97">
        <f t="shared" si="53"/>
        <v>0</v>
      </c>
      <c r="EO31" s="5">
        <f t="shared" si="54"/>
        <v>5</v>
      </c>
      <c r="EP31" s="99">
        <f t="shared" si="55"/>
        <v>1</v>
      </c>
      <c r="EQ31" s="5">
        <f t="shared" si="56"/>
        <v>3</v>
      </c>
      <c r="ER31" s="99">
        <f t="shared" si="57"/>
        <v>0.6</v>
      </c>
      <c r="ES31" s="100">
        <f t="shared" si="58"/>
        <v>0</v>
      </c>
      <c r="ET31" s="100">
        <f t="shared" si="59"/>
        <v>0</v>
      </c>
      <c r="EU31" s="97">
        <f t="shared" si="60"/>
        <v>0</v>
      </c>
      <c r="EV31" s="5">
        <f t="shared" si="61"/>
        <v>5</v>
      </c>
      <c r="EW31" s="99">
        <f t="shared" si="62"/>
        <v>1</v>
      </c>
      <c r="EX31" s="5">
        <f t="shared" si="63"/>
        <v>3</v>
      </c>
      <c r="EY31" s="99">
        <f t="shared" si="64"/>
        <v>0.6</v>
      </c>
      <c r="EZ31" s="100">
        <f t="shared" si="65"/>
        <v>0</v>
      </c>
      <c r="FA31" s="100">
        <f t="shared" si="66"/>
        <v>0</v>
      </c>
      <c r="FB31" s="97">
        <f t="shared" si="67"/>
        <v>0</v>
      </c>
      <c r="FC31" s="5">
        <f t="shared" si="68"/>
        <v>5</v>
      </c>
      <c r="FD31" s="99">
        <f t="shared" si="69"/>
        <v>1</v>
      </c>
      <c r="FE31" s="5">
        <f t="shared" si="70"/>
        <v>3</v>
      </c>
      <c r="FF31" s="99">
        <f t="shared" si="71"/>
        <v>0.6</v>
      </c>
      <c r="FG31" s="100">
        <f t="shared" si="72"/>
        <v>0</v>
      </c>
      <c r="FH31" s="100">
        <f t="shared" si="73"/>
        <v>0</v>
      </c>
      <c r="FI31" s="97">
        <f t="shared" si="74"/>
        <v>0</v>
      </c>
      <c r="FJ31" s="5">
        <f t="shared" si="75"/>
        <v>5</v>
      </c>
      <c r="FK31" s="99">
        <f t="shared" si="76"/>
        <v>1</v>
      </c>
      <c r="FL31" s="5">
        <f t="shared" si="77"/>
        <v>3</v>
      </c>
      <c r="FM31" s="99">
        <f t="shared" si="78"/>
        <v>0.6</v>
      </c>
      <c r="FN31" s="100">
        <f t="shared" si="79"/>
        <v>0</v>
      </c>
      <c r="FO31" s="100">
        <f t="shared" si="80"/>
        <v>0</v>
      </c>
      <c r="FP31" s="97">
        <f t="shared" si="81"/>
        <v>0</v>
      </c>
      <c r="FQ31" s="5">
        <f t="shared" si="82"/>
        <v>5</v>
      </c>
      <c r="FR31" s="99">
        <f t="shared" si="83"/>
        <v>1</v>
      </c>
      <c r="FS31" s="5">
        <f t="shared" si="84"/>
        <v>3</v>
      </c>
      <c r="FT31" s="99">
        <f t="shared" si="85"/>
        <v>0.6</v>
      </c>
      <c r="FU31" s="100">
        <f t="shared" si="86"/>
        <v>0</v>
      </c>
      <c r="FV31" s="100">
        <f t="shared" si="87"/>
        <v>0</v>
      </c>
      <c r="FW31" s="97">
        <f t="shared" si="88"/>
        <v>0</v>
      </c>
      <c r="FX31" s="5">
        <f t="shared" si="89"/>
        <v>5</v>
      </c>
      <c r="FY31" s="99">
        <f t="shared" si="90"/>
        <v>1</v>
      </c>
      <c r="FZ31" s="5">
        <f t="shared" si="91"/>
        <v>3</v>
      </c>
      <c r="GA31" s="99">
        <f t="shared" si="92"/>
        <v>0.6</v>
      </c>
      <c r="GB31" s="100">
        <f t="shared" si="93"/>
        <v>0</v>
      </c>
      <c r="GC31" s="100">
        <f t="shared" si="94"/>
        <v>0</v>
      </c>
      <c r="GD31" s="97">
        <f t="shared" si="95"/>
        <v>0</v>
      </c>
      <c r="GE31" s="5">
        <f t="shared" si="96"/>
        <v>5</v>
      </c>
      <c r="GF31" s="99">
        <f t="shared" si="97"/>
        <v>1</v>
      </c>
      <c r="GG31" s="5">
        <f t="shared" si="98"/>
        <v>3</v>
      </c>
      <c r="GH31" s="99">
        <f t="shared" si="99"/>
        <v>0.6</v>
      </c>
      <c r="GI31" s="99">
        <f t="shared" si="100"/>
        <v>0.6</v>
      </c>
    </row>
    <row r="32" spans="1:191" ht="37.5" hidden="1" customHeight="1">
      <c r="A32" s="82">
        <v>24</v>
      </c>
      <c r="B32" s="85"/>
      <c r="C32" s="85"/>
      <c r="D32" s="193"/>
      <c r="E32" s="85"/>
      <c r="F32" s="124"/>
      <c r="G32" s="85"/>
      <c r="H32" s="85" t="s">
        <v>1170</v>
      </c>
      <c r="I32" s="86"/>
      <c r="J32" s="86"/>
      <c r="K32" s="86"/>
      <c r="L32" s="86"/>
      <c r="M32" s="86"/>
      <c r="N32" s="86"/>
      <c r="O32" s="86"/>
      <c r="P32" s="86"/>
      <c r="Q32" s="86"/>
      <c r="R32" s="86"/>
      <c r="S32" s="86"/>
      <c r="T32" s="86"/>
      <c r="U32" s="86"/>
      <c r="V32" s="86"/>
      <c r="W32" s="86"/>
      <c r="X32" s="86"/>
      <c r="Y32" s="86"/>
      <c r="Z32" s="86"/>
      <c r="AA32" s="86"/>
      <c r="AB32" s="86"/>
      <c r="AC32" s="88">
        <f t="shared" si="0"/>
        <v>0</v>
      </c>
      <c r="AD32" s="89">
        <f t="shared" si="102"/>
        <v>1</v>
      </c>
      <c r="AE32" s="88" t="str">
        <f t="shared" si="2"/>
        <v>3 - Moderado</v>
      </c>
      <c r="AF32" s="89">
        <f t="shared" si="103"/>
        <v>0.6</v>
      </c>
      <c r="AG32" s="82" t="str">
        <f t="shared" si="104"/>
        <v/>
      </c>
      <c r="AH32" s="89">
        <f t="shared" si="5"/>
        <v>0.6</v>
      </c>
      <c r="AI32" s="85"/>
      <c r="AJ32" s="85"/>
      <c r="AK32" s="85"/>
      <c r="AL32" s="85"/>
      <c r="AM32" s="47"/>
      <c r="AN32" s="91"/>
      <c r="AO32" s="91"/>
      <c r="AP32" s="47"/>
      <c r="AQ32" s="47"/>
      <c r="AR32" s="91"/>
      <c r="AS32" s="91"/>
      <c r="AT32" s="47"/>
      <c r="AU32" s="47"/>
      <c r="AV32" s="91"/>
      <c r="AW32" s="91"/>
      <c r="AX32" s="47"/>
      <c r="AY32" s="47"/>
      <c r="AZ32" s="91"/>
      <c r="BA32" s="91"/>
      <c r="BB32" s="47"/>
      <c r="BC32" s="47"/>
      <c r="BD32" s="91"/>
      <c r="BE32" s="91"/>
      <c r="BF32" s="47"/>
      <c r="BG32" s="47"/>
      <c r="BH32" s="91"/>
      <c r="BI32" s="91"/>
      <c r="BJ32" s="47"/>
      <c r="BK32" s="47"/>
      <c r="BL32" s="91"/>
      <c r="BM32" s="91"/>
      <c r="BN32" s="47"/>
      <c r="BO32" s="47"/>
      <c r="BP32" s="91"/>
      <c r="BQ32" s="91"/>
      <c r="BR32" s="47"/>
      <c r="BS32" s="47"/>
      <c r="BT32" s="91"/>
      <c r="BU32" s="91"/>
      <c r="BV32" s="47"/>
      <c r="BW32" s="47"/>
      <c r="BX32" s="91"/>
      <c r="BY32" s="91"/>
      <c r="BZ32" s="47"/>
      <c r="CA32" s="47"/>
      <c r="CB32" s="91"/>
      <c r="CC32" s="91"/>
      <c r="CD32" s="47"/>
      <c r="CE32" s="47"/>
      <c r="CF32" s="91"/>
      <c r="CG32" s="91"/>
      <c r="CH32" s="47"/>
      <c r="CI32" s="91"/>
      <c r="CJ32" s="91"/>
      <c r="CK32" s="47"/>
      <c r="CL32" s="92" t="str">
        <f t="shared" si="6"/>
        <v>5 - Muy Alta</v>
      </c>
      <c r="CM32" s="93">
        <f t="shared" si="105"/>
        <v>1</v>
      </c>
      <c r="CN32" s="92" t="str">
        <f t="shared" si="8"/>
        <v>3 - Moderado</v>
      </c>
      <c r="CO32" s="93">
        <f t="shared" si="106"/>
        <v>0.6</v>
      </c>
      <c r="CP32" s="94" t="str">
        <f t="shared" si="107"/>
        <v>ALTO</v>
      </c>
      <c r="CQ32" s="89">
        <f t="shared" si="10"/>
        <v>0.6</v>
      </c>
      <c r="CR32" s="194"/>
      <c r="CS32" s="94">
        <f t="shared" si="11"/>
        <v>5</v>
      </c>
      <c r="CT32" s="47"/>
      <c r="CU32" s="194"/>
      <c r="CV32" s="194"/>
      <c r="CW32" s="96"/>
      <c r="CX32" s="97">
        <f t="shared" si="12"/>
        <v>0</v>
      </c>
      <c r="CY32" s="98">
        <f t="shared" si="13"/>
        <v>3</v>
      </c>
      <c r="CZ32" s="97" t="str">
        <f t="shared" si="14"/>
        <v>Moderado</v>
      </c>
      <c r="DA32" s="99">
        <f t="shared" si="15"/>
        <v>0.6</v>
      </c>
      <c r="DB32" s="100">
        <f t="shared" si="16"/>
        <v>0</v>
      </c>
      <c r="DC32" s="100">
        <f t="shared" si="17"/>
        <v>0</v>
      </c>
      <c r="DD32" s="97">
        <f t="shared" si="18"/>
        <v>0</v>
      </c>
      <c r="DE32" s="5">
        <f t="shared" si="19"/>
        <v>5</v>
      </c>
      <c r="DF32" s="99">
        <f t="shared" si="20"/>
        <v>1</v>
      </c>
      <c r="DG32" s="5">
        <f t="shared" si="21"/>
        <v>3</v>
      </c>
      <c r="DH32" s="5"/>
      <c r="DI32" s="99">
        <f t="shared" si="22"/>
        <v>0.6</v>
      </c>
      <c r="DJ32" s="100">
        <f t="shared" si="23"/>
        <v>0</v>
      </c>
      <c r="DK32" s="100">
        <f t="shared" si="24"/>
        <v>0</v>
      </c>
      <c r="DL32" s="97">
        <f t="shared" si="25"/>
        <v>0</v>
      </c>
      <c r="DM32" s="5">
        <f t="shared" si="26"/>
        <v>5</v>
      </c>
      <c r="DN32" s="99">
        <f t="shared" si="27"/>
        <v>1</v>
      </c>
      <c r="DO32" s="5">
        <f t="shared" si="28"/>
        <v>3</v>
      </c>
      <c r="DP32" s="99">
        <f t="shared" si="29"/>
        <v>0.6</v>
      </c>
      <c r="DQ32" s="100">
        <f t="shared" si="30"/>
        <v>0</v>
      </c>
      <c r="DR32" s="100">
        <f t="shared" si="31"/>
        <v>0</v>
      </c>
      <c r="DS32" s="97">
        <f t="shared" si="32"/>
        <v>0</v>
      </c>
      <c r="DT32" s="5">
        <f t="shared" si="33"/>
        <v>5</v>
      </c>
      <c r="DU32" s="99">
        <f t="shared" si="34"/>
        <v>1</v>
      </c>
      <c r="DV32" s="5">
        <f t="shared" si="35"/>
        <v>3</v>
      </c>
      <c r="DW32" s="99">
        <f t="shared" si="36"/>
        <v>0.6</v>
      </c>
      <c r="DX32" s="100">
        <f t="shared" si="37"/>
        <v>0</v>
      </c>
      <c r="DY32" s="100">
        <f t="shared" si="38"/>
        <v>0</v>
      </c>
      <c r="DZ32" s="97">
        <f t="shared" si="39"/>
        <v>0</v>
      </c>
      <c r="EA32" s="5">
        <f t="shared" si="40"/>
        <v>5</v>
      </c>
      <c r="EB32" s="99">
        <f t="shared" si="41"/>
        <v>1</v>
      </c>
      <c r="EC32" s="5">
        <f t="shared" si="42"/>
        <v>3</v>
      </c>
      <c r="ED32" s="99">
        <f t="shared" si="43"/>
        <v>0.6</v>
      </c>
      <c r="EE32" s="100">
        <f t="shared" si="44"/>
        <v>0</v>
      </c>
      <c r="EF32" s="100">
        <f t="shared" si="45"/>
        <v>0</v>
      </c>
      <c r="EG32" s="97">
        <f t="shared" si="46"/>
        <v>0</v>
      </c>
      <c r="EH32" s="5">
        <f t="shared" si="47"/>
        <v>5</v>
      </c>
      <c r="EI32" s="99">
        <f t="shared" si="48"/>
        <v>1</v>
      </c>
      <c r="EJ32" s="5">
        <f t="shared" si="49"/>
        <v>3</v>
      </c>
      <c r="EK32" s="99">
        <f t="shared" si="50"/>
        <v>0.6</v>
      </c>
      <c r="EL32" s="100">
        <f t="shared" si="51"/>
        <v>0</v>
      </c>
      <c r="EM32" s="100">
        <f t="shared" si="52"/>
        <v>0</v>
      </c>
      <c r="EN32" s="97">
        <f t="shared" si="53"/>
        <v>0</v>
      </c>
      <c r="EO32" s="5">
        <f t="shared" si="54"/>
        <v>5</v>
      </c>
      <c r="EP32" s="99">
        <f t="shared" si="55"/>
        <v>1</v>
      </c>
      <c r="EQ32" s="5">
        <f t="shared" si="56"/>
        <v>3</v>
      </c>
      <c r="ER32" s="99">
        <f t="shared" si="57"/>
        <v>0.6</v>
      </c>
      <c r="ES32" s="100">
        <f t="shared" si="58"/>
        <v>0</v>
      </c>
      <c r="ET32" s="100">
        <f t="shared" si="59"/>
        <v>0</v>
      </c>
      <c r="EU32" s="97">
        <f t="shared" si="60"/>
        <v>0</v>
      </c>
      <c r="EV32" s="5">
        <f t="shared" si="61"/>
        <v>5</v>
      </c>
      <c r="EW32" s="99">
        <f t="shared" si="62"/>
        <v>1</v>
      </c>
      <c r="EX32" s="5">
        <f t="shared" si="63"/>
        <v>3</v>
      </c>
      <c r="EY32" s="99">
        <f t="shared" si="64"/>
        <v>0.6</v>
      </c>
      <c r="EZ32" s="100">
        <f t="shared" si="65"/>
        <v>0</v>
      </c>
      <c r="FA32" s="100">
        <f t="shared" si="66"/>
        <v>0</v>
      </c>
      <c r="FB32" s="97">
        <f t="shared" si="67"/>
        <v>0</v>
      </c>
      <c r="FC32" s="5">
        <f t="shared" si="68"/>
        <v>5</v>
      </c>
      <c r="FD32" s="99">
        <f t="shared" si="69"/>
        <v>1</v>
      </c>
      <c r="FE32" s="5">
        <f t="shared" si="70"/>
        <v>3</v>
      </c>
      <c r="FF32" s="99">
        <f t="shared" si="71"/>
        <v>0.6</v>
      </c>
      <c r="FG32" s="100">
        <f t="shared" si="72"/>
        <v>0</v>
      </c>
      <c r="FH32" s="100">
        <f t="shared" si="73"/>
        <v>0</v>
      </c>
      <c r="FI32" s="97">
        <f t="shared" si="74"/>
        <v>0</v>
      </c>
      <c r="FJ32" s="5">
        <f t="shared" si="75"/>
        <v>5</v>
      </c>
      <c r="FK32" s="99">
        <f t="shared" si="76"/>
        <v>1</v>
      </c>
      <c r="FL32" s="5">
        <f t="shared" si="77"/>
        <v>3</v>
      </c>
      <c r="FM32" s="99">
        <f t="shared" si="78"/>
        <v>0.6</v>
      </c>
      <c r="FN32" s="100">
        <f t="shared" si="79"/>
        <v>0</v>
      </c>
      <c r="FO32" s="100">
        <f t="shared" si="80"/>
        <v>0</v>
      </c>
      <c r="FP32" s="97">
        <f t="shared" si="81"/>
        <v>0</v>
      </c>
      <c r="FQ32" s="5">
        <f t="shared" si="82"/>
        <v>5</v>
      </c>
      <c r="FR32" s="99">
        <f t="shared" si="83"/>
        <v>1</v>
      </c>
      <c r="FS32" s="5">
        <f t="shared" si="84"/>
        <v>3</v>
      </c>
      <c r="FT32" s="99">
        <f t="shared" si="85"/>
        <v>0.6</v>
      </c>
      <c r="FU32" s="100">
        <f t="shared" si="86"/>
        <v>0</v>
      </c>
      <c r="FV32" s="100">
        <f t="shared" si="87"/>
        <v>0</v>
      </c>
      <c r="FW32" s="97">
        <f t="shared" si="88"/>
        <v>0</v>
      </c>
      <c r="FX32" s="5">
        <f t="shared" si="89"/>
        <v>5</v>
      </c>
      <c r="FY32" s="99">
        <f t="shared" si="90"/>
        <v>1</v>
      </c>
      <c r="FZ32" s="5">
        <f t="shared" si="91"/>
        <v>3</v>
      </c>
      <c r="GA32" s="99">
        <f t="shared" si="92"/>
        <v>0.6</v>
      </c>
      <c r="GB32" s="100">
        <f t="shared" si="93"/>
        <v>0</v>
      </c>
      <c r="GC32" s="100">
        <f t="shared" si="94"/>
        <v>0</v>
      </c>
      <c r="GD32" s="97">
        <f t="shared" si="95"/>
        <v>0</v>
      </c>
      <c r="GE32" s="5">
        <f t="shared" si="96"/>
        <v>5</v>
      </c>
      <c r="GF32" s="99">
        <f t="shared" si="97"/>
        <v>1</v>
      </c>
      <c r="GG32" s="5">
        <f t="shared" si="98"/>
        <v>3</v>
      </c>
      <c r="GH32" s="99">
        <f t="shared" si="99"/>
        <v>0.6</v>
      </c>
      <c r="GI32" s="99">
        <f t="shared" si="100"/>
        <v>0.6</v>
      </c>
    </row>
    <row r="33" spans="1:191" ht="37.5" hidden="1" customHeight="1">
      <c r="A33" s="82">
        <v>25</v>
      </c>
      <c r="B33" s="85"/>
      <c r="C33" s="85"/>
      <c r="D33" s="193"/>
      <c r="E33" s="85"/>
      <c r="F33" s="124"/>
      <c r="G33" s="85"/>
      <c r="H33" s="85" t="s">
        <v>1170</v>
      </c>
      <c r="I33" s="86"/>
      <c r="J33" s="86"/>
      <c r="K33" s="86"/>
      <c r="L33" s="86"/>
      <c r="M33" s="86"/>
      <c r="N33" s="86"/>
      <c r="O33" s="86"/>
      <c r="P33" s="86"/>
      <c r="Q33" s="86"/>
      <c r="R33" s="86"/>
      <c r="S33" s="86"/>
      <c r="T33" s="86"/>
      <c r="U33" s="86"/>
      <c r="V33" s="86"/>
      <c r="W33" s="86"/>
      <c r="X33" s="86"/>
      <c r="Y33" s="86"/>
      <c r="Z33" s="86"/>
      <c r="AA33" s="86"/>
      <c r="AB33" s="86"/>
      <c r="AC33" s="88">
        <f t="shared" si="0"/>
        <v>0</v>
      </c>
      <c r="AD33" s="89">
        <f t="shared" si="102"/>
        <v>1</v>
      </c>
      <c r="AE33" s="88" t="str">
        <f t="shared" si="2"/>
        <v>3 - Moderado</v>
      </c>
      <c r="AF33" s="89">
        <f t="shared" si="103"/>
        <v>0.6</v>
      </c>
      <c r="AG33" s="82" t="str">
        <f t="shared" si="104"/>
        <v/>
      </c>
      <c r="AH33" s="89">
        <f t="shared" si="5"/>
        <v>0.6</v>
      </c>
      <c r="AI33" s="85"/>
      <c r="AJ33" s="85"/>
      <c r="AK33" s="85"/>
      <c r="AL33" s="85"/>
      <c r="AM33" s="47"/>
      <c r="AN33" s="91"/>
      <c r="AO33" s="91"/>
      <c r="AP33" s="47"/>
      <c r="AQ33" s="47"/>
      <c r="AR33" s="91"/>
      <c r="AS33" s="91"/>
      <c r="AT33" s="47"/>
      <c r="AU33" s="47"/>
      <c r="AV33" s="91"/>
      <c r="AW33" s="91"/>
      <c r="AX33" s="47"/>
      <c r="AY33" s="47"/>
      <c r="AZ33" s="91"/>
      <c r="BA33" s="91"/>
      <c r="BB33" s="47"/>
      <c r="BC33" s="47"/>
      <c r="BD33" s="91"/>
      <c r="BE33" s="91"/>
      <c r="BF33" s="47"/>
      <c r="BG33" s="47"/>
      <c r="BH33" s="91"/>
      <c r="BI33" s="91"/>
      <c r="BJ33" s="47"/>
      <c r="BK33" s="47"/>
      <c r="BL33" s="91"/>
      <c r="BM33" s="91"/>
      <c r="BN33" s="47"/>
      <c r="BO33" s="47"/>
      <c r="BP33" s="91"/>
      <c r="BQ33" s="91"/>
      <c r="BR33" s="47"/>
      <c r="BS33" s="47"/>
      <c r="BT33" s="91"/>
      <c r="BU33" s="91"/>
      <c r="BV33" s="47"/>
      <c r="BW33" s="47"/>
      <c r="BX33" s="91"/>
      <c r="BY33" s="91"/>
      <c r="BZ33" s="47"/>
      <c r="CA33" s="47"/>
      <c r="CB33" s="91"/>
      <c r="CC33" s="91"/>
      <c r="CD33" s="47"/>
      <c r="CE33" s="47"/>
      <c r="CF33" s="91"/>
      <c r="CG33" s="91"/>
      <c r="CH33" s="47"/>
      <c r="CI33" s="91"/>
      <c r="CJ33" s="91"/>
      <c r="CK33" s="47"/>
      <c r="CL33" s="92" t="str">
        <f t="shared" si="6"/>
        <v>5 - Muy Alta</v>
      </c>
      <c r="CM33" s="93">
        <f t="shared" si="105"/>
        <v>1</v>
      </c>
      <c r="CN33" s="92" t="str">
        <f t="shared" si="8"/>
        <v>3 - Moderado</v>
      </c>
      <c r="CO33" s="93">
        <f t="shared" si="106"/>
        <v>0.6</v>
      </c>
      <c r="CP33" s="94" t="str">
        <f t="shared" si="107"/>
        <v>ALTO</v>
      </c>
      <c r="CQ33" s="89">
        <f t="shared" si="10"/>
        <v>0.6</v>
      </c>
      <c r="CR33" s="194"/>
      <c r="CS33" s="94">
        <f t="shared" si="11"/>
        <v>5</v>
      </c>
      <c r="CT33" s="47"/>
      <c r="CU33" s="194"/>
      <c r="CV33" s="194"/>
      <c r="CW33" s="96"/>
      <c r="CX33" s="97">
        <f t="shared" si="12"/>
        <v>0</v>
      </c>
      <c r="CY33" s="98">
        <f t="shared" si="13"/>
        <v>3</v>
      </c>
      <c r="CZ33" s="97" t="str">
        <f t="shared" si="14"/>
        <v>Moderado</v>
      </c>
      <c r="DA33" s="99">
        <f t="shared" si="15"/>
        <v>0.6</v>
      </c>
      <c r="DB33" s="100">
        <f t="shared" si="16"/>
        <v>0</v>
      </c>
      <c r="DC33" s="100">
        <f t="shared" si="17"/>
        <v>0</v>
      </c>
      <c r="DD33" s="97">
        <f t="shared" si="18"/>
        <v>0</v>
      </c>
      <c r="DE33" s="5">
        <f t="shared" si="19"/>
        <v>5</v>
      </c>
      <c r="DF33" s="99">
        <f t="shared" si="20"/>
        <v>1</v>
      </c>
      <c r="DG33" s="5">
        <f t="shared" si="21"/>
        <v>3</v>
      </c>
      <c r="DH33" s="5"/>
      <c r="DI33" s="99">
        <f t="shared" si="22"/>
        <v>0.6</v>
      </c>
      <c r="DJ33" s="100">
        <f t="shared" si="23"/>
        <v>0</v>
      </c>
      <c r="DK33" s="100">
        <f t="shared" si="24"/>
        <v>0</v>
      </c>
      <c r="DL33" s="97">
        <f t="shared" si="25"/>
        <v>0</v>
      </c>
      <c r="DM33" s="5">
        <f t="shared" si="26"/>
        <v>5</v>
      </c>
      <c r="DN33" s="99">
        <f t="shared" si="27"/>
        <v>1</v>
      </c>
      <c r="DO33" s="5">
        <f t="shared" si="28"/>
        <v>3</v>
      </c>
      <c r="DP33" s="99">
        <f t="shared" si="29"/>
        <v>0.6</v>
      </c>
      <c r="DQ33" s="100">
        <f t="shared" si="30"/>
        <v>0</v>
      </c>
      <c r="DR33" s="100">
        <f t="shared" si="31"/>
        <v>0</v>
      </c>
      <c r="DS33" s="97">
        <f t="shared" si="32"/>
        <v>0</v>
      </c>
      <c r="DT33" s="5">
        <f t="shared" si="33"/>
        <v>5</v>
      </c>
      <c r="DU33" s="99">
        <f t="shared" si="34"/>
        <v>1</v>
      </c>
      <c r="DV33" s="5">
        <f t="shared" si="35"/>
        <v>3</v>
      </c>
      <c r="DW33" s="99">
        <f t="shared" si="36"/>
        <v>0.6</v>
      </c>
      <c r="DX33" s="100">
        <f t="shared" si="37"/>
        <v>0</v>
      </c>
      <c r="DY33" s="100">
        <f t="shared" si="38"/>
        <v>0</v>
      </c>
      <c r="DZ33" s="97">
        <f t="shared" si="39"/>
        <v>0</v>
      </c>
      <c r="EA33" s="5">
        <f t="shared" si="40"/>
        <v>5</v>
      </c>
      <c r="EB33" s="99">
        <f t="shared" si="41"/>
        <v>1</v>
      </c>
      <c r="EC33" s="5">
        <f t="shared" si="42"/>
        <v>3</v>
      </c>
      <c r="ED33" s="99">
        <f t="shared" si="43"/>
        <v>0.6</v>
      </c>
      <c r="EE33" s="100">
        <f t="shared" si="44"/>
        <v>0</v>
      </c>
      <c r="EF33" s="100">
        <f t="shared" si="45"/>
        <v>0</v>
      </c>
      <c r="EG33" s="97">
        <f t="shared" si="46"/>
        <v>0</v>
      </c>
      <c r="EH33" s="5">
        <f t="shared" si="47"/>
        <v>5</v>
      </c>
      <c r="EI33" s="99">
        <f t="shared" si="48"/>
        <v>1</v>
      </c>
      <c r="EJ33" s="5">
        <f t="shared" si="49"/>
        <v>3</v>
      </c>
      <c r="EK33" s="99">
        <f t="shared" si="50"/>
        <v>0.6</v>
      </c>
      <c r="EL33" s="100">
        <f t="shared" si="51"/>
        <v>0</v>
      </c>
      <c r="EM33" s="100">
        <f t="shared" si="52"/>
        <v>0</v>
      </c>
      <c r="EN33" s="97">
        <f t="shared" si="53"/>
        <v>0</v>
      </c>
      <c r="EO33" s="5">
        <f t="shared" si="54"/>
        <v>5</v>
      </c>
      <c r="EP33" s="99">
        <f t="shared" si="55"/>
        <v>1</v>
      </c>
      <c r="EQ33" s="5">
        <f t="shared" si="56"/>
        <v>3</v>
      </c>
      <c r="ER33" s="99">
        <f t="shared" si="57"/>
        <v>0.6</v>
      </c>
      <c r="ES33" s="100">
        <f t="shared" si="58"/>
        <v>0</v>
      </c>
      <c r="ET33" s="100">
        <f t="shared" si="59"/>
        <v>0</v>
      </c>
      <c r="EU33" s="97">
        <f t="shared" si="60"/>
        <v>0</v>
      </c>
      <c r="EV33" s="5">
        <f t="shared" si="61"/>
        <v>5</v>
      </c>
      <c r="EW33" s="99">
        <f t="shared" si="62"/>
        <v>1</v>
      </c>
      <c r="EX33" s="5">
        <f t="shared" si="63"/>
        <v>3</v>
      </c>
      <c r="EY33" s="99">
        <f t="shared" si="64"/>
        <v>0.6</v>
      </c>
      <c r="EZ33" s="100">
        <f t="shared" si="65"/>
        <v>0</v>
      </c>
      <c r="FA33" s="100">
        <f t="shared" si="66"/>
        <v>0</v>
      </c>
      <c r="FB33" s="97">
        <f t="shared" si="67"/>
        <v>0</v>
      </c>
      <c r="FC33" s="5">
        <f t="shared" si="68"/>
        <v>5</v>
      </c>
      <c r="FD33" s="99">
        <f t="shared" si="69"/>
        <v>1</v>
      </c>
      <c r="FE33" s="5">
        <f t="shared" si="70"/>
        <v>3</v>
      </c>
      <c r="FF33" s="99">
        <f t="shared" si="71"/>
        <v>0.6</v>
      </c>
      <c r="FG33" s="100">
        <f t="shared" si="72"/>
        <v>0</v>
      </c>
      <c r="FH33" s="100">
        <f t="shared" si="73"/>
        <v>0</v>
      </c>
      <c r="FI33" s="97">
        <f t="shared" si="74"/>
        <v>0</v>
      </c>
      <c r="FJ33" s="5">
        <f t="shared" si="75"/>
        <v>5</v>
      </c>
      <c r="FK33" s="99">
        <f t="shared" si="76"/>
        <v>1</v>
      </c>
      <c r="FL33" s="5">
        <f t="shared" si="77"/>
        <v>3</v>
      </c>
      <c r="FM33" s="99">
        <f t="shared" si="78"/>
        <v>0.6</v>
      </c>
      <c r="FN33" s="100">
        <f t="shared" si="79"/>
        <v>0</v>
      </c>
      <c r="FO33" s="100">
        <f t="shared" si="80"/>
        <v>0</v>
      </c>
      <c r="FP33" s="97">
        <f t="shared" si="81"/>
        <v>0</v>
      </c>
      <c r="FQ33" s="5">
        <f t="shared" si="82"/>
        <v>5</v>
      </c>
      <c r="FR33" s="99">
        <f t="shared" si="83"/>
        <v>1</v>
      </c>
      <c r="FS33" s="5">
        <f t="shared" si="84"/>
        <v>3</v>
      </c>
      <c r="FT33" s="99">
        <f t="shared" si="85"/>
        <v>0.6</v>
      </c>
      <c r="FU33" s="100">
        <f t="shared" si="86"/>
        <v>0</v>
      </c>
      <c r="FV33" s="100">
        <f t="shared" si="87"/>
        <v>0</v>
      </c>
      <c r="FW33" s="97">
        <f t="shared" si="88"/>
        <v>0</v>
      </c>
      <c r="FX33" s="5">
        <f t="shared" si="89"/>
        <v>5</v>
      </c>
      <c r="FY33" s="99">
        <f t="shared" si="90"/>
        <v>1</v>
      </c>
      <c r="FZ33" s="5">
        <f t="shared" si="91"/>
        <v>3</v>
      </c>
      <c r="GA33" s="99">
        <f t="shared" si="92"/>
        <v>0.6</v>
      </c>
      <c r="GB33" s="100">
        <f t="shared" si="93"/>
        <v>0</v>
      </c>
      <c r="GC33" s="100">
        <f t="shared" si="94"/>
        <v>0</v>
      </c>
      <c r="GD33" s="97">
        <f t="shared" si="95"/>
        <v>0</v>
      </c>
      <c r="GE33" s="5">
        <f t="shared" si="96"/>
        <v>5</v>
      </c>
      <c r="GF33" s="99">
        <f t="shared" si="97"/>
        <v>1</v>
      </c>
      <c r="GG33" s="5">
        <f t="shared" si="98"/>
        <v>3</v>
      </c>
      <c r="GH33" s="99">
        <f t="shared" si="99"/>
        <v>0.6</v>
      </c>
      <c r="GI33" s="99">
        <f t="shared" si="100"/>
        <v>0.6</v>
      </c>
    </row>
    <row r="34" spans="1:191" ht="37.5" hidden="1" customHeight="1">
      <c r="A34" s="82">
        <v>26</v>
      </c>
      <c r="B34" s="85"/>
      <c r="C34" s="85"/>
      <c r="D34" s="193"/>
      <c r="E34" s="85"/>
      <c r="F34" s="124"/>
      <c r="G34" s="85"/>
      <c r="H34" s="85" t="s">
        <v>1170</v>
      </c>
      <c r="I34" s="86"/>
      <c r="J34" s="86"/>
      <c r="K34" s="86"/>
      <c r="L34" s="86"/>
      <c r="M34" s="86"/>
      <c r="N34" s="86"/>
      <c r="O34" s="86"/>
      <c r="P34" s="86"/>
      <c r="Q34" s="86"/>
      <c r="R34" s="86"/>
      <c r="S34" s="86"/>
      <c r="T34" s="86"/>
      <c r="U34" s="86"/>
      <c r="V34" s="86"/>
      <c r="W34" s="86"/>
      <c r="X34" s="86"/>
      <c r="Y34" s="86"/>
      <c r="Z34" s="86"/>
      <c r="AA34" s="86"/>
      <c r="AB34" s="86"/>
      <c r="AC34" s="88">
        <f t="shared" si="0"/>
        <v>0</v>
      </c>
      <c r="AD34" s="89">
        <f t="shared" si="102"/>
        <v>1</v>
      </c>
      <c r="AE34" s="88" t="str">
        <f t="shared" si="2"/>
        <v>3 - Moderado</v>
      </c>
      <c r="AF34" s="89">
        <f t="shared" si="103"/>
        <v>0.6</v>
      </c>
      <c r="AG34" s="82" t="str">
        <f t="shared" si="104"/>
        <v/>
      </c>
      <c r="AH34" s="89">
        <f t="shared" si="5"/>
        <v>0.6</v>
      </c>
      <c r="AI34" s="85"/>
      <c r="AJ34" s="85"/>
      <c r="AK34" s="85"/>
      <c r="AL34" s="85"/>
      <c r="AM34" s="47"/>
      <c r="AN34" s="91"/>
      <c r="AO34" s="91"/>
      <c r="AP34" s="47"/>
      <c r="AQ34" s="47"/>
      <c r="AR34" s="91"/>
      <c r="AS34" s="91"/>
      <c r="AT34" s="47"/>
      <c r="AU34" s="47"/>
      <c r="AV34" s="91"/>
      <c r="AW34" s="91"/>
      <c r="AX34" s="47"/>
      <c r="AY34" s="47"/>
      <c r="AZ34" s="91"/>
      <c r="BA34" s="91"/>
      <c r="BB34" s="47"/>
      <c r="BC34" s="47"/>
      <c r="BD34" s="91"/>
      <c r="BE34" s="91"/>
      <c r="BF34" s="47"/>
      <c r="BG34" s="47"/>
      <c r="BH34" s="91"/>
      <c r="BI34" s="91"/>
      <c r="BJ34" s="47"/>
      <c r="BK34" s="47"/>
      <c r="BL34" s="91"/>
      <c r="BM34" s="91"/>
      <c r="BN34" s="47"/>
      <c r="BO34" s="47"/>
      <c r="BP34" s="91"/>
      <c r="BQ34" s="91"/>
      <c r="BR34" s="47"/>
      <c r="BS34" s="47"/>
      <c r="BT34" s="91"/>
      <c r="BU34" s="91"/>
      <c r="BV34" s="47"/>
      <c r="BW34" s="47"/>
      <c r="BX34" s="91"/>
      <c r="BY34" s="91"/>
      <c r="BZ34" s="47"/>
      <c r="CA34" s="47"/>
      <c r="CB34" s="91"/>
      <c r="CC34" s="91"/>
      <c r="CD34" s="47"/>
      <c r="CE34" s="47"/>
      <c r="CF34" s="91"/>
      <c r="CG34" s="91"/>
      <c r="CH34" s="47"/>
      <c r="CI34" s="91"/>
      <c r="CJ34" s="91"/>
      <c r="CK34" s="47"/>
      <c r="CL34" s="92" t="str">
        <f t="shared" si="6"/>
        <v>5 - Muy Alta</v>
      </c>
      <c r="CM34" s="93">
        <f t="shared" si="105"/>
        <v>1</v>
      </c>
      <c r="CN34" s="92" t="str">
        <f t="shared" si="8"/>
        <v>3 - Moderado</v>
      </c>
      <c r="CO34" s="93">
        <f t="shared" si="106"/>
        <v>0.6</v>
      </c>
      <c r="CP34" s="94" t="str">
        <f t="shared" si="107"/>
        <v>ALTO</v>
      </c>
      <c r="CQ34" s="89">
        <f t="shared" si="10"/>
        <v>0.6</v>
      </c>
      <c r="CR34" s="194"/>
      <c r="CS34" s="94">
        <f t="shared" si="11"/>
        <v>5</v>
      </c>
      <c r="CT34" s="47"/>
      <c r="CU34" s="194"/>
      <c r="CV34" s="194"/>
      <c r="CW34" s="96"/>
      <c r="CX34" s="97">
        <f t="shared" si="12"/>
        <v>0</v>
      </c>
      <c r="CY34" s="98">
        <f t="shared" si="13"/>
        <v>3</v>
      </c>
      <c r="CZ34" s="97" t="str">
        <f t="shared" si="14"/>
        <v>Moderado</v>
      </c>
      <c r="DA34" s="99">
        <f t="shared" si="15"/>
        <v>0.6</v>
      </c>
      <c r="DB34" s="100">
        <f t="shared" si="16"/>
        <v>0</v>
      </c>
      <c r="DC34" s="100">
        <f t="shared" si="17"/>
        <v>0</v>
      </c>
      <c r="DD34" s="97">
        <f t="shared" si="18"/>
        <v>0</v>
      </c>
      <c r="DE34" s="5">
        <f t="shared" si="19"/>
        <v>5</v>
      </c>
      <c r="DF34" s="99">
        <f t="shared" si="20"/>
        <v>1</v>
      </c>
      <c r="DG34" s="5">
        <f t="shared" si="21"/>
        <v>3</v>
      </c>
      <c r="DH34" s="5"/>
      <c r="DI34" s="99">
        <f t="shared" si="22"/>
        <v>0.6</v>
      </c>
      <c r="DJ34" s="100">
        <f t="shared" si="23"/>
        <v>0</v>
      </c>
      <c r="DK34" s="100">
        <f t="shared" si="24"/>
        <v>0</v>
      </c>
      <c r="DL34" s="97">
        <f t="shared" si="25"/>
        <v>0</v>
      </c>
      <c r="DM34" s="5">
        <f t="shared" si="26"/>
        <v>5</v>
      </c>
      <c r="DN34" s="99">
        <f t="shared" si="27"/>
        <v>1</v>
      </c>
      <c r="DO34" s="5">
        <f t="shared" si="28"/>
        <v>3</v>
      </c>
      <c r="DP34" s="99">
        <f t="shared" si="29"/>
        <v>0.6</v>
      </c>
      <c r="DQ34" s="100">
        <f t="shared" si="30"/>
        <v>0</v>
      </c>
      <c r="DR34" s="100">
        <f t="shared" si="31"/>
        <v>0</v>
      </c>
      <c r="DS34" s="97">
        <f t="shared" si="32"/>
        <v>0</v>
      </c>
      <c r="DT34" s="5">
        <f t="shared" si="33"/>
        <v>5</v>
      </c>
      <c r="DU34" s="99">
        <f t="shared" si="34"/>
        <v>1</v>
      </c>
      <c r="DV34" s="5">
        <f t="shared" si="35"/>
        <v>3</v>
      </c>
      <c r="DW34" s="99">
        <f t="shared" si="36"/>
        <v>0.6</v>
      </c>
      <c r="DX34" s="100">
        <f t="shared" si="37"/>
        <v>0</v>
      </c>
      <c r="DY34" s="100">
        <f t="shared" si="38"/>
        <v>0</v>
      </c>
      <c r="DZ34" s="97">
        <f t="shared" si="39"/>
        <v>0</v>
      </c>
      <c r="EA34" s="5">
        <f t="shared" si="40"/>
        <v>5</v>
      </c>
      <c r="EB34" s="99">
        <f t="shared" si="41"/>
        <v>1</v>
      </c>
      <c r="EC34" s="5">
        <f t="shared" si="42"/>
        <v>3</v>
      </c>
      <c r="ED34" s="99">
        <f t="shared" si="43"/>
        <v>0.6</v>
      </c>
      <c r="EE34" s="100">
        <f t="shared" si="44"/>
        <v>0</v>
      </c>
      <c r="EF34" s="100">
        <f t="shared" si="45"/>
        <v>0</v>
      </c>
      <c r="EG34" s="97">
        <f t="shared" si="46"/>
        <v>0</v>
      </c>
      <c r="EH34" s="5">
        <f t="shared" si="47"/>
        <v>5</v>
      </c>
      <c r="EI34" s="99">
        <f t="shared" si="48"/>
        <v>1</v>
      </c>
      <c r="EJ34" s="5">
        <f t="shared" si="49"/>
        <v>3</v>
      </c>
      <c r="EK34" s="99">
        <f t="shared" si="50"/>
        <v>0.6</v>
      </c>
      <c r="EL34" s="100">
        <f t="shared" si="51"/>
        <v>0</v>
      </c>
      <c r="EM34" s="100">
        <f t="shared" si="52"/>
        <v>0</v>
      </c>
      <c r="EN34" s="97">
        <f t="shared" si="53"/>
        <v>0</v>
      </c>
      <c r="EO34" s="5">
        <f t="shared" si="54"/>
        <v>5</v>
      </c>
      <c r="EP34" s="99">
        <f t="shared" si="55"/>
        <v>1</v>
      </c>
      <c r="EQ34" s="5">
        <f t="shared" si="56"/>
        <v>3</v>
      </c>
      <c r="ER34" s="99">
        <f t="shared" si="57"/>
        <v>0.6</v>
      </c>
      <c r="ES34" s="100">
        <f t="shared" si="58"/>
        <v>0</v>
      </c>
      <c r="ET34" s="100">
        <f t="shared" si="59"/>
        <v>0</v>
      </c>
      <c r="EU34" s="97">
        <f t="shared" si="60"/>
        <v>0</v>
      </c>
      <c r="EV34" s="5">
        <f t="shared" si="61"/>
        <v>5</v>
      </c>
      <c r="EW34" s="99">
        <f t="shared" si="62"/>
        <v>1</v>
      </c>
      <c r="EX34" s="5">
        <f t="shared" si="63"/>
        <v>3</v>
      </c>
      <c r="EY34" s="99">
        <f t="shared" si="64"/>
        <v>0.6</v>
      </c>
      <c r="EZ34" s="100">
        <f t="shared" si="65"/>
        <v>0</v>
      </c>
      <c r="FA34" s="100">
        <f t="shared" si="66"/>
        <v>0</v>
      </c>
      <c r="FB34" s="97">
        <f t="shared" si="67"/>
        <v>0</v>
      </c>
      <c r="FC34" s="5">
        <f t="shared" si="68"/>
        <v>5</v>
      </c>
      <c r="FD34" s="99">
        <f t="shared" si="69"/>
        <v>1</v>
      </c>
      <c r="FE34" s="5">
        <f t="shared" si="70"/>
        <v>3</v>
      </c>
      <c r="FF34" s="99">
        <f t="shared" si="71"/>
        <v>0.6</v>
      </c>
      <c r="FG34" s="100">
        <f t="shared" si="72"/>
        <v>0</v>
      </c>
      <c r="FH34" s="100">
        <f t="shared" si="73"/>
        <v>0</v>
      </c>
      <c r="FI34" s="97">
        <f t="shared" si="74"/>
        <v>0</v>
      </c>
      <c r="FJ34" s="5">
        <f t="shared" si="75"/>
        <v>5</v>
      </c>
      <c r="FK34" s="99">
        <f t="shared" si="76"/>
        <v>1</v>
      </c>
      <c r="FL34" s="5">
        <f t="shared" si="77"/>
        <v>3</v>
      </c>
      <c r="FM34" s="99">
        <f t="shared" si="78"/>
        <v>0.6</v>
      </c>
      <c r="FN34" s="100">
        <f t="shared" si="79"/>
        <v>0</v>
      </c>
      <c r="FO34" s="100">
        <f t="shared" si="80"/>
        <v>0</v>
      </c>
      <c r="FP34" s="97">
        <f t="shared" si="81"/>
        <v>0</v>
      </c>
      <c r="FQ34" s="5">
        <f t="shared" si="82"/>
        <v>5</v>
      </c>
      <c r="FR34" s="99">
        <f t="shared" si="83"/>
        <v>1</v>
      </c>
      <c r="FS34" s="5">
        <f t="shared" si="84"/>
        <v>3</v>
      </c>
      <c r="FT34" s="99">
        <f t="shared" si="85"/>
        <v>0.6</v>
      </c>
      <c r="FU34" s="100">
        <f t="shared" si="86"/>
        <v>0</v>
      </c>
      <c r="FV34" s="100">
        <f t="shared" si="87"/>
        <v>0</v>
      </c>
      <c r="FW34" s="97">
        <f t="shared" si="88"/>
        <v>0</v>
      </c>
      <c r="FX34" s="5">
        <f t="shared" si="89"/>
        <v>5</v>
      </c>
      <c r="FY34" s="99">
        <f t="shared" si="90"/>
        <v>1</v>
      </c>
      <c r="FZ34" s="5">
        <f t="shared" si="91"/>
        <v>3</v>
      </c>
      <c r="GA34" s="99">
        <f t="shared" si="92"/>
        <v>0.6</v>
      </c>
      <c r="GB34" s="100">
        <f t="shared" si="93"/>
        <v>0</v>
      </c>
      <c r="GC34" s="100">
        <f t="shared" si="94"/>
        <v>0</v>
      </c>
      <c r="GD34" s="97">
        <f t="shared" si="95"/>
        <v>0</v>
      </c>
      <c r="GE34" s="5">
        <f t="shared" si="96"/>
        <v>5</v>
      </c>
      <c r="GF34" s="99">
        <f t="shared" si="97"/>
        <v>1</v>
      </c>
      <c r="GG34" s="5">
        <f t="shared" si="98"/>
        <v>3</v>
      </c>
      <c r="GH34" s="99">
        <f t="shared" si="99"/>
        <v>0.6</v>
      </c>
      <c r="GI34" s="99">
        <f t="shared" si="100"/>
        <v>0.6</v>
      </c>
    </row>
    <row r="35" spans="1:191" ht="37.5" hidden="1" customHeight="1">
      <c r="A35" s="82">
        <v>27</v>
      </c>
      <c r="B35" s="85"/>
      <c r="C35" s="85"/>
      <c r="D35" s="193"/>
      <c r="E35" s="85"/>
      <c r="F35" s="124"/>
      <c r="G35" s="85"/>
      <c r="H35" s="85" t="s">
        <v>1170</v>
      </c>
      <c r="I35" s="86"/>
      <c r="J35" s="86"/>
      <c r="K35" s="86"/>
      <c r="L35" s="86"/>
      <c r="M35" s="86"/>
      <c r="N35" s="86"/>
      <c r="O35" s="86"/>
      <c r="P35" s="86"/>
      <c r="Q35" s="86"/>
      <c r="R35" s="86"/>
      <c r="S35" s="86"/>
      <c r="T35" s="86"/>
      <c r="U35" s="86"/>
      <c r="V35" s="86"/>
      <c r="W35" s="86"/>
      <c r="X35" s="86"/>
      <c r="Y35" s="86"/>
      <c r="Z35" s="86"/>
      <c r="AA35" s="86"/>
      <c r="AB35" s="86"/>
      <c r="AC35" s="88">
        <f t="shared" si="0"/>
        <v>0</v>
      </c>
      <c r="AD35" s="89">
        <f t="shared" si="102"/>
        <v>1</v>
      </c>
      <c r="AE35" s="88" t="str">
        <f t="shared" si="2"/>
        <v>3 - Moderado</v>
      </c>
      <c r="AF35" s="89">
        <f t="shared" si="103"/>
        <v>0.6</v>
      </c>
      <c r="AG35" s="82" t="str">
        <f t="shared" si="104"/>
        <v/>
      </c>
      <c r="AH35" s="89">
        <f t="shared" si="5"/>
        <v>0.6</v>
      </c>
      <c r="AI35" s="85"/>
      <c r="AJ35" s="85"/>
      <c r="AK35" s="85"/>
      <c r="AL35" s="85"/>
      <c r="AM35" s="47"/>
      <c r="AN35" s="91"/>
      <c r="AO35" s="91"/>
      <c r="AP35" s="47"/>
      <c r="AQ35" s="47"/>
      <c r="AR35" s="91"/>
      <c r="AS35" s="91"/>
      <c r="AT35" s="47"/>
      <c r="AU35" s="47"/>
      <c r="AV35" s="91"/>
      <c r="AW35" s="91"/>
      <c r="AX35" s="47"/>
      <c r="AY35" s="47"/>
      <c r="AZ35" s="91"/>
      <c r="BA35" s="91"/>
      <c r="BB35" s="47"/>
      <c r="BC35" s="47"/>
      <c r="BD35" s="91"/>
      <c r="BE35" s="91"/>
      <c r="BF35" s="47"/>
      <c r="BG35" s="47"/>
      <c r="BH35" s="91"/>
      <c r="BI35" s="91"/>
      <c r="BJ35" s="47"/>
      <c r="BK35" s="47"/>
      <c r="BL35" s="91"/>
      <c r="BM35" s="91"/>
      <c r="BN35" s="47"/>
      <c r="BO35" s="47"/>
      <c r="BP35" s="91"/>
      <c r="BQ35" s="91"/>
      <c r="BR35" s="47"/>
      <c r="BS35" s="47"/>
      <c r="BT35" s="91"/>
      <c r="BU35" s="91"/>
      <c r="BV35" s="47"/>
      <c r="BW35" s="47"/>
      <c r="BX35" s="91"/>
      <c r="BY35" s="91"/>
      <c r="BZ35" s="47"/>
      <c r="CA35" s="47"/>
      <c r="CB35" s="91"/>
      <c r="CC35" s="91"/>
      <c r="CD35" s="47"/>
      <c r="CE35" s="47"/>
      <c r="CF35" s="91"/>
      <c r="CG35" s="91"/>
      <c r="CH35" s="47"/>
      <c r="CI35" s="91"/>
      <c r="CJ35" s="91"/>
      <c r="CK35" s="47"/>
      <c r="CL35" s="92" t="str">
        <f t="shared" si="6"/>
        <v>5 - Muy Alta</v>
      </c>
      <c r="CM35" s="93">
        <f t="shared" si="105"/>
        <v>1</v>
      </c>
      <c r="CN35" s="92" t="str">
        <f t="shared" si="8"/>
        <v>3 - Moderado</v>
      </c>
      <c r="CO35" s="93">
        <f t="shared" si="106"/>
        <v>0.6</v>
      </c>
      <c r="CP35" s="94" t="str">
        <f t="shared" si="107"/>
        <v>ALTO</v>
      </c>
      <c r="CQ35" s="89">
        <f t="shared" si="10"/>
        <v>0.6</v>
      </c>
      <c r="CR35" s="194"/>
      <c r="CS35" s="94">
        <f t="shared" si="11"/>
        <v>5</v>
      </c>
      <c r="CT35" s="47"/>
      <c r="CU35" s="194"/>
      <c r="CV35" s="194"/>
      <c r="CW35" s="96"/>
      <c r="CX35" s="97">
        <f t="shared" si="12"/>
        <v>0</v>
      </c>
      <c r="CY35" s="98">
        <f t="shared" si="13"/>
        <v>3</v>
      </c>
      <c r="CZ35" s="97" t="str">
        <f t="shared" si="14"/>
        <v>Moderado</v>
      </c>
      <c r="DA35" s="99">
        <f t="shared" si="15"/>
        <v>0.6</v>
      </c>
      <c r="DB35" s="100">
        <f t="shared" si="16"/>
        <v>0</v>
      </c>
      <c r="DC35" s="100">
        <f t="shared" si="17"/>
        <v>0</v>
      </c>
      <c r="DD35" s="97">
        <f t="shared" si="18"/>
        <v>0</v>
      </c>
      <c r="DE35" s="5">
        <f t="shared" si="19"/>
        <v>5</v>
      </c>
      <c r="DF35" s="99">
        <f t="shared" si="20"/>
        <v>1</v>
      </c>
      <c r="DG35" s="5">
        <f t="shared" si="21"/>
        <v>3</v>
      </c>
      <c r="DH35" s="5"/>
      <c r="DI35" s="99">
        <f t="shared" si="22"/>
        <v>0.6</v>
      </c>
      <c r="DJ35" s="100">
        <f t="shared" si="23"/>
        <v>0</v>
      </c>
      <c r="DK35" s="100">
        <f t="shared" si="24"/>
        <v>0</v>
      </c>
      <c r="DL35" s="97">
        <f t="shared" si="25"/>
        <v>0</v>
      </c>
      <c r="DM35" s="5">
        <f t="shared" si="26"/>
        <v>5</v>
      </c>
      <c r="DN35" s="99">
        <f t="shared" si="27"/>
        <v>1</v>
      </c>
      <c r="DO35" s="5">
        <f t="shared" si="28"/>
        <v>3</v>
      </c>
      <c r="DP35" s="99">
        <f t="shared" si="29"/>
        <v>0.6</v>
      </c>
      <c r="DQ35" s="100">
        <f t="shared" si="30"/>
        <v>0</v>
      </c>
      <c r="DR35" s="100">
        <f t="shared" si="31"/>
        <v>0</v>
      </c>
      <c r="DS35" s="97">
        <f t="shared" si="32"/>
        <v>0</v>
      </c>
      <c r="DT35" s="5">
        <f t="shared" si="33"/>
        <v>5</v>
      </c>
      <c r="DU35" s="99">
        <f t="shared" si="34"/>
        <v>1</v>
      </c>
      <c r="DV35" s="5">
        <f t="shared" si="35"/>
        <v>3</v>
      </c>
      <c r="DW35" s="99">
        <f t="shared" si="36"/>
        <v>0.6</v>
      </c>
      <c r="DX35" s="100">
        <f t="shared" si="37"/>
        <v>0</v>
      </c>
      <c r="DY35" s="100">
        <f t="shared" si="38"/>
        <v>0</v>
      </c>
      <c r="DZ35" s="97">
        <f t="shared" si="39"/>
        <v>0</v>
      </c>
      <c r="EA35" s="5">
        <f t="shared" si="40"/>
        <v>5</v>
      </c>
      <c r="EB35" s="99">
        <f t="shared" si="41"/>
        <v>1</v>
      </c>
      <c r="EC35" s="5">
        <f t="shared" si="42"/>
        <v>3</v>
      </c>
      <c r="ED35" s="99">
        <f t="shared" si="43"/>
        <v>0.6</v>
      </c>
      <c r="EE35" s="100">
        <f t="shared" si="44"/>
        <v>0</v>
      </c>
      <c r="EF35" s="100">
        <f t="shared" si="45"/>
        <v>0</v>
      </c>
      <c r="EG35" s="97">
        <f t="shared" si="46"/>
        <v>0</v>
      </c>
      <c r="EH35" s="5">
        <f t="shared" si="47"/>
        <v>5</v>
      </c>
      <c r="EI35" s="99">
        <f t="shared" si="48"/>
        <v>1</v>
      </c>
      <c r="EJ35" s="5">
        <f t="shared" si="49"/>
        <v>3</v>
      </c>
      <c r="EK35" s="99">
        <f t="shared" si="50"/>
        <v>0.6</v>
      </c>
      <c r="EL35" s="100">
        <f t="shared" si="51"/>
        <v>0</v>
      </c>
      <c r="EM35" s="100">
        <f t="shared" si="52"/>
        <v>0</v>
      </c>
      <c r="EN35" s="97">
        <f t="shared" si="53"/>
        <v>0</v>
      </c>
      <c r="EO35" s="5">
        <f t="shared" si="54"/>
        <v>5</v>
      </c>
      <c r="EP35" s="99">
        <f t="shared" si="55"/>
        <v>1</v>
      </c>
      <c r="EQ35" s="5">
        <f t="shared" si="56"/>
        <v>3</v>
      </c>
      <c r="ER35" s="99">
        <f t="shared" si="57"/>
        <v>0.6</v>
      </c>
      <c r="ES35" s="100">
        <f t="shared" si="58"/>
        <v>0</v>
      </c>
      <c r="ET35" s="100">
        <f t="shared" si="59"/>
        <v>0</v>
      </c>
      <c r="EU35" s="97">
        <f t="shared" si="60"/>
        <v>0</v>
      </c>
      <c r="EV35" s="5">
        <f t="shared" si="61"/>
        <v>5</v>
      </c>
      <c r="EW35" s="99">
        <f t="shared" si="62"/>
        <v>1</v>
      </c>
      <c r="EX35" s="5">
        <f t="shared" si="63"/>
        <v>3</v>
      </c>
      <c r="EY35" s="99">
        <f t="shared" si="64"/>
        <v>0.6</v>
      </c>
      <c r="EZ35" s="100">
        <f t="shared" si="65"/>
        <v>0</v>
      </c>
      <c r="FA35" s="100">
        <f t="shared" si="66"/>
        <v>0</v>
      </c>
      <c r="FB35" s="97">
        <f t="shared" si="67"/>
        <v>0</v>
      </c>
      <c r="FC35" s="5">
        <f t="shared" si="68"/>
        <v>5</v>
      </c>
      <c r="FD35" s="99">
        <f t="shared" si="69"/>
        <v>1</v>
      </c>
      <c r="FE35" s="5">
        <f t="shared" si="70"/>
        <v>3</v>
      </c>
      <c r="FF35" s="99">
        <f t="shared" si="71"/>
        <v>0.6</v>
      </c>
      <c r="FG35" s="100">
        <f t="shared" si="72"/>
        <v>0</v>
      </c>
      <c r="FH35" s="100">
        <f t="shared" si="73"/>
        <v>0</v>
      </c>
      <c r="FI35" s="97">
        <f t="shared" si="74"/>
        <v>0</v>
      </c>
      <c r="FJ35" s="5">
        <f t="shared" si="75"/>
        <v>5</v>
      </c>
      <c r="FK35" s="99">
        <f t="shared" si="76"/>
        <v>1</v>
      </c>
      <c r="FL35" s="5">
        <f t="shared" si="77"/>
        <v>3</v>
      </c>
      <c r="FM35" s="99">
        <f t="shared" si="78"/>
        <v>0.6</v>
      </c>
      <c r="FN35" s="100">
        <f t="shared" si="79"/>
        <v>0</v>
      </c>
      <c r="FO35" s="100">
        <f t="shared" si="80"/>
        <v>0</v>
      </c>
      <c r="FP35" s="97">
        <f t="shared" si="81"/>
        <v>0</v>
      </c>
      <c r="FQ35" s="5">
        <f t="shared" si="82"/>
        <v>5</v>
      </c>
      <c r="FR35" s="99">
        <f t="shared" si="83"/>
        <v>1</v>
      </c>
      <c r="FS35" s="5">
        <f t="shared" si="84"/>
        <v>3</v>
      </c>
      <c r="FT35" s="99">
        <f t="shared" si="85"/>
        <v>0.6</v>
      </c>
      <c r="FU35" s="100">
        <f t="shared" si="86"/>
        <v>0</v>
      </c>
      <c r="FV35" s="100">
        <f t="shared" si="87"/>
        <v>0</v>
      </c>
      <c r="FW35" s="97">
        <f t="shared" si="88"/>
        <v>0</v>
      </c>
      <c r="FX35" s="5">
        <f t="shared" si="89"/>
        <v>5</v>
      </c>
      <c r="FY35" s="99">
        <f t="shared" si="90"/>
        <v>1</v>
      </c>
      <c r="FZ35" s="5">
        <f t="shared" si="91"/>
        <v>3</v>
      </c>
      <c r="GA35" s="99">
        <f t="shared" si="92"/>
        <v>0.6</v>
      </c>
      <c r="GB35" s="100">
        <f t="shared" si="93"/>
        <v>0</v>
      </c>
      <c r="GC35" s="100">
        <f t="shared" si="94"/>
        <v>0</v>
      </c>
      <c r="GD35" s="97">
        <f t="shared" si="95"/>
        <v>0</v>
      </c>
      <c r="GE35" s="5">
        <f t="shared" si="96"/>
        <v>5</v>
      </c>
      <c r="GF35" s="99">
        <f t="shared" si="97"/>
        <v>1</v>
      </c>
      <c r="GG35" s="5">
        <f t="shared" si="98"/>
        <v>3</v>
      </c>
      <c r="GH35" s="99">
        <f t="shared" si="99"/>
        <v>0.6</v>
      </c>
      <c r="GI35" s="99">
        <f t="shared" si="100"/>
        <v>0.6</v>
      </c>
    </row>
    <row r="36" spans="1:191" ht="37.5" hidden="1" customHeight="1">
      <c r="A36" s="82">
        <v>28</v>
      </c>
      <c r="B36" s="85"/>
      <c r="C36" s="85"/>
      <c r="D36" s="193"/>
      <c r="E36" s="85"/>
      <c r="F36" s="124"/>
      <c r="G36" s="85"/>
      <c r="H36" s="85" t="s">
        <v>1170</v>
      </c>
      <c r="I36" s="86"/>
      <c r="J36" s="86"/>
      <c r="K36" s="86"/>
      <c r="L36" s="86"/>
      <c r="M36" s="86"/>
      <c r="N36" s="86"/>
      <c r="O36" s="86"/>
      <c r="P36" s="86"/>
      <c r="Q36" s="86"/>
      <c r="R36" s="86"/>
      <c r="S36" s="86"/>
      <c r="T36" s="86"/>
      <c r="U36" s="86"/>
      <c r="V36" s="86"/>
      <c r="W36" s="86"/>
      <c r="X36" s="86"/>
      <c r="Y36" s="86"/>
      <c r="Z36" s="86"/>
      <c r="AA36" s="86"/>
      <c r="AB36" s="86"/>
      <c r="AC36" s="88">
        <f t="shared" si="0"/>
        <v>0</v>
      </c>
      <c r="AD36" s="89">
        <f t="shared" si="102"/>
        <v>1</v>
      </c>
      <c r="AE36" s="88" t="str">
        <f t="shared" si="2"/>
        <v>3 - Moderado</v>
      </c>
      <c r="AF36" s="89">
        <f t="shared" si="103"/>
        <v>0.6</v>
      </c>
      <c r="AG36" s="82" t="str">
        <f t="shared" si="104"/>
        <v/>
      </c>
      <c r="AH36" s="89">
        <f t="shared" si="5"/>
        <v>0.6</v>
      </c>
      <c r="AI36" s="85"/>
      <c r="AJ36" s="85"/>
      <c r="AK36" s="85"/>
      <c r="AL36" s="85"/>
      <c r="AM36" s="47"/>
      <c r="AN36" s="91"/>
      <c r="AO36" s="91"/>
      <c r="AP36" s="47"/>
      <c r="AQ36" s="47"/>
      <c r="AR36" s="91"/>
      <c r="AS36" s="91"/>
      <c r="AT36" s="47"/>
      <c r="AU36" s="47"/>
      <c r="AV36" s="91"/>
      <c r="AW36" s="91"/>
      <c r="AX36" s="47"/>
      <c r="AY36" s="47"/>
      <c r="AZ36" s="91"/>
      <c r="BA36" s="91"/>
      <c r="BB36" s="47"/>
      <c r="BC36" s="47"/>
      <c r="BD36" s="91"/>
      <c r="BE36" s="91"/>
      <c r="BF36" s="47"/>
      <c r="BG36" s="47"/>
      <c r="BH36" s="91"/>
      <c r="BI36" s="91"/>
      <c r="BJ36" s="47"/>
      <c r="BK36" s="47"/>
      <c r="BL36" s="91"/>
      <c r="BM36" s="91"/>
      <c r="BN36" s="47"/>
      <c r="BO36" s="47"/>
      <c r="BP36" s="91"/>
      <c r="BQ36" s="91"/>
      <c r="BR36" s="47"/>
      <c r="BS36" s="47"/>
      <c r="BT36" s="91"/>
      <c r="BU36" s="91"/>
      <c r="BV36" s="47"/>
      <c r="BW36" s="47"/>
      <c r="BX36" s="91"/>
      <c r="BY36" s="91"/>
      <c r="BZ36" s="47"/>
      <c r="CA36" s="47"/>
      <c r="CB36" s="91"/>
      <c r="CC36" s="91"/>
      <c r="CD36" s="47"/>
      <c r="CE36" s="47"/>
      <c r="CF36" s="91"/>
      <c r="CG36" s="91"/>
      <c r="CH36" s="47"/>
      <c r="CI36" s="91"/>
      <c r="CJ36" s="91"/>
      <c r="CK36" s="47"/>
      <c r="CL36" s="92" t="str">
        <f t="shared" si="6"/>
        <v>5 - Muy Alta</v>
      </c>
      <c r="CM36" s="93">
        <f t="shared" si="105"/>
        <v>1</v>
      </c>
      <c r="CN36" s="92" t="str">
        <f t="shared" si="8"/>
        <v>3 - Moderado</v>
      </c>
      <c r="CO36" s="93">
        <f t="shared" si="106"/>
        <v>0.6</v>
      </c>
      <c r="CP36" s="94" t="str">
        <f t="shared" si="107"/>
        <v>ALTO</v>
      </c>
      <c r="CQ36" s="89">
        <f t="shared" si="10"/>
        <v>0.6</v>
      </c>
      <c r="CR36" s="194"/>
      <c r="CS36" s="94">
        <f t="shared" si="11"/>
        <v>5</v>
      </c>
      <c r="CT36" s="47"/>
      <c r="CU36" s="194"/>
      <c r="CV36" s="194"/>
      <c r="CW36" s="96"/>
      <c r="CX36" s="97">
        <f t="shared" si="12"/>
        <v>0</v>
      </c>
      <c r="CY36" s="98">
        <f t="shared" si="13"/>
        <v>3</v>
      </c>
      <c r="CZ36" s="97" t="str">
        <f t="shared" si="14"/>
        <v>Moderado</v>
      </c>
      <c r="DA36" s="99">
        <f t="shared" si="15"/>
        <v>0.6</v>
      </c>
      <c r="DB36" s="100">
        <f t="shared" si="16"/>
        <v>0</v>
      </c>
      <c r="DC36" s="100">
        <f t="shared" si="17"/>
        <v>0</v>
      </c>
      <c r="DD36" s="97">
        <f t="shared" si="18"/>
        <v>0</v>
      </c>
      <c r="DE36" s="5">
        <f t="shared" si="19"/>
        <v>5</v>
      </c>
      <c r="DF36" s="99">
        <f t="shared" si="20"/>
        <v>1</v>
      </c>
      <c r="DG36" s="5">
        <f t="shared" si="21"/>
        <v>3</v>
      </c>
      <c r="DH36" s="5"/>
      <c r="DI36" s="99">
        <f t="shared" si="22"/>
        <v>0.6</v>
      </c>
      <c r="DJ36" s="100">
        <f t="shared" si="23"/>
        <v>0</v>
      </c>
      <c r="DK36" s="100">
        <f t="shared" si="24"/>
        <v>0</v>
      </c>
      <c r="DL36" s="97">
        <f t="shared" si="25"/>
        <v>0</v>
      </c>
      <c r="DM36" s="5">
        <f t="shared" si="26"/>
        <v>5</v>
      </c>
      <c r="DN36" s="99">
        <f t="shared" si="27"/>
        <v>1</v>
      </c>
      <c r="DO36" s="5">
        <f t="shared" si="28"/>
        <v>3</v>
      </c>
      <c r="DP36" s="99">
        <f t="shared" si="29"/>
        <v>0.6</v>
      </c>
      <c r="DQ36" s="100">
        <f t="shared" si="30"/>
        <v>0</v>
      </c>
      <c r="DR36" s="100">
        <f t="shared" si="31"/>
        <v>0</v>
      </c>
      <c r="DS36" s="97">
        <f t="shared" si="32"/>
        <v>0</v>
      </c>
      <c r="DT36" s="5">
        <f t="shared" si="33"/>
        <v>5</v>
      </c>
      <c r="DU36" s="99">
        <f t="shared" si="34"/>
        <v>1</v>
      </c>
      <c r="DV36" s="5">
        <f t="shared" si="35"/>
        <v>3</v>
      </c>
      <c r="DW36" s="99">
        <f t="shared" si="36"/>
        <v>0.6</v>
      </c>
      <c r="DX36" s="100">
        <f t="shared" si="37"/>
        <v>0</v>
      </c>
      <c r="DY36" s="100">
        <f t="shared" si="38"/>
        <v>0</v>
      </c>
      <c r="DZ36" s="97">
        <f t="shared" si="39"/>
        <v>0</v>
      </c>
      <c r="EA36" s="5">
        <f t="shared" si="40"/>
        <v>5</v>
      </c>
      <c r="EB36" s="99">
        <f t="shared" si="41"/>
        <v>1</v>
      </c>
      <c r="EC36" s="5">
        <f t="shared" si="42"/>
        <v>3</v>
      </c>
      <c r="ED36" s="99">
        <f t="shared" si="43"/>
        <v>0.6</v>
      </c>
      <c r="EE36" s="100">
        <f t="shared" si="44"/>
        <v>0</v>
      </c>
      <c r="EF36" s="100">
        <f t="shared" si="45"/>
        <v>0</v>
      </c>
      <c r="EG36" s="97">
        <f t="shared" si="46"/>
        <v>0</v>
      </c>
      <c r="EH36" s="5">
        <f t="shared" si="47"/>
        <v>5</v>
      </c>
      <c r="EI36" s="99">
        <f t="shared" si="48"/>
        <v>1</v>
      </c>
      <c r="EJ36" s="5">
        <f t="shared" si="49"/>
        <v>3</v>
      </c>
      <c r="EK36" s="99">
        <f t="shared" si="50"/>
        <v>0.6</v>
      </c>
      <c r="EL36" s="100">
        <f t="shared" si="51"/>
        <v>0</v>
      </c>
      <c r="EM36" s="100">
        <f t="shared" si="52"/>
        <v>0</v>
      </c>
      <c r="EN36" s="97">
        <f t="shared" si="53"/>
        <v>0</v>
      </c>
      <c r="EO36" s="5">
        <f t="shared" si="54"/>
        <v>5</v>
      </c>
      <c r="EP36" s="99">
        <f t="shared" si="55"/>
        <v>1</v>
      </c>
      <c r="EQ36" s="5">
        <f t="shared" si="56"/>
        <v>3</v>
      </c>
      <c r="ER36" s="99">
        <f t="shared" si="57"/>
        <v>0.6</v>
      </c>
      <c r="ES36" s="100">
        <f t="shared" si="58"/>
        <v>0</v>
      </c>
      <c r="ET36" s="100">
        <f t="shared" si="59"/>
        <v>0</v>
      </c>
      <c r="EU36" s="97">
        <f t="shared" si="60"/>
        <v>0</v>
      </c>
      <c r="EV36" s="5">
        <f t="shared" si="61"/>
        <v>5</v>
      </c>
      <c r="EW36" s="99">
        <f t="shared" si="62"/>
        <v>1</v>
      </c>
      <c r="EX36" s="5">
        <f t="shared" si="63"/>
        <v>3</v>
      </c>
      <c r="EY36" s="99">
        <f t="shared" si="64"/>
        <v>0.6</v>
      </c>
      <c r="EZ36" s="100">
        <f t="shared" si="65"/>
        <v>0</v>
      </c>
      <c r="FA36" s="100">
        <f t="shared" si="66"/>
        <v>0</v>
      </c>
      <c r="FB36" s="97">
        <f t="shared" si="67"/>
        <v>0</v>
      </c>
      <c r="FC36" s="5">
        <f t="shared" si="68"/>
        <v>5</v>
      </c>
      <c r="FD36" s="99">
        <f t="shared" si="69"/>
        <v>1</v>
      </c>
      <c r="FE36" s="5">
        <f t="shared" si="70"/>
        <v>3</v>
      </c>
      <c r="FF36" s="99">
        <f t="shared" si="71"/>
        <v>0.6</v>
      </c>
      <c r="FG36" s="100">
        <f t="shared" si="72"/>
        <v>0</v>
      </c>
      <c r="FH36" s="100">
        <f t="shared" si="73"/>
        <v>0</v>
      </c>
      <c r="FI36" s="97">
        <f t="shared" si="74"/>
        <v>0</v>
      </c>
      <c r="FJ36" s="5">
        <f t="shared" si="75"/>
        <v>5</v>
      </c>
      <c r="FK36" s="99">
        <f t="shared" si="76"/>
        <v>1</v>
      </c>
      <c r="FL36" s="5">
        <f t="shared" si="77"/>
        <v>3</v>
      </c>
      <c r="FM36" s="99">
        <f t="shared" si="78"/>
        <v>0.6</v>
      </c>
      <c r="FN36" s="100">
        <f t="shared" si="79"/>
        <v>0</v>
      </c>
      <c r="FO36" s="100">
        <f t="shared" si="80"/>
        <v>0</v>
      </c>
      <c r="FP36" s="97">
        <f t="shared" si="81"/>
        <v>0</v>
      </c>
      <c r="FQ36" s="5">
        <f t="shared" si="82"/>
        <v>5</v>
      </c>
      <c r="FR36" s="99">
        <f t="shared" si="83"/>
        <v>1</v>
      </c>
      <c r="FS36" s="5">
        <f t="shared" si="84"/>
        <v>3</v>
      </c>
      <c r="FT36" s="99">
        <f t="shared" si="85"/>
        <v>0.6</v>
      </c>
      <c r="FU36" s="100">
        <f t="shared" si="86"/>
        <v>0</v>
      </c>
      <c r="FV36" s="100">
        <f t="shared" si="87"/>
        <v>0</v>
      </c>
      <c r="FW36" s="97">
        <f t="shared" si="88"/>
        <v>0</v>
      </c>
      <c r="FX36" s="5">
        <f t="shared" si="89"/>
        <v>5</v>
      </c>
      <c r="FY36" s="99">
        <f t="shared" si="90"/>
        <v>1</v>
      </c>
      <c r="FZ36" s="5">
        <f t="shared" si="91"/>
        <v>3</v>
      </c>
      <c r="GA36" s="99">
        <f t="shared" si="92"/>
        <v>0.6</v>
      </c>
      <c r="GB36" s="100">
        <f t="shared" si="93"/>
        <v>0</v>
      </c>
      <c r="GC36" s="100">
        <f t="shared" si="94"/>
        <v>0</v>
      </c>
      <c r="GD36" s="97">
        <f t="shared" si="95"/>
        <v>0</v>
      </c>
      <c r="GE36" s="5">
        <f t="shared" si="96"/>
        <v>5</v>
      </c>
      <c r="GF36" s="99">
        <f t="shared" si="97"/>
        <v>1</v>
      </c>
      <c r="GG36" s="5">
        <f t="shared" si="98"/>
        <v>3</v>
      </c>
      <c r="GH36" s="99">
        <f t="shared" si="99"/>
        <v>0.6</v>
      </c>
      <c r="GI36" s="99">
        <f t="shared" si="100"/>
        <v>0.6</v>
      </c>
    </row>
    <row r="37" spans="1:191" ht="37.5" hidden="1" customHeight="1">
      <c r="A37" s="82">
        <v>29</v>
      </c>
      <c r="B37" s="85"/>
      <c r="C37" s="85"/>
      <c r="D37" s="193"/>
      <c r="E37" s="85"/>
      <c r="F37" s="124"/>
      <c r="G37" s="85"/>
      <c r="H37" s="85" t="s">
        <v>1170</v>
      </c>
      <c r="I37" s="86"/>
      <c r="J37" s="86"/>
      <c r="K37" s="86"/>
      <c r="L37" s="86"/>
      <c r="M37" s="86"/>
      <c r="N37" s="86"/>
      <c r="O37" s="86"/>
      <c r="P37" s="86"/>
      <c r="Q37" s="86"/>
      <c r="R37" s="86"/>
      <c r="S37" s="86"/>
      <c r="T37" s="86"/>
      <c r="U37" s="86"/>
      <c r="V37" s="86"/>
      <c r="W37" s="86"/>
      <c r="X37" s="86"/>
      <c r="Y37" s="86"/>
      <c r="Z37" s="86"/>
      <c r="AA37" s="86"/>
      <c r="AB37" s="86"/>
      <c r="AC37" s="88">
        <f t="shared" si="0"/>
        <v>0</v>
      </c>
      <c r="AD37" s="89">
        <f t="shared" si="102"/>
        <v>1</v>
      </c>
      <c r="AE37" s="88" t="str">
        <f t="shared" si="2"/>
        <v>3 - Moderado</v>
      </c>
      <c r="AF37" s="89">
        <f t="shared" si="103"/>
        <v>0.6</v>
      </c>
      <c r="AG37" s="82" t="str">
        <f t="shared" si="104"/>
        <v/>
      </c>
      <c r="AH37" s="89">
        <f t="shared" si="5"/>
        <v>0.6</v>
      </c>
      <c r="AI37" s="85"/>
      <c r="AJ37" s="85"/>
      <c r="AK37" s="85"/>
      <c r="AL37" s="85"/>
      <c r="AM37" s="47"/>
      <c r="AN37" s="91"/>
      <c r="AO37" s="91"/>
      <c r="AP37" s="47"/>
      <c r="AQ37" s="47"/>
      <c r="AR37" s="91"/>
      <c r="AS37" s="91"/>
      <c r="AT37" s="47"/>
      <c r="AU37" s="47"/>
      <c r="AV37" s="91"/>
      <c r="AW37" s="91"/>
      <c r="AX37" s="47"/>
      <c r="AY37" s="47"/>
      <c r="AZ37" s="91"/>
      <c r="BA37" s="91"/>
      <c r="BB37" s="47"/>
      <c r="BC37" s="47"/>
      <c r="BD37" s="91"/>
      <c r="BE37" s="91"/>
      <c r="BF37" s="47"/>
      <c r="BG37" s="47"/>
      <c r="BH37" s="91"/>
      <c r="BI37" s="91"/>
      <c r="BJ37" s="47"/>
      <c r="BK37" s="47"/>
      <c r="BL37" s="91"/>
      <c r="BM37" s="91"/>
      <c r="BN37" s="47"/>
      <c r="BO37" s="47"/>
      <c r="BP37" s="91"/>
      <c r="BQ37" s="91"/>
      <c r="BR37" s="47"/>
      <c r="BS37" s="47"/>
      <c r="BT37" s="91"/>
      <c r="BU37" s="91"/>
      <c r="BV37" s="47"/>
      <c r="BW37" s="47"/>
      <c r="BX37" s="91"/>
      <c r="BY37" s="91"/>
      <c r="BZ37" s="47"/>
      <c r="CA37" s="47"/>
      <c r="CB37" s="91"/>
      <c r="CC37" s="91"/>
      <c r="CD37" s="47"/>
      <c r="CE37" s="47"/>
      <c r="CF37" s="91"/>
      <c r="CG37" s="91"/>
      <c r="CH37" s="47"/>
      <c r="CI37" s="91"/>
      <c r="CJ37" s="91"/>
      <c r="CK37" s="47"/>
      <c r="CL37" s="92" t="str">
        <f t="shared" si="6"/>
        <v>5 - Muy Alta</v>
      </c>
      <c r="CM37" s="93">
        <f t="shared" si="105"/>
        <v>1</v>
      </c>
      <c r="CN37" s="92" t="str">
        <f t="shared" si="8"/>
        <v>3 - Moderado</v>
      </c>
      <c r="CO37" s="93">
        <f t="shared" si="106"/>
        <v>0.6</v>
      </c>
      <c r="CP37" s="94" t="str">
        <f t="shared" si="107"/>
        <v>ALTO</v>
      </c>
      <c r="CQ37" s="89">
        <f t="shared" si="10"/>
        <v>0.6</v>
      </c>
      <c r="CR37" s="194"/>
      <c r="CS37" s="94">
        <f t="shared" si="11"/>
        <v>5</v>
      </c>
      <c r="CT37" s="47"/>
      <c r="CU37" s="194"/>
      <c r="CV37" s="194"/>
      <c r="CW37" s="96"/>
      <c r="CX37" s="97">
        <f t="shared" si="12"/>
        <v>0</v>
      </c>
      <c r="CY37" s="98">
        <f t="shared" si="13"/>
        <v>3</v>
      </c>
      <c r="CZ37" s="97" t="str">
        <f t="shared" si="14"/>
        <v>Moderado</v>
      </c>
      <c r="DA37" s="99">
        <f t="shared" si="15"/>
        <v>0.6</v>
      </c>
      <c r="DB37" s="100">
        <f t="shared" si="16"/>
        <v>0</v>
      </c>
      <c r="DC37" s="100">
        <f t="shared" si="17"/>
        <v>0</v>
      </c>
      <c r="DD37" s="97">
        <f t="shared" si="18"/>
        <v>0</v>
      </c>
      <c r="DE37" s="5">
        <f t="shared" si="19"/>
        <v>5</v>
      </c>
      <c r="DF37" s="99">
        <f t="shared" si="20"/>
        <v>1</v>
      </c>
      <c r="DG37" s="5">
        <f t="shared" si="21"/>
        <v>3</v>
      </c>
      <c r="DH37" s="5"/>
      <c r="DI37" s="99">
        <f t="shared" si="22"/>
        <v>0.6</v>
      </c>
      <c r="DJ37" s="100">
        <f t="shared" si="23"/>
        <v>0</v>
      </c>
      <c r="DK37" s="100">
        <f t="shared" si="24"/>
        <v>0</v>
      </c>
      <c r="DL37" s="97">
        <f t="shared" si="25"/>
        <v>0</v>
      </c>
      <c r="DM37" s="5">
        <f t="shared" si="26"/>
        <v>5</v>
      </c>
      <c r="DN37" s="99">
        <f t="shared" si="27"/>
        <v>1</v>
      </c>
      <c r="DO37" s="5">
        <f t="shared" si="28"/>
        <v>3</v>
      </c>
      <c r="DP37" s="99">
        <f t="shared" si="29"/>
        <v>0.6</v>
      </c>
      <c r="DQ37" s="100">
        <f t="shared" si="30"/>
        <v>0</v>
      </c>
      <c r="DR37" s="100">
        <f t="shared" si="31"/>
        <v>0</v>
      </c>
      <c r="DS37" s="97">
        <f t="shared" si="32"/>
        <v>0</v>
      </c>
      <c r="DT37" s="5">
        <f t="shared" si="33"/>
        <v>5</v>
      </c>
      <c r="DU37" s="99">
        <f t="shared" si="34"/>
        <v>1</v>
      </c>
      <c r="DV37" s="5">
        <f t="shared" si="35"/>
        <v>3</v>
      </c>
      <c r="DW37" s="99">
        <f t="shared" si="36"/>
        <v>0.6</v>
      </c>
      <c r="DX37" s="100">
        <f t="shared" si="37"/>
        <v>0</v>
      </c>
      <c r="DY37" s="100">
        <f t="shared" si="38"/>
        <v>0</v>
      </c>
      <c r="DZ37" s="97">
        <f t="shared" si="39"/>
        <v>0</v>
      </c>
      <c r="EA37" s="5">
        <f t="shared" si="40"/>
        <v>5</v>
      </c>
      <c r="EB37" s="99">
        <f t="shared" si="41"/>
        <v>1</v>
      </c>
      <c r="EC37" s="5">
        <f t="shared" si="42"/>
        <v>3</v>
      </c>
      <c r="ED37" s="99">
        <f t="shared" si="43"/>
        <v>0.6</v>
      </c>
      <c r="EE37" s="100">
        <f t="shared" si="44"/>
        <v>0</v>
      </c>
      <c r="EF37" s="100">
        <f t="shared" si="45"/>
        <v>0</v>
      </c>
      <c r="EG37" s="97">
        <f t="shared" si="46"/>
        <v>0</v>
      </c>
      <c r="EH37" s="5">
        <f t="shared" si="47"/>
        <v>5</v>
      </c>
      <c r="EI37" s="99">
        <f t="shared" si="48"/>
        <v>1</v>
      </c>
      <c r="EJ37" s="5">
        <f t="shared" si="49"/>
        <v>3</v>
      </c>
      <c r="EK37" s="99">
        <f t="shared" si="50"/>
        <v>0.6</v>
      </c>
      <c r="EL37" s="100">
        <f t="shared" si="51"/>
        <v>0</v>
      </c>
      <c r="EM37" s="100">
        <f t="shared" si="52"/>
        <v>0</v>
      </c>
      <c r="EN37" s="97">
        <f t="shared" si="53"/>
        <v>0</v>
      </c>
      <c r="EO37" s="5">
        <f t="shared" si="54"/>
        <v>5</v>
      </c>
      <c r="EP37" s="99">
        <f t="shared" si="55"/>
        <v>1</v>
      </c>
      <c r="EQ37" s="5">
        <f t="shared" si="56"/>
        <v>3</v>
      </c>
      <c r="ER37" s="99">
        <f t="shared" si="57"/>
        <v>0.6</v>
      </c>
      <c r="ES37" s="100">
        <f t="shared" si="58"/>
        <v>0</v>
      </c>
      <c r="ET37" s="100">
        <f t="shared" si="59"/>
        <v>0</v>
      </c>
      <c r="EU37" s="97">
        <f t="shared" si="60"/>
        <v>0</v>
      </c>
      <c r="EV37" s="5">
        <f t="shared" si="61"/>
        <v>5</v>
      </c>
      <c r="EW37" s="99">
        <f t="shared" si="62"/>
        <v>1</v>
      </c>
      <c r="EX37" s="5">
        <f t="shared" si="63"/>
        <v>3</v>
      </c>
      <c r="EY37" s="99">
        <f t="shared" si="64"/>
        <v>0.6</v>
      </c>
      <c r="EZ37" s="100">
        <f t="shared" si="65"/>
        <v>0</v>
      </c>
      <c r="FA37" s="100">
        <f t="shared" si="66"/>
        <v>0</v>
      </c>
      <c r="FB37" s="97">
        <f t="shared" si="67"/>
        <v>0</v>
      </c>
      <c r="FC37" s="5">
        <f t="shared" si="68"/>
        <v>5</v>
      </c>
      <c r="FD37" s="99">
        <f t="shared" si="69"/>
        <v>1</v>
      </c>
      <c r="FE37" s="5">
        <f t="shared" si="70"/>
        <v>3</v>
      </c>
      <c r="FF37" s="99">
        <f t="shared" si="71"/>
        <v>0.6</v>
      </c>
      <c r="FG37" s="100">
        <f t="shared" si="72"/>
        <v>0</v>
      </c>
      <c r="FH37" s="100">
        <f t="shared" si="73"/>
        <v>0</v>
      </c>
      <c r="FI37" s="97">
        <f t="shared" si="74"/>
        <v>0</v>
      </c>
      <c r="FJ37" s="5">
        <f t="shared" si="75"/>
        <v>5</v>
      </c>
      <c r="FK37" s="99">
        <f t="shared" si="76"/>
        <v>1</v>
      </c>
      <c r="FL37" s="5">
        <f t="shared" si="77"/>
        <v>3</v>
      </c>
      <c r="FM37" s="99">
        <f t="shared" si="78"/>
        <v>0.6</v>
      </c>
      <c r="FN37" s="100">
        <f t="shared" si="79"/>
        <v>0</v>
      </c>
      <c r="FO37" s="100">
        <f t="shared" si="80"/>
        <v>0</v>
      </c>
      <c r="FP37" s="97">
        <f t="shared" si="81"/>
        <v>0</v>
      </c>
      <c r="FQ37" s="5">
        <f t="shared" si="82"/>
        <v>5</v>
      </c>
      <c r="FR37" s="99">
        <f t="shared" si="83"/>
        <v>1</v>
      </c>
      <c r="FS37" s="5">
        <f t="shared" si="84"/>
        <v>3</v>
      </c>
      <c r="FT37" s="99">
        <f t="shared" si="85"/>
        <v>0.6</v>
      </c>
      <c r="FU37" s="100">
        <f t="shared" si="86"/>
        <v>0</v>
      </c>
      <c r="FV37" s="100">
        <f t="shared" si="87"/>
        <v>0</v>
      </c>
      <c r="FW37" s="97">
        <f t="shared" si="88"/>
        <v>0</v>
      </c>
      <c r="FX37" s="5">
        <f t="shared" si="89"/>
        <v>5</v>
      </c>
      <c r="FY37" s="99">
        <f t="shared" si="90"/>
        <v>1</v>
      </c>
      <c r="FZ37" s="5">
        <f t="shared" si="91"/>
        <v>3</v>
      </c>
      <c r="GA37" s="99">
        <f t="shared" si="92"/>
        <v>0.6</v>
      </c>
      <c r="GB37" s="100">
        <f t="shared" si="93"/>
        <v>0</v>
      </c>
      <c r="GC37" s="100">
        <f t="shared" si="94"/>
        <v>0</v>
      </c>
      <c r="GD37" s="97">
        <f t="shared" si="95"/>
        <v>0</v>
      </c>
      <c r="GE37" s="5">
        <f t="shared" si="96"/>
        <v>5</v>
      </c>
      <c r="GF37" s="99">
        <f t="shared" si="97"/>
        <v>1</v>
      </c>
      <c r="GG37" s="5">
        <f t="shared" si="98"/>
        <v>3</v>
      </c>
      <c r="GH37" s="99">
        <f t="shared" si="99"/>
        <v>0.6</v>
      </c>
      <c r="GI37" s="99">
        <f t="shared" si="100"/>
        <v>0.6</v>
      </c>
    </row>
    <row r="38" spans="1:191" ht="37.5" hidden="1" customHeight="1">
      <c r="A38" s="82">
        <v>30</v>
      </c>
      <c r="B38" s="85"/>
      <c r="C38" s="85"/>
      <c r="D38" s="193"/>
      <c r="E38" s="85"/>
      <c r="F38" s="124"/>
      <c r="G38" s="85"/>
      <c r="H38" s="85" t="s">
        <v>1170</v>
      </c>
      <c r="I38" s="86"/>
      <c r="J38" s="86"/>
      <c r="K38" s="86"/>
      <c r="L38" s="86"/>
      <c r="M38" s="86"/>
      <c r="N38" s="86"/>
      <c r="O38" s="86"/>
      <c r="P38" s="86"/>
      <c r="Q38" s="86"/>
      <c r="R38" s="86"/>
      <c r="S38" s="86"/>
      <c r="T38" s="86"/>
      <c r="U38" s="86"/>
      <c r="V38" s="86"/>
      <c r="W38" s="86"/>
      <c r="X38" s="86"/>
      <c r="Y38" s="86"/>
      <c r="Z38" s="86"/>
      <c r="AA38" s="86"/>
      <c r="AB38" s="86"/>
      <c r="AC38" s="88">
        <f t="shared" si="0"/>
        <v>0</v>
      </c>
      <c r="AD38" s="89">
        <f t="shared" si="102"/>
        <v>1</v>
      </c>
      <c r="AE38" s="88" t="str">
        <f t="shared" si="2"/>
        <v>3 - Moderado</v>
      </c>
      <c r="AF38" s="89">
        <f t="shared" si="103"/>
        <v>0.6</v>
      </c>
      <c r="AG38" s="82" t="str">
        <f t="shared" si="104"/>
        <v/>
      </c>
      <c r="AH38" s="89">
        <f t="shared" si="5"/>
        <v>0.6</v>
      </c>
      <c r="AI38" s="85"/>
      <c r="AJ38" s="85"/>
      <c r="AK38" s="85"/>
      <c r="AL38" s="85"/>
      <c r="AM38" s="47"/>
      <c r="AN38" s="91"/>
      <c r="AO38" s="91"/>
      <c r="AP38" s="47"/>
      <c r="AQ38" s="47"/>
      <c r="AR38" s="91"/>
      <c r="AS38" s="91"/>
      <c r="AT38" s="47"/>
      <c r="AU38" s="47"/>
      <c r="AV38" s="91"/>
      <c r="AW38" s="91"/>
      <c r="AX38" s="47"/>
      <c r="AY38" s="47"/>
      <c r="AZ38" s="91"/>
      <c r="BA38" s="91"/>
      <c r="BB38" s="47"/>
      <c r="BC38" s="47"/>
      <c r="BD38" s="91"/>
      <c r="BE38" s="91"/>
      <c r="BF38" s="47"/>
      <c r="BG38" s="47"/>
      <c r="BH38" s="91"/>
      <c r="BI38" s="91"/>
      <c r="BJ38" s="47"/>
      <c r="BK38" s="47"/>
      <c r="BL38" s="91"/>
      <c r="BM38" s="91"/>
      <c r="BN38" s="47"/>
      <c r="BO38" s="47"/>
      <c r="BP38" s="91"/>
      <c r="BQ38" s="91"/>
      <c r="BR38" s="47"/>
      <c r="BS38" s="47"/>
      <c r="BT38" s="91"/>
      <c r="BU38" s="91"/>
      <c r="BV38" s="47"/>
      <c r="BW38" s="47"/>
      <c r="BX38" s="91"/>
      <c r="BY38" s="91"/>
      <c r="BZ38" s="47"/>
      <c r="CA38" s="47"/>
      <c r="CB38" s="91"/>
      <c r="CC38" s="91"/>
      <c r="CD38" s="47"/>
      <c r="CE38" s="47"/>
      <c r="CF38" s="91"/>
      <c r="CG38" s="91"/>
      <c r="CH38" s="47"/>
      <c r="CI38" s="91"/>
      <c r="CJ38" s="91"/>
      <c r="CK38" s="47"/>
      <c r="CL38" s="92" t="str">
        <f t="shared" si="6"/>
        <v>5 - Muy Alta</v>
      </c>
      <c r="CM38" s="93">
        <f t="shared" si="105"/>
        <v>1</v>
      </c>
      <c r="CN38" s="92" t="str">
        <f t="shared" si="8"/>
        <v>3 - Moderado</v>
      </c>
      <c r="CO38" s="93">
        <f t="shared" si="106"/>
        <v>0.6</v>
      </c>
      <c r="CP38" s="94" t="str">
        <f t="shared" si="107"/>
        <v>ALTO</v>
      </c>
      <c r="CQ38" s="89">
        <f t="shared" si="10"/>
        <v>0.6</v>
      </c>
      <c r="CR38" s="194"/>
      <c r="CS38" s="94">
        <f t="shared" si="11"/>
        <v>5</v>
      </c>
      <c r="CT38" s="47"/>
      <c r="CU38" s="194"/>
      <c r="CV38" s="194"/>
      <c r="CW38" s="96"/>
      <c r="CX38" s="97">
        <f t="shared" si="12"/>
        <v>0</v>
      </c>
      <c r="CY38" s="98">
        <f t="shared" si="13"/>
        <v>3</v>
      </c>
      <c r="CZ38" s="97" t="str">
        <f t="shared" si="14"/>
        <v>Moderado</v>
      </c>
      <c r="DA38" s="99">
        <f t="shared" si="15"/>
        <v>0.6</v>
      </c>
      <c r="DB38" s="100">
        <f t="shared" si="16"/>
        <v>0</v>
      </c>
      <c r="DC38" s="100">
        <f t="shared" si="17"/>
        <v>0</v>
      </c>
      <c r="DD38" s="97">
        <f t="shared" si="18"/>
        <v>0</v>
      </c>
      <c r="DE38" s="5">
        <f t="shared" si="19"/>
        <v>5</v>
      </c>
      <c r="DF38" s="99">
        <f t="shared" si="20"/>
        <v>1</v>
      </c>
      <c r="DG38" s="5">
        <f t="shared" si="21"/>
        <v>3</v>
      </c>
      <c r="DH38" s="5"/>
      <c r="DI38" s="99">
        <f t="shared" si="22"/>
        <v>0.6</v>
      </c>
      <c r="DJ38" s="100">
        <f t="shared" si="23"/>
        <v>0</v>
      </c>
      <c r="DK38" s="100">
        <f t="shared" si="24"/>
        <v>0</v>
      </c>
      <c r="DL38" s="97">
        <f t="shared" si="25"/>
        <v>0</v>
      </c>
      <c r="DM38" s="5">
        <f t="shared" si="26"/>
        <v>5</v>
      </c>
      <c r="DN38" s="99">
        <f t="shared" si="27"/>
        <v>1</v>
      </c>
      <c r="DO38" s="5">
        <f t="shared" si="28"/>
        <v>3</v>
      </c>
      <c r="DP38" s="99">
        <f t="shared" si="29"/>
        <v>0.6</v>
      </c>
      <c r="DQ38" s="100">
        <f t="shared" si="30"/>
        <v>0</v>
      </c>
      <c r="DR38" s="100">
        <f t="shared" si="31"/>
        <v>0</v>
      </c>
      <c r="DS38" s="97">
        <f t="shared" si="32"/>
        <v>0</v>
      </c>
      <c r="DT38" s="5">
        <f t="shared" si="33"/>
        <v>5</v>
      </c>
      <c r="DU38" s="99">
        <f t="shared" si="34"/>
        <v>1</v>
      </c>
      <c r="DV38" s="5">
        <f t="shared" si="35"/>
        <v>3</v>
      </c>
      <c r="DW38" s="99">
        <f t="shared" si="36"/>
        <v>0.6</v>
      </c>
      <c r="DX38" s="100">
        <f t="shared" si="37"/>
        <v>0</v>
      </c>
      <c r="DY38" s="100">
        <f t="shared" si="38"/>
        <v>0</v>
      </c>
      <c r="DZ38" s="97">
        <f t="shared" si="39"/>
        <v>0</v>
      </c>
      <c r="EA38" s="5">
        <f t="shared" si="40"/>
        <v>5</v>
      </c>
      <c r="EB38" s="99">
        <f t="shared" si="41"/>
        <v>1</v>
      </c>
      <c r="EC38" s="5">
        <f t="shared" si="42"/>
        <v>3</v>
      </c>
      <c r="ED38" s="99">
        <f t="shared" si="43"/>
        <v>0.6</v>
      </c>
      <c r="EE38" s="100">
        <f t="shared" si="44"/>
        <v>0</v>
      </c>
      <c r="EF38" s="100">
        <f t="shared" si="45"/>
        <v>0</v>
      </c>
      <c r="EG38" s="97">
        <f t="shared" si="46"/>
        <v>0</v>
      </c>
      <c r="EH38" s="5">
        <f t="shared" si="47"/>
        <v>5</v>
      </c>
      <c r="EI38" s="99">
        <f t="shared" si="48"/>
        <v>1</v>
      </c>
      <c r="EJ38" s="5">
        <f t="shared" si="49"/>
        <v>3</v>
      </c>
      <c r="EK38" s="99">
        <f t="shared" si="50"/>
        <v>0.6</v>
      </c>
      <c r="EL38" s="100">
        <f t="shared" si="51"/>
        <v>0</v>
      </c>
      <c r="EM38" s="100">
        <f t="shared" si="52"/>
        <v>0</v>
      </c>
      <c r="EN38" s="97">
        <f t="shared" si="53"/>
        <v>0</v>
      </c>
      <c r="EO38" s="5">
        <f t="shared" si="54"/>
        <v>5</v>
      </c>
      <c r="EP38" s="99">
        <f t="shared" si="55"/>
        <v>1</v>
      </c>
      <c r="EQ38" s="5">
        <f t="shared" si="56"/>
        <v>3</v>
      </c>
      <c r="ER38" s="99">
        <f t="shared" si="57"/>
        <v>0.6</v>
      </c>
      <c r="ES38" s="100">
        <f t="shared" si="58"/>
        <v>0</v>
      </c>
      <c r="ET38" s="100">
        <f t="shared" si="59"/>
        <v>0</v>
      </c>
      <c r="EU38" s="97">
        <f t="shared" si="60"/>
        <v>0</v>
      </c>
      <c r="EV38" s="5">
        <f t="shared" si="61"/>
        <v>5</v>
      </c>
      <c r="EW38" s="99">
        <f t="shared" si="62"/>
        <v>1</v>
      </c>
      <c r="EX38" s="5">
        <f t="shared" si="63"/>
        <v>3</v>
      </c>
      <c r="EY38" s="99">
        <f t="shared" si="64"/>
        <v>0.6</v>
      </c>
      <c r="EZ38" s="100">
        <f t="shared" si="65"/>
        <v>0</v>
      </c>
      <c r="FA38" s="100">
        <f t="shared" si="66"/>
        <v>0</v>
      </c>
      <c r="FB38" s="97">
        <f t="shared" si="67"/>
        <v>0</v>
      </c>
      <c r="FC38" s="5">
        <f t="shared" si="68"/>
        <v>5</v>
      </c>
      <c r="FD38" s="99">
        <f t="shared" si="69"/>
        <v>1</v>
      </c>
      <c r="FE38" s="5">
        <f t="shared" si="70"/>
        <v>3</v>
      </c>
      <c r="FF38" s="99">
        <f t="shared" si="71"/>
        <v>0.6</v>
      </c>
      <c r="FG38" s="100">
        <f t="shared" si="72"/>
        <v>0</v>
      </c>
      <c r="FH38" s="100">
        <f t="shared" si="73"/>
        <v>0</v>
      </c>
      <c r="FI38" s="97">
        <f t="shared" si="74"/>
        <v>0</v>
      </c>
      <c r="FJ38" s="5">
        <f t="shared" si="75"/>
        <v>5</v>
      </c>
      <c r="FK38" s="99">
        <f t="shared" si="76"/>
        <v>1</v>
      </c>
      <c r="FL38" s="5">
        <f t="shared" si="77"/>
        <v>3</v>
      </c>
      <c r="FM38" s="99">
        <f t="shared" si="78"/>
        <v>0.6</v>
      </c>
      <c r="FN38" s="100">
        <f t="shared" si="79"/>
        <v>0</v>
      </c>
      <c r="FO38" s="100">
        <f t="shared" si="80"/>
        <v>0</v>
      </c>
      <c r="FP38" s="97">
        <f t="shared" si="81"/>
        <v>0</v>
      </c>
      <c r="FQ38" s="5">
        <f t="shared" si="82"/>
        <v>5</v>
      </c>
      <c r="FR38" s="99">
        <f t="shared" si="83"/>
        <v>1</v>
      </c>
      <c r="FS38" s="5">
        <f t="shared" si="84"/>
        <v>3</v>
      </c>
      <c r="FT38" s="99">
        <f t="shared" si="85"/>
        <v>0.6</v>
      </c>
      <c r="FU38" s="100">
        <f t="shared" si="86"/>
        <v>0</v>
      </c>
      <c r="FV38" s="100">
        <f t="shared" si="87"/>
        <v>0</v>
      </c>
      <c r="FW38" s="97">
        <f t="shared" si="88"/>
        <v>0</v>
      </c>
      <c r="FX38" s="5">
        <f t="shared" si="89"/>
        <v>5</v>
      </c>
      <c r="FY38" s="99">
        <f t="shared" si="90"/>
        <v>1</v>
      </c>
      <c r="FZ38" s="5">
        <f t="shared" si="91"/>
        <v>3</v>
      </c>
      <c r="GA38" s="99">
        <f t="shared" si="92"/>
        <v>0.6</v>
      </c>
      <c r="GB38" s="100">
        <f t="shared" si="93"/>
        <v>0</v>
      </c>
      <c r="GC38" s="100">
        <f t="shared" si="94"/>
        <v>0</v>
      </c>
      <c r="GD38" s="97">
        <f t="shared" si="95"/>
        <v>0</v>
      </c>
      <c r="GE38" s="5">
        <f t="shared" si="96"/>
        <v>5</v>
      </c>
      <c r="GF38" s="99">
        <f t="shared" si="97"/>
        <v>1</v>
      </c>
      <c r="GG38" s="5">
        <f t="shared" si="98"/>
        <v>3</v>
      </c>
      <c r="GH38" s="99">
        <f t="shared" si="99"/>
        <v>0.6</v>
      </c>
      <c r="GI38" s="99">
        <f t="shared" si="100"/>
        <v>0.6</v>
      </c>
    </row>
    <row r="39" spans="1:191" ht="37.5" hidden="1" customHeight="1">
      <c r="A39" s="82">
        <v>31</v>
      </c>
      <c r="B39" s="85"/>
      <c r="C39" s="85"/>
      <c r="D39" s="193"/>
      <c r="E39" s="85"/>
      <c r="F39" s="124"/>
      <c r="G39" s="85"/>
      <c r="H39" s="85" t="s">
        <v>1170</v>
      </c>
      <c r="I39" s="86"/>
      <c r="J39" s="86"/>
      <c r="K39" s="86"/>
      <c r="L39" s="86"/>
      <c r="M39" s="86"/>
      <c r="N39" s="86"/>
      <c r="O39" s="86"/>
      <c r="P39" s="86"/>
      <c r="Q39" s="86"/>
      <c r="R39" s="86"/>
      <c r="S39" s="86"/>
      <c r="T39" s="86"/>
      <c r="U39" s="86"/>
      <c r="V39" s="86"/>
      <c r="W39" s="86"/>
      <c r="X39" s="86"/>
      <c r="Y39" s="86"/>
      <c r="Z39" s="86"/>
      <c r="AA39" s="86"/>
      <c r="AB39" s="86"/>
      <c r="AC39" s="88">
        <f t="shared" si="0"/>
        <v>0</v>
      </c>
      <c r="AD39" s="89">
        <f t="shared" si="102"/>
        <v>1</v>
      </c>
      <c r="AE39" s="88" t="str">
        <f t="shared" si="2"/>
        <v>3 - Moderado</v>
      </c>
      <c r="AF39" s="89">
        <f t="shared" si="103"/>
        <v>0.6</v>
      </c>
      <c r="AG39" s="82" t="str">
        <f t="shared" si="104"/>
        <v/>
      </c>
      <c r="AH39" s="89">
        <f t="shared" si="5"/>
        <v>0.6</v>
      </c>
      <c r="AI39" s="85"/>
      <c r="AJ39" s="85"/>
      <c r="AK39" s="85"/>
      <c r="AL39" s="85"/>
      <c r="AM39" s="47"/>
      <c r="AN39" s="91"/>
      <c r="AO39" s="91"/>
      <c r="AP39" s="47"/>
      <c r="AQ39" s="47"/>
      <c r="AR39" s="91"/>
      <c r="AS39" s="91"/>
      <c r="AT39" s="47"/>
      <c r="AU39" s="47"/>
      <c r="AV39" s="91"/>
      <c r="AW39" s="91"/>
      <c r="AX39" s="47"/>
      <c r="AY39" s="47"/>
      <c r="AZ39" s="91"/>
      <c r="BA39" s="91"/>
      <c r="BB39" s="47"/>
      <c r="BC39" s="47"/>
      <c r="BD39" s="91"/>
      <c r="BE39" s="91"/>
      <c r="BF39" s="47"/>
      <c r="BG39" s="47"/>
      <c r="BH39" s="91"/>
      <c r="BI39" s="91"/>
      <c r="BJ39" s="47"/>
      <c r="BK39" s="47"/>
      <c r="BL39" s="91"/>
      <c r="BM39" s="91"/>
      <c r="BN39" s="47"/>
      <c r="BO39" s="47"/>
      <c r="BP39" s="91"/>
      <c r="BQ39" s="91"/>
      <c r="BR39" s="47"/>
      <c r="BS39" s="47"/>
      <c r="BT39" s="91"/>
      <c r="BU39" s="91"/>
      <c r="BV39" s="47"/>
      <c r="BW39" s="47"/>
      <c r="BX39" s="91"/>
      <c r="BY39" s="91"/>
      <c r="BZ39" s="47"/>
      <c r="CA39" s="47"/>
      <c r="CB39" s="91"/>
      <c r="CC39" s="91"/>
      <c r="CD39" s="47"/>
      <c r="CE39" s="47"/>
      <c r="CF39" s="91"/>
      <c r="CG39" s="91"/>
      <c r="CH39" s="47"/>
      <c r="CI39" s="91"/>
      <c r="CJ39" s="91"/>
      <c r="CK39" s="47"/>
      <c r="CL39" s="92" t="str">
        <f t="shared" si="6"/>
        <v>5 - Muy Alta</v>
      </c>
      <c r="CM39" s="93">
        <f t="shared" si="105"/>
        <v>1</v>
      </c>
      <c r="CN39" s="92" t="str">
        <f t="shared" si="8"/>
        <v>3 - Moderado</v>
      </c>
      <c r="CO39" s="93">
        <f t="shared" si="106"/>
        <v>0.6</v>
      </c>
      <c r="CP39" s="94" t="str">
        <f t="shared" si="107"/>
        <v>ALTO</v>
      </c>
      <c r="CQ39" s="89">
        <f t="shared" si="10"/>
        <v>0.6</v>
      </c>
      <c r="CR39" s="194"/>
      <c r="CS39" s="94">
        <f t="shared" si="11"/>
        <v>5</v>
      </c>
      <c r="CT39" s="47"/>
      <c r="CU39" s="194"/>
      <c r="CV39" s="194"/>
      <c r="CW39" s="96"/>
      <c r="CX39" s="97">
        <f t="shared" si="12"/>
        <v>0</v>
      </c>
      <c r="CY39" s="98">
        <f t="shared" si="13"/>
        <v>3</v>
      </c>
      <c r="CZ39" s="97" t="str">
        <f t="shared" si="14"/>
        <v>Moderado</v>
      </c>
      <c r="DA39" s="99">
        <f t="shared" si="15"/>
        <v>0.6</v>
      </c>
      <c r="DB39" s="100">
        <f t="shared" si="16"/>
        <v>0</v>
      </c>
      <c r="DC39" s="100">
        <f t="shared" si="17"/>
        <v>0</v>
      </c>
      <c r="DD39" s="97">
        <f t="shared" si="18"/>
        <v>0</v>
      </c>
      <c r="DE39" s="5">
        <f t="shared" si="19"/>
        <v>5</v>
      </c>
      <c r="DF39" s="99">
        <f t="shared" si="20"/>
        <v>1</v>
      </c>
      <c r="DG39" s="5">
        <f t="shared" si="21"/>
        <v>3</v>
      </c>
      <c r="DH39" s="5"/>
      <c r="DI39" s="99">
        <f t="shared" si="22"/>
        <v>0.6</v>
      </c>
      <c r="DJ39" s="100">
        <f t="shared" si="23"/>
        <v>0</v>
      </c>
      <c r="DK39" s="100">
        <f t="shared" si="24"/>
        <v>0</v>
      </c>
      <c r="DL39" s="97">
        <f t="shared" si="25"/>
        <v>0</v>
      </c>
      <c r="DM39" s="5">
        <f t="shared" si="26"/>
        <v>5</v>
      </c>
      <c r="DN39" s="99">
        <f t="shared" si="27"/>
        <v>1</v>
      </c>
      <c r="DO39" s="5">
        <f t="shared" si="28"/>
        <v>3</v>
      </c>
      <c r="DP39" s="99">
        <f t="shared" si="29"/>
        <v>0.6</v>
      </c>
      <c r="DQ39" s="100">
        <f t="shared" si="30"/>
        <v>0</v>
      </c>
      <c r="DR39" s="100">
        <f t="shared" si="31"/>
        <v>0</v>
      </c>
      <c r="DS39" s="97">
        <f t="shared" si="32"/>
        <v>0</v>
      </c>
      <c r="DT39" s="5">
        <f t="shared" si="33"/>
        <v>5</v>
      </c>
      <c r="DU39" s="99">
        <f t="shared" si="34"/>
        <v>1</v>
      </c>
      <c r="DV39" s="5">
        <f t="shared" si="35"/>
        <v>3</v>
      </c>
      <c r="DW39" s="99">
        <f t="shared" si="36"/>
        <v>0.6</v>
      </c>
      <c r="DX39" s="100">
        <f t="shared" si="37"/>
        <v>0</v>
      </c>
      <c r="DY39" s="100">
        <f t="shared" si="38"/>
        <v>0</v>
      </c>
      <c r="DZ39" s="97">
        <f t="shared" si="39"/>
        <v>0</v>
      </c>
      <c r="EA39" s="5">
        <f t="shared" si="40"/>
        <v>5</v>
      </c>
      <c r="EB39" s="99">
        <f t="shared" si="41"/>
        <v>1</v>
      </c>
      <c r="EC39" s="5">
        <f t="shared" si="42"/>
        <v>3</v>
      </c>
      <c r="ED39" s="99">
        <f t="shared" si="43"/>
        <v>0.6</v>
      </c>
      <c r="EE39" s="100">
        <f t="shared" si="44"/>
        <v>0</v>
      </c>
      <c r="EF39" s="100">
        <f t="shared" si="45"/>
        <v>0</v>
      </c>
      <c r="EG39" s="97">
        <f t="shared" si="46"/>
        <v>0</v>
      </c>
      <c r="EH39" s="5">
        <f t="shared" si="47"/>
        <v>5</v>
      </c>
      <c r="EI39" s="99">
        <f t="shared" si="48"/>
        <v>1</v>
      </c>
      <c r="EJ39" s="5">
        <f t="shared" si="49"/>
        <v>3</v>
      </c>
      <c r="EK39" s="99">
        <f t="shared" si="50"/>
        <v>0.6</v>
      </c>
      <c r="EL39" s="100">
        <f t="shared" si="51"/>
        <v>0</v>
      </c>
      <c r="EM39" s="100">
        <f t="shared" si="52"/>
        <v>0</v>
      </c>
      <c r="EN39" s="97">
        <f t="shared" si="53"/>
        <v>0</v>
      </c>
      <c r="EO39" s="5">
        <f t="shared" si="54"/>
        <v>5</v>
      </c>
      <c r="EP39" s="99">
        <f t="shared" si="55"/>
        <v>1</v>
      </c>
      <c r="EQ39" s="5">
        <f t="shared" si="56"/>
        <v>3</v>
      </c>
      <c r="ER39" s="99">
        <f t="shared" si="57"/>
        <v>0.6</v>
      </c>
      <c r="ES39" s="100">
        <f t="shared" si="58"/>
        <v>0</v>
      </c>
      <c r="ET39" s="100">
        <f t="shared" si="59"/>
        <v>0</v>
      </c>
      <c r="EU39" s="97">
        <f t="shared" si="60"/>
        <v>0</v>
      </c>
      <c r="EV39" s="5">
        <f t="shared" si="61"/>
        <v>5</v>
      </c>
      <c r="EW39" s="99">
        <f t="shared" si="62"/>
        <v>1</v>
      </c>
      <c r="EX39" s="5">
        <f t="shared" si="63"/>
        <v>3</v>
      </c>
      <c r="EY39" s="99">
        <f t="shared" si="64"/>
        <v>0.6</v>
      </c>
      <c r="EZ39" s="100">
        <f t="shared" si="65"/>
        <v>0</v>
      </c>
      <c r="FA39" s="100">
        <f t="shared" si="66"/>
        <v>0</v>
      </c>
      <c r="FB39" s="97">
        <f t="shared" si="67"/>
        <v>0</v>
      </c>
      <c r="FC39" s="5">
        <f t="shared" si="68"/>
        <v>5</v>
      </c>
      <c r="FD39" s="99">
        <f t="shared" si="69"/>
        <v>1</v>
      </c>
      <c r="FE39" s="5">
        <f t="shared" si="70"/>
        <v>3</v>
      </c>
      <c r="FF39" s="99">
        <f t="shared" si="71"/>
        <v>0.6</v>
      </c>
      <c r="FG39" s="100">
        <f t="shared" si="72"/>
        <v>0</v>
      </c>
      <c r="FH39" s="100">
        <f t="shared" si="73"/>
        <v>0</v>
      </c>
      <c r="FI39" s="97">
        <f t="shared" si="74"/>
        <v>0</v>
      </c>
      <c r="FJ39" s="5">
        <f t="shared" si="75"/>
        <v>5</v>
      </c>
      <c r="FK39" s="99">
        <f t="shared" si="76"/>
        <v>1</v>
      </c>
      <c r="FL39" s="5">
        <f t="shared" si="77"/>
        <v>3</v>
      </c>
      <c r="FM39" s="99">
        <f t="shared" si="78"/>
        <v>0.6</v>
      </c>
      <c r="FN39" s="100">
        <f t="shared" si="79"/>
        <v>0</v>
      </c>
      <c r="FO39" s="100">
        <f t="shared" si="80"/>
        <v>0</v>
      </c>
      <c r="FP39" s="97">
        <f t="shared" si="81"/>
        <v>0</v>
      </c>
      <c r="FQ39" s="5">
        <f t="shared" si="82"/>
        <v>5</v>
      </c>
      <c r="FR39" s="99">
        <f t="shared" si="83"/>
        <v>1</v>
      </c>
      <c r="FS39" s="5">
        <f t="shared" si="84"/>
        <v>3</v>
      </c>
      <c r="FT39" s="99">
        <f t="shared" si="85"/>
        <v>0.6</v>
      </c>
      <c r="FU39" s="100">
        <f t="shared" si="86"/>
        <v>0</v>
      </c>
      <c r="FV39" s="100">
        <f t="shared" si="87"/>
        <v>0</v>
      </c>
      <c r="FW39" s="97">
        <f t="shared" si="88"/>
        <v>0</v>
      </c>
      <c r="FX39" s="5">
        <f t="shared" si="89"/>
        <v>5</v>
      </c>
      <c r="FY39" s="99">
        <f t="shared" si="90"/>
        <v>1</v>
      </c>
      <c r="FZ39" s="5">
        <f t="shared" si="91"/>
        <v>3</v>
      </c>
      <c r="GA39" s="99">
        <f t="shared" si="92"/>
        <v>0.6</v>
      </c>
      <c r="GB39" s="100">
        <f t="shared" si="93"/>
        <v>0</v>
      </c>
      <c r="GC39" s="100">
        <f t="shared" si="94"/>
        <v>0</v>
      </c>
      <c r="GD39" s="97">
        <f t="shared" si="95"/>
        <v>0</v>
      </c>
      <c r="GE39" s="5">
        <f t="shared" si="96"/>
        <v>5</v>
      </c>
      <c r="GF39" s="99">
        <f t="shared" si="97"/>
        <v>1</v>
      </c>
      <c r="GG39" s="5">
        <f t="shared" si="98"/>
        <v>3</v>
      </c>
      <c r="GH39" s="99">
        <f t="shared" si="99"/>
        <v>0.6</v>
      </c>
      <c r="GI39" s="99">
        <f t="shared" si="100"/>
        <v>0.6</v>
      </c>
    </row>
    <row r="40" spans="1:191" ht="37.5" hidden="1" customHeight="1">
      <c r="A40" s="82">
        <v>32</v>
      </c>
      <c r="B40" s="85"/>
      <c r="C40" s="85"/>
      <c r="D40" s="193"/>
      <c r="E40" s="85"/>
      <c r="F40" s="124"/>
      <c r="G40" s="85"/>
      <c r="H40" s="85" t="s">
        <v>1170</v>
      </c>
      <c r="I40" s="86"/>
      <c r="J40" s="86"/>
      <c r="K40" s="86"/>
      <c r="L40" s="86"/>
      <c r="M40" s="86"/>
      <c r="N40" s="86"/>
      <c r="O40" s="86"/>
      <c r="P40" s="86"/>
      <c r="Q40" s="86"/>
      <c r="R40" s="86"/>
      <c r="S40" s="86"/>
      <c r="T40" s="86"/>
      <c r="U40" s="86"/>
      <c r="V40" s="86"/>
      <c r="W40" s="86"/>
      <c r="X40" s="86"/>
      <c r="Y40" s="86"/>
      <c r="Z40" s="86"/>
      <c r="AA40" s="86"/>
      <c r="AB40" s="86"/>
      <c r="AC40" s="88">
        <f t="shared" si="0"/>
        <v>0</v>
      </c>
      <c r="AD40" s="89">
        <f t="shared" si="102"/>
        <v>1</v>
      </c>
      <c r="AE40" s="88" t="str">
        <f t="shared" si="2"/>
        <v>3 - Moderado</v>
      </c>
      <c r="AF40" s="89">
        <f t="shared" si="103"/>
        <v>0.6</v>
      </c>
      <c r="AG40" s="82" t="str">
        <f t="shared" si="104"/>
        <v/>
      </c>
      <c r="AH40" s="89">
        <f t="shared" si="5"/>
        <v>0.6</v>
      </c>
      <c r="AI40" s="85"/>
      <c r="AJ40" s="85"/>
      <c r="AK40" s="85"/>
      <c r="AL40" s="85"/>
      <c r="AM40" s="47"/>
      <c r="AN40" s="91"/>
      <c r="AO40" s="91"/>
      <c r="AP40" s="47"/>
      <c r="AQ40" s="47"/>
      <c r="AR40" s="91"/>
      <c r="AS40" s="91"/>
      <c r="AT40" s="47"/>
      <c r="AU40" s="47"/>
      <c r="AV40" s="91"/>
      <c r="AW40" s="91"/>
      <c r="AX40" s="47"/>
      <c r="AY40" s="47"/>
      <c r="AZ40" s="91"/>
      <c r="BA40" s="91"/>
      <c r="BB40" s="47"/>
      <c r="BC40" s="47"/>
      <c r="BD40" s="91"/>
      <c r="BE40" s="91"/>
      <c r="BF40" s="47"/>
      <c r="BG40" s="47"/>
      <c r="BH40" s="91"/>
      <c r="BI40" s="91"/>
      <c r="BJ40" s="47"/>
      <c r="BK40" s="47"/>
      <c r="BL40" s="91"/>
      <c r="BM40" s="91"/>
      <c r="BN40" s="47"/>
      <c r="BO40" s="47"/>
      <c r="BP40" s="91"/>
      <c r="BQ40" s="91"/>
      <c r="BR40" s="47"/>
      <c r="BS40" s="47"/>
      <c r="BT40" s="91"/>
      <c r="BU40" s="91"/>
      <c r="BV40" s="47"/>
      <c r="BW40" s="47"/>
      <c r="BX40" s="91"/>
      <c r="BY40" s="91"/>
      <c r="BZ40" s="47"/>
      <c r="CA40" s="47"/>
      <c r="CB40" s="91"/>
      <c r="CC40" s="91"/>
      <c r="CD40" s="47"/>
      <c r="CE40" s="47"/>
      <c r="CF40" s="91"/>
      <c r="CG40" s="91"/>
      <c r="CH40" s="47"/>
      <c r="CI40" s="91"/>
      <c r="CJ40" s="91"/>
      <c r="CK40" s="47"/>
      <c r="CL40" s="92" t="str">
        <f t="shared" si="6"/>
        <v>5 - Muy Alta</v>
      </c>
      <c r="CM40" s="93">
        <f t="shared" si="105"/>
        <v>1</v>
      </c>
      <c r="CN40" s="92" t="str">
        <f t="shared" si="8"/>
        <v>3 - Moderado</v>
      </c>
      <c r="CO40" s="93">
        <f t="shared" si="106"/>
        <v>0.6</v>
      </c>
      <c r="CP40" s="94" t="str">
        <f t="shared" si="107"/>
        <v>ALTO</v>
      </c>
      <c r="CQ40" s="89">
        <f t="shared" si="10"/>
        <v>0.6</v>
      </c>
      <c r="CR40" s="194"/>
      <c r="CS40" s="94">
        <f t="shared" si="11"/>
        <v>5</v>
      </c>
      <c r="CT40" s="47"/>
      <c r="CU40" s="194"/>
      <c r="CV40" s="194"/>
      <c r="CW40" s="96"/>
      <c r="CX40" s="97">
        <f t="shared" si="12"/>
        <v>0</v>
      </c>
      <c r="CY40" s="98">
        <f t="shared" si="13"/>
        <v>3</v>
      </c>
      <c r="CZ40" s="97" t="str">
        <f t="shared" si="14"/>
        <v>Moderado</v>
      </c>
      <c r="DA40" s="99">
        <f t="shared" si="15"/>
        <v>0.6</v>
      </c>
      <c r="DB40" s="100">
        <f t="shared" si="16"/>
        <v>0</v>
      </c>
      <c r="DC40" s="100">
        <f t="shared" si="17"/>
        <v>0</v>
      </c>
      <c r="DD40" s="97">
        <f t="shared" si="18"/>
        <v>0</v>
      </c>
      <c r="DE40" s="5">
        <f t="shared" si="19"/>
        <v>5</v>
      </c>
      <c r="DF40" s="99">
        <f t="shared" si="20"/>
        <v>1</v>
      </c>
      <c r="DG40" s="5">
        <f t="shared" si="21"/>
        <v>3</v>
      </c>
      <c r="DH40" s="5"/>
      <c r="DI40" s="99">
        <f t="shared" si="22"/>
        <v>0.6</v>
      </c>
      <c r="DJ40" s="100">
        <f t="shared" si="23"/>
        <v>0</v>
      </c>
      <c r="DK40" s="100">
        <f t="shared" si="24"/>
        <v>0</v>
      </c>
      <c r="DL40" s="97">
        <f t="shared" si="25"/>
        <v>0</v>
      </c>
      <c r="DM40" s="5">
        <f t="shared" si="26"/>
        <v>5</v>
      </c>
      <c r="DN40" s="99">
        <f t="shared" si="27"/>
        <v>1</v>
      </c>
      <c r="DO40" s="5">
        <f t="shared" si="28"/>
        <v>3</v>
      </c>
      <c r="DP40" s="99">
        <f t="shared" si="29"/>
        <v>0.6</v>
      </c>
      <c r="DQ40" s="100">
        <f t="shared" si="30"/>
        <v>0</v>
      </c>
      <c r="DR40" s="100">
        <f t="shared" si="31"/>
        <v>0</v>
      </c>
      <c r="DS40" s="97">
        <f t="shared" si="32"/>
        <v>0</v>
      </c>
      <c r="DT40" s="5">
        <f t="shared" si="33"/>
        <v>5</v>
      </c>
      <c r="DU40" s="99">
        <f t="shared" si="34"/>
        <v>1</v>
      </c>
      <c r="DV40" s="5">
        <f t="shared" si="35"/>
        <v>3</v>
      </c>
      <c r="DW40" s="99">
        <f t="shared" si="36"/>
        <v>0.6</v>
      </c>
      <c r="DX40" s="100">
        <f t="shared" si="37"/>
        <v>0</v>
      </c>
      <c r="DY40" s="100">
        <f t="shared" si="38"/>
        <v>0</v>
      </c>
      <c r="DZ40" s="97">
        <f t="shared" si="39"/>
        <v>0</v>
      </c>
      <c r="EA40" s="5">
        <f t="shared" si="40"/>
        <v>5</v>
      </c>
      <c r="EB40" s="99">
        <f t="shared" si="41"/>
        <v>1</v>
      </c>
      <c r="EC40" s="5">
        <f t="shared" si="42"/>
        <v>3</v>
      </c>
      <c r="ED40" s="99">
        <f t="shared" si="43"/>
        <v>0.6</v>
      </c>
      <c r="EE40" s="100">
        <f t="shared" si="44"/>
        <v>0</v>
      </c>
      <c r="EF40" s="100">
        <f t="shared" si="45"/>
        <v>0</v>
      </c>
      <c r="EG40" s="97">
        <f t="shared" si="46"/>
        <v>0</v>
      </c>
      <c r="EH40" s="5">
        <f t="shared" si="47"/>
        <v>5</v>
      </c>
      <c r="EI40" s="99">
        <f t="shared" si="48"/>
        <v>1</v>
      </c>
      <c r="EJ40" s="5">
        <f t="shared" si="49"/>
        <v>3</v>
      </c>
      <c r="EK40" s="99">
        <f t="shared" si="50"/>
        <v>0.6</v>
      </c>
      <c r="EL40" s="100">
        <f t="shared" si="51"/>
        <v>0</v>
      </c>
      <c r="EM40" s="100">
        <f t="shared" si="52"/>
        <v>0</v>
      </c>
      <c r="EN40" s="97">
        <f t="shared" si="53"/>
        <v>0</v>
      </c>
      <c r="EO40" s="5">
        <f t="shared" si="54"/>
        <v>5</v>
      </c>
      <c r="EP40" s="99">
        <f t="shared" si="55"/>
        <v>1</v>
      </c>
      <c r="EQ40" s="5">
        <f t="shared" si="56"/>
        <v>3</v>
      </c>
      <c r="ER40" s="99">
        <f t="shared" si="57"/>
        <v>0.6</v>
      </c>
      <c r="ES40" s="100">
        <f t="shared" si="58"/>
        <v>0</v>
      </c>
      <c r="ET40" s="100">
        <f t="shared" si="59"/>
        <v>0</v>
      </c>
      <c r="EU40" s="97">
        <f t="shared" si="60"/>
        <v>0</v>
      </c>
      <c r="EV40" s="5">
        <f t="shared" si="61"/>
        <v>5</v>
      </c>
      <c r="EW40" s="99">
        <f t="shared" si="62"/>
        <v>1</v>
      </c>
      <c r="EX40" s="5">
        <f t="shared" si="63"/>
        <v>3</v>
      </c>
      <c r="EY40" s="99">
        <f t="shared" si="64"/>
        <v>0.6</v>
      </c>
      <c r="EZ40" s="100">
        <f t="shared" si="65"/>
        <v>0</v>
      </c>
      <c r="FA40" s="100">
        <f t="shared" si="66"/>
        <v>0</v>
      </c>
      <c r="FB40" s="97">
        <f t="shared" si="67"/>
        <v>0</v>
      </c>
      <c r="FC40" s="5">
        <f t="shared" si="68"/>
        <v>5</v>
      </c>
      <c r="FD40" s="99">
        <f t="shared" si="69"/>
        <v>1</v>
      </c>
      <c r="FE40" s="5">
        <f t="shared" si="70"/>
        <v>3</v>
      </c>
      <c r="FF40" s="99">
        <f t="shared" si="71"/>
        <v>0.6</v>
      </c>
      <c r="FG40" s="100">
        <f t="shared" si="72"/>
        <v>0</v>
      </c>
      <c r="FH40" s="100">
        <f t="shared" si="73"/>
        <v>0</v>
      </c>
      <c r="FI40" s="97">
        <f t="shared" si="74"/>
        <v>0</v>
      </c>
      <c r="FJ40" s="5">
        <f t="shared" si="75"/>
        <v>5</v>
      </c>
      <c r="FK40" s="99">
        <f t="shared" si="76"/>
        <v>1</v>
      </c>
      <c r="FL40" s="5">
        <f t="shared" si="77"/>
        <v>3</v>
      </c>
      <c r="FM40" s="99">
        <f t="shared" si="78"/>
        <v>0.6</v>
      </c>
      <c r="FN40" s="100">
        <f t="shared" si="79"/>
        <v>0</v>
      </c>
      <c r="FO40" s="100">
        <f t="shared" si="80"/>
        <v>0</v>
      </c>
      <c r="FP40" s="97">
        <f t="shared" si="81"/>
        <v>0</v>
      </c>
      <c r="FQ40" s="5">
        <f t="shared" si="82"/>
        <v>5</v>
      </c>
      <c r="FR40" s="99">
        <f t="shared" si="83"/>
        <v>1</v>
      </c>
      <c r="FS40" s="5">
        <f t="shared" si="84"/>
        <v>3</v>
      </c>
      <c r="FT40" s="99">
        <f t="shared" si="85"/>
        <v>0.6</v>
      </c>
      <c r="FU40" s="100">
        <f t="shared" si="86"/>
        <v>0</v>
      </c>
      <c r="FV40" s="100">
        <f t="shared" si="87"/>
        <v>0</v>
      </c>
      <c r="FW40" s="97">
        <f t="shared" si="88"/>
        <v>0</v>
      </c>
      <c r="FX40" s="5">
        <f t="shared" si="89"/>
        <v>5</v>
      </c>
      <c r="FY40" s="99">
        <f t="shared" si="90"/>
        <v>1</v>
      </c>
      <c r="FZ40" s="5">
        <f t="shared" si="91"/>
        <v>3</v>
      </c>
      <c r="GA40" s="99">
        <f t="shared" si="92"/>
        <v>0.6</v>
      </c>
      <c r="GB40" s="100">
        <f t="shared" si="93"/>
        <v>0</v>
      </c>
      <c r="GC40" s="100">
        <f t="shared" si="94"/>
        <v>0</v>
      </c>
      <c r="GD40" s="97">
        <f t="shared" si="95"/>
        <v>0</v>
      </c>
      <c r="GE40" s="5">
        <f t="shared" si="96"/>
        <v>5</v>
      </c>
      <c r="GF40" s="99">
        <f t="shared" si="97"/>
        <v>1</v>
      </c>
      <c r="GG40" s="5">
        <f t="shared" si="98"/>
        <v>3</v>
      </c>
      <c r="GH40" s="99">
        <f t="shared" si="99"/>
        <v>0.6</v>
      </c>
      <c r="GI40" s="99">
        <f t="shared" si="100"/>
        <v>0.6</v>
      </c>
    </row>
    <row r="41" spans="1:191" ht="37.5" hidden="1" customHeight="1">
      <c r="A41" s="82">
        <v>33</v>
      </c>
      <c r="B41" s="85"/>
      <c r="C41" s="85"/>
      <c r="D41" s="193"/>
      <c r="E41" s="85"/>
      <c r="F41" s="124"/>
      <c r="G41" s="85"/>
      <c r="H41" s="85" t="s">
        <v>1170</v>
      </c>
      <c r="I41" s="86"/>
      <c r="J41" s="86"/>
      <c r="K41" s="86"/>
      <c r="L41" s="86"/>
      <c r="M41" s="86"/>
      <c r="N41" s="86"/>
      <c r="O41" s="86"/>
      <c r="P41" s="86"/>
      <c r="Q41" s="86"/>
      <c r="R41" s="86"/>
      <c r="S41" s="86"/>
      <c r="T41" s="86"/>
      <c r="U41" s="86"/>
      <c r="V41" s="86"/>
      <c r="W41" s="86"/>
      <c r="X41" s="86"/>
      <c r="Y41" s="86"/>
      <c r="Z41" s="86"/>
      <c r="AA41" s="86"/>
      <c r="AB41" s="86"/>
      <c r="AC41" s="88">
        <f t="shared" ref="AC41:AC72" si="108">I41</f>
        <v>0</v>
      </c>
      <c r="AD41" s="89">
        <f t="shared" si="102"/>
        <v>1</v>
      </c>
      <c r="AE41" s="88" t="str">
        <f t="shared" ref="AE41:AE72" si="109">CONCATENATE(CY41," - ",CZ41)</f>
        <v>3 - Moderado</v>
      </c>
      <c r="AF41" s="89">
        <f t="shared" si="103"/>
        <v>0.6</v>
      </c>
      <c r="AG41" s="82" t="str">
        <f t="shared" si="104"/>
        <v/>
      </c>
      <c r="AH41" s="89">
        <f t="shared" ref="AH41:AH72" si="110">AD41*AF41</f>
        <v>0.6</v>
      </c>
      <c r="AI41" s="85"/>
      <c r="AJ41" s="85"/>
      <c r="AK41" s="85"/>
      <c r="AL41" s="85"/>
      <c r="AM41" s="47"/>
      <c r="AN41" s="91"/>
      <c r="AO41" s="91"/>
      <c r="AP41" s="47"/>
      <c r="AQ41" s="47"/>
      <c r="AR41" s="91"/>
      <c r="AS41" s="91"/>
      <c r="AT41" s="47"/>
      <c r="AU41" s="47"/>
      <c r="AV41" s="91"/>
      <c r="AW41" s="91"/>
      <c r="AX41" s="47"/>
      <c r="AY41" s="47"/>
      <c r="AZ41" s="91"/>
      <c r="BA41" s="91"/>
      <c r="BB41" s="47"/>
      <c r="BC41" s="47"/>
      <c r="BD41" s="91"/>
      <c r="BE41" s="91"/>
      <c r="BF41" s="47"/>
      <c r="BG41" s="47"/>
      <c r="BH41" s="91"/>
      <c r="BI41" s="91"/>
      <c r="BJ41" s="47"/>
      <c r="BK41" s="47"/>
      <c r="BL41" s="91"/>
      <c r="BM41" s="91"/>
      <c r="BN41" s="47"/>
      <c r="BO41" s="47"/>
      <c r="BP41" s="91"/>
      <c r="BQ41" s="91"/>
      <c r="BR41" s="47"/>
      <c r="BS41" s="47"/>
      <c r="BT41" s="91"/>
      <c r="BU41" s="91"/>
      <c r="BV41" s="47"/>
      <c r="BW41" s="47"/>
      <c r="BX41" s="91"/>
      <c r="BY41" s="91"/>
      <c r="BZ41" s="47"/>
      <c r="CA41" s="47"/>
      <c r="CB41" s="91"/>
      <c r="CC41" s="91"/>
      <c r="CD41" s="47"/>
      <c r="CE41" s="47"/>
      <c r="CF41" s="91"/>
      <c r="CG41" s="91"/>
      <c r="CH41" s="47"/>
      <c r="CI41" s="91"/>
      <c r="CJ41" s="91"/>
      <c r="CK41" s="47"/>
      <c r="CL41" s="92" t="str">
        <f t="shared" ref="CL41:CL72" si="111">IFERROR(IF(GE41&lt;=1,"1 - Muy Baja",VLOOKUP(GE41,$BLR$689:$BLS$693,2,0)),"")</f>
        <v>5 - Muy Alta</v>
      </c>
      <c r="CM41" s="93">
        <f t="shared" si="105"/>
        <v>1</v>
      </c>
      <c r="CN41" s="92" t="str">
        <f t="shared" ref="CN41:CN72" si="112">IFERROR(IF(GG41&lt;=1,"1 - Leve",HLOOKUP(GG41,$BLU$686:$BLY$687,2,0)),"")</f>
        <v>3 - Moderado</v>
      </c>
      <c r="CO41" s="93">
        <f t="shared" si="106"/>
        <v>0.6</v>
      </c>
      <c r="CP41" s="94" t="str">
        <f t="shared" si="107"/>
        <v>ALTO</v>
      </c>
      <c r="CQ41" s="89">
        <f t="shared" ref="CQ41:CQ72" si="113">CM41*CO41</f>
        <v>0.6</v>
      </c>
      <c r="CR41" s="194"/>
      <c r="CS41" s="94">
        <f t="shared" ref="CS41:CS72" si="114">IF(CP41="BAJO",0.1,IF(CP41="MODERADO",3,5))</f>
        <v>5</v>
      </c>
      <c r="CT41" s="47"/>
      <c r="CU41" s="194"/>
      <c r="CV41" s="194"/>
      <c r="CW41" s="96"/>
      <c r="CX41" s="97">
        <f t="shared" ref="CX41:CX72" si="115">COUNTIF(J41:AB41,"SI")</f>
        <v>0</v>
      </c>
      <c r="CY41" s="98">
        <f t="shared" ref="CY41:CY72" si="116">IF(CX41&lt;6,3,IF(CX41&gt;11,5,4))</f>
        <v>3</v>
      </c>
      <c r="CZ41" s="97" t="str">
        <f t="shared" ref="CZ41:CZ72" si="117">IF(CX41&lt;6,"Moderado",IF(CX41&gt;11,"Catastrófico","Mayor"))</f>
        <v>Moderado</v>
      </c>
      <c r="DA41" s="99">
        <f t="shared" ref="DA41:DA72" si="118">IF(CY41=3,0.6,IF(CY41=4,0.8,1))</f>
        <v>0.6</v>
      </c>
      <c r="DB41" s="100">
        <f t="shared" ref="DB41:DB72" si="119">IF(AN41="",0,IF(AN41="Automático",0.25,IF(AN41="Manual",0.15,0)))</f>
        <v>0</v>
      </c>
      <c r="DC41" s="100">
        <f t="shared" ref="DC41:DC72" si="120">IF(AI41="",0,IF(AO41="Preventivo",0.25,IF(AO41="Detectivo",0.15,IF(AO41="Correctivo",0.1,0))))</f>
        <v>0</v>
      </c>
      <c r="DD41" s="97">
        <f t="shared" ref="DD41:DD72" si="121">IF(OR(AN41=0,AO41=0),0,DB41+DC41)</f>
        <v>0</v>
      </c>
      <c r="DE41" s="5">
        <f t="shared" ref="DE41:DE72" si="122">IF(DF41&gt;0.8,5,IF(DF41&gt;0.6,4,IF(DF41&gt;0.4,3,IF(DF41&gt;0.2,2,1))))</f>
        <v>5</v>
      </c>
      <c r="DF41" s="99">
        <f t="shared" ref="DF41:DF72" si="123">IF(OR(AP41="Ambos",AP41="Probabilidad"),$AD41-($AD41*$DD41),$AD41)</f>
        <v>1</v>
      </c>
      <c r="DG41" s="5">
        <f t="shared" ref="DG41:DG72" si="124">IF(DI41&gt;0.8,5,IF(DI41&gt;0.6,4,3))</f>
        <v>3</v>
      </c>
      <c r="DH41" s="5"/>
      <c r="DI41" s="99">
        <f t="shared" ref="DI41:DI72" si="125">IF(OR(AP41="Ambos",AP41="Impacto"),$DA41-($DA41*$DD41),$DA41)</f>
        <v>0.6</v>
      </c>
      <c r="DJ41" s="100">
        <f t="shared" ref="DJ41:DJ72" si="126">IF(AR41="",0,IF(AR41="Automático",0.25,IF(AR41="Manual",0.15,0)))</f>
        <v>0</v>
      </c>
      <c r="DK41" s="100">
        <f t="shared" ref="DK41:DK72" si="127">IF(AS41="",0,IF(AS41="Preventivo",0.25,IF(AS41="Detectivo",0.15,IF(AS41="Correctivo",0.1,0))))</f>
        <v>0</v>
      </c>
      <c r="DL41" s="97">
        <f t="shared" ref="DL41:DL72" si="128">IF(OR(AR41=0,AS41=0),0,DJ41+DK41)</f>
        <v>0</v>
      </c>
      <c r="DM41" s="5">
        <f t="shared" ref="DM41:DM72" si="129">IF(DN41&gt;0.8,5,IF(DN41&gt;0.6,4,IF(DN41&gt;0.4,3,IF(DN41&gt;0.2,2,1))))</f>
        <v>5</v>
      </c>
      <c r="DN41" s="99">
        <f t="shared" ref="DN41:DN72" si="130">IF(OR(AT41="Ambos",AT41="Probabilidad"),DF41-(DF41*$DL41),DF41)</f>
        <v>1</v>
      </c>
      <c r="DO41" s="5">
        <f t="shared" ref="DO41:DO72" si="131">IF(DP41&gt;0.8,5,IF(DP41&gt;0.6,4,3))</f>
        <v>3</v>
      </c>
      <c r="DP41" s="99">
        <f t="shared" ref="DP41:DP72" si="132">IF(OR(AT41="Ambos",AT41="Impacto"),$DI41-($DI41*$DL41),$DI41)</f>
        <v>0.6</v>
      </c>
      <c r="DQ41" s="100">
        <f t="shared" ref="DQ41:DQ72" si="133">IF(AV41="",0,IF(AV41="Automático",0.25,IF(AV41="Manual",0.15,0)))</f>
        <v>0</v>
      </c>
      <c r="DR41" s="100">
        <f t="shared" ref="DR41:DR72" si="134">IF(AW41="",0,IF(AW41="Preventivo",0.25,IF(AW41="Detectivo",0.15,IF(AW41="Correctivo",0.1,0))))</f>
        <v>0</v>
      </c>
      <c r="DS41" s="97">
        <f t="shared" ref="DS41:DS72" si="135">IF(OR(AV41=0,AW41=0),0,DQ41+DR41)</f>
        <v>0</v>
      </c>
      <c r="DT41" s="5">
        <f t="shared" ref="DT41:DT72" si="136">IF(DU41&gt;0.8,5,IF(DU41&gt;0.6,4,IF(DU41&gt;0.4,3,IF(DU41&gt;0.2,2,1))))</f>
        <v>5</v>
      </c>
      <c r="DU41" s="99">
        <f t="shared" ref="DU41:DU72" si="137">IF(OR(AX41="Ambos",AX41="Probabilidad"),DN41-(DN41*$DS41),DN41)</f>
        <v>1</v>
      </c>
      <c r="DV41" s="5">
        <f t="shared" ref="DV41:DV72" si="138">IF(DW41&gt;0.8,5,IF(DW41&gt;0.6,4,3))</f>
        <v>3</v>
      </c>
      <c r="DW41" s="99">
        <f t="shared" ref="DW41:DW72" si="139">IF(OR(AX41="Ambos",AX41="Impacto"),$DP41-($DP41*$DS41),$DP41)</f>
        <v>0.6</v>
      </c>
      <c r="DX41" s="100">
        <f t="shared" ref="DX41:DX72" si="140">IF(AZ41="",0,IF(AZ41="Automático",0.25,IF(AZ41="Manual",0.15,0)))</f>
        <v>0</v>
      </c>
      <c r="DY41" s="100">
        <f t="shared" ref="DY41:DY72" si="141">IF(BA41="",0,IF(BA41="Preventivo",0.25,IF(BA41="Detectivo",0.15,IF(BA42="Correctivo",0.1,0))))</f>
        <v>0</v>
      </c>
      <c r="DZ41" s="97">
        <f t="shared" ref="DZ41:DZ72" si="142">IF(OR(AZ41=0,BA41=0),0,DX41+DY41)</f>
        <v>0</v>
      </c>
      <c r="EA41" s="5">
        <f t="shared" ref="EA41:EA72" si="143">IF(EB41&gt;0.8,5,IF(EB41&gt;0.6,4,IF(EB41&gt;0.4,3,IF(EB41&gt;0.2,2,1))))</f>
        <v>5</v>
      </c>
      <c r="EB41" s="99">
        <f t="shared" ref="EB41:EB72" si="144">IF(OR(BB41="Ambos",BB41="Probabilidad"),DU41-(DU41*$DZ41),DU41)</f>
        <v>1</v>
      </c>
      <c r="EC41" s="5">
        <f t="shared" ref="EC41:EC72" si="145">IF(ED41&gt;0.8,5,IF(ED41&gt;0.6,4,3))</f>
        <v>3</v>
      </c>
      <c r="ED41" s="99">
        <f t="shared" ref="ED41:ED72" si="146">IF(OR(BB41="Ambos",BB41="Impacto"),$DW41-($DW41*$DZ41),$DW41)</f>
        <v>0.6</v>
      </c>
      <c r="EE41" s="100">
        <f t="shared" ref="EE41:EE72" si="147">IF(BD41="",0,IF(BD41="Automático",0.25,IF(BD41="Manual",0.15,0)))</f>
        <v>0</v>
      </c>
      <c r="EF41" s="100">
        <f t="shared" ref="EF41:EF72" si="148">IF(BE41="",0,IF(BE41="Preventivo",0.25,IF(BE41="Detectivo",0.15,IF(BE41="Correctivo",0.1,0))))</f>
        <v>0</v>
      </c>
      <c r="EG41" s="97">
        <f t="shared" ref="EG41:EG72" si="149">IF(OR(BD41=0,BE41=0),0,EE41+EF41)</f>
        <v>0</v>
      </c>
      <c r="EH41" s="5">
        <f t="shared" ref="EH41:EH72" si="150">IF(EI41&gt;0.8,5,IF(EI41&gt;0.6,4,IF(EI41&gt;0.4,3,IF(EI41&gt;0.2,2,1))))</f>
        <v>5</v>
      </c>
      <c r="EI41" s="99">
        <f t="shared" ref="EI41:EI72" si="151">IF(OR(BF41="Ambos",BF41="Probabilidad"),EB41-(EB41*$EG41),EB41)</f>
        <v>1</v>
      </c>
      <c r="EJ41" s="5">
        <f t="shared" ref="EJ41:EJ72" si="152">IF(EK41&gt;0.8,5,IF(EK41&gt;0.6,4,3))</f>
        <v>3</v>
      </c>
      <c r="EK41" s="99">
        <f t="shared" ref="EK41:EK72" si="153">IF(OR(BF41="Ambos",BF41="Impacto"),$ED41-($ED41*$EG41),$ED41)</f>
        <v>0.6</v>
      </c>
      <c r="EL41" s="100">
        <f t="shared" ref="EL41:EL72" si="154">IF(BH41="",0,IF(BH41="Automático",0.25,IF(BH41="Manual",0.15,0)))</f>
        <v>0</v>
      </c>
      <c r="EM41" s="100">
        <f t="shared" ref="EM41:EM72" si="155">IF(BI41="",0,IF(BI41="Preventivo",0.25,IF(BI41="Detectivo",0.15,IF(BI41="Correctivo",0.1,0))))</f>
        <v>0</v>
      </c>
      <c r="EN41" s="97">
        <f t="shared" ref="EN41:EN72" si="156">IF(OR(BH41=0,BI41=0),0,EL41+EM41)</f>
        <v>0</v>
      </c>
      <c r="EO41" s="5">
        <f t="shared" ref="EO41:EO72" si="157">IF(EP41&gt;0.8,5,IF(EP41&gt;0.6,4,IF(EP41&gt;0.4,3,IF(EP41&gt;0.2,2,1))))</f>
        <v>5</v>
      </c>
      <c r="EP41" s="99">
        <f t="shared" ref="EP41:EP72" si="158">IF(OR(BF41="Ambos",BF41="Probabilidad"),EI41-(EI41*$EN41),EI41)</f>
        <v>1</v>
      </c>
      <c r="EQ41" s="5">
        <f t="shared" ref="EQ41:EQ72" si="159">IF(ER41&gt;0.8,5,IF(ER41&gt;0.6,4,3))</f>
        <v>3</v>
      </c>
      <c r="ER41" s="99">
        <f t="shared" ref="ER41:ER72" si="160">IF(OR(BJ41="Ambos",BJ41="Impacto"),$EK41-($EK41*$EN41),$EK41)</f>
        <v>0.6</v>
      </c>
      <c r="ES41" s="100">
        <f t="shared" ref="ES41:ES72" si="161">IF(BL41="",0,IF(BL41="Automático",0.25,IF(BL41="Manual",0.15,0)))</f>
        <v>0</v>
      </c>
      <c r="ET41" s="100">
        <f t="shared" ref="ET41:ET72" si="162">IF(BM41="",0,IF(BM41="Preventivo",0.25,IF(BM41="Detectivo",0.15,IF(BM41="Correctivo",0.1,0))))</f>
        <v>0</v>
      </c>
      <c r="EU41" s="97">
        <f t="shared" ref="EU41:EU72" si="163">IF(OR(BL41=0,BM41=0),0,ES41+ET41)</f>
        <v>0</v>
      </c>
      <c r="EV41" s="5">
        <f t="shared" ref="EV41:EV72" si="164">IF(EW41&gt;0.8,5,IF(EW41&gt;0.6,4,IF(EW41&gt;0.4,3,IF(EW41&gt;0.2,2,1))))</f>
        <v>5</v>
      </c>
      <c r="EW41" s="99">
        <f t="shared" ref="EW41:EW72" si="165">IF(OR(BP41="Ambos",BP41="Probabilidad"),EP41-(EP41*$EU41),EP41)</f>
        <v>1</v>
      </c>
      <c r="EX41" s="5">
        <f t="shared" ref="EX41:EX72" si="166">IF(EY41&gt;0.8,5,IF(EY41&gt;0.6,4,3))</f>
        <v>3</v>
      </c>
      <c r="EY41" s="99">
        <f t="shared" ref="EY41:EY72" si="167">IF(OR(BN41="Ambos",BN41="Impacto"),$ER41-($ER41*$EU41),$ER41)</f>
        <v>0.6</v>
      </c>
      <c r="EZ41" s="100">
        <f t="shared" ref="EZ41:EZ72" si="168">IF(BP41="",0,IF(BP41="Automático",0.25,IF(BP41="Manual",0.15,0)))</f>
        <v>0</v>
      </c>
      <c r="FA41" s="100">
        <f t="shared" ref="FA41:FA72" si="169">IF(BQ41="",0,IF(BQ41="Preventivo",0.25,IF(BQ41="Detectivo",0.15,IF(BQ41="Correctivo",0.1,0))))</f>
        <v>0</v>
      </c>
      <c r="FB41" s="97">
        <f t="shared" ref="FB41:FB72" si="170">IF(OR(BP41=0,BQ41=0),0,EZ41+FA41)</f>
        <v>0</v>
      </c>
      <c r="FC41" s="5">
        <f t="shared" ref="FC41:FC72" si="171">IF(FD41&gt;0.8,5,IF(FD41&gt;0.6,4,IF(FD41&gt;0.4,3,IF(FD41&gt;0.2,2,1))))</f>
        <v>5</v>
      </c>
      <c r="FD41" s="99">
        <f t="shared" ref="FD41:FD72" si="172">IF(OR(BR41="Ambos",BR41="Probabilidad"),EW41-(EW41*$FB41),EW41)</f>
        <v>1</v>
      </c>
      <c r="FE41" s="5">
        <f t="shared" ref="FE41:FE72" si="173">IF(FF41&gt;0.8,5,IF(FF41&gt;0.6,4,3))</f>
        <v>3</v>
      </c>
      <c r="FF41" s="99">
        <f t="shared" ref="FF41:FF72" si="174">IF(OR(BR41="Ambos",BR41="Impacto"),$EY41-($EY41*$FB41),$EY41)</f>
        <v>0.6</v>
      </c>
      <c r="FG41" s="100">
        <f t="shared" ref="FG41:FG72" si="175">IF(BT41="",0,IF(BT41="Automático",0.25,IF(BT41="Manual",0.15,0)))</f>
        <v>0</v>
      </c>
      <c r="FH41" s="100">
        <f t="shared" ref="FH41:FH72" si="176">IF(BU41="",0,IF(BU41="Preventivo",0.25,IF(BU41="Detectivo",0.15,IF(BU41="Correctivo",0.1,0))))</f>
        <v>0</v>
      </c>
      <c r="FI41" s="97">
        <f t="shared" ref="FI41:FI72" si="177">IF(OR(BT41=0,BU41=0),0,FG41+FH41)</f>
        <v>0</v>
      </c>
      <c r="FJ41" s="5">
        <f t="shared" ref="FJ41:FJ72" si="178">IF(FK41&gt;0.8,5,IF(FK41&gt;0.6,4,IF(FK41&gt;0.4,3,IF(FK41&gt;0.2,2,1))))</f>
        <v>5</v>
      </c>
      <c r="FK41" s="99">
        <f t="shared" ref="FK41:FK72" si="179">IF(OR(BV41="Ambos",BV41="Probabilidad"),FD41-(FD41*$FI41),FD41)</f>
        <v>1</v>
      </c>
      <c r="FL41" s="5">
        <f t="shared" ref="FL41:FL72" si="180">IF(FM41&gt;0.8,5,IF(FM41&gt;0.6,4,3))</f>
        <v>3</v>
      </c>
      <c r="FM41" s="99">
        <f t="shared" ref="FM41:FM72" si="181">IF(OR(BV41="Ambos",BV41="Impacto"),$FF41-($FF41*$FI41),$FF41)</f>
        <v>0.6</v>
      </c>
      <c r="FN41" s="100">
        <f t="shared" ref="FN41:FN72" si="182">IF(BX41="",0,IF(BX41="Automático",0.25,IF(BX41="Manual",0.15,0)))</f>
        <v>0</v>
      </c>
      <c r="FO41" s="100">
        <f t="shared" ref="FO41:FO72" si="183">IF(BY41="",0,IF(BY41="Preventivo",0.25,IF(BY41="Detectivo",0.15,IF(BY41="Correctivo",0.1,0))))</f>
        <v>0</v>
      </c>
      <c r="FP41" s="97">
        <f t="shared" ref="FP41:FP72" si="184">IF(OR(BX41=0,BY41=0),0,FN41+FO41)</f>
        <v>0</v>
      </c>
      <c r="FQ41" s="5">
        <f t="shared" ref="FQ41:FQ72" si="185">IF(FR41&gt;0.8,5,IF(FR41&gt;0.6,4,IF(FR41&gt;0.4,3,IF(FR41&gt;0.2,2,1))))</f>
        <v>5</v>
      </c>
      <c r="FR41" s="99">
        <f t="shared" ref="FR41:FR72" si="186">IF(OR(BZ41="Ambos",BZ41="Probabilidad"),FK41-(FK41*$FP41),FK41)</f>
        <v>1</v>
      </c>
      <c r="FS41" s="5">
        <f t="shared" ref="FS41:FS72" si="187">IF(FT41&gt;0.8,5,IF(FT41&gt;0.6,4,3))</f>
        <v>3</v>
      </c>
      <c r="FT41" s="99">
        <f t="shared" ref="FT41:FT72" si="188">IF(OR(BZ41="Ambos",BZ41="Impacto"),$FM41-($FM41*$FP41),$FM41)</f>
        <v>0.6</v>
      </c>
      <c r="FU41" s="100">
        <f t="shared" ref="FU41:FU72" si="189">IF(CB41="",0,IF(CB41="Automático",0.25,IF(CB41="Manual",0.15,0)))</f>
        <v>0</v>
      </c>
      <c r="FV41" s="100">
        <f t="shared" ref="FV41:FV72" si="190">IF(CC41="",0,IF(CC41="Preventivo",0.25,IF(CC41="Detectivo",0.15,IF(CC41="Correctivo",0.1,0))))</f>
        <v>0</v>
      </c>
      <c r="FW41" s="97">
        <f t="shared" ref="FW41:FW72" si="191">IF(OR(CB41=0,CC41=0),0,FU41+FV41)</f>
        <v>0</v>
      </c>
      <c r="FX41" s="5">
        <f t="shared" ref="FX41:FX72" si="192">IF(FY41&gt;0.8,5,IF(FY41&gt;0.6,4,IF(FY41&gt;0.4,3,IF(FY41&gt;0.2,2,1))))</f>
        <v>5</v>
      </c>
      <c r="FY41" s="99">
        <f t="shared" ref="FY41:FY72" si="193">IF(OR(CD41="Ambos",CD41="Probabilidad"),FR41-(FR41*$FW41),FR41)</f>
        <v>1</v>
      </c>
      <c r="FZ41" s="5">
        <f t="shared" ref="FZ41:FZ72" si="194">IF(GA41&gt;0.8,5,IF(GA41&gt;0.6,4,3))</f>
        <v>3</v>
      </c>
      <c r="GA41" s="99">
        <f t="shared" ref="GA41:GA72" si="195">IF(OR(CD41="Ambos",CD41="Impacto"),$FT41-($FT41*$FW41),$FT41)</f>
        <v>0.6</v>
      </c>
      <c r="GB41" s="100">
        <f t="shared" ref="GB41:GB72" si="196">IF(CF41="",0,IF(CF41="Automático",0.25,IF(CF41="Manual",0.15,0)))</f>
        <v>0</v>
      </c>
      <c r="GC41" s="100">
        <f t="shared" ref="GC41:GC72" si="197">IF(CG41="",0,IF(CG41="Preventivo",0.25,IF(CG41="Detectivo",0.15,IF(CG41="Correctivo",0.1,0))))</f>
        <v>0</v>
      </c>
      <c r="GD41" s="97">
        <f t="shared" ref="GD41:GD72" si="198">IF(OR(CF41=0,CG41=0),0,GB41+GC41)</f>
        <v>0</v>
      </c>
      <c r="GE41" s="5">
        <f t="shared" ref="GE41:GE72" si="199">IF(GF41&gt;0.8,5,IF(GF41&gt;0.6,4,IF(GF41&gt;0.4,3,IF(GF41&gt;0.2,2,1))))</f>
        <v>5</v>
      </c>
      <c r="GF41" s="99">
        <f t="shared" ref="GF41:GF72" si="200">IF(OR(CH41="Ambos",CH41="Probabilidad"),FY41-(FY41*$GD41),FY41)</f>
        <v>1</v>
      </c>
      <c r="GG41" s="5">
        <f t="shared" ref="GG41:GG72" si="201">IF(GH41&gt;0.8,5,IF(GH41&gt;0.6,4,3))</f>
        <v>3</v>
      </c>
      <c r="GH41" s="99">
        <f t="shared" ref="GH41:GH72" si="202">IF(OR(CH41="Ambos",CH41="Impacto"),$GA41-($GA41*$GD41),$GA41)</f>
        <v>0.6</v>
      </c>
      <c r="GI41" s="99">
        <f t="shared" ref="GI41:GI72" si="203">IF(GH41&lt;0.6,0.6,GH41)</f>
        <v>0.6</v>
      </c>
    </row>
    <row r="42" spans="1:191" ht="37.5" hidden="1" customHeight="1">
      <c r="A42" s="82">
        <v>34</v>
      </c>
      <c r="B42" s="85"/>
      <c r="C42" s="85"/>
      <c r="D42" s="193"/>
      <c r="E42" s="85"/>
      <c r="F42" s="124"/>
      <c r="G42" s="85"/>
      <c r="H42" s="85" t="s">
        <v>1170</v>
      </c>
      <c r="I42" s="86"/>
      <c r="J42" s="86"/>
      <c r="K42" s="86"/>
      <c r="L42" s="86"/>
      <c r="M42" s="86"/>
      <c r="N42" s="86"/>
      <c r="O42" s="86"/>
      <c r="P42" s="86"/>
      <c r="Q42" s="86"/>
      <c r="R42" s="86"/>
      <c r="S42" s="86"/>
      <c r="T42" s="86"/>
      <c r="U42" s="86"/>
      <c r="V42" s="86"/>
      <c r="W42" s="86"/>
      <c r="X42" s="86"/>
      <c r="Y42" s="86"/>
      <c r="Z42" s="86"/>
      <c r="AA42" s="86"/>
      <c r="AB42" s="86"/>
      <c r="AC42" s="88">
        <f t="shared" si="108"/>
        <v>0</v>
      </c>
      <c r="AD42" s="89">
        <f t="shared" si="102"/>
        <v>1</v>
      </c>
      <c r="AE42" s="88" t="str">
        <f t="shared" si="109"/>
        <v>3 - Moderado</v>
      </c>
      <c r="AF42" s="89">
        <f t="shared" si="103"/>
        <v>0.6</v>
      </c>
      <c r="AG42" s="82" t="str">
        <f t="shared" si="104"/>
        <v/>
      </c>
      <c r="AH42" s="89">
        <f t="shared" si="110"/>
        <v>0.6</v>
      </c>
      <c r="AI42" s="85"/>
      <c r="AJ42" s="85"/>
      <c r="AK42" s="85"/>
      <c r="AL42" s="85"/>
      <c r="AM42" s="47"/>
      <c r="AN42" s="91"/>
      <c r="AO42" s="91"/>
      <c r="AP42" s="47"/>
      <c r="AQ42" s="47"/>
      <c r="AR42" s="91"/>
      <c r="AS42" s="91"/>
      <c r="AT42" s="47"/>
      <c r="AU42" s="47"/>
      <c r="AV42" s="91"/>
      <c r="AW42" s="91"/>
      <c r="AX42" s="47"/>
      <c r="AY42" s="47"/>
      <c r="AZ42" s="91"/>
      <c r="BA42" s="91"/>
      <c r="BB42" s="47"/>
      <c r="BC42" s="47"/>
      <c r="BD42" s="91"/>
      <c r="BE42" s="91"/>
      <c r="BF42" s="47"/>
      <c r="BG42" s="47"/>
      <c r="BH42" s="91"/>
      <c r="BI42" s="91"/>
      <c r="BJ42" s="47"/>
      <c r="BK42" s="47"/>
      <c r="BL42" s="91"/>
      <c r="BM42" s="91"/>
      <c r="BN42" s="47"/>
      <c r="BO42" s="47"/>
      <c r="BP42" s="91"/>
      <c r="BQ42" s="91"/>
      <c r="BR42" s="47"/>
      <c r="BS42" s="47"/>
      <c r="BT42" s="91"/>
      <c r="BU42" s="91"/>
      <c r="BV42" s="47"/>
      <c r="BW42" s="47"/>
      <c r="BX42" s="91"/>
      <c r="BY42" s="91"/>
      <c r="BZ42" s="47"/>
      <c r="CA42" s="47"/>
      <c r="CB42" s="91"/>
      <c r="CC42" s="91"/>
      <c r="CD42" s="47"/>
      <c r="CE42" s="47"/>
      <c r="CF42" s="91"/>
      <c r="CG42" s="91"/>
      <c r="CH42" s="47"/>
      <c r="CI42" s="91"/>
      <c r="CJ42" s="91"/>
      <c r="CK42" s="47"/>
      <c r="CL42" s="92" t="str">
        <f t="shared" si="111"/>
        <v>5 - Muy Alta</v>
      </c>
      <c r="CM42" s="93">
        <f t="shared" si="105"/>
        <v>1</v>
      </c>
      <c r="CN42" s="92" t="str">
        <f t="shared" si="112"/>
        <v>3 - Moderado</v>
      </c>
      <c r="CO42" s="93">
        <f t="shared" si="106"/>
        <v>0.6</v>
      </c>
      <c r="CP42" s="94" t="str">
        <f t="shared" si="107"/>
        <v>ALTO</v>
      </c>
      <c r="CQ42" s="89">
        <f t="shared" si="113"/>
        <v>0.6</v>
      </c>
      <c r="CR42" s="194"/>
      <c r="CS42" s="94">
        <f t="shared" si="114"/>
        <v>5</v>
      </c>
      <c r="CT42" s="47"/>
      <c r="CU42" s="194"/>
      <c r="CV42" s="194"/>
      <c r="CW42" s="96"/>
      <c r="CX42" s="97">
        <f t="shared" si="115"/>
        <v>0</v>
      </c>
      <c r="CY42" s="98">
        <f t="shared" si="116"/>
        <v>3</v>
      </c>
      <c r="CZ42" s="97" t="str">
        <f t="shared" si="117"/>
        <v>Moderado</v>
      </c>
      <c r="DA42" s="99">
        <f t="shared" si="118"/>
        <v>0.6</v>
      </c>
      <c r="DB42" s="100">
        <f t="shared" si="119"/>
        <v>0</v>
      </c>
      <c r="DC42" s="100">
        <f t="shared" si="120"/>
        <v>0</v>
      </c>
      <c r="DD42" s="97">
        <f t="shared" si="121"/>
        <v>0</v>
      </c>
      <c r="DE42" s="5">
        <f t="shared" si="122"/>
        <v>5</v>
      </c>
      <c r="DF42" s="99">
        <f t="shared" si="123"/>
        <v>1</v>
      </c>
      <c r="DG42" s="5">
        <f t="shared" si="124"/>
        <v>3</v>
      </c>
      <c r="DH42" s="5"/>
      <c r="DI42" s="99">
        <f t="shared" si="125"/>
        <v>0.6</v>
      </c>
      <c r="DJ42" s="100">
        <f t="shared" si="126"/>
        <v>0</v>
      </c>
      <c r="DK42" s="100">
        <f t="shared" si="127"/>
        <v>0</v>
      </c>
      <c r="DL42" s="97">
        <f t="shared" si="128"/>
        <v>0</v>
      </c>
      <c r="DM42" s="5">
        <f t="shared" si="129"/>
        <v>5</v>
      </c>
      <c r="DN42" s="99">
        <f t="shared" si="130"/>
        <v>1</v>
      </c>
      <c r="DO42" s="5">
        <f t="shared" si="131"/>
        <v>3</v>
      </c>
      <c r="DP42" s="99">
        <f t="shared" si="132"/>
        <v>0.6</v>
      </c>
      <c r="DQ42" s="100">
        <f t="shared" si="133"/>
        <v>0</v>
      </c>
      <c r="DR42" s="100">
        <f t="shared" si="134"/>
        <v>0</v>
      </c>
      <c r="DS42" s="97">
        <f t="shared" si="135"/>
        <v>0</v>
      </c>
      <c r="DT42" s="5">
        <f t="shared" si="136"/>
        <v>5</v>
      </c>
      <c r="DU42" s="99">
        <f t="shared" si="137"/>
        <v>1</v>
      </c>
      <c r="DV42" s="5">
        <f t="shared" si="138"/>
        <v>3</v>
      </c>
      <c r="DW42" s="99">
        <f t="shared" si="139"/>
        <v>0.6</v>
      </c>
      <c r="DX42" s="100">
        <f t="shared" si="140"/>
        <v>0</v>
      </c>
      <c r="DY42" s="100">
        <f t="shared" si="141"/>
        <v>0</v>
      </c>
      <c r="DZ42" s="97">
        <f t="shared" si="142"/>
        <v>0</v>
      </c>
      <c r="EA42" s="5">
        <f t="shared" si="143"/>
        <v>5</v>
      </c>
      <c r="EB42" s="99">
        <f t="shared" si="144"/>
        <v>1</v>
      </c>
      <c r="EC42" s="5">
        <f t="shared" si="145"/>
        <v>3</v>
      </c>
      <c r="ED42" s="99">
        <f t="shared" si="146"/>
        <v>0.6</v>
      </c>
      <c r="EE42" s="100">
        <f t="shared" si="147"/>
        <v>0</v>
      </c>
      <c r="EF42" s="100">
        <f t="shared" si="148"/>
        <v>0</v>
      </c>
      <c r="EG42" s="97">
        <f t="shared" si="149"/>
        <v>0</v>
      </c>
      <c r="EH42" s="5">
        <f t="shared" si="150"/>
        <v>5</v>
      </c>
      <c r="EI42" s="99">
        <f t="shared" si="151"/>
        <v>1</v>
      </c>
      <c r="EJ42" s="5">
        <f t="shared" si="152"/>
        <v>3</v>
      </c>
      <c r="EK42" s="99">
        <f t="shared" si="153"/>
        <v>0.6</v>
      </c>
      <c r="EL42" s="100">
        <f t="shared" si="154"/>
        <v>0</v>
      </c>
      <c r="EM42" s="100">
        <f t="shared" si="155"/>
        <v>0</v>
      </c>
      <c r="EN42" s="97">
        <f t="shared" si="156"/>
        <v>0</v>
      </c>
      <c r="EO42" s="5">
        <f t="shared" si="157"/>
        <v>5</v>
      </c>
      <c r="EP42" s="99">
        <f t="shared" si="158"/>
        <v>1</v>
      </c>
      <c r="EQ42" s="5">
        <f t="shared" si="159"/>
        <v>3</v>
      </c>
      <c r="ER42" s="99">
        <f t="shared" si="160"/>
        <v>0.6</v>
      </c>
      <c r="ES42" s="100">
        <f t="shared" si="161"/>
        <v>0</v>
      </c>
      <c r="ET42" s="100">
        <f t="shared" si="162"/>
        <v>0</v>
      </c>
      <c r="EU42" s="97">
        <f t="shared" si="163"/>
        <v>0</v>
      </c>
      <c r="EV42" s="5">
        <f t="shared" si="164"/>
        <v>5</v>
      </c>
      <c r="EW42" s="99">
        <f t="shared" si="165"/>
        <v>1</v>
      </c>
      <c r="EX42" s="5">
        <f t="shared" si="166"/>
        <v>3</v>
      </c>
      <c r="EY42" s="99">
        <f t="shared" si="167"/>
        <v>0.6</v>
      </c>
      <c r="EZ42" s="100">
        <f t="shared" si="168"/>
        <v>0</v>
      </c>
      <c r="FA42" s="100">
        <f t="shared" si="169"/>
        <v>0</v>
      </c>
      <c r="FB42" s="97">
        <f t="shared" si="170"/>
        <v>0</v>
      </c>
      <c r="FC42" s="5">
        <f t="shared" si="171"/>
        <v>5</v>
      </c>
      <c r="FD42" s="99">
        <f t="shared" si="172"/>
        <v>1</v>
      </c>
      <c r="FE42" s="5">
        <f t="shared" si="173"/>
        <v>3</v>
      </c>
      <c r="FF42" s="99">
        <f t="shared" si="174"/>
        <v>0.6</v>
      </c>
      <c r="FG42" s="100">
        <f t="shared" si="175"/>
        <v>0</v>
      </c>
      <c r="FH42" s="100">
        <f t="shared" si="176"/>
        <v>0</v>
      </c>
      <c r="FI42" s="97">
        <f t="shared" si="177"/>
        <v>0</v>
      </c>
      <c r="FJ42" s="5">
        <f t="shared" si="178"/>
        <v>5</v>
      </c>
      <c r="FK42" s="99">
        <f t="shared" si="179"/>
        <v>1</v>
      </c>
      <c r="FL42" s="5">
        <f t="shared" si="180"/>
        <v>3</v>
      </c>
      <c r="FM42" s="99">
        <f t="shared" si="181"/>
        <v>0.6</v>
      </c>
      <c r="FN42" s="100">
        <f t="shared" si="182"/>
        <v>0</v>
      </c>
      <c r="FO42" s="100">
        <f t="shared" si="183"/>
        <v>0</v>
      </c>
      <c r="FP42" s="97">
        <f t="shared" si="184"/>
        <v>0</v>
      </c>
      <c r="FQ42" s="5">
        <f t="shared" si="185"/>
        <v>5</v>
      </c>
      <c r="FR42" s="99">
        <f t="shared" si="186"/>
        <v>1</v>
      </c>
      <c r="FS42" s="5">
        <f t="shared" si="187"/>
        <v>3</v>
      </c>
      <c r="FT42" s="99">
        <f t="shared" si="188"/>
        <v>0.6</v>
      </c>
      <c r="FU42" s="100">
        <f t="shared" si="189"/>
        <v>0</v>
      </c>
      <c r="FV42" s="100">
        <f t="shared" si="190"/>
        <v>0</v>
      </c>
      <c r="FW42" s="97">
        <f t="shared" si="191"/>
        <v>0</v>
      </c>
      <c r="FX42" s="5">
        <f t="shared" si="192"/>
        <v>5</v>
      </c>
      <c r="FY42" s="99">
        <f t="shared" si="193"/>
        <v>1</v>
      </c>
      <c r="FZ42" s="5">
        <f t="shared" si="194"/>
        <v>3</v>
      </c>
      <c r="GA42" s="99">
        <f t="shared" si="195"/>
        <v>0.6</v>
      </c>
      <c r="GB42" s="100">
        <f t="shared" si="196"/>
        <v>0</v>
      </c>
      <c r="GC42" s="100">
        <f t="shared" si="197"/>
        <v>0</v>
      </c>
      <c r="GD42" s="97">
        <f t="shared" si="198"/>
        <v>0</v>
      </c>
      <c r="GE42" s="5">
        <f t="shared" si="199"/>
        <v>5</v>
      </c>
      <c r="GF42" s="99">
        <f t="shared" si="200"/>
        <v>1</v>
      </c>
      <c r="GG42" s="5">
        <f t="shared" si="201"/>
        <v>3</v>
      </c>
      <c r="GH42" s="99">
        <f t="shared" si="202"/>
        <v>0.6</v>
      </c>
      <c r="GI42" s="99">
        <f t="shared" si="203"/>
        <v>0.6</v>
      </c>
    </row>
    <row r="43" spans="1:191" ht="37.5" hidden="1" customHeight="1">
      <c r="A43" s="82">
        <v>35</v>
      </c>
      <c r="B43" s="85"/>
      <c r="C43" s="85"/>
      <c r="D43" s="193"/>
      <c r="E43" s="85"/>
      <c r="F43" s="124"/>
      <c r="G43" s="85"/>
      <c r="H43" s="85" t="s">
        <v>1170</v>
      </c>
      <c r="I43" s="86"/>
      <c r="J43" s="86"/>
      <c r="K43" s="86"/>
      <c r="L43" s="86"/>
      <c r="M43" s="86"/>
      <c r="N43" s="86"/>
      <c r="O43" s="86"/>
      <c r="P43" s="86"/>
      <c r="Q43" s="86"/>
      <c r="R43" s="86"/>
      <c r="S43" s="86"/>
      <c r="T43" s="86"/>
      <c r="U43" s="86"/>
      <c r="V43" s="86"/>
      <c r="W43" s="86"/>
      <c r="X43" s="86"/>
      <c r="Y43" s="86"/>
      <c r="Z43" s="86"/>
      <c r="AA43" s="86"/>
      <c r="AB43" s="86"/>
      <c r="AC43" s="88">
        <f t="shared" si="108"/>
        <v>0</v>
      </c>
      <c r="AD43" s="89">
        <f t="shared" si="102"/>
        <v>1</v>
      </c>
      <c r="AE43" s="88" t="str">
        <f t="shared" si="109"/>
        <v>3 - Moderado</v>
      </c>
      <c r="AF43" s="89">
        <f t="shared" si="103"/>
        <v>0.6</v>
      </c>
      <c r="AG43" s="82" t="str">
        <f t="shared" si="104"/>
        <v/>
      </c>
      <c r="AH43" s="89">
        <f t="shared" si="110"/>
        <v>0.6</v>
      </c>
      <c r="AI43" s="85"/>
      <c r="AJ43" s="85"/>
      <c r="AK43" s="85"/>
      <c r="AL43" s="85"/>
      <c r="AM43" s="47"/>
      <c r="AN43" s="91"/>
      <c r="AO43" s="91"/>
      <c r="AP43" s="47"/>
      <c r="AQ43" s="47"/>
      <c r="AR43" s="91"/>
      <c r="AS43" s="91"/>
      <c r="AT43" s="47"/>
      <c r="AU43" s="47"/>
      <c r="AV43" s="91"/>
      <c r="AW43" s="91"/>
      <c r="AX43" s="47"/>
      <c r="AY43" s="47"/>
      <c r="AZ43" s="91"/>
      <c r="BA43" s="91"/>
      <c r="BB43" s="47"/>
      <c r="BC43" s="47"/>
      <c r="BD43" s="91"/>
      <c r="BE43" s="91"/>
      <c r="BF43" s="47"/>
      <c r="BG43" s="47"/>
      <c r="BH43" s="91"/>
      <c r="BI43" s="91"/>
      <c r="BJ43" s="47"/>
      <c r="BK43" s="47"/>
      <c r="BL43" s="91"/>
      <c r="BM43" s="91"/>
      <c r="BN43" s="47"/>
      <c r="BO43" s="47"/>
      <c r="BP43" s="91"/>
      <c r="BQ43" s="91"/>
      <c r="BR43" s="47"/>
      <c r="BS43" s="47"/>
      <c r="BT43" s="91"/>
      <c r="BU43" s="91"/>
      <c r="BV43" s="47"/>
      <c r="BW43" s="47"/>
      <c r="BX43" s="91"/>
      <c r="BY43" s="91"/>
      <c r="BZ43" s="47"/>
      <c r="CA43" s="47"/>
      <c r="CB43" s="91"/>
      <c r="CC43" s="91"/>
      <c r="CD43" s="47"/>
      <c r="CE43" s="47"/>
      <c r="CF43" s="91"/>
      <c r="CG43" s="91"/>
      <c r="CH43" s="47"/>
      <c r="CI43" s="91"/>
      <c r="CJ43" s="91"/>
      <c r="CK43" s="47"/>
      <c r="CL43" s="92" t="str">
        <f t="shared" si="111"/>
        <v>5 - Muy Alta</v>
      </c>
      <c r="CM43" s="93">
        <f t="shared" si="105"/>
        <v>1</v>
      </c>
      <c r="CN43" s="92" t="str">
        <f t="shared" si="112"/>
        <v>3 - Moderado</v>
      </c>
      <c r="CO43" s="93">
        <f t="shared" si="106"/>
        <v>0.6</v>
      </c>
      <c r="CP43" s="94" t="str">
        <f t="shared" si="107"/>
        <v>ALTO</v>
      </c>
      <c r="CQ43" s="89">
        <f t="shared" si="113"/>
        <v>0.6</v>
      </c>
      <c r="CR43" s="194"/>
      <c r="CS43" s="94">
        <f t="shared" si="114"/>
        <v>5</v>
      </c>
      <c r="CT43" s="47"/>
      <c r="CU43" s="194"/>
      <c r="CV43" s="194"/>
      <c r="CW43" s="96"/>
      <c r="CX43" s="97">
        <f t="shared" si="115"/>
        <v>0</v>
      </c>
      <c r="CY43" s="98">
        <f t="shared" si="116"/>
        <v>3</v>
      </c>
      <c r="CZ43" s="97" t="str">
        <f t="shared" si="117"/>
        <v>Moderado</v>
      </c>
      <c r="DA43" s="99">
        <f t="shared" si="118"/>
        <v>0.6</v>
      </c>
      <c r="DB43" s="100">
        <f t="shared" si="119"/>
        <v>0</v>
      </c>
      <c r="DC43" s="100">
        <f t="shared" si="120"/>
        <v>0</v>
      </c>
      <c r="DD43" s="97">
        <f t="shared" si="121"/>
        <v>0</v>
      </c>
      <c r="DE43" s="5">
        <f t="shared" si="122"/>
        <v>5</v>
      </c>
      <c r="DF43" s="99">
        <f t="shared" si="123"/>
        <v>1</v>
      </c>
      <c r="DG43" s="5">
        <f t="shared" si="124"/>
        <v>3</v>
      </c>
      <c r="DH43" s="5"/>
      <c r="DI43" s="99">
        <f t="shared" si="125"/>
        <v>0.6</v>
      </c>
      <c r="DJ43" s="100">
        <f t="shared" si="126"/>
        <v>0</v>
      </c>
      <c r="DK43" s="100">
        <f t="shared" si="127"/>
        <v>0</v>
      </c>
      <c r="DL43" s="97">
        <f t="shared" si="128"/>
        <v>0</v>
      </c>
      <c r="DM43" s="5">
        <f t="shared" si="129"/>
        <v>5</v>
      </c>
      <c r="DN43" s="99">
        <f t="shared" si="130"/>
        <v>1</v>
      </c>
      <c r="DO43" s="5">
        <f t="shared" si="131"/>
        <v>3</v>
      </c>
      <c r="DP43" s="99">
        <f t="shared" si="132"/>
        <v>0.6</v>
      </c>
      <c r="DQ43" s="100">
        <f t="shared" si="133"/>
        <v>0</v>
      </c>
      <c r="DR43" s="100">
        <f t="shared" si="134"/>
        <v>0</v>
      </c>
      <c r="DS43" s="97">
        <f t="shared" si="135"/>
        <v>0</v>
      </c>
      <c r="DT43" s="5">
        <f t="shared" si="136"/>
        <v>5</v>
      </c>
      <c r="DU43" s="99">
        <f t="shared" si="137"/>
        <v>1</v>
      </c>
      <c r="DV43" s="5">
        <f t="shared" si="138"/>
        <v>3</v>
      </c>
      <c r="DW43" s="99">
        <f t="shared" si="139"/>
        <v>0.6</v>
      </c>
      <c r="DX43" s="100">
        <f t="shared" si="140"/>
        <v>0</v>
      </c>
      <c r="DY43" s="100">
        <f t="shared" si="141"/>
        <v>0</v>
      </c>
      <c r="DZ43" s="97">
        <f t="shared" si="142"/>
        <v>0</v>
      </c>
      <c r="EA43" s="5">
        <f t="shared" si="143"/>
        <v>5</v>
      </c>
      <c r="EB43" s="99">
        <f t="shared" si="144"/>
        <v>1</v>
      </c>
      <c r="EC43" s="5">
        <f t="shared" si="145"/>
        <v>3</v>
      </c>
      <c r="ED43" s="99">
        <f t="shared" si="146"/>
        <v>0.6</v>
      </c>
      <c r="EE43" s="100">
        <f t="shared" si="147"/>
        <v>0</v>
      </c>
      <c r="EF43" s="100">
        <f t="shared" si="148"/>
        <v>0</v>
      </c>
      <c r="EG43" s="97">
        <f t="shared" si="149"/>
        <v>0</v>
      </c>
      <c r="EH43" s="5">
        <f t="shared" si="150"/>
        <v>5</v>
      </c>
      <c r="EI43" s="99">
        <f t="shared" si="151"/>
        <v>1</v>
      </c>
      <c r="EJ43" s="5">
        <f t="shared" si="152"/>
        <v>3</v>
      </c>
      <c r="EK43" s="99">
        <f t="shared" si="153"/>
        <v>0.6</v>
      </c>
      <c r="EL43" s="100">
        <f t="shared" si="154"/>
        <v>0</v>
      </c>
      <c r="EM43" s="100">
        <f t="shared" si="155"/>
        <v>0</v>
      </c>
      <c r="EN43" s="97">
        <f t="shared" si="156"/>
        <v>0</v>
      </c>
      <c r="EO43" s="5">
        <f t="shared" si="157"/>
        <v>5</v>
      </c>
      <c r="EP43" s="99">
        <f t="shared" si="158"/>
        <v>1</v>
      </c>
      <c r="EQ43" s="5">
        <f t="shared" si="159"/>
        <v>3</v>
      </c>
      <c r="ER43" s="99">
        <f t="shared" si="160"/>
        <v>0.6</v>
      </c>
      <c r="ES43" s="100">
        <f t="shared" si="161"/>
        <v>0</v>
      </c>
      <c r="ET43" s="100">
        <f t="shared" si="162"/>
        <v>0</v>
      </c>
      <c r="EU43" s="97">
        <f t="shared" si="163"/>
        <v>0</v>
      </c>
      <c r="EV43" s="5">
        <f t="shared" si="164"/>
        <v>5</v>
      </c>
      <c r="EW43" s="99">
        <f t="shared" si="165"/>
        <v>1</v>
      </c>
      <c r="EX43" s="5">
        <f t="shared" si="166"/>
        <v>3</v>
      </c>
      <c r="EY43" s="99">
        <f t="shared" si="167"/>
        <v>0.6</v>
      </c>
      <c r="EZ43" s="100">
        <f t="shared" si="168"/>
        <v>0</v>
      </c>
      <c r="FA43" s="100">
        <f t="shared" si="169"/>
        <v>0</v>
      </c>
      <c r="FB43" s="97">
        <f t="shared" si="170"/>
        <v>0</v>
      </c>
      <c r="FC43" s="5">
        <f t="shared" si="171"/>
        <v>5</v>
      </c>
      <c r="FD43" s="99">
        <f t="shared" si="172"/>
        <v>1</v>
      </c>
      <c r="FE43" s="5">
        <f t="shared" si="173"/>
        <v>3</v>
      </c>
      <c r="FF43" s="99">
        <f t="shared" si="174"/>
        <v>0.6</v>
      </c>
      <c r="FG43" s="100">
        <f t="shared" si="175"/>
        <v>0</v>
      </c>
      <c r="FH43" s="100">
        <f t="shared" si="176"/>
        <v>0</v>
      </c>
      <c r="FI43" s="97">
        <f t="shared" si="177"/>
        <v>0</v>
      </c>
      <c r="FJ43" s="5">
        <f t="shared" si="178"/>
        <v>5</v>
      </c>
      <c r="FK43" s="99">
        <f t="shared" si="179"/>
        <v>1</v>
      </c>
      <c r="FL43" s="5">
        <f t="shared" si="180"/>
        <v>3</v>
      </c>
      <c r="FM43" s="99">
        <f t="shared" si="181"/>
        <v>0.6</v>
      </c>
      <c r="FN43" s="100">
        <f t="shared" si="182"/>
        <v>0</v>
      </c>
      <c r="FO43" s="100">
        <f t="shared" si="183"/>
        <v>0</v>
      </c>
      <c r="FP43" s="97">
        <f t="shared" si="184"/>
        <v>0</v>
      </c>
      <c r="FQ43" s="5">
        <f t="shared" si="185"/>
        <v>5</v>
      </c>
      <c r="FR43" s="99">
        <f t="shared" si="186"/>
        <v>1</v>
      </c>
      <c r="FS43" s="5">
        <f t="shared" si="187"/>
        <v>3</v>
      </c>
      <c r="FT43" s="99">
        <f t="shared" si="188"/>
        <v>0.6</v>
      </c>
      <c r="FU43" s="100">
        <f t="shared" si="189"/>
        <v>0</v>
      </c>
      <c r="FV43" s="100">
        <f t="shared" si="190"/>
        <v>0</v>
      </c>
      <c r="FW43" s="97">
        <f t="shared" si="191"/>
        <v>0</v>
      </c>
      <c r="FX43" s="5">
        <f t="shared" si="192"/>
        <v>5</v>
      </c>
      <c r="FY43" s="99">
        <f t="shared" si="193"/>
        <v>1</v>
      </c>
      <c r="FZ43" s="5">
        <f t="shared" si="194"/>
        <v>3</v>
      </c>
      <c r="GA43" s="99">
        <f t="shared" si="195"/>
        <v>0.6</v>
      </c>
      <c r="GB43" s="100">
        <f t="shared" si="196"/>
        <v>0</v>
      </c>
      <c r="GC43" s="100">
        <f t="shared" si="197"/>
        <v>0</v>
      </c>
      <c r="GD43" s="97">
        <f t="shared" si="198"/>
        <v>0</v>
      </c>
      <c r="GE43" s="5">
        <f t="shared" si="199"/>
        <v>5</v>
      </c>
      <c r="GF43" s="99">
        <f t="shared" si="200"/>
        <v>1</v>
      </c>
      <c r="GG43" s="5">
        <f t="shared" si="201"/>
        <v>3</v>
      </c>
      <c r="GH43" s="99">
        <f t="shared" si="202"/>
        <v>0.6</v>
      </c>
      <c r="GI43" s="99">
        <f t="shared" si="203"/>
        <v>0.6</v>
      </c>
    </row>
    <row r="44" spans="1:191" ht="37.5" hidden="1" customHeight="1">
      <c r="A44" s="82">
        <v>36</v>
      </c>
      <c r="B44" s="85"/>
      <c r="C44" s="85"/>
      <c r="D44" s="193"/>
      <c r="E44" s="85"/>
      <c r="F44" s="124"/>
      <c r="G44" s="85"/>
      <c r="H44" s="85" t="s">
        <v>1170</v>
      </c>
      <c r="I44" s="86"/>
      <c r="J44" s="86"/>
      <c r="K44" s="86"/>
      <c r="L44" s="86"/>
      <c r="M44" s="86"/>
      <c r="N44" s="86"/>
      <c r="O44" s="86"/>
      <c r="P44" s="86"/>
      <c r="Q44" s="86"/>
      <c r="R44" s="86"/>
      <c r="S44" s="86"/>
      <c r="T44" s="86"/>
      <c r="U44" s="86"/>
      <c r="V44" s="86"/>
      <c r="W44" s="86"/>
      <c r="X44" s="86"/>
      <c r="Y44" s="86"/>
      <c r="Z44" s="86"/>
      <c r="AA44" s="86"/>
      <c r="AB44" s="86"/>
      <c r="AC44" s="88">
        <f t="shared" si="108"/>
        <v>0</v>
      </c>
      <c r="AD44" s="89">
        <f t="shared" si="102"/>
        <v>1</v>
      </c>
      <c r="AE44" s="88" t="str">
        <f t="shared" si="109"/>
        <v>3 - Moderado</v>
      </c>
      <c r="AF44" s="89">
        <f t="shared" si="103"/>
        <v>0.6</v>
      </c>
      <c r="AG44" s="82" t="str">
        <f t="shared" si="104"/>
        <v/>
      </c>
      <c r="AH44" s="89">
        <f t="shared" si="110"/>
        <v>0.6</v>
      </c>
      <c r="AI44" s="85"/>
      <c r="AJ44" s="85"/>
      <c r="AK44" s="85"/>
      <c r="AL44" s="85"/>
      <c r="AM44" s="47"/>
      <c r="AN44" s="91"/>
      <c r="AO44" s="91"/>
      <c r="AP44" s="47"/>
      <c r="AQ44" s="47"/>
      <c r="AR44" s="91"/>
      <c r="AS44" s="91"/>
      <c r="AT44" s="47"/>
      <c r="AU44" s="47"/>
      <c r="AV44" s="91"/>
      <c r="AW44" s="91"/>
      <c r="AX44" s="47"/>
      <c r="AY44" s="47"/>
      <c r="AZ44" s="91"/>
      <c r="BA44" s="91"/>
      <c r="BB44" s="47"/>
      <c r="BC44" s="47"/>
      <c r="BD44" s="91"/>
      <c r="BE44" s="91"/>
      <c r="BF44" s="47"/>
      <c r="BG44" s="47"/>
      <c r="BH44" s="91"/>
      <c r="BI44" s="91"/>
      <c r="BJ44" s="47"/>
      <c r="BK44" s="47"/>
      <c r="BL44" s="91"/>
      <c r="BM44" s="91"/>
      <c r="BN44" s="47"/>
      <c r="BO44" s="47"/>
      <c r="BP44" s="91"/>
      <c r="BQ44" s="91"/>
      <c r="BR44" s="47"/>
      <c r="BS44" s="47"/>
      <c r="BT44" s="91"/>
      <c r="BU44" s="91"/>
      <c r="BV44" s="47"/>
      <c r="BW44" s="47"/>
      <c r="BX44" s="91"/>
      <c r="BY44" s="91"/>
      <c r="BZ44" s="47"/>
      <c r="CA44" s="47"/>
      <c r="CB44" s="91"/>
      <c r="CC44" s="91"/>
      <c r="CD44" s="47"/>
      <c r="CE44" s="47"/>
      <c r="CF44" s="91"/>
      <c r="CG44" s="91"/>
      <c r="CH44" s="47"/>
      <c r="CI44" s="91"/>
      <c r="CJ44" s="91"/>
      <c r="CK44" s="47"/>
      <c r="CL44" s="92" t="str">
        <f t="shared" si="111"/>
        <v>5 - Muy Alta</v>
      </c>
      <c r="CM44" s="93">
        <f t="shared" si="105"/>
        <v>1</v>
      </c>
      <c r="CN44" s="92" t="str">
        <f t="shared" si="112"/>
        <v>3 - Moderado</v>
      </c>
      <c r="CO44" s="93">
        <f t="shared" si="106"/>
        <v>0.6</v>
      </c>
      <c r="CP44" s="94" t="str">
        <f t="shared" si="107"/>
        <v>ALTO</v>
      </c>
      <c r="CQ44" s="89">
        <f t="shared" si="113"/>
        <v>0.6</v>
      </c>
      <c r="CR44" s="194"/>
      <c r="CS44" s="94">
        <f t="shared" si="114"/>
        <v>5</v>
      </c>
      <c r="CT44" s="47"/>
      <c r="CU44" s="194"/>
      <c r="CV44" s="194"/>
      <c r="CW44" s="96"/>
      <c r="CX44" s="97">
        <f t="shared" si="115"/>
        <v>0</v>
      </c>
      <c r="CY44" s="98">
        <f t="shared" si="116"/>
        <v>3</v>
      </c>
      <c r="CZ44" s="97" t="str">
        <f t="shared" si="117"/>
        <v>Moderado</v>
      </c>
      <c r="DA44" s="99">
        <f t="shared" si="118"/>
        <v>0.6</v>
      </c>
      <c r="DB44" s="100">
        <f t="shared" si="119"/>
        <v>0</v>
      </c>
      <c r="DC44" s="100">
        <f t="shared" si="120"/>
        <v>0</v>
      </c>
      <c r="DD44" s="97">
        <f t="shared" si="121"/>
        <v>0</v>
      </c>
      <c r="DE44" s="5">
        <f t="shared" si="122"/>
        <v>5</v>
      </c>
      <c r="DF44" s="99">
        <f t="shared" si="123"/>
        <v>1</v>
      </c>
      <c r="DG44" s="5">
        <f t="shared" si="124"/>
        <v>3</v>
      </c>
      <c r="DH44" s="5"/>
      <c r="DI44" s="99">
        <f t="shared" si="125"/>
        <v>0.6</v>
      </c>
      <c r="DJ44" s="100">
        <f t="shared" si="126"/>
        <v>0</v>
      </c>
      <c r="DK44" s="100">
        <f t="shared" si="127"/>
        <v>0</v>
      </c>
      <c r="DL44" s="97">
        <f t="shared" si="128"/>
        <v>0</v>
      </c>
      <c r="DM44" s="5">
        <f t="shared" si="129"/>
        <v>5</v>
      </c>
      <c r="DN44" s="99">
        <f t="shared" si="130"/>
        <v>1</v>
      </c>
      <c r="DO44" s="5">
        <f t="shared" si="131"/>
        <v>3</v>
      </c>
      <c r="DP44" s="99">
        <f t="shared" si="132"/>
        <v>0.6</v>
      </c>
      <c r="DQ44" s="100">
        <f t="shared" si="133"/>
        <v>0</v>
      </c>
      <c r="DR44" s="100">
        <f t="shared" si="134"/>
        <v>0</v>
      </c>
      <c r="DS44" s="97">
        <f t="shared" si="135"/>
        <v>0</v>
      </c>
      <c r="DT44" s="5">
        <f t="shared" si="136"/>
        <v>5</v>
      </c>
      <c r="DU44" s="99">
        <f t="shared" si="137"/>
        <v>1</v>
      </c>
      <c r="DV44" s="5">
        <f t="shared" si="138"/>
        <v>3</v>
      </c>
      <c r="DW44" s="99">
        <f t="shared" si="139"/>
        <v>0.6</v>
      </c>
      <c r="DX44" s="100">
        <f t="shared" si="140"/>
        <v>0</v>
      </c>
      <c r="DY44" s="100">
        <f t="shared" si="141"/>
        <v>0</v>
      </c>
      <c r="DZ44" s="97">
        <f t="shared" si="142"/>
        <v>0</v>
      </c>
      <c r="EA44" s="5">
        <f t="shared" si="143"/>
        <v>5</v>
      </c>
      <c r="EB44" s="99">
        <f t="shared" si="144"/>
        <v>1</v>
      </c>
      <c r="EC44" s="5">
        <f t="shared" si="145"/>
        <v>3</v>
      </c>
      <c r="ED44" s="99">
        <f t="shared" si="146"/>
        <v>0.6</v>
      </c>
      <c r="EE44" s="100">
        <f t="shared" si="147"/>
        <v>0</v>
      </c>
      <c r="EF44" s="100">
        <f t="shared" si="148"/>
        <v>0</v>
      </c>
      <c r="EG44" s="97">
        <f t="shared" si="149"/>
        <v>0</v>
      </c>
      <c r="EH44" s="5">
        <f t="shared" si="150"/>
        <v>5</v>
      </c>
      <c r="EI44" s="99">
        <f t="shared" si="151"/>
        <v>1</v>
      </c>
      <c r="EJ44" s="5">
        <f t="shared" si="152"/>
        <v>3</v>
      </c>
      <c r="EK44" s="99">
        <f t="shared" si="153"/>
        <v>0.6</v>
      </c>
      <c r="EL44" s="100">
        <f t="shared" si="154"/>
        <v>0</v>
      </c>
      <c r="EM44" s="100">
        <f t="shared" si="155"/>
        <v>0</v>
      </c>
      <c r="EN44" s="97">
        <f t="shared" si="156"/>
        <v>0</v>
      </c>
      <c r="EO44" s="5">
        <f t="shared" si="157"/>
        <v>5</v>
      </c>
      <c r="EP44" s="99">
        <f t="shared" si="158"/>
        <v>1</v>
      </c>
      <c r="EQ44" s="5">
        <f t="shared" si="159"/>
        <v>3</v>
      </c>
      <c r="ER44" s="99">
        <f t="shared" si="160"/>
        <v>0.6</v>
      </c>
      <c r="ES44" s="100">
        <f t="shared" si="161"/>
        <v>0</v>
      </c>
      <c r="ET44" s="100">
        <f t="shared" si="162"/>
        <v>0</v>
      </c>
      <c r="EU44" s="97">
        <f t="shared" si="163"/>
        <v>0</v>
      </c>
      <c r="EV44" s="5">
        <f t="shared" si="164"/>
        <v>5</v>
      </c>
      <c r="EW44" s="99">
        <f t="shared" si="165"/>
        <v>1</v>
      </c>
      <c r="EX44" s="5">
        <f t="shared" si="166"/>
        <v>3</v>
      </c>
      <c r="EY44" s="99">
        <f t="shared" si="167"/>
        <v>0.6</v>
      </c>
      <c r="EZ44" s="100">
        <f t="shared" si="168"/>
        <v>0</v>
      </c>
      <c r="FA44" s="100">
        <f t="shared" si="169"/>
        <v>0</v>
      </c>
      <c r="FB44" s="97">
        <f t="shared" si="170"/>
        <v>0</v>
      </c>
      <c r="FC44" s="5">
        <f t="shared" si="171"/>
        <v>5</v>
      </c>
      <c r="FD44" s="99">
        <f t="shared" si="172"/>
        <v>1</v>
      </c>
      <c r="FE44" s="5">
        <f t="shared" si="173"/>
        <v>3</v>
      </c>
      <c r="FF44" s="99">
        <f t="shared" si="174"/>
        <v>0.6</v>
      </c>
      <c r="FG44" s="100">
        <f t="shared" si="175"/>
        <v>0</v>
      </c>
      <c r="FH44" s="100">
        <f t="shared" si="176"/>
        <v>0</v>
      </c>
      <c r="FI44" s="97">
        <f t="shared" si="177"/>
        <v>0</v>
      </c>
      <c r="FJ44" s="5">
        <f t="shared" si="178"/>
        <v>5</v>
      </c>
      <c r="FK44" s="99">
        <f t="shared" si="179"/>
        <v>1</v>
      </c>
      <c r="FL44" s="5">
        <f t="shared" si="180"/>
        <v>3</v>
      </c>
      <c r="FM44" s="99">
        <f t="shared" si="181"/>
        <v>0.6</v>
      </c>
      <c r="FN44" s="100">
        <f t="shared" si="182"/>
        <v>0</v>
      </c>
      <c r="FO44" s="100">
        <f t="shared" si="183"/>
        <v>0</v>
      </c>
      <c r="FP44" s="97">
        <f t="shared" si="184"/>
        <v>0</v>
      </c>
      <c r="FQ44" s="5">
        <f t="shared" si="185"/>
        <v>5</v>
      </c>
      <c r="FR44" s="99">
        <f t="shared" si="186"/>
        <v>1</v>
      </c>
      <c r="FS44" s="5">
        <f t="shared" si="187"/>
        <v>3</v>
      </c>
      <c r="FT44" s="99">
        <f t="shared" si="188"/>
        <v>0.6</v>
      </c>
      <c r="FU44" s="100">
        <f t="shared" si="189"/>
        <v>0</v>
      </c>
      <c r="FV44" s="100">
        <f t="shared" si="190"/>
        <v>0</v>
      </c>
      <c r="FW44" s="97">
        <f t="shared" si="191"/>
        <v>0</v>
      </c>
      <c r="FX44" s="5">
        <f t="shared" si="192"/>
        <v>5</v>
      </c>
      <c r="FY44" s="99">
        <f t="shared" si="193"/>
        <v>1</v>
      </c>
      <c r="FZ44" s="5">
        <f t="shared" si="194"/>
        <v>3</v>
      </c>
      <c r="GA44" s="99">
        <f t="shared" si="195"/>
        <v>0.6</v>
      </c>
      <c r="GB44" s="100">
        <f t="shared" si="196"/>
        <v>0</v>
      </c>
      <c r="GC44" s="100">
        <f t="shared" si="197"/>
        <v>0</v>
      </c>
      <c r="GD44" s="97">
        <f t="shared" si="198"/>
        <v>0</v>
      </c>
      <c r="GE44" s="5">
        <f t="shared" si="199"/>
        <v>5</v>
      </c>
      <c r="GF44" s="99">
        <f t="shared" si="200"/>
        <v>1</v>
      </c>
      <c r="GG44" s="5">
        <f t="shared" si="201"/>
        <v>3</v>
      </c>
      <c r="GH44" s="99">
        <f t="shared" si="202"/>
        <v>0.6</v>
      </c>
      <c r="GI44" s="99">
        <f t="shared" si="203"/>
        <v>0.6</v>
      </c>
    </row>
    <row r="45" spans="1:191" ht="37.5" hidden="1" customHeight="1">
      <c r="A45" s="82">
        <v>37</v>
      </c>
      <c r="B45" s="85"/>
      <c r="C45" s="85"/>
      <c r="D45" s="193"/>
      <c r="E45" s="85"/>
      <c r="F45" s="124"/>
      <c r="G45" s="85"/>
      <c r="H45" s="85" t="s">
        <v>1170</v>
      </c>
      <c r="I45" s="86"/>
      <c r="J45" s="86"/>
      <c r="K45" s="86"/>
      <c r="L45" s="86"/>
      <c r="M45" s="86"/>
      <c r="N45" s="86"/>
      <c r="O45" s="86"/>
      <c r="P45" s="86"/>
      <c r="Q45" s="86"/>
      <c r="R45" s="86"/>
      <c r="S45" s="86"/>
      <c r="T45" s="86"/>
      <c r="U45" s="86"/>
      <c r="V45" s="86"/>
      <c r="W45" s="86"/>
      <c r="X45" s="86"/>
      <c r="Y45" s="86"/>
      <c r="Z45" s="86"/>
      <c r="AA45" s="86"/>
      <c r="AB45" s="86"/>
      <c r="AC45" s="88">
        <f t="shared" si="108"/>
        <v>0</v>
      </c>
      <c r="AD45" s="89">
        <f t="shared" si="102"/>
        <v>1</v>
      </c>
      <c r="AE45" s="88" t="str">
        <f t="shared" si="109"/>
        <v>3 - Moderado</v>
      </c>
      <c r="AF45" s="89">
        <f t="shared" si="103"/>
        <v>0.6</v>
      </c>
      <c r="AG45" s="82" t="str">
        <f t="shared" si="104"/>
        <v/>
      </c>
      <c r="AH45" s="89">
        <f t="shared" si="110"/>
        <v>0.6</v>
      </c>
      <c r="AI45" s="85"/>
      <c r="AJ45" s="85"/>
      <c r="AK45" s="85"/>
      <c r="AL45" s="85"/>
      <c r="AM45" s="47"/>
      <c r="AN45" s="91"/>
      <c r="AO45" s="91"/>
      <c r="AP45" s="47"/>
      <c r="AQ45" s="47"/>
      <c r="AR45" s="91"/>
      <c r="AS45" s="91"/>
      <c r="AT45" s="47"/>
      <c r="AU45" s="47"/>
      <c r="AV45" s="91"/>
      <c r="AW45" s="91"/>
      <c r="AX45" s="47"/>
      <c r="AY45" s="47"/>
      <c r="AZ45" s="91"/>
      <c r="BA45" s="91"/>
      <c r="BB45" s="47"/>
      <c r="BC45" s="47"/>
      <c r="BD45" s="91"/>
      <c r="BE45" s="91"/>
      <c r="BF45" s="47"/>
      <c r="BG45" s="47"/>
      <c r="BH45" s="91"/>
      <c r="BI45" s="91"/>
      <c r="BJ45" s="47"/>
      <c r="BK45" s="47"/>
      <c r="BL45" s="91"/>
      <c r="BM45" s="91"/>
      <c r="BN45" s="47"/>
      <c r="BO45" s="47"/>
      <c r="BP45" s="91"/>
      <c r="BQ45" s="91"/>
      <c r="BR45" s="47"/>
      <c r="BS45" s="47"/>
      <c r="BT45" s="91"/>
      <c r="BU45" s="91"/>
      <c r="BV45" s="47"/>
      <c r="BW45" s="47"/>
      <c r="BX45" s="91"/>
      <c r="BY45" s="91"/>
      <c r="BZ45" s="47"/>
      <c r="CA45" s="47"/>
      <c r="CB45" s="91"/>
      <c r="CC45" s="91"/>
      <c r="CD45" s="47"/>
      <c r="CE45" s="47"/>
      <c r="CF45" s="91"/>
      <c r="CG45" s="91"/>
      <c r="CH45" s="47"/>
      <c r="CI45" s="91"/>
      <c r="CJ45" s="91"/>
      <c r="CK45" s="47"/>
      <c r="CL45" s="92" t="str">
        <f t="shared" si="111"/>
        <v>5 - Muy Alta</v>
      </c>
      <c r="CM45" s="93">
        <f t="shared" si="105"/>
        <v>1</v>
      </c>
      <c r="CN45" s="92" t="str">
        <f t="shared" si="112"/>
        <v>3 - Moderado</v>
      </c>
      <c r="CO45" s="93">
        <f t="shared" si="106"/>
        <v>0.6</v>
      </c>
      <c r="CP45" s="94" t="str">
        <f t="shared" si="107"/>
        <v>ALTO</v>
      </c>
      <c r="CQ45" s="89">
        <f t="shared" si="113"/>
        <v>0.6</v>
      </c>
      <c r="CR45" s="194"/>
      <c r="CS45" s="94">
        <f t="shared" si="114"/>
        <v>5</v>
      </c>
      <c r="CT45" s="47"/>
      <c r="CU45" s="194"/>
      <c r="CV45" s="194"/>
      <c r="CW45" s="96"/>
      <c r="CX45" s="97">
        <f t="shared" si="115"/>
        <v>0</v>
      </c>
      <c r="CY45" s="98">
        <f t="shared" si="116"/>
        <v>3</v>
      </c>
      <c r="CZ45" s="97" t="str">
        <f t="shared" si="117"/>
        <v>Moderado</v>
      </c>
      <c r="DA45" s="99">
        <f t="shared" si="118"/>
        <v>0.6</v>
      </c>
      <c r="DB45" s="100">
        <f t="shared" si="119"/>
        <v>0</v>
      </c>
      <c r="DC45" s="100">
        <f t="shared" si="120"/>
        <v>0</v>
      </c>
      <c r="DD45" s="97">
        <f t="shared" si="121"/>
        <v>0</v>
      </c>
      <c r="DE45" s="5">
        <f t="shared" si="122"/>
        <v>5</v>
      </c>
      <c r="DF45" s="99">
        <f t="shared" si="123"/>
        <v>1</v>
      </c>
      <c r="DG45" s="5">
        <f t="shared" si="124"/>
        <v>3</v>
      </c>
      <c r="DH45" s="5"/>
      <c r="DI45" s="99">
        <f t="shared" si="125"/>
        <v>0.6</v>
      </c>
      <c r="DJ45" s="100">
        <f t="shared" si="126"/>
        <v>0</v>
      </c>
      <c r="DK45" s="100">
        <f t="shared" si="127"/>
        <v>0</v>
      </c>
      <c r="DL45" s="97">
        <f t="shared" si="128"/>
        <v>0</v>
      </c>
      <c r="DM45" s="5">
        <f t="shared" si="129"/>
        <v>5</v>
      </c>
      <c r="DN45" s="99">
        <f t="shared" si="130"/>
        <v>1</v>
      </c>
      <c r="DO45" s="5">
        <f t="shared" si="131"/>
        <v>3</v>
      </c>
      <c r="DP45" s="99">
        <f t="shared" si="132"/>
        <v>0.6</v>
      </c>
      <c r="DQ45" s="100">
        <f t="shared" si="133"/>
        <v>0</v>
      </c>
      <c r="DR45" s="100">
        <f t="shared" si="134"/>
        <v>0</v>
      </c>
      <c r="DS45" s="97">
        <f t="shared" si="135"/>
        <v>0</v>
      </c>
      <c r="DT45" s="5">
        <f t="shared" si="136"/>
        <v>5</v>
      </c>
      <c r="DU45" s="99">
        <f t="shared" si="137"/>
        <v>1</v>
      </c>
      <c r="DV45" s="5">
        <f t="shared" si="138"/>
        <v>3</v>
      </c>
      <c r="DW45" s="99">
        <f t="shared" si="139"/>
        <v>0.6</v>
      </c>
      <c r="DX45" s="100">
        <f t="shared" si="140"/>
        <v>0</v>
      </c>
      <c r="DY45" s="100">
        <f t="shared" si="141"/>
        <v>0</v>
      </c>
      <c r="DZ45" s="97">
        <f t="shared" si="142"/>
        <v>0</v>
      </c>
      <c r="EA45" s="5">
        <f t="shared" si="143"/>
        <v>5</v>
      </c>
      <c r="EB45" s="99">
        <f t="shared" si="144"/>
        <v>1</v>
      </c>
      <c r="EC45" s="5">
        <f t="shared" si="145"/>
        <v>3</v>
      </c>
      <c r="ED45" s="99">
        <f t="shared" si="146"/>
        <v>0.6</v>
      </c>
      <c r="EE45" s="100">
        <f t="shared" si="147"/>
        <v>0</v>
      </c>
      <c r="EF45" s="100">
        <f t="shared" si="148"/>
        <v>0</v>
      </c>
      <c r="EG45" s="97">
        <f t="shared" si="149"/>
        <v>0</v>
      </c>
      <c r="EH45" s="5">
        <f t="shared" si="150"/>
        <v>5</v>
      </c>
      <c r="EI45" s="99">
        <f t="shared" si="151"/>
        <v>1</v>
      </c>
      <c r="EJ45" s="5">
        <f t="shared" si="152"/>
        <v>3</v>
      </c>
      <c r="EK45" s="99">
        <f t="shared" si="153"/>
        <v>0.6</v>
      </c>
      <c r="EL45" s="100">
        <f t="shared" si="154"/>
        <v>0</v>
      </c>
      <c r="EM45" s="100">
        <f t="shared" si="155"/>
        <v>0</v>
      </c>
      <c r="EN45" s="97">
        <f t="shared" si="156"/>
        <v>0</v>
      </c>
      <c r="EO45" s="5">
        <f t="shared" si="157"/>
        <v>5</v>
      </c>
      <c r="EP45" s="99">
        <f t="shared" si="158"/>
        <v>1</v>
      </c>
      <c r="EQ45" s="5">
        <f t="shared" si="159"/>
        <v>3</v>
      </c>
      <c r="ER45" s="99">
        <f t="shared" si="160"/>
        <v>0.6</v>
      </c>
      <c r="ES45" s="100">
        <f t="shared" si="161"/>
        <v>0</v>
      </c>
      <c r="ET45" s="100">
        <f t="shared" si="162"/>
        <v>0</v>
      </c>
      <c r="EU45" s="97">
        <f t="shared" si="163"/>
        <v>0</v>
      </c>
      <c r="EV45" s="5">
        <f t="shared" si="164"/>
        <v>5</v>
      </c>
      <c r="EW45" s="99">
        <f t="shared" si="165"/>
        <v>1</v>
      </c>
      <c r="EX45" s="5">
        <f t="shared" si="166"/>
        <v>3</v>
      </c>
      <c r="EY45" s="99">
        <f t="shared" si="167"/>
        <v>0.6</v>
      </c>
      <c r="EZ45" s="100">
        <f t="shared" si="168"/>
        <v>0</v>
      </c>
      <c r="FA45" s="100">
        <f t="shared" si="169"/>
        <v>0</v>
      </c>
      <c r="FB45" s="97">
        <f t="shared" si="170"/>
        <v>0</v>
      </c>
      <c r="FC45" s="5">
        <f t="shared" si="171"/>
        <v>5</v>
      </c>
      <c r="FD45" s="99">
        <f t="shared" si="172"/>
        <v>1</v>
      </c>
      <c r="FE45" s="5">
        <f t="shared" si="173"/>
        <v>3</v>
      </c>
      <c r="FF45" s="99">
        <f t="shared" si="174"/>
        <v>0.6</v>
      </c>
      <c r="FG45" s="100">
        <f t="shared" si="175"/>
        <v>0</v>
      </c>
      <c r="FH45" s="100">
        <f t="shared" si="176"/>
        <v>0</v>
      </c>
      <c r="FI45" s="97">
        <f t="shared" si="177"/>
        <v>0</v>
      </c>
      <c r="FJ45" s="5">
        <f t="shared" si="178"/>
        <v>5</v>
      </c>
      <c r="FK45" s="99">
        <f t="shared" si="179"/>
        <v>1</v>
      </c>
      <c r="FL45" s="5">
        <f t="shared" si="180"/>
        <v>3</v>
      </c>
      <c r="FM45" s="99">
        <f t="shared" si="181"/>
        <v>0.6</v>
      </c>
      <c r="FN45" s="100">
        <f t="shared" si="182"/>
        <v>0</v>
      </c>
      <c r="FO45" s="100">
        <f t="shared" si="183"/>
        <v>0</v>
      </c>
      <c r="FP45" s="97">
        <f t="shared" si="184"/>
        <v>0</v>
      </c>
      <c r="FQ45" s="5">
        <f t="shared" si="185"/>
        <v>5</v>
      </c>
      <c r="FR45" s="99">
        <f t="shared" si="186"/>
        <v>1</v>
      </c>
      <c r="FS45" s="5">
        <f t="shared" si="187"/>
        <v>3</v>
      </c>
      <c r="FT45" s="99">
        <f t="shared" si="188"/>
        <v>0.6</v>
      </c>
      <c r="FU45" s="100">
        <f t="shared" si="189"/>
        <v>0</v>
      </c>
      <c r="FV45" s="100">
        <f t="shared" si="190"/>
        <v>0</v>
      </c>
      <c r="FW45" s="97">
        <f t="shared" si="191"/>
        <v>0</v>
      </c>
      <c r="FX45" s="5">
        <f t="shared" si="192"/>
        <v>5</v>
      </c>
      <c r="FY45" s="99">
        <f t="shared" si="193"/>
        <v>1</v>
      </c>
      <c r="FZ45" s="5">
        <f t="shared" si="194"/>
        <v>3</v>
      </c>
      <c r="GA45" s="99">
        <f t="shared" si="195"/>
        <v>0.6</v>
      </c>
      <c r="GB45" s="100">
        <f t="shared" si="196"/>
        <v>0</v>
      </c>
      <c r="GC45" s="100">
        <f t="shared" si="197"/>
        <v>0</v>
      </c>
      <c r="GD45" s="97">
        <f t="shared" si="198"/>
        <v>0</v>
      </c>
      <c r="GE45" s="5">
        <f t="shared" si="199"/>
        <v>5</v>
      </c>
      <c r="GF45" s="99">
        <f t="shared" si="200"/>
        <v>1</v>
      </c>
      <c r="GG45" s="5">
        <f t="shared" si="201"/>
        <v>3</v>
      </c>
      <c r="GH45" s="99">
        <f t="shared" si="202"/>
        <v>0.6</v>
      </c>
      <c r="GI45" s="99">
        <f t="shared" si="203"/>
        <v>0.6</v>
      </c>
    </row>
    <row r="46" spans="1:191" ht="37.5" hidden="1" customHeight="1">
      <c r="A46" s="82">
        <v>38</v>
      </c>
      <c r="B46" s="85"/>
      <c r="C46" s="85"/>
      <c r="D46" s="193"/>
      <c r="E46" s="85"/>
      <c r="F46" s="124"/>
      <c r="G46" s="85"/>
      <c r="H46" s="85" t="s">
        <v>1170</v>
      </c>
      <c r="I46" s="86"/>
      <c r="J46" s="86"/>
      <c r="K46" s="86"/>
      <c r="L46" s="86"/>
      <c r="M46" s="86"/>
      <c r="N46" s="86"/>
      <c r="O46" s="86"/>
      <c r="P46" s="86"/>
      <c r="Q46" s="86"/>
      <c r="R46" s="86"/>
      <c r="S46" s="86"/>
      <c r="T46" s="86"/>
      <c r="U46" s="86"/>
      <c r="V46" s="86"/>
      <c r="W46" s="86"/>
      <c r="X46" s="86"/>
      <c r="Y46" s="86"/>
      <c r="Z46" s="86"/>
      <c r="AA46" s="86"/>
      <c r="AB46" s="86"/>
      <c r="AC46" s="88">
        <f t="shared" si="108"/>
        <v>0</v>
      </c>
      <c r="AD46" s="89">
        <f t="shared" si="102"/>
        <v>1</v>
      </c>
      <c r="AE46" s="88" t="str">
        <f t="shared" si="109"/>
        <v>3 - Moderado</v>
      </c>
      <c r="AF46" s="89">
        <f t="shared" si="103"/>
        <v>0.6</v>
      </c>
      <c r="AG46" s="82" t="str">
        <f t="shared" si="104"/>
        <v/>
      </c>
      <c r="AH46" s="89">
        <f t="shared" si="110"/>
        <v>0.6</v>
      </c>
      <c r="AI46" s="85"/>
      <c r="AJ46" s="85"/>
      <c r="AK46" s="85"/>
      <c r="AL46" s="85"/>
      <c r="AM46" s="47"/>
      <c r="AN46" s="91"/>
      <c r="AO46" s="91"/>
      <c r="AP46" s="47"/>
      <c r="AQ46" s="47"/>
      <c r="AR46" s="91"/>
      <c r="AS46" s="91"/>
      <c r="AT46" s="47"/>
      <c r="AU46" s="47"/>
      <c r="AV46" s="91"/>
      <c r="AW46" s="91"/>
      <c r="AX46" s="47"/>
      <c r="AY46" s="47"/>
      <c r="AZ46" s="91"/>
      <c r="BA46" s="91"/>
      <c r="BB46" s="47"/>
      <c r="BC46" s="47"/>
      <c r="BD46" s="91"/>
      <c r="BE46" s="91"/>
      <c r="BF46" s="47"/>
      <c r="BG46" s="47"/>
      <c r="BH46" s="91"/>
      <c r="BI46" s="91"/>
      <c r="BJ46" s="47"/>
      <c r="BK46" s="47"/>
      <c r="BL46" s="91"/>
      <c r="BM46" s="91"/>
      <c r="BN46" s="47"/>
      <c r="BO46" s="47"/>
      <c r="BP46" s="91"/>
      <c r="BQ46" s="91"/>
      <c r="BR46" s="47"/>
      <c r="BS46" s="47"/>
      <c r="BT46" s="91"/>
      <c r="BU46" s="91"/>
      <c r="BV46" s="47"/>
      <c r="BW46" s="47"/>
      <c r="BX46" s="91"/>
      <c r="BY46" s="91"/>
      <c r="BZ46" s="47"/>
      <c r="CA46" s="47"/>
      <c r="CB46" s="91"/>
      <c r="CC46" s="91"/>
      <c r="CD46" s="47"/>
      <c r="CE46" s="47"/>
      <c r="CF46" s="91"/>
      <c r="CG46" s="91"/>
      <c r="CH46" s="47"/>
      <c r="CI46" s="91"/>
      <c r="CJ46" s="91"/>
      <c r="CK46" s="47"/>
      <c r="CL46" s="92" t="str">
        <f t="shared" si="111"/>
        <v>5 - Muy Alta</v>
      </c>
      <c r="CM46" s="93">
        <f t="shared" si="105"/>
        <v>1</v>
      </c>
      <c r="CN46" s="92" t="str">
        <f t="shared" si="112"/>
        <v>3 - Moderado</v>
      </c>
      <c r="CO46" s="93">
        <f t="shared" si="106"/>
        <v>0.6</v>
      </c>
      <c r="CP46" s="94" t="str">
        <f t="shared" si="107"/>
        <v>ALTO</v>
      </c>
      <c r="CQ46" s="89">
        <f t="shared" si="113"/>
        <v>0.6</v>
      </c>
      <c r="CR46" s="194"/>
      <c r="CS46" s="94">
        <f t="shared" si="114"/>
        <v>5</v>
      </c>
      <c r="CT46" s="47"/>
      <c r="CU46" s="194"/>
      <c r="CV46" s="194"/>
      <c r="CW46" s="96"/>
      <c r="CX46" s="97">
        <f t="shared" si="115"/>
        <v>0</v>
      </c>
      <c r="CY46" s="98">
        <f t="shared" si="116"/>
        <v>3</v>
      </c>
      <c r="CZ46" s="97" t="str">
        <f t="shared" si="117"/>
        <v>Moderado</v>
      </c>
      <c r="DA46" s="99">
        <f t="shared" si="118"/>
        <v>0.6</v>
      </c>
      <c r="DB46" s="100">
        <f t="shared" si="119"/>
        <v>0</v>
      </c>
      <c r="DC46" s="100">
        <f t="shared" si="120"/>
        <v>0</v>
      </c>
      <c r="DD46" s="97">
        <f t="shared" si="121"/>
        <v>0</v>
      </c>
      <c r="DE46" s="5">
        <f t="shared" si="122"/>
        <v>5</v>
      </c>
      <c r="DF46" s="99">
        <f t="shared" si="123"/>
        <v>1</v>
      </c>
      <c r="DG46" s="5">
        <f t="shared" si="124"/>
        <v>3</v>
      </c>
      <c r="DH46" s="5"/>
      <c r="DI46" s="99">
        <f t="shared" si="125"/>
        <v>0.6</v>
      </c>
      <c r="DJ46" s="100">
        <f t="shared" si="126"/>
        <v>0</v>
      </c>
      <c r="DK46" s="100">
        <f t="shared" si="127"/>
        <v>0</v>
      </c>
      <c r="DL46" s="97">
        <f t="shared" si="128"/>
        <v>0</v>
      </c>
      <c r="DM46" s="5">
        <f t="shared" si="129"/>
        <v>5</v>
      </c>
      <c r="DN46" s="99">
        <f t="shared" si="130"/>
        <v>1</v>
      </c>
      <c r="DO46" s="5">
        <f t="shared" si="131"/>
        <v>3</v>
      </c>
      <c r="DP46" s="99">
        <f t="shared" si="132"/>
        <v>0.6</v>
      </c>
      <c r="DQ46" s="100">
        <f t="shared" si="133"/>
        <v>0</v>
      </c>
      <c r="DR46" s="100">
        <f t="shared" si="134"/>
        <v>0</v>
      </c>
      <c r="DS46" s="97">
        <f t="shared" si="135"/>
        <v>0</v>
      </c>
      <c r="DT46" s="5">
        <f t="shared" si="136"/>
        <v>5</v>
      </c>
      <c r="DU46" s="99">
        <f t="shared" si="137"/>
        <v>1</v>
      </c>
      <c r="DV46" s="5">
        <f t="shared" si="138"/>
        <v>3</v>
      </c>
      <c r="DW46" s="99">
        <f t="shared" si="139"/>
        <v>0.6</v>
      </c>
      <c r="DX46" s="100">
        <f t="shared" si="140"/>
        <v>0</v>
      </c>
      <c r="DY46" s="100">
        <f t="shared" si="141"/>
        <v>0</v>
      </c>
      <c r="DZ46" s="97">
        <f t="shared" si="142"/>
        <v>0</v>
      </c>
      <c r="EA46" s="5">
        <f t="shared" si="143"/>
        <v>5</v>
      </c>
      <c r="EB46" s="99">
        <f t="shared" si="144"/>
        <v>1</v>
      </c>
      <c r="EC46" s="5">
        <f t="shared" si="145"/>
        <v>3</v>
      </c>
      <c r="ED46" s="99">
        <f t="shared" si="146"/>
        <v>0.6</v>
      </c>
      <c r="EE46" s="100">
        <f t="shared" si="147"/>
        <v>0</v>
      </c>
      <c r="EF46" s="100">
        <f t="shared" si="148"/>
        <v>0</v>
      </c>
      <c r="EG46" s="97">
        <f t="shared" si="149"/>
        <v>0</v>
      </c>
      <c r="EH46" s="5">
        <f t="shared" si="150"/>
        <v>5</v>
      </c>
      <c r="EI46" s="99">
        <f t="shared" si="151"/>
        <v>1</v>
      </c>
      <c r="EJ46" s="5">
        <f t="shared" si="152"/>
        <v>3</v>
      </c>
      <c r="EK46" s="99">
        <f t="shared" si="153"/>
        <v>0.6</v>
      </c>
      <c r="EL46" s="100">
        <f t="shared" si="154"/>
        <v>0</v>
      </c>
      <c r="EM46" s="100">
        <f t="shared" si="155"/>
        <v>0</v>
      </c>
      <c r="EN46" s="97">
        <f t="shared" si="156"/>
        <v>0</v>
      </c>
      <c r="EO46" s="5">
        <f t="shared" si="157"/>
        <v>5</v>
      </c>
      <c r="EP46" s="99">
        <f t="shared" si="158"/>
        <v>1</v>
      </c>
      <c r="EQ46" s="5">
        <f t="shared" si="159"/>
        <v>3</v>
      </c>
      <c r="ER46" s="99">
        <f t="shared" si="160"/>
        <v>0.6</v>
      </c>
      <c r="ES46" s="100">
        <f t="shared" si="161"/>
        <v>0</v>
      </c>
      <c r="ET46" s="100">
        <f t="shared" si="162"/>
        <v>0</v>
      </c>
      <c r="EU46" s="97">
        <f t="shared" si="163"/>
        <v>0</v>
      </c>
      <c r="EV46" s="5">
        <f t="shared" si="164"/>
        <v>5</v>
      </c>
      <c r="EW46" s="99">
        <f t="shared" si="165"/>
        <v>1</v>
      </c>
      <c r="EX46" s="5">
        <f t="shared" si="166"/>
        <v>3</v>
      </c>
      <c r="EY46" s="99">
        <f t="shared" si="167"/>
        <v>0.6</v>
      </c>
      <c r="EZ46" s="100">
        <f t="shared" si="168"/>
        <v>0</v>
      </c>
      <c r="FA46" s="100">
        <f t="shared" si="169"/>
        <v>0</v>
      </c>
      <c r="FB46" s="97">
        <f t="shared" si="170"/>
        <v>0</v>
      </c>
      <c r="FC46" s="5">
        <f t="shared" si="171"/>
        <v>5</v>
      </c>
      <c r="FD46" s="99">
        <f t="shared" si="172"/>
        <v>1</v>
      </c>
      <c r="FE46" s="5">
        <f t="shared" si="173"/>
        <v>3</v>
      </c>
      <c r="FF46" s="99">
        <f t="shared" si="174"/>
        <v>0.6</v>
      </c>
      <c r="FG46" s="100">
        <f t="shared" si="175"/>
        <v>0</v>
      </c>
      <c r="FH46" s="100">
        <f t="shared" si="176"/>
        <v>0</v>
      </c>
      <c r="FI46" s="97">
        <f t="shared" si="177"/>
        <v>0</v>
      </c>
      <c r="FJ46" s="5">
        <f t="shared" si="178"/>
        <v>5</v>
      </c>
      <c r="FK46" s="99">
        <f t="shared" si="179"/>
        <v>1</v>
      </c>
      <c r="FL46" s="5">
        <f t="shared" si="180"/>
        <v>3</v>
      </c>
      <c r="FM46" s="99">
        <f t="shared" si="181"/>
        <v>0.6</v>
      </c>
      <c r="FN46" s="100">
        <f t="shared" si="182"/>
        <v>0</v>
      </c>
      <c r="FO46" s="100">
        <f t="shared" si="183"/>
        <v>0</v>
      </c>
      <c r="FP46" s="97">
        <f t="shared" si="184"/>
        <v>0</v>
      </c>
      <c r="FQ46" s="5">
        <f t="shared" si="185"/>
        <v>5</v>
      </c>
      <c r="FR46" s="99">
        <f t="shared" si="186"/>
        <v>1</v>
      </c>
      <c r="FS46" s="5">
        <f t="shared" si="187"/>
        <v>3</v>
      </c>
      <c r="FT46" s="99">
        <f t="shared" si="188"/>
        <v>0.6</v>
      </c>
      <c r="FU46" s="100">
        <f t="shared" si="189"/>
        <v>0</v>
      </c>
      <c r="FV46" s="100">
        <f t="shared" si="190"/>
        <v>0</v>
      </c>
      <c r="FW46" s="97">
        <f t="shared" si="191"/>
        <v>0</v>
      </c>
      <c r="FX46" s="5">
        <f t="shared" si="192"/>
        <v>5</v>
      </c>
      <c r="FY46" s="99">
        <f t="shared" si="193"/>
        <v>1</v>
      </c>
      <c r="FZ46" s="5">
        <f t="shared" si="194"/>
        <v>3</v>
      </c>
      <c r="GA46" s="99">
        <f t="shared" si="195"/>
        <v>0.6</v>
      </c>
      <c r="GB46" s="100">
        <f t="shared" si="196"/>
        <v>0</v>
      </c>
      <c r="GC46" s="100">
        <f t="shared" si="197"/>
        <v>0</v>
      </c>
      <c r="GD46" s="97">
        <f t="shared" si="198"/>
        <v>0</v>
      </c>
      <c r="GE46" s="5">
        <f t="shared" si="199"/>
        <v>5</v>
      </c>
      <c r="GF46" s="99">
        <f t="shared" si="200"/>
        <v>1</v>
      </c>
      <c r="GG46" s="5">
        <f t="shared" si="201"/>
        <v>3</v>
      </c>
      <c r="GH46" s="99">
        <f t="shared" si="202"/>
        <v>0.6</v>
      </c>
      <c r="GI46" s="99">
        <f t="shared" si="203"/>
        <v>0.6</v>
      </c>
    </row>
    <row r="47" spans="1:191" ht="37.5" hidden="1" customHeight="1">
      <c r="A47" s="82">
        <v>39</v>
      </c>
      <c r="B47" s="85"/>
      <c r="C47" s="85"/>
      <c r="D47" s="193"/>
      <c r="E47" s="85"/>
      <c r="F47" s="124"/>
      <c r="G47" s="85"/>
      <c r="H47" s="85" t="s">
        <v>1170</v>
      </c>
      <c r="I47" s="86"/>
      <c r="J47" s="86"/>
      <c r="K47" s="86"/>
      <c r="L47" s="86"/>
      <c r="M47" s="86"/>
      <c r="N47" s="86"/>
      <c r="O47" s="86"/>
      <c r="P47" s="86"/>
      <c r="Q47" s="86"/>
      <c r="R47" s="86"/>
      <c r="S47" s="86"/>
      <c r="T47" s="86"/>
      <c r="U47" s="86"/>
      <c r="V47" s="86"/>
      <c r="W47" s="86"/>
      <c r="X47" s="86"/>
      <c r="Y47" s="86"/>
      <c r="Z47" s="86"/>
      <c r="AA47" s="86"/>
      <c r="AB47" s="86"/>
      <c r="AC47" s="88">
        <f t="shared" si="108"/>
        <v>0</v>
      </c>
      <c r="AD47" s="89">
        <f t="shared" si="102"/>
        <v>1</v>
      </c>
      <c r="AE47" s="88" t="str">
        <f t="shared" si="109"/>
        <v>3 - Moderado</v>
      </c>
      <c r="AF47" s="89">
        <f t="shared" si="103"/>
        <v>0.6</v>
      </c>
      <c r="AG47" s="82" t="str">
        <f t="shared" si="104"/>
        <v/>
      </c>
      <c r="AH47" s="89">
        <f t="shared" si="110"/>
        <v>0.6</v>
      </c>
      <c r="AI47" s="85"/>
      <c r="AJ47" s="85"/>
      <c r="AK47" s="85"/>
      <c r="AL47" s="85"/>
      <c r="AM47" s="47"/>
      <c r="AN47" s="91"/>
      <c r="AO47" s="91"/>
      <c r="AP47" s="47"/>
      <c r="AQ47" s="47"/>
      <c r="AR47" s="91"/>
      <c r="AS47" s="91"/>
      <c r="AT47" s="47"/>
      <c r="AU47" s="47"/>
      <c r="AV47" s="91"/>
      <c r="AW47" s="91"/>
      <c r="AX47" s="47"/>
      <c r="AY47" s="47"/>
      <c r="AZ47" s="91"/>
      <c r="BA47" s="91"/>
      <c r="BB47" s="47"/>
      <c r="BC47" s="47"/>
      <c r="BD47" s="91"/>
      <c r="BE47" s="91"/>
      <c r="BF47" s="47"/>
      <c r="BG47" s="47"/>
      <c r="BH47" s="91"/>
      <c r="BI47" s="91"/>
      <c r="BJ47" s="47"/>
      <c r="BK47" s="47"/>
      <c r="BL47" s="91"/>
      <c r="BM47" s="91"/>
      <c r="BN47" s="47"/>
      <c r="BO47" s="47"/>
      <c r="BP47" s="91"/>
      <c r="BQ47" s="91"/>
      <c r="BR47" s="47"/>
      <c r="BS47" s="47"/>
      <c r="BT47" s="91"/>
      <c r="BU47" s="91"/>
      <c r="BV47" s="47"/>
      <c r="BW47" s="47"/>
      <c r="BX47" s="91"/>
      <c r="BY47" s="91"/>
      <c r="BZ47" s="47"/>
      <c r="CA47" s="47"/>
      <c r="CB47" s="91"/>
      <c r="CC47" s="91"/>
      <c r="CD47" s="47"/>
      <c r="CE47" s="47"/>
      <c r="CF47" s="91"/>
      <c r="CG47" s="91"/>
      <c r="CH47" s="47"/>
      <c r="CI47" s="91"/>
      <c r="CJ47" s="91"/>
      <c r="CK47" s="47"/>
      <c r="CL47" s="92" t="str">
        <f t="shared" si="111"/>
        <v>5 - Muy Alta</v>
      </c>
      <c r="CM47" s="93">
        <f t="shared" si="105"/>
        <v>1</v>
      </c>
      <c r="CN47" s="92" t="str">
        <f t="shared" si="112"/>
        <v>3 - Moderado</v>
      </c>
      <c r="CO47" s="93">
        <f t="shared" si="106"/>
        <v>0.6</v>
      </c>
      <c r="CP47" s="94" t="str">
        <f t="shared" si="107"/>
        <v>ALTO</v>
      </c>
      <c r="CQ47" s="89">
        <f t="shared" si="113"/>
        <v>0.6</v>
      </c>
      <c r="CR47" s="194"/>
      <c r="CS47" s="94">
        <f t="shared" si="114"/>
        <v>5</v>
      </c>
      <c r="CT47" s="47"/>
      <c r="CU47" s="194"/>
      <c r="CV47" s="194"/>
      <c r="CW47" s="96"/>
      <c r="CX47" s="97">
        <f t="shared" si="115"/>
        <v>0</v>
      </c>
      <c r="CY47" s="98">
        <f t="shared" si="116"/>
        <v>3</v>
      </c>
      <c r="CZ47" s="97" t="str">
        <f t="shared" si="117"/>
        <v>Moderado</v>
      </c>
      <c r="DA47" s="99">
        <f t="shared" si="118"/>
        <v>0.6</v>
      </c>
      <c r="DB47" s="100">
        <f t="shared" si="119"/>
        <v>0</v>
      </c>
      <c r="DC47" s="100">
        <f t="shared" si="120"/>
        <v>0</v>
      </c>
      <c r="DD47" s="97">
        <f t="shared" si="121"/>
        <v>0</v>
      </c>
      <c r="DE47" s="5">
        <f t="shared" si="122"/>
        <v>5</v>
      </c>
      <c r="DF47" s="99">
        <f t="shared" si="123"/>
        <v>1</v>
      </c>
      <c r="DG47" s="5">
        <f t="shared" si="124"/>
        <v>3</v>
      </c>
      <c r="DH47" s="5"/>
      <c r="DI47" s="99">
        <f t="shared" si="125"/>
        <v>0.6</v>
      </c>
      <c r="DJ47" s="100">
        <f t="shared" si="126"/>
        <v>0</v>
      </c>
      <c r="DK47" s="100">
        <f t="shared" si="127"/>
        <v>0</v>
      </c>
      <c r="DL47" s="97">
        <f t="shared" si="128"/>
        <v>0</v>
      </c>
      <c r="DM47" s="5">
        <f t="shared" si="129"/>
        <v>5</v>
      </c>
      <c r="DN47" s="99">
        <f t="shared" si="130"/>
        <v>1</v>
      </c>
      <c r="DO47" s="5">
        <f t="shared" si="131"/>
        <v>3</v>
      </c>
      <c r="DP47" s="99">
        <f t="shared" si="132"/>
        <v>0.6</v>
      </c>
      <c r="DQ47" s="100">
        <f t="shared" si="133"/>
        <v>0</v>
      </c>
      <c r="DR47" s="100">
        <f t="shared" si="134"/>
        <v>0</v>
      </c>
      <c r="DS47" s="97">
        <f t="shared" si="135"/>
        <v>0</v>
      </c>
      <c r="DT47" s="5">
        <f t="shared" si="136"/>
        <v>5</v>
      </c>
      <c r="DU47" s="99">
        <f t="shared" si="137"/>
        <v>1</v>
      </c>
      <c r="DV47" s="5">
        <f t="shared" si="138"/>
        <v>3</v>
      </c>
      <c r="DW47" s="99">
        <f t="shared" si="139"/>
        <v>0.6</v>
      </c>
      <c r="DX47" s="100">
        <f t="shared" si="140"/>
        <v>0</v>
      </c>
      <c r="DY47" s="100">
        <f t="shared" si="141"/>
        <v>0</v>
      </c>
      <c r="DZ47" s="97">
        <f t="shared" si="142"/>
        <v>0</v>
      </c>
      <c r="EA47" s="5">
        <f t="shared" si="143"/>
        <v>5</v>
      </c>
      <c r="EB47" s="99">
        <f t="shared" si="144"/>
        <v>1</v>
      </c>
      <c r="EC47" s="5">
        <f t="shared" si="145"/>
        <v>3</v>
      </c>
      <c r="ED47" s="99">
        <f t="shared" si="146"/>
        <v>0.6</v>
      </c>
      <c r="EE47" s="100">
        <f t="shared" si="147"/>
        <v>0</v>
      </c>
      <c r="EF47" s="100">
        <f t="shared" si="148"/>
        <v>0</v>
      </c>
      <c r="EG47" s="97">
        <f t="shared" si="149"/>
        <v>0</v>
      </c>
      <c r="EH47" s="5">
        <f t="shared" si="150"/>
        <v>5</v>
      </c>
      <c r="EI47" s="99">
        <f t="shared" si="151"/>
        <v>1</v>
      </c>
      <c r="EJ47" s="5">
        <f t="shared" si="152"/>
        <v>3</v>
      </c>
      <c r="EK47" s="99">
        <f t="shared" si="153"/>
        <v>0.6</v>
      </c>
      <c r="EL47" s="100">
        <f t="shared" si="154"/>
        <v>0</v>
      </c>
      <c r="EM47" s="100">
        <f t="shared" si="155"/>
        <v>0</v>
      </c>
      <c r="EN47" s="97">
        <f t="shared" si="156"/>
        <v>0</v>
      </c>
      <c r="EO47" s="5">
        <f t="shared" si="157"/>
        <v>5</v>
      </c>
      <c r="EP47" s="99">
        <f t="shared" si="158"/>
        <v>1</v>
      </c>
      <c r="EQ47" s="5">
        <f t="shared" si="159"/>
        <v>3</v>
      </c>
      <c r="ER47" s="99">
        <f t="shared" si="160"/>
        <v>0.6</v>
      </c>
      <c r="ES47" s="100">
        <f t="shared" si="161"/>
        <v>0</v>
      </c>
      <c r="ET47" s="100">
        <f t="shared" si="162"/>
        <v>0</v>
      </c>
      <c r="EU47" s="97">
        <f t="shared" si="163"/>
        <v>0</v>
      </c>
      <c r="EV47" s="5">
        <f t="shared" si="164"/>
        <v>5</v>
      </c>
      <c r="EW47" s="99">
        <f t="shared" si="165"/>
        <v>1</v>
      </c>
      <c r="EX47" s="5">
        <f t="shared" si="166"/>
        <v>3</v>
      </c>
      <c r="EY47" s="99">
        <f t="shared" si="167"/>
        <v>0.6</v>
      </c>
      <c r="EZ47" s="100">
        <f t="shared" si="168"/>
        <v>0</v>
      </c>
      <c r="FA47" s="100">
        <f t="shared" si="169"/>
        <v>0</v>
      </c>
      <c r="FB47" s="97">
        <f t="shared" si="170"/>
        <v>0</v>
      </c>
      <c r="FC47" s="5">
        <f t="shared" si="171"/>
        <v>5</v>
      </c>
      <c r="FD47" s="99">
        <f t="shared" si="172"/>
        <v>1</v>
      </c>
      <c r="FE47" s="5">
        <f t="shared" si="173"/>
        <v>3</v>
      </c>
      <c r="FF47" s="99">
        <f t="shared" si="174"/>
        <v>0.6</v>
      </c>
      <c r="FG47" s="100">
        <f t="shared" si="175"/>
        <v>0</v>
      </c>
      <c r="FH47" s="100">
        <f t="shared" si="176"/>
        <v>0</v>
      </c>
      <c r="FI47" s="97">
        <f t="shared" si="177"/>
        <v>0</v>
      </c>
      <c r="FJ47" s="5">
        <f t="shared" si="178"/>
        <v>5</v>
      </c>
      <c r="FK47" s="99">
        <f t="shared" si="179"/>
        <v>1</v>
      </c>
      <c r="FL47" s="5">
        <f t="shared" si="180"/>
        <v>3</v>
      </c>
      <c r="FM47" s="99">
        <f t="shared" si="181"/>
        <v>0.6</v>
      </c>
      <c r="FN47" s="100">
        <f t="shared" si="182"/>
        <v>0</v>
      </c>
      <c r="FO47" s="100">
        <f t="shared" si="183"/>
        <v>0</v>
      </c>
      <c r="FP47" s="97">
        <f t="shared" si="184"/>
        <v>0</v>
      </c>
      <c r="FQ47" s="5">
        <f t="shared" si="185"/>
        <v>5</v>
      </c>
      <c r="FR47" s="99">
        <f t="shared" si="186"/>
        <v>1</v>
      </c>
      <c r="FS47" s="5">
        <f t="shared" si="187"/>
        <v>3</v>
      </c>
      <c r="FT47" s="99">
        <f t="shared" si="188"/>
        <v>0.6</v>
      </c>
      <c r="FU47" s="100">
        <f t="shared" si="189"/>
        <v>0</v>
      </c>
      <c r="FV47" s="100">
        <f t="shared" si="190"/>
        <v>0</v>
      </c>
      <c r="FW47" s="97">
        <f t="shared" si="191"/>
        <v>0</v>
      </c>
      <c r="FX47" s="5">
        <f t="shared" si="192"/>
        <v>5</v>
      </c>
      <c r="FY47" s="99">
        <f t="shared" si="193"/>
        <v>1</v>
      </c>
      <c r="FZ47" s="5">
        <f t="shared" si="194"/>
        <v>3</v>
      </c>
      <c r="GA47" s="99">
        <f t="shared" si="195"/>
        <v>0.6</v>
      </c>
      <c r="GB47" s="100">
        <f t="shared" si="196"/>
        <v>0</v>
      </c>
      <c r="GC47" s="100">
        <f t="shared" si="197"/>
        <v>0</v>
      </c>
      <c r="GD47" s="97">
        <f t="shared" si="198"/>
        <v>0</v>
      </c>
      <c r="GE47" s="5">
        <f t="shared" si="199"/>
        <v>5</v>
      </c>
      <c r="GF47" s="99">
        <f t="shared" si="200"/>
        <v>1</v>
      </c>
      <c r="GG47" s="5">
        <f t="shared" si="201"/>
        <v>3</v>
      </c>
      <c r="GH47" s="99">
        <f t="shared" si="202"/>
        <v>0.6</v>
      </c>
      <c r="GI47" s="99">
        <f t="shared" si="203"/>
        <v>0.6</v>
      </c>
    </row>
    <row r="48" spans="1:191" ht="37.5" hidden="1" customHeight="1">
      <c r="A48" s="82">
        <v>40</v>
      </c>
      <c r="B48" s="85"/>
      <c r="C48" s="85"/>
      <c r="D48" s="193"/>
      <c r="E48" s="85"/>
      <c r="F48" s="124"/>
      <c r="G48" s="85"/>
      <c r="H48" s="85" t="s">
        <v>1170</v>
      </c>
      <c r="I48" s="86"/>
      <c r="J48" s="86"/>
      <c r="K48" s="86"/>
      <c r="L48" s="86"/>
      <c r="M48" s="86"/>
      <c r="N48" s="86"/>
      <c r="O48" s="86"/>
      <c r="P48" s="86"/>
      <c r="Q48" s="86"/>
      <c r="R48" s="86"/>
      <c r="S48" s="86"/>
      <c r="T48" s="86"/>
      <c r="U48" s="86"/>
      <c r="V48" s="86"/>
      <c r="W48" s="86"/>
      <c r="X48" s="86"/>
      <c r="Y48" s="86"/>
      <c r="Z48" s="86"/>
      <c r="AA48" s="86"/>
      <c r="AB48" s="86"/>
      <c r="AC48" s="88">
        <f t="shared" si="108"/>
        <v>0</v>
      </c>
      <c r="AD48" s="89">
        <f t="shared" si="102"/>
        <v>1</v>
      </c>
      <c r="AE48" s="88" t="str">
        <f t="shared" si="109"/>
        <v>3 - Moderado</v>
      </c>
      <c r="AF48" s="89">
        <f t="shared" si="103"/>
        <v>0.6</v>
      </c>
      <c r="AG48" s="82" t="str">
        <f t="shared" si="104"/>
        <v/>
      </c>
      <c r="AH48" s="89">
        <f t="shared" si="110"/>
        <v>0.6</v>
      </c>
      <c r="AI48" s="85"/>
      <c r="AJ48" s="85"/>
      <c r="AK48" s="85"/>
      <c r="AL48" s="85"/>
      <c r="AM48" s="47"/>
      <c r="AN48" s="91"/>
      <c r="AO48" s="91"/>
      <c r="AP48" s="47"/>
      <c r="AQ48" s="47"/>
      <c r="AR48" s="91"/>
      <c r="AS48" s="91"/>
      <c r="AT48" s="47"/>
      <c r="AU48" s="47"/>
      <c r="AV48" s="91"/>
      <c r="AW48" s="91"/>
      <c r="AX48" s="47"/>
      <c r="AY48" s="47"/>
      <c r="AZ48" s="91"/>
      <c r="BA48" s="91"/>
      <c r="BB48" s="47"/>
      <c r="BC48" s="47"/>
      <c r="BD48" s="91"/>
      <c r="BE48" s="91"/>
      <c r="BF48" s="47"/>
      <c r="BG48" s="47"/>
      <c r="BH48" s="91"/>
      <c r="BI48" s="91"/>
      <c r="BJ48" s="47"/>
      <c r="BK48" s="47"/>
      <c r="BL48" s="91"/>
      <c r="BM48" s="91"/>
      <c r="BN48" s="47"/>
      <c r="BO48" s="47"/>
      <c r="BP48" s="91"/>
      <c r="BQ48" s="91"/>
      <c r="BR48" s="47"/>
      <c r="BS48" s="47"/>
      <c r="BT48" s="91"/>
      <c r="BU48" s="91"/>
      <c r="BV48" s="47"/>
      <c r="BW48" s="47"/>
      <c r="BX48" s="91"/>
      <c r="BY48" s="91"/>
      <c r="BZ48" s="47"/>
      <c r="CA48" s="47"/>
      <c r="CB48" s="91"/>
      <c r="CC48" s="91"/>
      <c r="CD48" s="47"/>
      <c r="CE48" s="47"/>
      <c r="CF48" s="91"/>
      <c r="CG48" s="91"/>
      <c r="CH48" s="47"/>
      <c r="CI48" s="91"/>
      <c r="CJ48" s="91"/>
      <c r="CK48" s="47"/>
      <c r="CL48" s="92" t="str">
        <f t="shared" si="111"/>
        <v>5 - Muy Alta</v>
      </c>
      <c r="CM48" s="93">
        <f t="shared" si="105"/>
        <v>1</v>
      </c>
      <c r="CN48" s="92" t="str">
        <f t="shared" si="112"/>
        <v>3 - Moderado</v>
      </c>
      <c r="CO48" s="93">
        <f t="shared" si="106"/>
        <v>0.6</v>
      </c>
      <c r="CP48" s="94" t="str">
        <f t="shared" si="107"/>
        <v>ALTO</v>
      </c>
      <c r="CQ48" s="89">
        <f t="shared" si="113"/>
        <v>0.6</v>
      </c>
      <c r="CR48" s="194"/>
      <c r="CS48" s="94">
        <f t="shared" si="114"/>
        <v>5</v>
      </c>
      <c r="CT48" s="47"/>
      <c r="CU48" s="194"/>
      <c r="CV48" s="194"/>
      <c r="CW48" s="96"/>
      <c r="CX48" s="97">
        <f t="shared" si="115"/>
        <v>0</v>
      </c>
      <c r="CY48" s="98">
        <f t="shared" si="116"/>
        <v>3</v>
      </c>
      <c r="CZ48" s="97" t="str">
        <f t="shared" si="117"/>
        <v>Moderado</v>
      </c>
      <c r="DA48" s="99">
        <f t="shared" si="118"/>
        <v>0.6</v>
      </c>
      <c r="DB48" s="100">
        <f t="shared" si="119"/>
        <v>0</v>
      </c>
      <c r="DC48" s="100">
        <f t="shared" si="120"/>
        <v>0</v>
      </c>
      <c r="DD48" s="97">
        <f t="shared" si="121"/>
        <v>0</v>
      </c>
      <c r="DE48" s="5">
        <f t="shared" si="122"/>
        <v>5</v>
      </c>
      <c r="DF48" s="99">
        <f t="shared" si="123"/>
        <v>1</v>
      </c>
      <c r="DG48" s="5">
        <f t="shared" si="124"/>
        <v>3</v>
      </c>
      <c r="DH48" s="5"/>
      <c r="DI48" s="99">
        <f t="shared" si="125"/>
        <v>0.6</v>
      </c>
      <c r="DJ48" s="100">
        <f t="shared" si="126"/>
        <v>0</v>
      </c>
      <c r="DK48" s="100">
        <f t="shared" si="127"/>
        <v>0</v>
      </c>
      <c r="DL48" s="97">
        <f t="shared" si="128"/>
        <v>0</v>
      </c>
      <c r="DM48" s="5">
        <f t="shared" si="129"/>
        <v>5</v>
      </c>
      <c r="DN48" s="99">
        <f t="shared" si="130"/>
        <v>1</v>
      </c>
      <c r="DO48" s="5">
        <f t="shared" si="131"/>
        <v>3</v>
      </c>
      <c r="DP48" s="99">
        <f t="shared" si="132"/>
        <v>0.6</v>
      </c>
      <c r="DQ48" s="100">
        <f t="shared" si="133"/>
        <v>0</v>
      </c>
      <c r="DR48" s="100">
        <f t="shared" si="134"/>
        <v>0</v>
      </c>
      <c r="DS48" s="97">
        <f t="shared" si="135"/>
        <v>0</v>
      </c>
      <c r="DT48" s="5">
        <f t="shared" si="136"/>
        <v>5</v>
      </c>
      <c r="DU48" s="99">
        <f t="shared" si="137"/>
        <v>1</v>
      </c>
      <c r="DV48" s="5">
        <f t="shared" si="138"/>
        <v>3</v>
      </c>
      <c r="DW48" s="99">
        <f t="shared" si="139"/>
        <v>0.6</v>
      </c>
      <c r="DX48" s="100">
        <f t="shared" si="140"/>
        <v>0</v>
      </c>
      <c r="DY48" s="100">
        <f t="shared" si="141"/>
        <v>0</v>
      </c>
      <c r="DZ48" s="97">
        <f t="shared" si="142"/>
        <v>0</v>
      </c>
      <c r="EA48" s="5">
        <f t="shared" si="143"/>
        <v>5</v>
      </c>
      <c r="EB48" s="99">
        <f t="shared" si="144"/>
        <v>1</v>
      </c>
      <c r="EC48" s="5">
        <f t="shared" si="145"/>
        <v>3</v>
      </c>
      <c r="ED48" s="99">
        <f t="shared" si="146"/>
        <v>0.6</v>
      </c>
      <c r="EE48" s="100">
        <f t="shared" si="147"/>
        <v>0</v>
      </c>
      <c r="EF48" s="100">
        <f t="shared" si="148"/>
        <v>0</v>
      </c>
      <c r="EG48" s="97">
        <f t="shared" si="149"/>
        <v>0</v>
      </c>
      <c r="EH48" s="5">
        <f t="shared" si="150"/>
        <v>5</v>
      </c>
      <c r="EI48" s="99">
        <f t="shared" si="151"/>
        <v>1</v>
      </c>
      <c r="EJ48" s="5">
        <f t="shared" si="152"/>
        <v>3</v>
      </c>
      <c r="EK48" s="99">
        <f t="shared" si="153"/>
        <v>0.6</v>
      </c>
      <c r="EL48" s="100">
        <f t="shared" si="154"/>
        <v>0</v>
      </c>
      <c r="EM48" s="100">
        <f t="shared" si="155"/>
        <v>0</v>
      </c>
      <c r="EN48" s="97">
        <f t="shared" si="156"/>
        <v>0</v>
      </c>
      <c r="EO48" s="5">
        <f t="shared" si="157"/>
        <v>5</v>
      </c>
      <c r="EP48" s="99">
        <f t="shared" si="158"/>
        <v>1</v>
      </c>
      <c r="EQ48" s="5">
        <f t="shared" si="159"/>
        <v>3</v>
      </c>
      <c r="ER48" s="99">
        <f t="shared" si="160"/>
        <v>0.6</v>
      </c>
      <c r="ES48" s="100">
        <f t="shared" si="161"/>
        <v>0</v>
      </c>
      <c r="ET48" s="100">
        <f t="shared" si="162"/>
        <v>0</v>
      </c>
      <c r="EU48" s="97">
        <f t="shared" si="163"/>
        <v>0</v>
      </c>
      <c r="EV48" s="5">
        <f t="shared" si="164"/>
        <v>5</v>
      </c>
      <c r="EW48" s="99">
        <f t="shared" si="165"/>
        <v>1</v>
      </c>
      <c r="EX48" s="5">
        <f t="shared" si="166"/>
        <v>3</v>
      </c>
      <c r="EY48" s="99">
        <f t="shared" si="167"/>
        <v>0.6</v>
      </c>
      <c r="EZ48" s="100">
        <f t="shared" si="168"/>
        <v>0</v>
      </c>
      <c r="FA48" s="100">
        <f t="shared" si="169"/>
        <v>0</v>
      </c>
      <c r="FB48" s="97">
        <f t="shared" si="170"/>
        <v>0</v>
      </c>
      <c r="FC48" s="5">
        <f t="shared" si="171"/>
        <v>5</v>
      </c>
      <c r="FD48" s="99">
        <f t="shared" si="172"/>
        <v>1</v>
      </c>
      <c r="FE48" s="5">
        <f t="shared" si="173"/>
        <v>3</v>
      </c>
      <c r="FF48" s="99">
        <f t="shared" si="174"/>
        <v>0.6</v>
      </c>
      <c r="FG48" s="100">
        <f t="shared" si="175"/>
        <v>0</v>
      </c>
      <c r="FH48" s="100">
        <f t="shared" si="176"/>
        <v>0</v>
      </c>
      <c r="FI48" s="97">
        <f t="shared" si="177"/>
        <v>0</v>
      </c>
      <c r="FJ48" s="5">
        <f t="shared" si="178"/>
        <v>5</v>
      </c>
      <c r="FK48" s="99">
        <f t="shared" si="179"/>
        <v>1</v>
      </c>
      <c r="FL48" s="5">
        <f t="shared" si="180"/>
        <v>3</v>
      </c>
      <c r="FM48" s="99">
        <f t="shared" si="181"/>
        <v>0.6</v>
      </c>
      <c r="FN48" s="100">
        <f t="shared" si="182"/>
        <v>0</v>
      </c>
      <c r="FO48" s="100">
        <f t="shared" si="183"/>
        <v>0</v>
      </c>
      <c r="FP48" s="97">
        <f t="shared" si="184"/>
        <v>0</v>
      </c>
      <c r="FQ48" s="5">
        <f t="shared" si="185"/>
        <v>5</v>
      </c>
      <c r="FR48" s="99">
        <f t="shared" si="186"/>
        <v>1</v>
      </c>
      <c r="FS48" s="5">
        <f t="shared" si="187"/>
        <v>3</v>
      </c>
      <c r="FT48" s="99">
        <f t="shared" si="188"/>
        <v>0.6</v>
      </c>
      <c r="FU48" s="100">
        <f t="shared" si="189"/>
        <v>0</v>
      </c>
      <c r="FV48" s="100">
        <f t="shared" si="190"/>
        <v>0</v>
      </c>
      <c r="FW48" s="97">
        <f t="shared" si="191"/>
        <v>0</v>
      </c>
      <c r="FX48" s="5">
        <f t="shared" si="192"/>
        <v>5</v>
      </c>
      <c r="FY48" s="99">
        <f t="shared" si="193"/>
        <v>1</v>
      </c>
      <c r="FZ48" s="5">
        <f t="shared" si="194"/>
        <v>3</v>
      </c>
      <c r="GA48" s="99">
        <f t="shared" si="195"/>
        <v>0.6</v>
      </c>
      <c r="GB48" s="100">
        <f t="shared" si="196"/>
        <v>0</v>
      </c>
      <c r="GC48" s="100">
        <f t="shared" si="197"/>
        <v>0</v>
      </c>
      <c r="GD48" s="97">
        <f t="shared" si="198"/>
        <v>0</v>
      </c>
      <c r="GE48" s="5">
        <f t="shared" si="199"/>
        <v>5</v>
      </c>
      <c r="GF48" s="99">
        <f t="shared" si="200"/>
        <v>1</v>
      </c>
      <c r="GG48" s="5">
        <f t="shared" si="201"/>
        <v>3</v>
      </c>
      <c r="GH48" s="99">
        <f t="shared" si="202"/>
        <v>0.6</v>
      </c>
      <c r="GI48" s="99">
        <f t="shared" si="203"/>
        <v>0.6</v>
      </c>
    </row>
    <row r="49" spans="1:191" ht="37.5" hidden="1" customHeight="1">
      <c r="A49" s="82">
        <v>41</v>
      </c>
      <c r="B49" s="85"/>
      <c r="C49" s="85"/>
      <c r="D49" s="193"/>
      <c r="E49" s="85"/>
      <c r="F49" s="124"/>
      <c r="G49" s="85"/>
      <c r="H49" s="85" t="s">
        <v>1170</v>
      </c>
      <c r="I49" s="86"/>
      <c r="J49" s="86"/>
      <c r="K49" s="86"/>
      <c r="L49" s="86"/>
      <c r="M49" s="86"/>
      <c r="N49" s="86"/>
      <c r="O49" s="86"/>
      <c r="P49" s="86"/>
      <c r="Q49" s="86"/>
      <c r="R49" s="86"/>
      <c r="S49" s="86"/>
      <c r="T49" s="86"/>
      <c r="U49" s="86"/>
      <c r="V49" s="86"/>
      <c r="W49" s="86"/>
      <c r="X49" s="86"/>
      <c r="Y49" s="86"/>
      <c r="Z49" s="86"/>
      <c r="AA49" s="86"/>
      <c r="AB49" s="86"/>
      <c r="AC49" s="88">
        <f t="shared" si="108"/>
        <v>0</v>
      </c>
      <c r="AD49" s="89">
        <f t="shared" si="102"/>
        <v>1</v>
      </c>
      <c r="AE49" s="88" t="str">
        <f t="shared" si="109"/>
        <v>3 - Moderado</v>
      </c>
      <c r="AF49" s="89">
        <f t="shared" si="103"/>
        <v>0.6</v>
      </c>
      <c r="AG49" s="82" t="str">
        <f t="shared" si="104"/>
        <v/>
      </c>
      <c r="AH49" s="89">
        <f t="shared" si="110"/>
        <v>0.6</v>
      </c>
      <c r="AI49" s="85"/>
      <c r="AJ49" s="85"/>
      <c r="AK49" s="85"/>
      <c r="AL49" s="85"/>
      <c r="AM49" s="47"/>
      <c r="AN49" s="91"/>
      <c r="AO49" s="91"/>
      <c r="AP49" s="47"/>
      <c r="AQ49" s="47"/>
      <c r="AR49" s="91"/>
      <c r="AS49" s="91"/>
      <c r="AT49" s="47"/>
      <c r="AU49" s="47"/>
      <c r="AV49" s="91"/>
      <c r="AW49" s="91"/>
      <c r="AX49" s="47"/>
      <c r="AY49" s="47"/>
      <c r="AZ49" s="91"/>
      <c r="BA49" s="91"/>
      <c r="BB49" s="47"/>
      <c r="BC49" s="47"/>
      <c r="BD49" s="91"/>
      <c r="BE49" s="91"/>
      <c r="BF49" s="47"/>
      <c r="BG49" s="47"/>
      <c r="BH49" s="91"/>
      <c r="BI49" s="91"/>
      <c r="BJ49" s="47"/>
      <c r="BK49" s="47"/>
      <c r="BL49" s="91"/>
      <c r="BM49" s="91"/>
      <c r="BN49" s="47"/>
      <c r="BO49" s="47"/>
      <c r="BP49" s="91"/>
      <c r="BQ49" s="91"/>
      <c r="BR49" s="47"/>
      <c r="BS49" s="47"/>
      <c r="BT49" s="91"/>
      <c r="BU49" s="91"/>
      <c r="BV49" s="47"/>
      <c r="BW49" s="47"/>
      <c r="BX49" s="91"/>
      <c r="BY49" s="91"/>
      <c r="BZ49" s="47"/>
      <c r="CA49" s="47"/>
      <c r="CB49" s="91"/>
      <c r="CC49" s="91"/>
      <c r="CD49" s="47"/>
      <c r="CE49" s="47"/>
      <c r="CF49" s="91"/>
      <c r="CG49" s="91"/>
      <c r="CH49" s="47"/>
      <c r="CI49" s="91"/>
      <c r="CJ49" s="91"/>
      <c r="CK49" s="47"/>
      <c r="CL49" s="92" t="str">
        <f t="shared" si="111"/>
        <v>5 - Muy Alta</v>
      </c>
      <c r="CM49" s="93">
        <f t="shared" si="105"/>
        <v>1</v>
      </c>
      <c r="CN49" s="92" t="str">
        <f t="shared" si="112"/>
        <v>3 - Moderado</v>
      </c>
      <c r="CO49" s="93">
        <f t="shared" si="106"/>
        <v>0.6</v>
      </c>
      <c r="CP49" s="94" t="str">
        <f t="shared" si="107"/>
        <v>ALTO</v>
      </c>
      <c r="CQ49" s="89">
        <f t="shared" si="113"/>
        <v>0.6</v>
      </c>
      <c r="CR49" s="194"/>
      <c r="CS49" s="94">
        <f t="shared" si="114"/>
        <v>5</v>
      </c>
      <c r="CT49" s="47"/>
      <c r="CU49" s="194"/>
      <c r="CV49" s="194"/>
      <c r="CW49" s="96"/>
      <c r="CX49" s="97">
        <f t="shared" si="115"/>
        <v>0</v>
      </c>
      <c r="CY49" s="98">
        <f t="shared" si="116"/>
        <v>3</v>
      </c>
      <c r="CZ49" s="97" t="str">
        <f t="shared" si="117"/>
        <v>Moderado</v>
      </c>
      <c r="DA49" s="99">
        <f t="shared" si="118"/>
        <v>0.6</v>
      </c>
      <c r="DB49" s="100">
        <f t="shared" si="119"/>
        <v>0</v>
      </c>
      <c r="DC49" s="100">
        <f t="shared" si="120"/>
        <v>0</v>
      </c>
      <c r="DD49" s="97">
        <f t="shared" si="121"/>
        <v>0</v>
      </c>
      <c r="DE49" s="5">
        <f t="shared" si="122"/>
        <v>5</v>
      </c>
      <c r="DF49" s="99">
        <f t="shared" si="123"/>
        <v>1</v>
      </c>
      <c r="DG49" s="5">
        <f t="shared" si="124"/>
        <v>3</v>
      </c>
      <c r="DH49" s="5"/>
      <c r="DI49" s="99">
        <f t="shared" si="125"/>
        <v>0.6</v>
      </c>
      <c r="DJ49" s="100">
        <f t="shared" si="126"/>
        <v>0</v>
      </c>
      <c r="DK49" s="100">
        <f t="shared" si="127"/>
        <v>0</v>
      </c>
      <c r="DL49" s="97">
        <f t="shared" si="128"/>
        <v>0</v>
      </c>
      <c r="DM49" s="5">
        <f t="shared" si="129"/>
        <v>5</v>
      </c>
      <c r="DN49" s="99">
        <f t="shared" si="130"/>
        <v>1</v>
      </c>
      <c r="DO49" s="5">
        <f t="shared" si="131"/>
        <v>3</v>
      </c>
      <c r="DP49" s="99">
        <f t="shared" si="132"/>
        <v>0.6</v>
      </c>
      <c r="DQ49" s="100">
        <f t="shared" si="133"/>
        <v>0</v>
      </c>
      <c r="DR49" s="100">
        <f t="shared" si="134"/>
        <v>0</v>
      </c>
      <c r="DS49" s="97">
        <f t="shared" si="135"/>
        <v>0</v>
      </c>
      <c r="DT49" s="5">
        <f t="shared" si="136"/>
        <v>5</v>
      </c>
      <c r="DU49" s="99">
        <f t="shared" si="137"/>
        <v>1</v>
      </c>
      <c r="DV49" s="5">
        <f t="shared" si="138"/>
        <v>3</v>
      </c>
      <c r="DW49" s="99">
        <f t="shared" si="139"/>
        <v>0.6</v>
      </c>
      <c r="DX49" s="100">
        <f t="shared" si="140"/>
        <v>0</v>
      </c>
      <c r="DY49" s="100">
        <f t="shared" si="141"/>
        <v>0</v>
      </c>
      <c r="DZ49" s="97">
        <f t="shared" si="142"/>
        <v>0</v>
      </c>
      <c r="EA49" s="5">
        <f t="shared" si="143"/>
        <v>5</v>
      </c>
      <c r="EB49" s="99">
        <f t="shared" si="144"/>
        <v>1</v>
      </c>
      <c r="EC49" s="5">
        <f t="shared" si="145"/>
        <v>3</v>
      </c>
      <c r="ED49" s="99">
        <f t="shared" si="146"/>
        <v>0.6</v>
      </c>
      <c r="EE49" s="100">
        <f t="shared" si="147"/>
        <v>0</v>
      </c>
      <c r="EF49" s="100">
        <f t="shared" si="148"/>
        <v>0</v>
      </c>
      <c r="EG49" s="97">
        <f t="shared" si="149"/>
        <v>0</v>
      </c>
      <c r="EH49" s="5">
        <f t="shared" si="150"/>
        <v>5</v>
      </c>
      <c r="EI49" s="99">
        <f t="shared" si="151"/>
        <v>1</v>
      </c>
      <c r="EJ49" s="5">
        <f t="shared" si="152"/>
        <v>3</v>
      </c>
      <c r="EK49" s="99">
        <f t="shared" si="153"/>
        <v>0.6</v>
      </c>
      <c r="EL49" s="100">
        <f t="shared" si="154"/>
        <v>0</v>
      </c>
      <c r="EM49" s="100">
        <f t="shared" si="155"/>
        <v>0</v>
      </c>
      <c r="EN49" s="97">
        <f t="shared" si="156"/>
        <v>0</v>
      </c>
      <c r="EO49" s="5">
        <f t="shared" si="157"/>
        <v>5</v>
      </c>
      <c r="EP49" s="99">
        <f t="shared" si="158"/>
        <v>1</v>
      </c>
      <c r="EQ49" s="5">
        <f t="shared" si="159"/>
        <v>3</v>
      </c>
      <c r="ER49" s="99">
        <f t="shared" si="160"/>
        <v>0.6</v>
      </c>
      <c r="ES49" s="100">
        <f t="shared" si="161"/>
        <v>0</v>
      </c>
      <c r="ET49" s="100">
        <f t="shared" si="162"/>
        <v>0</v>
      </c>
      <c r="EU49" s="97">
        <f t="shared" si="163"/>
        <v>0</v>
      </c>
      <c r="EV49" s="5">
        <f t="shared" si="164"/>
        <v>5</v>
      </c>
      <c r="EW49" s="99">
        <f t="shared" si="165"/>
        <v>1</v>
      </c>
      <c r="EX49" s="5">
        <f t="shared" si="166"/>
        <v>3</v>
      </c>
      <c r="EY49" s="99">
        <f t="shared" si="167"/>
        <v>0.6</v>
      </c>
      <c r="EZ49" s="100">
        <f t="shared" si="168"/>
        <v>0</v>
      </c>
      <c r="FA49" s="100">
        <f t="shared" si="169"/>
        <v>0</v>
      </c>
      <c r="FB49" s="97">
        <f t="shared" si="170"/>
        <v>0</v>
      </c>
      <c r="FC49" s="5">
        <f t="shared" si="171"/>
        <v>5</v>
      </c>
      <c r="FD49" s="99">
        <f t="shared" si="172"/>
        <v>1</v>
      </c>
      <c r="FE49" s="5">
        <f t="shared" si="173"/>
        <v>3</v>
      </c>
      <c r="FF49" s="99">
        <f t="shared" si="174"/>
        <v>0.6</v>
      </c>
      <c r="FG49" s="100">
        <f t="shared" si="175"/>
        <v>0</v>
      </c>
      <c r="FH49" s="100">
        <f t="shared" si="176"/>
        <v>0</v>
      </c>
      <c r="FI49" s="97">
        <f t="shared" si="177"/>
        <v>0</v>
      </c>
      <c r="FJ49" s="5">
        <f t="shared" si="178"/>
        <v>5</v>
      </c>
      <c r="FK49" s="99">
        <f t="shared" si="179"/>
        <v>1</v>
      </c>
      <c r="FL49" s="5">
        <f t="shared" si="180"/>
        <v>3</v>
      </c>
      <c r="FM49" s="99">
        <f t="shared" si="181"/>
        <v>0.6</v>
      </c>
      <c r="FN49" s="100">
        <f t="shared" si="182"/>
        <v>0</v>
      </c>
      <c r="FO49" s="100">
        <f t="shared" si="183"/>
        <v>0</v>
      </c>
      <c r="FP49" s="97">
        <f t="shared" si="184"/>
        <v>0</v>
      </c>
      <c r="FQ49" s="5">
        <f t="shared" si="185"/>
        <v>5</v>
      </c>
      <c r="FR49" s="99">
        <f t="shared" si="186"/>
        <v>1</v>
      </c>
      <c r="FS49" s="5">
        <f t="shared" si="187"/>
        <v>3</v>
      </c>
      <c r="FT49" s="99">
        <f t="shared" si="188"/>
        <v>0.6</v>
      </c>
      <c r="FU49" s="100">
        <f t="shared" si="189"/>
        <v>0</v>
      </c>
      <c r="FV49" s="100">
        <f t="shared" si="190"/>
        <v>0</v>
      </c>
      <c r="FW49" s="97">
        <f t="shared" si="191"/>
        <v>0</v>
      </c>
      <c r="FX49" s="5">
        <f t="shared" si="192"/>
        <v>5</v>
      </c>
      <c r="FY49" s="99">
        <f t="shared" si="193"/>
        <v>1</v>
      </c>
      <c r="FZ49" s="5">
        <f t="shared" si="194"/>
        <v>3</v>
      </c>
      <c r="GA49" s="99">
        <f t="shared" si="195"/>
        <v>0.6</v>
      </c>
      <c r="GB49" s="100">
        <f t="shared" si="196"/>
        <v>0</v>
      </c>
      <c r="GC49" s="100">
        <f t="shared" si="197"/>
        <v>0</v>
      </c>
      <c r="GD49" s="97">
        <f t="shared" si="198"/>
        <v>0</v>
      </c>
      <c r="GE49" s="5">
        <f t="shared" si="199"/>
        <v>5</v>
      </c>
      <c r="GF49" s="99">
        <f t="shared" si="200"/>
        <v>1</v>
      </c>
      <c r="GG49" s="5">
        <f t="shared" si="201"/>
        <v>3</v>
      </c>
      <c r="GH49" s="99">
        <f t="shared" si="202"/>
        <v>0.6</v>
      </c>
      <c r="GI49" s="99">
        <f t="shared" si="203"/>
        <v>0.6</v>
      </c>
    </row>
    <row r="50" spans="1:191" ht="37.5" hidden="1" customHeight="1">
      <c r="A50" s="82">
        <v>42</v>
      </c>
      <c r="B50" s="85"/>
      <c r="C50" s="85"/>
      <c r="D50" s="193"/>
      <c r="E50" s="85"/>
      <c r="F50" s="124"/>
      <c r="G50" s="85"/>
      <c r="H50" s="85" t="s">
        <v>1170</v>
      </c>
      <c r="I50" s="86"/>
      <c r="J50" s="86"/>
      <c r="K50" s="86"/>
      <c r="L50" s="86"/>
      <c r="M50" s="86"/>
      <c r="N50" s="86"/>
      <c r="O50" s="86"/>
      <c r="P50" s="86"/>
      <c r="Q50" s="86"/>
      <c r="R50" s="86"/>
      <c r="S50" s="86"/>
      <c r="T50" s="86"/>
      <c r="U50" s="86"/>
      <c r="V50" s="86"/>
      <c r="W50" s="86"/>
      <c r="X50" s="86"/>
      <c r="Y50" s="86"/>
      <c r="Z50" s="86"/>
      <c r="AA50" s="86"/>
      <c r="AB50" s="86"/>
      <c r="AC50" s="88">
        <f t="shared" si="108"/>
        <v>0</v>
      </c>
      <c r="AD50" s="89">
        <f t="shared" si="102"/>
        <v>1</v>
      </c>
      <c r="AE50" s="88" t="str">
        <f t="shared" si="109"/>
        <v>3 - Moderado</v>
      </c>
      <c r="AF50" s="89">
        <f t="shared" si="103"/>
        <v>0.6</v>
      </c>
      <c r="AG50" s="82" t="str">
        <f t="shared" si="104"/>
        <v/>
      </c>
      <c r="AH50" s="89">
        <f t="shared" si="110"/>
        <v>0.6</v>
      </c>
      <c r="AI50" s="85"/>
      <c r="AJ50" s="85"/>
      <c r="AK50" s="85"/>
      <c r="AL50" s="85"/>
      <c r="AM50" s="47"/>
      <c r="AN50" s="91"/>
      <c r="AO50" s="91"/>
      <c r="AP50" s="47"/>
      <c r="AQ50" s="47"/>
      <c r="AR50" s="91"/>
      <c r="AS50" s="91"/>
      <c r="AT50" s="47"/>
      <c r="AU50" s="47"/>
      <c r="AV50" s="91"/>
      <c r="AW50" s="91"/>
      <c r="AX50" s="47"/>
      <c r="AY50" s="47"/>
      <c r="AZ50" s="91"/>
      <c r="BA50" s="91"/>
      <c r="BB50" s="47"/>
      <c r="BC50" s="47"/>
      <c r="BD50" s="91"/>
      <c r="BE50" s="91"/>
      <c r="BF50" s="47"/>
      <c r="BG50" s="47"/>
      <c r="BH50" s="91"/>
      <c r="BI50" s="91"/>
      <c r="BJ50" s="47"/>
      <c r="BK50" s="47"/>
      <c r="BL50" s="91"/>
      <c r="BM50" s="91"/>
      <c r="BN50" s="47"/>
      <c r="BO50" s="47"/>
      <c r="BP50" s="91"/>
      <c r="BQ50" s="91"/>
      <c r="BR50" s="47"/>
      <c r="BS50" s="47"/>
      <c r="BT50" s="91"/>
      <c r="BU50" s="91"/>
      <c r="BV50" s="47"/>
      <c r="BW50" s="47"/>
      <c r="BX50" s="91"/>
      <c r="BY50" s="91"/>
      <c r="BZ50" s="47"/>
      <c r="CA50" s="47"/>
      <c r="CB50" s="91"/>
      <c r="CC50" s="91"/>
      <c r="CD50" s="47"/>
      <c r="CE50" s="47"/>
      <c r="CF50" s="91"/>
      <c r="CG50" s="91"/>
      <c r="CH50" s="47"/>
      <c r="CI50" s="91"/>
      <c r="CJ50" s="91"/>
      <c r="CK50" s="47"/>
      <c r="CL50" s="92" t="str">
        <f t="shared" si="111"/>
        <v>5 - Muy Alta</v>
      </c>
      <c r="CM50" s="93">
        <f t="shared" si="105"/>
        <v>1</v>
      </c>
      <c r="CN50" s="92" t="str">
        <f t="shared" si="112"/>
        <v>3 - Moderado</v>
      </c>
      <c r="CO50" s="93">
        <f t="shared" si="106"/>
        <v>0.6</v>
      </c>
      <c r="CP50" s="94" t="str">
        <f t="shared" si="107"/>
        <v>ALTO</v>
      </c>
      <c r="CQ50" s="89">
        <f t="shared" si="113"/>
        <v>0.6</v>
      </c>
      <c r="CR50" s="194"/>
      <c r="CS50" s="94">
        <f t="shared" si="114"/>
        <v>5</v>
      </c>
      <c r="CT50" s="47"/>
      <c r="CU50" s="194"/>
      <c r="CV50" s="194"/>
      <c r="CW50" s="96"/>
      <c r="CX50" s="97">
        <f t="shared" si="115"/>
        <v>0</v>
      </c>
      <c r="CY50" s="98">
        <f t="shared" si="116"/>
        <v>3</v>
      </c>
      <c r="CZ50" s="97" t="str">
        <f t="shared" si="117"/>
        <v>Moderado</v>
      </c>
      <c r="DA50" s="99">
        <f t="shared" si="118"/>
        <v>0.6</v>
      </c>
      <c r="DB50" s="100">
        <f t="shared" si="119"/>
        <v>0</v>
      </c>
      <c r="DC50" s="100">
        <f t="shared" si="120"/>
        <v>0</v>
      </c>
      <c r="DD50" s="97">
        <f t="shared" si="121"/>
        <v>0</v>
      </c>
      <c r="DE50" s="5">
        <f t="shared" si="122"/>
        <v>5</v>
      </c>
      <c r="DF50" s="99">
        <f t="shared" si="123"/>
        <v>1</v>
      </c>
      <c r="DG50" s="5">
        <f t="shared" si="124"/>
        <v>3</v>
      </c>
      <c r="DH50" s="5"/>
      <c r="DI50" s="99">
        <f t="shared" si="125"/>
        <v>0.6</v>
      </c>
      <c r="DJ50" s="100">
        <f t="shared" si="126"/>
        <v>0</v>
      </c>
      <c r="DK50" s="100">
        <f t="shared" si="127"/>
        <v>0</v>
      </c>
      <c r="DL50" s="97">
        <f t="shared" si="128"/>
        <v>0</v>
      </c>
      <c r="DM50" s="5">
        <f t="shared" si="129"/>
        <v>5</v>
      </c>
      <c r="DN50" s="99">
        <f t="shared" si="130"/>
        <v>1</v>
      </c>
      <c r="DO50" s="5">
        <f t="shared" si="131"/>
        <v>3</v>
      </c>
      <c r="DP50" s="99">
        <f t="shared" si="132"/>
        <v>0.6</v>
      </c>
      <c r="DQ50" s="100">
        <f t="shared" si="133"/>
        <v>0</v>
      </c>
      <c r="DR50" s="100">
        <f t="shared" si="134"/>
        <v>0</v>
      </c>
      <c r="DS50" s="97">
        <f t="shared" si="135"/>
        <v>0</v>
      </c>
      <c r="DT50" s="5">
        <f t="shared" si="136"/>
        <v>5</v>
      </c>
      <c r="DU50" s="99">
        <f t="shared" si="137"/>
        <v>1</v>
      </c>
      <c r="DV50" s="5">
        <f t="shared" si="138"/>
        <v>3</v>
      </c>
      <c r="DW50" s="99">
        <f t="shared" si="139"/>
        <v>0.6</v>
      </c>
      <c r="DX50" s="100">
        <f t="shared" si="140"/>
        <v>0</v>
      </c>
      <c r="DY50" s="100">
        <f t="shared" si="141"/>
        <v>0</v>
      </c>
      <c r="DZ50" s="97">
        <f t="shared" si="142"/>
        <v>0</v>
      </c>
      <c r="EA50" s="5">
        <f t="shared" si="143"/>
        <v>5</v>
      </c>
      <c r="EB50" s="99">
        <f t="shared" si="144"/>
        <v>1</v>
      </c>
      <c r="EC50" s="5">
        <f t="shared" si="145"/>
        <v>3</v>
      </c>
      <c r="ED50" s="99">
        <f t="shared" si="146"/>
        <v>0.6</v>
      </c>
      <c r="EE50" s="100">
        <f t="shared" si="147"/>
        <v>0</v>
      </c>
      <c r="EF50" s="100">
        <f t="shared" si="148"/>
        <v>0</v>
      </c>
      <c r="EG50" s="97">
        <f t="shared" si="149"/>
        <v>0</v>
      </c>
      <c r="EH50" s="5">
        <f t="shared" si="150"/>
        <v>5</v>
      </c>
      <c r="EI50" s="99">
        <f t="shared" si="151"/>
        <v>1</v>
      </c>
      <c r="EJ50" s="5">
        <f t="shared" si="152"/>
        <v>3</v>
      </c>
      <c r="EK50" s="99">
        <f t="shared" si="153"/>
        <v>0.6</v>
      </c>
      <c r="EL50" s="100">
        <f t="shared" si="154"/>
        <v>0</v>
      </c>
      <c r="EM50" s="100">
        <f t="shared" si="155"/>
        <v>0</v>
      </c>
      <c r="EN50" s="97">
        <f t="shared" si="156"/>
        <v>0</v>
      </c>
      <c r="EO50" s="5">
        <f t="shared" si="157"/>
        <v>5</v>
      </c>
      <c r="EP50" s="99">
        <f t="shared" si="158"/>
        <v>1</v>
      </c>
      <c r="EQ50" s="5">
        <f t="shared" si="159"/>
        <v>3</v>
      </c>
      <c r="ER50" s="99">
        <f t="shared" si="160"/>
        <v>0.6</v>
      </c>
      <c r="ES50" s="100">
        <f t="shared" si="161"/>
        <v>0</v>
      </c>
      <c r="ET50" s="100">
        <f t="shared" si="162"/>
        <v>0</v>
      </c>
      <c r="EU50" s="97">
        <f t="shared" si="163"/>
        <v>0</v>
      </c>
      <c r="EV50" s="5">
        <f t="shared" si="164"/>
        <v>5</v>
      </c>
      <c r="EW50" s="99">
        <f t="shared" si="165"/>
        <v>1</v>
      </c>
      <c r="EX50" s="5">
        <f t="shared" si="166"/>
        <v>3</v>
      </c>
      <c r="EY50" s="99">
        <f t="shared" si="167"/>
        <v>0.6</v>
      </c>
      <c r="EZ50" s="100">
        <f t="shared" si="168"/>
        <v>0</v>
      </c>
      <c r="FA50" s="100">
        <f t="shared" si="169"/>
        <v>0</v>
      </c>
      <c r="FB50" s="97">
        <f t="shared" si="170"/>
        <v>0</v>
      </c>
      <c r="FC50" s="5">
        <f t="shared" si="171"/>
        <v>5</v>
      </c>
      <c r="FD50" s="99">
        <f t="shared" si="172"/>
        <v>1</v>
      </c>
      <c r="FE50" s="5">
        <f t="shared" si="173"/>
        <v>3</v>
      </c>
      <c r="FF50" s="99">
        <f t="shared" si="174"/>
        <v>0.6</v>
      </c>
      <c r="FG50" s="100">
        <f t="shared" si="175"/>
        <v>0</v>
      </c>
      <c r="FH50" s="100">
        <f t="shared" si="176"/>
        <v>0</v>
      </c>
      <c r="FI50" s="97">
        <f t="shared" si="177"/>
        <v>0</v>
      </c>
      <c r="FJ50" s="5">
        <f t="shared" si="178"/>
        <v>5</v>
      </c>
      <c r="FK50" s="99">
        <f t="shared" si="179"/>
        <v>1</v>
      </c>
      <c r="FL50" s="5">
        <f t="shared" si="180"/>
        <v>3</v>
      </c>
      <c r="FM50" s="99">
        <f t="shared" si="181"/>
        <v>0.6</v>
      </c>
      <c r="FN50" s="100">
        <f t="shared" si="182"/>
        <v>0</v>
      </c>
      <c r="FO50" s="100">
        <f t="shared" si="183"/>
        <v>0</v>
      </c>
      <c r="FP50" s="97">
        <f t="shared" si="184"/>
        <v>0</v>
      </c>
      <c r="FQ50" s="5">
        <f t="shared" si="185"/>
        <v>5</v>
      </c>
      <c r="FR50" s="99">
        <f t="shared" si="186"/>
        <v>1</v>
      </c>
      <c r="FS50" s="5">
        <f t="shared" si="187"/>
        <v>3</v>
      </c>
      <c r="FT50" s="99">
        <f t="shared" si="188"/>
        <v>0.6</v>
      </c>
      <c r="FU50" s="100">
        <f t="shared" si="189"/>
        <v>0</v>
      </c>
      <c r="FV50" s="100">
        <f t="shared" si="190"/>
        <v>0</v>
      </c>
      <c r="FW50" s="97">
        <f t="shared" si="191"/>
        <v>0</v>
      </c>
      <c r="FX50" s="5">
        <f t="shared" si="192"/>
        <v>5</v>
      </c>
      <c r="FY50" s="99">
        <f t="shared" si="193"/>
        <v>1</v>
      </c>
      <c r="FZ50" s="5">
        <f t="shared" si="194"/>
        <v>3</v>
      </c>
      <c r="GA50" s="99">
        <f t="shared" si="195"/>
        <v>0.6</v>
      </c>
      <c r="GB50" s="100">
        <f t="shared" si="196"/>
        <v>0</v>
      </c>
      <c r="GC50" s="100">
        <f t="shared" si="197"/>
        <v>0</v>
      </c>
      <c r="GD50" s="97">
        <f t="shared" si="198"/>
        <v>0</v>
      </c>
      <c r="GE50" s="5">
        <f t="shared" si="199"/>
        <v>5</v>
      </c>
      <c r="GF50" s="99">
        <f t="shared" si="200"/>
        <v>1</v>
      </c>
      <c r="GG50" s="5">
        <f t="shared" si="201"/>
        <v>3</v>
      </c>
      <c r="GH50" s="99">
        <f t="shared" si="202"/>
        <v>0.6</v>
      </c>
      <c r="GI50" s="99">
        <f t="shared" si="203"/>
        <v>0.6</v>
      </c>
    </row>
    <row r="51" spans="1:191" ht="37.5" hidden="1" customHeight="1">
      <c r="A51" s="82">
        <v>43</v>
      </c>
      <c r="B51" s="85"/>
      <c r="C51" s="85"/>
      <c r="D51" s="193"/>
      <c r="E51" s="85"/>
      <c r="F51" s="124"/>
      <c r="G51" s="85"/>
      <c r="H51" s="85" t="s">
        <v>1170</v>
      </c>
      <c r="I51" s="86"/>
      <c r="J51" s="86"/>
      <c r="K51" s="86"/>
      <c r="L51" s="86"/>
      <c r="M51" s="86"/>
      <c r="N51" s="86"/>
      <c r="O51" s="86"/>
      <c r="P51" s="86"/>
      <c r="Q51" s="86"/>
      <c r="R51" s="86"/>
      <c r="S51" s="86"/>
      <c r="T51" s="86"/>
      <c r="U51" s="86"/>
      <c r="V51" s="86"/>
      <c r="W51" s="86"/>
      <c r="X51" s="86"/>
      <c r="Y51" s="86"/>
      <c r="Z51" s="86"/>
      <c r="AA51" s="86"/>
      <c r="AB51" s="86"/>
      <c r="AC51" s="88">
        <f t="shared" si="108"/>
        <v>0</v>
      </c>
      <c r="AD51" s="89">
        <f t="shared" ref="AD51:AD82" si="204">IFERROR(IF(I51="1 - Muy Baja",0.2,IF(I51="2 - Baja",0.4,IF(I51="3 - Media",0.6,IF(I51="4 - Alta",0.8,1)))),"")</f>
        <v>1</v>
      </c>
      <c r="AE51" s="88" t="str">
        <f t="shared" si="109"/>
        <v>3 - Moderado</v>
      </c>
      <c r="AF51" s="89">
        <f t="shared" ref="AF51:AF82" si="205">IFERROR(IF(CY51=1,0.2,IF(CY51=2,0.4,IF(CY51=3,0.6,IF(CY51=4,0.8,1)))),"")</f>
        <v>0.6</v>
      </c>
      <c r="AG51" s="82" t="str">
        <f t="shared" ref="AG51:AG82" si="206">IFERROR(INDEX($BLU$689:$BLY$693,MATCH(I51,$BLS$689:$BLS$693,0),MATCH(AE51,$BLU$687:$BLY$687,0)),"")</f>
        <v/>
      </c>
      <c r="AH51" s="89">
        <f t="shared" si="110"/>
        <v>0.6</v>
      </c>
      <c r="AI51" s="85"/>
      <c r="AJ51" s="85"/>
      <c r="AK51" s="85"/>
      <c r="AL51" s="85"/>
      <c r="AM51" s="47"/>
      <c r="AN51" s="91"/>
      <c r="AO51" s="91"/>
      <c r="AP51" s="47"/>
      <c r="AQ51" s="47"/>
      <c r="AR51" s="91"/>
      <c r="AS51" s="91"/>
      <c r="AT51" s="47"/>
      <c r="AU51" s="47"/>
      <c r="AV51" s="91"/>
      <c r="AW51" s="91"/>
      <c r="AX51" s="47"/>
      <c r="AY51" s="47"/>
      <c r="AZ51" s="91"/>
      <c r="BA51" s="91"/>
      <c r="BB51" s="47"/>
      <c r="BC51" s="47"/>
      <c r="BD51" s="91"/>
      <c r="BE51" s="91"/>
      <c r="BF51" s="47"/>
      <c r="BG51" s="47"/>
      <c r="BH51" s="91"/>
      <c r="BI51" s="91"/>
      <c r="BJ51" s="47"/>
      <c r="BK51" s="47"/>
      <c r="BL51" s="91"/>
      <c r="BM51" s="91"/>
      <c r="BN51" s="47"/>
      <c r="BO51" s="47"/>
      <c r="BP51" s="91"/>
      <c r="BQ51" s="91"/>
      <c r="BR51" s="47"/>
      <c r="BS51" s="47"/>
      <c r="BT51" s="91"/>
      <c r="BU51" s="91"/>
      <c r="BV51" s="47"/>
      <c r="BW51" s="47"/>
      <c r="BX51" s="91"/>
      <c r="BY51" s="91"/>
      <c r="BZ51" s="47"/>
      <c r="CA51" s="47"/>
      <c r="CB51" s="91"/>
      <c r="CC51" s="91"/>
      <c r="CD51" s="47"/>
      <c r="CE51" s="47"/>
      <c r="CF51" s="91"/>
      <c r="CG51" s="91"/>
      <c r="CH51" s="47"/>
      <c r="CI51" s="91"/>
      <c r="CJ51" s="91"/>
      <c r="CK51" s="47"/>
      <c r="CL51" s="92" t="str">
        <f t="shared" si="111"/>
        <v>5 - Muy Alta</v>
      </c>
      <c r="CM51" s="93">
        <f t="shared" ref="CM51:CM82" si="207">GF51</f>
        <v>1</v>
      </c>
      <c r="CN51" s="92" t="str">
        <f t="shared" si="112"/>
        <v>3 - Moderado</v>
      </c>
      <c r="CO51" s="93">
        <f t="shared" ref="CO51:CO82" si="208">GI51</f>
        <v>0.6</v>
      </c>
      <c r="CP51" s="94" t="str">
        <f t="shared" ref="CP51:CP82" si="209">IFERROR(INDEX($BLU$689:$BLY$693,MATCH(GE51,$BLR$689:$BLR$693,0),MATCH(GG51,$BLU$686:$BLY$686,0)),"")</f>
        <v>ALTO</v>
      </c>
      <c r="CQ51" s="89">
        <f t="shared" si="113"/>
        <v>0.6</v>
      </c>
      <c r="CR51" s="194"/>
      <c r="CS51" s="94">
        <f t="shared" si="114"/>
        <v>5</v>
      </c>
      <c r="CT51" s="47"/>
      <c r="CU51" s="194"/>
      <c r="CV51" s="194"/>
      <c r="CW51" s="96"/>
      <c r="CX51" s="97">
        <f t="shared" si="115"/>
        <v>0</v>
      </c>
      <c r="CY51" s="98">
        <f t="shared" si="116"/>
        <v>3</v>
      </c>
      <c r="CZ51" s="97" t="str">
        <f t="shared" si="117"/>
        <v>Moderado</v>
      </c>
      <c r="DA51" s="99">
        <f t="shared" si="118"/>
        <v>0.6</v>
      </c>
      <c r="DB51" s="100">
        <f t="shared" si="119"/>
        <v>0</v>
      </c>
      <c r="DC51" s="100">
        <f t="shared" si="120"/>
        <v>0</v>
      </c>
      <c r="DD51" s="97">
        <f t="shared" si="121"/>
        <v>0</v>
      </c>
      <c r="DE51" s="5">
        <f t="shared" si="122"/>
        <v>5</v>
      </c>
      <c r="DF51" s="99">
        <f t="shared" si="123"/>
        <v>1</v>
      </c>
      <c r="DG51" s="5">
        <f t="shared" si="124"/>
        <v>3</v>
      </c>
      <c r="DH51" s="5"/>
      <c r="DI51" s="99">
        <f t="shared" si="125"/>
        <v>0.6</v>
      </c>
      <c r="DJ51" s="100">
        <f t="shared" si="126"/>
        <v>0</v>
      </c>
      <c r="DK51" s="100">
        <f t="shared" si="127"/>
        <v>0</v>
      </c>
      <c r="DL51" s="97">
        <f t="shared" si="128"/>
        <v>0</v>
      </c>
      <c r="DM51" s="5">
        <f t="shared" si="129"/>
        <v>5</v>
      </c>
      <c r="DN51" s="99">
        <f t="shared" si="130"/>
        <v>1</v>
      </c>
      <c r="DO51" s="5">
        <f t="shared" si="131"/>
        <v>3</v>
      </c>
      <c r="DP51" s="99">
        <f t="shared" si="132"/>
        <v>0.6</v>
      </c>
      <c r="DQ51" s="100">
        <f t="shared" si="133"/>
        <v>0</v>
      </c>
      <c r="DR51" s="100">
        <f t="shared" si="134"/>
        <v>0</v>
      </c>
      <c r="DS51" s="97">
        <f t="shared" si="135"/>
        <v>0</v>
      </c>
      <c r="DT51" s="5">
        <f t="shared" si="136"/>
        <v>5</v>
      </c>
      <c r="DU51" s="99">
        <f t="shared" si="137"/>
        <v>1</v>
      </c>
      <c r="DV51" s="5">
        <f t="shared" si="138"/>
        <v>3</v>
      </c>
      <c r="DW51" s="99">
        <f t="shared" si="139"/>
        <v>0.6</v>
      </c>
      <c r="DX51" s="100">
        <f t="shared" si="140"/>
        <v>0</v>
      </c>
      <c r="DY51" s="100">
        <f t="shared" si="141"/>
        <v>0</v>
      </c>
      <c r="DZ51" s="97">
        <f t="shared" si="142"/>
        <v>0</v>
      </c>
      <c r="EA51" s="5">
        <f t="shared" si="143"/>
        <v>5</v>
      </c>
      <c r="EB51" s="99">
        <f t="shared" si="144"/>
        <v>1</v>
      </c>
      <c r="EC51" s="5">
        <f t="shared" si="145"/>
        <v>3</v>
      </c>
      <c r="ED51" s="99">
        <f t="shared" si="146"/>
        <v>0.6</v>
      </c>
      <c r="EE51" s="100">
        <f t="shared" si="147"/>
        <v>0</v>
      </c>
      <c r="EF51" s="100">
        <f t="shared" si="148"/>
        <v>0</v>
      </c>
      <c r="EG51" s="97">
        <f t="shared" si="149"/>
        <v>0</v>
      </c>
      <c r="EH51" s="5">
        <f t="shared" si="150"/>
        <v>5</v>
      </c>
      <c r="EI51" s="99">
        <f t="shared" si="151"/>
        <v>1</v>
      </c>
      <c r="EJ51" s="5">
        <f t="shared" si="152"/>
        <v>3</v>
      </c>
      <c r="EK51" s="99">
        <f t="shared" si="153"/>
        <v>0.6</v>
      </c>
      <c r="EL51" s="100">
        <f t="shared" si="154"/>
        <v>0</v>
      </c>
      <c r="EM51" s="100">
        <f t="shared" si="155"/>
        <v>0</v>
      </c>
      <c r="EN51" s="97">
        <f t="shared" si="156"/>
        <v>0</v>
      </c>
      <c r="EO51" s="5">
        <f t="shared" si="157"/>
        <v>5</v>
      </c>
      <c r="EP51" s="99">
        <f t="shared" si="158"/>
        <v>1</v>
      </c>
      <c r="EQ51" s="5">
        <f t="shared" si="159"/>
        <v>3</v>
      </c>
      <c r="ER51" s="99">
        <f t="shared" si="160"/>
        <v>0.6</v>
      </c>
      <c r="ES51" s="100">
        <f t="shared" si="161"/>
        <v>0</v>
      </c>
      <c r="ET51" s="100">
        <f t="shared" si="162"/>
        <v>0</v>
      </c>
      <c r="EU51" s="97">
        <f t="shared" si="163"/>
        <v>0</v>
      </c>
      <c r="EV51" s="5">
        <f t="shared" si="164"/>
        <v>5</v>
      </c>
      <c r="EW51" s="99">
        <f t="shared" si="165"/>
        <v>1</v>
      </c>
      <c r="EX51" s="5">
        <f t="shared" si="166"/>
        <v>3</v>
      </c>
      <c r="EY51" s="99">
        <f t="shared" si="167"/>
        <v>0.6</v>
      </c>
      <c r="EZ51" s="100">
        <f t="shared" si="168"/>
        <v>0</v>
      </c>
      <c r="FA51" s="100">
        <f t="shared" si="169"/>
        <v>0</v>
      </c>
      <c r="FB51" s="97">
        <f t="shared" si="170"/>
        <v>0</v>
      </c>
      <c r="FC51" s="5">
        <f t="shared" si="171"/>
        <v>5</v>
      </c>
      <c r="FD51" s="99">
        <f t="shared" si="172"/>
        <v>1</v>
      </c>
      <c r="FE51" s="5">
        <f t="shared" si="173"/>
        <v>3</v>
      </c>
      <c r="FF51" s="99">
        <f t="shared" si="174"/>
        <v>0.6</v>
      </c>
      <c r="FG51" s="100">
        <f t="shared" si="175"/>
        <v>0</v>
      </c>
      <c r="FH51" s="100">
        <f t="shared" si="176"/>
        <v>0</v>
      </c>
      <c r="FI51" s="97">
        <f t="shared" si="177"/>
        <v>0</v>
      </c>
      <c r="FJ51" s="5">
        <f t="shared" si="178"/>
        <v>5</v>
      </c>
      <c r="FK51" s="99">
        <f t="shared" si="179"/>
        <v>1</v>
      </c>
      <c r="FL51" s="5">
        <f t="shared" si="180"/>
        <v>3</v>
      </c>
      <c r="FM51" s="99">
        <f t="shared" si="181"/>
        <v>0.6</v>
      </c>
      <c r="FN51" s="100">
        <f t="shared" si="182"/>
        <v>0</v>
      </c>
      <c r="FO51" s="100">
        <f t="shared" si="183"/>
        <v>0</v>
      </c>
      <c r="FP51" s="97">
        <f t="shared" si="184"/>
        <v>0</v>
      </c>
      <c r="FQ51" s="5">
        <f t="shared" si="185"/>
        <v>5</v>
      </c>
      <c r="FR51" s="99">
        <f t="shared" si="186"/>
        <v>1</v>
      </c>
      <c r="FS51" s="5">
        <f t="shared" si="187"/>
        <v>3</v>
      </c>
      <c r="FT51" s="99">
        <f t="shared" si="188"/>
        <v>0.6</v>
      </c>
      <c r="FU51" s="100">
        <f t="shared" si="189"/>
        <v>0</v>
      </c>
      <c r="FV51" s="100">
        <f t="shared" si="190"/>
        <v>0</v>
      </c>
      <c r="FW51" s="97">
        <f t="shared" si="191"/>
        <v>0</v>
      </c>
      <c r="FX51" s="5">
        <f t="shared" si="192"/>
        <v>5</v>
      </c>
      <c r="FY51" s="99">
        <f t="shared" si="193"/>
        <v>1</v>
      </c>
      <c r="FZ51" s="5">
        <f t="shared" si="194"/>
        <v>3</v>
      </c>
      <c r="GA51" s="99">
        <f t="shared" si="195"/>
        <v>0.6</v>
      </c>
      <c r="GB51" s="100">
        <f t="shared" si="196"/>
        <v>0</v>
      </c>
      <c r="GC51" s="100">
        <f t="shared" si="197"/>
        <v>0</v>
      </c>
      <c r="GD51" s="97">
        <f t="shared" si="198"/>
        <v>0</v>
      </c>
      <c r="GE51" s="5">
        <f t="shared" si="199"/>
        <v>5</v>
      </c>
      <c r="GF51" s="99">
        <f t="shared" si="200"/>
        <v>1</v>
      </c>
      <c r="GG51" s="5">
        <f t="shared" si="201"/>
        <v>3</v>
      </c>
      <c r="GH51" s="99">
        <f t="shared" si="202"/>
        <v>0.6</v>
      </c>
      <c r="GI51" s="99">
        <f t="shared" si="203"/>
        <v>0.6</v>
      </c>
    </row>
    <row r="52" spans="1:191" ht="37.5" hidden="1" customHeight="1">
      <c r="A52" s="82">
        <v>44</v>
      </c>
      <c r="B52" s="85"/>
      <c r="C52" s="85"/>
      <c r="D52" s="193"/>
      <c r="E52" s="85"/>
      <c r="F52" s="124"/>
      <c r="G52" s="85"/>
      <c r="H52" s="85" t="s">
        <v>1170</v>
      </c>
      <c r="I52" s="86"/>
      <c r="J52" s="86"/>
      <c r="K52" s="86"/>
      <c r="L52" s="86"/>
      <c r="M52" s="86"/>
      <c r="N52" s="86"/>
      <c r="O52" s="86"/>
      <c r="P52" s="86"/>
      <c r="Q52" s="86"/>
      <c r="R52" s="86"/>
      <c r="S52" s="86"/>
      <c r="T52" s="86"/>
      <c r="U52" s="86"/>
      <c r="V52" s="86"/>
      <c r="W52" s="86"/>
      <c r="X52" s="86"/>
      <c r="Y52" s="86"/>
      <c r="Z52" s="86"/>
      <c r="AA52" s="86"/>
      <c r="AB52" s="86"/>
      <c r="AC52" s="88">
        <f t="shared" si="108"/>
        <v>0</v>
      </c>
      <c r="AD52" s="89">
        <f t="shared" si="204"/>
        <v>1</v>
      </c>
      <c r="AE52" s="88" t="str">
        <f t="shared" si="109"/>
        <v>3 - Moderado</v>
      </c>
      <c r="AF52" s="89">
        <f t="shared" si="205"/>
        <v>0.6</v>
      </c>
      <c r="AG52" s="82" t="str">
        <f t="shared" si="206"/>
        <v/>
      </c>
      <c r="AH52" s="89">
        <f t="shared" si="110"/>
        <v>0.6</v>
      </c>
      <c r="AI52" s="85"/>
      <c r="AJ52" s="85"/>
      <c r="AK52" s="85"/>
      <c r="AL52" s="85"/>
      <c r="AM52" s="47"/>
      <c r="AN52" s="91"/>
      <c r="AO52" s="91"/>
      <c r="AP52" s="47"/>
      <c r="AQ52" s="47"/>
      <c r="AR52" s="91"/>
      <c r="AS52" s="91"/>
      <c r="AT52" s="47"/>
      <c r="AU52" s="47"/>
      <c r="AV52" s="91"/>
      <c r="AW52" s="91"/>
      <c r="AX52" s="47"/>
      <c r="AY52" s="47"/>
      <c r="AZ52" s="91"/>
      <c r="BA52" s="91"/>
      <c r="BB52" s="47"/>
      <c r="BC52" s="47"/>
      <c r="BD52" s="91"/>
      <c r="BE52" s="91"/>
      <c r="BF52" s="47"/>
      <c r="BG52" s="47"/>
      <c r="BH52" s="91"/>
      <c r="BI52" s="91"/>
      <c r="BJ52" s="47"/>
      <c r="BK52" s="47"/>
      <c r="BL52" s="91"/>
      <c r="BM52" s="91"/>
      <c r="BN52" s="47"/>
      <c r="BO52" s="47"/>
      <c r="BP52" s="91"/>
      <c r="BQ52" s="91"/>
      <c r="BR52" s="47"/>
      <c r="BS52" s="47"/>
      <c r="BT52" s="91"/>
      <c r="BU52" s="91"/>
      <c r="BV52" s="47"/>
      <c r="BW52" s="47"/>
      <c r="BX52" s="91"/>
      <c r="BY52" s="91"/>
      <c r="BZ52" s="47"/>
      <c r="CA52" s="47"/>
      <c r="CB52" s="91"/>
      <c r="CC52" s="91"/>
      <c r="CD52" s="47"/>
      <c r="CE52" s="47"/>
      <c r="CF52" s="91"/>
      <c r="CG52" s="91"/>
      <c r="CH52" s="47"/>
      <c r="CI52" s="91"/>
      <c r="CJ52" s="91"/>
      <c r="CK52" s="47"/>
      <c r="CL52" s="92" t="str">
        <f t="shared" si="111"/>
        <v>5 - Muy Alta</v>
      </c>
      <c r="CM52" s="93">
        <f t="shared" si="207"/>
        <v>1</v>
      </c>
      <c r="CN52" s="92" t="str">
        <f t="shared" si="112"/>
        <v>3 - Moderado</v>
      </c>
      <c r="CO52" s="93">
        <f t="shared" si="208"/>
        <v>0.6</v>
      </c>
      <c r="CP52" s="94" t="str">
        <f t="shared" si="209"/>
        <v>ALTO</v>
      </c>
      <c r="CQ52" s="89">
        <f t="shared" si="113"/>
        <v>0.6</v>
      </c>
      <c r="CR52" s="194"/>
      <c r="CS52" s="94">
        <f t="shared" si="114"/>
        <v>5</v>
      </c>
      <c r="CT52" s="47"/>
      <c r="CU52" s="194"/>
      <c r="CV52" s="194"/>
      <c r="CW52" s="96"/>
      <c r="CX52" s="97">
        <f t="shared" si="115"/>
        <v>0</v>
      </c>
      <c r="CY52" s="98">
        <f t="shared" si="116"/>
        <v>3</v>
      </c>
      <c r="CZ52" s="97" t="str">
        <f t="shared" si="117"/>
        <v>Moderado</v>
      </c>
      <c r="DA52" s="99">
        <f t="shared" si="118"/>
        <v>0.6</v>
      </c>
      <c r="DB52" s="100">
        <f t="shared" si="119"/>
        <v>0</v>
      </c>
      <c r="DC52" s="100">
        <f t="shared" si="120"/>
        <v>0</v>
      </c>
      <c r="DD52" s="97">
        <f t="shared" si="121"/>
        <v>0</v>
      </c>
      <c r="DE52" s="5">
        <f t="shared" si="122"/>
        <v>5</v>
      </c>
      <c r="DF52" s="99">
        <f t="shared" si="123"/>
        <v>1</v>
      </c>
      <c r="DG52" s="5">
        <f t="shared" si="124"/>
        <v>3</v>
      </c>
      <c r="DH52" s="5"/>
      <c r="DI52" s="99">
        <f t="shared" si="125"/>
        <v>0.6</v>
      </c>
      <c r="DJ52" s="100">
        <f t="shared" si="126"/>
        <v>0</v>
      </c>
      <c r="DK52" s="100">
        <f t="shared" si="127"/>
        <v>0</v>
      </c>
      <c r="DL52" s="97">
        <f t="shared" si="128"/>
        <v>0</v>
      </c>
      <c r="DM52" s="5">
        <f t="shared" si="129"/>
        <v>5</v>
      </c>
      <c r="DN52" s="99">
        <f t="shared" si="130"/>
        <v>1</v>
      </c>
      <c r="DO52" s="5">
        <f t="shared" si="131"/>
        <v>3</v>
      </c>
      <c r="DP52" s="99">
        <f t="shared" si="132"/>
        <v>0.6</v>
      </c>
      <c r="DQ52" s="100">
        <f t="shared" si="133"/>
        <v>0</v>
      </c>
      <c r="DR52" s="100">
        <f t="shared" si="134"/>
        <v>0</v>
      </c>
      <c r="DS52" s="97">
        <f t="shared" si="135"/>
        <v>0</v>
      </c>
      <c r="DT52" s="5">
        <f t="shared" si="136"/>
        <v>5</v>
      </c>
      <c r="DU52" s="99">
        <f t="shared" si="137"/>
        <v>1</v>
      </c>
      <c r="DV52" s="5">
        <f t="shared" si="138"/>
        <v>3</v>
      </c>
      <c r="DW52" s="99">
        <f t="shared" si="139"/>
        <v>0.6</v>
      </c>
      <c r="DX52" s="100">
        <f t="shared" si="140"/>
        <v>0</v>
      </c>
      <c r="DY52" s="100">
        <f t="shared" si="141"/>
        <v>0</v>
      </c>
      <c r="DZ52" s="97">
        <f t="shared" si="142"/>
        <v>0</v>
      </c>
      <c r="EA52" s="5">
        <f t="shared" si="143"/>
        <v>5</v>
      </c>
      <c r="EB52" s="99">
        <f t="shared" si="144"/>
        <v>1</v>
      </c>
      <c r="EC52" s="5">
        <f t="shared" si="145"/>
        <v>3</v>
      </c>
      <c r="ED52" s="99">
        <f t="shared" si="146"/>
        <v>0.6</v>
      </c>
      <c r="EE52" s="100">
        <f t="shared" si="147"/>
        <v>0</v>
      </c>
      <c r="EF52" s="100">
        <f t="shared" si="148"/>
        <v>0</v>
      </c>
      <c r="EG52" s="97">
        <f t="shared" si="149"/>
        <v>0</v>
      </c>
      <c r="EH52" s="5">
        <f t="shared" si="150"/>
        <v>5</v>
      </c>
      <c r="EI52" s="99">
        <f t="shared" si="151"/>
        <v>1</v>
      </c>
      <c r="EJ52" s="5">
        <f t="shared" si="152"/>
        <v>3</v>
      </c>
      <c r="EK52" s="99">
        <f t="shared" si="153"/>
        <v>0.6</v>
      </c>
      <c r="EL52" s="100">
        <f t="shared" si="154"/>
        <v>0</v>
      </c>
      <c r="EM52" s="100">
        <f t="shared" si="155"/>
        <v>0</v>
      </c>
      <c r="EN52" s="97">
        <f t="shared" si="156"/>
        <v>0</v>
      </c>
      <c r="EO52" s="5">
        <f t="shared" si="157"/>
        <v>5</v>
      </c>
      <c r="EP52" s="99">
        <f t="shared" si="158"/>
        <v>1</v>
      </c>
      <c r="EQ52" s="5">
        <f t="shared" si="159"/>
        <v>3</v>
      </c>
      <c r="ER52" s="99">
        <f t="shared" si="160"/>
        <v>0.6</v>
      </c>
      <c r="ES52" s="100">
        <f t="shared" si="161"/>
        <v>0</v>
      </c>
      <c r="ET52" s="100">
        <f t="shared" si="162"/>
        <v>0</v>
      </c>
      <c r="EU52" s="97">
        <f t="shared" si="163"/>
        <v>0</v>
      </c>
      <c r="EV52" s="5">
        <f t="shared" si="164"/>
        <v>5</v>
      </c>
      <c r="EW52" s="99">
        <f t="shared" si="165"/>
        <v>1</v>
      </c>
      <c r="EX52" s="5">
        <f t="shared" si="166"/>
        <v>3</v>
      </c>
      <c r="EY52" s="99">
        <f t="shared" si="167"/>
        <v>0.6</v>
      </c>
      <c r="EZ52" s="100">
        <f t="shared" si="168"/>
        <v>0</v>
      </c>
      <c r="FA52" s="100">
        <f t="shared" si="169"/>
        <v>0</v>
      </c>
      <c r="FB52" s="97">
        <f t="shared" si="170"/>
        <v>0</v>
      </c>
      <c r="FC52" s="5">
        <f t="shared" si="171"/>
        <v>5</v>
      </c>
      <c r="FD52" s="99">
        <f t="shared" si="172"/>
        <v>1</v>
      </c>
      <c r="FE52" s="5">
        <f t="shared" si="173"/>
        <v>3</v>
      </c>
      <c r="FF52" s="99">
        <f t="shared" si="174"/>
        <v>0.6</v>
      </c>
      <c r="FG52" s="100">
        <f t="shared" si="175"/>
        <v>0</v>
      </c>
      <c r="FH52" s="100">
        <f t="shared" si="176"/>
        <v>0</v>
      </c>
      <c r="FI52" s="97">
        <f t="shared" si="177"/>
        <v>0</v>
      </c>
      <c r="FJ52" s="5">
        <f t="shared" si="178"/>
        <v>5</v>
      </c>
      <c r="FK52" s="99">
        <f t="shared" si="179"/>
        <v>1</v>
      </c>
      <c r="FL52" s="5">
        <f t="shared" si="180"/>
        <v>3</v>
      </c>
      <c r="FM52" s="99">
        <f t="shared" si="181"/>
        <v>0.6</v>
      </c>
      <c r="FN52" s="100">
        <f t="shared" si="182"/>
        <v>0</v>
      </c>
      <c r="FO52" s="100">
        <f t="shared" si="183"/>
        <v>0</v>
      </c>
      <c r="FP52" s="97">
        <f t="shared" si="184"/>
        <v>0</v>
      </c>
      <c r="FQ52" s="5">
        <f t="shared" si="185"/>
        <v>5</v>
      </c>
      <c r="FR52" s="99">
        <f t="shared" si="186"/>
        <v>1</v>
      </c>
      <c r="FS52" s="5">
        <f t="shared" si="187"/>
        <v>3</v>
      </c>
      <c r="FT52" s="99">
        <f t="shared" si="188"/>
        <v>0.6</v>
      </c>
      <c r="FU52" s="100">
        <f t="shared" si="189"/>
        <v>0</v>
      </c>
      <c r="FV52" s="100">
        <f t="shared" si="190"/>
        <v>0</v>
      </c>
      <c r="FW52" s="97">
        <f t="shared" si="191"/>
        <v>0</v>
      </c>
      <c r="FX52" s="5">
        <f t="shared" si="192"/>
        <v>5</v>
      </c>
      <c r="FY52" s="99">
        <f t="shared" si="193"/>
        <v>1</v>
      </c>
      <c r="FZ52" s="5">
        <f t="shared" si="194"/>
        <v>3</v>
      </c>
      <c r="GA52" s="99">
        <f t="shared" si="195"/>
        <v>0.6</v>
      </c>
      <c r="GB52" s="100">
        <f t="shared" si="196"/>
        <v>0</v>
      </c>
      <c r="GC52" s="100">
        <f t="shared" si="197"/>
        <v>0</v>
      </c>
      <c r="GD52" s="97">
        <f t="shared" si="198"/>
        <v>0</v>
      </c>
      <c r="GE52" s="5">
        <f t="shared" si="199"/>
        <v>5</v>
      </c>
      <c r="GF52" s="99">
        <f t="shared" si="200"/>
        <v>1</v>
      </c>
      <c r="GG52" s="5">
        <f t="shared" si="201"/>
        <v>3</v>
      </c>
      <c r="GH52" s="99">
        <f t="shared" si="202"/>
        <v>0.6</v>
      </c>
      <c r="GI52" s="99">
        <f t="shared" si="203"/>
        <v>0.6</v>
      </c>
    </row>
    <row r="53" spans="1:191" ht="37.5" hidden="1" customHeight="1">
      <c r="A53" s="82">
        <v>45</v>
      </c>
      <c r="B53" s="85"/>
      <c r="C53" s="85"/>
      <c r="D53" s="193"/>
      <c r="E53" s="85"/>
      <c r="F53" s="124"/>
      <c r="G53" s="85"/>
      <c r="H53" s="85" t="s">
        <v>1170</v>
      </c>
      <c r="I53" s="86"/>
      <c r="J53" s="86"/>
      <c r="K53" s="86"/>
      <c r="L53" s="86"/>
      <c r="M53" s="86"/>
      <c r="N53" s="86"/>
      <c r="O53" s="86"/>
      <c r="P53" s="86"/>
      <c r="Q53" s="86"/>
      <c r="R53" s="86"/>
      <c r="S53" s="86"/>
      <c r="T53" s="86"/>
      <c r="U53" s="86"/>
      <c r="V53" s="86"/>
      <c r="W53" s="86"/>
      <c r="X53" s="86"/>
      <c r="Y53" s="86"/>
      <c r="Z53" s="86"/>
      <c r="AA53" s="86"/>
      <c r="AB53" s="86"/>
      <c r="AC53" s="88">
        <f t="shared" si="108"/>
        <v>0</v>
      </c>
      <c r="AD53" s="89">
        <f t="shared" si="204"/>
        <v>1</v>
      </c>
      <c r="AE53" s="88" t="str">
        <f t="shared" si="109"/>
        <v>3 - Moderado</v>
      </c>
      <c r="AF53" s="89">
        <f t="shared" si="205"/>
        <v>0.6</v>
      </c>
      <c r="AG53" s="82" t="str">
        <f t="shared" si="206"/>
        <v/>
      </c>
      <c r="AH53" s="89">
        <f t="shared" si="110"/>
        <v>0.6</v>
      </c>
      <c r="AI53" s="85"/>
      <c r="AJ53" s="85"/>
      <c r="AK53" s="85"/>
      <c r="AL53" s="85"/>
      <c r="AM53" s="47"/>
      <c r="AN53" s="91"/>
      <c r="AO53" s="91"/>
      <c r="AP53" s="47"/>
      <c r="AQ53" s="47"/>
      <c r="AR53" s="91"/>
      <c r="AS53" s="91"/>
      <c r="AT53" s="47"/>
      <c r="AU53" s="47"/>
      <c r="AV53" s="91"/>
      <c r="AW53" s="91"/>
      <c r="AX53" s="47"/>
      <c r="AY53" s="47"/>
      <c r="AZ53" s="91"/>
      <c r="BA53" s="91"/>
      <c r="BB53" s="47"/>
      <c r="BC53" s="47"/>
      <c r="BD53" s="91"/>
      <c r="BE53" s="91"/>
      <c r="BF53" s="47"/>
      <c r="BG53" s="47"/>
      <c r="BH53" s="91"/>
      <c r="BI53" s="91"/>
      <c r="BJ53" s="47"/>
      <c r="BK53" s="47"/>
      <c r="BL53" s="91"/>
      <c r="BM53" s="91"/>
      <c r="BN53" s="47"/>
      <c r="BO53" s="47"/>
      <c r="BP53" s="91"/>
      <c r="BQ53" s="91"/>
      <c r="BR53" s="47"/>
      <c r="BS53" s="47"/>
      <c r="BT53" s="91"/>
      <c r="BU53" s="91"/>
      <c r="BV53" s="47"/>
      <c r="BW53" s="47"/>
      <c r="BX53" s="91"/>
      <c r="BY53" s="91"/>
      <c r="BZ53" s="47"/>
      <c r="CA53" s="47"/>
      <c r="CB53" s="91"/>
      <c r="CC53" s="91"/>
      <c r="CD53" s="47"/>
      <c r="CE53" s="47"/>
      <c r="CF53" s="91"/>
      <c r="CG53" s="91"/>
      <c r="CH53" s="47"/>
      <c r="CI53" s="91"/>
      <c r="CJ53" s="91"/>
      <c r="CK53" s="47"/>
      <c r="CL53" s="92" t="str">
        <f t="shared" si="111"/>
        <v>5 - Muy Alta</v>
      </c>
      <c r="CM53" s="93">
        <f t="shared" si="207"/>
        <v>1</v>
      </c>
      <c r="CN53" s="92" t="str">
        <f t="shared" si="112"/>
        <v>3 - Moderado</v>
      </c>
      <c r="CO53" s="93">
        <f t="shared" si="208"/>
        <v>0.6</v>
      </c>
      <c r="CP53" s="94" t="str">
        <f t="shared" si="209"/>
        <v>ALTO</v>
      </c>
      <c r="CQ53" s="89">
        <f t="shared" si="113"/>
        <v>0.6</v>
      </c>
      <c r="CR53" s="194"/>
      <c r="CS53" s="94">
        <f t="shared" si="114"/>
        <v>5</v>
      </c>
      <c r="CT53" s="47"/>
      <c r="CU53" s="194"/>
      <c r="CV53" s="194"/>
      <c r="CW53" s="96"/>
      <c r="CX53" s="97">
        <f t="shared" si="115"/>
        <v>0</v>
      </c>
      <c r="CY53" s="98">
        <f t="shared" si="116"/>
        <v>3</v>
      </c>
      <c r="CZ53" s="97" t="str">
        <f t="shared" si="117"/>
        <v>Moderado</v>
      </c>
      <c r="DA53" s="99">
        <f t="shared" si="118"/>
        <v>0.6</v>
      </c>
      <c r="DB53" s="100">
        <f t="shared" si="119"/>
        <v>0</v>
      </c>
      <c r="DC53" s="100">
        <f t="shared" si="120"/>
        <v>0</v>
      </c>
      <c r="DD53" s="97">
        <f t="shared" si="121"/>
        <v>0</v>
      </c>
      <c r="DE53" s="5">
        <f t="shared" si="122"/>
        <v>5</v>
      </c>
      <c r="DF53" s="99">
        <f t="shared" si="123"/>
        <v>1</v>
      </c>
      <c r="DG53" s="5">
        <f t="shared" si="124"/>
        <v>3</v>
      </c>
      <c r="DH53" s="5"/>
      <c r="DI53" s="99">
        <f t="shared" si="125"/>
        <v>0.6</v>
      </c>
      <c r="DJ53" s="100">
        <f t="shared" si="126"/>
        <v>0</v>
      </c>
      <c r="DK53" s="100">
        <f t="shared" si="127"/>
        <v>0</v>
      </c>
      <c r="DL53" s="97">
        <f t="shared" si="128"/>
        <v>0</v>
      </c>
      <c r="DM53" s="5">
        <f t="shared" si="129"/>
        <v>5</v>
      </c>
      <c r="DN53" s="99">
        <f t="shared" si="130"/>
        <v>1</v>
      </c>
      <c r="DO53" s="5">
        <f t="shared" si="131"/>
        <v>3</v>
      </c>
      <c r="DP53" s="99">
        <f t="shared" si="132"/>
        <v>0.6</v>
      </c>
      <c r="DQ53" s="100">
        <f t="shared" si="133"/>
        <v>0</v>
      </c>
      <c r="DR53" s="100">
        <f t="shared" si="134"/>
        <v>0</v>
      </c>
      <c r="DS53" s="97">
        <f t="shared" si="135"/>
        <v>0</v>
      </c>
      <c r="DT53" s="5">
        <f t="shared" si="136"/>
        <v>5</v>
      </c>
      <c r="DU53" s="99">
        <f t="shared" si="137"/>
        <v>1</v>
      </c>
      <c r="DV53" s="5">
        <f t="shared" si="138"/>
        <v>3</v>
      </c>
      <c r="DW53" s="99">
        <f t="shared" si="139"/>
        <v>0.6</v>
      </c>
      <c r="DX53" s="100">
        <f t="shared" si="140"/>
        <v>0</v>
      </c>
      <c r="DY53" s="100">
        <f t="shared" si="141"/>
        <v>0</v>
      </c>
      <c r="DZ53" s="97">
        <f t="shared" si="142"/>
        <v>0</v>
      </c>
      <c r="EA53" s="5">
        <f t="shared" si="143"/>
        <v>5</v>
      </c>
      <c r="EB53" s="99">
        <f t="shared" si="144"/>
        <v>1</v>
      </c>
      <c r="EC53" s="5">
        <f t="shared" si="145"/>
        <v>3</v>
      </c>
      <c r="ED53" s="99">
        <f t="shared" si="146"/>
        <v>0.6</v>
      </c>
      <c r="EE53" s="100">
        <f t="shared" si="147"/>
        <v>0</v>
      </c>
      <c r="EF53" s="100">
        <f t="shared" si="148"/>
        <v>0</v>
      </c>
      <c r="EG53" s="97">
        <f t="shared" si="149"/>
        <v>0</v>
      </c>
      <c r="EH53" s="5">
        <f t="shared" si="150"/>
        <v>5</v>
      </c>
      <c r="EI53" s="99">
        <f t="shared" si="151"/>
        <v>1</v>
      </c>
      <c r="EJ53" s="5">
        <f t="shared" si="152"/>
        <v>3</v>
      </c>
      <c r="EK53" s="99">
        <f t="shared" si="153"/>
        <v>0.6</v>
      </c>
      <c r="EL53" s="100">
        <f t="shared" si="154"/>
        <v>0</v>
      </c>
      <c r="EM53" s="100">
        <f t="shared" si="155"/>
        <v>0</v>
      </c>
      <c r="EN53" s="97">
        <f t="shared" si="156"/>
        <v>0</v>
      </c>
      <c r="EO53" s="5">
        <f t="shared" si="157"/>
        <v>5</v>
      </c>
      <c r="EP53" s="99">
        <f t="shared" si="158"/>
        <v>1</v>
      </c>
      <c r="EQ53" s="5">
        <f t="shared" si="159"/>
        <v>3</v>
      </c>
      <c r="ER53" s="99">
        <f t="shared" si="160"/>
        <v>0.6</v>
      </c>
      <c r="ES53" s="100">
        <f t="shared" si="161"/>
        <v>0</v>
      </c>
      <c r="ET53" s="100">
        <f t="shared" si="162"/>
        <v>0</v>
      </c>
      <c r="EU53" s="97">
        <f t="shared" si="163"/>
        <v>0</v>
      </c>
      <c r="EV53" s="5">
        <f t="shared" si="164"/>
        <v>5</v>
      </c>
      <c r="EW53" s="99">
        <f t="shared" si="165"/>
        <v>1</v>
      </c>
      <c r="EX53" s="5">
        <f t="shared" si="166"/>
        <v>3</v>
      </c>
      <c r="EY53" s="99">
        <f t="shared" si="167"/>
        <v>0.6</v>
      </c>
      <c r="EZ53" s="100">
        <f t="shared" si="168"/>
        <v>0</v>
      </c>
      <c r="FA53" s="100">
        <f t="shared" si="169"/>
        <v>0</v>
      </c>
      <c r="FB53" s="97">
        <f t="shared" si="170"/>
        <v>0</v>
      </c>
      <c r="FC53" s="5">
        <f t="shared" si="171"/>
        <v>5</v>
      </c>
      <c r="FD53" s="99">
        <f t="shared" si="172"/>
        <v>1</v>
      </c>
      <c r="FE53" s="5">
        <f t="shared" si="173"/>
        <v>3</v>
      </c>
      <c r="FF53" s="99">
        <f t="shared" si="174"/>
        <v>0.6</v>
      </c>
      <c r="FG53" s="100">
        <f t="shared" si="175"/>
        <v>0</v>
      </c>
      <c r="FH53" s="100">
        <f t="shared" si="176"/>
        <v>0</v>
      </c>
      <c r="FI53" s="97">
        <f t="shared" si="177"/>
        <v>0</v>
      </c>
      <c r="FJ53" s="5">
        <f t="shared" si="178"/>
        <v>5</v>
      </c>
      <c r="FK53" s="99">
        <f t="shared" si="179"/>
        <v>1</v>
      </c>
      <c r="FL53" s="5">
        <f t="shared" si="180"/>
        <v>3</v>
      </c>
      <c r="FM53" s="99">
        <f t="shared" si="181"/>
        <v>0.6</v>
      </c>
      <c r="FN53" s="100">
        <f t="shared" si="182"/>
        <v>0</v>
      </c>
      <c r="FO53" s="100">
        <f t="shared" si="183"/>
        <v>0</v>
      </c>
      <c r="FP53" s="97">
        <f t="shared" si="184"/>
        <v>0</v>
      </c>
      <c r="FQ53" s="5">
        <f t="shared" si="185"/>
        <v>5</v>
      </c>
      <c r="FR53" s="99">
        <f t="shared" si="186"/>
        <v>1</v>
      </c>
      <c r="FS53" s="5">
        <f t="shared" si="187"/>
        <v>3</v>
      </c>
      <c r="FT53" s="99">
        <f t="shared" si="188"/>
        <v>0.6</v>
      </c>
      <c r="FU53" s="100">
        <f t="shared" si="189"/>
        <v>0</v>
      </c>
      <c r="FV53" s="100">
        <f t="shared" si="190"/>
        <v>0</v>
      </c>
      <c r="FW53" s="97">
        <f t="shared" si="191"/>
        <v>0</v>
      </c>
      <c r="FX53" s="5">
        <f t="shared" si="192"/>
        <v>5</v>
      </c>
      <c r="FY53" s="99">
        <f t="shared" si="193"/>
        <v>1</v>
      </c>
      <c r="FZ53" s="5">
        <f t="shared" si="194"/>
        <v>3</v>
      </c>
      <c r="GA53" s="99">
        <f t="shared" si="195"/>
        <v>0.6</v>
      </c>
      <c r="GB53" s="100">
        <f t="shared" si="196"/>
        <v>0</v>
      </c>
      <c r="GC53" s="100">
        <f t="shared" si="197"/>
        <v>0</v>
      </c>
      <c r="GD53" s="97">
        <f t="shared" si="198"/>
        <v>0</v>
      </c>
      <c r="GE53" s="5">
        <f t="shared" si="199"/>
        <v>5</v>
      </c>
      <c r="GF53" s="99">
        <f t="shared" si="200"/>
        <v>1</v>
      </c>
      <c r="GG53" s="5">
        <f t="shared" si="201"/>
        <v>3</v>
      </c>
      <c r="GH53" s="99">
        <f t="shared" si="202"/>
        <v>0.6</v>
      </c>
      <c r="GI53" s="99">
        <f t="shared" si="203"/>
        <v>0.6</v>
      </c>
    </row>
    <row r="54" spans="1:191" ht="37.5" hidden="1" customHeight="1">
      <c r="A54" s="82">
        <v>46</v>
      </c>
      <c r="B54" s="85"/>
      <c r="C54" s="85"/>
      <c r="D54" s="193"/>
      <c r="E54" s="85"/>
      <c r="F54" s="124"/>
      <c r="G54" s="85"/>
      <c r="H54" s="85" t="s">
        <v>1170</v>
      </c>
      <c r="I54" s="86"/>
      <c r="J54" s="86"/>
      <c r="K54" s="86"/>
      <c r="L54" s="86"/>
      <c r="M54" s="86"/>
      <c r="N54" s="86"/>
      <c r="O54" s="86"/>
      <c r="P54" s="86"/>
      <c r="Q54" s="86"/>
      <c r="R54" s="86"/>
      <c r="S54" s="86"/>
      <c r="T54" s="86"/>
      <c r="U54" s="86"/>
      <c r="V54" s="86"/>
      <c r="W54" s="86"/>
      <c r="X54" s="86"/>
      <c r="Y54" s="86"/>
      <c r="Z54" s="86"/>
      <c r="AA54" s="86"/>
      <c r="AB54" s="86"/>
      <c r="AC54" s="88">
        <f t="shared" si="108"/>
        <v>0</v>
      </c>
      <c r="AD54" s="89">
        <f t="shared" si="204"/>
        <v>1</v>
      </c>
      <c r="AE54" s="88" t="str">
        <f t="shared" si="109"/>
        <v>3 - Moderado</v>
      </c>
      <c r="AF54" s="89">
        <f t="shared" si="205"/>
        <v>0.6</v>
      </c>
      <c r="AG54" s="82" t="str">
        <f t="shared" si="206"/>
        <v/>
      </c>
      <c r="AH54" s="89">
        <f t="shared" si="110"/>
        <v>0.6</v>
      </c>
      <c r="AI54" s="85"/>
      <c r="AJ54" s="85"/>
      <c r="AK54" s="85"/>
      <c r="AL54" s="85"/>
      <c r="AM54" s="47"/>
      <c r="AN54" s="91"/>
      <c r="AO54" s="91"/>
      <c r="AP54" s="47"/>
      <c r="AQ54" s="47"/>
      <c r="AR54" s="91"/>
      <c r="AS54" s="91"/>
      <c r="AT54" s="47"/>
      <c r="AU54" s="47"/>
      <c r="AV54" s="91"/>
      <c r="AW54" s="91"/>
      <c r="AX54" s="47"/>
      <c r="AY54" s="47"/>
      <c r="AZ54" s="91"/>
      <c r="BA54" s="91"/>
      <c r="BB54" s="47"/>
      <c r="BC54" s="47"/>
      <c r="BD54" s="91"/>
      <c r="BE54" s="91"/>
      <c r="BF54" s="47"/>
      <c r="BG54" s="47"/>
      <c r="BH54" s="91"/>
      <c r="BI54" s="91"/>
      <c r="BJ54" s="47"/>
      <c r="BK54" s="47"/>
      <c r="BL54" s="91"/>
      <c r="BM54" s="91"/>
      <c r="BN54" s="47"/>
      <c r="BO54" s="47"/>
      <c r="BP54" s="91"/>
      <c r="BQ54" s="91"/>
      <c r="BR54" s="47"/>
      <c r="BS54" s="47"/>
      <c r="BT54" s="91"/>
      <c r="BU54" s="91"/>
      <c r="BV54" s="47"/>
      <c r="BW54" s="47"/>
      <c r="BX54" s="91"/>
      <c r="BY54" s="91"/>
      <c r="BZ54" s="47"/>
      <c r="CA54" s="47"/>
      <c r="CB54" s="91"/>
      <c r="CC54" s="91"/>
      <c r="CD54" s="47"/>
      <c r="CE54" s="47"/>
      <c r="CF54" s="91"/>
      <c r="CG54" s="91"/>
      <c r="CH54" s="47"/>
      <c r="CI54" s="91"/>
      <c r="CJ54" s="91"/>
      <c r="CK54" s="47"/>
      <c r="CL54" s="92" t="str">
        <f t="shared" si="111"/>
        <v>5 - Muy Alta</v>
      </c>
      <c r="CM54" s="93">
        <f t="shared" si="207"/>
        <v>1</v>
      </c>
      <c r="CN54" s="92" t="str">
        <f t="shared" si="112"/>
        <v>3 - Moderado</v>
      </c>
      <c r="CO54" s="93">
        <f t="shared" si="208"/>
        <v>0.6</v>
      </c>
      <c r="CP54" s="94" t="str">
        <f t="shared" si="209"/>
        <v>ALTO</v>
      </c>
      <c r="CQ54" s="89">
        <f t="shared" si="113"/>
        <v>0.6</v>
      </c>
      <c r="CR54" s="194"/>
      <c r="CS54" s="94">
        <f t="shared" si="114"/>
        <v>5</v>
      </c>
      <c r="CT54" s="47"/>
      <c r="CU54" s="194"/>
      <c r="CV54" s="194"/>
      <c r="CW54" s="96"/>
      <c r="CX54" s="97">
        <f t="shared" si="115"/>
        <v>0</v>
      </c>
      <c r="CY54" s="98">
        <f t="shared" si="116"/>
        <v>3</v>
      </c>
      <c r="CZ54" s="97" t="str">
        <f t="shared" si="117"/>
        <v>Moderado</v>
      </c>
      <c r="DA54" s="99">
        <f t="shared" si="118"/>
        <v>0.6</v>
      </c>
      <c r="DB54" s="100">
        <f t="shared" si="119"/>
        <v>0</v>
      </c>
      <c r="DC54" s="100">
        <f t="shared" si="120"/>
        <v>0</v>
      </c>
      <c r="DD54" s="97">
        <f t="shared" si="121"/>
        <v>0</v>
      </c>
      <c r="DE54" s="5">
        <f t="shared" si="122"/>
        <v>5</v>
      </c>
      <c r="DF54" s="99">
        <f t="shared" si="123"/>
        <v>1</v>
      </c>
      <c r="DG54" s="5">
        <f t="shared" si="124"/>
        <v>3</v>
      </c>
      <c r="DH54" s="5"/>
      <c r="DI54" s="99">
        <f t="shared" si="125"/>
        <v>0.6</v>
      </c>
      <c r="DJ54" s="100">
        <f t="shared" si="126"/>
        <v>0</v>
      </c>
      <c r="DK54" s="100">
        <f t="shared" si="127"/>
        <v>0</v>
      </c>
      <c r="DL54" s="97">
        <f t="shared" si="128"/>
        <v>0</v>
      </c>
      <c r="DM54" s="5">
        <f t="shared" si="129"/>
        <v>5</v>
      </c>
      <c r="DN54" s="99">
        <f t="shared" si="130"/>
        <v>1</v>
      </c>
      <c r="DO54" s="5">
        <f t="shared" si="131"/>
        <v>3</v>
      </c>
      <c r="DP54" s="99">
        <f t="shared" si="132"/>
        <v>0.6</v>
      </c>
      <c r="DQ54" s="100">
        <f t="shared" si="133"/>
        <v>0</v>
      </c>
      <c r="DR54" s="100">
        <f t="shared" si="134"/>
        <v>0</v>
      </c>
      <c r="DS54" s="97">
        <f t="shared" si="135"/>
        <v>0</v>
      </c>
      <c r="DT54" s="5">
        <f t="shared" si="136"/>
        <v>5</v>
      </c>
      <c r="DU54" s="99">
        <f t="shared" si="137"/>
        <v>1</v>
      </c>
      <c r="DV54" s="5">
        <f t="shared" si="138"/>
        <v>3</v>
      </c>
      <c r="DW54" s="99">
        <f t="shared" si="139"/>
        <v>0.6</v>
      </c>
      <c r="DX54" s="100">
        <f t="shared" si="140"/>
        <v>0</v>
      </c>
      <c r="DY54" s="100">
        <f t="shared" si="141"/>
        <v>0</v>
      </c>
      <c r="DZ54" s="97">
        <f t="shared" si="142"/>
        <v>0</v>
      </c>
      <c r="EA54" s="5">
        <f t="shared" si="143"/>
        <v>5</v>
      </c>
      <c r="EB54" s="99">
        <f t="shared" si="144"/>
        <v>1</v>
      </c>
      <c r="EC54" s="5">
        <f t="shared" si="145"/>
        <v>3</v>
      </c>
      <c r="ED54" s="99">
        <f t="shared" si="146"/>
        <v>0.6</v>
      </c>
      <c r="EE54" s="100">
        <f t="shared" si="147"/>
        <v>0</v>
      </c>
      <c r="EF54" s="100">
        <f t="shared" si="148"/>
        <v>0</v>
      </c>
      <c r="EG54" s="97">
        <f t="shared" si="149"/>
        <v>0</v>
      </c>
      <c r="EH54" s="5">
        <f t="shared" si="150"/>
        <v>5</v>
      </c>
      <c r="EI54" s="99">
        <f t="shared" si="151"/>
        <v>1</v>
      </c>
      <c r="EJ54" s="5">
        <f t="shared" si="152"/>
        <v>3</v>
      </c>
      <c r="EK54" s="99">
        <f t="shared" si="153"/>
        <v>0.6</v>
      </c>
      <c r="EL54" s="100">
        <f t="shared" si="154"/>
        <v>0</v>
      </c>
      <c r="EM54" s="100">
        <f t="shared" si="155"/>
        <v>0</v>
      </c>
      <c r="EN54" s="97">
        <f t="shared" si="156"/>
        <v>0</v>
      </c>
      <c r="EO54" s="5">
        <f t="shared" si="157"/>
        <v>5</v>
      </c>
      <c r="EP54" s="99">
        <f t="shared" si="158"/>
        <v>1</v>
      </c>
      <c r="EQ54" s="5">
        <f t="shared" si="159"/>
        <v>3</v>
      </c>
      <c r="ER54" s="99">
        <f t="shared" si="160"/>
        <v>0.6</v>
      </c>
      <c r="ES54" s="100">
        <f t="shared" si="161"/>
        <v>0</v>
      </c>
      <c r="ET54" s="100">
        <f t="shared" si="162"/>
        <v>0</v>
      </c>
      <c r="EU54" s="97">
        <f t="shared" si="163"/>
        <v>0</v>
      </c>
      <c r="EV54" s="5">
        <f t="shared" si="164"/>
        <v>5</v>
      </c>
      <c r="EW54" s="99">
        <f t="shared" si="165"/>
        <v>1</v>
      </c>
      <c r="EX54" s="5">
        <f t="shared" si="166"/>
        <v>3</v>
      </c>
      <c r="EY54" s="99">
        <f t="shared" si="167"/>
        <v>0.6</v>
      </c>
      <c r="EZ54" s="100">
        <f t="shared" si="168"/>
        <v>0</v>
      </c>
      <c r="FA54" s="100">
        <f t="shared" si="169"/>
        <v>0</v>
      </c>
      <c r="FB54" s="97">
        <f t="shared" si="170"/>
        <v>0</v>
      </c>
      <c r="FC54" s="5">
        <f t="shared" si="171"/>
        <v>5</v>
      </c>
      <c r="FD54" s="99">
        <f t="shared" si="172"/>
        <v>1</v>
      </c>
      <c r="FE54" s="5">
        <f t="shared" si="173"/>
        <v>3</v>
      </c>
      <c r="FF54" s="99">
        <f t="shared" si="174"/>
        <v>0.6</v>
      </c>
      <c r="FG54" s="100">
        <f t="shared" si="175"/>
        <v>0</v>
      </c>
      <c r="FH54" s="100">
        <f t="shared" si="176"/>
        <v>0</v>
      </c>
      <c r="FI54" s="97">
        <f t="shared" si="177"/>
        <v>0</v>
      </c>
      <c r="FJ54" s="5">
        <f t="shared" si="178"/>
        <v>5</v>
      </c>
      <c r="FK54" s="99">
        <f t="shared" si="179"/>
        <v>1</v>
      </c>
      <c r="FL54" s="5">
        <f t="shared" si="180"/>
        <v>3</v>
      </c>
      <c r="FM54" s="99">
        <f t="shared" si="181"/>
        <v>0.6</v>
      </c>
      <c r="FN54" s="100">
        <f t="shared" si="182"/>
        <v>0</v>
      </c>
      <c r="FO54" s="100">
        <f t="shared" si="183"/>
        <v>0</v>
      </c>
      <c r="FP54" s="97">
        <f t="shared" si="184"/>
        <v>0</v>
      </c>
      <c r="FQ54" s="5">
        <f t="shared" si="185"/>
        <v>5</v>
      </c>
      <c r="FR54" s="99">
        <f t="shared" si="186"/>
        <v>1</v>
      </c>
      <c r="FS54" s="5">
        <f t="shared" si="187"/>
        <v>3</v>
      </c>
      <c r="FT54" s="99">
        <f t="shared" si="188"/>
        <v>0.6</v>
      </c>
      <c r="FU54" s="100">
        <f t="shared" si="189"/>
        <v>0</v>
      </c>
      <c r="FV54" s="100">
        <f t="shared" si="190"/>
        <v>0</v>
      </c>
      <c r="FW54" s="97">
        <f t="shared" si="191"/>
        <v>0</v>
      </c>
      <c r="FX54" s="5">
        <f t="shared" si="192"/>
        <v>5</v>
      </c>
      <c r="FY54" s="99">
        <f t="shared" si="193"/>
        <v>1</v>
      </c>
      <c r="FZ54" s="5">
        <f t="shared" si="194"/>
        <v>3</v>
      </c>
      <c r="GA54" s="99">
        <f t="shared" si="195"/>
        <v>0.6</v>
      </c>
      <c r="GB54" s="100">
        <f t="shared" si="196"/>
        <v>0</v>
      </c>
      <c r="GC54" s="100">
        <f t="shared" si="197"/>
        <v>0</v>
      </c>
      <c r="GD54" s="97">
        <f t="shared" si="198"/>
        <v>0</v>
      </c>
      <c r="GE54" s="5">
        <f t="shared" si="199"/>
        <v>5</v>
      </c>
      <c r="GF54" s="99">
        <f t="shared" si="200"/>
        <v>1</v>
      </c>
      <c r="GG54" s="5">
        <f t="shared" si="201"/>
        <v>3</v>
      </c>
      <c r="GH54" s="99">
        <f t="shared" si="202"/>
        <v>0.6</v>
      </c>
      <c r="GI54" s="99">
        <f t="shared" si="203"/>
        <v>0.6</v>
      </c>
    </row>
    <row r="55" spans="1:191" ht="37.5" hidden="1" customHeight="1">
      <c r="A55" s="82">
        <v>47</v>
      </c>
      <c r="B55" s="85"/>
      <c r="C55" s="85"/>
      <c r="D55" s="193"/>
      <c r="E55" s="85"/>
      <c r="F55" s="124"/>
      <c r="G55" s="85"/>
      <c r="H55" s="85" t="s">
        <v>1170</v>
      </c>
      <c r="I55" s="86"/>
      <c r="J55" s="86"/>
      <c r="K55" s="86"/>
      <c r="L55" s="86"/>
      <c r="M55" s="86"/>
      <c r="N55" s="86"/>
      <c r="O55" s="86"/>
      <c r="P55" s="86"/>
      <c r="Q55" s="86"/>
      <c r="R55" s="86"/>
      <c r="S55" s="86"/>
      <c r="T55" s="86"/>
      <c r="U55" s="86"/>
      <c r="V55" s="86"/>
      <c r="W55" s="86"/>
      <c r="X55" s="86"/>
      <c r="Y55" s="86"/>
      <c r="Z55" s="86"/>
      <c r="AA55" s="86"/>
      <c r="AB55" s="86"/>
      <c r="AC55" s="88">
        <f t="shared" si="108"/>
        <v>0</v>
      </c>
      <c r="AD55" s="89">
        <f t="shared" si="204"/>
        <v>1</v>
      </c>
      <c r="AE55" s="88" t="str">
        <f t="shared" si="109"/>
        <v>3 - Moderado</v>
      </c>
      <c r="AF55" s="89">
        <f t="shared" si="205"/>
        <v>0.6</v>
      </c>
      <c r="AG55" s="82" t="str">
        <f t="shared" si="206"/>
        <v/>
      </c>
      <c r="AH55" s="89">
        <f t="shared" si="110"/>
        <v>0.6</v>
      </c>
      <c r="AI55" s="85"/>
      <c r="AJ55" s="85"/>
      <c r="AK55" s="85"/>
      <c r="AL55" s="85"/>
      <c r="AM55" s="47"/>
      <c r="AN55" s="91"/>
      <c r="AO55" s="91"/>
      <c r="AP55" s="47"/>
      <c r="AQ55" s="47"/>
      <c r="AR55" s="91"/>
      <c r="AS55" s="91"/>
      <c r="AT55" s="47"/>
      <c r="AU55" s="47"/>
      <c r="AV55" s="91"/>
      <c r="AW55" s="91"/>
      <c r="AX55" s="47"/>
      <c r="AY55" s="47"/>
      <c r="AZ55" s="91"/>
      <c r="BA55" s="91"/>
      <c r="BB55" s="47"/>
      <c r="BC55" s="47"/>
      <c r="BD55" s="91"/>
      <c r="BE55" s="91"/>
      <c r="BF55" s="47"/>
      <c r="BG55" s="47"/>
      <c r="BH55" s="91"/>
      <c r="BI55" s="91"/>
      <c r="BJ55" s="47"/>
      <c r="BK55" s="47"/>
      <c r="BL55" s="91"/>
      <c r="BM55" s="91"/>
      <c r="BN55" s="47"/>
      <c r="BO55" s="47"/>
      <c r="BP55" s="91"/>
      <c r="BQ55" s="91"/>
      <c r="BR55" s="47"/>
      <c r="BS55" s="47"/>
      <c r="BT55" s="91"/>
      <c r="BU55" s="91"/>
      <c r="BV55" s="47"/>
      <c r="BW55" s="47"/>
      <c r="BX55" s="91"/>
      <c r="BY55" s="91"/>
      <c r="BZ55" s="47"/>
      <c r="CA55" s="47"/>
      <c r="CB55" s="91"/>
      <c r="CC55" s="91"/>
      <c r="CD55" s="47"/>
      <c r="CE55" s="47"/>
      <c r="CF55" s="91"/>
      <c r="CG55" s="91"/>
      <c r="CH55" s="47"/>
      <c r="CI55" s="91"/>
      <c r="CJ55" s="91"/>
      <c r="CK55" s="47"/>
      <c r="CL55" s="92" t="str">
        <f t="shared" si="111"/>
        <v>5 - Muy Alta</v>
      </c>
      <c r="CM55" s="93">
        <f t="shared" si="207"/>
        <v>1</v>
      </c>
      <c r="CN55" s="92" t="str">
        <f t="shared" si="112"/>
        <v>3 - Moderado</v>
      </c>
      <c r="CO55" s="93">
        <f t="shared" si="208"/>
        <v>0.6</v>
      </c>
      <c r="CP55" s="94" t="str">
        <f t="shared" si="209"/>
        <v>ALTO</v>
      </c>
      <c r="CQ55" s="89">
        <f t="shared" si="113"/>
        <v>0.6</v>
      </c>
      <c r="CR55" s="194"/>
      <c r="CS55" s="94">
        <f t="shared" si="114"/>
        <v>5</v>
      </c>
      <c r="CT55" s="47"/>
      <c r="CU55" s="194"/>
      <c r="CV55" s="194"/>
      <c r="CW55" s="96"/>
      <c r="CX55" s="97">
        <f t="shared" si="115"/>
        <v>0</v>
      </c>
      <c r="CY55" s="98">
        <f t="shared" si="116"/>
        <v>3</v>
      </c>
      <c r="CZ55" s="97" t="str">
        <f t="shared" si="117"/>
        <v>Moderado</v>
      </c>
      <c r="DA55" s="99">
        <f t="shared" si="118"/>
        <v>0.6</v>
      </c>
      <c r="DB55" s="100">
        <f t="shared" si="119"/>
        <v>0</v>
      </c>
      <c r="DC55" s="100">
        <f t="shared" si="120"/>
        <v>0</v>
      </c>
      <c r="DD55" s="97">
        <f t="shared" si="121"/>
        <v>0</v>
      </c>
      <c r="DE55" s="5">
        <f t="shared" si="122"/>
        <v>5</v>
      </c>
      <c r="DF55" s="99">
        <f t="shared" si="123"/>
        <v>1</v>
      </c>
      <c r="DG55" s="5">
        <f t="shared" si="124"/>
        <v>3</v>
      </c>
      <c r="DH55" s="5"/>
      <c r="DI55" s="99">
        <f t="shared" si="125"/>
        <v>0.6</v>
      </c>
      <c r="DJ55" s="100">
        <f t="shared" si="126"/>
        <v>0</v>
      </c>
      <c r="DK55" s="100">
        <f t="shared" si="127"/>
        <v>0</v>
      </c>
      <c r="DL55" s="97">
        <f t="shared" si="128"/>
        <v>0</v>
      </c>
      <c r="DM55" s="5">
        <f t="shared" si="129"/>
        <v>5</v>
      </c>
      <c r="DN55" s="99">
        <f t="shared" si="130"/>
        <v>1</v>
      </c>
      <c r="DO55" s="5">
        <f t="shared" si="131"/>
        <v>3</v>
      </c>
      <c r="DP55" s="99">
        <f t="shared" si="132"/>
        <v>0.6</v>
      </c>
      <c r="DQ55" s="100">
        <f t="shared" si="133"/>
        <v>0</v>
      </c>
      <c r="DR55" s="100">
        <f t="shared" si="134"/>
        <v>0</v>
      </c>
      <c r="DS55" s="97">
        <f t="shared" si="135"/>
        <v>0</v>
      </c>
      <c r="DT55" s="5">
        <f t="shared" si="136"/>
        <v>5</v>
      </c>
      <c r="DU55" s="99">
        <f t="shared" si="137"/>
        <v>1</v>
      </c>
      <c r="DV55" s="5">
        <f t="shared" si="138"/>
        <v>3</v>
      </c>
      <c r="DW55" s="99">
        <f t="shared" si="139"/>
        <v>0.6</v>
      </c>
      <c r="DX55" s="100">
        <f t="shared" si="140"/>
        <v>0</v>
      </c>
      <c r="DY55" s="100">
        <f t="shared" si="141"/>
        <v>0</v>
      </c>
      <c r="DZ55" s="97">
        <f t="shared" si="142"/>
        <v>0</v>
      </c>
      <c r="EA55" s="5">
        <f t="shared" si="143"/>
        <v>5</v>
      </c>
      <c r="EB55" s="99">
        <f t="shared" si="144"/>
        <v>1</v>
      </c>
      <c r="EC55" s="5">
        <f t="shared" si="145"/>
        <v>3</v>
      </c>
      <c r="ED55" s="99">
        <f t="shared" si="146"/>
        <v>0.6</v>
      </c>
      <c r="EE55" s="100">
        <f t="shared" si="147"/>
        <v>0</v>
      </c>
      <c r="EF55" s="100">
        <f t="shared" si="148"/>
        <v>0</v>
      </c>
      <c r="EG55" s="97">
        <f t="shared" si="149"/>
        <v>0</v>
      </c>
      <c r="EH55" s="5">
        <f t="shared" si="150"/>
        <v>5</v>
      </c>
      <c r="EI55" s="99">
        <f t="shared" si="151"/>
        <v>1</v>
      </c>
      <c r="EJ55" s="5">
        <f t="shared" si="152"/>
        <v>3</v>
      </c>
      <c r="EK55" s="99">
        <f t="shared" si="153"/>
        <v>0.6</v>
      </c>
      <c r="EL55" s="100">
        <f t="shared" si="154"/>
        <v>0</v>
      </c>
      <c r="EM55" s="100">
        <f t="shared" si="155"/>
        <v>0</v>
      </c>
      <c r="EN55" s="97">
        <f t="shared" si="156"/>
        <v>0</v>
      </c>
      <c r="EO55" s="5">
        <f t="shared" si="157"/>
        <v>5</v>
      </c>
      <c r="EP55" s="99">
        <f t="shared" si="158"/>
        <v>1</v>
      </c>
      <c r="EQ55" s="5">
        <f t="shared" si="159"/>
        <v>3</v>
      </c>
      <c r="ER55" s="99">
        <f t="shared" si="160"/>
        <v>0.6</v>
      </c>
      <c r="ES55" s="100">
        <f t="shared" si="161"/>
        <v>0</v>
      </c>
      <c r="ET55" s="100">
        <f t="shared" si="162"/>
        <v>0</v>
      </c>
      <c r="EU55" s="97">
        <f t="shared" si="163"/>
        <v>0</v>
      </c>
      <c r="EV55" s="5">
        <f t="shared" si="164"/>
        <v>5</v>
      </c>
      <c r="EW55" s="99">
        <f t="shared" si="165"/>
        <v>1</v>
      </c>
      <c r="EX55" s="5">
        <f t="shared" si="166"/>
        <v>3</v>
      </c>
      <c r="EY55" s="99">
        <f t="shared" si="167"/>
        <v>0.6</v>
      </c>
      <c r="EZ55" s="100">
        <f t="shared" si="168"/>
        <v>0</v>
      </c>
      <c r="FA55" s="100">
        <f t="shared" si="169"/>
        <v>0</v>
      </c>
      <c r="FB55" s="97">
        <f t="shared" si="170"/>
        <v>0</v>
      </c>
      <c r="FC55" s="5">
        <f t="shared" si="171"/>
        <v>5</v>
      </c>
      <c r="FD55" s="99">
        <f t="shared" si="172"/>
        <v>1</v>
      </c>
      <c r="FE55" s="5">
        <f t="shared" si="173"/>
        <v>3</v>
      </c>
      <c r="FF55" s="99">
        <f t="shared" si="174"/>
        <v>0.6</v>
      </c>
      <c r="FG55" s="100">
        <f t="shared" si="175"/>
        <v>0</v>
      </c>
      <c r="FH55" s="100">
        <f t="shared" si="176"/>
        <v>0</v>
      </c>
      <c r="FI55" s="97">
        <f t="shared" si="177"/>
        <v>0</v>
      </c>
      <c r="FJ55" s="5">
        <f t="shared" si="178"/>
        <v>5</v>
      </c>
      <c r="FK55" s="99">
        <f t="shared" si="179"/>
        <v>1</v>
      </c>
      <c r="FL55" s="5">
        <f t="shared" si="180"/>
        <v>3</v>
      </c>
      <c r="FM55" s="99">
        <f t="shared" si="181"/>
        <v>0.6</v>
      </c>
      <c r="FN55" s="100">
        <f t="shared" si="182"/>
        <v>0</v>
      </c>
      <c r="FO55" s="100">
        <f t="shared" si="183"/>
        <v>0</v>
      </c>
      <c r="FP55" s="97">
        <f t="shared" si="184"/>
        <v>0</v>
      </c>
      <c r="FQ55" s="5">
        <f t="shared" si="185"/>
        <v>5</v>
      </c>
      <c r="FR55" s="99">
        <f t="shared" si="186"/>
        <v>1</v>
      </c>
      <c r="FS55" s="5">
        <f t="shared" si="187"/>
        <v>3</v>
      </c>
      <c r="FT55" s="99">
        <f t="shared" si="188"/>
        <v>0.6</v>
      </c>
      <c r="FU55" s="100">
        <f t="shared" si="189"/>
        <v>0</v>
      </c>
      <c r="FV55" s="100">
        <f t="shared" si="190"/>
        <v>0</v>
      </c>
      <c r="FW55" s="97">
        <f t="shared" si="191"/>
        <v>0</v>
      </c>
      <c r="FX55" s="5">
        <f t="shared" si="192"/>
        <v>5</v>
      </c>
      <c r="FY55" s="99">
        <f t="shared" si="193"/>
        <v>1</v>
      </c>
      <c r="FZ55" s="5">
        <f t="shared" si="194"/>
        <v>3</v>
      </c>
      <c r="GA55" s="99">
        <f t="shared" si="195"/>
        <v>0.6</v>
      </c>
      <c r="GB55" s="100">
        <f t="shared" si="196"/>
        <v>0</v>
      </c>
      <c r="GC55" s="100">
        <f t="shared" si="197"/>
        <v>0</v>
      </c>
      <c r="GD55" s="97">
        <f t="shared" si="198"/>
        <v>0</v>
      </c>
      <c r="GE55" s="5">
        <f t="shared" si="199"/>
        <v>5</v>
      </c>
      <c r="GF55" s="99">
        <f t="shared" si="200"/>
        <v>1</v>
      </c>
      <c r="GG55" s="5">
        <f t="shared" si="201"/>
        <v>3</v>
      </c>
      <c r="GH55" s="99">
        <f t="shared" si="202"/>
        <v>0.6</v>
      </c>
      <c r="GI55" s="99">
        <f t="shared" si="203"/>
        <v>0.6</v>
      </c>
    </row>
    <row r="56" spans="1:191" ht="37.5" hidden="1" customHeight="1">
      <c r="A56" s="82">
        <v>48</v>
      </c>
      <c r="B56" s="85"/>
      <c r="C56" s="85"/>
      <c r="D56" s="193"/>
      <c r="E56" s="85"/>
      <c r="F56" s="124"/>
      <c r="G56" s="85"/>
      <c r="H56" s="85" t="s">
        <v>1170</v>
      </c>
      <c r="I56" s="86"/>
      <c r="J56" s="86"/>
      <c r="K56" s="86"/>
      <c r="L56" s="86"/>
      <c r="M56" s="86"/>
      <c r="N56" s="86"/>
      <c r="O56" s="86"/>
      <c r="P56" s="86"/>
      <c r="Q56" s="86"/>
      <c r="R56" s="86"/>
      <c r="S56" s="86"/>
      <c r="T56" s="86"/>
      <c r="U56" s="86"/>
      <c r="V56" s="86"/>
      <c r="W56" s="86"/>
      <c r="X56" s="86"/>
      <c r="Y56" s="86"/>
      <c r="Z56" s="86"/>
      <c r="AA56" s="86"/>
      <c r="AB56" s="86"/>
      <c r="AC56" s="88">
        <f t="shared" si="108"/>
        <v>0</v>
      </c>
      <c r="AD56" s="89">
        <f t="shared" si="204"/>
        <v>1</v>
      </c>
      <c r="AE56" s="88" t="str">
        <f t="shared" si="109"/>
        <v>3 - Moderado</v>
      </c>
      <c r="AF56" s="89">
        <f t="shared" si="205"/>
        <v>0.6</v>
      </c>
      <c r="AG56" s="82" t="str">
        <f t="shared" si="206"/>
        <v/>
      </c>
      <c r="AH56" s="89">
        <f t="shared" si="110"/>
        <v>0.6</v>
      </c>
      <c r="AI56" s="85"/>
      <c r="AJ56" s="85"/>
      <c r="AK56" s="85"/>
      <c r="AL56" s="85"/>
      <c r="AM56" s="47"/>
      <c r="AN56" s="91"/>
      <c r="AO56" s="91"/>
      <c r="AP56" s="47"/>
      <c r="AQ56" s="47"/>
      <c r="AR56" s="91"/>
      <c r="AS56" s="91"/>
      <c r="AT56" s="47"/>
      <c r="AU56" s="47"/>
      <c r="AV56" s="91"/>
      <c r="AW56" s="91"/>
      <c r="AX56" s="47"/>
      <c r="AY56" s="47"/>
      <c r="AZ56" s="91"/>
      <c r="BA56" s="91"/>
      <c r="BB56" s="47"/>
      <c r="BC56" s="47"/>
      <c r="BD56" s="91"/>
      <c r="BE56" s="91"/>
      <c r="BF56" s="47"/>
      <c r="BG56" s="47"/>
      <c r="BH56" s="91"/>
      <c r="BI56" s="91"/>
      <c r="BJ56" s="47"/>
      <c r="BK56" s="47"/>
      <c r="BL56" s="91"/>
      <c r="BM56" s="91"/>
      <c r="BN56" s="47"/>
      <c r="BO56" s="47"/>
      <c r="BP56" s="91"/>
      <c r="BQ56" s="91"/>
      <c r="BR56" s="47"/>
      <c r="BS56" s="47"/>
      <c r="BT56" s="91"/>
      <c r="BU56" s="91"/>
      <c r="BV56" s="47"/>
      <c r="BW56" s="47"/>
      <c r="BX56" s="91"/>
      <c r="BY56" s="91"/>
      <c r="BZ56" s="47"/>
      <c r="CA56" s="47"/>
      <c r="CB56" s="91"/>
      <c r="CC56" s="91"/>
      <c r="CD56" s="47"/>
      <c r="CE56" s="47"/>
      <c r="CF56" s="91"/>
      <c r="CG56" s="91"/>
      <c r="CH56" s="47"/>
      <c r="CI56" s="91"/>
      <c r="CJ56" s="91"/>
      <c r="CK56" s="47"/>
      <c r="CL56" s="92" t="str">
        <f t="shared" si="111"/>
        <v>5 - Muy Alta</v>
      </c>
      <c r="CM56" s="93">
        <f t="shared" si="207"/>
        <v>1</v>
      </c>
      <c r="CN56" s="92" t="str">
        <f t="shared" si="112"/>
        <v>3 - Moderado</v>
      </c>
      <c r="CO56" s="93">
        <f t="shared" si="208"/>
        <v>0.6</v>
      </c>
      <c r="CP56" s="94" t="str">
        <f t="shared" si="209"/>
        <v>ALTO</v>
      </c>
      <c r="CQ56" s="89">
        <f t="shared" si="113"/>
        <v>0.6</v>
      </c>
      <c r="CR56" s="194"/>
      <c r="CS56" s="94">
        <f t="shared" si="114"/>
        <v>5</v>
      </c>
      <c r="CT56" s="47"/>
      <c r="CU56" s="194"/>
      <c r="CV56" s="194"/>
      <c r="CW56" s="96"/>
      <c r="CX56" s="97">
        <f t="shared" si="115"/>
        <v>0</v>
      </c>
      <c r="CY56" s="98">
        <f t="shared" si="116"/>
        <v>3</v>
      </c>
      <c r="CZ56" s="97" t="str">
        <f t="shared" si="117"/>
        <v>Moderado</v>
      </c>
      <c r="DA56" s="99">
        <f t="shared" si="118"/>
        <v>0.6</v>
      </c>
      <c r="DB56" s="100">
        <f t="shared" si="119"/>
        <v>0</v>
      </c>
      <c r="DC56" s="100">
        <f t="shared" si="120"/>
        <v>0</v>
      </c>
      <c r="DD56" s="97">
        <f t="shared" si="121"/>
        <v>0</v>
      </c>
      <c r="DE56" s="5">
        <f t="shared" si="122"/>
        <v>5</v>
      </c>
      <c r="DF56" s="99">
        <f t="shared" si="123"/>
        <v>1</v>
      </c>
      <c r="DG56" s="5">
        <f t="shared" si="124"/>
        <v>3</v>
      </c>
      <c r="DH56" s="5"/>
      <c r="DI56" s="99">
        <f t="shared" si="125"/>
        <v>0.6</v>
      </c>
      <c r="DJ56" s="100">
        <f t="shared" si="126"/>
        <v>0</v>
      </c>
      <c r="DK56" s="100">
        <f t="shared" si="127"/>
        <v>0</v>
      </c>
      <c r="DL56" s="97">
        <f t="shared" si="128"/>
        <v>0</v>
      </c>
      <c r="DM56" s="5">
        <f t="shared" si="129"/>
        <v>5</v>
      </c>
      <c r="DN56" s="99">
        <f t="shared" si="130"/>
        <v>1</v>
      </c>
      <c r="DO56" s="5">
        <f t="shared" si="131"/>
        <v>3</v>
      </c>
      <c r="DP56" s="99">
        <f t="shared" si="132"/>
        <v>0.6</v>
      </c>
      <c r="DQ56" s="100">
        <f t="shared" si="133"/>
        <v>0</v>
      </c>
      <c r="DR56" s="100">
        <f t="shared" si="134"/>
        <v>0</v>
      </c>
      <c r="DS56" s="97">
        <f t="shared" si="135"/>
        <v>0</v>
      </c>
      <c r="DT56" s="5">
        <f t="shared" si="136"/>
        <v>5</v>
      </c>
      <c r="DU56" s="99">
        <f t="shared" si="137"/>
        <v>1</v>
      </c>
      <c r="DV56" s="5">
        <f t="shared" si="138"/>
        <v>3</v>
      </c>
      <c r="DW56" s="99">
        <f t="shared" si="139"/>
        <v>0.6</v>
      </c>
      <c r="DX56" s="100">
        <f t="shared" si="140"/>
        <v>0</v>
      </c>
      <c r="DY56" s="100">
        <f t="shared" si="141"/>
        <v>0</v>
      </c>
      <c r="DZ56" s="97">
        <f t="shared" si="142"/>
        <v>0</v>
      </c>
      <c r="EA56" s="5">
        <f t="shared" si="143"/>
        <v>5</v>
      </c>
      <c r="EB56" s="99">
        <f t="shared" si="144"/>
        <v>1</v>
      </c>
      <c r="EC56" s="5">
        <f t="shared" si="145"/>
        <v>3</v>
      </c>
      <c r="ED56" s="99">
        <f t="shared" si="146"/>
        <v>0.6</v>
      </c>
      <c r="EE56" s="100">
        <f t="shared" si="147"/>
        <v>0</v>
      </c>
      <c r="EF56" s="100">
        <f t="shared" si="148"/>
        <v>0</v>
      </c>
      <c r="EG56" s="97">
        <f t="shared" si="149"/>
        <v>0</v>
      </c>
      <c r="EH56" s="5">
        <f t="shared" si="150"/>
        <v>5</v>
      </c>
      <c r="EI56" s="99">
        <f t="shared" si="151"/>
        <v>1</v>
      </c>
      <c r="EJ56" s="5">
        <f t="shared" si="152"/>
        <v>3</v>
      </c>
      <c r="EK56" s="99">
        <f t="shared" si="153"/>
        <v>0.6</v>
      </c>
      <c r="EL56" s="100">
        <f t="shared" si="154"/>
        <v>0</v>
      </c>
      <c r="EM56" s="100">
        <f t="shared" si="155"/>
        <v>0</v>
      </c>
      <c r="EN56" s="97">
        <f t="shared" si="156"/>
        <v>0</v>
      </c>
      <c r="EO56" s="5">
        <f t="shared" si="157"/>
        <v>5</v>
      </c>
      <c r="EP56" s="99">
        <f t="shared" si="158"/>
        <v>1</v>
      </c>
      <c r="EQ56" s="5">
        <f t="shared" si="159"/>
        <v>3</v>
      </c>
      <c r="ER56" s="99">
        <f t="shared" si="160"/>
        <v>0.6</v>
      </c>
      <c r="ES56" s="100">
        <f t="shared" si="161"/>
        <v>0</v>
      </c>
      <c r="ET56" s="100">
        <f t="shared" si="162"/>
        <v>0</v>
      </c>
      <c r="EU56" s="97">
        <f t="shared" si="163"/>
        <v>0</v>
      </c>
      <c r="EV56" s="5">
        <f t="shared" si="164"/>
        <v>5</v>
      </c>
      <c r="EW56" s="99">
        <f t="shared" si="165"/>
        <v>1</v>
      </c>
      <c r="EX56" s="5">
        <f t="shared" si="166"/>
        <v>3</v>
      </c>
      <c r="EY56" s="99">
        <f t="shared" si="167"/>
        <v>0.6</v>
      </c>
      <c r="EZ56" s="100">
        <f t="shared" si="168"/>
        <v>0</v>
      </c>
      <c r="FA56" s="100">
        <f t="shared" si="169"/>
        <v>0</v>
      </c>
      <c r="FB56" s="97">
        <f t="shared" si="170"/>
        <v>0</v>
      </c>
      <c r="FC56" s="5">
        <f t="shared" si="171"/>
        <v>5</v>
      </c>
      <c r="FD56" s="99">
        <f t="shared" si="172"/>
        <v>1</v>
      </c>
      <c r="FE56" s="5">
        <f t="shared" si="173"/>
        <v>3</v>
      </c>
      <c r="FF56" s="99">
        <f t="shared" si="174"/>
        <v>0.6</v>
      </c>
      <c r="FG56" s="100">
        <f t="shared" si="175"/>
        <v>0</v>
      </c>
      <c r="FH56" s="100">
        <f t="shared" si="176"/>
        <v>0</v>
      </c>
      <c r="FI56" s="97">
        <f t="shared" si="177"/>
        <v>0</v>
      </c>
      <c r="FJ56" s="5">
        <f t="shared" si="178"/>
        <v>5</v>
      </c>
      <c r="FK56" s="99">
        <f t="shared" si="179"/>
        <v>1</v>
      </c>
      <c r="FL56" s="5">
        <f t="shared" si="180"/>
        <v>3</v>
      </c>
      <c r="FM56" s="99">
        <f t="shared" si="181"/>
        <v>0.6</v>
      </c>
      <c r="FN56" s="100">
        <f t="shared" si="182"/>
        <v>0</v>
      </c>
      <c r="FO56" s="100">
        <f t="shared" si="183"/>
        <v>0</v>
      </c>
      <c r="FP56" s="97">
        <f t="shared" si="184"/>
        <v>0</v>
      </c>
      <c r="FQ56" s="5">
        <f t="shared" si="185"/>
        <v>5</v>
      </c>
      <c r="FR56" s="99">
        <f t="shared" si="186"/>
        <v>1</v>
      </c>
      <c r="FS56" s="5">
        <f t="shared" si="187"/>
        <v>3</v>
      </c>
      <c r="FT56" s="99">
        <f t="shared" si="188"/>
        <v>0.6</v>
      </c>
      <c r="FU56" s="100">
        <f t="shared" si="189"/>
        <v>0</v>
      </c>
      <c r="FV56" s="100">
        <f t="shared" si="190"/>
        <v>0</v>
      </c>
      <c r="FW56" s="97">
        <f t="shared" si="191"/>
        <v>0</v>
      </c>
      <c r="FX56" s="5">
        <f t="shared" si="192"/>
        <v>5</v>
      </c>
      <c r="FY56" s="99">
        <f t="shared" si="193"/>
        <v>1</v>
      </c>
      <c r="FZ56" s="5">
        <f t="shared" si="194"/>
        <v>3</v>
      </c>
      <c r="GA56" s="99">
        <f t="shared" si="195"/>
        <v>0.6</v>
      </c>
      <c r="GB56" s="100">
        <f t="shared" si="196"/>
        <v>0</v>
      </c>
      <c r="GC56" s="100">
        <f t="shared" si="197"/>
        <v>0</v>
      </c>
      <c r="GD56" s="97">
        <f t="shared" si="198"/>
        <v>0</v>
      </c>
      <c r="GE56" s="5">
        <f t="shared" si="199"/>
        <v>5</v>
      </c>
      <c r="GF56" s="99">
        <f t="shared" si="200"/>
        <v>1</v>
      </c>
      <c r="GG56" s="5">
        <f t="shared" si="201"/>
        <v>3</v>
      </c>
      <c r="GH56" s="99">
        <f t="shared" si="202"/>
        <v>0.6</v>
      </c>
      <c r="GI56" s="99">
        <f t="shared" si="203"/>
        <v>0.6</v>
      </c>
    </row>
    <row r="57" spans="1:191" ht="37.5" hidden="1" customHeight="1">
      <c r="A57" s="82">
        <v>49</v>
      </c>
      <c r="B57" s="85"/>
      <c r="C57" s="85"/>
      <c r="D57" s="193"/>
      <c r="E57" s="85"/>
      <c r="F57" s="124"/>
      <c r="G57" s="85"/>
      <c r="H57" s="85" t="s">
        <v>1170</v>
      </c>
      <c r="I57" s="86"/>
      <c r="J57" s="86"/>
      <c r="K57" s="86"/>
      <c r="L57" s="86"/>
      <c r="M57" s="86"/>
      <c r="N57" s="86"/>
      <c r="O57" s="86"/>
      <c r="P57" s="86"/>
      <c r="Q57" s="86"/>
      <c r="R57" s="86"/>
      <c r="S57" s="86"/>
      <c r="T57" s="86"/>
      <c r="U57" s="86"/>
      <c r="V57" s="86"/>
      <c r="W57" s="86"/>
      <c r="X57" s="86"/>
      <c r="Y57" s="86"/>
      <c r="Z57" s="86"/>
      <c r="AA57" s="86"/>
      <c r="AB57" s="86"/>
      <c r="AC57" s="88">
        <f t="shared" si="108"/>
        <v>0</v>
      </c>
      <c r="AD57" s="89">
        <f t="shared" si="204"/>
        <v>1</v>
      </c>
      <c r="AE57" s="88" t="str">
        <f t="shared" si="109"/>
        <v>3 - Moderado</v>
      </c>
      <c r="AF57" s="89">
        <f t="shared" si="205"/>
        <v>0.6</v>
      </c>
      <c r="AG57" s="82" t="str">
        <f t="shared" si="206"/>
        <v/>
      </c>
      <c r="AH57" s="89">
        <f t="shared" si="110"/>
        <v>0.6</v>
      </c>
      <c r="AI57" s="85"/>
      <c r="AJ57" s="85"/>
      <c r="AK57" s="85"/>
      <c r="AL57" s="85"/>
      <c r="AM57" s="47"/>
      <c r="AN57" s="91"/>
      <c r="AO57" s="91"/>
      <c r="AP57" s="47"/>
      <c r="AQ57" s="47"/>
      <c r="AR57" s="91"/>
      <c r="AS57" s="91"/>
      <c r="AT57" s="47"/>
      <c r="AU57" s="47"/>
      <c r="AV57" s="91"/>
      <c r="AW57" s="91"/>
      <c r="AX57" s="47"/>
      <c r="AY57" s="47"/>
      <c r="AZ57" s="91"/>
      <c r="BA57" s="91"/>
      <c r="BB57" s="47"/>
      <c r="BC57" s="47"/>
      <c r="BD57" s="91"/>
      <c r="BE57" s="91"/>
      <c r="BF57" s="47"/>
      <c r="BG57" s="47"/>
      <c r="BH57" s="91"/>
      <c r="BI57" s="91"/>
      <c r="BJ57" s="47"/>
      <c r="BK57" s="47"/>
      <c r="BL57" s="91"/>
      <c r="BM57" s="91"/>
      <c r="BN57" s="47"/>
      <c r="BO57" s="47"/>
      <c r="BP57" s="91"/>
      <c r="BQ57" s="91"/>
      <c r="BR57" s="47"/>
      <c r="BS57" s="47"/>
      <c r="BT57" s="91"/>
      <c r="BU57" s="91"/>
      <c r="BV57" s="47"/>
      <c r="BW57" s="47"/>
      <c r="BX57" s="91"/>
      <c r="BY57" s="91"/>
      <c r="BZ57" s="47"/>
      <c r="CA57" s="47"/>
      <c r="CB57" s="91"/>
      <c r="CC57" s="91"/>
      <c r="CD57" s="47"/>
      <c r="CE57" s="47"/>
      <c r="CF57" s="91"/>
      <c r="CG57" s="91"/>
      <c r="CH57" s="47"/>
      <c r="CI57" s="91"/>
      <c r="CJ57" s="91"/>
      <c r="CK57" s="47"/>
      <c r="CL57" s="92" t="str">
        <f t="shared" si="111"/>
        <v>5 - Muy Alta</v>
      </c>
      <c r="CM57" s="93">
        <f t="shared" si="207"/>
        <v>1</v>
      </c>
      <c r="CN57" s="92" t="str">
        <f t="shared" si="112"/>
        <v>3 - Moderado</v>
      </c>
      <c r="CO57" s="93">
        <f t="shared" si="208"/>
        <v>0.6</v>
      </c>
      <c r="CP57" s="94" t="str">
        <f t="shared" si="209"/>
        <v>ALTO</v>
      </c>
      <c r="CQ57" s="89">
        <f t="shared" si="113"/>
        <v>0.6</v>
      </c>
      <c r="CR57" s="194"/>
      <c r="CS57" s="94">
        <f t="shared" si="114"/>
        <v>5</v>
      </c>
      <c r="CT57" s="47"/>
      <c r="CU57" s="194"/>
      <c r="CV57" s="194"/>
      <c r="CW57" s="96"/>
      <c r="CX57" s="97">
        <f t="shared" si="115"/>
        <v>0</v>
      </c>
      <c r="CY57" s="98">
        <f t="shared" si="116"/>
        <v>3</v>
      </c>
      <c r="CZ57" s="97" t="str">
        <f t="shared" si="117"/>
        <v>Moderado</v>
      </c>
      <c r="DA57" s="99">
        <f t="shared" si="118"/>
        <v>0.6</v>
      </c>
      <c r="DB57" s="100">
        <f t="shared" si="119"/>
        <v>0</v>
      </c>
      <c r="DC57" s="100">
        <f t="shared" si="120"/>
        <v>0</v>
      </c>
      <c r="DD57" s="97">
        <f t="shared" si="121"/>
        <v>0</v>
      </c>
      <c r="DE57" s="5">
        <f t="shared" si="122"/>
        <v>5</v>
      </c>
      <c r="DF57" s="99">
        <f t="shared" si="123"/>
        <v>1</v>
      </c>
      <c r="DG57" s="5">
        <f t="shared" si="124"/>
        <v>3</v>
      </c>
      <c r="DH57" s="5"/>
      <c r="DI57" s="99">
        <f t="shared" si="125"/>
        <v>0.6</v>
      </c>
      <c r="DJ57" s="100">
        <f t="shared" si="126"/>
        <v>0</v>
      </c>
      <c r="DK57" s="100">
        <f t="shared" si="127"/>
        <v>0</v>
      </c>
      <c r="DL57" s="97">
        <f t="shared" si="128"/>
        <v>0</v>
      </c>
      <c r="DM57" s="5">
        <f t="shared" si="129"/>
        <v>5</v>
      </c>
      <c r="DN57" s="99">
        <f t="shared" si="130"/>
        <v>1</v>
      </c>
      <c r="DO57" s="5">
        <f t="shared" si="131"/>
        <v>3</v>
      </c>
      <c r="DP57" s="99">
        <f t="shared" si="132"/>
        <v>0.6</v>
      </c>
      <c r="DQ57" s="100">
        <f t="shared" si="133"/>
        <v>0</v>
      </c>
      <c r="DR57" s="100">
        <f t="shared" si="134"/>
        <v>0</v>
      </c>
      <c r="DS57" s="97">
        <f t="shared" si="135"/>
        <v>0</v>
      </c>
      <c r="DT57" s="5">
        <f t="shared" si="136"/>
        <v>5</v>
      </c>
      <c r="DU57" s="99">
        <f t="shared" si="137"/>
        <v>1</v>
      </c>
      <c r="DV57" s="5">
        <f t="shared" si="138"/>
        <v>3</v>
      </c>
      <c r="DW57" s="99">
        <f t="shared" si="139"/>
        <v>0.6</v>
      </c>
      <c r="DX57" s="100">
        <f t="shared" si="140"/>
        <v>0</v>
      </c>
      <c r="DY57" s="100">
        <f t="shared" si="141"/>
        <v>0</v>
      </c>
      <c r="DZ57" s="97">
        <f t="shared" si="142"/>
        <v>0</v>
      </c>
      <c r="EA57" s="5">
        <f t="shared" si="143"/>
        <v>5</v>
      </c>
      <c r="EB57" s="99">
        <f t="shared" si="144"/>
        <v>1</v>
      </c>
      <c r="EC57" s="5">
        <f t="shared" si="145"/>
        <v>3</v>
      </c>
      <c r="ED57" s="99">
        <f t="shared" si="146"/>
        <v>0.6</v>
      </c>
      <c r="EE57" s="100">
        <f t="shared" si="147"/>
        <v>0</v>
      </c>
      <c r="EF57" s="100">
        <f t="shared" si="148"/>
        <v>0</v>
      </c>
      <c r="EG57" s="97">
        <f t="shared" si="149"/>
        <v>0</v>
      </c>
      <c r="EH57" s="5">
        <f t="shared" si="150"/>
        <v>5</v>
      </c>
      <c r="EI57" s="99">
        <f t="shared" si="151"/>
        <v>1</v>
      </c>
      <c r="EJ57" s="5">
        <f t="shared" si="152"/>
        <v>3</v>
      </c>
      <c r="EK57" s="99">
        <f t="shared" si="153"/>
        <v>0.6</v>
      </c>
      <c r="EL57" s="100">
        <f t="shared" si="154"/>
        <v>0</v>
      </c>
      <c r="EM57" s="100">
        <f t="shared" si="155"/>
        <v>0</v>
      </c>
      <c r="EN57" s="97">
        <f t="shared" si="156"/>
        <v>0</v>
      </c>
      <c r="EO57" s="5">
        <f t="shared" si="157"/>
        <v>5</v>
      </c>
      <c r="EP57" s="99">
        <f t="shared" si="158"/>
        <v>1</v>
      </c>
      <c r="EQ57" s="5">
        <f t="shared" si="159"/>
        <v>3</v>
      </c>
      <c r="ER57" s="99">
        <f t="shared" si="160"/>
        <v>0.6</v>
      </c>
      <c r="ES57" s="100">
        <f t="shared" si="161"/>
        <v>0</v>
      </c>
      <c r="ET57" s="100">
        <f t="shared" si="162"/>
        <v>0</v>
      </c>
      <c r="EU57" s="97">
        <f t="shared" si="163"/>
        <v>0</v>
      </c>
      <c r="EV57" s="5">
        <f t="shared" si="164"/>
        <v>5</v>
      </c>
      <c r="EW57" s="99">
        <f t="shared" si="165"/>
        <v>1</v>
      </c>
      <c r="EX57" s="5">
        <f t="shared" si="166"/>
        <v>3</v>
      </c>
      <c r="EY57" s="99">
        <f t="shared" si="167"/>
        <v>0.6</v>
      </c>
      <c r="EZ57" s="100">
        <f t="shared" si="168"/>
        <v>0</v>
      </c>
      <c r="FA57" s="100">
        <f t="shared" si="169"/>
        <v>0</v>
      </c>
      <c r="FB57" s="97">
        <f t="shared" si="170"/>
        <v>0</v>
      </c>
      <c r="FC57" s="5">
        <f t="shared" si="171"/>
        <v>5</v>
      </c>
      <c r="FD57" s="99">
        <f t="shared" si="172"/>
        <v>1</v>
      </c>
      <c r="FE57" s="5">
        <f t="shared" si="173"/>
        <v>3</v>
      </c>
      <c r="FF57" s="99">
        <f t="shared" si="174"/>
        <v>0.6</v>
      </c>
      <c r="FG57" s="100">
        <f t="shared" si="175"/>
        <v>0</v>
      </c>
      <c r="FH57" s="100">
        <f t="shared" si="176"/>
        <v>0</v>
      </c>
      <c r="FI57" s="97">
        <f t="shared" si="177"/>
        <v>0</v>
      </c>
      <c r="FJ57" s="5">
        <f t="shared" si="178"/>
        <v>5</v>
      </c>
      <c r="FK57" s="99">
        <f t="shared" si="179"/>
        <v>1</v>
      </c>
      <c r="FL57" s="5">
        <f t="shared" si="180"/>
        <v>3</v>
      </c>
      <c r="FM57" s="99">
        <f t="shared" si="181"/>
        <v>0.6</v>
      </c>
      <c r="FN57" s="100">
        <f t="shared" si="182"/>
        <v>0</v>
      </c>
      <c r="FO57" s="100">
        <f t="shared" si="183"/>
        <v>0</v>
      </c>
      <c r="FP57" s="97">
        <f t="shared" si="184"/>
        <v>0</v>
      </c>
      <c r="FQ57" s="5">
        <f t="shared" si="185"/>
        <v>5</v>
      </c>
      <c r="FR57" s="99">
        <f t="shared" si="186"/>
        <v>1</v>
      </c>
      <c r="FS57" s="5">
        <f t="shared" si="187"/>
        <v>3</v>
      </c>
      <c r="FT57" s="99">
        <f t="shared" si="188"/>
        <v>0.6</v>
      </c>
      <c r="FU57" s="100">
        <f t="shared" si="189"/>
        <v>0</v>
      </c>
      <c r="FV57" s="100">
        <f t="shared" si="190"/>
        <v>0</v>
      </c>
      <c r="FW57" s="97">
        <f t="shared" si="191"/>
        <v>0</v>
      </c>
      <c r="FX57" s="5">
        <f t="shared" si="192"/>
        <v>5</v>
      </c>
      <c r="FY57" s="99">
        <f t="shared" si="193"/>
        <v>1</v>
      </c>
      <c r="FZ57" s="5">
        <f t="shared" si="194"/>
        <v>3</v>
      </c>
      <c r="GA57" s="99">
        <f t="shared" si="195"/>
        <v>0.6</v>
      </c>
      <c r="GB57" s="100">
        <f t="shared" si="196"/>
        <v>0</v>
      </c>
      <c r="GC57" s="100">
        <f t="shared" si="197"/>
        <v>0</v>
      </c>
      <c r="GD57" s="97">
        <f t="shared" si="198"/>
        <v>0</v>
      </c>
      <c r="GE57" s="5">
        <f t="shared" si="199"/>
        <v>5</v>
      </c>
      <c r="GF57" s="99">
        <f t="shared" si="200"/>
        <v>1</v>
      </c>
      <c r="GG57" s="5">
        <f t="shared" si="201"/>
        <v>3</v>
      </c>
      <c r="GH57" s="99">
        <f t="shared" si="202"/>
        <v>0.6</v>
      </c>
      <c r="GI57" s="99">
        <f t="shared" si="203"/>
        <v>0.6</v>
      </c>
    </row>
    <row r="58" spans="1:191" ht="37.5" hidden="1" customHeight="1">
      <c r="A58" s="82">
        <v>50</v>
      </c>
      <c r="B58" s="85"/>
      <c r="C58" s="85"/>
      <c r="D58" s="193"/>
      <c r="E58" s="85"/>
      <c r="F58" s="124"/>
      <c r="G58" s="85"/>
      <c r="H58" s="85" t="s">
        <v>1170</v>
      </c>
      <c r="I58" s="86"/>
      <c r="J58" s="86"/>
      <c r="K58" s="86"/>
      <c r="L58" s="86"/>
      <c r="M58" s="86"/>
      <c r="N58" s="86"/>
      <c r="O58" s="86"/>
      <c r="P58" s="86"/>
      <c r="Q58" s="86"/>
      <c r="R58" s="86"/>
      <c r="S58" s="86"/>
      <c r="T58" s="86"/>
      <c r="U58" s="86"/>
      <c r="V58" s="86"/>
      <c r="W58" s="86"/>
      <c r="X58" s="86"/>
      <c r="Y58" s="86"/>
      <c r="Z58" s="86"/>
      <c r="AA58" s="86"/>
      <c r="AB58" s="86"/>
      <c r="AC58" s="88">
        <f t="shared" si="108"/>
        <v>0</v>
      </c>
      <c r="AD58" s="89">
        <f t="shared" si="204"/>
        <v>1</v>
      </c>
      <c r="AE58" s="88" t="str">
        <f t="shared" si="109"/>
        <v>3 - Moderado</v>
      </c>
      <c r="AF58" s="89">
        <f t="shared" si="205"/>
        <v>0.6</v>
      </c>
      <c r="AG58" s="82" t="str">
        <f t="shared" si="206"/>
        <v/>
      </c>
      <c r="AH58" s="89">
        <f t="shared" si="110"/>
        <v>0.6</v>
      </c>
      <c r="AI58" s="85"/>
      <c r="AJ58" s="85"/>
      <c r="AK58" s="85"/>
      <c r="AL58" s="85"/>
      <c r="AM58" s="47"/>
      <c r="AN58" s="91"/>
      <c r="AO58" s="91"/>
      <c r="AP58" s="47"/>
      <c r="AQ58" s="47"/>
      <c r="AR58" s="91"/>
      <c r="AS58" s="91"/>
      <c r="AT58" s="47"/>
      <c r="AU58" s="47"/>
      <c r="AV58" s="91"/>
      <c r="AW58" s="91"/>
      <c r="AX58" s="47"/>
      <c r="AY58" s="47"/>
      <c r="AZ58" s="91"/>
      <c r="BA58" s="91"/>
      <c r="BB58" s="47"/>
      <c r="BC58" s="47"/>
      <c r="BD58" s="91"/>
      <c r="BE58" s="91"/>
      <c r="BF58" s="47"/>
      <c r="BG58" s="47"/>
      <c r="BH58" s="91"/>
      <c r="BI58" s="91"/>
      <c r="BJ58" s="47"/>
      <c r="BK58" s="47"/>
      <c r="BL58" s="91"/>
      <c r="BM58" s="91"/>
      <c r="BN58" s="47"/>
      <c r="BO58" s="47"/>
      <c r="BP58" s="91"/>
      <c r="BQ58" s="91"/>
      <c r="BR58" s="47"/>
      <c r="BS58" s="47"/>
      <c r="BT58" s="91"/>
      <c r="BU58" s="91"/>
      <c r="BV58" s="47"/>
      <c r="BW58" s="47"/>
      <c r="BX58" s="91"/>
      <c r="BY58" s="91"/>
      <c r="BZ58" s="47"/>
      <c r="CA58" s="47"/>
      <c r="CB58" s="91"/>
      <c r="CC58" s="91"/>
      <c r="CD58" s="47"/>
      <c r="CE58" s="47"/>
      <c r="CF58" s="91"/>
      <c r="CG58" s="91"/>
      <c r="CH58" s="47"/>
      <c r="CI58" s="91"/>
      <c r="CJ58" s="91"/>
      <c r="CK58" s="47"/>
      <c r="CL58" s="92" t="str">
        <f t="shared" si="111"/>
        <v>5 - Muy Alta</v>
      </c>
      <c r="CM58" s="93">
        <f t="shared" si="207"/>
        <v>1</v>
      </c>
      <c r="CN58" s="92" t="str">
        <f t="shared" si="112"/>
        <v>3 - Moderado</v>
      </c>
      <c r="CO58" s="93">
        <f t="shared" si="208"/>
        <v>0.6</v>
      </c>
      <c r="CP58" s="94" t="str">
        <f t="shared" si="209"/>
        <v>ALTO</v>
      </c>
      <c r="CQ58" s="89">
        <f t="shared" si="113"/>
        <v>0.6</v>
      </c>
      <c r="CR58" s="194"/>
      <c r="CS58" s="94">
        <f t="shared" si="114"/>
        <v>5</v>
      </c>
      <c r="CT58" s="47"/>
      <c r="CU58" s="194"/>
      <c r="CV58" s="194"/>
      <c r="CW58" s="96"/>
      <c r="CX58" s="97">
        <f t="shared" si="115"/>
        <v>0</v>
      </c>
      <c r="CY58" s="98">
        <f t="shared" si="116"/>
        <v>3</v>
      </c>
      <c r="CZ58" s="97" t="str">
        <f t="shared" si="117"/>
        <v>Moderado</v>
      </c>
      <c r="DA58" s="99">
        <f t="shared" si="118"/>
        <v>0.6</v>
      </c>
      <c r="DB58" s="100">
        <f t="shared" si="119"/>
        <v>0</v>
      </c>
      <c r="DC58" s="100">
        <f t="shared" si="120"/>
        <v>0</v>
      </c>
      <c r="DD58" s="97">
        <f t="shared" si="121"/>
        <v>0</v>
      </c>
      <c r="DE58" s="5">
        <f t="shared" si="122"/>
        <v>5</v>
      </c>
      <c r="DF58" s="99">
        <f t="shared" si="123"/>
        <v>1</v>
      </c>
      <c r="DG58" s="5">
        <f t="shared" si="124"/>
        <v>3</v>
      </c>
      <c r="DH58" s="5"/>
      <c r="DI58" s="99">
        <f t="shared" si="125"/>
        <v>0.6</v>
      </c>
      <c r="DJ58" s="100">
        <f t="shared" si="126"/>
        <v>0</v>
      </c>
      <c r="DK58" s="100">
        <f t="shared" si="127"/>
        <v>0</v>
      </c>
      <c r="DL58" s="97">
        <f t="shared" si="128"/>
        <v>0</v>
      </c>
      <c r="DM58" s="5">
        <f t="shared" si="129"/>
        <v>5</v>
      </c>
      <c r="DN58" s="99">
        <f t="shared" si="130"/>
        <v>1</v>
      </c>
      <c r="DO58" s="5">
        <f t="shared" si="131"/>
        <v>3</v>
      </c>
      <c r="DP58" s="99">
        <f t="shared" si="132"/>
        <v>0.6</v>
      </c>
      <c r="DQ58" s="100">
        <f t="shared" si="133"/>
        <v>0</v>
      </c>
      <c r="DR58" s="100">
        <f t="shared" si="134"/>
        <v>0</v>
      </c>
      <c r="DS58" s="97">
        <f t="shared" si="135"/>
        <v>0</v>
      </c>
      <c r="DT58" s="5">
        <f t="shared" si="136"/>
        <v>5</v>
      </c>
      <c r="DU58" s="99">
        <f t="shared" si="137"/>
        <v>1</v>
      </c>
      <c r="DV58" s="5">
        <f t="shared" si="138"/>
        <v>3</v>
      </c>
      <c r="DW58" s="99">
        <f t="shared" si="139"/>
        <v>0.6</v>
      </c>
      <c r="DX58" s="100">
        <f t="shared" si="140"/>
        <v>0</v>
      </c>
      <c r="DY58" s="100">
        <f t="shared" si="141"/>
        <v>0</v>
      </c>
      <c r="DZ58" s="97">
        <f t="shared" si="142"/>
        <v>0</v>
      </c>
      <c r="EA58" s="5">
        <f t="shared" si="143"/>
        <v>5</v>
      </c>
      <c r="EB58" s="99">
        <f t="shared" si="144"/>
        <v>1</v>
      </c>
      <c r="EC58" s="5">
        <f t="shared" si="145"/>
        <v>3</v>
      </c>
      <c r="ED58" s="99">
        <f t="shared" si="146"/>
        <v>0.6</v>
      </c>
      <c r="EE58" s="100">
        <f t="shared" si="147"/>
        <v>0</v>
      </c>
      <c r="EF58" s="100">
        <f t="shared" si="148"/>
        <v>0</v>
      </c>
      <c r="EG58" s="97">
        <f t="shared" si="149"/>
        <v>0</v>
      </c>
      <c r="EH58" s="5">
        <f t="shared" si="150"/>
        <v>5</v>
      </c>
      <c r="EI58" s="99">
        <f t="shared" si="151"/>
        <v>1</v>
      </c>
      <c r="EJ58" s="5">
        <f t="shared" si="152"/>
        <v>3</v>
      </c>
      <c r="EK58" s="99">
        <f t="shared" si="153"/>
        <v>0.6</v>
      </c>
      <c r="EL58" s="100">
        <f t="shared" si="154"/>
        <v>0</v>
      </c>
      <c r="EM58" s="100">
        <f t="shared" si="155"/>
        <v>0</v>
      </c>
      <c r="EN58" s="97">
        <f t="shared" si="156"/>
        <v>0</v>
      </c>
      <c r="EO58" s="5">
        <f t="shared" si="157"/>
        <v>5</v>
      </c>
      <c r="EP58" s="99">
        <f t="shared" si="158"/>
        <v>1</v>
      </c>
      <c r="EQ58" s="5">
        <f t="shared" si="159"/>
        <v>3</v>
      </c>
      <c r="ER58" s="99">
        <f t="shared" si="160"/>
        <v>0.6</v>
      </c>
      <c r="ES58" s="100">
        <f t="shared" si="161"/>
        <v>0</v>
      </c>
      <c r="ET58" s="100">
        <f t="shared" si="162"/>
        <v>0</v>
      </c>
      <c r="EU58" s="97">
        <f t="shared" si="163"/>
        <v>0</v>
      </c>
      <c r="EV58" s="5">
        <f t="shared" si="164"/>
        <v>5</v>
      </c>
      <c r="EW58" s="99">
        <f t="shared" si="165"/>
        <v>1</v>
      </c>
      <c r="EX58" s="5">
        <f t="shared" si="166"/>
        <v>3</v>
      </c>
      <c r="EY58" s="99">
        <f t="shared" si="167"/>
        <v>0.6</v>
      </c>
      <c r="EZ58" s="100">
        <f t="shared" si="168"/>
        <v>0</v>
      </c>
      <c r="FA58" s="100">
        <f t="shared" si="169"/>
        <v>0</v>
      </c>
      <c r="FB58" s="97">
        <f t="shared" si="170"/>
        <v>0</v>
      </c>
      <c r="FC58" s="5">
        <f t="shared" si="171"/>
        <v>5</v>
      </c>
      <c r="FD58" s="99">
        <f t="shared" si="172"/>
        <v>1</v>
      </c>
      <c r="FE58" s="5">
        <f t="shared" si="173"/>
        <v>3</v>
      </c>
      <c r="FF58" s="99">
        <f t="shared" si="174"/>
        <v>0.6</v>
      </c>
      <c r="FG58" s="100">
        <f t="shared" si="175"/>
        <v>0</v>
      </c>
      <c r="FH58" s="100">
        <f t="shared" si="176"/>
        <v>0</v>
      </c>
      <c r="FI58" s="97">
        <f t="shared" si="177"/>
        <v>0</v>
      </c>
      <c r="FJ58" s="5">
        <f t="shared" si="178"/>
        <v>5</v>
      </c>
      <c r="FK58" s="99">
        <f t="shared" si="179"/>
        <v>1</v>
      </c>
      <c r="FL58" s="5">
        <f t="shared" si="180"/>
        <v>3</v>
      </c>
      <c r="FM58" s="99">
        <f t="shared" si="181"/>
        <v>0.6</v>
      </c>
      <c r="FN58" s="100">
        <f t="shared" si="182"/>
        <v>0</v>
      </c>
      <c r="FO58" s="100">
        <f t="shared" si="183"/>
        <v>0</v>
      </c>
      <c r="FP58" s="97">
        <f t="shared" si="184"/>
        <v>0</v>
      </c>
      <c r="FQ58" s="5">
        <f t="shared" si="185"/>
        <v>5</v>
      </c>
      <c r="FR58" s="99">
        <f t="shared" si="186"/>
        <v>1</v>
      </c>
      <c r="FS58" s="5">
        <f t="shared" si="187"/>
        <v>3</v>
      </c>
      <c r="FT58" s="99">
        <f t="shared" si="188"/>
        <v>0.6</v>
      </c>
      <c r="FU58" s="100">
        <f t="shared" si="189"/>
        <v>0</v>
      </c>
      <c r="FV58" s="100">
        <f t="shared" si="190"/>
        <v>0</v>
      </c>
      <c r="FW58" s="97">
        <f t="shared" si="191"/>
        <v>0</v>
      </c>
      <c r="FX58" s="5">
        <f t="shared" si="192"/>
        <v>5</v>
      </c>
      <c r="FY58" s="99">
        <f t="shared" si="193"/>
        <v>1</v>
      </c>
      <c r="FZ58" s="5">
        <f t="shared" si="194"/>
        <v>3</v>
      </c>
      <c r="GA58" s="99">
        <f t="shared" si="195"/>
        <v>0.6</v>
      </c>
      <c r="GB58" s="100">
        <f t="shared" si="196"/>
        <v>0</v>
      </c>
      <c r="GC58" s="100">
        <f t="shared" si="197"/>
        <v>0</v>
      </c>
      <c r="GD58" s="97">
        <f t="shared" si="198"/>
        <v>0</v>
      </c>
      <c r="GE58" s="5">
        <f t="shared" si="199"/>
        <v>5</v>
      </c>
      <c r="GF58" s="99">
        <f t="shared" si="200"/>
        <v>1</v>
      </c>
      <c r="GG58" s="5">
        <f t="shared" si="201"/>
        <v>3</v>
      </c>
      <c r="GH58" s="99">
        <f t="shared" si="202"/>
        <v>0.6</v>
      </c>
      <c r="GI58" s="99">
        <f t="shared" si="203"/>
        <v>0.6</v>
      </c>
    </row>
    <row r="59" spans="1:191" ht="37.5" hidden="1" customHeight="1">
      <c r="A59" s="82">
        <v>51</v>
      </c>
      <c r="B59" s="85"/>
      <c r="C59" s="85"/>
      <c r="D59" s="193"/>
      <c r="E59" s="85"/>
      <c r="F59" s="124"/>
      <c r="G59" s="85"/>
      <c r="H59" s="85" t="s">
        <v>1170</v>
      </c>
      <c r="I59" s="86"/>
      <c r="J59" s="86"/>
      <c r="K59" s="86"/>
      <c r="L59" s="86"/>
      <c r="M59" s="86"/>
      <c r="N59" s="86"/>
      <c r="O59" s="86"/>
      <c r="P59" s="86"/>
      <c r="Q59" s="86"/>
      <c r="R59" s="86"/>
      <c r="S59" s="86"/>
      <c r="T59" s="86"/>
      <c r="U59" s="86"/>
      <c r="V59" s="86"/>
      <c r="W59" s="86"/>
      <c r="X59" s="86"/>
      <c r="Y59" s="86"/>
      <c r="Z59" s="86"/>
      <c r="AA59" s="86"/>
      <c r="AB59" s="86"/>
      <c r="AC59" s="88">
        <f t="shared" si="108"/>
        <v>0</v>
      </c>
      <c r="AD59" s="89">
        <f t="shared" si="204"/>
        <v>1</v>
      </c>
      <c r="AE59" s="88" t="str">
        <f t="shared" si="109"/>
        <v>3 - Moderado</v>
      </c>
      <c r="AF59" s="89">
        <f t="shared" si="205"/>
        <v>0.6</v>
      </c>
      <c r="AG59" s="82" t="str">
        <f t="shared" si="206"/>
        <v/>
      </c>
      <c r="AH59" s="89">
        <f t="shared" si="110"/>
        <v>0.6</v>
      </c>
      <c r="AI59" s="85"/>
      <c r="AJ59" s="85"/>
      <c r="AK59" s="85"/>
      <c r="AL59" s="85"/>
      <c r="AM59" s="47"/>
      <c r="AN59" s="91"/>
      <c r="AO59" s="91"/>
      <c r="AP59" s="47"/>
      <c r="AQ59" s="47"/>
      <c r="AR59" s="91"/>
      <c r="AS59" s="91"/>
      <c r="AT59" s="47"/>
      <c r="AU59" s="47"/>
      <c r="AV59" s="91"/>
      <c r="AW59" s="91"/>
      <c r="AX59" s="47"/>
      <c r="AY59" s="47"/>
      <c r="AZ59" s="91"/>
      <c r="BA59" s="91"/>
      <c r="BB59" s="47"/>
      <c r="BC59" s="47"/>
      <c r="BD59" s="91"/>
      <c r="BE59" s="91"/>
      <c r="BF59" s="47"/>
      <c r="BG59" s="47"/>
      <c r="BH59" s="91"/>
      <c r="BI59" s="91"/>
      <c r="BJ59" s="47"/>
      <c r="BK59" s="47"/>
      <c r="BL59" s="91"/>
      <c r="BM59" s="91"/>
      <c r="BN59" s="47"/>
      <c r="BO59" s="47"/>
      <c r="BP59" s="91"/>
      <c r="BQ59" s="91"/>
      <c r="BR59" s="47"/>
      <c r="BS59" s="47"/>
      <c r="BT59" s="91"/>
      <c r="BU59" s="91"/>
      <c r="BV59" s="47"/>
      <c r="BW59" s="47"/>
      <c r="BX59" s="91"/>
      <c r="BY59" s="91"/>
      <c r="BZ59" s="47"/>
      <c r="CA59" s="47"/>
      <c r="CB59" s="91"/>
      <c r="CC59" s="91"/>
      <c r="CD59" s="47"/>
      <c r="CE59" s="47"/>
      <c r="CF59" s="91"/>
      <c r="CG59" s="91"/>
      <c r="CH59" s="47"/>
      <c r="CI59" s="91"/>
      <c r="CJ59" s="91"/>
      <c r="CK59" s="47"/>
      <c r="CL59" s="92" t="str">
        <f t="shared" si="111"/>
        <v>5 - Muy Alta</v>
      </c>
      <c r="CM59" s="93">
        <f t="shared" si="207"/>
        <v>1</v>
      </c>
      <c r="CN59" s="92" t="str">
        <f t="shared" si="112"/>
        <v>3 - Moderado</v>
      </c>
      <c r="CO59" s="93">
        <f t="shared" si="208"/>
        <v>0.6</v>
      </c>
      <c r="CP59" s="94" t="str">
        <f t="shared" si="209"/>
        <v>ALTO</v>
      </c>
      <c r="CQ59" s="89">
        <f t="shared" si="113"/>
        <v>0.6</v>
      </c>
      <c r="CR59" s="194"/>
      <c r="CS59" s="94">
        <f t="shared" si="114"/>
        <v>5</v>
      </c>
      <c r="CT59" s="47"/>
      <c r="CU59" s="194"/>
      <c r="CV59" s="194"/>
      <c r="CW59" s="96"/>
      <c r="CX59" s="97">
        <f t="shared" si="115"/>
        <v>0</v>
      </c>
      <c r="CY59" s="98">
        <f t="shared" si="116"/>
        <v>3</v>
      </c>
      <c r="CZ59" s="97" t="str">
        <f t="shared" si="117"/>
        <v>Moderado</v>
      </c>
      <c r="DA59" s="99">
        <f t="shared" si="118"/>
        <v>0.6</v>
      </c>
      <c r="DB59" s="100">
        <f t="shared" si="119"/>
        <v>0</v>
      </c>
      <c r="DC59" s="100">
        <f t="shared" si="120"/>
        <v>0</v>
      </c>
      <c r="DD59" s="97">
        <f t="shared" si="121"/>
        <v>0</v>
      </c>
      <c r="DE59" s="5">
        <f t="shared" si="122"/>
        <v>5</v>
      </c>
      <c r="DF59" s="99">
        <f t="shared" si="123"/>
        <v>1</v>
      </c>
      <c r="DG59" s="5">
        <f t="shared" si="124"/>
        <v>3</v>
      </c>
      <c r="DH59" s="5"/>
      <c r="DI59" s="99">
        <f t="shared" si="125"/>
        <v>0.6</v>
      </c>
      <c r="DJ59" s="100">
        <f t="shared" si="126"/>
        <v>0</v>
      </c>
      <c r="DK59" s="100">
        <f t="shared" si="127"/>
        <v>0</v>
      </c>
      <c r="DL59" s="97">
        <f t="shared" si="128"/>
        <v>0</v>
      </c>
      <c r="DM59" s="5">
        <f t="shared" si="129"/>
        <v>5</v>
      </c>
      <c r="DN59" s="99">
        <f t="shared" si="130"/>
        <v>1</v>
      </c>
      <c r="DO59" s="5">
        <f t="shared" si="131"/>
        <v>3</v>
      </c>
      <c r="DP59" s="99">
        <f t="shared" si="132"/>
        <v>0.6</v>
      </c>
      <c r="DQ59" s="100">
        <f t="shared" si="133"/>
        <v>0</v>
      </c>
      <c r="DR59" s="100">
        <f t="shared" si="134"/>
        <v>0</v>
      </c>
      <c r="DS59" s="97">
        <f t="shared" si="135"/>
        <v>0</v>
      </c>
      <c r="DT59" s="5">
        <f t="shared" si="136"/>
        <v>5</v>
      </c>
      <c r="DU59" s="99">
        <f t="shared" si="137"/>
        <v>1</v>
      </c>
      <c r="DV59" s="5">
        <f t="shared" si="138"/>
        <v>3</v>
      </c>
      <c r="DW59" s="99">
        <f t="shared" si="139"/>
        <v>0.6</v>
      </c>
      <c r="DX59" s="100">
        <f t="shared" si="140"/>
        <v>0</v>
      </c>
      <c r="DY59" s="100">
        <f t="shared" si="141"/>
        <v>0</v>
      </c>
      <c r="DZ59" s="97">
        <f t="shared" si="142"/>
        <v>0</v>
      </c>
      <c r="EA59" s="5">
        <f t="shared" si="143"/>
        <v>5</v>
      </c>
      <c r="EB59" s="99">
        <f t="shared" si="144"/>
        <v>1</v>
      </c>
      <c r="EC59" s="5">
        <f t="shared" si="145"/>
        <v>3</v>
      </c>
      <c r="ED59" s="99">
        <f t="shared" si="146"/>
        <v>0.6</v>
      </c>
      <c r="EE59" s="100">
        <f t="shared" si="147"/>
        <v>0</v>
      </c>
      <c r="EF59" s="100">
        <f t="shared" si="148"/>
        <v>0</v>
      </c>
      <c r="EG59" s="97">
        <f t="shared" si="149"/>
        <v>0</v>
      </c>
      <c r="EH59" s="5">
        <f t="shared" si="150"/>
        <v>5</v>
      </c>
      <c r="EI59" s="99">
        <f t="shared" si="151"/>
        <v>1</v>
      </c>
      <c r="EJ59" s="5">
        <f t="shared" si="152"/>
        <v>3</v>
      </c>
      <c r="EK59" s="99">
        <f t="shared" si="153"/>
        <v>0.6</v>
      </c>
      <c r="EL59" s="100">
        <f t="shared" si="154"/>
        <v>0</v>
      </c>
      <c r="EM59" s="100">
        <f t="shared" si="155"/>
        <v>0</v>
      </c>
      <c r="EN59" s="97">
        <f t="shared" si="156"/>
        <v>0</v>
      </c>
      <c r="EO59" s="5">
        <f t="shared" si="157"/>
        <v>5</v>
      </c>
      <c r="EP59" s="99">
        <f t="shared" si="158"/>
        <v>1</v>
      </c>
      <c r="EQ59" s="5">
        <f t="shared" si="159"/>
        <v>3</v>
      </c>
      <c r="ER59" s="99">
        <f t="shared" si="160"/>
        <v>0.6</v>
      </c>
      <c r="ES59" s="100">
        <f t="shared" si="161"/>
        <v>0</v>
      </c>
      <c r="ET59" s="100">
        <f t="shared" si="162"/>
        <v>0</v>
      </c>
      <c r="EU59" s="97">
        <f t="shared" si="163"/>
        <v>0</v>
      </c>
      <c r="EV59" s="5">
        <f t="shared" si="164"/>
        <v>5</v>
      </c>
      <c r="EW59" s="99">
        <f t="shared" si="165"/>
        <v>1</v>
      </c>
      <c r="EX59" s="5">
        <f t="shared" si="166"/>
        <v>3</v>
      </c>
      <c r="EY59" s="99">
        <f t="shared" si="167"/>
        <v>0.6</v>
      </c>
      <c r="EZ59" s="100">
        <f t="shared" si="168"/>
        <v>0</v>
      </c>
      <c r="FA59" s="100">
        <f t="shared" si="169"/>
        <v>0</v>
      </c>
      <c r="FB59" s="97">
        <f t="shared" si="170"/>
        <v>0</v>
      </c>
      <c r="FC59" s="5">
        <f t="shared" si="171"/>
        <v>5</v>
      </c>
      <c r="FD59" s="99">
        <f t="shared" si="172"/>
        <v>1</v>
      </c>
      <c r="FE59" s="5">
        <f t="shared" si="173"/>
        <v>3</v>
      </c>
      <c r="FF59" s="99">
        <f t="shared" si="174"/>
        <v>0.6</v>
      </c>
      <c r="FG59" s="100">
        <f t="shared" si="175"/>
        <v>0</v>
      </c>
      <c r="FH59" s="100">
        <f t="shared" si="176"/>
        <v>0</v>
      </c>
      <c r="FI59" s="97">
        <f t="shared" si="177"/>
        <v>0</v>
      </c>
      <c r="FJ59" s="5">
        <f t="shared" si="178"/>
        <v>5</v>
      </c>
      <c r="FK59" s="99">
        <f t="shared" si="179"/>
        <v>1</v>
      </c>
      <c r="FL59" s="5">
        <f t="shared" si="180"/>
        <v>3</v>
      </c>
      <c r="FM59" s="99">
        <f t="shared" si="181"/>
        <v>0.6</v>
      </c>
      <c r="FN59" s="100">
        <f t="shared" si="182"/>
        <v>0</v>
      </c>
      <c r="FO59" s="100">
        <f t="shared" si="183"/>
        <v>0</v>
      </c>
      <c r="FP59" s="97">
        <f t="shared" si="184"/>
        <v>0</v>
      </c>
      <c r="FQ59" s="5">
        <f t="shared" si="185"/>
        <v>5</v>
      </c>
      <c r="FR59" s="99">
        <f t="shared" si="186"/>
        <v>1</v>
      </c>
      <c r="FS59" s="5">
        <f t="shared" si="187"/>
        <v>3</v>
      </c>
      <c r="FT59" s="99">
        <f t="shared" si="188"/>
        <v>0.6</v>
      </c>
      <c r="FU59" s="100">
        <f t="shared" si="189"/>
        <v>0</v>
      </c>
      <c r="FV59" s="100">
        <f t="shared" si="190"/>
        <v>0</v>
      </c>
      <c r="FW59" s="97">
        <f t="shared" si="191"/>
        <v>0</v>
      </c>
      <c r="FX59" s="5">
        <f t="shared" si="192"/>
        <v>5</v>
      </c>
      <c r="FY59" s="99">
        <f t="shared" si="193"/>
        <v>1</v>
      </c>
      <c r="FZ59" s="5">
        <f t="shared" si="194"/>
        <v>3</v>
      </c>
      <c r="GA59" s="99">
        <f t="shared" si="195"/>
        <v>0.6</v>
      </c>
      <c r="GB59" s="100">
        <f t="shared" si="196"/>
        <v>0</v>
      </c>
      <c r="GC59" s="100">
        <f t="shared" si="197"/>
        <v>0</v>
      </c>
      <c r="GD59" s="97">
        <f t="shared" si="198"/>
        <v>0</v>
      </c>
      <c r="GE59" s="5">
        <f t="shared" si="199"/>
        <v>5</v>
      </c>
      <c r="GF59" s="99">
        <f t="shared" si="200"/>
        <v>1</v>
      </c>
      <c r="GG59" s="5">
        <f t="shared" si="201"/>
        <v>3</v>
      </c>
      <c r="GH59" s="99">
        <f t="shared" si="202"/>
        <v>0.6</v>
      </c>
      <c r="GI59" s="99">
        <f t="shared" si="203"/>
        <v>0.6</v>
      </c>
    </row>
    <row r="60" spans="1:191" ht="37.5" hidden="1" customHeight="1">
      <c r="A60" s="82">
        <v>52</v>
      </c>
      <c r="B60" s="85"/>
      <c r="C60" s="85"/>
      <c r="D60" s="193"/>
      <c r="E60" s="85"/>
      <c r="F60" s="124"/>
      <c r="G60" s="85"/>
      <c r="H60" s="85" t="s">
        <v>1170</v>
      </c>
      <c r="I60" s="86"/>
      <c r="J60" s="86"/>
      <c r="K60" s="86"/>
      <c r="L60" s="86"/>
      <c r="M60" s="86"/>
      <c r="N60" s="86"/>
      <c r="O60" s="86"/>
      <c r="P60" s="86"/>
      <c r="Q60" s="86"/>
      <c r="R60" s="86"/>
      <c r="S60" s="86"/>
      <c r="T60" s="86"/>
      <c r="U60" s="86"/>
      <c r="V60" s="86"/>
      <c r="W60" s="86"/>
      <c r="X60" s="86"/>
      <c r="Y60" s="86"/>
      <c r="Z60" s="86"/>
      <c r="AA60" s="86"/>
      <c r="AB60" s="86"/>
      <c r="AC60" s="88">
        <f t="shared" si="108"/>
        <v>0</v>
      </c>
      <c r="AD60" s="89">
        <f t="shared" si="204"/>
        <v>1</v>
      </c>
      <c r="AE60" s="88" t="str">
        <f t="shared" si="109"/>
        <v>3 - Moderado</v>
      </c>
      <c r="AF60" s="89">
        <f t="shared" si="205"/>
        <v>0.6</v>
      </c>
      <c r="AG60" s="82" t="str">
        <f t="shared" si="206"/>
        <v/>
      </c>
      <c r="AH60" s="89">
        <f t="shared" si="110"/>
        <v>0.6</v>
      </c>
      <c r="AI60" s="85"/>
      <c r="AJ60" s="85"/>
      <c r="AK60" s="85"/>
      <c r="AL60" s="85"/>
      <c r="AM60" s="47"/>
      <c r="AN60" s="91"/>
      <c r="AO60" s="91"/>
      <c r="AP60" s="47"/>
      <c r="AQ60" s="47"/>
      <c r="AR60" s="91"/>
      <c r="AS60" s="91"/>
      <c r="AT60" s="47"/>
      <c r="AU60" s="47"/>
      <c r="AV60" s="91"/>
      <c r="AW60" s="91"/>
      <c r="AX60" s="47"/>
      <c r="AY60" s="47"/>
      <c r="AZ60" s="91"/>
      <c r="BA60" s="91"/>
      <c r="BB60" s="47"/>
      <c r="BC60" s="47"/>
      <c r="BD60" s="91"/>
      <c r="BE60" s="91"/>
      <c r="BF60" s="47"/>
      <c r="BG60" s="47"/>
      <c r="BH60" s="91"/>
      <c r="BI60" s="91"/>
      <c r="BJ60" s="47"/>
      <c r="BK60" s="47"/>
      <c r="BL60" s="91"/>
      <c r="BM60" s="91"/>
      <c r="BN60" s="47"/>
      <c r="BO60" s="47"/>
      <c r="BP60" s="91"/>
      <c r="BQ60" s="91"/>
      <c r="BR60" s="47"/>
      <c r="BS60" s="47"/>
      <c r="BT60" s="91"/>
      <c r="BU60" s="91"/>
      <c r="BV60" s="47"/>
      <c r="BW60" s="47"/>
      <c r="BX60" s="91"/>
      <c r="BY60" s="91"/>
      <c r="BZ60" s="47"/>
      <c r="CA60" s="47"/>
      <c r="CB60" s="91"/>
      <c r="CC60" s="91"/>
      <c r="CD60" s="47"/>
      <c r="CE60" s="47"/>
      <c r="CF60" s="91"/>
      <c r="CG60" s="91"/>
      <c r="CH60" s="47"/>
      <c r="CI60" s="91"/>
      <c r="CJ60" s="91"/>
      <c r="CK60" s="47"/>
      <c r="CL60" s="92" t="str">
        <f t="shared" si="111"/>
        <v>5 - Muy Alta</v>
      </c>
      <c r="CM60" s="93">
        <f t="shared" si="207"/>
        <v>1</v>
      </c>
      <c r="CN60" s="92" t="str">
        <f t="shared" si="112"/>
        <v>3 - Moderado</v>
      </c>
      <c r="CO60" s="93">
        <f t="shared" si="208"/>
        <v>0.6</v>
      </c>
      <c r="CP60" s="94" t="str">
        <f t="shared" si="209"/>
        <v>ALTO</v>
      </c>
      <c r="CQ60" s="89">
        <f t="shared" si="113"/>
        <v>0.6</v>
      </c>
      <c r="CR60" s="194"/>
      <c r="CS60" s="94">
        <f t="shared" si="114"/>
        <v>5</v>
      </c>
      <c r="CT60" s="47"/>
      <c r="CU60" s="194"/>
      <c r="CV60" s="194"/>
      <c r="CW60" s="96"/>
      <c r="CX60" s="97">
        <f t="shared" si="115"/>
        <v>0</v>
      </c>
      <c r="CY60" s="98">
        <f t="shared" si="116"/>
        <v>3</v>
      </c>
      <c r="CZ60" s="97" t="str">
        <f t="shared" si="117"/>
        <v>Moderado</v>
      </c>
      <c r="DA60" s="99">
        <f t="shared" si="118"/>
        <v>0.6</v>
      </c>
      <c r="DB60" s="100">
        <f t="shared" si="119"/>
        <v>0</v>
      </c>
      <c r="DC60" s="100">
        <f t="shared" si="120"/>
        <v>0</v>
      </c>
      <c r="DD60" s="97">
        <f t="shared" si="121"/>
        <v>0</v>
      </c>
      <c r="DE60" s="5">
        <f t="shared" si="122"/>
        <v>5</v>
      </c>
      <c r="DF60" s="99">
        <f t="shared" si="123"/>
        <v>1</v>
      </c>
      <c r="DG60" s="5">
        <f t="shared" si="124"/>
        <v>3</v>
      </c>
      <c r="DH60" s="5"/>
      <c r="DI60" s="99">
        <f t="shared" si="125"/>
        <v>0.6</v>
      </c>
      <c r="DJ60" s="100">
        <f t="shared" si="126"/>
        <v>0</v>
      </c>
      <c r="DK60" s="100">
        <f t="shared" si="127"/>
        <v>0</v>
      </c>
      <c r="DL60" s="97">
        <f t="shared" si="128"/>
        <v>0</v>
      </c>
      <c r="DM60" s="5">
        <f t="shared" si="129"/>
        <v>5</v>
      </c>
      <c r="DN60" s="99">
        <f t="shared" si="130"/>
        <v>1</v>
      </c>
      <c r="DO60" s="5">
        <f t="shared" si="131"/>
        <v>3</v>
      </c>
      <c r="DP60" s="99">
        <f t="shared" si="132"/>
        <v>0.6</v>
      </c>
      <c r="DQ60" s="100">
        <f t="shared" si="133"/>
        <v>0</v>
      </c>
      <c r="DR60" s="100">
        <f t="shared" si="134"/>
        <v>0</v>
      </c>
      <c r="DS60" s="97">
        <f t="shared" si="135"/>
        <v>0</v>
      </c>
      <c r="DT60" s="5">
        <f t="shared" si="136"/>
        <v>5</v>
      </c>
      <c r="DU60" s="99">
        <f t="shared" si="137"/>
        <v>1</v>
      </c>
      <c r="DV60" s="5">
        <f t="shared" si="138"/>
        <v>3</v>
      </c>
      <c r="DW60" s="99">
        <f t="shared" si="139"/>
        <v>0.6</v>
      </c>
      <c r="DX60" s="100">
        <f t="shared" si="140"/>
        <v>0</v>
      </c>
      <c r="DY60" s="100">
        <f t="shared" si="141"/>
        <v>0</v>
      </c>
      <c r="DZ60" s="97">
        <f t="shared" si="142"/>
        <v>0</v>
      </c>
      <c r="EA60" s="5">
        <f t="shared" si="143"/>
        <v>5</v>
      </c>
      <c r="EB60" s="99">
        <f t="shared" si="144"/>
        <v>1</v>
      </c>
      <c r="EC60" s="5">
        <f t="shared" si="145"/>
        <v>3</v>
      </c>
      <c r="ED60" s="99">
        <f t="shared" si="146"/>
        <v>0.6</v>
      </c>
      <c r="EE60" s="100">
        <f t="shared" si="147"/>
        <v>0</v>
      </c>
      <c r="EF60" s="100">
        <f t="shared" si="148"/>
        <v>0</v>
      </c>
      <c r="EG60" s="97">
        <f t="shared" si="149"/>
        <v>0</v>
      </c>
      <c r="EH60" s="5">
        <f t="shared" si="150"/>
        <v>5</v>
      </c>
      <c r="EI60" s="99">
        <f t="shared" si="151"/>
        <v>1</v>
      </c>
      <c r="EJ60" s="5">
        <f t="shared" si="152"/>
        <v>3</v>
      </c>
      <c r="EK60" s="99">
        <f t="shared" si="153"/>
        <v>0.6</v>
      </c>
      <c r="EL60" s="100">
        <f t="shared" si="154"/>
        <v>0</v>
      </c>
      <c r="EM60" s="100">
        <f t="shared" si="155"/>
        <v>0</v>
      </c>
      <c r="EN60" s="97">
        <f t="shared" si="156"/>
        <v>0</v>
      </c>
      <c r="EO60" s="5">
        <f t="shared" si="157"/>
        <v>5</v>
      </c>
      <c r="EP60" s="99">
        <f t="shared" si="158"/>
        <v>1</v>
      </c>
      <c r="EQ60" s="5">
        <f t="shared" si="159"/>
        <v>3</v>
      </c>
      <c r="ER60" s="99">
        <f t="shared" si="160"/>
        <v>0.6</v>
      </c>
      <c r="ES60" s="100">
        <f t="shared" si="161"/>
        <v>0</v>
      </c>
      <c r="ET60" s="100">
        <f t="shared" si="162"/>
        <v>0</v>
      </c>
      <c r="EU60" s="97">
        <f t="shared" si="163"/>
        <v>0</v>
      </c>
      <c r="EV60" s="5">
        <f t="shared" si="164"/>
        <v>5</v>
      </c>
      <c r="EW60" s="99">
        <f t="shared" si="165"/>
        <v>1</v>
      </c>
      <c r="EX60" s="5">
        <f t="shared" si="166"/>
        <v>3</v>
      </c>
      <c r="EY60" s="99">
        <f t="shared" si="167"/>
        <v>0.6</v>
      </c>
      <c r="EZ60" s="100">
        <f t="shared" si="168"/>
        <v>0</v>
      </c>
      <c r="FA60" s="100">
        <f t="shared" si="169"/>
        <v>0</v>
      </c>
      <c r="FB60" s="97">
        <f t="shared" si="170"/>
        <v>0</v>
      </c>
      <c r="FC60" s="5">
        <f t="shared" si="171"/>
        <v>5</v>
      </c>
      <c r="FD60" s="99">
        <f t="shared" si="172"/>
        <v>1</v>
      </c>
      <c r="FE60" s="5">
        <f t="shared" si="173"/>
        <v>3</v>
      </c>
      <c r="FF60" s="99">
        <f t="shared" si="174"/>
        <v>0.6</v>
      </c>
      <c r="FG60" s="100">
        <f t="shared" si="175"/>
        <v>0</v>
      </c>
      <c r="FH60" s="100">
        <f t="shared" si="176"/>
        <v>0</v>
      </c>
      <c r="FI60" s="97">
        <f t="shared" si="177"/>
        <v>0</v>
      </c>
      <c r="FJ60" s="5">
        <f t="shared" si="178"/>
        <v>5</v>
      </c>
      <c r="FK60" s="99">
        <f t="shared" si="179"/>
        <v>1</v>
      </c>
      <c r="FL60" s="5">
        <f t="shared" si="180"/>
        <v>3</v>
      </c>
      <c r="FM60" s="99">
        <f t="shared" si="181"/>
        <v>0.6</v>
      </c>
      <c r="FN60" s="100">
        <f t="shared" si="182"/>
        <v>0</v>
      </c>
      <c r="FO60" s="100">
        <f t="shared" si="183"/>
        <v>0</v>
      </c>
      <c r="FP60" s="97">
        <f t="shared" si="184"/>
        <v>0</v>
      </c>
      <c r="FQ60" s="5">
        <f t="shared" si="185"/>
        <v>5</v>
      </c>
      <c r="FR60" s="99">
        <f t="shared" si="186"/>
        <v>1</v>
      </c>
      <c r="FS60" s="5">
        <f t="shared" si="187"/>
        <v>3</v>
      </c>
      <c r="FT60" s="99">
        <f t="shared" si="188"/>
        <v>0.6</v>
      </c>
      <c r="FU60" s="100">
        <f t="shared" si="189"/>
        <v>0</v>
      </c>
      <c r="FV60" s="100">
        <f t="shared" si="190"/>
        <v>0</v>
      </c>
      <c r="FW60" s="97">
        <f t="shared" si="191"/>
        <v>0</v>
      </c>
      <c r="FX60" s="5">
        <f t="shared" si="192"/>
        <v>5</v>
      </c>
      <c r="FY60" s="99">
        <f t="shared" si="193"/>
        <v>1</v>
      </c>
      <c r="FZ60" s="5">
        <f t="shared" si="194"/>
        <v>3</v>
      </c>
      <c r="GA60" s="99">
        <f t="shared" si="195"/>
        <v>0.6</v>
      </c>
      <c r="GB60" s="100">
        <f t="shared" si="196"/>
        <v>0</v>
      </c>
      <c r="GC60" s="100">
        <f t="shared" si="197"/>
        <v>0</v>
      </c>
      <c r="GD60" s="97">
        <f t="shared" si="198"/>
        <v>0</v>
      </c>
      <c r="GE60" s="5">
        <f t="shared" si="199"/>
        <v>5</v>
      </c>
      <c r="GF60" s="99">
        <f t="shared" si="200"/>
        <v>1</v>
      </c>
      <c r="GG60" s="5">
        <f t="shared" si="201"/>
        <v>3</v>
      </c>
      <c r="GH60" s="99">
        <f t="shared" si="202"/>
        <v>0.6</v>
      </c>
      <c r="GI60" s="99">
        <f t="shared" si="203"/>
        <v>0.6</v>
      </c>
    </row>
    <row r="61" spans="1:191" ht="37.5" hidden="1" customHeight="1">
      <c r="A61" s="82">
        <v>53</v>
      </c>
      <c r="B61" s="85"/>
      <c r="C61" s="85"/>
      <c r="D61" s="193"/>
      <c r="E61" s="85"/>
      <c r="F61" s="124"/>
      <c r="G61" s="85"/>
      <c r="H61" s="85" t="s">
        <v>1170</v>
      </c>
      <c r="I61" s="86"/>
      <c r="J61" s="86"/>
      <c r="K61" s="86"/>
      <c r="L61" s="86"/>
      <c r="M61" s="86"/>
      <c r="N61" s="86"/>
      <c r="O61" s="86"/>
      <c r="P61" s="86"/>
      <c r="Q61" s="86"/>
      <c r="R61" s="86"/>
      <c r="S61" s="86"/>
      <c r="T61" s="86"/>
      <c r="U61" s="86"/>
      <c r="V61" s="86"/>
      <c r="W61" s="86"/>
      <c r="X61" s="86"/>
      <c r="Y61" s="86"/>
      <c r="Z61" s="86"/>
      <c r="AA61" s="86"/>
      <c r="AB61" s="86"/>
      <c r="AC61" s="88">
        <f t="shared" si="108"/>
        <v>0</v>
      </c>
      <c r="AD61" s="89">
        <f t="shared" si="204"/>
        <v>1</v>
      </c>
      <c r="AE61" s="88" t="str">
        <f t="shared" si="109"/>
        <v>3 - Moderado</v>
      </c>
      <c r="AF61" s="89">
        <f t="shared" si="205"/>
        <v>0.6</v>
      </c>
      <c r="AG61" s="82" t="str">
        <f t="shared" si="206"/>
        <v/>
      </c>
      <c r="AH61" s="89">
        <f t="shared" si="110"/>
        <v>0.6</v>
      </c>
      <c r="AI61" s="85"/>
      <c r="AJ61" s="85"/>
      <c r="AK61" s="85"/>
      <c r="AL61" s="85"/>
      <c r="AM61" s="47"/>
      <c r="AN61" s="91"/>
      <c r="AO61" s="91"/>
      <c r="AP61" s="47"/>
      <c r="AQ61" s="47"/>
      <c r="AR61" s="91"/>
      <c r="AS61" s="91"/>
      <c r="AT61" s="47"/>
      <c r="AU61" s="47"/>
      <c r="AV61" s="91"/>
      <c r="AW61" s="91"/>
      <c r="AX61" s="47"/>
      <c r="AY61" s="47"/>
      <c r="AZ61" s="91"/>
      <c r="BA61" s="91"/>
      <c r="BB61" s="47"/>
      <c r="BC61" s="47"/>
      <c r="BD61" s="91"/>
      <c r="BE61" s="91"/>
      <c r="BF61" s="47"/>
      <c r="BG61" s="47"/>
      <c r="BH61" s="91"/>
      <c r="BI61" s="91"/>
      <c r="BJ61" s="47"/>
      <c r="BK61" s="47"/>
      <c r="BL61" s="91"/>
      <c r="BM61" s="91"/>
      <c r="BN61" s="47"/>
      <c r="BO61" s="47"/>
      <c r="BP61" s="91"/>
      <c r="BQ61" s="91"/>
      <c r="BR61" s="47"/>
      <c r="BS61" s="47"/>
      <c r="BT61" s="91"/>
      <c r="BU61" s="91"/>
      <c r="BV61" s="47"/>
      <c r="BW61" s="47"/>
      <c r="BX61" s="91"/>
      <c r="BY61" s="91"/>
      <c r="BZ61" s="47"/>
      <c r="CA61" s="47"/>
      <c r="CB61" s="91"/>
      <c r="CC61" s="91"/>
      <c r="CD61" s="47"/>
      <c r="CE61" s="47"/>
      <c r="CF61" s="91"/>
      <c r="CG61" s="91"/>
      <c r="CH61" s="47"/>
      <c r="CI61" s="91"/>
      <c r="CJ61" s="91"/>
      <c r="CK61" s="47"/>
      <c r="CL61" s="92" t="str">
        <f t="shared" si="111"/>
        <v>5 - Muy Alta</v>
      </c>
      <c r="CM61" s="93">
        <f t="shared" si="207"/>
        <v>1</v>
      </c>
      <c r="CN61" s="92" t="str">
        <f t="shared" si="112"/>
        <v>3 - Moderado</v>
      </c>
      <c r="CO61" s="93">
        <f t="shared" si="208"/>
        <v>0.6</v>
      </c>
      <c r="CP61" s="94" t="str">
        <f t="shared" si="209"/>
        <v>ALTO</v>
      </c>
      <c r="CQ61" s="89">
        <f t="shared" si="113"/>
        <v>0.6</v>
      </c>
      <c r="CR61" s="194"/>
      <c r="CS61" s="94">
        <f t="shared" si="114"/>
        <v>5</v>
      </c>
      <c r="CT61" s="47"/>
      <c r="CU61" s="194"/>
      <c r="CV61" s="194"/>
      <c r="CW61" s="96"/>
      <c r="CX61" s="97">
        <f t="shared" si="115"/>
        <v>0</v>
      </c>
      <c r="CY61" s="98">
        <f t="shared" si="116"/>
        <v>3</v>
      </c>
      <c r="CZ61" s="97" t="str">
        <f t="shared" si="117"/>
        <v>Moderado</v>
      </c>
      <c r="DA61" s="99">
        <f t="shared" si="118"/>
        <v>0.6</v>
      </c>
      <c r="DB61" s="100">
        <f t="shared" si="119"/>
        <v>0</v>
      </c>
      <c r="DC61" s="100">
        <f t="shared" si="120"/>
        <v>0</v>
      </c>
      <c r="DD61" s="97">
        <f t="shared" si="121"/>
        <v>0</v>
      </c>
      <c r="DE61" s="5">
        <f t="shared" si="122"/>
        <v>5</v>
      </c>
      <c r="DF61" s="99">
        <f t="shared" si="123"/>
        <v>1</v>
      </c>
      <c r="DG61" s="5">
        <f t="shared" si="124"/>
        <v>3</v>
      </c>
      <c r="DH61" s="5"/>
      <c r="DI61" s="99">
        <f t="shared" si="125"/>
        <v>0.6</v>
      </c>
      <c r="DJ61" s="100">
        <f t="shared" si="126"/>
        <v>0</v>
      </c>
      <c r="DK61" s="100">
        <f t="shared" si="127"/>
        <v>0</v>
      </c>
      <c r="DL61" s="97">
        <f t="shared" si="128"/>
        <v>0</v>
      </c>
      <c r="DM61" s="5">
        <f t="shared" si="129"/>
        <v>5</v>
      </c>
      <c r="DN61" s="99">
        <f t="shared" si="130"/>
        <v>1</v>
      </c>
      <c r="DO61" s="5">
        <f t="shared" si="131"/>
        <v>3</v>
      </c>
      <c r="DP61" s="99">
        <f t="shared" si="132"/>
        <v>0.6</v>
      </c>
      <c r="DQ61" s="100">
        <f t="shared" si="133"/>
        <v>0</v>
      </c>
      <c r="DR61" s="100">
        <f t="shared" si="134"/>
        <v>0</v>
      </c>
      <c r="DS61" s="97">
        <f t="shared" si="135"/>
        <v>0</v>
      </c>
      <c r="DT61" s="5">
        <f t="shared" si="136"/>
        <v>5</v>
      </c>
      <c r="DU61" s="99">
        <f t="shared" si="137"/>
        <v>1</v>
      </c>
      <c r="DV61" s="5">
        <f t="shared" si="138"/>
        <v>3</v>
      </c>
      <c r="DW61" s="99">
        <f t="shared" si="139"/>
        <v>0.6</v>
      </c>
      <c r="DX61" s="100">
        <f t="shared" si="140"/>
        <v>0</v>
      </c>
      <c r="DY61" s="100">
        <f t="shared" si="141"/>
        <v>0</v>
      </c>
      <c r="DZ61" s="97">
        <f t="shared" si="142"/>
        <v>0</v>
      </c>
      <c r="EA61" s="5">
        <f t="shared" si="143"/>
        <v>5</v>
      </c>
      <c r="EB61" s="99">
        <f t="shared" si="144"/>
        <v>1</v>
      </c>
      <c r="EC61" s="5">
        <f t="shared" si="145"/>
        <v>3</v>
      </c>
      <c r="ED61" s="99">
        <f t="shared" si="146"/>
        <v>0.6</v>
      </c>
      <c r="EE61" s="100">
        <f t="shared" si="147"/>
        <v>0</v>
      </c>
      <c r="EF61" s="100">
        <f t="shared" si="148"/>
        <v>0</v>
      </c>
      <c r="EG61" s="97">
        <f t="shared" si="149"/>
        <v>0</v>
      </c>
      <c r="EH61" s="5">
        <f t="shared" si="150"/>
        <v>5</v>
      </c>
      <c r="EI61" s="99">
        <f t="shared" si="151"/>
        <v>1</v>
      </c>
      <c r="EJ61" s="5">
        <f t="shared" si="152"/>
        <v>3</v>
      </c>
      <c r="EK61" s="99">
        <f t="shared" si="153"/>
        <v>0.6</v>
      </c>
      <c r="EL61" s="100">
        <f t="shared" si="154"/>
        <v>0</v>
      </c>
      <c r="EM61" s="100">
        <f t="shared" si="155"/>
        <v>0</v>
      </c>
      <c r="EN61" s="97">
        <f t="shared" si="156"/>
        <v>0</v>
      </c>
      <c r="EO61" s="5">
        <f t="shared" si="157"/>
        <v>5</v>
      </c>
      <c r="EP61" s="99">
        <f t="shared" si="158"/>
        <v>1</v>
      </c>
      <c r="EQ61" s="5">
        <f t="shared" si="159"/>
        <v>3</v>
      </c>
      <c r="ER61" s="99">
        <f t="shared" si="160"/>
        <v>0.6</v>
      </c>
      <c r="ES61" s="100">
        <f t="shared" si="161"/>
        <v>0</v>
      </c>
      <c r="ET61" s="100">
        <f t="shared" si="162"/>
        <v>0</v>
      </c>
      <c r="EU61" s="97">
        <f t="shared" si="163"/>
        <v>0</v>
      </c>
      <c r="EV61" s="5">
        <f t="shared" si="164"/>
        <v>5</v>
      </c>
      <c r="EW61" s="99">
        <f t="shared" si="165"/>
        <v>1</v>
      </c>
      <c r="EX61" s="5">
        <f t="shared" si="166"/>
        <v>3</v>
      </c>
      <c r="EY61" s="99">
        <f t="shared" si="167"/>
        <v>0.6</v>
      </c>
      <c r="EZ61" s="100">
        <f t="shared" si="168"/>
        <v>0</v>
      </c>
      <c r="FA61" s="100">
        <f t="shared" si="169"/>
        <v>0</v>
      </c>
      <c r="FB61" s="97">
        <f t="shared" si="170"/>
        <v>0</v>
      </c>
      <c r="FC61" s="5">
        <f t="shared" si="171"/>
        <v>5</v>
      </c>
      <c r="FD61" s="99">
        <f t="shared" si="172"/>
        <v>1</v>
      </c>
      <c r="FE61" s="5">
        <f t="shared" si="173"/>
        <v>3</v>
      </c>
      <c r="FF61" s="99">
        <f t="shared" si="174"/>
        <v>0.6</v>
      </c>
      <c r="FG61" s="100">
        <f t="shared" si="175"/>
        <v>0</v>
      </c>
      <c r="FH61" s="100">
        <f t="shared" si="176"/>
        <v>0</v>
      </c>
      <c r="FI61" s="97">
        <f t="shared" si="177"/>
        <v>0</v>
      </c>
      <c r="FJ61" s="5">
        <f t="shared" si="178"/>
        <v>5</v>
      </c>
      <c r="FK61" s="99">
        <f t="shared" si="179"/>
        <v>1</v>
      </c>
      <c r="FL61" s="5">
        <f t="shared" si="180"/>
        <v>3</v>
      </c>
      <c r="FM61" s="99">
        <f t="shared" si="181"/>
        <v>0.6</v>
      </c>
      <c r="FN61" s="100">
        <f t="shared" si="182"/>
        <v>0</v>
      </c>
      <c r="FO61" s="100">
        <f t="shared" si="183"/>
        <v>0</v>
      </c>
      <c r="FP61" s="97">
        <f t="shared" si="184"/>
        <v>0</v>
      </c>
      <c r="FQ61" s="5">
        <f t="shared" si="185"/>
        <v>5</v>
      </c>
      <c r="FR61" s="99">
        <f t="shared" si="186"/>
        <v>1</v>
      </c>
      <c r="FS61" s="5">
        <f t="shared" si="187"/>
        <v>3</v>
      </c>
      <c r="FT61" s="99">
        <f t="shared" si="188"/>
        <v>0.6</v>
      </c>
      <c r="FU61" s="100">
        <f t="shared" si="189"/>
        <v>0</v>
      </c>
      <c r="FV61" s="100">
        <f t="shared" si="190"/>
        <v>0</v>
      </c>
      <c r="FW61" s="97">
        <f t="shared" si="191"/>
        <v>0</v>
      </c>
      <c r="FX61" s="5">
        <f t="shared" si="192"/>
        <v>5</v>
      </c>
      <c r="FY61" s="99">
        <f t="shared" si="193"/>
        <v>1</v>
      </c>
      <c r="FZ61" s="5">
        <f t="shared" si="194"/>
        <v>3</v>
      </c>
      <c r="GA61" s="99">
        <f t="shared" si="195"/>
        <v>0.6</v>
      </c>
      <c r="GB61" s="100">
        <f t="shared" si="196"/>
        <v>0</v>
      </c>
      <c r="GC61" s="100">
        <f t="shared" si="197"/>
        <v>0</v>
      </c>
      <c r="GD61" s="97">
        <f t="shared" si="198"/>
        <v>0</v>
      </c>
      <c r="GE61" s="5">
        <f t="shared" si="199"/>
        <v>5</v>
      </c>
      <c r="GF61" s="99">
        <f t="shared" si="200"/>
        <v>1</v>
      </c>
      <c r="GG61" s="5">
        <f t="shared" si="201"/>
        <v>3</v>
      </c>
      <c r="GH61" s="99">
        <f t="shared" si="202"/>
        <v>0.6</v>
      </c>
      <c r="GI61" s="99">
        <f t="shared" si="203"/>
        <v>0.6</v>
      </c>
    </row>
    <row r="62" spans="1:191" ht="37.5" hidden="1" customHeight="1">
      <c r="A62" s="82">
        <v>54</v>
      </c>
      <c r="B62" s="85"/>
      <c r="C62" s="85"/>
      <c r="D62" s="193"/>
      <c r="E62" s="85"/>
      <c r="F62" s="124"/>
      <c r="G62" s="85"/>
      <c r="H62" s="85" t="s">
        <v>1170</v>
      </c>
      <c r="I62" s="86"/>
      <c r="J62" s="86"/>
      <c r="K62" s="86"/>
      <c r="L62" s="86"/>
      <c r="M62" s="86"/>
      <c r="N62" s="86"/>
      <c r="O62" s="86"/>
      <c r="P62" s="86"/>
      <c r="Q62" s="86"/>
      <c r="R62" s="86"/>
      <c r="S62" s="86"/>
      <c r="T62" s="86"/>
      <c r="U62" s="86"/>
      <c r="V62" s="86"/>
      <c r="W62" s="86"/>
      <c r="X62" s="86"/>
      <c r="Y62" s="86"/>
      <c r="Z62" s="86"/>
      <c r="AA62" s="86"/>
      <c r="AB62" s="86"/>
      <c r="AC62" s="88">
        <f t="shared" si="108"/>
        <v>0</v>
      </c>
      <c r="AD62" s="89">
        <f t="shared" si="204"/>
        <v>1</v>
      </c>
      <c r="AE62" s="88" t="str">
        <f t="shared" si="109"/>
        <v>3 - Moderado</v>
      </c>
      <c r="AF62" s="89">
        <f t="shared" si="205"/>
        <v>0.6</v>
      </c>
      <c r="AG62" s="82" t="str">
        <f t="shared" si="206"/>
        <v/>
      </c>
      <c r="AH62" s="89">
        <f t="shared" si="110"/>
        <v>0.6</v>
      </c>
      <c r="AI62" s="85"/>
      <c r="AJ62" s="85"/>
      <c r="AK62" s="85"/>
      <c r="AL62" s="85"/>
      <c r="AM62" s="47"/>
      <c r="AN62" s="91"/>
      <c r="AO62" s="91"/>
      <c r="AP62" s="47"/>
      <c r="AQ62" s="47"/>
      <c r="AR62" s="91"/>
      <c r="AS62" s="91"/>
      <c r="AT62" s="47"/>
      <c r="AU62" s="47"/>
      <c r="AV62" s="91"/>
      <c r="AW62" s="91"/>
      <c r="AX62" s="47"/>
      <c r="AY62" s="47"/>
      <c r="AZ62" s="91"/>
      <c r="BA62" s="91"/>
      <c r="BB62" s="47"/>
      <c r="BC62" s="47"/>
      <c r="BD62" s="91"/>
      <c r="BE62" s="91"/>
      <c r="BF62" s="47"/>
      <c r="BG62" s="47"/>
      <c r="BH62" s="91"/>
      <c r="BI62" s="91"/>
      <c r="BJ62" s="47"/>
      <c r="BK62" s="47"/>
      <c r="BL62" s="91"/>
      <c r="BM62" s="91"/>
      <c r="BN62" s="47"/>
      <c r="BO62" s="47"/>
      <c r="BP62" s="91"/>
      <c r="BQ62" s="91"/>
      <c r="BR62" s="47"/>
      <c r="BS62" s="47"/>
      <c r="BT62" s="91"/>
      <c r="BU62" s="91"/>
      <c r="BV62" s="47"/>
      <c r="BW62" s="47"/>
      <c r="BX62" s="91"/>
      <c r="BY62" s="91"/>
      <c r="BZ62" s="47"/>
      <c r="CA62" s="47"/>
      <c r="CB62" s="91"/>
      <c r="CC62" s="91"/>
      <c r="CD62" s="47"/>
      <c r="CE62" s="47"/>
      <c r="CF62" s="91"/>
      <c r="CG62" s="91"/>
      <c r="CH62" s="47"/>
      <c r="CI62" s="91"/>
      <c r="CJ62" s="91"/>
      <c r="CK62" s="47"/>
      <c r="CL62" s="92" t="str">
        <f t="shared" si="111"/>
        <v>5 - Muy Alta</v>
      </c>
      <c r="CM62" s="93">
        <f t="shared" si="207"/>
        <v>1</v>
      </c>
      <c r="CN62" s="92" t="str">
        <f t="shared" si="112"/>
        <v>3 - Moderado</v>
      </c>
      <c r="CO62" s="93">
        <f t="shared" si="208"/>
        <v>0.6</v>
      </c>
      <c r="CP62" s="94" t="str">
        <f t="shared" si="209"/>
        <v>ALTO</v>
      </c>
      <c r="CQ62" s="89">
        <f t="shared" si="113"/>
        <v>0.6</v>
      </c>
      <c r="CR62" s="194"/>
      <c r="CS62" s="94">
        <f t="shared" si="114"/>
        <v>5</v>
      </c>
      <c r="CT62" s="47"/>
      <c r="CU62" s="194"/>
      <c r="CV62" s="194"/>
      <c r="CW62" s="96"/>
      <c r="CX62" s="97">
        <f t="shared" si="115"/>
        <v>0</v>
      </c>
      <c r="CY62" s="98">
        <f t="shared" si="116"/>
        <v>3</v>
      </c>
      <c r="CZ62" s="97" t="str">
        <f t="shared" si="117"/>
        <v>Moderado</v>
      </c>
      <c r="DA62" s="99">
        <f t="shared" si="118"/>
        <v>0.6</v>
      </c>
      <c r="DB62" s="100">
        <f t="shared" si="119"/>
        <v>0</v>
      </c>
      <c r="DC62" s="100">
        <f t="shared" si="120"/>
        <v>0</v>
      </c>
      <c r="DD62" s="97">
        <f t="shared" si="121"/>
        <v>0</v>
      </c>
      <c r="DE62" s="5">
        <f t="shared" si="122"/>
        <v>5</v>
      </c>
      <c r="DF62" s="99">
        <f t="shared" si="123"/>
        <v>1</v>
      </c>
      <c r="DG62" s="5">
        <f t="shared" si="124"/>
        <v>3</v>
      </c>
      <c r="DH62" s="5"/>
      <c r="DI62" s="99">
        <f t="shared" si="125"/>
        <v>0.6</v>
      </c>
      <c r="DJ62" s="100">
        <f t="shared" si="126"/>
        <v>0</v>
      </c>
      <c r="DK62" s="100">
        <f t="shared" si="127"/>
        <v>0</v>
      </c>
      <c r="DL62" s="97">
        <f t="shared" si="128"/>
        <v>0</v>
      </c>
      <c r="DM62" s="5">
        <f t="shared" si="129"/>
        <v>5</v>
      </c>
      <c r="DN62" s="99">
        <f t="shared" si="130"/>
        <v>1</v>
      </c>
      <c r="DO62" s="5">
        <f t="shared" si="131"/>
        <v>3</v>
      </c>
      <c r="DP62" s="99">
        <f t="shared" si="132"/>
        <v>0.6</v>
      </c>
      <c r="DQ62" s="100">
        <f t="shared" si="133"/>
        <v>0</v>
      </c>
      <c r="DR62" s="100">
        <f t="shared" si="134"/>
        <v>0</v>
      </c>
      <c r="DS62" s="97">
        <f t="shared" si="135"/>
        <v>0</v>
      </c>
      <c r="DT62" s="5">
        <f t="shared" si="136"/>
        <v>5</v>
      </c>
      <c r="DU62" s="99">
        <f t="shared" si="137"/>
        <v>1</v>
      </c>
      <c r="DV62" s="5">
        <f t="shared" si="138"/>
        <v>3</v>
      </c>
      <c r="DW62" s="99">
        <f t="shared" si="139"/>
        <v>0.6</v>
      </c>
      <c r="DX62" s="100">
        <f t="shared" si="140"/>
        <v>0</v>
      </c>
      <c r="DY62" s="100">
        <f t="shared" si="141"/>
        <v>0</v>
      </c>
      <c r="DZ62" s="97">
        <f t="shared" si="142"/>
        <v>0</v>
      </c>
      <c r="EA62" s="5">
        <f t="shared" si="143"/>
        <v>5</v>
      </c>
      <c r="EB62" s="99">
        <f t="shared" si="144"/>
        <v>1</v>
      </c>
      <c r="EC62" s="5">
        <f t="shared" si="145"/>
        <v>3</v>
      </c>
      <c r="ED62" s="99">
        <f t="shared" si="146"/>
        <v>0.6</v>
      </c>
      <c r="EE62" s="100">
        <f t="shared" si="147"/>
        <v>0</v>
      </c>
      <c r="EF62" s="100">
        <f t="shared" si="148"/>
        <v>0</v>
      </c>
      <c r="EG62" s="97">
        <f t="shared" si="149"/>
        <v>0</v>
      </c>
      <c r="EH62" s="5">
        <f t="shared" si="150"/>
        <v>5</v>
      </c>
      <c r="EI62" s="99">
        <f t="shared" si="151"/>
        <v>1</v>
      </c>
      <c r="EJ62" s="5">
        <f t="shared" si="152"/>
        <v>3</v>
      </c>
      <c r="EK62" s="99">
        <f t="shared" si="153"/>
        <v>0.6</v>
      </c>
      <c r="EL62" s="100">
        <f t="shared" si="154"/>
        <v>0</v>
      </c>
      <c r="EM62" s="100">
        <f t="shared" si="155"/>
        <v>0</v>
      </c>
      <c r="EN62" s="97">
        <f t="shared" si="156"/>
        <v>0</v>
      </c>
      <c r="EO62" s="5">
        <f t="shared" si="157"/>
        <v>5</v>
      </c>
      <c r="EP62" s="99">
        <f t="shared" si="158"/>
        <v>1</v>
      </c>
      <c r="EQ62" s="5">
        <f t="shared" si="159"/>
        <v>3</v>
      </c>
      <c r="ER62" s="99">
        <f t="shared" si="160"/>
        <v>0.6</v>
      </c>
      <c r="ES62" s="100">
        <f t="shared" si="161"/>
        <v>0</v>
      </c>
      <c r="ET62" s="100">
        <f t="shared" si="162"/>
        <v>0</v>
      </c>
      <c r="EU62" s="97">
        <f t="shared" si="163"/>
        <v>0</v>
      </c>
      <c r="EV62" s="5">
        <f t="shared" si="164"/>
        <v>5</v>
      </c>
      <c r="EW62" s="99">
        <f t="shared" si="165"/>
        <v>1</v>
      </c>
      <c r="EX62" s="5">
        <f t="shared" si="166"/>
        <v>3</v>
      </c>
      <c r="EY62" s="99">
        <f t="shared" si="167"/>
        <v>0.6</v>
      </c>
      <c r="EZ62" s="100">
        <f t="shared" si="168"/>
        <v>0</v>
      </c>
      <c r="FA62" s="100">
        <f t="shared" si="169"/>
        <v>0</v>
      </c>
      <c r="FB62" s="97">
        <f t="shared" si="170"/>
        <v>0</v>
      </c>
      <c r="FC62" s="5">
        <f t="shared" si="171"/>
        <v>5</v>
      </c>
      <c r="FD62" s="99">
        <f t="shared" si="172"/>
        <v>1</v>
      </c>
      <c r="FE62" s="5">
        <f t="shared" si="173"/>
        <v>3</v>
      </c>
      <c r="FF62" s="99">
        <f t="shared" si="174"/>
        <v>0.6</v>
      </c>
      <c r="FG62" s="100">
        <f t="shared" si="175"/>
        <v>0</v>
      </c>
      <c r="FH62" s="100">
        <f t="shared" si="176"/>
        <v>0</v>
      </c>
      <c r="FI62" s="97">
        <f t="shared" si="177"/>
        <v>0</v>
      </c>
      <c r="FJ62" s="5">
        <f t="shared" si="178"/>
        <v>5</v>
      </c>
      <c r="FK62" s="99">
        <f t="shared" si="179"/>
        <v>1</v>
      </c>
      <c r="FL62" s="5">
        <f t="shared" si="180"/>
        <v>3</v>
      </c>
      <c r="FM62" s="99">
        <f t="shared" si="181"/>
        <v>0.6</v>
      </c>
      <c r="FN62" s="100">
        <f t="shared" si="182"/>
        <v>0</v>
      </c>
      <c r="FO62" s="100">
        <f t="shared" si="183"/>
        <v>0</v>
      </c>
      <c r="FP62" s="97">
        <f t="shared" si="184"/>
        <v>0</v>
      </c>
      <c r="FQ62" s="5">
        <f t="shared" si="185"/>
        <v>5</v>
      </c>
      <c r="FR62" s="99">
        <f t="shared" si="186"/>
        <v>1</v>
      </c>
      <c r="FS62" s="5">
        <f t="shared" si="187"/>
        <v>3</v>
      </c>
      <c r="FT62" s="99">
        <f t="shared" si="188"/>
        <v>0.6</v>
      </c>
      <c r="FU62" s="100">
        <f t="shared" si="189"/>
        <v>0</v>
      </c>
      <c r="FV62" s="100">
        <f t="shared" si="190"/>
        <v>0</v>
      </c>
      <c r="FW62" s="97">
        <f t="shared" si="191"/>
        <v>0</v>
      </c>
      <c r="FX62" s="5">
        <f t="shared" si="192"/>
        <v>5</v>
      </c>
      <c r="FY62" s="99">
        <f t="shared" si="193"/>
        <v>1</v>
      </c>
      <c r="FZ62" s="5">
        <f t="shared" si="194"/>
        <v>3</v>
      </c>
      <c r="GA62" s="99">
        <f t="shared" si="195"/>
        <v>0.6</v>
      </c>
      <c r="GB62" s="100">
        <f t="shared" si="196"/>
        <v>0</v>
      </c>
      <c r="GC62" s="100">
        <f t="shared" si="197"/>
        <v>0</v>
      </c>
      <c r="GD62" s="97">
        <f t="shared" si="198"/>
        <v>0</v>
      </c>
      <c r="GE62" s="5">
        <f t="shared" si="199"/>
        <v>5</v>
      </c>
      <c r="GF62" s="99">
        <f t="shared" si="200"/>
        <v>1</v>
      </c>
      <c r="GG62" s="5">
        <f t="shared" si="201"/>
        <v>3</v>
      </c>
      <c r="GH62" s="99">
        <f t="shared" si="202"/>
        <v>0.6</v>
      </c>
      <c r="GI62" s="99">
        <f t="shared" si="203"/>
        <v>0.6</v>
      </c>
    </row>
    <row r="63" spans="1:191" ht="37.5" hidden="1" customHeight="1">
      <c r="A63" s="82">
        <v>55</v>
      </c>
      <c r="B63" s="85"/>
      <c r="C63" s="85"/>
      <c r="D63" s="193"/>
      <c r="E63" s="85"/>
      <c r="F63" s="124"/>
      <c r="G63" s="85"/>
      <c r="H63" s="85" t="s">
        <v>1170</v>
      </c>
      <c r="I63" s="86"/>
      <c r="J63" s="86"/>
      <c r="K63" s="86"/>
      <c r="L63" s="86"/>
      <c r="M63" s="86"/>
      <c r="N63" s="86"/>
      <c r="O63" s="86"/>
      <c r="P63" s="86"/>
      <c r="Q63" s="86"/>
      <c r="R63" s="86"/>
      <c r="S63" s="86"/>
      <c r="T63" s="86"/>
      <c r="U63" s="86"/>
      <c r="V63" s="86"/>
      <c r="W63" s="86"/>
      <c r="X63" s="86"/>
      <c r="Y63" s="86"/>
      <c r="Z63" s="86"/>
      <c r="AA63" s="86"/>
      <c r="AB63" s="86"/>
      <c r="AC63" s="88">
        <f t="shared" si="108"/>
        <v>0</v>
      </c>
      <c r="AD63" s="89">
        <f t="shared" si="204"/>
        <v>1</v>
      </c>
      <c r="AE63" s="88" t="str">
        <f t="shared" si="109"/>
        <v>3 - Moderado</v>
      </c>
      <c r="AF63" s="89">
        <f t="shared" si="205"/>
        <v>0.6</v>
      </c>
      <c r="AG63" s="82" t="str">
        <f t="shared" si="206"/>
        <v/>
      </c>
      <c r="AH63" s="89">
        <f t="shared" si="110"/>
        <v>0.6</v>
      </c>
      <c r="AI63" s="85"/>
      <c r="AJ63" s="85"/>
      <c r="AK63" s="85"/>
      <c r="AL63" s="85"/>
      <c r="AM63" s="47"/>
      <c r="AN63" s="91"/>
      <c r="AO63" s="91"/>
      <c r="AP63" s="47"/>
      <c r="AQ63" s="47"/>
      <c r="AR63" s="91"/>
      <c r="AS63" s="91"/>
      <c r="AT63" s="47"/>
      <c r="AU63" s="47"/>
      <c r="AV63" s="91"/>
      <c r="AW63" s="91"/>
      <c r="AX63" s="47"/>
      <c r="AY63" s="47"/>
      <c r="AZ63" s="91"/>
      <c r="BA63" s="91"/>
      <c r="BB63" s="47"/>
      <c r="BC63" s="47"/>
      <c r="BD63" s="91"/>
      <c r="BE63" s="91"/>
      <c r="BF63" s="47"/>
      <c r="BG63" s="47"/>
      <c r="BH63" s="91"/>
      <c r="BI63" s="91"/>
      <c r="BJ63" s="47"/>
      <c r="BK63" s="47"/>
      <c r="BL63" s="91"/>
      <c r="BM63" s="91"/>
      <c r="BN63" s="47"/>
      <c r="BO63" s="47"/>
      <c r="BP63" s="91"/>
      <c r="BQ63" s="91"/>
      <c r="BR63" s="47"/>
      <c r="BS63" s="47"/>
      <c r="BT63" s="91"/>
      <c r="BU63" s="91"/>
      <c r="BV63" s="47"/>
      <c r="BW63" s="47"/>
      <c r="BX63" s="91"/>
      <c r="BY63" s="91"/>
      <c r="BZ63" s="47"/>
      <c r="CA63" s="47"/>
      <c r="CB63" s="91"/>
      <c r="CC63" s="91"/>
      <c r="CD63" s="47"/>
      <c r="CE63" s="47"/>
      <c r="CF63" s="91"/>
      <c r="CG63" s="91"/>
      <c r="CH63" s="47"/>
      <c r="CI63" s="91"/>
      <c r="CJ63" s="91"/>
      <c r="CK63" s="47"/>
      <c r="CL63" s="92" t="str">
        <f t="shared" si="111"/>
        <v>5 - Muy Alta</v>
      </c>
      <c r="CM63" s="93">
        <f t="shared" si="207"/>
        <v>1</v>
      </c>
      <c r="CN63" s="92" t="str">
        <f t="shared" si="112"/>
        <v>3 - Moderado</v>
      </c>
      <c r="CO63" s="93">
        <f t="shared" si="208"/>
        <v>0.6</v>
      </c>
      <c r="CP63" s="94" t="str">
        <f t="shared" si="209"/>
        <v>ALTO</v>
      </c>
      <c r="CQ63" s="89">
        <f t="shared" si="113"/>
        <v>0.6</v>
      </c>
      <c r="CR63" s="194"/>
      <c r="CS63" s="94">
        <f t="shared" si="114"/>
        <v>5</v>
      </c>
      <c r="CT63" s="47"/>
      <c r="CU63" s="194"/>
      <c r="CV63" s="194"/>
      <c r="CW63" s="96"/>
      <c r="CX63" s="97">
        <f t="shared" si="115"/>
        <v>0</v>
      </c>
      <c r="CY63" s="98">
        <f t="shared" si="116"/>
        <v>3</v>
      </c>
      <c r="CZ63" s="97" t="str">
        <f t="shared" si="117"/>
        <v>Moderado</v>
      </c>
      <c r="DA63" s="99">
        <f t="shared" si="118"/>
        <v>0.6</v>
      </c>
      <c r="DB63" s="100">
        <f t="shared" si="119"/>
        <v>0</v>
      </c>
      <c r="DC63" s="100">
        <f t="shared" si="120"/>
        <v>0</v>
      </c>
      <c r="DD63" s="97">
        <f t="shared" si="121"/>
        <v>0</v>
      </c>
      <c r="DE63" s="5">
        <f t="shared" si="122"/>
        <v>5</v>
      </c>
      <c r="DF63" s="99">
        <f t="shared" si="123"/>
        <v>1</v>
      </c>
      <c r="DG63" s="5">
        <f t="shared" si="124"/>
        <v>3</v>
      </c>
      <c r="DH63" s="5"/>
      <c r="DI63" s="99">
        <f t="shared" si="125"/>
        <v>0.6</v>
      </c>
      <c r="DJ63" s="100">
        <f t="shared" si="126"/>
        <v>0</v>
      </c>
      <c r="DK63" s="100">
        <f t="shared" si="127"/>
        <v>0</v>
      </c>
      <c r="DL63" s="97">
        <f t="shared" si="128"/>
        <v>0</v>
      </c>
      <c r="DM63" s="5">
        <f t="shared" si="129"/>
        <v>5</v>
      </c>
      <c r="DN63" s="99">
        <f t="shared" si="130"/>
        <v>1</v>
      </c>
      <c r="DO63" s="5">
        <f t="shared" si="131"/>
        <v>3</v>
      </c>
      <c r="DP63" s="99">
        <f t="shared" si="132"/>
        <v>0.6</v>
      </c>
      <c r="DQ63" s="100">
        <f t="shared" si="133"/>
        <v>0</v>
      </c>
      <c r="DR63" s="100">
        <f t="shared" si="134"/>
        <v>0</v>
      </c>
      <c r="DS63" s="97">
        <f t="shared" si="135"/>
        <v>0</v>
      </c>
      <c r="DT63" s="5">
        <f t="shared" si="136"/>
        <v>5</v>
      </c>
      <c r="DU63" s="99">
        <f t="shared" si="137"/>
        <v>1</v>
      </c>
      <c r="DV63" s="5">
        <f t="shared" si="138"/>
        <v>3</v>
      </c>
      <c r="DW63" s="99">
        <f t="shared" si="139"/>
        <v>0.6</v>
      </c>
      <c r="DX63" s="100">
        <f t="shared" si="140"/>
        <v>0</v>
      </c>
      <c r="DY63" s="100">
        <f t="shared" si="141"/>
        <v>0</v>
      </c>
      <c r="DZ63" s="97">
        <f t="shared" si="142"/>
        <v>0</v>
      </c>
      <c r="EA63" s="5">
        <f t="shared" si="143"/>
        <v>5</v>
      </c>
      <c r="EB63" s="99">
        <f t="shared" si="144"/>
        <v>1</v>
      </c>
      <c r="EC63" s="5">
        <f t="shared" si="145"/>
        <v>3</v>
      </c>
      <c r="ED63" s="99">
        <f t="shared" si="146"/>
        <v>0.6</v>
      </c>
      <c r="EE63" s="100">
        <f t="shared" si="147"/>
        <v>0</v>
      </c>
      <c r="EF63" s="100">
        <f t="shared" si="148"/>
        <v>0</v>
      </c>
      <c r="EG63" s="97">
        <f t="shared" si="149"/>
        <v>0</v>
      </c>
      <c r="EH63" s="5">
        <f t="shared" si="150"/>
        <v>5</v>
      </c>
      <c r="EI63" s="99">
        <f t="shared" si="151"/>
        <v>1</v>
      </c>
      <c r="EJ63" s="5">
        <f t="shared" si="152"/>
        <v>3</v>
      </c>
      <c r="EK63" s="99">
        <f t="shared" si="153"/>
        <v>0.6</v>
      </c>
      <c r="EL63" s="100">
        <f t="shared" si="154"/>
        <v>0</v>
      </c>
      <c r="EM63" s="100">
        <f t="shared" si="155"/>
        <v>0</v>
      </c>
      <c r="EN63" s="97">
        <f t="shared" si="156"/>
        <v>0</v>
      </c>
      <c r="EO63" s="5">
        <f t="shared" si="157"/>
        <v>5</v>
      </c>
      <c r="EP63" s="99">
        <f t="shared" si="158"/>
        <v>1</v>
      </c>
      <c r="EQ63" s="5">
        <f t="shared" si="159"/>
        <v>3</v>
      </c>
      <c r="ER63" s="99">
        <f t="shared" si="160"/>
        <v>0.6</v>
      </c>
      <c r="ES63" s="100">
        <f t="shared" si="161"/>
        <v>0</v>
      </c>
      <c r="ET63" s="100">
        <f t="shared" si="162"/>
        <v>0</v>
      </c>
      <c r="EU63" s="97">
        <f t="shared" si="163"/>
        <v>0</v>
      </c>
      <c r="EV63" s="5">
        <f t="shared" si="164"/>
        <v>5</v>
      </c>
      <c r="EW63" s="99">
        <f t="shared" si="165"/>
        <v>1</v>
      </c>
      <c r="EX63" s="5">
        <f t="shared" si="166"/>
        <v>3</v>
      </c>
      <c r="EY63" s="99">
        <f t="shared" si="167"/>
        <v>0.6</v>
      </c>
      <c r="EZ63" s="100">
        <f t="shared" si="168"/>
        <v>0</v>
      </c>
      <c r="FA63" s="100">
        <f t="shared" si="169"/>
        <v>0</v>
      </c>
      <c r="FB63" s="97">
        <f t="shared" si="170"/>
        <v>0</v>
      </c>
      <c r="FC63" s="5">
        <f t="shared" si="171"/>
        <v>5</v>
      </c>
      <c r="FD63" s="99">
        <f t="shared" si="172"/>
        <v>1</v>
      </c>
      <c r="FE63" s="5">
        <f t="shared" si="173"/>
        <v>3</v>
      </c>
      <c r="FF63" s="99">
        <f t="shared" si="174"/>
        <v>0.6</v>
      </c>
      <c r="FG63" s="100">
        <f t="shared" si="175"/>
        <v>0</v>
      </c>
      <c r="FH63" s="100">
        <f t="shared" si="176"/>
        <v>0</v>
      </c>
      <c r="FI63" s="97">
        <f t="shared" si="177"/>
        <v>0</v>
      </c>
      <c r="FJ63" s="5">
        <f t="shared" si="178"/>
        <v>5</v>
      </c>
      <c r="FK63" s="99">
        <f t="shared" si="179"/>
        <v>1</v>
      </c>
      <c r="FL63" s="5">
        <f t="shared" si="180"/>
        <v>3</v>
      </c>
      <c r="FM63" s="99">
        <f t="shared" si="181"/>
        <v>0.6</v>
      </c>
      <c r="FN63" s="100">
        <f t="shared" si="182"/>
        <v>0</v>
      </c>
      <c r="FO63" s="100">
        <f t="shared" si="183"/>
        <v>0</v>
      </c>
      <c r="FP63" s="97">
        <f t="shared" si="184"/>
        <v>0</v>
      </c>
      <c r="FQ63" s="5">
        <f t="shared" si="185"/>
        <v>5</v>
      </c>
      <c r="FR63" s="99">
        <f t="shared" si="186"/>
        <v>1</v>
      </c>
      <c r="FS63" s="5">
        <f t="shared" si="187"/>
        <v>3</v>
      </c>
      <c r="FT63" s="99">
        <f t="shared" si="188"/>
        <v>0.6</v>
      </c>
      <c r="FU63" s="100">
        <f t="shared" si="189"/>
        <v>0</v>
      </c>
      <c r="FV63" s="100">
        <f t="shared" si="190"/>
        <v>0</v>
      </c>
      <c r="FW63" s="97">
        <f t="shared" si="191"/>
        <v>0</v>
      </c>
      <c r="FX63" s="5">
        <f t="shared" si="192"/>
        <v>5</v>
      </c>
      <c r="FY63" s="99">
        <f t="shared" si="193"/>
        <v>1</v>
      </c>
      <c r="FZ63" s="5">
        <f t="shared" si="194"/>
        <v>3</v>
      </c>
      <c r="GA63" s="99">
        <f t="shared" si="195"/>
        <v>0.6</v>
      </c>
      <c r="GB63" s="100">
        <f t="shared" si="196"/>
        <v>0</v>
      </c>
      <c r="GC63" s="100">
        <f t="shared" si="197"/>
        <v>0</v>
      </c>
      <c r="GD63" s="97">
        <f t="shared" si="198"/>
        <v>0</v>
      </c>
      <c r="GE63" s="5">
        <f t="shared" si="199"/>
        <v>5</v>
      </c>
      <c r="GF63" s="99">
        <f t="shared" si="200"/>
        <v>1</v>
      </c>
      <c r="GG63" s="5">
        <f t="shared" si="201"/>
        <v>3</v>
      </c>
      <c r="GH63" s="99">
        <f t="shared" si="202"/>
        <v>0.6</v>
      </c>
      <c r="GI63" s="99">
        <f t="shared" si="203"/>
        <v>0.6</v>
      </c>
    </row>
    <row r="64" spans="1:191" ht="37.5" hidden="1" customHeight="1">
      <c r="A64" s="82">
        <v>56</v>
      </c>
      <c r="B64" s="85"/>
      <c r="C64" s="85"/>
      <c r="D64" s="193"/>
      <c r="E64" s="85"/>
      <c r="F64" s="124"/>
      <c r="G64" s="85"/>
      <c r="H64" s="85" t="s">
        <v>1170</v>
      </c>
      <c r="I64" s="86"/>
      <c r="J64" s="86"/>
      <c r="K64" s="86"/>
      <c r="L64" s="86"/>
      <c r="M64" s="86"/>
      <c r="N64" s="86"/>
      <c r="O64" s="86"/>
      <c r="P64" s="86"/>
      <c r="Q64" s="86"/>
      <c r="R64" s="86"/>
      <c r="S64" s="86"/>
      <c r="T64" s="86"/>
      <c r="U64" s="86"/>
      <c r="V64" s="86"/>
      <c r="W64" s="86"/>
      <c r="X64" s="86"/>
      <c r="Y64" s="86"/>
      <c r="Z64" s="86"/>
      <c r="AA64" s="86"/>
      <c r="AB64" s="86"/>
      <c r="AC64" s="88">
        <f t="shared" si="108"/>
        <v>0</v>
      </c>
      <c r="AD64" s="89">
        <f t="shared" si="204"/>
        <v>1</v>
      </c>
      <c r="AE64" s="88" t="str">
        <f t="shared" si="109"/>
        <v>3 - Moderado</v>
      </c>
      <c r="AF64" s="89">
        <f t="shared" si="205"/>
        <v>0.6</v>
      </c>
      <c r="AG64" s="82" t="str">
        <f t="shared" si="206"/>
        <v/>
      </c>
      <c r="AH64" s="89">
        <f t="shared" si="110"/>
        <v>0.6</v>
      </c>
      <c r="AI64" s="85"/>
      <c r="AJ64" s="85"/>
      <c r="AK64" s="85"/>
      <c r="AL64" s="85"/>
      <c r="AM64" s="47"/>
      <c r="AN64" s="91"/>
      <c r="AO64" s="91"/>
      <c r="AP64" s="47"/>
      <c r="AQ64" s="47"/>
      <c r="AR64" s="91"/>
      <c r="AS64" s="91"/>
      <c r="AT64" s="47"/>
      <c r="AU64" s="47"/>
      <c r="AV64" s="91"/>
      <c r="AW64" s="91"/>
      <c r="AX64" s="47"/>
      <c r="AY64" s="47"/>
      <c r="AZ64" s="91"/>
      <c r="BA64" s="91"/>
      <c r="BB64" s="47"/>
      <c r="BC64" s="47"/>
      <c r="BD64" s="91"/>
      <c r="BE64" s="91"/>
      <c r="BF64" s="47"/>
      <c r="BG64" s="47"/>
      <c r="BH64" s="91"/>
      <c r="BI64" s="91"/>
      <c r="BJ64" s="47"/>
      <c r="BK64" s="47"/>
      <c r="BL64" s="91"/>
      <c r="BM64" s="91"/>
      <c r="BN64" s="47"/>
      <c r="BO64" s="47"/>
      <c r="BP64" s="91"/>
      <c r="BQ64" s="91"/>
      <c r="BR64" s="47"/>
      <c r="BS64" s="47"/>
      <c r="BT64" s="91"/>
      <c r="BU64" s="91"/>
      <c r="BV64" s="47"/>
      <c r="BW64" s="47"/>
      <c r="BX64" s="91"/>
      <c r="BY64" s="91"/>
      <c r="BZ64" s="47"/>
      <c r="CA64" s="47"/>
      <c r="CB64" s="91"/>
      <c r="CC64" s="91"/>
      <c r="CD64" s="47"/>
      <c r="CE64" s="47"/>
      <c r="CF64" s="91"/>
      <c r="CG64" s="91"/>
      <c r="CH64" s="47"/>
      <c r="CI64" s="91"/>
      <c r="CJ64" s="91"/>
      <c r="CK64" s="47"/>
      <c r="CL64" s="92" t="str">
        <f t="shared" si="111"/>
        <v>5 - Muy Alta</v>
      </c>
      <c r="CM64" s="93">
        <f t="shared" si="207"/>
        <v>1</v>
      </c>
      <c r="CN64" s="92" t="str">
        <f t="shared" si="112"/>
        <v>3 - Moderado</v>
      </c>
      <c r="CO64" s="93">
        <f t="shared" si="208"/>
        <v>0.6</v>
      </c>
      <c r="CP64" s="94" t="str">
        <f t="shared" si="209"/>
        <v>ALTO</v>
      </c>
      <c r="CQ64" s="89">
        <f t="shared" si="113"/>
        <v>0.6</v>
      </c>
      <c r="CR64" s="194"/>
      <c r="CS64" s="94">
        <f t="shared" si="114"/>
        <v>5</v>
      </c>
      <c r="CT64" s="47"/>
      <c r="CU64" s="194"/>
      <c r="CV64" s="194"/>
      <c r="CW64" s="96"/>
      <c r="CX64" s="97">
        <f t="shared" si="115"/>
        <v>0</v>
      </c>
      <c r="CY64" s="98">
        <f t="shared" si="116"/>
        <v>3</v>
      </c>
      <c r="CZ64" s="97" t="str">
        <f t="shared" si="117"/>
        <v>Moderado</v>
      </c>
      <c r="DA64" s="99">
        <f t="shared" si="118"/>
        <v>0.6</v>
      </c>
      <c r="DB64" s="100">
        <f t="shared" si="119"/>
        <v>0</v>
      </c>
      <c r="DC64" s="100">
        <f t="shared" si="120"/>
        <v>0</v>
      </c>
      <c r="DD64" s="97">
        <f t="shared" si="121"/>
        <v>0</v>
      </c>
      <c r="DE64" s="5">
        <f t="shared" si="122"/>
        <v>5</v>
      </c>
      <c r="DF64" s="99">
        <f t="shared" si="123"/>
        <v>1</v>
      </c>
      <c r="DG64" s="5">
        <f t="shared" si="124"/>
        <v>3</v>
      </c>
      <c r="DH64" s="5"/>
      <c r="DI64" s="99">
        <f t="shared" si="125"/>
        <v>0.6</v>
      </c>
      <c r="DJ64" s="100">
        <f t="shared" si="126"/>
        <v>0</v>
      </c>
      <c r="DK64" s="100">
        <f t="shared" si="127"/>
        <v>0</v>
      </c>
      <c r="DL64" s="97">
        <f t="shared" si="128"/>
        <v>0</v>
      </c>
      <c r="DM64" s="5">
        <f t="shared" si="129"/>
        <v>5</v>
      </c>
      <c r="DN64" s="99">
        <f t="shared" si="130"/>
        <v>1</v>
      </c>
      <c r="DO64" s="5">
        <f t="shared" si="131"/>
        <v>3</v>
      </c>
      <c r="DP64" s="99">
        <f t="shared" si="132"/>
        <v>0.6</v>
      </c>
      <c r="DQ64" s="100">
        <f t="shared" si="133"/>
        <v>0</v>
      </c>
      <c r="DR64" s="100">
        <f t="shared" si="134"/>
        <v>0</v>
      </c>
      <c r="DS64" s="97">
        <f t="shared" si="135"/>
        <v>0</v>
      </c>
      <c r="DT64" s="5">
        <f t="shared" si="136"/>
        <v>5</v>
      </c>
      <c r="DU64" s="99">
        <f t="shared" si="137"/>
        <v>1</v>
      </c>
      <c r="DV64" s="5">
        <f t="shared" si="138"/>
        <v>3</v>
      </c>
      <c r="DW64" s="99">
        <f t="shared" si="139"/>
        <v>0.6</v>
      </c>
      <c r="DX64" s="100">
        <f t="shared" si="140"/>
        <v>0</v>
      </c>
      <c r="DY64" s="100">
        <f t="shared" si="141"/>
        <v>0</v>
      </c>
      <c r="DZ64" s="97">
        <f t="shared" si="142"/>
        <v>0</v>
      </c>
      <c r="EA64" s="5">
        <f t="shared" si="143"/>
        <v>5</v>
      </c>
      <c r="EB64" s="99">
        <f t="shared" si="144"/>
        <v>1</v>
      </c>
      <c r="EC64" s="5">
        <f t="shared" si="145"/>
        <v>3</v>
      </c>
      <c r="ED64" s="99">
        <f t="shared" si="146"/>
        <v>0.6</v>
      </c>
      <c r="EE64" s="100">
        <f t="shared" si="147"/>
        <v>0</v>
      </c>
      <c r="EF64" s="100">
        <f t="shared" si="148"/>
        <v>0</v>
      </c>
      <c r="EG64" s="97">
        <f t="shared" si="149"/>
        <v>0</v>
      </c>
      <c r="EH64" s="5">
        <f t="shared" si="150"/>
        <v>5</v>
      </c>
      <c r="EI64" s="99">
        <f t="shared" si="151"/>
        <v>1</v>
      </c>
      <c r="EJ64" s="5">
        <f t="shared" si="152"/>
        <v>3</v>
      </c>
      <c r="EK64" s="99">
        <f t="shared" si="153"/>
        <v>0.6</v>
      </c>
      <c r="EL64" s="100">
        <f t="shared" si="154"/>
        <v>0</v>
      </c>
      <c r="EM64" s="100">
        <f t="shared" si="155"/>
        <v>0</v>
      </c>
      <c r="EN64" s="97">
        <f t="shared" si="156"/>
        <v>0</v>
      </c>
      <c r="EO64" s="5">
        <f t="shared" si="157"/>
        <v>5</v>
      </c>
      <c r="EP64" s="99">
        <f t="shared" si="158"/>
        <v>1</v>
      </c>
      <c r="EQ64" s="5">
        <f t="shared" si="159"/>
        <v>3</v>
      </c>
      <c r="ER64" s="99">
        <f t="shared" si="160"/>
        <v>0.6</v>
      </c>
      <c r="ES64" s="100">
        <f t="shared" si="161"/>
        <v>0</v>
      </c>
      <c r="ET64" s="100">
        <f t="shared" si="162"/>
        <v>0</v>
      </c>
      <c r="EU64" s="97">
        <f t="shared" si="163"/>
        <v>0</v>
      </c>
      <c r="EV64" s="5">
        <f t="shared" si="164"/>
        <v>5</v>
      </c>
      <c r="EW64" s="99">
        <f t="shared" si="165"/>
        <v>1</v>
      </c>
      <c r="EX64" s="5">
        <f t="shared" si="166"/>
        <v>3</v>
      </c>
      <c r="EY64" s="99">
        <f t="shared" si="167"/>
        <v>0.6</v>
      </c>
      <c r="EZ64" s="100">
        <f t="shared" si="168"/>
        <v>0</v>
      </c>
      <c r="FA64" s="100">
        <f t="shared" si="169"/>
        <v>0</v>
      </c>
      <c r="FB64" s="97">
        <f t="shared" si="170"/>
        <v>0</v>
      </c>
      <c r="FC64" s="5">
        <f t="shared" si="171"/>
        <v>5</v>
      </c>
      <c r="FD64" s="99">
        <f t="shared" si="172"/>
        <v>1</v>
      </c>
      <c r="FE64" s="5">
        <f t="shared" si="173"/>
        <v>3</v>
      </c>
      <c r="FF64" s="99">
        <f t="shared" si="174"/>
        <v>0.6</v>
      </c>
      <c r="FG64" s="100">
        <f t="shared" si="175"/>
        <v>0</v>
      </c>
      <c r="FH64" s="100">
        <f t="shared" si="176"/>
        <v>0</v>
      </c>
      <c r="FI64" s="97">
        <f t="shared" si="177"/>
        <v>0</v>
      </c>
      <c r="FJ64" s="5">
        <f t="shared" si="178"/>
        <v>5</v>
      </c>
      <c r="FK64" s="99">
        <f t="shared" si="179"/>
        <v>1</v>
      </c>
      <c r="FL64" s="5">
        <f t="shared" si="180"/>
        <v>3</v>
      </c>
      <c r="FM64" s="99">
        <f t="shared" si="181"/>
        <v>0.6</v>
      </c>
      <c r="FN64" s="100">
        <f t="shared" si="182"/>
        <v>0</v>
      </c>
      <c r="FO64" s="100">
        <f t="shared" si="183"/>
        <v>0</v>
      </c>
      <c r="FP64" s="97">
        <f t="shared" si="184"/>
        <v>0</v>
      </c>
      <c r="FQ64" s="5">
        <f t="shared" si="185"/>
        <v>5</v>
      </c>
      <c r="FR64" s="99">
        <f t="shared" si="186"/>
        <v>1</v>
      </c>
      <c r="FS64" s="5">
        <f t="shared" si="187"/>
        <v>3</v>
      </c>
      <c r="FT64" s="99">
        <f t="shared" si="188"/>
        <v>0.6</v>
      </c>
      <c r="FU64" s="100">
        <f t="shared" si="189"/>
        <v>0</v>
      </c>
      <c r="FV64" s="100">
        <f t="shared" si="190"/>
        <v>0</v>
      </c>
      <c r="FW64" s="97">
        <f t="shared" si="191"/>
        <v>0</v>
      </c>
      <c r="FX64" s="5">
        <f t="shared" si="192"/>
        <v>5</v>
      </c>
      <c r="FY64" s="99">
        <f t="shared" si="193"/>
        <v>1</v>
      </c>
      <c r="FZ64" s="5">
        <f t="shared" si="194"/>
        <v>3</v>
      </c>
      <c r="GA64" s="99">
        <f t="shared" si="195"/>
        <v>0.6</v>
      </c>
      <c r="GB64" s="100">
        <f t="shared" si="196"/>
        <v>0</v>
      </c>
      <c r="GC64" s="100">
        <f t="shared" si="197"/>
        <v>0</v>
      </c>
      <c r="GD64" s="97">
        <f t="shared" si="198"/>
        <v>0</v>
      </c>
      <c r="GE64" s="5">
        <f t="shared" si="199"/>
        <v>5</v>
      </c>
      <c r="GF64" s="99">
        <f t="shared" si="200"/>
        <v>1</v>
      </c>
      <c r="GG64" s="5">
        <f t="shared" si="201"/>
        <v>3</v>
      </c>
      <c r="GH64" s="99">
        <f t="shared" si="202"/>
        <v>0.6</v>
      </c>
      <c r="GI64" s="99">
        <f t="shared" si="203"/>
        <v>0.6</v>
      </c>
    </row>
    <row r="65" spans="1:191" ht="37.5" hidden="1" customHeight="1">
      <c r="A65" s="82">
        <v>57</v>
      </c>
      <c r="B65" s="85"/>
      <c r="C65" s="85"/>
      <c r="D65" s="193"/>
      <c r="E65" s="85"/>
      <c r="F65" s="124"/>
      <c r="G65" s="85"/>
      <c r="H65" s="85" t="s">
        <v>1170</v>
      </c>
      <c r="I65" s="86"/>
      <c r="J65" s="86"/>
      <c r="K65" s="86"/>
      <c r="L65" s="86"/>
      <c r="M65" s="86"/>
      <c r="N65" s="86"/>
      <c r="O65" s="86"/>
      <c r="P65" s="86"/>
      <c r="Q65" s="86"/>
      <c r="R65" s="86"/>
      <c r="S65" s="86"/>
      <c r="T65" s="86"/>
      <c r="U65" s="86"/>
      <c r="V65" s="86"/>
      <c r="W65" s="86"/>
      <c r="X65" s="86"/>
      <c r="Y65" s="86"/>
      <c r="Z65" s="86"/>
      <c r="AA65" s="86"/>
      <c r="AB65" s="86"/>
      <c r="AC65" s="88">
        <f t="shared" si="108"/>
        <v>0</v>
      </c>
      <c r="AD65" s="89">
        <f t="shared" si="204"/>
        <v>1</v>
      </c>
      <c r="AE65" s="88" t="str">
        <f t="shared" si="109"/>
        <v>3 - Moderado</v>
      </c>
      <c r="AF65" s="89">
        <f t="shared" si="205"/>
        <v>0.6</v>
      </c>
      <c r="AG65" s="82" t="str">
        <f t="shared" si="206"/>
        <v/>
      </c>
      <c r="AH65" s="89">
        <f t="shared" si="110"/>
        <v>0.6</v>
      </c>
      <c r="AI65" s="85"/>
      <c r="AJ65" s="85"/>
      <c r="AK65" s="85"/>
      <c r="AL65" s="85"/>
      <c r="AM65" s="47"/>
      <c r="AN65" s="91"/>
      <c r="AO65" s="91"/>
      <c r="AP65" s="47"/>
      <c r="AQ65" s="47"/>
      <c r="AR65" s="91"/>
      <c r="AS65" s="91"/>
      <c r="AT65" s="47"/>
      <c r="AU65" s="47"/>
      <c r="AV65" s="91"/>
      <c r="AW65" s="91"/>
      <c r="AX65" s="47"/>
      <c r="AY65" s="47"/>
      <c r="AZ65" s="91"/>
      <c r="BA65" s="91"/>
      <c r="BB65" s="47"/>
      <c r="BC65" s="47"/>
      <c r="BD65" s="91"/>
      <c r="BE65" s="91"/>
      <c r="BF65" s="47"/>
      <c r="BG65" s="47"/>
      <c r="BH65" s="91"/>
      <c r="BI65" s="91"/>
      <c r="BJ65" s="47"/>
      <c r="BK65" s="47"/>
      <c r="BL65" s="91"/>
      <c r="BM65" s="91"/>
      <c r="BN65" s="47"/>
      <c r="BO65" s="47"/>
      <c r="BP65" s="91"/>
      <c r="BQ65" s="91"/>
      <c r="BR65" s="47"/>
      <c r="BS65" s="47"/>
      <c r="BT65" s="91"/>
      <c r="BU65" s="91"/>
      <c r="BV65" s="47"/>
      <c r="BW65" s="47"/>
      <c r="BX65" s="91"/>
      <c r="BY65" s="91"/>
      <c r="BZ65" s="47"/>
      <c r="CA65" s="47"/>
      <c r="CB65" s="91"/>
      <c r="CC65" s="91"/>
      <c r="CD65" s="47"/>
      <c r="CE65" s="47"/>
      <c r="CF65" s="91"/>
      <c r="CG65" s="91"/>
      <c r="CH65" s="47"/>
      <c r="CI65" s="91"/>
      <c r="CJ65" s="91"/>
      <c r="CK65" s="47"/>
      <c r="CL65" s="92" t="str">
        <f t="shared" si="111"/>
        <v>5 - Muy Alta</v>
      </c>
      <c r="CM65" s="93">
        <f t="shared" si="207"/>
        <v>1</v>
      </c>
      <c r="CN65" s="92" t="str">
        <f t="shared" si="112"/>
        <v>3 - Moderado</v>
      </c>
      <c r="CO65" s="93">
        <f t="shared" si="208"/>
        <v>0.6</v>
      </c>
      <c r="CP65" s="94" t="str">
        <f t="shared" si="209"/>
        <v>ALTO</v>
      </c>
      <c r="CQ65" s="89">
        <f t="shared" si="113"/>
        <v>0.6</v>
      </c>
      <c r="CR65" s="194"/>
      <c r="CS65" s="94">
        <f t="shared" si="114"/>
        <v>5</v>
      </c>
      <c r="CT65" s="47"/>
      <c r="CU65" s="194"/>
      <c r="CV65" s="194"/>
      <c r="CW65" s="96"/>
      <c r="CX65" s="97">
        <f t="shared" si="115"/>
        <v>0</v>
      </c>
      <c r="CY65" s="98">
        <f t="shared" si="116"/>
        <v>3</v>
      </c>
      <c r="CZ65" s="97" t="str">
        <f t="shared" si="117"/>
        <v>Moderado</v>
      </c>
      <c r="DA65" s="99">
        <f t="shared" si="118"/>
        <v>0.6</v>
      </c>
      <c r="DB65" s="100">
        <f t="shared" si="119"/>
        <v>0</v>
      </c>
      <c r="DC65" s="100">
        <f t="shared" si="120"/>
        <v>0</v>
      </c>
      <c r="DD65" s="97">
        <f t="shared" si="121"/>
        <v>0</v>
      </c>
      <c r="DE65" s="5">
        <f t="shared" si="122"/>
        <v>5</v>
      </c>
      <c r="DF65" s="99">
        <f t="shared" si="123"/>
        <v>1</v>
      </c>
      <c r="DG65" s="5">
        <f t="shared" si="124"/>
        <v>3</v>
      </c>
      <c r="DH65" s="5"/>
      <c r="DI65" s="99">
        <f t="shared" si="125"/>
        <v>0.6</v>
      </c>
      <c r="DJ65" s="100">
        <f t="shared" si="126"/>
        <v>0</v>
      </c>
      <c r="DK65" s="100">
        <f t="shared" si="127"/>
        <v>0</v>
      </c>
      <c r="DL65" s="97">
        <f t="shared" si="128"/>
        <v>0</v>
      </c>
      <c r="DM65" s="5">
        <f t="shared" si="129"/>
        <v>5</v>
      </c>
      <c r="DN65" s="99">
        <f t="shared" si="130"/>
        <v>1</v>
      </c>
      <c r="DO65" s="5">
        <f t="shared" si="131"/>
        <v>3</v>
      </c>
      <c r="DP65" s="99">
        <f t="shared" si="132"/>
        <v>0.6</v>
      </c>
      <c r="DQ65" s="100">
        <f t="shared" si="133"/>
        <v>0</v>
      </c>
      <c r="DR65" s="100">
        <f t="shared" si="134"/>
        <v>0</v>
      </c>
      <c r="DS65" s="97">
        <f t="shared" si="135"/>
        <v>0</v>
      </c>
      <c r="DT65" s="5">
        <f t="shared" si="136"/>
        <v>5</v>
      </c>
      <c r="DU65" s="99">
        <f t="shared" si="137"/>
        <v>1</v>
      </c>
      <c r="DV65" s="5">
        <f t="shared" si="138"/>
        <v>3</v>
      </c>
      <c r="DW65" s="99">
        <f t="shared" si="139"/>
        <v>0.6</v>
      </c>
      <c r="DX65" s="100">
        <f t="shared" si="140"/>
        <v>0</v>
      </c>
      <c r="DY65" s="100">
        <f t="shared" si="141"/>
        <v>0</v>
      </c>
      <c r="DZ65" s="97">
        <f t="shared" si="142"/>
        <v>0</v>
      </c>
      <c r="EA65" s="5">
        <f t="shared" si="143"/>
        <v>5</v>
      </c>
      <c r="EB65" s="99">
        <f t="shared" si="144"/>
        <v>1</v>
      </c>
      <c r="EC65" s="5">
        <f t="shared" si="145"/>
        <v>3</v>
      </c>
      <c r="ED65" s="99">
        <f t="shared" si="146"/>
        <v>0.6</v>
      </c>
      <c r="EE65" s="100">
        <f t="shared" si="147"/>
        <v>0</v>
      </c>
      <c r="EF65" s="100">
        <f t="shared" si="148"/>
        <v>0</v>
      </c>
      <c r="EG65" s="97">
        <f t="shared" si="149"/>
        <v>0</v>
      </c>
      <c r="EH65" s="5">
        <f t="shared" si="150"/>
        <v>5</v>
      </c>
      <c r="EI65" s="99">
        <f t="shared" si="151"/>
        <v>1</v>
      </c>
      <c r="EJ65" s="5">
        <f t="shared" si="152"/>
        <v>3</v>
      </c>
      <c r="EK65" s="99">
        <f t="shared" si="153"/>
        <v>0.6</v>
      </c>
      <c r="EL65" s="100">
        <f t="shared" si="154"/>
        <v>0</v>
      </c>
      <c r="EM65" s="100">
        <f t="shared" si="155"/>
        <v>0</v>
      </c>
      <c r="EN65" s="97">
        <f t="shared" si="156"/>
        <v>0</v>
      </c>
      <c r="EO65" s="5">
        <f t="shared" si="157"/>
        <v>5</v>
      </c>
      <c r="EP65" s="99">
        <f t="shared" si="158"/>
        <v>1</v>
      </c>
      <c r="EQ65" s="5">
        <f t="shared" si="159"/>
        <v>3</v>
      </c>
      <c r="ER65" s="99">
        <f t="shared" si="160"/>
        <v>0.6</v>
      </c>
      <c r="ES65" s="100">
        <f t="shared" si="161"/>
        <v>0</v>
      </c>
      <c r="ET65" s="100">
        <f t="shared" si="162"/>
        <v>0</v>
      </c>
      <c r="EU65" s="97">
        <f t="shared" si="163"/>
        <v>0</v>
      </c>
      <c r="EV65" s="5">
        <f t="shared" si="164"/>
        <v>5</v>
      </c>
      <c r="EW65" s="99">
        <f t="shared" si="165"/>
        <v>1</v>
      </c>
      <c r="EX65" s="5">
        <f t="shared" si="166"/>
        <v>3</v>
      </c>
      <c r="EY65" s="99">
        <f t="shared" si="167"/>
        <v>0.6</v>
      </c>
      <c r="EZ65" s="100">
        <f t="shared" si="168"/>
        <v>0</v>
      </c>
      <c r="FA65" s="100">
        <f t="shared" si="169"/>
        <v>0</v>
      </c>
      <c r="FB65" s="97">
        <f t="shared" si="170"/>
        <v>0</v>
      </c>
      <c r="FC65" s="5">
        <f t="shared" si="171"/>
        <v>5</v>
      </c>
      <c r="FD65" s="99">
        <f t="shared" si="172"/>
        <v>1</v>
      </c>
      <c r="FE65" s="5">
        <f t="shared" si="173"/>
        <v>3</v>
      </c>
      <c r="FF65" s="99">
        <f t="shared" si="174"/>
        <v>0.6</v>
      </c>
      <c r="FG65" s="100">
        <f t="shared" si="175"/>
        <v>0</v>
      </c>
      <c r="FH65" s="100">
        <f t="shared" si="176"/>
        <v>0</v>
      </c>
      <c r="FI65" s="97">
        <f t="shared" si="177"/>
        <v>0</v>
      </c>
      <c r="FJ65" s="5">
        <f t="shared" si="178"/>
        <v>5</v>
      </c>
      <c r="FK65" s="99">
        <f t="shared" si="179"/>
        <v>1</v>
      </c>
      <c r="FL65" s="5">
        <f t="shared" si="180"/>
        <v>3</v>
      </c>
      <c r="FM65" s="99">
        <f t="shared" si="181"/>
        <v>0.6</v>
      </c>
      <c r="FN65" s="100">
        <f t="shared" si="182"/>
        <v>0</v>
      </c>
      <c r="FO65" s="100">
        <f t="shared" si="183"/>
        <v>0</v>
      </c>
      <c r="FP65" s="97">
        <f t="shared" si="184"/>
        <v>0</v>
      </c>
      <c r="FQ65" s="5">
        <f t="shared" si="185"/>
        <v>5</v>
      </c>
      <c r="FR65" s="99">
        <f t="shared" si="186"/>
        <v>1</v>
      </c>
      <c r="FS65" s="5">
        <f t="shared" si="187"/>
        <v>3</v>
      </c>
      <c r="FT65" s="99">
        <f t="shared" si="188"/>
        <v>0.6</v>
      </c>
      <c r="FU65" s="100">
        <f t="shared" si="189"/>
        <v>0</v>
      </c>
      <c r="FV65" s="100">
        <f t="shared" si="190"/>
        <v>0</v>
      </c>
      <c r="FW65" s="97">
        <f t="shared" si="191"/>
        <v>0</v>
      </c>
      <c r="FX65" s="5">
        <f t="shared" si="192"/>
        <v>5</v>
      </c>
      <c r="FY65" s="99">
        <f t="shared" si="193"/>
        <v>1</v>
      </c>
      <c r="FZ65" s="5">
        <f t="shared" si="194"/>
        <v>3</v>
      </c>
      <c r="GA65" s="99">
        <f t="shared" si="195"/>
        <v>0.6</v>
      </c>
      <c r="GB65" s="100">
        <f t="shared" si="196"/>
        <v>0</v>
      </c>
      <c r="GC65" s="100">
        <f t="shared" si="197"/>
        <v>0</v>
      </c>
      <c r="GD65" s="97">
        <f t="shared" si="198"/>
        <v>0</v>
      </c>
      <c r="GE65" s="5">
        <f t="shared" si="199"/>
        <v>5</v>
      </c>
      <c r="GF65" s="99">
        <f t="shared" si="200"/>
        <v>1</v>
      </c>
      <c r="GG65" s="5">
        <f t="shared" si="201"/>
        <v>3</v>
      </c>
      <c r="GH65" s="99">
        <f t="shared" si="202"/>
        <v>0.6</v>
      </c>
      <c r="GI65" s="99">
        <f t="shared" si="203"/>
        <v>0.6</v>
      </c>
    </row>
    <row r="66" spans="1:191" ht="37.5" hidden="1" customHeight="1">
      <c r="A66" s="82">
        <v>58</v>
      </c>
      <c r="B66" s="85"/>
      <c r="C66" s="85"/>
      <c r="D66" s="193"/>
      <c r="E66" s="85"/>
      <c r="F66" s="124"/>
      <c r="G66" s="85"/>
      <c r="H66" s="85" t="s">
        <v>1170</v>
      </c>
      <c r="I66" s="86"/>
      <c r="J66" s="86"/>
      <c r="K66" s="86"/>
      <c r="L66" s="86"/>
      <c r="M66" s="86"/>
      <c r="N66" s="86"/>
      <c r="O66" s="86"/>
      <c r="P66" s="86"/>
      <c r="Q66" s="86"/>
      <c r="R66" s="86"/>
      <c r="S66" s="86"/>
      <c r="T66" s="86"/>
      <c r="U66" s="86"/>
      <c r="V66" s="86"/>
      <c r="W66" s="86"/>
      <c r="X66" s="86"/>
      <c r="Y66" s="86"/>
      <c r="Z66" s="86"/>
      <c r="AA66" s="86"/>
      <c r="AB66" s="86"/>
      <c r="AC66" s="88">
        <f t="shared" si="108"/>
        <v>0</v>
      </c>
      <c r="AD66" s="89">
        <f t="shared" si="204"/>
        <v>1</v>
      </c>
      <c r="AE66" s="88" t="str">
        <f t="shared" si="109"/>
        <v>3 - Moderado</v>
      </c>
      <c r="AF66" s="89">
        <f t="shared" si="205"/>
        <v>0.6</v>
      </c>
      <c r="AG66" s="82" t="str">
        <f t="shared" si="206"/>
        <v/>
      </c>
      <c r="AH66" s="89">
        <f t="shared" si="110"/>
        <v>0.6</v>
      </c>
      <c r="AI66" s="85"/>
      <c r="AJ66" s="85"/>
      <c r="AK66" s="85"/>
      <c r="AL66" s="85"/>
      <c r="AM66" s="47"/>
      <c r="AN66" s="91"/>
      <c r="AO66" s="91"/>
      <c r="AP66" s="47"/>
      <c r="AQ66" s="47"/>
      <c r="AR66" s="91"/>
      <c r="AS66" s="91"/>
      <c r="AT66" s="47"/>
      <c r="AU66" s="47"/>
      <c r="AV66" s="91"/>
      <c r="AW66" s="91"/>
      <c r="AX66" s="47"/>
      <c r="AY66" s="47"/>
      <c r="AZ66" s="91"/>
      <c r="BA66" s="91"/>
      <c r="BB66" s="47"/>
      <c r="BC66" s="47"/>
      <c r="BD66" s="91"/>
      <c r="BE66" s="91"/>
      <c r="BF66" s="47"/>
      <c r="BG66" s="47"/>
      <c r="BH66" s="91"/>
      <c r="BI66" s="91"/>
      <c r="BJ66" s="47"/>
      <c r="BK66" s="47"/>
      <c r="BL66" s="91"/>
      <c r="BM66" s="91"/>
      <c r="BN66" s="47"/>
      <c r="BO66" s="47"/>
      <c r="BP66" s="91"/>
      <c r="BQ66" s="91"/>
      <c r="BR66" s="47"/>
      <c r="BS66" s="47"/>
      <c r="BT66" s="91"/>
      <c r="BU66" s="91"/>
      <c r="BV66" s="47"/>
      <c r="BW66" s="47"/>
      <c r="BX66" s="91"/>
      <c r="BY66" s="91"/>
      <c r="BZ66" s="47"/>
      <c r="CA66" s="47"/>
      <c r="CB66" s="91"/>
      <c r="CC66" s="91"/>
      <c r="CD66" s="47"/>
      <c r="CE66" s="47"/>
      <c r="CF66" s="91"/>
      <c r="CG66" s="91"/>
      <c r="CH66" s="47"/>
      <c r="CI66" s="91"/>
      <c r="CJ66" s="91"/>
      <c r="CK66" s="47"/>
      <c r="CL66" s="92" t="str">
        <f t="shared" si="111"/>
        <v>5 - Muy Alta</v>
      </c>
      <c r="CM66" s="93">
        <f t="shared" si="207"/>
        <v>1</v>
      </c>
      <c r="CN66" s="92" t="str">
        <f t="shared" si="112"/>
        <v>3 - Moderado</v>
      </c>
      <c r="CO66" s="93">
        <f t="shared" si="208"/>
        <v>0.6</v>
      </c>
      <c r="CP66" s="94" t="str">
        <f t="shared" si="209"/>
        <v>ALTO</v>
      </c>
      <c r="CQ66" s="89">
        <f t="shared" si="113"/>
        <v>0.6</v>
      </c>
      <c r="CR66" s="194"/>
      <c r="CS66" s="94">
        <f t="shared" si="114"/>
        <v>5</v>
      </c>
      <c r="CT66" s="47"/>
      <c r="CU66" s="194"/>
      <c r="CV66" s="194"/>
      <c r="CW66" s="96"/>
      <c r="CX66" s="97">
        <f t="shared" si="115"/>
        <v>0</v>
      </c>
      <c r="CY66" s="98">
        <f t="shared" si="116"/>
        <v>3</v>
      </c>
      <c r="CZ66" s="97" t="str">
        <f t="shared" si="117"/>
        <v>Moderado</v>
      </c>
      <c r="DA66" s="99">
        <f t="shared" si="118"/>
        <v>0.6</v>
      </c>
      <c r="DB66" s="100">
        <f t="shared" si="119"/>
        <v>0</v>
      </c>
      <c r="DC66" s="100">
        <f t="shared" si="120"/>
        <v>0</v>
      </c>
      <c r="DD66" s="97">
        <f t="shared" si="121"/>
        <v>0</v>
      </c>
      <c r="DE66" s="5">
        <f t="shared" si="122"/>
        <v>5</v>
      </c>
      <c r="DF66" s="99">
        <f t="shared" si="123"/>
        <v>1</v>
      </c>
      <c r="DG66" s="5">
        <f t="shared" si="124"/>
        <v>3</v>
      </c>
      <c r="DH66" s="5"/>
      <c r="DI66" s="99">
        <f t="shared" si="125"/>
        <v>0.6</v>
      </c>
      <c r="DJ66" s="100">
        <f t="shared" si="126"/>
        <v>0</v>
      </c>
      <c r="DK66" s="100">
        <f t="shared" si="127"/>
        <v>0</v>
      </c>
      <c r="DL66" s="97">
        <f t="shared" si="128"/>
        <v>0</v>
      </c>
      <c r="DM66" s="5">
        <f t="shared" si="129"/>
        <v>5</v>
      </c>
      <c r="DN66" s="99">
        <f t="shared" si="130"/>
        <v>1</v>
      </c>
      <c r="DO66" s="5">
        <f t="shared" si="131"/>
        <v>3</v>
      </c>
      <c r="DP66" s="99">
        <f t="shared" si="132"/>
        <v>0.6</v>
      </c>
      <c r="DQ66" s="100">
        <f t="shared" si="133"/>
        <v>0</v>
      </c>
      <c r="DR66" s="100">
        <f t="shared" si="134"/>
        <v>0</v>
      </c>
      <c r="DS66" s="97">
        <f t="shared" si="135"/>
        <v>0</v>
      </c>
      <c r="DT66" s="5">
        <f t="shared" si="136"/>
        <v>5</v>
      </c>
      <c r="DU66" s="99">
        <f t="shared" si="137"/>
        <v>1</v>
      </c>
      <c r="DV66" s="5">
        <f t="shared" si="138"/>
        <v>3</v>
      </c>
      <c r="DW66" s="99">
        <f t="shared" si="139"/>
        <v>0.6</v>
      </c>
      <c r="DX66" s="100">
        <f t="shared" si="140"/>
        <v>0</v>
      </c>
      <c r="DY66" s="100">
        <f t="shared" si="141"/>
        <v>0</v>
      </c>
      <c r="DZ66" s="97">
        <f t="shared" si="142"/>
        <v>0</v>
      </c>
      <c r="EA66" s="5">
        <f t="shared" si="143"/>
        <v>5</v>
      </c>
      <c r="EB66" s="99">
        <f t="shared" si="144"/>
        <v>1</v>
      </c>
      <c r="EC66" s="5">
        <f t="shared" si="145"/>
        <v>3</v>
      </c>
      <c r="ED66" s="99">
        <f t="shared" si="146"/>
        <v>0.6</v>
      </c>
      <c r="EE66" s="100">
        <f t="shared" si="147"/>
        <v>0</v>
      </c>
      <c r="EF66" s="100">
        <f t="shared" si="148"/>
        <v>0</v>
      </c>
      <c r="EG66" s="97">
        <f t="shared" si="149"/>
        <v>0</v>
      </c>
      <c r="EH66" s="5">
        <f t="shared" si="150"/>
        <v>5</v>
      </c>
      <c r="EI66" s="99">
        <f t="shared" si="151"/>
        <v>1</v>
      </c>
      <c r="EJ66" s="5">
        <f t="shared" si="152"/>
        <v>3</v>
      </c>
      <c r="EK66" s="99">
        <f t="shared" si="153"/>
        <v>0.6</v>
      </c>
      <c r="EL66" s="100">
        <f t="shared" si="154"/>
        <v>0</v>
      </c>
      <c r="EM66" s="100">
        <f t="shared" si="155"/>
        <v>0</v>
      </c>
      <c r="EN66" s="97">
        <f t="shared" si="156"/>
        <v>0</v>
      </c>
      <c r="EO66" s="5">
        <f t="shared" si="157"/>
        <v>5</v>
      </c>
      <c r="EP66" s="99">
        <f t="shared" si="158"/>
        <v>1</v>
      </c>
      <c r="EQ66" s="5">
        <f t="shared" si="159"/>
        <v>3</v>
      </c>
      <c r="ER66" s="99">
        <f t="shared" si="160"/>
        <v>0.6</v>
      </c>
      <c r="ES66" s="100">
        <f t="shared" si="161"/>
        <v>0</v>
      </c>
      <c r="ET66" s="100">
        <f t="shared" si="162"/>
        <v>0</v>
      </c>
      <c r="EU66" s="97">
        <f t="shared" si="163"/>
        <v>0</v>
      </c>
      <c r="EV66" s="5">
        <f t="shared" si="164"/>
        <v>5</v>
      </c>
      <c r="EW66" s="99">
        <f t="shared" si="165"/>
        <v>1</v>
      </c>
      <c r="EX66" s="5">
        <f t="shared" si="166"/>
        <v>3</v>
      </c>
      <c r="EY66" s="99">
        <f t="shared" si="167"/>
        <v>0.6</v>
      </c>
      <c r="EZ66" s="100">
        <f t="shared" si="168"/>
        <v>0</v>
      </c>
      <c r="FA66" s="100">
        <f t="shared" si="169"/>
        <v>0</v>
      </c>
      <c r="FB66" s="97">
        <f t="shared" si="170"/>
        <v>0</v>
      </c>
      <c r="FC66" s="5">
        <f t="shared" si="171"/>
        <v>5</v>
      </c>
      <c r="FD66" s="99">
        <f t="shared" si="172"/>
        <v>1</v>
      </c>
      <c r="FE66" s="5">
        <f t="shared" si="173"/>
        <v>3</v>
      </c>
      <c r="FF66" s="99">
        <f t="shared" si="174"/>
        <v>0.6</v>
      </c>
      <c r="FG66" s="100">
        <f t="shared" si="175"/>
        <v>0</v>
      </c>
      <c r="FH66" s="100">
        <f t="shared" si="176"/>
        <v>0</v>
      </c>
      <c r="FI66" s="97">
        <f t="shared" si="177"/>
        <v>0</v>
      </c>
      <c r="FJ66" s="5">
        <f t="shared" si="178"/>
        <v>5</v>
      </c>
      <c r="FK66" s="99">
        <f t="shared" si="179"/>
        <v>1</v>
      </c>
      <c r="FL66" s="5">
        <f t="shared" si="180"/>
        <v>3</v>
      </c>
      <c r="FM66" s="99">
        <f t="shared" si="181"/>
        <v>0.6</v>
      </c>
      <c r="FN66" s="100">
        <f t="shared" si="182"/>
        <v>0</v>
      </c>
      <c r="FO66" s="100">
        <f t="shared" si="183"/>
        <v>0</v>
      </c>
      <c r="FP66" s="97">
        <f t="shared" si="184"/>
        <v>0</v>
      </c>
      <c r="FQ66" s="5">
        <f t="shared" si="185"/>
        <v>5</v>
      </c>
      <c r="FR66" s="99">
        <f t="shared" si="186"/>
        <v>1</v>
      </c>
      <c r="FS66" s="5">
        <f t="shared" si="187"/>
        <v>3</v>
      </c>
      <c r="FT66" s="99">
        <f t="shared" si="188"/>
        <v>0.6</v>
      </c>
      <c r="FU66" s="100">
        <f t="shared" si="189"/>
        <v>0</v>
      </c>
      <c r="FV66" s="100">
        <f t="shared" si="190"/>
        <v>0</v>
      </c>
      <c r="FW66" s="97">
        <f t="shared" si="191"/>
        <v>0</v>
      </c>
      <c r="FX66" s="5">
        <f t="shared" si="192"/>
        <v>5</v>
      </c>
      <c r="FY66" s="99">
        <f t="shared" si="193"/>
        <v>1</v>
      </c>
      <c r="FZ66" s="5">
        <f t="shared" si="194"/>
        <v>3</v>
      </c>
      <c r="GA66" s="99">
        <f t="shared" si="195"/>
        <v>0.6</v>
      </c>
      <c r="GB66" s="100">
        <f t="shared" si="196"/>
        <v>0</v>
      </c>
      <c r="GC66" s="100">
        <f t="shared" si="197"/>
        <v>0</v>
      </c>
      <c r="GD66" s="97">
        <f t="shared" si="198"/>
        <v>0</v>
      </c>
      <c r="GE66" s="5">
        <f t="shared" si="199"/>
        <v>5</v>
      </c>
      <c r="GF66" s="99">
        <f t="shared" si="200"/>
        <v>1</v>
      </c>
      <c r="GG66" s="5">
        <f t="shared" si="201"/>
        <v>3</v>
      </c>
      <c r="GH66" s="99">
        <f t="shared" si="202"/>
        <v>0.6</v>
      </c>
      <c r="GI66" s="99">
        <f t="shared" si="203"/>
        <v>0.6</v>
      </c>
    </row>
    <row r="67" spans="1:191" ht="37.5" hidden="1" customHeight="1">
      <c r="A67" s="82">
        <v>59</v>
      </c>
      <c r="B67" s="85"/>
      <c r="C67" s="85"/>
      <c r="D67" s="193"/>
      <c r="E67" s="85"/>
      <c r="F67" s="124"/>
      <c r="G67" s="85"/>
      <c r="H67" s="85" t="s">
        <v>1170</v>
      </c>
      <c r="I67" s="86"/>
      <c r="J67" s="86"/>
      <c r="K67" s="86"/>
      <c r="L67" s="86"/>
      <c r="M67" s="86"/>
      <c r="N67" s="86"/>
      <c r="O67" s="86"/>
      <c r="P67" s="86"/>
      <c r="Q67" s="86"/>
      <c r="R67" s="86"/>
      <c r="S67" s="86"/>
      <c r="T67" s="86"/>
      <c r="U67" s="86"/>
      <c r="V67" s="86"/>
      <c r="W67" s="86"/>
      <c r="X67" s="86"/>
      <c r="Y67" s="86"/>
      <c r="Z67" s="86"/>
      <c r="AA67" s="86"/>
      <c r="AB67" s="86"/>
      <c r="AC67" s="88">
        <f t="shared" si="108"/>
        <v>0</v>
      </c>
      <c r="AD67" s="89">
        <f t="shared" si="204"/>
        <v>1</v>
      </c>
      <c r="AE67" s="88" t="str">
        <f t="shared" si="109"/>
        <v>3 - Moderado</v>
      </c>
      <c r="AF67" s="89">
        <f t="shared" si="205"/>
        <v>0.6</v>
      </c>
      <c r="AG67" s="82" t="str">
        <f t="shared" si="206"/>
        <v/>
      </c>
      <c r="AH67" s="89">
        <f t="shared" si="110"/>
        <v>0.6</v>
      </c>
      <c r="AI67" s="85"/>
      <c r="AJ67" s="85"/>
      <c r="AK67" s="85"/>
      <c r="AL67" s="85"/>
      <c r="AM67" s="47"/>
      <c r="AN67" s="91"/>
      <c r="AO67" s="91"/>
      <c r="AP67" s="47"/>
      <c r="AQ67" s="47"/>
      <c r="AR67" s="91"/>
      <c r="AS67" s="91"/>
      <c r="AT67" s="47"/>
      <c r="AU67" s="47"/>
      <c r="AV67" s="91"/>
      <c r="AW67" s="91"/>
      <c r="AX67" s="47"/>
      <c r="AY67" s="47"/>
      <c r="AZ67" s="91"/>
      <c r="BA67" s="91"/>
      <c r="BB67" s="47"/>
      <c r="BC67" s="47"/>
      <c r="BD67" s="91"/>
      <c r="BE67" s="91"/>
      <c r="BF67" s="47"/>
      <c r="BG67" s="47"/>
      <c r="BH67" s="91"/>
      <c r="BI67" s="91"/>
      <c r="BJ67" s="47"/>
      <c r="BK67" s="47"/>
      <c r="BL67" s="91"/>
      <c r="BM67" s="91"/>
      <c r="BN67" s="47"/>
      <c r="BO67" s="47"/>
      <c r="BP67" s="91"/>
      <c r="BQ67" s="91"/>
      <c r="BR67" s="47"/>
      <c r="BS67" s="47"/>
      <c r="BT67" s="91"/>
      <c r="BU67" s="91"/>
      <c r="BV67" s="47"/>
      <c r="BW67" s="47"/>
      <c r="BX67" s="91"/>
      <c r="BY67" s="91"/>
      <c r="BZ67" s="47"/>
      <c r="CA67" s="47"/>
      <c r="CB67" s="91"/>
      <c r="CC67" s="91"/>
      <c r="CD67" s="47"/>
      <c r="CE67" s="47"/>
      <c r="CF67" s="91"/>
      <c r="CG67" s="91"/>
      <c r="CH67" s="47"/>
      <c r="CI67" s="91"/>
      <c r="CJ67" s="91"/>
      <c r="CK67" s="47"/>
      <c r="CL67" s="92" t="str">
        <f t="shared" si="111"/>
        <v>5 - Muy Alta</v>
      </c>
      <c r="CM67" s="93">
        <f t="shared" si="207"/>
        <v>1</v>
      </c>
      <c r="CN67" s="92" t="str">
        <f t="shared" si="112"/>
        <v>3 - Moderado</v>
      </c>
      <c r="CO67" s="93">
        <f t="shared" si="208"/>
        <v>0.6</v>
      </c>
      <c r="CP67" s="94" t="str">
        <f t="shared" si="209"/>
        <v>ALTO</v>
      </c>
      <c r="CQ67" s="89">
        <f t="shared" si="113"/>
        <v>0.6</v>
      </c>
      <c r="CR67" s="194"/>
      <c r="CS67" s="94">
        <f t="shared" si="114"/>
        <v>5</v>
      </c>
      <c r="CT67" s="47"/>
      <c r="CU67" s="194"/>
      <c r="CV67" s="194"/>
      <c r="CW67" s="96"/>
      <c r="CX67" s="97">
        <f t="shared" si="115"/>
        <v>0</v>
      </c>
      <c r="CY67" s="98">
        <f t="shared" si="116"/>
        <v>3</v>
      </c>
      <c r="CZ67" s="97" t="str">
        <f t="shared" si="117"/>
        <v>Moderado</v>
      </c>
      <c r="DA67" s="99">
        <f t="shared" si="118"/>
        <v>0.6</v>
      </c>
      <c r="DB67" s="100">
        <f t="shared" si="119"/>
        <v>0</v>
      </c>
      <c r="DC67" s="100">
        <f t="shared" si="120"/>
        <v>0</v>
      </c>
      <c r="DD67" s="97">
        <f t="shared" si="121"/>
        <v>0</v>
      </c>
      <c r="DE67" s="5">
        <f t="shared" si="122"/>
        <v>5</v>
      </c>
      <c r="DF67" s="99">
        <f t="shared" si="123"/>
        <v>1</v>
      </c>
      <c r="DG67" s="5">
        <f t="shared" si="124"/>
        <v>3</v>
      </c>
      <c r="DH67" s="5"/>
      <c r="DI67" s="99">
        <f t="shared" si="125"/>
        <v>0.6</v>
      </c>
      <c r="DJ67" s="100">
        <f t="shared" si="126"/>
        <v>0</v>
      </c>
      <c r="DK67" s="100">
        <f t="shared" si="127"/>
        <v>0</v>
      </c>
      <c r="DL67" s="97">
        <f t="shared" si="128"/>
        <v>0</v>
      </c>
      <c r="DM67" s="5">
        <f t="shared" si="129"/>
        <v>5</v>
      </c>
      <c r="DN67" s="99">
        <f t="shared" si="130"/>
        <v>1</v>
      </c>
      <c r="DO67" s="5">
        <f t="shared" si="131"/>
        <v>3</v>
      </c>
      <c r="DP67" s="99">
        <f t="shared" si="132"/>
        <v>0.6</v>
      </c>
      <c r="DQ67" s="100">
        <f t="shared" si="133"/>
        <v>0</v>
      </c>
      <c r="DR67" s="100">
        <f t="shared" si="134"/>
        <v>0</v>
      </c>
      <c r="DS67" s="97">
        <f t="shared" si="135"/>
        <v>0</v>
      </c>
      <c r="DT67" s="5">
        <f t="shared" si="136"/>
        <v>5</v>
      </c>
      <c r="DU67" s="99">
        <f t="shared" si="137"/>
        <v>1</v>
      </c>
      <c r="DV67" s="5">
        <f t="shared" si="138"/>
        <v>3</v>
      </c>
      <c r="DW67" s="99">
        <f t="shared" si="139"/>
        <v>0.6</v>
      </c>
      <c r="DX67" s="100">
        <f t="shared" si="140"/>
        <v>0</v>
      </c>
      <c r="DY67" s="100">
        <f t="shared" si="141"/>
        <v>0</v>
      </c>
      <c r="DZ67" s="97">
        <f t="shared" si="142"/>
        <v>0</v>
      </c>
      <c r="EA67" s="5">
        <f t="shared" si="143"/>
        <v>5</v>
      </c>
      <c r="EB67" s="99">
        <f t="shared" si="144"/>
        <v>1</v>
      </c>
      <c r="EC67" s="5">
        <f t="shared" si="145"/>
        <v>3</v>
      </c>
      <c r="ED67" s="99">
        <f t="shared" si="146"/>
        <v>0.6</v>
      </c>
      <c r="EE67" s="100">
        <f t="shared" si="147"/>
        <v>0</v>
      </c>
      <c r="EF67" s="100">
        <f t="shared" si="148"/>
        <v>0</v>
      </c>
      <c r="EG67" s="97">
        <f t="shared" si="149"/>
        <v>0</v>
      </c>
      <c r="EH67" s="5">
        <f t="shared" si="150"/>
        <v>5</v>
      </c>
      <c r="EI67" s="99">
        <f t="shared" si="151"/>
        <v>1</v>
      </c>
      <c r="EJ67" s="5">
        <f t="shared" si="152"/>
        <v>3</v>
      </c>
      <c r="EK67" s="99">
        <f t="shared" si="153"/>
        <v>0.6</v>
      </c>
      <c r="EL67" s="100">
        <f t="shared" si="154"/>
        <v>0</v>
      </c>
      <c r="EM67" s="100">
        <f t="shared" si="155"/>
        <v>0</v>
      </c>
      <c r="EN67" s="97">
        <f t="shared" si="156"/>
        <v>0</v>
      </c>
      <c r="EO67" s="5">
        <f t="shared" si="157"/>
        <v>5</v>
      </c>
      <c r="EP67" s="99">
        <f t="shared" si="158"/>
        <v>1</v>
      </c>
      <c r="EQ67" s="5">
        <f t="shared" si="159"/>
        <v>3</v>
      </c>
      <c r="ER67" s="99">
        <f t="shared" si="160"/>
        <v>0.6</v>
      </c>
      <c r="ES67" s="100">
        <f t="shared" si="161"/>
        <v>0</v>
      </c>
      <c r="ET67" s="100">
        <f t="shared" si="162"/>
        <v>0</v>
      </c>
      <c r="EU67" s="97">
        <f t="shared" si="163"/>
        <v>0</v>
      </c>
      <c r="EV67" s="5">
        <f t="shared" si="164"/>
        <v>5</v>
      </c>
      <c r="EW67" s="99">
        <f t="shared" si="165"/>
        <v>1</v>
      </c>
      <c r="EX67" s="5">
        <f t="shared" si="166"/>
        <v>3</v>
      </c>
      <c r="EY67" s="99">
        <f t="shared" si="167"/>
        <v>0.6</v>
      </c>
      <c r="EZ67" s="100">
        <f t="shared" si="168"/>
        <v>0</v>
      </c>
      <c r="FA67" s="100">
        <f t="shared" si="169"/>
        <v>0</v>
      </c>
      <c r="FB67" s="97">
        <f t="shared" si="170"/>
        <v>0</v>
      </c>
      <c r="FC67" s="5">
        <f t="shared" si="171"/>
        <v>5</v>
      </c>
      <c r="FD67" s="99">
        <f t="shared" si="172"/>
        <v>1</v>
      </c>
      <c r="FE67" s="5">
        <f t="shared" si="173"/>
        <v>3</v>
      </c>
      <c r="FF67" s="99">
        <f t="shared" si="174"/>
        <v>0.6</v>
      </c>
      <c r="FG67" s="100">
        <f t="shared" si="175"/>
        <v>0</v>
      </c>
      <c r="FH67" s="100">
        <f t="shared" si="176"/>
        <v>0</v>
      </c>
      <c r="FI67" s="97">
        <f t="shared" si="177"/>
        <v>0</v>
      </c>
      <c r="FJ67" s="5">
        <f t="shared" si="178"/>
        <v>5</v>
      </c>
      <c r="FK67" s="99">
        <f t="shared" si="179"/>
        <v>1</v>
      </c>
      <c r="FL67" s="5">
        <f t="shared" si="180"/>
        <v>3</v>
      </c>
      <c r="FM67" s="99">
        <f t="shared" si="181"/>
        <v>0.6</v>
      </c>
      <c r="FN67" s="100">
        <f t="shared" si="182"/>
        <v>0</v>
      </c>
      <c r="FO67" s="100">
        <f t="shared" si="183"/>
        <v>0</v>
      </c>
      <c r="FP67" s="97">
        <f t="shared" si="184"/>
        <v>0</v>
      </c>
      <c r="FQ67" s="5">
        <f t="shared" si="185"/>
        <v>5</v>
      </c>
      <c r="FR67" s="99">
        <f t="shared" si="186"/>
        <v>1</v>
      </c>
      <c r="FS67" s="5">
        <f t="shared" si="187"/>
        <v>3</v>
      </c>
      <c r="FT67" s="99">
        <f t="shared" si="188"/>
        <v>0.6</v>
      </c>
      <c r="FU67" s="100">
        <f t="shared" si="189"/>
        <v>0</v>
      </c>
      <c r="FV67" s="100">
        <f t="shared" si="190"/>
        <v>0</v>
      </c>
      <c r="FW67" s="97">
        <f t="shared" si="191"/>
        <v>0</v>
      </c>
      <c r="FX67" s="5">
        <f t="shared" si="192"/>
        <v>5</v>
      </c>
      <c r="FY67" s="99">
        <f t="shared" si="193"/>
        <v>1</v>
      </c>
      <c r="FZ67" s="5">
        <f t="shared" si="194"/>
        <v>3</v>
      </c>
      <c r="GA67" s="99">
        <f t="shared" si="195"/>
        <v>0.6</v>
      </c>
      <c r="GB67" s="100">
        <f t="shared" si="196"/>
        <v>0</v>
      </c>
      <c r="GC67" s="100">
        <f t="shared" si="197"/>
        <v>0</v>
      </c>
      <c r="GD67" s="97">
        <f t="shared" si="198"/>
        <v>0</v>
      </c>
      <c r="GE67" s="5">
        <f t="shared" si="199"/>
        <v>5</v>
      </c>
      <c r="GF67" s="99">
        <f t="shared" si="200"/>
        <v>1</v>
      </c>
      <c r="GG67" s="5">
        <f t="shared" si="201"/>
        <v>3</v>
      </c>
      <c r="GH67" s="99">
        <f t="shared" si="202"/>
        <v>0.6</v>
      </c>
      <c r="GI67" s="99">
        <f t="shared" si="203"/>
        <v>0.6</v>
      </c>
    </row>
    <row r="68" spans="1:191" ht="37.5" hidden="1" customHeight="1">
      <c r="A68" s="82">
        <v>60</v>
      </c>
      <c r="B68" s="85"/>
      <c r="C68" s="85"/>
      <c r="D68" s="193"/>
      <c r="E68" s="85"/>
      <c r="F68" s="124"/>
      <c r="G68" s="85"/>
      <c r="H68" s="85" t="s">
        <v>1170</v>
      </c>
      <c r="I68" s="86"/>
      <c r="J68" s="86"/>
      <c r="K68" s="86"/>
      <c r="L68" s="86"/>
      <c r="M68" s="86"/>
      <c r="N68" s="86"/>
      <c r="O68" s="86"/>
      <c r="P68" s="86"/>
      <c r="Q68" s="86"/>
      <c r="R68" s="86"/>
      <c r="S68" s="86"/>
      <c r="T68" s="86"/>
      <c r="U68" s="86"/>
      <c r="V68" s="86"/>
      <c r="W68" s="86"/>
      <c r="X68" s="86"/>
      <c r="Y68" s="86"/>
      <c r="Z68" s="86"/>
      <c r="AA68" s="86"/>
      <c r="AB68" s="86"/>
      <c r="AC68" s="88">
        <f t="shared" si="108"/>
        <v>0</v>
      </c>
      <c r="AD68" s="89">
        <f t="shared" si="204"/>
        <v>1</v>
      </c>
      <c r="AE68" s="88" t="str">
        <f t="shared" si="109"/>
        <v>3 - Moderado</v>
      </c>
      <c r="AF68" s="89">
        <f t="shared" si="205"/>
        <v>0.6</v>
      </c>
      <c r="AG68" s="82" t="str">
        <f t="shared" si="206"/>
        <v/>
      </c>
      <c r="AH68" s="89">
        <f t="shared" si="110"/>
        <v>0.6</v>
      </c>
      <c r="AI68" s="85"/>
      <c r="AJ68" s="85"/>
      <c r="AK68" s="85"/>
      <c r="AL68" s="85"/>
      <c r="AM68" s="47"/>
      <c r="AN68" s="91"/>
      <c r="AO68" s="91"/>
      <c r="AP68" s="47"/>
      <c r="AQ68" s="47"/>
      <c r="AR68" s="91"/>
      <c r="AS68" s="91"/>
      <c r="AT68" s="47"/>
      <c r="AU68" s="47"/>
      <c r="AV68" s="91"/>
      <c r="AW68" s="91"/>
      <c r="AX68" s="47"/>
      <c r="AY68" s="47"/>
      <c r="AZ68" s="91"/>
      <c r="BA68" s="91"/>
      <c r="BB68" s="47"/>
      <c r="BC68" s="47"/>
      <c r="BD68" s="91"/>
      <c r="BE68" s="91"/>
      <c r="BF68" s="47"/>
      <c r="BG68" s="47"/>
      <c r="BH68" s="91"/>
      <c r="BI68" s="91"/>
      <c r="BJ68" s="47"/>
      <c r="BK68" s="47"/>
      <c r="BL68" s="91"/>
      <c r="BM68" s="91"/>
      <c r="BN68" s="47"/>
      <c r="BO68" s="47"/>
      <c r="BP68" s="91"/>
      <c r="BQ68" s="91"/>
      <c r="BR68" s="47"/>
      <c r="BS68" s="47"/>
      <c r="BT68" s="91"/>
      <c r="BU68" s="91"/>
      <c r="BV68" s="47"/>
      <c r="BW68" s="47"/>
      <c r="BX68" s="91"/>
      <c r="BY68" s="91"/>
      <c r="BZ68" s="47"/>
      <c r="CA68" s="47"/>
      <c r="CB68" s="91"/>
      <c r="CC68" s="91"/>
      <c r="CD68" s="47"/>
      <c r="CE68" s="47"/>
      <c r="CF68" s="91"/>
      <c r="CG68" s="91"/>
      <c r="CH68" s="47"/>
      <c r="CI68" s="91"/>
      <c r="CJ68" s="91"/>
      <c r="CK68" s="47"/>
      <c r="CL68" s="92" t="str">
        <f t="shared" si="111"/>
        <v>5 - Muy Alta</v>
      </c>
      <c r="CM68" s="93">
        <f t="shared" si="207"/>
        <v>1</v>
      </c>
      <c r="CN68" s="92" t="str">
        <f t="shared" si="112"/>
        <v>3 - Moderado</v>
      </c>
      <c r="CO68" s="93">
        <f t="shared" si="208"/>
        <v>0.6</v>
      </c>
      <c r="CP68" s="94" t="str">
        <f t="shared" si="209"/>
        <v>ALTO</v>
      </c>
      <c r="CQ68" s="89">
        <f t="shared" si="113"/>
        <v>0.6</v>
      </c>
      <c r="CR68" s="194"/>
      <c r="CS68" s="94">
        <f t="shared" si="114"/>
        <v>5</v>
      </c>
      <c r="CT68" s="47"/>
      <c r="CU68" s="194"/>
      <c r="CV68" s="194"/>
      <c r="CW68" s="96"/>
      <c r="CX68" s="97">
        <f t="shared" si="115"/>
        <v>0</v>
      </c>
      <c r="CY68" s="98">
        <f t="shared" si="116"/>
        <v>3</v>
      </c>
      <c r="CZ68" s="97" t="str">
        <f t="shared" si="117"/>
        <v>Moderado</v>
      </c>
      <c r="DA68" s="99">
        <f t="shared" si="118"/>
        <v>0.6</v>
      </c>
      <c r="DB68" s="100">
        <f t="shared" si="119"/>
        <v>0</v>
      </c>
      <c r="DC68" s="100">
        <f t="shared" si="120"/>
        <v>0</v>
      </c>
      <c r="DD68" s="97">
        <f t="shared" si="121"/>
        <v>0</v>
      </c>
      <c r="DE68" s="5">
        <f t="shared" si="122"/>
        <v>5</v>
      </c>
      <c r="DF68" s="99">
        <f t="shared" si="123"/>
        <v>1</v>
      </c>
      <c r="DG68" s="5">
        <f t="shared" si="124"/>
        <v>3</v>
      </c>
      <c r="DH68" s="5"/>
      <c r="DI68" s="99">
        <f t="shared" si="125"/>
        <v>0.6</v>
      </c>
      <c r="DJ68" s="100">
        <f t="shared" si="126"/>
        <v>0</v>
      </c>
      <c r="DK68" s="100">
        <f t="shared" si="127"/>
        <v>0</v>
      </c>
      <c r="DL68" s="97">
        <f t="shared" si="128"/>
        <v>0</v>
      </c>
      <c r="DM68" s="5">
        <f t="shared" si="129"/>
        <v>5</v>
      </c>
      <c r="DN68" s="99">
        <f t="shared" si="130"/>
        <v>1</v>
      </c>
      <c r="DO68" s="5">
        <f t="shared" si="131"/>
        <v>3</v>
      </c>
      <c r="DP68" s="99">
        <f t="shared" si="132"/>
        <v>0.6</v>
      </c>
      <c r="DQ68" s="100">
        <f t="shared" si="133"/>
        <v>0</v>
      </c>
      <c r="DR68" s="100">
        <f t="shared" si="134"/>
        <v>0</v>
      </c>
      <c r="DS68" s="97">
        <f t="shared" si="135"/>
        <v>0</v>
      </c>
      <c r="DT68" s="5">
        <f t="shared" si="136"/>
        <v>5</v>
      </c>
      <c r="DU68" s="99">
        <f t="shared" si="137"/>
        <v>1</v>
      </c>
      <c r="DV68" s="5">
        <f t="shared" si="138"/>
        <v>3</v>
      </c>
      <c r="DW68" s="99">
        <f t="shared" si="139"/>
        <v>0.6</v>
      </c>
      <c r="DX68" s="100">
        <f t="shared" si="140"/>
        <v>0</v>
      </c>
      <c r="DY68" s="100">
        <f t="shared" si="141"/>
        <v>0</v>
      </c>
      <c r="DZ68" s="97">
        <f t="shared" si="142"/>
        <v>0</v>
      </c>
      <c r="EA68" s="5">
        <f t="shared" si="143"/>
        <v>5</v>
      </c>
      <c r="EB68" s="99">
        <f t="shared" si="144"/>
        <v>1</v>
      </c>
      <c r="EC68" s="5">
        <f t="shared" si="145"/>
        <v>3</v>
      </c>
      <c r="ED68" s="99">
        <f t="shared" si="146"/>
        <v>0.6</v>
      </c>
      <c r="EE68" s="100">
        <f t="shared" si="147"/>
        <v>0</v>
      </c>
      <c r="EF68" s="100">
        <f t="shared" si="148"/>
        <v>0</v>
      </c>
      <c r="EG68" s="97">
        <f t="shared" si="149"/>
        <v>0</v>
      </c>
      <c r="EH68" s="5">
        <f t="shared" si="150"/>
        <v>5</v>
      </c>
      <c r="EI68" s="99">
        <f t="shared" si="151"/>
        <v>1</v>
      </c>
      <c r="EJ68" s="5">
        <f t="shared" si="152"/>
        <v>3</v>
      </c>
      <c r="EK68" s="99">
        <f t="shared" si="153"/>
        <v>0.6</v>
      </c>
      <c r="EL68" s="100">
        <f t="shared" si="154"/>
        <v>0</v>
      </c>
      <c r="EM68" s="100">
        <f t="shared" si="155"/>
        <v>0</v>
      </c>
      <c r="EN68" s="97">
        <f t="shared" si="156"/>
        <v>0</v>
      </c>
      <c r="EO68" s="5">
        <f t="shared" si="157"/>
        <v>5</v>
      </c>
      <c r="EP68" s="99">
        <f t="shared" si="158"/>
        <v>1</v>
      </c>
      <c r="EQ68" s="5">
        <f t="shared" si="159"/>
        <v>3</v>
      </c>
      <c r="ER68" s="99">
        <f t="shared" si="160"/>
        <v>0.6</v>
      </c>
      <c r="ES68" s="100">
        <f t="shared" si="161"/>
        <v>0</v>
      </c>
      <c r="ET68" s="100">
        <f t="shared" si="162"/>
        <v>0</v>
      </c>
      <c r="EU68" s="97">
        <f t="shared" si="163"/>
        <v>0</v>
      </c>
      <c r="EV68" s="5">
        <f t="shared" si="164"/>
        <v>5</v>
      </c>
      <c r="EW68" s="99">
        <f t="shared" si="165"/>
        <v>1</v>
      </c>
      <c r="EX68" s="5">
        <f t="shared" si="166"/>
        <v>3</v>
      </c>
      <c r="EY68" s="99">
        <f t="shared" si="167"/>
        <v>0.6</v>
      </c>
      <c r="EZ68" s="100">
        <f t="shared" si="168"/>
        <v>0</v>
      </c>
      <c r="FA68" s="100">
        <f t="shared" si="169"/>
        <v>0</v>
      </c>
      <c r="FB68" s="97">
        <f t="shared" si="170"/>
        <v>0</v>
      </c>
      <c r="FC68" s="5">
        <f t="shared" si="171"/>
        <v>5</v>
      </c>
      <c r="FD68" s="99">
        <f t="shared" si="172"/>
        <v>1</v>
      </c>
      <c r="FE68" s="5">
        <f t="shared" si="173"/>
        <v>3</v>
      </c>
      <c r="FF68" s="99">
        <f t="shared" si="174"/>
        <v>0.6</v>
      </c>
      <c r="FG68" s="100">
        <f t="shared" si="175"/>
        <v>0</v>
      </c>
      <c r="FH68" s="100">
        <f t="shared" si="176"/>
        <v>0</v>
      </c>
      <c r="FI68" s="97">
        <f t="shared" si="177"/>
        <v>0</v>
      </c>
      <c r="FJ68" s="5">
        <f t="shared" si="178"/>
        <v>5</v>
      </c>
      <c r="FK68" s="99">
        <f t="shared" si="179"/>
        <v>1</v>
      </c>
      <c r="FL68" s="5">
        <f t="shared" si="180"/>
        <v>3</v>
      </c>
      <c r="FM68" s="99">
        <f t="shared" si="181"/>
        <v>0.6</v>
      </c>
      <c r="FN68" s="100">
        <f t="shared" si="182"/>
        <v>0</v>
      </c>
      <c r="FO68" s="100">
        <f t="shared" si="183"/>
        <v>0</v>
      </c>
      <c r="FP68" s="97">
        <f t="shared" si="184"/>
        <v>0</v>
      </c>
      <c r="FQ68" s="5">
        <f t="shared" si="185"/>
        <v>5</v>
      </c>
      <c r="FR68" s="99">
        <f t="shared" si="186"/>
        <v>1</v>
      </c>
      <c r="FS68" s="5">
        <f t="shared" si="187"/>
        <v>3</v>
      </c>
      <c r="FT68" s="99">
        <f t="shared" si="188"/>
        <v>0.6</v>
      </c>
      <c r="FU68" s="100">
        <f t="shared" si="189"/>
        <v>0</v>
      </c>
      <c r="FV68" s="100">
        <f t="shared" si="190"/>
        <v>0</v>
      </c>
      <c r="FW68" s="97">
        <f t="shared" si="191"/>
        <v>0</v>
      </c>
      <c r="FX68" s="5">
        <f t="shared" si="192"/>
        <v>5</v>
      </c>
      <c r="FY68" s="99">
        <f t="shared" si="193"/>
        <v>1</v>
      </c>
      <c r="FZ68" s="5">
        <f t="shared" si="194"/>
        <v>3</v>
      </c>
      <c r="GA68" s="99">
        <f t="shared" si="195"/>
        <v>0.6</v>
      </c>
      <c r="GB68" s="100">
        <f t="shared" si="196"/>
        <v>0</v>
      </c>
      <c r="GC68" s="100">
        <f t="shared" si="197"/>
        <v>0</v>
      </c>
      <c r="GD68" s="97">
        <f t="shared" si="198"/>
        <v>0</v>
      </c>
      <c r="GE68" s="5">
        <f t="shared" si="199"/>
        <v>5</v>
      </c>
      <c r="GF68" s="99">
        <f t="shared" si="200"/>
        <v>1</v>
      </c>
      <c r="GG68" s="5">
        <f t="shared" si="201"/>
        <v>3</v>
      </c>
      <c r="GH68" s="99">
        <f t="shared" si="202"/>
        <v>0.6</v>
      </c>
      <c r="GI68" s="99">
        <f t="shared" si="203"/>
        <v>0.6</v>
      </c>
    </row>
    <row r="69" spans="1:191" ht="37.5" hidden="1" customHeight="1">
      <c r="A69" s="82">
        <v>61</v>
      </c>
      <c r="B69" s="85"/>
      <c r="C69" s="85"/>
      <c r="D69" s="193"/>
      <c r="E69" s="85"/>
      <c r="F69" s="124"/>
      <c r="G69" s="85"/>
      <c r="H69" s="85" t="s">
        <v>1170</v>
      </c>
      <c r="I69" s="86"/>
      <c r="J69" s="86"/>
      <c r="K69" s="86"/>
      <c r="L69" s="86"/>
      <c r="M69" s="86"/>
      <c r="N69" s="86"/>
      <c r="O69" s="86"/>
      <c r="P69" s="86"/>
      <c r="Q69" s="86"/>
      <c r="R69" s="86"/>
      <c r="S69" s="86"/>
      <c r="T69" s="86"/>
      <c r="U69" s="86"/>
      <c r="V69" s="86"/>
      <c r="W69" s="86"/>
      <c r="X69" s="86"/>
      <c r="Y69" s="86"/>
      <c r="Z69" s="86"/>
      <c r="AA69" s="86"/>
      <c r="AB69" s="86"/>
      <c r="AC69" s="88">
        <f t="shared" si="108"/>
        <v>0</v>
      </c>
      <c r="AD69" s="89">
        <f t="shared" si="204"/>
        <v>1</v>
      </c>
      <c r="AE69" s="88" t="str">
        <f t="shared" si="109"/>
        <v>3 - Moderado</v>
      </c>
      <c r="AF69" s="89">
        <f t="shared" si="205"/>
        <v>0.6</v>
      </c>
      <c r="AG69" s="82" t="str">
        <f t="shared" si="206"/>
        <v/>
      </c>
      <c r="AH69" s="89">
        <f t="shared" si="110"/>
        <v>0.6</v>
      </c>
      <c r="AI69" s="85"/>
      <c r="AJ69" s="85"/>
      <c r="AK69" s="85"/>
      <c r="AL69" s="85"/>
      <c r="AM69" s="47"/>
      <c r="AN69" s="91"/>
      <c r="AO69" s="91"/>
      <c r="AP69" s="47"/>
      <c r="AQ69" s="47"/>
      <c r="AR69" s="91"/>
      <c r="AS69" s="91"/>
      <c r="AT69" s="47"/>
      <c r="AU69" s="47"/>
      <c r="AV69" s="91"/>
      <c r="AW69" s="91"/>
      <c r="AX69" s="47"/>
      <c r="AY69" s="47"/>
      <c r="AZ69" s="91"/>
      <c r="BA69" s="91"/>
      <c r="BB69" s="47"/>
      <c r="BC69" s="47"/>
      <c r="BD69" s="91"/>
      <c r="BE69" s="91"/>
      <c r="BF69" s="47"/>
      <c r="BG69" s="47"/>
      <c r="BH69" s="91"/>
      <c r="BI69" s="91"/>
      <c r="BJ69" s="47"/>
      <c r="BK69" s="47"/>
      <c r="BL69" s="91"/>
      <c r="BM69" s="91"/>
      <c r="BN69" s="47"/>
      <c r="BO69" s="47"/>
      <c r="BP69" s="91"/>
      <c r="BQ69" s="91"/>
      <c r="BR69" s="47"/>
      <c r="BS69" s="47"/>
      <c r="BT69" s="91"/>
      <c r="BU69" s="91"/>
      <c r="BV69" s="47"/>
      <c r="BW69" s="47"/>
      <c r="BX69" s="91"/>
      <c r="BY69" s="91"/>
      <c r="BZ69" s="47"/>
      <c r="CA69" s="47"/>
      <c r="CB69" s="91"/>
      <c r="CC69" s="91"/>
      <c r="CD69" s="47"/>
      <c r="CE69" s="47"/>
      <c r="CF69" s="91"/>
      <c r="CG69" s="91"/>
      <c r="CH69" s="47"/>
      <c r="CI69" s="91"/>
      <c r="CJ69" s="91"/>
      <c r="CK69" s="47"/>
      <c r="CL69" s="92" t="str">
        <f t="shared" si="111"/>
        <v>5 - Muy Alta</v>
      </c>
      <c r="CM69" s="93">
        <f t="shared" si="207"/>
        <v>1</v>
      </c>
      <c r="CN69" s="92" t="str">
        <f t="shared" si="112"/>
        <v>3 - Moderado</v>
      </c>
      <c r="CO69" s="93">
        <f t="shared" si="208"/>
        <v>0.6</v>
      </c>
      <c r="CP69" s="94" t="str">
        <f t="shared" si="209"/>
        <v>ALTO</v>
      </c>
      <c r="CQ69" s="89">
        <f t="shared" si="113"/>
        <v>0.6</v>
      </c>
      <c r="CR69" s="194"/>
      <c r="CS69" s="94">
        <f t="shared" si="114"/>
        <v>5</v>
      </c>
      <c r="CT69" s="47"/>
      <c r="CU69" s="194"/>
      <c r="CV69" s="194"/>
      <c r="CW69" s="96"/>
      <c r="CX69" s="97">
        <f t="shared" si="115"/>
        <v>0</v>
      </c>
      <c r="CY69" s="98">
        <f t="shared" si="116"/>
        <v>3</v>
      </c>
      <c r="CZ69" s="97" t="str">
        <f t="shared" si="117"/>
        <v>Moderado</v>
      </c>
      <c r="DA69" s="99">
        <f t="shared" si="118"/>
        <v>0.6</v>
      </c>
      <c r="DB69" s="100">
        <f t="shared" si="119"/>
        <v>0</v>
      </c>
      <c r="DC69" s="100">
        <f t="shared" si="120"/>
        <v>0</v>
      </c>
      <c r="DD69" s="97">
        <f t="shared" si="121"/>
        <v>0</v>
      </c>
      <c r="DE69" s="5">
        <f t="shared" si="122"/>
        <v>5</v>
      </c>
      <c r="DF69" s="99">
        <f t="shared" si="123"/>
        <v>1</v>
      </c>
      <c r="DG69" s="5">
        <f t="shared" si="124"/>
        <v>3</v>
      </c>
      <c r="DH69" s="5"/>
      <c r="DI69" s="99">
        <f t="shared" si="125"/>
        <v>0.6</v>
      </c>
      <c r="DJ69" s="100">
        <f t="shared" si="126"/>
        <v>0</v>
      </c>
      <c r="DK69" s="100">
        <f t="shared" si="127"/>
        <v>0</v>
      </c>
      <c r="DL69" s="97">
        <f t="shared" si="128"/>
        <v>0</v>
      </c>
      <c r="DM69" s="5">
        <f t="shared" si="129"/>
        <v>5</v>
      </c>
      <c r="DN69" s="99">
        <f t="shared" si="130"/>
        <v>1</v>
      </c>
      <c r="DO69" s="5">
        <f t="shared" si="131"/>
        <v>3</v>
      </c>
      <c r="DP69" s="99">
        <f t="shared" si="132"/>
        <v>0.6</v>
      </c>
      <c r="DQ69" s="100">
        <f t="shared" si="133"/>
        <v>0</v>
      </c>
      <c r="DR69" s="100">
        <f t="shared" si="134"/>
        <v>0</v>
      </c>
      <c r="DS69" s="97">
        <f t="shared" si="135"/>
        <v>0</v>
      </c>
      <c r="DT69" s="5">
        <f t="shared" si="136"/>
        <v>5</v>
      </c>
      <c r="DU69" s="99">
        <f t="shared" si="137"/>
        <v>1</v>
      </c>
      <c r="DV69" s="5">
        <f t="shared" si="138"/>
        <v>3</v>
      </c>
      <c r="DW69" s="99">
        <f t="shared" si="139"/>
        <v>0.6</v>
      </c>
      <c r="DX69" s="100">
        <f t="shared" si="140"/>
        <v>0</v>
      </c>
      <c r="DY69" s="100">
        <f t="shared" si="141"/>
        <v>0</v>
      </c>
      <c r="DZ69" s="97">
        <f t="shared" si="142"/>
        <v>0</v>
      </c>
      <c r="EA69" s="5">
        <f t="shared" si="143"/>
        <v>5</v>
      </c>
      <c r="EB69" s="99">
        <f t="shared" si="144"/>
        <v>1</v>
      </c>
      <c r="EC69" s="5">
        <f t="shared" si="145"/>
        <v>3</v>
      </c>
      <c r="ED69" s="99">
        <f t="shared" si="146"/>
        <v>0.6</v>
      </c>
      <c r="EE69" s="100">
        <f t="shared" si="147"/>
        <v>0</v>
      </c>
      <c r="EF69" s="100">
        <f t="shared" si="148"/>
        <v>0</v>
      </c>
      <c r="EG69" s="97">
        <f t="shared" si="149"/>
        <v>0</v>
      </c>
      <c r="EH69" s="5">
        <f t="shared" si="150"/>
        <v>5</v>
      </c>
      <c r="EI69" s="99">
        <f t="shared" si="151"/>
        <v>1</v>
      </c>
      <c r="EJ69" s="5">
        <f t="shared" si="152"/>
        <v>3</v>
      </c>
      <c r="EK69" s="99">
        <f t="shared" si="153"/>
        <v>0.6</v>
      </c>
      <c r="EL69" s="100">
        <f t="shared" si="154"/>
        <v>0</v>
      </c>
      <c r="EM69" s="100">
        <f t="shared" si="155"/>
        <v>0</v>
      </c>
      <c r="EN69" s="97">
        <f t="shared" si="156"/>
        <v>0</v>
      </c>
      <c r="EO69" s="5">
        <f t="shared" si="157"/>
        <v>5</v>
      </c>
      <c r="EP69" s="99">
        <f t="shared" si="158"/>
        <v>1</v>
      </c>
      <c r="EQ69" s="5">
        <f t="shared" si="159"/>
        <v>3</v>
      </c>
      <c r="ER69" s="99">
        <f t="shared" si="160"/>
        <v>0.6</v>
      </c>
      <c r="ES69" s="100">
        <f t="shared" si="161"/>
        <v>0</v>
      </c>
      <c r="ET69" s="100">
        <f t="shared" si="162"/>
        <v>0</v>
      </c>
      <c r="EU69" s="97">
        <f t="shared" si="163"/>
        <v>0</v>
      </c>
      <c r="EV69" s="5">
        <f t="shared" si="164"/>
        <v>5</v>
      </c>
      <c r="EW69" s="99">
        <f t="shared" si="165"/>
        <v>1</v>
      </c>
      <c r="EX69" s="5">
        <f t="shared" si="166"/>
        <v>3</v>
      </c>
      <c r="EY69" s="99">
        <f t="shared" si="167"/>
        <v>0.6</v>
      </c>
      <c r="EZ69" s="100">
        <f t="shared" si="168"/>
        <v>0</v>
      </c>
      <c r="FA69" s="100">
        <f t="shared" si="169"/>
        <v>0</v>
      </c>
      <c r="FB69" s="97">
        <f t="shared" si="170"/>
        <v>0</v>
      </c>
      <c r="FC69" s="5">
        <f t="shared" si="171"/>
        <v>5</v>
      </c>
      <c r="FD69" s="99">
        <f t="shared" si="172"/>
        <v>1</v>
      </c>
      <c r="FE69" s="5">
        <f t="shared" si="173"/>
        <v>3</v>
      </c>
      <c r="FF69" s="99">
        <f t="shared" si="174"/>
        <v>0.6</v>
      </c>
      <c r="FG69" s="100">
        <f t="shared" si="175"/>
        <v>0</v>
      </c>
      <c r="FH69" s="100">
        <f t="shared" si="176"/>
        <v>0</v>
      </c>
      <c r="FI69" s="97">
        <f t="shared" si="177"/>
        <v>0</v>
      </c>
      <c r="FJ69" s="5">
        <f t="shared" si="178"/>
        <v>5</v>
      </c>
      <c r="FK69" s="99">
        <f t="shared" si="179"/>
        <v>1</v>
      </c>
      <c r="FL69" s="5">
        <f t="shared" si="180"/>
        <v>3</v>
      </c>
      <c r="FM69" s="99">
        <f t="shared" si="181"/>
        <v>0.6</v>
      </c>
      <c r="FN69" s="100">
        <f t="shared" si="182"/>
        <v>0</v>
      </c>
      <c r="FO69" s="100">
        <f t="shared" si="183"/>
        <v>0</v>
      </c>
      <c r="FP69" s="97">
        <f t="shared" si="184"/>
        <v>0</v>
      </c>
      <c r="FQ69" s="5">
        <f t="shared" si="185"/>
        <v>5</v>
      </c>
      <c r="FR69" s="99">
        <f t="shared" si="186"/>
        <v>1</v>
      </c>
      <c r="FS69" s="5">
        <f t="shared" si="187"/>
        <v>3</v>
      </c>
      <c r="FT69" s="99">
        <f t="shared" si="188"/>
        <v>0.6</v>
      </c>
      <c r="FU69" s="100">
        <f t="shared" si="189"/>
        <v>0</v>
      </c>
      <c r="FV69" s="100">
        <f t="shared" si="190"/>
        <v>0</v>
      </c>
      <c r="FW69" s="97">
        <f t="shared" si="191"/>
        <v>0</v>
      </c>
      <c r="FX69" s="5">
        <f t="shared" si="192"/>
        <v>5</v>
      </c>
      <c r="FY69" s="99">
        <f t="shared" si="193"/>
        <v>1</v>
      </c>
      <c r="FZ69" s="5">
        <f t="shared" si="194"/>
        <v>3</v>
      </c>
      <c r="GA69" s="99">
        <f t="shared" si="195"/>
        <v>0.6</v>
      </c>
      <c r="GB69" s="100">
        <f t="shared" si="196"/>
        <v>0</v>
      </c>
      <c r="GC69" s="100">
        <f t="shared" si="197"/>
        <v>0</v>
      </c>
      <c r="GD69" s="97">
        <f t="shared" si="198"/>
        <v>0</v>
      </c>
      <c r="GE69" s="5">
        <f t="shared" si="199"/>
        <v>5</v>
      </c>
      <c r="GF69" s="99">
        <f t="shared" si="200"/>
        <v>1</v>
      </c>
      <c r="GG69" s="5">
        <f t="shared" si="201"/>
        <v>3</v>
      </c>
      <c r="GH69" s="99">
        <f t="shared" si="202"/>
        <v>0.6</v>
      </c>
      <c r="GI69" s="99">
        <f t="shared" si="203"/>
        <v>0.6</v>
      </c>
    </row>
    <row r="70" spans="1:191" ht="37.5" hidden="1" customHeight="1">
      <c r="A70" s="82">
        <v>62</v>
      </c>
      <c r="B70" s="85"/>
      <c r="C70" s="85"/>
      <c r="D70" s="193"/>
      <c r="E70" s="85"/>
      <c r="F70" s="124"/>
      <c r="G70" s="85"/>
      <c r="H70" s="85" t="s">
        <v>1170</v>
      </c>
      <c r="I70" s="86"/>
      <c r="J70" s="86"/>
      <c r="K70" s="86"/>
      <c r="L70" s="86"/>
      <c r="M70" s="86"/>
      <c r="N70" s="86"/>
      <c r="O70" s="86"/>
      <c r="P70" s="86"/>
      <c r="Q70" s="86"/>
      <c r="R70" s="86"/>
      <c r="S70" s="86"/>
      <c r="T70" s="86"/>
      <c r="U70" s="86"/>
      <c r="V70" s="86"/>
      <c r="W70" s="86"/>
      <c r="X70" s="86"/>
      <c r="Y70" s="86"/>
      <c r="Z70" s="86"/>
      <c r="AA70" s="86"/>
      <c r="AB70" s="86"/>
      <c r="AC70" s="88">
        <f t="shared" si="108"/>
        <v>0</v>
      </c>
      <c r="AD70" s="89">
        <f t="shared" si="204"/>
        <v>1</v>
      </c>
      <c r="AE70" s="88" t="str">
        <f t="shared" si="109"/>
        <v>3 - Moderado</v>
      </c>
      <c r="AF70" s="89">
        <f t="shared" si="205"/>
        <v>0.6</v>
      </c>
      <c r="AG70" s="82" t="str">
        <f t="shared" si="206"/>
        <v/>
      </c>
      <c r="AH70" s="89">
        <f t="shared" si="110"/>
        <v>0.6</v>
      </c>
      <c r="AI70" s="85"/>
      <c r="AJ70" s="85"/>
      <c r="AK70" s="85"/>
      <c r="AL70" s="85"/>
      <c r="AM70" s="47"/>
      <c r="AN70" s="91"/>
      <c r="AO70" s="91"/>
      <c r="AP70" s="47"/>
      <c r="AQ70" s="47"/>
      <c r="AR70" s="91"/>
      <c r="AS70" s="91"/>
      <c r="AT70" s="47"/>
      <c r="AU70" s="47"/>
      <c r="AV70" s="91"/>
      <c r="AW70" s="91"/>
      <c r="AX70" s="47"/>
      <c r="AY70" s="47"/>
      <c r="AZ70" s="91"/>
      <c r="BA70" s="91"/>
      <c r="BB70" s="47"/>
      <c r="BC70" s="47"/>
      <c r="BD70" s="91"/>
      <c r="BE70" s="91"/>
      <c r="BF70" s="47"/>
      <c r="BG70" s="47"/>
      <c r="BH70" s="91"/>
      <c r="BI70" s="91"/>
      <c r="BJ70" s="47"/>
      <c r="BK70" s="47"/>
      <c r="BL70" s="91"/>
      <c r="BM70" s="91"/>
      <c r="BN70" s="47"/>
      <c r="BO70" s="47"/>
      <c r="BP70" s="91"/>
      <c r="BQ70" s="91"/>
      <c r="BR70" s="47"/>
      <c r="BS70" s="47"/>
      <c r="BT70" s="91"/>
      <c r="BU70" s="91"/>
      <c r="BV70" s="47"/>
      <c r="BW70" s="47"/>
      <c r="BX70" s="91"/>
      <c r="BY70" s="91"/>
      <c r="BZ70" s="47"/>
      <c r="CA70" s="47"/>
      <c r="CB70" s="91"/>
      <c r="CC70" s="91"/>
      <c r="CD70" s="47"/>
      <c r="CE70" s="47"/>
      <c r="CF70" s="91"/>
      <c r="CG70" s="91"/>
      <c r="CH70" s="47"/>
      <c r="CI70" s="91"/>
      <c r="CJ70" s="91"/>
      <c r="CK70" s="47"/>
      <c r="CL70" s="92" t="str">
        <f t="shared" si="111"/>
        <v>5 - Muy Alta</v>
      </c>
      <c r="CM70" s="93">
        <f t="shared" si="207"/>
        <v>1</v>
      </c>
      <c r="CN70" s="92" t="str">
        <f t="shared" si="112"/>
        <v>3 - Moderado</v>
      </c>
      <c r="CO70" s="93">
        <f t="shared" si="208"/>
        <v>0.6</v>
      </c>
      <c r="CP70" s="94" t="str">
        <f t="shared" si="209"/>
        <v>ALTO</v>
      </c>
      <c r="CQ70" s="89">
        <f t="shared" si="113"/>
        <v>0.6</v>
      </c>
      <c r="CR70" s="194"/>
      <c r="CS70" s="94">
        <f t="shared" si="114"/>
        <v>5</v>
      </c>
      <c r="CT70" s="47"/>
      <c r="CU70" s="194"/>
      <c r="CV70" s="194"/>
      <c r="CW70" s="96"/>
      <c r="CX70" s="97">
        <f t="shared" si="115"/>
        <v>0</v>
      </c>
      <c r="CY70" s="98">
        <f t="shared" si="116"/>
        <v>3</v>
      </c>
      <c r="CZ70" s="97" t="str">
        <f t="shared" si="117"/>
        <v>Moderado</v>
      </c>
      <c r="DA70" s="99">
        <f t="shared" si="118"/>
        <v>0.6</v>
      </c>
      <c r="DB70" s="100">
        <f t="shared" si="119"/>
        <v>0</v>
      </c>
      <c r="DC70" s="100">
        <f t="shared" si="120"/>
        <v>0</v>
      </c>
      <c r="DD70" s="97">
        <f t="shared" si="121"/>
        <v>0</v>
      </c>
      <c r="DE70" s="5">
        <f t="shared" si="122"/>
        <v>5</v>
      </c>
      <c r="DF70" s="99">
        <f t="shared" si="123"/>
        <v>1</v>
      </c>
      <c r="DG70" s="5">
        <f t="shared" si="124"/>
        <v>3</v>
      </c>
      <c r="DH70" s="5"/>
      <c r="DI70" s="99">
        <f t="shared" si="125"/>
        <v>0.6</v>
      </c>
      <c r="DJ70" s="100">
        <f t="shared" si="126"/>
        <v>0</v>
      </c>
      <c r="DK70" s="100">
        <f t="shared" si="127"/>
        <v>0</v>
      </c>
      <c r="DL70" s="97">
        <f t="shared" si="128"/>
        <v>0</v>
      </c>
      <c r="DM70" s="5">
        <f t="shared" si="129"/>
        <v>5</v>
      </c>
      <c r="DN70" s="99">
        <f t="shared" si="130"/>
        <v>1</v>
      </c>
      <c r="DO70" s="5">
        <f t="shared" si="131"/>
        <v>3</v>
      </c>
      <c r="DP70" s="99">
        <f t="shared" si="132"/>
        <v>0.6</v>
      </c>
      <c r="DQ70" s="100">
        <f t="shared" si="133"/>
        <v>0</v>
      </c>
      <c r="DR70" s="100">
        <f t="shared" si="134"/>
        <v>0</v>
      </c>
      <c r="DS70" s="97">
        <f t="shared" si="135"/>
        <v>0</v>
      </c>
      <c r="DT70" s="5">
        <f t="shared" si="136"/>
        <v>5</v>
      </c>
      <c r="DU70" s="99">
        <f t="shared" si="137"/>
        <v>1</v>
      </c>
      <c r="DV70" s="5">
        <f t="shared" si="138"/>
        <v>3</v>
      </c>
      <c r="DW70" s="99">
        <f t="shared" si="139"/>
        <v>0.6</v>
      </c>
      <c r="DX70" s="100">
        <f t="shared" si="140"/>
        <v>0</v>
      </c>
      <c r="DY70" s="100">
        <f t="shared" si="141"/>
        <v>0</v>
      </c>
      <c r="DZ70" s="97">
        <f t="shared" si="142"/>
        <v>0</v>
      </c>
      <c r="EA70" s="5">
        <f t="shared" si="143"/>
        <v>5</v>
      </c>
      <c r="EB70" s="99">
        <f t="shared" si="144"/>
        <v>1</v>
      </c>
      <c r="EC70" s="5">
        <f t="shared" si="145"/>
        <v>3</v>
      </c>
      <c r="ED70" s="99">
        <f t="shared" si="146"/>
        <v>0.6</v>
      </c>
      <c r="EE70" s="100">
        <f t="shared" si="147"/>
        <v>0</v>
      </c>
      <c r="EF70" s="100">
        <f t="shared" si="148"/>
        <v>0</v>
      </c>
      <c r="EG70" s="97">
        <f t="shared" si="149"/>
        <v>0</v>
      </c>
      <c r="EH70" s="5">
        <f t="shared" si="150"/>
        <v>5</v>
      </c>
      <c r="EI70" s="99">
        <f t="shared" si="151"/>
        <v>1</v>
      </c>
      <c r="EJ70" s="5">
        <f t="shared" si="152"/>
        <v>3</v>
      </c>
      <c r="EK70" s="99">
        <f t="shared" si="153"/>
        <v>0.6</v>
      </c>
      <c r="EL70" s="100">
        <f t="shared" si="154"/>
        <v>0</v>
      </c>
      <c r="EM70" s="100">
        <f t="shared" si="155"/>
        <v>0</v>
      </c>
      <c r="EN70" s="97">
        <f t="shared" si="156"/>
        <v>0</v>
      </c>
      <c r="EO70" s="5">
        <f t="shared" si="157"/>
        <v>5</v>
      </c>
      <c r="EP70" s="99">
        <f t="shared" si="158"/>
        <v>1</v>
      </c>
      <c r="EQ70" s="5">
        <f t="shared" si="159"/>
        <v>3</v>
      </c>
      <c r="ER70" s="99">
        <f t="shared" si="160"/>
        <v>0.6</v>
      </c>
      <c r="ES70" s="100">
        <f t="shared" si="161"/>
        <v>0</v>
      </c>
      <c r="ET70" s="100">
        <f t="shared" si="162"/>
        <v>0</v>
      </c>
      <c r="EU70" s="97">
        <f t="shared" si="163"/>
        <v>0</v>
      </c>
      <c r="EV70" s="5">
        <f t="shared" si="164"/>
        <v>5</v>
      </c>
      <c r="EW70" s="99">
        <f t="shared" si="165"/>
        <v>1</v>
      </c>
      <c r="EX70" s="5">
        <f t="shared" si="166"/>
        <v>3</v>
      </c>
      <c r="EY70" s="99">
        <f t="shared" si="167"/>
        <v>0.6</v>
      </c>
      <c r="EZ70" s="100">
        <f t="shared" si="168"/>
        <v>0</v>
      </c>
      <c r="FA70" s="100">
        <f t="shared" si="169"/>
        <v>0</v>
      </c>
      <c r="FB70" s="97">
        <f t="shared" si="170"/>
        <v>0</v>
      </c>
      <c r="FC70" s="5">
        <f t="shared" si="171"/>
        <v>5</v>
      </c>
      <c r="FD70" s="99">
        <f t="shared" si="172"/>
        <v>1</v>
      </c>
      <c r="FE70" s="5">
        <f t="shared" si="173"/>
        <v>3</v>
      </c>
      <c r="FF70" s="99">
        <f t="shared" si="174"/>
        <v>0.6</v>
      </c>
      <c r="FG70" s="100">
        <f t="shared" si="175"/>
        <v>0</v>
      </c>
      <c r="FH70" s="100">
        <f t="shared" si="176"/>
        <v>0</v>
      </c>
      <c r="FI70" s="97">
        <f t="shared" si="177"/>
        <v>0</v>
      </c>
      <c r="FJ70" s="5">
        <f t="shared" si="178"/>
        <v>5</v>
      </c>
      <c r="FK70" s="99">
        <f t="shared" si="179"/>
        <v>1</v>
      </c>
      <c r="FL70" s="5">
        <f t="shared" si="180"/>
        <v>3</v>
      </c>
      <c r="FM70" s="99">
        <f t="shared" si="181"/>
        <v>0.6</v>
      </c>
      <c r="FN70" s="100">
        <f t="shared" si="182"/>
        <v>0</v>
      </c>
      <c r="FO70" s="100">
        <f t="shared" si="183"/>
        <v>0</v>
      </c>
      <c r="FP70" s="97">
        <f t="shared" si="184"/>
        <v>0</v>
      </c>
      <c r="FQ70" s="5">
        <f t="shared" si="185"/>
        <v>5</v>
      </c>
      <c r="FR70" s="99">
        <f t="shared" si="186"/>
        <v>1</v>
      </c>
      <c r="FS70" s="5">
        <f t="shared" si="187"/>
        <v>3</v>
      </c>
      <c r="FT70" s="99">
        <f t="shared" si="188"/>
        <v>0.6</v>
      </c>
      <c r="FU70" s="100">
        <f t="shared" si="189"/>
        <v>0</v>
      </c>
      <c r="FV70" s="100">
        <f t="shared" si="190"/>
        <v>0</v>
      </c>
      <c r="FW70" s="97">
        <f t="shared" si="191"/>
        <v>0</v>
      </c>
      <c r="FX70" s="5">
        <f t="shared" si="192"/>
        <v>5</v>
      </c>
      <c r="FY70" s="99">
        <f t="shared" si="193"/>
        <v>1</v>
      </c>
      <c r="FZ70" s="5">
        <f t="shared" si="194"/>
        <v>3</v>
      </c>
      <c r="GA70" s="99">
        <f t="shared" si="195"/>
        <v>0.6</v>
      </c>
      <c r="GB70" s="100">
        <f t="shared" si="196"/>
        <v>0</v>
      </c>
      <c r="GC70" s="100">
        <f t="shared" si="197"/>
        <v>0</v>
      </c>
      <c r="GD70" s="97">
        <f t="shared" si="198"/>
        <v>0</v>
      </c>
      <c r="GE70" s="5">
        <f t="shared" si="199"/>
        <v>5</v>
      </c>
      <c r="GF70" s="99">
        <f t="shared" si="200"/>
        <v>1</v>
      </c>
      <c r="GG70" s="5">
        <f t="shared" si="201"/>
        <v>3</v>
      </c>
      <c r="GH70" s="99">
        <f t="shared" si="202"/>
        <v>0.6</v>
      </c>
      <c r="GI70" s="99">
        <f t="shared" si="203"/>
        <v>0.6</v>
      </c>
    </row>
    <row r="71" spans="1:191" ht="37.5" hidden="1" customHeight="1">
      <c r="A71" s="82">
        <v>63</v>
      </c>
      <c r="B71" s="85"/>
      <c r="C71" s="85"/>
      <c r="D71" s="193"/>
      <c r="E71" s="85"/>
      <c r="F71" s="124"/>
      <c r="G71" s="85"/>
      <c r="H71" s="85" t="s">
        <v>1170</v>
      </c>
      <c r="I71" s="86"/>
      <c r="J71" s="86"/>
      <c r="K71" s="86"/>
      <c r="L71" s="86"/>
      <c r="M71" s="86"/>
      <c r="N71" s="86"/>
      <c r="O71" s="86"/>
      <c r="P71" s="86"/>
      <c r="Q71" s="86"/>
      <c r="R71" s="86"/>
      <c r="S71" s="86"/>
      <c r="T71" s="86"/>
      <c r="U71" s="86"/>
      <c r="V71" s="86"/>
      <c r="W71" s="86"/>
      <c r="X71" s="86"/>
      <c r="Y71" s="86"/>
      <c r="Z71" s="86"/>
      <c r="AA71" s="86"/>
      <c r="AB71" s="86"/>
      <c r="AC71" s="88">
        <f t="shared" si="108"/>
        <v>0</v>
      </c>
      <c r="AD71" s="89">
        <f t="shared" si="204"/>
        <v>1</v>
      </c>
      <c r="AE71" s="88" t="str">
        <f t="shared" si="109"/>
        <v>3 - Moderado</v>
      </c>
      <c r="AF71" s="89">
        <f t="shared" si="205"/>
        <v>0.6</v>
      </c>
      <c r="AG71" s="82" t="str">
        <f t="shared" si="206"/>
        <v/>
      </c>
      <c r="AH71" s="89">
        <f t="shared" si="110"/>
        <v>0.6</v>
      </c>
      <c r="AI71" s="85"/>
      <c r="AJ71" s="85"/>
      <c r="AK71" s="85"/>
      <c r="AL71" s="85"/>
      <c r="AM71" s="47"/>
      <c r="AN71" s="91"/>
      <c r="AO71" s="91"/>
      <c r="AP71" s="47"/>
      <c r="AQ71" s="47"/>
      <c r="AR71" s="91"/>
      <c r="AS71" s="91"/>
      <c r="AT71" s="47"/>
      <c r="AU71" s="47"/>
      <c r="AV71" s="91"/>
      <c r="AW71" s="91"/>
      <c r="AX71" s="47"/>
      <c r="AY71" s="47"/>
      <c r="AZ71" s="91"/>
      <c r="BA71" s="91"/>
      <c r="BB71" s="47"/>
      <c r="BC71" s="47"/>
      <c r="BD71" s="91"/>
      <c r="BE71" s="91"/>
      <c r="BF71" s="47"/>
      <c r="BG71" s="47"/>
      <c r="BH71" s="91"/>
      <c r="BI71" s="91"/>
      <c r="BJ71" s="47"/>
      <c r="BK71" s="47"/>
      <c r="BL71" s="91"/>
      <c r="BM71" s="91"/>
      <c r="BN71" s="47"/>
      <c r="BO71" s="47"/>
      <c r="BP71" s="91"/>
      <c r="BQ71" s="91"/>
      <c r="BR71" s="47"/>
      <c r="BS71" s="47"/>
      <c r="BT71" s="91"/>
      <c r="BU71" s="91"/>
      <c r="BV71" s="47"/>
      <c r="BW71" s="47"/>
      <c r="BX71" s="91"/>
      <c r="BY71" s="91"/>
      <c r="BZ71" s="47"/>
      <c r="CA71" s="47"/>
      <c r="CB71" s="91"/>
      <c r="CC71" s="91"/>
      <c r="CD71" s="47"/>
      <c r="CE71" s="47"/>
      <c r="CF71" s="91"/>
      <c r="CG71" s="91"/>
      <c r="CH71" s="47"/>
      <c r="CI71" s="91"/>
      <c r="CJ71" s="91"/>
      <c r="CK71" s="47"/>
      <c r="CL71" s="92" t="str">
        <f t="shared" si="111"/>
        <v>5 - Muy Alta</v>
      </c>
      <c r="CM71" s="93">
        <f t="shared" si="207"/>
        <v>1</v>
      </c>
      <c r="CN71" s="92" t="str">
        <f t="shared" si="112"/>
        <v>3 - Moderado</v>
      </c>
      <c r="CO71" s="93">
        <f t="shared" si="208"/>
        <v>0.6</v>
      </c>
      <c r="CP71" s="94" t="str">
        <f t="shared" si="209"/>
        <v>ALTO</v>
      </c>
      <c r="CQ71" s="89">
        <f t="shared" si="113"/>
        <v>0.6</v>
      </c>
      <c r="CR71" s="194"/>
      <c r="CS71" s="94">
        <f t="shared" si="114"/>
        <v>5</v>
      </c>
      <c r="CT71" s="47"/>
      <c r="CU71" s="194"/>
      <c r="CV71" s="194"/>
      <c r="CW71" s="96"/>
      <c r="CX71" s="97">
        <f t="shared" si="115"/>
        <v>0</v>
      </c>
      <c r="CY71" s="98">
        <f t="shared" si="116"/>
        <v>3</v>
      </c>
      <c r="CZ71" s="97" t="str">
        <f t="shared" si="117"/>
        <v>Moderado</v>
      </c>
      <c r="DA71" s="99">
        <f t="shared" si="118"/>
        <v>0.6</v>
      </c>
      <c r="DB71" s="100">
        <f t="shared" si="119"/>
        <v>0</v>
      </c>
      <c r="DC71" s="100">
        <f t="shared" si="120"/>
        <v>0</v>
      </c>
      <c r="DD71" s="97">
        <f t="shared" si="121"/>
        <v>0</v>
      </c>
      <c r="DE71" s="5">
        <f t="shared" si="122"/>
        <v>5</v>
      </c>
      <c r="DF71" s="99">
        <f t="shared" si="123"/>
        <v>1</v>
      </c>
      <c r="DG71" s="5">
        <f t="shared" si="124"/>
        <v>3</v>
      </c>
      <c r="DH71" s="5"/>
      <c r="DI71" s="99">
        <f t="shared" si="125"/>
        <v>0.6</v>
      </c>
      <c r="DJ71" s="100">
        <f t="shared" si="126"/>
        <v>0</v>
      </c>
      <c r="DK71" s="100">
        <f t="shared" si="127"/>
        <v>0</v>
      </c>
      <c r="DL71" s="97">
        <f t="shared" si="128"/>
        <v>0</v>
      </c>
      <c r="DM71" s="5">
        <f t="shared" si="129"/>
        <v>5</v>
      </c>
      <c r="DN71" s="99">
        <f t="shared" si="130"/>
        <v>1</v>
      </c>
      <c r="DO71" s="5">
        <f t="shared" si="131"/>
        <v>3</v>
      </c>
      <c r="DP71" s="99">
        <f t="shared" si="132"/>
        <v>0.6</v>
      </c>
      <c r="DQ71" s="100">
        <f t="shared" si="133"/>
        <v>0</v>
      </c>
      <c r="DR71" s="100">
        <f t="shared" si="134"/>
        <v>0</v>
      </c>
      <c r="DS71" s="97">
        <f t="shared" si="135"/>
        <v>0</v>
      </c>
      <c r="DT71" s="5">
        <f t="shared" si="136"/>
        <v>5</v>
      </c>
      <c r="DU71" s="99">
        <f t="shared" si="137"/>
        <v>1</v>
      </c>
      <c r="DV71" s="5">
        <f t="shared" si="138"/>
        <v>3</v>
      </c>
      <c r="DW71" s="99">
        <f t="shared" si="139"/>
        <v>0.6</v>
      </c>
      <c r="DX71" s="100">
        <f t="shared" si="140"/>
        <v>0</v>
      </c>
      <c r="DY71" s="100">
        <f t="shared" si="141"/>
        <v>0</v>
      </c>
      <c r="DZ71" s="97">
        <f t="shared" si="142"/>
        <v>0</v>
      </c>
      <c r="EA71" s="5">
        <f t="shared" si="143"/>
        <v>5</v>
      </c>
      <c r="EB71" s="99">
        <f t="shared" si="144"/>
        <v>1</v>
      </c>
      <c r="EC71" s="5">
        <f t="shared" si="145"/>
        <v>3</v>
      </c>
      <c r="ED71" s="99">
        <f t="shared" si="146"/>
        <v>0.6</v>
      </c>
      <c r="EE71" s="100">
        <f t="shared" si="147"/>
        <v>0</v>
      </c>
      <c r="EF71" s="100">
        <f t="shared" si="148"/>
        <v>0</v>
      </c>
      <c r="EG71" s="97">
        <f t="shared" si="149"/>
        <v>0</v>
      </c>
      <c r="EH71" s="5">
        <f t="shared" si="150"/>
        <v>5</v>
      </c>
      <c r="EI71" s="99">
        <f t="shared" si="151"/>
        <v>1</v>
      </c>
      <c r="EJ71" s="5">
        <f t="shared" si="152"/>
        <v>3</v>
      </c>
      <c r="EK71" s="99">
        <f t="shared" si="153"/>
        <v>0.6</v>
      </c>
      <c r="EL71" s="100">
        <f t="shared" si="154"/>
        <v>0</v>
      </c>
      <c r="EM71" s="100">
        <f t="shared" si="155"/>
        <v>0</v>
      </c>
      <c r="EN71" s="97">
        <f t="shared" si="156"/>
        <v>0</v>
      </c>
      <c r="EO71" s="5">
        <f t="shared" si="157"/>
        <v>5</v>
      </c>
      <c r="EP71" s="99">
        <f t="shared" si="158"/>
        <v>1</v>
      </c>
      <c r="EQ71" s="5">
        <f t="shared" si="159"/>
        <v>3</v>
      </c>
      <c r="ER71" s="99">
        <f t="shared" si="160"/>
        <v>0.6</v>
      </c>
      <c r="ES71" s="100">
        <f t="shared" si="161"/>
        <v>0</v>
      </c>
      <c r="ET71" s="100">
        <f t="shared" si="162"/>
        <v>0</v>
      </c>
      <c r="EU71" s="97">
        <f t="shared" si="163"/>
        <v>0</v>
      </c>
      <c r="EV71" s="5">
        <f t="shared" si="164"/>
        <v>5</v>
      </c>
      <c r="EW71" s="99">
        <f t="shared" si="165"/>
        <v>1</v>
      </c>
      <c r="EX71" s="5">
        <f t="shared" si="166"/>
        <v>3</v>
      </c>
      <c r="EY71" s="99">
        <f t="shared" si="167"/>
        <v>0.6</v>
      </c>
      <c r="EZ71" s="100">
        <f t="shared" si="168"/>
        <v>0</v>
      </c>
      <c r="FA71" s="100">
        <f t="shared" si="169"/>
        <v>0</v>
      </c>
      <c r="FB71" s="97">
        <f t="shared" si="170"/>
        <v>0</v>
      </c>
      <c r="FC71" s="5">
        <f t="shared" si="171"/>
        <v>5</v>
      </c>
      <c r="FD71" s="99">
        <f t="shared" si="172"/>
        <v>1</v>
      </c>
      <c r="FE71" s="5">
        <f t="shared" si="173"/>
        <v>3</v>
      </c>
      <c r="FF71" s="99">
        <f t="shared" si="174"/>
        <v>0.6</v>
      </c>
      <c r="FG71" s="100">
        <f t="shared" si="175"/>
        <v>0</v>
      </c>
      <c r="FH71" s="100">
        <f t="shared" si="176"/>
        <v>0</v>
      </c>
      <c r="FI71" s="97">
        <f t="shared" si="177"/>
        <v>0</v>
      </c>
      <c r="FJ71" s="5">
        <f t="shared" si="178"/>
        <v>5</v>
      </c>
      <c r="FK71" s="99">
        <f t="shared" si="179"/>
        <v>1</v>
      </c>
      <c r="FL71" s="5">
        <f t="shared" si="180"/>
        <v>3</v>
      </c>
      <c r="FM71" s="99">
        <f t="shared" si="181"/>
        <v>0.6</v>
      </c>
      <c r="FN71" s="100">
        <f t="shared" si="182"/>
        <v>0</v>
      </c>
      <c r="FO71" s="100">
        <f t="shared" si="183"/>
        <v>0</v>
      </c>
      <c r="FP71" s="97">
        <f t="shared" si="184"/>
        <v>0</v>
      </c>
      <c r="FQ71" s="5">
        <f t="shared" si="185"/>
        <v>5</v>
      </c>
      <c r="FR71" s="99">
        <f t="shared" si="186"/>
        <v>1</v>
      </c>
      <c r="FS71" s="5">
        <f t="shared" si="187"/>
        <v>3</v>
      </c>
      <c r="FT71" s="99">
        <f t="shared" si="188"/>
        <v>0.6</v>
      </c>
      <c r="FU71" s="100">
        <f t="shared" si="189"/>
        <v>0</v>
      </c>
      <c r="FV71" s="100">
        <f t="shared" si="190"/>
        <v>0</v>
      </c>
      <c r="FW71" s="97">
        <f t="shared" si="191"/>
        <v>0</v>
      </c>
      <c r="FX71" s="5">
        <f t="shared" si="192"/>
        <v>5</v>
      </c>
      <c r="FY71" s="99">
        <f t="shared" si="193"/>
        <v>1</v>
      </c>
      <c r="FZ71" s="5">
        <f t="shared" si="194"/>
        <v>3</v>
      </c>
      <c r="GA71" s="99">
        <f t="shared" si="195"/>
        <v>0.6</v>
      </c>
      <c r="GB71" s="100">
        <f t="shared" si="196"/>
        <v>0</v>
      </c>
      <c r="GC71" s="100">
        <f t="shared" si="197"/>
        <v>0</v>
      </c>
      <c r="GD71" s="97">
        <f t="shared" si="198"/>
        <v>0</v>
      </c>
      <c r="GE71" s="5">
        <f t="shared" si="199"/>
        <v>5</v>
      </c>
      <c r="GF71" s="99">
        <f t="shared" si="200"/>
        <v>1</v>
      </c>
      <c r="GG71" s="5">
        <f t="shared" si="201"/>
        <v>3</v>
      </c>
      <c r="GH71" s="99">
        <f t="shared" si="202"/>
        <v>0.6</v>
      </c>
      <c r="GI71" s="99">
        <f t="shared" si="203"/>
        <v>0.6</v>
      </c>
    </row>
    <row r="72" spans="1:191" ht="37.5" hidden="1" customHeight="1">
      <c r="A72" s="82">
        <v>64</v>
      </c>
      <c r="B72" s="85"/>
      <c r="C72" s="85"/>
      <c r="D72" s="193"/>
      <c r="E72" s="85"/>
      <c r="F72" s="124"/>
      <c r="G72" s="85"/>
      <c r="H72" s="85" t="s">
        <v>1170</v>
      </c>
      <c r="I72" s="86"/>
      <c r="J72" s="86"/>
      <c r="K72" s="86"/>
      <c r="L72" s="86"/>
      <c r="M72" s="86"/>
      <c r="N72" s="86"/>
      <c r="O72" s="86"/>
      <c r="P72" s="86"/>
      <c r="Q72" s="86"/>
      <c r="R72" s="86"/>
      <c r="S72" s="86"/>
      <c r="T72" s="86"/>
      <c r="U72" s="86"/>
      <c r="V72" s="86"/>
      <c r="W72" s="86"/>
      <c r="X72" s="86"/>
      <c r="Y72" s="86"/>
      <c r="Z72" s="86"/>
      <c r="AA72" s="86"/>
      <c r="AB72" s="86"/>
      <c r="AC72" s="88">
        <f t="shared" si="108"/>
        <v>0</v>
      </c>
      <c r="AD72" s="89">
        <f t="shared" si="204"/>
        <v>1</v>
      </c>
      <c r="AE72" s="88" t="str">
        <f t="shared" si="109"/>
        <v>3 - Moderado</v>
      </c>
      <c r="AF72" s="89">
        <f t="shared" si="205"/>
        <v>0.6</v>
      </c>
      <c r="AG72" s="82" t="str">
        <f t="shared" si="206"/>
        <v/>
      </c>
      <c r="AH72" s="89">
        <f t="shared" si="110"/>
        <v>0.6</v>
      </c>
      <c r="AI72" s="85"/>
      <c r="AJ72" s="85"/>
      <c r="AK72" s="85"/>
      <c r="AL72" s="85"/>
      <c r="AM72" s="47"/>
      <c r="AN72" s="91"/>
      <c r="AO72" s="91"/>
      <c r="AP72" s="47"/>
      <c r="AQ72" s="47"/>
      <c r="AR72" s="91"/>
      <c r="AS72" s="91"/>
      <c r="AT72" s="47"/>
      <c r="AU72" s="47"/>
      <c r="AV72" s="91"/>
      <c r="AW72" s="91"/>
      <c r="AX72" s="47"/>
      <c r="AY72" s="47"/>
      <c r="AZ72" s="91"/>
      <c r="BA72" s="91"/>
      <c r="BB72" s="47"/>
      <c r="BC72" s="47"/>
      <c r="BD72" s="91"/>
      <c r="BE72" s="91"/>
      <c r="BF72" s="47"/>
      <c r="BG72" s="47"/>
      <c r="BH72" s="91"/>
      <c r="BI72" s="91"/>
      <c r="BJ72" s="47"/>
      <c r="BK72" s="47"/>
      <c r="BL72" s="91"/>
      <c r="BM72" s="91"/>
      <c r="BN72" s="47"/>
      <c r="BO72" s="47"/>
      <c r="BP72" s="91"/>
      <c r="BQ72" s="91"/>
      <c r="BR72" s="47"/>
      <c r="BS72" s="47"/>
      <c r="BT72" s="91"/>
      <c r="BU72" s="91"/>
      <c r="BV72" s="47"/>
      <c r="BW72" s="47"/>
      <c r="BX72" s="91"/>
      <c r="BY72" s="91"/>
      <c r="BZ72" s="47"/>
      <c r="CA72" s="47"/>
      <c r="CB72" s="91"/>
      <c r="CC72" s="91"/>
      <c r="CD72" s="47"/>
      <c r="CE72" s="47"/>
      <c r="CF72" s="91"/>
      <c r="CG72" s="91"/>
      <c r="CH72" s="47"/>
      <c r="CI72" s="91"/>
      <c r="CJ72" s="91"/>
      <c r="CK72" s="47"/>
      <c r="CL72" s="92" t="str">
        <f t="shared" si="111"/>
        <v>5 - Muy Alta</v>
      </c>
      <c r="CM72" s="93">
        <f t="shared" si="207"/>
        <v>1</v>
      </c>
      <c r="CN72" s="92" t="str">
        <f t="shared" si="112"/>
        <v>3 - Moderado</v>
      </c>
      <c r="CO72" s="93">
        <f t="shared" si="208"/>
        <v>0.6</v>
      </c>
      <c r="CP72" s="94" t="str">
        <f t="shared" si="209"/>
        <v>ALTO</v>
      </c>
      <c r="CQ72" s="89">
        <f t="shared" si="113"/>
        <v>0.6</v>
      </c>
      <c r="CR72" s="194"/>
      <c r="CS72" s="94">
        <f t="shared" si="114"/>
        <v>5</v>
      </c>
      <c r="CT72" s="47"/>
      <c r="CU72" s="194"/>
      <c r="CV72" s="194"/>
      <c r="CW72" s="96"/>
      <c r="CX72" s="97">
        <f t="shared" si="115"/>
        <v>0</v>
      </c>
      <c r="CY72" s="98">
        <f t="shared" si="116"/>
        <v>3</v>
      </c>
      <c r="CZ72" s="97" t="str">
        <f t="shared" si="117"/>
        <v>Moderado</v>
      </c>
      <c r="DA72" s="99">
        <f t="shared" si="118"/>
        <v>0.6</v>
      </c>
      <c r="DB72" s="100">
        <f t="shared" si="119"/>
        <v>0</v>
      </c>
      <c r="DC72" s="100">
        <f t="shared" si="120"/>
        <v>0</v>
      </c>
      <c r="DD72" s="97">
        <f t="shared" si="121"/>
        <v>0</v>
      </c>
      <c r="DE72" s="5">
        <f t="shared" si="122"/>
        <v>5</v>
      </c>
      <c r="DF72" s="99">
        <f t="shared" si="123"/>
        <v>1</v>
      </c>
      <c r="DG72" s="5">
        <f t="shared" si="124"/>
        <v>3</v>
      </c>
      <c r="DH72" s="5"/>
      <c r="DI72" s="99">
        <f t="shared" si="125"/>
        <v>0.6</v>
      </c>
      <c r="DJ72" s="100">
        <f t="shared" si="126"/>
        <v>0</v>
      </c>
      <c r="DK72" s="100">
        <f t="shared" si="127"/>
        <v>0</v>
      </c>
      <c r="DL72" s="97">
        <f t="shared" si="128"/>
        <v>0</v>
      </c>
      <c r="DM72" s="5">
        <f t="shared" si="129"/>
        <v>5</v>
      </c>
      <c r="DN72" s="99">
        <f t="shared" si="130"/>
        <v>1</v>
      </c>
      <c r="DO72" s="5">
        <f t="shared" si="131"/>
        <v>3</v>
      </c>
      <c r="DP72" s="99">
        <f t="shared" si="132"/>
        <v>0.6</v>
      </c>
      <c r="DQ72" s="100">
        <f t="shared" si="133"/>
        <v>0</v>
      </c>
      <c r="DR72" s="100">
        <f t="shared" si="134"/>
        <v>0</v>
      </c>
      <c r="DS72" s="97">
        <f t="shared" si="135"/>
        <v>0</v>
      </c>
      <c r="DT72" s="5">
        <f t="shared" si="136"/>
        <v>5</v>
      </c>
      <c r="DU72" s="99">
        <f t="shared" si="137"/>
        <v>1</v>
      </c>
      <c r="DV72" s="5">
        <f t="shared" si="138"/>
        <v>3</v>
      </c>
      <c r="DW72" s="99">
        <f t="shared" si="139"/>
        <v>0.6</v>
      </c>
      <c r="DX72" s="100">
        <f t="shared" si="140"/>
        <v>0</v>
      </c>
      <c r="DY72" s="100">
        <f t="shared" si="141"/>
        <v>0</v>
      </c>
      <c r="DZ72" s="97">
        <f t="shared" si="142"/>
        <v>0</v>
      </c>
      <c r="EA72" s="5">
        <f t="shared" si="143"/>
        <v>5</v>
      </c>
      <c r="EB72" s="99">
        <f t="shared" si="144"/>
        <v>1</v>
      </c>
      <c r="EC72" s="5">
        <f t="shared" si="145"/>
        <v>3</v>
      </c>
      <c r="ED72" s="99">
        <f t="shared" si="146"/>
        <v>0.6</v>
      </c>
      <c r="EE72" s="100">
        <f t="shared" si="147"/>
        <v>0</v>
      </c>
      <c r="EF72" s="100">
        <f t="shared" si="148"/>
        <v>0</v>
      </c>
      <c r="EG72" s="97">
        <f t="shared" si="149"/>
        <v>0</v>
      </c>
      <c r="EH72" s="5">
        <f t="shared" si="150"/>
        <v>5</v>
      </c>
      <c r="EI72" s="99">
        <f t="shared" si="151"/>
        <v>1</v>
      </c>
      <c r="EJ72" s="5">
        <f t="shared" si="152"/>
        <v>3</v>
      </c>
      <c r="EK72" s="99">
        <f t="shared" si="153"/>
        <v>0.6</v>
      </c>
      <c r="EL72" s="100">
        <f t="shared" si="154"/>
        <v>0</v>
      </c>
      <c r="EM72" s="100">
        <f t="shared" si="155"/>
        <v>0</v>
      </c>
      <c r="EN72" s="97">
        <f t="shared" si="156"/>
        <v>0</v>
      </c>
      <c r="EO72" s="5">
        <f t="shared" si="157"/>
        <v>5</v>
      </c>
      <c r="EP72" s="99">
        <f t="shared" si="158"/>
        <v>1</v>
      </c>
      <c r="EQ72" s="5">
        <f t="shared" si="159"/>
        <v>3</v>
      </c>
      <c r="ER72" s="99">
        <f t="shared" si="160"/>
        <v>0.6</v>
      </c>
      <c r="ES72" s="100">
        <f t="shared" si="161"/>
        <v>0</v>
      </c>
      <c r="ET72" s="100">
        <f t="shared" si="162"/>
        <v>0</v>
      </c>
      <c r="EU72" s="97">
        <f t="shared" si="163"/>
        <v>0</v>
      </c>
      <c r="EV72" s="5">
        <f t="shared" si="164"/>
        <v>5</v>
      </c>
      <c r="EW72" s="99">
        <f t="shared" si="165"/>
        <v>1</v>
      </c>
      <c r="EX72" s="5">
        <f t="shared" si="166"/>
        <v>3</v>
      </c>
      <c r="EY72" s="99">
        <f t="shared" si="167"/>
        <v>0.6</v>
      </c>
      <c r="EZ72" s="100">
        <f t="shared" si="168"/>
        <v>0</v>
      </c>
      <c r="FA72" s="100">
        <f t="shared" si="169"/>
        <v>0</v>
      </c>
      <c r="FB72" s="97">
        <f t="shared" si="170"/>
        <v>0</v>
      </c>
      <c r="FC72" s="5">
        <f t="shared" si="171"/>
        <v>5</v>
      </c>
      <c r="FD72" s="99">
        <f t="shared" si="172"/>
        <v>1</v>
      </c>
      <c r="FE72" s="5">
        <f t="shared" si="173"/>
        <v>3</v>
      </c>
      <c r="FF72" s="99">
        <f t="shared" si="174"/>
        <v>0.6</v>
      </c>
      <c r="FG72" s="100">
        <f t="shared" si="175"/>
        <v>0</v>
      </c>
      <c r="FH72" s="100">
        <f t="shared" si="176"/>
        <v>0</v>
      </c>
      <c r="FI72" s="97">
        <f t="shared" si="177"/>
        <v>0</v>
      </c>
      <c r="FJ72" s="5">
        <f t="shared" si="178"/>
        <v>5</v>
      </c>
      <c r="FK72" s="99">
        <f t="shared" si="179"/>
        <v>1</v>
      </c>
      <c r="FL72" s="5">
        <f t="shared" si="180"/>
        <v>3</v>
      </c>
      <c r="FM72" s="99">
        <f t="shared" si="181"/>
        <v>0.6</v>
      </c>
      <c r="FN72" s="100">
        <f t="shared" si="182"/>
        <v>0</v>
      </c>
      <c r="FO72" s="100">
        <f t="shared" si="183"/>
        <v>0</v>
      </c>
      <c r="FP72" s="97">
        <f t="shared" si="184"/>
        <v>0</v>
      </c>
      <c r="FQ72" s="5">
        <f t="shared" si="185"/>
        <v>5</v>
      </c>
      <c r="FR72" s="99">
        <f t="shared" si="186"/>
        <v>1</v>
      </c>
      <c r="FS72" s="5">
        <f t="shared" si="187"/>
        <v>3</v>
      </c>
      <c r="FT72" s="99">
        <f t="shared" si="188"/>
        <v>0.6</v>
      </c>
      <c r="FU72" s="100">
        <f t="shared" si="189"/>
        <v>0</v>
      </c>
      <c r="FV72" s="100">
        <f t="shared" si="190"/>
        <v>0</v>
      </c>
      <c r="FW72" s="97">
        <f t="shared" si="191"/>
        <v>0</v>
      </c>
      <c r="FX72" s="5">
        <f t="shared" si="192"/>
        <v>5</v>
      </c>
      <c r="FY72" s="99">
        <f t="shared" si="193"/>
        <v>1</v>
      </c>
      <c r="FZ72" s="5">
        <f t="shared" si="194"/>
        <v>3</v>
      </c>
      <c r="GA72" s="99">
        <f t="shared" si="195"/>
        <v>0.6</v>
      </c>
      <c r="GB72" s="100">
        <f t="shared" si="196"/>
        <v>0</v>
      </c>
      <c r="GC72" s="100">
        <f t="shared" si="197"/>
        <v>0</v>
      </c>
      <c r="GD72" s="97">
        <f t="shared" si="198"/>
        <v>0</v>
      </c>
      <c r="GE72" s="5">
        <f t="shared" si="199"/>
        <v>5</v>
      </c>
      <c r="GF72" s="99">
        <f t="shared" si="200"/>
        <v>1</v>
      </c>
      <c r="GG72" s="5">
        <f t="shared" si="201"/>
        <v>3</v>
      </c>
      <c r="GH72" s="99">
        <f t="shared" si="202"/>
        <v>0.6</v>
      </c>
      <c r="GI72" s="99">
        <f t="shared" si="203"/>
        <v>0.6</v>
      </c>
    </row>
    <row r="73" spans="1:191" ht="37.5" hidden="1" customHeight="1">
      <c r="A73" s="82">
        <v>65</v>
      </c>
      <c r="B73" s="85"/>
      <c r="C73" s="85"/>
      <c r="D73" s="193"/>
      <c r="E73" s="85"/>
      <c r="F73" s="124"/>
      <c r="G73" s="85"/>
      <c r="H73" s="85" t="s">
        <v>1170</v>
      </c>
      <c r="I73" s="86"/>
      <c r="J73" s="86"/>
      <c r="K73" s="86"/>
      <c r="L73" s="86"/>
      <c r="M73" s="86"/>
      <c r="N73" s="86"/>
      <c r="O73" s="86"/>
      <c r="P73" s="86"/>
      <c r="Q73" s="86"/>
      <c r="R73" s="86"/>
      <c r="S73" s="86"/>
      <c r="T73" s="86"/>
      <c r="U73" s="86"/>
      <c r="V73" s="86"/>
      <c r="W73" s="86"/>
      <c r="X73" s="86"/>
      <c r="Y73" s="86"/>
      <c r="Z73" s="86"/>
      <c r="AA73" s="86"/>
      <c r="AB73" s="86"/>
      <c r="AC73" s="88">
        <f t="shared" ref="AC73:AC100" si="210">I73</f>
        <v>0</v>
      </c>
      <c r="AD73" s="89">
        <f t="shared" si="204"/>
        <v>1</v>
      </c>
      <c r="AE73" s="88" t="str">
        <f t="shared" ref="AE73:AE100" si="211">CONCATENATE(CY73," - ",CZ73)</f>
        <v>3 - Moderado</v>
      </c>
      <c r="AF73" s="89">
        <f t="shared" si="205"/>
        <v>0.6</v>
      </c>
      <c r="AG73" s="82" t="str">
        <f t="shared" si="206"/>
        <v/>
      </c>
      <c r="AH73" s="89">
        <f t="shared" ref="AH73:AH100" si="212">AD73*AF73</f>
        <v>0.6</v>
      </c>
      <c r="AI73" s="85"/>
      <c r="AJ73" s="85"/>
      <c r="AK73" s="85"/>
      <c r="AL73" s="85"/>
      <c r="AM73" s="47"/>
      <c r="AN73" s="91"/>
      <c r="AO73" s="91"/>
      <c r="AP73" s="47"/>
      <c r="AQ73" s="47"/>
      <c r="AR73" s="91"/>
      <c r="AS73" s="91"/>
      <c r="AT73" s="47"/>
      <c r="AU73" s="47"/>
      <c r="AV73" s="91"/>
      <c r="AW73" s="91"/>
      <c r="AX73" s="47"/>
      <c r="AY73" s="47"/>
      <c r="AZ73" s="91"/>
      <c r="BA73" s="91"/>
      <c r="BB73" s="47"/>
      <c r="BC73" s="47"/>
      <c r="BD73" s="91"/>
      <c r="BE73" s="91"/>
      <c r="BF73" s="47"/>
      <c r="BG73" s="47"/>
      <c r="BH73" s="91"/>
      <c r="BI73" s="91"/>
      <c r="BJ73" s="47"/>
      <c r="BK73" s="47"/>
      <c r="BL73" s="91"/>
      <c r="BM73" s="91"/>
      <c r="BN73" s="47"/>
      <c r="BO73" s="47"/>
      <c r="BP73" s="91"/>
      <c r="BQ73" s="91"/>
      <c r="BR73" s="47"/>
      <c r="BS73" s="47"/>
      <c r="BT73" s="91"/>
      <c r="BU73" s="91"/>
      <c r="BV73" s="47"/>
      <c r="BW73" s="47"/>
      <c r="BX73" s="91"/>
      <c r="BY73" s="91"/>
      <c r="BZ73" s="47"/>
      <c r="CA73" s="47"/>
      <c r="CB73" s="91"/>
      <c r="CC73" s="91"/>
      <c r="CD73" s="47"/>
      <c r="CE73" s="47"/>
      <c r="CF73" s="91"/>
      <c r="CG73" s="91"/>
      <c r="CH73" s="47"/>
      <c r="CI73" s="91"/>
      <c r="CJ73" s="91"/>
      <c r="CK73" s="47"/>
      <c r="CL73" s="92" t="str">
        <f t="shared" ref="CL73:CL100" si="213">IFERROR(IF(GE73&lt;=1,"1 - Muy Baja",VLOOKUP(GE73,$BLR$689:$BLS$693,2,0)),"")</f>
        <v>5 - Muy Alta</v>
      </c>
      <c r="CM73" s="93">
        <f t="shared" si="207"/>
        <v>1</v>
      </c>
      <c r="CN73" s="92" t="str">
        <f t="shared" ref="CN73:CN100" si="214">IFERROR(IF(GG73&lt;=1,"1 - Leve",HLOOKUP(GG73,$BLU$686:$BLY$687,2,0)),"")</f>
        <v>3 - Moderado</v>
      </c>
      <c r="CO73" s="93">
        <f t="shared" si="208"/>
        <v>0.6</v>
      </c>
      <c r="CP73" s="94" t="str">
        <f t="shared" si="209"/>
        <v>ALTO</v>
      </c>
      <c r="CQ73" s="89">
        <f t="shared" ref="CQ73:CQ100" si="215">CM73*CO73</f>
        <v>0.6</v>
      </c>
      <c r="CR73" s="194"/>
      <c r="CS73" s="94">
        <f t="shared" ref="CS73:CS100" si="216">IF(CP73="BAJO",0.1,IF(CP73="MODERADO",3,5))</f>
        <v>5</v>
      </c>
      <c r="CT73" s="47"/>
      <c r="CU73" s="194"/>
      <c r="CV73" s="194"/>
      <c r="CW73" s="96"/>
      <c r="CX73" s="97">
        <f t="shared" ref="CX73:CX100" si="217">COUNTIF(J73:AB73,"SI")</f>
        <v>0</v>
      </c>
      <c r="CY73" s="98">
        <f t="shared" ref="CY73:CY100" si="218">IF(CX73&lt;6,3,IF(CX73&gt;11,5,4))</f>
        <v>3</v>
      </c>
      <c r="CZ73" s="97" t="str">
        <f t="shared" ref="CZ73:CZ100" si="219">IF(CX73&lt;6,"Moderado",IF(CX73&gt;11,"Catastrófico","Mayor"))</f>
        <v>Moderado</v>
      </c>
      <c r="DA73" s="99">
        <f t="shared" ref="DA73:DA100" si="220">IF(CY73=3,0.6,IF(CY73=4,0.8,1))</f>
        <v>0.6</v>
      </c>
      <c r="DB73" s="100">
        <f t="shared" ref="DB73:DB100" si="221">IF(AN73="",0,IF(AN73="Automático",0.25,IF(AN73="Manual",0.15,0)))</f>
        <v>0</v>
      </c>
      <c r="DC73" s="100">
        <f t="shared" ref="DC73:DC100" si="222">IF(AI73="",0,IF(AO73="Preventivo",0.25,IF(AO73="Detectivo",0.15,IF(AO73="Correctivo",0.1,0))))</f>
        <v>0</v>
      </c>
      <c r="DD73" s="97">
        <f t="shared" ref="DD73:DD100" si="223">IF(OR(AN73=0,AO73=0),0,DB73+DC73)</f>
        <v>0</v>
      </c>
      <c r="DE73" s="5">
        <f t="shared" ref="DE73:DE100" si="224">IF(DF73&gt;0.8,5,IF(DF73&gt;0.6,4,IF(DF73&gt;0.4,3,IF(DF73&gt;0.2,2,1))))</f>
        <v>5</v>
      </c>
      <c r="DF73" s="99">
        <f t="shared" ref="DF73:DF100" si="225">IF(OR(AP73="Ambos",AP73="Probabilidad"),$AD73-($AD73*$DD73),$AD73)</f>
        <v>1</v>
      </c>
      <c r="DG73" s="5">
        <f t="shared" ref="DG73:DG100" si="226">IF(DI73&gt;0.8,5,IF(DI73&gt;0.6,4,3))</f>
        <v>3</v>
      </c>
      <c r="DH73" s="5"/>
      <c r="DI73" s="99">
        <f t="shared" ref="DI73:DI100" si="227">IF(OR(AP73="Ambos",AP73="Impacto"),$DA73-($DA73*$DD73),$DA73)</f>
        <v>0.6</v>
      </c>
      <c r="DJ73" s="100">
        <f t="shared" ref="DJ73:DJ100" si="228">IF(AR73="",0,IF(AR73="Automático",0.25,IF(AR73="Manual",0.15,0)))</f>
        <v>0</v>
      </c>
      <c r="DK73" s="100">
        <f t="shared" ref="DK73:DK100" si="229">IF(AS73="",0,IF(AS73="Preventivo",0.25,IF(AS73="Detectivo",0.15,IF(AS73="Correctivo",0.1,0))))</f>
        <v>0</v>
      </c>
      <c r="DL73" s="97">
        <f t="shared" ref="DL73:DL100" si="230">IF(OR(AR73=0,AS73=0),0,DJ73+DK73)</f>
        <v>0</v>
      </c>
      <c r="DM73" s="5">
        <f t="shared" ref="DM73:DM100" si="231">IF(DN73&gt;0.8,5,IF(DN73&gt;0.6,4,IF(DN73&gt;0.4,3,IF(DN73&gt;0.2,2,1))))</f>
        <v>5</v>
      </c>
      <c r="DN73" s="99">
        <f t="shared" ref="DN73:DN100" si="232">IF(OR(AT73="Ambos",AT73="Probabilidad"),DF73-(DF73*$DL73),DF73)</f>
        <v>1</v>
      </c>
      <c r="DO73" s="5">
        <f t="shared" ref="DO73:DO100" si="233">IF(DP73&gt;0.8,5,IF(DP73&gt;0.6,4,3))</f>
        <v>3</v>
      </c>
      <c r="DP73" s="99">
        <f t="shared" ref="DP73:DP100" si="234">IF(OR(AT73="Ambos",AT73="Impacto"),$DI73-($DI73*$DL73),$DI73)</f>
        <v>0.6</v>
      </c>
      <c r="DQ73" s="100">
        <f t="shared" ref="DQ73:DQ100" si="235">IF(AV73="",0,IF(AV73="Automático",0.25,IF(AV73="Manual",0.15,0)))</f>
        <v>0</v>
      </c>
      <c r="DR73" s="100">
        <f t="shared" ref="DR73:DR100" si="236">IF(AW73="",0,IF(AW73="Preventivo",0.25,IF(AW73="Detectivo",0.15,IF(AW73="Correctivo",0.1,0))))</f>
        <v>0</v>
      </c>
      <c r="DS73" s="97">
        <f t="shared" ref="DS73:DS100" si="237">IF(OR(AV73=0,AW73=0),0,DQ73+DR73)</f>
        <v>0</v>
      </c>
      <c r="DT73" s="5">
        <f t="shared" ref="DT73:DT100" si="238">IF(DU73&gt;0.8,5,IF(DU73&gt;0.6,4,IF(DU73&gt;0.4,3,IF(DU73&gt;0.2,2,1))))</f>
        <v>5</v>
      </c>
      <c r="DU73" s="99">
        <f t="shared" ref="DU73:DU100" si="239">IF(OR(AX73="Ambos",AX73="Probabilidad"),DN73-(DN73*$DS73),DN73)</f>
        <v>1</v>
      </c>
      <c r="DV73" s="5">
        <f t="shared" ref="DV73:DV100" si="240">IF(DW73&gt;0.8,5,IF(DW73&gt;0.6,4,3))</f>
        <v>3</v>
      </c>
      <c r="DW73" s="99">
        <f t="shared" ref="DW73:DW100" si="241">IF(OR(AX73="Ambos",AX73="Impacto"),$DP73-($DP73*$DS73),$DP73)</f>
        <v>0.6</v>
      </c>
      <c r="DX73" s="100">
        <f t="shared" ref="DX73:DX100" si="242">IF(AZ73="",0,IF(AZ73="Automático",0.25,IF(AZ73="Manual",0.15,0)))</f>
        <v>0</v>
      </c>
      <c r="DY73" s="100">
        <f t="shared" ref="DY73:DY100" si="243">IF(BA73="",0,IF(BA73="Preventivo",0.25,IF(BA73="Detectivo",0.15,IF(BA74="Correctivo",0.1,0))))</f>
        <v>0</v>
      </c>
      <c r="DZ73" s="97">
        <f t="shared" ref="DZ73:DZ100" si="244">IF(OR(AZ73=0,BA73=0),0,DX73+DY73)</f>
        <v>0</v>
      </c>
      <c r="EA73" s="5">
        <f t="shared" ref="EA73:EA100" si="245">IF(EB73&gt;0.8,5,IF(EB73&gt;0.6,4,IF(EB73&gt;0.4,3,IF(EB73&gt;0.2,2,1))))</f>
        <v>5</v>
      </c>
      <c r="EB73" s="99">
        <f t="shared" ref="EB73:EB100" si="246">IF(OR(BB73="Ambos",BB73="Probabilidad"),DU73-(DU73*$DZ73),DU73)</f>
        <v>1</v>
      </c>
      <c r="EC73" s="5">
        <f t="shared" ref="EC73:EC100" si="247">IF(ED73&gt;0.8,5,IF(ED73&gt;0.6,4,3))</f>
        <v>3</v>
      </c>
      <c r="ED73" s="99">
        <f t="shared" ref="ED73:ED100" si="248">IF(OR(BB73="Ambos",BB73="Impacto"),$DW73-($DW73*$DZ73),$DW73)</f>
        <v>0.6</v>
      </c>
      <c r="EE73" s="100">
        <f t="shared" ref="EE73:EE100" si="249">IF(BD73="",0,IF(BD73="Automático",0.25,IF(BD73="Manual",0.15,0)))</f>
        <v>0</v>
      </c>
      <c r="EF73" s="100">
        <f t="shared" ref="EF73:EF100" si="250">IF(BE73="",0,IF(BE73="Preventivo",0.25,IF(BE73="Detectivo",0.15,IF(BE73="Correctivo",0.1,0))))</f>
        <v>0</v>
      </c>
      <c r="EG73" s="97">
        <f t="shared" ref="EG73:EG100" si="251">IF(OR(BD73=0,BE73=0),0,EE73+EF73)</f>
        <v>0</v>
      </c>
      <c r="EH73" s="5">
        <f t="shared" ref="EH73:EH100" si="252">IF(EI73&gt;0.8,5,IF(EI73&gt;0.6,4,IF(EI73&gt;0.4,3,IF(EI73&gt;0.2,2,1))))</f>
        <v>5</v>
      </c>
      <c r="EI73" s="99">
        <f t="shared" ref="EI73:EI100" si="253">IF(OR(BF73="Ambos",BF73="Probabilidad"),EB73-(EB73*$EG73),EB73)</f>
        <v>1</v>
      </c>
      <c r="EJ73" s="5">
        <f t="shared" ref="EJ73:EJ100" si="254">IF(EK73&gt;0.8,5,IF(EK73&gt;0.6,4,3))</f>
        <v>3</v>
      </c>
      <c r="EK73" s="99">
        <f t="shared" ref="EK73:EK100" si="255">IF(OR(BF73="Ambos",BF73="Impacto"),$ED73-($ED73*$EG73),$ED73)</f>
        <v>0.6</v>
      </c>
      <c r="EL73" s="100">
        <f t="shared" ref="EL73:EL100" si="256">IF(BH73="",0,IF(BH73="Automático",0.25,IF(BH73="Manual",0.15,0)))</f>
        <v>0</v>
      </c>
      <c r="EM73" s="100">
        <f t="shared" ref="EM73:EM100" si="257">IF(BI73="",0,IF(BI73="Preventivo",0.25,IF(BI73="Detectivo",0.15,IF(BI73="Correctivo",0.1,0))))</f>
        <v>0</v>
      </c>
      <c r="EN73" s="97">
        <f t="shared" ref="EN73:EN100" si="258">IF(OR(BH73=0,BI73=0),0,EL73+EM73)</f>
        <v>0</v>
      </c>
      <c r="EO73" s="5">
        <f t="shared" ref="EO73:EO100" si="259">IF(EP73&gt;0.8,5,IF(EP73&gt;0.6,4,IF(EP73&gt;0.4,3,IF(EP73&gt;0.2,2,1))))</f>
        <v>5</v>
      </c>
      <c r="EP73" s="99">
        <f t="shared" ref="EP73:EP100" si="260">IF(OR(BF73="Ambos",BF73="Probabilidad"),EI73-(EI73*$EN73),EI73)</f>
        <v>1</v>
      </c>
      <c r="EQ73" s="5">
        <f t="shared" ref="EQ73:EQ100" si="261">IF(ER73&gt;0.8,5,IF(ER73&gt;0.6,4,3))</f>
        <v>3</v>
      </c>
      <c r="ER73" s="99">
        <f t="shared" ref="ER73:ER100" si="262">IF(OR(BJ73="Ambos",BJ73="Impacto"),$EK73-($EK73*$EN73),$EK73)</f>
        <v>0.6</v>
      </c>
      <c r="ES73" s="100">
        <f t="shared" ref="ES73:ES100" si="263">IF(BL73="",0,IF(BL73="Automático",0.25,IF(BL73="Manual",0.15,0)))</f>
        <v>0</v>
      </c>
      <c r="ET73" s="100">
        <f t="shared" ref="ET73:ET100" si="264">IF(BM73="",0,IF(BM73="Preventivo",0.25,IF(BM73="Detectivo",0.15,IF(BM73="Correctivo",0.1,0))))</f>
        <v>0</v>
      </c>
      <c r="EU73" s="97">
        <f t="shared" ref="EU73:EU100" si="265">IF(OR(BL73=0,BM73=0),0,ES73+ET73)</f>
        <v>0</v>
      </c>
      <c r="EV73" s="5">
        <f t="shared" ref="EV73:EV100" si="266">IF(EW73&gt;0.8,5,IF(EW73&gt;0.6,4,IF(EW73&gt;0.4,3,IF(EW73&gt;0.2,2,1))))</f>
        <v>5</v>
      </c>
      <c r="EW73" s="99">
        <f t="shared" ref="EW73:EW100" si="267">IF(OR(BP73="Ambos",BP73="Probabilidad"),EP73-(EP73*$EU73),EP73)</f>
        <v>1</v>
      </c>
      <c r="EX73" s="5">
        <f t="shared" ref="EX73:EX100" si="268">IF(EY73&gt;0.8,5,IF(EY73&gt;0.6,4,3))</f>
        <v>3</v>
      </c>
      <c r="EY73" s="99">
        <f t="shared" ref="EY73:EY100" si="269">IF(OR(BN73="Ambos",BN73="Impacto"),$ER73-($ER73*$EU73),$ER73)</f>
        <v>0.6</v>
      </c>
      <c r="EZ73" s="100">
        <f t="shared" ref="EZ73:EZ100" si="270">IF(BP73="",0,IF(BP73="Automático",0.25,IF(BP73="Manual",0.15,0)))</f>
        <v>0</v>
      </c>
      <c r="FA73" s="100">
        <f t="shared" ref="FA73:FA100" si="271">IF(BQ73="",0,IF(BQ73="Preventivo",0.25,IF(BQ73="Detectivo",0.15,IF(BQ73="Correctivo",0.1,0))))</f>
        <v>0</v>
      </c>
      <c r="FB73" s="97">
        <f t="shared" ref="FB73:FB100" si="272">IF(OR(BP73=0,BQ73=0),0,EZ73+FA73)</f>
        <v>0</v>
      </c>
      <c r="FC73" s="5">
        <f t="shared" ref="FC73:FC100" si="273">IF(FD73&gt;0.8,5,IF(FD73&gt;0.6,4,IF(FD73&gt;0.4,3,IF(FD73&gt;0.2,2,1))))</f>
        <v>5</v>
      </c>
      <c r="FD73" s="99">
        <f t="shared" ref="FD73:FD100" si="274">IF(OR(BR73="Ambos",BR73="Probabilidad"),EW73-(EW73*$FB73),EW73)</f>
        <v>1</v>
      </c>
      <c r="FE73" s="5">
        <f t="shared" ref="FE73:FE100" si="275">IF(FF73&gt;0.8,5,IF(FF73&gt;0.6,4,3))</f>
        <v>3</v>
      </c>
      <c r="FF73" s="99">
        <f t="shared" ref="FF73:FF100" si="276">IF(OR(BR73="Ambos",BR73="Impacto"),$EY73-($EY73*$FB73),$EY73)</f>
        <v>0.6</v>
      </c>
      <c r="FG73" s="100">
        <f t="shared" ref="FG73:FG100" si="277">IF(BT73="",0,IF(BT73="Automático",0.25,IF(BT73="Manual",0.15,0)))</f>
        <v>0</v>
      </c>
      <c r="FH73" s="100">
        <f t="shared" ref="FH73:FH100" si="278">IF(BU73="",0,IF(BU73="Preventivo",0.25,IF(BU73="Detectivo",0.15,IF(BU73="Correctivo",0.1,0))))</f>
        <v>0</v>
      </c>
      <c r="FI73" s="97">
        <f t="shared" ref="FI73:FI100" si="279">IF(OR(BT73=0,BU73=0),0,FG73+FH73)</f>
        <v>0</v>
      </c>
      <c r="FJ73" s="5">
        <f t="shared" ref="FJ73:FJ100" si="280">IF(FK73&gt;0.8,5,IF(FK73&gt;0.6,4,IF(FK73&gt;0.4,3,IF(FK73&gt;0.2,2,1))))</f>
        <v>5</v>
      </c>
      <c r="FK73" s="99">
        <f t="shared" ref="FK73:FK100" si="281">IF(OR(BV73="Ambos",BV73="Probabilidad"),FD73-(FD73*$FI73),FD73)</f>
        <v>1</v>
      </c>
      <c r="FL73" s="5">
        <f t="shared" ref="FL73:FL100" si="282">IF(FM73&gt;0.8,5,IF(FM73&gt;0.6,4,3))</f>
        <v>3</v>
      </c>
      <c r="FM73" s="99">
        <f t="shared" ref="FM73:FM100" si="283">IF(OR(BV73="Ambos",BV73="Impacto"),$FF73-($FF73*$FI73),$FF73)</f>
        <v>0.6</v>
      </c>
      <c r="FN73" s="100">
        <f t="shared" ref="FN73:FN100" si="284">IF(BX73="",0,IF(BX73="Automático",0.25,IF(BX73="Manual",0.15,0)))</f>
        <v>0</v>
      </c>
      <c r="FO73" s="100">
        <f t="shared" ref="FO73:FO100" si="285">IF(BY73="",0,IF(BY73="Preventivo",0.25,IF(BY73="Detectivo",0.15,IF(BY73="Correctivo",0.1,0))))</f>
        <v>0</v>
      </c>
      <c r="FP73" s="97">
        <f t="shared" ref="FP73:FP100" si="286">IF(OR(BX73=0,BY73=0),0,FN73+FO73)</f>
        <v>0</v>
      </c>
      <c r="FQ73" s="5">
        <f t="shared" ref="FQ73:FQ100" si="287">IF(FR73&gt;0.8,5,IF(FR73&gt;0.6,4,IF(FR73&gt;0.4,3,IF(FR73&gt;0.2,2,1))))</f>
        <v>5</v>
      </c>
      <c r="FR73" s="99">
        <f t="shared" ref="FR73:FR100" si="288">IF(OR(BZ73="Ambos",BZ73="Probabilidad"),FK73-(FK73*$FP73),FK73)</f>
        <v>1</v>
      </c>
      <c r="FS73" s="5">
        <f t="shared" ref="FS73:FS100" si="289">IF(FT73&gt;0.8,5,IF(FT73&gt;0.6,4,3))</f>
        <v>3</v>
      </c>
      <c r="FT73" s="99">
        <f t="shared" ref="FT73:FT100" si="290">IF(OR(BZ73="Ambos",BZ73="Impacto"),$FM73-($FM73*$FP73),$FM73)</f>
        <v>0.6</v>
      </c>
      <c r="FU73" s="100">
        <f t="shared" ref="FU73:FU100" si="291">IF(CB73="",0,IF(CB73="Automático",0.25,IF(CB73="Manual",0.15,0)))</f>
        <v>0</v>
      </c>
      <c r="FV73" s="100">
        <f t="shared" ref="FV73:FV100" si="292">IF(CC73="",0,IF(CC73="Preventivo",0.25,IF(CC73="Detectivo",0.15,IF(CC73="Correctivo",0.1,0))))</f>
        <v>0</v>
      </c>
      <c r="FW73" s="97">
        <f t="shared" ref="FW73:FW100" si="293">IF(OR(CB73=0,CC73=0),0,FU73+FV73)</f>
        <v>0</v>
      </c>
      <c r="FX73" s="5">
        <f t="shared" ref="FX73:FX100" si="294">IF(FY73&gt;0.8,5,IF(FY73&gt;0.6,4,IF(FY73&gt;0.4,3,IF(FY73&gt;0.2,2,1))))</f>
        <v>5</v>
      </c>
      <c r="FY73" s="99">
        <f t="shared" ref="FY73:FY100" si="295">IF(OR(CD73="Ambos",CD73="Probabilidad"),FR73-(FR73*$FW73),FR73)</f>
        <v>1</v>
      </c>
      <c r="FZ73" s="5">
        <f t="shared" ref="FZ73:FZ100" si="296">IF(GA73&gt;0.8,5,IF(GA73&gt;0.6,4,3))</f>
        <v>3</v>
      </c>
      <c r="GA73" s="99">
        <f t="shared" ref="GA73:GA100" si="297">IF(OR(CD73="Ambos",CD73="Impacto"),$FT73-($FT73*$FW73),$FT73)</f>
        <v>0.6</v>
      </c>
      <c r="GB73" s="100">
        <f t="shared" ref="GB73:GB100" si="298">IF(CF73="",0,IF(CF73="Automático",0.25,IF(CF73="Manual",0.15,0)))</f>
        <v>0</v>
      </c>
      <c r="GC73" s="100">
        <f t="shared" ref="GC73:GC100" si="299">IF(CG73="",0,IF(CG73="Preventivo",0.25,IF(CG73="Detectivo",0.15,IF(CG73="Correctivo",0.1,0))))</f>
        <v>0</v>
      </c>
      <c r="GD73" s="97">
        <f t="shared" ref="GD73:GD100" si="300">IF(OR(CF73=0,CG73=0),0,GB73+GC73)</f>
        <v>0</v>
      </c>
      <c r="GE73" s="5">
        <f t="shared" ref="GE73:GE100" si="301">IF(GF73&gt;0.8,5,IF(GF73&gt;0.6,4,IF(GF73&gt;0.4,3,IF(GF73&gt;0.2,2,1))))</f>
        <v>5</v>
      </c>
      <c r="GF73" s="99">
        <f t="shared" ref="GF73:GF100" si="302">IF(OR(CH73="Ambos",CH73="Probabilidad"),FY73-(FY73*$GD73),FY73)</f>
        <v>1</v>
      </c>
      <c r="GG73" s="5">
        <f t="shared" ref="GG73:GG100" si="303">IF(GH73&gt;0.8,5,IF(GH73&gt;0.6,4,3))</f>
        <v>3</v>
      </c>
      <c r="GH73" s="99">
        <f t="shared" ref="GH73:GH100" si="304">IF(OR(CH73="Ambos",CH73="Impacto"),$GA73-($GA73*$GD73),$GA73)</f>
        <v>0.6</v>
      </c>
      <c r="GI73" s="99">
        <f t="shared" ref="GI73:GI100" si="305">IF(GH73&lt;0.6,0.6,GH73)</f>
        <v>0.6</v>
      </c>
    </row>
    <row r="74" spans="1:191" ht="37.5" hidden="1" customHeight="1">
      <c r="A74" s="82">
        <v>66</v>
      </c>
      <c r="B74" s="85"/>
      <c r="C74" s="85"/>
      <c r="D74" s="193"/>
      <c r="E74" s="85"/>
      <c r="F74" s="124"/>
      <c r="G74" s="85"/>
      <c r="H74" s="85" t="s">
        <v>1170</v>
      </c>
      <c r="I74" s="86"/>
      <c r="J74" s="86"/>
      <c r="K74" s="86"/>
      <c r="L74" s="86"/>
      <c r="M74" s="86"/>
      <c r="N74" s="86"/>
      <c r="O74" s="86"/>
      <c r="P74" s="86"/>
      <c r="Q74" s="86"/>
      <c r="R74" s="86"/>
      <c r="S74" s="86"/>
      <c r="T74" s="86"/>
      <c r="U74" s="86"/>
      <c r="V74" s="86"/>
      <c r="W74" s="86"/>
      <c r="X74" s="86"/>
      <c r="Y74" s="86"/>
      <c r="Z74" s="86"/>
      <c r="AA74" s="86"/>
      <c r="AB74" s="86"/>
      <c r="AC74" s="88">
        <f t="shared" si="210"/>
        <v>0</v>
      </c>
      <c r="AD74" s="89">
        <f t="shared" si="204"/>
        <v>1</v>
      </c>
      <c r="AE74" s="88" t="str">
        <f t="shared" si="211"/>
        <v>3 - Moderado</v>
      </c>
      <c r="AF74" s="89">
        <f t="shared" si="205"/>
        <v>0.6</v>
      </c>
      <c r="AG74" s="82" t="str">
        <f t="shared" si="206"/>
        <v/>
      </c>
      <c r="AH74" s="89">
        <f t="shared" si="212"/>
        <v>0.6</v>
      </c>
      <c r="AI74" s="85"/>
      <c r="AJ74" s="85"/>
      <c r="AK74" s="85"/>
      <c r="AL74" s="85"/>
      <c r="AM74" s="47"/>
      <c r="AN74" s="91"/>
      <c r="AO74" s="91"/>
      <c r="AP74" s="47"/>
      <c r="AQ74" s="47"/>
      <c r="AR74" s="91"/>
      <c r="AS74" s="91"/>
      <c r="AT74" s="47"/>
      <c r="AU74" s="47"/>
      <c r="AV74" s="91"/>
      <c r="AW74" s="91"/>
      <c r="AX74" s="47"/>
      <c r="AY74" s="47"/>
      <c r="AZ74" s="91"/>
      <c r="BA74" s="91"/>
      <c r="BB74" s="47"/>
      <c r="BC74" s="47"/>
      <c r="BD74" s="91"/>
      <c r="BE74" s="91"/>
      <c r="BF74" s="47"/>
      <c r="BG74" s="47"/>
      <c r="BH74" s="91"/>
      <c r="BI74" s="91"/>
      <c r="BJ74" s="47"/>
      <c r="BK74" s="47"/>
      <c r="BL74" s="91"/>
      <c r="BM74" s="91"/>
      <c r="BN74" s="47"/>
      <c r="BO74" s="47"/>
      <c r="BP74" s="91"/>
      <c r="BQ74" s="91"/>
      <c r="BR74" s="47"/>
      <c r="BS74" s="47"/>
      <c r="BT74" s="91"/>
      <c r="BU74" s="91"/>
      <c r="BV74" s="47"/>
      <c r="BW74" s="47"/>
      <c r="BX74" s="91"/>
      <c r="BY74" s="91"/>
      <c r="BZ74" s="47"/>
      <c r="CA74" s="47"/>
      <c r="CB74" s="91"/>
      <c r="CC74" s="91"/>
      <c r="CD74" s="47"/>
      <c r="CE74" s="47"/>
      <c r="CF74" s="91"/>
      <c r="CG74" s="91"/>
      <c r="CH74" s="47"/>
      <c r="CI74" s="91"/>
      <c r="CJ74" s="91"/>
      <c r="CK74" s="47"/>
      <c r="CL74" s="92" t="str">
        <f t="shared" si="213"/>
        <v>5 - Muy Alta</v>
      </c>
      <c r="CM74" s="93">
        <f t="shared" si="207"/>
        <v>1</v>
      </c>
      <c r="CN74" s="92" t="str">
        <f t="shared" si="214"/>
        <v>3 - Moderado</v>
      </c>
      <c r="CO74" s="93">
        <f t="shared" si="208"/>
        <v>0.6</v>
      </c>
      <c r="CP74" s="94" t="str">
        <f t="shared" si="209"/>
        <v>ALTO</v>
      </c>
      <c r="CQ74" s="89">
        <f t="shared" si="215"/>
        <v>0.6</v>
      </c>
      <c r="CR74" s="194"/>
      <c r="CS74" s="94">
        <f t="shared" si="216"/>
        <v>5</v>
      </c>
      <c r="CT74" s="47"/>
      <c r="CU74" s="194"/>
      <c r="CV74" s="194"/>
      <c r="CW74" s="96"/>
      <c r="CX74" s="97">
        <f t="shared" si="217"/>
        <v>0</v>
      </c>
      <c r="CY74" s="98">
        <f t="shared" si="218"/>
        <v>3</v>
      </c>
      <c r="CZ74" s="97" t="str">
        <f t="shared" si="219"/>
        <v>Moderado</v>
      </c>
      <c r="DA74" s="99">
        <f t="shared" si="220"/>
        <v>0.6</v>
      </c>
      <c r="DB74" s="100">
        <f t="shared" si="221"/>
        <v>0</v>
      </c>
      <c r="DC74" s="100">
        <f t="shared" si="222"/>
        <v>0</v>
      </c>
      <c r="DD74" s="97">
        <f t="shared" si="223"/>
        <v>0</v>
      </c>
      <c r="DE74" s="5">
        <f t="shared" si="224"/>
        <v>5</v>
      </c>
      <c r="DF74" s="99">
        <f t="shared" si="225"/>
        <v>1</v>
      </c>
      <c r="DG74" s="5">
        <f t="shared" si="226"/>
        <v>3</v>
      </c>
      <c r="DH74" s="5"/>
      <c r="DI74" s="99">
        <f t="shared" si="227"/>
        <v>0.6</v>
      </c>
      <c r="DJ74" s="100">
        <f t="shared" si="228"/>
        <v>0</v>
      </c>
      <c r="DK74" s="100">
        <f t="shared" si="229"/>
        <v>0</v>
      </c>
      <c r="DL74" s="97">
        <f t="shared" si="230"/>
        <v>0</v>
      </c>
      <c r="DM74" s="5">
        <f t="shared" si="231"/>
        <v>5</v>
      </c>
      <c r="DN74" s="99">
        <f t="shared" si="232"/>
        <v>1</v>
      </c>
      <c r="DO74" s="5">
        <f t="shared" si="233"/>
        <v>3</v>
      </c>
      <c r="DP74" s="99">
        <f t="shared" si="234"/>
        <v>0.6</v>
      </c>
      <c r="DQ74" s="100">
        <f t="shared" si="235"/>
        <v>0</v>
      </c>
      <c r="DR74" s="100">
        <f t="shared" si="236"/>
        <v>0</v>
      </c>
      <c r="DS74" s="97">
        <f t="shared" si="237"/>
        <v>0</v>
      </c>
      <c r="DT74" s="5">
        <f t="shared" si="238"/>
        <v>5</v>
      </c>
      <c r="DU74" s="99">
        <f t="shared" si="239"/>
        <v>1</v>
      </c>
      <c r="DV74" s="5">
        <f t="shared" si="240"/>
        <v>3</v>
      </c>
      <c r="DW74" s="99">
        <f t="shared" si="241"/>
        <v>0.6</v>
      </c>
      <c r="DX74" s="100">
        <f t="shared" si="242"/>
        <v>0</v>
      </c>
      <c r="DY74" s="100">
        <f t="shared" si="243"/>
        <v>0</v>
      </c>
      <c r="DZ74" s="97">
        <f t="shared" si="244"/>
        <v>0</v>
      </c>
      <c r="EA74" s="5">
        <f t="shared" si="245"/>
        <v>5</v>
      </c>
      <c r="EB74" s="99">
        <f t="shared" si="246"/>
        <v>1</v>
      </c>
      <c r="EC74" s="5">
        <f t="shared" si="247"/>
        <v>3</v>
      </c>
      <c r="ED74" s="99">
        <f t="shared" si="248"/>
        <v>0.6</v>
      </c>
      <c r="EE74" s="100">
        <f t="shared" si="249"/>
        <v>0</v>
      </c>
      <c r="EF74" s="100">
        <f t="shared" si="250"/>
        <v>0</v>
      </c>
      <c r="EG74" s="97">
        <f t="shared" si="251"/>
        <v>0</v>
      </c>
      <c r="EH74" s="5">
        <f t="shared" si="252"/>
        <v>5</v>
      </c>
      <c r="EI74" s="99">
        <f t="shared" si="253"/>
        <v>1</v>
      </c>
      <c r="EJ74" s="5">
        <f t="shared" si="254"/>
        <v>3</v>
      </c>
      <c r="EK74" s="99">
        <f t="shared" si="255"/>
        <v>0.6</v>
      </c>
      <c r="EL74" s="100">
        <f t="shared" si="256"/>
        <v>0</v>
      </c>
      <c r="EM74" s="100">
        <f t="shared" si="257"/>
        <v>0</v>
      </c>
      <c r="EN74" s="97">
        <f t="shared" si="258"/>
        <v>0</v>
      </c>
      <c r="EO74" s="5">
        <f t="shared" si="259"/>
        <v>5</v>
      </c>
      <c r="EP74" s="99">
        <f t="shared" si="260"/>
        <v>1</v>
      </c>
      <c r="EQ74" s="5">
        <f t="shared" si="261"/>
        <v>3</v>
      </c>
      <c r="ER74" s="99">
        <f t="shared" si="262"/>
        <v>0.6</v>
      </c>
      <c r="ES74" s="100">
        <f t="shared" si="263"/>
        <v>0</v>
      </c>
      <c r="ET74" s="100">
        <f t="shared" si="264"/>
        <v>0</v>
      </c>
      <c r="EU74" s="97">
        <f t="shared" si="265"/>
        <v>0</v>
      </c>
      <c r="EV74" s="5">
        <f t="shared" si="266"/>
        <v>5</v>
      </c>
      <c r="EW74" s="99">
        <f t="shared" si="267"/>
        <v>1</v>
      </c>
      <c r="EX74" s="5">
        <f t="shared" si="268"/>
        <v>3</v>
      </c>
      <c r="EY74" s="99">
        <f t="shared" si="269"/>
        <v>0.6</v>
      </c>
      <c r="EZ74" s="100">
        <f t="shared" si="270"/>
        <v>0</v>
      </c>
      <c r="FA74" s="100">
        <f t="shared" si="271"/>
        <v>0</v>
      </c>
      <c r="FB74" s="97">
        <f t="shared" si="272"/>
        <v>0</v>
      </c>
      <c r="FC74" s="5">
        <f t="shared" si="273"/>
        <v>5</v>
      </c>
      <c r="FD74" s="99">
        <f t="shared" si="274"/>
        <v>1</v>
      </c>
      <c r="FE74" s="5">
        <f t="shared" si="275"/>
        <v>3</v>
      </c>
      <c r="FF74" s="99">
        <f t="shared" si="276"/>
        <v>0.6</v>
      </c>
      <c r="FG74" s="100">
        <f t="shared" si="277"/>
        <v>0</v>
      </c>
      <c r="FH74" s="100">
        <f t="shared" si="278"/>
        <v>0</v>
      </c>
      <c r="FI74" s="97">
        <f t="shared" si="279"/>
        <v>0</v>
      </c>
      <c r="FJ74" s="5">
        <f t="shared" si="280"/>
        <v>5</v>
      </c>
      <c r="FK74" s="99">
        <f t="shared" si="281"/>
        <v>1</v>
      </c>
      <c r="FL74" s="5">
        <f t="shared" si="282"/>
        <v>3</v>
      </c>
      <c r="FM74" s="99">
        <f t="shared" si="283"/>
        <v>0.6</v>
      </c>
      <c r="FN74" s="100">
        <f t="shared" si="284"/>
        <v>0</v>
      </c>
      <c r="FO74" s="100">
        <f t="shared" si="285"/>
        <v>0</v>
      </c>
      <c r="FP74" s="97">
        <f t="shared" si="286"/>
        <v>0</v>
      </c>
      <c r="FQ74" s="5">
        <f t="shared" si="287"/>
        <v>5</v>
      </c>
      <c r="FR74" s="99">
        <f t="shared" si="288"/>
        <v>1</v>
      </c>
      <c r="FS74" s="5">
        <f t="shared" si="289"/>
        <v>3</v>
      </c>
      <c r="FT74" s="99">
        <f t="shared" si="290"/>
        <v>0.6</v>
      </c>
      <c r="FU74" s="100">
        <f t="shared" si="291"/>
        <v>0</v>
      </c>
      <c r="FV74" s="100">
        <f t="shared" si="292"/>
        <v>0</v>
      </c>
      <c r="FW74" s="97">
        <f t="shared" si="293"/>
        <v>0</v>
      </c>
      <c r="FX74" s="5">
        <f t="shared" si="294"/>
        <v>5</v>
      </c>
      <c r="FY74" s="99">
        <f t="shared" si="295"/>
        <v>1</v>
      </c>
      <c r="FZ74" s="5">
        <f t="shared" si="296"/>
        <v>3</v>
      </c>
      <c r="GA74" s="99">
        <f t="shared" si="297"/>
        <v>0.6</v>
      </c>
      <c r="GB74" s="100">
        <f t="shared" si="298"/>
        <v>0</v>
      </c>
      <c r="GC74" s="100">
        <f t="shared" si="299"/>
        <v>0</v>
      </c>
      <c r="GD74" s="97">
        <f t="shared" si="300"/>
        <v>0</v>
      </c>
      <c r="GE74" s="5">
        <f t="shared" si="301"/>
        <v>5</v>
      </c>
      <c r="GF74" s="99">
        <f t="shared" si="302"/>
        <v>1</v>
      </c>
      <c r="GG74" s="5">
        <f t="shared" si="303"/>
        <v>3</v>
      </c>
      <c r="GH74" s="99">
        <f t="shared" si="304"/>
        <v>0.6</v>
      </c>
      <c r="GI74" s="99">
        <f t="shared" si="305"/>
        <v>0.6</v>
      </c>
    </row>
    <row r="75" spans="1:191" ht="37.5" hidden="1" customHeight="1">
      <c r="A75" s="82">
        <v>67</v>
      </c>
      <c r="B75" s="85"/>
      <c r="C75" s="85"/>
      <c r="D75" s="193"/>
      <c r="E75" s="85"/>
      <c r="F75" s="124"/>
      <c r="G75" s="85"/>
      <c r="H75" s="85" t="s">
        <v>1170</v>
      </c>
      <c r="I75" s="86"/>
      <c r="J75" s="86"/>
      <c r="K75" s="86"/>
      <c r="L75" s="86"/>
      <c r="M75" s="86"/>
      <c r="N75" s="86"/>
      <c r="O75" s="86"/>
      <c r="P75" s="86"/>
      <c r="Q75" s="86"/>
      <c r="R75" s="86"/>
      <c r="S75" s="86"/>
      <c r="T75" s="86"/>
      <c r="U75" s="86"/>
      <c r="V75" s="86"/>
      <c r="W75" s="86"/>
      <c r="X75" s="86"/>
      <c r="Y75" s="86"/>
      <c r="Z75" s="86"/>
      <c r="AA75" s="86"/>
      <c r="AB75" s="86"/>
      <c r="AC75" s="88">
        <f t="shared" si="210"/>
        <v>0</v>
      </c>
      <c r="AD75" s="89">
        <f t="shared" si="204"/>
        <v>1</v>
      </c>
      <c r="AE75" s="88" t="str">
        <f t="shared" si="211"/>
        <v>3 - Moderado</v>
      </c>
      <c r="AF75" s="89">
        <f t="shared" si="205"/>
        <v>0.6</v>
      </c>
      <c r="AG75" s="82" t="str">
        <f t="shared" si="206"/>
        <v/>
      </c>
      <c r="AH75" s="89">
        <f t="shared" si="212"/>
        <v>0.6</v>
      </c>
      <c r="AI75" s="85"/>
      <c r="AJ75" s="85"/>
      <c r="AK75" s="85"/>
      <c r="AL75" s="85"/>
      <c r="AM75" s="47"/>
      <c r="AN75" s="91"/>
      <c r="AO75" s="91"/>
      <c r="AP75" s="47"/>
      <c r="AQ75" s="47"/>
      <c r="AR75" s="91"/>
      <c r="AS75" s="91"/>
      <c r="AT75" s="47"/>
      <c r="AU75" s="47"/>
      <c r="AV75" s="91"/>
      <c r="AW75" s="91"/>
      <c r="AX75" s="47"/>
      <c r="AY75" s="47"/>
      <c r="AZ75" s="91"/>
      <c r="BA75" s="91"/>
      <c r="BB75" s="47"/>
      <c r="BC75" s="47"/>
      <c r="BD75" s="91"/>
      <c r="BE75" s="91"/>
      <c r="BF75" s="47"/>
      <c r="BG75" s="47"/>
      <c r="BH75" s="91"/>
      <c r="BI75" s="91"/>
      <c r="BJ75" s="47"/>
      <c r="BK75" s="47"/>
      <c r="BL75" s="91"/>
      <c r="BM75" s="91"/>
      <c r="BN75" s="47"/>
      <c r="BO75" s="47"/>
      <c r="BP75" s="91"/>
      <c r="BQ75" s="91"/>
      <c r="BR75" s="47"/>
      <c r="BS75" s="47"/>
      <c r="BT75" s="91"/>
      <c r="BU75" s="91"/>
      <c r="BV75" s="47"/>
      <c r="BW75" s="47"/>
      <c r="BX75" s="91"/>
      <c r="BY75" s="91"/>
      <c r="BZ75" s="47"/>
      <c r="CA75" s="47"/>
      <c r="CB75" s="91"/>
      <c r="CC75" s="91"/>
      <c r="CD75" s="47"/>
      <c r="CE75" s="47"/>
      <c r="CF75" s="91"/>
      <c r="CG75" s="91"/>
      <c r="CH75" s="47"/>
      <c r="CI75" s="91"/>
      <c r="CJ75" s="91"/>
      <c r="CK75" s="47"/>
      <c r="CL75" s="92" t="str">
        <f t="shared" si="213"/>
        <v>5 - Muy Alta</v>
      </c>
      <c r="CM75" s="93">
        <f t="shared" si="207"/>
        <v>1</v>
      </c>
      <c r="CN75" s="92" t="str">
        <f t="shared" si="214"/>
        <v>3 - Moderado</v>
      </c>
      <c r="CO75" s="93">
        <f t="shared" si="208"/>
        <v>0.6</v>
      </c>
      <c r="CP75" s="94" t="str">
        <f t="shared" si="209"/>
        <v>ALTO</v>
      </c>
      <c r="CQ75" s="89">
        <f t="shared" si="215"/>
        <v>0.6</v>
      </c>
      <c r="CR75" s="194"/>
      <c r="CS75" s="94">
        <f t="shared" si="216"/>
        <v>5</v>
      </c>
      <c r="CT75" s="47"/>
      <c r="CU75" s="194"/>
      <c r="CV75" s="194"/>
      <c r="CW75" s="96"/>
      <c r="CX75" s="97">
        <f t="shared" si="217"/>
        <v>0</v>
      </c>
      <c r="CY75" s="98">
        <f t="shared" si="218"/>
        <v>3</v>
      </c>
      <c r="CZ75" s="97" t="str">
        <f t="shared" si="219"/>
        <v>Moderado</v>
      </c>
      <c r="DA75" s="99">
        <f t="shared" si="220"/>
        <v>0.6</v>
      </c>
      <c r="DB75" s="100">
        <f t="shared" si="221"/>
        <v>0</v>
      </c>
      <c r="DC75" s="100">
        <f t="shared" si="222"/>
        <v>0</v>
      </c>
      <c r="DD75" s="97">
        <f t="shared" si="223"/>
        <v>0</v>
      </c>
      <c r="DE75" s="5">
        <f t="shared" si="224"/>
        <v>5</v>
      </c>
      <c r="DF75" s="99">
        <f t="shared" si="225"/>
        <v>1</v>
      </c>
      <c r="DG75" s="5">
        <f t="shared" si="226"/>
        <v>3</v>
      </c>
      <c r="DH75" s="5"/>
      <c r="DI75" s="99">
        <f t="shared" si="227"/>
        <v>0.6</v>
      </c>
      <c r="DJ75" s="100">
        <f t="shared" si="228"/>
        <v>0</v>
      </c>
      <c r="DK75" s="100">
        <f t="shared" si="229"/>
        <v>0</v>
      </c>
      <c r="DL75" s="97">
        <f t="shared" si="230"/>
        <v>0</v>
      </c>
      <c r="DM75" s="5">
        <f t="shared" si="231"/>
        <v>5</v>
      </c>
      <c r="DN75" s="99">
        <f t="shared" si="232"/>
        <v>1</v>
      </c>
      <c r="DO75" s="5">
        <f t="shared" si="233"/>
        <v>3</v>
      </c>
      <c r="DP75" s="99">
        <f t="shared" si="234"/>
        <v>0.6</v>
      </c>
      <c r="DQ75" s="100">
        <f t="shared" si="235"/>
        <v>0</v>
      </c>
      <c r="DR75" s="100">
        <f t="shared" si="236"/>
        <v>0</v>
      </c>
      <c r="DS75" s="97">
        <f t="shared" si="237"/>
        <v>0</v>
      </c>
      <c r="DT75" s="5">
        <f t="shared" si="238"/>
        <v>5</v>
      </c>
      <c r="DU75" s="99">
        <f t="shared" si="239"/>
        <v>1</v>
      </c>
      <c r="DV75" s="5">
        <f t="shared" si="240"/>
        <v>3</v>
      </c>
      <c r="DW75" s="99">
        <f t="shared" si="241"/>
        <v>0.6</v>
      </c>
      <c r="DX75" s="100">
        <f t="shared" si="242"/>
        <v>0</v>
      </c>
      <c r="DY75" s="100">
        <f t="shared" si="243"/>
        <v>0</v>
      </c>
      <c r="DZ75" s="97">
        <f t="shared" si="244"/>
        <v>0</v>
      </c>
      <c r="EA75" s="5">
        <f t="shared" si="245"/>
        <v>5</v>
      </c>
      <c r="EB75" s="99">
        <f t="shared" si="246"/>
        <v>1</v>
      </c>
      <c r="EC75" s="5">
        <f t="shared" si="247"/>
        <v>3</v>
      </c>
      <c r="ED75" s="99">
        <f t="shared" si="248"/>
        <v>0.6</v>
      </c>
      <c r="EE75" s="100">
        <f t="shared" si="249"/>
        <v>0</v>
      </c>
      <c r="EF75" s="100">
        <f t="shared" si="250"/>
        <v>0</v>
      </c>
      <c r="EG75" s="97">
        <f t="shared" si="251"/>
        <v>0</v>
      </c>
      <c r="EH75" s="5">
        <f t="shared" si="252"/>
        <v>5</v>
      </c>
      <c r="EI75" s="99">
        <f t="shared" si="253"/>
        <v>1</v>
      </c>
      <c r="EJ75" s="5">
        <f t="shared" si="254"/>
        <v>3</v>
      </c>
      <c r="EK75" s="99">
        <f t="shared" si="255"/>
        <v>0.6</v>
      </c>
      <c r="EL75" s="100">
        <f t="shared" si="256"/>
        <v>0</v>
      </c>
      <c r="EM75" s="100">
        <f t="shared" si="257"/>
        <v>0</v>
      </c>
      <c r="EN75" s="97">
        <f t="shared" si="258"/>
        <v>0</v>
      </c>
      <c r="EO75" s="5">
        <f t="shared" si="259"/>
        <v>5</v>
      </c>
      <c r="EP75" s="99">
        <f t="shared" si="260"/>
        <v>1</v>
      </c>
      <c r="EQ75" s="5">
        <f t="shared" si="261"/>
        <v>3</v>
      </c>
      <c r="ER75" s="99">
        <f t="shared" si="262"/>
        <v>0.6</v>
      </c>
      <c r="ES75" s="100">
        <f t="shared" si="263"/>
        <v>0</v>
      </c>
      <c r="ET75" s="100">
        <f t="shared" si="264"/>
        <v>0</v>
      </c>
      <c r="EU75" s="97">
        <f t="shared" si="265"/>
        <v>0</v>
      </c>
      <c r="EV75" s="5">
        <f t="shared" si="266"/>
        <v>5</v>
      </c>
      <c r="EW75" s="99">
        <f t="shared" si="267"/>
        <v>1</v>
      </c>
      <c r="EX75" s="5">
        <f t="shared" si="268"/>
        <v>3</v>
      </c>
      <c r="EY75" s="99">
        <f t="shared" si="269"/>
        <v>0.6</v>
      </c>
      <c r="EZ75" s="100">
        <f t="shared" si="270"/>
        <v>0</v>
      </c>
      <c r="FA75" s="100">
        <f t="shared" si="271"/>
        <v>0</v>
      </c>
      <c r="FB75" s="97">
        <f t="shared" si="272"/>
        <v>0</v>
      </c>
      <c r="FC75" s="5">
        <f t="shared" si="273"/>
        <v>5</v>
      </c>
      <c r="FD75" s="99">
        <f t="shared" si="274"/>
        <v>1</v>
      </c>
      <c r="FE75" s="5">
        <f t="shared" si="275"/>
        <v>3</v>
      </c>
      <c r="FF75" s="99">
        <f t="shared" si="276"/>
        <v>0.6</v>
      </c>
      <c r="FG75" s="100">
        <f t="shared" si="277"/>
        <v>0</v>
      </c>
      <c r="FH75" s="100">
        <f t="shared" si="278"/>
        <v>0</v>
      </c>
      <c r="FI75" s="97">
        <f t="shared" si="279"/>
        <v>0</v>
      </c>
      <c r="FJ75" s="5">
        <f t="shared" si="280"/>
        <v>5</v>
      </c>
      <c r="FK75" s="99">
        <f t="shared" si="281"/>
        <v>1</v>
      </c>
      <c r="FL75" s="5">
        <f t="shared" si="282"/>
        <v>3</v>
      </c>
      <c r="FM75" s="99">
        <f t="shared" si="283"/>
        <v>0.6</v>
      </c>
      <c r="FN75" s="100">
        <f t="shared" si="284"/>
        <v>0</v>
      </c>
      <c r="FO75" s="100">
        <f t="shared" si="285"/>
        <v>0</v>
      </c>
      <c r="FP75" s="97">
        <f t="shared" si="286"/>
        <v>0</v>
      </c>
      <c r="FQ75" s="5">
        <f t="shared" si="287"/>
        <v>5</v>
      </c>
      <c r="FR75" s="99">
        <f t="shared" si="288"/>
        <v>1</v>
      </c>
      <c r="FS75" s="5">
        <f t="shared" si="289"/>
        <v>3</v>
      </c>
      <c r="FT75" s="99">
        <f t="shared" si="290"/>
        <v>0.6</v>
      </c>
      <c r="FU75" s="100">
        <f t="shared" si="291"/>
        <v>0</v>
      </c>
      <c r="FV75" s="100">
        <f t="shared" si="292"/>
        <v>0</v>
      </c>
      <c r="FW75" s="97">
        <f t="shared" si="293"/>
        <v>0</v>
      </c>
      <c r="FX75" s="5">
        <f t="shared" si="294"/>
        <v>5</v>
      </c>
      <c r="FY75" s="99">
        <f t="shared" si="295"/>
        <v>1</v>
      </c>
      <c r="FZ75" s="5">
        <f t="shared" si="296"/>
        <v>3</v>
      </c>
      <c r="GA75" s="99">
        <f t="shared" si="297"/>
        <v>0.6</v>
      </c>
      <c r="GB75" s="100">
        <f t="shared" si="298"/>
        <v>0</v>
      </c>
      <c r="GC75" s="100">
        <f t="shared" si="299"/>
        <v>0</v>
      </c>
      <c r="GD75" s="97">
        <f t="shared" si="300"/>
        <v>0</v>
      </c>
      <c r="GE75" s="5">
        <f t="shared" si="301"/>
        <v>5</v>
      </c>
      <c r="GF75" s="99">
        <f t="shared" si="302"/>
        <v>1</v>
      </c>
      <c r="GG75" s="5">
        <f t="shared" si="303"/>
        <v>3</v>
      </c>
      <c r="GH75" s="99">
        <f t="shared" si="304"/>
        <v>0.6</v>
      </c>
      <c r="GI75" s="99">
        <f t="shared" si="305"/>
        <v>0.6</v>
      </c>
    </row>
    <row r="76" spans="1:191" ht="37.5" hidden="1" customHeight="1">
      <c r="A76" s="82">
        <v>68</v>
      </c>
      <c r="B76" s="85"/>
      <c r="C76" s="85"/>
      <c r="D76" s="193"/>
      <c r="E76" s="85"/>
      <c r="F76" s="124"/>
      <c r="G76" s="85"/>
      <c r="H76" s="85" t="s">
        <v>1170</v>
      </c>
      <c r="I76" s="86"/>
      <c r="J76" s="86"/>
      <c r="K76" s="86"/>
      <c r="L76" s="86"/>
      <c r="M76" s="86"/>
      <c r="N76" s="86"/>
      <c r="O76" s="86"/>
      <c r="P76" s="86"/>
      <c r="Q76" s="86"/>
      <c r="R76" s="86"/>
      <c r="S76" s="86"/>
      <c r="T76" s="86"/>
      <c r="U76" s="86"/>
      <c r="V76" s="86"/>
      <c r="W76" s="86"/>
      <c r="X76" s="86"/>
      <c r="Y76" s="86"/>
      <c r="Z76" s="86"/>
      <c r="AA76" s="86"/>
      <c r="AB76" s="86"/>
      <c r="AC76" s="88">
        <f t="shared" si="210"/>
        <v>0</v>
      </c>
      <c r="AD76" s="89">
        <f t="shared" si="204"/>
        <v>1</v>
      </c>
      <c r="AE76" s="88" t="str">
        <f t="shared" si="211"/>
        <v>3 - Moderado</v>
      </c>
      <c r="AF76" s="89">
        <f t="shared" si="205"/>
        <v>0.6</v>
      </c>
      <c r="AG76" s="82" t="str">
        <f t="shared" si="206"/>
        <v/>
      </c>
      <c r="AH76" s="89">
        <f t="shared" si="212"/>
        <v>0.6</v>
      </c>
      <c r="AI76" s="85"/>
      <c r="AJ76" s="85"/>
      <c r="AK76" s="85"/>
      <c r="AL76" s="85"/>
      <c r="AM76" s="47"/>
      <c r="AN76" s="91"/>
      <c r="AO76" s="91"/>
      <c r="AP76" s="47"/>
      <c r="AQ76" s="47"/>
      <c r="AR76" s="91"/>
      <c r="AS76" s="91"/>
      <c r="AT76" s="47"/>
      <c r="AU76" s="47"/>
      <c r="AV76" s="91"/>
      <c r="AW76" s="91"/>
      <c r="AX76" s="47"/>
      <c r="AY76" s="47"/>
      <c r="AZ76" s="91"/>
      <c r="BA76" s="91"/>
      <c r="BB76" s="47"/>
      <c r="BC76" s="47"/>
      <c r="BD76" s="91"/>
      <c r="BE76" s="91"/>
      <c r="BF76" s="47"/>
      <c r="BG76" s="47"/>
      <c r="BH76" s="91"/>
      <c r="BI76" s="91"/>
      <c r="BJ76" s="47"/>
      <c r="BK76" s="47"/>
      <c r="BL76" s="91"/>
      <c r="BM76" s="91"/>
      <c r="BN76" s="47"/>
      <c r="BO76" s="47"/>
      <c r="BP76" s="91"/>
      <c r="BQ76" s="91"/>
      <c r="BR76" s="47"/>
      <c r="BS76" s="47"/>
      <c r="BT76" s="91"/>
      <c r="BU76" s="91"/>
      <c r="BV76" s="47"/>
      <c r="BW76" s="47"/>
      <c r="BX76" s="91"/>
      <c r="BY76" s="91"/>
      <c r="BZ76" s="47"/>
      <c r="CA76" s="47"/>
      <c r="CB76" s="91"/>
      <c r="CC76" s="91"/>
      <c r="CD76" s="47"/>
      <c r="CE76" s="47"/>
      <c r="CF76" s="91"/>
      <c r="CG76" s="91"/>
      <c r="CH76" s="47"/>
      <c r="CI76" s="91"/>
      <c r="CJ76" s="91"/>
      <c r="CK76" s="47"/>
      <c r="CL76" s="92" t="str">
        <f t="shared" si="213"/>
        <v>5 - Muy Alta</v>
      </c>
      <c r="CM76" s="93">
        <f t="shared" si="207"/>
        <v>1</v>
      </c>
      <c r="CN76" s="92" t="str">
        <f t="shared" si="214"/>
        <v>3 - Moderado</v>
      </c>
      <c r="CO76" s="93">
        <f t="shared" si="208"/>
        <v>0.6</v>
      </c>
      <c r="CP76" s="94" t="str">
        <f t="shared" si="209"/>
        <v>ALTO</v>
      </c>
      <c r="CQ76" s="89">
        <f t="shared" si="215"/>
        <v>0.6</v>
      </c>
      <c r="CR76" s="194"/>
      <c r="CS76" s="94">
        <f t="shared" si="216"/>
        <v>5</v>
      </c>
      <c r="CT76" s="47"/>
      <c r="CU76" s="194"/>
      <c r="CV76" s="194"/>
      <c r="CW76" s="96"/>
      <c r="CX76" s="97">
        <f t="shared" si="217"/>
        <v>0</v>
      </c>
      <c r="CY76" s="98">
        <f t="shared" si="218"/>
        <v>3</v>
      </c>
      <c r="CZ76" s="97" t="str">
        <f t="shared" si="219"/>
        <v>Moderado</v>
      </c>
      <c r="DA76" s="99">
        <f t="shared" si="220"/>
        <v>0.6</v>
      </c>
      <c r="DB76" s="100">
        <f t="shared" si="221"/>
        <v>0</v>
      </c>
      <c r="DC76" s="100">
        <f t="shared" si="222"/>
        <v>0</v>
      </c>
      <c r="DD76" s="97">
        <f t="shared" si="223"/>
        <v>0</v>
      </c>
      <c r="DE76" s="5">
        <f t="shared" si="224"/>
        <v>5</v>
      </c>
      <c r="DF76" s="99">
        <f t="shared" si="225"/>
        <v>1</v>
      </c>
      <c r="DG76" s="5">
        <f t="shared" si="226"/>
        <v>3</v>
      </c>
      <c r="DH76" s="5"/>
      <c r="DI76" s="99">
        <f t="shared" si="227"/>
        <v>0.6</v>
      </c>
      <c r="DJ76" s="100">
        <f t="shared" si="228"/>
        <v>0</v>
      </c>
      <c r="DK76" s="100">
        <f t="shared" si="229"/>
        <v>0</v>
      </c>
      <c r="DL76" s="97">
        <f t="shared" si="230"/>
        <v>0</v>
      </c>
      <c r="DM76" s="5">
        <f t="shared" si="231"/>
        <v>5</v>
      </c>
      <c r="DN76" s="99">
        <f t="shared" si="232"/>
        <v>1</v>
      </c>
      <c r="DO76" s="5">
        <f t="shared" si="233"/>
        <v>3</v>
      </c>
      <c r="DP76" s="99">
        <f t="shared" si="234"/>
        <v>0.6</v>
      </c>
      <c r="DQ76" s="100">
        <f t="shared" si="235"/>
        <v>0</v>
      </c>
      <c r="DR76" s="100">
        <f t="shared" si="236"/>
        <v>0</v>
      </c>
      <c r="DS76" s="97">
        <f t="shared" si="237"/>
        <v>0</v>
      </c>
      <c r="DT76" s="5">
        <f t="shared" si="238"/>
        <v>5</v>
      </c>
      <c r="DU76" s="99">
        <f t="shared" si="239"/>
        <v>1</v>
      </c>
      <c r="DV76" s="5">
        <f t="shared" si="240"/>
        <v>3</v>
      </c>
      <c r="DW76" s="99">
        <f t="shared" si="241"/>
        <v>0.6</v>
      </c>
      <c r="DX76" s="100">
        <f t="shared" si="242"/>
        <v>0</v>
      </c>
      <c r="DY76" s="100">
        <f t="shared" si="243"/>
        <v>0</v>
      </c>
      <c r="DZ76" s="97">
        <f t="shared" si="244"/>
        <v>0</v>
      </c>
      <c r="EA76" s="5">
        <f t="shared" si="245"/>
        <v>5</v>
      </c>
      <c r="EB76" s="99">
        <f t="shared" si="246"/>
        <v>1</v>
      </c>
      <c r="EC76" s="5">
        <f t="shared" si="247"/>
        <v>3</v>
      </c>
      <c r="ED76" s="99">
        <f t="shared" si="248"/>
        <v>0.6</v>
      </c>
      <c r="EE76" s="100">
        <f t="shared" si="249"/>
        <v>0</v>
      </c>
      <c r="EF76" s="100">
        <f t="shared" si="250"/>
        <v>0</v>
      </c>
      <c r="EG76" s="97">
        <f t="shared" si="251"/>
        <v>0</v>
      </c>
      <c r="EH76" s="5">
        <f t="shared" si="252"/>
        <v>5</v>
      </c>
      <c r="EI76" s="99">
        <f t="shared" si="253"/>
        <v>1</v>
      </c>
      <c r="EJ76" s="5">
        <f t="shared" si="254"/>
        <v>3</v>
      </c>
      <c r="EK76" s="99">
        <f t="shared" si="255"/>
        <v>0.6</v>
      </c>
      <c r="EL76" s="100">
        <f t="shared" si="256"/>
        <v>0</v>
      </c>
      <c r="EM76" s="100">
        <f t="shared" si="257"/>
        <v>0</v>
      </c>
      <c r="EN76" s="97">
        <f t="shared" si="258"/>
        <v>0</v>
      </c>
      <c r="EO76" s="5">
        <f t="shared" si="259"/>
        <v>5</v>
      </c>
      <c r="EP76" s="99">
        <f t="shared" si="260"/>
        <v>1</v>
      </c>
      <c r="EQ76" s="5">
        <f t="shared" si="261"/>
        <v>3</v>
      </c>
      <c r="ER76" s="99">
        <f t="shared" si="262"/>
        <v>0.6</v>
      </c>
      <c r="ES76" s="100">
        <f t="shared" si="263"/>
        <v>0</v>
      </c>
      <c r="ET76" s="100">
        <f t="shared" si="264"/>
        <v>0</v>
      </c>
      <c r="EU76" s="97">
        <f t="shared" si="265"/>
        <v>0</v>
      </c>
      <c r="EV76" s="5">
        <f t="shared" si="266"/>
        <v>5</v>
      </c>
      <c r="EW76" s="99">
        <f t="shared" si="267"/>
        <v>1</v>
      </c>
      <c r="EX76" s="5">
        <f t="shared" si="268"/>
        <v>3</v>
      </c>
      <c r="EY76" s="99">
        <f t="shared" si="269"/>
        <v>0.6</v>
      </c>
      <c r="EZ76" s="100">
        <f t="shared" si="270"/>
        <v>0</v>
      </c>
      <c r="FA76" s="100">
        <f t="shared" si="271"/>
        <v>0</v>
      </c>
      <c r="FB76" s="97">
        <f t="shared" si="272"/>
        <v>0</v>
      </c>
      <c r="FC76" s="5">
        <f t="shared" si="273"/>
        <v>5</v>
      </c>
      <c r="FD76" s="99">
        <f t="shared" si="274"/>
        <v>1</v>
      </c>
      <c r="FE76" s="5">
        <f t="shared" si="275"/>
        <v>3</v>
      </c>
      <c r="FF76" s="99">
        <f t="shared" si="276"/>
        <v>0.6</v>
      </c>
      <c r="FG76" s="100">
        <f t="shared" si="277"/>
        <v>0</v>
      </c>
      <c r="FH76" s="100">
        <f t="shared" si="278"/>
        <v>0</v>
      </c>
      <c r="FI76" s="97">
        <f t="shared" si="279"/>
        <v>0</v>
      </c>
      <c r="FJ76" s="5">
        <f t="shared" si="280"/>
        <v>5</v>
      </c>
      <c r="FK76" s="99">
        <f t="shared" si="281"/>
        <v>1</v>
      </c>
      <c r="FL76" s="5">
        <f t="shared" si="282"/>
        <v>3</v>
      </c>
      <c r="FM76" s="99">
        <f t="shared" si="283"/>
        <v>0.6</v>
      </c>
      <c r="FN76" s="100">
        <f t="shared" si="284"/>
        <v>0</v>
      </c>
      <c r="FO76" s="100">
        <f t="shared" si="285"/>
        <v>0</v>
      </c>
      <c r="FP76" s="97">
        <f t="shared" si="286"/>
        <v>0</v>
      </c>
      <c r="FQ76" s="5">
        <f t="shared" si="287"/>
        <v>5</v>
      </c>
      <c r="FR76" s="99">
        <f t="shared" si="288"/>
        <v>1</v>
      </c>
      <c r="FS76" s="5">
        <f t="shared" si="289"/>
        <v>3</v>
      </c>
      <c r="FT76" s="99">
        <f t="shared" si="290"/>
        <v>0.6</v>
      </c>
      <c r="FU76" s="100">
        <f t="shared" si="291"/>
        <v>0</v>
      </c>
      <c r="FV76" s="100">
        <f t="shared" si="292"/>
        <v>0</v>
      </c>
      <c r="FW76" s="97">
        <f t="shared" si="293"/>
        <v>0</v>
      </c>
      <c r="FX76" s="5">
        <f t="shared" si="294"/>
        <v>5</v>
      </c>
      <c r="FY76" s="99">
        <f t="shared" si="295"/>
        <v>1</v>
      </c>
      <c r="FZ76" s="5">
        <f t="shared" si="296"/>
        <v>3</v>
      </c>
      <c r="GA76" s="99">
        <f t="shared" si="297"/>
        <v>0.6</v>
      </c>
      <c r="GB76" s="100">
        <f t="shared" si="298"/>
        <v>0</v>
      </c>
      <c r="GC76" s="100">
        <f t="shared" si="299"/>
        <v>0</v>
      </c>
      <c r="GD76" s="97">
        <f t="shared" si="300"/>
        <v>0</v>
      </c>
      <c r="GE76" s="5">
        <f t="shared" si="301"/>
        <v>5</v>
      </c>
      <c r="GF76" s="99">
        <f t="shared" si="302"/>
        <v>1</v>
      </c>
      <c r="GG76" s="5">
        <f t="shared" si="303"/>
        <v>3</v>
      </c>
      <c r="GH76" s="99">
        <f t="shared" si="304"/>
        <v>0.6</v>
      </c>
      <c r="GI76" s="99">
        <f t="shared" si="305"/>
        <v>0.6</v>
      </c>
    </row>
    <row r="77" spans="1:191" ht="37.5" hidden="1" customHeight="1">
      <c r="A77" s="82">
        <v>69</v>
      </c>
      <c r="B77" s="85"/>
      <c r="C77" s="85"/>
      <c r="D77" s="193"/>
      <c r="E77" s="85"/>
      <c r="F77" s="124"/>
      <c r="G77" s="85"/>
      <c r="H77" s="85" t="s">
        <v>1170</v>
      </c>
      <c r="I77" s="86"/>
      <c r="J77" s="86"/>
      <c r="K77" s="86"/>
      <c r="L77" s="86"/>
      <c r="M77" s="86"/>
      <c r="N77" s="86"/>
      <c r="O77" s="86"/>
      <c r="P77" s="86"/>
      <c r="Q77" s="86"/>
      <c r="R77" s="86"/>
      <c r="S77" s="86"/>
      <c r="T77" s="86"/>
      <c r="U77" s="86"/>
      <c r="V77" s="86"/>
      <c r="W77" s="86"/>
      <c r="X77" s="86"/>
      <c r="Y77" s="86"/>
      <c r="Z77" s="86"/>
      <c r="AA77" s="86"/>
      <c r="AB77" s="86"/>
      <c r="AC77" s="88">
        <f t="shared" si="210"/>
        <v>0</v>
      </c>
      <c r="AD77" s="89">
        <f t="shared" si="204"/>
        <v>1</v>
      </c>
      <c r="AE77" s="88" t="str">
        <f t="shared" si="211"/>
        <v>3 - Moderado</v>
      </c>
      <c r="AF77" s="89">
        <f t="shared" si="205"/>
        <v>0.6</v>
      </c>
      <c r="AG77" s="82" t="str">
        <f t="shared" si="206"/>
        <v/>
      </c>
      <c r="AH77" s="89">
        <f t="shared" si="212"/>
        <v>0.6</v>
      </c>
      <c r="AI77" s="85"/>
      <c r="AJ77" s="85"/>
      <c r="AK77" s="85"/>
      <c r="AL77" s="85"/>
      <c r="AM77" s="47"/>
      <c r="AN77" s="91"/>
      <c r="AO77" s="91"/>
      <c r="AP77" s="47"/>
      <c r="AQ77" s="47"/>
      <c r="AR77" s="91"/>
      <c r="AS77" s="91"/>
      <c r="AT77" s="47"/>
      <c r="AU77" s="47"/>
      <c r="AV77" s="91"/>
      <c r="AW77" s="91"/>
      <c r="AX77" s="47"/>
      <c r="AY77" s="47"/>
      <c r="AZ77" s="91"/>
      <c r="BA77" s="91"/>
      <c r="BB77" s="47"/>
      <c r="BC77" s="47"/>
      <c r="BD77" s="91"/>
      <c r="BE77" s="91"/>
      <c r="BF77" s="47"/>
      <c r="BG77" s="47"/>
      <c r="BH77" s="91"/>
      <c r="BI77" s="91"/>
      <c r="BJ77" s="47"/>
      <c r="BK77" s="47"/>
      <c r="BL77" s="91"/>
      <c r="BM77" s="91"/>
      <c r="BN77" s="47"/>
      <c r="BO77" s="47"/>
      <c r="BP77" s="91"/>
      <c r="BQ77" s="91"/>
      <c r="BR77" s="47"/>
      <c r="BS77" s="47"/>
      <c r="BT77" s="91"/>
      <c r="BU77" s="91"/>
      <c r="BV77" s="47"/>
      <c r="BW77" s="47"/>
      <c r="BX77" s="91"/>
      <c r="BY77" s="91"/>
      <c r="BZ77" s="47"/>
      <c r="CA77" s="47"/>
      <c r="CB77" s="91"/>
      <c r="CC77" s="91"/>
      <c r="CD77" s="47"/>
      <c r="CE77" s="47"/>
      <c r="CF77" s="91"/>
      <c r="CG77" s="91"/>
      <c r="CH77" s="47"/>
      <c r="CI77" s="91"/>
      <c r="CJ77" s="91"/>
      <c r="CK77" s="47"/>
      <c r="CL77" s="92" t="str">
        <f t="shared" si="213"/>
        <v>5 - Muy Alta</v>
      </c>
      <c r="CM77" s="93">
        <f t="shared" si="207"/>
        <v>1</v>
      </c>
      <c r="CN77" s="92" t="str">
        <f t="shared" si="214"/>
        <v>3 - Moderado</v>
      </c>
      <c r="CO77" s="93">
        <f t="shared" si="208"/>
        <v>0.6</v>
      </c>
      <c r="CP77" s="94" t="str">
        <f t="shared" si="209"/>
        <v>ALTO</v>
      </c>
      <c r="CQ77" s="89">
        <f t="shared" si="215"/>
        <v>0.6</v>
      </c>
      <c r="CR77" s="194"/>
      <c r="CS77" s="94">
        <f t="shared" si="216"/>
        <v>5</v>
      </c>
      <c r="CT77" s="47"/>
      <c r="CU77" s="194"/>
      <c r="CV77" s="194"/>
      <c r="CW77" s="96"/>
      <c r="CX77" s="97">
        <f t="shared" si="217"/>
        <v>0</v>
      </c>
      <c r="CY77" s="98">
        <f t="shared" si="218"/>
        <v>3</v>
      </c>
      <c r="CZ77" s="97" t="str">
        <f t="shared" si="219"/>
        <v>Moderado</v>
      </c>
      <c r="DA77" s="99">
        <f t="shared" si="220"/>
        <v>0.6</v>
      </c>
      <c r="DB77" s="100">
        <f t="shared" si="221"/>
        <v>0</v>
      </c>
      <c r="DC77" s="100">
        <f t="shared" si="222"/>
        <v>0</v>
      </c>
      <c r="DD77" s="97">
        <f t="shared" si="223"/>
        <v>0</v>
      </c>
      <c r="DE77" s="5">
        <f t="shared" si="224"/>
        <v>5</v>
      </c>
      <c r="DF77" s="99">
        <f t="shared" si="225"/>
        <v>1</v>
      </c>
      <c r="DG77" s="5">
        <f t="shared" si="226"/>
        <v>3</v>
      </c>
      <c r="DH77" s="5"/>
      <c r="DI77" s="99">
        <f t="shared" si="227"/>
        <v>0.6</v>
      </c>
      <c r="DJ77" s="100">
        <f t="shared" si="228"/>
        <v>0</v>
      </c>
      <c r="DK77" s="100">
        <f t="shared" si="229"/>
        <v>0</v>
      </c>
      <c r="DL77" s="97">
        <f t="shared" si="230"/>
        <v>0</v>
      </c>
      <c r="DM77" s="5">
        <f t="shared" si="231"/>
        <v>5</v>
      </c>
      <c r="DN77" s="99">
        <f t="shared" si="232"/>
        <v>1</v>
      </c>
      <c r="DO77" s="5">
        <f t="shared" si="233"/>
        <v>3</v>
      </c>
      <c r="DP77" s="99">
        <f t="shared" si="234"/>
        <v>0.6</v>
      </c>
      <c r="DQ77" s="100">
        <f t="shared" si="235"/>
        <v>0</v>
      </c>
      <c r="DR77" s="100">
        <f t="shared" si="236"/>
        <v>0</v>
      </c>
      <c r="DS77" s="97">
        <f t="shared" si="237"/>
        <v>0</v>
      </c>
      <c r="DT77" s="5">
        <f t="shared" si="238"/>
        <v>5</v>
      </c>
      <c r="DU77" s="99">
        <f t="shared" si="239"/>
        <v>1</v>
      </c>
      <c r="DV77" s="5">
        <f t="shared" si="240"/>
        <v>3</v>
      </c>
      <c r="DW77" s="99">
        <f t="shared" si="241"/>
        <v>0.6</v>
      </c>
      <c r="DX77" s="100">
        <f t="shared" si="242"/>
        <v>0</v>
      </c>
      <c r="DY77" s="100">
        <f t="shared" si="243"/>
        <v>0</v>
      </c>
      <c r="DZ77" s="97">
        <f t="shared" si="244"/>
        <v>0</v>
      </c>
      <c r="EA77" s="5">
        <f t="shared" si="245"/>
        <v>5</v>
      </c>
      <c r="EB77" s="99">
        <f t="shared" si="246"/>
        <v>1</v>
      </c>
      <c r="EC77" s="5">
        <f t="shared" si="247"/>
        <v>3</v>
      </c>
      <c r="ED77" s="99">
        <f t="shared" si="248"/>
        <v>0.6</v>
      </c>
      <c r="EE77" s="100">
        <f t="shared" si="249"/>
        <v>0</v>
      </c>
      <c r="EF77" s="100">
        <f t="shared" si="250"/>
        <v>0</v>
      </c>
      <c r="EG77" s="97">
        <f t="shared" si="251"/>
        <v>0</v>
      </c>
      <c r="EH77" s="5">
        <f t="shared" si="252"/>
        <v>5</v>
      </c>
      <c r="EI77" s="99">
        <f t="shared" si="253"/>
        <v>1</v>
      </c>
      <c r="EJ77" s="5">
        <f t="shared" si="254"/>
        <v>3</v>
      </c>
      <c r="EK77" s="99">
        <f t="shared" si="255"/>
        <v>0.6</v>
      </c>
      <c r="EL77" s="100">
        <f t="shared" si="256"/>
        <v>0</v>
      </c>
      <c r="EM77" s="100">
        <f t="shared" si="257"/>
        <v>0</v>
      </c>
      <c r="EN77" s="97">
        <f t="shared" si="258"/>
        <v>0</v>
      </c>
      <c r="EO77" s="5">
        <f t="shared" si="259"/>
        <v>5</v>
      </c>
      <c r="EP77" s="99">
        <f t="shared" si="260"/>
        <v>1</v>
      </c>
      <c r="EQ77" s="5">
        <f t="shared" si="261"/>
        <v>3</v>
      </c>
      <c r="ER77" s="99">
        <f t="shared" si="262"/>
        <v>0.6</v>
      </c>
      <c r="ES77" s="100">
        <f t="shared" si="263"/>
        <v>0</v>
      </c>
      <c r="ET77" s="100">
        <f t="shared" si="264"/>
        <v>0</v>
      </c>
      <c r="EU77" s="97">
        <f t="shared" si="265"/>
        <v>0</v>
      </c>
      <c r="EV77" s="5">
        <f t="shared" si="266"/>
        <v>5</v>
      </c>
      <c r="EW77" s="99">
        <f t="shared" si="267"/>
        <v>1</v>
      </c>
      <c r="EX77" s="5">
        <f t="shared" si="268"/>
        <v>3</v>
      </c>
      <c r="EY77" s="99">
        <f t="shared" si="269"/>
        <v>0.6</v>
      </c>
      <c r="EZ77" s="100">
        <f t="shared" si="270"/>
        <v>0</v>
      </c>
      <c r="FA77" s="100">
        <f t="shared" si="271"/>
        <v>0</v>
      </c>
      <c r="FB77" s="97">
        <f t="shared" si="272"/>
        <v>0</v>
      </c>
      <c r="FC77" s="5">
        <f t="shared" si="273"/>
        <v>5</v>
      </c>
      <c r="FD77" s="99">
        <f t="shared" si="274"/>
        <v>1</v>
      </c>
      <c r="FE77" s="5">
        <f t="shared" si="275"/>
        <v>3</v>
      </c>
      <c r="FF77" s="99">
        <f t="shared" si="276"/>
        <v>0.6</v>
      </c>
      <c r="FG77" s="100">
        <f t="shared" si="277"/>
        <v>0</v>
      </c>
      <c r="FH77" s="100">
        <f t="shared" si="278"/>
        <v>0</v>
      </c>
      <c r="FI77" s="97">
        <f t="shared" si="279"/>
        <v>0</v>
      </c>
      <c r="FJ77" s="5">
        <f t="shared" si="280"/>
        <v>5</v>
      </c>
      <c r="FK77" s="99">
        <f t="shared" si="281"/>
        <v>1</v>
      </c>
      <c r="FL77" s="5">
        <f t="shared" si="282"/>
        <v>3</v>
      </c>
      <c r="FM77" s="99">
        <f t="shared" si="283"/>
        <v>0.6</v>
      </c>
      <c r="FN77" s="100">
        <f t="shared" si="284"/>
        <v>0</v>
      </c>
      <c r="FO77" s="100">
        <f t="shared" si="285"/>
        <v>0</v>
      </c>
      <c r="FP77" s="97">
        <f t="shared" si="286"/>
        <v>0</v>
      </c>
      <c r="FQ77" s="5">
        <f t="shared" si="287"/>
        <v>5</v>
      </c>
      <c r="FR77" s="99">
        <f t="shared" si="288"/>
        <v>1</v>
      </c>
      <c r="FS77" s="5">
        <f t="shared" si="289"/>
        <v>3</v>
      </c>
      <c r="FT77" s="99">
        <f t="shared" si="290"/>
        <v>0.6</v>
      </c>
      <c r="FU77" s="100">
        <f t="shared" si="291"/>
        <v>0</v>
      </c>
      <c r="FV77" s="100">
        <f t="shared" si="292"/>
        <v>0</v>
      </c>
      <c r="FW77" s="97">
        <f t="shared" si="293"/>
        <v>0</v>
      </c>
      <c r="FX77" s="5">
        <f t="shared" si="294"/>
        <v>5</v>
      </c>
      <c r="FY77" s="99">
        <f t="shared" si="295"/>
        <v>1</v>
      </c>
      <c r="FZ77" s="5">
        <f t="shared" si="296"/>
        <v>3</v>
      </c>
      <c r="GA77" s="99">
        <f t="shared" si="297"/>
        <v>0.6</v>
      </c>
      <c r="GB77" s="100">
        <f t="shared" si="298"/>
        <v>0</v>
      </c>
      <c r="GC77" s="100">
        <f t="shared" si="299"/>
        <v>0</v>
      </c>
      <c r="GD77" s="97">
        <f t="shared" si="300"/>
        <v>0</v>
      </c>
      <c r="GE77" s="5">
        <f t="shared" si="301"/>
        <v>5</v>
      </c>
      <c r="GF77" s="99">
        <f t="shared" si="302"/>
        <v>1</v>
      </c>
      <c r="GG77" s="5">
        <f t="shared" si="303"/>
        <v>3</v>
      </c>
      <c r="GH77" s="99">
        <f t="shared" si="304"/>
        <v>0.6</v>
      </c>
      <c r="GI77" s="99">
        <f t="shared" si="305"/>
        <v>0.6</v>
      </c>
    </row>
    <row r="78" spans="1:191" ht="37.5" hidden="1" customHeight="1">
      <c r="A78" s="82">
        <v>70</v>
      </c>
      <c r="B78" s="85"/>
      <c r="C78" s="85"/>
      <c r="D78" s="193"/>
      <c r="E78" s="85"/>
      <c r="F78" s="124"/>
      <c r="G78" s="85"/>
      <c r="H78" s="85" t="s">
        <v>1170</v>
      </c>
      <c r="I78" s="86"/>
      <c r="J78" s="86"/>
      <c r="K78" s="86"/>
      <c r="L78" s="86"/>
      <c r="M78" s="86"/>
      <c r="N78" s="86"/>
      <c r="O78" s="86"/>
      <c r="P78" s="86"/>
      <c r="Q78" s="86"/>
      <c r="R78" s="86"/>
      <c r="S78" s="86"/>
      <c r="T78" s="86"/>
      <c r="U78" s="86"/>
      <c r="V78" s="86"/>
      <c r="W78" s="86"/>
      <c r="X78" s="86"/>
      <c r="Y78" s="86"/>
      <c r="Z78" s="86"/>
      <c r="AA78" s="86"/>
      <c r="AB78" s="86"/>
      <c r="AC78" s="88">
        <f t="shared" si="210"/>
        <v>0</v>
      </c>
      <c r="AD78" s="89">
        <f t="shared" si="204"/>
        <v>1</v>
      </c>
      <c r="AE78" s="88" t="str">
        <f t="shared" si="211"/>
        <v>3 - Moderado</v>
      </c>
      <c r="AF78" s="89">
        <f t="shared" si="205"/>
        <v>0.6</v>
      </c>
      <c r="AG78" s="82" t="str">
        <f t="shared" si="206"/>
        <v/>
      </c>
      <c r="AH78" s="89">
        <f t="shared" si="212"/>
        <v>0.6</v>
      </c>
      <c r="AI78" s="85"/>
      <c r="AJ78" s="85"/>
      <c r="AK78" s="85"/>
      <c r="AL78" s="85"/>
      <c r="AM78" s="47"/>
      <c r="AN78" s="91"/>
      <c r="AO78" s="91"/>
      <c r="AP78" s="47"/>
      <c r="AQ78" s="47"/>
      <c r="AR78" s="91"/>
      <c r="AS78" s="91"/>
      <c r="AT78" s="47"/>
      <c r="AU78" s="47"/>
      <c r="AV78" s="91"/>
      <c r="AW78" s="91"/>
      <c r="AX78" s="47"/>
      <c r="AY78" s="47"/>
      <c r="AZ78" s="91"/>
      <c r="BA78" s="91"/>
      <c r="BB78" s="47"/>
      <c r="BC78" s="47"/>
      <c r="BD78" s="91"/>
      <c r="BE78" s="91"/>
      <c r="BF78" s="47"/>
      <c r="BG78" s="47"/>
      <c r="BH78" s="91"/>
      <c r="BI78" s="91"/>
      <c r="BJ78" s="47"/>
      <c r="BK78" s="47"/>
      <c r="BL78" s="91"/>
      <c r="BM78" s="91"/>
      <c r="BN78" s="47"/>
      <c r="BO78" s="47"/>
      <c r="BP78" s="91"/>
      <c r="BQ78" s="91"/>
      <c r="BR78" s="47"/>
      <c r="BS78" s="47"/>
      <c r="BT78" s="91"/>
      <c r="BU78" s="91"/>
      <c r="BV78" s="47"/>
      <c r="BW78" s="47"/>
      <c r="BX78" s="91"/>
      <c r="BY78" s="91"/>
      <c r="BZ78" s="47"/>
      <c r="CA78" s="47"/>
      <c r="CB78" s="91"/>
      <c r="CC78" s="91"/>
      <c r="CD78" s="47"/>
      <c r="CE78" s="47"/>
      <c r="CF78" s="91"/>
      <c r="CG78" s="91"/>
      <c r="CH78" s="47"/>
      <c r="CI78" s="91"/>
      <c r="CJ78" s="91"/>
      <c r="CK78" s="47"/>
      <c r="CL78" s="92" t="str">
        <f t="shared" si="213"/>
        <v>5 - Muy Alta</v>
      </c>
      <c r="CM78" s="93">
        <f t="shared" si="207"/>
        <v>1</v>
      </c>
      <c r="CN78" s="92" t="str">
        <f t="shared" si="214"/>
        <v>3 - Moderado</v>
      </c>
      <c r="CO78" s="93">
        <f t="shared" si="208"/>
        <v>0.6</v>
      </c>
      <c r="CP78" s="94" t="str">
        <f t="shared" si="209"/>
        <v>ALTO</v>
      </c>
      <c r="CQ78" s="89">
        <f t="shared" si="215"/>
        <v>0.6</v>
      </c>
      <c r="CR78" s="194"/>
      <c r="CS78" s="94">
        <f t="shared" si="216"/>
        <v>5</v>
      </c>
      <c r="CT78" s="47"/>
      <c r="CU78" s="194"/>
      <c r="CV78" s="194"/>
      <c r="CW78" s="96"/>
      <c r="CX78" s="97">
        <f t="shared" si="217"/>
        <v>0</v>
      </c>
      <c r="CY78" s="98">
        <f t="shared" si="218"/>
        <v>3</v>
      </c>
      <c r="CZ78" s="97" t="str">
        <f t="shared" si="219"/>
        <v>Moderado</v>
      </c>
      <c r="DA78" s="99">
        <f t="shared" si="220"/>
        <v>0.6</v>
      </c>
      <c r="DB78" s="100">
        <f t="shared" si="221"/>
        <v>0</v>
      </c>
      <c r="DC78" s="100">
        <f t="shared" si="222"/>
        <v>0</v>
      </c>
      <c r="DD78" s="97">
        <f t="shared" si="223"/>
        <v>0</v>
      </c>
      <c r="DE78" s="5">
        <f t="shared" si="224"/>
        <v>5</v>
      </c>
      <c r="DF78" s="99">
        <f t="shared" si="225"/>
        <v>1</v>
      </c>
      <c r="DG78" s="5">
        <f t="shared" si="226"/>
        <v>3</v>
      </c>
      <c r="DH78" s="5"/>
      <c r="DI78" s="99">
        <f t="shared" si="227"/>
        <v>0.6</v>
      </c>
      <c r="DJ78" s="100">
        <f t="shared" si="228"/>
        <v>0</v>
      </c>
      <c r="DK78" s="100">
        <f t="shared" si="229"/>
        <v>0</v>
      </c>
      <c r="DL78" s="97">
        <f t="shared" si="230"/>
        <v>0</v>
      </c>
      <c r="DM78" s="5">
        <f t="shared" si="231"/>
        <v>5</v>
      </c>
      <c r="DN78" s="99">
        <f t="shared" si="232"/>
        <v>1</v>
      </c>
      <c r="DO78" s="5">
        <f t="shared" si="233"/>
        <v>3</v>
      </c>
      <c r="DP78" s="99">
        <f t="shared" si="234"/>
        <v>0.6</v>
      </c>
      <c r="DQ78" s="100">
        <f t="shared" si="235"/>
        <v>0</v>
      </c>
      <c r="DR78" s="100">
        <f t="shared" si="236"/>
        <v>0</v>
      </c>
      <c r="DS78" s="97">
        <f t="shared" si="237"/>
        <v>0</v>
      </c>
      <c r="DT78" s="5">
        <f t="shared" si="238"/>
        <v>5</v>
      </c>
      <c r="DU78" s="99">
        <f t="shared" si="239"/>
        <v>1</v>
      </c>
      <c r="DV78" s="5">
        <f t="shared" si="240"/>
        <v>3</v>
      </c>
      <c r="DW78" s="99">
        <f t="shared" si="241"/>
        <v>0.6</v>
      </c>
      <c r="DX78" s="100">
        <f t="shared" si="242"/>
        <v>0</v>
      </c>
      <c r="DY78" s="100">
        <f t="shared" si="243"/>
        <v>0</v>
      </c>
      <c r="DZ78" s="97">
        <f t="shared" si="244"/>
        <v>0</v>
      </c>
      <c r="EA78" s="5">
        <f t="shared" si="245"/>
        <v>5</v>
      </c>
      <c r="EB78" s="99">
        <f t="shared" si="246"/>
        <v>1</v>
      </c>
      <c r="EC78" s="5">
        <f t="shared" si="247"/>
        <v>3</v>
      </c>
      <c r="ED78" s="99">
        <f t="shared" si="248"/>
        <v>0.6</v>
      </c>
      <c r="EE78" s="100">
        <f t="shared" si="249"/>
        <v>0</v>
      </c>
      <c r="EF78" s="100">
        <f t="shared" si="250"/>
        <v>0</v>
      </c>
      <c r="EG78" s="97">
        <f t="shared" si="251"/>
        <v>0</v>
      </c>
      <c r="EH78" s="5">
        <f t="shared" si="252"/>
        <v>5</v>
      </c>
      <c r="EI78" s="99">
        <f t="shared" si="253"/>
        <v>1</v>
      </c>
      <c r="EJ78" s="5">
        <f t="shared" si="254"/>
        <v>3</v>
      </c>
      <c r="EK78" s="99">
        <f t="shared" si="255"/>
        <v>0.6</v>
      </c>
      <c r="EL78" s="100">
        <f t="shared" si="256"/>
        <v>0</v>
      </c>
      <c r="EM78" s="100">
        <f t="shared" si="257"/>
        <v>0</v>
      </c>
      <c r="EN78" s="97">
        <f t="shared" si="258"/>
        <v>0</v>
      </c>
      <c r="EO78" s="5">
        <f t="shared" si="259"/>
        <v>5</v>
      </c>
      <c r="EP78" s="99">
        <f t="shared" si="260"/>
        <v>1</v>
      </c>
      <c r="EQ78" s="5">
        <f t="shared" si="261"/>
        <v>3</v>
      </c>
      <c r="ER78" s="99">
        <f t="shared" si="262"/>
        <v>0.6</v>
      </c>
      <c r="ES78" s="100">
        <f t="shared" si="263"/>
        <v>0</v>
      </c>
      <c r="ET78" s="100">
        <f t="shared" si="264"/>
        <v>0</v>
      </c>
      <c r="EU78" s="97">
        <f t="shared" si="265"/>
        <v>0</v>
      </c>
      <c r="EV78" s="5">
        <f t="shared" si="266"/>
        <v>5</v>
      </c>
      <c r="EW78" s="99">
        <f t="shared" si="267"/>
        <v>1</v>
      </c>
      <c r="EX78" s="5">
        <f t="shared" si="268"/>
        <v>3</v>
      </c>
      <c r="EY78" s="99">
        <f t="shared" si="269"/>
        <v>0.6</v>
      </c>
      <c r="EZ78" s="100">
        <f t="shared" si="270"/>
        <v>0</v>
      </c>
      <c r="FA78" s="100">
        <f t="shared" si="271"/>
        <v>0</v>
      </c>
      <c r="FB78" s="97">
        <f t="shared" si="272"/>
        <v>0</v>
      </c>
      <c r="FC78" s="5">
        <f t="shared" si="273"/>
        <v>5</v>
      </c>
      <c r="FD78" s="99">
        <f t="shared" si="274"/>
        <v>1</v>
      </c>
      <c r="FE78" s="5">
        <f t="shared" si="275"/>
        <v>3</v>
      </c>
      <c r="FF78" s="99">
        <f t="shared" si="276"/>
        <v>0.6</v>
      </c>
      <c r="FG78" s="100">
        <f t="shared" si="277"/>
        <v>0</v>
      </c>
      <c r="FH78" s="100">
        <f t="shared" si="278"/>
        <v>0</v>
      </c>
      <c r="FI78" s="97">
        <f t="shared" si="279"/>
        <v>0</v>
      </c>
      <c r="FJ78" s="5">
        <f t="shared" si="280"/>
        <v>5</v>
      </c>
      <c r="FK78" s="99">
        <f t="shared" si="281"/>
        <v>1</v>
      </c>
      <c r="FL78" s="5">
        <f t="shared" si="282"/>
        <v>3</v>
      </c>
      <c r="FM78" s="99">
        <f t="shared" si="283"/>
        <v>0.6</v>
      </c>
      <c r="FN78" s="100">
        <f t="shared" si="284"/>
        <v>0</v>
      </c>
      <c r="FO78" s="100">
        <f t="shared" si="285"/>
        <v>0</v>
      </c>
      <c r="FP78" s="97">
        <f t="shared" si="286"/>
        <v>0</v>
      </c>
      <c r="FQ78" s="5">
        <f t="shared" si="287"/>
        <v>5</v>
      </c>
      <c r="FR78" s="99">
        <f t="shared" si="288"/>
        <v>1</v>
      </c>
      <c r="FS78" s="5">
        <f t="shared" si="289"/>
        <v>3</v>
      </c>
      <c r="FT78" s="99">
        <f t="shared" si="290"/>
        <v>0.6</v>
      </c>
      <c r="FU78" s="100">
        <f t="shared" si="291"/>
        <v>0</v>
      </c>
      <c r="FV78" s="100">
        <f t="shared" si="292"/>
        <v>0</v>
      </c>
      <c r="FW78" s="97">
        <f t="shared" si="293"/>
        <v>0</v>
      </c>
      <c r="FX78" s="5">
        <f t="shared" si="294"/>
        <v>5</v>
      </c>
      <c r="FY78" s="99">
        <f t="shared" si="295"/>
        <v>1</v>
      </c>
      <c r="FZ78" s="5">
        <f t="shared" si="296"/>
        <v>3</v>
      </c>
      <c r="GA78" s="99">
        <f t="shared" si="297"/>
        <v>0.6</v>
      </c>
      <c r="GB78" s="100">
        <f t="shared" si="298"/>
        <v>0</v>
      </c>
      <c r="GC78" s="100">
        <f t="shared" si="299"/>
        <v>0</v>
      </c>
      <c r="GD78" s="97">
        <f t="shared" si="300"/>
        <v>0</v>
      </c>
      <c r="GE78" s="5">
        <f t="shared" si="301"/>
        <v>5</v>
      </c>
      <c r="GF78" s="99">
        <f t="shared" si="302"/>
        <v>1</v>
      </c>
      <c r="GG78" s="5">
        <f t="shared" si="303"/>
        <v>3</v>
      </c>
      <c r="GH78" s="99">
        <f t="shared" si="304"/>
        <v>0.6</v>
      </c>
      <c r="GI78" s="99">
        <f t="shared" si="305"/>
        <v>0.6</v>
      </c>
    </row>
    <row r="79" spans="1:191" ht="37.5" hidden="1" customHeight="1">
      <c r="A79" s="82">
        <v>71</v>
      </c>
      <c r="B79" s="85"/>
      <c r="C79" s="85"/>
      <c r="D79" s="193"/>
      <c r="E79" s="85"/>
      <c r="F79" s="124"/>
      <c r="G79" s="85"/>
      <c r="H79" s="85" t="s">
        <v>1170</v>
      </c>
      <c r="I79" s="86"/>
      <c r="J79" s="86"/>
      <c r="K79" s="86"/>
      <c r="L79" s="86"/>
      <c r="M79" s="86"/>
      <c r="N79" s="86"/>
      <c r="O79" s="86"/>
      <c r="P79" s="86"/>
      <c r="Q79" s="86"/>
      <c r="R79" s="86"/>
      <c r="S79" s="86"/>
      <c r="T79" s="86"/>
      <c r="U79" s="86"/>
      <c r="V79" s="86"/>
      <c r="W79" s="86"/>
      <c r="X79" s="86"/>
      <c r="Y79" s="86"/>
      <c r="Z79" s="86"/>
      <c r="AA79" s="86"/>
      <c r="AB79" s="86"/>
      <c r="AC79" s="88">
        <f t="shared" si="210"/>
        <v>0</v>
      </c>
      <c r="AD79" s="89">
        <f t="shared" si="204"/>
        <v>1</v>
      </c>
      <c r="AE79" s="88" t="str">
        <f t="shared" si="211"/>
        <v>3 - Moderado</v>
      </c>
      <c r="AF79" s="89">
        <f t="shared" si="205"/>
        <v>0.6</v>
      </c>
      <c r="AG79" s="82" t="str">
        <f t="shared" si="206"/>
        <v/>
      </c>
      <c r="AH79" s="89">
        <f t="shared" si="212"/>
        <v>0.6</v>
      </c>
      <c r="AI79" s="85"/>
      <c r="AJ79" s="85"/>
      <c r="AK79" s="85"/>
      <c r="AL79" s="85"/>
      <c r="AM79" s="47"/>
      <c r="AN79" s="91"/>
      <c r="AO79" s="91"/>
      <c r="AP79" s="47"/>
      <c r="AQ79" s="47"/>
      <c r="AR79" s="91"/>
      <c r="AS79" s="91"/>
      <c r="AT79" s="47"/>
      <c r="AU79" s="47"/>
      <c r="AV79" s="91"/>
      <c r="AW79" s="91"/>
      <c r="AX79" s="47"/>
      <c r="AY79" s="47"/>
      <c r="AZ79" s="91"/>
      <c r="BA79" s="91"/>
      <c r="BB79" s="47"/>
      <c r="BC79" s="47"/>
      <c r="BD79" s="91"/>
      <c r="BE79" s="91"/>
      <c r="BF79" s="47"/>
      <c r="BG79" s="47"/>
      <c r="BH79" s="91"/>
      <c r="BI79" s="91"/>
      <c r="BJ79" s="47"/>
      <c r="BK79" s="47"/>
      <c r="BL79" s="91"/>
      <c r="BM79" s="91"/>
      <c r="BN79" s="47"/>
      <c r="BO79" s="47"/>
      <c r="BP79" s="91"/>
      <c r="BQ79" s="91"/>
      <c r="BR79" s="47"/>
      <c r="BS79" s="47"/>
      <c r="BT79" s="91"/>
      <c r="BU79" s="91"/>
      <c r="BV79" s="47"/>
      <c r="BW79" s="47"/>
      <c r="BX79" s="91"/>
      <c r="BY79" s="91"/>
      <c r="BZ79" s="47"/>
      <c r="CA79" s="47"/>
      <c r="CB79" s="91"/>
      <c r="CC79" s="91"/>
      <c r="CD79" s="47"/>
      <c r="CE79" s="47"/>
      <c r="CF79" s="91"/>
      <c r="CG79" s="91"/>
      <c r="CH79" s="47"/>
      <c r="CI79" s="91"/>
      <c r="CJ79" s="91"/>
      <c r="CK79" s="47"/>
      <c r="CL79" s="92" t="str">
        <f t="shared" si="213"/>
        <v>5 - Muy Alta</v>
      </c>
      <c r="CM79" s="93">
        <f t="shared" si="207"/>
        <v>1</v>
      </c>
      <c r="CN79" s="92" t="str">
        <f t="shared" si="214"/>
        <v>3 - Moderado</v>
      </c>
      <c r="CO79" s="93">
        <f t="shared" si="208"/>
        <v>0.6</v>
      </c>
      <c r="CP79" s="94" t="str">
        <f t="shared" si="209"/>
        <v>ALTO</v>
      </c>
      <c r="CQ79" s="89">
        <f t="shared" si="215"/>
        <v>0.6</v>
      </c>
      <c r="CR79" s="194"/>
      <c r="CS79" s="94">
        <f t="shared" si="216"/>
        <v>5</v>
      </c>
      <c r="CT79" s="47"/>
      <c r="CU79" s="194"/>
      <c r="CV79" s="194"/>
      <c r="CW79" s="96"/>
      <c r="CX79" s="97">
        <f t="shared" si="217"/>
        <v>0</v>
      </c>
      <c r="CY79" s="98">
        <f t="shared" si="218"/>
        <v>3</v>
      </c>
      <c r="CZ79" s="97" t="str">
        <f t="shared" si="219"/>
        <v>Moderado</v>
      </c>
      <c r="DA79" s="99">
        <f t="shared" si="220"/>
        <v>0.6</v>
      </c>
      <c r="DB79" s="100">
        <f t="shared" si="221"/>
        <v>0</v>
      </c>
      <c r="DC79" s="100">
        <f t="shared" si="222"/>
        <v>0</v>
      </c>
      <c r="DD79" s="97">
        <f t="shared" si="223"/>
        <v>0</v>
      </c>
      <c r="DE79" s="5">
        <f t="shared" si="224"/>
        <v>5</v>
      </c>
      <c r="DF79" s="99">
        <f t="shared" si="225"/>
        <v>1</v>
      </c>
      <c r="DG79" s="5">
        <f t="shared" si="226"/>
        <v>3</v>
      </c>
      <c r="DH79" s="5"/>
      <c r="DI79" s="99">
        <f t="shared" si="227"/>
        <v>0.6</v>
      </c>
      <c r="DJ79" s="100">
        <f t="shared" si="228"/>
        <v>0</v>
      </c>
      <c r="DK79" s="100">
        <f t="shared" si="229"/>
        <v>0</v>
      </c>
      <c r="DL79" s="97">
        <f t="shared" si="230"/>
        <v>0</v>
      </c>
      <c r="DM79" s="5">
        <f t="shared" si="231"/>
        <v>5</v>
      </c>
      <c r="DN79" s="99">
        <f t="shared" si="232"/>
        <v>1</v>
      </c>
      <c r="DO79" s="5">
        <f t="shared" si="233"/>
        <v>3</v>
      </c>
      <c r="DP79" s="99">
        <f t="shared" si="234"/>
        <v>0.6</v>
      </c>
      <c r="DQ79" s="100">
        <f t="shared" si="235"/>
        <v>0</v>
      </c>
      <c r="DR79" s="100">
        <f t="shared" si="236"/>
        <v>0</v>
      </c>
      <c r="DS79" s="97">
        <f t="shared" si="237"/>
        <v>0</v>
      </c>
      <c r="DT79" s="5">
        <f t="shared" si="238"/>
        <v>5</v>
      </c>
      <c r="DU79" s="99">
        <f t="shared" si="239"/>
        <v>1</v>
      </c>
      <c r="DV79" s="5">
        <f t="shared" si="240"/>
        <v>3</v>
      </c>
      <c r="DW79" s="99">
        <f t="shared" si="241"/>
        <v>0.6</v>
      </c>
      <c r="DX79" s="100">
        <f t="shared" si="242"/>
        <v>0</v>
      </c>
      <c r="DY79" s="100">
        <f t="shared" si="243"/>
        <v>0</v>
      </c>
      <c r="DZ79" s="97">
        <f t="shared" si="244"/>
        <v>0</v>
      </c>
      <c r="EA79" s="5">
        <f t="shared" si="245"/>
        <v>5</v>
      </c>
      <c r="EB79" s="99">
        <f t="shared" si="246"/>
        <v>1</v>
      </c>
      <c r="EC79" s="5">
        <f t="shared" si="247"/>
        <v>3</v>
      </c>
      <c r="ED79" s="99">
        <f t="shared" si="248"/>
        <v>0.6</v>
      </c>
      <c r="EE79" s="100">
        <f t="shared" si="249"/>
        <v>0</v>
      </c>
      <c r="EF79" s="100">
        <f t="shared" si="250"/>
        <v>0</v>
      </c>
      <c r="EG79" s="97">
        <f t="shared" si="251"/>
        <v>0</v>
      </c>
      <c r="EH79" s="5">
        <f t="shared" si="252"/>
        <v>5</v>
      </c>
      <c r="EI79" s="99">
        <f t="shared" si="253"/>
        <v>1</v>
      </c>
      <c r="EJ79" s="5">
        <f t="shared" si="254"/>
        <v>3</v>
      </c>
      <c r="EK79" s="99">
        <f t="shared" si="255"/>
        <v>0.6</v>
      </c>
      <c r="EL79" s="100">
        <f t="shared" si="256"/>
        <v>0</v>
      </c>
      <c r="EM79" s="100">
        <f t="shared" si="257"/>
        <v>0</v>
      </c>
      <c r="EN79" s="97">
        <f t="shared" si="258"/>
        <v>0</v>
      </c>
      <c r="EO79" s="5">
        <f t="shared" si="259"/>
        <v>5</v>
      </c>
      <c r="EP79" s="99">
        <f t="shared" si="260"/>
        <v>1</v>
      </c>
      <c r="EQ79" s="5">
        <f t="shared" si="261"/>
        <v>3</v>
      </c>
      <c r="ER79" s="99">
        <f t="shared" si="262"/>
        <v>0.6</v>
      </c>
      <c r="ES79" s="100">
        <f t="shared" si="263"/>
        <v>0</v>
      </c>
      <c r="ET79" s="100">
        <f t="shared" si="264"/>
        <v>0</v>
      </c>
      <c r="EU79" s="97">
        <f t="shared" si="265"/>
        <v>0</v>
      </c>
      <c r="EV79" s="5">
        <f t="shared" si="266"/>
        <v>5</v>
      </c>
      <c r="EW79" s="99">
        <f t="shared" si="267"/>
        <v>1</v>
      </c>
      <c r="EX79" s="5">
        <f t="shared" si="268"/>
        <v>3</v>
      </c>
      <c r="EY79" s="99">
        <f t="shared" si="269"/>
        <v>0.6</v>
      </c>
      <c r="EZ79" s="100">
        <f t="shared" si="270"/>
        <v>0</v>
      </c>
      <c r="FA79" s="100">
        <f t="shared" si="271"/>
        <v>0</v>
      </c>
      <c r="FB79" s="97">
        <f t="shared" si="272"/>
        <v>0</v>
      </c>
      <c r="FC79" s="5">
        <f t="shared" si="273"/>
        <v>5</v>
      </c>
      <c r="FD79" s="99">
        <f t="shared" si="274"/>
        <v>1</v>
      </c>
      <c r="FE79" s="5">
        <f t="shared" si="275"/>
        <v>3</v>
      </c>
      <c r="FF79" s="99">
        <f t="shared" si="276"/>
        <v>0.6</v>
      </c>
      <c r="FG79" s="100">
        <f t="shared" si="277"/>
        <v>0</v>
      </c>
      <c r="FH79" s="100">
        <f t="shared" si="278"/>
        <v>0</v>
      </c>
      <c r="FI79" s="97">
        <f t="shared" si="279"/>
        <v>0</v>
      </c>
      <c r="FJ79" s="5">
        <f t="shared" si="280"/>
        <v>5</v>
      </c>
      <c r="FK79" s="99">
        <f t="shared" si="281"/>
        <v>1</v>
      </c>
      <c r="FL79" s="5">
        <f t="shared" si="282"/>
        <v>3</v>
      </c>
      <c r="FM79" s="99">
        <f t="shared" si="283"/>
        <v>0.6</v>
      </c>
      <c r="FN79" s="100">
        <f t="shared" si="284"/>
        <v>0</v>
      </c>
      <c r="FO79" s="100">
        <f t="shared" si="285"/>
        <v>0</v>
      </c>
      <c r="FP79" s="97">
        <f t="shared" si="286"/>
        <v>0</v>
      </c>
      <c r="FQ79" s="5">
        <f t="shared" si="287"/>
        <v>5</v>
      </c>
      <c r="FR79" s="99">
        <f t="shared" si="288"/>
        <v>1</v>
      </c>
      <c r="FS79" s="5">
        <f t="shared" si="289"/>
        <v>3</v>
      </c>
      <c r="FT79" s="99">
        <f t="shared" si="290"/>
        <v>0.6</v>
      </c>
      <c r="FU79" s="100">
        <f t="shared" si="291"/>
        <v>0</v>
      </c>
      <c r="FV79" s="100">
        <f t="shared" si="292"/>
        <v>0</v>
      </c>
      <c r="FW79" s="97">
        <f t="shared" si="293"/>
        <v>0</v>
      </c>
      <c r="FX79" s="5">
        <f t="shared" si="294"/>
        <v>5</v>
      </c>
      <c r="FY79" s="99">
        <f t="shared" si="295"/>
        <v>1</v>
      </c>
      <c r="FZ79" s="5">
        <f t="shared" si="296"/>
        <v>3</v>
      </c>
      <c r="GA79" s="99">
        <f t="shared" si="297"/>
        <v>0.6</v>
      </c>
      <c r="GB79" s="100">
        <f t="shared" si="298"/>
        <v>0</v>
      </c>
      <c r="GC79" s="100">
        <f t="shared" si="299"/>
        <v>0</v>
      </c>
      <c r="GD79" s="97">
        <f t="shared" si="300"/>
        <v>0</v>
      </c>
      <c r="GE79" s="5">
        <f t="shared" si="301"/>
        <v>5</v>
      </c>
      <c r="GF79" s="99">
        <f t="shared" si="302"/>
        <v>1</v>
      </c>
      <c r="GG79" s="5">
        <f t="shared" si="303"/>
        <v>3</v>
      </c>
      <c r="GH79" s="99">
        <f t="shared" si="304"/>
        <v>0.6</v>
      </c>
      <c r="GI79" s="99">
        <f t="shared" si="305"/>
        <v>0.6</v>
      </c>
    </row>
    <row r="80" spans="1:191" ht="37.5" hidden="1" customHeight="1">
      <c r="A80" s="82">
        <v>72</v>
      </c>
      <c r="B80" s="85"/>
      <c r="C80" s="85"/>
      <c r="D80" s="193"/>
      <c r="E80" s="85"/>
      <c r="F80" s="124"/>
      <c r="G80" s="85"/>
      <c r="H80" s="85" t="s">
        <v>1170</v>
      </c>
      <c r="I80" s="86"/>
      <c r="J80" s="86"/>
      <c r="K80" s="86"/>
      <c r="L80" s="86"/>
      <c r="M80" s="86"/>
      <c r="N80" s="86"/>
      <c r="O80" s="86"/>
      <c r="P80" s="86"/>
      <c r="Q80" s="86"/>
      <c r="R80" s="86"/>
      <c r="S80" s="86"/>
      <c r="T80" s="86"/>
      <c r="U80" s="86"/>
      <c r="V80" s="86"/>
      <c r="W80" s="86"/>
      <c r="X80" s="86"/>
      <c r="Y80" s="86"/>
      <c r="Z80" s="86"/>
      <c r="AA80" s="86"/>
      <c r="AB80" s="86"/>
      <c r="AC80" s="88">
        <f t="shared" si="210"/>
        <v>0</v>
      </c>
      <c r="AD80" s="89">
        <f t="shared" si="204"/>
        <v>1</v>
      </c>
      <c r="AE80" s="88" t="str">
        <f t="shared" si="211"/>
        <v>3 - Moderado</v>
      </c>
      <c r="AF80" s="89">
        <f t="shared" si="205"/>
        <v>0.6</v>
      </c>
      <c r="AG80" s="82" t="str">
        <f t="shared" si="206"/>
        <v/>
      </c>
      <c r="AH80" s="89">
        <f t="shared" si="212"/>
        <v>0.6</v>
      </c>
      <c r="AI80" s="85"/>
      <c r="AJ80" s="85"/>
      <c r="AK80" s="85"/>
      <c r="AL80" s="85"/>
      <c r="AM80" s="47"/>
      <c r="AN80" s="91"/>
      <c r="AO80" s="91"/>
      <c r="AP80" s="47"/>
      <c r="AQ80" s="47"/>
      <c r="AR80" s="91"/>
      <c r="AS80" s="91"/>
      <c r="AT80" s="47"/>
      <c r="AU80" s="47"/>
      <c r="AV80" s="91"/>
      <c r="AW80" s="91"/>
      <c r="AX80" s="47"/>
      <c r="AY80" s="47"/>
      <c r="AZ80" s="91"/>
      <c r="BA80" s="91"/>
      <c r="BB80" s="47"/>
      <c r="BC80" s="47"/>
      <c r="BD80" s="91"/>
      <c r="BE80" s="91"/>
      <c r="BF80" s="47"/>
      <c r="BG80" s="47"/>
      <c r="BH80" s="91"/>
      <c r="BI80" s="91"/>
      <c r="BJ80" s="47"/>
      <c r="BK80" s="47"/>
      <c r="BL80" s="91"/>
      <c r="BM80" s="91"/>
      <c r="BN80" s="47"/>
      <c r="BO80" s="47"/>
      <c r="BP80" s="91"/>
      <c r="BQ80" s="91"/>
      <c r="BR80" s="47"/>
      <c r="BS80" s="47"/>
      <c r="BT80" s="91"/>
      <c r="BU80" s="91"/>
      <c r="BV80" s="47"/>
      <c r="BW80" s="47"/>
      <c r="BX80" s="91"/>
      <c r="BY80" s="91"/>
      <c r="BZ80" s="47"/>
      <c r="CA80" s="47"/>
      <c r="CB80" s="91"/>
      <c r="CC80" s="91"/>
      <c r="CD80" s="47"/>
      <c r="CE80" s="47"/>
      <c r="CF80" s="91"/>
      <c r="CG80" s="91"/>
      <c r="CH80" s="47"/>
      <c r="CI80" s="91"/>
      <c r="CJ80" s="91"/>
      <c r="CK80" s="47"/>
      <c r="CL80" s="92" t="str">
        <f t="shared" si="213"/>
        <v>5 - Muy Alta</v>
      </c>
      <c r="CM80" s="93">
        <f t="shared" si="207"/>
        <v>1</v>
      </c>
      <c r="CN80" s="92" t="str">
        <f t="shared" si="214"/>
        <v>3 - Moderado</v>
      </c>
      <c r="CO80" s="93">
        <f t="shared" si="208"/>
        <v>0.6</v>
      </c>
      <c r="CP80" s="94" t="str">
        <f t="shared" si="209"/>
        <v>ALTO</v>
      </c>
      <c r="CQ80" s="89">
        <f t="shared" si="215"/>
        <v>0.6</v>
      </c>
      <c r="CR80" s="194"/>
      <c r="CS80" s="94">
        <f t="shared" si="216"/>
        <v>5</v>
      </c>
      <c r="CT80" s="47"/>
      <c r="CU80" s="194"/>
      <c r="CV80" s="194"/>
      <c r="CW80" s="96"/>
      <c r="CX80" s="97">
        <f t="shared" si="217"/>
        <v>0</v>
      </c>
      <c r="CY80" s="98">
        <f t="shared" si="218"/>
        <v>3</v>
      </c>
      <c r="CZ80" s="97" t="str">
        <f t="shared" si="219"/>
        <v>Moderado</v>
      </c>
      <c r="DA80" s="99">
        <f t="shared" si="220"/>
        <v>0.6</v>
      </c>
      <c r="DB80" s="100">
        <f t="shared" si="221"/>
        <v>0</v>
      </c>
      <c r="DC80" s="100">
        <f t="shared" si="222"/>
        <v>0</v>
      </c>
      <c r="DD80" s="97">
        <f t="shared" si="223"/>
        <v>0</v>
      </c>
      <c r="DE80" s="5">
        <f t="shared" si="224"/>
        <v>5</v>
      </c>
      <c r="DF80" s="99">
        <f t="shared" si="225"/>
        <v>1</v>
      </c>
      <c r="DG80" s="5">
        <f t="shared" si="226"/>
        <v>3</v>
      </c>
      <c r="DH80" s="5"/>
      <c r="DI80" s="99">
        <f t="shared" si="227"/>
        <v>0.6</v>
      </c>
      <c r="DJ80" s="100">
        <f t="shared" si="228"/>
        <v>0</v>
      </c>
      <c r="DK80" s="100">
        <f t="shared" si="229"/>
        <v>0</v>
      </c>
      <c r="DL80" s="97">
        <f t="shared" si="230"/>
        <v>0</v>
      </c>
      <c r="DM80" s="5">
        <f t="shared" si="231"/>
        <v>5</v>
      </c>
      <c r="DN80" s="99">
        <f t="shared" si="232"/>
        <v>1</v>
      </c>
      <c r="DO80" s="5">
        <f t="shared" si="233"/>
        <v>3</v>
      </c>
      <c r="DP80" s="99">
        <f t="shared" si="234"/>
        <v>0.6</v>
      </c>
      <c r="DQ80" s="100">
        <f t="shared" si="235"/>
        <v>0</v>
      </c>
      <c r="DR80" s="100">
        <f t="shared" si="236"/>
        <v>0</v>
      </c>
      <c r="DS80" s="97">
        <f t="shared" si="237"/>
        <v>0</v>
      </c>
      <c r="DT80" s="5">
        <f t="shared" si="238"/>
        <v>5</v>
      </c>
      <c r="DU80" s="99">
        <f t="shared" si="239"/>
        <v>1</v>
      </c>
      <c r="DV80" s="5">
        <f t="shared" si="240"/>
        <v>3</v>
      </c>
      <c r="DW80" s="99">
        <f t="shared" si="241"/>
        <v>0.6</v>
      </c>
      <c r="DX80" s="100">
        <f t="shared" si="242"/>
        <v>0</v>
      </c>
      <c r="DY80" s="100">
        <f t="shared" si="243"/>
        <v>0</v>
      </c>
      <c r="DZ80" s="97">
        <f t="shared" si="244"/>
        <v>0</v>
      </c>
      <c r="EA80" s="5">
        <f t="shared" si="245"/>
        <v>5</v>
      </c>
      <c r="EB80" s="99">
        <f t="shared" si="246"/>
        <v>1</v>
      </c>
      <c r="EC80" s="5">
        <f t="shared" si="247"/>
        <v>3</v>
      </c>
      <c r="ED80" s="99">
        <f t="shared" si="248"/>
        <v>0.6</v>
      </c>
      <c r="EE80" s="100">
        <f t="shared" si="249"/>
        <v>0</v>
      </c>
      <c r="EF80" s="100">
        <f t="shared" si="250"/>
        <v>0</v>
      </c>
      <c r="EG80" s="97">
        <f t="shared" si="251"/>
        <v>0</v>
      </c>
      <c r="EH80" s="5">
        <f t="shared" si="252"/>
        <v>5</v>
      </c>
      <c r="EI80" s="99">
        <f t="shared" si="253"/>
        <v>1</v>
      </c>
      <c r="EJ80" s="5">
        <f t="shared" si="254"/>
        <v>3</v>
      </c>
      <c r="EK80" s="99">
        <f t="shared" si="255"/>
        <v>0.6</v>
      </c>
      <c r="EL80" s="100">
        <f t="shared" si="256"/>
        <v>0</v>
      </c>
      <c r="EM80" s="100">
        <f t="shared" si="257"/>
        <v>0</v>
      </c>
      <c r="EN80" s="97">
        <f t="shared" si="258"/>
        <v>0</v>
      </c>
      <c r="EO80" s="5">
        <f t="shared" si="259"/>
        <v>5</v>
      </c>
      <c r="EP80" s="99">
        <f t="shared" si="260"/>
        <v>1</v>
      </c>
      <c r="EQ80" s="5">
        <f t="shared" si="261"/>
        <v>3</v>
      </c>
      <c r="ER80" s="99">
        <f t="shared" si="262"/>
        <v>0.6</v>
      </c>
      <c r="ES80" s="100">
        <f t="shared" si="263"/>
        <v>0</v>
      </c>
      <c r="ET80" s="100">
        <f t="shared" si="264"/>
        <v>0</v>
      </c>
      <c r="EU80" s="97">
        <f t="shared" si="265"/>
        <v>0</v>
      </c>
      <c r="EV80" s="5">
        <f t="shared" si="266"/>
        <v>5</v>
      </c>
      <c r="EW80" s="99">
        <f t="shared" si="267"/>
        <v>1</v>
      </c>
      <c r="EX80" s="5">
        <f t="shared" si="268"/>
        <v>3</v>
      </c>
      <c r="EY80" s="99">
        <f t="shared" si="269"/>
        <v>0.6</v>
      </c>
      <c r="EZ80" s="100">
        <f t="shared" si="270"/>
        <v>0</v>
      </c>
      <c r="FA80" s="100">
        <f t="shared" si="271"/>
        <v>0</v>
      </c>
      <c r="FB80" s="97">
        <f t="shared" si="272"/>
        <v>0</v>
      </c>
      <c r="FC80" s="5">
        <f t="shared" si="273"/>
        <v>5</v>
      </c>
      <c r="FD80" s="99">
        <f t="shared" si="274"/>
        <v>1</v>
      </c>
      <c r="FE80" s="5">
        <f t="shared" si="275"/>
        <v>3</v>
      </c>
      <c r="FF80" s="99">
        <f t="shared" si="276"/>
        <v>0.6</v>
      </c>
      <c r="FG80" s="100">
        <f t="shared" si="277"/>
        <v>0</v>
      </c>
      <c r="FH80" s="100">
        <f t="shared" si="278"/>
        <v>0</v>
      </c>
      <c r="FI80" s="97">
        <f t="shared" si="279"/>
        <v>0</v>
      </c>
      <c r="FJ80" s="5">
        <f t="shared" si="280"/>
        <v>5</v>
      </c>
      <c r="FK80" s="99">
        <f t="shared" si="281"/>
        <v>1</v>
      </c>
      <c r="FL80" s="5">
        <f t="shared" si="282"/>
        <v>3</v>
      </c>
      <c r="FM80" s="99">
        <f t="shared" si="283"/>
        <v>0.6</v>
      </c>
      <c r="FN80" s="100">
        <f t="shared" si="284"/>
        <v>0</v>
      </c>
      <c r="FO80" s="100">
        <f t="shared" si="285"/>
        <v>0</v>
      </c>
      <c r="FP80" s="97">
        <f t="shared" si="286"/>
        <v>0</v>
      </c>
      <c r="FQ80" s="5">
        <f t="shared" si="287"/>
        <v>5</v>
      </c>
      <c r="FR80" s="99">
        <f t="shared" si="288"/>
        <v>1</v>
      </c>
      <c r="FS80" s="5">
        <f t="shared" si="289"/>
        <v>3</v>
      </c>
      <c r="FT80" s="99">
        <f t="shared" si="290"/>
        <v>0.6</v>
      </c>
      <c r="FU80" s="100">
        <f t="shared" si="291"/>
        <v>0</v>
      </c>
      <c r="FV80" s="100">
        <f t="shared" si="292"/>
        <v>0</v>
      </c>
      <c r="FW80" s="97">
        <f t="shared" si="293"/>
        <v>0</v>
      </c>
      <c r="FX80" s="5">
        <f t="shared" si="294"/>
        <v>5</v>
      </c>
      <c r="FY80" s="99">
        <f t="shared" si="295"/>
        <v>1</v>
      </c>
      <c r="FZ80" s="5">
        <f t="shared" si="296"/>
        <v>3</v>
      </c>
      <c r="GA80" s="99">
        <f t="shared" si="297"/>
        <v>0.6</v>
      </c>
      <c r="GB80" s="100">
        <f t="shared" si="298"/>
        <v>0</v>
      </c>
      <c r="GC80" s="100">
        <f t="shared" si="299"/>
        <v>0</v>
      </c>
      <c r="GD80" s="97">
        <f t="shared" si="300"/>
        <v>0</v>
      </c>
      <c r="GE80" s="5">
        <f t="shared" si="301"/>
        <v>5</v>
      </c>
      <c r="GF80" s="99">
        <f t="shared" si="302"/>
        <v>1</v>
      </c>
      <c r="GG80" s="5">
        <f t="shared" si="303"/>
        <v>3</v>
      </c>
      <c r="GH80" s="99">
        <f t="shared" si="304"/>
        <v>0.6</v>
      </c>
      <c r="GI80" s="99">
        <f t="shared" si="305"/>
        <v>0.6</v>
      </c>
    </row>
    <row r="81" spans="1:191" ht="37.5" hidden="1" customHeight="1">
      <c r="A81" s="82">
        <v>73</v>
      </c>
      <c r="B81" s="85"/>
      <c r="C81" s="85"/>
      <c r="D81" s="193"/>
      <c r="E81" s="85"/>
      <c r="F81" s="124"/>
      <c r="G81" s="85"/>
      <c r="H81" s="85" t="s">
        <v>1170</v>
      </c>
      <c r="I81" s="86"/>
      <c r="J81" s="86"/>
      <c r="K81" s="86"/>
      <c r="L81" s="86"/>
      <c r="M81" s="86"/>
      <c r="N81" s="86"/>
      <c r="O81" s="86"/>
      <c r="P81" s="86"/>
      <c r="Q81" s="86"/>
      <c r="R81" s="86"/>
      <c r="S81" s="86"/>
      <c r="T81" s="86"/>
      <c r="U81" s="86"/>
      <c r="V81" s="86"/>
      <c r="W81" s="86"/>
      <c r="X81" s="86"/>
      <c r="Y81" s="86"/>
      <c r="Z81" s="86"/>
      <c r="AA81" s="86"/>
      <c r="AB81" s="86"/>
      <c r="AC81" s="88">
        <f t="shared" si="210"/>
        <v>0</v>
      </c>
      <c r="AD81" s="89">
        <f t="shared" si="204"/>
        <v>1</v>
      </c>
      <c r="AE81" s="88" t="str">
        <f t="shared" si="211"/>
        <v>3 - Moderado</v>
      </c>
      <c r="AF81" s="89">
        <f t="shared" si="205"/>
        <v>0.6</v>
      </c>
      <c r="AG81" s="82" t="str">
        <f t="shared" si="206"/>
        <v/>
      </c>
      <c r="AH81" s="89">
        <f t="shared" si="212"/>
        <v>0.6</v>
      </c>
      <c r="AI81" s="85"/>
      <c r="AJ81" s="85"/>
      <c r="AK81" s="85"/>
      <c r="AL81" s="85"/>
      <c r="AM81" s="47"/>
      <c r="AN81" s="91"/>
      <c r="AO81" s="91"/>
      <c r="AP81" s="47"/>
      <c r="AQ81" s="47"/>
      <c r="AR81" s="91"/>
      <c r="AS81" s="91"/>
      <c r="AT81" s="47"/>
      <c r="AU81" s="47"/>
      <c r="AV81" s="91"/>
      <c r="AW81" s="91"/>
      <c r="AX81" s="47"/>
      <c r="AY81" s="47"/>
      <c r="AZ81" s="91"/>
      <c r="BA81" s="91"/>
      <c r="BB81" s="47"/>
      <c r="BC81" s="47"/>
      <c r="BD81" s="91"/>
      <c r="BE81" s="91"/>
      <c r="BF81" s="47"/>
      <c r="BG81" s="47"/>
      <c r="BH81" s="91"/>
      <c r="BI81" s="91"/>
      <c r="BJ81" s="47"/>
      <c r="BK81" s="47"/>
      <c r="BL81" s="91"/>
      <c r="BM81" s="91"/>
      <c r="BN81" s="47"/>
      <c r="BO81" s="47"/>
      <c r="BP81" s="91"/>
      <c r="BQ81" s="91"/>
      <c r="BR81" s="47"/>
      <c r="BS81" s="47"/>
      <c r="BT81" s="91"/>
      <c r="BU81" s="91"/>
      <c r="BV81" s="47"/>
      <c r="BW81" s="47"/>
      <c r="BX81" s="91"/>
      <c r="BY81" s="91"/>
      <c r="BZ81" s="47"/>
      <c r="CA81" s="47"/>
      <c r="CB81" s="91"/>
      <c r="CC81" s="91"/>
      <c r="CD81" s="47"/>
      <c r="CE81" s="47"/>
      <c r="CF81" s="91"/>
      <c r="CG81" s="91"/>
      <c r="CH81" s="47"/>
      <c r="CI81" s="91"/>
      <c r="CJ81" s="91"/>
      <c r="CK81" s="47"/>
      <c r="CL81" s="92" t="str">
        <f t="shared" si="213"/>
        <v>5 - Muy Alta</v>
      </c>
      <c r="CM81" s="93">
        <f t="shared" si="207"/>
        <v>1</v>
      </c>
      <c r="CN81" s="92" t="str">
        <f t="shared" si="214"/>
        <v>3 - Moderado</v>
      </c>
      <c r="CO81" s="93">
        <f t="shared" si="208"/>
        <v>0.6</v>
      </c>
      <c r="CP81" s="94" t="str">
        <f t="shared" si="209"/>
        <v>ALTO</v>
      </c>
      <c r="CQ81" s="89">
        <f t="shared" si="215"/>
        <v>0.6</v>
      </c>
      <c r="CR81" s="194"/>
      <c r="CS81" s="94">
        <f t="shared" si="216"/>
        <v>5</v>
      </c>
      <c r="CT81" s="47"/>
      <c r="CU81" s="194"/>
      <c r="CV81" s="194"/>
      <c r="CW81" s="96"/>
      <c r="CX81" s="97">
        <f t="shared" si="217"/>
        <v>0</v>
      </c>
      <c r="CY81" s="98">
        <f t="shared" si="218"/>
        <v>3</v>
      </c>
      <c r="CZ81" s="97" t="str">
        <f t="shared" si="219"/>
        <v>Moderado</v>
      </c>
      <c r="DA81" s="99">
        <f t="shared" si="220"/>
        <v>0.6</v>
      </c>
      <c r="DB81" s="100">
        <f t="shared" si="221"/>
        <v>0</v>
      </c>
      <c r="DC81" s="100">
        <f t="shared" si="222"/>
        <v>0</v>
      </c>
      <c r="DD81" s="97">
        <f t="shared" si="223"/>
        <v>0</v>
      </c>
      <c r="DE81" s="5">
        <f t="shared" si="224"/>
        <v>5</v>
      </c>
      <c r="DF81" s="99">
        <f t="shared" si="225"/>
        <v>1</v>
      </c>
      <c r="DG81" s="5">
        <f t="shared" si="226"/>
        <v>3</v>
      </c>
      <c r="DH81" s="5"/>
      <c r="DI81" s="99">
        <f t="shared" si="227"/>
        <v>0.6</v>
      </c>
      <c r="DJ81" s="100">
        <f t="shared" si="228"/>
        <v>0</v>
      </c>
      <c r="DK81" s="100">
        <f t="shared" si="229"/>
        <v>0</v>
      </c>
      <c r="DL81" s="97">
        <f t="shared" si="230"/>
        <v>0</v>
      </c>
      <c r="DM81" s="5">
        <f t="shared" si="231"/>
        <v>5</v>
      </c>
      <c r="DN81" s="99">
        <f t="shared" si="232"/>
        <v>1</v>
      </c>
      <c r="DO81" s="5">
        <f t="shared" si="233"/>
        <v>3</v>
      </c>
      <c r="DP81" s="99">
        <f t="shared" si="234"/>
        <v>0.6</v>
      </c>
      <c r="DQ81" s="100">
        <f t="shared" si="235"/>
        <v>0</v>
      </c>
      <c r="DR81" s="100">
        <f t="shared" si="236"/>
        <v>0</v>
      </c>
      <c r="DS81" s="97">
        <f t="shared" si="237"/>
        <v>0</v>
      </c>
      <c r="DT81" s="5">
        <f t="shared" si="238"/>
        <v>5</v>
      </c>
      <c r="DU81" s="99">
        <f t="shared" si="239"/>
        <v>1</v>
      </c>
      <c r="DV81" s="5">
        <f t="shared" si="240"/>
        <v>3</v>
      </c>
      <c r="DW81" s="99">
        <f t="shared" si="241"/>
        <v>0.6</v>
      </c>
      <c r="DX81" s="100">
        <f t="shared" si="242"/>
        <v>0</v>
      </c>
      <c r="DY81" s="100">
        <f t="shared" si="243"/>
        <v>0</v>
      </c>
      <c r="DZ81" s="97">
        <f t="shared" si="244"/>
        <v>0</v>
      </c>
      <c r="EA81" s="5">
        <f t="shared" si="245"/>
        <v>5</v>
      </c>
      <c r="EB81" s="99">
        <f t="shared" si="246"/>
        <v>1</v>
      </c>
      <c r="EC81" s="5">
        <f t="shared" si="247"/>
        <v>3</v>
      </c>
      <c r="ED81" s="99">
        <f t="shared" si="248"/>
        <v>0.6</v>
      </c>
      <c r="EE81" s="100">
        <f t="shared" si="249"/>
        <v>0</v>
      </c>
      <c r="EF81" s="100">
        <f t="shared" si="250"/>
        <v>0</v>
      </c>
      <c r="EG81" s="97">
        <f t="shared" si="251"/>
        <v>0</v>
      </c>
      <c r="EH81" s="5">
        <f t="shared" si="252"/>
        <v>5</v>
      </c>
      <c r="EI81" s="99">
        <f t="shared" si="253"/>
        <v>1</v>
      </c>
      <c r="EJ81" s="5">
        <f t="shared" si="254"/>
        <v>3</v>
      </c>
      <c r="EK81" s="99">
        <f t="shared" si="255"/>
        <v>0.6</v>
      </c>
      <c r="EL81" s="100">
        <f t="shared" si="256"/>
        <v>0</v>
      </c>
      <c r="EM81" s="100">
        <f t="shared" si="257"/>
        <v>0</v>
      </c>
      <c r="EN81" s="97">
        <f t="shared" si="258"/>
        <v>0</v>
      </c>
      <c r="EO81" s="5">
        <f t="shared" si="259"/>
        <v>5</v>
      </c>
      <c r="EP81" s="99">
        <f t="shared" si="260"/>
        <v>1</v>
      </c>
      <c r="EQ81" s="5">
        <f t="shared" si="261"/>
        <v>3</v>
      </c>
      <c r="ER81" s="99">
        <f t="shared" si="262"/>
        <v>0.6</v>
      </c>
      <c r="ES81" s="100">
        <f t="shared" si="263"/>
        <v>0</v>
      </c>
      <c r="ET81" s="100">
        <f t="shared" si="264"/>
        <v>0</v>
      </c>
      <c r="EU81" s="97">
        <f t="shared" si="265"/>
        <v>0</v>
      </c>
      <c r="EV81" s="5">
        <f t="shared" si="266"/>
        <v>5</v>
      </c>
      <c r="EW81" s="99">
        <f t="shared" si="267"/>
        <v>1</v>
      </c>
      <c r="EX81" s="5">
        <f t="shared" si="268"/>
        <v>3</v>
      </c>
      <c r="EY81" s="99">
        <f t="shared" si="269"/>
        <v>0.6</v>
      </c>
      <c r="EZ81" s="100">
        <f t="shared" si="270"/>
        <v>0</v>
      </c>
      <c r="FA81" s="100">
        <f t="shared" si="271"/>
        <v>0</v>
      </c>
      <c r="FB81" s="97">
        <f t="shared" si="272"/>
        <v>0</v>
      </c>
      <c r="FC81" s="5">
        <f t="shared" si="273"/>
        <v>5</v>
      </c>
      <c r="FD81" s="99">
        <f t="shared" si="274"/>
        <v>1</v>
      </c>
      <c r="FE81" s="5">
        <f t="shared" si="275"/>
        <v>3</v>
      </c>
      <c r="FF81" s="99">
        <f t="shared" si="276"/>
        <v>0.6</v>
      </c>
      <c r="FG81" s="100">
        <f t="shared" si="277"/>
        <v>0</v>
      </c>
      <c r="FH81" s="100">
        <f t="shared" si="278"/>
        <v>0</v>
      </c>
      <c r="FI81" s="97">
        <f t="shared" si="279"/>
        <v>0</v>
      </c>
      <c r="FJ81" s="5">
        <f t="shared" si="280"/>
        <v>5</v>
      </c>
      <c r="FK81" s="99">
        <f t="shared" si="281"/>
        <v>1</v>
      </c>
      <c r="FL81" s="5">
        <f t="shared" si="282"/>
        <v>3</v>
      </c>
      <c r="FM81" s="99">
        <f t="shared" si="283"/>
        <v>0.6</v>
      </c>
      <c r="FN81" s="100">
        <f t="shared" si="284"/>
        <v>0</v>
      </c>
      <c r="FO81" s="100">
        <f t="shared" si="285"/>
        <v>0</v>
      </c>
      <c r="FP81" s="97">
        <f t="shared" si="286"/>
        <v>0</v>
      </c>
      <c r="FQ81" s="5">
        <f t="shared" si="287"/>
        <v>5</v>
      </c>
      <c r="FR81" s="99">
        <f t="shared" si="288"/>
        <v>1</v>
      </c>
      <c r="FS81" s="5">
        <f t="shared" si="289"/>
        <v>3</v>
      </c>
      <c r="FT81" s="99">
        <f t="shared" si="290"/>
        <v>0.6</v>
      </c>
      <c r="FU81" s="100">
        <f t="shared" si="291"/>
        <v>0</v>
      </c>
      <c r="FV81" s="100">
        <f t="shared" si="292"/>
        <v>0</v>
      </c>
      <c r="FW81" s="97">
        <f t="shared" si="293"/>
        <v>0</v>
      </c>
      <c r="FX81" s="5">
        <f t="shared" si="294"/>
        <v>5</v>
      </c>
      <c r="FY81" s="99">
        <f t="shared" si="295"/>
        <v>1</v>
      </c>
      <c r="FZ81" s="5">
        <f t="shared" si="296"/>
        <v>3</v>
      </c>
      <c r="GA81" s="99">
        <f t="shared" si="297"/>
        <v>0.6</v>
      </c>
      <c r="GB81" s="100">
        <f t="shared" si="298"/>
        <v>0</v>
      </c>
      <c r="GC81" s="100">
        <f t="shared" si="299"/>
        <v>0</v>
      </c>
      <c r="GD81" s="97">
        <f t="shared" si="300"/>
        <v>0</v>
      </c>
      <c r="GE81" s="5">
        <f t="shared" si="301"/>
        <v>5</v>
      </c>
      <c r="GF81" s="99">
        <f t="shared" si="302"/>
        <v>1</v>
      </c>
      <c r="GG81" s="5">
        <f t="shared" si="303"/>
        <v>3</v>
      </c>
      <c r="GH81" s="99">
        <f t="shared" si="304"/>
        <v>0.6</v>
      </c>
      <c r="GI81" s="99">
        <f t="shared" si="305"/>
        <v>0.6</v>
      </c>
    </row>
    <row r="82" spans="1:191" ht="37.5" hidden="1" customHeight="1">
      <c r="A82" s="82">
        <v>74</v>
      </c>
      <c r="B82" s="85"/>
      <c r="C82" s="85"/>
      <c r="D82" s="193"/>
      <c r="E82" s="85"/>
      <c r="F82" s="124"/>
      <c r="G82" s="85"/>
      <c r="H82" s="85" t="s">
        <v>1170</v>
      </c>
      <c r="I82" s="86"/>
      <c r="J82" s="86"/>
      <c r="K82" s="86"/>
      <c r="L82" s="86"/>
      <c r="M82" s="86"/>
      <c r="N82" s="86"/>
      <c r="O82" s="86"/>
      <c r="P82" s="86"/>
      <c r="Q82" s="86"/>
      <c r="R82" s="86"/>
      <c r="S82" s="86"/>
      <c r="T82" s="86"/>
      <c r="U82" s="86"/>
      <c r="V82" s="86"/>
      <c r="W82" s="86"/>
      <c r="X82" s="86"/>
      <c r="Y82" s="86"/>
      <c r="Z82" s="86"/>
      <c r="AA82" s="86"/>
      <c r="AB82" s="86"/>
      <c r="AC82" s="88">
        <f t="shared" si="210"/>
        <v>0</v>
      </c>
      <c r="AD82" s="89">
        <f t="shared" si="204"/>
        <v>1</v>
      </c>
      <c r="AE82" s="88" t="str">
        <f t="shared" si="211"/>
        <v>3 - Moderado</v>
      </c>
      <c r="AF82" s="89">
        <f t="shared" si="205"/>
        <v>0.6</v>
      </c>
      <c r="AG82" s="82" t="str">
        <f t="shared" si="206"/>
        <v/>
      </c>
      <c r="AH82" s="89">
        <f t="shared" si="212"/>
        <v>0.6</v>
      </c>
      <c r="AI82" s="85"/>
      <c r="AJ82" s="85"/>
      <c r="AK82" s="85"/>
      <c r="AL82" s="85"/>
      <c r="AM82" s="47"/>
      <c r="AN82" s="91"/>
      <c r="AO82" s="91"/>
      <c r="AP82" s="47"/>
      <c r="AQ82" s="47"/>
      <c r="AR82" s="91"/>
      <c r="AS82" s="91"/>
      <c r="AT82" s="47"/>
      <c r="AU82" s="47"/>
      <c r="AV82" s="91"/>
      <c r="AW82" s="91"/>
      <c r="AX82" s="47"/>
      <c r="AY82" s="47"/>
      <c r="AZ82" s="91"/>
      <c r="BA82" s="91"/>
      <c r="BB82" s="47"/>
      <c r="BC82" s="47"/>
      <c r="BD82" s="91"/>
      <c r="BE82" s="91"/>
      <c r="BF82" s="47"/>
      <c r="BG82" s="47"/>
      <c r="BH82" s="91"/>
      <c r="BI82" s="91"/>
      <c r="BJ82" s="47"/>
      <c r="BK82" s="47"/>
      <c r="BL82" s="91"/>
      <c r="BM82" s="91"/>
      <c r="BN82" s="47"/>
      <c r="BO82" s="47"/>
      <c r="BP82" s="91"/>
      <c r="BQ82" s="91"/>
      <c r="BR82" s="47"/>
      <c r="BS82" s="47"/>
      <c r="BT82" s="91"/>
      <c r="BU82" s="91"/>
      <c r="BV82" s="47"/>
      <c r="BW82" s="47"/>
      <c r="BX82" s="91"/>
      <c r="BY82" s="91"/>
      <c r="BZ82" s="47"/>
      <c r="CA82" s="47"/>
      <c r="CB82" s="91"/>
      <c r="CC82" s="91"/>
      <c r="CD82" s="47"/>
      <c r="CE82" s="47"/>
      <c r="CF82" s="91"/>
      <c r="CG82" s="91"/>
      <c r="CH82" s="47"/>
      <c r="CI82" s="91"/>
      <c r="CJ82" s="91"/>
      <c r="CK82" s="47"/>
      <c r="CL82" s="92" t="str">
        <f t="shared" si="213"/>
        <v>5 - Muy Alta</v>
      </c>
      <c r="CM82" s="93">
        <f t="shared" si="207"/>
        <v>1</v>
      </c>
      <c r="CN82" s="92" t="str">
        <f t="shared" si="214"/>
        <v>3 - Moderado</v>
      </c>
      <c r="CO82" s="93">
        <f t="shared" si="208"/>
        <v>0.6</v>
      </c>
      <c r="CP82" s="94" t="str">
        <f t="shared" si="209"/>
        <v>ALTO</v>
      </c>
      <c r="CQ82" s="89">
        <f t="shared" si="215"/>
        <v>0.6</v>
      </c>
      <c r="CR82" s="194"/>
      <c r="CS82" s="94">
        <f t="shared" si="216"/>
        <v>5</v>
      </c>
      <c r="CT82" s="47"/>
      <c r="CU82" s="194"/>
      <c r="CV82" s="194"/>
      <c r="CW82" s="96"/>
      <c r="CX82" s="97">
        <f t="shared" si="217"/>
        <v>0</v>
      </c>
      <c r="CY82" s="98">
        <f t="shared" si="218"/>
        <v>3</v>
      </c>
      <c r="CZ82" s="97" t="str">
        <f t="shared" si="219"/>
        <v>Moderado</v>
      </c>
      <c r="DA82" s="99">
        <f t="shared" si="220"/>
        <v>0.6</v>
      </c>
      <c r="DB82" s="100">
        <f t="shared" si="221"/>
        <v>0</v>
      </c>
      <c r="DC82" s="100">
        <f t="shared" si="222"/>
        <v>0</v>
      </c>
      <c r="DD82" s="97">
        <f t="shared" si="223"/>
        <v>0</v>
      </c>
      <c r="DE82" s="5">
        <f t="shared" si="224"/>
        <v>5</v>
      </c>
      <c r="DF82" s="99">
        <f t="shared" si="225"/>
        <v>1</v>
      </c>
      <c r="DG82" s="5">
        <f t="shared" si="226"/>
        <v>3</v>
      </c>
      <c r="DH82" s="5"/>
      <c r="DI82" s="99">
        <f t="shared" si="227"/>
        <v>0.6</v>
      </c>
      <c r="DJ82" s="100">
        <f t="shared" si="228"/>
        <v>0</v>
      </c>
      <c r="DK82" s="100">
        <f t="shared" si="229"/>
        <v>0</v>
      </c>
      <c r="DL82" s="97">
        <f t="shared" si="230"/>
        <v>0</v>
      </c>
      <c r="DM82" s="5">
        <f t="shared" si="231"/>
        <v>5</v>
      </c>
      <c r="DN82" s="99">
        <f t="shared" si="232"/>
        <v>1</v>
      </c>
      <c r="DO82" s="5">
        <f t="shared" si="233"/>
        <v>3</v>
      </c>
      <c r="DP82" s="99">
        <f t="shared" si="234"/>
        <v>0.6</v>
      </c>
      <c r="DQ82" s="100">
        <f t="shared" si="235"/>
        <v>0</v>
      </c>
      <c r="DR82" s="100">
        <f t="shared" si="236"/>
        <v>0</v>
      </c>
      <c r="DS82" s="97">
        <f t="shared" si="237"/>
        <v>0</v>
      </c>
      <c r="DT82" s="5">
        <f t="shared" si="238"/>
        <v>5</v>
      </c>
      <c r="DU82" s="99">
        <f t="shared" si="239"/>
        <v>1</v>
      </c>
      <c r="DV82" s="5">
        <f t="shared" si="240"/>
        <v>3</v>
      </c>
      <c r="DW82" s="99">
        <f t="shared" si="241"/>
        <v>0.6</v>
      </c>
      <c r="DX82" s="100">
        <f t="shared" si="242"/>
        <v>0</v>
      </c>
      <c r="DY82" s="100">
        <f t="shared" si="243"/>
        <v>0</v>
      </c>
      <c r="DZ82" s="97">
        <f t="shared" si="244"/>
        <v>0</v>
      </c>
      <c r="EA82" s="5">
        <f t="shared" si="245"/>
        <v>5</v>
      </c>
      <c r="EB82" s="99">
        <f t="shared" si="246"/>
        <v>1</v>
      </c>
      <c r="EC82" s="5">
        <f t="shared" si="247"/>
        <v>3</v>
      </c>
      <c r="ED82" s="99">
        <f t="shared" si="248"/>
        <v>0.6</v>
      </c>
      <c r="EE82" s="100">
        <f t="shared" si="249"/>
        <v>0</v>
      </c>
      <c r="EF82" s="100">
        <f t="shared" si="250"/>
        <v>0</v>
      </c>
      <c r="EG82" s="97">
        <f t="shared" si="251"/>
        <v>0</v>
      </c>
      <c r="EH82" s="5">
        <f t="shared" si="252"/>
        <v>5</v>
      </c>
      <c r="EI82" s="99">
        <f t="shared" si="253"/>
        <v>1</v>
      </c>
      <c r="EJ82" s="5">
        <f t="shared" si="254"/>
        <v>3</v>
      </c>
      <c r="EK82" s="99">
        <f t="shared" si="255"/>
        <v>0.6</v>
      </c>
      <c r="EL82" s="100">
        <f t="shared" si="256"/>
        <v>0</v>
      </c>
      <c r="EM82" s="100">
        <f t="shared" si="257"/>
        <v>0</v>
      </c>
      <c r="EN82" s="97">
        <f t="shared" si="258"/>
        <v>0</v>
      </c>
      <c r="EO82" s="5">
        <f t="shared" si="259"/>
        <v>5</v>
      </c>
      <c r="EP82" s="99">
        <f t="shared" si="260"/>
        <v>1</v>
      </c>
      <c r="EQ82" s="5">
        <f t="shared" si="261"/>
        <v>3</v>
      </c>
      <c r="ER82" s="99">
        <f t="shared" si="262"/>
        <v>0.6</v>
      </c>
      <c r="ES82" s="100">
        <f t="shared" si="263"/>
        <v>0</v>
      </c>
      <c r="ET82" s="100">
        <f t="shared" si="264"/>
        <v>0</v>
      </c>
      <c r="EU82" s="97">
        <f t="shared" si="265"/>
        <v>0</v>
      </c>
      <c r="EV82" s="5">
        <f t="shared" si="266"/>
        <v>5</v>
      </c>
      <c r="EW82" s="99">
        <f t="shared" si="267"/>
        <v>1</v>
      </c>
      <c r="EX82" s="5">
        <f t="shared" si="268"/>
        <v>3</v>
      </c>
      <c r="EY82" s="99">
        <f t="shared" si="269"/>
        <v>0.6</v>
      </c>
      <c r="EZ82" s="100">
        <f t="shared" si="270"/>
        <v>0</v>
      </c>
      <c r="FA82" s="100">
        <f t="shared" si="271"/>
        <v>0</v>
      </c>
      <c r="FB82" s="97">
        <f t="shared" si="272"/>
        <v>0</v>
      </c>
      <c r="FC82" s="5">
        <f t="shared" si="273"/>
        <v>5</v>
      </c>
      <c r="FD82" s="99">
        <f t="shared" si="274"/>
        <v>1</v>
      </c>
      <c r="FE82" s="5">
        <f t="shared" si="275"/>
        <v>3</v>
      </c>
      <c r="FF82" s="99">
        <f t="shared" si="276"/>
        <v>0.6</v>
      </c>
      <c r="FG82" s="100">
        <f t="shared" si="277"/>
        <v>0</v>
      </c>
      <c r="FH82" s="100">
        <f t="shared" si="278"/>
        <v>0</v>
      </c>
      <c r="FI82" s="97">
        <f t="shared" si="279"/>
        <v>0</v>
      </c>
      <c r="FJ82" s="5">
        <f t="shared" si="280"/>
        <v>5</v>
      </c>
      <c r="FK82" s="99">
        <f t="shared" si="281"/>
        <v>1</v>
      </c>
      <c r="FL82" s="5">
        <f t="shared" si="282"/>
        <v>3</v>
      </c>
      <c r="FM82" s="99">
        <f t="shared" si="283"/>
        <v>0.6</v>
      </c>
      <c r="FN82" s="100">
        <f t="shared" si="284"/>
        <v>0</v>
      </c>
      <c r="FO82" s="100">
        <f t="shared" si="285"/>
        <v>0</v>
      </c>
      <c r="FP82" s="97">
        <f t="shared" si="286"/>
        <v>0</v>
      </c>
      <c r="FQ82" s="5">
        <f t="shared" si="287"/>
        <v>5</v>
      </c>
      <c r="FR82" s="99">
        <f t="shared" si="288"/>
        <v>1</v>
      </c>
      <c r="FS82" s="5">
        <f t="shared" si="289"/>
        <v>3</v>
      </c>
      <c r="FT82" s="99">
        <f t="shared" si="290"/>
        <v>0.6</v>
      </c>
      <c r="FU82" s="100">
        <f t="shared" si="291"/>
        <v>0</v>
      </c>
      <c r="FV82" s="100">
        <f t="shared" si="292"/>
        <v>0</v>
      </c>
      <c r="FW82" s="97">
        <f t="shared" si="293"/>
        <v>0</v>
      </c>
      <c r="FX82" s="5">
        <f t="shared" si="294"/>
        <v>5</v>
      </c>
      <c r="FY82" s="99">
        <f t="shared" si="295"/>
        <v>1</v>
      </c>
      <c r="FZ82" s="5">
        <f t="shared" si="296"/>
        <v>3</v>
      </c>
      <c r="GA82" s="99">
        <f t="shared" si="297"/>
        <v>0.6</v>
      </c>
      <c r="GB82" s="100">
        <f t="shared" si="298"/>
        <v>0</v>
      </c>
      <c r="GC82" s="100">
        <f t="shared" si="299"/>
        <v>0</v>
      </c>
      <c r="GD82" s="97">
        <f t="shared" si="300"/>
        <v>0</v>
      </c>
      <c r="GE82" s="5">
        <f t="shared" si="301"/>
        <v>5</v>
      </c>
      <c r="GF82" s="99">
        <f t="shared" si="302"/>
        <v>1</v>
      </c>
      <c r="GG82" s="5">
        <f t="shared" si="303"/>
        <v>3</v>
      </c>
      <c r="GH82" s="99">
        <f t="shared" si="304"/>
        <v>0.6</v>
      </c>
      <c r="GI82" s="99">
        <f t="shared" si="305"/>
        <v>0.6</v>
      </c>
    </row>
    <row r="83" spans="1:191" ht="37.5" hidden="1" customHeight="1">
      <c r="A83" s="82">
        <v>75</v>
      </c>
      <c r="B83" s="85"/>
      <c r="C83" s="85"/>
      <c r="D83" s="193"/>
      <c r="E83" s="85"/>
      <c r="F83" s="124"/>
      <c r="G83" s="85"/>
      <c r="H83" s="85" t="s">
        <v>1170</v>
      </c>
      <c r="I83" s="86"/>
      <c r="J83" s="86"/>
      <c r="K83" s="86"/>
      <c r="L83" s="86"/>
      <c r="M83" s="86"/>
      <c r="N83" s="86"/>
      <c r="O83" s="86"/>
      <c r="P83" s="86"/>
      <c r="Q83" s="86"/>
      <c r="R83" s="86"/>
      <c r="S83" s="86"/>
      <c r="T83" s="86"/>
      <c r="U83" s="86"/>
      <c r="V83" s="86"/>
      <c r="W83" s="86"/>
      <c r="X83" s="86"/>
      <c r="Y83" s="86"/>
      <c r="Z83" s="86"/>
      <c r="AA83" s="86"/>
      <c r="AB83" s="86"/>
      <c r="AC83" s="88">
        <f t="shared" si="210"/>
        <v>0</v>
      </c>
      <c r="AD83" s="89">
        <f t="shared" ref="AD83:AD100" si="306">IFERROR(IF(I83="1 - Muy Baja",0.2,IF(I83="2 - Baja",0.4,IF(I83="3 - Media",0.6,IF(I83="4 - Alta",0.8,1)))),"")</f>
        <v>1</v>
      </c>
      <c r="AE83" s="88" t="str">
        <f t="shared" si="211"/>
        <v>3 - Moderado</v>
      </c>
      <c r="AF83" s="89">
        <f t="shared" ref="AF83:AF100" si="307">IFERROR(IF(CY83=1,0.2,IF(CY83=2,0.4,IF(CY83=3,0.6,IF(CY83=4,0.8,1)))),"")</f>
        <v>0.6</v>
      </c>
      <c r="AG83" s="82" t="str">
        <f t="shared" ref="AG83:AG100" si="308">IFERROR(INDEX($BLU$689:$BLY$693,MATCH(I83,$BLS$689:$BLS$693,0),MATCH(AE83,$BLU$687:$BLY$687,0)),"")</f>
        <v/>
      </c>
      <c r="AH83" s="89">
        <f t="shared" si="212"/>
        <v>0.6</v>
      </c>
      <c r="AI83" s="85"/>
      <c r="AJ83" s="85"/>
      <c r="AK83" s="85"/>
      <c r="AL83" s="85"/>
      <c r="AM83" s="47"/>
      <c r="AN83" s="91"/>
      <c r="AO83" s="91"/>
      <c r="AP83" s="47"/>
      <c r="AQ83" s="47"/>
      <c r="AR83" s="91"/>
      <c r="AS83" s="91"/>
      <c r="AT83" s="47"/>
      <c r="AU83" s="47"/>
      <c r="AV83" s="91"/>
      <c r="AW83" s="91"/>
      <c r="AX83" s="47"/>
      <c r="AY83" s="47"/>
      <c r="AZ83" s="91"/>
      <c r="BA83" s="91"/>
      <c r="BB83" s="47"/>
      <c r="BC83" s="47"/>
      <c r="BD83" s="91"/>
      <c r="BE83" s="91"/>
      <c r="BF83" s="47"/>
      <c r="BG83" s="47"/>
      <c r="BH83" s="91"/>
      <c r="BI83" s="91"/>
      <c r="BJ83" s="47"/>
      <c r="BK83" s="47"/>
      <c r="BL83" s="91"/>
      <c r="BM83" s="91"/>
      <c r="BN83" s="47"/>
      <c r="BO83" s="47"/>
      <c r="BP83" s="91"/>
      <c r="BQ83" s="91"/>
      <c r="BR83" s="47"/>
      <c r="BS83" s="47"/>
      <c r="BT83" s="91"/>
      <c r="BU83" s="91"/>
      <c r="BV83" s="47"/>
      <c r="BW83" s="47"/>
      <c r="BX83" s="91"/>
      <c r="BY83" s="91"/>
      <c r="BZ83" s="47"/>
      <c r="CA83" s="47"/>
      <c r="CB83" s="91"/>
      <c r="CC83" s="91"/>
      <c r="CD83" s="47"/>
      <c r="CE83" s="47"/>
      <c r="CF83" s="91"/>
      <c r="CG83" s="91"/>
      <c r="CH83" s="47"/>
      <c r="CI83" s="91"/>
      <c r="CJ83" s="91"/>
      <c r="CK83" s="47"/>
      <c r="CL83" s="92" t="str">
        <f t="shared" si="213"/>
        <v>5 - Muy Alta</v>
      </c>
      <c r="CM83" s="93">
        <f t="shared" ref="CM83:CM100" si="309">GF83</f>
        <v>1</v>
      </c>
      <c r="CN83" s="92" t="str">
        <f t="shared" si="214"/>
        <v>3 - Moderado</v>
      </c>
      <c r="CO83" s="93">
        <f t="shared" ref="CO83:CO100" si="310">GI83</f>
        <v>0.6</v>
      </c>
      <c r="CP83" s="94" t="str">
        <f t="shared" ref="CP83:CP100" si="311">IFERROR(INDEX($BLU$689:$BLY$693,MATCH(GE83,$BLR$689:$BLR$693,0),MATCH(GG83,$BLU$686:$BLY$686,0)),"")</f>
        <v>ALTO</v>
      </c>
      <c r="CQ83" s="89">
        <f t="shared" si="215"/>
        <v>0.6</v>
      </c>
      <c r="CR83" s="194"/>
      <c r="CS83" s="94">
        <f t="shared" si="216"/>
        <v>5</v>
      </c>
      <c r="CT83" s="47"/>
      <c r="CU83" s="194"/>
      <c r="CV83" s="194"/>
      <c r="CW83" s="96"/>
      <c r="CX83" s="97">
        <f t="shared" si="217"/>
        <v>0</v>
      </c>
      <c r="CY83" s="98">
        <f t="shared" si="218"/>
        <v>3</v>
      </c>
      <c r="CZ83" s="97" t="str">
        <f t="shared" si="219"/>
        <v>Moderado</v>
      </c>
      <c r="DA83" s="99">
        <f t="shared" si="220"/>
        <v>0.6</v>
      </c>
      <c r="DB83" s="100">
        <f t="shared" si="221"/>
        <v>0</v>
      </c>
      <c r="DC83" s="100">
        <f t="shared" si="222"/>
        <v>0</v>
      </c>
      <c r="DD83" s="97">
        <f t="shared" si="223"/>
        <v>0</v>
      </c>
      <c r="DE83" s="5">
        <f t="shared" si="224"/>
        <v>5</v>
      </c>
      <c r="DF83" s="99">
        <f t="shared" si="225"/>
        <v>1</v>
      </c>
      <c r="DG83" s="5">
        <f t="shared" si="226"/>
        <v>3</v>
      </c>
      <c r="DH83" s="5"/>
      <c r="DI83" s="99">
        <f t="shared" si="227"/>
        <v>0.6</v>
      </c>
      <c r="DJ83" s="100">
        <f t="shared" si="228"/>
        <v>0</v>
      </c>
      <c r="DK83" s="100">
        <f t="shared" si="229"/>
        <v>0</v>
      </c>
      <c r="DL83" s="97">
        <f t="shared" si="230"/>
        <v>0</v>
      </c>
      <c r="DM83" s="5">
        <f t="shared" si="231"/>
        <v>5</v>
      </c>
      <c r="DN83" s="99">
        <f t="shared" si="232"/>
        <v>1</v>
      </c>
      <c r="DO83" s="5">
        <f t="shared" si="233"/>
        <v>3</v>
      </c>
      <c r="DP83" s="99">
        <f t="shared" si="234"/>
        <v>0.6</v>
      </c>
      <c r="DQ83" s="100">
        <f t="shared" si="235"/>
        <v>0</v>
      </c>
      <c r="DR83" s="100">
        <f t="shared" si="236"/>
        <v>0</v>
      </c>
      <c r="DS83" s="97">
        <f t="shared" si="237"/>
        <v>0</v>
      </c>
      <c r="DT83" s="5">
        <f t="shared" si="238"/>
        <v>5</v>
      </c>
      <c r="DU83" s="99">
        <f t="shared" si="239"/>
        <v>1</v>
      </c>
      <c r="DV83" s="5">
        <f t="shared" si="240"/>
        <v>3</v>
      </c>
      <c r="DW83" s="99">
        <f t="shared" si="241"/>
        <v>0.6</v>
      </c>
      <c r="DX83" s="100">
        <f t="shared" si="242"/>
        <v>0</v>
      </c>
      <c r="DY83" s="100">
        <f t="shared" si="243"/>
        <v>0</v>
      </c>
      <c r="DZ83" s="97">
        <f t="shared" si="244"/>
        <v>0</v>
      </c>
      <c r="EA83" s="5">
        <f t="shared" si="245"/>
        <v>5</v>
      </c>
      <c r="EB83" s="99">
        <f t="shared" si="246"/>
        <v>1</v>
      </c>
      <c r="EC83" s="5">
        <f t="shared" si="247"/>
        <v>3</v>
      </c>
      <c r="ED83" s="99">
        <f t="shared" si="248"/>
        <v>0.6</v>
      </c>
      <c r="EE83" s="100">
        <f t="shared" si="249"/>
        <v>0</v>
      </c>
      <c r="EF83" s="100">
        <f t="shared" si="250"/>
        <v>0</v>
      </c>
      <c r="EG83" s="97">
        <f t="shared" si="251"/>
        <v>0</v>
      </c>
      <c r="EH83" s="5">
        <f t="shared" si="252"/>
        <v>5</v>
      </c>
      <c r="EI83" s="99">
        <f t="shared" si="253"/>
        <v>1</v>
      </c>
      <c r="EJ83" s="5">
        <f t="shared" si="254"/>
        <v>3</v>
      </c>
      <c r="EK83" s="99">
        <f t="shared" si="255"/>
        <v>0.6</v>
      </c>
      <c r="EL83" s="100">
        <f t="shared" si="256"/>
        <v>0</v>
      </c>
      <c r="EM83" s="100">
        <f t="shared" si="257"/>
        <v>0</v>
      </c>
      <c r="EN83" s="97">
        <f t="shared" si="258"/>
        <v>0</v>
      </c>
      <c r="EO83" s="5">
        <f t="shared" si="259"/>
        <v>5</v>
      </c>
      <c r="EP83" s="99">
        <f t="shared" si="260"/>
        <v>1</v>
      </c>
      <c r="EQ83" s="5">
        <f t="shared" si="261"/>
        <v>3</v>
      </c>
      <c r="ER83" s="99">
        <f t="shared" si="262"/>
        <v>0.6</v>
      </c>
      <c r="ES83" s="100">
        <f t="shared" si="263"/>
        <v>0</v>
      </c>
      <c r="ET83" s="100">
        <f t="shared" si="264"/>
        <v>0</v>
      </c>
      <c r="EU83" s="97">
        <f t="shared" si="265"/>
        <v>0</v>
      </c>
      <c r="EV83" s="5">
        <f t="shared" si="266"/>
        <v>5</v>
      </c>
      <c r="EW83" s="99">
        <f t="shared" si="267"/>
        <v>1</v>
      </c>
      <c r="EX83" s="5">
        <f t="shared" si="268"/>
        <v>3</v>
      </c>
      <c r="EY83" s="99">
        <f t="shared" si="269"/>
        <v>0.6</v>
      </c>
      <c r="EZ83" s="100">
        <f t="shared" si="270"/>
        <v>0</v>
      </c>
      <c r="FA83" s="100">
        <f t="shared" si="271"/>
        <v>0</v>
      </c>
      <c r="FB83" s="97">
        <f t="shared" si="272"/>
        <v>0</v>
      </c>
      <c r="FC83" s="5">
        <f t="shared" si="273"/>
        <v>5</v>
      </c>
      <c r="FD83" s="99">
        <f t="shared" si="274"/>
        <v>1</v>
      </c>
      <c r="FE83" s="5">
        <f t="shared" si="275"/>
        <v>3</v>
      </c>
      <c r="FF83" s="99">
        <f t="shared" si="276"/>
        <v>0.6</v>
      </c>
      <c r="FG83" s="100">
        <f t="shared" si="277"/>
        <v>0</v>
      </c>
      <c r="FH83" s="100">
        <f t="shared" si="278"/>
        <v>0</v>
      </c>
      <c r="FI83" s="97">
        <f t="shared" si="279"/>
        <v>0</v>
      </c>
      <c r="FJ83" s="5">
        <f t="shared" si="280"/>
        <v>5</v>
      </c>
      <c r="FK83" s="99">
        <f t="shared" si="281"/>
        <v>1</v>
      </c>
      <c r="FL83" s="5">
        <f t="shared" si="282"/>
        <v>3</v>
      </c>
      <c r="FM83" s="99">
        <f t="shared" si="283"/>
        <v>0.6</v>
      </c>
      <c r="FN83" s="100">
        <f t="shared" si="284"/>
        <v>0</v>
      </c>
      <c r="FO83" s="100">
        <f t="shared" si="285"/>
        <v>0</v>
      </c>
      <c r="FP83" s="97">
        <f t="shared" si="286"/>
        <v>0</v>
      </c>
      <c r="FQ83" s="5">
        <f t="shared" si="287"/>
        <v>5</v>
      </c>
      <c r="FR83" s="99">
        <f t="shared" si="288"/>
        <v>1</v>
      </c>
      <c r="FS83" s="5">
        <f t="shared" si="289"/>
        <v>3</v>
      </c>
      <c r="FT83" s="99">
        <f t="shared" si="290"/>
        <v>0.6</v>
      </c>
      <c r="FU83" s="100">
        <f t="shared" si="291"/>
        <v>0</v>
      </c>
      <c r="FV83" s="100">
        <f t="shared" si="292"/>
        <v>0</v>
      </c>
      <c r="FW83" s="97">
        <f t="shared" si="293"/>
        <v>0</v>
      </c>
      <c r="FX83" s="5">
        <f t="shared" si="294"/>
        <v>5</v>
      </c>
      <c r="FY83" s="99">
        <f t="shared" si="295"/>
        <v>1</v>
      </c>
      <c r="FZ83" s="5">
        <f t="shared" si="296"/>
        <v>3</v>
      </c>
      <c r="GA83" s="99">
        <f t="shared" si="297"/>
        <v>0.6</v>
      </c>
      <c r="GB83" s="100">
        <f t="shared" si="298"/>
        <v>0</v>
      </c>
      <c r="GC83" s="100">
        <f t="shared" si="299"/>
        <v>0</v>
      </c>
      <c r="GD83" s="97">
        <f t="shared" si="300"/>
        <v>0</v>
      </c>
      <c r="GE83" s="5">
        <f t="shared" si="301"/>
        <v>5</v>
      </c>
      <c r="GF83" s="99">
        <f t="shared" si="302"/>
        <v>1</v>
      </c>
      <c r="GG83" s="5">
        <f t="shared" si="303"/>
        <v>3</v>
      </c>
      <c r="GH83" s="99">
        <f t="shared" si="304"/>
        <v>0.6</v>
      </c>
      <c r="GI83" s="99">
        <f t="shared" si="305"/>
        <v>0.6</v>
      </c>
    </row>
    <row r="84" spans="1:191" ht="37.5" hidden="1" customHeight="1">
      <c r="A84" s="82">
        <v>76</v>
      </c>
      <c r="B84" s="85"/>
      <c r="C84" s="85"/>
      <c r="D84" s="193"/>
      <c r="E84" s="85"/>
      <c r="F84" s="124"/>
      <c r="G84" s="85"/>
      <c r="H84" s="85" t="s">
        <v>1170</v>
      </c>
      <c r="I84" s="86"/>
      <c r="J84" s="86"/>
      <c r="K84" s="86"/>
      <c r="L84" s="86"/>
      <c r="M84" s="86"/>
      <c r="N84" s="86"/>
      <c r="O84" s="86"/>
      <c r="P84" s="86"/>
      <c r="Q84" s="86"/>
      <c r="R84" s="86"/>
      <c r="S84" s="86"/>
      <c r="T84" s="86"/>
      <c r="U84" s="86"/>
      <c r="V84" s="86"/>
      <c r="W84" s="86"/>
      <c r="X84" s="86"/>
      <c r="Y84" s="86"/>
      <c r="Z84" s="86"/>
      <c r="AA84" s="86"/>
      <c r="AB84" s="86"/>
      <c r="AC84" s="88">
        <f t="shared" si="210"/>
        <v>0</v>
      </c>
      <c r="AD84" s="89">
        <f t="shared" si="306"/>
        <v>1</v>
      </c>
      <c r="AE84" s="88" t="str">
        <f t="shared" si="211"/>
        <v>3 - Moderado</v>
      </c>
      <c r="AF84" s="89">
        <f t="shared" si="307"/>
        <v>0.6</v>
      </c>
      <c r="AG84" s="82" t="str">
        <f t="shared" si="308"/>
        <v/>
      </c>
      <c r="AH84" s="89">
        <f t="shared" si="212"/>
        <v>0.6</v>
      </c>
      <c r="AI84" s="85"/>
      <c r="AJ84" s="85"/>
      <c r="AK84" s="85"/>
      <c r="AL84" s="85"/>
      <c r="AM84" s="47"/>
      <c r="AN84" s="91"/>
      <c r="AO84" s="91"/>
      <c r="AP84" s="47"/>
      <c r="AQ84" s="47"/>
      <c r="AR84" s="91"/>
      <c r="AS84" s="91"/>
      <c r="AT84" s="47"/>
      <c r="AU84" s="47"/>
      <c r="AV84" s="91"/>
      <c r="AW84" s="91"/>
      <c r="AX84" s="47"/>
      <c r="AY84" s="47"/>
      <c r="AZ84" s="91"/>
      <c r="BA84" s="91"/>
      <c r="BB84" s="47"/>
      <c r="BC84" s="47"/>
      <c r="BD84" s="91"/>
      <c r="BE84" s="91"/>
      <c r="BF84" s="47"/>
      <c r="BG84" s="47"/>
      <c r="BH84" s="91"/>
      <c r="BI84" s="91"/>
      <c r="BJ84" s="47"/>
      <c r="BK84" s="47"/>
      <c r="BL84" s="91"/>
      <c r="BM84" s="91"/>
      <c r="BN84" s="47"/>
      <c r="BO84" s="47"/>
      <c r="BP84" s="91"/>
      <c r="BQ84" s="91"/>
      <c r="BR84" s="47"/>
      <c r="BS84" s="47"/>
      <c r="BT84" s="91"/>
      <c r="BU84" s="91"/>
      <c r="BV84" s="47"/>
      <c r="BW84" s="47"/>
      <c r="BX84" s="91"/>
      <c r="BY84" s="91"/>
      <c r="BZ84" s="47"/>
      <c r="CA84" s="47"/>
      <c r="CB84" s="91"/>
      <c r="CC84" s="91"/>
      <c r="CD84" s="47"/>
      <c r="CE84" s="47"/>
      <c r="CF84" s="91"/>
      <c r="CG84" s="91"/>
      <c r="CH84" s="47"/>
      <c r="CI84" s="91"/>
      <c r="CJ84" s="91"/>
      <c r="CK84" s="47"/>
      <c r="CL84" s="92" t="str">
        <f t="shared" si="213"/>
        <v>5 - Muy Alta</v>
      </c>
      <c r="CM84" s="93">
        <f t="shared" si="309"/>
        <v>1</v>
      </c>
      <c r="CN84" s="92" t="str">
        <f t="shared" si="214"/>
        <v>3 - Moderado</v>
      </c>
      <c r="CO84" s="93">
        <f t="shared" si="310"/>
        <v>0.6</v>
      </c>
      <c r="CP84" s="94" t="str">
        <f t="shared" si="311"/>
        <v>ALTO</v>
      </c>
      <c r="CQ84" s="89">
        <f t="shared" si="215"/>
        <v>0.6</v>
      </c>
      <c r="CR84" s="194"/>
      <c r="CS84" s="94">
        <f t="shared" si="216"/>
        <v>5</v>
      </c>
      <c r="CT84" s="47"/>
      <c r="CU84" s="194"/>
      <c r="CV84" s="194"/>
      <c r="CW84" s="96"/>
      <c r="CX84" s="97">
        <f t="shared" si="217"/>
        <v>0</v>
      </c>
      <c r="CY84" s="98">
        <f t="shared" si="218"/>
        <v>3</v>
      </c>
      <c r="CZ84" s="97" t="str">
        <f t="shared" si="219"/>
        <v>Moderado</v>
      </c>
      <c r="DA84" s="99">
        <f t="shared" si="220"/>
        <v>0.6</v>
      </c>
      <c r="DB84" s="100">
        <f t="shared" si="221"/>
        <v>0</v>
      </c>
      <c r="DC84" s="100">
        <f t="shared" si="222"/>
        <v>0</v>
      </c>
      <c r="DD84" s="97">
        <f t="shared" si="223"/>
        <v>0</v>
      </c>
      <c r="DE84" s="5">
        <f t="shared" si="224"/>
        <v>5</v>
      </c>
      <c r="DF84" s="99">
        <f t="shared" si="225"/>
        <v>1</v>
      </c>
      <c r="DG84" s="5">
        <f t="shared" si="226"/>
        <v>3</v>
      </c>
      <c r="DH84" s="5"/>
      <c r="DI84" s="99">
        <f t="shared" si="227"/>
        <v>0.6</v>
      </c>
      <c r="DJ84" s="100">
        <f t="shared" si="228"/>
        <v>0</v>
      </c>
      <c r="DK84" s="100">
        <f t="shared" si="229"/>
        <v>0</v>
      </c>
      <c r="DL84" s="97">
        <f t="shared" si="230"/>
        <v>0</v>
      </c>
      <c r="DM84" s="5">
        <f t="shared" si="231"/>
        <v>5</v>
      </c>
      <c r="DN84" s="99">
        <f t="shared" si="232"/>
        <v>1</v>
      </c>
      <c r="DO84" s="5">
        <f t="shared" si="233"/>
        <v>3</v>
      </c>
      <c r="DP84" s="99">
        <f t="shared" si="234"/>
        <v>0.6</v>
      </c>
      <c r="DQ84" s="100">
        <f t="shared" si="235"/>
        <v>0</v>
      </c>
      <c r="DR84" s="100">
        <f t="shared" si="236"/>
        <v>0</v>
      </c>
      <c r="DS84" s="97">
        <f t="shared" si="237"/>
        <v>0</v>
      </c>
      <c r="DT84" s="5">
        <f t="shared" si="238"/>
        <v>5</v>
      </c>
      <c r="DU84" s="99">
        <f t="shared" si="239"/>
        <v>1</v>
      </c>
      <c r="DV84" s="5">
        <f t="shared" si="240"/>
        <v>3</v>
      </c>
      <c r="DW84" s="99">
        <f t="shared" si="241"/>
        <v>0.6</v>
      </c>
      <c r="DX84" s="100">
        <f t="shared" si="242"/>
        <v>0</v>
      </c>
      <c r="DY84" s="100">
        <f t="shared" si="243"/>
        <v>0</v>
      </c>
      <c r="DZ84" s="97">
        <f t="shared" si="244"/>
        <v>0</v>
      </c>
      <c r="EA84" s="5">
        <f t="shared" si="245"/>
        <v>5</v>
      </c>
      <c r="EB84" s="99">
        <f t="shared" si="246"/>
        <v>1</v>
      </c>
      <c r="EC84" s="5">
        <f t="shared" si="247"/>
        <v>3</v>
      </c>
      <c r="ED84" s="99">
        <f t="shared" si="248"/>
        <v>0.6</v>
      </c>
      <c r="EE84" s="100">
        <f t="shared" si="249"/>
        <v>0</v>
      </c>
      <c r="EF84" s="100">
        <f t="shared" si="250"/>
        <v>0</v>
      </c>
      <c r="EG84" s="97">
        <f t="shared" si="251"/>
        <v>0</v>
      </c>
      <c r="EH84" s="5">
        <f t="shared" si="252"/>
        <v>5</v>
      </c>
      <c r="EI84" s="99">
        <f t="shared" si="253"/>
        <v>1</v>
      </c>
      <c r="EJ84" s="5">
        <f t="shared" si="254"/>
        <v>3</v>
      </c>
      <c r="EK84" s="99">
        <f t="shared" si="255"/>
        <v>0.6</v>
      </c>
      <c r="EL84" s="100">
        <f t="shared" si="256"/>
        <v>0</v>
      </c>
      <c r="EM84" s="100">
        <f t="shared" si="257"/>
        <v>0</v>
      </c>
      <c r="EN84" s="97">
        <f t="shared" si="258"/>
        <v>0</v>
      </c>
      <c r="EO84" s="5">
        <f t="shared" si="259"/>
        <v>5</v>
      </c>
      <c r="EP84" s="99">
        <f t="shared" si="260"/>
        <v>1</v>
      </c>
      <c r="EQ84" s="5">
        <f t="shared" si="261"/>
        <v>3</v>
      </c>
      <c r="ER84" s="99">
        <f t="shared" si="262"/>
        <v>0.6</v>
      </c>
      <c r="ES84" s="100">
        <f t="shared" si="263"/>
        <v>0</v>
      </c>
      <c r="ET84" s="100">
        <f t="shared" si="264"/>
        <v>0</v>
      </c>
      <c r="EU84" s="97">
        <f t="shared" si="265"/>
        <v>0</v>
      </c>
      <c r="EV84" s="5">
        <f t="shared" si="266"/>
        <v>5</v>
      </c>
      <c r="EW84" s="99">
        <f t="shared" si="267"/>
        <v>1</v>
      </c>
      <c r="EX84" s="5">
        <f t="shared" si="268"/>
        <v>3</v>
      </c>
      <c r="EY84" s="99">
        <f t="shared" si="269"/>
        <v>0.6</v>
      </c>
      <c r="EZ84" s="100">
        <f t="shared" si="270"/>
        <v>0</v>
      </c>
      <c r="FA84" s="100">
        <f t="shared" si="271"/>
        <v>0</v>
      </c>
      <c r="FB84" s="97">
        <f t="shared" si="272"/>
        <v>0</v>
      </c>
      <c r="FC84" s="5">
        <f t="shared" si="273"/>
        <v>5</v>
      </c>
      <c r="FD84" s="99">
        <f t="shared" si="274"/>
        <v>1</v>
      </c>
      <c r="FE84" s="5">
        <f t="shared" si="275"/>
        <v>3</v>
      </c>
      <c r="FF84" s="99">
        <f t="shared" si="276"/>
        <v>0.6</v>
      </c>
      <c r="FG84" s="100">
        <f t="shared" si="277"/>
        <v>0</v>
      </c>
      <c r="FH84" s="100">
        <f t="shared" si="278"/>
        <v>0</v>
      </c>
      <c r="FI84" s="97">
        <f t="shared" si="279"/>
        <v>0</v>
      </c>
      <c r="FJ84" s="5">
        <f t="shared" si="280"/>
        <v>5</v>
      </c>
      <c r="FK84" s="99">
        <f t="shared" si="281"/>
        <v>1</v>
      </c>
      <c r="FL84" s="5">
        <f t="shared" si="282"/>
        <v>3</v>
      </c>
      <c r="FM84" s="99">
        <f t="shared" si="283"/>
        <v>0.6</v>
      </c>
      <c r="FN84" s="100">
        <f t="shared" si="284"/>
        <v>0</v>
      </c>
      <c r="FO84" s="100">
        <f t="shared" si="285"/>
        <v>0</v>
      </c>
      <c r="FP84" s="97">
        <f t="shared" si="286"/>
        <v>0</v>
      </c>
      <c r="FQ84" s="5">
        <f t="shared" si="287"/>
        <v>5</v>
      </c>
      <c r="FR84" s="99">
        <f t="shared" si="288"/>
        <v>1</v>
      </c>
      <c r="FS84" s="5">
        <f t="shared" si="289"/>
        <v>3</v>
      </c>
      <c r="FT84" s="99">
        <f t="shared" si="290"/>
        <v>0.6</v>
      </c>
      <c r="FU84" s="100">
        <f t="shared" si="291"/>
        <v>0</v>
      </c>
      <c r="FV84" s="100">
        <f t="shared" si="292"/>
        <v>0</v>
      </c>
      <c r="FW84" s="97">
        <f t="shared" si="293"/>
        <v>0</v>
      </c>
      <c r="FX84" s="5">
        <f t="shared" si="294"/>
        <v>5</v>
      </c>
      <c r="FY84" s="99">
        <f t="shared" si="295"/>
        <v>1</v>
      </c>
      <c r="FZ84" s="5">
        <f t="shared" si="296"/>
        <v>3</v>
      </c>
      <c r="GA84" s="99">
        <f t="shared" si="297"/>
        <v>0.6</v>
      </c>
      <c r="GB84" s="100">
        <f t="shared" si="298"/>
        <v>0</v>
      </c>
      <c r="GC84" s="100">
        <f t="shared" si="299"/>
        <v>0</v>
      </c>
      <c r="GD84" s="97">
        <f t="shared" si="300"/>
        <v>0</v>
      </c>
      <c r="GE84" s="5">
        <f t="shared" si="301"/>
        <v>5</v>
      </c>
      <c r="GF84" s="99">
        <f t="shared" si="302"/>
        <v>1</v>
      </c>
      <c r="GG84" s="5">
        <f t="shared" si="303"/>
        <v>3</v>
      </c>
      <c r="GH84" s="99">
        <f t="shared" si="304"/>
        <v>0.6</v>
      </c>
      <c r="GI84" s="99">
        <f t="shared" si="305"/>
        <v>0.6</v>
      </c>
    </row>
    <row r="85" spans="1:191" ht="37.5" hidden="1" customHeight="1">
      <c r="A85" s="82">
        <v>77</v>
      </c>
      <c r="B85" s="85"/>
      <c r="C85" s="85"/>
      <c r="D85" s="193"/>
      <c r="E85" s="85"/>
      <c r="F85" s="124"/>
      <c r="G85" s="85"/>
      <c r="H85" s="85" t="s">
        <v>1170</v>
      </c>
      <c r="I85" s="86"/>
      <c r="J85" s="86"/>
      <c r="K85" s="86"/>
      <c r="L85" s="86"/>
      <c r="M85" s="86"/>
      <c r="N85" s="86"/>
      <c r="O85" s="86"/>
      <c r="P85" s="86"/>
      <c r="Q85" s="86"/>
      <c r="R85" s="86"/>
      <c r="S85" s="86"/>
      <c r="T85" s="86"/>
      <c r="U85" s="86"/>
      <c r="V85" s="86"/>
      <c r="W85" s="86"/>
      <c r="X85" s="86"/>
      <c r="Y85" s="86"/>
      <c r="Z85" s="86"/>
      <c r="AA85" s="86"/>
      <c r="AB85" s="86"/>
      <c r="AC85" s="88">
        <f t="shared" si="210"/>
        <v>0</v>
      </c>
      <c r="AD85" s="89">
        <f t="shared" si="306"/>
        <v>1</v>
      </c>
      <c r="AE85" s="88" t="str">
        <f t="shared" si="211"/>
        <v>3 - Moderado</v>
      </c>
      <c r="AF85" s="89">
        <f t="shared" si="307"/>
        <v>0.6</v>
      </c>
      <c r="AG85" s="82" t="str">
        <f t="shared" si="308"/>
        <v/>
      </c>
      <c r="AH85" s="89">
        <f t="shared" si="212"/>
        <v>0.6</v>
      </c>
      <c r="AI85" s="85"/>
      <c r="AJ85" s="85"/>
      <c r="AK85" s="85"/>
      <c r="AL85" s="85"/>
      <c r="AM85" s="47"/>
      <c r="AN85" s="91"/>
      <c r="AO85" s="91"/>
      <c r="AP85" s="47"/>
      <c r="AQ85" s="47"/>
      <c r="AR85" s="91"/>
      <c r="AS85" s="91"/>
      <c r="AT85" s="47"/>
      <c r="AU85" s="47"/>
      <c r="AV85" s="91"/>
      <c r="AW85" s="91"/>
      <c r="AX85" s="47"/>
      <c r="AY85" s="47"/>
      <c r="AZ85" s="91"/>
      <c r="BA85" s="91"/>
      <c r="BB85" s="47"/>
      <c r="BC85" s="47"/>
      <c r="BD85" s="91"/>
      <c r="BE85" s="91"/>
      <c r="BF85" s="47"/>
      <c r="BG85" s="47"/>
      <c r="BH85" s="91"/>
      <c r="BI85" s="91"/>
      <c r="BJ85" s="47"/>
      <c r="BK85" s="47"/>
      <c r="BL85" s="91"/>
      <c r="BM85" s="91"/>
      <c r="BN85" s="47"/>
      <c r="BO85" s="47"/>
      <c r="BP85" s="91"/>
      <c r="BQ85" s="91"/>
      <c r="BR85" s="47"/>
      <c r="BS85" s="47"/>
      <c r="BT85" s="91"/>
      <c r="BU85" s="91"/>
      <c r="BV85" s="47"/>
      <c r="BW85" s="47"/>
      <c r="BX85" s="91"/>
      <c r="BY85" s="91"/>
      <c r="BZ85" s="47"/>
      <c r="CA85" s="47"/>
      <c r="CB85" s="91"/>
      <c r="CC85" s="91"/>
      <c r="CD85" s="47"/>
      <c r="CE85" s="47"/>
      <c r="CF85" s="91"/>
      <c r="CG85" s="91"/>
      <c r="CH85" s="47"/>
      <c r="CI85" s="91"/>
      <c r="CJ85" s="91"/>
      <c r="CK85" s="47"/>
      <c r="CL85" s="92" t="str">
        <f t="shared" si="213"/>
        <v>5 - Muy Alta</v>
      </c>
      <c r="CM85" s="93">
        <f t="shared" si="309"/>
        <v>1</v>
      </c>
      <c r="CN85" s="92" t="str">
        <f t="shared" si="214"/>
        <v>3 - Moderado</v>
      </c>
      <c r="CO85" s="93">
        <f t="shared" si="310"/>
        <v>0.6</v>
      </c>
      <c r="CP85" s="94" t="str">
        <f t="shared" si="311"/>
        <v>ALTO</v>
      </c>
      <c r="CQ85" s="89">
        <f t="shared" si="215"/>
        <v>0.6</v>
      </c>
      <c r="CR85" s="194"/>
      <c r="CS85" s="94">
        <f t="shared" si="216"/>
        <v>5</v>
      </c>
      <c r="CT85" s="47"/>
      <c r="CU85" s="194"/>
      <c r="CV85" s="194"/>
      <c r="CW85" s="96"/>
      <c r="CX85" s="97">
        <f t="shared" si="217"/>
        <v>0</v>
      </c>
      <c r="CY85" s="98">
        <f t="shared" si="218"/>
        <v>3</v>
      </c>
      <c r="CZ85" s="97" t="str">
        <f t="shared" si="219"/>
        <v>Moderado</v>
      </c>
      <c r="DA85" s="99">
        <f t="shared" si="220"/>
        <v>0.6</v>
      </c>
      <c r="DB85" s="100">
        <f t="shared" si="221"/>
        <v>0</v>
      </c>
      <c r="DC85" s="100">
        <f t="shared" si="222"/>
        <v>0</v>
      </c>
      <c r="DD85" s="97">
        <f t="shared" si="223"/>
        <v>0</v>
      </c>
      <c r="DE85" s="5">
        <f t="shared" si="224"/>
        <v>5</v>
      </c>
      <c r="DF85" s="99">
        <f t="shared" si="225"/>
        <v>1</v>
      </c>
      <c r="DG85" s="5">
        <f t="shared" si="226"/>
        <v>3</v>
      </c>
      <c r="DH85" s="5"/>
      <c r="DI85" s="99">
        <f t="shared" si="227"/>
        <v>0.6</v>
      </c>
      <c r="DJ85" s="100">
        <f t="shared" si="228"/>
        <v>0</v>
      </c>
      <c r="DK85" s="100">
        <f t="shared" si="229"/>
        <v>0</v>
      </c>
      <c r="DL85" s="97">
        <f t="shared" si="230"/>
        <v>0</v>
      </c>
      <c r="DM85" s="5">
        <f t="shared" si="231"/>
        <v>5</v>
      </c>
      <c r="DN85" s="99">
        <f t="shared" si="232"/>
        <v>1</v>
      </c>
      <c r="DO85" s="5">
        <f t="shared" si="233"/>
        <v>3</v>
      </c>
      <c r="DP85" s="99">
        <f t="shared" si="234"/>
        <v>0.6</v>
      </c>
      <c r="DQ85" s="100">
        <f t="shared" si="235"/>
        <v>0</v>
      </c>
      <c r="DR85" s="100">
        <f t="shared" si="236"/>
        <v>0</v>
      </c>
      <c r="DS85" s="97">
        <f t="shared" si="237"/>
        <v>0</v>
      </c>
      <c r="DT85" s="5">
        <f t="shared" si="238"/>
        <v>5</v>
      </c>
      <c r="DU85" s="99">
        <f t="shared" si="239"/>
        <v>1</v>
      </c>
      <c r="DV85" s="5">
        <f t="shared" si="240"/>
        <v>3</v>
      </c>
      <c r="DW85" s="99">
        <f t="shared" si="241"/>
        <v>0.6</v>
      </c>
      <c r="DX85" s="100">
        <f t="shared" si="242"/>
        <v>0</v>
      </c>
      <c r="DY85" s="100">
        <f t="shared" si="243"/>
        <v>0</v>
      </c>
      <c r="DZ85" s="97">
        <f t="shared" si="244"/>
        <v>0</v>
      </c>
      <c r="EA85" s="5">
        <f t="shared" si="245"/>
        <v>5</v>
      </c>
      <c r="EB85" s="99">
        <f t="shared" si="246"/>
        <v>1</v>
      </c>
      <c r="EC85" s="5">
        <f t="shared" si="247"/>
        <v>3</v>
      </c>
      <c r="ED85" s="99">
        <f t="shared" si="248"/>
        <v>0.6</v>
      </c>
      <c r="EE85" s="100">
        <f t="shared" si="249"/>
        <v>0</v>
      </c>
      <c r="EF85" s="100">
        <f t="shared" si="250"/>
        <v>0</v>
      </c>
      <c r="EG85" s="97">
        <f t="shared" si="251"/>
        <v>0</v>
      </c>
      <c r="EH85" s="5">
        <f t="shared" si="252"/>
        <v>5</v>
      </c>
      <c r="EI85" s="99">
        <f t="shared" si="253"/>
        <v>1</v>
      </c>
      <c r="EJ85" s="5">
        <f t="shared" si="254"/>
        <v>3</v>
      </c>
      <c r="EK85" s="99">
        <f t="shared" si="255"/>
        <v>0.6</v>
      </c>
      <c r="EL85" s="100">
        <f t="shared" si="256"/>
        <v>0</v>
      </c>
      <c r="EM85" s="100">
        <f t="shared" si="257"/>
        <v>0</v>
      </c>
      <c r="EN85" s="97">
        <f t="shared" si="258"/>
        <v>0</v>
      </c>
      <c r="EO85" s="5">
        <f t="shared" si="259"/>
        <v>5</v>
      </c>
      <c r="EP85" s="99">
        <f t="shared" si="260"/>
        <v>1</v>
      </c>
      <c r="EQ85" s="5">
        <f t="shared" si="261"/>
        <v>3</v>
      </c>
      <c r="ER85" s="99">
        <f t="shared" si="262"/>
        <v>0.6</v>
      </c>
      <c r="ES85" s="100">
        <f t="shared" si="263"/>
        <v>0</v>
      </c>
      <c r="ET85" s="100">
        <f t="shared" si="264"/>
        <v>0</v>
      </c>
      <c r="EU85" s="97">
        <f t="shared" si="265"/>
        <v>0</v>
      </c>
      <c r="EV85" s="5">
        <f t="shared" si="266"/>
        <v>5</v>
      </c>
      <c r="EW85" s="99">
        <f t="shared" si="267"/>
        <v>1</v>
      </c>
      <c r="EX85" s="5">
        <f t="shared" si="268"/>
        <v>3</v>
      </c>
      <c r="EY85" s="99">
        <f t="shared" si="269"/>
        <v>0.6</v>
      </c>
      <c r="EZ85" s="100">
        <f t="shared" si="270"/>
        <v>0</v>
      </c>
      <c r="FA85" s="100">
        <f t="shared" si="271"/>
        <v>0</v>
      </c>
      <c r="FB85" s="97">
        <f t="shared" si="272"/>
        <v>0</v>
      </c>
      <c r="FC85" s="5">
        <f t="shared" si="273"/>
        <v>5</v>
      </c>
      <c r="FD85" s="99">
        <f t="shared" si="274"/>
        <v>1</v>
      </c>
      <c r="FE85" s="5">
        <f t="shared" si="275"/>
        <v>3</v>
      </c>
      <c r="FF85" s="99">
        <f t="shared" si="276"/>
        <v>0.6</v>
      </c>
      <c r="FG85" s="100">
        <f t="shared" si="277"/>
        <v>0</v>
      </c>
      <c r="FH85" s="100">
        <f t="shared" si="278"/>
        <v>0</v>
      </c>
      <c r="FI85" s="97">
        <f t="shared" si="279"/>
        <v>0</v>
      </c>
      <c r="FJ85" s="5">
        <f t="shared" si="280"/>
        <v>5</v>
      </c>
      <c r="FK85" s="99">
        <f t="shared" si="281"/>
        <v>1</v>
      </c>
      <c r="FL85" s="5">
        <f t="shared" si="282"/>
        <v>3</v>
      </c>
      <c r="FM85" s="99">
        <f t="shared" si="283"/>
        <v>0.6</v>
      </c>
      <c r="FN85" s="100">
        <f t="shared" si="284"/>
        <v>0</v>
      </c>
      <c r="FO85" s="100">
        <f t="shared" si="285"/>
        <v>0</v>
      </c>
      <c r="FP85" s="97">
        <f t="shared" si="286"/>
        <v>0</v>
      </c>
      <c r="FQ85" s="5">
        <f t="shared" si="287"/>
        <v>5</v>
      </c>
      <c r="FR85" s="99">
        <f t="shared" si="288"/>
        <v>1</v>
      </c>
      <c r="FS85" s="5">
        <f t="shared" si="289"/>
        <v>3</v>
      </c>
      <c r="FT85" s="99">
        <f t="shared" si="290"/>
        <v>0.6</v>
      </c>
      <c r="FU85" s="100">
        <f t="shared" si="291"/>
        <v>0</v>
      </c>
      <c r="FV85" s="100">
        <f t="shared" si="292"/>
        <v>0</v>
      </c>
      <c r="FW85" s="97">
        <f t="shared" si="293"/>
        <v>0</v>
      </c>
      <c r="FX85" s="5">
        <f t="shared" si="294"/>
        <v>5</v>
      </c>
      <c r="FY85" s="99">
        <f t="shared" si="295"/>
        <v>1</v>
      </c>
      <c r="FZ85" s="5">
        <f t="shared" si="296"/>
        <v>3</v>
      </c>
      <c r="GA85" s="99">
        <f t="shared" si="297"/>
        <v>0.6</v>
      </c>
      <c r="GB85" s="100">
        <f t="shared" si="298"/>
        <v>0</v>
      </c>
      <c r="GC85" s="100">
        <f t="shared" si="299"/>
        <v>0</v>
      </c>
      <c r="GD85" s="97">
        <f t="shared" si="300"/>
        <v>0</v>
      </c>
      <c r="GE85" s="5">
        <f t="shared" si="301"/>
        <v>5</v>
      </c>
      <c r="GF85" s="99">
        <f t="shared" si="302"/>
        <v>1</v>
      </c>
      <c r="GG85" s="5">
        <f t="shared" si="303"/>
        <v>3</v>
      </c>
      <c r="GH85" s="99">
        <f t="shared" si="304"/>
        <v>0.6</v>
      </c>
      <c r="GI85" s="99">
        <f t="shared" si="305"/>
        <v>0.6</v>
      </c>
    </row>
    <row r="86" spans="1:191" ht="37.5" hidden="1" customHeight="1">
      <c r="A86" s="82">
        <v>78</v>
      </c>
      <c r="B86" s="85"/>
      <c r="C86" s="85"/>
      <c r="D86" s="193"/>
      <c r="E86" s="85"/>
      <c r="F86" s="124"/>
      <c r="G86" s="85"/>
      <c r="H86" s="85" t="s">
        <v>1170</v>
      </c>
      <c r="I86" s="86"/>
      <c r="J86" s="86"/>
      <c r="K86" s="86"/>
      <c r="L86" s="86"/>
      <c r="M86" s="86"/>
      <c r="N86" s="86"/>
      <c r="O86" s="86"/>
      <c r="P86" s="86"/>
      <c r="Q86" s="86"/>
      <c r="R86" s="86"/>
      <c r="S86" s="86"/>
      <c r="T86" s="86"/>
      <c r="U86" s="86"/>
      <c r="V86" s="86"/>
      <c r="W86" s="86"/>
      <c r="X86" s="86"/>
      <c r="Y86" s="86"/>
      <c r="Z86" s="86"/>
      <c r="AA86" s="86"/>
      <c r="AB86" s="86"/>
      <c r="AC86" s="88">
        <f t="shared" si="210"/>
        <v>0</v>
      </c>
      <c r="AD86" s="89">
        <f t="shared" si="306"/>
        <v>1</v>
      </c>
      <c r="AE86" s="88" t="str">
        <f t="shared" si="211"/>
        <v>3 - Moderado</v>
      </c>
      <c r="AF86" s="89">
        <f t="shared" si="307"/>
        <v>0.6</v>
      </c>
      <c r="AG86" s="82" t="str">
        <f t="shared" si="308"/>
        <v/>
      </c>
      <c r="AH86" s="89">
        <f t="shared" si="212"/>
        <v>0.6</v>
      </c>
      <c r="AI86" s="85"/>
      <c r="AJ86" s="85"/>
      <c r="AK86" s="85"/>
      <c r="AL86" s="85"/>
      <c r="AM86" s="47"/>
      <c r="AN86" s="91"/>
      <c r="AO86" s="91"/>
      <c r="AP86" s="47"/>
      <c r="AQ86" s="47"/>
      <c r="AR86" s="91"/>
      <c r="AS86" s="91"/>
      <c r="AT86" s="47"/>
      <c r="AU86" s="47"/>
      <c r="AV86" s="91"/>
      <c r="AW86" s="91"/>
      <c r="AX86" s="47"/>
      <c r="AY86" s="47"/>
      <c r="AZ86" s="91"/>
      <c r="BA86" s="91"/>
      <c r="BB86" s="47"/>
      <c r="BC86" s="47"/>
      <c r="BD86" s="91"/>
      <c r="BE86" s="91"/>
      <c r="BF86" s="47"/>
      <c r="BG86" s="47"/>
      <c r="BH86" s="91"/>
      <c r="BI86" s="91"/>
      <c r="BJ86" s="47"/>
      <c r="BK86" s="47"/>
      <c r="BL86" s="91"/>
      <c r="BM86" s="91"/>
      <c r="BN86" s="47"/>
      <c r="BO86" s="47"/>
      <c r="BP86" s="91"/>
      <c r="BQ86" s="91"/>
      <c r="BR86" s="47"/>
      <c r="BS86" s="47"/>
      <c r="BT86" s="91"/>
      <c r="BU86" s="91"/>
      <c r="BV86" s="47"/>
      <c r="BW86" s="47"/>
      <c r="BX86" s="91"/>
      <c r="BY86" s="91"/>
      <c r="BZ86" s="47"/>
      <c r="CA86" s="47"/>
      <c r="CB86" s="91"/>
      <c r="CC86" s="91"/>
      <c r="CD86" s="47"/>
      <c r="CE86" s="47"/>
      <c r="CF86" s="91"/>
      <c r="CG86" s="91"/>
      <c r="CH86" s="47"/>
      <c r="CI86" s="91"/>
      <c r="CJ86" s="91"/>
      <c r="CK86" s="47"/>
      <c r="CL86" s="92" t="str">
        <f t="shared" si="213"/>
        <v>5 - Muy Alta</v>
      </c>
      <c r="CM86" s="93">
        <f t="shared" si="309"/>
        <v>1</v>
      </c>
      <c r="CN86" s="92" t="str">
        <f t="shared" si="214"/>
        <v>3 - Moderado</v>
      </c>
      <c r="CO86" s="93">
        <f t="shared" si="310"/>
        <v>0.6</v>
      </c>
      <c r="CP86" s="94" t="str">
        <f t="shared" si="311"/>
        <v>ALTO</v>
      </c>
      <c r="CQ86" s="89">
        <f t="shared" si="215"/>
        <v>0.6</v>
      </c>
      <c r="CR86" s="194"/>
      <c r="CS86" s="94">
        <f t="shared" si="216"/>
        <v>5</v>
      </c>
      <c r="CT86" s="47"/>
      <c r="CU86" s="194"/>
      <c r="CV86" s="194"/>
      <c r="CW86" s="96"/>
      <c r="CX86" s="97">
        <f t="shared" si="217"/>
        <v>0</v>
      </c>
      <c r="CY86" s="98">
        <f t="shared" si="218"/>
        <v>3</v>
      </c>
      <c r="CZ86" s="97" t="str">
        <f t="shared" si="219"/>
        <v>Moderado</v>
      </c>
      <c r="DA86" s="99">
        <f t="shared" si="220"/>
        <v>0.6</v>
      </c>
      <c r="DB86" s="100">
        <f t="shared" si="221"/>
        <v>0</v>
      </c>
      <c r="DC86" s="100">
        <f t="shared" si="222"/>
        <v>0</v>
      </c>
      <c r="DD86" s="97">
        <f t="shared" si="223"/>
        <v>0</v>
      </c>
      <c r="DE86" s="5">
        <f t="shared" si="224"/>
        <v>5</v>
      </c>
      <c r="DF86" s="99">
        <f t="shared" si="225"/>
        <v>1</v>
      </c>
      <c r="DG86" s="5">
        <f t="shared" si="226"/>
        <v>3</v>
      </c>
      <c r="DH86" s="5"/>
      <c r="DI86" s="99">
        <f t="shared" si="227"/>
        <v>0.6</v>
      </c>
      <c r="DJ86" s="100">
        <f t="shared" si="228"/>
        <v>0</v>
      </c>
      <c r="DK86" s="100">
        <f t="shared" si="229"/>
        <v>0</v>
      </c>
      <c r="DL86" s="97">
        <f t="shared" si="230"/>
        <v>0</v>
      </c>
      <c r="DM86" s="5">
        <f t="shared" si="231"/>
        <v>5</v>
      </c>
      <c r="DN86" s="99">
        <f t="shared" si="232"/>
        <v>1</v>
      </c>
      <c r="DO86" s="5">
        <f t="shared" si="233"/>
        <v>3</v>
      </c>
      <c r="DP86" s="99">
        <f t="shared" si="234"/>
        <v>0.6</v>
      </c>
      <c r="DQ86" s="100">
        <f t="shared" si="235"/>
        <v>0</v>
      </c>
      <c r="DR86" s="100">
        <f t="shared" si="236"/>
        <v>0</v>
      </c>
      <c r="DS86" s="97">
        <f t="shared" si="237"/>
        <v>0</v>
      </c>
      <c r="DT86" s="5">
        <f t="shared" si="238"/>
        <v>5</v>
      </c>
      <c r="DU86" s="99">
        <f t="shared" si="239"/>
        <v>1</v>
      </c>
      <c r="DV86" s="5">
        <f t="shared" si="240"/>
        <v>3</v>
      </c>
      <c r="DW86" s="99">
        <f t="shared" si="241"/>
        <v>0.6</v>
      </c>
      <c r="DX86" s="100">
        <f t="shared" si="242"/>
        <v>0</v>
      </c>
      <c r="DY86" s="100">
        <f t="shared" si="243"/>
        <v>0</v>
      </c>
      <c r="DZ86" s="97">
        <f t="shared" si="244"/>
        <v>0</v>
      </c>
      <c r="EA86" s="5">
        <f t="shared" si="245"/>
        <v>5</v>
      </c>
      <c r="EB86" s="99">
        <f t="shared" si="246"/>
        <v>1</v>
      </c>
      <c r="EC86" s="5">
        <f t="shared" si="247"/>
        <v>3</v>
      </c>
      <c r="ED86" s="99">
        <f t="shared" si="248"/>
        <v>0.6</v>
      </c>
      <c r="EE86" s="100">
        <f t="shared" si="249"/>
        <v>0</v>
      </c>
      <c r="EF86" s="100">
        <f t="shared" si="250"/>
        <v>0</v>
      </c>
      <c r="EG86" s="97">
        <f t="shared" si="251"/>
        <v>0</v>
      </c>
      <c r="EH86" s="5">
        <f t="shared" si="252"/>
        <v>5</v>
      </c>
      <c r="EI86" s="99">
        <f t="shared" si="253"/>
        <v>1</v>
      </c>
      <c r="EJ86" s="5">
        <f t="shared" si="254"/>
        <v>3</v>
      </c>
      <c r="EK86" s="99">
        <f t="shared" si="255"/>
        <v>0.6</v>
      </c>
      <c r="EL86" s="100">
        <f t="shared" si="256"/>
        <v>0</v>
      </c>
      <c r="EM86" s="100">
        <f t="shared" si="257"/>
        <v>0</v>
      </c>
      <c r="EN86" s="97">
        <f t="shared" si="258"/>
        <v>0</v>
      </c>
      <c r="EO86" s="5">
        <f t="shared" si="259"/>
        <v>5</v>
      </c>
      <c r="EP86" s="99">
        <f t="shared" si="260"/>
        <v>1</v>
      </c>
      <c r="EQ86" s="5">
        <f t="shared" si="261"/>
        <v>3</v>
      </c>
      <c r="ER86" s="99">
        <f t="shared" si="262"/>
        <v>0.6</v>
      </c>
      <c r="ES86" s="100">
        <f t="shared" si="263"/>
        <v>0</v>
      </c>
      <c r="ET86" s="100">
        <f t="shared" si="264"/>
        <v>0</v>
      </c>
      <c r="EU86" s="97">
        <f t="shared" si="265"/>
        <v>0</v>
      </c>
      <c r="EV86" s="5">
        <f t="shared" si="266"/>
        <v>5</v>
      </c>
      <c r="EW86" s="99">
        <f t="shared" si="267"/>
        <v>1</v>
      </c>
      <c r="EX86" s="5">
        <f t="shared" si="268"/>
        <v>3</v>
      </c>
      <c r="EY86" s="99">
        <f t="shared" si="269"/>
        <v>0.6</v>
      </c>
      <c r="EZ86" s="100">
        <f t="shared" si="270"/>
        <v>0</v>
      </c>
      <c r="FA86" s="100">
        <f t="shared" si="271"/>
        <v>0</v>
      </c>
      <c r="FB86" s="97">
        <f t="shared" si="272"/>
        <v>0</v>
      </c>
      <c r="FC86" s="5">
        <f t="shared" si="273"/>
        <v>5</v>
      </c>
      <c r="FD86" s="99">
        <f t="shared" si="274"/>
        <v>1</v>
      </c>
      <c r="FE86" s="5">
        <f t="shared" si="275"/>
        <v>3</v>
      </c>
      <c r="FF86" s="99">
        <f t="shared" si="276"/>
        <v>0.6</v>
      </c>
      <c r="FG86" s="100">
        <f t="shared" si="277"/>
        <v>0</v>
      </c>
      <c r="FH86" s="100">
        <f t="shared" si="278"/>
        <v>0</v>
      </c>
      <c r="FI86" s="97">
        <f t="shared" si="279"/>
        <v>0</v>
      </c>
      <c r="FJ86" s="5">
        <f t="shared" si="280"/>
        <v>5</v>
      </c>
      <c r="FK86" s="99">
        <f t="shared" si="281"/>
        <v>1</v>
      </c>
      <c r="FL86" s="5">
        <f t="shared" si="282"/>
        <v>3</v>
      </c>
      <c r="FM86" s="99">
        <f t="shared" si="283"/>
        <v>0.6</v>
      </c>
      <c r="FN86" s="100">
        <f t="shared" si="284"/>
        <v>0</v>
      </c>
      <c r="FO86" s="100">
        <f t="shared" si="285"/>
        <v>0</v>
      </c>
      <c r="FP86" s="97">
        <f t="shared" si="286"/>
        <v>0</v>
      </c>
      <c r="FQ86" s="5">
        <f t="shared" si="287"/>
        <v>5</v>
      </c>
      <c r="FR86" s="99">
        <f t="shared" si="288"/>
        <v>1</v>
      </c>
      <c r="FS86" s="5">
        <f t="shared" si="289"/>
        <v>3</v>
      </c>
      <c r="FT86" s="99">
        <f t="shared" si="290"/>
        <v>0.6</v>
      </c>
      <c r="FU86" s="100">
        <f t="shared" si="291"/>
        <v>0</v>
      </c>
      <c r="FV86" s="100">
        <f t="shared" si="292"/>
        <v>0</v>
      </c>
      <c r="FW86" s="97">
        <f t="shared" si="293"/>
        <v>0</v>
      </c>
      <c r="FX86" s="5">
        <f t="shared" si="294"/>
        <v>5</v>
      </c>
      <c r="FY86" s="99">
        <f t="shared" si="295"/>
        <v>1</v>
      </c>
      <c r="FZ86" s="5">
        <f t="shared" si="296"/>
        <v>3</v>
      </c>
      <c r="GA86" s="99">
        <f t="shared" si="297"/>
        <v>0.6</v>
      </c>
      <c r="GB86" s="100">
        <f t="shared" si="298"/>
        <v>0</v>
      </c>
      <c r="GC86" s="100">
        <f t="shared" si="299"/>
        <v>0</v>
      </c>
      <c r="GD86" s="97">
        <f t="shared" si="300"/>
        <v>0</v>
      </c>
      <c r="GE86" s="5">
        <f t="shared" si="301"/>
        <v>5</v>
      </c>
      <c r="GF86" s="99">
        <f t="shared" si="302"/>
        <v>1</v>
      </c>
      <c r="GG86" s="5">
        <f t="shared" si="303"/>
        <v>3</v>
      </c>
      <c r="GH86" s="99">
        <f t="shared" si="304"/>
        <v>0.6</v>
      </c>
      <c r="GI86" s="99">
        <f t="shared" si="305"/>
        <v>0.6</v>
      </c>
    </row>
    <row r="87" spans="1:191" ht="37.5" hidden="1" customHeight="1">
      <c r="A87" s="82">
        <v>79</v>
      </c>
      <c r="B87" s="85"/>
      <c r="C87" s="85"/>
      <c r="D87" s="193"/>
      <c r="E87" s="85"/>
      <c r="F87" s="124"/>
      <c r="G87" s="85"/>
      <c r="H87" s="85" t="s">
        <v>1170</v>
      </c>
      <c r="I87" s="86"/>
      <c r="J87" s="86"/>
      <c r="K87" s="86"/>
      <c r="L87" s="86"/>
      <c r="M87" s="86"/>
      <c r="N87" s="86"/>
      <c r="O87" s="86"/>
      <c r="P87" s="86"/>
      <c r="Q87" s="86"/>
      <c r="R87" s="86"/>
      <c r="S87" s="86"/>
      <c r="T87" s="86"/>
      <c r="U87" s="86"/>
      <c r="V87" s="86"/>
      <c r="W87" s="86"/>
      <c r="X87" s="86"/>
      <c r="Y87" s="86"/>
      <c r="Z87" s="86"/>
      <c r="AA87" s="86"/>
      <c r="AB87" s="86"/>
      <c r="AC87" s="88">
        <f t="shared" si="210"/>
        <v>0</v>
      </c>
      <c r="AD87" s="89">
        <f t="shared" si="306"/>
        <v>1</v>
      </c>
      <c r="AE87" s="88" t="str">
        <f t="shared" si="211"/>
        <v>3 - Moderado</v>
      </c>
      <c r="AF87" s="89">
        <f t="shared" si="307"/>
        <v>0.6</v>
      </c>
      <c r="AG87" s="82" t="str">
        <f t="shared" si="308"/>
        <v/>
      </c>
      <c r="AH87" s="89">
        <f t="shared" si="212"/>
        <v>0.6</v>
      </c>
      <c r="AI87" s="85"/>
      <c r="AJ87" s="85"/>
      <c r="AK87" s="85"/>
      <c r="AL87" s="85"/>
      <c r="AM87" s="47"/>
      <c r="AN87" s="91"/>
      <c r="AO87" s="91"/>
      <c r="AP87" s="47"/>
      <c r="AQ87" s="47"/>
      <c r="AR87" s="91"/>
      <c r="AS87" s="91"/>
      <c r="AT87" s="47"/>
      <c r="AU87" s="47"/>
      <c r="AV87" s="91"/>
      <c r="AW87" s="91"/>
      <c r="AX87" s="47"/>
      <c r="AY87" s="47"/>
      <c r="AZ87" s="91"/>
      <c r="BA87" s="91"/>
      <c r="BB87" s="47"/>
      <c r="BC87" s="47"/>
      <c r="BD87" s="91"/>
      <c r="BE87" s="91"/>
      <c r="BF87" s="47"/>
      <c r="BG87" s="47"/>
      <c r="BH87" s="91"/>
      <c r="BI87" s="91"/>
      <c r="BJ87" s="47"/>
      <c r="BK87" s="47"/>
      <c r="BL87" s="91"/>
      <c r="BM87" s="91"/>
      <c r="BN87" s="47"/>
      <c r="BO87" s="47"/>
      <c r="BP87" s="91"/>
      <c r="BQ87" s="91"/>
      <c r="BR87" s="47"/>
      <c r="BS87" s="47"/>
      <c r="BT87" s="91"/>
      <c r="BU87" s="91"/>
      <c r="BV87" s="47"/>
      <c r="BW87" s="47"/>
      <c r="BX87" s="91"/>
      <c r="BY87" s="91"/>
      <c r="BZ87" s="47"/>
      <c r="CA87" s="47"/>
      <c r="CB87" s="91"/>
      <c r="CC87" s="91"/>
      <c r="CD87" s="47"/>
      <c r="CE87" s="47"/>
      <c r="CF87" s="91"/>
      <c r="CG87" s="91"/>
      <c r="CH87" s="47"/>
      <c r="CI87" s="91"/>
      <c r="CJ87" s="91"/>
      <c r="CK87" s="47"/>
      <c r="CL87" s="92" t="str">
        <f t="shared" si="213"/>
        <v>5 - Muy Alta</v>
      </c>
      <c r="CM87" s="93">
        <f t="shared" si="309"/>
        <v>1</v>
      </c>
      <c r="CN87" s="92" t="str">
        <f t="shared" si="214"/>
        <v>3 - Moderado</v>
      </c>
      <c r="CO87" s="93">
        <f t="shared" si="310"/>
        <v>0.6</v>
      </c>
      <c r="CP87" s="94" t="str">
        <f t="shared" si="311"/>
        <v>ALTO</v>
      </c>
      <c r="CQ87" s="89">
        <f t="shared" si="215"/>
        <v>0.6</v>
      </c>
      <c r="CR87" s="194"/>
      <c r="CS87" s="94">
        <f t="shared" si="216"/>
        <v>5</v>
      </c>
      <c r="CT87" s="47"/>
      <c r="CU87" s="194"/>
      <c r="CV87" s="194"/>
      <c r="CW87" s="96"/>
      <c r="CX87" s="97">
        <f t="shared" si="217"/>
        <v>0</v>
      </c>
      <c r="CY87" s="98">
        <f t="shared" si="218"/>
        <v>3</v>
      </c>
      <c r="CZ87" s="97" t="str">
        <f t="shared" si="219"/>
        <v>Moderado</v>
      </c>
      <c r="DA87" s="99">
        <f t="shared" si="220"/>
        <v>0.6</v>
      </c>
      <c r="DB87" s="100">
        <f t="shared" si="221"/>
        <v>0</v>
      </c>
      <c r="DC87" s="100">
        <f t="shared" si="222"/>
        <v>0</v>
      </c>
      <c r="DD87" s="97">
        <f t="shared" si="223"/>
        <v>0</v>
      </c>
      <c r="DE87" s="5">
        <f t="shared" si="224"/>
        <v>5</v>
      </c>
      <c r="DF87" s="99">
        <f t="shared" si="225"/>
        <v>1</v>
      </c>
      <c r="DG87" s="5">
        <f t="shared" si="226"/>
        <v>3</v>
      </c>
      <c r="DH87" s="5"/>
      <c r="DI87" s="99">
        <f t="shared" si="227"/>
        <v>0.6</v>
      </c>
      <c r="DJ87" s="100">
        <f t="shared" si="228"/>
        <v>0</v>
      </c>
      <c r="DK87" s="100">
        <f t="shared" si="229"/>
        <v>0</v>
      </c>
      <c r="DL87" s="97">
        <f t="shared" si="230"/>
        <v>0</v>
      </c>
      <c r="DM87" s="5">
        <f t="shared" si="231"/>
        <v>5</v>
      </c>
      <c r="DN87" s="99">
        <f t="shared" si="232"/>
        <v>1</v>
      </c>
      <c r="DO87" s="5">
        <f t="shared" si="233"/>
        <v>3</v>
      </c>
      <c r="DP87" s="99">
        <f t="shared" si="234"/>
        <v>0.6</v>
      </c>
      <c r="DQ87" s="100">
        <f t="shared" si="235"/>
        <v>0</v>
      </c>
      <c r="DR87" s="100">
        <f t="shared" si="236"/>
        <v>0</v>
      </c>
      <c r="DS87" s="97">
        <f t="shared" si="237"/>
        <v>0</v>
      </c>
      <c r="DT87" s="5">
        <f t="shared" si="238"/>
        <v>5</v>
      </c>
      <c r="DU87" s="99">
        <f t="shared" si="239"/>
        <v>1</v>
      </c>
      <c r="DV87" s="5">
        <f t="shared" si="240"/>
        <v>3</v>
      </c>
      <c r="DW87" s="99">
        <f t="shared" si="241"/>
        <v>0.6</v>
      </c>
      <c r="DX87" s="100">
        <f t="shared" si="242"/>
        <v>0</v>
      </c>
      <c r="DY87" s="100">
        <f t="shared" si="243"/>
        <v>0</v>
      </c>
      <c r="DZ87" s="97">
        <f t="shared" si="244"/>
        <v>0</v>
      </c>
      <c r="EA87" s="5">
        <f t="shared" si="245"/>
        <v>5</v>
      </c>
      <c r="EB87" s="99">
        <f t="shared" si="246"/>
        <v>1</v>
      </c>
      <c r="EC87" s="5">
        <f t="shared" si="247"/>
        <v>3</v>
      </c>
      <c r="ED87" s="99">
        <f t="shared" si="248"/>
        <v>0.6</v>
      </c>
      <c r="EE87" s="100">
        <f t="shared" si="249"/>
        <v>0</v>
      </c>
      <c r="EF87" s="100">
        <f t="shared" si="250"/>
        <v>0</v>
      </c>
      <c r="EG87" s="97">
        <f t="shared" si="251"/>
        <v>0</v>
      </c>
      <c r="EH87" s="5">
        <f t="shared" si="252"/>
        <v>5</v>
      </c>
      <c r="EI87" s="99">
        <f t="shared" si="253"/>
        <v>1</v>
      </c>
      <c r="EJ87" s="5">
        <f t="shared" si="254"/>
        <v>3</v>
      </c>
      <c r="EK87" s="99">
        <f t="shared" si="255"/>
        <v>0.6</v>
      </c>
      <c r="EL87" s="100">
        <f t="shared" si="256"/>
        <v>0</v>
      </c>
      <c r="EM87" s="100">
        <f t="shared" si="257"/>
        <v>0</v>
      </c>
      <c r="EN87" s="97">
        <f t="shared" si="258"/>
        <v>0</v>
      </c>
      <c r="EO87" s="5">
        <f t="shared" si="259"/>
        <v>5</v>
      </c>
      <c r="EP87" s="99">
        <f t="shared" si="260"/>
        <v>1</v>
      </c>
      <c r="EQ87" s="5">
        <f t="shared" si="261"/>
        <v>3</v>
      </c>
      <c r="ER87" s="99">
        <f t="shared" si="262"/>
        <v>0.6</v>
      </c>
      <c r="ES87" s="100">
        <f t="shared" si="263"/>
        <v>0</v>
      </c>
      <c r="ET87" s="100">
        <f t="shared" si="264"/>
        <v>0</v>
      </c>
      <c r="EU87" s="97">
        <f t="shared" si="265"/>
        <v>0</v>
      </c>
      <c r="EV87" s="5">
        <f t="shared" si="266"/>
        <v>5</v>
      </c>
      <c r="EW87" s="99">
        <f t="shared" si="267"/>
        <v>1</v>
      </c>
      <c r="EX87" s="5">
        <f t="shared" si="268"/>
        <v>3</v>
      </c>
      <c r="EY87" s="99">
        <f t="shared" si="269"/>
        <v>0.6</v>
      </c>
      <c r="EZ87" s="100">
        <f t="shared" si="270"/>
        <v>0</v>
      </c>
      <c r="FA87" s="100">
        <f t="shared" si="271"/>
        <v>0</v>
      </c>
      <c r="FB87" s="97">
        <f t="shared" si="272"/>
        <v>0</v>
      </c>
      <c r="FC87" s="5">
        <f t="shared" si="273"/>
        <v>5</v>
      </c>
      <c r="FD87" s="99">
        <f t="shared" si="274"/>
        <v>1</v>
      </c>
      <c r="FE87" s="5">
        <f t="shared" si="275"/>
        <v>3</v>
      </c>
      <c r="FF87" s="99">
        <f t="shared" si="276"/>
        <v>0.6</v>
      </c>
      <c r="FG87" s="100">
        <f t="shared" si="277"/>
        <v>0</v>
      </c>
      <c r="FH87" s="100">
        <f t="shared" si="278"/>
        <v>0</v>
      </c>
      <c r="FI87" s="97">
        <f t="shared" si="279"/>
        <v>0</v>
      </c>
      <c r="FJ87" s="5">
        <f t="shared" si="280"/>
        <v>5</v>
      </c>
      <c r="FK87" s="99">
        <f t="shared" si="281"/>
        <v>1</v>
      </c>
      <c r="FL87" s="5">
        <f t="shared" si="282"/>
        <v>3</v>
      </c>
      <c r="FM87" s="99">
        <f t="shared" si="283"/>
        <v>0.6</v>
      </c>
      <c r="FN87" s="100">
        <f t="shared" si="284"/>
        <v>0</v>
      </c>
      <c r="FO87" s="100">
        <f t="shared" si="285"/>
        <v>0</v>
      </c>
      <c r="FP87" s="97">
        <f t="shared" si="286"/>
        <v>0</v>
      </c>
      <c r="FQ87" s="5">
        <f t="shared" si="287"/>
        <v>5</v>
      </c>
      <c r="FR87" s="99">
        <f t="shared" si="288"/>
        <v>1</v>
      </c>
      <c r="FS87" s="5">
        <f t="shared" si="289"/>
        <v>3</v>
      </c>
      <c r="FT87" s="99">
        <f t="shared" si="290"/>
        <v>0.6</v>
      </c>
      <c r="FU87" s="100">
        <f t="shared" si="291"/>
        <v>0</v>
      </c>
      <c r="FV87" s="100">
        <f t="shared" si="292"/>
        <v>0</v>
      </c>
      <c r="FW87" s="97">
        <f t="shared" si="293"/>
        <v>0</v>
      </c>
      <c r="FX87" s="5">
        <f t="shared" si="294"/>
        <v>5</v>
      </c>
      <c r="FY87" s="99">
        <f t="shared" si="295"/>
        <v>1</v>
      </c>
      <c r="FZ87" s="5">
        <f t="shared" si="296"/>
        <v>3</v>
      </c>
      <c r="GA87" s="99">
        <f t="shared" si="297"/>
        <v>0.6</v>
      </c>
      <c r="GB87" s="100">
        <f t="shared" si="298"/>
        <v>0</v>
      </c>
      <c r="GC87" s="100">
        <f t="shared" si="299"/>
        <v>0</v>
      </c>
      <c r="GD87" s="97">
        <f t="shared" si="300"/>
        <v>0</v>
      </c>
      <c r="GE87" s="5">
        <f t="shared" si="301"/>
        <v>5</v>
      </c>
      <c r="GF87" s="99">
        <f t="shared" si="302"/>
        <v>1</v>
      </c>
      <c r="GG87" s="5">
        <f t="shared" si="303"/>
        <v>3</v>
      </c>
      <c r="GH87" s="99">
        <f t="shared" si="304"/>
        <v>0.6</v>
      </c>
      <c r="GI87" s="99">
        <f t="shared" si="305"/>
        <v>0.6</v>
      </c>
    </row>
    <row r="88" spans="1:191" ht="37.5" hidden="1" customHeight="1">
      <c r="A88" s="82">
        <v>80</v>
      </c>
      <c r="B88" s="85"/>
      <c r="C88" s="85"/>
      <c r="D88" s="193"/>
      <c r="E88" s="85"/>
      <c r="F88" s="124"/>
      <c r="G88" s="85"/>
      <c r="H88" s="85" t="s">
        <v>1170</v>
      </c>
      <c r="I88" s="86"/>
      <c r="J88" s="86"/>
      <c r="K88" s="86"/>
      <c r="L88" s="86"/>
      <c r="M88" s="86"/>
      <c r="N88" s="86"/>
      <c r="O88" s="86"/>
      <c r="P88" s="86"/>
      <c r="Q88" s="86"/>
      <c r="R88" s="86"/>
      <c r="S88" s="86"/>
      <c r="T88" s="86"/>
      <c r="U88" s="86"/>
      <c r="V88" s="86"/>
      <c r="W88" s="86"/>
      <c r="X88" s="86"/>
      <c r="Y88" s="86"/>
      <c r="Z88" s="86"/>
      <c r="AA88" s="86"/>
      <c r="AB88" s="86"/>
      <c r="AC88" s="88">
        <f t="shared" si="210"/>
        <v>0</v>
      </c>
      <c r="AD88" s="89">
        <f t="shared" si="306"/>
        <v>1</v>
      </c>
      <c r="AE88" s="88" t="str">
        <f t="shared" si="211"/>
        <v>3 - Moderado</v>
      </c>
      <c r="AF88" s="89">
        <f t="shared" si="307"/>
        <v>0.6</v>
      </c>
      <c r="AG88" s="82" t="str">
        <f t="shared" si="308"/>
        <v/>
      </c>
      <c r="AH88" s="89">
        <f t="shared" si="212"/>
        <v>0.6</v>
      </c>
      <c r="AI88" s="85"/>
      <c r="AJ88" s="85"/>
      <c r="AK88" s="85"/>
      <c r="AL88" s="85"/>
      <c r="AM88" s="47"/>
      <c r="AN88" s="91"/>
      <c r="AO88" s="91"/>
      <c r="AP88" s="47"/>
      <c r="AQ88" s="47"/>
      <c r="AR88" s="91"/>
      <c r="AS88" s="91"/>
      <c r="AT88" s="47"/>
      <c r="AU88" s="47"/>
      <c r="AV88" s="91"/>
      <c r="AW88" s="91"/>
      <c r="AX88" s="47"/>
      <c r="AY88" s="47"/>
      <c r="AZ88" s="91"/>
      <c r="BA88" s="91"/>
      <c r="BB88" s="47"/>
      <c r="BC88" s="47"/>
      <c r="BD88" s="91"/>
      <c r="BE88" s="91"/>
      <c r="BF88" s="47"/>
      <c r="BG88" s="47"/>
      <c r="BH88" s="91"/>
      <c r="BI88" s="91"/>
      <c r="BJ88" s="47"/>
      <c r="BK88" s="47"/>
      <c r="BL88" s="91"/>
      <c r="BM88" s="91"/>
      <c r="BN88" s="47"/>
      <c r="BO88" s="47"/>
      <c r="BP88" s="91"/>
      <c r="BQ88" s="91"/>
      <c r="BR88" s="47"/>
      <c r="BS88" s="47"/>
      <c r="BT88" s="91"/>
      <c r="BU88" s="91"/>
      <c r="BV88" s="47"/>
      <c r="BW88" s="47"/>
      <c r="BX88" s="91"/>
      <c r="BY88" s="91"/>
      <c r="BZ88" s="47"/>
      <c r="CA88" s="47"/>
      <c r="CB88" s="91"/>
      <c r="CC88" s="91"/>
      <c r="CD88" s="47"/>
      <c r="CE88" s="47"/>
      <c r="CF88" s="91"/>
      <c r="CG88" s="91"/>
      <c r="CH88" s="47"/>
      <c r="CI88" s="91"/>
      <c r="CJ88" s="91"/>
      <c r="CK88" s="47"/>
      <c r="CL88" s="92" t="str">
        <f t="shared" si="213"/>
        <v>5 - Muy Alta</v>
      </c>
      <c r="CM88" s="93">
        <f t="shared" si="309"/>
        <v>1</v>
      </c>
      <c r="CN88" s="92" t="str">
        <f t="shared" si="214"/>
        <v>3 - Moderado</v>
      </c>
      <c r="CO88" s="93">
        <f t="shared" si="310"/>
        <v>0.6</v>
      </c>
      <c r="CP88" s="94" t="str">
        <f t="shared" si="311"/>
        <v>ALTO</v>
      </c>
      <c r="CQ88" s="89">
        <f t="shared" si="215"/>
        <v>0.6</v>
      </c>
      <c r="CR88" s="194"/>
      <c r="CS88" s="94">
        <f t="shared" si="216"/>
        <v>5</v>
      </c>
      <c r="CT88" s="47"/>
      <c r="CU88" s="194"/>
      <c r="CV88" s="194"/>
      <c r="CW88" s="96"/>
      <c r="CX88" s="97">
        <f t="shared" si="217"/>
        <v>0</v>
      </c>
      <c r="CY88" s="98">
        <f t="shared" si="218"/>
        <v>3</v>
      </c>
      <c r="CZ88" s="97" t="str">
        <f t="shared" si="219"/>
        <v>Moderado</v>
      </c>
      <c r="DA88" s="99">
        <f t="shared" si="220"/>
        <v>0.6</v>
      </c>
      <c r="DB88" s="100">
        <f t="shared" si="221"/>
        <v>0</v>
      </c>
      <c r="DC88" s="100">
        <f t="shared" si="222"/>
        <v>0</v>
      </c>
      <c r="DD88" s="97">
        <f t="shared" si="223"/>
        <v>0</v>
      </c>
      <c r="DE88" s="5">
        <f t="shared" si="224"/>
        <v>5</v>
      </c>
      <c r="DF88" s="99">
        <f t="shared" si="225"/>
        <v>1</v>
      </c>
      <c r="DG88" s="5">
        <f t="shared" si="226"/>
        <v>3</v>
      </c>
      <c r="DH88" s="5"/>
      <c r="DI88" s="99">
        <f t="shared" si="227"/>
        <v>0.6</v>
      </c>
      <c r="DJ88" s="100">
        <f t="shared" si="228"/>
        <v>0</v>
      </c>
      <c r="DK88" s="100">
        <f t="shared" si="229"/>
        <v>0</v>
      </c>
      <c r="DL88" s="97">
        <f t="shared" si="230"/>
        <v>0</v>
      </c>
      <c r="DM88" s="5">
        <f t="shared" si="231"/>
        <v>5</v>
      </c>
      <c r="DN88" s="99">
        <f t="shared" si="232"/>
        <v>1</v>
      </c>
      <c r="DO88" s="5">
        <f t="shared" si="233"/>
        <v>3</v>
      </c>
      <c r="DP88" s="99">
        <f t="shared" si="234"/>
        <v>0.6</v>
      </c>
      <c r="DQ88" s="100">
        <f t="shared" si="235"/>
        <v>0</v>
      </c>
      <c r="DR88" s="100">
        <f t="shared" si="236"/>
        <v>0</v>
      </c>
      <c r="DS88" s="97">
        <f t="shared" si="237"/>
        <v>0</v>
      </c>
      <c r="DT88" s="5">
        <f t="shared" si="238"/>
        <v>5</v>
      </c>
      <c r="DU88" s="99">
        <f t="shared" si="239"/>
        <v>1</v>
      </c>
      <c r="DV88" s="5">
        <f t="shared" si="240"/>
        <v>3</v>
      </c>
      <c r="DW88" s="99">
        <f t="shared" si="241"/>
        <v>0.6</v>
      </c>
      <c r="DX88" s="100">
        <f t="shared" si="242"/>
        <v>0</v>
      </c>
      <c r="DY88" s="100">
        <f t="shared" si="243"/>
        <v>0</v>
      </c>
      <c r="DZ88" s="97">
        <f t="shared" si="244"/>
        <v>0</v>
      </c>
      <c r="EA88" s="5">
        <f t="shared" si="245"/>
        <v>5</v>
      </c>
      <c r="EB88" s="99">
        <f t="shared" si="246"/>
        <v>1</v>
      </c>
      <c r="EC88" s="5">
        <f t="shared" si="247"/>
        <v>3</v>
      </c>
      <c r="ED88" s="99">
        <f t="shared" si="248"/>
        <v>0.6</v>
      </c>
      <c r="EE88" s="100">
        <f t="shared" si="249"/>
        <v>0</v>
      </c>
      <c r="EF88" s="100">
        <f t="shared" si="250"/>
        <v>0</v>
      </c>
      <c r="EG88" s="97">
        <f t="shared" si="251"/>
        <v>0</v>
      </c>
      <c r="EH88" s="5">
        <f t="shared" si="252"/>
        <v>5</v>
      </c>
      <c r="EI88" s="99">
        <f t="shared" si="253"/>
        <v>1</v>
      </c>
      <c r="EJ88" s="5">
        <f t="shared" si="254"/>
        <v>3</v>
      </c>
      <c r="EK88" s="99">
        <f t="shared" si="255"/>
        <v>0.6</v>
      </c>
      <c r="EL88" s="100">
        <f t="shared" si="256"/>
        <v>0</v>
      </c>
      <c r="EM88" s="100">
        <f t="shared" si="257"/>
        <v>0</v>
      </c>
      <c r="EN88" s="97">
        <f t="shared" si="258"/>
        <v>0</v>
      </c>
      <c r="EO88" s="5">
        <f t="shared" si="259"/>
        <v>5</v>
      </c>
      <c r="EP88" s="99">
        <f t="shared" si="260"/>
        <v>1</v>
      </c>
      <c r="EQ88" s="5">
        <f t="shared" si="261"/>
        <v>3</v>
      </c>
      <c r="ER88" s="99">
        <f t="shared" si="262"/>
        <v>0.6</v>
      </c>
      <c r="ES88" s="100">
        <f t="shared" si="263"/>
        <v>0</v>
      </c>
      <c r="ET88" s="100">
        <f t="shared" si="264"/>
        <v>0</v>
      </c>
      <c r="EU88" s="97">
        <f t="shared" si="265"/>
        <v>0</v>
      </c>
      <c r="EV88" s="5">
        <f t="shared" si="266"/>
        <v>5</v>
      </c>
      <c r="EW88" s="99">
        <f t="shared" si="267"/>
        <v>1</v>
      </c>
      <c r="EX88" s="5">
        <f t="shared" si="268"/>
        <v>3</v>
      </c>
      <c r="EY88" s="99">
        <f t="shared" si="269"/>
        <v>0.6</v>
      </c>
      <c r="EZ88" s="100">
        <f t="shared" si="270"/>
        <v>0</v>
      </c>
      <c r="FA88" s="100">
        <f t="shared" si="271"/>
        <v>0</v>
      </c>
      <c r="FB88" s="97">
        <f t="shared" si="272"/>
        <v>0</v>
      </c>
      <c r="FC88" s="5">
        <f t="shared" si="273"/>
        <v>5</v>
      </c>
      <c r="FD88" s="99">
        <f t="shared" si="274"/>
        <v>1</v>
      </c>
      <c r="FE88" s="5">
        <f t="shared" si="275"/>
        <v>3</v>
      </c>
      <c r="FF88" s="99">
        <f t="shared" si="276"/>
        <v>0.6</v>
      </c>
      <c r="FG88" s="100">
        <f t="shared" si="277"/>
        <v>0</v>
      </c>
      <c r="FH88" s="100">
        <f t="shared" si="278"/>
        <v>0</v>
      </c>
      <c r="FI88" s="97">
        <f t="shared" si="279"/>
        <v>0</v>
      </c>
      <c r="FJ88" s="5">
        <f t="shared" si="280"/>
        <v>5</v>
      </c>
      <c r="FK88" s="99">
        <f t="shared" si="281"/>
        <v>1</v>
      </c>
      <c r="FL88" s="5">
        <f t="shared" si="282"/>
        <v>3</v>
      </c>
      <c r="FM88" s="99">
        <f t="shared" si="283"/>
        <v>0.6</v>
      </c>
      <c r="FN88" s="100">
        <f t="shared" si="284"/>
        <v>0</v>
      </c>
      <c r="FO88" s="100">
        <f t="shared" si="285"/>
        <v>0</v>
      </c>
      <c r="FP88" s="97">
        <f t="shared" si="286"/>
        <v>0</v>
      </c>
      <c r="FQ88" s="5">
        <f t="shared" si="287"/>
        <v>5</v>
      </c>
      <c r="FR88" s="99">
        <f t="shared" si="288"/>
        <v>1</v>
      </c>
      <c r="FS88" s="5">
        <f t="shared" si="289"/>
        <v>3</v>
      </c>
      <c r="FT88" s="99">
        <f t="shared" si="290"/>
        <v>0.6</v>
      </c>
      <c r="FU88" s="100">
        <f t="shared" si="291"/>
        <v>0</v>
      </c>
      <c r="FV88" s="100">
        <f t="shared" si="292"/>
        <v>0</v>
      </c>
      <c r="FW88" s="97">
        <f t="shared" si="293"/>
        <v>0</v>
      </c>
      <c r="FX88" s="5">
        <f t="shared" si="294"/>
        <v>5</v>
      </c>
      <c r="FY88" s="99">
        <f t="shared" si="295"/>
        <v>1</v>
      </c>
      <c r="FZ88" s="5">
        <f t="shared" si="296"/>
        <v>3</v>
      </c>
      <c r="GA88" s="99">
        <f t="shared" si="297"/>
        <v>0.6</v>
      </c>
      <c r="GB88" s="100">
        <f t="shared" si="298"/>
        <v>0</v>
      </c>
      <c r="GC88" s="100">
        <f t="shared" si="299"/>
        <v>0</v>
      </c>
      <c r="GD88" s="97">
        <f t="shared" si="300"/>
        <v>0</v>
      </c>
      <c r="GE88" s="5">
        <f t="shared" si="301"/>
        <v>5</v>
      </c>
      <c r="GF88" s="99">
        <f t="shared" si="302"/>
        <v>1</v>
      </c>
      <c r="GG88" s="5">
        <f t="shared" si="303"/>
        <v>3</v>
      </c>
      <c r="GH88" s="99">
        <f t="shared" si="304"/>
        <v>0.6</v>
      </c>
      <c r="GI88" s="99">
        <f t="shared" si="305"/>
        <v>0.6</v>
      </c>
    </row>
    <row r="89" spans="1:191" ht="37.5" hidden="1" customHeight="1">
      <c r="A89" s="82">
        <v>81</v>
      </c>
      <c r="B89" s="85"/>
      <c r="C89" s="85"/>
      <c r="D89" s="193"/>
      <c r="E89" s="85"/>
      <c r="F89" s="124"/>
      <c r="G89" s="85"/>
      <c r="H89" s="85" t="s">
        <v>1170</v>
      </c>
      <c r="I89" s="86"/>
      <c r="J89" s="86"/>
      <c r="K89" s="86"/>
      <c r="L89" s="86"/>
      <c r="M89" s="86"/>
      <c r="N89" s="86"/>
      <c r="O89" s="86"/>
      <c r="P89" s="86"/>
      <c r="Q89" s="86"/>
      <c r="R89" s="86"/>
      <c r="S89" s="86"/>
      <c r="T89" s="86"/>
      <c r="U89" s="86"/>
      <c r="V89" s="86"/>
      <c r="W89" s="86"/>
      <c r="X89" s="86"/>
      <c r="Y89" s="86"/>
      <c r="Z89" s="86"/>
      <c r="AA89" s="86"/>
      <c r="AB89" s="86"/>
      <c r="AC89" s="88">
        <f t="shared" si="210"/>
        <v>0</v>
      </c>
      <c r="AD89" s="89">
        <f t="shared" si="306"/>
        <v>1</v>
      </c>
      <c r="AE89" s="88" t="str">
        <f t="shared" si="211"/>
        <v>3 - Moderado</v>
      </c>
      <c r="AF89" s="89">
        <f t="shared" si="307"/>
        <v>0.6</v>
      </c>
      <c r="AG89" s="82" t="str">
        <f t="shared" si="308"/>
        <v/>
      </c>
      <c r="AH89" s="89">
        <f t="shared" si="212"/>
        <v>0.6</v>
      </c>
      <c r="AI89" s="85"/>
      <c r="AJ89" s="85"/>
      <c r="AK89" s="85"/>
      <c r="AL89" s="85"/>
      <c r="AM89" s="47"/>
      <c r="AN89" s="91"/>
      <c r="AO89" s="91"/>
      <c r="AP89" s="47"/>
      <c r="AQ89" s="47"/>
      <c r="AR89" s="91"/>
      <c r="AS89" s="91"/>
      <c r="AT89" s="47"/>
      <c r="AU89" s="47"/>
      <c r="AV89" s="91"/>
      <c r="AW89" s="91"/>
      <c r="AX89" s="47"/>
      <c r="AY89" s="47"/>
      <c r="AZ89" s="91"/>
      <c r="BA89" s="91"/>
      <c r="BB89" s="47"/>
      <c r="BC89" s="47"/>
      <c r="BD89" s="91"/>
      <c r="BE89" s="91"/>
      <c r="BF89" s="47"/>
      <c r="BG89" s="47"/>
      <c r="BH89" s="91"/>
      <c r="BI89" s="91"/>
      <c r="BJ89" s="47"/>
      <c r="BK89" s="47"/>
      <c r="BL89" s="91"/>
      <c r="BM89" s="91"/>
      <c r="BN89" s="47"/>
      <c r="BO89" s="47"/>
      <c r="BP89" s="91"/>
      <c r="BQ89" s="91"/>
      <c r="BR89" s="47"/>
      <c r="BS89" s="47"/>
      <c r="BT89" s="91"/>
      <c r="BU89" s="91"/>
      <c r="BV89" s="47"/>
      <c r="BW89" s="47"/>
      <c r="BX89" s="91"/>
      <c r="BY89" s="91"/>
      <c r="BZ89" s="47"/>
      <c r="CA89" s="47"/>
      <c r="CB89" s="91"/>
      <c r="CC89" s="91"/>
      <c r="CD89" s="47"/>
      <c r="CE89" s="47"/>
      <c r="CF89" s="91"/>
      <c r="CG89" s="91"/>
      <c r="CH89" s="47"/>
      <c r="CI89" s="91"/>
      <c r="CJ89" s="91"/>
      <c r="CK89" s="47"/>
      <c r="CL89" s="92" t="str">
        <f t="shared" si="213"/>
        <v>5 - Muy Alta</v>
      </c>
      <c r="CM89" s="93">
        <f t="shared" si="309"/>
        <v>1</v>
      </c>
      <c r="CN89" s="92" t="str">
        <f t="shared" si="214"/>
        <v>3 - Moderado</v>
      </c>
      <c r="CO89" s="93">
        <f t="shared" si="310"/>
        <v>0.6</v>
      </c>
      <c r="CP89" s="94" t="str">
        <f t="shared" si="311"/>
        <v>ALTO</v>
      </c>
      <c r="CQ89" s="89">
        <f t="shared" si="215"/>
        <v>0.6</v>
      </c>
      <c r="CR89" s="194"/>
      <c r="CS89" s="94">
        <f t="shared" si="216"/>
        <v>5</v>
      </c>
      <c r="CT89" s="47"/>
      <c r="CU89" s="194"/>
      <c r="CV89" s="194"/>
      <c r="CW89" s="96"/>
      <c r="CX89" s="97">
        <f t="shared" si="217"/>
        <v>0</v>
      </c>
      <c r="CY89" s="98">
        <f t="shared" si="218"/>
        <v>3</v>
      </c>
      <c r="CZ89" s="97" t="str">
        <f t="shared" si="219"/>
        <v>Moderado</v>
      </c>
      <c r="DA89" s="99">
        <f t="shared" si="220"/>
        <v>0.6</v>
      </c>
      <c r="DB89" s="100">
        <f t="shared" si="221"/>
        <v>0</v>
      </c>
      <c r="DC89" s="100">
        <f t="shared" si="222"/>
        <v>0</v>
      </c>
      <c r="DD89" s="97">
        <f t="shared" si="223"/>
        <v>0</v>
      </c>
      <c r="DE89" s="5">
        <f t="shared" si="224"/>
        <v>5</v>
      </c>
      <c r="DF89" s="99">
        <f t="shared" si="225"/>
        <v>1</v>
      </c>
      <c r="DG89" s="5">
        <f t="shared" si="226"/>
        <v>3</v>
      </c>
      <c r="DH89" s="5"/>
      <c r="DI89" s="99">
        <f t="shared" si="227"/>
        <v>0.6</v>
      </c>
      <c r="DJ89" s="100">
        <f t="shared" si="228"/>
        <v>0</v>
      </c>
      <c r="DK89" s="100">
        <f t="shared" si="229"/>
        <v>0</v>
      </c>
      <c r="DL89" s="97">
        <f t="shared" si="230"/>
        <v>0</v>
      </c>
      <c r="DM89" s="5">
        <f t="shared" si="231"/>
        <v>5</v>
      </c>
      <c r="DN89" s="99">
        <f t="shared" si="232"/>
        <v>1</v>
      </c>
      <c r="DO89" s="5">
        <f t="shared" si="233"/>
        <v>3</v>
      </c>
      <c r="DP89" s="99">
        <f t="shared" si="234"/>
        <v>0.6</v>
      </c>
      <c r="DQ89" s="100">
        <f t="shared" si="235"/>
        <v>0</v>
      </c>
      <c r="DR89" s="100">
        <f t="shared" si="236"/>
        <v>0</v>
      </c>
      <c r="DS89" s="97">
        <f t="shared" si="237"/>
        <v>0</v>
      </c>
      <c r="DT89" s="5">
        <f t="shared" si="238"/>
        <v>5</v>
      </c>
      <c r="DU89" s="99">
        <f t="shared" si="239"/>
        <v>1</v>
      </c>
      <c r="DV89" s="5">
        <f t="shared" si="240"/>
        <v>3</v>
      </c>
      <c r="DW89" s="99">
        <f t="shared" si="241"/>
        <v>0.6</v>
      </c>
      <c r="DX89" s="100">
        <f t="shared" si="242"/>
        <v>0</v>
      </c>
      <c r="DY89" s="100">
        <f t="shared" si="243"/>
        <v>0</v>
      </c>
      <c r="DZ89" s="97">
        <f t="shared" si="244"/>
        <v>0</v>
      </c>
      <c r="EA89" s="5">
        <f t="shared" si="245"/>
        <v>5</v>
      </c>
      <c r="EB89" s="99">
        <f t="shared" si="246"/>
        <v>1</v>
      </c>
      <c r="EC89" s="5">
        <f t="shared" si="247"/>
        <v>3</v>
      </c>
      <c r="ED89" s="99">
        <f t="shared" si="248"/>
        <v>0.6</v>
      </c>
      <c r="EE89" s="100">
        <f t="shared" si="249"/>
        <v>0</v>
      </c>
      <c r="EF89" s="100">
        <f t="shared" si="250"/>
        <v>0</v>
      </c>
      <c r="EG89" s="97">
        <f t="shared" si="251"/>
        <v>0</v>
      </c>
      <c r="EH89" s="5">
        <f t="shared" si="252"/>
        <v>5</v>
      </c>
      <c r="EI89" s="99">
        <f t="shared" si="253"/>
        <v>1</v>
      </c>
      <c r="EJ89" s="5">
        <f t="shared" si="254"/>
        <v>3</v>
      </c>
      <c r="EK89" s="99">
        <f t="shared" si="255"/>
        <v>0.6</v>
      </c>
      <c r="EL89" s="100">
        <f t="shared" si="256"/>
        <v>0</v>
      </c>
      <c r="EM89" s="100">
        <f t="shared" si="257"/>
        <v>0</v>
      </c>
      <c r="EN89" s="97">
        <f t="shared" si="258"/>
        <v>0</v>
      </c>
      <c r="EO89" s="5">
        <f t="shared" si="259"/>
        <v>5</v>
      </c>
      <c r="EP89" s="99">
        <f t="shared" si="260"/>
        <v>1</v>
      </c>
      <c r="EQ89" s="5">
        <f t="shared" si="261"/>
        <v>3</v>
      </c>
      <c r="ER89" s="99">
        <f t="shared" si="262"/>
        <v>0.6</v>
      </c>
      <c r="ES89" s="100">
        <f t="shared" si="263"/>
        <v>0</v>
      </c>
      <c r="ET89" s="100">
        <f t="shared" si="264"/>
        <v>0</v>
      </c>
      <c r="EU89" s="97">
        <f t="shared" si="265"/>
        <v>0</v>
      </c>
      <c r="EV89" s="5">
        <f t="shared" si="266"/>
        <v>5</v>
      </c>
      <c r="EW89" s="99">
        <f t="shared" si="267"/>
        <v>1</v>
      </c>
      <c r="EX89" s="5">
        <f t="shared" si="268"/>
        <v>3</v>
      </c>
      <c r="EY89" s="99">
        <f t="shared" si="269"/>
        <v>0.6</v>
      </c>
      <c r="EZ89" s="100">
        <f t="shared" si="270"/>
        <v>0</v>
      </c>
      <c r="FA89" s="100">
        <f t="shared" si="271"/>
        <v>0</v>
      </c>
      <c r="FB89" s="97">
        <f t="shared" si="272"/>
        <v>0</v>
      </c>
      <c r="FC89" s="5">
        <f t="shared" si="273"/>
        <v>5</v>
      </c>
      <c r="FD89" s="99">
        <f t="shared" si="274"/>
        <v>1</v>
      </c>
      <c r="FE89" s="5">
        <f t="shared" si="275"/>
        <v>3</v>
      </c>
      <c r="FF89" s="99">
        <f t="shared" si="276"/>
        <v>0.6</v>
      </c>
      <c r="FG89" s="100">
        <f t="shared" si="277"/>
        <v>0</v>
      </c>
      <c r="FH89" s="100">
        <f t="shared" si="278"/>
        <v>0</v>
      </c>
      <c r="FI89" s="97">
        <f t="shared" si="279"/>
        <v>0</v>
      </c>
      <c r="FJ89" s="5">
        <f t="shared" si="280"/>
        <v>5</v>
      </c>
      <c r="FK89" s="99">
        <f t="shared" si="281"/>
        <v>1</v>
      </c>
      <c r="FL89" s="5">
        <f t="shared" si="282"/>
        <v>3</v>
      </c>
      <c r="FM89" s="99">
        <f t="shared" si="283"/>
        <v>0.6</v>
      </c>
      <c r="FN89" s="100">
        <f t="shared" si="284"/>
        <v>0</v>
      </c>
      <c r="FO89" s="100">
        <f t="shared" si="285"/>
        <v>0</v>
      </c>
      <c r="FP89" s="97">
        <f t="shared" si="286"/>
        <v>0</v>
      </c>
      <c r="FQ89" s="5">
        <f t="shared" si="287"/>
        <v>5</v>
      </c>
      <c r="FR89" s="99">
        <f t="shared" si="288"/>
        <v>1</v>
      </c>
      <c r="FS89" s="5">
        <f t="shared" si="289"/>
        <v>3</v>
      </c>
      <c r="FT89" s="99">
        <f t="shared" si="290"/>
        <v>0.6</v>
      </c>
      <c r="FU89" s="100">
        <f t="shared" si="291"/>
        <v>0</v>
      </c>
      <c r="FV89" s="100">
        <f t="shared" si="292"/>
        <v>0</v>
      </c>
      <c r="FW89" s="97">
        <f t="shared" si="293"/>
        <v>0</v>
      </c>
      <c r="FX89" s="5">
        <f t="shared" si="294"/>
        <v>5</v>
      </c>
      <c r="FY89" s="99">
        <f t="shared" si="295"/>
        <v>1</v>
      </c>
      <c r="FZ89" s="5">
        <f t="shared" si="296"/>
        <v>3</v>
      </c>
      <c r="GA89" s="99">
        <f t="shared" si="297"/>
        <v>0.6</v>
      </c>
      <c r="GB89" s="100">
        <f t="shared" si="298"/>
        <v>0</v>
      </c>
      <c r="GC89" s="100">
        <f t="shared" si="299"/>
        <v>0</v>
      </c>
      <c r="GD89" s="97">
        <f t="shared" si="300"/>
        <v>0</v>
      </c>
      <c r="GE89" s="5">
        <f t="shared" si="301"/>
        <v>5</v>
      </c>
      <c r="GF89" s="99">
        <f t="shared" si="302"/>
        <v>1</v>
      </c>
      <c r="GG89" s="5">
        <f t="shared" si="303"/>
        <v>3</v>
      </c>
      <c r="GH89" s="99">
        <f t="shared" si="304"/>
        <v>0.6</v>
      </c>
      <c r="GI89" s="99">
        <f t="shared" si="305"/>
        <v>0.6</v>
      </c>
    </row>
    <row r="90" spans="1:191" ht="37.5" hidden="1" customHeight="1">
      <c r="A90" s="82">
        <v>82</v>
      </c>
      <c r="B90" s="85"/>
      <c r="C90" s="85"/>
      <c r="D90" s="193"/>
      <c r="E90" s="85"/>
      <c r="F90" s="124"/>
      <c r="G90" s="85"/>
      <c r="H90" s="85" t="s">
        <v>1170</v>
      </c>
      <c r="I90" s="86"/>
      <c r="J90" s="86"/>
      <c r="K90" s="86"/>
      <c r="L90" s="86"/>
      <c r="M90" s="86"/>
      <c r="N90" s="86"/>
      <c r="O90" s="86"/>
      <c r="P90" s="86"/>
      <c r="Q90" s="86"/>
      <c r="R90" s="86"/>
      <c r="S90" s="86"/>
      <c r="T90" s="86"/>
      <c r="U90" s="86"/>
      <c r="V90" s="86"/>
      <c r="W90" s="86"/>
      <c r="X90" s="86"/>
      <c r="Y90" s="86"/>
      <c r="Z90" s="86"/>
      <c r="AA90" s="86"/>
      <c r="AB90" s="86"/>
      <c r="AC90" s="88">
        <f t="shared" si="210"/>
        <v>0</v>
      </c>
      <c r="AD90" s="89">
        <f t="shared" si="306"/>
        <v>1</v>
      </c>
      <c r="AE90" s="88" t="str">
        <f t="shared" si="211"/>
        <v>3 - Moderado</v>
      </c>
      <c r="AF90" s="89">
        <f t="shared" si="307"/>
        <v>0.6</v>
      </c>
      <c r="AG90" s="82" t="str">
        <f t="shared" si="308"/>
        <v/>
      </c>
      <c r="AH90" s="89">
        <f t="shared" si="212"/>
        <v>0.6</v>
      </c>
      <c r="AI90" s="85"/>
      <c r="AJ90" s="85"/>
      <c r="AK90" s="85"/>
      <c r="AL90" s="85"/>
      <c r="AM90" s="47"/>
      <c r="AN90" s="91"/>
      <c r="AO90" s="91"/>
      <c r="AP90" s="47"/>
      <c r="AQ90" s="47"/>
      <c r="AR90" s="91"/>
      <c r="AS90" s="91"/>
      <c r="AT90" s="47"/>
      <c r="AU90" s="47"/>
      <c r="AV90" s="91"/>
      <c r="AW90" s="91"/>
      <c r="AX90" s="47"/>
      <c r="AY90" s="47"/>
      <c r="AZ90" s="91"/>
      <c r="BA90" s="91"/>
      <c r="BB90" s="47"/>
      <c r="BC90" s="47"/>
      <c r="BD90" s="91"/>
      <c r="BE90" s="91"/>
      <c r="BF90" s="47"/>
      <c r="BG90" s="47"/>
      <c r="BH90" s="91"/>
      <c r="BI90" s="91"/>
      <c r="BJ90" s="47"/>
      <c r="BK90" s="47"/>
      <c r="BL90" s="91"/>
      <c r="BM90" s="91"/>
      <c r="BN90" s="47"/>
      <c r="BO90" s="47"/>
      <c r="BP90" s="91"/>
      <c r="BQ90" s="91"/>
      <c r="BR90" s="47"/>
      <c r="BS90" s="47"/>
      <c r="BT90" s="91"/>
      <c r="BU90" s="91"/>
      <c r="BV90" s="47"/>
      <c r="BW90" s="47"/>
      <c r="BX90" s="91"/>
      <c r="BY90" s="91"/>
      <c r="BZ90" s="47"/>
      <c r="CA90" s="47"/>
      <c r="CB90" s="91"/>
      <c r="CC90" s="91"/>
      <c r="CD90" s="47"/>
      <c r="CE90" s="47"/>
      <c r="CF90" s="91"/>
      <c r="CG90" s="91"/>
      <c r="CH90" s="47"/>
      <c r="CI90" s="91"/>
      <c r="CJ90" s="91"/>
      <c r="CK90" s="47"/>
      <c r="CL90" s="92" t="str">
        <f t="shared" si="213"/>
        <v>5 - Muy Alta</v>
      </c>
      <c r="CM90" s="93">
        <f t="shared" si="309"/>
        <v>1</v>
      </c>
      <c r="CN90" s="92" t="str">
        <f t="shared" si="214"/>
        <v>3 - Moderado</v>
      </c>
      <c r="CO90" s="93">
        <f t="shared" si="310"/>
        <v>0.6</v>
      </c>
      <c r="CP90" s="94" t="str">
        <f t="shared" si="311"/>
        <v>ALTO</v>
      </c>
      <c r="CQ90" s="89">
        <f t="shared" si="215"/>
        <v>0.6</v>
      </c>
      <c r="CR90" s="194"/>
      <c r="CS90" s="94">
        <f t="shared" si="216"/>
        <v>5</v>
      </c>
      <c r="CT90" s="47"/>
      <c r="CU90" s="194"/>
      <c r="CV90" s="194"/>
      <c r="CW90" s="96"/>
      <c r="CX90" s="97">
        <f t="shared" si="217"/>
        <v>0</v>
      </c>
      <c r="CY90" s="98">
        <f t="shared" si="218"/>
        <v>3</v>
      </c>
      <c r="CZ90" s="97" t="str">
        <f t="shared" si="219"/>
        <v>Moderado</v>
      </c>
      <c r="DA90" s="99">
        <f t="shared" si="220"/>
        <v>0.6</v>
      </c>
      <c r="DB90" s="100">
        <f t="shared" si="221"/>
        <v>0</v>
      </c>
      <c r="DC90" s="100">
        <f t="shared" si="222"/>
        <v>0</v>
      </c>
      <c r="DD90" s="97">
        <f t="shared" si="223"/>
        <v>0</v>
      </c>
      <c r="DE90" s="5">
        <f t="shared" si="224"/>
        <v>5</v>
      </c>
      <c r="DF90" s="99">
        <f t="shared" si="225"/>
        <v>1</v>
      </c>
      <c r="DG90" s="5">
        <f t="shared" si="226"/>
        <v>3</v>
      </c>
      <c r="DH90" s="5"/>
      <c r="DI90" s="99">
        <f t="shared" si="227"/>
        <v>0.6</v>
      </c>
      <c r="DJ90" s="100">
        <f t="shared" si="228"/>
        <v>0</v>
      </c>
      <c r="DK90" s="100">
        <f t="shared" si="229"/>
        <v>0</v>
      </c>
      <c r="DL90" s="97">
        <f t="shared" si="230"/>
        <v>0</v>
      </c>
      <c r="DM90" s="5">
        <f t="shared" si="231"/>
        <v>5</v>
      </c>
      <c r="DN90" s="99">
        <f t="shared" si="232"/>
        <v>1</v>
      </c>
      <c r="DO90" s="5">
        <f t="shared" si="233"/>
        <v>3</v>
      </c>
      <c r="DP90" s="99">
        <f t="shared" si="234"/>
        <v>0.6</v>
      </c>
      <c r="DQ90" s="100">
        <f t="shared" si="235"/>
        <v>0</v>
      </c>
      <c r="DR90" s="100">
        <f t="shared" si="236"/>
        <v>0</v>
      </c>
      <c r="DS90" s="97">
        <f t="shared" si="237"/>
        <v>0</v>
      </c>
      <c r="DT90" s="5">
        <f t="shared" si="238"/>
        <v>5</v>
      </c>
      <c r="DU90" s="99">
        <f t="shared" si="239"/>
        <v>1</v>
      </c>
      <c r="DV90" s="5">
        <f t="shared" si="240"/>
        <v>3</v>
      </c>
      <c r="DW90" s="99">
        <f t="shared" si="241"/>
        <v>0.6</v>
      </c>
      <c r="DX90" s="100">
        <f t="shared" si="242"/>
        <v>0</v>
      </c>
      <c r="DY90" s="100">
        <f t="shared" si="243"/>
        <v>0</v>
      </c>
      <c r="DZ90" s="97">
        <f t="shared" si="244"/>
        <v>0</v>
      </c>
      <c r="EA90" s="5">
        <f t="shared" si="245"/>
        <v>5</v>
      </c>
      <c r="EB90" s="99">
        <f t="shared" si="246"/>
        <v>1</v>
      </c>
      <c r="EC90" s="5">
        <f t="shared" si="247"/>
        <v>3</v>
      </c>
      <c r="ED90" s="99">
        <f t="shared" si="248"/>
        <v>0.6</v>
      </c>
      <c r="EE90" s="100">
        <f t="shared" si="249"/>
        <v>0</v>
      </c>
      <c r="EF90" s="100">
        <f t="shared" si="250"/>
        <v>0</v>
      </c>
      <c r="EG90" s="97">
        <f t="shared" si="251"/>
        <v>0</v>
      </c>
      <c r="EH90" s="5">
        <f t="shared" si="252"/>
        <v>5</v>
      </c>
      <c r="EI90" s="99">
        <f t="shared" si="253"/>
        <v>1</v>
      </c>
      <c r="EJ90" s="5">
        <f t="shared" si="254"/>
        <v>3</v>
      </c>
      <c r="EK90" s="99">
        <f t="shared" si="255"/>
        <v>0.6</v>
      </c>
      <c r="EL90" s="100">
        <f t="shared" si="256"/>
        <v>0</v>
      </c>
      <c r="EM90" s="100">
        <f t="shared" si="257"/>
        <v>0</v>
      </c>
      <c r="EN90" s="97">
        <f t="shared" si="258"/>
        <v>0</v>
      </c>
      <c r="EO90" s="5">
        <f t="shared" si="259"/>
        <v>5</v>
      </c>
      <c r="EP90" s="99">
        <f t="shared" si="260"/>
        <v>1</v>
      </c>
      <c r="EQ90" s="5">
        <f t="shared" si="261"/>
        <v>3</v>
      </c>
      <c r="ER90" s="99">
        <f t="shared" si="262"/>
        <v>0.6</v>
      </c>
      <c r="ES90" s="100">
        <f t="shared" si="263"/>
        <v>0</v>
      </c>
      <c r="ET90" s="100">
        <f t="shared" si="264"/>
        <v>0</v>
      </c>
      <c r="EU90" s="97">
        <f t="shared" si="265"/>
        <v>0</v>
      </c>
      <c r="EV90" s="5">
        <f t="shared" si="266"/>
        <v>5</v>
      </c>
      <c r="EW90" s="99">
        <f t="shared" si="267"/>
        <v>1</v>
      </c>
      <c r="EX90" s="5">
        <f t="shared" si="268"/>
        <v>3</v>
      </c>
      <c r="EY90" s="99">
        <f t="shared" si="269"/>
        <v>0.6</v>
      </c>
      <c r="EZ90" s="100">
        <f t="shared" si="270"/>
        <v>0</v>
      </c>
      <c r="FA90" s="100">
        <f t="shared" si="271"/>
        <v>0</v>
      </c>
      <c r="FB90" s="97">
        <f t="shared" si="272"/>
        <v>0</v>
      </c>
      <c r="FC90" s="5">
        <f t="shared" si="273"/>
        <v>5</v>
      </c>
      <c r="FD90" s="99">
        <f t="shared" si="274"/>
        <v>1</v>
      </c>
      <c r="FE90" s="5">
        <f t="shared" si="275"/>
        <v>3</v>
      </c>
      <c r="FF90" s="99">
        <f t="shared" si="276"/>
        <v>0.6</v>
      </c>
      <c r="FG90" s="100">
        <f t="shared" si="277"/>
        <v>0</v>
      </c>
      <c r="FH90" s="100">
        <f t="shared" si="278"/>
        <v>0</v>
      </c>
      <c r="FI90" s="97">
        <f t="shared" si="279"/>
        <v>0</v>
      </c>
      <c r="FJ90" s="5">
        <f t="shared" si="280"/>
        <v>5</v>
      </c>
      <c r="FK90" s="99">
        <f t="shared" si="281"/>
        <v>1</v>
      </c>
      <c r="FL90" s="5">
        <f t="shared" si="282"/>
        <v>3</v>
      </c>
      <c r="FM90" s="99">
        <f t="shared" si="283"/>
        <v>0.6</v>
      </c>
      <c r="FN90" s="100">
        <f t="shared" si="284"/>
        <v>0</v>
      </c>
      <c r="FO90" s="100">
        <f t="shared" si="285"/>
        <v>0</v>
      </c>
      <c r="FP90" s="97">
        <f t="shared" si="286"/>
        <v>0</v>
      </c>
      <c r="FQ90" s="5">
        <f t="shared" si="287"/>
        <v>5</v>
      </c>
      <c r="FR90" s="99">
        <f t="shared" si="288"/>
        <v>1</v>
      </c>
      <c r="FS90" s="5">
        <f t="shared" si="289"/>
        <v>3</v>
      </c>
      <c r="FT90" s="99">
        <f t="shared" si="290"/>
        <v>0.6</v>
      </c>
      <c r="FU90" s="100">
        <f t="shared" si="291"/>
        <v>0</v>
      </c>
      <c r="FV90" s="100">
        <f t="shared" si="292"/>
        <v>0</v>
      </c>
      <c r="FW90" s="97">
        <f t="shared" si="293"/>
        <v>0</v>
      </c>
      <c r="FX90" s="5">
        <f t="shared" si="294"/>
        <v>5</v>
      </c>
      <c r="FY90" s="99">
        <f t="shared" si="295"/>
        <v>1</v>
      </c>
      <c r="FZ90" s="5">
        <f t="shared" si="296"/>
        <v>3</v>
      </c>
      <c r="GA90" s="99">
        <f t="shared" si="297"/>
        <v>0.6</v>
      </c>
      <c r="GB90" s="100">
        <f t="shared" si="298"/>
        <v>0</v>
      </c>
      <c r="GC90" s="100">
        <f t="shared" si="299"/>
        <v>0</v>
      </c>
      <c r="GD90" s="97">
        <f t="shared" si="300"/>
        <v>0</v>
      </c>
      <c r="GE90" s="5">
        <f t="shared" si="301"/>
        <v>5</v>
      </c>
      <c r="GF90" s="99">
        <f t="shared" si="302"/>
        <v>1</v>
      </c>
      <c r="GG90" s="5">
        <f t="shared" si="303"/>
        <v>3</v>
      </c>
      <c r="GH90" s="99">
        <f t="shared" si="304"/>
        <v>0.6</v>
      </c>
      <c r="GI90" s="99">
        <f t="shared" si="305"/>
        <v>0.6</v>
      </c>
    </row>
    <row r="91" spans="1:191" ht="37.5" hidden="1" customHeight="1">
      <c r="A91" s="82">
        <v>83</v>
      </c>
      <c r="B91" s="85"/>
      <c r="C91" s="85"/>
      <c r="D91" s="193"/>
      <c r="E91" s="85"/>
      <c r="F91" s="124"/>
      <c r="G91" s="85"/>
      <c r="H91" s="85" t="s">
        <v>1170</v>
      </c>
      <c r="I91" s="86"/>
      <c r="J91" s="86"/>
      <c r="K91" s="86"/>
      <c r="L91" s="86"/>
      <c r="M91" s="86"/>
      <c r="N91" s="86"/>
      <c r="O91" s="86"/>
      <c r="P91" s="86"/>
      <c r="Q91" s="86"/>
      <c r="R91" s="86"/>
      <c r="S91" s="86"/>
      <c r="T91" s="86"/>
      <c r="U91" s="86"/>
      <c r="V91" s="86"/>
      <c r="W91" s="86"/>
      <c r="X91" s="86"/>
      <c r="Y91" s="86"/>
      <c r="Z91" s="86"/>
      <c r="AA91" s="86"/>
      <c r="AB91" s="86"/>
      <c r="AC91" s="88">
        <f t="shared" si="210"/>
        <v>0</v>
      </c>
      <c r="AD91" s="89">
        <f t="shared" si="306"/>
        <v>1</v>
      </c>
      <c r="AE91" s="88" t="str">
        <f t="shared" si="211"/>
        <v>3 - Moderado</v>
      </c>
      <c r="AF91" s="89">
        <f t="shared" si="307"/>
        <v>0.6</v>
      </c>
      <c r="AG91" s="82" t="str">
        <f t="shared" si="308"/>
        <v/>
      </c>
      <c r="AH91" s="89">
        <f t="shared" si="212"/>
        <v>0.6</v>
      </c>
      <c r="AI91" s="85"/>
      <c r="AJ91" s="85"/>
      <c r="AK91" s="85"/>
      <c r="AL91" s="85"/>
      <c r="AM91" s="47"/>
      <c r="AN91" s="91"/>
      <c r="AO91" s="91"/>
      <c r="AP91" s="47"/>
      <c r="AQ91" s="47"/>
      <c r="AR91" s="91"/>
      <c r="AS91" s="91"/>
      <c r="AT91" s="47"/>
      <c r="AU91" s="47"/>
      <c r="AV91" s="91"/>
      <c r="AW91" s="91"/>
      <c r="AX91" s="47"/>
      <c r="AY91" s="47"/>
      <c r="AZ91" s="91"/>
      <c r="BA91" s="91"/>
      <c r="BB91" s="47"/>
      <c r="BC91" s="47"/>
      <c r="BD91" s="91"/>
      <c r="BE91" s="91"/>
      <c r="BF91" s="47"/>
      <c r="BG91" s="47"/>
      <c r="BH91" s="91"/>
      <c r="BI91" s="91"/>
      <c r="BJ91" s="47"/>
      <c r="BK91" s="47"/>
      <c r="BL91" s="91"/>
      <c r="BM91" s="91"/>
      <c r="BN91" s="47"/>
      <c r="BO91" s="47"/>
      <c r="BP91" s="91"/>
      <c r="BQ91" s="91"/>
      <c r="BR91" s="47"/>
      <c r="BS91" s="47"/>
      <c r="BT91" s="91"/>
      <c r="BU91" s="91"/>
      <c r="BV91" s="47"/>
      <c r="BW91" s="47"/>
      <c r="BX91" s="91"/>
      <c r="BY91" s="91"/>
      <c r="BZ91" s="47"/>
      <c r="CA91" s="47"/>
      <c r="CB91" s="91"/>
      <c r="CC91" s="91"/>
      <c r="CD91" s="47"/>
      <c r="CE91" s="47"/>
      <c r="CF91" s="91"/>
      <c r="CG91" s="91"/>
      <c r="CH91" s="47"/>
      <c r="CI91" s="91"/>
      <c r="CJ91" s="91"/>
      <c r="CK91" s="47"/>
      <c r="CL91" s="92" t="str">
        <f t="shared" si="213"/>
        <v>5 - Muy Alta</v>
      </c>
      <c r="CM91" s="93">
        <f t="shared" si="309"/>
        <v>1</v>
      </c>
      <c r="CN91" s="92" t="str">
        <f t="shared" si="214"/>
        <v>3 - Moderado</v>
      </c>
      <c r="CO91" s="93">
        <f t="shared" si="310"/>
        <v>0.6</v>
      </c>
      <c r="CP91" s="94" t="str">
        <f t="shared" si="311"/>
        <v>ALTO</v>
      </c>
      <c r="CQ91" s="89">
        <f t="shared" si="215"/>
        <v>0.6</v>
      </c>
      <c r="CR91" s="194"/>
      <c r="CS91" s="94">
        <f t="shared" si="216"/>
        <v>5</v>
      </c>
      <c r="CT91" s="47"/>
      <c r="CU91" s="194"/>
      <c r="CV91" s="194"/>
      <c r="CW91" s="96"/>
      <c r="CX91" s="97">
        <f t="shared" si="217"/>
        <v>0</v>
      </c>
      <c r="CY91" s="98">
        <f t="shared" si="218"/>
        <v>3</v>
      </c>
      <c r="CZ91" s="97" t="str">
        <f t="shared" si="219"/>
        <v>Moderado</v>
      </c>
      <c r="DA91" s="99">
        <f t="shared" si="220"/>
        <v>0.6</v>
      </c>
      <c r="DB91" s="100">
        <f t="shared" si="221"/>
        <v>0</v>
      </c>
      <c r="DC91" s="100">
        <f t="shared" si="222"/>
        <v>0</v>
      </c>
      <c r="DD91" s="97">
        <f t="shared" si="223"/>
        <v>0</v>
      </c>
      <c r="DE91" s="5">
        <f t="shared" si="224"/>
        <v>5</v>
      </c>
      <c r="DF91" s="99">
        <f t="shared" si="225"/>
        <v>1</v>
      </c>
      <c r="DG91" s="5">
        <f t="shared" si="226"/>
        <v>3</v>
      </c>
      <c r="DH91" s="5"/>
      <c r="DI91" s="99">
        <f t="shared" si="227"/>
        <v>0.6</v>
      </c>
      <c r="DJ91" s="100">
        <f t="shared" si="228"/>
        <v>0</v>
      </c>
      <c r="DK91" s="100">
        <f t="shared" si="229"/>
        <v>0</v>
      </c>
      <c r="DL91" s="97">
        <f t="shared" si="230"/>
        <v>0</v>
      </c>
      <c r="DM91" s="5">
        <f t="shared" si="231"/>
        <v>5</v>
      </c>
      <c r="DN91" s="99">
        <f t="shared" si="232"/>
        <v>1</v>
      </c>
      <c r="DO91" s="5">
        <f t="shared" si="233"/>
        <v>3</v>
      </c>
      <c r="DP91" s="99">
        <f t="shared" si="234"/>
        <v>0.6</v>
      </c>
      <c r="DQ91" s="100">
        <f t="shared" si="235"/>
        <v>0</v>
      </c>
      <c r="DR91" s="100">
        <f t="shared" si="236"/>
        <v>0</v>
      </c>
      <c r="DS91" s="97">
        <f t="shared" si="237"/>
        <v>0</v>
      </c>
      <c r="DT91" s="5">
        <f t="shared" si="238"/>
        <v>5</v>
      </c>
      <c r="DU91" s="99">
        <f t="shared" si="239"/>
        <v>1</v>
      </c>
      <c r="DV91" s="5">
        <f t="shared" si="240"/>
        <v>3</v>
      </c>
      <c r="DW91" s="99">
        <f t="shared" si="241"/>
        <v>0.6</v>
      </c>
      <c r="DX91" s="100">
        <f t="shared" si="242"/>
        <v>0</v>
      </c>
      <c r="DY91" s="100">
        <f t="shared" si="243"/>
        <v>0</v>
      </c>
      <c r="DZ91" s="97">
        <f t="shared" si="244"/>
        <v>0</v>
      </c>
      <c r="EA91" s="5">
        <f t="shared" si="245"/>
        <v>5</v>
      </c>
      <c r="EB91" s="99">
        <f t="shared" si="246"/>
        <v>1</v>
      </c>
      <c r="EC91" s="5">
        <f t="shared" si="247"/>
        <v>3</v>
      </c>
      <c r="ED91" s="99">
        <f t="shared" si="248"/>
        <v>0.6</v>
      </c>
      <c r="EE91" s="100">
        <f t="shared" si="249"/>
        <v>0</v>
      </c>
      <c r="EF91" s="100">
        <f t="shared" si="250"/>
        <v>0</v>
      </c>
      <c r="EG91" s="97">
        <f t="shared" si="251"/>
        <v>0</v>
      </c>
      <c r="EH91" s="5">
        <f t="shared" si="252"/>
        <v>5</v>
      </c>
      <c r="EI91" s="99">
        <f t="shared" si="253"/>
        <v>1</v>
      </c>
      <c r="EJ91" s="5">
        <f t="shared" si="254"/>
        <v>3</v>
      </c>
      <c r="EK91" s="99">
        <f t="shared" si="255"/>
        <v>0.6</v>
      </c>
      <c r="EL91" s="100">
        <f t="shared" si="256"/>
        <v>0</v>
      </c>
      <c r="EM91" s="100">
        <f t="shared" si="257"/>
        <v>0</v>
      </c>
      <c r="EN91" s="97">
        <f t="shared" si="258"/>
        <v>0</v>
      </c>
      <c r="EO91" s="5">
        <f t="shared" si="259"/>
        <v>5</v>
      </c>
      <c r="EP91" s="99">
        <f t="shared" si="260"/>
        <v>1</v>
      </c>
      <c r="EQ91" s="5">
        <f t="shared" si="261"/>
        <v>3</v>
      </c>
      <c r="ER91" s="99">
        <f t="shared" si="262"/>
        <v>0.6</v>
      </c>
      <c r="ES91" s="100">
        <f t="shared" si="263"/>
        <v>0</v>
      </c>
      <c r="ET91" s="100">
        <f t="shared" si="264"/>
        <v>0</v>
      </c>
      <c r="EU91" s="97">
        <f t="shared" si="265"/>
        <v>0</v>
      </c>
      <c r="EV91" s="5">
        <f t="shared" si="266"/>
        <v>5</v>
      </c>
      <c r="EW91" s="99">
        <f t="shared" si="267"/>
        <v>1</v>
      </c>
      <c r="EX91" s="5">
        <f t="shared" si="268"/>
        <v>3</v>
      </c>
      <c r="EY91" s="99">
        <f t="shared" si="269"/>
        <v>0.6</v>
      </c>
      <c r="EZ91" s="100">
        <f t="shared" si="270"/>
        <v>0</v>
      </c>
      <c r="FA91" s="100">
        <f t="shared" si="271"/>
        <v>0</v>
      </c>
      <c r="FB91" s="97">
        <f t="shared" si="272"/>
        <v>0</v>
      </c>
      <c r="FC91" s="5">
        <f t="shared" si="273"/>
        <v>5</v>
      </c>
      <c r="FD91" s="99">
        <f t="shared" si="274"/>
        <v>1</v>
      </c>
      <c r="FE91" s="5">
        <f t="shared" si="275"/>
        <v>3</v>
      </c>
      <c r="FF91" s="99">
        <f t="shared" si="276"/>
        <v>0.6</v>
      </c>
      <c r="FG91" s="100">
        <f t="shared" si="277"/>
        <v>0</v>
      </c>
      <c r="FH91" s="100">
        <f t="shared" si="278"/>
        <v>0</v>
      </c>
      <c r="FI91" s="97">
        <f t="shared" si="279"/>
        <v>0</v>
      </c>
      <c r="FJ91" s="5">
        <f t="shared" si="280"/>
        <v>5</v>
      </c>
      <c r="FK91" s="99">
        <f t="shared" si="281"/>
        <v>1</v>
      </c>
      <c r="FL91" s="5">
        <f t="shared" si="282"/>
        <v>3</v>
      </c>
      <c r="FM91" s="99">
        <f t="shared" si="283"/>
        <v>0.6</v>
      </c>
      <c r="FN91" s="100">
        <f t="shared" si="284"/>
        <v>0</v>
      </c>
      <c r="FO91" s="100">
        <f t="shared" si="285"/>
        <v>0</v>
      </c>
      <c r="FP91" s="97">
        <f t="shared" si="286"/>
        <v>0</v>
      </c>
      <c r="FQ91" s="5">
        <f t="shared" si="287"/>
        <v>5</v>
      </c>
      <c r="FR91" s="99">
        <f t="shared" si="288"/>
        <v>1</v>
      </c>
      <c r="FS91" s="5">
        <f t="shared" si="289"/>
        <v>3</v>
      </c>
      <c r="FT91" s="99">
        <f t="shared" si="290"/>
        <v>0.6</v>
      </c>
      <c r="FU91" s="100">
        <f t="shared" si="291"/>
        <v>0</v>
      </c>
      <c r="FV91" s="100">
        <f t="shared" si="292"/>
        <v>0</v>
      </c>
      <c r="FW91" s="97">
        <f t="shared" si="293"/>
        <v>0</v>
      </c>
      <c r="FX91" s="5">
        <f t="shared" si="294"/>
        <v>5</v>
      </c>
      <c r="FY91" s="99">
        <f t="shared" si="295"/>
        <v>1</v>
      </c>
      <c r="FZ91" s="5">
        <f t="shared" si="296"/>
        <v>3</v>
      </c>
      <c r="GA91" s="99">
        <f t="shared" si="297"/>
        <v>0.6</v>
      </c>
      <c r="GB91" s="100">
        <f t="shared" si="298"/>
        <v>0</v>
      </c>
      <c r="GC91" s="100">
        <f t="shared" si="299"/>
        <v>0</v>
      </c>
      <c r="GD91" s="97">
        <f t="shared" si="300"/>
        <v>0</v>
      </c>
      <c r="GE91" s="5">
        <f t="shared" si="301"/>
        <v>5</v>
      </c>
      <c r="GF91" s="99">
        <f t="shared" si="302"/>
        <v>1</v>
      </c>
      <c r="GG91" s="5">
        <f t="shared" si="303"/>
        <v>3</v>
      </c>
      <c r="GH91" s="99">
        <f t="shared" si="304"/>
        <v>0.6</v>
      </c>
      <c r="GI91" s="99">
        <f t="shared" si="305"/>
        <v>0.6</v>
      </c>
    </row>
    <row r="92" spans="1:191" ht="37.5" hidden="1" customHeight="1">
      <c r="A92" s="82">
        <v>84</v>
      </c>
      <c r="B92" s="85"/>
      <c r="C92" s="85"/>
      <c r="D92" s="193"/>
      <c r="E92" s="85"/>
      <c r="F92" s="124"/>
      <c r="G92" s="85"/>
      <c r="H92" s="85" t="s">
        <v>1170</v>
      </c>
      <c r="I92" s="86"/>
      <c r="J92" s="86"/>
      <c r="K92" s="86"/>
      <c r="L92" s="86"/>
      <c r="M92" s="86"/>
      <c r="N92" s="86"/>
      <c r="O92" s="86"/>
      <c r="P92" s="86"/>
      <c r="Q92" s="86"/>
      <c r="R92" s="86"/>
      <c r="S92" s="86"/>
      <c r="T92" s="86"/>
      <c r="U92" s="86"/>
      <c r="V92" s="86"/>
      <c r="W92" s="86"/>
      <c r="X92" s="86"/>
      <c r="Y92" s="86"/>
      <c r="Z92" s="86"/>
      <c r="AA92" s="86"/>
      <c r="AB92" s="86"/>
      <c r="AC92" s="88">
        <f t="shared" si="210"/>
        <v>0</v>
      </c>
      <c r="AD92" s="89">
        <f t="shared" si="306"/>
        <v>1</v>
      </c>
      <c r="AE92" s="88" t="str">
        <f t="shared" si="211"/>
        <v>3 - Moderado</v>
      </c>
      <c r="AF92" s="89">
        <f t="shared" si="307"/>
        <v>0.6</v>
      </c>
      <c r="AG92" s="82" t="str">
        <f t="shared" si="308"/>
        <v/>
      </c>
      <c r="AH92" s="89">
        <f t="shared" si="212"/>
        <v>0.6</v>
      </c>
      <c r="AI92" s="85"/>
      <c r="AJ92" s="85"/>
      <c r="AK92" s="85"/>
      <c r="AL92" s="85"/>
      <c r="AM92" s="47"/>
      <c r="AN92" s="91"/>
      <c r="AO92" s="91"/>
      <c r="AP92" s="47"/>
      <c r="AQ92" s="47"/>
      <c r="AR92" s="91"/>
      <c r="AS92" s="91"/>
      <c r="AT92" s="47"/>
      <c r="AU92" s="47"/>
      <c r="AV92" s="91"/>
      <c r="AW92" s="91"/>
      <c r="AX92" s="47"/>
      <c r="AY92" s="47"/>
      <c r="AZ92" s="91"/>
      <c r="BA92" s="91"/>
      <c r="BB92" s="47"/>
      <c r="BC92" s="47"/>
      <c r="BD92" s="91"/>
      <c r="BE92" s="91"/>
      <c r="BF92" s="47"/>
      <c r="BG92" s="47"/>
      <c r="BH92" s="91"/>
      <c r="BI92" s="91"/>
      <c r="BJ92" s="47"/>
      <c r="BK92" s="47"/>
      <c r="BL92" s="91"/>
      <c r="BM92" s="91"/>
      <c r="BN92" s="47"/>
      <c r="BO92" s="47"/>
      <c r="BP92" s="91"/>
      <c r="BQ92" s="91"/>
      <c r="BR92" s="47"/>
      <c r="BS92" s="47"/>
      <c r="BT92" s="91"/>
      <c r="BU92" s="91"/>
      <c r="BV92" s="47"/>
      <c r="BW92" s="47"/>
      <c r="BX92" s="91"/>
      <c r="BY92" s="91"/>
      <c r="BZ92" s="47"/>
      <c r="CA92" s="47"/>
      <c r="CB92" s="91"/>
      <c r="CC92" s="91"/>
      <c r="CD92" s="47"/>
      <c r="CE92" s="47"/>
      <c r="CF92" s="91"/>
      <c r="CG92" s="91"/>
      <c r="CH92" s="47"/>
      <c r="CI92" s="91"/>
      <c r="CJ92" s="91"/>
      <c r="CK92" s="47"/>
      <c r="CL92" s="92" t="str">
        <f t="shared" si="213"/>
        <v>5 - Muy Alta</v>
      </c>
      <c r="CM92" s="93">
        <f t="shared" si="309"/>
        <v>1</v>
      </c>
      <c r="CN92" s="92" t="str">
        <f t="shared" si="214"/>
        <v>3 - Moderado</v>
      </c>
      <c r="CO92" s="93">
        <f t="shared" si="310"/>
        <v>0.6</v>
      </c>
      <c r="CP92" s="94" t="str">
        <f t="shared" si="311"/>
        <v>ALTO</v>
      </c>
      <c r="CQ92" s="89">
        <f t="shared" si="215"/>
        <v>0.6</v>
      </c>
      <c r="CR92" s="194"/>
      <c r="CS92" s="94">
        <f t="shared" si="216"/>
        <v>5</v>
      </c>
      <c r="CT92" s="47"/>
      <c r="CU92" s="194"/>
      <c r="CV92" s="194"/>
      <c r="CW92" s="96"/>
      <c r="CX92" s="97">
        <f t="shared" si="217"/>
        <v>0</v>
      </c>
      <c r="CY92" s="98">
        <f t="shared" si="218"/>
        <v>3</v>
      </c>
      <c r="CZ92" s="97" t="str">
        <f t="shared" si="219"/>
        <v>Moderado</v>
      </c>
      <c r="DA92" s="99">
        <f t="shared" si="220"/>
        <v>0.6</v>
      </c>
      <c r="DB92" s="100">
        <f t="shared" si="221"/>
        <v>0</v>
      </c>
      <c r="DC92" s="100">
        <f t="shared" si="222"/>
        <v>0</v>
      </c>
      <c r="DD92" s="97">
        <f t="shared" si="223"/>
        <v>0</v>
      </c>
      <c r="DE92" s="5">
        <f t="shared" si="224"/>
        <v>5</v>
      </c>
      <c r="DF92" s="99">
        <f t="shared" si="225"/>
        <v>1</v>
      </c>
      <c r="DG92" s="5">
        <f t="shared" si="226"/>
        <v>3</v>
      </c>
      <c r="DH92" s="5"/>
      <c r="DI92" s="99">
        <f t="shared" si="227"/>
        <v>0.6</v>
      </c>
      <c r="DJ92" s="100">
        <f t="shared" si="228"/>
        <v>0</v>
      </c>
      <c r="DK92" s="100">
        <f t="shared" si="229"/>
        <v>0</v>
      </c>
      <c r="DL92" s="97">
        <f t="shared" si="230"/>
        <v>0</v>
      </c>
      <c r="DM92" s="5">
        <f t="shared" si="231"/>
        <v>5</v>
      </c>
      <c r="DN92" s="99">
        <f t="shared" si="232"/>
        <v>1</v>
      </c>
      <c r="DO92" s="5">
        <f t="shared" si="233"/>
        <v>3</v>
      </c>
      <c r="DP92" s="99">
        <f t="shared" si="234"/>
        <v>0.6</v>
      </c>
      <c r="DQ92" s="100">
        <f t="shared" si="235"/>
        <v>0</v>
      </c>
      <c r="DR92" s="100">
        <f t="shared" si="236"/>
        <v>0</v>
      </c>
      <c r="DS92" s="97">
        <f t="shared" si="237"/>
        <v>0</v>
      </c>
      <c r="DT92" s="5">
        <f t="shared" si="238"/>
        <v>5</v>
      </c>
      <c r="DU92" s="99">
        <f t="shared" si="239"/>
        <v>1</v>
      </c>
      <c r="DV92" s="5">
        <f t="shared" si="240"/>
        <v>3</v>
      </c>
      <c r="DW92" s="99">
        <f t="shared" si="241"/>
        <v>0.6</v>
      </c>
      <c r="DX92" s="100">
        <f t="shared" si="242"/>
        <v>0</v>
      </c>
      <c r="DY92" s="100">
        <f t="shared" si="243"/>
        <v>0</v>
      </c>
      <c r="DZ92" s="97">
        <f t="shared" si="244"/>
        <v>0</v>
      </c>
      <c r="EA92" s="5">
        <f t="shared" si="245"/>
        <v>5</v>
      </c>
      <c r="EB92" s="99">
        <f t="shared" si="246"/>
        <v>1</v>
      </c>
      <c r="EC92" s="5">
        <f t="shared" si="247"/>
        <v>3</v>
      </c>
      <c r="ED92" s="99">
        <f t="shared" si="248"/>
        <v>0.6</v>
      </c>
      <c r="EE92" s="100">
        <f t="shared" si="249"/>
        <v>0</v>
      </c>
      <c r="EF92" s="100">
        <f t="shared" si="250"/>
        <v>0</v>
      </c>
      <c r="EG92" s="97">
        <f t="shared" si="251"/>
        <v>0</v>
      </c>
      <c r="EH92" s="5">
        <f t="shared" si="252"/>
        <v>5</v>
      </c>
      <c r="EI92" s="99">
        <f t="shared" si="253"/>
        <v>1</v>
      </c>
      <c r="EJ92" s="5">
        <f t="shared" si="254"/>
        <v>3</v>
      </c>
      <c r="EK92" s="99">
        <f t="shared" si="255"/>
        <v>0.6</v>
      </c>
      <c r="EL92" s="100">
        <f t="shared" si="256"/>
        <v>0</v>
      </c>
      <c r="EM92" s="100">
        <f t="shared" si="257"/>
        <v>0</v>
      </c>
      <c r="EN92" s="97">
        <f t="shared" si="258"/>
        <v>0</v>
      </c>
      <c r="EO92" s="5">
        <f t="shared" si="259"/>
        <v>5</v>
      </c>
      <c r="EP92" s="99">
        <f t="shared" si="260"/>
        <v>1</v>
      </c>
      <c r="EQ92" s="5">
        <f t="shared" si="261"/>
        <v>3</v>
      </c>
      <c r="ER92" s="99">
        <f t="shared" si="262"/>
        <v>0.6</v>
      </c>
      <c r="ES92" s="100">
        <f t="shared" si="263"/>
        <v>0</v>
      </c>
      <c r="ET92" s="100">
        <f t="shared" si="264"/>
        <v>0</v>
      </c>
      <c r="EU92" s="97">
        <f t="shared" si="265"/>
        <v>0</v>
      </c>
      <c r="EV92" s="5">
        <f t="shared" si="266"/>
        <v>5</v>
      </c>
      <c r="EW92" s="99">
        <f t="shared" si="267"/>
        <v>1</v>
      </c>
      <c r="EX92" s="5">
        <f t="shared" si="268"/>
        <v>3</v>
      </c>
      <c r="EY92" s="99">
        <f t="shared" si="269"/>
        <v>0.6</v>
      </c>
      <c r="EZ92" s="100">
        <f t="shared" si="270"/>
        <v>0</v>
      </c>
      <c r="FA92" s="100">
        <f t="shared" si="271"/>
        <v>0</v>
      </c>
      <c r="FB92" s="97">
        <f t="shared" si="272"/>
        <v>0</v>
      </c>
      <c r="FC92" s="5">
        <f t="shared" si="273"/>
        <v>5</v>
      </c>
      <c r="FD92" s="99">
        <f t="shared" si="274"/>
        <v>1</v>
      </c>
      <c r="FE92" s="5">
        <f t="shared" si="275"/>
        <v>3</v>
      </c>
      <c r="FF92" s="99">
        <f t="shared" si="276"/>
        <v>0.6</v>
      </c>
      <c r="FG92" s="100">
        <f t="shared" si="277"/>
        <v>0</v>
      </c>
      <c r="FH92" s="100">
        <f t="shared" si="278"/>
        <v>0</v>
      </c>
      <c r="FI92" s="97">
        <f t="shared" si="279"/>
        <v>0</v>
      </c>
      <c r="FJ92" s="5">
        <f t="shared" si="280"/>
        <v>5</v>
      </c>
      <c r="FK92" s="99">
        <f t="shared" si="281"/>
        <v>1</v>
      </c>
      <c r="FL92" s="5">
        <f t="shared" si="282"/>
        <v>3</v>
      </c>
      <c r="FM92" s="99">
        <f t="shared" si="283"/>
        <v>0.6</v>
      </c>
      <c r="FN92" s="100">
        <f t="shared" si="284"/>
        <v>0</v>
      </c>
      <c r="FO92" s="100">
        <f t="shared" si="285"/>
        <v>0</v>
      </c>
      <c r="FP92" s="97">
        <f t="shared" si="286"/>
        <v>0</v>
      </c>
      <c r="FQ92" s="5">
        <f t="shared" si="287"/>
        <v>5</v>
      </c>
      <c r="FR92" s="99">
        <f t="shared" si="288"/>
        <v>1</v>
      </c>
      <c r="FS92" s="5">
        <f t="shared" si="289"/>
        <v>3</v>
      </c>
      <c r="FT92" s="99">
        <f t="shared" si="290"/>
        <v>0.6</v>
      </c>
      <c r="FU92" s="100">
        <f t="shared" si="291"/>
        <v>0</v>
      </c>
      <c r="FV92" s="100">
        <f t="shared" si="292"/>
        <v>0</v>
      </c>
      <c r="FW92" s="97">
        <f t="shared" si="293"/>
        <v>0</v>
      </c>
      <c r="FX92" s="5">
        <f t="shared" si="294"/>
        <v>5</v>
      </c>
      <c r="FY92" s="99">
        <f t="shared" si="295"/>
        <v>1</v>
      </c>
      <c r="FZ92" s="5">
        <f t="shared" si="296"/>
        <v>3</v>
      </c>
      <c r="GA92" s="99">
        <f t="shared" si="297"/>
        <v>0.6</v>
      </c>
      <c r="GB92" s="100">
        <f t="shared" si="298"/>
        <v>0</v>
      </c>
      <c r="GC92" s="100">
        <f t="shared" si="299"/>
        <v>0</v>
      </c>
      <c r="GD92" s="97">
        <f t="shared" si="300"/>
        <v>0</v>
      </c>
      <c r="GE92" s="5">
        <f t="shared" si="301"/>
        <v>5</v>
      </c>
      <c r="GF92" s="99">
        <f t="shared" si="302"/>
        <v>1</v>
      </c>
      <c r="GG92" s="5">
        <f t="shared" si="303"/>
        <v>3</v>
      </c>
      <c r="GH92" s="99">
        <f t="shared" si="304"/>
        <v>0.6</v>
      </c>
      <c r="GI92" s="99">
        <f t="shared" si="305"/>
        <v>0.6</v>
      </c>
    </row>
    <row r="93" spans="1:191" ht="37.5" hidden="1" customHeight="1">
      <c r="A93" s="82">
        <v>85</v>
      </c>
      <c r="B93" s="85"/>
      <c r="C93" s="85"/>
      <c r="D93" s="193"/>
      <c r="E93" s="85"/>
      <c r="F93" s="124"/>
      <c r="G93" s="85"/>
      <c r="H93" s="85" t="s">
        <v>1170</v>
      </c>
      <c r="I93" s="86"/>
      <c r="J93" s="86"/>
      <c r="K93" s="86"/>
      <c r="L93" s="86"/>
      <c r="M93" s="86"/>
      <c r="N93" s="86"/>
      <c r="O93" s="86"/>
      <c r="P93" s="86"/>
      <c r="Q93" s="86"/>
      <c r="R93" s="86"/>
      <c r="S93" s="86"/>
      <c r="T93" s="86"/>
      <c r="U93" s="86"/>
      <c r="V93" s="86"/>
      <c r="W93" s="86"/>
      <c r="X93" s="86"/>
      <c r="Y93" s="86"/>
      <c r="Z93" s="86"/>
      <c r="AA93" s="86"/>
      <c r="AB93" s="86"/>
      <c r="AC93" s="88">
        <f t="shared" si="210"/>
        <v>0</v>
      </c>
      <c r="AD93" s="89">
        <f t="shared" si="306"/>
        <v>1</v>
      </c>
      <c r="AE93" s="88" t="str">
        <f t="shared" si="211"/>
        <v>3 - Moderado</v>
      </c>
      <c r="AF93" s="89">
        <f t="shared" si="307"/>
        <v>0.6</v>
      </c>
      <c r="AG93" s="82" t="str">
        <f t="shared" si="308"/>
        <v/>
      </c>
      <c r="AH93" s="89">
        <f t="shared" si="212"/>
        <v>0.6</v>
      </c>
      <c r="AI93" s="85"/>
      <c r="AJ93" s="85"/>
      <c r="AK93" s="85"/>
      <c r="AL93" s="85"/>
      <c r="AM93" s="47"/>
      <c r="AN93" s="91"/>
      <c r="AO93" s="91"/>
      <c r="AP93" s="47"/>
      <c r="AQ93" s="47"/>
      <c r="AR93" s="91"/>
      <c r="AS93" s="91"/>
      <c r="AT93" s="47"/>
      <c r="AU93" s="47"/>
      <c r="AV93" s="91"/>
      <c r="AW93" s="91"/>
      <c r="AX93" s="47"/>
      <c r="AY93" s="47"/>
      <c r="AZ93" s="91"/>
      <c r="BA93" s="91"/>
      <c r="BB93" s="47"/>
      <c r="BC93" s="47"/>
      <c r="BD93" s="91"/>
      <c r="BE93" s="91"/>
      <c r="BF93" s="47"/>
      <c r="BG93" s="47"/>
      <c r="BH93" s="91"/>
      <c r="BI93" s="91"/>
      <c r="BJ93" s="47"/>
      <c r="BK93" s="47"/>
      <c r="BL93" s="91"/>
      <c r="BM93" s="91"/>
      <c r="BN93" s="47"/>
      <c r="BO93" s="47"/>
      <c r="BP93" s="91"/>
      <c r="BQ93" s="91"/>
      <c r="BR93" s="47"/>
      <c r="BS93" s="47"/>
      <c r="BT93" s="91"/>
      <c r="BU93" s="91"/>
      <c r="BV93" s="47"/>
      <c r="BW93" s="47"/>
      <c r="BX93" s="91"/>
      <c r="BY93" s="91"/>
      <c r="BZ93" s="47"/>
      <c r="CA93" s="47"/>
      <c r="CB93" s="91"/>
      <c r="CC93" s="91"/>
      <c r="CD93" s="47"/>
      <c r="CE93" s="47"/>
      <c r="CF93" s="91"/>
      <c r="CG93" s="91"/>
      <c r="CH93" s="47"/>
      <c r="CI93" s="91"/>
      <c r="CJ93" s="91"/>
      <c r="CK93" s="47"/>
      <c r="CL93" s="92" t="str">
        <f t="shared" si="213"/>
        <v>5 - Muy Alta</v>
      </c>
      <c r="CM93" s="93">
        <f t="shared" si="309"/>
        <v>1</v>
      </c>
      <c r="CN93" s="92" t="str">
        <f t="shared" si="214"/>
        <v>3 - Moderado</v>
      </c>
      <c r="CO93" s="93">
        <f t="shared" si="310"/>
        <v>0.6</v>
      </c>
      <c r="CP93" s="94" t="str">
        <f t="shared" si="311"/>
        <v>ALTO</v>
      </c>
      <c r="CQ93" s="89">
        <f t="shared" si="215"/>
        <v>0.6</v>
      </c>
      <c r="CR93" s="194"/>
      <c r="CS93" s="94">
        <f t="shared" si="216"/>
        <v>5</v>
      </c>
      <c r="CT93" s="47"/>
      <c r="CU93" s="194"/>
      <c r="CV93" s="194"/>
      <c r="CW93" s="96"/>
      <c r="CX93" s="97">
        <f t="shared" si="217"/>
        <v>0</v>
      </c>
      <c r="CY93" s="98">
        <f t="shared" si="218"/>
        <v>3</v>
      </c>
      <c r="CZ93" s="97" t="str">
        <f t="shared" si="219"/>
        <v>Moderado</v>
      </c>
      <c r="DA93" s="99">
        <f t="shared" si="220"/>
        <v>0.6</v>
      </c>
      <c r="DB93" s="100">
        <f t="shared" si="221"/>
        <v>0</v>
      </c>
      <c r="DC93" s="100">
        <f t="shared" si="222"/>
        <v>0</v>
      </c>
      <c r="DD93" s="97">
        <f t="shared" si="223"/>
        <v>0</v>
      </c>
      <c r="DE93" s="5">
        <f t="shared" si="224"/>
        <v>5</v>
      </c>
      <c r="DF93" s="99">
        <f t="shared" si="225"/>
        <v>1</v>
      </c>
      <c r="DG93" s="5">
        <f t="shared" si="226"/>
        <v>3</v>
      </c>
      <c r="DH93" s="5"/>
      <c r="DI93" s="99">
        <f t="shared" si="227"/>
        <v>0.6</v>
      </c>
      <c r="DJ93" s="100">
        <f t="shared" si="228"/>
        <v>0</v>
      </c>
      <c r="DK93" s="100">
        <f t="shared" si="229"/>
        <v>0</v>
      </c>
      <c r="DL93" s="97">
        <f t="shared" si="230"/>
        <v>0</v>
      </c>
      <c r="DM93" s="5">
        <f t="shared" si="231"/>
        <v>5</v>
      </c>
      <c r="DN93" s="99">
        <f t="shared" si="232"/>
        <v>1</v>
      </c>
      <c r="DO93" s="5">
        <f t="shared" si="233"/>
        <v>3</v>
      </c>
      <c r="DP93" s="99">
        <f t="shared" si="234"/>
        <v>0.6</v>
      </c>
      <c r="DQ93" s="100">
        <f t="shared" si="235"/>
        <v>0</v>
      </c>
      <c r="DR93" s="100">
        <f t="shared" si="236"/>
        <v>0</v>
      </c>
      <c r="DS93" s="97">
        <f t="shared" si="237"/>
        <v>0</v>
      </c>
      <c r="DT93" s="5">
        <f t="shared" si="238"/>
        <v>5</v>
      </c>
      <c r="DU93" s="99">
        <f t="shared" si="239"/>
        <v>1</v>
      </c>
      <c r="DV93" s="5">
        <f t="shared" si="240"/>
        <v>3</v>
      </c>
      <c r="DW93" s="99">
        <f t="shared" si="241"/>
        <v>0.6</v>
      </c>
      <c r="DX93" s="100">
        <f t="shared" si="242"/>
        <v>0</v>
      </c>
      <c r="DY93" s="100">
        <f t="shared" si="243"/>
        <v>0</v>
      </c>
      <c r="DZ93" s="97">
        <f t="shared" si="244"/>
        <v>0</v>
      </c>
      <c r="EA93" s="5">
        <f t="shared" si="245"/>
        <v>5</v>
      </c>
      <c r="EB93" s="99">
        <f t="shared" si="246"/>
        <v>1</v>
      </c>
      <c r="EC93" s="5">
        <f t="shared" si="247"/>
        <v>3</v>
      </c>
      <c r="ED93" s="99">
        <f t="shared" si="248"/>
        <v>0.6</v>
      </c>
      <c r="EE93" s="100">
        <f t="shared" si="249"/>
        <v>0</v>
      </c>
      <c r="EF93" s="100">
        <f t="shared" si="250"/>
        <v>0</v>
      </c>
      <c r="EG93" s="97">
        <f t="shared" si="251"/>
        <v>0</v>
      </c>
      <c r="EH93" s="5">
        <f t="shared" si="252"/>
        <v>5</v>
      </c>
      <c r="EI93" s="99">
        <f t="shared" si="253"/>
        <v>1</v>
      </c>
      <c r="EJ93" s="5">
        <f t="shared" si="254"/>
        <v>3</v>
      </c>
      <c r="EK93" s="99">
        <f t="shared" si="255"/>
        <v>0.6</v>
      </c>
      <c r="EL93" s="100">
        <f t="shared" si="256"/>
        <v>0</v>
      </c>
      <c r="EM93" s="100">
        <f t="shared" si="257"/>
        <v>0</v>
      </c>
      <c r="EN93" s="97">
        <f t="shared" si="258"/>
        <v>0</v>
      </c>
      <c r="EO93" s="5">
        <f t="shared" si="259"/>
        <v>5</v>
      </c>
      <c r="EP93" s="99">
        <f t="shared" si="260"/>
        <v>1</v>
      </c>
      <c r="EQ93" s="5">
        <f t="shared" si="261"/>
        <v>3</v>
      </c>
      <c r="ER93" s="99">
        <f t="shared" si="262"/>
        <v>0.6</v>
      </c>
      <c r="ES93" s="100">
        <f t="shared" si="263"/>
        <v>0</v>
      </c>
      <c r="ET93" s="100">
        <f t="shared" si="264"/>
        <v>0</v>
      </c>
      <c r="EU93" s="97">
        <f t="shared" si="265"/>
        <v>0</v>
      </c>
      <c r="EV93" s="5">
        <f t="shared" si="266"/>
        <v>5</v>
      </c>
      <c r="EW93" s="99">
        <f t="shared" si="267"/>
        <v>1</v>
      </c>
      <c r="EX93" s="5">
        <f t="shared" si="268"/>
        <v>3</v>
      </c>
      <c r="EY93" s="99">
        <f t="shared" si="269"/>
        <v>0.6</v>
      </c>
      <c r="EZ93" s="100">
        <f t="shared" si="270"/>
        <v>0</v>
      </c>
      <c r="FA93" s="100">
        <f t="shared" si="271"/>
        <v>0</v>
      </c>
      <c r="FB93" s="97">
        <f t="shared" si="272"/>
        <v>0</v>
      </c>
      <c r="FC93" s="5">
        <f t="shared" si="273"/>
        <v>5</v>
      </c>
      <c r="FD93" s="99">
        <f t="shared" si="274"/>
        <v>1</v>
      </c>
      <c r="FE93" s="5">
        <f t="shared" si="275"/>
        <v>3</v>
      </c>
      <c r="FF93" s="99">
        <f t="shared" si="276"/>
        <v>0.6</v>
      </c>
      <c r="FG93" s="100">
        <f t="shared" si="277"/>
        <v>0</v>
      </c>
      <c r="FH93" s="100">
        <f t="shared" si="278"/>
        <v>0</v>
      </c>
      <c r="FI93" s="97">
        <f t="shared" si="279"/>
        <v>0</v>
      </c>
      <c r="FJ93" s="5">
        <f t="shared" si="280"/>
        <v>5</v>
      </c>
      <c r="FK93" s="99">
        <f t="shared" si="281"/>
        <v>1</v>
      </c>
      <c r="FL93" s="5">
        <f t="shared" si="282"/>
        <v>3</v>
      </c>
      <c r="FM93" s="99">
        <f t="shared" si="283"/>
        <v>0.6</v>
      </c>
      <c r="FN93" s="100">
        <f t="shared" si="284"/>
        <v>0</v>
      </c>
      <c r="FO93" s="100">
        <f t="shared" si="285"/>
        <v>0</v>
      </c>
      <c r="FP93" s="97">
        <f t="shared" si="286"/>
        <v>0</v>
      </c>
      <c r="FQ93" s="5">
        <f t="shared" si="287"/>
        <v>5</v>
      </c>
      <c r="FR93" s="99">
        <f t="shared" si="288"/>
        <v>1</v>
      </c>
      <c r="FS93" s="5">
        <f t="shared" si="289"/>
        <v>3</v>
      </c>
      <c r="FT93" s="99">
        <f t="shared" si="290"/>
        <v>0.6</v>
      </c>
      <c r="FU93" s="100">
        <f t="shared" si="291"/>
        <v>0</v>
      </c>
      <c r="FV93" s="100">
        <f t="shared" si="292"/>
        <v>0</v>
      </c>
      <c r="FW93" s="97">
        <f t="shared" si="293"/>
        <v>0</v>
      </c>
      <c r="FX93" s="5">
        <f t="shared" si="294"/>
        <v>5</v>
      </c>
      <c r="FY93" s="99">
        <f t="shared" si="295"/>
        <v>1</v>
      </c>
      <c r="FZ93" s="5">
        <f t="shared" si="296"/>
        <v>3</v>
      </c>
      <c r="GA93" s="99">
        <f t="shared" si="297"/>
        <v>0.6</v>
      </c>
      <c r="GB93" s="100">
        <f t="shared" si="298"/>
        <v>0</v>
      </c>
      <c r="GC93" s="100">
        <f t="shared" si="299"/>
        <v>0</v>
      </c>
      <c r="GD93" s="97">
        <f t="shared" si="300"/>
        <v>0</v>
      </c>
      <c r="GE93" s="5">
        <f t="shared" si="301"/>
        <v>5</v>
      </c>
      <c r="GF93" s="99">
        <f t="shared" si="302"/>
        <v>1</v>
      </c>
      <c r="GG93" s="5">
        <f t="shared" si="303"/>
        <v>3</v>
      </c>
      <c r="GH93" s="99">
        <f t="shared" si="304"/>
        <v>0.6</v>
      </c>
      <c r="GI93" s="99">
        <f t="shared" si="305"/>
        <v>0.6</v>
      </c>
    </row>
    <row r="94" spans="1:191" ht="37.5" hidden="1" customHeight="1">
      <c r="A94" s="82">
        <v>86</v>
      </c>
      <c r="B94" s="85"/>
      <c r="C94" s="85"/>
      <c r="D94" s="193"/>
      <c r="E94" s="85"/>
      <c r="F94" s="124"/>
      <c r="G94" s="85"/>
      <c r="H94" s="85" t="s">
        <v>1170</v>
      </c>
      <c r="I94" s="86"/>
      <c r="J94" s="86"/>
      <c r="K94" s="86"/>
      <c r="L94" s="86"/>
      <c r="M94" s="86"/>
      <c r="N94" s="86"/>
      <c r="O94" s="86"/>
      <c r="P94" s="86"/>
      <c r="Q94" s="86"/>
      <c r="R94" s="86"/>
      <c r="S94" s="86"/>
      <c r="T94" s="86"/>
      <c r="U94" s="86"/>
      <c r="V94" s="86"/>
      <c r="W94" s="86"/>
      <c r="X94" s="86"/>
      <c r="Y94" s="86"/>
      <c r="Z94" s="86"/>
      <c r="AA94" s="86"/>
      <c r="AB94" s="86"/>
      <c r="AC94" s="88">
        <f t="shared" si="210"/>
        <v>0</v>
      </c>
      <c r="AD94" s="89">
        <f t="shared" si="306"/>
        <v>1</v>
      </c>
      <c r="AE94" s="88" t="str">
        <f t="shared" si="211"/>
        <v>3 - Moderado</v>
      </c>
      <c r="AF94" s="89">
        <f t="shared" si="307"/>
        <v>0.6</v>
      </c>
      <c r="AG94" s="82" t="str">
        <f t="shared" si="308"/>
        <v/>
      </c>
      <c r="AH94" s="89">
        <f t="shared" si="212"/>
        <v>0.6</v>
      </c>
      <c r="AI94" s="85"/>
      <c r="AJ94" s="85"/>
      <c r="AK94" s="85"/>
      <c r="AL94" s="85"/>
      <c r="AM94" s="47"/>
      <c r="AN94" s="91"/>
      <c r="AO94" s="91"/>
      <c r="AP94" s="47"/>
      <c r="AQ94" s="47"/>
      <c r="AR94" s="91"/>
      <c r="AS94" s="91"/>
      <c r="AT94" s="47"/>
      <c r="AU94" s="47"/>
      <c r="AV94" s="91"/>
      <c r="AW94" s="91"/>
      <c r="AX94" s="47"/>
      <c r="AY94" s="47"/>
      <c r="AZ94" s="91"/>
      <c r="BA94" s="91"/>
      <c r="BB94" s="47"/>
      <c r="BC94" s="47"/>
      <c r="BD94" s="91"/>
      <c r="BE94" s="91"/>
      <c r="BF94" s="47"/>
      <c r="BG94" s="47"/>
      <c r="BH94" s="91"/>
      <c r="BI94" s="91"/>
      <c r="BJ94" s="47"/>
      <c r="BK94" s="47"/>
      <c r="BL94" s="91"/>
      <c r="BM94" s="91"/>
      <c r="BN94" s="47"/>
      <c r="BO94" s="47"/>
      <c r="BP94" s="91"/>
      <c r="BQ94" s="91"/>
      <c r="BR94" s="47"/>
      <c r="BS94" s="47"/>
      <c r="BT94" s="91"/>
      <c r="BU94" s="91"/>
      <c r="BV94" s="47"/>
      <c r="BW94" s="47"/>
      <c r="BX94" s="91"/>
      <c r="BY94" s="91"/>
      <c r="BZ94" s="47"/>
      <c r="CA94" s="47"/>
      <c r="CB94" s="91"/>
      <c r="CC94" s="91"/>
      <c r="CD94" s="47"/>
      <c r="CE94" s="47"/>
      <c r="CF94" s="91"/>
      <c r="CG94" s="91"/>
      <c r="CH94" s="47"/>
      <c r="CI94" s="91"/>
      <c r="CJ94" s="91"/>
      <c r="CK94" s="47"/>
      <c r="CL94" s="92" t="str">
        <f t="shared" si="213"/>
        <v>5 - Muy Alta</v>
      </c>
      <c r="CM94" s="93">
        <f t="shared" si="309"/>
        <v>1</v>
      </c>
      <c r="CN94" s="92" t="str">
        <f t="shared" si="214"/>
        <v>3 - Moderado</v>
      </c>
      <c r="CO94" s="93">
        <f t="shared" si="310"/>
        <v>0.6</v>
      </c>
      <c r="CP94" s="94" t="str">
        <f t="shared" si="311"/>
        <v>ALTO</v>
      </c>
      <c r="CQ94" s="89">
        <f t="shared" si="215"/>
        <v>0.6</v>
      </c>
      <c r="CR94" s="194"/>
      <c r="CS94" s="94">
        <f t="shared" si="216"/>
        <v>5</v>
      </c>
      <c r="CT94" s="47"/>
      <c r="CU94" s="194"/>
      <c r="CV94" s="194"/>
      <c r="CW94" s="96"/>
      <c r="CX94" s="97">
        <f t="shared" si="217"/>
        <v>0</v>
      </c>
      <c r="CY94" s="98">
        <f t="shared" si="218"/>
        <v>3</v>
      </c>
      <c r="CZ94" s="97" t="str">
        <f t="shared" si="219"/>
        <v>Moderado</v>
      </c>
      <c r="DA94" s="99">
        <f t="shared" si="220"/>
        <v>0.6</v>
      </c>
      <c r="DB94" s="100">
        <f t="shared" si="221"/>
        <v>0</v>
      </c>
      <c r="DC94" s="100">
        <f t="shared" si="222"/>
        <v>0</v>
      </c>
      <c r="DD94" s="97">
        <f t="shared" si="223"/>
        <v>0</v>
      </c>
      <c r="DE94" s="5">
        <f t="shared" si="224"/>
        <v>5</v>
      </c>
      <c r="DF94" s="99">
        <f t="shared" si="225"/>
        <v>1</v>
      </c>
      <c r="DG94" s="5">
        <f t="shared" si="226"/>
        <v>3</v>
      </c>
      <c r="DH94" s="5"/>
      <c r="DI94" s="99">
        <f t="shared" si="227"/>
        <v>0.6</v>
      </c>
      <c r="DJ94" s="100">
        <f t="shared" si="228"/>
        <v>0</v>
      </c>
      <c r="DK94" s="100">
        <f t="shared" si="229"/>
        <v>0</v>
      </c>
      <c r="DL94" s="97">
        <f t="shared" si="230"/>
        <v>0</v>
      </c>
      <c r="DM94" s="5">
        <f t="shared" si="231"/>
        <v>5</v>
      </c>
      <c r="DN94" s="99">
        <f t="shared" si="232"/>
        <v>1</v>
      </c>
      <c r="DO94" s="5">
        <f t="shared" si="233"/>
        <v>3</v>
      </c>
      <c r="DP94" s="99">
        <f t="shared" si="234"/>
        <v>0.6</v>
      </c>
      <c r="DQ94" s="100">
        <f t="shared" si="235"/>
        <v>0</v>
      </c>
      <c r="DR94" s="100">
        <f t="shared" si="236"/>
        <v>0</v>
      </c>
      <c r="DS94" s="97">
        <f t="shared" si="237"/>
        <v>0</v>
      </c>
      <c r="DT94" s="5">
        <f t="shared" si="238"/>
        <v>5</v>
      </c>
      <c r="DU94" s="99">
        <f t="shared" si="239"/>
        <v>1</v>
      </c>
      <c r="DV94" s="5">
        <f t="shared" si="240"/>
        <v>3</v>
      </c>
      <c r="DW94" s="99">
        <f t="shared" si="241"/>
        <v>0.6</v>
      </c>
      <c r="DX94" s="100">
        <f t="shared" si="242"/>
        <v>0</v>
      </c>
      <c r="DY94" s="100">
        <f t="shared" si="243"/>
        <v>0</v>
      </c>
      <c r="DZ94" s="97">
        <f t="shared" si="244"/>
        <v>0</v>
      </c>
      <c r="EA94" s="5">
        <f t="shared" si="245"/>
        <v>5</v>
      </c>
      <c r="EB94" s="99">
        <f t="shared" si="246"/>
        <v>1</v>
      </c>
      <c r="EC94" s="5">
        <f t="shared" si="247"/>
        <v>3</v>
      </c>
      <c r="ED94" s="99">
        <f t="shared" si="248"/>
        <v>0.6</v>
      </c>
      <c r="EE94" s="100">
        <f t="shared" si="249"/>
        <v>0</v>
      </c>
      <c r="EF94" s="100">
        <f t="shared" si="250"/>
        <v>0</v>
      </c>
      <c r="EG94" s="97">
        <f t="shared" si="251"/>
        <v>0</v>
      </c>
      <c r="EH94" s="5">
        <f t="shared" si="252"/>
        <v>5</v>
      </c>
      <c r="EI94" s="99">
        <f t="shared" si="253"/>
        <v>1</v>
      </c>
      <c r="EJ94" s="5">
        <f t="shared" si="254"/>
        <v>3</v>
      </c>
      <c r="EK94" s="99">
        <f t="shared" si="255"/>
        <v>0.6</v>
      </c>
      <c r="EL94" s="100">
        <f t="shared" si="256"/>
        <v>0</v>
      </c>
      <c r="EM94" s="100">
        <f t="shared" si="257"/>
        <v>0</v>
      </c>
      <c r="EN94" s="97">
        <f t="shared" si="258"/>
        <v>0</v>
      </c>
      <c r="EO94" s="5">
        <f t="shared" si="259"/>
        <v>5</v>
      </c>
      <c r="EP94" s="99">
        <f t="shared" si="260"/>
        <v>1</v>
      </c>
      <c r="EQ94" s="5">
        <f t="shared" si="261"/>
        <v>3</v>
      </c>
      <c r="ER94" s="99">
        <f t="shared" si="262"/>
        <v>0.6</v>
      </c>
      <c r="ES94" s="100">
        <f t="shared" si="263"/>
        <v>0</v>
      </c>
      <c r="ET94" s="100">
        <f t="shared" si="264"/>
        <v>0</v>
      </c>
      <c r="EU94" s="97">
        <f t="shared" si="265"/>
        <v>0</v>
      </c>
      <c r="EV94" s="5">
        <f t="shared" si="266"/>
        <v>5</v>
      </c>
      <c r="EW94" s="99">
        <f t="shared" si="267"/>
        <v>1</v>
      </c>
      <c r="EX94" s="5">
        <f t="shared" si="268"/>
        <v>3</v>
      </c>
      <c r="EY94" s="99">
        <f t="shared" si="269"/>
        <v>0.6</v>
      </c>
      <c r="EZ94" s="100">
        <f t="shared" si="270"/>
        <v>0</v>
      </c>
      <c r="FA94" s="100">
        <f t="shared" si="271"/>
        <v>0</v>
      </c>
      <c r="FB94" s="97">
        <f t="shared" si="272"/>
        <v>0</v>
      </c>
      <c r="FC94" s="5">
        <f t="shared" si="273"/>
        <v>5</v>
      </c>
      <c r="FD94" s="99">
        <f t="shared" si="274"/>
        <v>1</v>
      </c>
      <c r="FE94" s="5">
        <f t="shared" si="275"/>
        <v>3</v>
      </c>
      <c r="FF94" s="99">
        <f t="shared" si="276"/>
        <v>0.6</v>
      </c>
      <c r="FG94" s="100">
        <f t="shared" si="277"/>
        <v>0</v>
      </c>
      <c r="FH94" s="100">
        <f t="shared" si="278"/>
        <v>0</v>
      </c>
      <c r="FI94" s="97">
        <f t="shared" si="279"/>
        <v>0</v>
      </c>
      <c r="FJ94" s="5">
        <f t="shared" si="280"/>
        <v>5</v>
      </c>
      <c r="FK94" s="99">
        <f t="shared" si="281"/>
        <v>1</v>
      </c>
      <c r="FL94" s="5">
        <f t="shared" si="282"/>
        <v>3</v>
      </c>
      <c r="FM94" s="99">
        <f t="shared" si="283"/>
        <v>0.6</v>
      </c>
      <c r="FN94" s="100">
        <f t="shared" si="284"/>
        <v>0</v>
      </c>
      <c r="FO94" s="100">
        <f t="shared" si="285"/>
        <v>0</v>
      </c>
      <c r="FP94" s="97">
        <f t="shared" si="286"/>
        <v>0</v>
      </c>
      <c r="FQ94" s="5">
        <f t="shared" si="287"/>
        <v>5</v>
      </c>
      <c r="FR94" s="99">
        <f t="shared" si="288"/>
        <v>1</v>
      </c>
      <c r="FS94" s="5">
        <f t="shared" si="289"/>
        <v>3</v>
      </c>
      <c r="FT94" s="99">
        <f t="shared" si="290"/>
        <v>0.6</v>
      </c>
      <c r="FU94" s="100">
        <f t="shared" si="291"/>
        <v>0</v>
      </c>
      <c r="FV94" s="100">
        <f t="shared" si="292"/>
        <v>0</v>
      </c>
      <c r="FW94" s="97">
        <f t="shared" si="293"/>
        <v>0</v>
      </c>
      <c r="FX94" s="5">
        <f t="shared" si="294"/>
        <v>5</v>
      </c>
      <c r="FY94" s="99">
        <f t="shared" si="295"/>
        <v>1</v>
      </c>
      <c r="FZ94" s="5">
        <f t="shared" si="296"/>
        <v>3</v>
      </c>
      <c r="GA94" s="99">
        <f t="shared" si="297"/>
        <v>0.6</v>
      </c>
      <c r="GB94" s="100">
        <f t="shared" si="298"/>
        <v>0</v>
      </c>
      <c r="GC94" s="100">
        <f t="shared" si="299"/>
        <v>0</v>
      </c>
      <c r="GD94" s="97">
        <f t="shared" si="300"/>
        <v>0</v>
      </c>
      <c r="GE94" s="5">
        <f t="shared" si="301"/>
        <v>5</v>
      </c>
      <c r="GF94" s="99">
        <f t="shared" si="302"/>
        <v>1</v>
      </c>
      <c r="GG94" s="5">
        <f t="shared" si="303"/>
        <v>3</v>
      </c>
      <c r="GH94" s="99">
        <f t="shared" si="304"/>
        <v>0.6</v>
      </c>
      <c r="GI94" s="99">
        <f t="shared" si="305"/>
        <v>0.6</v>
      </c>
    </row>
    <row r="95" spans="1:191" ht="37.5" hidden="1" customHeight="1">
      <c r="A95" s="427">
        <v>87</v>
      </c>
      <c r="B95" s="85"/>
      <c r="C95" s="85"/>
      <c r="D95" s="193"/>
      <c r="E95" s="85"/>
      <c r="F95" s="124"/>
      <c r="G95" s="85"/>
      <c r="H95" s="85" t="s">
        <v>1170</v>
      </c>
      <c r="I95" s="86"/>
      <c r="J95" s="86"/>
      <c r="K95" s="86"/>
      <c r="L95" s="86"/>
      <c r="M95" s="86"/>
      <c r="N95" s="86"/>
      <c r="O95" s="86"/>
      <c r="P95" s="86"/>
      <c r="Q95" s="86"/>
      <c r="R95" s="86"/>
      <c r="S95" s="86"/>
      <c r="T95" s="86"/>
      <c r="U95" s="86"/>
      <c r="V95" s="86"/>
      <c r="W95" s="86"/>
      <c r="X95" s="86"/>
      <c r="Y95" s="86"/>
      <c r="Z95" s="86"/>
      <c r="AA95" s="86"/>
      <c r="AB95" s="86"/>
      <c r="AC95" s="88">
        <f t="shared" si="210"/>
        <v>0</v>
      </c>
      <c r="AD95" s="89">
        <f t="shared" si="306"/>
        <v>1</v>
      </c>
      <c r="AE95" s="88" t="str">
        <f t="shared" si="211"/>
        <v>3 - Moderado</v>
      </c>
      <c r="AF95" s="89">
        <f t="shared" si="307"/>
        <v>0.6</v>
      </c>
      <c r="AG95" s="82" t="str">
        <f t="shared" si="308"/>
        <v/>
      </c>
      <c r="AH95" s="89">
        <f t="shared" si="212"/>
        <v>0.6</v>
      </c>
      <c r="AI95" s="85"/>
      <c r="AJ95" s="85"/>
      <c r="AK95" s="85"/>
      <c r="AL95" s="85"/>
      <c r="AM95" s="47"/>
      <c r="AN95" s="91"/>
      <c r="AO95" s="91"/>
      <c r="AP95" s="47"/>
      <c r="AQ95" s="47"/>
      <c r="AR95" s="91"/>
      <c r="AS95" s="91"/>
      <c r="AT95" s="47"/>
      <c r="AU95" s="47"/>
      <c r="AV95" s="91"/>
      <c r="AW95" s="91"/>
      <c r="AX95" s="47"/>
      <c r="AY95" s="47"/>
      <c r="AZ95" s="91"/>
      <c r="BA95" s="91"/>
      <c r="BB95" s="47"/>
      <c r="BC95" s="47"/>
      <c r="BD95" s="91"/>
      <c r="BE95" s="91"/>
      <c r="BF95" s="47"/>
      <c r="BG95" s="47"/>
      <c r="BH95" s="91"/>
      <c r="BI95" s="91"/>
      <c r="BJ95" s="47"/>
      <c r="BK95" s="47"/>
      <c r="BL95" s="91"/>
      <c r="BM95" s="91"/>
      <c r="BN95" s="47"/>
      <c r="BO95" s="47"/>
      <c r="BP95" s="91"/>
      <c r="BQ95" s="91"/>
      <c r="BR95" s="47"/>
      <c r="BS95" s="47"/>
      <c r="BT95" s="91"/>
      <c r="BU95" s="91"/>
      <c r="BV95" s="47"/>
      <c r="BW95" s="47"/>
      <c r="BX95" s="91"/>
      <c r="BY95" s="91"/>
      <c r="BZ95" s="47"/>
      <c r="CA95" s="47"/>
      <c r="CB95" s="91"/>
      <c r="CC95" s="91"/>
      <c r="CD95" s="47"/>
      <c r="CE95" s="47"/>
      <c r="CF95" s="91"/>
      <c r="CG95" s="91"/>
      <c r="CH95" s="47"/>
      <c r="CI95" s="91"/>
      <c r="CJ95" s="91"/>
      <c r="CK95" s="47"/>
      <c r="CL95" s="92" t="str">
        <f t="shared" si="213"/>
        <v>5 - Muy Alta</v>
      </c>
      <c r="CM95" s="93">
        <f t="shared" si="309"/>
        <v>1</v>
      </c>
      <c r="CN95" s="92" t="str">
        <f t="shared" si="214"/>
        <v>3 - Moderado</v>
      </c>
      <c r="CO95" s="93">
        <f t="shared" si="310"/>
        <v>0.6</v>
      </c>
      <c r="CP95" s="94" t="str">
        <f t="shared" si="311"/>
        <v>ALTO</v>
      </c>
      <c r="CQ95" s="89">
        <f t="shared" si="215"/>
        <v>0.6</v>
      </c>
      <c r="CR95" s="194"/>
      <c r="CS95" s="94">
        <f t="shared" si="216"/>
        <v>5</v>
      </c>
      <c r="CT95" s="47"/>
      <c r="CU95" s="194"/>
      <c r="CV95" s="194"/>
      <c r="CW95" s="96"/>
      <c r="CX95" s="97">
        <f t="shared" si="217"/>
        <v>0</v>
      </c>
      <c r="CY95" s="98">
        <f t="shared" si="218"/>
        <v>3</v>
      </c>
      <c r="CZ95" s="97" t="str">
        <f t="shared" si="219"/>
        <v>Moderado</v>
      </c>
      <c r="DA95" s="99">
        <f t="shared" si="220"/>
        <v>0.6</v>
      </c>
      <c r="DB95" s="100">
        <f t="shared" si="221"/>
        <v>0</v>
      </c>
      <c r="DC95" s="100">
        <f t="shared" si="222"/>
        <v>0</v>
      </c>
      <c r="DD95" s="97">
        <f t="shared" si="223"/>
        <v>0</v>
      </c>
      <c r="DE95" s="428">
        <f t="shared" si="224"/>
        <v>5</v>
      </c>
      <c r="DF95" s="429">
        <f t="shared" si="225"/>
        <v>1</v>
      </c>
      <c r="DG95" s="428">
        <f t="shared" si="226"/>
        <v>3</v>
      </c>
      <c r="DH95" s="428"/>
      <c r="DI95" s="429">
        <f t="shared" si="227"/>
        <v>0.6</v>
      </c>
      <c r="DJ95" s="100">
        <f t="shared" si="228"/>
        <v>0</v>
      </c>
      <c r="DK95" s="100">
        <f t="shared" si="229"/>
        <v>0</v>
      </c>
      <c r="DL95" s="97">
        <f t="shared" si="230"/>
        <v>0</v>
      </c>
      <c r="DM95" s="428">
        <f t="shared" si="231"/>
        <v>5</v>
      </c>
      <c r="DN95" s="429">
        <f t="shared" si="232"/>
        <v>1</v>
      </c>
      <c r="DO95" s="428">
        <f t="shared" si="233"/>
        <v>3</v>
      </c>
      <c r="DP95" s="429">
        <f t="shared" si="234"/>
        <v>0.6</v>
      </c>
      <c r="DQ95" s="100">
        <f t="shared" si="235"/>
        <v>0</v>
      </c>
      <c r="DR95" s="100">
        <f t="shared" si="236"/>
        <v>0</v>
      </c>
      <c r="DS95" s="97">
        <f t="shared" si="237"/>
        <v>0</v>
      </c>
      <c r="DT95" s="428">
        <f t="shared" si="238"/>
        <v>5</v>
      </c>
      <c r="DU95" s="429">
        <f t="shared" si="239"/>
        <v>1</v>
      </c>
      <c r="DV95" s="428">
        <f t="shared" si="240"/>
        <v>3</v>
      </c>
      <c r="DW95" s="429">
        <f t="shared" si="241"/>
        <v>0.6</v>
      </c>
      <c r="DX95" s="100">
        <f t="shared" si="242"/>
        <v>0</v>
      </c>
      <c r="DY95" s="100">
        <f t="shared" si="243"/>
        <v>0</v>
      </c>
      <c r="DZ95" s="97">
        <f t="shared" si="244"/>
        <v>0</v>
      </c>
      <c r="EA95" s="428">
        <f t="shared" si="245"/>
        <v>5</v>
      </c>
      <c r="EB95" s="429">
        <f t="shared" si="246"/>
        <v>1</v>
      </c>
      <c r="EC95" s="428">
        <f t="shared" si="247"/>
        <v>3</v>
      </c>
      <c r="ED95" s="429">
        <f t="shared" si="248"/>
        <v>0.6</v>
      </c>
      <c r="EE95" s="100">
        <f t="shared" si="249"/>
        <v>0</v>
      </c>
      <c r="EF95" s="100">
        <f t="shared" si="250"/>
        <v>0</v>
      </c>
      <c r="EG95" s="97">
        <f t="shared" si="251"/>
        <v>0</v>
      </c>
      <c r="EH95" s="428">
        <f t="shared" si="252"/>
        <v>5</v>
      </c>
      <c r="EI95" s="429">
        <f t="shared" si="253"/>
        <v>1</v>
      </c>
      <c r="EJ95" s="428">
        <f t="shared" si="254"/>
        <v>3</v>
      </c>
      <c r="EK95" s="429">
        <f t="shared" si="255"/>
        <v>0.6</v>
      </c>
      <c r="EL95" s="100">
        <f t="shared" si="256"/>
        <v>0</v>
      </c>
      <c r="EM95" s="100">
        <f t="shared" si="257"/>
        <v>0</v>
      </c>
      <c r="EN95" s="97">
        <f t="shared" si="258"/>
        <v>0</v>
      </c>
      <c r="EO95" s="428">
        <f t="shared" si="259"/>
        <v>5</v>
      </c>
      <c r="EP95" s="429">
        <f t="shared" si="260"/>
        <v>1</v>
      </c>
      <c r="EQ95" s="428">
        <f t="shared" si="261"/>
        <v>3</v>
      </c>
      <c r="ER95" s="429">
        <f t="shared" si="262"/>
        <v>0.6</v>
      </c>
      <c r="ES95" s="100">
        <f t="shared" si="263"/>
        <v>0</v>
      </c>
      <c r="ET95" s="100">
        <f t="shared" si="264"/>
        <v>0</v>
      </c>
      <c r="EU95" s="97">
        <f t="shared" si="265"/>
        <v>0</v>
      </c>
      <c r="EV95" s="428">
        <f t="shared" si="266"/>
        <v>5</v>
      </c>
      <c r="EW95" s="429">
        <f t="shared" si="267"/>
        <v>1</v>
      </c>
      <c r="EX95" s="428">
        <f t="shared" si="268"/>
        <v>3</v>
      </c>
      <c r="EY95" s="429">
        <f t="shared" si="269"/>
        <v>0.6</v>
      </c>
      <c r="EZ95" s="100">
        <f t="shared" si="270"/>
        <v>0</v>
      </c>
      <c r="FA95" s="100">
        <f t="shared" si="271"/>
        <v>0</v>
      </c>
      <c r="FB95" s="97">
        <f t="shared" si="272"/>
        <v>0</v>
      </c>
      <c r="FC95" s="428">
        <f t="shared" si="273"/>
        <v>5</v>
      </c>
      <c r="FD95" s="429">
        <f t="shared" si="274"/>
        <v>1</v>
      </c>
      <c r="FE95" s="428">
        <f t="shared" si="275"/>
        <v>3</v>
      </c>
      <c r="FF95" s="429">
        <f t="shared" si="276"/>
        <v>0.6</v>
      </c>
      <c r="FG95" s="100">
        <f t="shared" si="277"/>
        <v>0</v>
      </c>
      <c r="FH95" s="100">
        <f t="shared" si="278"/>
        <v>0</v>
      </c>
      <c r="FI95" s="97">
        <f t="shared" si="279"/>
        <v>0</v>
      </c>
      <c r="FJ95" s="428">
        <f t="shared" si="280"/>
        <v>5</v>
      </c>
      <c r="FK95" s="429">
        <f t="shared" si="281"/>
        <v>1</v>
      </c>
      <c r="FL95" s="428">
        <f t="shared" si="282"/>
        <v>3</v>
      </c>
      <c r="FM95" s="429">
        <f t="shared" si="283"/>
        <v>0.6</v>
      </c>
      <c r="FN95" s="100">
        <f t="shared" si="284"/>
        <v>0</v>
      </c>
      <c r="FO95" s="100">
        <f t="shared" si="285"/>
        <v>0</v>
      </c>
      <c r="FP95" s="97">
        <f t="shared" si="286"/>
        <v>0</v>
      </c>
      <c r="FQ95" s="428">
        <f t="shared" si="287"/>
        <v>5</v>
      </c>
      <c r="FR95" s="429">
        <f t="shared" si="288"/>
        <v>1</v>
      </c>
      <c r="FS95" s="428">
        <f t="shared" si="289"/>
        <v>3</v>
      </c>
      <c r="FT95" s="429">
        <f t="shared" si="290"/>
        <v>0.6</v>
      </c>
      <c r="FU95" s="100">
        <f t="shared" si="291"/>
        <v>0</v>
      </c>
      <c r="FV95" s="100">
        <f t="shared" si="292"/>
        <v>0</v>
      </c>
      <c r="FW95" s="97">
        <f t="shared" si="293"/>
        <v>0</v>
      </c>
      <c r="FX95" s="428">
        <f t="shared" si="294"/>
        <v>5</v>
      </c>
      <c r="FY95" s="429">
        <f t="shared" si="295"/>
        <v>1</v>
      </c>
      <c r="FZ95" s="428">
        <f t="shared" si="296"/>
        <v>3</v>
      </c>
      <c r="GA95" s="429">
        <f t="shared" si="297"/>
        <v>0.6</v>
      </c>
      <c r="GB95" s="100">
        <f t="shared" si="298"/>
        <v>0</v>
      </c>
      <c r="GC95" s="100">
        <f t="shared" si="299"/>
        <v>0</v>
      </c>
      <c r="GD95" s="97">
        <f t="shared" si="300"/>
        <v>0</v>
      </c>
      <c r="GE95" s="428">
        <f t="shared" si="301"/>
        <v>5</v>
      </c>
      <c r="GF95" s="429">
        <f t="shared" si="302"/>
        <v>1</v>
      </c>
      <c r="GG95" s="428">
        <f t="shared" si="303"/>
        <v>3</v>
      </c>
      <c r="GH95" s="429">
        <f t="shared" si="304"/>
        <v>0.6</v>
      </c>
      <c r="GI95" s="429">
        <f t="shared" si="305"/>
        <v>0.6</v>
      </c>
    </row>
    <row r="96" spans="1:191" ht="37.5" hidden="1" customHeight="1">
      <c r="A96" s="427">
        <v>88</v>
      </c>
      <c r="B96" s="85"/>
      <c r="C96" s="85"/>
      <c r="D96" s="193"/>
      <c r="E96" s="85"/>
      <c r="F96" s="124"/>
      <c r="G96" s="85"/>
      <c r="H96" s="85" t="s">
        <v>1170</v>
      </c>
      <c r="I96" s="86"/>
      <c r="J96" s="86"/>
      <c r="K96" s="86"/>
      <c r="L96" s="86"/>
      <c r="M96" s="86"/>
      <c r="N96" s="86"/>
      <c r="O96" s="86"/>
      <c r="P96" s="86"/>
      <c r="Q96" s="86"/>
      <c r="R96" s="86"/>
      <c r="S96" s="86"/>
      <c r="T96" s="86"/>
      <c r="U96" s="86"/>
      <c r="V96" s="86"/>
      <c r="W96" s="86"/>
      <c r="X96" s="86"/>
      <c r="Y96" s="86"/>
      <c r="Z96" s="86"/>
      <c r="AA96" s="86"/>
      <c r="AB96" s="86"/>
      <c r="AC96" s="88">
        <f t="shared" si="210"/>
        <v>0</v>
      </c>
      <c r="AD96" s="89">
        <f t="shared" si="306"/>
        <v>1</v>
      </c>
      <c r="AE96" s="88" t="str">
        <f t="shared" si="211"/>
        <v>3 - Moderado</v>
      </c>
      <c r="AF96" s="89">
        <f t="shared" si="307"/>
        <v>0.6</v>
      </c>
      <c r="AG96" s="82" t="str">
        <f t="shared" si="308"/>
        <v/>
      </c>
      <c r="AH96" s="89">
        <f t="shared" si="212"/>
        <v>0.6</v>
      </c>
      <c r="AI96" s="85"/>
      <c r="AJ96" s="85"/>
      <c r="AK96" s="85"/>
      <c r="AL96" s="85"/>
      <c r="AM96" s="47"/>
      <c r="AN96" s="91"/>
      <c r="AO96" s="91"/>
      <c r="AP96" s="47"/>
      <c r="AQ96" s="47"/>
      <c r="AR96" s="91"/>
      <c r="AS96" s="91"/>
      <c r="AT96" s="47"/>
      <c r="AU96" s="47"/>
      <c r="AV96" s="91"/>
      <c r="AW96" s="91"/>
      <c r="AX96" s="47"/>
      <c r="AY96" s="47"/>
      <c r="AZ96" s="91"/>
      <c r="BA96" s="91"/>
      <c r="BB96" s="47"/>
      <c r="BC96" s="47"/>
      <c r="BD96" s="91"/>
      <c r="BE96" s="91"/>
      <c r="BF96" s="47"/>
      <c r="BG96" s="47"/>
      <c r="BH96" s="91"/>
      <c r="BI96" s="91"/>
      <c r="BJ96" s="47"/>
      <c r="BK96" s="47"/>
      <c r="BL96" s="91"/>
      <c r="BM96" s="91"/>
      <c r="BN96" s="47"/>
      <c r="BO96" s="47"/>
      <c r="BP96" s="91"/>
      <c r="BQ96" s="91"/>
      <c r="BR96" s="47"/>
      <c r="BS96" s="47"/>
      <c r="BT96" s="91"/>
      <c r="BU96" s="91"/>
      <c r="BV96" s="47"/>
      <c r="BW96" s="47"/>
      <c r="BX96" s="91"/>
      <c r="BY96" s="91"/>
      <c r="BZ96" s="47"/>
      <c r="CA96" s="47"/>
      <c r="CB96" s="91"/>
      <c r="CC96" s="91"/>
      <c r="CD96" s="47"/>
      <c r="CE96" s="47"/>
      <c r="CF96" s="91"/>
      <c r="CG96" s="91"/>
      <c r="CH96" s="47"/>
      <c r="CI96" s="91"/>
      <c r="CJ96" s="91"/>
      <c r="CK96" s="47"/>
      <c r="CL96" s="92" t="str">
        <f t="shared" si="213"/>
        <v>5 - Muy Alta</v>
      </c>
      <c r="CM96" s="93">
        <f t="shared" si="309"/>
        <v>1</v>
      </c>
      <c r="CN96" s="92" t="str">
        <f t="shared" si="214"/>
        <v>3 - Moderado</v>
      </c>
      <c r="CO96" s="93">
        <f t="shared" si="310"/>
        <v>0.6</v>
      </c>
      <c r="CP96" s="94" t="str">
        <f t="shared" si="311"/>
        <v>ALTO</v>
      </c>
      <c r="CQ96" s="89">
        <f t="shared" si="215"/>
        <v>0.6</v>
      </c>
      <c r="CR96" s="194"/>
      <c r="CS96" s="94">
        <f t="shared" si="216"/>
        <v>5</v>
      </c>
      <c r="CT96" s="47"/>
      <c r="CU96" s="194"/>
      <c r="CV96" s="194"/>
      <c r="CW96" s="96"/>
      <c r="CX96" s="97">
        <f t="shared" si="217"/>
        <v>0</v>
      </c>
      <c r="CY96" s="98">
        <f t="shared" si="218"/>
        <v>3</v>
      </c>
      <c r="CZ96" s="97" t="str">
        <f t="shared" si="219"/>
        <v>Moderado</v>
      </c>
      <c r="DA96" s="99">
        <f t="shared" si="220"/>
        <v>0.6</v>
      </c>
      <c r="DB96" s="100">
        <f t="shared" si="221"/>
        <v>0</v>
      </c>
      <c r="DC96" s="100">
        <f t="shared" si="222"/>
        <v>0</v>
      </c>
      <c r="DD96" s="97">
        <f t="shared" si="223"/>
        <v>0</v>
      </c>
      <c r="DE96" s="428">
        <f t="shared" si="224"/>
        <v>5</v>
      </c>
      <c r="DF96" s="429">
        <f t="shared" si="225"/>
        <v>1</v>
      </c>
      <c r="DG96" s="428">
        <f t="shared" si="226"/>
        <v>3</v>
      </c>
      <c r="DH96" s="428"/>
      <c r="DI96" s="429">
        <f t="shared" si="227"/>
        <v>0.6</v>
      </c>
      <c r="DJ96" s="100">
        <f t="shared" si="228"/>
        <v>0</v>
      </c>
      <c r="DK96" s="100">
        <f t="shared" si="229"/>
        <v>0</v>
      </c>
      <c r="DL96" s="97">
        <f t="shared" si="230"/>
        <v>0</v>
      </c>
      <c r="DM96" s="428">
        <f t="shared" si="231"/>
        <v>5</v>
      </c>
      <c r="DN96" s="429">
        <f t="shared" si="232"/>
        <v>1</v>
      </c>
      <c r="DO96" s="428">
        <f t="shared" si="233"/>
        <v>3</v>
      </c>
      <c r="DP96" s="429">
        <f t="shared" si="234"/>
        <v>0.6</v>
      </c>
      <c r="DQ96" s="100">
        <f t="shared" si="235"/>
        <v>0</v>
      </c>
      <c r="DR96" s="100">
        <f t="shared" si="236"/>
        <v>0</v>
      </c>
      <c r="DS96" s="97">
        <f t="shared" si="237"/>
        <v>0</v>
      </c>
      <c r="DT96" s="428">
        <f t="shared" si="238"/>
        <v>5</v>
      </c>
      <c r="DU96" s="429">
        <f t="shared" si="239"/>
        <v>1</v>
      </c>
      <c r="DV96" s="428">
        <f t="shared" si="240"/>
        <v>3</v>
      </c>
      <c r="DW96" s="429">
        <f t="shared" si="241"/>
        <v>0.6</v>
      </c>
      <c r="DX96" s="100">
        <f t="shared" si="242"/>
        <v>0</v>
      </c>
      <c r="DY96" s="100">
        <f t="shared" si="243"/>
        <v>0</v>
      </c>
      <c r="DZ96" s="97">
        <f t="shared" si="244"/>
        <v>0</v>
      </c>
      <c r="EA96" s="428">
        <f t="shared" si="245"/>
        <v>5</v>
      </c>
      <c r="EB96" s="429">
        <f t="shared" si="246"/>
        <v>1</v>
      </c>
      <c r="EC96" s="428">
        <f t="shared" si="247"/>
        <v>3</v>
      </c>
      <c r="ED96" s="429">
        <f t="shared" si="248"/>
        <v>0.6</v>
      </c>
      <c r="EE96" s="100">
        <f t="shared" si="249"/>
        <v>0</v>
      </c>
      <c r="EF96" s="100">
        <f t="shared" si="250"/>
        <v>0</v>
      </c>
      <c r="EG96" s="97">
        <f t="shared" si="251"/>
        <v>0</v>
      </c>
      <c r="EH96" s="428">
        <f t="shared" si="252"/>
        <v>5</v>
      </c>
      <c r="EI96" s="429">
        <f t="shared" si="253"/>
        <v>1</v>
      </c>
      <c r="EJ96" s="428">
        <f t="shared" si="254"/>
        <v>3</v>
      </c>
      <c r="EK96" s="429">
        <f t="shared" si="255"/>
        <v>0.6</v>
      </c>
      <c r="EL96" s="100">
        <f t="shared" si="256"/>
        <v>0</v>
      </c>
      <c r="EM96" s="100">
        <f t="shared" si="257"/>
        <v>0</v>
      </c>
      <c r="EN96" s="97">
        <f t="shared" si="258"/>
        <v>0</v>
      </c>
      <c r="EO96" s="428">
        <f t="shared" si="259"/>
        <v>5</v>
      </c>
      <c r="EP96" s="429">
        <f t="shared" si="260"/>
        <v>1</v>
      </c>
      <c r="EQ96" s="428">
        <f t="shared" si="261"/>
        <v>3</v>
      </c>
      <c r="ER96" s="429">
        <f t="shared" si="262"/>
        <v>0.6</v>
      </c>
      <c r="ES96" s="100">
        <f t="shared" si="263"/>
        <v>0</v>
      </c>
      <c r="ET96" s="100">
        <f t="shared" si="264"/>
        <v>0</v>
      </c>
      <c r="EU96" s="97">
        <f t="shared" si="265"/>
        <v>0</v>
      </c>
      <c r="EV96" s="428">
        <f t="shared" si="266"/>
        <v>5</v>
      </c>
      <c r="EW96" s="429">
        <f t="shared" si="267"/>
        <v>1</v>
      </c>
      <c r="EX96" s="428">
        <f t="shared" si="268"/>
        <v>3</v>
      </c>
      <c r="EY96" s="429">
        <f t="shared" si="269"/>
        <v>0.6</v>
      </c>
      <c r="EZ96" s="100">
        <f t="shared" si="270"/>
        <v>0</v>
      </c>
      <c r="FA96" s="100">
        <f t="shared" si="271"/>
        <v>0</v>
      </c>
      <c r="FB96" s="97">
        <f t="shared" si="272"/>
        <v>0</v>
      </c>
      <c r="FC96" s="428">
        <f t="shared" si="273"/>
        <v>5</v>
      </c>
      <c r="FD96" s="429">
        <f t="shared" si="274"/>
        <v>1</v>
      </c>
      <c r="FE96" s="428">
        <f t="shared" si="275"/>
        <v>3</v>
      </c>
      <c r="FF96" s="429">
        <f t="shared" si="276"/>
        <v>0.6</v>
      </c>
      <c r="FG96" s="100">
        <f t="shared" si="277"/>
        <v>0</v>
      </c>
      <c r="FH96" s="100">
        <f t="shared" si="278"/>
        <v>0</v>
      </c>
      <c r="FI96" s="97">
        <f t="shared" si="279"/>
        <v>0</v>
      </c>
      <c r="FJ96" s="428">
        <f t="shared" si="280"/>
        <v>5</v>
      </c>
      <c r="FK96" s="429">
        <f t="shared" si="281"/>
        <v>1</v>
      </c>
      <c r="FL96" s="428">
        <f t="shared" si="282"/>
        <v>3</v>
      </c>
      <c r="FM96" s="429">
        <f t="shared" si="283"/>
        <v>0.6</v>
      </c>
      <c r="FN96" s="100">
        <f t="shared" si="284"/>
        <v>0</v>
      </c>
      <c r="FO96" s="100">
        <f t="shared" si="285"/>
        <v>0</v>
      </c>
      <c r="FP96" s="97">
        <f t="shared" si="286"/>
        <v>0</v>
      </c>
      <c r="FQ96" s="428">
        <f t="shared" si="287"/>
        <v>5</v>
      </c>
      <c r="FR96" s="429">
        <f t="shared" si="288"/>
        <v>1</v>
      </c>
      <c r="FS96" s="428">
        <f t="shared" si="289"/>
        <v>3</v>
      </c>
      <c r="FT96" s="429">
        <f t="shared" si="290"/>
        <v>0.6</v>
      </c>
      <c r="FU96" s="100">
        <f t="shared" si="291"/>
        <v>0</v>
      </c>
      <c r="FV96" s="100">
        <f t="shared" si="292"/>
        <v>0</v>
      </c>
      <c r="FW96" s="97">
        <f t="shared" si="293"/>
        <v>0</v>
      </c>
      <c r="FX96" s="428">
        <f t="shared" si="294"/>
        <v>5</v>
      </c>
      <c r="FY96" s="429">
        <f t="shared" si="295"/>
        <v>1</v>
      </c>
      <c r="FZ96" s="428">
        <f t="shared" si="296"/>
        <v>3</v>
      </c>
      <c r="GA96" s="429">
        <f t="shared" si="297"/>
        <v>0.6</v>
      </c>
      <c r="GB96" s="100">
        <f t="shared" si="298"/>
        <v>0</v>
      </c>
      <c r="GC96" s="100">
        <f t="shared" si="299"/>
        <v>0</v>
      </c>
      <c r="GD96" s="97">
        <f t="shared" si="300"/>
        <v>0</v>
      </c>
      <c r="GE96" s="428">
        <f t="shared" si="301"/>
        <v>5</v>
      </c>
      <c r="GF96" s="429">
        <f t="shared" si="302"/>
        <v>1</v>
      </c>
      <c r="GG96" s="428">
        <f t="shared" si="303"/>
        <v>3</v>
      </c>
      <c r="GH96" s="429">
        <f t="shared" si="304"/>
        <v>0.6</v>
      </c>
      <c r="GI96" s="429">
        <f t="shared" si="305"/>
        <v>0.6</v>
      </c>
    </row>
    <row r="97" spans="1:191" ht="37.5" hidden="1" customHeight="1">
      <c r="A97" s="427">
        <v>89</v>
      </c>
      <c r="B97" s="85"/>
      <c r="C97" s="85"/>
      <c r="D97" s="193"/>
      <c r="E97" s="85"/>
      <c r="F97" s="124"/>
      <c r="G97" s="85"/>
      <c r="H97" s="85" t="s">
        <v>1170</v>
      </c>
      <c r="I97" s="86"/>
      <c r="J97" s="86"/>
      <c r="K97" s="86"/>
      <c r="L97" s="86"/>
      <c r="M97" s="86"/>
      <c r="N97" s="86"/>
      <c r="O97" s="86"/>
      <c r="P97" s="86"/>
      <c r="Q97" s="86"/>
      <c r="R97" s="86"/>
      <c r="S97" s="86"/>
      <c r="T97" s="86"/>
      <c r="U97" s="86"/>
      <c r="V97" s="86"/>
      <c r="W97" s="86"/>
      <c r="X97" s="86"/>
      <c r="Y97" s="86"/>
      <c r="Z97" s="86"/>
      <c r="AA97" s="86"/>
      <c r="AB97" s="86"/>
      <c r="AC97" s="88">
        <f t="shared" si="210"/>
        <v>0</v>
      </c>
      <c r="AD97" s="89">
        <f t="shared" si="306"/>
        <v>1</v>
      </c>
      <c r="AE97" s="88" t="str">
        <f t="shared" si="211"/>
        <v>3 - Moderado</v>
      </c>
      <c r="AF97" s="89">
        <f t="shared" si="307"/>
        <v>0.6</v>
      </c>
      <c r="AG97" s="82" t="str">
        <f t="shared" si="308"/>
        <v/>
      </c>
      <c r="AH97" s="89">
        <f t="shared" si="212"/>
        <v>0.6</v>
      </c>
      <c r="AI97" s="85"/>
      <c r="AJ97" s="85"/>
      <c r="AK97" s="85"/>
      <c r="AL97" s="85"/>
      <c r="AM97" s="47"/>
      <c r="AN97" s="91"/>
      <c r="AO97" s="91"/>
      <c r="AP97" s="47"/>
      <c r="AQ97" s="47"/>
      <c r="AR97" s="91"/>
      <c r="AS97" s="91"/>
      <c r="AT97" s="47"/>
      <c r="AU97" s="47"/>
      <c r="AV97" s="91"/>
      <c r="AW97" s="91"/>
      <c r="AX97" s="47"/>
      <c r="AY97" s="47"/>
      <c r="AZ97" s="91"/>
      <c r="BA97" s="91"/>
      <c r="BB97" s="47"/>
      <c r="BC97" s="47"/>
      <c r="BD97" s="91"/>
      <c r="BE97" s="91"/>
      <c r="BF97" s="47"/>
      <c r="BG97" s="47"/>
      <c r="BH97" s="91"/>
      <c r="BI97" s="91"/>
      <c r="BJ97" s="47"/>
      <c r="BK97" s="47"/>
      <c r="BL97" s="91"/>
      <c r="BM97" s="91"/>
      <c r="BN97" s="47"/>
      <c r="BO97" s="47"/>
      <c r="BP97" s="91"/>
      <c r="BQ97" s="91"/>
      <c r="BR97" s="47"/>
      <c r="BS97" s="47"/>
      <c r="BT97" s="91"/>
      <c r="BU97" s="91"/>
      <c r="BV97" s="47"/>
      <c r="BW97" s="47"/>
      <c r="BX97" s="91"/>
      <c r="BY97" s="91"/>
      <c r="BZ97" s="47"/>
      <c r="CA97" s="47"/>
      <c r="CB97" s="91"/>
      <c r="CC97" s="91"/>
      <c r="CD97" s="47"/>
      <c r="CE97" s="47"/>
      <c r="CF97" s="91"/>
      <c r="CG97" s="91"/>
      <c r="CH97" s="47"/>
      <c r="CI97" s="91"/>
      <c r="CJ97" s="91"/>
      <c r="CK97" s="47"/>
      <c r="CL97" s="92" t="str">
        <f t="shared" si="213"/>
        <v>5 - Muy Alta</v>
      </c>
      <c r="CM97" s="93">
        <f t="shared" si="309"/>
        <v>1</v>
      </c>
      <c r="CN97" s="92" t="str">
        <f t="shared" si="214"/>
        <v>3 - Moderado</v>
      </c>
      <c r="CO97" s="93">
        <f t="shared" si="310"/>
        <v>0.6</v>
      </c>
      <c r="CP97" s="94" t="str">
        <f t="shared" si="311"/>
        <v>ALTO</v>
      </c>
      <c r="CQ97" s="89">
        <f t="shared" si="215"/>
        <v>0.6</v>
      </c>
      <c r="CR97" s="194"/>
      <c r="CS97" s="94">
        <f t="shared" si="216"/>
        <v>5</v>
      </c>
      <c r="CT97" s="47"/>
      <c r="CU97" s="194"/>
      <c r="CV97" s="194"/>
      <c r="CW97" s="96"/>
      <c r="CX97" s="97">
        <f t="shared" si="217"/>
        <v>0</v>
      </c>
      <c r="CY97" s="98">
        <f t="shared" si="218"/>
        <v>3</v>
      </c>
      <c r="CZ97" s="97" t="str">
        <f t="shared" si="219"/>
        <v>Moderado</v>
      </c>
      <c r="DA97" s="99">
        <f t="shared" si="220"/>
        <v>0.6</v>
      </c>
      <c r="DB97" s="100">
        <f t="shared" si="221"/>
        <v>0</v>
      </c>
      <c r="DC97" s="100">
        <f t="shared" si="222"/>
        <v>0</v>
      </c>
      <c r="DD97" s="97">
        <f t="shared" si="223"/>
        <v>0</v>
      </c>
      <c r="DE97" s="428">
        <f t="shared" si="224"/>
        <v>5</v>
      </c>
      <c r="DF97" s="429">
        <f t="shared" si="225"/>
        <v>1</v>
      </c>
      <c r="DG97" s="428">
        <f t="shared" si="226"/>
        <v>3</v>
      </c>
      <c r="DH97" s="428"/>
      <c r="DI97" s="429">
        <f t="shared" si="227"/>
        <v>0.6</v>
      </c>
      <c r="DJ97" s="100">
        <f t="shared" si="228"/>
        <v>0</v>
      </c>
      <c r="DK97" s="100">
        <f t="shared" si="229"/>
        <v>0</v>
      </c>
      <c r="DL97" s="97">
        <f t="shared" si="230"/>
        <v>0</v>
      </c>
      <c r="DM97" s="428">
        <f t="shared" si="231"/>
        <v>5</v>
      </c>
      <c r="DN97" s="429">
        <f t="shared" si="232"/>
        <v>1</v>
      </c>
      <c r="DO97" s="428">
        <f t="shared" si="233"/>
        <v>3</v>
      </c>
      <c r="DP97" s="429">
        <f t="shared" si="234"/>
        <v>0.6</v>
      </c>
      <c r="DQ97" s="100">
        <f t="shared" si="235"/>
        <v>0</v>
      </c>
      <c r="DR97" s="100">
        <f t="shared" si="236"/>
        <v>0</v>
      </c>
      <c r="DS97" s="97">
        <f t="shared" si="237"/>
        <v>0</v>
      </c>
      <c r="DT97" s="428">
        <f t="shared" si="238"/>
        <v>5</v>
      </c>
      <c r="DU97" s="429">
        <f t="shared" si="239"/>
        <v>1</v>
      </c>
      <c r="DV97" s="428">
        <f t="shared" si="240"/>
        <v>3</v>
      </c>
      <c r="DW97" s="429">
        <f t="shared" si="241"/>
        <v>0.6</v>
      </c>
      <c r="DX97" s="100">
        <f t="shared" si="242"/>
        <v>0</v>
      </c>
      <c r="DY97" s="100">
        <f t="shared" si="243"/>
        <v>0</v>
      </c>
      <c r="DZ97" s="97">
        <f t="shared" si="244"/>
        <v>0</v>
      </c>
      <c r="EA97" s="428">
        <f t="shared" si="245"/>
        <v>5</v>
      </c>
      <c r="EB97" s="429">
        <f t="shared" si="246"/>
        <v>1</v>
      </c>
      <c r="EC97" s="428">
        <f t="shared" si="247"/>
        <v>3</v>
      </c>
      <c r="ED97" s="429">
        <f t="shared" si="248"/>
        <v>0.6</v>
      </c>
      <c r="EE97" s="100">
        <f t="shared" si="249"/>
        <v>0</v>
      </c>
      <c r="EF97" s="100">
        <f t="shared" si="250"/>
        <v>0</v>
      </c>
      <c r="EG97" s="97">
        <f t="shared" si="251"/>
        <v>0</v>
      </c>
      <c r="EH97" s="428">
        <f t="shared" si="252"/>
        <v>5</v>
      </c>
      <c r="EI97" s="429">
        <f t="shared" si="253"/>
        <v>1</v>
      </c>
      <c r="EJ97" s="428">
        <f t="shared" si="254"/>
        <v>3</v>
      </c>
      <c r="EK97" s="429">
        <f t="shared" si="255"/>
        <v>0.6</v>
      </c>
      <c r="EL97" s="100">
        <f t="shared" si="256"/>
        <v>0</v>
      </c>
      <c r="EM97" s="100">
        <f t="shared" si="257"/>
        <v>0</v>
      </c>
      <c r="EN97" s="97">
        <f t="shared" si="258"/>
        <v>0</v>
      </c>
      <c r="EO97" s="428">
        <f t="shared" si="259"/>
        <v>5</v>
      </c>
      <c r="EP97" s="429">
        <f t="shared" si="260"/>
        <v>1</v>
      </c>
      <c r="EQ97" s="428">
        <f t="shared" si="261"/>
        <v>3</v>
      </c>
      <c r="ER97" s="429">
        <f t="shared" si="262"/>
        <v>0.6</v>
      </c>
      <c r="ES97" s="100">
        <f t="shared" si="263"/>
        <v>0</v>
      </c>
      <c r="ET97" s="100">
        <f t="shared" si="264"/>
        <v>0</v>
      </c>
      <c r="EU97" s="97">
        <f t="shared" si="265"/>
        <v>0</v>
      </c>
      <c r="EV97" s="428">
        <f t="shared" si="266"/>
        <v>5</v>
      </c>
      <c r="EW97" s="429">
        <f t="shared" si="267"/>
        <v>1</v>
      </c>
      <c r="EX97" s="428">
        <f t="shared" si="268"/>
        <v>3</v>
      </c>
      <c r="EY97" s="429">
        <f t="shared" si="269"/>
        <v>0.6</v>
      </c>
      <c r="EZ97" s="100">
        <f t="shared" si="270"/>
        <v>0</v>
      </c>
      <c r="FA97" s="100">
        <f t="shared" si="271"/>
        <v>0</v>
      </c>
      <c r="FB97" s="97">
        <f t="shared" si="272"/>
        <v>0</v>
      </c>
      <c r="FC97" s="428">
        <f t="shared" si="273"/>
        <v>5</v>
      </c>
      <c r="FD97" s="429">
        <f t="shared" si="274"/>
        <v>1</v>
      </c>
      <c r="FE97" s="428">
        <f t="shared" si="275"/>
        <v>3</v>
      </c>
      <c r="FF97" s="429">
        <f t="shared" si="276"/>
        <v>0.6</v>
      </c>
      <c r="FG97" s="100">
        <f t="shared" si="277"/>
        <v>0</v>
      </c>
      <c r="FH97" s="100">
        <f t="shared" si="278"/>
        <v>0</v>
      </c>
      <c r="FI97" s="97">
        <f t="shared" si="279"/>
        <v>0</v>
      </c>
      <c r="FJ97" s="428">
        <f t="shared" si="280"/>
        <v>5</v>
      </c>
      <c r="FK97" s="429">
        <f t="shared" si="281"/>
        <v>1</v>
      </c>
      <c r="FL97" s="428">
        <f t="shared" si="282"/>
        <v>3</v>
      </c>
      <c r="FM97" s="429">
        <f t="shared" si="283"/>
        <v>0.6</v>
      </c>
      <c r="FN97" s="100">
        <f t="shared" si="284"/>
        <v>0</v>
      </c>
      <c r="FO97" s="100">
        <f t="shared" si="285"/>
        <v>0</v>
      </c>
      <c r="FP97" s="97">
        <f t="shared" si="286"/>
        <v>0</v>
      </c>
      <c r="FQ97" s="428">
        <f t="shared" si="287"/>
        <v>5</v>
      </c>
      <c r="FR97" s="429">
        <f t="shared" si="288"/>
        <v>1</v>
      </c>
      <c r="FS97" s="428">
        <f t="shared" si="289"/>
        <v>3</v>
      </c>
      <c r="FT97" s="429">
        <f t="shared" si="290"/>
        <v>0.6</v>
      </c>
      <c r="FU97" s="100">
        <f t="shared" si="291"/>
        <v>0</v>
      </c>
      <c r="FV97" s="100">
        <f t="shared" si="292"/>
        <v>0</v>
      </c>
      <c r="FW97" s="97">
        <f t="shared" si="293"/>
        <v>0</v>
      </c>
      <c r="FX97" s="428">
        <f t="shared" si="294"/>
        <v>5</v>
      </c>
      <c r="FY97" s="429">
        <f t="shared" si="295"/>
        <v>1</v>
      </c>
      <c r="FZ97" s="428">
        <f t="shared" si="296"/>
        <v>3</v>
      </c>
      <c r="GA97" s="429">
        <f t="shared" si="297"/>
        <v>0.6</v>
      </c>
      <c r="GB97" s="100">
        <f t="shared" si="298"/>
        <v>0</v>
      </c>
      <c r="GC97" s="100">
        <f t="shared" si="299"/>
        <v>0</v>
      </c>
      <c r="GD97" s="97">
        <f t="shared" si="300"/>
        <v>0</v>
      </c>
      <c r="GE97" s="428">
        <f t="shared" si="301"/>
        <v>5</v>
      </c>
      <c r="GF97" s="429">
        <f t="shared" si="302"/>
        <v>1</v>
      </c>
      <c r="GG97" s="428">
        <f t="shared" si="303"/>
        <v>3</v>
      </c>
      <c r="GH97" s="429">
        <f t="shared" si="304"/>
        <v>0.6</v>
      </c>
      <c r="GI97" s="429">
        <f t="shared" si="305"/>
        <v>0.6</v>
      </c>
    </row>
    <row r="98" spans="1:191" ht="37.5" hidden="1" customHeight="1">
      <c r="A98" s="427">
        <v>90</v>
      </c>
      <c r="B98" s="85"/>
      <c r="C98" s="85"/>
      <c r="D98" s="193"/>
      <c r="E98" s="85"/>
      <c r="F98" s="124"/>
      <c r="G98" s="85"/>
      <c r="H98" s="85" t="s">
        <v>1170</v>
      </c>
      <c r="I98" s="86"/>
      <c r="J98" s="86"/>
      <c r="K98" s="86"/>
      <c r="L98" s="86"/>
      <c r="M98" s="86"/>
      <c r="N98" s="86"/>
      <c r="O98" s="86"/>
      <c r="P98" s="86"/>
      <c r="Q98" s="86"/>
      <c r="R98" s="86"/>
      <c r="S98" s="86"/>
      <c r="T98" s="86"/>
      <c r="U98" s="86"/>
      <c r="V98" s="86"/>
      <c r="W98" s="86"/>
      <c r="X98" s="86"/>
      <c r="Y98" s="86"/>
      <c r="Z98" s="86"/>
      <c r="AA98" s="86"/>
      <c r="AB98" s="86"/>
      <c r="AC98" s="88">
        <f t="shared" si="210"/>
        <v>0</v>
      </c>
      <c r="AD98" s="89">
        <f t="shared" si="306"/>
        <v>1</v>
      </c>
      <c r="AE98" s="88" t="str">
        <f t="shared" si="211"/>
        <v>3 - Moderado</v>
      </c>
      <c r="AF98" s="89">
        <f t="shared" si="307"/>
        <v>0.6</v>
      </c>
      <c r="AG98" s="82" t="str">
        <f t="shared" si="308"/>
        <v/>
      </c>
      <c r="AH98" s="89">
        <f t="shared" si="212"/>
        <v>0.6</v>
      </c>
      <c r="AI98" s="85"/>
      <c r="AJ98" s="85"/>
      <c r="AK98" s="85"/>
      <c r="AL98" s="85"/>
      <c r="AM98" s="47"/>
      <c r="AN98" s="91"/>
      <c r="AO98" s="91"/>
      <c r="AP98" s="47"/>
      <c r="AQ98" s="47"/>
      <c r="AR98" s="91"/>
      <c r="AS98" s="91"/>
      <c r="AT98" s="47"/>
      <c r="AU98" s="47"/>
      <c r="AV98" s="91"/>
      <c r="AW98" s="91"/>
      <c r="AX98" s="47"/>
      <c r="AY98" s="47"/>
      <c r="AZ98" s="91"/>
      <c r="BA98" s="91"/>
      <c r="BB98" s="47"/>
      <c r="BC98" s="47"/>
      <c r="BD98" s="91"/>
      <c r="BE98" s="91"/>
      <c r="BF98" s="47"/>
      <c r="BG98" s="47"/>
      <c r="BH98" s="91"/>
      <c r="BI98" s="91"/>
      <c r="BJ98" s="47"/>
      <c r="BK98" s="47"/>
      <c r="BL98" s="91"/>
      <c r="BM98" s="91"/>
      <c r="BN98" s="47"/>
      <c r="BO98" s="47"/>
      <c r="BP98" s="91"/>
      <c r="BQ98" s="91"/>
      <c r="BR98" s="47"/>
      <c r="BS98" s="47"/>
      <c r="BT98" s="91"/>
      <c r="BU98" s="91"/>
      <c r="BV98" s="47"/>
      <c r="BW98" s="47"/>
      <c r="BX98" s="91"/>
      <c r="BY98" s="91"/>
      <c r="BZ98" s="47"/>
      <c r="CA98" s="47"/>
      <c r="CB98" s="91"/>
      <c r="CC98" s="91"/>
      <c r="CD98" s="47"/>
      <c r="CE98" s="47"/>
      <c r="CF98" s="91"/>
      <c r="CG98" s="91"/>
      <c r="CH98" s="47"/>
      <c r="CI98" s="91"/>
      <c r="CJ98" s="91"/>
      <c r="CK98" s="47"/>
      <c r="CL98" s="92" t="str">
        <f t="shared" si="213"/>
        <v>5 - Muy Alta</v>
      </c>
      <c r="CM98" s="93">
        <f t="shared" si="309"/>
        <v>1</v>
      </c>
      <c r="CN98" s="92" t="str">
        <f t="shared" si="214"/>
        <v>3 - Moderado</v>
      </c>
      <c r="CO98" s="93">
        <f t="shared" si="310"/>
        <v>0.6</v>
      </c>
      <c r="CP98" s="94" t="str">
        <f t="shared" si="311"/>
        <v>ALTO</v>
      </c>
      <c r="CQ98" s="89">
        <f t="shared" si="215"/>
        <v>0.6</v>
      </c>
      <c r="CR98" s="194"/>
      <c r="CS98" s="94">
        <f t="shared" si="216"/>
        <v>5</v>
      </c>
      <c r="CT98" s="47"/>
      <c r="CU98" s="194"/>
      <c r="CV98" s="194"/>
      <c r="CW98" s="96"/>
      <c r="CX98" s="97">
        <f t="shared" si="217"/>
        <v>0</v>
      </c>
      <c r="CY98" s="98">
        <f t="shared" si="218"/>
        <v>3</v>
      </c>
      <c r="CZ98" s="97" t="str">
        <f t="shared" si="219"/>
        <v>Moderado</v>
      </c>
      <c r="DA98" s="99">
        <f t="shared" si="220"/>
        <v>0.6</v>
      </c>
      <c r="DB98" s="100">
        <f t="shared" si="221"/>
        <v>0</v>
      </c>
      <c r="DC98" s="100">
        <f t="shared" si="222"/>
        <v>0</v>
      </c>
      <c r="DD98" s="97">
        <f t="shared" si="223"/>
        <v>0</v>
      </c>
      <c r="DE98" s="428">
        <f t="shared" si="224"/>
        <v>5</v>
      </c>
      <c r="DF98" s="429">
        <f t="shared" si="225"/>
        <v>1</v>
      </c>
      <c r="DG98" s="428">
        <f t="shared" si="226"/>
        <v>3</v>
      </c>
      <c r="DH98" s="428"/>
      <c r="DI98" s="429">
        <f t="shared" si="227"/>
        <v>0.6</v>
      </c>
      <c r="DJ98" s="100">
        <f t="shared" si="228"/>
        <v>0</v>
      </c>
      <c r="DK98" s="100">
        <f t="shared" si="229"/>
        <v>0</v>
      </c>
      <c r="DL98" s="97">
        <f t="shared" si="230"/>
        <v>0</v>
      </c>
      <c r="DM98" s="428">
        <f t="shared" si="231"/>
        <v>5</v>
      </c>
      <c r="DN98" s="429">
        <f t="shared" si="232"/>
        <v>1</v>
      </c>
      <c r="DO98" s="428">
        <f t="shared" si="233"/>
        <v>3</v>
      </c>
      <c r="DP98" s="429">
        <f t="shared" si="234"/>
        <v>0.6</v>
      </c>
      <c r="DQ98" s="100">
        <f t="shared" si="235"/>
        <v>0</v>
      </c>
      <c r="DR98" s="100">
        <f t="shared" si="236"/>
        <v>0</v>
      </c>
      <c r="DS98" s="97">
        <f t="shared" si="237"/>
        <v>0</v>
      </c>
      <c r="DT98" s="428">
        <f t="shared" si="238"/>
        <v>5</v>
      </c>
      <c r="DU98" s="429">
        <f t="shared" si="239"/>
        <v>1</v>
      </c>
      <c r="DV98" s="428">
        <f t="shared" si="240"/>
        <v>3</v>
      </c>
      <c r="DW98" s="429">
        <f t="shared" si="241"/>
        <v>0.6</v>
      </c>
      <c r="DX98" s="100">
        <f t="shared" si="242"/>
        <v>0</v>
      </c>
      <c r="DY98" s="100">
        <f t="shared" si="243"/>
        <v>0</v>
      </c>
      <c r="DZ98" s="97">
        <f t="shared" si="244"/>
        <v>0</v>
      </c>
      <c r="EA98" s="428">
        <f t="shared" si="245"/>
        <v>5</v>
      </c>
      <c r="EB98" s="429">
        <f t="shared" si="246"/>
        <v>1</v>
      </c>
      <c r="EC98" s="428">
        <f t="shared" si="247"/>
        <v>3</v>
      </c>
      <c r="ED98" s="429">
        <f t="shared" si="248"/>
        <v>0.6</v>
      </c>
      <c r="EE98" s="100">
        <f t="shared" si="249"/>
        <v>0</v>
      </c>
      <c r="EF98" s="100">
        <f t="shared" si="250"/>
        <v>0</v>
      </c>
      <c r="EG98" s="97">
        <f t="shared" si="251"/>
        <v>0</v>
      </c>
      <c r="EH98" s="428">
        <f t="shared" si="252"/>
        <v>5</v>
      </c>
      <c r="EI98" s="429">
        <f t="shared" si="253"/>
        <v>1</v>
      </c>
      <c r="EJ98" s="428">
        <f t="shared" si="254"/>
        <v>3</v>
      </c>
      <c r="EK98" s="429">
        <f t="shared" si="255"/>
        <v>0.6</v>
      </c>
      <c r="EL98" s="100">
        <f t="shared" si="256"/>
        <v>0</v>
      </c>
      <c r="EM98" s="100">
        <f t="shared" si="257"/>
        <v>0</v>
      </c>
      <c r="EN98" s="97">
        <f t="shared" si="258"/>
        <v>0</v>
      </c>
      <c r="EO98" s="428">
        <f t="shared" si="259"/>
        <v>5</v>
      </c>
      <c r="EP98" s="429">
        <f t="shared" si="260"/>
        <v>1</v>
      </c>
      <c r="EQ98" s="428">
        <f t="shared" si="261"/>
        <v>3</v>
      </c>
      <c r="ER98" s="429">
        <f t="shared" si="262"/>
        <v>0.6</v>
      </c>
      <c r="ES98" s="100">
        <f t="shared" si="263"/>
        <v>0</v>
      </c>
      <c r="ET98" s="100">
        <f t="shared" si="264"/>
        <v>0</v>
      </c>
      <c r="EU98" s="97">
        <f t="shared" si="265"/>
        <v>0</v>
      </c>
      <c r="EV98" s="428">
        <f t="shared" si="266"/>
        <v>5</v>
      </c>
      <c r="EW98" s="429">
        <f t="shared" si="267"/>
        <v>1</v>
      </c>
      <c r="EX98" s="428">
        <f t="shared" si="268"/>
        <v>3</v>
      </c>
      <c r="EY98" s="429">
        <f t="shared" si="269"/>
        <v>0.6</v>
      </c>
      <c r="EZ98" s="100">
        <f t="shared" si="270"/>
        <v>0</v>
      </c>
      <c r="FA98" s="100">
        <f t="shared" si="271"/>
        <v>0</v>
      </c>
      <c r="FB98" s="97">
        <f t="shared" si="272"/>
        <v>0</v>
      </c>
      <c r="FC98" s="428">
        <f t="shared" si="273"/>
        <v>5</v>
      </c>
      <c r="FD98" s="429">
        <f t="shared" si="274"/>
        <v>1</v>
      </c>
      <c r="FE98" s="428">
        <f t="shared" si="275"/>
        <v>3</v>
      </c>
      <c r="FF98" s="429">
        <f t="shared" si="276"/>
        <v>0.6</v>
      </c>
      <c r="FG98" s="100">
        <f t="shared" si="277"/>
        <v>0</v>
      </c>
      <c r="FH98" s="100">
        <f t="shared" si="278"/>
        <v>0</v>
      </c>
      <c r="FI98" s="97">
        <f t="shared" si="279"/>
        <v>0</v>
      </c>
      <c r="FJ98" s="428">
        <f t="shared" si="280"/>
        <v>5</v>
      </c>
      <c r="FK98" s="429">
        <f t="shared" si="281"/>
        <v>1</v>
      </c>
      <c r="FL98" s="428">
        <f t="shared" si="282"/>
        <v>3</v>
      </c>
      <c r="FM98" s="429">
        <f t="shared" si="283"/>
        <v>0.6</v>
      </c>
      <c r="FN98" s="100">
        <f t="shared" si="284"/>
        <v>0</v>
      </c>
      <c r="FO98" s="100">
        <f t="shared" si="285"/>
        <v>0</v>
      </c>
      <c r="FP98" s="97">
        <f t="shared" si="286"/>
        <v>0</v>
      </c>
      <c r="FQ98" s="428">
        <f t="shared" si="287"/>
        <v>5</v>
      </c>
      <c r="FR98" s="429">
        <f t="shared" si="288"/>
        <v>1</v>
      </c>
      <c r="FS98" s="428">
        <f t="shared" si="289"/>
        <v>3</v>
      </c>
      <c r="FT98" s="429">
        <f t="shared" si="290"/>
        <v>0.6</v>
      </c>
      <c r="FU98" s="100">
        <f t="shared" si="291"/>
        <v>0</v>
      </c>
      <c r="FV98" s="100">
        <f t="shared" si="292"/>
        <v>0</v>
      </c>
      <c r="FW98" s="97">
        <f t="shared" si="293"/>
        <v>0</v>
      </c>
      <c r="FX98" s="428">
        <f t="shared" si="294"/>
        <v>5</v>
      </c>
      <c r="FY98" s="429">
        <f t="shared" si="295"/>
        <v>1</v>
      </c>
      <c r="FZ98" s="428">
        <f t="shared" si="296"/>
        <v>3</v>
      </c>
      <c r="GA98" s="429">
        <f t="shared" si="297"/>
        <v>0.6</v>
      </c>
      <c r="GB98" s="100">
        <f t="shared" si="298"/>
        <v>0</v>
      </c>
      <c r="GC98" s="100">
        <f t="shared" si="299"/>
        <v>0</v>
      </c>
      <c r="GD98" s="97">
        <f t="shared" si="300"/>
        <v>0</v>
      </c>
      <c r="GE98" s="428">
        <f t="shared" si="301"/>
        <v>5</v>
      </c>
      <c r="GF98" s="429">
        <f t="shared" si="302"/>
        <v>1</v>
      </c>
      <c r="GG98" s="428">
        <f t="shared" si="303"/>
        <v>3</v>
      </c>
      <c r="GH98" s="429">
        <f t="shared" si="304"/>
        <v>0.6</v>
      </c>
      <c r="GI98" s="429">
        <f t="shared" si="305"/>
        <v>0.6</v>
      </c>
    </row>
    <row r="99" spans="1:191" ht="37.5" hidden="1" customHeight="1">
      <c r="A99" s="427">
        <v>91</v>
      </c>
      <c r="B99" s="85"/>
      <c r="C99" s="85"/>
      <c r="D99" s="193"/>
      <c r="E99" s="85"/>
      <c r="F99" s="124"/>
      <c r="G99" s="85"/>
      <c r="H99" s="85" t="s">
        <v>1170</v>
      </c>
      <c r="I99" s="86"/>
      <c r="J99" s="86"/>
      <c r="K99" s="86"/>
      <c r="L99" s="86"/>
      <c r="M99" s="86"/>
      <c r="N99" s="86"/>
      <c r="O99" s="86"/>
      <c r="P99" s="86"/>
      <c r="Q99" s="86"/>
      <c r="R99" s="86"/>
      <c r="S99" s="86"/>
      <c r="T99" s="86"/>
      <c r="U99" s="86"/>
      <c r="V99" s="86"/>
      <c r="W99" s="86"/>
      <c r="X99" s="86"/>
      <c r="Y99" s="86"/>
      <c r="Z99" s="86"/>
      <c r="AA99" s="86"/>
      <c r="AB99" s="86"/>
      <c r="AC99" s="88">
        <f t="shared" si="210"/>
        <v>0</v>
      </c>
      <c r="AD99" s="89">
        <f t="shared" si="306"/>
        <v>1</v>
      </c>
      <c r="AE99" s="88" t="str">
        <f t="shared" si="211"/>
        <v>3 - Moderado</v>
      </c>
      <c r="AF99" s="89">
        <f t="shared" si="307"/>
        <v>0.6</v>
      </c>
      <c r="AG99" s="82" t="str">
        <f t="shared" si="308"/>
        <v/>
      </c>
      <c r="AH99" s="89">
        <f t="shared" si="212"/>
        <v>0.6</v>
      </c>
      <c r="AI99" s="85"/>
      <c r="AJ99" s="85"/>
      <c r="AK99" s="85"/>
      <c r="AL99" s="85"/>
      <c r="AM99" s="47"/>
      <c r="AN99" s="91"/>
      <c r="AO99" s="91"/>
      <c r="AP99" s="47"/>
      <c r="AQ99" s="47"/>
      <c r="AR99" s="91"/>
      <c r="AS99" s="91"/>
      <c r="AT99" s="47"/>
      <c r="AU99" s="47"/>
      <c r="AV99" s="91"/>
      <c r="AW99" s="91"/>
      <c r="AX99" s="47"/>
      <c r="AY99" s="47"/>
      <c r="AZ99" s="91"/>
      <c r="BA99" s="91"/>
      <c r="BB99" s="47"/>
      <c r="BC99" s="47"/>
      <c r="BD99" s="91"/>
      <c r="BE99" s="91"/>
      <c r="BF99" s="47"/>
      <c r="BG99" s="47"/>
      <c r="BH99" s="91"/>
      <c r="BI99" s="91"/>
      <c r="BJ99" s="47"/>
      <c r="BK99" s="47"/>
      <c r="BL99" s="91"/>
      <c r="BM99" s="91"/>
      <c r="BN99" s="47"/>
      <c r="BO99" s="47"/>
      <c r="BP99" s="91"/>
      <c r="BQ99" s="91"/>
      <c r="BR99" s="47"/>
      <c r="BS99" s="47"/>
      <c r="BT99" s="91"/>
      <c r="BU99" s="91"/>
      <c r="BV99" s="47"/>
      <c r="BW99" s="47"/>
      <c r="BX99" s="91"/>
      <c r="BY99" s="91"/>
      <c r="BZ99" s="47"/>
      <c r="CA99" s="47"/>
      <c r="CB99" s="91"/>
      <c r="CC99" s="91"/>
      <c r="CD99" s="47"/>
      <c r="CE99" s="47"/>
      <c r="CF99" s="91"/>
      <c r="CG99" s="91"/>
      <c r="CH99" s="47"/>
      <c r="CI99" s="91"/>
      <c r="CJ99" s="91"/>
      <c r="CK99" s="47"/>
      <c r="CL99" s="92" t="str">
        <f t="shared" si="213"/>
        <v>5 - Muy Alta</v>
      </c>
      <c r="CM99" s="93">
        <f t="shared" si="309"/>
        <v>1</v>
      </c>
      <c r="CN99" s="92" t="str">
        <f t="shared" si="214"/>
        <v>3 - Moderado</v>
      </c>
      <c r="CO99" s="93">
        <f t="shared" si="310"/>
        <v>0.6</v>
      </c>
      <c r="CP99" s="94" t="str">
        <f t="shared" si="311"/>
        <v>ALTO</v>
      </c>
      <c r="CQ99" s="89">
        <f t="shared" si="215"/>
        <v>0.6</v>
      </c>
      <c r="CR99" s="194"/>
      <c r="CS99" s="94">
        <f t="shared" si="216"/>
        <v>5</v>
      </c>
      <c r="CT99" s="47"/>
      <c r="CU99" s="194"/>
      <c r="CV99" s="194"/>
      <c r="CW99" s="96"/>
      <c r="CX99" s="97">
        <f t="shared" si="217"/>
        <v>0</v>
      </c>
      <c r="CY99" s="98">
        <f t="shared" si="218"/>
        <v>3</v>
      </c>
      <c r="CZ99" s="97" t="str">
        <f t="shared" si="219"/>
        <v>Moderado</v>
      </c>
      <c r="DA99" s="99">
        <f t="shared" si="220"/>
        <v>0.6</v>
      </c>
      <c r="DB99" s="100">
        <f t="shared" si="221"/>
        <v>0</v>
      </c>
      <c r="DC99" s="100">
        <f t="shared" si="222"/>
        <v>0</v>
      </c>
      <c r="DD99" s="97">
        <f t="shared" si="223"/>
        <v>0</v>
      </c>
      <c r="DE99" s="428">
        <f t="shared" si="224"/>
        <v>5</v>
      </c>
      <c r="DF99" s="429">
        <f t="shared" si="225"/>
        <v>1</v>
      </c>
      <c r="DG99" s="428">
        <f t="shared" si="226"/>
        <v>3</v>
      </c>
      <c r="DH99" s="428"/>
      <c r="DI99" s="429">
        <f t="shared" si="227"/>
        <v>0.6</v>
      </c>
      <c r="DJ99" s="100">
        <f t="shared" si="228"/>
        <v>0</v>
      </c>
      <c r="DK99" s="100">
        <f t="shared" si="229"/>
        <v>0</v>
      </c>
      <c r="DL99" s="97">
        <f t="shared" si="230"/>
        <v>0</v>
      </c>
      <c r="DM99" s="428">
        <f t="shared" si="231"/>
        <v>5</v>
      </c>
      <c r="DN99" s="429">
        <f t="shared" si="232"/>
        <v>1</v>
      </c>
      <c r="DO99" s="428">
        <f t="shared" si="233"/>
        <v>3</v>
      </c>
      <c r="DP99" s="429">
        <f t="shared" si="234"/>
        <v>0.6</v>
      </c>
      <c r="DQ99" s="100">
        <f t="shared" si="235"/>
        <v>0</v>
      </c>
      <c r="DR99" s="100">
        <f t="shared" si="236"/>
        <v>0</v>
      </c>
      <c r="DS99" s="97">
        <f t="shared" si="237"/>
        <v>0</v>
      </c>
      <c r="DT99" s="428">
        <f t="shared" si="238"/>
        <v>5</v>
      </c>
      <c r="DU99" s="429">
        <f t="shared" si="239"/>
        <v>1</v>
      </c>
      <c r="DV99" s="428">
        <f t="shared" si="240"/>
        <v>3</v>
      </c>
      <c r="DW99" s="429">
        <f t="shared" si="241"/>
        <v>0.6</v>
      </c>
      <c r="DX99" s="100">
        <f t="shared" si="242"/>
        <v>0</v>
      </c>
      <c r="DY99" s="100">
        <f t="shared" si="243"/>
        <v>0</v>
      </c>
      <c r="DZ99" s="97">
        <f t="shared" si="244"/>
        <v>0</v>
      </c>
      <c r="EA99" s="428">
        <f t="shared" si="245"/>
        <v>5</v>
      </c>
      <c r="EB99" s="429">
        <f t="shared" si="246"/>
        <v>1</v>
      </c>
      <c r="EC99" s="428">
        <f t="shared" si="247"/>
        <v>3</v>
      </c>
      <c r="ED99" s="429">
        <f t="shared" si="248"/>
        <v>0.6</v>
      </c>
      <c r="EE99" s="100">
        <f t="shared" si="249"/>
        <v>0</v>
      </c>
      <c r="EF99" s="100">
        <f t="shared" si="250"/>
        <v>0</v>
      </c>
      <c r="EG99" s="97">
        <f t="shared" si="251"/>
        <v>0</v>
      </c>
      <c r="EH99" s="428">
        <f t="shared" si="252"/>
        <v>5</v>
      </c>
      <c r="EI99" s="429">
        <f t="shared" si="253"/>
        <v>1</v>
      </c>
      <c r="EJ99" s="428">
        <f t="shared" si="254"/>
        <v>3</v>
      </c>
      <c r="EK99" s="429">
        <f t="shared" si="255"/>
        <v>0.6</v>
      </c>
      <c r="EL99" s="100">
        <f t="shared" si="256"/>
        <v>0</v>
      </c>
      <c r="EM99" s="100">
        <f t="shared" si="257"/>
        <v>0</v>
      </c>
      <c r="EN99" s="97">
        <f t="shared" si="258"/>
        <v>0</v>
      </c>
      <c r="EO99" s="428">
        <f t="shared" si="259"/>
        <v>5</v>
      </c>
      <c r="EP99" s="429">
        <f t="shared" si="260"/>
        <v>1</v>
      </c>
      <c r="EQ99" s="428">
        <f t="shared" si="261"/>
        <v>3</v>
      </c>
      <c r="ER99" s="429">
        <f t="shared" si="262"/>
        <v>0.6</v>
      </c>
      <c r="ES99" s="100">
        <f t="shared" si="263"/>
        <v>0</v>
      </c>
      <c r="ET99" s="100">
        <f t="shared" si="264"/>
        <v>0</v>
      </c>
      <c r="EU99" s="97">
        <f t="shared" si="265"/>
        <v>0</v>
      </c>
      <c r="EV99" s="428">
        <f t="shared" si="266"/>
        <v>5</v>
      </c>
      <c r="EW99" s="429">
        <f t="shared" si="267"/>
        <v>1</v>
      </c>
      <c r="EX99" s="428">
        <f t="shared" si="268"/>
        <v>3</v>
      </c>
      <c r="EY99" s="429">
        <f t="shared" si="269"/>
        <v>0.6</v>
      </c>
      <c r="EZ99" s="100">
        <f t="shared" si="270"/>
        <v>0</v>
      </c>
      <c r="FA99" s="100">
        <f t="shared" si="271"/>
        <v>0</v>
      </c>
      <c r="FB99" s="97">
        <f t="shared" si="272"/>
        <v>0</v>
      </c>
      <c r="FC99" s="428">
        <f t="shared" si="273"/>
        <v>5</v>
      </c>
      <c r="FD99" s="429">
        <f t="shared" si="274"/>
        <v>1</v>
      </c>
      <c r="FE99" s="428">
        <f t="shared" si="275"/>
        <v>3</v>
      </c>
      <c r="FF99" s="429">
        <f t="shared" si="276"/>
        <v>0.6</v>
      </c>
      <c r="FG99" s="100">
        <f t="shared" si="277"/>
        <v>0</v>
      </c>
      <c r="FH99" s="100">
        <f t="shared" si="278"/>
        <v>0</v>
      </c>
      <c r="FI99" s="97">
        <f t="shared" si="279"/>
        <v>0</v>
      </c>
      <c r="FJ99" s="428">
        <f t="shared" si="280"/>
        <v>5</v>
      </c>
      <c r="FK99" s="429">
        <f t="shared" si="281"/>
        <v>1</v>
      </c>
      <c r="FL99" s="428">
        <f t="shared" si="282"/>
        <v>3</v>
      </c>
      <c r="FM99" s="429">
        <f t="shared" si="283"/>
        <v>0.6</v>
      </c>
      <c r="FN99" s="100">
        <f t="shared" si="284"/>
        <v>0</v>
      </c>
      <c r="FO99" s="100">
        <f t="shared" si="285"/>
        <v>0</v>
      </c>
      <c r="FP99" s="97">
        <f t="shared" si="286"/>
        <v>0</v>
      </c>
      <c r="FQ99" s="428">
        <f t="shared" si="287"/>
        <v>5</v>
      </c>
      <c r="FR99" s="429">
        <f t="shared" si="288"/>
        <v>1</v>
      </c>
      <c r="FS99" s="428">
        <f t="shared" si="289"/>
        <v>3</v>
      </c>
      <c r="FT99" s="429">
        <f t="shared" si="290"/>
        <v>0.6</v>
      </c>
      <c r="FU99" s="100">
        <f t="shared" si="291"/>
        <v>0</v>
      </c>
      <c r="FV99" s="100">
        <f t="shared" si="292"/>
        <v>0</v>
      </c>
      <c r="FW99" s="97">
        <f t="shared" si="293"/>
        <v>0</v>
      </c>
      <c r="FX99" s="428">
        <f t="shared" si="294"/>
        <v>5</v>
      </c>
      <c r="FY99" s="429">
        <f t="shared" si="295"/>
        <v>1</v>
      </c>
      <c r="FZ99" s="428">
        <f t="shared" si="296"/>
        <v>3</v>
      </c>
      <c r="GA99" s="429">
        <f t="shared" si="297"/>
        <v>0.6</v>
      </c>
      <c r="GB99" s="100">
        <f t="shared" si="298"/>
        <v>0</v>
      </c>
      <c r="GC99" s="100">
        <f t="shared" si="299"/>
        <v>0</v>
      </c>
      <c r="GD99" s="97">
        <f t="shared" si="300"/>
        <v>0</v>
      </c>
      <c r="GE99" s="428">
        <f t="shared" si="301"/>
        <v>5</v>
      </c>
      <c r="GF99" s="429">
        <f t="shared" si="302"/>
        <v>1</v>
      </c>
      <c r="GG99" s="428">
        <f t="shared" si="303"/>
        <v>3</v>
      </c>
      <c r="GH99" s="429">
        <f t="shared" si="304"/>
        <v>0.6</v>
      </c>
      <c r="GI99" s="429">
        <f t="shared" si="305"/>
        <v>0.6</v>
      </c>
    </row>
    <row r="100" spans="1:191" ht="37.5" hidden="1" customHeight="1">
      <c r="A100" s="427">
        <v>92</v>
      </c>
      <c r="B100" s="85"/>
      <c r="C100" s="85"/>
      <c r="D100" s="193"/>
      <c r="E100" s="85"/>
      <c r="F100" s="124"/>
      <c r="G100" s="85"/>
      <c r="H100" s="85" t="s">
        <v>1170</v>
      </c>
      <c r="I100" s="86"/>
      <c r="J100" s="86"/>
      <c r="K100" s="86"/>
      <c r="L100" s="86"/>
      <c r="M100" s="86"/>
      <c r="N100" s="86"/>
      <c r="O100" s="86"/>
      <c r="P100" s="86"/>
      <c r="Q100" s="86"/>
      <c r="R100" s="86"/>
      <c r="S100" s="86"/>
      <c r="T100" s="86"/>
      <c r="U100" s="86"/>
      <c r="V100" s="86"/>
      <c r="W100" s="86"/>
      <c r="X100" s="86"/>
      <c r="Y100" s="86"/>
      <c r="Z100" s="86"/>
      <c r="AA100" s="86"/>
      <c r="AB100" s="86"/>
      <c r="AC100" s="88">
        <f t="shared" si="210"/>
        <v>0</v>
      </c>
      <c r="AD100" s="89">
        <f t="shared" si="306"/>
        <v>1</v>
      </c>
      <c r="AE100" s="88" t="str">
        <f t="shared" si="211"/>
        <v>3 - Moderado</v>
      </c>
      <c r="AF100" s="89">
        <f t="shared" si="307"/>
        <v>0.6</v>
      </c>
      <c r="AG100" s="82" t="str">
        <f t="shared" si="308"/>
        <v/>
      </c>
      <c r="AH100" s="89">
        <f t="shared" si="212"/>
        <v>0.6</v>
      </c>
      <c r="AI100" s="85"/>
      <c r="AJ100" s="85"/>
      <c r="AK100" s="85"/>
      <c r="AL100" s="85"/>
      <c r="AM100" s="47"/>
      <c r="AN100" s="91"/>
      <c r="AO100" s="91"/>
      <c r="AP100" s="47"/>
      <c r="AQ100" s="47"/>
      <c r="AR100" s="91"/>
      <c r="AS100" s="91"/>
      <c r="AT100" s="47"/>
      <c r="AU100" s="47"/>
      <c r="AV100" s="91"/>
      <c r="AW100" s="91"/>
      <c r="AX100" s="47"/>
      <c r="AY100" s="47"/>
      <c r="AZ100" s="91"/>
      <c r="BA100" s="91"/>
      <c r="BB100" s="47"/>
      <c r="BC100" s="47"/>
      <c r="BD100" s="91"/>
      <c r="BE100" s="91"/>
      <c r="BF100" s="47"/>
      <c r="BG100" s="47"/>
      <c r="BH100" s="91"/>
      <c r="BI100" s="91"/>
      <c r="BJ100" s="47"/>
      <c r="BK100" s="47"/>
      <c r="BL100" s="91"/>
      <c r="BM100" s="91"/>
      <c r="BN100" s="47"/>
      <c r="BO100" s="47"/>
      <c r="BP100" s="91"/>
      <c r="BQ100" s="91"/>
      <c r="BR100" s="47"/>
      <c r="BS100" s="47"/>
      <c r="BT100" s="91"/>
      <c r="BU100" s="91"/>
      <c r="BV100" s="47"/>
      <c r="BW100" s="47"/>
      <c r="BX100" s="91"/>
      <c r="BY100" s="91"/>
      <c r="BZ100" s="47"/>
      <c r="CA100" s="47"/>
      <c r="CB100" s="91"/>
      <c r="CC100" s="91"/>
      <c r="CD100" s="47"/>
      <c r="CE100" s="47"/>
      <c r="CF100" s="91"/>
      <c r="CG100" s="91"/>
      <c r="CH100" s="47"/>
      <c r="CI100" s="91"/>
      <c r="CJ100" s="91"/>
      <c r="CK100" s="47"/>
      <c r="CL100" s="92" t="str">
        <f t="shared" si="213"/>
        <v>5 - Muy Alta</v>
      </c>
      <c r="CM100" s="93">
        <f t="shared" si="309"/>
        <v>1</v>
      </c>
      <c r="CN100" s="92" t="str">
        <f t="shared" si="214"/>
        <v>3 - Moderado</v>
      </c>
      <c r="CO100" s="93">
        <f t="shared" si="310"/>
        <v>0.6</v>
      </c>
      <c r="CP100" s="94" t="str">
        <f t="shared" si="311"/>
        <v>ALTO</v>
      </c>
      <c r="CQ100" s="89">
        <f t="shared" si="215"/>
        <v>0.6</v>
      </c>
      <c r="CR100" s="194"/>
      <c r="CS100" s="94">
        <f t="shared" si="216"/>
        <v>5</v>
      </c>
      <c r="CT100" s="47"/>
      <c r="CU100" s="194"/>
      <c r="CV100" s="194"/>
      <c r="CW100" s="96"/>
      <c r="CX100" s="97">
        <f t="shared" si="217"/>
        <v>0</v>
      </c>
      <c r="CY100" s="98">
        <f t="shared" si="218"/>
        <v>3</v>
      </c>
      <c r="CZ100" s="97" t="str">
        <f t="shared" si="219"/>
        <v>Moderado</v>
      </c>
      <c r="DA100" s="99">
        <f t="shared" si="220"/>
        <v>0.6</v>
      </c>
      <c r="DB100" s="100">
        <f t="shared" si="221"/>
        <v>0</v>
      </c>
      <c r="DC100" s="100">
        <f t="shared" si="222"/>
        <v>0</v>
      </c>
      <c r="DD100" s="97">
        <f t="shared" si="223"/>
        <v>0</v>
      </c>
      <c r="DE100" s="428">
        <f t="shared" si="224"/>
        <v>5</v>
      </c>
      <c r="DF100" s="429">
        <f t="shared" si="225"/>
        <v>1</v>
      </c>
      <c r="DG100" s="428">
        <f t="shared" si="226"/>
        <v>3</v>
      </c>
      <c r="DH100" s="428"/>
      <c r="DI100" s="429">
        <f t="shared" si="227"/>
        <v>0.6</v>
      </c>
      <c r="DJ100" s="100">
        <f t="shared" si="228"/>
        <v>0</v>
      </c>
      <c r="DK100" s="100">
        <f t="shared" si="229"/>
        <v>0</v>
      </c>
      <c r="DL100" s="97">
        <f t="shared" si="230"/>
        <v>0</v>
      </c>
      <c r="DM100" s="428">
        <f t="shared" si="231"/>
        <v>5</v>
      </c>
      <c r="DN100" s="429">
        <f t="shared" si="232"/>
        <v>1</v>
      </c>
      <c r="DO100" s="428">
        <f t="shared" si="233"/>
        <v>3</v>
      </c>
      <c r="DP100" s="429">
        <f t="shared" si="234"/>
        <v>0.6</v>
      </c>
      <c r="DQ100" s="100">
        <f t="shared" si="235"/>
        <v>0</v>
      </c>
      <c r="DR100" s="100">
        <f t="shared" si="236"/>
        <v>0</v>
      </c>
      <c r="DS100" s="97">
        <f t="shared" si="237"/>
        <v>0</v>
      </c>
      <c r="DT100" s="428">
        <f t="shared" si="238"/>
        <v>5</v>
      </c>
      <c r="DU100" s="429">
        <f t="shared" si="239"/>
        <v>1</v>
      </c>
      <c r="DV100" s="428">
        <f t="shared" si="240"/>
        <v>3</v>
      </c>
      <c r="DW100" s="429">
        <f t="shared" si="241"/>
        <v>0.6</v>
      </c>
      <c r="DX100" s="100">
        <f t="shared" si="242"/>
        <v>0</v>
      </c>
      <c r="DY100" s="100">
        <f t="shared" si="243"/>
        <v>0</v>
      </c>
      <c r="DZ100" s="97">
        <f t="shared" si="244"/>
        <v>0</v>
      </c>
      <c r="EA100" s="428">
        <f t="shared" si="245"/>
        <v>5</v>
      </c>
      <c r="EB100" s="429">
        <f t="shared" si="246"/>
        <v>1</v>
      </c>
      <c r="EC100" s="428">
        <f t="shared" si="247"/>
        <v>3</v>
      </c>
      <c r="ED100" s="429">
        <f t="shared" si="248"/>
        <v>0.6</v>
      </c>
      <c r="EE100" s="100">
        <f t="shared" si="249"/>
        <v>0</v>
      </c>
      <c r="EF100" s="100">
        <f t="shared" si="250"/>
        <v>0</v>
      </c>
      <c r="EG100" s="97">
        <f t="shared" si="251"/>
        <v>0</v>
      </c>
      <c r="EH100" s="428">
        <f t="shared" si="252"/>
        <v>5</v>
      </c>
      <c r="EI100" s="429">
        <f t="shared" si="253"/>
        <v>1</v>
      </c>
      <c r="EJ100" s="428">
        <f t="shared" si="254"/>
        <v>3</v>
      </c>
      <c r="EK100" s="429">
        <f t="shared" si="255"/>
        <v>0.6</v>
      </c>
      <c r="EL100" s="100">
        <f t="shared" si="256"/>
        <v>0</v>
      </c>
      <c r="EM100" s="100">
        <f t="shared" si="257"/>
        <v>0</v>
      </c>
      <c r="EN100" s="97">
        <f t="shared" si="258"/>
        <v>0</v>
      </c>
      <c r="EO100" s="428">
        <f t="shared" si="259"/>
        <v>5</v>
      </c>
      <c r="EP100" s="429">
        <f t="shared" si="260"/>
        <v>1</v>
      </c>
      <c r="EQ100" s="428">
        <f t="shared" si="261"/>
        <v>3</v>
      </c>
      <c r="ER100" s="429">
        <f t="shared" si="262"/>
        <v>0.6</v>
      </c>
      <c r="ES100" s="100">
        <f t="shared" si="263"/>
        <v>0</v>
      </c>
      <c r="ET100" s="100">
        <f t="shared" si="264"/>
        <v>0</v>
      </c>
      <c r="EU100" s="97">
        <f t="shared" si="265"/>
        <v>0</v>
      </c>
      <c r="EV100" s="428">
        <f t="shared" si="266"/>
        <v>5</v>
      </c>
      <c r="EW100" s="429">
        <f t="shared" si="267"/>
        <v>1</v>
      </c>
      <c r="EX100" s="428">
        <f t="shared" si="268"/>
        <v>3</v>
      </c>
      <c r="EY100" s="429">
        <f t="shared" si="269"/>
        <v>0.6</v>
      </c>
      <c r="EZ100" s="100">
        <f t="shared" si="270"/>
        <v>0</v>
      </c>
      <c r="FA100" s="100">
        <f t="shared" si="271"/>
        <v>0</v>
      </c>
      <c r="FB100" s="97">
        <f t="shared" si="272"/>
        <v>0</v>
      </c>
      <c r="FC100" s="428">
        <f t="shared" si="273"/>
        <v>5</v>
      </c>
      <c r="FD100" s="429">
        <f t="shared" si="274"/>
        <v>1</v>
      </c>
      <c r="FE100" s="428">
        <f t="shared" si="275"/>
        <v>3</v>
      </c>
      <c r="FF100" s="429">
        <f t="shared" si="276"/>
        <v>0.6</v>
      </c>
      <c r="FG100" s="100">
        <f t="shared" si="277"/>
        <v>0</v>
      </c>
      <c r="FH100" s="100">
        <f t="shared" si="278"/>
        <v>0</v>
      </c>
      <c r="FI100" s="97">
        <f t="shared" si="279"/>
        <v>0</v>
      </c>
      <c r="FJ100" s="428">
        <f t="shared" si="280"/>
        <v>5</v>
      </c>
      <c r="FK100" s="429">
        <f t="shared" si="281"/>
        <v>1</v>
      </c>
      <c r="FL100" s="428">
        <f t="shared" si="282"/>
        <v>3</v>
      </c>
      <c r="FM100" s="429">
        <f t="shared" si="283"/>
        <v>0.6</v>
      </c>
      <c r="FN100" s="100">
        <f t="shared" si="284"/>
        <v>0</v>
      </c>
      <c r="FO100" s="100">
        <f t="shared" si="285"/>
        <v>0</v>
      </c>
      <c r="FP100" s="97">
        <f t="shared" si="286"/>
        <v>0</v>
      </c>
      <c r="FQ100" s="428">
        <f t="shared" si="287"/>
        <v>5</v>
      </c>
      <c r="FR100" s="429">
        <f t="shared" si="288"/>
        <v>1</v>
      </c>
      <c r="FS100" s="428">
        <f t="shared" si="289"/>
        <v>3</v>
      </c>
      <c r="FT100" s="429">
        <f t="shared" si="290"/>
        <v>0.6</v>
      </c>
      <c r="FU100" s="100">
        <f t="shared" si="291"/>
        <v>0</v>
      </c>
      <c r="FV100" s="100">
        <f t="shared" si="292"/>
        <v>0</v>
      </c>
      <c r="FW100" s="97">
        <f t="shared" si="293"/>
        <v>0</v>
      </c>
      <c r="FX100" s="428">
        <f t="shared" si="294"/>
        <v>5</v>
      </c>
      <c r="FY100" s="429">
        <f t="shared" si="295"/>
        <v>1</v>
      </c>
      <c r="FZ100" s="428">
        <f t="shared" si="296"/>
        <v>3</v>
      </c>
      <c r="GA100" s="429">
        <f t="shared" si="297"/>
        <v>0.6</v>
      </c>
      <c r="GB100" s="100">
        <f t="shared" si="298"/>
        <v>0</v>
      </c>
      <c r="GC100" s="100">
        <f t="shared" si="299"/>
        <v>0</v>
      </c>
      <c r="GD100" s="97">
        <f t="shared" si="300"/>
        <v>0</v>
      </c>
      <c r="GE100" s="428">
        <f t="shared" si="301"/>
        <v>5</v>
      </c>
      <c r="GF100" s="429">
        <f t="shared" si="302"/>
        <v>1</v>
      </c>
      <c r="GG100" s="428">
        <f t="shared" si="303"/>
        <v>3</v>
      </c>
      <c r="GH100" s="429">
        <f t="shared" si="304"/>
        <v>0.6</v>
      </c>
      <c r="GI100" s="429">
        <f t="shared" si="305"/>
        <v>0.6</v>
      </c>
    </row>
    <row r="684" spans="1:1 1680:1689" ht="12" customHeight="1">
      <c r="A684" s="126" t="s">
        <v>2</v>
      </c>
      <c r="BLP684" s="126" t="s">
        <v>2</v>
      </c>
      <c r="BLQ684" s="430"/>
      <c r="BLR684" s="430"/>
      <c r="BLS684" s="430"/>
      <c r="BLT684" s="430"/>
      <c r="BLU684" s="430"/>
      <c r="BLV684" s="430"/>
      <c r="BLW684" s="430"/>
      <c r="BLX684" s="430"/>
      <c r="BLY684" s="430"/>
    </row>
    <row r="685" spans="1:1 1680:1689" ht="12" customHeight="1">
      <c r="BLP685" s="430"/>
      <c r="BLQ685" s="430"/>
      <c r="BLR685" s="430"/>
      <c r="BLS685" s="430"/>
      <c r="BLT685" s="430"/>
      <c r="BLU685" s="430"/>
      <c r="BLV685" s="430"/>
      <c r="BLW685" s="655" t="s">
        <v>124</v>
      </c>
      <c r="BLX685" s="605"/>
      <c r="BLY685" s="606"/>
    </row>
    <row r="686" spans="1:1 1680:1689" ht="12" customHeight="1">
      <c r="BLP686" s="430"/>
      <c r="BLQ686" s="430"/>
      <c r="BLR686" s="430"/>
      <c r="BLS686" s="430"/>
      <c r="BLT686" s="430"/>
      <c r="BLU686" s="128">
        <v>1</v>
      </c>
      <c r="BLV686" s="128">
        <v>2</v>
      </c>
      <c r="BLW686" s="128">
        <v>3</v>
      </c>
      <c r="BLX686" s="431">
        <v>4</v>
      </c>
      <c r="BLY686" s="431">
        <v>5</v>
      </c>
    </row>
    <row r="687" spans="1:1 1680:1689" ht="12" customHeight="1">
      <c r="BLP687" s="430"/>
      <c r="BLQ687" s="430"/>
      <c r="BLR687" s="430"/>
      <c r="BLS687" s="430"/>
      <c r="BLT687" s="430"/>
      <c r="BLU687" s="432" t="s">
        <v>384</v>
      </c>
      <c r="BLV687" s="432" t="s">
        <v>385</v>
      </c>
      <c r="BLW687" s="432" t="s">
        <v>299</v>
      </c>
      <c r="BLX687" s="432" t="s">
        <v>316</v>
      </c>
      <c r="BLY687" s="432" t="s">
        <v>386</v>
      </c>
    </row>
    <row r="688" spans="1:1 1680:1689" ht="12" customHeight="1">
      <c r="BLP688" s="430"/>
      <c r="BLQ688" s="430"/>
      <c r="BLR688" s="430"/>
      <c r="BLS688" s="430"/>
      <c r="BLT688" s="430"/>
      <c r="BLU688" s="128">
        <v>1</v>
      </c>
      <c r="BLV688" s="128">
        <v>2</v>
      </c>
      <c r="BLW688" s="128">
        <v>3</v>
      </c>
      <c r="BLX688" s="431">
        <v>4</v>
      </c>
      <c r="BLY688" s="431">
        <v>5</v>
      </c>
    </row>
    <row r="689" spans="1680:1693" ht="28.5" customHeight="1">
      <c r="BLP689" s="430"/>
      <c r="BLQ689" s="714" t="s">
        <v>122</v>
      </c>
      <c r="BLR689" s="433">
        <v>5</v>
      </c>
      <c r="BLS689" s="432" t="s">
        <v>387</v>
      </c>
      <c r="BLT689" s="433">
        <v>5</v>
      </c>
      <c r="BLU689" s="132" t="s">
        <v>388</v>
      </c>
      <c r="BLV689" s="133" t="s">
        <v>389</v>
      </c>
      <c r="BLW689" s="133" t="s">
        <v>389</v>
      </c>
      <c r="BLX689" s="134" t="s">
        <v>390</v>
      </c>
      <c r="BLY689" s="134" t="s">
        <v>390</v>
      </c>
      <c r="BLZ689" s="135"/>
      <c r="BMA689" s="135"/>
      <c r="BMB689" s="135"/>
      <c r="BMC689" s="135"/>
    </row>
    <row r="690" spans="1680:1693" ht="28.5" customHeight="1">
      <c r="BLP690" s="430"/>
      <c r="BLQ690" s="653"/>
      <c r="BLR690" s="433">
        <v>4</v>
      </c>
      <c r="BLS690" s="432" t="s">
        <v>311</v>
      </c>
      <c r="BLT690" s="433">
        <v>4</v>
      </c>
      <c r="BLU690" s="132" t="s">
        <v>388</v>
      </c>
      <c r="BLV690" s="132" t="s">
        <v>388</v>
      </c>
      <c r="BLW690" s="133" t="s">
        <v>389</v>
      </c>
      <c r="BLX690" s="134" t="s">
        <v>390</v>
      </c>
      <c r="BLY690" s="134" t="s">
        <v>390</v>
      </c>
      <c r="BLZ690" s="135"/>
      <c r="BMA690" s="135"/>
      <c r="BMB690" s="135"/>
      <c r="BMC690" s="135"/>
    </row>
    <row r="691" spans="1680:1693" ht="28.5" customHeight="1">
      <c r="BLP691" s="430"/>
      <c r="BLQ691" s="653"/>
      <c r="BLR691" s="433">
        <v>3</v>
      </c>
      <c r="BLS691" s="432" t="s">
        <v>285</v>
      </c>
      <c r="BLT691" s="433">
        <v>3</v>
      </c>
      <c r="BLU691" s="132" t="s">
        <v>388</v>
      </c>
      <c r="BLV691" s="132" t="s">
        <v>388</v>
      </c>
      <c r="BLW691" s="133" t="s">
        <v>389</v>
      </c>
      <c r="BLX691" s="133" t="s">
        <v>389</v>
      </c>
      <c r="BLY691" s="133" t="s">
        <v>389</v>
      </c>
      <c r="BLZ691" s="135"/>
      <c r="BMA691" s="135"/>
      <c r="BMB691" s="135"/>
      <c r="BMC691" s="135"/>
    </row>
    <row r="692" spans="1680:1693" ht="28.5" customHeight="1">
      <c r="BLP692" s="430"/>
      <c r="BLQ692" s="653"/>
      <c r="BLR692" s="433">
        <v>2</v>
      </c>
      <c r="BLS692" s="432" t="s">
        <v>315</v>
      </c>
      <c r="BLT692" s="433">
        <v>2</v>
      </c>
      <c r="BLU692" s="136" t="s">
        <v>70</v>
      </c>
      <c r="BLV692" s="132" t="s">
        <v>388</v>
      </c>
      <c r="BLW692" s="132" t="s">
        <v>388</v>
      </c>
      <c r="BLX692" s="132" t="s">
        <v>388</v>
      </c>
      <c r="BLY692" s="133" t="s">
        <v>389</v>
      </c>
      <c r="BLZ692" s="135"/>
      <c r="BMA692" s="135"/>
      <c r="BMB692" s="135"/>
      <c r="BMC692" s="135"/>
    </row>
    <row r="693" spans="1680:1693" ht="28.5" customHeight="1">
      <c r="BLP693" s="430"/>
      <c r="BLQ693" s="653"/>
      <c r="BLR693" s="433">
        <v>1</v>
      </c>
      <c r="BLS693" s="432" t="s">
        <v>298</v>
      </c>
      <c r="BLT693" s="433">
        <v>1</v>
      </c>
      <c r="BLU693" s="136" t="s">
        <v>70</v>
      </c>
      <c r="BLV693" s="136" t="s">
        <v>70</v>
      </c>
      <c r="BLW693" s="132" t="s">
        <v>388</v>
      </c>
      <c r="BLX693" s="132" t="s">
        <v>388</v>
      </c>
      <c r="BLY693" s="132" t="s">
        <v>388</v>
      </c>
      <c r="BLZ693" s="135"/>
      <c r="BMA693" s="135"/>
      <c r="BMB693" s="135"/>
      <c r="BMC693" s="135"/>
    </row>
    <row r="694" spans="1680:1693" ht="12" customHeight="1">
      <c r="BLP694" s="430"/>
      <c r="BLQ694" s="430"/>
      <c r="BLR694" s="430"/>
      <c r="BLS694" s="430"/>
      <c r="BLT694" s="430"/>
      <c r="BLU694" s="430"/>
      <c r="BLV694" s="430"/>
      <c r="BLW694" s="430"/>
      <c r="BLX694" s="430"/>
      <c r="BLY694" s="430"/>
      <c r="BLZ694" s="430"/>
      <c r="BMA694" s="430"/>
      <c r="BMB694" s="430"/>
      <c r="BMC694" s="430"/>
    </row>
    <row r="695" spans="1680:1693" ht="12" customHeight="1">
      <c r="BLP695" s="430"/>
      <c r="BLQ695" s="430"/>
      <c r="BLR695" s="430"/>
      <c r="BLS695" s="430"/>
      <c r="BLT695" s="430"/>
      <c r="BLU695" s="430"/>
      <c r="BLV695" s="430"/>
      <c r="BLW695" s="430"/>
      <c r="BLX695" s="430"/>
      <c r="BLY695" s="430"/>
      <c r="BLZ695" s="430"/>
      <c r="BMA695" s="430"/>
      <c r="BMB695" s="430"/>
      <c r="BMC695" s="430"/>
    </row>
    <row r="696" spans="1680:1693" ht="12" customHeight="1">
      <c r="BLP696" s="430"/>
      <c r="BLQ696" s="430"/>
      <c r="BLR696" s="430"/>
      <c r="BLS696" s="430"/>
      <c r="BLT696" s="430"/>
      <c r="BLU696" s="430"/>
      <c r="BLV696" s="430"/>
      <c r="BLW696" s="430"/>
      <c r="BLX696" s="430"/>
      <c r="BLY696" s="430"/>
      <c r="BLZ696" s="430"/>
      <c r="BMA696" s="430" t="s">
        <v>391</v>
      </c>
      <c r="BMB696" s="430"/>
      <c r="BMC696" s="430"/>
    </row>
    <row r="697" spans="1680:1693" ht="30" customHeight="1">
      <c r="BLP697" s="430"/>
      <c r="BLQ697" s="430"/>
      <c r="BLR697" s="430"/>
      <c r="BLS697" s="430"/>
      <c r="BLT697" s="430"/>
      <c r="BLU697" s="430"/>
      <c r="BLV697" s="430"/>
      <c r="BLW697" s="430"/>
      <c r="BLX697" s="430"/>
      <c r="BLY697" s="430"/>
      <c r="BLZ697" s="430"/>
      <c r="BMA697" s="137" t="s">
        <v>833</v>
      </c>
      <c r="BMB697" s="430"/>
      <c r="BMC697" s="430"/>
    </row>
    <row r="698" spans="1680:1693" ht="12" customHeight="1">
      <c r="BLP698" s="430"/>
      <c r="BLQ698" s="430"/>
      <c r="BLR698" s="430"/>
      <c r="BLS698" s="430"/>
      <c r="BLT698" s="430"/>
      <c r="BLU698" s="430"/>
      <c r="BLV698" s="430"/>
      <c r="BLW698" s="430"/>
      <c r="BLX698" s="430"/>
      <c r="BLY698" s="430"/>
      <c r="BLZ698" s="430"/>
      <c r="BMA698" s="137" t="s">
        <v>305</v>
      </c>
      <c r="BMB698" s="430"/>
      <c r="BMC698" s="430"/>
    </row>
    <row r="699" spans="1680:1693" ht="12" customHeight="1">
      <c r="BLP699" s="430"/>
      <c r="BLQ699" s="430"/>
      <c r="BLR699" s="430"/>
      <c r="BLS699" s="430"/>
      <c r="BLT699" s="430"/>
      <c r="BLU699" s="430"/>
      <c r="BLV699" s="430"/>
      <c r="BLW699" s="430"/>
      <c r="BLX699" s="430"/>
      <c r="BLY699" s="430"/>
      <c r="BLZ699" s="430"/>
      <c r="BMA699" s="137" t="s">
        <v>392</v>
      </c>
      <c r="BMB699" s="430"/>
      <c r="BMC699" s="430"/>
    </row>
    <row r="700" spans="1680:1693" ht="19.5" customHeight="1">
      <c r="BLP700" s="430"/>
      <c r="BLQ700" s="430"/>
      <c r="BLR700" s="430"/>
      <c r="BLS700" s="430"/>
      <c r="BLT700" s="430"/>
      <c r="BLU700" s="430"/>
      <c r="BLV700" s="430"/>
      <c r="BLW700" s="430"/>
      <c r="BLX700" s="430"/>
      <c r="BLY700" s="430"/>
      <c r="BLZ700" s="430"/>
      <c r="BMA700" s="137" t="s">
        <v>318</v>
      </c>
      <c r="BMB700" s="430"/>
      <c r="BMC700" s="430"/>
    </row>
    <row r="701" spans="1680:1693" ht="12" customHeight="1">
      <c r="BLP701" s="430"/>
      <c r="BLQ701" s="430"/>
      <c r="BLR701" s="430"/>
      <c r="BLS701" s="430"/>
      <c r="BLT701" s="430"/>
      <c r="BLU701" s="430"/>
      <c r="BLV701" s="430"/>
      <c r="BLW701" s="430"/>
      <c r="BLX701" s="430"/>
      <c r="BLY701" s="430"/>
      <c r="BLZ701" s="430"/>
      <c r="BMA701" s="81"/>
      <c r="BMB701" s="430"/>
      <c r="BMC701" s="430"/>
    </row>
    <row r="702" spans="1680:1693" ht="12" customHeight="1">
      <c r="BLP702" s="430"/>
      <c r="BLQ702" s="430"/>
      <c r="BLR702" s="430"/>
      <c r="BLS702" s="430"/>
      <c r="BLT702" s="430"/>
      <c r="BLU702" s="430"/>
      <c r="BLV702" s="430"/>
      <c r="BLW702" s="430"/>
      <c r="BLX702" s="430"/>
      <c r="BLY702" s="430"/>
      <c r="BLZ702" s="430"/>
      <c r="BMA702" s="430"/>
      <c r="BMB702" s="430"/>
      <c r="BMC702" s="430" t="s">
        <v>393</v>
      </c>
    </row>
    <row r="703" spans="1680:1693" ht="19.5" customHeight="1">
      <c r="BLP703" s="430"/>
      <c r="BLQ703" s="430"/>
      <c r="BLR703" s="430"/>
      <c r="BLS703" s="430"/>
      <c r="BLT703" s="430"/>
      <c r="BLU703" s="430"/>
      <c r="BLV703" s="430"/>
      <c r="BLW703" s="430"/>
      <c r="BLX703" s="430"/>
      <c r="BLY703" s="430"/>
      <c r="BLZ703" s="430"/>
      <c r="BMA703" s="430"/>
      <c r="BMB703" s="430"/>
      <c r="BMC703" s="138" t="s">
        <v>402</v>
      </c>
    </row>
    <row r="704" spans="1680:1693" ht="12" customHeight="1">
      <c r="BLP704" s="430"/>
      <c r="BLQ704" s="430"/>
      <c r="BLR704" s="430"/>
      <c r="BLS704" s="430"/>
      <c r="BLT704" s="430"/>
      <c r="BLU704" s="430"/>
      <c r="BLV704" s="430"/>
      <c r="BLW704" s="430"/>
      <c r="BLX704" s="430"/>
      <c r="BLY704" s="430"/>
      <c r="BLZ704" s="430"/>
      <c r="BMA704" s="430"/>
      <c r="BMB704" s="430"/>
      <c r="BMC704" s="138" t="s">
        <v>401</v>
      </c>
    </row>
    <row r="705" spans="1693:1696" ht="12" customHeight="1">
      <c r="BMC705" s="138" t="s">
        <v>329</v>
      </c>
      <c r="BMD705" s="430"/>
      <c r="BME705" s="430"/>
      <c r="BMF705" s="434"/>
    </row>
    <row r="706" spans="1693:1696" ht="12" customHeight="1">
      <c r="BMC706" s="138" t="s">
        <v>396</v>
      </c>
      <c r="BMD706" s="430"/>
      <c r="BME706" s="430"/>
      <c r="BMF706" s="434"/>
    </row>
    <row r="707" spans="1693:1696" ht="12" customHeight="1">
      <c r="BMC707" s="138" t="s">
        <v>399</v>
      </c>
      <c r="BMD707" s="430"/>
      <c r="BME707" s="430"/>
      <c r="BMF707" s="434"/>
    </row>
    <row r="708" spans="1693:1696" ht="12" customHeight="1">
      <c r="BMC708" s="138" t="s">
        <v>395</v>
      </c>
      <c r="BMD708" s="430"/>
      <c r="BME708" s="430"/>
      <c r="BMF708" s="434"/>
    </row>
    <row r="709" spans="1693:1696" ht="12" customHeight="1">
      <c r="BMC709" s="138" t="s">
        <v>394</v>
      </c>
      <c r="BMD709" s="430"/>
      <c r="BME709" s="430"/>
      <c r="BMF709" s="434"/>
    </row>
    <row r="710" spans="1693:1696" ht="12" customHeight="1">
      <c r="BMC710" s="138" t="s">
        <v>400</v>
      </c>
      <c r="BMD710" s="430"/>
      <c r="BME710" s="430"/>
      <c r="BMF710" s="434"/>
    </row>
    <row r="711" spans="1693:1696" ht="12" customHeight="1">
      <c r="BMC711" s="138" t="s">
        <v>342</v>
      </c>
      <c r="BMD711" s="430"/>
      <c r="BME711" s="430"/>
      <c r="BMF711" s="434"/>
    </row>
    <row r="712" spans="1693:1696" ht="12" customHeight="1">
      <c r="BMC712" s="138" t="s">
        <v>398</v>
      </c>
      <c r="BMD712" s="430"/>
      <c r="BME712" s="430"/>
      <c r="BMF712" s="434"/>
    </row>
    <row r="713" spans="1693:1696" ht="19.5" customHeight="1">
      <c r="BMC713" s="138" t="s">
        <v>397</v>
      </c>
      <c r="BMD713" s="430"/>
      <c r="BME713" s="430"/>
      <c r="BMF713" s="434"/>
    </row>
    <row r="714" spans="1693:1696" ht="19.5" customHeight="1">
      <c r="BMC714" s="138" t="s">
        <v>306</v>
      </c>
      <c r="BMD714" s="430"/>
      <c r="BME714" s="430"/>
      <c r="BMF714" s="434"/>
    </row>
    <row r="715" spans="1693:1696" ht="12" customHeight="1">
      <c r="BMC715" s="430"/>
      <c r="BMD715" s="430"/>
      <c r="BME715" s="434"/>
      <c r="BMF715" s="434"/>
    </row>
    <row r="716" spans="1693:1696" ht="12" customHeight="1">
      <c r="BMC716" s="430"/>
      <c r="BMD716" s="430"/>
      <c r="BME716" s="430"/>
      <c r="BMF716" s="434"/>
    </row>
    <row r="717" spans="1693:1696" ht="12" customHeight="1">
      <c r="BMC717" s="430"/>
      <c r="BMD717" s="430"/>
      <c r="BME717" s="430"/>
      <c r="BMF717" s="434" t="s">
        <v>403</v>
      </c>
    </row>
    <row r="718" spans="1693:1696" ht="12" customHeight="1">
      <c r="BMC718" s="430"/>
      <c r="BMD718" s="430"/>
      <c r="BME718" s="430"/>
      <c r="BMF718" s="102" t="s">
        <v>304</v>
      </c>
    </row>
    <row r="719" spans="1693:1696" ht="19.5" customHeight="1">
      <c r="BMC719" s="430"/>
      <c r="BMD719" s="430"/>
      <c r="BME719" s="430"/>
      <c r="BMF719" s="102" t="s">
        <v>834</v>
      </c>
    </row>
    <row r="723" spans="1698:1701" ht="12" customHeight="1">
      <c r="BMH723" s="433" t="s">
        <v>404</v>
      </c>
      <c r="BMI723" s="430"/>
      <c r="BMJ723" s="430"/>
      <c r="BMK723" s="430"/>
    </row>
    <row r="724" spans="1698:1701" ht="12" customHeight="1">
      <c r="BMH724" s="139" t="s">
        <v>281</v>
      </c>
      <c r="BMI724" s="430"/>
      <c r="BMJ724" s="430"/>
      <c r="BMK724" s="430"/>
    </row>
    <row r="725" spans="1698:1701" ht="12" customHeight="1">
      <c r="BMH725" s="139" t="s">
        <v>410</v>
      </c>
      <c r="BMI725" s="430"/>
      <c r="BMJ725" s="430"/>
      <c r="BMK725" s="430"/>
    </row>
    <row r="726" spans="1698:1701" ht="12" customHeight="1">
      <c r="BMH726" s="139" t="s">
        <v>328</v>
      </c>
      <c r="BMI726" s="430"/>
      <c r="BMJ726" s="430"/>
      <c r="BMK726" s="430"/>
    </row>
    <row r="727" spans="1698:1701" ht="12" customHeight="1">
      <c r="BMH727" s="139" t="s">
        <v>409</v>
      </c>
      <c r="BMI727" s="430"/>
      <c r="BMJ727" s="430"/>
      <c r="BMK727" s="430"/>
    </row>
    <row r="728" spans="1698:1701" ht="12" customHeight="1">
      <c r="BMH728" s="139" t="s">
        <v>406</v>
      </c>
      <c r="BMI728" s="430"/>
      <c r="BMJ728" s="430"/>
      <c r="BMK728" s="430"/>
    </row>
    <row r="729" spans="1698:1701" ht="12" customHeight="1">
      <c r="BMH729" s="139" t="s">
        <v>405</v>
      </c>
      <c r="BMI729" s="430"/>
      <c r="BMJ729" s="430"/>
      <c r="BMK729" s="430"/>
    </row>
    <row r="730" spans="1698:1701" ht="12" customHeight="1">
      <c r="BMH730" s="139" t="s">
        <v>407</v>
      </c>
      <c r="BMI730" s="430"/>
      <c r="BMJ730" s="430"/>
      <c r="BMK730" s="430"/>
    </row>
    <row r="731" spans="1698:1701" ht="12" customHeight="1">
      <c r="BMH731" s="139" t="s">
        <v>408</v>
      </c>
      <c r="BMI731" s="430"/>
      <c r="BMJ731" s="430"/>
      <c r="BMK731" s="430"/>
    </row>
    <row r="732" spans="1698:1701" ht="12" customHeight="1">
      <c r="BMH732" s="139" t="s">
        <v>411</v>
      </c>
      <c r="BMI732" s="430"/>
      <c r="BMJ732" s="430"/>
      <c r="BMK732" s="430"/>
    </row>
    <row r="733" spans="1698:1701" ht="12" customHeight="1">
      <c r="BMH733" s="434"/>
      <c r="BMI733" s="430"/>
      <c r="BMJ733" s="430"/>
      <c r="BMK733" s="430" t="s">
        <v>412</v>
      </c>
    </row>
    <row r="734" spans="1698:1701" ht="12" customHeight="1">
      <c r="BMH734" s="433"/>
      <c r="BMI734" s="430"/>
      <c r="BMJ734" s="430"/>
      <c r="BMK734" s="430" t="s">
        <v>414</v>
      </c>
    </row>
    <row r="735" spans="1698:1701" ht="12" customHeight="1">
      <c r="BMH735" s="433"/>
      <c r="BMI735" s="430"/>
      <c r="BMJ735" s="430"/>
      <c r="BMK735" s="430" t="s">
        <v>413</v>
      </c>
    </row>
    <row r="736" spans="1698:1701" ht="12" customHeight="1">
      <c r="BMH736" s="433"/>
      <c r="BMI736" s="430"/>
      <c r="BMJ736" s="430"/>
      <c r="BMK736" s="430" t="s">
        <v>418</v>
      </c>
    </row>
    <row r="737" spans="1701:1703" ht="12" customHeight="1">
      <c r="BMK737" s="430" t="s">
        <v>416</v>
      </c>
      <c r="BML737" s="430"/>
      <c r="BMM737" s="430"/>
    </row>
    <row r="738" spans="1701:1703" ht="12" customHeight="1">
      <c r="BMK738" s="430" t="s">
        <v>420</v>
      </c>
      <c r="BML738" s="430"/>
      <c r="BMM738" s="430"/>
    </row>
    <row r="739" spans="1701:1703" ht="12" customHeight="1">
      <c r="BMK739" s="430" t="s">
        <v>419</v>
      </c>
      <c r="BML739" s="430"/>
      <c r="BMM739" s="430"/>
    </row>
    <row r="740" spans="1701:1703" ht="12" customHeight="1">
      <c r="BMK740" s="430" t="s">
        <v>417</v>
      </c>
      <c r="BML740" s="430"/>
      <c r="BMM740" s="430"/>
    </row>
    <row r="741" spans="1701:1703" ht="12" customHeight="1">
      <c r="BMK741" s="430" t="s">
        <v>415</v>
      </c>
      <c r="BML741" s="430"/>
      <c r="BMM741" s="430"/>
    </row>
    <row r="742" spans="1701:1703" ht="12" customHeight="1">
      <c r="BMK742" s="430"/>
      <c r="BML742" s="430"/>
      <c r="BMM742" s="430"/>
    </row>
    <row r="743" spans="1701:1703" ht="12" customHeight="1">
      <c r="BMK743" s="430"/>
      <c r="BML743" s="430"/>
      <c r="BMM743" s="430"/>
    </row>
    <row r="744" spans="1701:1703" ht="12" customHeight="1">
      <c r="BMK744" s="430"/>
      <c r="BML744" s="430"/>
      <c r="BMM744" s="430" t="s">
        <v>421</v>
      </c>
    </row>
    <row r="745" spans="1701:1703" ht="12" customHeight="1">
      <c r="BMK745" s="430"/>
      <c r="BML745" s="430"/>
      <c r="BMM745" s="140" t="s">
        <v>422</v>
      </c>
    </row>
    <row r="746" spans="1701:1703" ht="12" customHeight="1">
      <c r="BMK746" s="430"/>
      <c r="BML746" s="430"/>
      <c r="BMM746" s="140" t="s">
        <v>423</v>
      </c>
    </row>
    <row r="747" spans="1701:1703" ht="12" customHeight="1">
      <c r="BMK747" s="430"/>
      <c r="BML747" s="430"/>
      <c r="BMM747" s="140" t="s">
        <v>424</v>
      </c>
    </row>
    <row r="748" spans="1701:1703" ht="19.5" customHeight="1">
      <c r="BMK748" s="430"/>
      <c r="BML748" s="430"/>
      <c r="BMM748" s="140" t="s">
        <v>425</v>
      </c>
    </row>
    <row r="749" spans="1701:1703" ht="12" customHeight="1">
      <c r="BMK749" s="430"/>
      <c r="BML749" s="430"/>
      <c r="BMM749" s="140" t="s">
        <v>426</v>
      </c>
    </row>
    <row r="750" spans="1701:1703" ht="19.5" customHeight="1">
      <c r="BMK750" s="430"/>
      <c r="BML750" s="430"/>
      <c r="BMM750" s="141" t="s">
        <v>427</v>
      </c>
    </row>
    <row r="751" spans="1701:1703" ht="12" customHeight="1">
      <c r="BMK751" s="430"/>
      <c r="BML751" s="430"/>
      <c r="BMM751" s="140" t="s">
        <v>428</v>
      </c>
    </row>
    <row r="752" spans="1701:1703" ht="12" customHeight="1">
      <c r="BMK752" s="430"/>
      <c r="BML752" s="430"/>
      <c r="BMM752" s="140" t="s">
        <v>429</v>
      </c>
    </row>
    <row r="753" spans="1703:1703" ht="9.75" customHeight="1">
      <c r="BMM753" s="140" t="s">
        <v>430</v>
      </c>
    </row>
    <row r="754" spans="1703:1703" ht="19.5" customHeight="1">
      <c r="BMM754" s="140" t="s">
        <v>431</v>
      </c>
    </row>
    <row r="755" spans="1703:1703" ht="30" customHeight="1">
      <c r="BMM755" s="140" t="s">
        <v>432</v>
      </c>
    </row>
    <row r="756" spans="1703:1703" ht="9.75" customHeight="1">
      <c r="BMM756" s="140" t="s">
        <v>433</v>
      </c>
    </row>
    <row r="757" spans="1703:1703" ht="9.75" customHeight="1">
      <c r="BMM757" s="140" t="s">
        <v>284</v>
      </c>
    </row>
    <row r="758" spans="1703:1703" ht="9.75" customHeight="1">
      <c r="BMM758" s="140" t="s">
        <v>434</v>
      </c>
    </row>
    <row r="759" spans="1703:1703" ht="9.75" customHeight="1">
      <c r="BMM759" s="140" t="s">
        <v>330</v>
      </c>
    </row>
    <row r="760" spans="1703:1703" ht="9.75" customHeight="1">
      <c r="BMM760" s="140" t="s">
        <v>435</v>
      </c>
    </row>
    <row r="761" spans="1703:1703" ht="9.75" customHeight="1">
      <c r="BMM761" s="140" t="s">
        <v>436</v>
      </c>
    </row>
    <row r="762" spans="1703:1703" ht="9.75" customHeight="1">
      <c r="BMM762" s="140" t="s">
        <v>437</v>
      </c>
    </row>
    <row r="763" spans="1703:1703" ht="9.75" customHeight="1">
      <c r="BMM763" s="140" t="s">
        <v>438</v>
      </c>
    </row>
    <row r="771" spans="1706:1708" ht="12" customHeight="1">
      <c r="BMP771" s="430" t="s">
        <v>413</v>
      </c>
      <c r="BMQ771" s="430"/>
      <c r="BMR771" s="430"/>
    </row>
    <row r="772" spans="1706:1708" ht="12" customHeight="1">
      <c r="BMP772" s="430" t="s">
        <v>439</v>
      </c>
      <c r="BMQ772" s="430"/>
      <c r="BMR772" s="430"/>
    </row>
    <row r="773" spans="1706:1708" ht="12" customHeight="1">
      <c r="BMP773" s="430" t="s">
        <v>440</v>
      </c>
      <c r="BMQ773" s="430"/>
      <c r="BMR773" s="430"/>
    </row>
    <row r="774" spans="1706:1708" ht="12" customHeight="1">
      <c r="BMP774" s="430" t="s">
        <v>441</v>
      </c>
      <c r="BMQ774" s="430"/>
      <c r="BMR774" s="430"/>
    </row>
    <row r="775" spans="1706:1708" ht="12" customHeight="1">
      <c r="BMP775" s="430" t="s">
        <v>442</v>
      </c>
      <c r="BMQ775" s="430"/>
      <c r="BMR775" s="430"/>
    </row>
    <row r="776" spans="1706:1708" ht="12" customHeight="1">
      <c r="BMP776" s="430" t="s">
        <v>443</v>
      </c>
      <c r="BMQ776" s="430"/>
      <c r="BMR776" s="430"/>
    </row>
    <row r="777" spans="1706:1708" ht="12" customHeight="1">
      <c r="BMP777" s="430"/>
      <c r="BMQ777" s="430"/>
      <c r="BMR777" s="430"/>
    </row>
    <row r="778" spans="1706:1708" ht="12" customHeight="1">
      <c r="BMP778" s="430"/>
      <c r="BMQ778" s="430"/>
      <c r="BMR778" s="430"/>
    </row>
    <row r="779" spans="1706:1708" ht="12" customHeight="1">
      <c r="BMP779" s="430"/>
      <c r="BMQ779" s="430"/>
      <c r="BMR779" s="430"/>
    </row>
    <row r="780" spans="1706:1708" ht="13.5" customHeight="1">
      <c r="BMP780" s="430"/>
      <c r="BMQ780" s="430"/>
      <c r="BMR780" s="435" t="s">
        <v>294</v>
      </c>
    </row>
    <row r="781" spans="1706:1708" ht="12" customHeight="1">
      <c r="BMP781" s="430"/>
      <c r="BMQ781" s="430"/>
      <c r="BMR781" s="432" t="s">
        <v>387</v>
      </c>
    </row>
    <row r="782" spans="1706:1708" ht="12" customHeight="1">
      <c r="BMP782" s="430"/>
      <c r="BMQ782" s="430"/>
      <c r="BMR782" s="432" t="s">
        <v>311</v>
      </c>
    </row>
    <row r="783" spans="1706:1708" ht="12" customHeight="1">
      <c r="BMP783" s="430"/>
      <c r="BMQ783" s="430"/>
      <c r="BMR783" s="432" t="s">
        <v>285</v>
      </c>
    </row>
    <row r="784" spans="1706:1708" ht="12" customHeight="1">
      <c r="BMP784" s="430"/>
      <c r="BMQ784" s="430"/>
      <c r="BMR784" s="432" t="s">
        <v>315</v>
      </c>
    </row>
    <row r="785" spans="1683:1719" ht="12" customHeight="1">
      <c r="BLS785" s="430"/>
      <c r="BLT785" s="430"/>
      <c r="BLU785" s="430"/>
      <c r="BLV785" s="430"/>
      <c r="BLW785" s="430"/>
      <c r="BLX785" s="430"/>
      <c r="BLY785" s="430"/>
      <c r="BLZ785" s="430"/>
      <c r="BMA785" s="430"/>
      <c r="BMB785" s="430"/>
      <c r="BMC785" s="430"/>
      <c r="BMD785" s="430"/>
      <c r="BME785" s="430"/>
      <c r="BMF785" s="434"/>
      <c r="BMG785" s="430"/>
      <c r="BMH785" s="433"/>
      <c r="BMI785" s="430"/>
      <c r="BMJ785" s="430"/>
      <c r="BMK785" s="430"/>
      <c r="BML785" s="430"/>
      <c r="BMM785" s="430"/>
      <c r="BMN785" s="430"/>
      <c r="BMO785" s="430"/>
      <c r="BMP785" s="430"/>
      <c r="BMQ785" s="430"/>
      <c r="BMR785" s="432" t="s">
        <v>298</v>
      </c>
      <c r="BMS785" s="430"/>
      <c r="BMT785" s="430"/>
      <c r="BMU785" s="430"/>
      <c r="BMV785" s="430"/>
      <c r="BMW785" s="430"/>
      <c r="BMX785" s="430"/>
      <c r="BMY785" s="430"/>
      <c r="BMZ785" s="430"/>
      <c r="BNA785" s="430"/>
      <c r="BNB785" s="430"/>
      <c r="BNC785" s="430"/>
    </row>
    <row r="786" spans="1683:1719" ht="12" customHeight="1">
      <c r="BLS786" s="430"/>
      <c r="BLT786" s="430"/>
      <c r="BLU786" s="430"/>
      <c r="BLV786" s="430"/>
      <c r="BLW786" s="430"/>
      <c r="BLX786" s="430"/>
      <c r="BLY786" s="430"/>
      <c r="BLZ786" s="430"/>
      <c r="BMA786" s="430"/>
      <c r="BMB786" s="430"/>
      <c r="BMC786" s="430"/>
      <c r="BMD786" s="430"/>
      <c r="BME786" s="430"/>
      <c r="BMF786" s="434"/>
      <c r="BMG786" s="430"/>
      <c r="BMH786" s="433"/>
      <c r="BMI786" s="430"/>
      <c r="BMJ786" s="430"/>
      <c r="BMK786" s="430"/>
      <c r="BML786" s="430"/>
      <c r="BMM786" s="430"/>
      <c r="BMN786" s="430"/>
      <c r="BMO786" s="430"/>
      <c r="BMP786" s="430"/>
      <c r="BMQ786" s="430"/>
      <c r="BMR786" s="432"/>
      <c r="BMS786" s="430"/>
      <c r="BMT786" s="430"/>
      <c r="BMU786" s="430"/>
      <c r="BMV786" s="430"/>
      <c r="BMW786" s="430"/>
      <c r="BMX786" s="430"/>
      <c r="BMY786" s="430"/>
      <c r="BMZ786" s="430"/>
      <c r="BNA786" s="430"/>
      <c r="BNB786" s="430"/>
      <c r="BNC786" s="430"/>
    </row>
    <row r="787" spans="1683:1719" ht="13.5" customHeight="1">
      <c r="BLS787" s="430"/>
      <c r="BLT787" s="430"/>
      <c r="BLU787" s="430"/>
      <c r="BLV787" s="430"/>
      <c r="BLW787" s="430"/>
      <c r="BLX787" s="430"/>
      <c r="BLY787" s="430"/>
      <c r="BLZ787" s="430"/>
      <c r="BMA787" s="430"/>
      <c r="BMB787" s="430"/>
      <c r="BMC787" s="430"/>
      <c r="BMD787" s="430"/>
      <c r="BME787" s="430"/>
      <c r="BMF787" s="434"/>
      <c r="BMG787" s="430"/>
      <c r="BMH787" s="433"/>
      <c r="BMI787" s="430"/>
      <c r="BMJ787" s="430"/>
      <c r="BMK787" s="430"/>
      <c r="BML787" s="430"/>
      <c r="BMM787" s="430"/>
      <c r="BMN787" s="430"/>
      <c r="BMO787" s="430"/>
      <c r="BMP787" s="430"/>
      <c r="BMQ787" s="430"/>
      <c r="BMR787" s="432"/>
      <c r="BMS787" s="430"/>
      <c r="BMT787" s="435" t="s">
        <v>297</v>
      </c>
      <c r="BMU787" s="430"/>
      <c r="BMV787" s="430"/>
      <c r="BMW787" s="430"/>
      <c r="BMX787" s="430"/>
      <c r="BMY787" s="430"/>
      <c r="BMZ787" s="430"/>
      <c r="BNA787" s="430"/>
      <c r="BNB787" s="430"/>
      <c r="BNC787" s="430"/>
    </row>
    <row r="788" spans="1683:1719" ht="12" customHeight="1">
      <c r="BLS788" s="430"/>
      <c r="BLT788" s="430"/>
      <c r="BLU788" s="430"/>
      <c r="BLV788" s="430"/>
      <c r="BLW788" s="430"/>
      <c r="BLX788" s="430"/>
      <c r="BLY788" s="430"/>
      <c r="BLZ788" s="430"/>
      <c r="BMA788" s="430"/>
      <c r="BMB788" s="430"/>
      <c r="BMC788" s="430"/>
      <c r="BMD788" s="430"/>
      <c r="BME788" s="430"/>
      <c r="BMF788" s="434"/>
      <c r="BMG788" s="430"/>
      <c r="BMH788" s="433"/>
      <c r="BMI788" s="430"/>
      <c r="BMJ788" s="430"/>
      <c r="BMK788" s="430"/>
      <c r="BML788" s="430"/>
      <c r="BMM788" s="430"/>
      <c r="BMN788" s="430"/>
      <c r="BMO788" s="430"/>
      <c r="BMP788" s="430"/>
      <c r="BMQ788" s="430"/>
      <c r="BMR788" s="432"/>
      <c r="BMS788" s="430"/>
      <c r="BMT788" s="432" t="s">
        <v>386</v>
      </c>
      <c r="BMU788" s="430"/>
      <c r="BMV788" s="430"/>
      <c r="BMW788" s="430"/>
      <c r="BMX788" s="430"/>
      <c r="BMY788" s="430"/>
      <c r="BMZ788" s="430"/>
      <c r="BNA788" s="430"/>
      <c r="BNB788" s="430"/>
      <c r="BNC788" s="430"/>
    </row>
    <row r="789" spans="1683:1719" ht="12" customHeight="1">
      <c r="BLS789" s="430"/>
      <c r="BLT789" s="433"/>
      <c r="BLU789" s="430"/>
      <c r="BLV789" s="430"/>
      <c r="BLW789" s="430"/>
      <c r="BLX789" s="430"/>
      <c r="BLY789" s="430"/>
      <c r="BLZ789" s="430"/>
      <c r="BMA789" s="430"/>
      <c r="BMB789" s="430"/>
      <c r="BMC789" s="430"/>
      <c r="BMD789" s="430"/>
      <c r="BME789" s="430"/>
      <c r="BMF789" s="434"/>
      <c r="BMG789" s="430"/>
      <c r="BMH789" s="433"/>
      <c r="BMI789" s="430"/>
      <c r="BMJ789" s="430"/>
      <c r="BMK789" s="430"/>
      <c r="BML789" s="430"/>
      <c r="BMM789" s="430"/>
      <c r="BMN789" s="430"/>
      <c r="BMO789" s="430"/>
      <c r="BMP789" s="430"/>
      <c r="BMQ789" s="430"/>
      <c r="BMR789" s="432"/>
      <c r="BMS789" s="430"/>
      <c r="BMT789" s="432" t="s">
        <v>316</v>
      </c>
      <c r="BMU789" s="430"/>
      <c r="BMV789" s="430"/>
      <c r="BMW789" s="430"/>
      <c r="BMX789" s="430"/>
      <c r="BMY789" s="430"/>
      <c r="BMZ789" s="430"/>
      <c r="BNA789" s="430"/>
      <c r="BNB789" s="430"/>
      <c r="BNC789" s="430"/>
    </row>
    <row r="790" spans="1683:1719" ht="12" customHeight="1">
      <c r="BLS790" s="430"/>
      <c r="BLT790" s="430"/>
      <c r="BLU790" s="430"/>
      <c r="BLV790" s="430"/>
      <c r="BLW790" s="430"/>
      <c r="BLX790" s="430"/>
      <c r="BLY790" s="430"/>
      <c r="BLZ790" s="430"/>
      <c r="BMA790" s="430"/>
      <c r="BMB790" s="430"/>
      <c r="BMC790" s="430"/>
      <c r="BMD790" s="430"/>
      <c r="BME790" s="430"/>
      <c r="BMF790" s="434"/>
      <c r="BMG790" s="430"/>
      <c r="BMH790" s="433"/>
      <c r="BMI790" s="430"/>
      <c r="BMJ790" s="430"/>
      <c r="BMK790" s="430"/>
      <c r="BML790" s="430"/>
      <c r="BMM790" s="430"/>
      <c r="BMN790" s="430"/>
      <c r="BMO790" s="430"/>
      <c r="BMP790" s="430"/>
      <c r="BMQ790" s="430"/>
      <c r="BMR790" s="432"/>
      <c r="BMS790" s="430"/>
      <c r="BMT790" s="432" t="s">
        <v>299</v>
      </c>
      <c r="BMU790" s="430"/>
      <c r="BMV790" s="430"/>
      <c r="BMW790" s="430"/>
      <c r="BMX790" s="430"/>
      <c r="BMY790" s="430"/>
      <c r="BMZ790" s="430"/>
      <c r="BNA790" s="430"/>
      <c r="BNB790" s="430"/>
      <c r="BNC790" s="430"/>
    </row>
    <row r="791" spans="1683:1719" ht="12" customHeight="1">
      <c r="BLS791" s="430"/>
      <c r="BLT791" s="430"/>
      <c r="BLU791" s="430"/>
      <c r="BLV791" s="430"/>
      <c r="BLW791" s="430"/>
      <c r="BLX791" s="430"/>
      <c r="BLY791" s="430"/>
      <c r="BLZ791" s="430"/>
      <c r="BMA791" s="430"/>
      <c r="BMB791" s="430"/>
      <c r="BMC791" s="430"/>
      <c r="BMD791" s="430"/>
      <c r="BME791" s="430"/>
      <c r="BMF791" s="434"/>
      <c r="BMG791" s="430"/>
      <c r="BMH791" s="433"/>
      <c r="BMI791" s="430"/>
      <c r="BMJ791" s="430"/>
      <c r="BMK791" s="430"/>
      <c r="BML791" s="430"/>
      <c r="BMM791" s="430"/>
      <c r="BMN791" s="430"/>
      <c r="BMO791" s="430"/>
      <c r="BMP791" s="430"/>
      <c r="BMQ791" s="430"/>
      <c r="BMR791" s="432"/>
      <c r="BMS791" s="430"/>
      <c r="BMT791" s="432" t="s">
        <v>385</v>
      </c>
      <c r="BMU791" s="430"/>
      <c r="BMV791" s="430"/>
      <c r="BMW791" s="430"/>
      <c r="BMX791" s="430"/>
      <c r="BMY791" s="430"/>
      <c r="BMZ791" s="430"/>
      <c r="BNA791" s="430"/>
      <c r="BNB791" s="430"/>
      <c r="BNC791" s="430"/>
    </row>
    <row r="792" spans="1683:1719" ht="12" customHeight="1">
      <c r="BLS792" s="430"/>
      <c r="BLT792" s="430"/>
      <c r="BLU792" s="430"/>
      <c r="BLV792" s="430"/>
      <c r="BLW792" s="430"/>
      <c r="BLX792" s="430"/>
      <c r="BLY792" s="430"/>
      <c r="BLZ792" s="430"/>
      <c r="BMA792" s="430"/>
      <c r="BMB792" s="430"/>
      <c r="BMC792" s="430"/>
      <c r="BMD792" s="430"/>
      <c r="BME792" s="430"/>
      <c r="BMF792" s="434"/>
      <c r="BMG792" s="430"/>
      <c r="BMH792" s="433"/>
      <c r="BMI792" s="430"/>
      <c r="BMJ792" s="430"/>
      <c r="BMK792" s="430"/>
      <c r="BML792" s="430"/>
      <c r="BMM792" s="430"/>
      <c r="BMN792" s="430"/>
      <c r="BMO792" s="430"/>
      <c r="BMP792" s="430"/>
      <c r="BMQ792" s="430"/>
      <c r="BMR792" s="432"/>
      <c r="BMS792" s="430"/>
      <c r="BMT792" s="432" t="s">
        <v>384</v>
      </c>
      <c r="BMU792" s="430"/>
      <c r="BMV792" s="430"/>
      <c r="BMW792" s="430"/>
      <c r="BMX792" s="430"/>
      <c r="BMY792" s="430"/>
      <c r="BMZ792" s="430"/>
      <c r="BNA792" s="430"/>
      <c r="BNB792" s="430"/>
      <c r="BNC792" s="430"/>
    </row>
    <row r="793" spans="1683:1719" ht="12" customHeight="1">
      <c r="BLS793" s="430"/>
      <c r="BLT793" s="430"/>
      <c r="BLU793" s="430"/>
      <c r="BLV793" s="430"/>
      <c r="BLW793" s="430"/>
      <c r="BLX793" s="430"/>
      <c r="BLY793" s="430"/>
      <c r="BLZ793" s="430"/>
      <c r="BMA793" s="430"/>
      <c r="BMB793" s="430"/>
      <c r="BMC793" s="430"/>
      <c r="BMD793" s="430"/>
      <c r="BME793" s="430"/>
      <c r="BMF793" s="434"/>
      <c r="BMG793" s="430"/>
      <c r="BMH793" s="433"/>
      <c r="BMI793" s="430"/>
      <c r="BMJ793" s="430"/>
      <c r="BMK793" s="430"/>
      <c r="BML793" s="430"/>
      <c r="BMM793" s="430"/>
      <c r="BMN793" s="430"/>
      <c r="BMO793" s="430"/>
      <c r="BMP793" s="430"/>
      <c r="BMQ793" s="430"/>
      <c r="BMR793" s="432"/>
      <c r="BMS793" s="430"/>
      <c r="BMT793" s="430"/>
      <c r="BMU793" s="430"/>
      <c r="BMV793" s="430"/>
      <c r="BMW793" s="430"/>
      <c r="BMX793" s="430"/>
      <c r="BMY793" s="430"/>
      <c r="BMZ793" s="430"/>
      <c r="BNA793" s="430"/>
      <c r="BNB793" s="430"/>
      <c r="BNC793" s="430"/>
    </row>
    <row r="794" spans="1683:1719" ht="12" customHeight="1">
      <c r="BLS794" s="430" t="s">
        <v>444</v>
      </c>
      <c r="BLT794" s="433"/>
      <c r="BLU794" s="430"/>
      <c r="BLV794" s="430"/>
      <c r="BLW794" s="430"/>
      <c r="BLX794" s="430"/>
      <c r="BLY794" s="430"/>
      <c r="BLZ794" s="430"/>
      <c r="BMA794" s="430"/>
      <c r="BMB794" s="430"/>
      <c r="BMC794" s="430"/>
      <c r="BMD794" s="430"/>
      <c r="BME794" s="430"/>
      <c r="BMF794" s="434"/>
      <c r="BMG794" s="430"/>
      <c r="BMH794" s="433"/>
      <c r="BMI794" s="430"/>
      <c r="BMJ794" s="430"/>
      <c r="BMK794" s="430"/>
      <c r="BML794" s="430"/>
      <c r="BMM794" s="430"/>
      <c r="BMN794" s="430"/>
      <c r="BMO794" s="430"/>
      <c r="BMP794" s="430" t="s">
        <v>445</v>
      </c>
      <c r="BMQ794" s="430"/>
      <c r="BMR794" s="432"/>
      <c r="BMS794" s="430"/>
      <c r="BMT794" s="430"/>
      <c r="BMU794" s="430"/>
      <c r="BMV794" s="430"/>
      <c r="BMW794" s="430"/>
      <c r="BMX794" s="430"/>
      <c r="BMY794" s="430"/>
      <c r="BMZ794" s="430"/>
      <c r="BNA794" s="430"/>
      <c r="BNB794" s="430"/>
      <c r="BNC794" s="430"/>
    </row>
    <row r="795" spans="1683:1719" ht="12" customHeight="1">
      <c r="BLS795" s="430" t="s">
        <v>446</v>
      </c>
      <c r="BLT795" s="433">
        <v>0</v>
      </c>
      <c r="BLU795" s="430" t="s">
        <v>447</v>
      </c>
      <c r="BLV795" s="430"/>
      <c r="BLW795" s="430"/>
      <c r="BLX795" s="430"/>
      <c r="BLY795" s="430"/>
      <c r="BLZ795" s="430"/>
      <c r="BMA795" s="430"/>
      <c r="BMB795" s="430"/>
      <c r="BMC795" s="430"/>
      <c r="BMD795" s="430"/>
      <c r="BME795" s="430"/>
      <c r="BMF795" s="434"/>
      <c r="BMG795" s="430"/>
      <c r="BMH795" s="433"/>
      <c r="BMI795" s="430"/>
      <c r="BMJ795" s="430"/>
      <c r="BMK795" s="430"/>
      <c r="BML795" s="430"/>
      <c r="BMM795" s="430"/>
      <c r="BMN795" s="430"/>
      <c r="BMO795" s="430"/>
      <c r="BMP795" s="430" t="s">
        <v>448</v>
      </c>
      <c r="BMQ795" s="430"/>
      <c r="BMR795" s="432"/>
      <c r="BMS795" s="430"/>
      <c r="BMT795" s="430"/>
      <c r="BMU795" s="430"/>
      <c r="BMV795" s="430"/>
      <c r="BMW795" s="430"/>
      <c r="BMX795" s="430"/>
      <c r="BMY795" s="430"/>
      <c r="BMZ795" s="430"/>
      <c r="BNA795" s="430"/>
      <c r="BNB795" s="430"/>
      <c r="BNC795" s="430"/>
    </row>
    <row r="796" spans="1683:1719" ht="12" customHeight="1">
      <c r="BLS796" s="430" t="s">
        <v>449</v>
      </c>
      <c r="BLT796" s="433">
        <v>1</v>
      </c>
      <c r="BLU796" s="430" t="s">
        <v>450</v>
      </c>
      <c r="BLV796" s="430"/>
      <c r="BLW796" s="430"/>
      <c r="BLX796" s="430"/>
      <c r="BLY796" s="430"/>
      <c r="BLZ796" s="430"/>
      <c r="BMA796" s="430"/>
      <c r="BMB796" s="430"/>
      <c r="BMC796" s="430"/>
      <c r="BMD796" s="430"/>
      <c r="BME796" s="430"/>
      <c r="BMF796" s="434"/>
      <c r="BMG796" s="430"/>
      <c r="BMH796" s="433"/>
      <c r="BMI796" s="430"/>
      <c r="BMJ796" s="430"/>
      <c r="BMK796" s="430"/>
      <c r="BML796" s="430"/>
      <c r="BMM796" s="430"/>
      <c r="BMN796" s="430"/>
      <c r="BMO796" s="430"/>
      <c r="BMP796" s="430" t="s">
        <v>451</v>
      </c>
      <c r="BMQ796" s="430"/>
      <c r="BMR796" s="432"/>
      <c r="BMS796" s="430"/>
      <c r="BMT796" s="430"/>
      <c r="BMU796" s="430"/>
      <c r="BMV796" s="430"/>
      <c r="BMW796" s="430"/>
      <c r="BMX796" s="430"/>
      <c r="BMY796" s="430"/>
      <c r="BMZ796" s="430"/>
      <c r="BNA796" s="430"/>
      <c r="BNB796" s="430"/>
      <c r="BNC796" s="430"/>
    </row>
    <row r="797" spans="1683:1719" ht="12" customHeight="1">
      <c r="BLS797" s="430" t="s">
        <v>452</v>
      </c>
      <c r="BLT797" s="433">
        <v>2</v>
      </c>
      <c r="BLU797" s="430" t="s">
        <v>453</v>
      </c>
      <c r="BLV797" s="430"/>
      <c r="BLW797" s="430"/>
      <c r="BLX797" s="430"/>
      <c r="BLY797" s="430"/>
      <c r="BLZ797" s="430"/>
      <c r="BMA797" s="430"/>
      <c r="BMB797" s="430"/>
      <c r="BMC797" s="430"/>
      <c r="BMD797" s="430"/>
      <c r="BME797" s="430"/>
      <c r="BMF797" s="434"/>
      <c r="BMG797" s="430"/>
      <c r="BMH797" s="433"/>
      <c r="BMI797" s="430"/>
      <c r="BMJ797" s="430"/>
      <c r="BMK797" s="430"/>
      <c r="BML797" s="430"/>
      <c r="BMM797" s="430"/>
      <c r="BMN797" s="430"/>
      <c r="BMO797" s="430"/>
      <c r="BMP797" s="430" t="s">
        <v>454</v>
      </c>
      <c r="BMQ797" s="430"/>
      <c r="BMR797" s="430"/>
      <c r="BMS797" s="430"/>
      <c r="BMT797" s="430"/>
      <c r="BMU797" s="430"/>
      <c r="BMV797" s="430"/>
      <c r="BMW797" s="430"/>
      <c r="BMX797" s="430"/>
      <c r="BMY797" s="430"/>
      <c r="BMZ797" s="430"/>
      <c r="BNA797" s="430"/>
      <c r="BNB797" s="430"/>
      <c r="BNC797" s="430"/>
    </row>
    <row r="798" spans="1683:1719" ht="13.5" customHeight="1">
      <c r="BLS798" s="430"/>
      <c r="BLT798" s="430"/>
      <c r="BLU798" s="430"/>
      <c r="BLV798" s="430"/>
      <c r="BLW798" s="430"/>
      <c r="BLX798" s="430"/>
      <c r="BLY798" s="430"/>
      <c r="BLZ798" s="430"/>
      <c r="BMA798" s="430"/>
      <c r="BMB798" s="430"/>
      <c r="BMC798" s="430"/>
      <c r="BMD798" s="430"/>
      <c r="BME798" s="430"/>
      <c r="BMF798" s="434"/>
      <c r="BMG798" s="430"/>
      <c r="BMH798" s="433"/>
      <c r="BMI798" s="430"/>
      <c r="BMJ798" s="430"/>
      <c r="BMK798" s="430"/>
      <c r="BML798" s="430"/>
      <c r="BMM798" s="430"/>
      <c r="BMN798" s="430"/>
      <c r="BMO798" s="430"/>
      <c r="BMP798" s="430" t="s">
        <v>455</v>
      </c>
      <c r="BMQ798" s="430"/>
      <c r="BMR798" s="430"/>
      <c r="BMS798" s="430"/>
      <c r="BMT798" s="435"/>
      <c r="BMU798" s="430"/>
      <c r="BMV798" s="430"/>
      <c r="BMW798" s="430"/>
      <c r="BMX798" s="430"/>
      <c r="BMY798" s="430"/>
      <c r="BMZ798" s="430"/>
      <c r="BNA798" s="430"/>
      <c r="BNB798" s="430"/>
      <c r="BNC798" s="430"/>
    </row>
    <row r="799" spans="1683:1719" ht="12.75" customHeight="1">
      <c r="BLY799" s="430"/>
      <c r="BLZ799" s="430"/>
      <c r="BMA799" s="430"/>
      <c r="BMB799" s="430"/>
      <c r="BMC799" s="430"/>
      <c r="BMD799" s="430"/>
      <c r="BME799" s="430"/>
      <c r="BMF799" s="434"/>
      <c r="BMG799" s="430"/>
      <c r="BMH799" s="433"/>
      <c r="BMI799" s="430"/>
      <c r="BMJ799" s="430"/>
      <c r="BMK799" s="430"/>
      <c r="BML799" s="430"/>
      <c r="BMM799" s="430"/>
      <c r="BMN799" s="430"/>
      <c r="BMO799" s="430"/>
      <c r="BMP799" s="430" t="s">
        <v>456</v>
      </c>
      <c r="BMQ799" s="430"/>
      <c r="BMR799" s="430"/>
      <c r="BMS799" s="430"/>
      <c r="BMT799" s="432"/>
      <c r="BMU799" s="430"/>
      <c r="BMV799" s="430"/>
      <c r="BMW799" s="16" t="s">
        <v>457</v>
      </c>
      <c r="BMX799" s="666" t="s">
        <v>458</v>
      </c>
      <c r="BMY799" s="618"/>
      <c r="BMZ799" s="618"/>
      <c r="BNA799" s="16" t="s">
        <v>459</v>
      </c>
      <c r="BNB799" s="430"/>
      <c r="BNC799" s="436" t="s">
        <v>6</v>
      </c>
    </row>
    <row r="800" spans="1683:1719" ht="12" customHeight="1">
      <c r="BLY800" s="430"/>
      <c r="BLZ800" s="430"/>
      <c r="BMA800" s="430"/>
      <c r="BMB800" s="430"/>
      <c r="BMC800" s="430"/>
      <c r="BMD800" s="430"/>
      <c r="BME800" s="430"/>
      <c r="BMF800" s="434"/>
      <c r="BMG800" s="430"/>
      <c r="BMH800" s="433"/>
      <c r="BMI800" s="430"/>
      <c r="BMJ800" s="430"/>
      <c r="BMK800" s="430"/>
      <c r="BML800" s="430"/>
      <c r="BMM800" s="430"/>
      <c r="BMN800" s="430"/>
      <c r="BMO800" s="430"/>
      <c r="BMP800" s="430" t="s">
        <v>460</v>
      </c>
      <c r="BMQ800" s="430"/>
      <c r="BMR800" s="430"/>
      <c r="BMS800" s="430"/>
      <c r="BMT800" s="432"/>
      <c r="BMU800" s="430"/>
      <c r="BMV800" s="430"/>
      <c r="BMW800" s="144" t="s">
        <v>461</v>
      </c>
      <c r="BMX800" s="144" t="s">
        <v>462</v>
      </c>
      <c r="BMY800" s="144" t="s">
        <v>463</v>
      </c>
      <c r="BMZ800" s="144" t="s">
        <v>464</v>
      </c>
      <c r="BNA800" s="144" t="s">
        <v>465</v>
      </c>
      <c r="BNB800" s="430"/>
      <c r="BNC800" s="437" t="s">
        <v>466</v>
      </c>
    </row>
    <row r="801" spans="1706:1719" ht="12" customHeight="1">
      <c r="BMP801" s="430" t="s">
        <v>467</v>
      </c>
      <c r="BMQ801" s="430"/>
      <c r="BMR801" s="430"/>
      <c r="BMS801" s="430"/>
      <c r="BMT801" s="432"/>
      <c r="BMU801" s="430"/>
      <c r="BMV801" s="430"/>
      <c r="BMW801" s="13" t="s">
        <v>468</v>
      </c>
      <c r="BMX801" s="13" t="s">
        <v>469</v>
      </c>
      <c r="BMY801" s="13" t="s">
        <v>470</v>
      </c>
      <c r="BMZ801" s="13" t="s">
        <v>294</v>
      </c>
      <c r="BNA801" s="13" t="s">
        <v>471</v>
      </c>
      <c r="BNB801" s="430"/>
      <c r="BNC801" s="438" t="s">
        <v>472</v>
      </c>
    </row>
    <row r="802" spans="1706:1719" ht="12" customHeight="1">
      <c r="BMP802" s="430" t="s">
        <v>473</v>
      </c>
      <c r="BMQ802" s="430"/>
      <c r="BMR802" s="430"/>
      <c r="BMS802" s="430"/>
      <c r="BMT802" s="430"/>
      <c r="BMU802" s="430"/>
      <c r="BMV802" s="430"/>
      <c r="BMW802" s="13" t="s">
        <v>474</v>
      </c>
      <c r="BMX802" s="13" t="s">
        <v>475</v>
      </c>
      <c r="BMY802" s="13" t="s">
        <v>476</v>
      </c>
      <c r="BMZ802" s="13" t="s">
        <v>297</v>
      </c>
      <c r="BNA802" s="13" t="s">
        <v>477</v>
      </c>
      <c r="BNB802" s="430"/>
      <c r="BNC802" s="438" t="s">
        <v>478</v>
      </c>
    </row>
    <row r="803" spans="1706:1719" ht="12" customHeight="1">
      <c r="BMP803" s="430" t="s">
        <v>479</v>
      </c>
      <c r="BMQ803" s="430"/>
      <c r="BMR803" s="430"/>
      <c r="BMS803" s="430"/>
      <c r="BMT803" s="430"/>
      <c r="BMU803" s="430"/>
      <c r="BMV803" s="430"/>
      <c r="BMW803" s="13" t="s">
        <v>414</v>
      </c>
      <c r="BMX803" s="13" t="s">
        <v>480</v>
      </c>
      <c r="BMY803" s="13" t="s">
        <v>481</v>
      </c>
      <c r="BNA803" s="13" t="s">
        <v>482</v>
      </c>
      <c r="BNB803" s="430"/>
      <c r="BNC803" s="438" t="s">
        <v>483</v>
      </c>
    </row>
    <row r="804" spans="1706:1719" ht="12" customHeight="1">
      <c r="BMP804" s="430" t="s">
        <v>484</v>
      </c>
      <c r="BMQ804" s="430"/>
      <c r="BMR804" s="430"/>
      <c r="BMS804" s="430"/>
      <c r="BMT804" s="430"/>
      <c r="BMU804" s="430"/>
      <c r="BMV804" s="430"/>
      <c r="BMW804" s="13" t="s">
        <v>451</v>
      </c>
      <c r="BNA804" s="13" t="s">
        <v>485</v>
      </c>
      <c r="BNB804" s="430"/>
      <c r="BNC804" s="438" t="s">
        <v>486</v>
      </c>
    </row>
    <row r="805" spans="1706:1719" ht="12" customHeight="1">
      <c r="BMP805" s="430"/>
      <c r="BMQ805" s="430"/>
      <c r="BMR805" s="430"/>
      <c r="BMS805" s="430"/>
      <c r="BMT805" s="430"/>
      <c r="BMU805" s="430"/>
      <c r="BMV805" s="430"/>
      <c r="BMW805" s="13" t="s">
        <v>454</v>
      </c>
      <c r="BNB805" s="430"/>
      <c r="BNC805" s="438" t="s">
        <v>487</v>
      </c>
    </row>
    <row r="806" spans="1706:1719" ht="12" customHeight="1">
      <c r="BMP806" s="430"/>
      <c r="BMQ806" s="430"/>
      <c r="BMR806" s="430"/>
      <c r="BMS806" s="430"/>
      <c r="BMT806" s="430"/>
      <c r="BMU806" s="430"/>
      <c r="BMV806" s="430"/>
      <c r="BMW806" s="13" t="s">
        <v>488</v>
      </c>
      <c r="BNB806" s="430"/>
      <c r="BNC806" s="438" t="s">
        <v>489</v>
      </c>
    </row>
    <row r="807" spans="1706:1719" ht="12" customHeight="1">
      <c r="BMP807" s="430"/>
      <c r="BMQ807" s="430"/>
      <c r="BMR807" s="430"/>
      <c r="BMS807" s="430"/>
      <c r="BMT807" s="430"/>
      <c r="BMU807" s="430"/>
      <c r="BMV807" s="430"/>
      <c r="BMW807" s="13" t="s">
        <v>490</v>
      </c>
      <c r="BNB807" s="430"/>
      <c r="BNC807" s="438" t="s">
        <v>491</v>
      </c>
    </row>
    <row r="808" spans="1706:1719" ht="12" customHeight="1">
      <c r="BMP808" s="430"/>
      <c r="BMQ808" s="430"/>
      <c r="BMR808" s="430"/>
      <c r="BMS808" s="430"/>
      <c r="BMT808" s="430"/>
      <c r="BMU808" s="430"/>
      <c r="BMV808" s="430"/>
      <c r="BMW808" s="13" t="s">
        <v>492</v>
      </c>
      <c r="BNB808" s="430"/>
      <c r="BNC808" s="438" t="s">
        <v>493</v>
      </c>
    </row>
    <row r="809" spans="1706:1719" ht="12" customHeight="1">
      <c r="BMP809" s="430"/>
      <c r="BMQ809" s="430"/>
      <c r="BMR809" s="430"/>
      <c r="BMS809" s="430"/>
      <c r="BMT809" s="430"/>
      <c r="BMU809" s="430"/>
      <c r="BMV809" s="430"/>
      <c r="BMW809" s="13" t="s">
        <v>404</v>
      </c>
      <c r="BNB809" s="430"/>
      <c r="BNC809" s="438" t="s">
        <v>494</v>
      </c>
    </row>
    <row r="810" spans="1706:1719" ht="12" customHeight="1">
      <c r="BMP810" s="430"/>
      <c r="BMQ810" s="430"/>
      <c r="BMR810" s="430"/>
      <c r="BMS810" s="430"/>
      <c r="BMT810" s="430"/>
      <c r="BMU810" s="430"/>
      <c r="BMV810" s="430"/>
      <c r="BMW810" s="430" t="s">
        <v>456</v>
      </c>
      <c r="BMX810" s="430"/>
      <c r="BNA810" s="81"/>
      <c r="BNB810" s="430"/>
      <c r="BNC810" s="438" t="s">
        <v>495</v>
      </c>
    </row>
    <row r="811" spans="1706:1719" ht="12" customHeight="1">
      <c r="BMP811" s="430"/>
      <c r="BMQ811" s="430"/>
      <c r="BMR811" s="430"/>
      <c r="BMS811" s="430"/>
      <c r="BMT811" s="430"/>
      <c r="BMU811" s="430"/>
      <c r="BMV811" s="430"/>
      <c r="BMW811" s="430" t="s">
        <v>460</v>
      </c>
      <c r="BMX811" s="430"/>
      <c r="BNA811" s="81"/>
      <c r="BNB811" s="430"/>
      <c r="BNC811" s="438" t="s">
        <v>496</v>
      </c>
    </row>
    <row r="812" spans="1706:1719" ht="12" customHeight="1">
      <c r="BMP812" s="430"/>
      <c r="BMQ812" s="430"/>
      <c r="BMR812" s="430"/>
      <c r="BMS812" s="430"/>
      <c r="BMT812" s="430"/>
      <c r="BMU812" s="430"/>
      <c r="BMV812" s="430"/>
      <c r="BMW812" s="430" t="s">
        <v>467</v>
      </c>
      <c r="BNA812" s="81"/>
      <c r="BNB812" s="430"/>
      <c r="BNC812" s="438" t="s">
        <v>497</v>
      </c>
    </row>
    <row r="813" spans="1706:1719" ht="12" customHeight="1">
      <c r="BMP813" s="430"/>
      <c r="BMQ813" s="430"/>
      <c r="BMR813" s="430"/>
      <c r="BMS813" s="430"/>
      <c r="BMT813" s="430"/>
      <c r="BMU813" s="430"/>
      <c r="BMV813" s="430"/>
      <c r="BMW813" s="430" t="s">
        <v>473</v>
      </c>
      <c r="BNA813" s="81"/>
      <c r="BNB813" s="430"/>
      <c r="BNC813" s="438" t="s">
        <v>498</v>
      </c>
    </row>
    <row r="814" spans="1706:1719" ht="12" customHeight="1">
      <c r="BMP814" s="430"/>
      <c r="BMQ814" s="430"/>
      <c r="BMR814" s="430"/>
      <c r="BMS814" s="430"/>
      <c r="BMT814" s="430"/>
      <c r="BMU814" s="430"/>
      <c r="BMV814" s="430"/>
      <c r="BMW814" s="430" t="s">
        <v>479</v>
      </c>
      <c r="BNA814" s="81"/>
      <c r="BNB814" s="430"/>
      <c r="BNC814" s="438" t="s">
        <v>499</v>
      </c>
    </row>
    <row r="815" spans="1706:1719" ht="12" customHeight="1">
      <c r="BMP815" s="430"/>
      <c r="BMQ815" s="430"/>
      <c r="BMR815" s="430"/>
      <c r="BMS815" s="430"/>
      <c r="BMT815" s="430"/>
      <c r="BMU815" s="430"/>
      <c r="BMV815" s="430"/>
      <c r="BMW815" s="430" t="s">
        <v>484</v>
      </c>
      <c r="BNA815" s="81"/>
      <c r="BNB815" s="430"/>
      <c r="BNC815" s="438" t="s">
        <v>500</v>
      </c>
    </row>
    <row r="816" spans="1706:1719" ht="12" customHeight="1">
      <c r="BMP816" s="430"/>
      <c r="BMQ816" s="430"/>
      <c r="BMR816" s="430"/>
      <c r="BMS816" s="430"/>
      <c r="BMT816" s="430"/>
      <c r="BMU816" s="430"/>
      <c r="BMV816" s="430"/>
      <c r="BMW816" s="430"/>
      <c r="BNB816" s="430"/>
      <c r="BNC816" s="438" t="s">
        <v>501</v>
      </c>
    </row>
    <row r="817" spans="1719:1719" ht="12" customHeight="1">
      <c r="BNC817" s="438" t="s">
        <v>502</v>
      </c>
    </row>
    <row r="818" spans="1719:1719" ht="12" customHeight="1">
      <c r="BNC818" s="438" t="s">
        <v>503</v>
      </c>
    </row>
    <row r="819" spans="1719:1719" ht="12" customHeight="1">
      <c r="BNC819" s="438" t="s">
        <v>504</v>
      </c>
    </row>
    <row r="820" spans="1719:1719" ht="12" customHeight="1">
      <c r="BNC820" s="438" t="s">
        <v>505</v>
      </c>
    </row>
    <row r="821" spans="1719:1719" ht="12" customHeight="1">
      <c r="BNC821" s="438" t="s">
        <v>506</v>
      </c>
    </row>
    <row r="822" spans="1719:1719" ht="12" customHeight="1">
      <c r="BNC822" s="438" t="s">
        <v>507</v>
      </c>
    </row>
    <row r="823" spans="1719:1719" ht="12" customHeight="1">
      <c r="BNC823" s="438" t="s">
        <v>508</v>
      </c>
    </row>
    <row r="824" spans="1719:1719" ht="12" customHeight="1">
      <c r="BNC824" s="438" t="s">
        <v>509</v>
      </c>
    </row>
    <row r="825" spans="1719:1719" ht="12" customHeight="1">
      <c r="BNC825" s="438" t="s">
        <v>5</v>
      </c>
    </row>
    <row r="826" spans="1719:1719" ht="12" customHeight="1">
      <c r="BNC826" s="438" t="s">
        <v>510</v>
      </c>
    </row>
    <row r="827" spans="1719:1719" ht="12" customHeight="1">
      <c r="BNC827" s="438" t="s">
        <v>511</v>
      </c>
    </row>
    <row r="828" spans="1719:1719" ht="12" customHeight="1">
      <c r="BNC828" s="438" t="s">
        <v>512</v>
      </c>
    </row>
    <row r="829" spans="1719:1719" ht="12" customHeight="1">
      <c r="BNC829" s="438" t="s">
        <v>513</v>
      </c>
    </row>
    <row r="830" spans="1719:1719" ht="12" customHeight="1">
      <c r="BNC830" s="439" t="s">
        <v>514</v>
      </c>
    </row>
    <row r="831" spans="1719:1719" ht="12" customHeight="1">
      <c r="BNC831" s="438" t="s">
        <v>515</v>
      </c>
    </row>
    <row r="832" spans="1719:1719" ht="12" customHeight="1">
      <c r="BNC832" s="438" t="s">
        <v>516</v>
      </c>
    </row>
    <row r="833" spans="1719:1725" ht="12" customHeight="1">
      <c r="BNC833" s="438" t="s">
        <v>517</v>
      </c>
      <c r="BND833" s="430"/>
      <c r="BNE833" s="430"/>
      <c r="BNF833" s="430"/>
      <c r="BNG833" s="430"/>
      <c r="BNH833" s="430"/>
      <c r="BNI833" s="430"/>
    </row>
    <row r="834" spans="1719:1725" ht="12" customHeight="1">
      <c r="BNC834" s="438" t="s">
        <v>518</v>
      </c>
      <c r="BND834" s="430"/>
      <c r="BNE834" s="430"/>
      <c r="BNF834" s="430"/>
      <c r="BNG834" s="430"/>
      <c r="BNH834" s="430"/>
      <c r="BNI834" s="430"/>
    </row>
    <row r="835" spans="1719:1725" ht="12" customHeight="1">
      <c r="BNC835" s="430"/>
      <c r="BND835" s="430"/>
      <c r="BNE835" s="430"/>
      <c r="BNF835" s="430"/>
      <c r="BNG835" s="430"/>
      <c r="BNH835" s="430"/>
      <c r="BNI835" s="430"/>
    </row>
    <row r="836" spans="1719:1725" ht="12" customHeight="1">
      <c r="BNC836" s="430"/>
      <c r="BND836" s="430"/>
      <c r="BNE836" s="430"/>
      <c r="BNF836" s="430"/>
      <c r="BNG836" s="430"/>
      <c r="BNH836" s="430"/>
      <c r="BNI836" s="430"/>
    </row>
    <row r="837" spans="1719:1725" ht="12" customHeight="1">
      <c r="BNC837" s="430"/>
      <c r="BND837" s="430"/>
      <c r="BNE837" s="430" t="s">
        <v>69</v>
      </c>
      <c r="BNF837" s="430"/>
      <c r="BNG837" s="430"/>
      <c r="BNH837" s="430"/>
      <c r="BNI837" s="430"/>
    </row>
    <row r="838" spans="1719:1725" ht="12" customHeight="1">
      <c r="BNC838" s="430"/>
      <c r="BND838" s="430"/>
      <c r="BNE838" s="430" t="s">
        <v>286</v>
      </c>
      <c r="BNF838" s="430"/>
      <c r="BNG838" s="430"/>
      <c r="BNH838" s="430"/>
      <c r="BNI838" s="430"/>
    </row>
    <row r="839" spans="1719:1725" ht="12" customHeight="1">
      <c r="BNC839" s="430"/>
      <c r="BND839" s="430"/>
      <c r="BNE839" s="430"/>
      <c r="BNF839" s="430"/>
      <c r="BNG839" s="430"/>
      <c r="BNH839" s="430"/>
      <c r="BNI839" s="430"/>
    </row>
    <row r="840" spans="1719:1725" ht="12" customHeight="1">
      <c r="BNC840" s="430"/>
      <c r="BND840" s="430"/>
      <c r="BNE840" s="430"/>
      <c r="BNF840" s="430"/>
      <c r="BNG840" s="430" t="s">
        <v>519</v>
      </c>
      <c r="BNH840" s="430"/>
      <c r="BNI840" s="430"/>
    </row>
    <row r="841" spans="1719:1725" ht="12" customHeight="1">
      <c r="BNC841" s="430"/>
      <c r="BND841" s="430"/>
      <c r="BNE841" s="430"/>
      <c r="BNF841" s="430"/>
      <c r="BNG841" s="430" t="s">
        <v>520</v>
      </c>
      <c r="BNH841" s="430"/>
      <c r="BNI841" s="430"/>
    </row>
    <row r="842" spans="1719:1725" ht="12" customHeight="1">
      <c r="BNC842" s="430"/>
      <c r="BND842" s="430"/>
      <c r="BNE842" s="430"/>
      <c r="BNF842" s="430"/>
      <c r="BNG842" s="430" t="s">
        <v>521</v>
      </c>
      <c r="BNH842" s="430"/>
      <c r="BNI842" s="430"/>
    </row>
    <row r="843" spans="1719:1725" ht="12" customHeight="1">
      <c r="BNC843" s="430"/>
      <c r="BND843" s="430"/>
      <c r="BNE843" s="430"/>
      <c r="BNF843" s="430"/>
      <c r="BNG843" s="430" t="s">
        <v>522</v>
      </c>
      <c r="BNH843" s="430"/>
      <c r="BNI843" s="430"/>
    </row>
    <row r="844" spans="1719:1725" ht="12" customHeight="1">
      <c r="BNC844" s="430"/>
      <c r="BND844" s="430"/>
      <c r="BNE844" s="430"/>
      <c r="BNF844" s="430"/>
      <c r="BNG844" s="430"/>
      <c r="BNH844" s="430"/>
      <c r="BNI844" s="430"/>
    </row>
    <row r="845" spans="1719:1725" ht="12" customHeight="1">
      <c r="BNC845" s="430"/>
      <c r="BND845" s="430"/>
      <c r="BNE845" s="430"/>
      <c r="BNF845" s="430"/>
      <c r="BNG845" s="430"/>
      <c r="BNH845" s="430"/>
      <c r="BNI845" s="430" t="s">
        <v>523</v>
      </c>
    </row>
    <row r="846" spans="1719:1725" ht="12" customHeight="1">
      <c r="BNC846" s="430"/>
      <c r="BND846" s="430"/>
      <c r="BNE846" s="430"/>
      <c r="BNF846" s="430"/>
      <c r="BNG846" s="430"/>
      <c r="BNH846" s="430"/>
      <c r="BNI846" s="430" t="s">
        <v>524</v>
      </c>
    </row>
    <row r="847" spans="1719:1725" ht="12" customHeight="1">
      <c r="BNC847" s="430"/>
      <c r="BND847" s="430"/>
      <c r="BNE847" s="430"/>
      <c r="BNF847" s="430"/>
      <c r="BNG847" s="430"/>
      <c r="BNH847" s="430"/>
      <c r="BNI847" s="430" t="s">
        <v>525</v>
      </c>
    </row>
    <row r="850" spans="1728:1730" ht="9.75" customHeight="1">
      <c r="BNL850" s="146" t="s">
        <v>526</v>
      </c>
      <c r="BNM850" s="146"/>
      <c r="BNN850" s="146"/>
    </row>
    <row r="851" spans="1728:1730" ht="12" customHeight="1">
      <c r="BNL851" s="440" t="s">
        <v>527</v>
      </c>
      <c r="BNM851" s="146"/>
      <c r="BNN851" s="146"/>
    </row>
    <row r="852" spans="1728:1730" ht="12" customHeight="1">
      <c r="BNL852" s="440" t="s">
        <v>528</v>
      </c>
      <c r="BNM852" s="146"/>
      <c r="BNN852" s="146"/>
    </row>
    <row r="853" spans="1728:1730" ht="12" customHeight="1">
      <c r="BNL853" s="440" t="s">
        <v>529</v>
      </c>
      <c r="BNM853" s="146"/>
      <c r="BNN853" s="146"/>
    </row>
    <row r="854" spans="1728:1730" ht="12" customHeight="1">
      <c r="BNL854" s="440" t="s">
        <v>530</v>
      </c>
      <c r="BNM854" s="146"/>
      <c r="BNN854" s="146"/>
    </row>
    <row r="855" spans="1728:1730" ht="12" customHeight="1">
      <c r="BNL855" s="440" t="s">
        <v>531</v>
      </c>
      <c r="BNM855" s="146"/>
      <c r="BNN855" s="146"/>
    </row>
    <row r="856" spans="1728:1730" ht="12" customHeight="1">
      <c r="BNL856" s="440" t="s">
        <v>532</v>
      </c>
      <c r="BNM856" s="146"/>
      <c r="BNN856" s="146"/>
    </row>
    <row r="857" spans="1728:1730" ht="12" customHeight="1">
      <c r="BNL857" s="440" t="s">
        <v>533</v>
      </c>
      <c r="BNM857" s="146"/>
      <c r="BNN857" s="146"/>
    </row>
    <row r="858" spans="1728:1730" ht="12" customHeight="1">
      <c r="BNL858" s="440" t="s">
        <v>534</v>
      </c>
      <c r="BNM858" s="146"/>
      <c r="BNN858" s="146"/>
    </row>
    <row r="859" spans="1728:1730" ht="12" customHeight="1">
      <c r="BNL859" s="440" t="s">
        <v>535</v>
      </c>
      <c r="BNM859" s="146"/>
      <c r="BNN859" s="146"/>
    </row>
    <row r="860" spans="1728:1730" ht="12" customHeight="1">
      <c r="BNL860" s="440" t="s">
        <v>536</v>
      </c>
      <c r="BNM860" s="146"/>
      <c r="BNN860" s="146"/>
    </row>
    <row r="861" spans="1728:1730" ht="9.75" customHeight="1">
      <c r="BNL861" s="146"/>
      <c r="BNM861" s="146"/>
      <c r="BNN861" s="146"/>
    </row>
    <row r="862" spans="1728:1730" ht="9.75" customHeight="1">
      <c r="BNL862" s="146"/>
      <c r="BNM862" s="146"/>
      <c r="BNN862" s="146" t="s">
        <v>537</v>
      </c>
    </row>
    <row r="863" spans="1728:1730" ht="9.75" customHeight="1">
      <c r="BNL863" s="146"/>
      <c r="BNM863" s="146"/>
      <c r="BNN863" s="146" t="s">
        <v>538</v>
      </c>
    </row>
    <row r="864" spans="1728:1730" ht="9.75" customHeight="1">
      <c r="BNL864" s="146"/>
      <c r="BNM864" s="146"/>
      <c r="BNN864" s="146" t="s">
        <v>539</v>
      </c>
    </row>
    <row r="865" spans="1730:1734" ht="9.75" customHeight="1">
      <c r="BNN865" s="146" t="s">
        <v>540</v>
      </c>
      <c r="BNO865" s="146"/>
      <c r="BNP865" s="146"/>
      <c r="BNQ865" s="146"/>
      <c r="BNR865" s="146"/>
    </row>
    <row r="866" spans="1730:1734" ht="9.75" customHeight="1">
      <c r="BNN866" s="146"/>
      <c r="BNO866" s="146"/>
      <c r="BNP866" s="146"/>
      <c r="BNQ866" s="146"/>
      <c r="BNR866" s="146"/>
    </row>
    <row r="867" spans="1730:1734" ht="9.75" customHeight="1">
      <c r="BNN867" s="146" t="s">
        <v>541</v>
      </c>
      <c r="BNO867" s="146"/>
      <c r="BNP867" s="146"/>
      <c r="BNQ867" s="146"/>
      <c r="BNR867" s="146"/>
    </row>
    <row r="868" spans="1730:1734" ht="12.75" customHeight="1">
      <c r="BNN868" s="146"/>
      <c r="BNO868" s="146"/>
      <c r="BNP868" s="441" t="s">
        <v>542</v>
      </c>
      <c r="BNQ868" s="146"/>
      <c r="BNR868" s="146"/>
    </row>
    <row r="869" spans="1730:1734" ht="12" customHeight="1">
      <c r="BNN869" s="146"/>
      <c r="BNO869" s="146"/>
      <c r="BNP869" s="440" t="s">
        <v>445</v>
      </c>
      <c r="BNQ869" s="146"/>
      <c r="BNR869" s="146"/>
    </row>
    <row r="870" spans="1730:1734" ht="12" customHeight="1">
      <c r="BNN870" s="146"/>
      <c r="BNO870" s="146"/>
      <c r="BNP870" s="440" t="s">
        <v>448</v>
      </c>
      <c r="BNQ870" s="146"/>
      <c r="BNR870" s="146"/>
    </row>
    <row r="871" spans="1730:1734" ht="12" customHeight="1">
      <c r="BNN871" s="146"/>
      <c r="BNO871" s="146"/>
      <c r="BNP871" s="440" t="s">
        <v>451</v>
      </c>
      <c r="BNQ871" s="146"/>
      <c r="BNR871" s="146"/>
    </row>
    <row r="872" spans="1730:1734" ht="12" customHeight="1">
      <c r="BNN872" s="146"/>
      <c r="BNO872" s="146"/>
      <c r="BNP872" s="440" t="s">
        <v>454</v>
      </c>
      <c r="BNQ872" s="146"/>
      <c r="BNR872" s="146"/>
    </row>
    <row r="873" spans="1730:1734" ht="12" customHeight="1">
      <c r="BNN873" s="146"/>
      <c r="BNO873" s="146"/>
      <c r="BNP873" s="440" t="s">
        <v>455</v>
      </c>
      <c r="BNQ873" s="146"/>
      <c r="BNR873" s="146"/>
    </row>
    <row r="874" spans="1730:1734" ht="12" customHeight="1">
      <c r="BNN874" s="146"/>
      <c r="BNO874" s="146"/>
      <c r="BNP874" s="440" t="s">
        <v>456</v>
      </c>
      <c r="BNQ874" s="146"/>
      <c r="BNR874" s="146"/>
    </row>
    <row r="875" spans="1730:1734" ht="12" customHeight="1">
      <c r="BNN875" s="146"/>
      <c r="BNO875" s="146"/>
      <c r="BNP875" s="440" t="s">
        <v>460</v>
      </c>
      <c r="BNQ875" s="146"/>
      <c r="BNR875" s="146"/>
    </row>
    <row r="876" spans="1730:1734" ht="12" customHeight="1">
      <c r="BNN876" s="146"/>
      <c r="BNO876" s="146"/>
      <c r="BNP876" s="440" t="s">
        <v>467</v>
      </c>
      <c r="BNQ876" s="146"/>
      <c r="BNR876" s="146"/>
    </row>
    <row r="877" spans="1730:1734" ht="12" customHeight="1">
      <c r="BNN877" s="146"/>
      <c r="BNO877" s="146"/>
      <c r="BNP877" s="440" t="s">
        <v>473</v>
      </c>
      <c r="BNQ877" s="146"/>
      <c r="BNR877" s="146"/>
    </row>
    <row r="878" spans="1730:1734" ht="12" customHeight="1">
      <c r="BNN878" s="146"/>
      <c r="BNO878" s="146"/>
      <c r="BNP878" s="440" t="s">
        <v>479</v>
      </c>
      <c r="BNQ878" s="146"/>
      <c r="BNR878" s="146"/>
    </row>
    <row r="879" spans="1730:1734" ht="12" customHeight="1">
      <c r="BNN879" s="146"/>
      <c r="BNO879" s="146"/>
      <c r="BNP879" s="440" t="s">
        <v>484</v>
      </c>
      <c r="BNQ879" s="146"/>
      <c r="BNR879" s="146" t="s">
        <v>543</v>
      </c>
    </row>
    <row r="880" spans="1730:1734" ht="12" customHeight="1">
      <c r="BNN880" s="146"/>
      <c r="BNO880" s="146"/>
      <c r="BNP880" s="146"/>
      <c r="BNQ880" s="146"/>
      <c r="BNR880" s="440" t="s">
        <v>519</v>
      </c>
    </row>
    <row r="881" spans="1734:1738" ht="12" customHeight="1">
      <c r="BNR881" s="440" t="s">
        <v>520</v>
      </c>
      <c r="BNS881" s="146"/>
      <c r="BNT881" s="146"/>
      <c r="BNU881" s="146"/>
      <c r="BNV881" s="146"/>
    </row>
    <row r="882" spans="1734:1738" ht="12" customHeight="1">
      <c r="BNR882" s="440" t="s">
        <v>521</v>
      </c>
      <c r="BNS882" s="146"/>
      <c r="BNT882" s="146"/>
      <c r="BNU882" s="146"/>
      <c r="BNV882" s="146"/>
    </row>
    <row r="883" spans="1734:1738" ht="12" customHeight="1">
      <c r="BNR883" s="440" t="s">
        <v>522</v>
      </c>
      <c r="BNS883" s="146"/>
      <c r="BNT883" s="146"/>
      <c r="BNU883" s="146"/>
      <c r="BNV883" s="146"/>
    </row>
    <row r="884" spans="1734:1738" ht="9.75" customHeight="1">
      <c r="BNR884" s="146"/>
      <c r="BNS884" s="146"/>
      <c r="BNT884" s="146"/>
      <c r="BNU884" s="146"/>
      <c r="BNV884" s="146"/>
    </row>
    <row r="885" spans="1734:1738" ht="9.75" customHeight="1">
      <c r="BNR885" s="146"/>
      <c r="BNS885" s="146"/>
      <c r="BNT885" s="146" t="s">
        <v>544</v>
      </c>
      <c r="BNU885" s="146"/>
      <c r="BNV885" s="146"/>
    </row>
    <row r="886" spans="1734:1738" ht="62.25" customHeight="1">
      <c r="BNR886" s="146"/>
      <c r="BNS886" s="146"/>
      <c r="BNT886" s="442" t="s">
        <v>545</v>
      </c>
      <c r="BNU886" s="146"/>
      <c r="BNV886" s="146"/>
    </row>
    <row r="887" spans="1734:1738" ht="12" customHeight="1">
      <c r="BNR887" s="146"/>
      <c r="BNS887" s="146"/>
      <c r="BNT887" s="443" t="s">
        <v>546</v>
      </c>
      <c r="BNU887" s="146"/>
      <c r="BNV887" s="146"/>
    </row>
    <row r="888" spans="1734:1738" ht="12" customHeight="1">
      <c r="BNR888" s="146"/>
      <c r="BNS888" s="146"/>
      <c r="BNT888" s="443" t="s">
        <v>547</v>
      </c>
      <c r="BNU888" s="146"/>
      <c r="BNV888" s="146"/>
    </row>
    <row r="889" spans="1734:1738" ht="12" customHeight="1">
      <c r="BNR889" s="146"/>
      <c r="BNS889" s="146"/>
      <c r="BNT889" s="443" t="s">
        <v>548</v>
      </c>
      <c r="BNU889" s="146"/>
      <c r="BNV889" s="146"/>
    </row>
    <row r="890" spans="1734:1738" ht="12" customHeight="1">
      <c r="BNR890" s="146"/>
      <c r="BNS890" s="146"/>
      <c r="BNT890" s="443" t="s">
        <v>549</v>
      </c>
      <c r="BNU890" s="146"/>
      <c r="BNV890" s="146"/>
    </row>
    <row r="891" spans="1734:1738" ht="62.25" customHeight="1">
      <c r="BNR891" s="146"/>
      <c r="BNS891" s="146"/>
      <c r="BNT891" s="442" t="s">
        <v>550</v>
      </c>
      <c r="BNU891" s="146"/>
      <c r="BNV891" s="146"/>
    </row>
    <row r="892" spans="1734:1738" ht="12" customHeight="1">
      <c r="BNR892" s="146"/>
      <c r="BNS892" s="146"/>
      <c r="BNT892" s="443" t="s">
        <v>551</v>
      </c>
      <c r="BNU892" s="146"/>
      <c r="BNV892" s="146"/>
    </row>
    <row r="893" spans="1734:1738" ht="12" customHeight="1">
      <c r="BNR893" s="146"/>
      <c r="BNS893" s="146"/>
      <c r="BNT893" s="442" t="s">
        <v>484</v>
      </c>
      <c r="BNU893" s="146"/>
      <c r="BNV893" s="146"/>
    </row>
    <row r="894" spans="1734:1738" ht="12" customHeight="1">
      <c r="BNR894" s="146"/>
      <c r="BNS894" s="146"/>
      <c r="BNT894" s="443" t="s">
        <v>541</v>
      </c>
      <c r="BNU894" s="146"/>
      <c r="BNV894" s="146"/>
    </row>
    <row r="895" spans="1734:1738" ht="12" customHeight="1">
      <c r="BNR895" s="146"/>
      <c r="BNS895" s="146"/>
      <c r="BNT895" s="443"/>
      <c r="BNU895" s="146"/>
      <c r="BNV895" s="146"/>
    </row>
    <row r="896" spans="1734:1738" ht="12" customHeight="1">
      <c r="BNR896" s="146"/>
      <c r="BNS896" s="146"/>
      <c r="BNT896" s="146"/>
      <c r="BNU896" s="146"/>
      <c r="BNV896" s="440" t="s">
        <v>69</v>
      </c>
    </row>
    <row r="897" spans="1738:1742" ht="12" customHeight="1">
      <c r="BNV897" s="440" t="s">
        <v>286</v>
      </c>
      <c r="BNW897" s="440"/>
      <c r="BNX897" s="440"/>
      <c r="BNY897" s="440"/>
      <c r="BNZ897" s="440"/>
    </row>
    <row r="898" spans="1738:1742" ht="12" customHeight="1">
      <c r="BNV898" s="440"/>
      <c r="BNW898" s="440"/>
      <c r="BNX898" s="440"/>
      <c r="BNY898" s="440"/>
      <c r="BNZ898" s="440"/>
    </row>
    <row r="899" spans="1738:1742" ht="12" customHeight="1">
      <c r="BNV899" s="440"/>
      <c r="BNW899" s="440" t="s">
        <v>294</v>
      </c>
      <c r="BNX899" s="440"/>
      <c r="BNY899" s="440"/>
      <c r="BNZ899" s="440"/>
    </row>
    <row r="900" spans="1738:1742" ht="12" customHeight="1">
      <c r="BNV900" s="440"/>
      <c r="BNW900" s="440" t="s">
        <v>297</v>
      </c>
      <c r="BNX900" s="440"/>
      <c r="BNY900" s="440"/>
      <c r="BNZ900" s="440"/>
    </row>
    <row r="901" spans="1738:1742" ht="12" customHeight="1">
      <c r="BNV901" s="440"/>
      <c r="BNW901" s="440"/>
      <c r="BNX901" s="440"/>
      <c r="BNY901" s="440"/>
      <c r="BNZ901" s="440"/>
    </row>
    <row r="902" spans="1738:1742" ht="12" customHeight="1">
      <c r="BNV902" s="440"/>
      <c r="BNW902" s="440"/>
      <c r="BNX902" s="440"/>
      <c r="BNY902" s="440"/>
      <c r="BNZ902" s="440"/>
    </row>
    <row r="903" spans="1738:1742" ht="12" customHeight="1">
      <c r="BNV903" s="440"/>
      <c r="BNW903" s="440"/>
      <c r="BNX903" s="440"/>
      <c r="BNY903" s="440"/>
      <c r="BNZ903" s="440"/>
    </row>
    <row r="904" spans="1738:1742" ht="12" customHeight="1">
      <c r="BNV904" s="440"/>
      <c r="BNW904" s="440"/>
      <c r="BNX904" s="440"/>
      <c r="BNY904" s="440"/>
      <c r="BNZ904" s="440"/>
    </row>
    <row r="905" spans="1738:1742" ht="12" customHeight="1">
      <c r="BNV905" s="440"/>
      <c r="BNW905" s="440"/>
      <c r="BNX905" s="440"/>
      <c r="BNY905" s="440"/>
      <c r="BNZ905" s="440"/>
    </row>
    <row r="906" spans="1738:1742" ht="12" customHeight="1">
      <c r="BNV906" s="440"/>
      <c r="BNW906" s="440"/>
      <c r="BNX906" s="440"/>
      <c r="BNY906" s="440" t="s">
        <v>293</v>
      </c>
      <c r="BNZ906" s="440"/>
    </row>
    <row r="907" spans="1738:1742" ht="12" customHeight="1">
      <c r="BNV907" s="440"/>
      <c r="BNW907" s="440"/>
      <c r="BNX907" s="440"/>
      <c r="BNY907" s="440" t="s">
        <v>340</v>
      </c>
      <c r="BNZ907" s="440"/>
    </row>
    <row r="908" spans="1738:1742" ht="12" customHeight="1">
      <c r="BNV908" s="440"/>
      <c r="BNW908" s="440"/>
      <c r="BNX908" s="440"/>
      <c r="BNY908" s="440" t="s">
        <v>552</v>
      </c>
      <c r="BNZ908" s="440"/>
    </row>
    <row r="909" spans="1738:1742" ht="12" customHeight="1">
      <c r="BNV909" s="440"/>
      <c r="BNW909" s="440"/>
      <c r="BNX909" s="440"/>
      <c r="BNY909" s="440"/>
      <c r="BNZ909" s="440"/>
    </row>
    <row r="910" spans="1738:1742" ht="12" customHeight="1">
      <c r="BNV910" s="440"/>
      <c r="BNW910" s="440"/>
      <c r="BNX910" s="440"/>
      <c r="BNY910" s="440"/>
      <c r="BNZ910" s="440"/>
    </row>
    <row r="911" spans="1738:1742" ht="12" customHeight="1">
      <c r="BNV911" s="440"/>
      <c r="BNW911" s="440"/>
      <c r="BNX911" s="440"/>
      <c r="BNY911" s="440"/>
      <c r="BNZ911" s="440"/>
    </row>
    <row r="912" spans="1738:1742" ht="12" customHeight="1">
      <c r="BNV912" s="440"/>
      <c r="BNW912" s="440"/>
      <c r="BNX912" s="440"/>
      <c r="BNY912" s="440"/>
      <c r="BNZ912" s="440" t="s">
        <v>553</v>
      </c>
    </row>
    <row r="913" spans="1742:1746" ht="12" customHeight="1">
      <c r="BNZ913" s="440" t="s">
        <v>295</v>
      </c>
      <c r="BOA913" s="440"/>
      <c r="BOB913" s="440"/>
      <c r="BOC913" s="440"/>
      <c r="BOD913" s="440"/>
    </row>
    <row r="914" spans="1742:1746" ht="12" customHeight="1">
      <c r="BNZ914" s="440" t="s">
        <v>292</v>
      </c>
      <c r="BOA914" s="440"/>
      <c r="BOB914" s="440"/>
      <c r="BOC914" s="440"/>
      <c r="BOD914" s="440"/>
    </row>
    <row r="915" spans="1742:1746" ht="12" customHeight="1">
      <c r="BNZ915" s="440"/>
      <c r="BOA915" s="440"/>
      <c r="BOB915" s="440"/>
      <c r="BOC915" s="440"/>
      <c r="BOD915" s="440"/>
    </row>
    <row r="916" spans="1742:1746" ht="12" customHeight="1">
      <c r="BNZ916" s="440"/>
      <c r="BOA916" s="440"/>
      <c r="BOB916" s="440"/>
      <c r="BOC916" s="440"/>
      <c r="BOD916" s="440"/>
    </row>
    <row r="917" spans="1742:1746" ht="12" customHeight="1">
      <c r="BNZ917" s="440"/>
      <c r="BOA917" s="440"/>
      <c r="BOB917" s="440"/>
      <c r="BOC917" s="440"/>
      <c r="BOD917" s="440"/>
    </row>
    <row r="918" spans="1742:1746" ht="12" customHeight="1">
      <c r="BNZ918" s="440"/>
      <c r="BOA918" s="440"/>
      <c r="BOB918" s="440" t="s">
        <v>554</v>
      </c>
      <c r="BOC918" s="440"/>
      <c r="BOD918" s="440"/>
    </row>
    <row r="919" spans="1742:1746" ht="12" customHeight="1">
      <c r="BNZ919" s="440"/>
      <c r="BOA919" s="440"/>
      <c r="BOB919" s="440" t="s">
        <v>555</v>
      </c>
      <c r="BOC919" s="440"/>
      <c r="BOD919" s="440"/>
    </row>
    <row r="920" spans="1742:1746" ht="12" customHeight="1">
      <c r="BNZ920" s="440"/>
      <c r="BOA920" s="440"/>
      <c r="BOB920" s="440" t="s">
        <v>556</v>
      </c>
      <c r="BOC920" s="440"/>
      <c r="BOD920" s="440"/>
    </row>
    <row r="921" spans="1742:1746" ht="12" customHeight="1">
      <c r="BNZ921" s="440"/>
      <c r="BOA921" s="440"/>
      <c r="BOB921" s="440"/>
      <c r="BOC921" s="440"/>
      <c r="BOD921" s="440"/>
    </row>
    <row r="922" spans="1742:1746" ht="12" customHeight="1">
      <c r="BNZ922" s="440"/>
      <c r="BOA922" s="440"/>
      <c r="BOB922" s="440"/>
      <c r="BOC922" s="440" t="s">
        <v>481</v>
      </c>
      <c r="BOD922" s="440"/>
    </row>
    <row r="923" spans="1742:1746" ht="12" customHeight="1">
      <c r="BNZ923" s="440"/>
      <c r="BOA923" s="440"/>
      <c r="BOB923" s="440"/>
      <c r="BOC923" s="440" t="s">
        <v>477</v>
      </c>
      <c r="BOD923" s="440"/>
    </row>
    <row r="924" spans="1742:1746" ht="12" customHeight="1">
      <c r="BNZ924" s="440"/>
      <c r="BOA924" s="440"/>
      <c r="BOB924" s="440"/>
      <c r="BOC924" s="440" t="s">
        <v>557</v>
      </c>
      <c r="BOD924" s="440"/>
    </row>
    <row r="925" spans="1742:1746" ht="12" customHeight="1">
      <c r="BNZ925" s="440"/>
      <c r="BOA925" s="440"/>
      <c r="BOB925" s="440"/>
      <c r="BOC925" s="440"/>
      <c r="BOD925" s="440"/>
    </row>
    <row r="926" spans="1742:1746" ht="12" customHeight="1">
      <c r="BNZ926" s="440"/>
      <c r="BOA926" s="440"/>
      <c r="BOB926" s="440"/>
      <c r="BOC926" s="440"/>
      <c r="BOD926" s="440" t="s">
        <v>558</v>
      </c>
    </row>
    <row r="927" spans="1742:1746" ht="12" customHeight="1">
      <c r="BNZ927" s="440"/>
      <c r="BOA927" s="440"/>
      <c r="BOB927" s="440"/>
      <c r="BOC927" s="440"/>
      <c r="BOD927" s="440" t="s">
        <v>559</v>
      </c>
    </row>
    <row r="928" spans="1742:1746" ht="12" customHeight="1">
      <c r="BNZ928" s="440"/>
      <c r="BOA928" s="440"/>
      <c r="BOB928" s="440"/>
      <c r="BOC928" s="440"/>
      <c r="BOD928" s="440" t="s">
        <v>560</v>
      </c>
    </row>
    <row r="930" spans="1747:1759" ht="12" customHeight="1">
      <c r="BOE930" s="443" t="s">
        <v>291</v>
      </c>
      <c r="BOF930" s="146"/>
      <c r="BOG930" s="146"/>
      <c r="BOH930" s="146"/>
      <c r="BOI930" s="146"/>
      <c r="BOJ930" s="146"/>
      <c r="BOK930" s="146"/>
      <c r="BOL930" s="146"/>
      <c r="BOM930" s="146"/>
      <c r="BON930" s="146"/>
      <c r="BOO930" s="146"/>
      <c r="BOP930" s="146"/>
      <c r="BOQ930" s="146"/>
    </row>
    <row r="931" spans="1747:1759" ht="12" customHeight="1">
      <c r="BOE931" s="443" t="s">
        <v>296</v>
      </c>
      <c r="BOF931" s="146"/>
      <c r="BOG931" s="146"/>
      <c r="BOH931" s="146"/>
      <c r="BOI931" s="146"/>
      <c r="BOJ931" s="146"/>
      <c r="BOK931" s="146"/>
      <c r="BOL931" s="146"/>
      <c r="BOM931" s="146"/>
      <c r="BON931" s="146"/>
      <c r="BOO931" s="146"/>
      <c r="BOP931" s="146"/>
      <c r="BOQ931" s="146"/>
    </row>
    <row r="932" spans="1747:1759" ht="12" customHeight="1">
      <c r="BOE932" s="443"/>
      <c r="BOF932" s="146"/>
      <c r="BOG932" s="146"/>
      <c r="BOH932" s="146"/>
      <c r="BOI932" s="146"/>
      <c r="BOJ932" s="146"/>
      <c r="BOK932" s="146"/>
      <c r="BOL932" s="146"/>
      <c r="BOM932" s="146"/>
      <c r="BON932" s="146"/>
      <c r="BOO932" s="146"/>
      <c r="BOP932" s="146"/>
      <c r="BOQ932" s="146"/>
    </row>
    <row r="933" spans="1747:1759" ht="9.75" customHeight="1">
      <c r="BOE933" s="146"/>
      <c r="BOF933" s="146"/>
      <c r="BOG933" s="146"/>
      <c r="BOH933" s="146"/>
      <c r="BOI933" s="146"/>
      <c r="BOJ933" s="146"/>
      <c r="BOK933" s="146"/>
      <c r="BOL933" s="146"/>
      <c r="BOM933" s="146"/>
      <c r="BON933" s="146"/>
      <c r="BOO933" s="146"/>
      <c r="BOP933" s="146"/>
      <c r="BOQ933" s="146"/>
    </row>
    <row r="934" spans="1747:1759" ht="9.75" customHeight="1">
      <c r="BOE934" s="146"/>
      <c r="BOF934" s="146"/>
      <c r="BOG934" s="146"/>
      <c r="BOH934" s="146"/>
      <c r="BOI934" s="146"/>
      <c r="BOJ934" s="146"/>
      <c r="BOK934" s="146"/>
      <c r="BOL934" s="146"/>
      <c r="BOM934" s="146"/>
      <c r="BON934" s="146"/>
      <c r="BOO934" s="146"/>
      <c r="BOP934" s="146"/>
      <c r="BOQ934" s="146"/>
    </row>
    <row r="935" spans="1747:1759" ht="12" customHeight="1">
      <c r="BOE935" s="146"/>
      <c r="BOF935" s="146"/>
      <c r="BOG935" s="440"/>
      <c r="BOH935" s="440"/>
      <c r="BOI935" s="440"/>
      <c r="BOJ935" s="440"/>
      <c r="BOK935" s="440"/>
      <c r="BOL935" s="440"/>
      <c r="BOM935" s="440"/>
      <c r="BON935" s="440"/>
      <c r="BOO935" s="639" t="s">
        <v>124</v>
      </c>
      <c r="BOP935" s="605"/>
      <c r="BOQ935" s="606"/>
    </row>
    <row r="936" spans="1747:1759" ht="12" customHeight="1">
      <c r="BOE936" s="146"/>
      <c r="BOF936" s="146"/>
      <c r="BOG936" s="440"/>
      <c r="BOH936" s="440"/>
      <c r="BOI936" s="440"/>
      <c r="BOJ936" s="440"/>
      <c r="BOK936" s="440"/>
      <c r="BOL936" s="440"/>
      <c r="BOM936" s="151">
        <v>1</v>
      </c>
      <c r="BON936" s="151">
        <v>2</v>
      </c>
      <c r="BOO936" s="151">
        <v>3</v>
      </c>
      <c r="BOP936" s="444">
        <v>4</v>
      </c>
      <c r="BOQ936" s="444">
        <v>5</v>
      </c>
    </row>
    <row r="937" spans="1747:1759" ht="12" customHeight="1">
      <c r="BOE937" s="146"/>
      <c r="BOF937" s="146"/>
      <c r="BOG937" s="440"/>
      <c r="BOH937" s="440"/>
      <c r="BOI937" s="440"/>
      <c r="BOJ937" s="440"/>
      <c r="BOK937" s="440"/>
      <c r="BOL937" s="440"/>
      <c r="BOM937" s="443" t="s">
        <v>384</v>
      </c>
      <c r="BON937" s="443" t="s">
        <v>385</v>
      </c>
      <c r="BOO937" s="443" t="s">
        <v>299</v>
      </c>
      <c r="BOP937" s="443" t="s">
        <v>316</v>
      </c>
      <c r="BOQ937" s="443" t="s">
        <v>386</v>
      </c>
    </row>
    <row r="938" spans="1747:1759" ht="12" customHeight="1">
      <c r="BOE938" s="146"/>
      <c r="BOF938" s="146"/>
      <c r="BOG938" s="440"/>
      <c r="BOH938" s="440"/>
      <c r="BOI938" s="440"/>
      <c r="BOJ938" s="440"/>
      <c r="BOK938" s="440"/>
      <c r="BOL938" s="440"/>
      <c r="BOM938" s="445">
        <v>0.2</v>
      </c>
      <c r="BON938" s="445">
        <v>0.4</v>
      </c>
      <c r="BOO938" s="445">
        <v>0.6</v>
      </c>
      <c r="BOP938" s="445">
        <v>0.8</v>
      </c>
      <c r="BOQ938" s="445">
        <v>1</v>
      </c>
    </row>
    <row r="939" spans="1747:1759" ht="12" customHeight="1">
      <c r="BOE939" s="146"/>
      <c r="BOF939" s="146"/>
      <c r="BOG939" s="440"/>
      <c r="BOH939" s="440"/>
      <c r="BOI939" s="440"/>
      <c r="BOJ939" s="440"/>
      <c r="BOK939" s="440"/>
      <c r="BOL939" s="440"/>
      <c r="BOM939" s="151"/>
      <c r="BON939" s="151"/>
      <c r="BOO939" s="151"/>
      <c r="BOP939" s="444"/>
      <c r="BOQ939" s="444"/>
    </row>
    <row r="940" spans="1747:1759" ht="12" customHeight="1">
      <c r="BOE940" s="146"/>
      <c r="BOF940" s="146"/>
      <c r="BOG940" s="713" t="s">
        <v>122</v>
      </c>
      <c r="BOH940" s="446">
        <v>5</v>
      </c>
      <c r="BOI940" s="443" t="s">
        <v>387</v>
      </c>
      <c r="BOJ940" s="445">
        <v>1</v>
      </c>
      <c r="BOK940" s="440" t="s">
        <v>561</v>
      </c>
      <c r="BOL940" s="447">
        <v>1</v>
      </c>
      <c r="BOM940" s="151" t="s">
        <v>389</v>
      </c>
      <c r="BON940" s="151" t="s">
        <v>389</v>
      </c>
      <c r="BOO940" s="151" t="s">
        <v>389</v>
      </c>
      <c r="BOP940" s="151" t="s">
        <v>389</v>
      </c>
      <c r="BOQ940" s="151" t="s">
        <v>390</v>
      </c>
    </row>
    <row r="941" spans="1747:1759" ht="12" customHeight="1">
      <c r="BOE941" s="146"/>
      <c r="BOF941" s="146"/>
      <c r="BOG941" s="653"/>
      <c r="BOH941" s="446">
        <v>4</v>
      </c>
      <c r="BOI941" s="443" t="s">
        <v>311</v>
      </c>
      <c r="BOJ941" s="445">
        <v>0.8</v>
      </c>
      <c r="BOK941" s="440" t="s">
        <v>562</v>
      </c>
      <c r="BOL941" s="447">
        <v>0.8</v>
      </c>
      <c r="BOM941" s="151" t="s">
        <v>388</v>
      </c>
      <c r="BON941" s="151" t="s">
        <v>388</v>
      </c>
      <c r="BOO941" s="151" t="s">
        <v>389</v>
      </c>
      <c r="BOP941" s="151" t="s">
        <v>389</v>
      </c>
      <c r="BOQ941" s="151" t="s">
        <v>390</v>
      </c>
    </row>
    <row r="942" spans="1747:1759" ht="12" customHeight="1">
      <c r="BOE942" s="146"/>
      <c r="BOF942" s="146"/>
      <c r="BOG942" s="653"/>
      <c r="BOH942" s="446">
        <v>3</v>
      </c>
      <c r="BOI942" s="443" t="s">
        <v>285</v>
      </c>
      <c r="BOJ942" s="445">
        <v>0.6</v>
      </c>
      <c r="BOK942" s="440" t="s">
        <v>563</v>
      </c>
      <c r="BOL942" s="447">
        <v>0.6</v>
      </c>
      <c r="BOM942" s="151" t="s">
        <v>388</v>
      </c>
      <c r="BON942" s="151" t="s">
        <v>388</v>
      </c>
      <c r="BOO942" s="151" t="s">
        <v>388</v>
      </c>
      <c r="BOP942" s="151" t="s">
        <v>389</v>
      </c>
      <c r="BOQ942" s="151" t="s">
        <v>390</v>
      </c>
    </row>
    <row r="943" spans="1747:1759" ht="12" customHeight="1">
      <c r="BOE943" s="146"/>
      <c r="BOF943" s="146"/>
      <c r="BOG943" s="653"/>
      <c r="BOH943" s="446">
        <v>2</v>
      </c>
      <c r="BOI943" s="443" t="s">
        <v>315</v>
      </c>
      <c r="BOJ943" s="445">
        <v>0.4</v>
      </c>
      <c r="BOK943" s="440" t="s">
        <v>564</v>
      </c>
      <c r="BOL943" s="447">
        <v>0.4</v>
      </c>
      <c r="BOM943" s="151" t="s">
        <v>70</v>
      </c>
      <c r="BON943" s="151" t="s">
        <v>388</v>
      </c>
      <c r="BOO943" s="151" t="s">
        <v>388</v>
      </c>
      <c r="BOP943" s="151" t="s">
        <v>389</v>
      </c>
      <c r="BOQ943" s="151" t="s">
        <v>390</v>
      </c>
    </row>
    <row r="944" spans="1747:1759" ht="12" customHeight="1">
      <c r="BOE944" s="146"/>
      <c r="BOF944" s="146"/>
      <c r="BOG944" s="653"/>
      <c r="BOH944" s="446">
        <v>1</v>
      </c>
      <c r="BOI944" s="443" t="s">
        <v>298</v>
      </c>
      <c r="BOJ944" s="445">
        <v>0.2</v>
      </c>
      <c r="BOK944" s="440" t="s">
        <v>565</v>
      </c>
      <c r="BOL944" s="447">
        <v>0.2</v>
      </c>
      <c r="BOM944" s="151" t="s">
        <v>70</v>
      </c>
      <c r="BON944" s="151" t="s">
        <v>70</v>
      </c>
      <c r="BOO944" s="151" t="s">
        <v>388</v>
      </c>
      <c r="BOP944" s="151" t="s">
        <v>389</v>
      </c>
      <c r="BOQ944" s="151" t="s">
        <v>390</v>
      </c>
    </row>
    <row r="947" spans="1761:1763" ht="9.75" customHeight="1">
      <c r="BOS947" s="146" t="s">
        <v>566</v>
      </c>
    </row>
    <row r="948" spans="1761:1763" ht="9.75" customHeight="1">
      <c r="BOS948" s="146" t="s">
        <v>567</v>
      </c>
    </row>
    <row r="949" spans="1761:1763" ht="9.75" customHeight="1">
      <c r="BOS949" s="146" t="s">
        <v>568</v>
      </c>
    </row>
    <row r="950" spans="1761:1763" ht="9.75" customHeight="1">
      <c r="BOS950" s="146" t="s">
        <v>569</v>
      </c>
    </row>
    <row r="951" spans="1761:1763" ht="9.75" customHeight="1">
      <c r="BOS951" s="146" t="s">
        <v>570</v>
      </c>
    </row>
    <row r="952" spans="1761:1763" ht="9.75" customHeight="1">
      <c r="BOS952" s="146" t="s">
        <v>541</v>
      </c>
    </row>
    <row r="955" spans="1761:1763" ht="10.5" customHeight="1">
      <c r="BOU955" s="156" t="s">
        <v>571</v>
      </c>
    </row>
    <row r="956" spans="1761:1763" ht="9.75" customHeight="1">
      <c r="BOU956" s="102" t="s">
        <v>572</v>
      </c>
    </row>
    <row r="957" spans="1761:1763" ht="19.5" customHeight="1">
      <c r="BOU957" s="102" t="s">
        <v>573</v>
      </c>
    </row>
    <row r="958" spans="1761:1763" ht="9.75" customHeight="1">
      <c r="BOU958" s="102" t="s">
        <v>574</v>
      </c>
    </row>
    <row r="959" spans="1761:1763" ht="9.75" customHeight="1">
      <c r="BOU959" s="102" t="s">
        <v>575</v>
      </c>
    </row>
    <row r="960" spans="1761:1763" ht="9.75" customHeight="1">
      <c r="BOU960" s="102" t="s">
        <v>576</v>
      </c>
    </row>
    <row r="961" spans="1763:1763" ht="9.75" customHeight="1">
      <c r="BOU961" s="13" t="s">
        <v>484</v>
      </c>
    </row>
  </sheetData>
  <mergeCells count="20">
    <mergeCell ref="BOG940:BOG944"/>
    <mergeCell ref="C3:H3"/>
    <mergeCell ref="BLQ689:BLQ693"/>
    <mergeCell ref="AC7:AH7"/>
    <mergeCell ref="E5:G5"/>
    <mergeCell ref="J1:K4"/>
    <mergeCell ref="U5:V5"/>
    <mergeCell ref="C4:H4"/>
    <mergeCell ref="AI7:AL7"/>
    <mergeCell ref="J7:AB7"/>
    <mergeCell ref="B2:I2"/>
    <mergeCell ref="BLW685:BLY685"/>
    <mergeCell ref="B7:H7"/>
    <mergeCell ref="B1:I1"/>
    <mergeCell ref="BMX799:BMZ799"/>
    <mergeCell ref="BOO935:BOQ935"/>
    <mergeCell ref="W5:X5"/>
    <mergeCell ref="I5:N5"/>
    <mergeCell ref="O5:P5"/>
    <mergeCell ref="Q5:R5"/>
  </mergeCells>
  <conditionalFormatting sqref="AG9:AG100">
    <cfRule type="containsText" dxfId="869" priority="84" operator="containsText" text="EXTREMO">
      <formula>NOT(ISERROR(SEARCH("EXTREMO",AG9)))</formula>
    </cfRule>
    <cfRule type="containsText" dxfId="868" priority="83" operator="containsText" text="ALTO">
      <formula>NOT(ISERROR(SEARCH("ALTO",AG9)))</formula>
    </cfRule>
    <cfRule type="containsText" dxfId="867" priority="82" operator="containsText" text="MODERADO">
      <formula>NOT(ISERROR(SEARCH("MODERADO",AG9)))</formula>
    </cfRule>
    <cfRule type="containsText" dxfId="866" priority="81" operator="containsText" text="BAJO">
      <formula>NOT(ISERROR(SEARCH("BAJO",AG9)))</formula>
    </cfRule>
  </conditionalFormatting>
  <conditionalFormatting sqref="CP9:CP100">
    <cfRule type="containsText" dxfId="865" priority="80" operator="containsText" text="EXTREMO">
      <formula>NOT(ISERROR(SEARCH("EXTREMO",CP9)))</formula>
    </cfRule>
    <cfRule type="containsText" dxfId="864" priority="79" operator="containsText" text="ALTO">
      <formula>NOT(ISERROR(SEARCH("ALTO",CP9)))</formula>
    </cfRule>
    <cfRule type="containsText" dxfId="863" priority="78" operator="containsText" text="MODERADO">
      <formula>NOT(ISERROR(SEARCH("MODERADO",CP9)))</formula>
    </cfRule>
  </conditionalFormatting>
  <conditionalFormatting sqref="DB9:DC9">
    <cfRule type="containsText" dxfId="862" priority="75" operator="containsText" text="MODERADO">
      <formula>NOT(ISERROR(SEARCH("MODERADO",DB9)))</formula>
    </cfRule>
    <cfRule type="containsText" dxfId="861" priority="77" operator="containsText" text="EXTREMO">
      <formula>NOT(ISERROR(SEARCH("EXTREMO",DB9)))</formula>
    </cfRule>
    <cfRule type="containsText" dxfId="860" priority="76" operator="containsText" text="ALTO">
      <formula>NOT(ISERROR(SEARCH("ALTO",DB9)))</formula>
    </cfRule>
  </conditionalFormatting>
  <conditionalFormatting sqref="DB10:DC100">
    <cfRule type="containsText" dxfId="859" priority="22" operator="containsText" text="EXTREMO">
      <formula>NOT(ISERROR(SEARCH("EXTREMO",DB10)))</formula>
    </cfRule>
    <cfRule type="containsText" dxfId="858" priority="20" operator="containsText" text="MODERADO">
      <formula>NOT(ISERROR(SEARCH("MODERADO",DB10)))</formula>
    </cfRule>
    <cfRule type="containsText" dxfId="857" priority="21" operator="containsText" text="ALTO">
      <formula>NOT(ISERROR(SEARCH("ALTO",DB10)))</formula>
    </cfRule>
  </conditionalFormatting>
  <conditionalFormatting sqref="DJ9:DK100">
    <cfRule type="containsText" dxfId="856" priority="35" operator="containsText" text="MODERADO">
      <formula>NOT(ISERROR(SEARCH("MODERADO",DJ9)))</formula>
    </cfRule>
    <cfRule type="containsText" dxfId="855" priority="36" operator="containsText" text="ALTO">
      <formula>NOT(ISERROR(SEARCH("ALTO",DJ9)))</formula>
    </cfRule>
    <cfRule type="containsText" dxfId="854" priority="37" operator="containsText" text="EXTREMO">
      <formula>NOT(ISERROR(SEARCH("EXTREMO",DJ9)))</formula>
    </cfRule>
  </conditionalFormatting>
  <conditionalFormatting sqref="DQ9:DR100">
    <cfRule type="containsText" dxfId="853" priority="34" operator="containsText" text="EXTREMO">
      <formula>NOT(ISERROR(SEARCH("EXTREMO",DQ9)))</formula>
    </cfRule>
    <cfRule type="containsText" dxfId="852" priority="32" operator="containsText" text="MODERADO">
      <formula>NOT(ISERROR(SEARCH("MODERADO",DQ9)))</formula>
    </cfRule>
    <cfRule type="containsText" dxfId="851" priority="33" operator="containsText" text="ALTO">
      <formula>NOT(ISERROR(SEARCH("ALTO",DQ9)))</formula>
    </cfRule>
  </conditionalFormatting>
  <conditionalFormatting sqref="DX9:DY100">
    <cfRule type="containsText" dxfId="850" priority="29" operator="containsText" text="MODERADO">
      <formula>NOT(ISERROR(SEARCH("MODERADO",DX9)))</formula>
    </cfRule>
    <cfRule type="containsText" dxfId="849" priority="30" operator="containsText" text="ALTO">
      <formula>NOT(ISERROR(SEARCH("ALTO",DX9)))</formula>
    </cfRule>
    <cfRule type="containsText" dxfId="848" priority="31" operator="containsText" text="EXTREMO">
      <formula>NOT(ISERROR(SEARCH("EXTREMO",DX9)))</formula>
    </cfRule>
  </conditionalFormatting>
  <conditionalFormatting sqref="EE9:EF100">
    <cfRule type="containsText" dxfId="847" priority="26" operator="containsText" text="MODERADO">
      <formula>NOT(ISERROR(SEARCH("MODERADO",EE9)))</formula>
    </cfRule>
    <cfRule type="containsText" dxfId="846" priority="27" operator="containsText" text="ALTO">
      <formula>NOT(ISERROR(SEARCH("ALTO",EE9)))</formula>
    </cfRule>
    <cfRule type="containsText" dxfId="845" priority="28" operator="containsText" text="EXTREMO">
      <formula>NOT(ISERROR(SEARCH("EXTREMO",EE9)))</formula>
    </cfRule>
  </conditionalFormatting>
  <conditionalFormatting sqref="EL9:EM100">
    <cfRule type="containsText" dxfId="844" priority="23" operator="containsText" text="MODERADO">
      <formula>NOT(ISERROR(SEARCH("MODERADO",EL9)))</formula>
    </cfRule>
    <cfRule type="containsText" dxfId="843" priority="24" operator="containsText" text="ALTO">
      <formula>NOT(ISERROR(SEARCH("ALTO",EL9)))</formula>
    </cfRule>
    <cfRule type="containsText" dxfId="842" priority="25" operator="containsText" text="EXTREMO">
      <formula>NOT(ISERROR(SEARCH("EXTREMO",EL9)))</formula>
    </cfRule>
  </conditionalFormatting>
  <conditionalFormatting sqref="ER9:EU100 EY9:FB100 FF9:FI100 FM9:FP100 FT9:FW100 GA9:GD100 DI9:DL100 DP9:DS100 DW9:DZ100 ED9:EG100 EK9:EN100 DB9:DD100 CL9:CP100 DF9:DF100 DN9:DN100 DU9:DU100 EB9:EB100 EI9:EI100 EP9:EP100 EW9:EW100 FD9:FD100 FK9:FK100 FR9:FR100 FY9:FY100 GF9:GF100 GH9:GI100">
    <cfRule type="containsText" dxfId="841" priority="74" operator="containsText" text="BAJO">
      <formula>NOT(ISERROR(SEARCH("BAJO",CL9)))</formula>
    </cfRule>
  </conditionalFormatting>
  <conditionalFormatting sqref="ES9:ET9">
    <cfRule type="containsText" dxfId="840" priority="73" operator="containsText" text="EXTREMO">
      <formula>NOT(ISERROR(SEARCH("EXTREMO",ES9)))</formula>
    </cfRule>
    <cfRule type="containsText" dxfId="839" priority="72" operator="containsText" text="ALTO">
      <formula>NOT(ISERROR(SEARCH("ALTO",ES9)))</formula>
    </cfRule>
    <cfRule type="containsText" dxfId="838" priority="71" operator="containsText" text="MODERADO">
      <formula>NOT(ISERROR(SEARCH("MODERADO",ES9)))</formula>
    </cfRule>
  </conditionalFormatting>
  <conditionalFormatting sqref="ES9:ET100">
    <cfRule type="containsText" dxfId="837" priority="53" operator="containsText" text="MODERADO">
      <formula>NOT(ISERROR(SEARCH("MODERADO",ES9)))</formula>
    </cfRule>
    <cfRule type="containsText" dxfId="836" priority="54" operator="containsText" text="ALTO">
      <formula>NOT(ISERROR(SEARCH("ALTO",ES9)))</formula>
    </cfRule>
    <cfRule type="containsText" dxfId="835" priority="55" operator="containsText" text="EXTREMO">
      <formula>NOT(ISERROR(SEARCH("EXTREMO",ES9)))</formula>
    </cfRule>
  </conditionalFormatting>
  <conditionalFormatting sqref="ES10:ET100">
    <cfRule type="containsText" dxfId="834" priority="17" operator="containsText" text="MODERADO">
      <formula>NOT(ISERROR(SEARCH("MODERADO",ES10)))</formula>
    </cfRule>
    <cfRule type="containsText" dxfId="833" priority="19" operator="containsText" text="EXTREMO">
      <formula>NOT(ISERROR(SEARCH("EXTREMO",ES10)))</formula>
    </cfRule>
    <cfRule type="containsText" dxfId="832" priority="18" operator="containsText" text="ALTO">
      <formula>NOT(ISERROR(SEARCH("ALTO",ES10)))</formula>
    </cfRule>
  </conditionalFormatting>
  <conditionalFormatting sqref="EZ9:FA9">
    <cfRule type="containsText" dxfId="831" priority="70" operator="containsText" text="EXTREMO">
      <formula>NOT(ISERROR(SEARCH("EXTREMO",EZ9)))</formula>
    </cfRule>
    <cfRule type="containsText" dxfId="830" priority="69" operator="containsText" text="ALTO">
      <formula>NOT(ISERROR(SEARCH("ALTO",EZ9)))</formula>
    </cfRule>
    <cfRule type="containsText" dxfId="829" priority="68" operator="containsText" text="MODERADO">
      <formula>NOT(ISERROR(SEARCH("MODERADO",EZ9)))</formula>
    </cfRule>
  </conditionalFormatting>
  <conditionalFormatting sqref="EZ9:FA100">
    <cfRule type="containsText" dxfId="828" priority="50" operator="containsText" text="MODERADO">
      <formula>NOT(ISERROR(SEARCH("MODERADO",EZ9)))</formula>
    </cfRule>
    <cfRule type="containsText" dxfId="827" priority="51" operator="containsText" text="ALTO">
      <formula>NOT(ISERROR(SEARCH("ALTO",EZ9)))</formula>
    </cfRule>
    <cfRule type="containsText" dxfId="826" priority="52" operator="containsText" text="EXTREMO">
      <formula>NOT(ISERROR(SEARCH("EXTREMO",EZ9)))</formula>
    </cfRule>
  </conditionalFormatting>
  <conditionalFormatting sqref="EZ10:FA100">
    <cfRule type="containsText" dxfId="825" priority="15" operator="containsText" text="ALTO">
      <formula>NOT(ISERROR(SEARCH("ALTO",EZ10)))</formula>
    </cfRule>
    <cfRule type="containsText" dxfId="824" priority="16" operator="containsText" text="EXTREMO">
      <formula>NOT(ISERROR(SEARCH("EXTREMO",EZ10)))</formula>
    </cfRule>
    <cfRule type="containsText" dxfId="823" priority="14" operator="containsText" text="MODERADO">
      <formula>NOT(ISERROR(SEARCH("MODERADO",EZ10)))</formula>
    </cfRule>
  </conditionalFormatting>
  <conditionalFormatting sqref="FG9:FH9">
    <cfRule type="containsText" dxfId="822" priority="67" operator="containsText" text="EXTREMO">
      <formula>NOT(ISERROR(SEARCH("EXTREMO",FG9)))</formula>
    </cfRule>
    <cfRule type="containsText" dxfId="821" priority="66" operator="containsText" text="ALTO">
      <formula>NOT(ISERROR(SEARCH("ALTO",FG9)))</formula>
    </cfRule>
    <cfRule type="containsText" dxfId="820" priority="65" operator="containsText" text="MODERADO">
      <formula>NOT(ISERROR(SEARCH("MODERADO",FG9)))</formula>
    </cfRule>
  </conditionalFormatting>
  <conditionalFormatting sqref="FG9:FH100">
    <cfRule type="containsText" dxfId="819" priority="49" operator="containsText" text="EXTREMO">
      <formula>NOT(ISERROR(SEARCH("EXTREMO",FG9)))</formula>
    </cfRule>
    <cfRule type="containsText" dxfId="818" priority="47" operator="containsText" text="MODERADO">
      <formula>NOT(ISERROR(SEARCH("MODERADO",FG9)))</formula>
    </cfRule>
    <cfRule type="containsText" dxfId="817" priority="48" operator="containsText" text="ALTO">
      <formula>NOT(ISERROR(SEARCH("ALTO",FG9)))</formula>
    </cfRule>
  </conditionalFormatting>
  <conditionalFormatting sqref="FG10:FH100">
    <cfRule type="containsText" dxfId="816" priority="12" operator="containsText" text="ALTO">
      <formula>NOT(ISERROR(SEARCH("ALTO",FG10)))</formula>
    </cfRule>
    <cfRule type="containsText" dxfId="815" priority="11" operator="containsText" text="MODERADO">
      <formula>NOT(ISERROR(SEARCH("MODERADO",FG10)))</formula>
    </cfRule>
    <cfRule type="containsText" dxfId="814" priority="13" operator="containsText" text="EXTREMO">
      <formula>NOT(ISERROR(SEARCH("EXTREMO",FG10)))</formula>
    </cfRule>
  </conditionalFormatting>
  <conditionalFormatting sqref="FN9:FO9">
    <cfRule type="containsText" dxfId="813" priority="64" operator="containsText" text="EXTREMO">
      <formula>NOT(ISERROR(SEARCH("EXTREMO",FN9)))</formula>
    </cfRule>
    <cfRule type="containsText" dxfId="812" priority="63" operator="containsText" text="ALTO">
      <formula>NOT(ISERROR(SEARCH("ALTO",FN9)))</formula>
    </cfRule>
    <cfRule type="containsText" dxfId="811" priority="62" operator="containsText" text="MODERADO">
      <formula>NOT(ISERROR(SEARCH("MODERADO",FN9)))</formula>
    </cfRule>
  </conditionalFormatting>
  <conditionalFormatting sqref="FN9:FO100">
    <cfRule type="containsText" dxfId="810" priority="45" operator="containsText" text="ALTO">
      <formula>NOT(ISERROR(SEARCH("ALTO",FN9)))</formula>
    </cfRule>
    <cfRule type="containsText" dxfId="809" priority="46" operator="containsText" text="EXTREMO">
      <formula>NOT(ISERROR(SEARCH("EXTREMO",FN9)))</formula>
    </cfRule>
    <cfRule type="containsText" dxfId="808" priority="44" operator="containsText" text="MODERADO">
      <formula>NOT(ISERROR(SEARCH("MODERADO",FN9)))</formula>
    </cfRule>
  </conditionalFormatting>
  <conditionalFormatting sqref="FN10:FO100">
    <cfRule type="containsText" dxfId="807" priority="10" operator="containsText" text="EXTREMO">
      <formula>NOT(ISERROR(SEARCH("EXTREMO",FN10)))</formula>
    </cfRule>
    <cfRule type="containsText" dxfId="806" priority="8" operator="containsText" text="MODERADO">
      <formula>NOT(ISERROR(SEARCH("MODERADO",FN10)))</formula>
    </cfRule>
    <cfRule type="containsText" dxfId="805" priority="9" operator="containsText" text="ALTO">
      <formula>NOT(ISERROR(SEARCH("ALTO",FN10)))</formula>
    </cfRule>
  </conditionalFormatting>
  <conditionalFormatting sqref="FU9:FV9">
    <cfRule type="containsText" dxfId="804" priority="61" operator="containsText" text="EXTREMO">
      <formula>NOT(ISERROR(SEARCH("EXTREMO",FU9)))</formula>
    </cfRule>
    <cfRule type="containsText" dxfId="803" priority="60" operator="containsText" text="ALTO">
      <formula>NOT(ISERROR(SEARCH("ALTO",FU9)))</formula>
    </cfRule>
    <cfRule type="containsText" dxfId="802" priority="59" operator="containsText" text="MODERADO">
      <formula>NOT(ISERROR(SEARCH("MODERADO",FU9)))</formula>
    </cfRule>
  </conditionalFormatting>
  <conditionalFormatting sqref="FU9:FV100">
    <cfRule type="containsText" dxfId="801" priority="42" operator="containsText" text="ALTO">
      <formula>NOT(ISERROR(SEARCH("ALTO",FU9)))</formula>
    </cfRule>
    <cfRule type="containsText" dxfId="800" priority="43" operator="containsText" text="EXTREMO">
      <formula>NOT(ISERROR(SEARCH("EXTREMO",FU9)))</formula>
    </cfRule>
    <cfRule type="containsText" dxfId="799" priority="41" operator="containsText" text="MODERADO">
      <formula>NOT(ISERROR(SEARCH("MODERADO",FU9)))</formula>
    </cfRule>
  </conditionalFormatting>
  <conditionalFormatting sqref="FU10:FV100">
    <cfRule type="containsText" dxfId="798" priority="7" operator="containsText" text="EXTREMO">
      <formula>NOT(ISERROR(SEARCH("EXTREMO",FU10)))</formula>
    </cfRule>
    <cfRule type="containsText" dxfId="797" priority="6" operator="containsText" text="ALTO">
      <formula>NOT(ISERROR(SEARCH("ALTO",FU10)))</formula>
    </cfRule>
    <cfRule type="containsText" dxfId="796" priority="5" operator="containsText" text="MODERADO">
      <formula>NOT(ISERROR(SEARCH("MODERADO",FU10)))</formula>
    </cfRule>
  </conditionalFormatting>
  <conditionalFormatting sqref="GB9:GC9">
    <cfRule type="containsText" dxfId="795" priority="58" operator="containsText" text="EXTREMO">
      <formula>NOT(ISERROR(SEARCH("EXTREMO",GB9)))</formula>
    </cfRule>
    <cfRule type="containsText" dxfId="794" priority="57" operator="containsText" text="ALTO">
      <formula>NOT(ISERROR(SEARCH("ALTO",GB9)))</formula>
    </cfRule>
    <cfRule type="containsText" dxfId="793" priority="56" operator="containsText" text="MODERADO">
      <formula>NOT(ISERROR(SEARCH("MODERADO",GB9)))</formula>
    </cfRule>
  </conditionalFormatting>
  <conditionalFormatting sqref="GB9:GC100">
    <cfRule type="containsText" dxfId="792" priority="39" operator="containsText" text="ALTO">
      <formula>NOT(ISERROR(SEARCH("ALTO",GB9)))</formula>
    </cfRule>
    <cfRule type="containsText" dxfId="791" priority="38" operator="containsText" text="MODERADO">
      <formula>NOT(ISERROR(SEARCH("MODERADO",GB9)))</formula>
    </cfRule>
    <cfRule type="containsText" dxfId="790" priority="40" operator="containsText" text="EXTREMO">
      <formula>NOT(ISERROR(SEARCH("EXTREMO",GB9)))</formula>
    </cfRule>
  </conditionalFormatting>
  <conditionalFormatting sqref="GB10:GC100">
    <cfRule type="containsText" dxfId="789" priority="3" operator="containsText" text="ALTO">
      <formula>NOT(ISERROR(SEARCH("ALTO",GB10)))</formula>
    </cfRule>
    <cfRule type="containsText" dxfId="788" priority="2" operator="containsText" text="MODERADO">
      <formula>NOT(ISERROR(SEARCH("MODERADO",GB10)))</formula>
    </cfRule>
    <cfRule type="containsText" dxfId="787" priority="4" operator="containsText" text="EXTREMO">
      <formula>NOT(ISERROR(SEARCH("EXTREMO",GB10)))</formula>
    </cfRule>
  </conditionalFormatting>
  <dataValidations count="17">
    <dataValidation type="list" allowBlank="1" showInputMessage="1" showErrorMessage="1" sqref="J9:AB19 J20:AB10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D00-000000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D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D00-000002000000}">
      <formula1>0</formula1>
      <formula2>0</formula2>
    </dataValidation>
    <dataValidation type="list" showInputMessage="1" showErrorMessage="1" errorTitle="Rechazado" error="Solo son validadas las opciones de la lista" sqref="AP9:AP100 AT9:AT100 AX9:AX100 BB9:BB100 BF9:BF100 BJ9:BJ100 BN9:BN100 BR9:BR100 BV9:BV100 BZ9:BZ100 CD9:CD100 CH9:CH100 CK9:CO100 CT9:CT100 CW9:CW10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D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D00-000004000000}">
      <formula1>IMPACTO</formula1>
      <formula2>0</formula2>
    </dataValidation>
    <dataValidation type="list" allowBlank="1" showInputMessage="1" showErrorMessage="1" sqref="I9:I10 I11:I10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D00-000005000000}">
      <formula1>PROBAB</formula1>
      <formula2>0</formula2>
    </dataValidation>
    <dataValidation type="list" showInputMessage="1" showErrorMessage="1" sqref="AO9:AO100 AS9:AS100 AW9:AW100 BA9:BA100 BE9:BE100 BI9:BI100 BM9:BM100 BQ9:BQ100 BU9:BU100 BY9:BY100 CC9:CC100 CG9:CG100 CJ9:CJ100" xr:uid="{00000000-0002-0000-0D00-000006000000}">
      <formula1>TIP_CONTROL</formula1>
      <formula2>0</formula2>
    </dataValidation>
    <dataValidation type="list" sqref="CI9:CI100" xr:uid="{00000000-0002-0000-0D00-000007000000}">
      <formula1>IMPLEMENT</formula1>
      <formula2>0</formula2>
    </dataValidation>
    <dataValidation showInputMessage="1" showErrorMessage="1" errorTitle="Rechazado" error="Solo son validadas las opciones de la lista" sqref="AK9:AL100 CP9:CS100 CU9:CV100" xr:uid="{00000000-0002-0000-0D00-000008000000}">
      <formula1>0</formula1>
      <formula2>0</formula2>
    </dataValidation>
    <dataValidation type="list" allowBlank="1" showInputMessage="1" sqref="D9:D100" xr:uid="{00000000-0002-0000-0D00-000009000000}">
      <formula1>InternoExp</formula1>
      <formula2>0</formula2>
    </dataValidation>
    <dataValidation type="list" allowBlank="1" showInputMessage="1" sqref="E9:E100" xr:uid="{00000000-0002-0000-0D00-00000A000000}">
      <formula1>ExternoExp</formula1>
      <formula2>0</formula2>
    </dataValidation>
    <dataValidation type="list" allowBlank="1" showInputMessage="1" sqref="H9:H100" xr:uid="{00000000-0002-0000-0D00-00000B000000}">
      <formula1>TramitesSer</formula1>
      <formula2>0</formula2>
    </dataValidation>
    <dataValidation type="list" allowBlank="1" showInputMessage="1" showErrorMessage="1" sqref="G9:G100" xr:uid="{00000000-0002-0000-0D00-00000C000000}">
      <formula1>consecuencias</formula1>
      <formula2>0</formula2>
    </dataValidation>
    <dataValidation type="list" allowBlank="1" showInputMessage="1" showErrorMessage="1" sqref="BMA697:BMA701" xr:uid="{00000000-0002-0000-0D00-00000D000000}">
      <formula1>TipoCausa</formula1>
      <formula2>0</formula2>
    </dataValidation>
    <dataValidation type="list" showInputMessage="1" showErrorMessage="1" errorTitle="Rechazado" error="Solo son validadas las opciones de la lista" sqref="AM9:AM100 AQ9:AQ100 AU9:AU100 AY9:AY100 BC9:BC100 BG9:BG100 BK9:BK100 BO9:BO100 BS9:BS100 BW9:BW100 CA9:CA100 CE9:CE100" xr:uid="{00000000-0002-0000-0D00-00000E000000}">
      <formula1>FRECUENCY</formula1>
      <formula2>0</formula2>
    </dataValidation>
    <dataValidation type="list" showErrorMessage="1" sqref="AN9:AN100 AR9:AR100 AV9:AV100 AZ9:AZ100 BD9:BD100 BH9:BH100 BL9:BL100 BP9:BP100 BT9:BT100 BX9:BX100 CB9:CB100 CF9:CF100" xr:uid="{00000000-0002-0000-0D00-00000F000000}">
      <formula1>IMPLEMENT</formula1>
      <formula2>0</formula2>
    </dataValidation>
    <dataValidation type="list" allowBlank="1" showInputMessage="1" sqref="F9:F100" xr:uid="{00000000-0002-0000-0D00-000010000000}">
      <formula1>$BMA$697:$BMA$701</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FF"/>
  </sheetPr>
  <dimension ref="A1:XAO875"/>
  <sheetViews>
    <sheetView topLeftCell="AM5" zoomScaleNormal="100" workbookViewId="0">
      <selection activeCell="GP11" sqref="GP11"/>
    </sheetView>
  </sheetViews>
  <sheetFormatPr baseColWidth="10" defaultColWidth="10.88671875" defaultRowHeight="10.199999999999999"/>
  <cols>
    <col min="1" max="1" width="4.88671875" style="13" customWidth="1"/>
    <col min="2" max="2" width="23.109375" style="13" customWidth="1"/>
    <col min="3" max="3" width="27.44140625" style="13" customWidth="1"/>
    <col min="4" max="4" width="23.88671875" style="13" customWidth="1"/>
    <col min="5" max="6" width="13.44140625" style="13" customWidth="1"/>
    <col min="7" max="8" width="23.88671875" style="13" customWidth="1"/>
    <col min="9" max="9" width="12" style="16" customWidth="1"/>
    <col min="10" max="28" width="9.44140625" style="16" customWidth="1"/>
    <col min="29" max="29" width="12.44140625" style="16" customWidth="1"/>
    <col min="30" max="30" width="6.44140625" style="16" customWidth="1"/>
    <col min="31" max="31" width="9.88671875" style="16" customWidth="1"/>
    <col min="32" max="32" width="5.88671875" style="13" customWidth="1"/>
    <col min="33" max="33" width="10.44140625" style="16" customWidth="1"/>
    <col min="34" max="34" width="6.44140625" style="7" customWidth="1"/>
    <col min="35" max="35" width="34.44140625" style="13" customWidth="1"/>
    <col min="36" max="36" width="17.44140625" style="13" customWidth="1"/>
    <col min="37" max="37" width="23" style="38" customWidth="1"/>
    <col min="38" max="38" width="18" style="38" customWidth="1"/>
    <col min="39" max="39" width="8.88671875" style="38" customWidth="1"/>
    <col min="40" max="40" width="12.44140625" style="13" customWidth="1"/>
    <col min="41" max="41" width="8.44140625" style="13" customWidth="1"/>
    <col min="42" max="42" width="9.109375" style="38" customWidth="1"/>
    <col min="43" max="43" width="8.88671875" style="38" hidden="1" customWidth="1"/>
    <col min="44" max="44" width="12.44140625" style="13" hidden="1" customWidth="1"/>
    <col min="45" max="45" width="8.44140625" style="13" hidden="1" customWidth="1"/>
    <col min="46" max="46" width="9.109375" style="38" hidden="1" customWidth="1"/>
    <col min="47" max="47" width="8.88671875" style="38" hidden="1" customWidth="1"/>
    <col min="48" max="48" width="12.44140625" style="13" hidden="1" customWidth="1"/>
    <col min="49" max="49" width="8.44140625" style="13" hidden="1" customWidth="1"/>
    <col min="50" max="50" width="9.109375" style="38" hidden="1" customWidth="1"/>
    <col min="51" max="51" width="8.88671875" style="38" hidden="1" customWidth="1"/>
    <col min="52" max="52" width="12.44140625" style="13" hidden="1" customWidth="1"/>
    <col min="53" max="53" width="8.44140625" style="13" hidden="1" customWidth="1"/>
    <col min="54" max="54" width="9.109375" style="38" hidden="1" customWidth="1"/>
    <col min="55" max="55" width="8.88671875" style="38" hidden="1" customWidth="1"/>
    <col min="56" max="56" width="12.44140625" style="13" hidden="1" customWidth="1"/>
    <col min="57" max="57" width="8.44140625" style="13" hidden="1" customWidth="1"/>
    <col min="58" max="58" width="9.109375" style="38" hidden="1" customWidth="1"/>
    <col min="59" max="59" width="8.88671875" style="38" hidden="1" customWidth="1"/>
    <col min="60" max="60" width="12.44140625" style="13" hidden="1" customWidth="1"/>
    <col min="61" max="61" width="8.44140625" style="13" hidden="1" customWidth="1"/>
    <col min="62" max="62" width="9.109375" style="38" hidden="1" customWidth="1"/>
    <col min="63" max="63" width="8.88671875" style="38" hidden="1" customWidth="1"/>
    <col min="64" max="64" width="12.44140625" style="13" hidden="1" customWidth="1"/>
    <col min="65" max="65" width="8.44140625" style="13" hidden="1" customWidth="1"/>
    <col min="66" max="66" width="9.109375" style="38" hidden="1" customWidth="1"/>
    <col min="67" max="67" width="8.88671875" style="38" hidden="1" customWidth="1"/>
    <col min="68" max="68" width="12.44140625" style="13" hidden="1" customWidth="1"/>
    <col min="69" max="69" width="8.44140625" style="13" hidden="1" customWidth="1"/>
    <col min="70" max="70" width="9.109375" style="38" hidden="1" customWidth="1"/>
    <col min="71" max="71" width="8.88671875" style="38" hidden="1" customWidth="1"/>
    <col min="72" max="72" width="12.44140625" style="13" hidden="1" customWidth="1"/>
    <col min="73" max="73" width="8.44140625" style="13" hidden="1" customWidth="1"/>
    <col min="74" max="74" width="9.109375" style="38" hidden="1" customWidth="1"/>
    <col min="75" max="75" width="8.88671875" style="38" hidden="1" customWidth="1"/>
    <col min="76" max="76" width="12.44140625" style="13" hidden="1" customWidth="1"/>
    <col min="77" max="77" width="8.44140625" style="13" hidden="1" customWidth="1"/>
    <col min="78" max="78" width="9.109375" style="38" hidden="1" customWidth="1"/>
    <col min="79" max="79" width="8.88671875" style="38" hidden="1" customWidth="1"/>
    <col min="80" max="80" width="12.44140625" style="13" hidden="1" customWidth="1"/>
    <col min="81" max="81" width="8.44140625" style="13" hidden="1" customWidth="1"/>
    <col min="82" max="82" width="9.109375" style="38" hidden="1" customWidth="1"/>
    <col min="83" max="83" width="8.88671875" style="38" hidden="1" customWidth="1"/>
    <col min="84" max="84" width="12.44140625" style="13" hidden="1" customWidth="1"/>
    <col min="85" max="85" width="8.44140625" style="13" hidden="1" customWidth="1"/>
    <col min="86" max="86" width="9.109375" style="38" hidden="1" customWidth="1"/>
    <col min="87" max="89" width="2.109375" style="38" hidden="1" customWidth="1"/>
    <col min="90" max="90" width="9.44140625" style="38" customWidth="1"/>
    <col min="91" max="91" width="6.88671875" style="38" customWidth="1"/>
    <col min="92" max="92" width="9.44140625" style="38" customWidth="1"/>
    <col min="93" max="93" width="6.88671875" style="38" customWidth="1"/>
    <col min="94" max="94" width="9.44140625" style="38" customWidth="1"/>
    <col min="95" max="95" width="6.88671875" style="38" customWidth="1"/>
    <col min="96" max="96" width="32.88671875" style="38" customWidth="1"/>
    <col min="97" max="97" width="7" style="38" customWidth="1"/>
    <col min="98" max="98" width="1" style="38" customWidth="1"/>
    <col min="99" max="99" width="37.44140625" style="38" customWidth="1"/>
    <col min="100" max="100" width="27.44140625" style="38" customWidth="1"/>
    <col min="101" max="101" width="1.44140625"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109375" style="13" customWidth="1"/>
    <col min="1678" max="1680" width="10.88671875" style="13" customWidth="1"/>
    <col min="1681" max="1681" width="4.44140625" style="13" customWidth="1"/>
    <col min="1682" max="1683" width="10.88671875" style="13" customWidth="1"/>
    <col min="1684" max="1684" width="4.88671875" style="13" customWidth="1"/>
    <col min="1685" max="1690" width="10.88671875" style="13" customWidth="1"/>
    <col min="1691" max="1691" width="36.4414062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42.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44140625" style="13" customWidth="1"/>
    <col min="1895" max="1896" width="6.44140625" style="13" customWidth="1"/>
    <col min="1897" max="1897" width="5.88671875" style="13" customWidth="1"/>
    <col min="1898" max="1898" width="6.44140625" style="13" customWidth="1"/>
    <col min="1899" max="1899" width="13.44140625" style="13" customWidth="1"/>
    <col min="1900" max="1901" width="9" style="13" customWidth="1"/>
    <col min="1902" max="1902" width="2.44140625" style="13" customWidth="1"/>
    <col min="1903" max="1903" width="8.88671875" style="13" customWidth="1"/>
    <col min="1904" max="1904" width="7.44140625" style="13" customWidth="1"/>
    <col min="1905"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44140625" style="13" customWidth="1"/>
    <col min="1932" max="1932" width="23.44140625" style="13" customWidth="1"/>
    <col min="1933" max="1933" width="9.109375" style="13" customWidth="1"/>
    <col min="1934" max="1934" width="19.44140625" style="13" customWidth="1"/>
    <col min="1935" max="1935" width="42.44140625" style="13" customWidth="1"/>
    <col min="1936" max="1936" width="5.88671875" style="13" customWidth="1"/>
    <col min="1937" max="1937" width="31.44140625" style="13" customWidth="1"/>
    <col min="1938" max="1938" width="16.109375" style="13" customWidth="1"/>
    <col min="1939" max="1940" width="9.44140625" style="13" customWidth="1"/>
    <col min="1941" max="1941" width="11.109375" style="13" customWidth="1"/>
    <col min="1942" max="1942" width="2.109375" style="13" customWidth="1"/>
    <col min="1943" max="2148" width="10.88671875" style="13" customWidth="1"/>
    <col min="2149" max="2149" width="12" style="13" customWidth="1"/>
    <col min="2150" max="2150" width="2.44140625" style="13" customWidth="1"/>
    <col min="2151" max="2152" width="6.44140625" style="13" customWidth="1"/>
    <col min="2153" max="2153" width="5.88671875" style="13" customWidth="1"/>
    <col min="2154" max="2154" width="6.44140625" style="13" customWidth="1"/>
    <col min="2155" max="2155" width="13.44140625" style="13" customWidth="1"/>
    <col min="2156" max="2157" width="9" style="13" customWidth="1"/>
    <col min="2158" max="2158" width="2.44140625" style="13" customWidth="1"/>
    <col min="2159" max="2159" width="8.88671875" style="13" customWidth="1"/>
    <col min="2160" max="2160" width="7.44140625" style="13" customWidth="1"/>
    <col min="2161"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44140625" style="13" customWidth="1"/>
    <col min="2188" max="2188" width="23.44140625" style="13" customWidth="1"/>
    <col min="2189" max="2189" width="9.109375" style="13" customWidth="1"/>
    <col min="2190" max="2190" width="19.44140625" style="13" customWidth="1"/>
    <col min="2191" max="2191" width="42.44140625" style="13" customWidth="1"/>
    <col min="2192" max="2192" width="5.88671875" style="13" customWidth="1"/>
    <col min="2193" max="2193" width="31.44140625" style="13" customWidth="1"/>
    <col min="2194" max="2194" width="16.109375" style="13" customWidth="1"/>
    <col min="2195" max="2196" width="9.44140625" style="13" customWidth="1"/>
    <col min="2197" max="2197" width="11.109375" style="13" customWidth="1"/>
    <col min="2198" max="2198" width="2.109375" style="13" customWidth="1"/>
    <col min="2199" max="2404" width="10.88671875" style="13" customWidth="1"/>
    <col min="2405" max="2405" width="12" style="13" customWidth="1"/>
    <col min="2406" max="2406" width="2.44140625" style="13" customWidth="1"/>
    <col min="2407" max="2408" width="6.44140625" style="13" customWidth="1"/>
    <col min="2409" max="2409" width="5.88671875" style="13" customWidth="1"/>
    <col min="2410" max="2410" width="6.44140625" style="13" customWidth="1"/>
    <col min="2411" max="2411" width="13.44140625" style="13" customWidth="1"/>
    <col min="2412" max="2413" width="9" style="13" customWidth="1"/>
    <col min="2414" max="2414" width="2.44140625" style="13" customWidth="1"/>
    <col min="2415" max="2415" width="8.88671875" style="13" customWidth="1"/>
    <col min="2416" max="2416" width="7.44140625" style="13" customWidth="1"/>
    <col min="2417"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44140625" style="13" customWidth="1"/>
    <col min="2444" max="2444" width="23.44140625" style="13" customWidth="1"/>
    <col min="2445" max="2445" width="9.109375" style="13" customWidth="1"/>
    <col min="2446" max="2446" width="19.44140625" style="13" customWidth="1"/>
    <col min="2447" max="2447" width="42.44140625" style="13" customWidth="1"/>
    <col min="2448" max="2448" width="5.88671875" style="13" customWidth="1"/>
    <col min="2449" max="2449" width="31.44140625" style="13" customWidth="1"/>
    <col min="2450" max="2450" width="16.109375" style="13" customWidth="1"/>
    <col min="2451" max="2452" width="9.44140625" style="13" customWidth="1"/>
    <col min="2453" max="2453" width="11.109375" style="13" customWidth="1"/>
    <col min="2454" max="2454" width="2.109375" style="13" customWidth="1"/>
    <col min="2455" max="2660" width="10.88671875" style="13" customWidth="1"/>
    <col min="2661" max="2661" width="12" style="13" customWidth="1"/>
    <col min="2662" max="2662" width="2.44140625" style="13" customWidth="1"/>
    <col min="2663" max="2664" width="6.44140625" style="13" customWidth="1"/>
    <col min="2665" max="2665" width="5.88671875" style="13" customWidth="1"/>
    <col min="2666" max="2666" width="6.44140625" style="13" customWidth="1"/>
    <col min="2667" max="2667" width="13.44140625" style="13" customWidth="1"/>
    <col min="2668" max="2669" width="9" style="13" customWidth="1"/>
    <col min="2670" max="2670" width="2.44140625" style="13" customWidth="1"/>
    <col min="2671" max="2671" width="8.88671875" style="13" customWidth="1"/>
    <col min="2672" max="2672" width="7.44140625" style="13" customWidth="1"/>
    <col min="2673"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44140625" style="13" customWidth="1"/>
    <col min="2700" max="2700" width="23.44140625" style="13" customWidth="1"/>
    <col min="2701" max="2701" width="9.109375" style="13" customWidth="1"/>
    <col min="2702" max="2702" width="19.44140625" style="13" customWidth="1"/>
    <col min="2703" max="2703" width="42.44140625" style="13" customWidth="1"/>
    <col min="2704" max="2704" width="5.88671875" style="13" customWidth="1"/>
    <col min="2705" max="2705" width="31.44140625" style="13" customWidth="1"/>
    <col min="2706" max="2706" width="16.109375" style="13" customWidth="1"/>
    <col min="2707" max="2708" width="9.44140625" style="13" customWidth="1"/>
    <col min="2709" max="2709" width="11.109375" style="13" customWidth="1"/>
    <col min="2710" max="2710" width="2.109375" style="13" customWidth="1"/>
    <col min="2711" max="2916" width="10.88671875" style="13" customWidth="1"/>
    <col min="2917" max="2917" width="12" style="13" customWidth="1"/>
    <col min="2918" max="2918" width="2.44140625" style="13" customWidth="1"/>
    <col min="2919" max="2920" width="6.44140625" style="13" customWidth="1"/>
    <col min="2921" max="2921" width="5.88671875" style="13" customWidth="1"/>
    <col min="2922" max="2922" width="6.44140625" style="13" customWidth="1"/>
    <col min="2923" max="2923" width="13.44140625" style="13" customWidth="1"/>
    <col min="2924" max="2925" width="9" style="13" customWidth="1"/>
    <col min="2926" max="2926" width="2.44140625" style="13" customWidth="1"/>
    <col min="2927" max="2927" width="8.88671875" style="13" customWidth="1"/>
    <col min="2928" max="2928" width="7.44140625" style="13" customWidth="1"/>
    <col min="2929"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44140625" style="13" customWidth="1"/>
    <col min="2956" max="2956" width="23.44140625" style="13" customWidth="1"/>
    <col min="2957" max="2957" width="9.109375" style="13" customWidth="1"/>
    <col min="2958" max="2958" width="19.44140625" style="13" customWidth="1"/>
    <col min="2959" max="2959" width="42.44140625" style="13" customWidth="1"/>
    <col min="2960" max="2960" width="5.88671875" style="13" customWidth="1"/>
    <col min="2961" max="2961" width="31.44140625" style="13" customWidth="1"/>
    <col min="2962" max="2962" width="16.109375" style="13" customWidth="1"/>
    <col min="2963" max="2964" width="9.44140625" style="13" customWidth="1"/>
    <col min="2965" max="2965" width="11.109375" style="13" customWidth="1"/>
    <col min="2966" max="2966" width="2.109375" style="13" customWidth="1"/>
    <col min="2967" max="3172" width="10.88671875" style="13" customWidth="1"/>
    <col min="3173" max="3173" width="12" style="13" customWidth="1"/>
    <col min="3174" max="3174" width="2.44140625" style="13" customWidth="1"/>
    <col min="3175" max="3176" width="6.44140625" style="13" customWidth="1"/>
    <col min="3177" max="3177" width="5.88671875" style="13" customWidth="1"/>
    <col min="3178" max="3178" width="6.44140625" style="13" customWidth="1"/>
    <col min="3179" max="3179" width="13.44140625" style="13" customWidth="1"/>
    <col min="3180" max="3181" width="9" style="13" customWidth="1"/>
    <col min="3182" max="3182" width="2.44140625" style="13" customWidth="1"/>
    <col min="3183" max="3183" width="8.88671875" style="13" customWidth="1"/>
    <col min="3184" max="3184" width="7.44140625" style="13" customWidth="1"/>
    <col min="3185"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44140625" style="13" customWidth="1"/>
    <col min="3212" max="3212" width="23.44140625" style="13" customWidth="1"/>
    <col min="3213" max="3213" width="9.109375" style="13" customWidth="1"/>
    <col min="3214" max="3214" width="19.44140625" style="13" customWidth="1"/>
    <col min="3215" max="3215" width="42.44140625" style="13" customWidth="1"/>
    <col min="3216" max="3216" width="5.88671875" style="13" customWidth="1"/>
    <col min="3217" max="3217" width="31.44140625" style="13" customWidth="1"/>
    <col min="3218" max="3218" width="16.109375" style="13" customWidth="1"/>
    <col min="3219" max="3220" width="9.44140625" style="13" customWidth="1"/>
    <col min="3221" max="3221" width="11.109375" style="13" customWidth="1"/>
    <col min="3222" max="3222" width="2.109375" style="13" customWidth="1"/>
    <col min="3223" max="3428" width="10.88671875" style="13" customWidth="1"/>
    <col min="3429" max="3429" width="12" style="13" customWidth="1"/>
    <col min="3430" max="3430" width="2.44140625" style="13" customWidth="1"/>
    <col min="3431" max="3432" width="6.44140625" style="13" customWidth="1"/>
    <col min="3433" max="3433" width="5.88671875" style="13" customWidth="1"/>
    <col min="3434" max="3434" width="6.44140625" style="13" customWidth="1"/>
    <col min="3435" max="3435" width="13.44140625" style="13" customWidth="1"/>
    <col min="3436" max="3437" width="9" style="13" customWidth="1"/>
    <col min="3438" max="3438" width="2.44140625" style="13" customWidth="1"/>
    <col min="3439" max="3439" width="8.88671875" style="13" customWidth="1"/>
    <col min="3440" max="3440" width="7.44140625" style="13" customWidth="1"/>
    <col min="3441"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44140625" style="13" customWidth="1"/>
    <col min="3468" max="3468" width="23.44140625" style="13" customWidth="1"/>
    <col min="3469" max="3469" width="9.109375" style="13" customWidth="1"/>
    <col min="3470" max="3470" width="19.44140625" style="13" customWidth="1"/>
    <col min="3471" max="3471" width="42.44140625" style="13" customWidth="1"/>
    <col min="3472" max="3472" width="5.88671875" style="13" customWidth="1"/>
    <col min="3473" max="3473" width="31.44140625" style="13" customWidth="1"/>
    <col min="3474" max="3474" width="16.109375" style="13" customWidth="1"/>
    <col min="3475" max="3476" width="9.44140625" style="13" customWidth="1"/>
    <col min="3477" max="3477" width="11.109375" style="13" customWidth="1"/>
    <col min="3478" max="3478" width="2.109375" style="13" customWidth="1"/>
    <col min="3479" max="3684" width="10.88671875" style="13" customWidth="1"/>
    <col min="3685" max="3685" width="12" style="13" customWidth="1"/>
    <col min="3686" max="3686" width="2.44140625" style="13" customWidth="1"/>
    <col min="3687" max="3688" width="6.44140625" style="13" customWidth="1"/>
    <col min="3689" max="3689" width="5.88671875" style="13" customWidth="1"/>
    <col min="3690" max="3690" width="6.44140625" style="13" customWidth="1"/>
    <col min="3691" max="3691" width="13.44140625" style="13" customWidth="1"/>
    <col min="3692" max="3693" width="9" style="13" customWidth="1"/>
    <col min="3694" max="3694" width="2.44140625" style="13" customWidth="1"/>
    <col min="3695" max="3695" width="8.88671875" style="13" customWidth="1"/>
    <col min="3696" max="3696" width="7.44140625" style="13" customWidth="1"/>
    <col min="3697"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44140625" style="13" customWidth="1"/>
    <col min="3724" max="3724" width="23.44140625" style="13" customWidth="1"/>
    <col min="3725" max="3725" width="9.109375" style="13" customWidth="1"/>
    <col min="3726" max="3726" width="19.44140625" style="13" customWidth="1"/>
    <col min="3727" max="3727" width="42.44140625" style="13" customWidth="1"/>
    <col min="3728" max="3728" width="5.88671875" style="13" customWidth="1"/>
    <col min="3729" max="3729" width="31.44140625" style="13" customWidth="1"/>
    <col min="3730" max="3730" width="16.109375" style="13" customWidth="1"/>
    <col min="3731" max="3732" width="9.44140625" style="13" customWidth="1"/>
    <col min="3733" max="3733" width="11.109375" style="13" customWidth="1"/>
    <col min="3734" max="3734" width="2.109375" style="13" customWidth="1"/>
    <col min="3735" max="3940" width="10.88671875" style="13" customWidth="1"/>
    <col min="3941" max="3941" width="12" style="13" customWidth="1"/>
    <col min="3942" max="3942" width="2.44140625" style="13" customWidth="1"/>
    <col min="3943" max="3944" width="6.44140625" style="13" customWidth="1"/>
    <col min="3945" max="3945" width="5.88671875" style="13" customWidth="1"/>
    <col min="3946" max="3946" width="6.44140625" style="13" customWidth="1"/>
    <col min="3947" max="3947" width="13.44140625" style="13" customWidth="1"/>
    <col min="3948" max="3949" width="9" style="13" customWidth="1"/>
    <col min="3950" max="3950" width="2.44140625" style="13" customWidth="1"/>
    <col min="3951" max="3951" width="8.88671875" style="13" customWidth="1"/>
    <col min="3952" max="3952" width="7.44140625" style="13" customWidth="1"/>
    <col min="3953"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44140625" style="13" customWidth="1"/>
    <col min="3980" max="3980" width="23.44140625" style="13" customWidth="1"/>
    <col min="3981" max="3981" width="9.109375" style="13" customWidth="1"/>
    <col min="3982" max="3982" width="19.44140625" style="13" customWidth="1"/>
    <col min="3983" max="3983" width="42.44140625" style="13" customWidth="1"/>
    <col min="3984" max="3984" width="5.88671875" style="13" customWidth="1"/>
    <col min="3985" max="3985" width="31.44140625" style="13" customWidth="1"/>
    <col min="3986" max="3986" width="16.109375" style="13" customWidth="1"/>
    <col min="3987" max="3988" width="9.44140625" style="13" customWidth="1"/>
    <col min="3989" max="3989" width="11.109375" style="13" customWidth="1"/>
    <col min="3990" max="3990" width="2.109375" style="13" customWidth="1"/>
    <col min="3991" max="4196" width="10.88671875" style="13" customWidth="1"/>
    <col min="4197" max="4197" width="12" style="13" customWidth="1"/>
    <col min="4198" max="4198" width="2.44140625" style="13" customWidth="1"/>
    <col min="4199" max="4200" width="6.44140625" style="13" customWidth="1"/>
    <col min="4201" max="4201" width="5.88671875" style="13" customWidth="1"/>
    <col min="4202" max="4202" width="6.44140625" style="13" customWidth="1"/>
    <col min="4203" max="4203" width="13.44140625" style="13" customWidth="1"/>
    <col min="4204" max="4205" width="9" style="13" customWidth="1"/>
    <col min="4206" max="4206" width="2.44140625" style="13" customWidth="1"/>
    <col min="4207" max="4207" width="8.88671875" style="13" customWidth="1"/>
    <col min="4208" max="4208" width="7.44140625" style="13" customWidth="1"/>
    <col min="4209"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44140625" style="13" customWidth="1"/>
    <col min="4236" max="4236" width="23.44140625" style="13" customWidth="1"/>
    <col min="4237" max="4237" width="9.109375" style="13" customWidth="1"/>
    <col min="4238" max="4238" width="19.44140625" style="13" customWidth="1"/>
    <col min="4239" max="4239" width="42.44140625" style="13" customWidth="1"/>
    <col min="4240" max="4240" width="5.88671875" style="13" customWidth="1"/>
    <col min="4241" max="4241" width="31.44140625" style="13" customWidth="1"/>
    <col min="4242" max="4242" width="16.109375" style="13" customWidth="1"/>
    <col min="4243" max="4244" width="9.44140625" style="13" customWidth="1"/>
    <col min="4245" max="4245" width="11.109375" style="13" customWidth="1"/>
    <col min="4246" max="4246" width="2.109375" style="13" customWidth="1"/>
    <col min="4247" max="4452" width="10.88671875" style="13" customWidth="1"/>
    <col min="4453" max="4453" width="12" style="13" customWidth="1"/>
    <col min="4454" max="4454" width="2.44140625" style="13" customWidth="1"/>
    <col min="4455" max="4456" width="6.44140625" style="13" customWidth="1"/>
    <col min="4457" max="4457" width="5.88671875" style="13" customWidth="1"/>
    <col min="4458" max="4458" width="6.44140625" style="13" customWidth="1"/>
    <col min="4459" max="4459" width="13.44140625" style="13" customWidth="1"/>
    <col min="4460" max="4461" width="9" style="13" customWidth="1"/>
    <col min="4462" max="4462" width="2.44140625" style="13" customWidth="1"/>
    <col min="4463" max="4463" width="8.88671875" style="13" customWidth="1"/>
    <col min="4464" max="4464" width="7.44140625" style="13" customWidth="1"/>
    <col min="4465"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44140625" style="13" customWidth="1"/>
    <col min="4492" max="4492" width="23.44140625" style="13" customWidth="1"/>
    <col min="4493" max="4493" width="9.109375" style="13" customWidth="1"/>
    <col min="4494" max="4494" width="19.44140625" style="13" customWidth="1"/>
    <col min="4495" max="4495" width="42.44140625" style="13" customWidth="1"/>
    <col min="4496" max="4496" width="5.88671875" style="13" customWidth="1"/>
    <col min="4497" max="4497" width="31.44140625" style="13" customWidth="1"/>
    <col min="4498" max="4498" width="16.109375" style="13" customWidth="1"/>
    <col min="4499" max="4500" width="9.44140625" style="13" customWidth="1"/>
    <col min="4501" max="4501" width="11.109375" style="13" customWidth="1"/>
    <col min="4502" max="4502" width="2.109375" style="13" customWidth="1"/>
    <col min="4503" max="4708" width="10.88671875" style="13" customWidth="1"/>
    <col min="4709" max="4709" width="12" style="13" customWidth="1"/>
    <col min="4710" max="4710" width="2.44140625" style="13" customWidth="1"/>
    <col min="4711" max="4712" width="6.44140625" style="13" customWidth="1"/>
    <col min="4713" max="4713" width="5.88671875" style="13" customWidth="1"/>
    <col min="4714" max="4714" width="6.44140625" style="13" customWidth="1"/>
    <col min="4715" max="4715" width="13.44140625" style="13" customWidth="1"/>
    <col min="4716" max="4717" width="9" style="13" customWidth="1"/>
    <col min="4718" max="4718" width="2.44140625" style="13" customWidth="1"/>
    <col min="4719" max="4719" width="8.88671875" style="13" customWidth="1"/>
    <col min="4720" max="4720" width="7.44140625" style="13" customWidth="1"/>
    <col min="4721"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44140625" style="13" customWidth="1"/>
    <col min="4748" max="4748" width="23.44140625" style="13" customWidth="1"/>
    <col min="4749" max="4749" width="9.109375" style="13" customWidth="1"/>
    <col min="4750" max="4750" width="19.44140625" style="13" customWidth="1"/>
    <col min="4751" max="4751" width="42.44140625" style="13" customWidth="1"/>
    <col min="4752" max="4752" width="5.88671875" style="13" customWidth="1"/>
    <col min="4753" max="4753" width="31.44140625" style="13" customWidth="1"/>
    <col min="4754" max="4754" width="16.109375" style="13" customWidth="1"/>
    <col min="4755" max="4756" width="9.44140625" style="13" customWidth="1"/>
    <col min="4757" max="4757" width="11.109375" style="13" customWidth="1"/>
    <col min="4758" max="4758" width="2.109375" style="13" customWidth="1"/>
    <col min="4759" max="4964" width="10.88671875" style="13" customWidth="1"/>
    <col min="4965" max="4965" width="12" style="13" customWidth="1"/>
    <col min="4966" max="4966" width="2.44140625" style="13" customWidth="1"/>
    <col min="4967" max="4968" width="6.44140625" style="13" customWidth="1"/>
    <col min="4969" max="4969" width="5.88671875" style="13" customWidth="1"/>
    <col min="4970" max="4970" width="6.44140625" style="13" customWidth="1"/>
    <col min="4971" max="4971" width="13.44140625" style="13" customWidth="1"/>
    <col min="4972" max="4973" width="9" style="13" customWidth="1"/>
    <col min="4974" max="4974" width="2.44140625" style="13" customWidth="1"/>
    <col min="4975" max="4975" width="8.88671875" style="13" customWidth="1"/>
    <col min="4976" max="4976" width="7.44140625" style="13" customWidth="1"/>
    <col min="4977"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44140625" style="13" customWidth="1"/>
    <col min="5004" max="5004" width="23.44140625" style="13" customWidth="1"/>
    <col min="5005" max="5005" width="9.109375" style="13" customWidth="1"/>
    <col min="5006" max="5006" width="19.44140625" style="13" customWidth="1"/>
    <col min="5007" max="5007" width="42.44140625" style="13" customWidth="1"/>
    <col min="5008" max="5008" width="5.88671875" style="13" customWidth="1"/>
    <col min="5009" max="5009" width="31.44140625" style="13" customWidth="1"/>
    <col min="5010" max="5010" width="16.109375" style="13" customWidth="1"/>
    <col min="5011" max="5012" width="9.44140625" style="13" customWidth="1"/>
    <col min="5013" max="5013" width="11.109375" style="13" customWidth="1"/>
    <col min="5014" max="5014" width="2.109375" style="13" customWidth="1"/>
    <col min="5015" max="5220" width="10.88671875" style="13" customWidth="1"/>
    <col min="5221" max="5221" width="12" style="13" customWidth="1"/>
    <col min="5222" max="5222" width="2.44140625" style="13" customWidth="1"/>
    <col min="5223" max="5224" width="6.44140625" style="13" customWidth="1"/>
    <col min="5225" max="5225" width="5.88671875" style="13" customWidth="1"/>
    <col min="5226" max="5226" width="6.44140625" style="13" customWidth="1"/>
    <col min="5227" max="5227" width="13.44140625" style="13" customWidth="1"/>
    <col min="5228" max="5229" width="9" style="13" customWidth="1"/>
    <col min="5230" max="5230" width="2.44140625" style="13" customWidth="1"/>
    <col min="5231" max="5231" width="8.88671875" style="13" customWidth="1"/>
    <col min="5232" max="5232" width="7.44140625" style="13" customWidth="1"/>
    <col min="5233"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44140625" style="13" customWidth="1"/>
    <col min="5260" max="5260" width="23.44140625" style="13" customWidth="1"/>
    <col min="5261" max="5261" width="9.109375" style="13" customWidth="1"/>
    <col min="5262" max="5262" width="19.44140625" style="13" customWidth="1"/>
    <col min="5263" max="5263" width="42.44140625" style="13" customWidth="1"/>
    <col min="5264" max="5264" width="5.88671875" style="13" customWidth="1"/>
    <col min="5265" max="5265" width="31.44140625" style="13" customWidth="1"/>
    <col min="5266" max="5266" width="16.109375" style="13" customWidth="1"/>
    <col min="5267" max="5268" width="9.44140625" style="13" customWidth="1"/>
    <col min="5269" max="5269" width="11.109375" style="13" customWidth="1"/>
    <col min="5270" max="5270" width="2.109375" style="13" customWidth="1"/>
    <col min="5271" max="5476" width="10.88671875" style="13" customWidth="1"/>
    <col min="5477" max="5477" width="12" style="13" customWidth="1"/>
    <col min="5478" max="5478" width="2.44140625" style="13" customWidth="1"/>
    <col min="5479" max="5480" width="6.44140625" style="13" customWidth="1"/>
    <col min="5481" max="5481" width="5.88671875" style="13" customWidth="1"/>
    <col min="5482" max="5482" width="6.44140625" style="13" customWidth="1"/>
    <col min="5483" max="5483" width="13.44140625" style="13" customWidth="1"/>
    <col min="5484" max="5485" width="9" style="13" customWidth="1"/>
    <col min="5486" max="5486" width="2.44140625" style="13" customWidth="1"/>
    <col min="5487" max="5487" width="8.88671875" style="13" customWidth="1"/>
    <col min="5488" max="5488" width="7.44140625" style="13" customWidth="1"/>
    <col min="5489"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44140625" style="13" customWidth="1"/>
    <col min="5516" max="5516" width="23.44140625" style="13" customWidth="1"/>
    <col min="5517" max="5517" width="9.109375" style="13" customWidth="1"/>
    <col min="5518" max="5518" width="19.44140625" style="13" customWidth="1"/>
    <col min="5519" max="5519" width="42.44140625" style="13" customWidth="1"/>
    <col min="5520" max="5520" width="5.88671875" style="13" customWidth="1"/>
    <col min="5521" max="5521" width="31.44140625" style="13" customWidth="1"/>
    <col min="5522" max="5522" width="16.109375" style="13" customWidth="1"/>
    <col min="5523" max="5524" width="9.44140625" style="13" customWidth="1"/>
    <col min="5525" max="5525" width="11.109375" style="13" customWidth="1"/>
    <col min="5526" max="5526" width="2.109375" style="13" customWidth="1"/>
    <col min="5527" max="5732" width="10.88671875" style="13" customWidth="1"/>
    <col min="5733" max="5733" width="12" style="13" customWidth="1"/>
    <col min="5734" max="5734" width="2.44140625" style="13" customWidth="1"/>
    <col min="5735" max="5736" width="6.44140625" style="13" customWidth="1"/>
    <col min="5737" max="5737" width="5.88671875" style="13" customWidth="1"/>
    <col min="5738" max="5738" width="6.44140625" style="13" customWidth="1"/>
    <col min="5739" max="5739" width="13.44140625" style="13" customWidth="1"/>
    <col min="5740" max="5741" width="9" style="13" customWidth="1"/>
    <col min="5742" max="5742" width="2.44140625" style="13" customWidth="1"/>
    <col min="5743" max="5743" width="8.88671875" style="13" customWidth="1"/>
    <col min="5744" max="5744" width="7.44140625" style="13" customWidth="1"/>
    <col min="5745"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44140625" style="13" customWidth="1"/>
    <col min="5772" max="5772" width="23.44140625" style="13" customWidth="1"/>
    <col min="5773" max="5773" width="9.109375" style="13" customWidth="1"/>
    <col min="5774" max="5774" width="19.44140625" style="13" customWidth="1"/>
    <col min="5775" max="5775" width="42.44140625" style="13" customWidth="1"/>
    <col min="5776" max="5776" width="5.88671875" style="13" customWidth="1"/>
    <col min="5777" max="5777" width="31.44140625" style="13" customWidth="1"/>
    <col min="5778" max="5778" width="16.109375" style="13" customWidth="1"/>
    <col min="5779" max="5780" width="9.44140625" style="13" customWidth="1"/>
    <col min="5781" max="5781" width="11.109375" style="13" customWidth="1"/>
    <col min="5782" max="5782" width="2.109375" style="13" customWidth="1"/>
    <col min="5783" max="5988" width="10.88671875" style="13" customWidth="1"/>
    <col min="5989" max="5989" width="12" style="13" customWidth="1"/>
    <col min="5990" max="5990" width="2.44140625" style="13" customWidth="1"/>
    <col min="5991" max="5992" width="6.44140625" style="13" customWidth="1"/>
    <col min="5993" max="5993" width="5.88671875" style="13" customWidth="1"/>
    <col min="5994" max="5994" width="6.44140625" style="13" customWidth="1"/>
    <col min="5995" max="5995" width="13.44140625" style="13" customWidth="1"/>
    <col min="5996" max="5997" width="9" style="13" customWidth="1"/>
    <col min="5998" max="5998" width="2.44140625" style="13" customWidth="1"/>
    <col min="5999" max="5999" width="8.88671875" style="13" customWidth="1"/>
    <col min="6000" max="6000" width="7.44140625" style="13" customWidth="1"/>
    <col min="6001"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44140625" style="13" customWidth="1"/>
    <col min="6028" max="6028" width="23.44140625" style="13" customWidth="1"/>
    <col min="6029" max="6029" width="9.109375" style="13" customWidth="1"/>
    <col min="6030" max="6030" width="19.44140625" style="13" customWidth="1"/>
    <col min="6031" max="6031" width="42.44140625" style="13" customWidth="1"/>
    <col min="6032" max="6032" width="5.88671875" style="13" customWidth="1"/>
    <col min="6033" max="6033" width="31.44140625" style="13" customWidth="1"/>
    <col min="6034" max="6034" width="16.109375" style="13" customWidth="1"/>
    <col min="6035" max="6036" width="9.44140625" style="13" customWidth="1"/>
    <col min="6037" max="6037" width="11.109375" style="13" customWidth="1"/>
    <col min="6038" max="6038" width="2.109375" style="13" customWidth="1"/>
    <col min="6039" max="6244" width="10.88671875" style="13" customWidth="1"/>
    <col min="6245" max="6245" width="12" style="13" customWidth="1"/>
    <col min="6246" max="6246" width="2.44140625" style="13" customWidth="1"/>
    <col min="6247" max="6248" width="6.44140625" style="13" customWidth="1"/>
    <col min="6249" max="6249" width="5.88671875" style="13" customWidth="1"/>
    <col min="6250" max="6250" width="6.44140625" style="13" customWidth="1"/>
    <col min="6251" max="6251" width="13.44140625" style="13" customWidth="1"/>
    <col min="6252" max="6253" width="9" style="13" customWidth="1"/>
    <col min="6254" max="6254" width="2.44140625" style="13" customWidth="1"/>
    <col min="6255" max="6255" width="8.88671875" style="13" customWidth="1"/>
    <col min="6256" max="6256" width="7.44140625" style="13" customWidth="1"/>
    <col min="6257"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44140625" style="13" customWidth="1"/>
    <col min="6284" max="6284" width="23.44140625" style="13" customWidth="1"/>
    <col min="6285" max="6285" width="9.109375" style="13" customWidth="1"/>
    <col min="6286" max="6286" width="19.44140625" style="13" customWidth="1"/>
    <col min="6287" max="6287" width="42.44140625" style="13" customWidth="1"/>
    <col min="6288" max="6288" width="5.88671875" style="13" customWidth="1"/>
    <col min="6289" max="6289" width="31.44140625" style="13" customWidth="1"/>
    <col min="6290" max="6290" width="16.109375" style="13" customWidth="1"/>
    <col min="6291" max="6292" width="9.44140625" style="13" customWidth="1"/>
    <col min="6293" max="6293" width="11.109375" style="13" customWidth="1"/>
    <col min="6294" max="6294" width="2.109375" style="13" customWidth="1"/>
    <col min="6295" max="6500" width="10.88671875" style="13" customWidth="1"/>
    <col min="6501" max="6501" width="12" style="13" customWidth="1"/>
    <col min="6502" max="6502" width="2.44140625" style="13" customWidth="1"/>
    <col min="6503" max="6504" width="6.44140625" style="13" customWidth="1"/>
    <col min="6505" max="6505" width="5.88671875" style="13" customWidth="1"/>
    <col min="6506" max="6506" width="6.44140625" style="13" customWidth="1"/>
    <col min="6507" max="6507" width="13.44140625" style="13" customWidth="1"/>
    <col min="6508" max="6509" width="9" style="13" customWidth="1"/>
    <col min="6510" max="6510" width="2.44140625" style="13" customWidth="1"/>
    <col min="6511" max="6511" width="8.88671875" style="13" customWidth="1"/>
    <col min="6512" max="6512" width="7.44140625" style="13" customWidth="1"/>
    <col min="6513"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44140625" style="13" customWidth="1"/>
    <col min="6540" max="6540" width="23.44140625" style="13" customWidth="1"/>
    <col min="6541" max="6541" width="9.109375" style="13" customWidth="1"/>
    <col min="6542" max="6542" width="19.44140625" style="13" customWidth="1"/>
    <col min="6543" max="6543" width="42.44140625" style="13" customWidth="1"/>
    <col min="6544" max="6544" width="5.88671875" style="13" customWidth="1"/>
    <col min="6545" max="6545" width="31.44140625" style="13" customWidth="1"/>
    <col min="6546" max="6546" width="16.109375" style="13" customWidth="1"/>
    <col min="6547" max="6548" width="9.44140625" style="13" customWidth="1"/>
    <col min="6549" max="6549" width="11.109375" style="13" customWidth="1"/>
    <col min="6550" max="6550" width="2.109375" style="13" customWidth="1"/>
    <col min="6551" max="6756" width="10.88671875" style="13" customWidth="1"/>
    <col min="6757" max="6757" width="12" style="13" customWidth="1"/>
    <col min="6758" max="6758" width="2.44140625" style="13" customWidth="1"/>
    <col min="6759" max="6760" width="6.44140625" style="13" customWidth="1"/>
    <col min="6761" max="6761" width="5.88671875" style="13" customWidth="1"/>
    <col min="6762" max="6762" width="6.44140625" style="13" customWidth="1"/>
    <col min="6763" max="6763" width="13.44140625" style="13" customWidth="1"/>
    <col min="6764" max="6765" width="9" style="13" customWidth="1"/>
    <col min="6766" max="6766" width="2.44140625" style="13" customWidth="1"/>
    <col min="6767" max="6767" width="8.88671875" style="13" customWidth="1"/>
    <col min="6768" max="6768" width="7.44140625" style="13" customWidth="1"/>
    <col min="6769"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44140625" style="13" customWidth="1"/>
    <col min="6796" max="6796" width="23.44140625" style="13" customWidth="1"/>
    <col min="6797" max="6797" width="9.109375" style="13" customWidth="1"/>
    <col min="6798" max="6798" width="19.44140625" style="13" customWidth="1"/>
    <col min="6799" max="6799" width="42.44140625" style="13" customWidth="1"/>
    <col min="6800" max="6800" width="5.88671875" style="13" customWidth="1"/>
    <col min="6801" max="6801" width="31.44140625" style="13" customWidth="1"/>
    <col min="6802" max="6802" width="16.109375" style="13" customWidth="1"/>
    <col min="6803" max="6804" width="9.44140625" style="13" customWidth="1"/>
    <col min="6805" max="6805" width="11.109375" style="13" customWidth="1"/>
    <col min="6806" max="6806" width="2.109375" style="13" customWidth="1"/>
    <col min="6807" max="7012" width="10.88671875" style="13" customWidth="1"/>
    <col min="7013" max="7013" width="12" style="13" customWidth="1"/>
    <col min="7014" max="7014" width="2.44140625" style="13" customWidth="1"/>
    <col min="7015" max="7016" width="6.44140625" style="13" customWidth="1"/>
    <col min="7017" max="7017" width="5.88671875" style="13" customWidth="1"/>
    <col min="7018" max="7018" width="6.44140625" style="13" customWidth="1"/>
    <col min="7019" max="7019" width="13.44140625" style="13" customWidth="1"/>
    <col min="7020" max="7021" width="9" style="13" customWidth="1"/>
    <col min="7022" max="7022" width="2.44140625" style="13" customWidth="1"/>
    <col min="7023" max="7023" width="8.88671875" style="13" customWidth="1"/>
    <col min="7024" max="7024" width="7.44140625" style="13" customWidth="1"/>
    <col min="7025"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44140625" style="13" customWidth="1"/>
    <col min="7052" max="7052" width="23.44140625" style="13" customWidth="1"/>
    <col min="7053" max="7053" width="9.109375" style="13" customWidth="1"/>
    <col min="7054" max="7054" width="19.44140625" style="13" customWidth="1"/>
    <col min="7055" max="7055" width="42.44140625" style="13" customWidth="1"/>
    <col min="7056" max="7056" width="5.88671875" style="13" customWidth="1"/>
    <col min="7057" max="7057" width="31.44140625" style="13" customWidth="1"/>
    <col min="7058" max="7058" width="16.109375" style="13" customWidth="1"/>
    <col min="7059" max="7060" width="9.44140625" style="13" customWidth="1"/>
    <col min="7061" max="7061" width="11.109375" style="13" customWidth="1"/>
    <col min="7062" max="7062" width="2.109375" style="13" customWidth="1"/>
    <col min="7063" max="7268" width="10.88671875" style="13" customWidth="1"/>
    <col min="7269" max="7269" width="12" style="13" customWidth="1"/>
    <col min="7270" max="7270" width="2.44140625" style="13" customWidth="1"/>
    <col min="7271" max="7272" width="6.44140625" style="13" customWidth="1"/>
    <col min="7273" max="7273" width="5.88671875" style="13" customWidth="1"/>
    <col min="7274" max="7274" width="6.44140625" style="13" customWidth="1"/>
    <col min="7275" max="7275" width="13.44140625" style="13" customWidth="1"/>
    <col min="7276" max="7277" width="9" style="13" customWidth="1"/>
    <col min="7278" max="7278" width="2.44140625" style="13" customWidth="1"/>
    <col min="7279" max="7279" width="8.88671875" style="13" customWidth="1"/>
    <col min="7280" max="7280" width="7.44140625" style="13" customWidth="1"/>
    <col min="7281"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44140625" style="13" customWidth="1"/>
    <col min="7308" max="7308" width="23.44140625" style="13" customWidth="1"/>
    <col min="7309" max="7309" width="9.109375" style="13" customWidth="1"/>
    <col min="7310" max="7310" width="19.44140625" style="13" customWidth="1"/>
    <col min="7311" max="7311" width="42.44140625" style="13" customWidth="1"/>
    <col min="7312" max="7312" width="5.88671875" style="13" customWidth="1"/>
    <col min="7313" max="7313" width="31.44140625" style="13" customWidth="1"/>
    <col min="7314" max="7314" width="16.109375" style="13" customWidth="1"/>
    <col min="7315" max="7316" width="9.44140625" style="13" customWidth="1"/>
    <col min="7317" max="7317" width="11.109375" style="13" customWidth="1"/>
    <col min="7318" max="7318" width="2.109375" style="13" customWidth="1"/>
    <col min="7319" max="7524" width="10.88671875" style="13" customWidth="1"/>
    <col min="7525" max="7525" width="12" style="13" customWidth="1"/>
    <col min="7526" max="7526" width="2.44140625" style="13" customWidth="1"/>
    <col min="7527" max="7528" width="6.44140625" style="13" customWidth="1"/>
    <col min="7529" max="7529" width="5.88671875" style="13" customWidth="1"/>
    <col min="7530" max="7530" width="6.44140625" style="13" customWidth="1"/>
    <col min="7531" max="7531" width="13.44140625" style="13" customWidth="1"/>
    <col min="7532" max="7533" width="9" style="13" customWidth="1"/>
    <col min="7534" max="7534" width="2.44140625" style="13" customWidth="1"/>
    <col min="7535" max="7535" width="8.88671875" style="13" customWidth="1"/>
    <col min="7536" max="7536" width="7.44140625" style="13" customWidth="1"/>
    <col min="7537"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44140625" style="13" customWidth="1"/>
    <col min="7564" max="7564" width="23.44140625" style="13" customWidth="1"/>
    <col min="7565" max="7565" width="9.109375" style="13" customWidth="1"/>
    <col min="7566" max="7566" width="19.44140625" style="13" customWidth="1"/>
    <col min="7567" max="7567" width="42.44140625" style="13" customWidth="1"/>
    <col min="7568" max="7568" width="5.88671875" style="13" customWidth="1"/>
    <col min="7569" max="7569" width="31.44140625" style="13" customWidth="1"/>
    <col min="7570" max="7570" width="16.109375" style="13" customWidth="1"/>
    <col min="7571" max="7572" width="9.44140625" style="13" customWidth="1"/>
    <col min="7573" max="7573" width="11.109375" style="13" customWidth="1"/>
    <col min="7574" max="7574" width="2.109375" style="13" customWidth="1"/>
    <col min="7575" max="7780" width="10.88671875" style="13" customWidth="1"/>
    <col min="7781" max="7781" width="12" style="13" customWidth="1"/>
    <col min="7782" max="7782" width="2.44140625" style="13" customWidth="1"/>
    <col min="7783" max="7784" width="6.44140625" style="13" customWidth="1"/>
    <col min="7785" max="7785" width="5.88671875" style="13" customWidth="1"/>
    <col min="7786" max="7786" width="6.44140625" style="13" customWidth="1"/>
    <col min="7787" max="7787" width="13.44140625" style="13" customWidth="1"/>
    <col min="7788" max="7789" width="9" style="13" customWidth="1"/>
    <col min="7790" max="7790" width="2.44140625" style="13" customWidth="1"/>
    <col min="7791" max="7791" width="8.88671875" style="13" customWidth="1"/>
    <col min="7792" max="7792" width="7.44140625" style="13" customWidth="1"/>
    <col min="7793"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44140625" style="13" customWidth="1"/>
    <col min="7820" max="7820" width="23.44140625" style="13" customWidth="1"/>
    <col min="7821" max="7821" width="9.109375" style="13" customWidth="1"/>
    <col min="7822" max="7822" width="19.44140625" style="13" customWidth="1"/>
    <col min="7823" max="7823" width="42.44140625" style="13" customWidth="1"/>
    <col min="7824" max="7824" width="5.88671875" style="13" customWidth="1"/>
    <col min="7825" max="7825" width="31.44140625" style="13" customWidth="1"/>
    <col min="7826" max="7826" width="16.109375" style="13" customWidth="1"/>
    <col min="7827" max="7828" width="9.44140625" style="13" customWidth="1"/>
    <col min="7829" max="7829" width="11.109375" style="13" customWidth="1"/>
    <col min="7830" max="7830" width="2.109375" style="13" customWidth="1"/>
    <col min="7831" max="8036" width="10.88671875" style="13" customWidth="1"/>
    <col min="8037" max="8037" width="12" style="13" customWidth="1"/>
    <col min="8038" max="8038" width="2.44140625" style="13" customWidth="1"/>
    <col min="8039" max="8040" width="6.44140625" style="13" customWidth="1"/>
    <col min="8041" max="8041" width="5.88671875" style="13" customWidth="1"/>
    <col min="8042" max="8042" width="6.44140625" style="13" customWidth="1"/>
    <col min="8043" max="8043" width="13.44140625" style="13" customWidth="1"/>
    <col min="8044" max="8045" width="9" style="13" customWidth="1"/>
    <col min="8046" max="8046" width="2.44140625" style="13" customWidth="1"/>
    <col min="8047" max="8047" width="8.88671875" style="13" customWidth="1"/>
    <col min="8048" max="8048" width="7.44140625" style="13" customWidth="1"/>
    <col min="8049"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44140625" style="13" customWidth="1"/>
    <col min="8076" max="8076" width="23.44140625" style="13" customWidth="1"/>
    <col min="8077" max="8077" width="9.109375" style="13" customWidth="1"/>
    <col min="8078" max="8078" width="19.44140625" style="13" customWidth="1"/>
    <col min="8079" max="8079" width="42.44140625" style="13" customWidth="1"/>
    <col min="8080" max="8080" width="5.88671875" style="13" customWidth="1"/>
    <col min="8081" max="8081" width="31.44140625" style="13" customWidth="1"/>
    <col min="8082" max="8082" width="16.109375" style="13" customWidth="1"/>
    <col min="8083" max="8084" width="9.44140625" style="13" customWidth="1"/>
    <col min="8085" max="8085" width="11.109375" style="13" customWidth="1"/>
    <col min="8086" max="8086" width="2.109375" style="13" customWidth="1"/>
    <col min="8087" max="8292" width="10.88671875" style="13" customWidth="1"/>
    <col min="8293" max="8293" width="12" style="13" customWidth="1"/>
    <col min="8294" max="8294" width="2.44140625" style="13" customWidth="1"/>
    <col min="8295" max="8296" width="6.44140625" style="13" customWidth="1"/>
    <col min="8297" max="8297" width="5.88671875" style="13" customWidth="1"/>
    <col min="8298" max="8298" width="6.44140625" style="13" customWidth="1"/>
    <col min="8299" max="8299" width="13.44140625" style="13" customWidth="1"/>
    <col min="8300" max="8301" width="9" style="13" customWidth="1"/>
    <col min="8302" max="8302" width="2.44140625" style="13" customWidth="1"/>
    <col min="8303" max="8303" width="8.88671875" style="13" customWidth="1"/>
    <col min="8304" max="8304" width="7.44140625" style="13" customWidth="1"/>
    <col min="8305"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44140625" style="13" customWidth="1"/>
    <col min="8332" max="8332" width="23.44140625" style="13" customWidth="1"/>
    <col min="8333" max="8333" width="9.109375" style="13" customWidth="1"/>
    <col min="8334" max="8334" width="19.44140625" style="13" customWidth="1"/>
    <col min="8335" max="8335" width="42.44140625" style="13" customWidth="1"/>
    <col min="8336" max="8336" width="5.88671875" style="13" customWidth="1"/>
    <col min="8337" max="8337" width="31.44140625" style="13" customWidth="1"/>
    <col min="8338" max="8338" width="16.109375" style="13" customWidth="1"/>
    <col min="8339" max="8340" width="9.44140625" style="13" customWidth="1"/>
    <col min="8341" max="8341" width="11.109375" style="13" customWidth="1"/>
    <col min="8342" max="8342" width="2.109375" style="13" customWidth="1"/>
    <col min="8343" max="8548" width="10.88671875" style="13" customWidth="1"/>
    <col min="8549" max="8549" width="12" style="13" customWidth="1"/>
    <col min="8550" max="8550" width="2.44140625" style="13" customWidth="1"/>
    <col min="8551" max="8552" width="6.44140625" style="13" customWidth="1"/>
    <col min="8553" max="8553" width="5.88671875" style="13" customWidth="1"/>
    <col min="8554" max="8554" width="6.44140625" style="13" customWidth="1"/>
    <col min="8555" max="8555" width="13.44140625" style="13" customWidth="1"/>
    <col min="8556" max="8557" width="9" style="13" customWidth="1"/>
    <col min="8558" max="8558" width="2.44140625" style="13" customWidth="1"/>
    <col min="8559" max="8559" width="8.88671875" style="13" customWidth="1"/>
    <col min="8560" max="8560" width="7.44140625" style="13" customWidth="1"/>
    <col min="8561"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44140625" style="13" customWidth="1"/>
    <col min="8588" max="8588" width="23.44140625" style="13" customWidth="1"/>
    <col min="8589" max="8589" width="9.109375" style="13" customWidth="1"/>
    <col min="8590" max="8590" width="19.44140625" style="13" customWidth="1"/>
    <col min="8591" max="8591" width="42.44140625" style="13" customWidth="1"/>
    <col min="8592" max="8592" width="5.88671875" style="13" customWidth="1"/>
    <col min="8593" max="8593" width="31.44140625" style="13" customWidth="1"/>
    <col min="8594" max="8594" width="16.109375" style="13" customWidth="1"/>
    <col min="8595" max="8596" width="9.44140625" style="13" customWidth="1"/>
    <col min="8597" max="8597" width="11.109375" style="13" customWidth="1"/>
    <col min="8598" max="8598" width="2.109375" style="13" customWidth="1"/>
    <col min="8599" max="8804" width="10.88671875" style="13" customWidth="1"/>
    <col min="8805" max="8805" width="12" style="13" customWidth="1"/>
    <col min="8806" max="8806" width="2.44140625" style="13" customWidth="1"/>
    <col min="8807" max="8808" width="6.44140625" style="13" customWidth="1"/>
    <col min="8809" max="8809" width="5.88671875" style="13" customWidth="1"/>
    <col min="8810" max="8810" width="6.44140625" style="13" customWidth="1"/>
    <col min="8811" max="8811" width="13.44140625" style="13" customWidth="1"/>
    <col min="8812" max="8813" width="9" style="13" customWidth="1"/>
    <col min="8814" max="8814" width="2.44140625" style="13" customWidth="1"/>
    <col min="8815" max="8815" width="8.88671875" style="13" customWidth="1"/>
    <col min="8816" max="8816" width="7.44140625" style="13" customWidth="1"/>
    <col min="8817"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44140625" style="13" customWidth="1"/>
    <col min="8844" max="8844" width="23.44140625" style="13" customWidth="1"/>
    <col min="8845" max="8845" width="9.109375" style="13" customWidth="1"/>
    <col min="8846" max="8846" width="19.44140625" style="13" customWidth="1"/>
    <col min="8847" max="8847" width="42.44140625" style="13" customWidth="1"/>
    <col min="8848" max="8848" width="5.88671875" style="13" customWidth="1"/>
    <col min="8849" max="8849" width="31.44140625" style="13" customWidth="1"/>
    <col min="8850" max="8850" width="16.109375" style="13" customWidth="1"/>
    <col min="8851" max="8852" width="9.44140625" style="13" customWidth="1"/>
    <col min="8853" max="8853" width="11.109375" style="13" customWidth="1"/>
    <col min="8854" max="8854" width="2.109375" style="13" customWidth="1"/>
    <col min="8855" max="9060" width="10.88671875" style="13" customWidth="1"/>
    <col min="9061" max="9061" width="12" style="13" customWidth="1"/>
    <col min="9062" max="9062" width="2.44140625" style="13" customWidth="1"/>
    <col min="9063" max="9064" width="6.44140625" style="13" customWidth="1"/>
    <col min="9065" max="9065" width="5.88671875" style="13" customWidth="1"/>
    <col min="9066" max="9066" width="6.44140625" style="13" customWidth="1"/>
    <col min="9067" max="9067" width="13.44140625" style="13" customWidth="1"/>
    <col min="9068" max="9069" width="9" style="13" customWidth="1"/>
    <col min="9070" max="9070" width="2.44140625" style="13" customWidth="1"/>
    <col min="9071" max="9071" width="8.88671875" style="13" customWidth="1"/>
    <col min="9072" max="9072" width="7.44140625" style="13" customWidth="1"/>
    <col min="9073"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44140625" style="13" customWidth="1"/>
    <col min="9100" max="9100" width="23.44140625" style="13" customWidth="1"/>
    <col min="9101" max="9101" width="9.109375" style="13" customWidth="1"/>
    <col min="9102" max="9102" width="19.44140625" style="13" customWidth="1"/>
    <col min="9103" max="9103" width="42.44140625" style="13" customWidth="1"/>
    <col min="9104" max="9104" width="5.88671875" style="13" customWidth="1"/>
    <col min="9105" max="9105" width="31.44140625" style="13" customWidth="1"/>
    <col min="9106" max="9106" width="16.109375" style="13" customWidth="1"/>
    <col min="9107" max="9108" width="9.44140625" style="13" customWidth="1"/>
    <col min="9109" max="9109" width="11.109375" style="13" customWidth="1"/>
    <col min="9110" max="9110" width="2.109375" style="13" customWidth="1"/>
    <col min="9111" max="9316" width="10.88671875" style="13" customWidth="1"/>
    <col min="9317" max="9317" width="12" style="13" customWidth="1"/>
    <col min="9318" max="9318" width="2.44140625" style="13" customWidth="1"/>
    <col min="9319" max="9320" width="6.44140625" style="13" customWidth="1"/>
    <col min="9321" max="9321" width="5.88671875" style="13" customWidth="1"/>
    <col min="9322" max="9322" width="6.44140625" style="13" customWidth="1"/>
    <col min="9323" max="9323" width="13.44140625" style="13" customWidth="1"/>
    <col min="9324" max="9325" width="9" style="13" customWidth="1"/>
    <col min="9326" max="9326" width="2.44140625" style="13" customWidth="1"/>
    <col min="9327" max="9327" width="8.88671875" style="13" customWidth="1"/>
    <col min="9328" max="9328" width="7.44140625" style="13" customWidth="1"/>
    <col min="9329"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44140625" style="13" customWidth="1"/>
    <col min="9356" max="9356" width="23.44140625" style="13" customWidth="1"/>
    <col min="9357" max="9357" width="9.109375" style="13" customWidth="1"/>
    <col min="9358" max="9358" width="19.44140625" style="13" customWidth="1"/>
    <col min="9359" max="9359" width="42.44140625" style="13" customWidth="1"/>
    <col min="9360" max="9360" width="5.88671875" style="13" customWidth="1"/>
    <col min="9361" max="9361" width="31.44140625" style="13" customWidth="1"/>
    <col min="9362" max="9362" width="16.109375" style="13" customWidth="1"/>
    <col min="9363" max="9364" width="9.44140625" style="13" customWidth="1"/>
    <col min="9365" max="9365" width="11.109375" style="13" customWidth="1"/>
    <col min="9366" max="9366" width="2.109375" style="13" customWidth="1"/>
    <col min="9367" max="9572" width="10.88671875" style="13" customWidth="1"/>
    <col min="9573" max="9573" width="12" style="13" customWidth="1"/>
    <col min="9574" max="9574" width="2.44140625" style="13" customWidth="1"/>
    <col min="9575" max="9576" width="6.44140625" style="13" customWidth="1"/>
    <col min="9577" max="9577" width="5.88671875" style="13" customWidth="1"/>
    <col min="9578" max="9578" width="6.44140625" style="13" customWidth="1"/>
    <col min="9579" max="9579" width="13.44140625" style="13" customWidth="1"/>
    <col min="9580" max="9581" width="9" style="13" customWidth="1"/>
    <col min="9582" max="9582" width="2.44140625" style="13" customWidth="1"/>
    <col min="9583" max="9583" width="8.88671875" style="13" customWidth="1"/>
    <col min="9584" max="9584" width="7.44140625" style="13" customWidth="1"/>
    <col min="9585"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44140625" style="13" customWidth="1"/>
    <col min="9612" max="9612" width="23.44140625" style="13" customWidth="1"/>
    <col min="9613" max="9613" width="9.109375" style="13" customWidth="1"/>
    <col min="9614" max="9614" width="19.44140625" style="13" customWidth="1"/>
    <col min="9615" max="9615" width="42.44140625" style="13" customWidth="1"/>
    <col min="9616" max="9616" width="5.88671875" style="13" customWidth="1"/>
    <col min="9617" max="9617" width="31.44140625" style="13" customWidth="1"/>
    <col min="9618" max="9618" width="16.109375" style="13" customWidth="1"/>
    <col min="9619" max="9620" width="9.44140625" style="13" customWidth="1"/>
    <col min="9621" max="9621" width="11.109375" style="13" customWidth="1"/>
    <col min="9622" max="9622" width="2.109375" style="13" customWidth="1"/>
    <col min="9623" max="9828" width="10.88671875" style="13" customWidth="1"/>
    <col min="9829" max="9829" width="12" style="13" customWidth="1"/>
    <col min="9830" max="9830" width="2.44140625" style="13" customWidth="1"/>
    <col min="9831" max="9832" width="6.44140625" style="13" customWidth="1"/>
    <col min="9833" max="9833" width="5.88671875" style="13" customWidth="1"/>
    <col min="9834" max="9834" width="6.44140625" style="13" customWidth="1"/>
    <col min="9835" max="9835" width="13.44140625" style="13" customWidth="1"/>
    <col min="9836" max="9837" width="9" style="13" customWidth="1"/>
    <col min="9838" max="9838" width="2.44140625" style="13" customWidth="1"/>
    <col min="9839" max="9839" width="8.88671875" style="13" customWidth="1"/>
    <col min="9840" max="9840" width="7.44140625" style="13" customWidth="1"/>
    <col min="9841"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44140625" style="13" customWidth="1"/>
    <col min="9868" max="9868" width="23.44140625" style="13" customWidth="1"/>
    <col min="9869" max="9869" width="9.109375" style="13" customWidth="1"/>
    <col min="9870" max="9870" width="19.44140625" style="13" customWidth="1"/>
    <col min="9871" max="9871" width="42.44140625" style="13" customWidth="1"/>
    <col min="9872" max="9872" width="5.88671875" style="13" customWidth="1"/>
    <col min="9873" max="9873" width="31.44140625" style="13" customWidth="1"/>
    <col min="9874" max="9874" width="16.109375" style="13" customWidth="1"/>
    <col min="9875" max="9876" width="9.44140625" style="13" customWidth="1"/>
    <col min="9877" max="9877" width="11.109375" style="13" customWidth="1"/>
    <col min="9878" max="9878" width="2.109375" style="13" customWidth="1"/>
    <col min="9879" max="10084" width="10.88671875" style="13" customWidth="1"/>
    <col min="10085" max="10085" width="12" style="13" customWidth="1"/>
    <col min="10086" max="10086" width="2.44140625" style="13" customWidth="1"/>
    <col min="10087" max="10088" width="6.44140625" style="13" customWidth="1"/>
    <col min="10089" max="10089" width="5.88671875" style="13" customWidth="1"/>
    <col min="10090" max="10090" width="6.44140625" style="13" customWidth="1"/>
    <col min="10091" max="10091" width="13.44140625" style="13" customWidth="1"/>
    <col min="10092" max="10093" width="9" style="13" customWidth="1"/>
    <col min="10094" max="10094" width="2.44140625" style="13" customWidth="1"/>
    <col min="10095" max="10095" width="8.88671875" style="13" customWidth="1"/>
    <col min="10096" max="10096" width="7.44140625" style="13" customWidth="1"/>
    <col min="10097"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44140625" style="13" customWidth="1"/>
    <col min="10124" max="10124" width="23.44140625" style="13" customWidth="1"/>
    <col min="10125" max="10125" width="9.109375" style="13" customWidth="1"/>
    <col min="10126" max="10126" width="19.44140625" style="13" customWidth="1"/>
    <col min="10127" max="10127" width="42.44140625" style="13" customWidth="1"/>
    <col min="10128" max="10128" width="5.88671875" style="13" customWidth="1"/>
    <col min="10129" max="10129" width="31.44140625" style="13" customWidth="1"/>
    <col min="10130" max="10130" width="16.109375" style="13" customWidth="1"/>
    <col min="10131" max="10132" width="9.44140625" style="13" customWidth="1"/>
    <col min="10133" max="10133" width="11.109375" style="13" customWidth="1"/>
    <col min="10134" max="10134" width="2.109375" style="13" customWidth="1"/>
    <col min="10135" max="10340" width="10.88671875" style="13" customWidth="1"/>
    <col min="10341" max="10341" width="12" style="13" customWidth="1"/>
    <col min="10342" max="10342" width="2.44140625" style="13" customWidth="1"/>
    <col min="10343" max="10344" width="6.44140625" style="13" customWidth="1"/>
    <col min="10345" max="10345" width="5.88671875" style="13" customWidth="1"/>
    <col min="10346" max="10346" width="6.44140625" style="13" customWidth="1"/>
    <col min="10347" max="10347" width="13.44140625" style="13" customWidth="1"/>
    <col min="10348" max="10349" width="9" style="13" customWidth="1"/>
    <col min="10350" max="10350" width="2.44140625" style="13" customWidth="1"/>
    <col min="10351" max="10351" width="8.88671875" style="13" customWidth="1"/>
    <col min="10352" max="10352" width="7.44140625" style="13" customWidth="1"/>
    <col min="10353"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44140625" style="13" customWidth="1"/>
    <col min="10380" max="10380" width="23.44140625" style="13" customWidth="1"/>
    <col min="10381" max="10381" width="9.109375" style="13" customWidth="1"/>
    <col min="10382" max="10382" width="19.44140625" style="13" customWidth="1"/>
    <col min="10383" max="10383" width="42.44140625" style="13" customWidth="1"/>
    <col min="10384" max="10384" width="5.88671875" style="13" customWidth="1"/>
    <col min="10385" max="10385" width="31.44140625" style="13" customWidth="1"/>
    <col min="10386" max="10386" width="16.109375" style="13" customWidth="1"/>
    <col min="10387" max="10388" width="9.44140625" style="13" customWidth="1"/>
    <col min="10389" max="10389" width="11.109375" style="13" customWidth="1"/>
    <col min="10390" max="10390" width="2.109375" style="13" customWidth="1"/>
    <col min="10391" max="10596" width="10.88671875" style="13" customWidth="1"/>
    <col min="10597" max="10597" width="12" style="13" customWidth="1"/>
    <col min="10598" max="10598" width="2.44140625" style="13" customWidth="1"/>
    <col min="10599" max="10600" width="6.44140625" style="13" customWidth="1"/>
    <col min="10601" max="10601" width="5.88671875" style="13" customWidth="1"/>
    <col min="10602" max="10602" width="6.44140625" style="13" customWidth="1"/>
    <col min="10603" max="10603" width="13.44140625" style="13" customWidth="1"/>
    <col min="10604" max="10605" width="9" style="13" customWidth="1"/>
    <col min="10606" max="10606" width="2.44140625" style="13" customWidth="1"/>
    <col min="10607" max="10607" width="8.88671875" style="13" customWidth="1"/>
    <col min="10608" max="10608" width="7.44140625" style="13" customWidth="1"/>
    <col min="10609"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44140625" style="13" customWidth="1"/>
    <col min="10636" max="10636" width="23.44140625" style="13" customWidth="1"/>
    <col min="10637" max="10637" width="9.109375" style="13" customWidth="1"/>
    <col min="10638" max="10638" width="19.44140625" style="13" customWidth="1"/>
    <col min="10639" max="10639" width="42.44140625" style="13" customWidth="1"/>
    <col min="10640" max="10640" width="5.88671875" style="13" customWidth="1"/>
    <col min="10641" max="10641" width="31.44140625" style="13" customWidth="1"/>
    <col min="10642" max="10642" width="16.109375" style="13" customWidth="1"/>
    <col min="10643" max="10644" width="9.44140625" style="13" customWidth="1"/>
    <col min="10645" max="10645" width="11.109375" style="13" customWidth="1"/>
    <col min="10646" max="10646" width="2.109375" style="13" customWidth="1"/>
    <col min="10647" max="10852" width="10.88671875" style="13" customWidth="1"/>
    <col min="10853" max="10853" width="12" style="13" customWidth="1"/>
    <col min="10854" max="10854" width="2.44140625" style="13" customWidth="1"/>
    <col min="10855" max="10856" width="6.44140625" style="13" customWidth="1"/>
    <col min="10857" max="10857" width="5.88671875" style="13" customWidth="1"/>
    <col min="10858" max="10858" width="6.44140625" style="13" customWidth="1"/>
    <col min="10859" max="10859" width="13.44140625" style="13" customWidth="1"/>
    <col min="10860" max="10861" width="9" style="13" customWidth="1"/>
    <col min="10862" max="10862" width="2.44140625" style="13" customWidth="1"/>
    <col min="10863" max="10863" width="8.88671875" style="13" customWidth="1"/>
    <col min="10864" max="10864" width="7.44140625" style="13" customWidth="1"/>
    <col min="10865"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44140625" style="13" customWidth="1"/>
    <col min="10892" max="10892" width="23.44140625" style="13" customWidth="1"/>
    <col min="10893" max="10893" width="9.109375" style="13" customWidth="1"/>
    <col min="10894" max="10894" width="19.44140625" style="13" customWidth="1"/>
    <col min="10895" max="10895" width="42.44140625" style="13" customWidth="1"/>
    <col min="10896" max="10896" width="5.88671875" style="13" customWidth="1"/>
    <col min="10897" max="10897" width="31.44140625" style="13" customWidth="1"/>
    <col min="10898" max="10898" width="16.109375" style="13" customWidth="1"/>
    <col min="10899" max="10900" width="9.44140625" style="13" customWidth="1"/>
    <col min="10901" max="10901" width="11.109375" style="13" customWidth="1"/>
    <col min="10902" max="10902" width="2.109375" style="13" customWidth="1"/>
    <col min="10903" max="11108" width="10.88671875" style="13" customWidth="1"/>
    <col min="11109" max="11109" width="12" style="13" customWidth="1"/>
    <col min="11110" max="11110" width="2.44140625" style="13" customWidth="1"/>
    <col min="11111" max="11112" width="6.44140625" style="13" customWidth="1"/>
    <col min="11113" max="11113" width="5.88671875" style="13" customWidth="1"/>
    <col min="11114" max="11114" width="6.44140625" style="13" customWidth="1"/>
    <col min="11115" max="11115" width="13.44140625" style="13" customWidth="1"/>
    <col min="11116" max="11117" width="9" style="13" customWidth="1"/>
    <col min="11118" max="11118" width="2.44140625" style="13" customWidth="1"/>
    <col min="11119" max="11119" width="8.88671875" style="13" customWidth="1"/>
    <col min="11120" max="11120" width="7.44140625" style="13" customWidth="1"/>
    <col min="11121"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44140625" style="13" customWidth="1"/>
    <col min="11148" max="11148" width="23.44140625" style="13" customWidth="1"/>
    <col min="11149" max="11149" width="9.109375" style="13" customWidth="1"/>
    <col min="11150" max="11150" width="19.44140625" style="13" customWidth="1"/>
    <col min="11151" max="11151" width="42.44140625" style="13" customWidth="1"/>
    <col min="11152" max="11152" width="5.88671875" style="13" customWidth="1"/>
    <col min="11153" max="11153" width="31.44140625" style="13" customWidth="1"/>
    <col min="11154" max="11154" width="16.109375" style="13" customWidth="1"/>
    <col min="11155" max="11156" width="9.44140625" style="13" customWidth="1"/>
    <col min="11157" max="11157" width="11.109375" style="13" customWidth="1"/>
    <col min="11158" max="11158" width="2.109375" style="13" customWidth="1"/>
    <col min="11159" max="11364" width="10.88671875" style="13" customWidth="1"/>
    <col min="11365" max="11365" width="12" style="13" customWidth="1"/>
    <col min="11366" max="11366" width="2.44140625" style="13" customWidth="1"/>
    <col min="11367" max="11368" width="6.44140625" style="13" customWidth="1"/>
    <col min="11369" max="11369" width="5.88671875" style="13" customWidth="1"/>
    <col min="11370" max="11370" width="6.44140625" style="13" customWidth="1"/>
    <col min="11371" max="11371" width="13.44140625" style="13" customWidth="1"/>
    <col min="11372" max="11373" width="9" style="13" customWidth="1"/>
    <col min="11374" max="11374" width="2.44140625" style="13" customWidth="1"/>
    <col min="11375" max="11375" width="8.88671875" style="13" customWidth="1"/>
    <col min="11376" max="11376" width="7.44140625" style="13" customWidth="1"/>
    <col min="11377"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44140625" style="13" customWidth="1"/>
    <col min="11404" max="11404" width="23.44140625" style="13" customWidth="1"/>
    <col min="11405" max="11405" width="9.109375" style="13" customWidth="1"/>
    <col min="11406" max="11406" width="19.44140625" style="13" customWidth="1"/>
    <col min="11407" max="11407" width="42.44140625" style="13" customWidth="1"/>
    <col min="11408" max="11408" width="5.88671875" style="13" customWidth="1"/>
    <col min="11409" max="11409" width="31.44140625" style="13" customWidth="1"/>
    <col min="11410" max="11410" width="16.109375" style="13" customWidth="1"/>
    <col min="11411" max="11412" width="9.44140625" style="13" customWidth="1"/>
    <col min="11413" max="11413" width="11.109375" style="13" customWidth="1"/>
    <col min="11414" max="11414" width="2.109375" style="13" customWidth="1"/>
    <col min="11415" max="11620" width="10.88671875" style="13" customWidth="1"/>
    <col min="11621" max="11621" width="12" style="13" customWidth="1"/>
    <col min="11622" max="11622" width="2.44140625" style="13" customWidth="1"/>
    <col min="11623" max="11624" width="6.44140625" style="13" customWidth="1"/>
    <col min="11625" max="11625" width="5.88671875" style="13" customWidth="1"/>
    <col min="11626" max="11626" width="6.44140625" style="13" customWidth="1"/>
    <col min="11627" max="11627" width="13.44140625" style="13" customWidth="1"/>
    <col min="11628" max="11629" width="9" style="13" customWidth="1"/>
    <col min="11630" max="11630" width="2.44140625" style="13" customWidth="1"/>
    <col min="11631" max="11631" width="8.88671875" style="13" customWidth="1"/>
    <col min="11632" max="11632" width="7.44140625" style="13" customWidth="1"/>
    <col min="11633"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44140625" style="13" customWidth="1"/>
    <col min="11660" max="11660" width="23.44140625" style="13" customWidth="1"/>
    <col min="11661" max="11661" width="9.109375" style="13" customWidth="1"/>
    <col min="11662" max="11662" width="19.44140625" style="13" customWidth="1"/>
    <col min="11663" max="11663" width="42.44140625" style="13" customWidth="1"/>
    <col min="11664" max="11664" width="5.88671875" style="13" customWidth="1"/>
    <col min="11665" max="11665" width="31.44140625" style="13" customWidth="1"/>
    <col min="11666" max="11666" width="16.109375" style="13" customWidth="1"/>
    <col min="11667" max="11668" width="9.44140625" style="13" customWidth="1"/>
    <col min="11669" max="11669" width="11.109375" style="13" customWidth="1"/>
    <col min="11670" max="11670" width="2.109375" style="13" customWidth="1"/>
    <col min="11671" max="11876" width="10.88671875" style="13" customWidth="1"/>
    <col min="11877" max="11877" width="12" style="13" customWidth="1"/>
    <col min="11878" max="11878" width="2.44140625" style="13" customWidth="1"/>
    <col min="11879" max="11880" width="6.44140625" style="13" customWidth="1"/>
    <col min="11881" max="11881" width="5.88671875" style="13" customWidth="1"/>
    <col min="11882" max="11882" width="6.44140625" style="13" customWidth="1"/>
    <col min="11883" max="11883" width="13.44140625" style="13" customWidth="1"/>
    <col min="11884" max="11885" width="9" style="13" customWidth="1"/>
    <col min="11886" max="11886" width="2.44140625" style="13" customWidth="1"/>
    <col min="11887" max="11887" width="8.88671875" style="13" customWidth="1"/>
    <col min="11888" max="11888" width="7.44140625" style="13" customWidth="1"/>
    <col min="11889"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44140625" style="13" customWidth="1"/>
    <col min="11916" max="11916" width="23.44140625" style="13" customWidth="1"/>
    <col min="11917" max="11917" width="9.109375" style="13" customWidth="1"/>
    <col min="11918" max="11918" width="19.44140625" style="13" customWidth="1"/>
    <col min="11919" max="11919" width="42.44140625" style="13" customWidth="1"/>
    <col min="11920" max="11920" width="5.88671875" style="13" customWidth="1"/>
    <col min="11921" max="11921" width="31.44140625" style="13" customWidth="1"/>
    <col min="11922" max="11922" width="16.109375" style="13" customWidth="1"/>
    <col min="11923" max="11924" width="9.44140625" style="13" customWidth="1"/>
    <col min="11925" max="11925" width="11.109375" style="13" customWidth="1"/>
    <col min="11926" max="11926" width="2.109375" style="13" customWidth="1"/>
    <col min="11927" max="12132" width="10.88671875" style="13" customWidth="1"/>
    <col min="12133" max="12133" width="12" style="13" customWidth="1"/>
    <col min="12134" max="12134" width="2.44140625" style="13" customWidth="1"/>
    <col min="12135" max="12136" width="6.44140625" style="13" customWidth="1"/>
    <col min="12137" max="12137" width="5.88671875" style="13" customWidth="1"/>
    <col min="12138" max="12138" width="6.44140625" style="13" customWidth="1"/>
    <col min="12139" max="12139" width="13.44140625" style="13" customWidth="1"/>
    <col min="12140" max="12141" width="9" style="13" customWidth="1"/>
    <col min="12142" max="12142" width="2.44140625" style="13" customWidth="1"/>
    <col min="12143" max="12143" width="8.88671875" style="13" customWidth="1"/>
    <col min="12144" max="12144" width="7.44140625" style="13" customWidth="1"/>
    <col min="12145"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44140625" style="13" customWidth="1"/>
    <col min="12172" max="12172" width="23.44140625" style="13" customWidth="1"/>
    <col min="12173" max="12173" width="9.109375" style="13" customWidth="1"/>
    <col min="12174" max="12174" width="19.44140625" style="13" customWidth="1"/>
    <col min="12175" max="12175" width="42.44140625" style="13" customWidth="1"/>
    <col min="12176" max="12176" width="5.88671875" style="13" customWidth="1"/>
    <col min="12177" max="12177" width="31.44140625" style="13" customWidth="1"/>
    <col min="12178" max="12178" width="16.109375" style="13" customWidth="1"/>
    <col min="12179" max="12180" width="9.44140625" style="13" customWidth="1"/>
    <col min="12181" max="12181" width="11.109375" style="13" customWidth="1"/>
    <col min="12182" max="12182" width="2.109375" style="13" customWidth="1"/>
    <col min="12183" max="12388" width="10.88671875" style="13" customWidth="1"/>
    <col min="12389" max="12389" width="12" style="13" customWidth="1"/>
    <col min="12390" max="12390" width="2.44140625" style="13" customWidth="1"/>
    <col min="12391" max="12392" width="6.44140625" style="13" customWidth="1"/>
    <col min="12393" max="12393" width="5.88671875" style="13" customWidth="1"/>
    <col min="12394" max="12394" width="6.44140625" style="13" customWidth="1"/>
    <col min="12395" max="12395" width="13.44140625" style="13" customWidth="1"/>
    <col min="12396" max="12397" width="9" style="13" customWidth="1"/>
    <col min="12398" max="12398" width="2.44140625" style="13" customWidth="1"/>
    <col min="12399" max="12399" width="8.88671875" style="13" customWidth="1"/>
    <col min="12400" max="12400" width="7.44140625" style="13" customWidth="1"/>
    <col min="12401"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44140625" style="13" customWidth="1"/>
    <col min="12428" max="12428" width="23.44140625" style="13" customWidth="1"/>
    <col min="12429" max="12429" width="9.109375" style="13" customWidth="1"/>
    <col min="12430" max="12430" width="19.44140625" style="13" customWidth="1"/>
    <col min="12431" max="12431" width="42.44140625" style="13" customWidth="1"/>
    <col min="12432" max="12432" width="5.88671875" style="13" customWidth="1"/>
    <col min="12433" max="12433" width="31.44140625" style="13" customWidth="1"/>
    <col min="12434" max="12434" width="16.109375" style="13" customWidth="1"/>
    <col min="12435" max="12436" width="9.44140625" style="13" customWidth="1"/>
    <col min="12437" max="12437" width="11.109375" style="13" customWidth="1"/>
    <col min="12438" max="12438" width="2.109375" style="13" customWidth="1"/>
    <col min="12439" max="12644" width="10.88671875" style="13" customWidth="1"/>
    <col min="12645" max="12645" width="12" style="13" customWidth="1"/>
    <col min="12646" max="12646" width="2.44140625" style="13" customWidth="1"/>
    <col min="12647" max="12648" width="6.44140625" style="13" customWidth="1"/>
    <col min="12649" max="12649" width="5.88671875" style="13" customWidth="1"/>
    <col min="12650" max="12650" width="6.44140625" style="13" customWidth="1"/>
    <col min="12651" max="12651" width="13.44140625" style="13" customWidth="1"/>
    <col min="12652" max="12653" width="9" style="13" customWidth="1"/>
    <col min="12654" max="12654" width="2.44140625" style="13" customWidth="1"/>
    <col min="12655" max="12655" width="8.88671875" style="13" customWidth="1"/>
    <col min="12656" max="12656" width="7.44140625" style="13" customWidth="1"/>
    <col min="12657"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44140625" style="13" customWidth="1"/>
    <col min="12684" max="12684" width="23.44140625" style="13" customWidth="1"/>
    <col min="12685" max="12685" width="9.109375" style="13" customWidth="1"/>
    <col min="12686" max="12686" width="19.44140625" style="13" customWidth="1"/>
    <col min="12687" max="12687" width="42.44140625" style="13" customWidth="1"/>
    <col min="12688" max="12688" width="5.88671875" style="13" customWidth="1"/>
    <col min="12689" max="12689" width="31.44140625" style="13" customWidth="1"/>
    <col min="12690" max="12690" width="16.109375" style="13" customWidth="1"/>
    <col min="12691" max="12692" width="9.44140625" style="13" customWidth="1"/>
    <col min="12693" max="12693" width="11.109375" style="13" customWidth="1"/>
    <col min="12694" max="12694" width="2.109375" style="13" customWidth="1"/>
    <col min="12695" max="12900" width="10.88671875" style="13" customWidth="1"/>
    <col min="12901" max="12901" width="12" style="13" customWidth="1"/>
    <col min="12902" max="12902" width="2.44140625" style="13" customWidth="1"/>
    <col min="12903" max="12904" width="6.44140625" style="13" customWidth="1"/>
    <col min="12905" max="12905" width="5.88671875" style="13" customWidth="1"/>
    <col min="12906" max="12906" width="6.44140625" style="13" customWidth="1"/>
    <col min="12907" max="12907" width="13.44140625" style="13" customWidth="1"/>
    <col min="12908" max="12909" width="9" style="13" customWidth="1"/>
    <col min="12910" max="12910" width="2.44140625" style="13" customWidth="1"/>
    <col min="12911" max="12911" width="8.88671875" style="13" customWidth="1"/>
    <col min="12912" max="12912" width="7.44140625" style="13" customWidth="1"/>
    <col min="12913"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44140625" style="13" customWidth="1"/>
    <col min="12940" max="12940" width="23.44140625" style="13" customWidth="1"/>
    <col min="12941" max="12941" width="9.109375" style="13" customWidth="1"/>
    <col min="12942" max="12942" width="19.44140625" style="13" customWidth="1"/>
    <col min="12943" max="12943" width="42.44140625" style="13" customWidth="1"/>
    <col min="12944" max="12944" width="5.88671875" style="13" customWidth="1"/>
    <col min="12945" max="12945" width="31.44140625" style="13" customWidth="1"/>
    <col min="12946" max="12946" width="16.109375" style="13" customWidth="1"/>
    <col min="12947" max="12948" width="9.44140625" style="13" customWidth="1"/>
    <col min="12949" max="12949" width="11.109375" style="13" customWidth="1"/>
    <col min="12950" max="12950" width="2.109375" style="13" customWidth="1"/>
    <col min="12951" max="13156" width="10.88671875" style="13" customWidth="1"/>
    <col min="13157" max="13157" width="12" style="13" customWidth="1"/>
    <col min="13158" max="13158" width="2.44140625" style="13" customWidth="1"/>
    <col min="13159" max="13160" width="6.44140625" style="13" customWidth="1"/>
    <col min="13161" max="13161" width="5.88671875" style="13" customWidth="1"/>
    <col min="13162" max="13162" width="6.44140625" style="13" customWidth="1"/>
    <col min="13163" max="13163" width="13.44140625" style="13" customWidth="1"/>
    <col min="13164" max="13165" width="9" style="13" customWidth="1"/>
    <col min="13166" max="13166" width="2.44140625" style="13" customWidth="1"/>
    <col min="13167" max="13167" width="8.88671875" style="13" customWidth="1"/>
    <col min="13168" max="13168" width="7.44140625" style="13" customWidth="1"/>
    <col min="13169"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44140625" style="13" customWidth="1"/>
    <col min="13196" max="13196" width="23.44140625" style="13" customWidth="1"/>
    <col min="13197" max="13197" width="9.109375" style="13" customWidth="1"/>
    <col min="13198" max="13198" width="19.44140625" style="13" customWidth="1"/>
    <col min="13199" max="13199" width="42.44140625" style="13" customWidth="1"/>
    <col min="13200" max="13200" width="5.88671875" style="13" customWidth="1"/>
    <col min="13201" max="13201" width="31.44140625" style="13" customWidth="1"/>
    <col min="13202" max="13202" width="16.109375" style="13" customWidth="1"/>
    <col min="13203" max="13204" width="9.44140625" style="13" customWidth="1"/>
    <col min="13205" max="13205" width="11.109375" style="13" customWidth="1"/>
    <col min="13206" max="13206" width="2.109375" style="13" customWidth="1"/>
    <col min="13207" max="13412" width="10.88671875" style="13" customWidth="1"/>
    <col min="13413" max="13413" width="12" style="13" customWidth="1"/>
    <col min="13414" max="13414" width="2.44140625" style="13" customWidth="1"/>
    <col min="13415" max="13416" width="6.44140625" style="13" customWidth="1"/>
    <col min="13417" max="13417" width="5.88671875" style="13" customWidth="1"/>
    <col min="13418" max="13418" width="6.44140625" style="13" customWidth="1"/>
    <col min="13419" max="13419" width="13.44140625" style="13" customWidth="1"/>
    <col min="13420" max="13421" width="9" style="13" customWidth="1"/>
    <col min="13422" max="13422" width="2.44140625" style="13" customWidth="1"/>
    <col min="13423" max="13423" width="8.88671875" style="13" customWidth="1"/>
    <col min="13424" max="13424" width="7.44140625" style="13" customWidth="1"/>
    <col min="13425"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44140625" style="13" customWidth="1"/>
    <col min="13452" max="13452" width="23.44140625" style="13" customWidth="1"/>
    <col min="13453" max="13453" width="9.109375" style="13" customWidth="1"/>
    <col min="13454" max="13454" width="19.44140625" style="13" customWidth="1"/>
    <col min="13455" max="13455" width="42.44140625" style="13" customWidth="1"/>
    <col min="13456" max="13456" width="5.88671875" style="13" customWidth="1"/>
    <col min="13457" max="13457" width="31.44140625" style="13" customWidth="1"/>
    <col min="13458" max="13458" width="16.109375" style="13" customWidth="1"/>
    <col min="13459" max="13460" width="9.44140625" style="13" customWidth="1"/>
    <col min="13461" max="13461" width="11.109375" style="13" customWidth="1"/>
    <col min="13462" max="13462" width="2.109375" style="13" customWidth="1"/>
    <col min="13463" max="13668" width="10.88671875" style="13" customWidth="1"/>
    <col min="13669" max="13669" width="12" style="13" customWidth="1"/>
    <col min="13670" max="13670" width="2.44140625" style="13" customWidth="1"/>
    <col min="13671" max="13672" width="6.44140625" style="13" customWidth="1"/>
    <col min="13673" max="13673" width="5.88671875" style="13" customWidth="1"/>
    <col min="13674" max="13674" width="6.44140625" style="13" customWidth="1"/>
    <col min="13675" max="13675" width="13.44140625" style="13" customWidth="1"/>
    <col min="13676" max="13677" width="9" style="13" customWidth="1"/>
    <col min="13678" max="13678" width="2.44140625" style="13" customWidth="1"/>
    <col min="13679" max="13679" width="8.88671875" style="13" customWidth="1"/>
    <col min="13680" max="13680" width="7.44140625" style="13" customWidth="1"/>
    <col min="13681"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44140625" style="13" customWidth="1"/>
    <col min="13708" max="13708" width="23.44140625" style="13" customWidth="1"/>
    <col min="13709" max="13709" width="9.109375" style="13" customWidth="1"/>
    <col min="13710" max="13710" width="19.44140625" style="13" customWidth="1"/>
    <col min="13711" max="13711" width="42.44140625" style="13" customWidth="1"/>
    <col min="13712" max="13712" width="5.88671875" style="13" customWidth="1"/>
    <col min="13713" max="13713" width="31.44140625" style="13" customWidth="1"/>
    <col min="13714" max="13714" width="16.109375" style="13" customWidth="1"/>
    <col min="13715" max="13716" width="9.44140625" style="13" customWidth="1"/>
    <col min="13717" max="13717" width="11.109375" style="13" customWidth="1"/>
    <col min="13718" max="13718" width="2.109375" style="13" customWidth="1"/>
    <col min="13719" max="13924" width="10.88671875" style="13" customWidth="1"/>
    <col min="13925" max="13925" width="12" style="13" customWidth="1"/>
    <col min="13926" max="13926" width="2.44140625" style="13" customWidth="1"/>
    <col min="13927" max="13928" width="6.44140625" style="13" customWidth="1"/>
    <col min="13929" max="13929" width="5.88671875" style="13" customWidth="1"/>
    <col min="13930" max="13930" width="6.44140625" style="13" customWidth="1"/>
    <col min="13931" max="13931" width="13.44140625" style="13" customWidth="1"/>
    <col min="13932" max="13933" width="9" style="13" customWidth="1"/>
    <col min="13934" max="13934" width="2.44140625" style="13" customWidth="1"/>
    <col min="13935" max="13935" width="8.88671875" style="13" customWidth="1"/>
    <col min="13936" max="13936" width="7.44140625" style="13" customWidth="1"/>
    <col min="13937"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44140625" style="13" customWidth="1"/>
    <col min="13964" max="13964" width="23.44140625" style="13" customWidth="1"/>
    <col min="13965" max="13965" width="9.109375" style="13" customWidth="1"/>
    <col min="13966" max="13966" width="19.44140625" style="13" customWidth="1"/>
    <col min="13967" max="13967" width="42.44140625" style="13" customWidth="1"/>
    <col min="13968" max="13968" width="5.88671875" style="13" customWidth="1"/>
    <col min="13969" max="13969" width="31.44140625" style="13" customWidth="1"/>
    <col min="13970" max="13970" width="16.109375" style="13" customWidth="1"/>
    <col min="13971" max="13972" width="9.44140625" style="13" customWidth="1"/>
    <col min="13973" max="13973" width="11.109375" style="13" customWidth="1"/>
    <col min="13974" max="13974" width="2.109375" style="13" customWidth="1"/>
    <col min="13975" max="14180" width="10.88671875" style="13" customWidth="1"/>
    <col min="14181" max="14181" width="12" style="13" customWidth="1"/>
    <col min="14182" max="14182" width="2.44140625" style="13" customWidth="1"/>
    <col min="14183" max="14184" width="6.44140625" style="13" customWidth="1"/>
    <col min="14185" max="14185" width="5.88671875" style="13" customWidth="1"/>
    <col min="14186" max="14186" width="6.44140625" style="13" customWidth="1"/>
    <col min="14187" max="14187" width="13.44140625" style="13" customWidth="1"/>
    <col min="14188" max="14189" width="9" style="13" customWidth="1"/>
    <col min="14190" max="14190" width="2.44140625" style="13" customWidth="1"/>
    <col min="14191" max="14191" width="8.88671875" style="13" customWidth="1"/>
    <col min="14192" max="14192" width="7.44140625" style="13" customWidth="1"/>
    <col min="14193"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44140625" style="13" customWidth="1"/>
    <col min="14220" max="14220" width="23.44140625" style="13" customWidth="1"/>
    <col min="14221" max="14221" width="9.109375" style="13" customWidth="1"/>
    <col min="14222" max="14222" width="19.44140625" style="13" customWidth="1"/>
    <col min="14223" max="14223" width="42.44140625" style="13" customWidth="1"/>
    <col min="14224" max="14224" width="5.88671875" style="13" customWidth="1"/>
    <col min="14225" max="14225" width="31.44140625" style="13" customWidth="1"/>
    <col min="14226" max="14226" width="16.109375" style="13" customWidth="1"/>
    <col min="14227" max="14228" width="9.44140625" style="13" customWidth="1"/>
    <col min="14229" max="14229" width="11.109375" style="13" customWidth="1"/>
    <col min="14230" max="14230" width="2.109375" style="13" customWidth="1"/>
    <col min="14231" max="14436" width="10.88671875" style="13" customWidth="1"/>
    <col min="14437" max="14437" width="12" style="13" customWidth="1"/>
    <col min="14438" max="14438" width="2.44140625" style="13" customWidth="1"/>
    <col min="14439" max="14440" width="6.44140625" style="13" customWidth="1"/>
    <col min="14441" max="14441" width="5.88671875" style="13" customWidth="1"/>
    <col min="14442" max="14442" width="6.44140625" style="13" customWidth="1"/>
    <col min="14443" max="14443" width="13.44140625" style="13" customWidth="1"/>
    <col min="14444" max="14445" width="9" style="13" customWidth="1"/>
    <col min="14446" max="14446" width="2.44140625" style="13" customWidth="1"/>
    <col min="14447" max="14447" width="8.88671875" style="13" customWidth="1"/>
    <col min="14448" max="14448" width="7.44140625" style="13" customWidth="1"/>
    <col min="14449"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44140625" style="13" customWidth="1"/>
    <col min="14476" max="14476" width="23.44140625" style="13" customWidth="1"/>
    <col min="14477" max="14477" width="9.109375" style="13" customWidth="1"/>
    <col min="14478" max="14478" width="19.44140625" style="13" customWidth="1"/>
    <col min="14479" max="14479" width="42.44140625" style="13" customWidth="1"/>
    <col min="14480" max="14480" width="5.88671875" style="13" customWidth="1"/>
    <col min="14481" max="14481" width="31.44140625" style="13" customWidth="1"/>
    <col min="14482" max="14482" width="16.109375" style="13" customWidth="1"/>
    <col min="14483" max="14484" width="9.44140625" style="13" customWidth="1"/>
    <col min="14485" max="14485" width="11.109375" style="13" customWidth="1"/>
    <col min="14486" max="14486" width="2.109375" style="13" customWidth="1"/>
    <col min="14487" max="14692" width="10.88671875" style="13" customWidth="1"/>
    <col min="14693" max="14693" width="12" style="13" customWidth="1"/>
    <col min="14694" max="14694" width="2.44140625" style="13" customWidth="1"/>
    <col min="14695" max="14696" width="6.44140625" style="13" customWidth="1"/>
    <col min="14697" max="14697" width="5.88671875" style="13" customWidth="1"/>
    <col min="14698" max="14698" width="6.44140625" style="13" customWidth="1"/>
    <col min="14699" max="14699" width="13.44140625" style="13" customWidth="1"/>
    <col min="14700" max="14701" width="9" style="13" customWidth="1"/>
    <col min="14702" max="14702" width="2.44140625" style="13" customWidth="1"/>
    <col min="14703" max="14703" width="8.88671875" style="13" customWidth="1"/>
    <col min="14704" max="14704" width="7.44140625" style="13" customWidth="1"/>
    <col min="14705"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44140625" style="13" customWidth="1"/>
    <col min="14732" max="14732" width="23.44140625" style="13" customWidth="1"/>
    <col min="14733" max="14733" width="9.109375" style="13" customWidth="1"/>
    <col min="14734" max="14734" width="19.44140625" style="13" customWidth="1"/>
    <col min="14735" max="14735" width="42.44140625" style="13" customWidth="1"/>
    <col min="14736" max="14736" width="5.88671875" style="13" customWidth="1"/>
    <col min="14737" max="14737" width="31.44140625" style="13" customWidth="1"/>
    <col min="14738" max="14738" width="16.109375" style="13" customWidth="1"/>
    <col min="14739" max="14740" width="9.44140625" style="13" customWidth="1"/>
    <col min="14741" max="14741" width="11.109375" style="13" customWidth="1"/>
    <col min="14742" max="14742" width="2.109375" style="13" customWidth="1"/>
    <col min="14743" max="14948" width="10.88671875" style="13" customWidth="1"/>
    <col min="14949" max="14949" width="12" style="13" customWidth="1"/>
    <col min="14950" max="14950" width="2.44140625" style="13" customWidth="1"/>
    <col min="14951" max="14952" width="6.44140625" style="13" customWidth="1"/>
    <col min="14953" max="14953" width="5.88671875" style="13" customWidth="1"/>
    <col min="14954" max="14954" width="6.44140625" style="13" customWidth="1"/>
    <col min="14955" max="14955" width="13.44140625" style="13" customWidth="1"/>
    <col min="14956" max="14957" width="9" style="13" customWidth="1"/>
    <col min="14958" max="14958" width="2.44140625" style="13" customWidth="1"/>
    <col min="14959" max="14959" width="8.88671875" style="13" customWidth="1"/>
    <col min="14960" max="14960" width="7.44140625" style="13" customWidth="1"/>
    <col min="14961"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44140625" style="13" customWidth="1"/>
    <col min="14988" max="14988" width="23.44140625" style="13" customWidth="1"/>
    <col min="14989" max="14989" width="9.109375" style="13" customWidth="1"/>
    <col min="14990" max="14990" width="19.44140625" style="13" customWidth="1"/>
    <col min="14991" max="14991" width="42.44140625" style="13" customWidth="1"/>
    <col min="14992" max="14992" width="5.88671875" style="13" customWidth="1"/>
    <col min="14993" max="14993" width="31.44140625" style="13" customWidth="1"/>
    <col min="14994" max="14994" width="16.109375" style="13" customWidth="1"/>
    <col min="14995" max="14996" width="9.44140625" style="13" customWidth="1"/>
    <col min="14997" max="14997" width="11.109375" style="13" customWidth="1"/>
    <col min="14998" max="14998" width="2.109375" style="13" customWidth="1"/>
    <col min="14999" max="15204" width="10.88671875" style="13" customWidth="1"/>
    <col min="15205" max="15205" width="12" style="13" customWidth="1"/>
    <col min="15206" max="15206" width="2.44140625" style="13" customWidth="1"/>
    <col min="15207" max="15208" width="6.44140625" style="13" customWidth="1"/>
    <col min="15209" max="15209" width="5.88671875" style="13" customWidth="1"/>
    <col min="15210" max="15210" width="6.44140625" style="13" customWidth="1"/>
    <col min="15211" max="15211" width="13.44140625" style="13" customWidth="1"/>
    <col min="15212" max="15213" width="9" style="13" customWidth="1"/>
    <col min="15214" max="15214" width="2.44140625" style="13" customWidth="1"/>
    <col min="15215" max="15215" width="8.88671875" style="13" customWidth="1"/>
    <col min="15216" max="15216" width="7.44140625" style="13" customWidth="1"/>
    <col min="15217"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44140625" style="13" customWidth="1"/>
    <col min="15244" max="15244" width="23.44140625" style="13" customWidth="1"/>
    <col min="15245" max="15245" width="9.109375" style="13" customWidth="1"/>
    <col min="15246" max="15246" width="19.44140625" style="13" customWidth="1"/>
    <col min="15247" max="15247" width="42.44140625" style="13" customWidth="1"/>
    <col min="15248" max="15248" width="5.88671875" style="13" customWidth="1"/>
    <col min="15249" max="15249" width="31.44140625" style="13" customWidth="1"/>
    <col min="15250" max="15250" width="16.109375" style="13" customWidth="1"/>
    <col min="15251" max="15252" width="9.44140625" style="13" customWidth="1"/>
    <col min="15253" max="15253" width="11.109375" style="13" customWidth="1"/>
    <col min="15254" max="15254" width="2.109375" style="13" customWidth="1"/>
    <col min="15255" max="15460" width="10.88671875" style="13" customWidth="1"/>
    <col min="15461" max="15461" width="12" style="13" customWidth="1"/>
    <col min="15462" max="15462" width="2.44140625" style="13" customWidth="1"/>
    <col min="15463" max="15464" width="6.44140625" style="13" customWidth="1"/>
    <col min="15465" max="15465" width="5.88671875" style="13" customWidth="1"/>
    <col min="15466" max="15466" width="6.44140625" style="13" customWidth="1"/>
    <col min="15467" max="15467" width="13.44140625" style="13" customWidth="1"/>
    <col min="15468" max="15469" width="9" style="13" customWidth="1"/>
    <col min="15470" max="15470" width="2.44140625" style="13" customWidth="1"/>
    <col min="15471" max="15471" width="8.88671875" style="13" customWidth="1"/>
    <col min="15472" max="15472" width="7.44140625" style="13" customWidth="1"/>
    <col min="15473"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44140625" style="13" customWidth="1"/>
    <col min="15500" max="15500" width="23.44140625" style="13" customWidth="1"/>
    <col min="15501" max="15501" width="9.109375" style="13" customWidth="1"/>
    <col min="15502" max="15502" width="19.44140625" style="13" customWidth="1"/>
    <col min="15503" max="15503" width="42.44140625" style="13" customWidth="1"/>
    <col min="15504" max="15504" width="5.88671875" style="13" customWidth="1"/>
    <col min="15505" max="15505" width="31.44140625" style="13" customWidth="1"/>
    <col min="15506" max="15506" width="16.109375" style="13" customWidth="1"/>
    <col min="15507" max="15508" width="9.44140625" style="13" customWidth="1"/>
    <col min="15509" max="15509" width="11.109375" style="13" customWidth="1"/>
    <col min="15510" max="15510" width="2.109375" style="13" customWidth="1"/>
    <col min="15511" max="15716" width="10.88671875" style="13" customWidth="1"/>
    <col min="15717" max="15717" width="12" style="13" customWidth="1"/>
    <col min="15718" max="15718" width="2.44140625" style="13" customWidth="1"/>
    <col min="15719" max="15720" width="6.44140625" style="13" customWidth="1"/>
    <col min="15721" max="15721" width="5.88671875" style="13" customWidth="1"/>
    <col min="15722" max="15722" width="6.44140625" style="13" customWidth="1"/>
    <col min="15723" max="15723" width="13.44140625" style="13" customWidth="1"/>
    <col min="15724" max="15725" width="9" style="13" customWidth="1"/>
    <col min="15726" max="15726" width="2.44140625" style="13" customWidth="1"/>
    <col min="15727" max="15727" width="8.88671875" style="13" customWidth="1"/>
    <col min="15728" max="15728" width="7.44140625" style="13" customWidth="1"/>
    <col min="15729"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44140625" style="13" customWidth="1"/>
    <col min="15756" max="15756" width="23.44140625" style="13" customWidth="1"/>
    <col min="15757" max="15757" width="9.109375" style="13" customWidth="1"/>
    <col min="15758" max="15758" width="19.44140625" style="13" customWidth="1"/>
    <col min="15759" max="15759" width="42.44140625" style="13" customWidth="1"/>
    <col min="15760" max="15760" width="5.88671875" style="13" customWidth="1"/>
    <col min="15761" max="15761" width="31.44140625" style="13" customWidth="1"/>
    <col min="15762" max="15762" width="16.109375" style="13" customWidth="1"/>
    <col min="15763" max="15764" width="9.44140625" style="13" customWidth="1"/>
    <col min="15765" max="15765" width="11.109375" style="13" customWidth="1"/>
    <col min="15766" max="15766" width="2.109375" style="13" customWidth="1"/>
    <col min="15767" max="15972" width="10.88671875" style="13" customWidth="1"/>
    <col min="15973" max="15973" width="12" style="13" customWidth="1"/>
    <col min="15974" max="15974" width="2.44140625" style="13" customWidth="1"/>
    <col min="15975" max="15976" width="6.44140625" style="13" customWidth="1"/>
    <col min="15977" max="15977" width="5.88671875" style="13" customWidth="1"/>
    <col min="15978" max="15978" width="6.44140625" style="13" customWidth="1"/>
    <col min="15979" max="15979" width="13.44140625" style="13" customWidth="1"/>
    <col min="15980" max="15981" width="9" style="13" customWidth="1"/>
    <col min="15982" max="15982" width="2.44140625" style="13" customWidth="1"/>
    <col min="15983" max="15983" width="8.88671875" style="13" customWidth="1"/>
    <col min="15984" max="15984" width="7.44140625" style="13" customWidth="1"/>
    <col min="15985"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44140625" style="13" customWidth="1"/>
    <col min="16012" max="16012" width="23.44140625" style="13" customWidth="1"/>
    <col min="16013" max="16013" width="9.109375" style="13" customWidth="1"/>
    <col min="16014" max="16014" width="19.44140625" style="13" customWidth="1"/>
    <col min="16015" max="16015" width="42.44140625" style="13" customWidth="1"/>
    <col min="16016" max="16016" width="5.88671875" style="13" customWidth="1"/>
    <col min="16017" max="16017" width="31.44140625" style="13" customWidth="1"/>
    <col min="16018" max="16018" width="16.109375" style="13" customWidth="1"/>
    <col min="16019" max="16020" width="9.44140625" style="13" customWidth="1"/>
    <col min="16021" max="16021" width="11.109375" style="13" customWidth="1"/>
    <col min="16022" max="16022" width="2.109375" style="13" customWidth="1"/>
    <col min="16023" max="16228" width="10.88671875" style="13" customWidth="1"/>
    <col min="16229" max="16229" width="12" style="13" customWidth="1"/>
    <col min="16230" max="16230" width="2.44140625" style="13" customWidth="1"/>
    <col min="16231" max="16232" width="6.44140625" style="13" customWidth="1"/>
    <col min="16233" max="16233" width="5.88671875" style="13" customWidth="1"/>
    <col min="16234" max="16234" width="6.44140625" style="13" customWidth="1"/>
    <col min="16235" max="16235" width="13.44140625" style="13" customWidth="1"/>
    <col min="16236" max="16237" width="9" style="13" customWidth="1"/>
    <col min="16238" max="16238" width="2.44140625" style="13" customWidth="1"/>
    <col min="16239" max="16239" width="8.88671875" style="13" customWidth="1"/>
    <col min="16240" max="16240" width="7.44140625" style="13" customWidth="1"/>
    <col min="16241"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44140625" style="13" customWidth="1"/>
    <col min="16268" max="16268" width="23.44140625" style="13" customWidth="1"/>
    <col min="16269" max="16269" width="9.109375" style="13" customWidth="1"/>
    <col min="16270" max="16270" width="19.44140625" style="13" customWidth="1"/>
    <col min="16271" max="16271" width="42.44140625" style="13" customWidth="1"/>
    <col min="16272" max="16272" width="5.88671875" style="13" customWidth="1"/>
    <col min="16273" max="16273" width="31.44140625" style="13" customWidth="1"/>
    <col min="16274" max="16274" width="16.109375" style="13" customWidth="1"/>
    <col min="16275" max="16276" width="9.4414062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108" customHeight="1">
      <c r="A5" s="7"/>
      <c r="B5" s="398" t="s">
        <v>52</v>
      </c>
      <c r="C5" s="399" t="s">
        <v>53</v>
      </c>
      <c r="D5" s="398" t="s">
        <v>85</v>
      </c>
      <c r="E5" s="715" t="s">
        <v>1171</v>
      </c>
      <c r="F5" s="641"/>
      <c r="G5" s="642"/>
      <c r="H5" s="400" t="s">
        <v>87</v>
      </c>
      <c r="I5" s="719" t="s">
        <v>1172</v>
      </c>
      <c r="J5" s="641"/>
      <c r="K5" s="641"/>
      <c r="L5" s="641"/>
      <c r="M5" s="641"/>
      <c r="N5" s="642"/>
      <c r="O5" s="712" t="s">
        <v>8</v>
      </c>
      <c r="P5" s="606"/>
      <c r="Q5" s="644">
        <v>46273</v>
      </c>
      <c r="R5" s="642"/>
      <c r="S5" s="49"/>
      <c r="T5" s="49"/>
      <c r="U5" s="716"/>
      <c r="V5" s="658"/>
      <c r="W5" s="710"/>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23.25" customHeight="1">
      <c r="A7" s="10">
        <f>COUNTA(C9:C14)</f>
        <v>6</v>
      </c>
      <c r="B7" s="648" t="s">
        <v>89</v>
      </c>
      <c r="C7" s="615"/>
      <c r="D7" s="615"/>
      <c r="E7" s="615"/>
      <c r="F7" s="615"/>
      <c r="G7" s="615"/>
      <c r="H7" s="615"/>
      <c r="I7" s="57"/>
      <c r="J7" s="71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160">
        <f>SUM(CS9:CS14)</f>
        <v>0.6</v>
      </c>
      <c r="CT7" s="63"/>
      <c r="CU7" s="718" t="s">
        <v>1173</v>
      </c>
      <c r="CV7" s="605"/>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ht="74.25" customHeight="1">
      <c r="A8" s="181" t="s">
        <v>94</v>
      </c>
      <c r="B8" s="182" t="s">
        <v>95</v>
      </c>
      <c r="C8" s="182" t="s">
        <v>96</v>
      </c>
      <c r="D8" s="68" t="s">
        <v>97</v>
      </c>
      <c r="E8" s="68" t="s">
        <v>98</v>
      </c>
      <c r="F8" s="68" t="s">
        <v>99</v>
      </c>
      <c r="G8" s="68" t="s">
        <v>100</v>
      </c>
      <c r="H8" s="68" t="s">
        <v>101</v>
      </c>
      <c r="I8" s="182" t="s">
        <v>102</v>
      </c>
      <c r="J8" s="183" t="s">
        <v>103</v>
      </c>
      <c r="K8" s="183" t="s">
        <v>104</v>
      </c>
      <c r="L8" s="183" t="s">
        <v>105</v>
      </c>
      <c r="M8" s="183" t="s">
        <v>106</v>
      </c>
      <c r="N8" s="183" t="s">
        <v>107</v>
      </c>
      <c r="O8" s="183" t="s">
        <v>108</v>
      </c>
      <c r="P8" s="183" t="s">
        <v>109</v>
      </c>
      <c r="Q8" s="183" t="s">
        <v>110</v>
      </c>
      <c r="R8" s="183" t="s">
        <v>111</v>
      </c>
      <c r="S8" s="183" t="s">
        <v>112</v>
      </c>
      <c r="T8" s="183" t="s">
        <v>113</v>
      </c>
      <c r="U8" s="183" t="s">
        <v>114</v>
      </c>
      <c r="V8" s="183" t="s">
        <v>115</v>
      </c>
      <c r="W8" s="183" t="s">
        <v>116</v>
      </c>
      <c r="X8" s="183" t="s">
        <v>117</v>
      </c>
      <c r="Y8" s="183" t="s">
        <v>118</v>
      </c>
      <c r="Z8" s="183" t="s">
        <v>119</v>
      </c>
      <c r="AA8" s="183" t="s">
        <v>120</v>
      </c>
      <c r="AB8" s="183" t="s">
        <v>121</v>
      </c>
      <c r="AC8" s="182" t="s">
        <v>122</v>
      </c>
      <c r="AD8" s="182" t="s">
        <v>123</v>
      </c>
      <c r="AE8" s="182" t="s">
        <v>124</v>
      </c>
      <c r="AF8" s="182" t="s">
        <v>125</v>
      </c>
      <c r="AG8" s="182" t="s">
        <v>126</v>
      </c>
      <c r="AH8" s="182" t="s">
        <v>127</v>
      </c>
      <c r="AI8" s="68" t="s">
        <v>128</v>
      </c>
      <c r="AJ8" s="68" t="s">
        <v>129</v>
      </c>
      <c r="AK8" s="68" t="s">
        <v>130</v>
      </c>
      <c r="AL8" s="68" t="s">
        <v>131</v>
      </c>
      <c r="AM8" s="448" t="s">
        <v>132</v>
      </c>
      <c r="AN8" s="448" t="s">
        <v>133</v>
      </c>
      <c r="AO8" s="184" t="s">
        <v>134</v>
      </c>
      <c r="AP8" s="184" t="s">
        <v>135</v>
      </c>
      <c r="AQ8" s="449" t="s">
        <v>136</v>
      </c>
      <c r="AR8" s="449" t="s">
        <v>137</v>
      </c>
      <c r="AS8" s="185" t="s">
        <v>138</v>
      </c>
      <c r="AT8" s="185" t="s">
        <v>139</v>
      </c>
      <c r="AU8" s="450" t="s">
        <v>140</v>
      </c>
      <c r="AV8" s="186" t="s">
        <v>141</v>
      </c>
      <c r="AW8" s="186" t="s">
        <v>142</v>
      </c>
      <c r="AX8" s="186" t="s">
        <v>143</v>
      </c>
      <c r="AY8" s="451" t="s">
        <v>144</v>
      </c>
      <c r="AZ8" s="451" t="s">
        <v>145</v>
      </c>
      <c r="BA8" s="187" t="s">
        <v>146</v>
      </c>
      <c r="BB8" s="187" t="s">
        <v>147</v>
      </c>
      <c r="BC8" s="452" t="s">
        <v>148</v>
      </c>
      <c r="BD8" s="452" t="s">
        <v>149</v>
      </c>
      <c r="BE8" s="188" t="s">
        <v>150</v>
      </c>
      <c r="BF8" s="188" t="s">
        <v>151</v>
      </c>
      <c r="BG8" s="453" t="s">
        <v>152</v>
      </c>
      <c r="BH8" s="453" t="s">
        <v>153</v>
      </c>
      <c r="BI8" s="189" t="s">
        <v>154</v>
      </c>
      <c r="BJ8" s="189" t="s">
        <v>155</v>
      </c>
      <c r="BK8" s="454" t="s">
        <v>156</v>
      </c>
      <c r="BL8" s="454" t="s">
        <v>157</v>
      </c>
      <c r="BM8" s="190" t="s">
        <v>158</v>
      </c>
      <c r="BN8" s="190" t="s">
        <v>159</v>
      </c>
      <c r="BO8" s="450" t="s">
        <v>160</v>
      </c>
      <c r="BP8" s="450" t="s">
        <v>161</v>
      </c>
      <c r="BQ8" s="186" t="s">
        <v>162</v>
      </c>
      <c r="BR8" s="186" t="s">
        <v>163</v>
      </c>
      <c r="BS8" s="451" t="s">
        <v>160</v>
      </c>
      <c r="BT8" s="451" t="s">
        <v>164</v>
      </c>
      <c r="BU8" s="187" t="s">
        <v>165</v>
      </c>
      <c r="BV8" s="187" t="s">
        <v>166</v>
      </c>
      <c r="BW8" s="452" t="s">
        <v>167</v>
      </c>
      <c r="BX8" s="452" t="s">
        <v>168</v>
      </c>
      <c r="BY8" s="188" t="s">
        <v>169</v>
      </c>
      <c r="BZ8" s="188" t="s">
        <v>170</v>
      </c>
      <c r="CA8" s="453" t="s">
        <v>171</v>
      </c>
      <c r="CB8" s="453" t="s">
        <v>172</v>
      </c>
      <c r="CC8" s="189" t="s">
        <v>173</v>
      </c>
      <c r="CD8" s="189" t="s">
        <v>174</v>
      </c>
      <c r="CE8" s="454" t="s">
        <v>175</v>
      </c>
      <c r="CF8" s="454" t="s">
        <v>176</v>
      </c>
      <c r="CG8" s="190" t="s">
        <v>177</v>
      </c>
      <c r="CH8" s="190" t="s">
        <v>178</v>
      </c>
      <c r="CI8" s="190"/>
      <c r="CJ8" s="190"/>
      <c r="CK8" s="190"/>
      <c r="CL8" s="182" t="s">
        <v>179</v>
      </c>
      <c r="CM8" s="182" t="s">
        <v>180</v>
      </c>
      <c r="CN8" s="182" t="s">
        <v>181</v>
      </c>
      <c r="CO8" s="182" t="s">
        <v>182</v>
      </c>
      <c r="CP8" s="182" t="s">
        <v>183</v>
      </c>
      <c r="CQ8" s="182" t="s">
        <v>184</v>
      </c>
      <c r="CR8" s="76" t="s">
        <v>185</v>
      </c>
      <c r="CS8" s="76" t="s">
        <v>186</v>
      </c>
      <c r="CT8" s="57"/>
      <c r="CU8" s="455" t="s">
        <v>187</v>
      </c>
      <c r="CV8" s="456"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101"/>
      <c r="GK8" s="192"/>
    </row>
    <row r="9" spans="1:193 1680:1680" ht="71.25" customHeight="1">
      <c r="A9" s="427">
        <v>1</v>
      </c>
      <c r="B9" s="91" t="s">
        <v>1174</v>
      </c>
      <c r="C9" s="173" t="s">
        <v>1175</v>
      </c>
      <c r="D9" s="83" t="s">
        <v>280</v>
      </c>
      <c r="E9" s="84" t="s">
        <v>328</v>
      </c>
      <c r="F9" s="47" t="s">
        <v>318</v>
      </c>
      <c r="G9" s="84" t="s">
        <v>400</v>
      </c>
      <c r="H9" s="84" t="s">
        <v>330</v>
      </c>
      <c r="I9" s="86" t="s">
        <v>315</v>
      </c>
      <c r="J9" s="91">
        <v>2</v>
      </c>
      <c r="K9" s="86" t="s">
        <v>286</v>
      </c>
      <c r="L9" s="86" t="s">
        <v>286</v>
      </c>
      <c r="M9" s="86" t="s">
        <v>286</v>
      </c>
      <c r="N9" s="86" t="s">
        <v>286</v>
      </c>
      <c r="O9" s="86" t="s">
        <v>286</v>
      </c>
      <c r="P9" s="86" t="s">
        <v>286</v>
      </c>
      <c r="Q9" s="86" t="s">
        <v>286</v>
      </c>
      <c r="R9" s="86" t="s">
        <v>286</v>
      </c>
      <c r="S9" s="86" t="s">
        <v>286</v>
      </c>
      <c r="T9" s="86" t="s">
        <v>69</v>
      </c>
      <c r="U9" s="86" t="s">
        <v>69</v>
      </c>
      <c r="V9" s="86" t="s">
        <v>69</v>
      </c>
      <c r="W9" s="86" t="s">
        <v>286</v>
      </c>
      <c r="X9" s="86" t="s">
        <v>286</v>
      </c>
      <c r="Y9" s="86" t="s">
        <v>286</v>
      </c>
      <c r="Z9" s="86" t="s">
        <v>286</v>
      </c>
      <c r="AA9" s="86" t="s">
        <v>286</v>
      </c>
      <c r="AB9" s="86" t="s">
        <v>286</v>
      </c>
      <c r="AC9" s="88" t="str">
        <f t="shared" ref="AC9:AC14" si="0">I9</f>
        <v>2 - Baja</v>
      </c>
      <c r="AD9" s="89">
        <f t="shared" ref="AD9:AD14" si="1">IF(AC9="1 - Muy Baja",0.2,IF(AC9="2 - Baja",0.4,IF(AC9="3 - Media",0.6,IF(AC9="4 - Alta",0.8,""))))</f>
        <v>0.4</v>
      </c>
      <c r="AE9" s="88" t="str">
        <f t="shared" ref="AE9:AE14" si="2">CONCATENATE(CY9," - ",CZ9)</f>
        <v>3 - Moderado</v>
      </c>
      <c r="AF9" s="89">
        <f t="shared" ref="AF9:AF14" si="3">COUNTIF(J9:AB9,"SI")/COUNTA(J9:AB9)</f>
        <v>0.15789473684210525</v>
      </c>
      <c r="AG9" s="82" t="str">
        <f t="shared" ref="AG9:AG14" si="4">_xlfn.LET(_xlpm.P,IF(AD9&lt;=20%,1,IF(AD9&lt;=40%,2,IF(AD9&lt;=60%,3,IF(AD9&lt;=80%,4,5)))),_xlpm.I,IF(AF9&lt;=20%,1,IF(AF9&lt;=40%,2,IF(AF9&lt;=60%,3,IF(AF9&lt;=80%,4,5)))),_xlpm.S,_xlpm.P*_xlpm.I,CHOOSE(1+(_xlpm.S&gt;4)+(_xlpm.S&gt;9)+(_xlpm.S&gt;16), "BAJO", "MODERADO", "ALTO", "EXTREMO"))</f>
        <v>BAJO</v>
      </c>
      <c r="AH9" s="89">
        <f t="shared" ref="AH9:AH14" si="5">AD9*AF9</f>
        <v>6.3157894736842107E-2</v>
      </c>
      <c r="AI9" s="85" t="s">
        <v>1176</v>
      </c>
      <c r="AJ9" s="91" t="s">
        <v>513</v>
      </c>
      <c r="AK9" s="85" t="s">
        <v>1177</v>
      </c>
      <c r="AL9" s="85" t="s">
        <v>1178</v>
      </c>
      <c r="AM9" s="47" t="s">
        <v>291</v>
      </c>
      <c r="AN9" s="91" t="s">
        <v>292</v>
      </c>
      <c r="AO9" s="91" t="s">
        <v>293</v>
      </c>
      <c r="AP9" s="47" t="s">
        <v>294</v>
      </c>
      <c r="AQ9" s="47" t="s">
        <v>291</v>
      </c>
      <c r="AR9" s="91" t="s">
        <v>292</v>
      </c>
      <c r="AS9" s="91" t="s">
        <v>293</v>
      </c>
      <c r="AT9" s="47" t="s">
        <v>294</v>
      </c>
      <c r="AU9" s="47" t="s">
        <v>296</v>
      </c>
      <c r="AV9" s="91" t="s">
        <v>292</v>
      </c>
      <c r="AW9" s="91" t="s">
        <v>293</v>
      </c>
      <c r="AX9" s="47" t="s">
        <v>294</v>
      </c>
      <c r="AY9" s="47"/>
      <c r="AZ9" s="91"/>
      <c r="BA9" s="91"/>
      <c r="BB9" s="47"/>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tr">
        <f t="shared" ref="CL9:CL14" si="6">IFERROR(IF(GE9&lt;=1,"1 - Muy Baja",VLOOKUP(GE9,$BLR$603:$BLS$607,2,0)),"")</f>
        <v>1 - Muy Baja</v>
      </c>
      <c r="CM9" s="93">
        <f t="shared" ref="CM9:CM14" si="7">AD9*(1-(IF(AN9="Automático",0.25,0.15)+IF(AO9="Preventivo",0.25,IF(AO9="Detectivo",0.15,0.1))))</f>
        <v>0.24</v>
      </c>
      <c r="CN9" s="92" t="str">
        <f t="shared" ref="CN9:CN14" si="8">IFERROR(IF(GG9&lt;=1,"1 - Leve",HLOOKUP(GG9,$BLU$600:$BLY$601,2,0)),"")</f>
        <v>3 - Moderado</v>
      </c>
      <c r="CO9" s="93">
        <f t="shared" ref="CO9:CO14" si="9">AF9*(1-(IF(AN9="Automático",0.25,0.15)+IF(AO9="Preventivo",0.25,IF(AO9="Detectivo",0.15,0.1))))</f>
        <v>9.4736842105263147E-2</v>
      </c>
      <c r="CP9" s="94" t="str">
        <f>IF(CQ9&lt;=20%,"BAJO",
   IF(CQ9&lt;=40%,"MODERADO",
      IF(CQ9&lt;=60%,"ALTO",
         "EXTREMO"
      )
   )
)</f>
        <v>BAJO</v>
      </c>
      <c r="CQ9" s="89">
        <f t="shared" ref="CQ9:CQ14" si="10">CM9*CO9</f>
        <v>2.2736842105263156E-2</v>
      </c>
      <c r="CR9" s="194" t="s">
        <v>300</v>
      </c>
      <c r="CS9" s="94">
        <f t="shared" ref="CS9:CS14" si="11">IF(CP9="BAJO",0.1,IF(CP9="MODERADO",3,5))</f>
        <v>0.1</v>
      </c>
      <c r="CT9" s="47"/>
      <c r="CU9" s="47" t="s">
        <v>1179</v>
      </c>
      <c r="CV9" s="4" t="s">
        <v>1180</v>
      </c>
      <c r="CW9" s="96"/>
      <c r="CX9" s="97">
        <f t="shared" ref="CX9:CX14" si="12">COUNTIF(J9:AB9,"SI")</f>
        <v>3</v>
      </c>
      <c r="CY9" s="98">
        <f t="shared" ref="CY9:CY14" si="13">IF(CX9&lt;6,3,IF(CX9&gt;11,5,4))</f>
        <v>3</v>
      </c>
      <c r="CZ9" s="97" t="str">
        <f t="shared" ref="CZ9:CZ14" si="14">IF(CX9&lt;6,"Moderado",IF(CX9&gt;11,"Catastrófico","Mayor"))</f>
        <v>Moderado</v>
      </c>
      <c r="DA9" s="99">
        <f t="shared" ref="DA9:DA14" si="15">IF(CY9=3,0.6,IF(CY9=4,0.8,1))</f>
        <v>0.6</v>
      </c>
      <c r="DB9" s="100">
        <f t="shared" ref="DB9:DB14" si="16">IF(AN9="",0,IF(AN9="Automático",0.25,IF(AN9="Manual",0.15,0)))</f>
        <v>0.15</v>
      </c>
      <c r="DC9" s="100">
        <f t="shared" ref="DC9:DC14" si="17">IF(AI9="",0,IF(AO9="Preventivo",0.25,IF(AO9="Detectivo",0.15,IF(AO9="Correctivo",0.1,0))))</f>
        <v>0.25</v>
      </c>
      <c r="DD9" s="97">
        <f t="shared" ref="DD9:DD14" si="18">IF(OR(AN9=0,AO9=0),0,DB9+DC9)</f>
        <v>0.4</v>
      </c>
      <c r="DE9" s="428">
        <f t="shared" ref="DE9:DE14" si="19">IF(DF9&gt;0.8,5,IF(DF9&gt;0.6,4,IF(DF9&gt;0.4,3,IF(DF9&gt;0.2,2,1))))</f>
        <v>2</v>
      </c>
      <c r="DF9" s="429">
        <f t="shared" ref="DF9:DF14" si="20">IF(OR(AP9="Ambos",AP9="Probabilidad"),$AD9-($AD9*$DD9),$AD9)</f>
        <v>0.24</v>
      </c>
      <c r="DG9" s="428">
        <f t="shared" ref="DG9:DG14" si="21">IF(DI9&gt;0.8,5,IF(DI9&gt;0.6,4,3))</f>
        <v>3</v>
      </c>
      <c r="DH9" s="428"/>
      <c r="DI9" s="429">
        <f t="shared" ref="DI9:DI14" si="22">IF(OR(AP9="Ambos",AP9="Impacto"),$DA9-($DA9*$DD9),$DA9)</f>
        <v>0.6</v>
      </c>
      <c r="DJ9" s="100">
        <f t="shared" ref="DJ9:DJ14" si="23">IF(AR9="",0,IF(AR9="Automático",0.25,IF(AR9="Manual",0.15,0)))</f>
        <v>0.15</v>
      </c>
      <c r="DK9" s="100">
        <f t="shared" ref="DK9:DK14" si="24">IF(AS9="",0,IF(AS9="Preventivo",0.25,IF(AS9="Detectivo",0.15,IF(AS9="Correctivo",0.1,0))))</f>
        <v>0.25</v>
      </c>
      <c r="DL9" s="97">
        <f t="shared" ref="DL9:DL14" si="25">IF(OR(AR9=0,AS9=0),0,DJ9+DK9)</f>
        <v>0.4</v>
      </c>
      <c r="DM9" s="428">
        <f t="shared" ref="DM9:DM14" si="26">IF(DN9&gt;0.8,5,IF(DN9&gt;0.6,4,IF(DN9&gt;0.4,3,IF(DN9&gt;0.2,2,1))))</f>
        <v>1</v>
      </c>
      <c r="DN9" s="429">
        <f t="shared" ref="DN9:DN14" si="27">IF(OR(AT9="Ambos",AT9="Probabilidad"),DF9-(DF9*$DL9),DF9)</f>
        <v>0.14399999999999999</v>
      </c>
      <c r="DO9" s="428">
        <f t="shared" ref="DO9:DO14" si="28">IF(DP9&gt;0.8,5,IF(DP9&gt;0.6,4,3))</f>
        <v>3</v>
      </c>
      <c r="DP9" s="429">
        <f t="shared" ref="DP9:DP14" si="29">IF(OR(AT9="Ambos",AT9="Impacto"),$DI9-($DI9*$DL9),$DI9)</f>
        <v>0.6</v>
      </c>
      <c r="DQ9" s="100">
        <f t="shared" ref="DQ9:DQ14" si="30">IF(AV9="",0,IF(AV9="Automático",0.25,IF(AV9="Manual",0.15,0)))</f>
        <v>0.15</v>
      </c>
      <c r="DR9" s="100">
        <f t="shared" ref="DR9:DR14" si="31">IF(AW9="",0,IF(AW9="Preventivo",0.25,IF(AW9="Detectivo",0.15,IF(AW9="Correctivo",0.1,0))))</f>
        <v>0.25</v>
      </c>
      <c r="DS9" s="97">
        <f t="shared" ref="DS9:DS14" si="32">IF(OR(AV9=0,AW9=0),0,DQ9+DR9)</f>
        <v>0.4</v>
      </c>
      <c r="DT9" s="428">
        <f t="shared" ref="DT9:DT14" si="33">IF(DU9&gt;0.8,5,IF(DU9&gt;0.6,4,IF(DU9&gt;0.4,3,IF(DU9&gt;0.2,2,1))))</f>
        <v>1</v>
      </c>
      <c r="DU9" s="429">
        <f t="shared" ref="DU9:DU14" si="34">IF(OR(AX9="Ambos",AX9="Probabilidad"),DN9-(DN9*$DS9),DN9)</f>
        <v>8.6399999999999991E-2</v>
      </c>
      <c r="DV9" s="428">
        <f t="shared" ref="DV9:DV14" si="35">IF(DW9&gt;0.8,5,IF(DW9&gt;0.6,4,3))</f>
        <v>3</v>
      </c>
      <c r="DW9" s="429">
        <f t="shared" ref="DW9:DW14" si="36">IF(OR(AX9="Ambos",AX9="Impacto"),$DP9-($DP9*$DS9),$DP9)</f>
        <v>0.6</v>
      </c>
      <c r="DX9" s="100">
        <f t="shared" ref="DX9:DX14" si="37">IF(AZ9="",0,IF(AZ9="Automático",0.25,IF(AZ9="Manual",0.15,0)))</f>
        <v>0</v>
      </c>
      <c r="DY9" s="100">
        <f>IF(BA9="",0,IF(BA9="Preventivo",0.25,IF(BA9="Detectivo",0.15,IF(BA10="Correctivo",0.1,0))))</f>
        <v>0</v>
      </c>
      <c r="DZ9" s="97">
        <f t="shared" ref="DZ9:DZ14" si="38">IF(OR(AZ9=0,BA9=0),0,DX9+DY9)</f>
        <v>0</v>
      </c>
      <c r="EA9" s="428">
        <f t="shared" ref="EA9:EA14" si="39">IF(EB9&gt;0.8,5,IF(EB9&gt;0.6,4,IF(EB9&gt;0.4,3,IF(EB9&gt;0.2,2,1))))</f>
        <v>1</v>
      </c>
      <c r="EB9" s="429">
        <f t="shared" ref="EB9:EB14" si="40">IF(OR(BB9="Ambos",BB9="Probabilidad"),DU9-(DU9*$DZ9),DU9)</f>
        <v>8.6399999999999991E-2</v>
      </c>
      <c r="EC9" s="428">
        <f t="shared" ref="EC9:EC14" si="41">IF(ED9&gt;0.8,5,IF(ED9&gt;0.6,4,3))</f>
        <v>3</v>
      </c>
      <c r="ED9" s="429">
        <f t="shared" ref="ED9:ED14" si="42">IF(OR(BB9="Ambos",BB9="Impacto"),$DW9-($DW9*$DZ9),$DW9)</f>
        <v>0.6</v>
      </c>
      <c r="EE9" s="100">
        <f t="shared" ref="EE9:EE14" si="43">IF(BD9="",0,IF(BD9="Automático",0.25,IF(BD9="Manual",0.15,0)))</f>
        <v>0</v>
      </c>
      <c r="EF9" s="100">
        <f t="shared" ref="EF9:EF14" si="44">IF(BE9="",0,IF(BE9="Preventivo",0.25,IF(BE9="Detectivo",0.15,IF(BE9="Correctivo",0.1,0))))</f>
        <v>0</v>
      </c>
      <c r="EG9" s="97">
        <f t="shared" ref="EG9:EG14" si="45">IF(OR(BD9=0,BE9=0),0,EE9+EF9)</f>
        <v>0</v>
      </c>
      <c r="EH9" s="428">
        <f t="shared" ref="EH9:EH14" si="46">IF(EI9&gt;0.8,5,IF(EI9&gt;0.6,4,IF(EI9&gt;0.4,3,IF(EI9&gt;0.2,2,1))))</f>
        <v>1</v>
      </c>
      <c r="EI9" s="429">
        <f t="shared" ref="EI9:EI14" si="47">IF(OR(BF9="Ambos",BF9="Probabilidad"),EB9-(EB9*$EG9),EB9)</f>
        <v>8.6399999999999991E-2</v>
      </c>
      <c r="EJ9" s="428">
        <f t="shared" ref="EJ9:EJ14" si="48">IF(EK9&gt;0.8,5,IF(EK9&gt;0.6,4,3))</f>
        <v>3</v>
      </c>
      <c r="EK9" s="429">
        <f t="shared" ref="EK9:EK14" si="49">IF(OR(BF9="Ambos",BF9="Impacto"),$ED9-($ED9*$EG9),$ED9)</f>
        <v>0.6</v>
      </c>
      <c r="EL9" s="100">
        <f t="shared" ref="EL9:EL14" si="50">IF(BH9="",0,IF(BH9="Automático",0.25,IF(BH9="Manual",0.15,0)))</f>
        <v>0</v>
      </c>
      <c r="EM9" s="100">
        <f t="shared" ref="EM9:EM14" si="51">IF(BI9="",0,IF(BI9="Preventivo",0.25,IF(BI9="Detectivo",0.15,IF(BI9="Correctivo",0.1,0))))</f>
        <v>0</v>
      </c>
      <c r="EN9" s="97">
        <f t="shared" ref="EN9:EN14" si="52">IF(OR(BH9=0,BI9=0),0,EL9+EM9)</f>
        <v>0</v>
      </c>
      <c r="EO9" s="428">
        <f t="shared" ref="EO9:EO14" si="53">IF(EP9&gt;0.8,5,IF(EP9&gt;0.6,4,IF(EP9&gt;0.4,3,IF(EP9&gt;0.2,2,1))))</f>
        <v>1</v>
      </c>
      <c r="EP9" s="429">
        <f t="shared" ref="EP9:EP14" si="54">IF(OR(BF9="Ambos",BF9="Probabilidad"),EI9-(EI9*$EN9),EI9)</f>
        <v>8.6399999999999991E-2</v>
      </c>
      <c r="EQ9" s="428">
        <f t="shared" ref="EQ9:EQ14" si="55">IF(ER9&gt;0.8,5,IF(ER9&gt;0.6,4,3))</f>
        <v>3</v>
      </c>
      <c r="ER9" s="429">
        <f t="shared" ref="ER9:ER14" si="56">IF(OR(BJ9="Ambos",BJ9="Impacto"),$EK9-($EK9*$EN9),$EK9)</f>
        <v>0.6</v>
      </c>
      <c r="ES9" s="100">
        <f t="shared" ref="ES9:ES14" si="57">IF(BL9="",0,IF(BL9="Automático",0.25,IF(BL9="Manual",0.15,0)))</f>
        <v>0</v>
      </c>
      <c r="ET9" s="100">
        <f t="shared" ref="ET9:ET14" si="58">IF(BM9="",0,IF(BM9="Preventivo",0.25,IF(BM9="Detectivo",0.15,IF(BM9="Correctivo",0.1,0))))</f>
        <v>0</v>
      </c>
      <c r="EU9" s="97">
        <f t="shared" ref="EU9:EU14" si="59">IF(OR(BL9=0,BM9=0),0,ES9+ET9)</f>
        <v>0</v>
      </c>
      <c r="EV9" s="428">
        <f t="shared" ref="EV9:EV14" si="60">IF(EW9&gt;0.8,5,IF(EW9&gt;0.6,4,IF(EW9&gt;0.4,3,IF(EW9&gt;0.2,2,1))))</f>
        <v>1</v>
      </c>
      <c r="EW9" s="429">
        <f t="shared" ref="EW9:EW14" si="61">IF(OR(BP9="Ambos",BP9="Probabilidad"),EP9-(EP9*$EU9),EP9)</f>
        <v>8.6399999999999991E-2</v>
      </c>
      <c r="EX9" s="428">
        <f t="shared" ref="EX9:EX14" si="62">IF(EY9&gt;0.8,5,IF(EY9&gt;0.6,4,3))</f>
        <v>3</v>
      </c>
      <c r="EY9" s="429">
        <f t="shared" ref="EY9:EY14" si="63">IF(OR(BN9="Ambos",BN9="Impacto"),$ER9-($ER9*$EU9),$ER9)</f>
        <v>0.6</v>
      </c>
      <c r="EZ9" s="100">
        <f t="shared" ref="EZ9:EZ14" si="64">IF(BP9="",0,IF(BP9="Automático",0.25,IF(BP9="Manual",0.15,0)))</f>
        <v>0</v>
      </c>
      <c r="FA9" s="100">
        <f t="shared" ref="FA9:FA14" si="65">IF(BQ9="",0,IF(BQ9="Preventivo",0.25,IF(BQ9="Detectivo",0.15,IF(BQ9="Correctivo",0.1,0))))</f>
        <v>0</v>
      </c>
      <c r="FB9" s="97">
        <f t="shared" ref="FB9:FB14" si="66">IF(OR(BP9=0,BQ9=0),0,EZ9+FA9)</f>
        <v>0</v>
      </c>
      <c r="FC9" s="428">
        <f t="shared" ref="FC9:FC14" si="67">IF(FD9&gt;0.8,5,IF(FD9&gt;0.6,4,IF(FD9&gt;0.4,3,IF(FD9&gt;0.2,2,1))))</f>
        <v>1</v>
      </c>
      <c r="FD9" s="429">
        <f t="shared" ref="FD9:FD14" si="68">IF(OR(BR9="Ambos",BR9="Probabilidad"),EW9-(EW9*$FB9),EW9)</f>
        <v>8.6399999999999991E-2</v>
      </c>
      <c r="FE9" s="428">
        <f t="shared" ref="FE9:FE14" si="69">IF(FF9&gt;0.8,5,IF(FF9&gt;0.6,4,3))</f>
        <v>3</v>
      </c>
      <c r="FF9" s="429">
        <f t="shared" ref="FF9:FF14" si="70">IF(OR(BR9="Ambos",BR9="Impacto"),$EY9-($EY9*$FB9),$EY9)</f>
        <v>0.6</v>
      </c>
      <c r="FG9" s="100">
        <f t="shared" ref="FG9:FG14" si="71">IF(BT9="",0,IF(BT9="Automático",0.25,IF(BT9="Manual",0.15,0)))</f>
        <v>0</v>
      </c>
      <c r="FH9" s="100">
        <f t="shared" ref="FH9:FH14" si="72">IF(BU9="",0,IF(BU9="Preventivo",0.25,IF(BU9="Detectivo",0.15,IF(BU9="Correctivo",0.1,0))))</f>
        <v>0</v>
      </c>
      <c r="FI9" s="97">
        <f t="shared" ref="FI9:FI14" si="73">IF(OR(BT9=0,BU9=0),0,FG9+FH9)</f>
        <v>0</v>
      </c>
      <c r="FJ9" s="428">
        <f t="shared" ref="FJ9:FJ14" si="74">IF(FK9&gt;0.8,5,IF(FK9&gt;0.6,4,IF(FK9&gt;0.4,3,IF(FK9&gt;0.2,2,1))))</f>
        <v>1</v>
      </c>
      <c r="FK9" s="429">
        <f t="shared" ref="FK9:FK14" si="75">IF(OR(BV9="Ambos",BV9="Probabilidad"),FD9-(FD9*$FI9),FD9)</f>
        <v>8.6399999999999991E-2</v>
      </c>
      <c r="FL9" s="428">
        <f t="shared" ref="FL9:FL14" si="76">IF(FM9&gt;0.8,5,IF(FM9&gt;0.6,4,3))</f>
        <v>3</v>
      </c>
      <c r="FM9" s="429">
        <f t="shared" ref="FM9:FM14" si="77">IF(OR(BV9="Ambos",BV9="Impacto"),$FF9-($FF9*$FI9),$FF9)</f>
        <v>0.6</v>
      </c>
      <c r="FN9" s="100">
        <f t="shared" ref="FN9:FN14" si="78">IF(BX9="",0,IF(BX9="Automático",0.25,IF(BX9="Manual",0.15,0)))</f>
        <v>0</v>
      </c>
      <c r="FO9" s="100">
        <f t="shared" ref="FO9:FO14" si="79">IF(BY9="",0,IF(BY9="Preventivo",0.25,IF(BY9="Detectivo",0.15,IF(BY9="Correctivo",0.1,0))))</f>
        <v>0</v>
      </c>
      <c r="FP9" s="97">
        <f t="shared" ref="FP9:FP14" si="80">IF(OR(BX9=0,BY9=0),0,FN9+FO9)</f>
        <v>0</v>
      </c>
      <c r="FQ9" s="428">
        <f t="shared" ref="FQ9:FQ14" si="81">IF(FR9&gt;0.8,5,IF(FR9&gt;0.6,4,IF(FR9&gt;0.4,3,IF(FR9&gt;0.2,2,1))))</f>
        <v>1</v>
      </c>
      <c r="FR9" s="429">
        <f t="shared" ref="FR9:FR14" si="82">IF(OR(BZ9="Ambos",BZ9="Probabilidad"),FK9-(FK9*$FP9),FK9)</f>
        <v>8.6399999999999991E-2</v>
      </c>
      <c r="FS9" s="428">
        <f t="shared" ref="FS9:FS14" si="83">IF(FT9&gt;0.8,5,IF(FT9&gt;0.6,4,3))</f>
        <v>3</v>
      </c>
      <c r="FT9" s="429">
        <f t="shared" ref="FT9:FT14" si="84">IF(OR(BZ9="Ambos",BZ9="Impacto"),$FM9-($FM9*$FP9),$FM9)</f>
        <v>0.6</v>
      </c>
      <c r="FU9" s="100">
        <f t="shared" ref="FU9:FU14" si="85">IF(CB9="",0,IF(CB9="Automático",0.25,IF(CB9="Manual",0.15,0)))</f>
        <v>0</v>
      </c>
      <c r="FV9" s="100">
        <f t="shared" ref="FV9:FV14" si="86">IF(CC9="",0,IF(CC9="Preventivo",0.25,IF(CC9="Detectivo",0.15,IF(CC9="Correctivo",0.1,0))))</f>
        <v>0</v>
      </c>
      <c r="FW9" s="97">
        <f t="shared" ref="FW9:FW14" si="87">IF(OR(CB9=0,CC9=0),0,FU9+FV9)</f>
        <v>0</v>
      </c>
      <c r="FX9" s="428">
        <f t="shared" ref="FX9:FX14" si="88">IF(FY9&gt;0.8,5,IF(FY9&gt;0.6,4,IF(FY9&gt;0.4,3,IF(FY9&gt;0.2,2,1))))</f>
        <v>1</v>
      </c>
      <c r="FY9" s="429">
        <f t="shared" ref="FY9:FY14" si="89">IF(OR(CD9="Ambos",CD9="Probabilidad"),FR9-(FR9*$FW9),FR9)</f>
        <v>8.6399999999999991E-2</v>
      </c>
      <c r="FZ9" s="428">
        <f t="shared" ref="FZ9:FZ14" si="90">IF(GA9&gt;0.8,5,IF(GA9&gt;0.6,4,3))</f>
        <v>3</v>
      </c>
      <c r="GA9" s="429">
        <f t="shared" ref="GA9:GA14" si="91">IF(OR(CD9="Ambos",CD9="Impacto"),$FT9-($FT9*$FW9),$FT9)</f>
        <v>0.6</v>
      </c>
      <c r="GB9" s="100">
        <f t="shared" ref="GB9:GB14" si="92">IF(CF9="",0,IF(CF9="Automático",0.25,IF(CF9="Manual",0.15,0)))</f>
        <v>0</v>
      </c>
      <c r="GC9" s="100">
        <f t="shared" ref="GC9:GC14" si="93">IF(CG9="",0,IF(CG9="Preventivo",0.25,IF(CG9="Detectivo",0.15,IF(CG9="Correctivo",0.1,0))))</f>
        <v>0</v>
      </c>
      <c r="GD9" s="97">
        <f t="shared" ref="GD9:GD14" si="94">IF(OR(CF9=0,CG9=0),0,GB9+GC9)</f>
        <v>0</v>
      </c>
      <c r="GE9" s="428">
        <f t="shared" ref="GE9:GE14" si="95">IF(GF9&gt;0.8,5,IF(GF9&gt;0.6,4,IF(GF9&gt;0.4,3,IF(GF9&gt;0.2,2,1))))</f>
        <v>1</v>
      </c>
      <c r="GF9" s="429">
        <f t="shared" ref="GF9:GF14" si="96">IF(OR(CH9="Ambos",CH9="Probabilidad"),FY9-(FY9*$GD9),FY9)</f>
        <v>8.6399999999999991E-2</v>
      </c>
      <c r="GG9" s="428">
        <f t="shared" ref="GG9:GG14" si="97">IF(GH9&gt;0.8,5,IF(GH9&gt;0.6,4,3))</f>
        <v>3</v>
      </c>
      <c r="GH9" s="429">
        <f t="shared" ref="GH9:GH14" si="98">IF(OR(CH9="Ambos",CH9="Impacto"),$GA9-($GA9*$GD9),$GA9)</f>
        <v>0.6</v>
      </c>
      <c r="GI9" s="429">
        <f t="shared" ref="GI9:GI14" si="99">IF(GH9&lt;0.6,0.6,GH9)</f>
        <v>0.6</v>
      </c>
      <c r="GJ9" s="101"/>
      <c r="GK9" s="7"/>
    </row>
    <row r="10" spans="1:193 1680:1680" ht="66" customHeight="1">
      <c r="A10" s="427">
        <v>2</v>
      </c>
      <c r="B10" s="91" t="s">
        <v>1174</v>
      </c>
      <c r="C10" s="173" t="s">
        <v>1181</v>
      </c>
      <c r="D10" s="83" t="s">
        <v>304</v>
      </c>
      <c r="E10" s="84" t="s">
        <v>328</v>
      </c>
      <c r="F10" s="47" t="s">
        <v>305</v>
      </c>
      <c r="G10" s="84" t="s">
        <v>400</v>
      </c>
      <c r="H10" s="84" t="s">
        <v>330</v>
      </c>
      <c r="I10" s="86" t="s">
        <v>315</v>
      </c>
      <c r="J10" s="91">
        <v>2</v>
      </c>
      <c r="K10" s="86" t="s">
        <v>286</v>
      </c>
      <c r="L10" s="86" t="s">
        <v>286</v>
      </c>
      <c r="M10" s="86" t="s">
        <v>286</v>
      </c>
      <c r="N10" s="86" t="s">
        <v>286</v>
      </c>
      <c r="O10" s="86" t="s">
        <v>286</v>
      </c>
      <c r="P10" s="86" t="s">
        <v>286</v>
      </c>
      <c r="Q10" s="86" t="s">
        <v>286</v>
      </c>
      <c r="R10" s="86" t="s">
        <v>286</v>
      </c>
      <c r="S10" s="86" t="s">
        <v>286</v>
      </c>
      <c r="T10" s="86" t="s">
        <v>69</v>
      </c>
      <c r="U10" s="86" t="s">
        <v>69</v>
      </c>
      <c r="V10" s="86" t="s">
        <v>69</v>
      </c>
      <c r="W10" s="86" t="s">
        <v>286</v>
      </c>
      <c r="X10" s="86" t="s">
        <v>286</v>
      </c>
      <c r="Y10" s="86" t="s">
        <v>286</v>
      </c>
      <c r="Z10" s="86" t="s">
        <v>286</v>
      </c>
      <c r="AA10" s="86" t="s">
        <v>286</v>
      </c>
      <c r="AB10" s="86" t="s">
        <v>286</v>
      </c>
      <c r="AC10" s="88" t="str">
        <f t="shared" si="0"/>
        <v>2 - Baja</v>
      </c>
      <c r="AD10" s="89">
        <f t="shared" si="1"/>
        <v>0.4</v>
      </c>
      <c r="AE10" s="88" t="str">
        <f t="shared" si="2"/>
        <v>3 - Moderado</v>
      </c>
      <c r="AF10" s="89">
        <f t="shared" si="3"/>
        <v>0.15789473684210525</v>
      </c>
      <c r="AG10" s="82" t="str">
        <f t="shared" si="4"/>
        <v>BAJO</v>
      </c>
      <c r="AH10" s="89">
        <f t="shared" si="5"/>
        <v>6.3157894736842107E-2</v>
      </c>
      <c r="AI10" s="85" t="s">
        <v>1182</v>
      </c>
      <c r="AJ10" s="91" t="s">
        <v>513</v>
      </c>
      <c r="AK10" s="85" t="s">
        <v>1177</v>
      </c>
      <c r="AL10" s="85" t="s">
        <v>1178</v>
      </c>
      <c r="AM10" s="47" t="s">
        <v>291</v>
      </c>
      <c r="AN10" s="91" t="s">
        <v>292</v>
      </c>
      <c r="AO10" s="91" t="s">
        <v>293</v>
      </c>
      <c r="AP10" s="47" t="s">
        <v>294</v>
      </c>
      <c r="AQ10" s="47" t="s">
        <v>291</v>
      </c>
      <c r="AR10" s="91" t="s">
        <v>292</v>
      </c>
      <c r="AS10" s="91" t="s">
        <v>293</v>
      </c>
      <c r="AT10" s="47" t="s">
        <v>294</v>
      </c>
      <c r="AU10" s="47" t="s">
        <v>296</v>
      </c>
      <c r="AV10" s="91" t="s">
        <v>292</v>
      </c>
      <c r="AW10" s="91" t="s">
        <v>293</v>
      </c>
      <c r="AX10" s="47" t="s">
        <v>294</v>
      </c>
      <c r="AY10" s="47"/>
      <c r="AZ10" s="91"/>
      <c r="BA10" s="91"/>
      <c r="BB10" s="47"/>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 t="shared" si="6"/>
        <v>1 - Muy Baja</v>
      </c>
      <c r="CM10" s="93">
        <f t="shared" si="7"/>
        <v>0.24</v>
      </c>
      <c r="CN10" s="92" t="str">
        <f t="shared" si="8"/>
        <v>3 - Moderado</v>
      </c>
      <c r="CO10" s="93">
        <f t="shared" si="9"/>
        <v>9.4736842105263147E-2</v>
      </c>
      <c r="CP10" s="94" t="str">
        <f>IF(CQ10&lt;=20%,"BAJO",
   IF(CQ10&lt;=40%,"MODERADO",
      IF(CQ10&lt;=60%,"ALTO",
         "EXTREMO"
      )
   )
)</f>
        <v>BAJO</v>
      </c>
      <c r="CQ10" s="89">
        <f t="shared" si="10"/>
        <v>2.2736842105263156E-2</v>
      </c>
      <c r="CR10" s="194" t="s">
        <v>309</v>
      </c>
      <c r="CS10" s="94">
        <f t="shared" si="11"/>
        <v>0.1</v>
      </c>
      <c r="CT10" s="47"/>
      <c r="CU10" s="47" t="s">
        <v>1183</v>
      </c>
      <c r="CV10" s="4" t="s">
        <v>1180</v>
      </c>
      <c r="CW10" s="96"/>
      <c r="CX10" s="97">
        <f t="shared" si="12"/>
        <v>3</v>
      </c>
      <c r="CY10" s="98">
        <f t="shared" si="13"/>
        <v>3</v>
      </c>
      <c r="CZ10" s="97" t="str">
        <f t="shared" si="14"/>
        <v>Moderado</v>
      </c>
      <c r="DA10" s="99">
        <f t="shared" si="15"/>
        <v>0.6</v>
      </c>
      <c r="DB10" s="100">
        <f t="shared" si="16"/>
        <v>0.15</v>
      </c>
      <c r="DC10" s="100">
        <f t="shared" si="17"/>
        <v>0.25</v>
      </c>
      <c r="DD10" s="97">
        <f t="shared" si="18"/>
        <v>0.4</v>
      </c>
      <c r="DE10" s="428">
        <f t="shared" si="19"/>
        <v>2</v>
      </c>
      <c r="DF10" s="429">
        <f t="shared" si="20"/>
        <v>0.24</v>
      </c>
      <c r="DG10" s="428">
        <f t="shared" si="21"/>
        <v>3</v>
      </c>
      <c r="DH10" s="428"/>
      <c r="DI10" s="429">
        <f t="shared" si="22"/>
        <v>0.6</v>
      </c>
      <c r="DJ10" s="100">
        <f t="shared" si="23"/>
        <v>0.15</v>
      </c>
      <c r="DK10" s="100">
        <f t="shared" si="24"/>
        <v>0.25</v>
      </c>
      <c r="DL10" s="97">
        <f t="shared" si="25"/>
        <v>0.4</v>
      </c>
      <c r="DM10" s="428">
        <f t="shared" si="26"/>
        <v>1</v>
      </c>
      <c r="DN10" s="429">
        <f t="shared" si="27"/>
        <v>0.14399999999999999</v>
      </c>
      <c r="DO10" s="428">
        <f t="shared" si="28"/>
        <v>3</v>
      </c>
      <c r="DP10" s="429">
        <f t="shared" si="29"/>
        <v>0.6</v>
      </c>
      <c r="DQ10" s="100">
        <f t="shared" si="30"/>
        <v>0.15</v>
      </c>
      <c r="DR10" s="100">
        <f t="shared" si="31"/>
        <v>0.25</v>
      </c>
      <c r="DS10" s="97">
        <f t="shared" si="32"/>
        <v>0.4</v>
      </c>
      <c r="DT10" s="428">
        <f t="shared" si="33"/>
        <v>1</v>
      </c>
      <c r="DU10" s="429">
        <f t="shared" si="34"/>
        <v>8.6399999999999991E-2</v>
      </c>
      <c r="DV10" s="428">
        <f t="shared" si="35"/>
        <v>3</v>
      </c>
      <c r="DW10" s="429">
        <f t="shared" si="36"/>
        <v>0.6</v>
      </c>
      <c r="DX10" s="100">
        <f t="shared" si="37"/>
        <v>0</v>
      </c>
      <c r="DY10" s="100">
        <f>IF(BA10="",0,IF(BA10="Preventivo",0.25,IF(BA10="Detectivo",0.15,IF(BA11="Correctivo",0.1,0))))</f>
        <v>0</v>
      </c>
      <c r="DZ10" s="97">
        <f t="shared" si="38"/>
        <v>0</v>
      </c>
      <c r="EA10" s="428">
        <f t="shared" si="39"/>
        <v>1</v>
      </c>
      <c r="EB10" s="429">
        <f t="shared" si="40"/>
        <v>8.6399999999999991E-2</v>
      </c>
      <c r="EC10" s="428">
        <f t="shared" si="41"/>
        <v>3</v>
      </c>
      <c r="ED10" s="429">
        <f t="shared" si="42"/>
        <v>0.6</v>
      </c>
      <c r="EE10" s="100">
        <f t="shared" si="43"/>
        <v>0</v>
      </c>
      <c r="EF10" s="100">
        <f t="shared" si="44"/>
        <v>0</v>
      </c>
      <c r="EG10" s="97">
        <f t="shared" si="45"/>
        <v>0</v>
      </c>
      <c r="EH10" s="428">
        <f t="shared" si="46"/>
        <v>1</v>
      </c>
      <c r="EI10" s="429">
        <f t="shared" si="47"/>
        <v>8.6399999999999991E-2</v>
      </c>
      <c r="EJ10" s="428">
        <f t="shared" si="48"/>
        <v>3</v>
      </c>
      <c r="EK10" s="429">
        <f t="shared" si="49"/>
        <v>0.6</v>
      </c>
      <c r="EL10" s="100">
        <f t="shared" si="50"/>
        <v>0</v>
      </c>
      <c r="EM10" s="100">
        <f t="shared" si="51"/>
        <v>0</v>
      </c>
      <c r="EN10" s="97">
        <f t="shared" si="52"/>
        <v>0</v>
      </c>
      <c r="EO10" s="428">
        <f t="shared" si="53"/>
        <v>1</v>
      </c>
      <c r="EP10" s="429">
        <f t="shared" si="54"/>
        <v>8.6399999999999991E-2</v>
      </c>
      <c r="EQ10" s="428">
        <f t="shared" si="55"/>
        <v>3</v>
      </c>
      <c r="ER10" s="429">
        <f t="shared" si="56"/>
        <v>0.6</v>
      </c>
      <c r="ES10" s="100">
        <f t="shared" si="57"/>
        <v>0</v>
      </c>
      <c r="ET10" s="100">
        <f t="shared" si="58"/>
        <v>0</v>
      </c>
      <c r="EU10" s="97">
        <f t="shared" si="59"/>
        <v>0</v>
      </c>
      <c r="EV10" s="428">
        <f t="shared" si="60"/>
        <v>1</v>
      </c>
      <c r="EW10" s="429">
        <f t="shared" si="61"/>
        <v>8.6399999999999991E-2</v>
      </c>
      <c r="EX10" s="428">
        <f t="shared" si="62"/>
        <v>3</v>
      </c>
      <c r="EY10" s="429">
        <f t="shared" si="63"/>
        <v>0.6</v>
      </c>
      <c r="EZ10" s="100">
        <f t="shared" si="64"/>
        <v>0</v>
      </c>
      <c r="FA10" s="100">
        <f t="shared" si="65"/>
        <v>0</v>
      </c>
      <c r="FB10" s="97">
        <f t="shared" si="66"/>
        <v>0</v>
      </c>
      <c r="FC10" s="428">
        <f t="shared" si="67"/>
        <v>1</v>
      </c>
      <c r="FD10" s="429">
        <f t="shared" si="68"/>
        <v>8.6399999999999991E-2</v>
      </c>
      <c r="FE10" s="428">
        <f t="shared" si="69"/>
        <v>3</v>
      </c>
      <c r="FF10" s="429">
        <f t="shared" si="70"/>
        <v>0.6</v>
      </c>
      <c r="FG10" s="100">
        <f t="shared" si="71"/>
        <v>0</v>
      </c>
      <c r="FH10" s="100">
        <f t="shared" si="72"/>
        <v>0</v>
      </c>
      <c r="FI10" s="97">
        <f t="shared" si="73"/>
        <v>0</v>
      </c>
      <c r="FJ10" s="428">
        <f t="shared" si="74"/>
        <v>1</v>
      </c>
      <c r="FK10" s="429">
        <f t="shared" si="75"/>
        <v>8.6399999999999991E-2</v>
      </c>
      <c r="FL10" s="428">
        <f t="shared" si="76"/>
        <v>3</v>
      </c>
      <c r="FM10" s="429">
        <f t="shared" si="77"/>
        <v>0.6</v>
      </c>
      <c r="FN10" s="100">
        <f t="shared" si="78"/>
        <v>0</v>
      </c>
      <c r="FO10" s="100">
        <f t="shared" si="79"/>
        <v>0</v>
      </c>
      <c r="FP10" s="97">
        <f t="shared" si="80"/>
        <v>0</v>
      </c>
      <c r="FQ10" s="428">
        <f t="shared" si="81"/>
        <v>1</v>
      </c>
      <c r="FR10" s="429">
        <f t="shared" si="82"/>
        <v>8.6399999999999991E-2</v>
      </c>
      <c r="FS10" s="428">
        <f t="shared" si="83"/>
        <v>3</v>
      </c>
      <c r="FT10" s="429">
        <f t="shared" si="84"/>
        <v>0.6</v>
      </c>
      <c r="FU10" s="100">
        <f t="shared" si="85"/>
        <v>0</v>
      </c>
      <c r="FV10" s="100">
        <f t="shared" si="86"/>
        <v>0</v>
      </c>
      <c r="FW10" s="97">
        <f t="shared" si="87"/>
        <v>0</v>
      </c>
      <c r="FX10" s="428">
        <f t="shared" si="88"/>
        <v>1</v>
      </c>
      <c r="FY10" s="429">
        <f t="shared" si="89"/>
        <v>8.6399999999999991E-2</v>
      </c>
      <c r="FZ10" s="428">
        <f t="shared" si="90"/>
        <v>3</v>
      </c>
      <c r="GA10" s="429">
        <f t="shared" si="91"/>
        <v>0.6</v>
      </c>
      <c r="GB10" s="100">
        <f t="shared" si="92"/>
        <v>0</v>
      </c>
      <c r="GC10" s="100">
        <f t="shared" si="93"/>
        <v>0</v>
      </c>
      <c r="GD10" s="97">
        <f t="shared" si="94"/>
        <v>0</v>
      </c>
      <c r="GE10" s="428">
        <f t="shared" si="95"/>
        <v>1</v>
      </c>
      <c r="GF10" s="429">
        <f t="shared" si="96"/>
        <v>8.6399999999999991E-2</v>
      </c>
      <c r="GG10" s="428">
        <f t="shared" si="97"/>
        <v>3</v>
      </c>
      <c r="GH10" s="429">
        <f t="shared" si="98"/>
        <v>0.6</v>
      </c>
      <c r="GI10" s="429">
        <f t="shared" si="99"/>
        <v>0.6</v>
      </c>
      <c r="GJ10" s="101"/>
      <c r="GK10" s="12"/>
    </row>
    <row r="11" spans="1:193 1680:1680" ht="54" customHeight="1">
      <c r="A11" s="427">
        <v>3</v>
      </c>
      <c r="B11" s="91" t="s">
        <v>1184</v>
      </c>
      <c r="C11" s="422" t="s">
        <v>1185</v>
      </c>
      <c r="D11" s="83" t="s">
        <v>280</v>
      </c>
      <c r="E11" s="84" t="s">
        <v>328</v>
      </c>
      <c r="F11" s="47" t="s">
        <v>318</v>
      </c>
      <c r="G11" s="84" t="s">
        <v>395</v>
      </c>
      <c r="H11" s="84" t="s">
        <v>330</v>
      </c>
      <c r="I11" s="86" t="s">
        <v>315</v>
      </c>
      <c r="J11" s="47">
        <v>2</v>
      </c>
      <c r="K11" s="86" t="s">
        <v>286</v>
      </c>
      <c r="L11" s="86" t="s">
        <v>69</v>
      </c>
      <c r="M11" s="86" t="s">
        <v>286</v>
      </c>
      <c r="N11" s="86" t="s">
        <v>286</v>
      </c>
      <c r="O11" s="86" t="s">
        <v>286</v>
      </c>
      <c r="P11" s="86" t="s">
        <v>69</v>
      </c>
      <c r="Q11" s="86" t="s">
        <v>286</v>
      </c>
      <c r="R11" s="86" t="s">
        <v>286</v>
      </c>
      <c r="S11" s="86" t="s">
        <v>286</v>
      </c>
      <c r="T11" s="86" t="s">
        <v>69</v>
      </c>
      <c r="U11" s="86" t="s">
        <v>69</v>
      </c>
      <c r="V11" s="86" t="s">
        <v>69</v>
      </c>
      <c r="W11" s="86" t="s">
        <v>69</v>
      </c>
      <c r="X11" s="86" t="s">
        <v>69</v>
      </c>
      <c r="Y11" s="86" t="s">
        <v>286</v>
      </c>
      <c r="Z11" s="86" t="s">
        <v>286</v>
      </c>
      <c r="AA11" s="86" t="s">
        <v>286</v>
      </c>
      <c r="AB11" s="86" t="s">
        <v>286</v>
      </c>
      <c r="AC11" s="88" t="str">
        <f t="shared" si="0"/>
        <v>2 - Baja</v>
      </c>
      <c r="AD11" s="89">
        <f t="shared" si="1"/>
        <v>0.4</v>
      </c>
      <c r="AE11" s="88" t="str">
        <f t="shared" si="2"/>
        <v>4 - Mayor</v>
      </c>
      <c r="AF11" s="89">
        <f t="shared" si="3"/>
        <v>0.36842105263157893</v>
      </c>
      <c r="AG11" s="82" t="str">
        <f t="shared" si="4"/>
        <v>BAJO</v>
      </c>
      <c r="AH11" s="89">
        <f t="shared" si="5"/>
        <v>0.14736842105263157</v>
      </c>
      <c r="AI11" s="85" t="s">
        <v>1186</v>
      </c>
      <c r="AJ11" s="91" t="s">
        <v>513</v>
      </c>
      <c r="AK11" s="85" t="s">
        <v>1177</v>
      </c>
      <c r="AL11" s="85" t="s">
        <v>1178</v>
      </c>
      <c r="AM11" s="47" t="s">
        <v>291</v>
      </c>
      <c r="AN11" s="91" t="s">
        <v>292</v>
      </c>
      <c r="AO11" s="91" t="s">
        <v>293</v>
      </c>
      <c r="AP11" s="47" t="s">
        <v>294</v>
      </c>
      <c r="AQ11" s="47" t="s">
        <v>291</v>
      </c>
      <c r="AR11" s="91" t="s">
        <v>295</v>
      </c>
      <c r="AS11" s="91" t="s">
        <v>293</v>
      </c>
      <c r="AT11" s="47" t="s">
        <v>294</v>
      </c>
      <c r="AU11" s="47" t="s">
        <v>291</v>
      </c>
      <c r="AV11" s="91" t="s">
        <v>292</v>
      </c>
      <c r="AW11" s="91" t="s">
        <v>340</v>
      </c>
      <c r="AX11" s="47" t="s">
        <v>294</v>
      </c>
      <c r="AY11" s="47" t="s">
        <v>291</v>
      </c>
      <c r="AZ11" s="91" t="s">
        <v>295</v>
      </c>
      <c r="BA11" s="91" t="s">
        <v>293</v>
      </c>
      <c r="BB11" s="47" t="s">
        <v>294</v>
      </c>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tr">
        <f t="shared" si="6"/>
        <v>1 - Muy Baja</v>
      </c>
      <c r="CM11" s="93">
        <f t="shared" si="7"/>
        <v>0.24</v>
      </c>
      <c r="CN11" s="92" t="str">
        <f t="shared" si="8"/>
        <v>4 - Mayor</v>
      </c>
      <c r="CO11" s="93">
        <f t="shared" si="9"/>
        <v>0.22105263157894736</v>
      </c>
      <c r="CP11" s="94" t="str">
        <f>IF(CQ11&lt;=20%,"BAJO",
IF(CQ11&lt;=40%,"MODERADO",
IF(CQ11&lt;=60%,"ALTO",
"EXTREMO"
)
)
)</f>
        <v>BAJO</v>
      </c>
      <c r="CQ11" s="89">
        <f t="shared" si="10"/>
        <v>5.3052631578947365E-2</v>
      </c>
      <c r="CR11" s="194" t="s">
        <v>300</v>
      </c>
      <c r="CS11" s="94">
        <f t="shared" si="11"/>
        <v>0.1</v>
      </c>
      <c r="CT11" s="47"/>
      <c r="CU11" s="47" t="s">
        <v>1187</v>
      </c>
      <c r="CV11" s="4" t="s">
        <v>1180</v>
      </c>
      <c r="CW11" s="96"/>
      <c r="CX11" s="97">
        <f t="shared" si="12"/>
        <v>7</v>
      </c>
      <c r="CY11" s="98">
        <f t="shared" si="13"/>
        <v>4</v>
      </c>
      <c r="CZ11" s="97" t="str">
        <f t="shared" si="14"/>
        <v>Mayor</v>
      </c>
      <c r="DA11" s="99">
        <f t="shared" si="15"/>
        <v>0.8</v>
      </c>
      <c r="DB11" s="100">
        <f t="shared" si="16"/>
        <v>0.15</v>
      </c>
      <c r="DC11" s="100">
        <f t="shared" si="17"/>
        <v>0.25</v>
      </c>
      <c r="DD11" s="97">
        <f t="shared" si="18"/>
        <v>0.4</v>
      </c>
      <c r="DE11" s="428">
        <f t="shared" si="19"/>
        <v>2</v>
      </c>
      <c r="DF11" s="429">
        <f t="shared" si="20"/>
        <v>0.24</v>
      </c>
      <c r="DG11" s="428">
        <f t="shared" si="21"/>
        <v>4</v>
      </c>
      <c r="DH11" s="428"/>
      <c r="DI11" s="429">
        <f t="shared" si="22"/>
        <v>0.8</v>
      </c>
      <c r="DJ11" s="100">
        <f t="shared" si="23"/>
        <v>0.25</v>
      </c>
      <c r="DK11" s="100">
        <f t="shared" si="24"/>
        <v>0.25</v>
      </c>
      <c r="DL11" s="97">
        <f t="shared" si="25"/>
        <v>0.5</v>
      </c>
      <c r="DM11" s="428">
        <f t="shared" si="26"/>
        <v>1</v>
      </c>
      <c r="DN11" s="429">
        <f t="shared" si="27"/>
        <v>0.12</v>
      </c>
      <c r="DO11" s="428">
        <f t="shared" si="28"/>
        <v>4</v>
      </c>
      <c r="DP11" s="429">
        <f t="shared" si="29"/>
        <v>0.8</v>
      </c>
      <c r="DQ11" s="100">
        <f t="shared" si="30"/>
        <v>0.15</v>
      </c>
      <c r="DR11" s="100">
        <f t="shared" si="31"/>
        <v>0.15</v>
      </c>
      <c r="DS11" s="97">
        <f t="shared" si="32"/>
        <v>0.3</v>
      </c>
      <c r="DT11" s="428">
        <f t="shared" si="33"/>
        <v>1</v>
      </c>
      <c r="DU11" s="429">
        <f t="shared" si="34"/>
        <v>8.3999999999999991E-2</v>
      </c>
      <c r="DV11" s="428">
        <f t="shared" si="35"/>
        <v>4</v>
      </c>
      <c r="DW11" s="429">
        <f t="shared" si="36"/>
        <v>0.8</v>
      </c>
      <c r="DX11" s="100">
        <f t="shared" si="37"/>
        <v>0.25</v>
      </c>
      <c r="DY11" s="100">
        <f>IF(BA11="",0,IF(BA11="Preventivo",0.25,IF(BA11="Detectivo",0.15,IF(BA12="Correctivo",0.1,0))))</f>
        <v>0.25</v>
      </c>
      <c r="DZ11" s="97">
        <f t="shared" si="38"/>
        <v>0.5</v>
      </c>
      <c r="EA11" s="428">
        <f t="shared" si="39"/>
        <v>1</v>
      </c>
      <c r="EB11" s="429">
        <f t="shared" si="40"/>
        <v>4.1999999999999996E-2</v>
      </c>
      <c r="EC11" s="428">
        <f t="shared" si="41"/>
        <v>4</v>
      </c>
      <c r="ED11" s="429">
        <f t="shared" si="42"/>
        <v>0.8</v>
      </c>
      <c r="EE11" s="100">
        <f t="shared" si="43"/>
        <v>0</v>
      </c>
      <c r="EF11" s="100">
        <f t="shared" si="44"/>
        <v>0</v>
      </c>
      <c r="EG11" s="97">
        <f t="shared" si="45"/>
        <v>0</v>
      </c>
      <c r="EH11" s="428">
        <f t="shared" si="46"/>
        <v>1</v>
      </c>
      <c r="EI11" s="429">
        <f t="shared" si="47"/>
        <v>4.1999999999999996E-2</v>
      </c>
      <c r="EJ11" s="428">
        <f t="shared" si="48"/>
        <v>4</v>
      </c>
      <c r="EK11" s="429">
        <f t="shared" si="49"/>
        <v>0.8</v>
      </c>
      <c r="EL11" s="100">
        <f t="shared" si="50"/>
        <v>0</v>
      </c>
      <c r="EM11" s="100">
        <f t="shared" si="51"/>
        <v>0</v>
      </c>
      <c r="EN11" s="97">
        <f t="shared" si="52"/>
        <v>0</v>
      </c>
      <c r="EO11" s="428">
        <f t="shared" si="53"/>
        <v>1</v>
      </c>
      <c r="EP11" s="429">
        <f t="shared" si="54"/>
        <v>4.1999999999999996E-2</v>
      </c>
      <c r="EQ11" s="428">
        <f t="shared" si="55"/>
        <v>4</v>
      </c>
      <c r="ER11" s="429">
        <f t="shared" si="56"/>
        <v>0.8</v>
      </c>
      <c r="ES11" s="100">
        <f t="shared" si="57"/>
        <v>0</v>
      </c>
      <c r="ET11" s="100">
        <f t="shared" si="58"/>
        <v>0</v>
      </c>
      <c r="EU11" s="97">
        <f t="shared" si="59"/>
        <v>0</v>
      </c>
      <c r="EV11" s="428">
        <f t="shared" si="60"/>
        <v>1</v>
      </c>
      <c r="EW11" s="429">
        <f t="shared" si="61"/>
        <v>4.1999999999999996E-2</v>
      </c>
      <c r="EX11" s="428">
        <f t="shared" si="62"/>
        <v>4</v>
      </c>
      <c r="EY11" s="429">
        <f t="shared" si="63"/>
        <v>0.8</v>
      </c>
      <c r="EZ11" s="100">
        <f t="shared" si="64"/>
        <v>0</v>
      </c>
      <c r="FA11" s="100">
        <f t="shared" si="65"/>
        <v>0</v>
      </c>
      <c r="FB11" s="97">
        <f t="shared" si="66"/>
        <v>0</v>
      </c>
      <c r="FC11" s="428">
        <f t="shared" si="67"/>
        <v>1</v>
      </c>
      <c r="FD11" s="429">
        <f t="shared" si="68"/>
        <v>4.1999999999999996E-2</v>
      </c>
      <c r="FE11" s="428">
        <f t="shared" si="69"/>
        <v>4</v>
      </c>
      <c r="FF11" s="429">
        <f t="shared" si="70"/>
        <v>0.8</v>
      </c>
      <c r="FG11" s="100">
        <f t="shared" si="71"/>
        <v>0</v>
      </c>
      <c r="FH11" s="100">
        <f t="shared" si="72"/>
        <v>0</v>
      </c>
      <c r="FI11" s="97">
        <f t="shared" si="73"/>
        <v>0</v>
      </c>
      <c r="FJ11" s="428">
        <f t="shared" si="74"/>
        <v>1</v>
      </c>
      <c r="FK11" s="429">
        <f t="shared" si="75"/>
        <v>4.1999999999999996E-2</v>
      </c>
      <c r="FL11" s="428">
        <f t="shared" si="76"/>
        <v>4</v>
      </c>
      <c r="FM11" s="429">
        <f t="shared" si="77"/>
        <v>0.8</v>
      </c>
      <c r="FN11" s="100">
        <f t="shared" si="78"/>
        <v>0</v>
      </c>
      <c r="FO11" s="100">
        <f t="shared" si="79"/>
        <v>0</v>
      </c>
      <c r="FP11" s="97">
        <f t="shared" si="80"/>
        <v>0</v>
      </c>
      <c r="FQ11" s="428">
        <f t="shared" si="81"/>
        <v>1</v>
      </c>
      <c r="FR11" s="429">
        <f t="shared" si="82"/>
        <v>4.1999999999999996E-2</v>
      </c>
      <c r="FS11" s="428">
        <f t="shared" si="83"/>
        <v>4</v>
      </c>
      <c r="FT11" s="429">
        <f t="shared" si="84"/>
        <v>0.8</v>
      </c>
      <c r="FU11" s="100">
        <f t="shared" si="85"/>
        <v>0</v>
      </c>
      <c r="FV11" s="100">
        <f t="shared" si="86"/>
        <v>0</v>
      </c>
      <c r="FW11" s="97">
        <f t="shared" si="87"/>
        <v>0</v>
      </c>
      <c r="FX11" s="428">
        <f t="shared" si="88"/>
        <v>1</v>
      </c>
      <c r="FY11" s="429">
        <f t="shared" si="89"/>
        <v>4.1999999999999996E-2</v>
      </c>
      <c r="FZ11" s="428">
        <f t="shared" si="90"/>
        <v>4</v>
      </c>
      <c r="GA11" s="429">
        <f t="shared" si="91"/>
        <v>0.8</v>
      </c>
      <c r="GB11" s="100">
        <f t="shared" si="92"/>
        <v>0</v>
      </c>
      <c r="GC11" s="100">
        <f t="shared" si="93"/>
        <v>0</v>
      </c>
      <c r="GD11" s="97">
        <f t="shared" si="94"/>
        <v>0</v>
      </c>
      <c r="GE11" s="428">
        <f t="shared" si="95"/>
        <v>1</v>
      </c>
      <c r="GF11" s="429">
        <f t="shared" si="96"/>
        <v>4.1999999999999996E-2</v>
      </c>
      <c r="GG11" s="428">
        <f t="shared" si="97"/>
        <v>4</v>
      </c>
      <c r="GH11" s="429">
        <f t="shared" si="98"/>
        <v>0.8</v>
      </c>
      <c r="GI11" s="429">
        <f t="shared" si="99"/>
        <v>0.8</v>
      </c>
      <c r="GJ11" s="101"/>
      <c r="GK11" s="12"/>
    </row>
    <row r="12" spans="1:193 1680:1680" ht="37.5" customHeight="1">
      <c r="A12" s="427">
        <v>4</v>
      </c>
      <c r="B12" s="91" t="s">
        <v>1184</v>
      </c>
      <c r="C12" s="422" t="s">
        <v>1188</v>
      </c>
      <c r="D12" s="83" t="s">
        <v>304</v>
      </c>
      <c r="E12" s="84" t="s">
        <v>328</v>
      </c>
      <c r="F12" s="47" t="s">
        <v>305</v>
      </c>
      <c r="G12" s="84" t="s">
        <v>395</v>
      </c>
      <c r="H12" s="84" t="s">
        <v>330</v>
      </c>
      <c r="I12" s="86" t="s">
        <v>315</v>
      </c>
      <c r="J12" s="47">
        <v>2</v>
      </c>
      <c r="K12" s="86" t="s">
        <v>286</v>
      </c>
      <c r="L12" s="86" t="s">
        <v>69</v>
      </c>
      <c r="M12" s="86" t="s">
        <v>286</v>
      </c>
      <c r="N12" s="86" t="s">
        <v>286</v>
      </c>
      <c r="O12" s="86" t="s">
        <v>286</v>
      </c>
      <c r="P12" s="86" t="s">
        <v>69</v>
      </c>
      <c r="Q12" s="86" t="s">
        <v>286</v>
      </c>
      <c r="R12" s="86" t="s">
        <v>286</v>
      </c>
      <c r="S12" s="86" t="s">
        <v>286</v>
      </c>
      <c r="T12" s="86" t="s">
        <v>69</v>
      </c>
      <c r="U12" s="86" t="s">
        <v>69</v>
      </c>
      <c r="V12" s="86" t="s">
        <v>69</v>
      </c>
      <c r="W12" s="86" t="s">
        <v>69</v>
      </c>
      <c r="X12" s="86" t="s">
        <v>69</v>
      </c>
      <c r="Y12" s="86" t="s">
        <v>286</v>
      </c>
      <c r="Z12" s="86" t="s">
        <v>286</v>
      </c>
      <c r="AA12" s="86" t="s">
        <v>286</v>
      </c>
      <c r="AB12" s="86" t="s">
        <v>286</v>
      </c>
      <c r="AC12" s="88" t="str">
        <f t="shared" si="0"/>
        <v>2 - Baja</v>
      </c>
      <c r="AD12" s="89">
        <f t="shared" si="1"/>
        <v>0.4</v>
      </c>
      <c r="AE12" s="88" t="str">
        <f t="shared" si="2"/>
        <v>4 - Mayor</v>
      </c>
      <c r="AF12" s="89">
        <f t="shared" si="3"/>
        <v>0.36842105263157893</v>
      </c>
      <c r="AG12" s="82" t="str">
        <f t="shared" si="4"/>
        <v>BAJO</v>
      </c>
      <c r="AH12" s="89">
        <f t="shared" si="5"/>
        <v>0.14736842105263157</v>
      </c>
      <c r="AI12" s="85" t="s">
        <v>1186</v>
      </c>
      <c r="AJ12" s="91" t="s">
        <v>513</v>
      </c>
      <c r="AK12" s="85" t="s">
        <v>1177</v>
      </c>
      <c r="AL12" s="85" t="s">
        <v>1178</v>
      </c>
      <c r="AM12" s="47" t="s">
        <v>291</v>
      </c>
      <c r="AN12" s="91" t="s">
        <v>292</v>
      </c>
      <c r="AO12" s="91" t="s">
        <v>293</v>
      </c>
      <c r="AP12" s="47" t="s">
        <v>294</v>
      </c>
      <c r="AQ12" s="47" t="s">
        <v>291</v>
      </c>
      <c r="AR12" s="91" t="s">
        <v>295</v>
      </c>
      <c r="AS12" s="91" t="s">
        <v>293</v>
      </c>
      <c r="AT12" s="47" t="s">
        <v>294</v>
      </c>
      <c r="AU12" s="47" t="s">
        <v>291</v>
      </c>
      <c r="AV12" s="91" t="s">
        <v>292</v>
      </c>
      <c r="AW12" s="91" t="s">
        <v>340</v>
      </c>
      <c r="AX12" s="47" t="s">
        <v>294</v>
      </c>
      <c r="AY12" s="47" t="s">
        <v>291</v>
      </c>
      <c r="AZ12" s="91" t="s">
        <v>295</v>
      </c>
      <c r="BA12" s="91" t="s">
        <v>293</v>
      </c>
      <c r="BB12" s="47" t="s">
        <v>294</v>
      </c>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tr">
        <f t="shared" si="6"/>
        <v>1 - Muy Baja</v>
      </c>
      <c r="CM12" s="93">
        <f t="shared" si="7"/>
        <v>0.24</v>
      </c>
      <c r="CN12" s="92" t="str">
        <f t="shared" si="8"/>
        <v>4 - Mayor</v>
      </c>
      <c r="CO12" s="93">
        <f t="shared" si="9"/>
        <v>0.22105263157894736</v>
      </c>
      <c r="CP12" s="94" t="str">
        <f>IF(CQ12&lt;=20%,"BAJO",
IF(CQ12&lt;=40%,"MODERADO",
IF(CQ12&lt;=60%,"ALTO",
"EXTREMO"
)
)
)</f>
        <v>BAJO</v>
      </c>
      <c r="CQ12" s="89">
        <f t="shared" si="10"/>
        <v>5.3052631578947365E-2</v>
      </c>
      <c r="CR12" s="194" t="s">
        <v>309</v>
      </c>
      <c r="CS12" s="94">
        <f t="shared" si="11"/>
        <v>0.1</v>
      </c>
      <c r="CT12" s="47"/>
      <c r="CU12" s="47" t="s">
        <v>1187</v>
      </c>
      <c r="CV12" s="4" t="s">
        <v>1180</v>
      </c>
      <c r="CW12" s="96"/>
      <c r="CX12" s="97">
        <f t="shared" si="12"/>
        <v>7</v>
      </c>
      <c r="CY12" s="98">
        <f t="shared" si="13"/>
        <v>4</v>
      </c>
      <c r="CZ12" s="97" t="str">
        <f t="shared" si="14"/>
        <v>Mayor</v>
      </c>
      <c r="DA12" s="99">
        <f t="shared" si="15"/>
        <v>0.8</v>
      </c>
      <c r="DB12" s="100">
        <f t="shared" si="16"/>
        <v>0.15</v>
      </c>
      <c r="DC12" s="100">
        <f t="shared" si="17"/>
        <v>0.25</v>
      </c>
      <c r="DD12" s="97">
        <f t="shared" si="18"/>
        <v>0.4</v>
      </c>
      <c r="DE12" s="428">
        <f t="shared" si="19"/>
        <v>2</v>
      </c>
      <c r="DF12" s="429">
        <f t="shared" si="20"/>
        <v>0.24</v>
      </c>
      <c r="DG12" s="428">
        <f t="shared" si="21"/>
        <v>4</v>
      </c>
      <c r="DH12" s="428"/>
      <c r="DI12" s="429">
        <f t="shared" si="22"/>
        <v>0.8</v>
      </c>
      <c r="DJ12" s="100">
        <f t="shared" si="23"/>
        <v>0.25</v>
      </c>
      <c r="DK12" s="100">
        <f t="shared" si="24"/>
        <v>0.25</v>
      </c>
      <c r="DL12" s="97">
        <f t="shared" si="25"/>
        <v>0.5</v>
      </c>
      <c r="DM12" s="428">
        <f t="shared" si="26"/>
        <v>1</v>
      </c>
      <c r="DN12" s="429">
        <f t="shared" si="27"/>
        <v>0.12</v>
      </c>
      <c r="DO12" s="428">
        <f t="shared" si="28"/>
        <v>4</v>
      </c>
      <c r="DP12" s="429">
        <f t="shared" si="29"/>
        <v>0.8</v>
      </c>
      <c r="DQ12" s="100">
        <f t="shared" si="30"/>
        <v>0.15</v>
      </c>
      <c r="DR12" s="100">
        <f t="shared" si="31"/>
        <v>0.15</v>
      </c>
      <c r="DS12" s="97">
        <f t="shared" si="32"/>
        <v>0.3</v>
      </c>
      <c r="DT12" s="428">
        <f t="shared" si="33"/>
        <v>1</v>
      </c>
      <c r="DU12" s="429">
        <f t="shared" si="34"/>
        <v>8.3999999999999991E-2</v>
      </c>
      <c r="DV12" s="428">
        <f t="shared" si="35"/>
        <v>4</v>
      </c>
      <c r="DW12" s="429">
        <f t="shared" si="36"/>
        <v>0.8</v>
      </c>
      <c r="DX12" s="100">
        <f t="shared" si="37"/>
        <v>0.25</v>
      </c>
      <c r="DY12" s="100">
        <f>IF(BA12="",0,IF(BA12="Preventivo",0.25,IF(BA12="Detectivo",0.15,IF(BA13="Correctivo",0.1,0))))</f>
        <v>0.25</v>
      </c>
      <c r="DZ12" s="97">
        <f t="shared" si="38"/>
        <v>0.5</v>
      </c>
      <c r="EA12" s="428">
        <f t="shared" si="39"/>
        <v>1</v>
      </c>
      <c r="EB12" s="429">
        <f t="shared" si="40"/>
        <v>4.1999999999999996E-2</v>
      </c>
      <c r="EC12" s="428">
        <f t="shared" si="41"/>
        <v>4</v>
      </c>
      <c r="ED12" s="429">
        <f t="shared" si="42"/>
        <v>0.8</v>
      </c>
      <c r="EE12" s="100">
        <f t="shared" si="43"/>
        <v>0</v>
      </c>
      <c r="EF12" s="100">
        <f t="shared" si="44"/>
        <v>0</v>
      </c>
      <c r="EG12" s="97">
        <f t="shared" si="45"/>
        <v>0</v>
      </c>
      <c r="EH12" s="428">
        <f t="shared" si="46"/>
        <v>1</v>
      </c>
      <c r="EI12" s="429">
        <f t="shared" si="47"/>
        <v>4.1999999999999996E-2</v>
      </c>
      <c r="EJ12" s="428">
        <f t="shared" si="48"/>
        <v>4</v>
      </c>
      <c r="EK12" s="429">
        <f t="shared" si="49"/>
        <v>0.8</v>
      </c>
      <c r="EL12" s="100">
        <f t="shared" si="50"/>
        <v>0</v>
      </c>
      <c r="EM12" s="100">
        <f t="shared" si="51"/>
        <v>0</v>
      </c>
      <c r="EN12" s="97">
        <f t="shared" si="52"/>
        <v>0</v>
      </c>
      <c r="EO12" s="428">
        <f t="shared" si="53"/>
        <v>1</v>
      </c>
      <c r="EP12" s="429">
        <f t="shared" si="54"/>
        <v>4.1999999999999996E-2</v>
      </c>
      <c r="EQ12" s="428">
        <f t="shared" si="55"/>
        <v>4</v>
      </c>
      <c r="ER12" s="429">
        <f t="shared" si="56"/>
        <v>0.8</v>
      </c>
      <c r="ES12" s="100">
        <f t="shared" si="57"/>
        <v>0</v>
      </c>
      <c r="ET12" s="100">
        <f t="shared" si="58"/>
        <v>0</v>
      </c>
      <c r="EU12" s="97">
        <f t="shared" si="59"/>
        <v>0</v>
      </c>
      <c r="EV12" s="428">
        <f t="shared" si="60"/>
        <v>1</v>
      </c>
      <c r="EW12" s="429">
        <f t="shared" si="61"/>
        <v>4.1999999999999996E-2</v>
      </c>
      <c r="EX12" s="428">
        <f t="shared" si="62"/>
        <v>4</v>
      </c>
      <c r="EY12" s="429">
        <f t="shared" si="63"/>
        <v>0.8</v>
      </c>
      <c r="EZ12" s="100">
        <f t="shared" si="64"/>
        <v>0</v>
      </c>
      <c r="FA12" s="100">
        <f t="shared" si="65"/>
        <v>0</v>
      </c>
      <c r="FB12" s="97">
        <f t="shared" si="66"/>
        <v>0</v>
      </c>
      <c r="FC12" s="428">
        <f t="shared" si="67"/>
        <v>1</v>
      </c>
      <c r="FD12" s="429">
        <f t="shared" si="68"/>
        <v>4.1999999999999996E-2</v>
      </c>
      <c r="FE12" s="428">
        <f t="shared" si="69"/>
        <v>4</v>
      </c>
      <c r="FF12" s="429">
        <f t="shared" si="70"/>
        <v>0.8</v>
      </c>
      <c r="FG12" s="100">
        <f t="shared" si="71"/>
        <v>0</v>
      </c>
      <c r="FH12" s="100">
        <f t="shared" si="72"/>
        <v>0</v>
      </c>
      <c r="FI12" s="97">
        <f t="shared" si="73"/>
        <v>0</v>
      </c>
      <c r="FJ12" s="428">
        <f t="shared" si="74"/>
        <v>1</v>
      </c>
      <c r="FK12" s="429">
        <f t="shared" si="75"/>
        <v>4.1999999999999996E-2</v>
      </c>
      <c r="FL12" s="428">
        <f t="shared" si="76"/>
        <v>4</v>
      </c>
      <c r="FM12" s="429">
        <f t="shared" si="77"/>
        <v>0.8</v>
      </c>
      <c r="FN12" s="100">
        <f t="shared" si="78"/>
        <v>0</v>
      </c>
      <c r="FO12" s="100">
        <f t="shared" si="79"/>
        <v>0</v>
      </c>
      <c r="FP12" s="97">
        <f t="shared" si="80"/>
        <v>0</v>
      </c>
      <c r="FQ12" s="428">
        <f t="shared" si="81"/>
        <v>1</v>
      </c>
      <c r="FR12" s="429">
        <f t="shared" si="82"/>
        <v>4.1999999999999996E-2</v>
      </c>
      <c r="FS12" s="428">
        <f t="shared" si="83"/>
        <v>4</v>
      </c>
      <c r="FT12" s="429">
        <f t="shared" si="84"/>
        <v>0.8</v>
      </c>
      <c r="FU12" s="100">
        <f t="shared" si="85"/>
        <v>0</v>
      </c>
      <c r="FV12" s="100">
        <f t="shared" si="86"/>
        <v>0</v>
      </c>
      <c r="FW12" s="97">
        <f t="shared" si="87"/>
        <v>0</v>
      </c>
      <c r="FX12" s="428">
        <f t="shared" si="88"/>
        <v>1</v>
      </c>
      <c r="FY12" s="429">
        <f t="shared" si="89"/>
        <v>4.1999999999999996E-2</v>
      </c>
      <c r="FZ12" s="428">
        <f t="shared" si="90"/>
        <v>4</v>
      </c>
      <c r="GA12" s="429">
        <f t="shared" si="91"/>
        <v>0.8</v>
      </c>
      <c r="GB12" s="100">
        <f t="shared" si="92"/>
        <v>0</v>
      </c>
      <c r="GC12" s="100">
        <f t="shared" si="93"/>
        <v>0</v>
      </c>
      <c r="GD12" s="97">
        <f t="shared" si="94"/>
        <v>0</v>
      </c>
      <c r="GE12" s="428">
        <f t="shared" si="95"/>
        <v>1</v>
      </c>
      <c r="GF12" s="429">
        <f t="shared" si="96"/>
        <v>4.1999999999999996E-2</v>
      </c>
      <c r="GG12" s="428">
        <f t="shared" si="97"/>
        <v>4</v>
      </c>
      <c r="GH12" s="429">
        <f t="shared" si="98"/>
        <v>0.8</v>
      </c>
      <c r="GI12" s="429">
        <f t="shared" si="99"/>
        <v>0.8</v>
      </c>
      <c r="GJ12" s="101"/>
      <c r="GK12" s="12"/>
    </row>
    <row r="13" spans="1:193 1680:1680" ht="48.75" customHeight="1">
      <c r="A13" s="427">
        <v>5</v>
      </c>
      <c r="B13" s="91" t="s">
        <v>1189</v>
      </c>
      <c r="C13" s="422" t="s">
        <v>1190</v>
      </c>
      <c r="D13" s="83" t="s">
        <v>280</v>
      </c>
      <c r="E13" s="84" t="s">
        <v>328</v>
      </c>
      <c r="F13" s="47" t="s">
        <v>318</v>
      </c>
      <c r="G13" s="84" t="s">
        <v>400</v>
      </c>
      <c r="H13" s="84" t="s">
        <v>330</v>
      </c>
      <c r="I13" s="86" t="s">
        <v>285</v>
      </c>
      <c r="J13" s="91">
        <v>3</v>
      </c>
      <c r="K13" s="86" t="s">
        <v>286</v>
      </c>
      <c r="L13" s="86" t="s">
        <v>286</v>
      </c>
      <c r="M13" s="86" t="s">
        <v>286</v>
      </c>
      <c r="N13" s="86" t="s">
        <v>286</v>
      </c>
      <c r="O13" s="86" t="s">
        <v>286</v>
      </c>
      <c r="P13" s="86" t="s">
        <v>286</v>
      </c>
      <c r="Q13" s="86" t="s">
        <v>286</v>
      </c>
      <c r="R13" s="86" t="s">
        <v>286</v>
      </c>
      <c r="S13" s="86" t="s">
        <v>69</v>
      </c>
      <c r="T13" s="86" t="s">
        <v>69</v>
      </c>
      <c r="U13" s="86" t="s">
        <v>69</v>
      </c>
      <c r="V13" s="86" t="s">
        <v>69</v>
      </c>
      <c r="W13" s="86" t="s">
        <v>286</v>
      </c>
      <c r="X13" s="86" t="s">
        <v>69</v>
      </c>
      <c r="Y13" s="86" t="s">
        <v>286</v>
      </c>
      <c r="Z13" s="86" t="s">
        <v>286</v>
      </c>
      <c r="AA13" s="86" t="s">
        <v>286</v>
      </c>
      <c r="AB13" s="86" t="s">
        <v>286</v>
      </c>
      <c r="AC13" s="88" t="str">
        <f t="shared" si="0"/>
        <v>3 - Media</v>
      </c>
      <c r="AD13" s="89">
        <f t="shared" si="1"/>
        <v>0.6</v>
      </c>
      <c r="AE13" s="88" t="str">
        <f t="shared" si="2"/>
        <v>3 - Moderado</v>
      </c>
      <c r="AF13" s="89">
        <f t="shared" si="3"/>
        <v>0.26315789473684209</v>
      </c>
      <c r="AG13" s="82" t="str">
        <f t="shared" si="4"/>
        <v>MODERADO</v>
      </c>
      <c r="AH13" s="89">
        <f t="shared" si="5"/>
        <v>0.15789473684210525</v>
      </c>
      <c r="AI13" s="85" t="s">
        <v>1191</v>
      </c>
      <c r="AJ13" s="91" t="s">
        <v>513</v>
      </c>
      <c r="AK13" s="85" t="s">
        <v>1177</v>
      </c>
      <c r="AL13" s="85" t="s">
        <v>1178</v>
      </c>
      <c r="AM13" s="47" t="s">
        <v>291</v>
      </c>
      <c r="AN13" s="91" t="s">
        <v>292</v>
      </c>
      <c r="AO13" s="91" t="s">
        <v>340</v>
      </c>
      <c r="AP13" s="47" t="s">
        <v>294</v>
      </c>
      <c r="AQ13" s="47" t="s">
        <v>291</v>
      </c>
      <c r="AR13" s="91" t="s">
        <v>292</v>
      </c>
      <c r="AS13" s="91" t="s">
        <v>293</v>
      </c>
      <c r="AT13" s="47" t="s">
        <v>294</v>
      </c>
      <c r="AU13" s="47" t="s">
        <v>296</v>
      </c>
      <c r="AV13" s="91" t="s">
        <v>292</v>
      </c>
      <c r="AW13" s="91" t="s">
        <v>340</v>
      </c>
      <c r="AX13" s="47" t="s">
        <v>294</v>
      </c>
      <c r="AY13" s="47"/>
      <c r="AZ13" s="91"/>
      <c r="BA13" s="91"/>
      <c r="BB13" s="47"/>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tr">
        <f t="shared" si="6"/>
        <v>1 - Muy Baja</v>
      </c>
      <c r="CM13" s="93">
        <f t="shared" si="7"/>
        <v>0.42</v>
      </c>
      <c r="CN13" s="92" t="str">
        <f t="shared" si="8"/>
        <v>3 - Moderado</v>
      </c>
      <c r="CO13" s="93">
        <f t="shared" si="9"/>
        <v>0.18421052631578946</v>
      </c>
      <c r="CP13" s="94" t="str">
        <f>IF(CQ13&lt;=20%,"BAJO",
IF(CQ13&lt;=40%,"MODERADO",
IF(CQ13&lt;=60%,"ALTO",
"EXTREMO"
)
)
)</f>
        <v>BAJO</v>
      </c>
      <c r="CQ13" s="89">
        <f t="shared" si="10"/>
        <v>7.7368421052631572E-2</v>
      </c>
      <c r="CR13" s="194" t="s">
        <v>300</v>
      </c>
      <c r="CS13" s="94">
        <f t="shared" si="11"/>
        <v>0.1</v>
      </c>
      <c r="CT13" s="47"/>
      <c r="CU13" s="47" t="s">
        <v>1183</v>
      </c>
      <c r="CV13" s="4" t="s">
        <v>1180</v>
      </c>
      <c r="CW13" s="96"/>
      <c r="CX13" s="97">
        <f t="shared" si="12"/>
        <v>5</v>
      </c>
      <c r="CY13" s="98">
        <f t="shared" si="13"/>
        <v>3</v>
      </c>
      <c r="CZ13" s="97" t="str">
        <f t="shared" si="14"/>
        <v>Moderado</v>
      </c>
      <c r="DA13" s="99">
        <f t="shared" si="15"/>
        <v>0.6</v>
      </c>
      <c r="DB13" s="100">
        <f t="shared" si="16"/>
        <v>0.15</v>
      </c>
      <c r="DC13" s="100">
        <f t="shared" si="17"/>
        <v>0.15</v>
      </c>
      <c r="DD13" s="97">
        <f t="shared" si="18"/>
        <v>0.3</v>
      </c>
      <c r="DE13" s="428">
        <f t="shared" si="19"/>
        <v>3</v>
      </c>
      <c r="DF13" s="429">
        <f t="shared" si="20"/>
        <v>0.42</v>
      </c>
      <c r="DG13" s="428">
        <f t="shared" si="21"/>
        <v>3</v>
      </c>
      <c r="DH13" s="428"/>
      <c r="DI13" s="429">
        <f t="shared" si="22"/>
        <v>0.6</v>
      </c>
      <c r="DJ13" s="100">
        <f t="shared" si="23"/>
        <v>0.15</v>
      </c>
      <c r="DK13" s="100">
        <f t="shared" si="24"/>
        <v>0.25</v>
      </c>
      <c r="DL13" s="97">
        <f t="shared" si="25"/>
        <v>0.4</v>
      </c>
      <c r="DM13" s="428">
        <f t="shared" si="26"/>
        <v>2</v>
      </c>
      <c r="DN13" s="429">
        <f t="shared" si="27"/>
        <v>0.252</v>
      </c>
      <c r="DO13" s="428">
        <f t="shared" si="28"/>
        <v>3</v>
      </c>
      <c r="DP13" s="429">
        <f t="shared" si="29"/>
        <v>0.6</v>
      </c>
      <c r="DQ13" s="100">
        <f t="shared" si="30"/>
        <v>0.15</v>
      </c>
      <c r="DR13" s="100">
        <f t="shared" si="31"/>
        <v>0.15</v>
      </c>
      <c r="DS13" s="97">
        <f t="shared" si="32"/>
        <v>0.3</v>
      </c>
      <c r="DT13" s="428">
        <f t="shared" si="33"/>
        <v>1</v>
      </c>
      <c r="DU13" s="429">
        <f t="shared" si="34"/>
        <v>0.1764</v>
      </c>
      <c r="DV13" s="428">
        <f t="shared" si="35"/>
        <v>3</v>
      </c>
      <c r="DW13" s="429">
        <f t="shared" si="36"/>
        <v>0.6</v>
      </c>
      <c r="DX13" s="100">
        <f t="shared" si="37"/>
        <v>0</v>
      </c>
      <c r="DY13" s="100">
        <f>IF(BA13="",0,IF(BA13="Preventivo",0.25,IF(BA13="Detectivo",0.15,IF(BA14="Correctivo",0.1,0))))</f>
        <v>0</v>
      </c>
      <c r="DZ13" s="97">
        <f t="shared" si="38"/>
        <v>0</v>
      </c>
      <c r="EA13" s="428">
        <f t="shared" si="39"/>
        <v>1</v>
      </c>
      <c r="EB13" s="429">
        <f t="shared" si="40"/>
        <v>0.1764</v>
      </c>
      <c r="EC13" s="428">
        <f t="shared" si="41"/>
        <v>3</v>
      </c>
      <c r="ED13" s="429">
        <f t="shared" si="42"/>
        <v>0.6</v>
      </c>
      <c r="EE13" s="100">
        <f t="shared" si="43"/>
        <v>0</v>
      </c>
      <c r="EF13" s="100">
        <f t="shared" si="44"/>
        <v>0</v>
      </c>
      <c r="EG13" s="97">
        <f t="shared" si="45"/>
        <v>0</v>
      </c>
      <c r="EH13" s="428">
        <f t="shared" si="46"/>
        <v>1</v>
      </c>
      <c r="EI13" s="429">
        <f t="shared" si="47"/>
        <v>0.1764</v>
      </c>
      <c r="EJ13" s="428">
        <f t="shared" si="48"/>
        <v>3</v>
      </c>
      <c r="EK13" s="429">
        <f t="shared" si="49"/>
        <v>0.6</v>
      </c>
      <c r="EL13" s="100">
        <f t="shared" si="50"/>
        <v>0</v>
      </c>
      <c r="EM13" s="100">
        <f t="shared" si="51"/>
        <v>0</v>
      </c>
      <c r="EN13" s="97">
        <f t="shared" si="52"/>
        <v>0</v>
      </c>
      <c r="EO13" s="428">
        <f t="shared" si="53"/>
        <v>1</v>
      </c>
      <c r="EP13" s="429">
        <f t="shared" si="54"/>
        <v>0.1764</v>
      </c>
      <c r="EQ13" s="428">
        <f t="shared" si="55"/>
        <v>3</v>
      </c>
      <c r="ER13" s="429">
        <f t="shared" si="56"/>
        <v>0.6</v>
      </c>
      <c r="ES13" s="100">
        <f t="shared" si="57"/>
        <v>0</v>
      </c>
      <c r="ET13" s="100">
        <f t="shared" si="58"/>
        <v>0</v>
      </c>
      <c r="EU13" s="97">
        <f t="shared" si="59"/>
        <v>0</v>
      </c>
      <c r="EV13" s="428">
        <f t="shared" si="60"/>
        <v>1</v>
      </c>
      <c r="EW13" s="429">
        <f t="shared" si="61"/>
        <v>0.1764</v>
      </c>
      <c r="EX13" s="428">
        <f t="shared" si="62"/>
        <v>3</v>
      </c>
      <c r="EY13" s="429">
        <f t="shared" si="63"/>
        <v>0.6</v>
      </c>
      <c r="EZ13" s="100">
        <f t="shared" si="64"/>
        <v>0</v>
      </c>
      <c r="FA13" s="100">
        <f t="shared" si="65"/>
        <v>0</v>
      </c>
      <c r="FB13" s="97">
        <f t="shared" si="66"/>
        <v>0</v>
      </c>
      <c r="FC13" s="428">
        <f t="shared" si="67"/>
        <v>1</v>
      </c>
      <c r="FD13" s="429">
        <f t="shared" si="68"/>
        <v>0.1764</v>
      </c>
      <c r="FE13" s="428">
        <f t="shared" si="69"/>
        <v>3</v>
      </c>
      <c r="FF13" s="429">
        <f t="shared" si="70"/>
        <v>0.6</v>
      </c>
      <c r="FG13" s="100">
        <f t="shared" si="71"/>
        <v>0</v>
      </c>
      <c r="FH13" s="100">
        <f t="shared" si="72"/>
        <v>0</v>
      </c>
      <c r="FI13" s="97">
        <f t="shared" si="73"/>
        <v>0</v>
      </c>
      <c r="FJ13" s="428">
        <f t="shared" si="74"/>
        <v>1</v>
      </c>
      <c r="FK13" s="429">
        <f t="shared" si="75"/>
        <v>0.1764</v>
      </c>
      <c r="FL13" s="428">
        <f t="shared" si="76"/>
        <v>3</v>
      </c>
      <c r="FM13" s="429">
        <f t="shared" si="77"/>
        <v>0.6</v>
      </c>
      <c r="FN13" s="100">
        <f t="shared" si="78"/>
        <v>0</v>
      </c>
      <c r="FO13" s="100">
        <f t="shared" si="79"/>
        <v>0</v>
      </c>
      <c r="FP13" s="97">
        <f t="shared" si="80"/>
        <v>0</v>
      </c>
      <c r="FQ13" s="428">
        <f t="shared" si="81"/>
        <v>1</v>
      </c>
      <c r="FR13" s="429">
        <f t="shared" si="82"/>
        <v>0.1764</v>
      </c>
      <c r="FS13" s="428">
        <f t="shared" si="83"/>
        <v>3</v>
      </c>
      <c r="FT13" s="429">
        <f t="shared" si="84"/>
        <v>0.6</v>
      </c>
      <c r="FU13" s="100">
        <f t="shared" si="85"/>
        <v>0</v>
      </c>
      <c r="FV13" s="100">
        <f t="shared" si="86"/>
        <v>0</v>
      </c>
      <c r="FW13" s="97">
        <f t="shared" si="87"/>
        <v>0</v>
      </c>
      <c r="FX13" s="428">
        <f t="shared" si="88"/>
        <v>1</v>
      </c>
      <c r="FY13" s="429">
        <f t="shared" si="89"/>
        <v>0.1764</v>
      </c>
      <c r="FZ13" s="428">
        <f t="shared" si="90"/>
        <v>3</v>
      </c>
      <c r="GA13" s="429">
        <f t="shared" si="91"/>
        <v>0.6</v>
      </c>
      <c r="GB13" s="100">
        <f t="shared" si="92"/>
        <v>0</v>
      </c>
      <c r="GC13" s="100">
        <f t="shared" si="93"/>
        <v>0</v>
      </c>
      <c r="GD13" s="97">
        <f t="shared" si="94"/>
        <v>0</v>
      </c>
      <c r="GE13" s="428">
        <f t="shared" si="95"/>
        <v>1</v>
      </c>
      <c r="GF13" s="429">
        <f t="shared" si="96"/>
        <v>0.1764</v>
      </c>
      <c r="GG13" s="428">
        <f t="shared" si="97"/>
        <v>3</v>
      </c>
      <c r="GH13" s="429">
        <f t="shared" si="98"/>
        <v>0.6</v>
      </c>
      <c r="GI13" s="429">
        <f t="shared" si="99"/>
        <v>0.6</v>
      </c>
      <c r="GJ13" s="101"/>
      <c r="GK13" s="12"/>
    </row>
    <row r="14" spans="1:193 1680:1680" ht="53.25" customHeight="1">
      <c r="A14" s="427">
        <v>6</v>
      </c>
      <c r="B14" s="91" t="s">
        <v>1189</v>
      </c>
      <c r="C14" s="422" t="s">
        <v>1192</v>
      </c>
      <c r="D14" s="83" t="s">
        <v>304</v>
      </c>
      <c r="E14" s="84" t="s">
        <v>328</v>
      </c>
      <c r="F14" s="47" t="s">
        <v>305</v>
      </c>
      <c r="G14" s="84" t="s">
        <v>400</v>
      </c>
      <c r="H14" s="84" t="s">
        <v>330</v>
      </c>
      <c r="I14" s="86" t="s">
        <v>285</v>
      </c>
      <c r="J14" s="91">
        <v>3</v>
      </c>
      <c r="K14" s="86" t="s">
        <v>286</v>
      </c>
      <c r="L14" s="86" t="s">
        <v>286</v>
      </c>
      <c r="M14" s="86" t="s">
        <v>286</v>
      </c>
      <c r="N14" s="86" t="s">
        <v>286</v>
      </c>
      <c r="O14" s="86" t="s">
        <v>286</v>
      </c>
      <c r="P14" s="86" t="s">
        <v>286</v>
      </c>
      <c r="Q14" s="86" t="s">
        <v>286</v>
      </c>
      <c r="R14" s="86" t="s">
        <v>286</v>
      </c>
      <c r="S14" s="86" t="s">
        <v>69</v>
      </c>
      <c r="T14" s="86" t="s">
        <v>69</v>
      </c>
      <c r="U14" s="86" t="s">
        <v>69</v>
      </c>
      <c r="V14" s="86" t="s">
        <v>69</v>
      </c>
      <c r="W14" s="86" t="s">
        <v>286</v>
      </c>
      <c r="X14" s="86" t="s">
        <v>69</v>
      </c>
      <c r="Y14" s="86" t="s">
        <v>286</v>
      </c>
      <c r="Z14" s="86" t="s">
        <v>286</v>
      </c>
      <c r="AA14" s="86" t="s">
        <v>286</v>
      </c>
      <c r="AB14" s="86" t="s">
        <v>286</v>
      </c>
      <c r="AC14" s="88" t="str">
        <f t="shared" si="0"/>
        <v>3 - Media</v>
      </c>
      <c r="AD14" s="89">
        <f t="shared" si="1"/>
        <v>0.6</v>
      </c>
      <c r="AE14" s="88" t="str">
        <f t="shared" si="2"/>
        <v>3 - Moderado</v>
      </c>
      <c r="AF14" s="89">
        <f t="shared" si="3"/>
        <v>0.26315789473684209</v>
      </c>
      <c r="AG14" s="82" t="str">
        <f t="shared" si="4"/>
        <v>MODERADO</v>
      </c>
      <c r="AH14" s="89">
        <f t="shared" si="5"/>
        <v>0.15789473684210525</v>
      </c>
      <c r="AI14" s="85" t="s">
        <v>1193</v>
      </c>
      <c r="AJ14" s="91" t="s">
        <v>513</v>
      </c>
      <c r="AK14" s="85" t="s">
        <v>1177</v>
      </c>
      <c r="AL14" s="85" t="s">
        <v>1178</v>
      </c>
      <c r="AM14" s="47" t="s">
        <v>291</v>
      </c>
      <c r="AN14" s="91" t="s">
        <v>292</v>
      </c>
      <c r="AO14" s="91" t="s">
        <v>340</v>
      </c>
      <c r="AP14" s="47" t="s">
        <v>294</v>
      </c>
      <c r="AQ14" s="47" t="s">
        <v>291</v>
      </c>
      <c r="AR14" s="91" t="s">
        <v>292</v>
      </c>
      <c r="AS14" s="91" t="s">
        <v>293</v>
      </c>
      <c r="AT14" s="47" t="s">
        <v>294</v>
      </c>
      <c r="AU14" s="47" t="s">
        <v>296</v>
      </c>
      <c r="AV14" s="91" t="s">
        <v>292</v>
      </c>
      <c r="AW14" s="91" t="s">
        <v>340</v>
      </c>
      <c r="AX14" s="47" t="s">
        <v>294</v>
      </c>
      <c r="AY14" s="47"/>
      <c r="AZ14" s="91"/>
      <c r="BA14" s="91"/>
      <c r="BB14" s="47"/>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tr">
        <f t="shared" si="6"/>
        <v>1 - Muy Baja</v>
      </c>
      <c r="CM14" s="93">
        <f t="shared" si="7"/>
        <v>0.42</v>
      </c>
      <c r="CN14" s="92" t="str">
        <f t="shared" si="8"/>
        <v>3 - Moderado</v>
      </c>
      <c r="CO14" s="93">
        <f t="shared" si="9"/>
        <v>0.18421052631578946</v>
      </c>
      <c r="CP14" s="94" t="str">
        <f>IF(CQ14&lt;=20%,"BAJO",
IF(CQ14&lt;=40%,"MODERADO",
IF(CQ14&lt;=60%,"ALTO",
"EXTREMO"
)
)
)</f>
        <v>BAJO</v>
      </c>
      <c r="CQ14" s="89">
        <f t="shared" si="10"/>
        <v>7.7368421052631572E-2</v>
      </c>
      <c r="CR14" s="194" t="s">
        <v>309</v>
      </c>
      <c r="CS14" s="94">
        <f t="shared" si="11"/>
        <v>0.1</v>
      </c>
      <c r="CT14" s="47"/>
      <c r="CU14" s="47" t="s">
        <v>1194</v>
      </c>
      <c r="CV14" s="4" t="s">
        <v>1180</v>
      </c>
      <c r="CW14" s="96"/>
      <c r="CX14" s="97">
        <f t="shared" si="12"/>
        <v>5</v>
      </c>
      <c r="CY14" s="98">
        <f t="shared" si="13"/>
        <v>3</v>
      </c>
      <c r="CZ14" s="97" t="str">
        <f t="shared" si="14"/>
        <v>Moderado</v>
      </c>
      <c r="DA14" s="99">
        <f t="shared" si="15"/>
        <v>0.6</v>
      </c>
      <c r="DB14" s="100">
        <f t="shared" si="16"/>
        <v>0.15</v>
      </c>
      <c r="DC14" s="100">
        <f t="shared" si="17"/>
        <v>0.15</v>
      </c>
      <c r="DD14" s="97">
        <f t="shared" si="18"/>
        <v>0.3</v>
      </c>
      <c r="DE14" s="428">
        <f t="shared" si="19"/>
        <v>3</v>
      </c>
      <c r="DF14" s="429">
        <f t="shared" si="20"/>
        <v>0.42</v>
      </c>
      <c r="DG14" s="428">
        <f t="shared" si="21"/>
        <v>3</v>
      </c>
      <c r="DH14" s="428"/>
      <c r="DI14" s="429">
        <f t="shared" si="22"/>
        <v>0.6</v>
      </c>
      <c r="DJ14" s="100">
        <f t="shared" si="23"/>
        <v>0.15</v>
      </c>
      <c r="DK14" s="100">
        <f t="shared" si="24"/>
        <v>0.25</v>
      </c>
      <c r="DL14" s="97">
        <f t="shared" si="25"/>
        <v>0.4</v>
      </c>
      <c r="DM14" s="428">
        <f t="shared" si="26"/>
        <v>2</v>
      </c>
      <c r="DN14" s="429">
        <f t="shared" si="27"/>
        <v>0.252</v>
      </c>
      <c r="DO14" s="428">
        <f t="shared" si="28"/>
        <v>3</v>
      </c>
      <c r="DP14" s="429">
        <f t="shared" si="29"/>
        <v>0.6</v>
      </c>
      <c r="DQ14" s="100">
        <f t="shared" si="30"/>
        <v>0.15</v>
      </c>
      <c r="DR14" s="100">
        <f t="shared" si="31"/>
        <v>0.15</v>
      </c>
      <c r="DS14" s="97">
        <f t="shared" si="32"/>
        <v>0.3</v>
      </c>
      <c r="DT14" s="428">
        <f t="shared" si="33"/>
        <v>1</v>
      </c>
      <c r="DU14" s="429">
        <f t="shared" si="34"/>
        <v>0.1764</v>
      </c>
      <c r="DV14" s="428">
        <f t="shared" si="35"/>
        <v>3</v>
      </c>
      <c r="DW14" s="429">
        <f t="shared" si="36"/>
        <v>0.6</v>
      </c>
      <c r="DX14" s="100">
        <f t="shared" si="37"/>
        <v>0</v>
      </c>
      <c r="DY14" s="100">
        <f>IF(BA14="",0,IF(BA14="Preventivo",0.25,IF(BA14="Detectivo",0.15,IF(#REF!="Correctivo",0.1,0))))</f>
        <v>0</v>
      </c>
      <c r="DZ14" s="97">
        <f t="shared" si="38"/>
        <v>0</v>
      </c>
      <c r="EA14" s="428">
        <f t="shared" si="39"/>
        <v>1</v>
      </c>
      <c r="EB14" s="429">
        <f t="shared" si="40"/>
        <v>0.1764</v>
      </c>
      <c r="EC14" s="428">
        <f t="shared" si="41"/>
        <v>3</v>
      </c>
      <c r="ED14" s="429">
        <f t="shared" si="42"/>
        <v>0.6</v>
      </c>
      <c r="EE14" s="100">
        <f t="shared" si="43"/>
        <v>0</v>
      </c>
      <c r="EF14" s="100">
        <f t="shared" si="44"/>
        <v>0</v>
      </c>
      <c r="EG14" s="97">
        <f t="shared" si="45"/>
        <v>0</v>
      </c>
      <c r="EH14" s="428">
        <f t="shared" si="46"/>
        <v>1</v>
      </c>
      <c r="EI14" s="429">
        <f t="shared" si="47"/>
        <v>0.1764</v>
      </c>
      <c r="EJ14" s="428">
        <f t="shared" si="48"/>
        <v>3</v>
      </c>
      <c r="EK14" s="429">
        <f t="shared" si="49"/>
        <v>0.6</v>
      </c>
      <c r="EL14" s="100">
        <f t="shared" si="50"/>
        <v>0</v>
      </c>
      <c r="EM14" s="100">
        <f t="shared" si="51"/>
        <v>0</v>
      </c>
      <c r="EN14" s="97">
        <f t="shared" si="52"/>
        <v>0</v>
      </c>
      <c r="EO14" s="428">
        <f t="shared" si="53"/>
        <v>1</v>
      </c>
      <c r="EP14" s="429">
        <f t="shared" si="54"/>
        <v>0.1764</v>
      </c>
      <c r="EQ14" s="428">
        <f t="shared" si="55"/>
        <v>3</v>
      </c>
      <c r="ER14" s="429">
        <f t="shared" si="56"/>
        <v>0.6</v>
      </c>
      <c r="ES14" s="100">
        <f t="shared" si="57"/>
        <v>0</v>
      </c>
      <c r="ET14" s="100">
        <f t="shared" si="58"/>
        <v>0</v>
      </c>
      <c r="EU14" s="97">
        <f t="shared" si="59"/>
        <v>0</v>
      </c>
      <c r="EV14" s="428">
        <f t="shared" si="60"/>
        <v>1</v>
      </c>
      <c r="EW14" s="429">
        <f t="shared" si="61"/>
        <v>0.1764</v>
      </c>
      <c r="EX14" s="428">
        <f t="shared" si="62"/>
        <v>3</v>
      </c>
      <c r="EY14" s="429">
        <f t="shared" si="63"/>
        <v>0.6</v>
      </c>
      <c r="EZ14" s="100">
        <f t="shared" si="64"/>
        <v>0</v>
      </c>
      <c r="FA14" s="100">
        <f t="shared" si="65"/>
        <v>0</v>
      </c>
      <c r="FB14" s="97">
        <f t="shared" si="66"/>
        <v>0</v>
      </c>
      <c r="FC14" s="428">
        <f t="shared" si="67"/>
        <v>1</v>
      </c>
      <c r="FD14" s="429">
        <f t="shared" si="68"/>
        <v>0.1764</v>
      </c>
      <c r="FE14" s="428">
        <f t="shared" si="69"/>
        <v>3</v>
      </c>
      <c r="FF14" s="429">
        <f t="shared" si="70"/>
        <v>0.6</v>
      </c>
      <c r="FG14" s="100">
        <f t="shared" si="71"/>
        <v>0</v>
      </c>
      <c r="FH14" s="100">
        <f t="shared" si="72"/>
        <v>0</v>
      </c>
      <c r="FI14" s="97">
        <f t="shared" si="73"/>
        <v>0</v>
      </c>
      <c r="FJ14" s="428">
        <f t="shared" si="74"/>
        <v>1</v>
      </c>
      <c r="FK14" s="429">
        <f t="shared" si="75"/>
        <v>0.1764</v>
      </c>
      <c r="FL14" s="428">
        <f t="shared" si="76"/>
        <v>3</v>
      </c>
      <c r="FM14" s="429">
        <f t="shared" si="77"/>
        <v>0.6</v>
      </c>
      <c r="FN14" s="100">
        <f t="shared" si="78"/>
        <v>0</v>
      </c>
      <c r="FO14" s="100">
        <f t="shared" si="79"/>
        <v>0</v>
      </c>
      <c r="FP14" s="97">
        <f t="shared" si="80"/>
        <v>0</v>
      </c>
      <c r="FQ14" s="428">
        <f t="shared" si="81"/>
        <v>1</v>
      </c>
      <c r="FR14" s="429">
        <f t="shared" si="82"/>
        <v>0.1764</v>
      </c>
      <c r="FS14" s="428">
        <f t="shared" si="83"/>
        <v>3</v>
      </c>
      <c r="FT14" s="429">
        <f t="shared" si="84"/>
        <v>0.6</v>
      </c>
      <c r="FU14" s="100">
        <f t="shared" si="85"/>
        <v>0</v>
      </c>
      <c r="FV14" s="100">
        <f t="shared" si="86"/>
        <v>0</v>
      </c>
      <c r="FW14" s="97">
        <f t="shared" si="87"/>
        <v>0</v>
      </c>
      <c r="FX14" s="428">
        <f t="shared" si="88"/>
        <v>1</v>
      </c>
      <c r="FY14" s="429">
        <f t="shared" si="89"/>
        <v>0.1764</v>
      </c>
      <c r="FZ14" s="428">
        <f t="shared" si="90"/>
        <v>3</v>
      </c>
      <c r="GA14" s="429">
        <f t="shared" si="91"/>
        <v>0.6</v>
      </c>
      <c r="GB14" s="100">
        <f t="shared" si="92"/>
        <v>0</v>
      </c>
      <c r="GC14" s="100">
        <f t="shared" si="93"/>
        <v>0</v>
      </c>
      <c r="GD14" s="97">
        <f t="shared" si="94"/>
        <v>0</v>
      </c>
      <c r="GE14" s="428">
        <f t="shared" si="95"/>
        <v>1</v>
      </c>
      <c r="GF14" s="429">
        <f t="shared" si="96"/>
        <v>0.1764</v>
      </c>
      <c r="GG14" s="428">
        <f t="shared" si="97"/>
        <v>3</v>
      </c>
      <c r="GH14" s="429">
        <f t="shared" si="98"/>
        <v>0.6</v>
      </c>
      <c r="GI14" s="429">
        <f t="shared" si="99"/>
        <v>0.6</v>
      </c>
      <c r="GJ14" s="101"/>
      <c r="GK14" s="12"/>
    </row>
    <row r="598" spans="1:1 1680:1689" ht="12" customHeight="1">
      <c r="A598" s="126" t="s">
        <v>2</v>
      </c>
      <c r="BLP598" s="126" t="s">
        <v>2</v>
      </c>
      <c r="BLQ598" s="430"/>
      <c r="BLR598" s="430"/>
      <c r="BLS598" s="430"/>
      <c r="BLT598" s="430"/>
      <c r="BLU598" s="430"/>
      <c r="BLV598" s="430"/>
      <c r="BLW598" s="430"/>
      <c r="BLX598" s="430"/>
      <c r="BLY598" s="430"/>
    </row>
    <row r="599" spans="1:1 1680:1689" ht="12" customHeight="1">
      <c r="BLP599" s="430"/>
      <c r="BLQ599" s="430"/>
      <c r="BLR599" s="430"/>
      <c r="BLS599" s="430"/>
      <c r="BLT599" s="430"/>
      <c r="BLU599" s="430"/>
      <c r="BLV599" s="430"/>
      <c r="BLW599" s="655" t="s">
        <v>124</v>
      </c>
      <c r="BLX599" s="605"/>
      <c r="BLY599" s="606"/>
    </row>
    <row r="600" spans="1:1 1680:1689" ht="12" customHeight="1">
      <c r="BLP600" s="430"/>
      <c r="BLQ600" s="430"/>
      <c r="BLR600" s="430"/>
      <c r="BLS600" s="430"/>
      <c r="BLT600" s="430"/>
      <c r="BLU600" s="128">
        <v>1</v>
      </c>
      <c r="BLV600" s="128">
        <v>2</v>
      </c>
      <c r="BLW600" s="128">
        <v>3</v>
      </c>
      <c r="BLX600" s="431">
        <v>4</v>
      </c>
      <c r="BLY600" s="431">
        <v>5</v>
      </c>
    </row>
    <row r="601" spans="1:1 1680:1689" ht="12" customHeight="1">
      <c r="BLP601" s="430"/>
      <c r="BLQ601" s="430"/>
      <c r="BLR601" s="430"/>
      <c r="BLS601" s="430"/>
      <c r="BLT601" s="430"/>
      <c r="BLU601" s="432" t="s">
        <v>384</v>
      </c>
      <c r="BLV601" s="432" t="s">
        <v>385</v>
      </c>
      <c r="BLW601" s="432" t="s">
        <v>299</v>
      </c>
      <c r="BLX601" s="432" t="s">
        <v>316</v>
      </c>
      <c r="BLY601" s="432" t="s">
        <v>386</v>
      </c>
    </row>
    <row r="602" spans="1:1 1680:1689" ht="12" customHeight="1">
      <c r="BLP602" s="430"/>
      <c r="BLQ602" s="430"/>
      <c r="BLR602" s="430"/>
      <c r="BLS602" s="430"/>
      <c r="BLT602" s="430"/>
      <c r="BLU602" s="128">
        <v>1</v>
      </c>
      <c r="BLV602" s="128">
        <v>2</v>
      </c>
      <c r="BLW602" s="128">
        <v>3</v>
      </c>
      <c r="BLX602" s="431">
        <v>4</v>
      </c>
      <c r="BLY602" s="431">
        <v>5</v>
      </c>
    </row>
    <row r="603" spans="1:1 1680:1689" ht="28.5" customHeight="1">
      <c r="BLP603" s="430"/>
      <c r="BLQ603" s="714" t="s">
        <v>122</v>
      </c>
      <c r="BLR603" s="433">
        <v>5</v>
      </c>
      <c r="BLS603" s="432" t="s">
        <v>387</v>
      </c>
      <c r="BLT603" s="433">
        <v>5</v>
      </c>
      <c r="BLU603" s="132" t="s">
        <v>388</v>
      </c>
      <c r="BLV603" s="133" t="s">
        <v>389</v>
      </c>
      <c r="BLW603" s="133" t="s">
        <v>389</v>
      </c>
      <c r="BLX603" s="134" t="s">
        <v>390</v>
      </c>
      <c r="BLY603" s="134" t="s">
        <v>390</v>
      </c>
    </row>
    <row r="604" spans="1:1 1680:1689" ht="28.5" customHeight="1">
      <c r="BLP604" s="430"/>
      <c r="BLQ604" s="653"/>
      <c r="BLR604" s="433">
        <v>4</v>
      </c>
      <c r="BLS604" s="432" t="s">
        <v>311</v>
      </c>
      <c r="BLT604" s="433">
        <v>4</v>
      </c>
      <c r="BLU604" s="132" t="s">
        <v>388</v>
      </c>
      <c r="BLV604" s="132" t="s">
        <v>388</v>
      </c>
      <c r="BLW604" s="133" t="s">
        <v>389</v>
      </c>
      <c r="BLX604" s="134" t="s">
        <v>390</v>
      </c>
      <c r="BLY604" s="134" t="s">
        <v>390</v>
      </c>
    </row>
    <row r="605" spans="1:1 1680:1689" ht="28.5" customHeight="1">
      <c r="BLP605" s="430"/>
      <c r="BLQ605" s="653"/>
      <c r="BLR605" s="433">
        <v>3</v>
      </c>
      <c r="BLS605" s="432" t="s">
        <v>285</v>
      </c>
      <c r="BLT605" s="433">
        <v>3</v>
      </c>
      <c r="BLU605" s="132" t="s">
        <v>388</v>
      </c>
      <c r="BLV605" s="132" t="s">
        <v>388</v>
      </c>
      <c r="BLW605" s="133" t="s">
        <v>389</v>
      </c>
      <c r="BLX605" s="133" t="s">
        <v>389</v>
      </c>
      <c r="BLY605" s="133" t="s">
        <v>389</v>
      </c>
    </row>
    <row r="606" spans="1:1 1680:1689" ht="28.5" customHeight="1">
      <c r="BLP606" s="430"/>
      <c r="BLQ606" s="653"/>
      <c r="BLR606" s="433">
        <v>2</v>
      </c>
      <c r="BLS606" s="432" t="s">
        <v>315</v>
      </c>
      <c r="BLT606" s="433">
        <v>2</v>
      </c>
      <c r="BLU606" s="136" t="s">
        <v>70</v>
      </c>
      <c r="BLV606" s="132" t="s">
        <v>388</v>
      </c>
      <c r="BLW606" s="132" t="s">
        <v>388</v>
      </c>
      <c r="BLX606" s="132" t="s">
        <v>388</v>
      </c>
      <c r="BLY606" s="133" t="s">
        <v>389</v>
      </c>
    </row>
    <row r="607" spans="1:1 1680:1689" ht="28.5" customHeight="1">
      <c r="BLP607" s="430"/>
      <c r="BLQ607" s="653"/>
      <c r="BLR607" s="433">
        <v>1</v>
      </c>
      <c r="BLS607" s="432" t="s">
        <v>298</v>
      </c>
      <c r="BLT607" s="433">
        <v>1</v>
      </c>
      <c r="BLU607" s="136" t="s">
        <v>70</v>
      </c>
      <c r="BLV607" s="136" t="s">
        <v>70</v>
      </c>
      <c r="BLW607" s="132" t="s">
        <v>388</v>
      </c>
      <c r="BLX607" s="132" t="s">
        <v>388</v>
      </c>
      <c r="BLY607" s="132" t="s">
        <v>388</v>
      </c>
    </row>
    <row r="610" spans="1691:1693" ht="12" customHeight="1">
      <c r="BMA610" s="430" t="s">
        <v>391</v>
      </c>
      <c r="BMB610" s="430"/>
      <c r="BMC610" s="430"/>
    </row>
    <row r="611" spans="1691:1693" ht="30" customHeight="1">
      <c r="BMA611" s="137" t="s">
        <v>833</v>
      </c>
      <c r="BMB611" s="430"/>
      <c r="BMC611" s="430"/>
    </row>
    <row r="612" spans="1691:1693" ht="12" customHeight="1">
      <c r="BMA612" s="137" t="s">
        <v>305</v>
      </c>
      <c r="BMB612" s="430"/>
      <c r="BMC612" s="430"/>
    </row>
    <row r="613" spans="1691:1693" ht="12" customHeight="1">
      <c r="BMA613" s="137" t="s">
        <v>392</v>
      </c>
      <c r="BMB613" s="430"/>
      <c r="BMC613" s="430"/>
    </row>
    <row r="614" spans="1691:1693" ht="19.5" customHeight="1">
      <c r="BMA614" s="137" t="s">
        <v>318</v>
      </c>
      <c r="BMB614" s="430"/>
      <c r="BMC614" s="430"/>
    </row>
    <row r="615" spans="1691:1693" ht="12" customHeight="1">
      <c r="BMA615" s="81"/>
      <c r="BMB615" s="430"/>
      <c r="BMC615" s="430"/>
    </row>
    <row r="616" spans="1691:1693" ht="12" customHeight="1">
      <c r="BMA616" s="430"/>
      <c r="BMB616" s="430"/>
      <c r="BMC616" s="430" t="s">
        <v>393</v>
      </c>
    </row>
    <row r="617" spans="1691:1693" ht="19.5" customHeight="1">
      <c r="BMA617" s="430"/>
      <c r="BMB617" s="430"/>
      <c r="BMC617" s="138" t="s">
        <v>402</v>
      </c>
    </row>
    <row r="618" spans="1691:1693" ht="12" customHeight="1">
      <c r="BMA618" s="430"/>
      <c r="BMB618" s="430"/>
      <c r="BMC618" s="138" t="s">
        <v>401</v>
      </c>
    </row>
    <row r="619" spans="1691:1693" ht="12" customHeight="1">
      <c r="BMA619" s="430"/>
      <c r="BMB619" s="430"/>
      <c r="BMC619" s="138" t="s">
        <v>329</v>
      </c>
    </row>
    <row r="620" spans="1691:1693" ht="12" customHeight="1">
      <c r="BMA620" s="430"/>
      <c r="BMB620" s="430"/>
      <c r="BMC620" s="138" t="s">
        <v>396</v>
      </c>
    </row>
    <row r="621" spans="1691:1693" ht="12" customHeight="1">
      <c r="BMA621" s="430"/>
      <c r="BMB621" s="430"/>
      <c r="BMC621" s="138" t="s">
        <v>399</v>
      </c>
    </row>
    <row r="622" spans="1691:1693" ht="12" customHeight="1">
      <c r="BMA622" s="430"/>
      <c r="BMB622" s="430"/>
      <c r="BMC622" s="138" t="s">
        <v>395</v>
      </c>
    </row>
    <row r="623" spans="1691:1693" ht="12" customHeight="1">
      <c r="BMA623" s="430"/>
      <c r="BMB623" s="430"/>
      <c r="BMC623" s="138" t="s">
        <v>394</v>
      </c>
    </row>
    <row r="624" spans="1691:1693" ht="12" customHeight="1">
      <c r="BMA624" s="430"/>
      <c r="BMB624" s="430"/>
      <c r="BMC624" s="138" t="s">
        <v>400</v>
      </c>
    </row>
    <row r="625" spans="1693:1698" ht="12" customHeight="1">
      <c r="BMC625" s="138" t="s">
        <v>342</v>
      </c>
      <c r="BMD625" s="430"/>
      <c r="BME625" s="430"/>
      <c r="BMF625" s="434"/>
      <c r="BMG625" s="430"/>
      <c r="BMH625" s="433"/>
    </row>
    <row r="626" spans="1693:1698" ht="12" customHeight="1">
      <c r="BMC626" s="138" t="s">
        <v>398</v>
      </c>
      <c r="BMD626" s="430"/>
      <c r="BME626" s="430"/>
      <c r="BMF626" s="434"/>
      <c r="BMG626" s="430"/>
      <c r="BMH626" s="433"/>
    </row>
    <row r="627" spans="1693:1698" ht="19.5" customHeight="1">
      <c r="BMC627" s="138" t="s">
        <v>397</v>
      </c>
      <c r="BMD627" s="430"/>
      <c r="BME627" s="430"/>
      <c r="BMF627" s="434"/>
      <c r="BMG627" s="430"/>
      <c r="BMH627" s="433"/>
    </row>
    <row r="628" spans="1693:1698" ht="19.5" customHeight="1">
      <c r="BMC628" s="138" t="s">
        <v>306</v>
      </c>
      <c r="BMD628" s="430"/>
      <c r="BME628" s="430"/>
      <c r="BMF628" s="434"/>
      <c r="BMG628" s="430"/>
      <c r="BMH628" s="433"/>
    </row>
    <row r="629" spans="1693:1698" ht="12" customHeight="1">
      <c r="BMC629" s="430"/>
      <c r="BMD629" s="430"/>
      <c r="BME629" s="434"/>
      <c r="BMF629" s="434"/>
      <c r="BMG629" s="430"/>
      <c r="BMH629" s="433"/>
    </row>
    <row r="630" spans="1693:1698" ht="12" customHeight="1">
      <c r="BMC630" s="430"/>
      <c r="BMD630" s="430"/>
      <c r="BME630" s="430"/>
      <c r="BMF630" s="434"/>
      <c r="BMG630" s="430"/>
      <c r="BMH630" s="433"/>
    </row>
    <row r="631" spans="1693:1698" ht="12" customHeight="1">
      <c r="BMC631" s="430"/>
      <c r="BMD631" s="430"/>
      <c r="BME631" s="430"/>
      <c r="BMF631" s="434" t="s">
        <v>403</v>
      </c>
      <c r="BMG631" s="430"/>
      <c r="BMH631" s="433"/>
    </row>
    <row r="632" spans="1693:1698" ht="12" customHeight="1">
      <c r="BMC632" s="430"/>
      <c r="BMD632" s="430"/>
      <c r="BME632" s="430"/>
      <c r="BMF632" s="102" t="s">
        <v>304</v>
      </c>
      <c r="BMG632" s="430"/>
      <c r="BMH632" s="433"/>
    </row>
    <row r="633" spans="1693:1698" ht="19.5" customHeight="1">
      <c r="BMC633" s="430"/>
      <c r="BMD633" s="430"/>
      <c r="BME633" s="430"/>
      <c r="BMF633" s="102" t="s">
        <v>834</v>
      </c>
      <c r="BMG633" s="430"/>
      <c r="BMH633" s="433"/>
    </row>
    <row r="634" spans="1693:1698" ht="12" customHeight="1">
      <c r="BMC634" s="430"/>
      <c r="BMD634" s="430"/>
      <c r="BME634" s="430"/>
      <c r="BMF634" s="102"/>
      <c r="BMG634" s="430"/>
      <c r="BMH634" s="433"/>
    </row>
    <row r="635" spans="1693:1698" ht="12" customHeight="1">
      <c r="BMC635" s="430"/>
      <c r="BMD635" s="430"/>
      <c r="BME635" s="430"/>
      <c r="BMF635" s="434"/>
      <c r="BMG635" s="430"/>
      <c r="BMH635" s="433"/>
    </row>
    <row r="636" spans="1693:1698" ht="12" customHeight="1">
      <c r="BMC636" s="430"/>
      <c r="BMD636" s="430"/>
      <c r="BME636" s="430"/>
      <c r="BMF636" s="434"/>
      <c r="BMG636" s="430"/>
      <c r="BMH636" s="433"/>
    </row>
    <row r="637" spans="1693:1698" ht="12" customHeight="1">
      <c r="BMC637" s="430"/>
      <c r="BMD637" s="430"/>
      <c r="BME637" s="430"/>
      <c r="BMF637" s="434"/>
      <c r="BMG637" s="430"/>
      <c r="BMH637" s="433" t="s">
        <v>404</v>
      </c>
    </row>
    <row r="638" spans="1693:1698" ht="12" customHeight="1">
      <c r="BMC638" s="430"/>
      <c r="BMD638" s="430"/>
      <c r="BME638" s="430"/>
      <c r="BMF638" s="434"/>
      <c r="BMG638" s="430"/>
      <c r="BMH638" s="139" t="s">
        <v>281</v>
      </c>
    </row>
    <row r="639" spans="1693:1698" ht="12" customHeight="1">
      <c r="BMC639" s="430"/>
      <c r="BMD639" s="430"/>
      <c r="BME639" s="430"/>
      <c r="BMF639" s="434"/>
      <c r="BMG639" s="430"/>
      <c r="BMH639" s="139" t="s">
        <v>410</v>
      </c>
    </row>
    <row r="640" spans="1693:1698" ht="12" customHeight="1">
      <c r="BMC640" s="430"/>
      <c r="BMD640" s="430"/>
      <c r="BME640" s="430"/>
      <c r="BMF640" s="434"/>
      <c r="BMG640" s="430"/>
      <c r="BMH640" s="139" t="s">
        <v>328</v>
      </c>
    </row>
    <row r="641" spans="1698:1701" ht="12" customHeight="1">
      <c r="BMH641" s="139" t="s">
        <v>409</v>
      </c>
      <c r="BMI641" s="430"/>
      <c r="BMJ641" s="430"/>
      <c r="BMK641" s="430"/>
    </row>
    <row r="642" spans="1698:1701" ht="12" customHeight="1">
      <c r="BMH642" s="139" t="s">
        <v>406</v>
      </c>
      <c r="BMI642" s="430"/>
      <c r="BMJ642" s="430"/>
      <c r="BMK642" s="430"/>
    </row>
    <row r="643" spans="1698:1701" ht="12" customHeight="1">
      <c r="BMH643" s="139" t="s">
        <v>405</v>
      </c>
      <c r="BMI643" s="430"/>
      <c r="BMJ643" s="430"/>
      <c r="BMK643" s="430"/>
    </row>
    <row r="644" spans="1698:1701" ht="12" customHeight="1">
      <c r="BMH644" s="139" t="s">
        <v>407</v>
      </c>
      <c r="BMI644" s="430"/>
      <c r="BMJ644" s="430"/>
      <c r="BMK644" s="430"/>
    </row>
    <row r="645" spans="1698:1701" ht="12" customHeight="1">
      <c r="BMH645" s="139" t="s">
        <v>408</v>
      </c>
      <c r="BMI645" s="430"/>
      <c r="BMJ645" s="430"/>
      <c r="BMK645" s="430"/>
    </row>
    <row r="646" spans="1698:1701" ht="12" customHeight="1">
      <c r="BMH646" s="139" t="s">
        <v>411</v>
      </c>
      <c r="BMI646" s="430"/>
      <c r="BMJ646" s="430"/>
      <c r="BMK646" s="430"/>
    </row>
    <row r="647" spans="1698:1701" ht="12" customHeight="1">
      <c r="BMH647" s="434"/>
      <c r="BMI647" s="430"/>
      <c r="BMJ647" s="430"/>
      <c r="BMK647" s="430" t="s">
        <v>412</v>
      </c>
    </row>
    <row r="648" spans="1698:1701" ht="12" customHeight="1">
      <c r="BMH648" s="433"/>
      <c r="BMI648" s="430"/>
      <c r="BMJ648" s="430"/>
      <c r="BMK648" s="430" t="s">
        <v>414</v>
      </c>
    </row>
    <row r="649" spans="1698:1701" ht="12" customHeight="1">
      <c r="BMH649" s="433"/>
      <c r="BMI649" s="430"/>
      <c r="BMJ649" s="430"/>
      <c r="BMK649" s="430" t="s">
        <v>413</v>
      </c>
    </row>
    <row r="650" spans="1698:1701" ht="12" customHeight="1">
      <c r="BMH650" s="433"/>
      <c r="BMI650" s="430"/>
      <c r="BMJ650" s="430"/>
      <c r="BMK650" s="430" t="s">
        <v>418</v>
      </c>
    </row>
    <row r="651" spans="1698:1701" ht="12" customHeight="1">
      <c r="BMH651" s="433"/>
      <c r="BMI651" s="430"/>
      <c r="BMJ651" s="430"/>
      <c r="BMK651" s="430" t="s">
        <v>416</v>
      </c>
    </row>
    <row r="652" spans="1698:1701" ht="12" customHeight="1">
      <c r="BMH652" s="433"/>
      <c r="BMI652" s="430"/>
      <c r="BMJ652" s="430"/>
      <c r="BMK652" s="430" t="s">
        <v>420</v>
      </c>
    </row>
    <row r="653" spans="1698:1701" ht="12" customHeight="1">
      <c r="BMH653" s="433"/>
      <c r="BMI653" s="430"/>
      <c r="BMJ653" s="430"/>
      <c r="BMK653" s="430" t="s">
        <v>419</v>
      </c>
    </row>
    <row r="654" spans="1698:1701" ht="12" customHeight="1">
      <c r="BMH654" s="433"/>
      <c r="BMI654" s="430"/>
      <c r="BMJ654" s="430"/>
      <c r="BMK654" s="430" t="s">
        <v>417</v>
      </c>
    </row>
    <row r="655" spans="1698:1701" ht="12" customHeight="1">
      <c r="BMH655" s="433"/>
      <c r="BMI655" s="430"/>
      <c r="BMJ655" s="430"/>
      <c r="BMK655" s="430" t="s">
        <v>415</v>
      </c>
    </row>
    <row r="658" spans="1703:1703" ht="12" customHeight="1">
      <c r="BMM658" s="430" t="s">
        <v>421</v>
      </c>
    </row>
    <row r="659" spans="1703:1703" ht="9.75" customHeight="1">
      <c r="BMM659" s="140" t="s">
        <v>422</v>
      </c>
    </row>
    <row r="660" spans="1703:1703" ht="9.75" customHeight="1">
      <c r="BMM660" s="140" t="s">
        <v>423</v>
      </c>
    </row>
    <row r="661" spans="1703:1703" ht="9.75" customHeight="1">
      <c r="BMM661" s="140" t="s">
        <v>424</v>
      </c>
    </row>
    <row r="662" spans="1703:1703" ht="19.5" customHeight="1">
      <c r="BMM662" s="140" t="s">
        <v>425</v>
      </c>
    </row>
    <row r="663" spans="1703:1703" ht="9.75" customHeight="1">
      <c r="BMM663" s="140" t="s">
        <v>426</v>
      </c>
    </row>
    <row r="664" spans="1703:1703" ht="19.5" customHeight="1">
      <c r="BMM664" s="141" t="s">
        <v>427</v>
      </c>
    </row>
    <row r="665" spans="1703:1703" ht="9.75" customHeight="1">
      <c r="BMM665" s="140" t="s">
        <v>428</v>
      </c>
    </row>
    <row r="666" spans="1703:1703" ht="9.75" customHeight="1">
      <c r="BMM666" s="140" t="s">
        <v>429</v>
      </c>
    </row>
    <row r="667" spans="1703:1703" ht="9.75" customHeight="1">
      <c r="BMM667" s="140" t="s">
        <v>430</v>
      </c>
    </row>
    <row r="668" spans="1703:1703" ht="19.5" customHeight="1">
      <c r="BMM668" s="140" t="s">
        <v>431</v>
      </c>
    </row>
    <row r="669" spans="1703:1703" ht="30" customHeight="1">
      <c r="BMM669" s="140" t="s">
        <v>432</v>
      </c>
    </row>
    <row r="670" spans="1703:1703" ht="9.75" customHeight="1">
      <c r="BMM670" s="140" t="s">
        <v>433</v>
      </c>
    </row>
    <row r="671" spans="1703:1703" ht="9.75" customHeight="1">
      <c r="BMM671" s="140" t="s">
        <v>284</v>
      </c>
    </row>
    <row r="672" spans="1703:1703" ht="9.75" customHeight="1">
      <c r="BMM672" s="140" t="s">
        <v>434</v>
      </c>
    </row>
    <row r="673" spans="1703:1706" ht="9.75" customHeight="1">
      <c r="BMM673" s="140" t="s">
        <v>330</v>
      </c>
      <c r="BMN673" s="140"/>
      <c r="BMO673" s="140"/>
      <c r="BMP673" s="140"/>
    </row>
    <row r="674" spans="1703:1706" ht="9.75" customHeight="1">
      <c r="BMM674" s="140" t="s">
        <v>435</v>
      </c>
      <c r="BMN674" s="140"/>
      <c r="BMO674" s="140"/>
      <c r="BMP674" s="140"/>
    </row>
    <row r="675" spans="1703:1706" ht="9.75" customHeight="1">
      <c r="BMM675" s="140" t="s">
        <v>436</v>
      </c>
      <c r="BMN675" s="140"/>
      <c r="BMO675" s="140"/>
      <c r="BMP675" s="140"/>
    </row>
    <row r="676" spans="1703:1706" ht="9.75" customHeight="1">
      <c r="BMM676" s="140" t="s">
        <v>437</v>
      </c>
      <c r="BMN676" s="140"/>
      <c r="BMO676" s="140"/>
      <c r="BMP676" s="140"/>
    </row>
    <row r="677" spans="1703:1706" ht="9.75" customHeight="1">
      <c r="BMM677" s="140" t="s">
        <v>438</v>
      </c>
      <c r="BMN677" s="140"/>
      <c r="BMO677" s="140"/>
      <c r="BMP677" s="140"/>
    </row>
    <row r="678" spans="1703:1706" ht="12.75" customHeight="1">
      <c r="BMM678" s="140"/>
      <c r="BMN678" s="140"/>
      <c r="BMO678" s="140"/>
      <c r="BMP678" s="140"/>
    </row>
    <row r="679" spans="1703:1706" ht="12.75" customHeight="1">
      <c r="BMM679" s="140"/>
      <c r="BMN679" s="140"/>
      <c r="BMO679" s="140"/>
      <c r="BMP679" s="140"/>
    </row>
    <row r="680" spans="1703:1706" ht="12.75" customHeight="1">
      <c r="BMM680" s="140"/>
      <c r="BMN680" s="140"/>
      <c r="BMO680" s="140"/>
      <c r="BMP680" s="140"/>
    </row>
    <row r="681" spans="1703:1706" ht="9.75" customHeight="1">
      <c r="BMN681" s="140"/>
      <c r="BMO681" s="140"/>
      <c r="BMP681" s="140"/>
    </row>
    <row r="682" spans="1703:1706" ht="12" customHeight="1">
      <c r="BMN682" s="430"/>
      <c r="BMO682" s="430"/>
      <c r="BMP682" s="430"/>
    </row>
    <row r="683" spans="1703:1706" ht="12" customHeight="1">
      <c r="BMM683" s="430"/>
      <c r="BMN683" s="430"/>
      <c r="BMO683" s="430"/>
      <c r="BMP683" s="430"/>
    </row>
    <row r="684" spans="1703:1706" ht="12" customHeight="1">
      <c r="BMM684" s="430"/>
      <c r="BMN684" s="430"/>
      <c r="BMO684" s="430"/>
      <c r="BMP684" s="430"/>
    </row>
    <row r="685" spans="1703:1706" ht="12" customHeight="1">
      <c r="BMM685" s="430"/>
      <c r="BMN685" s="430"/>
      <c r="BMO685" s="430"/>
      <c r="BMP685" s="430" t="s">
        <v>413</v>
      </c>
    </row>
    <row r="686" spans="1703:1706" ht="12" customHeight="1">
      <c r="BMM686" s="430"/>
      <c r="BMN686" s="430"/>
      <c r="BMO686" s="430"/>
      <c r="BMP686" s="430" t="s">
        <v>439</v>
      </c>
    </row>
    <row r="687" spans="1703:1706" ht="12" customHeight="1">
      <c r="BMM687" s="430"/>
      <c r="BMN687" s="430"/>
      <c r="BMO687" s="430"/>
      <c r="BMP687" s="430" t="s">
        <v>440</v>
      </c>
    </row>
    <row r="688" spans="1703:1706" ht="12" customHeight="1">
      <c r="BMM688" s="430"/>
      <c r="BMN688" s="430"/>
      <c r="BMO688" s="430"/>
      <c r="BMP688" s="430" t="s">
        <v>441</v>
      </c>
    </row>
    <row r="689" spans="1706:1710" ht="12" customHeight="1">
      <c r="BMP689" s="430" t="s">
        <v>442</v>
      </c>
      <c r="BMQ689" s="430"/>
      <c r="BMR689" s="430"/>
      <c r="BMS689" s="430"/>
      <c r="BMT689" s="430"/>
    </row>
    <row r="690" spans="1706:1710" ht="12" customHeight="1">
      <c r="BMP690" s="430" t="s">
        <v>443</v>
      </c>
      <c r="BMQ690" s="430"/>
      <c r="BMR690" s="430"/>
      <c r="BMS690" s="430"/>
      <c r="BMT690" s="430"/>
    </row>
    <row r="691" spans="1706:1710" ht="12" customHeight="1">
      <c r="BMP691" s="430"/>
      <c r="BMQ691" s="430"/>
      <c r="BMR691" s="430"/>
      <c r="BMS691" s="430"/>
      <c r="BMT691" s="430"/>
    </row>
    <row r="692" spans="1706:1710" ht="12" customHeight="1">
      <c r="BMP692" s="430"/>
      <c r="BMQ692" s="430"/>
      <c r="BMR692" s="430"/>
      <c r="BMS692" s="430"/>
      <c r="BMT692" s="430"/>
    </row>
    <row r="693" spans="1706:1710" ht="12" customHeight="1">
      <c r="BMP693" s="430"/>
      <c r="BMQ693" s="430"/>
      <c r="BMR693" s="430"/>
      <c r="BMS693" s="430"/>
      <c r="BMT693" s="430"/>
    </row>
    <row r="694" spans="1706:1710" ht="14.25" customHeight="1">
      <c r="BMP694" s="430"/>
      <c r="BMQ694" s="430"/>
      <c r="BMR694" s="457" t="s">
        <v>294</v>
      </c>
      <c r="BMS694" s="430"/>
      <c r="BMT694" s="430"/>
    </row>
    <row r="695" spans="1706:1710" ht="12" customHeight="1">
      <c r="BMP695" s="430"/>
      <c r="BMQ695" s="430"/>
      <c r="BMR695" s="432" t="s">
        <v>387</v>
      </c>
      <c r="BMS695" s="430"/>
      <c r="BMT695" s="430"/>
    </row>
    <row r="696" spans="1706:1710" ht="12" customHeight="1">
      <c r="BMP696" s="430"/>
      <c r="BMQ696" s="430"/>
      <c r="BMR696" s="432" t="s">
        <v>311</v>
      </c>
      <c r="BMS696" s="430"/>
      <c r="BMT696" s="430"/>
    </row>
    <row r="697" spans="1706:1710" ht="12" customHeight="1">
      <c r="BMP697" s="430"/>
      <c r="BMQ697" s="430"/>
      <c r="BMR697" s="432" t="s">
        <v>285</v>
      </c>
      <c r="BMS697" s="430"/>
      <c r="BMT697" s="430"/>
    </row>
    <row r="698" spans="1706:1710" ht="12" customHeight="1">
      <c r="BMP698" s="430"/>
      <c r="BMQ698" s="430"/>
      <c r="BMR698" s="432" t="s">
        <v>315</v>
      </c>
      <c r="BMS698" s="430"/>
      <c r="BMT698" s="432"/>
    </row>
    <row r="699" spans="1706:1710" ht="12" customHeight="1">
      <c r="BMP699" s="430"/>
      <c r="BMQ699" s="430"/>
      <c r="BMR699" s="432" t="s">
        <v>298</v>
      </c>
      <c r="BMS699" s="430"/>
      <c r="BMT699" s="430"/>
    </row>
    <row r="700" spans="1706:1710" ht="12" customHeight="1">
      <c r="BMP700" s="430"/>
      <c r="BMQ700" s="430"/>
      <c r="BMR700" s="432"/>
      <c r="BMS700" s="430"/>
      <c r="BMT700" s="430"/>
    </row>
    <row r="701" spans="1706:1710" ht="14.25" customHeight="1">
      <c r="BMP701" s="430"/>
      <c r="BMQ701" s="430"/>
      <c r="BMR701" s="432"/>
      <c r="BMS701" s="430"/>
      <c r="BMT701" s="457" t="s">
        <v>297</v>
      </c>
    </row>
    <row r="702" spans="1706:1710" ht="12" customHeight="1">
      <c r="BMP702" s="430"/>
      <c r="BMQ702" s="430"/>
      <c r="BMR702" s="432"/>
      <c r="BMS702" s="430"/>
      <c r="BMT702" s="432" t="s">
        <v>386</v>
      </c>
    </row>
    <row r="703" spans="1706:1710" ht="12" customHeight="1">
      <c r="BMP703" s="430"/>
      <c r="BMQ703" s="430"/>
      <c r="BMR703" s="432"/>
      <c r="BMS703" s="430"/>
      <c r="BMT703" s="432" t="s">
        <v>316</v>
      </c>
    </row>
    <row r="704" spans="1706:1710" ht="12" customHeight="1">
      <c r="BMP704" s="430"/>
      <c r="BMQ704" s="430"/>
      <c r="BMR704" s="432"/>
      <c r="BMS704" s="430"/>
      <c r="BMT704" s="432" t="s">
        <v>299</v>
      </c>
    </row>
    <row r="705" spans="1683:1719" ht="12" customHeight="1">
      <c r="BLS705" s="430"/>
      <c r="BLT705" s="430"/>
      <c r="BLU705" s="430"/>
      <c r="BLV705" s="430"/>
      <c r="BLW705" s="430"/>
      <c r="BLX705" s="430"/>
      <c r="BLY705" s="430"/>
      <c r="BLZ705" s="430"/>
      <c r="BMA705" s="430"/>
      <c r="BMB705" s="430"/>
      <c r="BMC705" s="430"/>
      <c r="BMD705" s="430"/>
      <c r="BME705" s="430"/>
      <c r="BMF705" s="434"/>
      <c r="BMG705" s="430"/>
      <c r="BMH705" s="433"/>
      <c r="BMI705" s="430"/>
      <c r="BMJ705" s="430"/>
      <c r="BMK705" s="430"/>
      <c r="BML705" s="430"/>
      <c r="BMM705" s="430"/>
      <c r="BMN705" s="430"/>
      <c r="BMO705" s="430"/>
      <c r="BMP705" s="430"/>
      <c r="BMQ705" s="430"/>
      <c r="BMR705" s="432"/>
      <c r="BMS705" s="430"/>
      <c r="BMT705" s="432" t="s">
        <v>385</v>
      </c>
      <c r="BMU705" s="430"/>
      <c r="BMV705" s="430"/>
      <c r="BMW705" s="430"/>
      <c r="BMX705" s="430"/>
      <c r="BMY705" s="430"/>
      <c r="BMZ705" s="430"/>
      <c r="BNA705" s="430"/>
      <c r="BNB705" s="430"/>
      <c r="BNC705" s="430"/>
    </row>
    <row r="706" spans="1683:1719" ht="12" customHeight="1">
      <c r="BLS706" s="430"/>
      <c r="BLT706" s="430"/>
      <c r="BLU706" s="430"/>
      <c r="BLV706" s="430"/>
      <c r="BLW706" s="430"/>
      <c r="BLX706" s="430"/>
      <c r="BLY706" s="430"/>
      <c r="BLZ706" s="430"/>
      <c r="BMA706" s="430"/>
      <c r="BMB706" s="430"/>
      <c r="BMC706" s="430"/>
      <c r="BMD706" s="430"/>
      <c r="BME706" s="430"/>
      <c r="BMF706" s="434"/>
      <c r="BMG706" s="430"/>
      <c r="BMH706" s="433"/>
      <c r="BMI706" s="430"/>
      <c r="BMJ706" s="430"/>
      <c r="BMK706" s="430"/>
      <c r="BML706" s="430"/>
      <c r="BMM706" s="430"/>
      <c r="BMN706" s="430"/>
      <c r="BMO706" s="430"/>
      <c r="BMP706" s="430"/>
      <c r="BMQ706" s="430"/>
      <c r="BMR706" s="432"/>
      <c r="BMS706" s="430"/>
      <c r="BMT706" s="432" t="s">
        <v>384</v>
      </c>
      <c r="BMU706" s="430"/>
      <c r="BMV706" s="430"/>
      <c r="BMW706" s="430"/>
      <c r="BMX706" s="430"/>
      <c r="BMY706" s="430"/>
      <c r="BMZ706" s="430"/>
      <c r="BNA706" s="430"/>
      <c r="BNB706" s="430"/>
      <c r="BNC706" s="430"/>
    </row>
    <row r="707" spans="1683:1719" ht="12" customHeight="1">
      <c r="BLS707" s="430"/>
      <c r="BLT707" s="430"/>
      <c r="BLU707" s="430"/>
      <c r="BLV707" s="430"/>
      <c r="BLW707" s="430"/>
      <c r="BLX707" s="430"/>
      <c r="BLY707" s="430"/>
      <c r="BLZ707" s="430"/>
      <c r="BMA707" s="430"/>
      <c r="BMB707" s="430"/>
      <c r="BMC707" s="430"/>
      <c r="BMD707" s="430"/>
      <c r="BME707" s="430"/>
      <c r="BMF707" s="434"/>
      <c r="BMG707" s="430"/>
      <c r="BMH707" s="433"/>
      <c r="BMI707" s="430"/>
      <c r="BMJ707" s="430"/>
      <c r="BMK707" s="430"/>
      <c r="BML707" s="430"/>
      <c r="BMM707" s="430"/>
      <c r="BMN707" s="430"/>
      <c r="BMO707" s="430"/>
      <c r="BMP707" s="430"/>
      <c r="BMQ707" s="430"/>
      <c r="BMR707" s="432"/>
      <c r="BMS707" s="430"/>
      <c r="BMT707" s="430"/>
      <c r="BMU707" s="430"/>
      <c r="BMV707" s="430"/>
      <c r="BMW707" s="430"/>
      <c r="BMX707" s="430"/>
      <c r="BMY707" s="430"/>
      <c r="BMZ707" s="430"/>
      <c r="BNA707" s="430"/>
      <c r="BNB707" s="430"/>
      <c r="BNC707" s="430"/>
    </row>
    <row r="708" spans="1683:1719" ht="12" customHeight="1">
      <c r="BLS708" s="430" t="s">
        <v>444</v>
      </c>
      <c r="BLT708" s="433"/>
      <c r="BLU708" s="430"/>
      <c r="BLV708" s="430"/>
      <c r="BLW708" s="430"/>
      <c r="BLX708" s="430"/>
      <c r="BLY708" s="430"/>
      <c r="BLZ708" s="430"/>
      <c r="BMA708" s="430"/>
      <c r="BMB708" s="430"/>
      <c r="BMC708" s="430"/>
      <c r="BMD708" s="430"/>
      <c r="BME708" s="430"/>
      <c r="BMF708" s="434"/>
      <c r="BMG708" s="430"/>
      <c r="BMH708" s="433"/>
      <c r="BMI708" s="430"/>
      <c r="BMJ708" s="430"/>
      <c r="BMK708" s="430"/>
      <c r="BML708" s="430"/>
      <c r="BMM708" s="430"/>
      <c r="BMN708" s="430"/>
      <c r="BMO708" s="430"/>
      <c r="BMP708" s="430" t="s">
        <v>445</v>
      </c>
      <c r="BMQ708" s="430"/>
      <c r="BMR708" s="432"/>
      <c r="BMS708" s="430"/>
      <c r="BMT708" s="430"/>
      <c r="BMU708" s="430"/>
      <c r="BMV708" s="430"/>
      <c r="BMW708" s="430"/>
      <c r="BMX708" s="430"/>
      <c r="BMY708" s="430"/>
      <c r="BMZ708" s="430"/>
      <c r="BNA708" s="430"/>
      <c r="BNB708" s="430"/>
      <c r="BNC708" s="430"/>
    </row>
    <row r="709" spans="1683:1719" ht="12" customHeight="1">
      <c r="BLS709" s="430" t="s">
        <v>446</v>
      </c>
      <c r="BLT709" s="433">
        <v>0</v>
      </c>
      <c r="BLU709" s="430" t="s">
        <v>447</v>
      </c>
      <c r="BLV709" s="430"/>
      <c r="BLW709" s="430"/>
      <c r="BLX709" s="430"/>
      <c r="BLY709" s="430"/>
      <c r="BLZ709" s="430"/>
      <c r="BMA709" s="430"/>
      <c r="BMB709" s="430"/>
      <c r="BMC709" s="430"/>
      <c r="BMD709" s="430"/>
      <c r="BME709" s="430"/>
      <c r="BMF709" s="434"/>
      <c r="BMG709" s="430"/>
      <c r="BMH709" s="433"/>
      <c r="BMI709" s="430"/>
      <c r="BMJ709" s="430"/>
      <c r="BMK709" s="430"/>
      <c r="BML709" s="430"/>
      <c r="BMM709" s="430"/>
      <c r="BMN709" s="430"/>
      <c r="BMO709" s="430"/>
      <c r="BMP709" s="430" t="s">
        <v>448</v>
      </c>
      <c r="BMQ709" s="430"/>
      <c r="BMR709" s="432"/>
      <c r="BMS709" s="430"/>
      <c r="BMT709" s="430"/>
      <c r="BMU709" s="430"/>
      <c r="BMV709" s="430"/>
      <c r="BMW709" s="430"/>
      <c r="BMX709" s="430"/>
      <c r="BMY709" s="430"/>
      <c r="BMZ709" s="430"/>
      <c r="BNA709" s="430"/>
      <c r="BNB709" s="430"/>
      <c r="BNC709" s="430"/>
    </row>
    <row r="710" spans="1683:1719" ht="12" customHeight="1">
      <c r="BLS710" s="430" t="s">
        <v>449</v>
      </c>
      <c r="BLT710" s="433">
        <v>1</v>
      </c>
      <c r="BLU710" s="430" t="s">
        <v>450</v>
      </c>
      <c r="BLV710" s="430"/>
      <c r="BLW710" s="430"/>
      <c r="BLX710" s="430"/>
      <c r="BLY710" s="430"/>
      <c r="BLZ710" s="430"/>
      <c r="BMA710" s="430"/>
      <c r="BMB710" s="430"/>
      <c r="BMC710" s="430"/>
      <c r="BMD710" s="430"/>
      <c r="BME710" s="430"/>
      <c r="BMF710" s="434"/>
      <c r="BMG710" s="430"/>
      <c r="BMH710" s="433"/>
      <c r="BMI710" s="430"/>
      <c r="BMJ710" s="430"/>
      <c r="BMK710" s="430"/>
      <c r="BML710" s="430"/>
      <c r="BMM710" s="430"/>
      <c r="BMN710" s="430"/>
      <c r="BMO710" s="430"/>
      <c r="BMP710" s="430" t="s">
        <v>451</v>
      </c>
      <c r="BMQ710" s="430"/>
      <c r="BMR710" s="432"/>
      <c r="BMS710" s="430"/>
      <c r="BMT710" s="430"/>
      <c r="BMU710" s="430"/>
      <c r="BMV710" s="430"/>
      <c r="BMW710" s="430"/>
      <c r="BMX710" s="430"/>
      <c r="BMY710" s="430"/>
      <c r="BMZ710" s="430"/>
      <c r="BNA710" s="430"/>
      <c r="BNB710" s="430"/>
      <c r="BNC710" s="430"/>
    </row>
    <row r="711" spans="1683:1719" ht="12" customHeight="1">
      <c r="BLS711" s="430" t="s">
        <v>452</v>
      </c>
      <c r="BLT711" s="433">
        <v>2</v>
      </c>
      <c r="BLU711" s="430" t="s">
        <v>453</v>
      </c>
      <c r="BLV711" s="430"/>
      <c r="BLW711" s="430"/>
      <c r="BLX711" s="430"/>
      <c r="BLY711" s="430"/>
      <c r="BLZ711" s="430"/>
      <c r="BMA711" s="430"/>
      <c r="BMB711" s="430"/>
      <c r="BMC711" s="430"/>
      <c r="BMD711" s="430"/>
      <c r="BME711" s="430"/>
      <c r="BMF711" s="434"/>
      <c r="BMG711" s="430"/>
      <c r="BMH711" s="433"/>
      <c r="BMI711" s="430"/>
      <c r="BMJ711" s="430"/>
      <c r="BMK711" s="430"/>
      <c r="BML711" s="430"/>
      <c r="BMM711" s="430"/>
      <c r="BMN711" s="430"/>
      <c r="BMO711" s="430"/>
      <c r="BMP711" s="430" t="s">
        <v>454</v>
      </c>
      <c r="BMQ711" s="430"/>
      <c r="BMR711" s="430"/>
      <c r="BMS711" s="430"/>
      <c r="BMT711" s="430"/>
      <c r="BMU711" s="430"/>
      <c r="BMV711" s="430"/>
      <c r="BMW711" s="430"/>
      <c r="BMX711" s="430"/>
      <c r="BMY711" s="430"/>
      <c r="BMZ711" s="430"/>
      <c r="BNA711" s="430"/>
      <c r="BNB711" s="430"/>
      <c r="BNC711" s="430"/>
    </row>
    <row r="712" spans="1683:1719" ht="14.25" customHeight="1">
      <c r="BLS712" s="430"/>
      <c r="BLT712" s="430"/>
      <c r="BLU712" s="430"/>
      <c r="BLV712" s="430"/>
      <c r="BLW712" s="430"/>
      <c r="BLX712" s="430"/>
      <c r="BLY712" s="430"/>
      <c r="BLZ712" s="430"/>
      <c r="BMA712" s="430"/>
      <c r="BMB712" s="430"/>
      <c r="BMC712" s="430"/>
      <c r="BMD712" s="430"/>
      <c r="BME712" s="430"/>
      <c r="BMF712" s="434"/>
      <c r="BMG712" s="430"/>
      <c r="BMH712" s="433"/>
      <c r="BMI712" s="430"/>
      <c r="BMJ712" s="430"/>
      <c r="BMK712" s="430"/>
      <c r="BML712" s="430"/>
      <c r="BMM712" s="430"/>
      <c r="BMN712" s="430"/>
      <c r="BMO712" s="430"/>
      <c r="BMP712" s="430" t="s">
        <v>455</v>
      </c>
      <c r="BMQ712" s="430"/>
      <c r="BMR712" s="430"/>
      <c r="BMS712" s="430"/>
      <c r="BMT712" s="457"/>
      <c r="BMU712" s="430"/>
      <c r="BMV712" s="430"/>
      <c r="BMW712" s="430"/>
      <c r="BMX712" s="430"/>
      <c r="BMY712" s="430"/>
      <c r="BMZ712" s="430"/>
      <c r="BNA712" s="430"/>
      <c r="BNB712" s="430"/>
      <c r="BNC712" s="430"/>
    </row>
    <row r="713" spans="1683:1719" ht="12.75" customHeight="1">
      <c r="BLY713" s="430"/>
      <c r="BLZ713" s="430"/>
      <c r="BMA713" s="430"/>
      <c r="BMB713" s="430"/>
      <c r="BMC713" s="430"/>
      <c r="BMD713" s="430"/>
      <c r="BME713" s="430"/>
      <c r="BMF713" s="434"/>
      <c r="BMG713" s="430"/>
      <c r="BMH713" s="433"/>
      <c r="BMI713" s="430"/>
      <c r="BMJ713" s="430"/>
      <c r="BMK713" s="430"/>
      <c r="BML713" s="430"/>
      <c r="BMM713" s="430"/>
      <c r="BMN713" s="430"/>
      <c r="BMO713" s="430"/>
      <c r="BMP713" s="430" t="s">
        <v>456</v>
      </c>
      <c r="BMQ713" s="430"/>
      <c r="BMR713" s="430"/>
      <c r="BMS713" s="430"/>
      <c r="BMT713" s="432"/>
      <c r="BMU713" s="430"/>
      <c r="BMV713" s="430"/>
      <c r="BMW713" s="16" t="s">
        <v>457</v>
      </c>
      <c r="BMX713" s="666" t="s">
        <v>458</v>
      </c>
      <c r="BMY713" s="618"/>
      <c r="BMZ713" s="618"/>
      <c r="BNA713" s="16" t="s">
        <v>459</v>
      </c>
      <c r="BNB713" s="430"/>
      <c r="BNC713" s="436" t="s">
        <v>6</v>
      </c>
    </row>
    <row r="714" spans="1683:1719" ht="12" customHeight="1">
      <c r="BLY714" s="430"/>
      <c r="BLZ714" s="430"/>
      <c r="BMA714" s="430"/>
      <c r="BMB714" s="430"/>
      <c r="BMC714" s="430"/>
      <c r="BMD714" s="430"/>
      <c r="BME714" s="430"/>
      <c r="BMF714" s="434"/>
      <c r="BMG714" s="430"/>
      <c r="BMH714" s="433"/>
      <c r="BMI714" s="430"/>
      <c r="BMJ714" s="430"/>
      <c r="BMK714" s="430"/>
      <c r="BML714" s="430"/>
      <c r="BMM714" s="430"/>
      <c r="BMN714" s="430"/>
      <c r="BMO714" s="430"/>
      <c r="BMP714" s="430" t="s">
        <v>460</v>
      </c>
      <c r="BMQ714" s="430"/>
      <c r="BMR714" s="430"/>
      <c r="BMS714" s="430"/>
      <c r="BMT714" s="432"/>
      <c r="BMU714" s="430"/>
      <c r="BMV714" s="430"/>
      <c r="BMW714" s="144" t="s">
        <v>461</v>
      </c>
      <c r="BMX714" s="144" t="s">
        <v>462</v>
      </c>
      <c r="BMY714" s="144" t="s">
        <v>463</v>
      </c>
      <c r="BMZ714" s="144" t="s">
        <v>464</v>
      </c>
      <c r="BNA714" s="144" t="s">
        <v>465</v>
      </c>
      <c r="BNB714" s="430"/>
      <c r="BNC714" s="437" t="s">
        <v>466</v>
      </c>
    </row>
    <row r="715" spans="1683:1719" ht="12" customHeight="1">
      <c r="BLY715" s="430"/>
      <c r="BLZ715" s="430"/>
      <c r="BMA715" s="430"/>
      <c r="BMB715" s="430"/>
      <c r="BMC715" s="430"/>
      <c r="BMD715" s="430"/>
      <c r="BME715" s="430"/>
      <c r="BMF715" s="434"/>
      <c r="BMG715" s="430"/>
      <c r="BMH715" s="433"/>
      <c r="BMI715" s="430"/>
      <c r="BMJ715" s="430"/>
      <c r="BMK715" s="430"/>
      <c r="BML715" s="430"/>
      <c r="BMM715" s="430"/>
      <c r="BMN715" s="430"/>
      <c r="BMO715" s="430"/>
      <c r="BMP715" s="430" t="s">
        <v>467</v>
      </c>
      <c r="BMQ715" s="430"/>
      <c r="BMR715" s="430"/>
      <c r="BMS715" s="430"/>
      <c r="BMT715" s="432"/>
      <c r="BMU715" s="430"/>
      <c r="BMV715" s="430"/>
      <c r="BMW715" s="13" t="s">
        <v>468</v>
      </c>
      <c r="BMX715" s="13" t="s">
        <v>469</v>
      </c>
      <c r="BMY715" s="13" t="s">
        <v>470</v>
      </c>
      <c r="BMZ715" s="13" t="s">
        <v>294</v>
      </c>
      <c r="BNA715" s="13" t="s">
        <v>471</v>
      </c>
      <c r="BNB715" s="430"/>
      <c r="BNC715" s="438" t="s">
        <v>472</v>
      </c>
    </row>
    <row r="716" spans="1683:1719" ht="12" customHeight="1">
      <c r="BLY716" s="430"/>
      <c r="BLZ716" s="430"/>
      <c r="BMA716" s="430"/>
      <c r="BMB716" s="430"/>
      <c r="BMC716" s="430"/>
      <c r="BMD716" s="430"/>
      <c r="BME716" s="430"/>
      <c r="BMF716" s="434"/>
      <c r="BMG716" s="430"/>
      <c r="BMH716" s="433"/>
      <c r="BMI716" s="430"/>
      <c r="BMJ716" s="430"/>
      <c r="BMK716" s="430"/>
      <c r="BML716" s="430"/>
      <c r="BMM716" s="430"/>
      <c r="BMN716" s="430"/>
      <c r="BMO716" s="430"/>
      <c r="BMP716" s="430" t="s">
        <v>473</v>
      </c>
      <c r="BMQ716" s="430"/>
      <c r="BMR716" s="430"/>
      <c r="BMS716" s="430"/>
      <c r="BMT716" s="430"/>
      <c r="BMU716" s="430"/>
      <c r="BMV716" s="430"/>
      <c r="BMW716" s="13" t="s">
        <v>474</v>
      </c>
      <c r="BMX716" s="13" t="s">
        <v>475</v>
      </c>
      <c r="BMY716" s="13" t="s">
        <v>476</v>
      </c>
      <c r="BMZ716" s="13" t="s">
        <v>297</v>
      </c>
      <c r="BNA716" s="13" t="s">
        <v>477</v>
      </c>
      <c r="BNB716" s="430"/>
      <c r="BNC716" s="438" t="s">
        <v>478</v>
      </c>
    </row>
    <row r="717" spans="1683:1719" ht="12" customHeight="1">
      <c r="BLY717" s="430"/>
      <c r="BLZ717" s="430"/>
      <c r="BMA717" s="430"/>
      <c r="BMB717" s="430"/>
      <c r="BMC717" s="430"/>
      <c r="BMD717" s="430"/>
      <c r="BME717" s="430"/>
      <c r="BMF717" s="434"/>
      <c r="BMG717" s="430"/>
      <c r="BMH717" s="433"/>
      <c r="BMI717" s="430"/>
      <c r="BMJ717" s="430"/>
      <c r="BMK717" s="430"/>
      <c r="BML717" s="430"/>
      <c r="BMM717" s="430"/>
      <c r="BMN717" s="430"/>
      <c r="BMO717" s="430"/>
      <c r="BMP717" s="430" t="s">
        <v>479</v>
      </c>
      <c r="BMQ717" s="430"/>
      <c r="BMR717" s="430"/>
      <c r="BMS717" s="430"/>
      <c r="BMT717" s="430"/>
      <c r="BMU717" s="430"/>
      <c r="BMV717" s="430"/>
      <c r="BMW717" s="13" t="s">
        <v>414</v>
      </c>
      <c r="BMX717" s="13" t="s">
        <v>480</v>
      </c>
      <c r="BMY717" s="13" t="s">
        <v>481</v>
      </c>
      <c r="BNA717" s="13" t="s">
        <v>482</v>
      </c>
      <c r="BNB717" s="430"/>
      <c r="BNC717" s="438" t="s">
        <v>483</v>
      </c>
    </row>
    <row r="718" spans="1683:1719" ht="12" customHeight="1">
      <c r="BLY718" s="430"/>
      <c r="BLZ718" s="430"/>
      <c r="BMA718" s="430"/>
      <c r="BMB718" s="430"/>
      <c r="BMC718" s="430"/>
      <c r="BMD718" s="430"/>
      <c r="BME718" s="430"/>
      <c r="BMF718" s="434"/>
      <c r="BMG718" s="430"/>
      <c r="BMH718" s="433"/>
      <c r="BMI718" s="430"/>
      <c r="BMJ718" s="430"/>
      <c r="BMK718" s="430"/>
      <c r="BML718" s="430"/>
      <c r="BMM718" s="430"/>
      <c r="BMN718" s="430"/>
      <c r="BMO718" s="430"/>
      <c r="BMP718" s="430" t="s">
        <v>484</v>
      </c>
      <c r="BMQ718" s="430"/>
      <c r="BMR718" s="430"/>
      <c r="BMS718" s="430"/>
      <c r="BMT718" s="430"/>
      <c r="BMU718" s="430"/>
      <c r="BMV718" s="430"/>
      <c r="BMW718" s="13" t="s">
        <v>451</v>
      </c>
      <c r="BNA718" s="13" t="s">
        <v>485</v>
      </c>
      <c r="BNB718" s="430"/>
      <c r="BNC718" s="438" t="s">
        <v>486</v>
      </c>
    </row>
    <row r="719" spans="1683:1719" ht="12" customHeight="1">
      <c r="BLY719" s="430"/>
      <c r="BLZ719" s="430"/>
      <c r="BMA719" s="430"/>
      <c r="BMB719" s="430"/>
      <c r="BMC719" s="430"/>
      <c r="BMD719" s="430"/>
      <c r="BME719" s="430"/>
      <c r="BMF719" s="434"/>
      <c r="BMG719" s="430"/>
      <c r="BMH719" s="433"/>
      <c r="BMI719" s="430"/>
      <c r="BMJ719" s="430"/>
      <c r="BMK719" s="430"/>
      <c r="BML719" s="430"/>
      <c r="BMM719" s="430"/>
      <c r="BMN719" s="430"/>
      <c r="BMO719" s="430"/>
      <c r="BMP719" s="430"/>
      <c r="BMQ719" s="430"/>
      <c r="BMR719" s="430"/>
      <c r="BMS719" s="430"/>
      <c r="BMT719" s="430"/>
      <c r="BMU719" s="430"/>
      <c r="BMV719" s="430"/>
      <c r="BMW719" s="13" t="s">
        <v>454</v>
      </c>
      <c r="BNB719" s="430"/>
      <c r="BNC719" s="438" t="s">
        <v>487</v>
      </c>
    </row>
    <row r="720" spans="1683:1719" ht="12" customHeight="1">
      <c r="BLY720" s="430"/>
      <c r="BLZ720" s="430"/>
      <c r="BMA720" s="430"/>
      <c r="BMB720" s="430"/>
      <c r="BMC720" s="430"/>
      <c r="BMD720" s="430"/>
      <c r="BME720" s="430"/>
      <c r="BMF720" s="434"/>
      <c r="BMG720" s="430"/>
      <c r="BMH720" s="433"/>
      <c r="BMI720" s="430"/>
      <c r="BMJ720" s="430"/>
      <c r="BMK720" s="430"/>
      <c r="BML720" s="430"/>
      <c r="BMM720" s="430"/>
      <c r="BMN720" s="430"/>
      <c r="BMO720" s="430"/>
      <c r="BMP720" s="430"/>
      <c r="BMQ720" s="430"/>
      <c r="BMR720" s="430"/>
      <c r="BMS720" s="430"/>
      <c r="BMT720" s="430"/>
      <c r="BMU720" s="430"/>
      <c r="BMV720" s="430"/>
      <c r="BMW720" s="13" t="s">
        <v>488</v>
      </c>
      <c r="BNB720" s="430"/>
      <c r="BNC720" s="438" t="s">
        <v>489</v>
      </c>
    </row>
    <row r="721" spans="1713:1719" ht="12" customHeight="1">
      <c r="BMW721" s="13" t="s">
        <v>490</v>
      </c>
      <c r="BNB721" s="430"/>
      <c r="BNC721" s="438" t="s">
        <v>491</v>
      </c>
    </row>
    <row r="722" spans="1713:1719" ht="12" customHeight="1">
      <c r="BMW722" s="13" t="s">
        <v>492</v>
      </c>
      <c r="BNB722" s="430"/>
      <c r="BNC722" s="438" t="s">
        <v>493</v>
      </c>
    </row>
    <row r="723" spans="1713:1719" ht="12" customHeight="1">
      <c r="BMW723" s="13" t="s">
        <v>404</v>
      </c>
      <c r="BNB723" s="430"/>
      <c r="BNC723" s="438" t="s">
        <v>494</v>
      </c>
    </row>
    <row r="724" spans="1713:1719" ht="12" customHeight="1">
      <c r="BMW724" s="430" t="s">
        <v>456</v>
      </c>
      <c r="BMX724" s="430"/>
      <c r="BNA724" s="81"/>
      <c r="BNB724" s="430"/>
      <c r="BNC724" s="438" t="s">
        <v>495</v>
      </c>
    </row>
    <row r="725" spans="1713:1719" ht="12" customHeight="1">
      <c r="BMW725" s="430" t="s">
        <v>460</v>
      </c>
      <c r="BMX725" s="430"/>
      <c r="BNA725" s="81"/>
      <c r="BNB725" s="430"/>
      <c r="BNC725" s="438" t="s">
        <v>496</v>
      </c>
    </row>
    <row r="726" spans="1713:1719" ht="12" customHeight="1">
      <c r="BMW726" s="430" t="s">
        <v>467</v>
      </c>
      <c r="BNA726" s="81"/>
      <c r="BNB726" s="430"/>
      <c r="BNC726" s="438" t="s">
        <v>497</v>
      </c>
    </row>
    <row r="727" spans="1713:1719" ht="12" customHeight="1">
      <c r="BMW727" s="430" t="s">
        <v>473</v>
      </c>
      <c r="BNA727" s="81"/>
      <c r="BNB727" s="430"/>
      <c r="BNC727" s="438" t="s">
        <v>498</v>
      </c>
    </row>
    <row r="728" spans="1713:1719" ht="12" customHeight="1">
      <c r="BMW728" s="430" t="s">
        <v>479</v>
      </c>
      <c r="BNA728" s="81"/>
      <c r="BNB728" s="430"/>
      <c r="BNC728" s="438" t="s">
        <v>499</v>
      </c>
    </row>
    <row r="729" spans="1713:1719" ht="12" customHeight="1">
      <c r="BMW729" s="430" t="s">
        <v>484</v>
      </c>
      <c r="BNA729" s="81"/>
      <c r="BNB729" s="430"/>
      <c r="BNC729" s="438" t="s">
        <v>500</v>
      </c>
    </row>
    <row r="730" spans="1713:1719" ht="12" customHeight="1">
      <c r="BMW730" s="430"/>
      <c r="BNB730" s="430"/>
      <c r="BNC730" s="438" t="s">
        <v>501</v>
      </c>
    </row>
    <row r="731" spans="1713:1719" ht="12" customHeight="1">
      <c r="BMW731" s="430"/>
      <c r="BMX731" s="430"/>
      <c r="BMY731" s="430"/>
      <c r="BMZ731" s="430"/>
      <c r="BNA731" s="430"/>
      <c r="BNB731" s="430"/>
      <c r="BNC731" s="438" t="s">
        <v>502</v>
      </c>
    </row>
    <row r="732" spans="1713:1719" ht="12" customHeight="1">
      <c r="BMW732" s="430"/>
      <c r="BMX732" s="430"/>
      <c r="BMY732" s="430"/>
      <c r="BMZ732" s="430"/>
      <c r="BNA732" s="430"/>
      <c r="BNB732" s="430"/>
      <c r="BNC732" s="438" t="s">
        <v>503</v>
      </c>
    </row>
    <row r="733" spans="1713:1719" ht="12" customHeight="1">
      <c r="BMW733" s="430"/>
      <c r="BMX733" s="430"/>
      <c r="BMY733" s="430"/>
      <c r="BMZ733" s="430"/>
      <c r="BNA733" s="430"/>
      <c r="BNB733" s="430"/>
      <c r="BNC733" s="438" t="s">
        <v>504</v>
      </c>
    </row>
    <row r="734" spans="1713:1719" ht="12" customHeight="1">
      <c r="BMW734" s="430"/>
      <c r="BMX734" s="430"/>
      <c r="BMY734" s="430"/>
      <c r="BMZ734" s="430"/>
      <c r="BNA734" s="430"/>
      <c r="BNB734" s="430"/>
      <c r="BNC734" s="438" t="s">
        <v>505</v>
      </c>
    </row>
    <row r="735" spans="1713:1719" ht="12" customHeight="1">
      <c r="BMW735" s="430"/>
      <c r="BMX735" s="430"/>
      <c r="BMY735" s="430"/>
      <c r="BMZ735" s="430"/>
      <c r="BNA735" s="430"/>
      <c r="BNB735" s="430"/>
      <c r="BNC735" s="438" t="s">
        <v>506</v>
      </c>
    </row>
    <row r="736" spans="1713:1719" ht="12" customHeight="1">
      <c r="BMW736" s="430"/>
      <c r="BMX736" s="430"/>
      <c r="BMY736" s="430"/>
      <c r="BMZ736" s="430"/>
      <c r="BNA736" s="430"/>
      <c r="BNB736" s="430"/>
      <c r="BNC736" s="438" t="s">
        <v>507</v>
      </c>
    </row>
    <row r="737" spans="1719:1721" ht="12" customHeight="1">
      <c r="BNC737" s="438" t="s">
        <v>508</v>
      </c>
      <c r="BND737" s="430"/>
      <c r="BNE737" s="430"/>
    </row>
    <row r="738" spans="1719:1721" ht="12" customHeight="1">
      <c r="BNC738" s="438" t="s">
        <v>509</v>
      </c>
      <c r="BND738" s="430"/>
      <c r="BNE738" s="430"/>
    </row>
    <row r="739" spans="1719:1721" ht="12" customHeight="1">
      <c r="BNC739" s="438" t="s">
        <v>5</v>
      </c>
      <c r="BND739" s="430"/>
      <c r="BNE739" s="430"/>
    </row>
    <row r="740" spans="1719:1721" ht="12" customHeight="1">
      <c r="BNC740" s="438" t="s">
        <v>510</v>
      </c>
      <c r="BND740" s="430"/>
      <c r="BNE740" s="430"/>
    </row>
    <row r="741" spans="1719:1721" ht="12" customHeight="1">
      <c r="BNC741" s="438" t="s">
        <v>511</v>
      </c>
      <c r="BND741" s="430"/>
      <c r="BNE741" s="430"/>
    </row>
    <row r="742" spans="1719:1721" ht="12" customHeight="1">
      <c r="BNC742" s="438" t="s">
        <v>512</v>
      </c>
      <c r="BND742" s="430"/>
      <c r="BNE742" s="430"/>
    </row>
    <row r="743" spans="1719:1721" ht="12" customHeight="1">
      <c r="BNC743" s="438" t="s">
        <v>513</v>
      </c>
      <c r="BND743" s="430"/>
      <c r="BNE743" s="430"/>
    </row>
    <row r="744" spans="1719:1721" ht="12" customHeight="1">
      <c r="BNC744" s="439" t="s">
        <v>514</v>
      </c>
      <c r="BND744" s="430"/>
      <c r="BNE744" s="430"/>
    </row>
    <row r="745" spans="1719:1721" ht="12" customHeight="1">
      <c r="BNC745" s="438" t="s">
        <v>515</v>
      </c>
      <c r="BND745" s="430"/>
      <c r="BNE745" s="430"/>
    </row>
    <row r="746" spans="1719:1721" ht="12" customHeight="1">
      <c r="BNC746" s="438" t="s">
        <v>516</v>
      </c>
      <c r="BND746" s="430"/>
      <c r="BNE746" s="430"/>
    </row>
    <row r="747" spans="1719:1721" ht="12" customHeight="1">
      <c r="BNC747" s="438" t="s">
        <v>517</v>
      </c>
      <c r="BND747" s="430"/>
      <c r="BNE747" s="430"/>
    </row>
    <row r="748" spans="1719:1721" ht="12" customHeight="1">
      <c r="BNC748" s="438" t="s">
        <v>518</v>
      </c>
      <c r="BND748" s="430"/>
      <c r="BNE748" s="430"/>
    </row>
    <row r="749" spans="1719:1721" ht="12" customHeight="1">
      <c r="BNC749" s="430"/>
      <c r="BND749" s="430"/>
      <c r="BNE749" s="430"/>
    </row>
    <row r="750" spans="1719:1721" ht="12" customHeight="1">
      <c r="BNC750" s="430"/>
      <c r="BND750" s="430"/>
      <c r="BNE750" s="430"/>
    </row>
    <row r="751" spans="1719:1721" ht="12" customHeight="1">
      <c r="BNC751" s="430"/>
      <c r="BND751" s="430"/>
      <c r="BNE751" s="430" t="s">
        <v>69</v>
      </c>
    </row>
    <row r="752" spans="1719:1721" ht="12" customHeight="1">
      <c r="BNC752" s="430"/>
      <c r="BND752" s="430"/>
      <c r="BNE752" s="430" t="s">
        <v>286</v>
      </c>
    </row>
    <row r="754" spans="1723:1728" ht="12" customHeight="1">
      <c r="BNG754" s="430" t="s">
        <v>519</v>
      </c>
      <c r="BNH754" s="430"/>
      <c r="BNI754" s="430"/>
      <c r="BNJ754" s="430"/>
      <c r="BNK754" s="430"/>
      <c r="BNL754" s="430"/>
    </row>
    <row r="755" spans="1723:1728" ht="12" customHeight="1">
      <c r="BNG755" s="430" t="s">
        <v>520</v>
      </c>
      <c r="BNH755" s="430"/>
      <c r="BNI755" s="430"/>
      <c r="BNJ755" s="430"/>
      <c r="BNK755" s="430"/>
      <c r="BNL755" s="430"/>
    </row>
    <row r="756" spans="1723:1728" ht="12" customHeight="1">
      <c r="BNG756" s="430" t="s">
        <v>521</v>
      </c>
      <c r="BNH756" s="430"/>
      <c r="BNI756" s="430"/>
      <c r="BNJ756" s="430"/>
      <c r="BNK756" s="430"/>
      <c r="BNL756" s="430"/>
    </row>
    <row r="757" spans="1723:1728" ht="12" customHeight="1">
      <c r="BNG757" s="430" t="s">
        <v>522</v>
      </c>
      <c r="BNH757" s="430"/>
      <c r="BNI757" s="430"/>
      <c r="BNJ757" s="430"/>
      <c r="BNK757" s="430"/>
      <c r="BNL757" s="430"/>
    </row>
    <row r="758" spans="1723:1728" ht="12" customHeight="1">
      <c r="BNG758" s="430"/>
      <c r="BNH758" s="430"/>
      <c r="BNI758" s="430"/>
      <c r="BNJ758" s="430"/>
      <c r="BNK758" s="430"/>
      <c r="BNL758" s="430"/>
    </row>
    <row r="759" spans="1723:1728" ht="12" customHeight="1">
      <c r="BNG759" s="430"/>
      <c r="BNH759" s="430"/>
      <c r="BNI759" s="430" t="s">
        <v>523</v>
      </c>
      <c r="BNJ759" s="430"/>
      <c r="BNK759" s="430"/>
      <c r="BNL759" s="430"/>
    </row>
    <row r="760" spans="1723:1728" ht="12" customHeight="1">
      <c r="BNG760" s="430"/>
      <c r="BNH760" s="430"/>
      <c r="BNI760" s="430" t="s">
        <v>524</v>
      </c>
      <c r="BNJ760" s="430"/>
      <c r="BNK760" s="430"/>
      <c r="BNL760" s="430"/>
    </row>
    <row r="761" spans="1723:1728" ht="12" customHeight="1">
      <c r="BNG761" s="430"/>
      <c r="BNH761" s="430"/>
      <c r="BNI761" s="430" t="s">
        <v>525</v>
      </c>
      <c r="BNJ761" s="430"/>
      <c r="BNK761" s="430"/>
      <c r="BNL761" s="430"/>
    </row>
    <row r="762" spans="1723:1728" ht="12" customHeight="1">
      <c r="BNG762" s="430"/>
      <c r="BNH762" s="430"/>
      <c r="BNI762" s="430"/>
      <c r="BNJ762" s="430"/>
      <c r="BNK762" s="430"/>
      <c r="BNL762" s="430"/>
    </row>
    <row r="763" spans="1723:1728" ht="12" customHeight="1">
      <c r="BNG763" s="430"/>
      <c r="BNH763" s="430"/>
      <c r="BNI763" s="430"/>
      <c r="BNJ763" s="430"/>
      <c r="BNK763" s="430"/>
      <c r="BNL763" s="430"/>
    </row>
    <row r="764" spans="1723:1728" ht="12" customHeight="1">
      <c r="BNG764" s="430"/>
      <c r="BNH764" s="430"/>
      <c r="BNI764" s="430"/>
      <c r="BNJ764" s="430"/>
      <c r="BNK764" s="430"/>
      <c r="BNL764" s="146" t="s">
        <v>526</v>
      </c>
    </row>
    <row r="765" spans="1723:1728" ht="12" customHeight="1">
      <c r="BNG765" s="430"/>
      <c r="BNH765" s="430"/>
      <c r="BNI765" s="430"/>
      <c r="BNJ765" s="430"/>
      <c r="BNK765" s="430"/>
      <c r="BNL765" s="440" t="s">
        <v>527</v>
      </c>
    </row>
    <row r="766" spans="1723:1728" ht="12" customHeight="1">
      <c r="BNG766" s="430"/>
      <c r="BNH766" s="430"/>
      <c r="BNI766" s="430"/>
      <c r="BNJ766" s="430"/>
      <c r="BNK766" s="430"/>
      <c r="BNL766" s="440" t="s">
        <v>528</v>
      </c>
    </row>
    <row r="767" spans="1723:1728" ht="12" customHeight="1">
      <c r="BNG767" s="430"/>
      <c r="BNH767" s="430"/>
      <c r="BNI767" s="430"/>
      <c r="BNJ767" s="430"/>
      <c r="BNK767" s="430"/>
      <c r="BNL767" s="440" t="s">
        <v>529</v>
      </c>
    </row>
    <row r="768" spans="1723:1728" ht="12" customHeight="1">
      <c r="BNG768" s="430"/>
      <c r="BNH768" s="430"/>
      <c r="BNI768" s="430"/>
      <c r="BNJ768" s="430"/>
      <c r="BNK768" s="430"/>
      <c r="BNL768" s="440" t="s">
        <v>530</v>
      </c>
    </row>
    <row r="769" spans="1728:1732" ht="12" customHeight="1">
      <c r="BNL769" s="440" t="s">
        <v>531</v>
      </c>
      <c r="BNM769" s="146"/>
      <c r="BNN769" s="146"/>
      <c r="BNO769" s="146"/>
      <c r="BNP769" s="146"/>
    </row>
    <row r="770" spans="1728:1732" ht="12" customHeight="1">
      <c r="BNL770" s="440" t="s">
        <v>532</v>
      </c>
      <c r="BNM770" s="146"/>
      <c r="BNN770" s="146"/>
      <c r="BNO770" s="146"/>
      <c r="BNP770" s="146"/>
    </row>
    <row r="771" spans="1728:1732" ht="12" customHeight="1">
      <c r="BNL771" s="440" t="s">
        <v>533</v>
      </c>
      <c r="BNM771" s="146"/>
      <c r="BNN771" s="146"/>
      <c r="BNO771" s="146"/>
      <c r="BNP771" s="146"/>
    </row>
    <row r="772" spans="1728:1732" ht="12" customHeight="1">
      <c r="BNL772" s="440" t="s">
        <v>534</v>
      </c>
      <c r="BNM772" s="146"/>
      <c r="BNN772" s="146"/>
      <c r="BNO772" s="146"/>
      <c r="BNP772" s="146"/>
    </row>
    <row r="773" spans="1728:1732" ht="12" customHeight="1">
      <c r="BNL773" s="440" t="s">
        <v>535</v>
      </c>
      <c r="BNM773" s="146"/>
      <c r="BNN773" s="146"/>
      <c r="BNO773" s="146"/>
      <c r="BNP773" s="146"/>
    </row>
    <row r="774" spans="1728:1732" ht="12" customHeight="1">
      <c r="BNL774" s="440" t="s">
        <v>536</v>
      </c>
      <c r="BNM774" s="146"/>
      <c r="BNN774" s="146"/>
      <c r="BNO774" s="146"/>
      <c r="BNP774" s="146"/>
    </row>
    <row r="775" spans="1728:1732" ht="9.75" customHeight="1">
      <c r="BNL775" s="146"/>
      <c r="BNM775" s="146"/>
      <c r="BNN775" s="146"/>
      <c r="BNO775" s="146"/>
      <c r="BNP775" s="146"/>
    </row>
    <row r="776" spans="1728:1732" ht="9.75" customHeight="1">
      <c r="BNL776" s="146"/>
      <c r="BNM776" s="146"/>
      <c r="BNN776" s="146" t="s">
        <v>537</v>
      </c>
      <c r="BNO776" s="146"/>
      <c r="BNP776" s="146"/>
    </row>
    <row r="777" spans="1728:1732" ht="9.75" customHeight="1">
      <c r="BNL777" s="146"/>
      <c r="BNM777" s="146"/>
      <c r="BNN777" s="146" t="s">
        <v>538</v>
      </c>
      <c r="BNO777" s="146"/>
      <c r="BNP777" s="146"/>
    </row>
    <row r="778" spans="1728:1732" ht="9.75" customHeight="1">
      <c r="BNL778" s="146"/>
      <c r="BNM778" s="146"/>
      <c r="BNN778" s="146" t="s">
        <v>539</v>
      </c>
      <c r="BNO778" s="146"/>
      <c r="BNP778" s="146"/>
    </row>
    <row r="779" spans="1728:1732" ht="9.75" customHeight="1">
      <c r="BNL779" s="146"/>
      <c r="BNM779" s="146"/>
      <c r="BNN779" s="146" t="s">
        <v>540</v>
      </c>
      <c r="BNO779" s="146"/>
      <c r="BNP779" s="146"/>
    </row>
    <row r="780" spans="1728:1732" ht="9.75" customHeight="1">
      <c r="BNL780" s="146"/>
      <c r="BNM780" s="146"/>
      <c r="BNN780" s="146"/>
      <c r="BNO780" s="146"/>
      <c r="BNP780" s="146"/>
    </row>
    <row r="781" spans="1728:1732" ht="9.75" customHeight="1">
      <c r="BNL781" s="146"/>
      <c r="BNM781" s="146"/>
      <c r="BNN781" s="146" t="s">
        <v>541</v>
      </c>
      <c r="BNO781" s="146"/>
      <c r="BNP781" s="146"/>
    </row>
    <row r="782" spans="1728:1732" ht="12.75" customHeight="1">
      <c r="BNL782" s="146"/>
      <c r="BNM782" s="146"/>
      <c r="BNN782" s="146"/>
      <c r="BNO782" s="146"/>
      <c r="BNP782" s="441" t="s">
        <v>542</v>
      </c>
    </row>
    <row r="783" spans="1728:1732" ht="12" customHeight="1">
      <c r="BNL783" s="146"/>
      <c r="BNM783" s="146"/>
      <c r="BNN783" s="146"/>
      <c r="BNO783" s="146"/>
      <c r="BNP783" s="440" t="s">
        <v>445</v>
      </c>
    </row>
    <row r="784" spans="1728:1732" ht="12" customHeight="1">
      <c r="BNL784" s="146"/>
      <c r="BNM784" s="146"/>
      <c r="BNN784" s="146"/>
      <c r="BNO784" s="146"/>
      <c r="BNP784" s="440" t="s">
        <v>448</v>
      </c>
    </row>
    <row r="785" spans="1732:1736" ht="12" customHeight="1">
      <c r="BNP785" s="440" t="s">
        <v>451</v>
      </c>
      <c r="BNQ785" s="146"/>
      <c r="BNR785" s="146"/>
      <c r="BNS785" s="146"/>
      <c r="BNT785" s="146"/>
    </row>
    <row r="786" spans="1732:1736" ht="12" customHeight="1">
      <c r="BNP786" s="440" t="s">
        <v>454</v>
      </c>
      <c r="BNQ786" s="146"/>
      <c r="BNR786" s="146"/>
      <c r="BNS786" s="146"/>
      <c r="BNT786" s="146"/>
    </row>
    <row r="787" spans="1732:1736" ht="12" customHeight="1">
      <c r="BNP787" s="440" t="s">
        <v>455</v>
      </c>
      <c r="BNQ787" s="146"/>
      <c r="BNR787" s="146"/>
      <c r="BNS787" s="146"/>
      <c r="BNT787" s="146"/>
    </row>
    <row r="788" spans="1732:1736" ht="12" customHeight="1">
      <c r="BNP788" s="440" t="s">
        <v>456</v>
      </c>
      <c r="BNQ788" s="146"/>
      <c r="BNR788" s="146"/>
      <c r="BNS788" s="146"/>
      <c r="BNT788" s="146"/>
    </row>
    <row r="789" spans="1732:1736" ht="12" customHeight="1">
      <c r="BNP789" s="440" t="s">
        <v>460</v>
      </c>
      <c r="BNQ789" s="146"/>
      <c r="BNR789" s="146"/>
      <c r="BNS789" s="146"/>
      <c r="BNT789" s="146"/>
    </row>
    <row r="790" spans="1732:1736" ht="12" customHeight="1">
      <c r="BNP790" s="440" t="s">
        <v>467</v>
      </c>
      <c r="BNQ790" s="146"/>
      <c r="BNR790" s="146"/>
      <c r="BNS790" s="146"/>
      <c r="BNT790" s="146"/>
    </row>
    <row r="791" spans="1732:1736" ht="12" customHeight="1">
      <c r="BNP791" s="440" t="s">
        <v>473</v>
      </c>
      <c r="BNQ791" s="146"/>
      <c r="BNR791" s="146"/>
      <c r="BNS791" s="146"/>
      <c r="BNT791" s="146"/>
    </row>
    <row r="792" spans="1732:1736" ht="12" customHeight="1">
      <c r="BNP792" s="440" t="s">
        <v>479</v>
      </c>
      <c r="BNQ792" s="146"/>
      <c r="BNR792" s="146"/>
      <c r="BNS792" s="146"/>
      <c r="BNT792" s="146"/>
    </row>
    <row r="793" spans="1732:1736" ht="12" customHeight="1">
      <c r="BNP793" s="440" t="s">
        <v>484</v>
      </c>
      <c r="BNQ793" s="146"/>
      <c r="BNR793" s="146" t="s">
        <v>543</v>
      </c>
      <c r="BNS793" s="146"/>
      <c r="BNT793" s="146"/>
    </row>
    <row r="794" spans="1732:1736" ht="12" customHeight="1">
      <c r="BNP794" s="146"/>
      <c r="BNQ794" s="146"/>
      <c r="BNR794" s="440" t="s">
        <v>519</v>
      </c>
      <c r="BNS794" s="146"/>
      <c r="BNT794" s="146"/>
    </row>
    <row r="795" spans="1732:1736" ht="12" customHeight="1">
      <c r="BNP795" s="146"/>
      <c r="BNQ795" s="146"/>
      <c r="BNR795" s="440" t="s">
        <v>520</v>
      </c>
      <c r="BNS795" s="146"/>
      <c r="BNT795" s="146"/>
    </row>
    <row r="796" spans="1732:1736" ht="12" customHeight="1">
      <c r="BNP796" s="146"/>
      <c r="BNQ796" s="146"/>
      <c r="BNR796" s="440" t="s">
        <v>521</v>
      </c>
      <c r="BNS796" s="146"/>
      <c r="BNT796" s="146"/>
    </row>
    <row r="797" spans="1732:1736" ht="12" customHeight="1">
      <c r="BNP797" s="146"/>
      <c r="BNQ797" s="146"/>
      <c r="BNR797" s="440" t="s">
        <v>522</v>
      </c>
      <c r="BNS797" s="146"/>
      <c r="BNT797" s="146"/>
    </row>
    <row r="798" spans="1732:1736" ht="9.75" customHeight="1">
      <c r="BNP798" s="146"/>
      <c r="BNQ798" s="146"/>
      <c r="BNR798" s="146"/>
      <c r="BNS798" s="146"/>
      <c r="BNT798" s="146"/>
    </row>
    <row r="799" spans="1732:1736" ht="9.75" customHeight="1">
      <c r="BNP799" s="146"/>
      <c r="BNQ799" s="146"/>
      <c r="BNR799" s="146"/>
      <c r="BNS799" s="146"/>
      <c r="BNT799" s="146" t="s">
        <v>544</v>
      </c>
    </row>
    <row r="800" spans="1732:1736" ht="62.25" customHeight="1">
      <c r="BNP800" s="146"/>
      <c r="BNQ800" s="146"/>
      <c r="BNR800" s="146"/>
      <c r="BNS800" s="146"/>
      <c r="BNT800" s="442" t="s">
        <v>545</v>
      </c>
    </row>
    <row r="801" spans="1736:1739" ht="12" customHeight="1">
      <c r="BNT801" s="443" t="s">
        <v>546</v>
      </c>
      <c r="BNU801" s="146"/>
      <c r="BNV801" s="146"/>
      <c r="BNW801" s="146"/>
    </row>
    <row r="802" spans="1736:1739" ht="12" customHeight="1">
      <c r="BNT802" s="443" t="s">
        <v>547</v>
      </c>
      <c r="BNU802" s="146"/>
      <c r="BNV802" s="146"/>
      <c r="BNW802" s="146"/>
    </row>
    <row r="803" spans="1736:1739" ht="12" customHeight="1">
      <c r="BNT803" s="443" t="s">
        <v>548</v>
      </c>
      <c r="BNU803" s="146"/>
      <c r="BNV803" s="146"/>
      <c r="BNW803" s="146"/>
    </row>
    <row r="804" spans="1736:1739" ht="12" customHeight="1">
      <c r="BNT804" s="443" t="s">
        <v>549</v>
      </c>
      <c r="BNU804" s="146"/>
      <c r="BNV804" s="146"/>
      <c r="BNW804" s="146"/>
    </row>
    <row r="805" spans="1736:1739" ht="62.25" customHeight="1">
      <c r="BNT805" s="442" t="s">
        <v>550</v>
      </c>
      <c r="BNU805" s="146"/>
      <c r="BNV805" s="146"/>
      <c r="BNW805" s="146"/>
    </row>
    <row r="806" spans="1736:1739" ht="12" customHeight="1">
      <c r="BNT806" s="443" t="s">
        <v>551</v>
      </c>
      <c r="BNU806" s="146"/>
      <c r="BNV806" s="146"/>
      <c r="BNW806" s="146"/>
    </row>
    <row r="807" spans="1736:1739" ht="12" customHeight="1">
      <c r="BNT807" s="442" t="s">
        <v>484</v>
      </c>
      <c r="BNU807" s="146"/>
      <c r="BNV807" s="146"/>
      <c r="BNW807" s="146"/>
    </row>
    <row r="808" spans="1736:1739" ht="12" customHeight="1">
      <c r="BNT808" s="443" t="s">
        <v>541</v>
      </c>
      <c r="BNU808" s="146"/>
      <c r="BNV808" s="146"/>
      <c r="BNW808" s="146"/>
    </row>
    <row r="809" spans="1736:1739" ht="12" customHeight="1">
      <c r="BNT809" s="443"/>
      <c r="BNU809" s="146"/>
      <c r="BNV809" s="146"/>
      <c r="BNW809" s="146"/>
    </row>
    <row r="810" spans="1736:1739" ht="12" customHeight="1">
      <c r="BNT810" s="146"/>
      <c r="BNU810" s="146"/>
      <c r="BNV810" s="440" t="s">
        <v>69</v>
      </c>
      <c r="BNW810" s="440"/>
    </row>
    <row r="811" spans="1736:1739" ht="12" customHeight="1">
      <c r="BNT811" s="146"/>
      <c r="BNU811" s="146"/>
      <c r="BNV811" s="440" t="s">
        <v>286</v>
      </c>
      <c r="BNW811" s="440"/>
    </row>
    <row r="812" spans="1736:1739" ht="12" customHeight="1">
      <c r="BNT812" s="146"/>
      <c r="BNU812" s="146"/>
      <c r="BNV812" s="440"/>
      <c r="BNW812" s="440"/>
    </row>
    <row r="813" spans="1736:1739" ht="12" customHeight="1">
      <c r="BNT813" s="146"/>
      <c r="BNU813" s="146"/>
      <c r="BNV813" s="440"/>
      <c r="BNW813" s="440" t="s">
        <v>294</v>
      </c>
    </row>
    <row r="814" spans="1736:1739" ht="12" customHeight="1">
      <c r="BNT814" s="146"/>
      <c r="BNU814" s="146"/>
      <c r="BNV814" s="440"/>
      <c r="BNW814" s="440" t="s">
        <v>297</v>
      </c>
    </row>
    <row r="820" spans="1741:1744" ht="12" customHeight="1">
      <c r="BNY820" s="440" t="s">
        <v>293</v>
      </c>
      <c r="BNZ820" s="440"/>
      <c r="BOA820" s="440"/>
      <c r="BOB820" s="440"/>
    </row>
    <row r="821" spans="1741:1744" ht="12" customHeight="1">
      <c r="BNY821" s="440" t="s">
        <v>340</v>
      </c>
      <c r="BNZ821" s="440"/>
      <c r="BOA821" s="440"/>
      <c r="BOB821" s="440"/>
    </row>
    <row r="822" spans="1741:1744" ht="12" customHeight="1">
      <c r="BNY822" s="440" t="s">
        <v>552</v>
      </c>
      <c r="BNZ822" s="440"/>
      <c r="BOA822" s="440"/>
      <c r="BOB822" s="440"/>
    </row>
    <row r="823" spans="1741:1744" ht="12" customHeight="1">
      <c r="BNY823" s="440"/>
      <c r="BNZ823" s="440"/>
      <c r="BOA823" s="440"/>
      <c r="BOB823" s="440"/>
    </row>
    <row r="824" spans="1741:1744" ht="12" customHeight="1">
      <c r="BNY824" s="440"/>
      <c r="BNZ824" s="440"/>
      <c r="BOA824" s="440"/>
      <c r="BOB824" s="440"/>
    </row>
    <row r="825" spans="1741:1744" ht="12" customHeight="1">
      <c r="BNY825" s="440"/>
      <c r="BNZ825" s="440"/>
      <c r="BOA825" s="440"/>
      <c r="BOB825" s="440"/>
    </row>
    <row r="826" spans="1741:1744" ht="12" customHeight="1">
      <c r="BNY826" s="440"/>
      <c r="BNZ826" s="440" t="s">
        <v>553</v>
      </c>
      <c r="BOA826" s="440"/>
      <c r="BOB826" s="440"/>
    </row>
    <row r="827" spans="1741:1744" ht="12" customHeight="1">
      <c r="BNY827" s="440"/>
      <c r="BNZ827" s="440" t="s">
        <v>295</v>
      </c>
      <c r="BOA827" s="440"/>
      <c r="BOB827" s="440"/>
    </row>
    <row r="828" spans="1741:1744" ht="12" customHeight="1">
      <c r="BNY828" s="440"/>
      <c r="BNZ828" s="440" t="s">
        <v>292</v>
      </c>
      <c r="BOA828" s="440"/>
      <c r="BOB828" s="440"/>
    </row>
    <row r="829" spans="1741:1744" ht="12" customHeight="1">
      <c r="BNY829" s="440"/>
      <c r="BNZ829" s="440"/>
      <c r="BOA829" s="440"/>
      <c r="BOB829" s="440"/>
    </row>
    <row r="830" spans="1741:1744" ht="12" customHeight="1">
      <c r="BNY830" s="440"/>
      <c r="BNZ830" s="440"/>
      <c r="BOA830" s="440"/>
      <c r="BOB830" s="440"/>
    </row>
    <row r="831" spans="1741:1744" ht="12" customHeight="1">
      <c r="BNY831" s="440"/>
      <c r="BNZ831" s="440"/>
      <c r="BOA831" s="440"/>
      <c r="BOB831" s="440"/>
    </row>
    <row r="832" spans="1741:1744" ht="12" customHeight="1">
      <c r="BNY832" s="440"/>
      <c r="BNZ832" s="440"/>
      <c r="BOA832" s="440"/>
      <c r="BOB832" s="440" t="s">
        <v>554</v>
      </c>
    </row>
    <row r="833" spans="1744:1747" ht="12" customHeight="1">
      <c r="BOB833" s="440" t="s">
        <v>555</v>
      </c>
      <c r="BOC833" s="440"/>
      <c r="BOD833" s="440"/>
      <c r="BOE833" s="440"/>
    </row>
    <row r="834" spans="1744:1747" ht="12" customHeight="1">
      <c r="BOB834" s="440" t="s">
        <v>556</v>
      </c>
      <c r="BOC834" s="440"/>
      <c r="BOD834" s="440"/>
      <c r="BOE834" s="440"/>
    </row>
    <row r="835" spans="1744:1747" ht="12" customHeight="1">
      <c r="BOB835" s="440"/>
      <c r="BOC835" s="440"/>
      <c r="BOD835" s="440"/>
      <c r="BOE835" s="440"/>
    </row>
    <row r="836" spans="1744:1747" ht="12" customHeight="1">
      <c r="BOB836" s="440"/>
      <c r="BOC836" s="440" t="s">
        <v>481</v>
      </c>
      <c r="BOD836" s="440"/>
      <c r="BOE836" s="440"/>
    </row>
    <row r="837" spans="1744:1747" ht="12" customHeight="1">
      <c r="BOB837" s="440"/>
      <c r="BOC837" s="440" t="s">
        <v>477</v>
      </c>
      <c r="BOD837" s="440"/>
      <c r="BOE837" s="440"/>
    </row>
    <row r="838" spans="1744:1747" ht="12" customHeight="1">
      <c r="BOB838" s="440"/>
      <c r="BOC838" s="440" t="s">
        <v>557</v>
      </c>
      <c r="BOD838" s="440"/>
      <c r="BOE838" s="440"/>
    </row>
    <row r="839" spans="1744:1747" ht="12" customHeight="1">
      <c r="BOB839" s="440"/>
      <c r="BOC839" s="440"/>
      <c r="BOD839" s="440"/>
      <c r="BOE839" s="440"/>
    </row>
    <row r="840" spans="1744:1747" ht="12" customHeight="1">
      <c r="BOB840" s="440"/>
      <c r="BOC840" s="440"/>
      <c r="BOD840" s="440" t="s">
        <v>558</v>
      </c>
      <c r="BOE840" s="440"/>
    </row>
    <row r="841" spans="1744:1747" ht="12" customHeight="1">
      <c r="BOB841" s="440"/>
      <c r="BOC841" s="440"/>
      <c r="BOD841" s="440" t="s">
        <v>559</v>
      </c>
      <c r="BOE841" s="440"/>
    </row>
    <row r="842" spans="1744:1747" ht="12" customHeight="1">
      <c r="BOB842" s="440"/>
      <c r="BOC842" s="440"/>
      <c r="BOD842" s="440" t="s">
        <v>560</v>
      </c>
      <c r="BOE842" s="440"/>
    </row>
    <row r="843" spans="1744:1747" ht="12" customHeight="1">
      <c r="BOB843" s="440"/>
      <c r="BOC843" s="440"/>
      <c r="BOD843" s="440"/>
      <c r="BOE843" s="440"/>
    </row>
    <row r="844" spans="1744:1747" ht="12" customHeight="1">
      <c r="BOB844" s="440"/>
      <c r="BOC844" s="440"/>
      <c r="BOD844" s="440"/>
      <c r="BOE844" s="443" t="s">
        <v>291</v>
      </c>
    </row>
    <row r="845" spans="1744:1747" ht="12" customHeight="1">
      <c r="BOB845" s="440"/>
      <c r="BOC845" s="440"/>
      <c r="BOD845" s="440"/>
      <c r="BOE845" s="443" t="s">
        <v>296</v>
      </c>
    </row>
    <row r="849" spans="1749:1761" ht="12" customHeight="1">
      <c r="BOG849" s="440"/>
      <c r="BOH849" s="440"/>
      <c r="BOI849" s="440"/>
      <c r="BOJ849" s="440"/>
      <c r="BOK849" s="440"/>
      <c r="BOL849" s="440"/>
      <c r="BOM849" s="440"/>
      <c r="BON849" s="440"/>
      <c r="BOO849" s="639" t="s">
        <v>124</v>
      </c>
      <c r="BOP849" s="605"/>
      <c r="BOQ849" s="606"/>
      <c r="BOR849" s="146"/>
      <c r="BOS849" s="146"/>
    </row>
    <row r="850" spans="1749:1761" ht="12" customHeight="1">
      <c r="BOG850" s="440"/>
      <c r="BOH850" s="440"/>
      <c r="BOI850" s="440"/>
      <c r="BOJ850" s="440"/>
      <c r="BOK850" s="440"/>
      <c r="BOL850" s="440"/>
      <c r="BOM850" s="151">
        <v>1</v>
      </c>
      <c r="BON850" s="151">
        <v>2</v>
      </c>
      <c r="BOO850" s="151">
        <v>3</v>
      </c>
      <c r="BOP850" s="444">
        <v>4</v>
      </c>
      <c r="BOQ850" s="444">
        <v>5</v>
      </c>
      <c r="BOR850" s="146"/>
      <c r="BOS850" s="146"/>
    </row>
    <row r="851" spans="1749:1761" ht="12" customHeight="1">
      <c r="BOG851" s="440"/>
      <c r="BOH851" s="440"/>
      <c r="BOI851" s="440"/>
      <c r="BOJ851" s="440"/>
      <c r="BOK851" s="440"/>
      <c r="BOL851" s="440"/>
      <c r="BOM851" s="443" t="s">
        <v>384</v>
      </c>
      <c r="BON851" s="443" t="s">
        <v>385</v>
      </c>
      <c r="BOO851" s="443" t="s">
        <v>299</v>
      </c>
      <c r="BOP851" s="443" t="s">
        <v>316</v>
      </c>
      <c r="BOQ851" s="443" t="s">
        <v>386</v>
      </c>
      <c r="BOR851" s="146"/>
      <c r="BOS851" s="146"/>
    </row>
    <row r="852" spans="1749:1761" ht="12" customHeight="1">
      <c r="BOG852" s="440"/>
      <c r="BOH852" s="440"/>
      <c r="BOI852" s="440"/>
      <c r="BOJ852" s="440"/>
      <c r="BOK852" s="440"/>
      <c r="BOL852" s="440"/>
      <c r="BOM852" s="445">
        <v>0.2</v>
      </c>
      <c r="BON852" s="445">
        <v>0.4</v>
      </c>
      <c r="BOO852" s="445">
        <v>0.6</v>
      </c>
      <c r="BOP852" s="445">
        <v>0.8</v>
      </c>
      <c r="BOQ852" s="445">
        <v>1</v>
      </c>
      <c r="BOR852" s="146"/>
      <c r="BOS852" s="146"/>
    </row>
    <row r="853" spans="1749:1761" ht="12" customHeight="1">
      <c r="BOG853" s="440"/>
      <c r="BOH853" s="440"/>
      <c r="BOI853" s="440"/>
      <c r="BOJ853" s="440"/>
      <c r="BOK853" s="440"/>
      <c r="BOL853" s="440"/>
      <c r="BOM853" s="151"/>
      <c r="BON853" s="151"/>
      <c r="BOO853" s="151"/>
      <c r="BOP853" s="444"/>
      <c r="BOQ853" s="444"/>
      <c r="BOR853" s="146"/>
      <c r="BOS853" s="146"/>
    </row>
    <row r="854" spans="1749:1761" ht="12" customHeight="1">
      <c r="BOG854" s="713" t="s">
        <v>122</v>
      </c>
      <c r="BOH854" s="446">
        <v>5</v>
      </c>
      <c r="BOI854" s="443" t="s">
        <v>387</v>
      </c>
      <c r="BOJ854" s="445">
        <v>1</v>
      </c>
      <c r="BOK854" s="440" t="s">
        <v>561</v>
      </c>
      <c r="BOL854" s="447">
        <v>1</v>
      </c>
      <c r="BOM854" s="151" t="s">
        <v>389</v>
      </c>
      <c r="BON854" s="151" t="s">
        <v>389</v>
      </c>
      <c r="BOO854" s="151" t="s">
        <v>389</v>
      </c>
      <c r="BOP854" s="151" t="s">
        <v>389</v>
      </c>
      <c r="BOQ854" s="151" t="s">
        <v>390</v>
      </c>
      <c r="BOR854" s="146"/>
      <c r="BOS854" s="146"/>
    </row>
    <row r="855" spans="1749:1761" ht="12" customHeight="1">
      <c r="BOG855" s="653"/>
      <c r="BOH855" s="446">
        <v>4</v>
      </c>
      <c r="BOI855" s="443" t="s">
        <v>311</v>
      </c>
      <c r="BOJ855" s="445">
        <v>0.8</v>
      </c>
      <c r="BOK855" s="440" t="s">
        <v>562</v>
      </c>
      <c r="BOL855" s="447">
        <v>0.8</v>
      </c>
      <c r="BOM855" s="151" t="s">
        <v>388</v>
      </c>
      <c r="BON855" s="151" t="s">
        <v>388</v>
      </c>
      <c r="BOO855" s="151" t="s">
        <v>389</v>
      </c>
      <c r="BOP855" s="151" t="s">
        <v>389</v>
      </c>
      <c r="BOQ855" s="151" t="s">
        <v>390</v>
      </c>
      <c r="BOR855" s="146"/>
      <c r="BOS855" s="146"/>
    </row>
    <row r="856" spans="1749:1761" ht="12" customHeight="1">
      <c r="BOG856" s="653"/>
      <c r="BOH856" s="446">
        <v>3</v>
      </c>
      <c r="BOI856" s="443" t="s">
        <v>285</v>
      </c>
      <c r="BOJ856" s="445">
        <v>0.6</v>
      </c>
      <c r="BOK856" s="440" t="s">
        <v>563</v>
      </c>
      <c r="BOL856" s="447">
        <v>0.6</v>
      </c>
      <c r="BOM856" s="151" t="s">
        <v>388</v>
      </c>
      <c r="BON856" s="151" t="s">
        <v>388</v>
      </c>
      <c r="BOO856" s="151" t="s">
        <v>388</v>
      </c>
      <c r="BOP856" s="151" t="s">
        <v>389</v>
      </c>
      <c r="BOQ856" s="151" t="s">
        <v>390</v>
      </c>
      <c r="BOR856" s="146"/>
      <c r="BOS856" s="146"/>
    </row>
    <row r="857" spans="1749:1761" ht="12" customHeight="1">
      <c r="BOG857" s="653"/>
      <c r="BOH857" s="446">
        <v>2</v>
      </c>
      <c r="BOI857" s="443" t="s">
        <v>315</v>
      </c>
      <c r="BOJ857" s="445">
        <v>0.4</v>
      </c>
      <c r="BOK857" s="440" t="s">
        <v>564</v>
      </c>
      <c r="BOL857" s="447">
        <v>0.4</v>
      </c>
      <c r="BOM857" s="151" t="s">
        <v>70</v>
      </c>
      <c r="BON857" s="151" t="s">
        <v>388</v>
      </c>
      <c r="BOO857" s="151" t="s">
        <v>388</v>
      </c>
      <c r="BOP857" s="151" t="s">
        <v>389</v>
      </c>
      <c r="BOQ857" s="151" t="s">
        <v>390</v>
      </c>
      <c r="BOR857" s="146"/>
      <c r="BOS857" s="146"/>
    </row>
    <row r="858" spans="1749:1761" ht="12" customHeight="1">
      <c r="BOG858" s="653"/>
      <c r="BOH858" s="446">
        <v>1</v>
      </c>
      <c r="BOI858" s="443" t="s">
        <v>298</v>
      </c>
      <c r="BOJ858" s="445">
        <v>0.2</v>
      </c>
      <c r="BOK858" s="440" t="s">
        <v>565</v>
      </c>
      <c r="BOL858" s="447">
        <v>0.2</v>
      </c>
      <c r="BOM858" s="151" t="s">
        <v>70</v>
      </c>
      <c r="BON858" s="151" t="s">
        <v>70</v>
      </c>
      <c r="BOO858" s="151" t="s">
        <v>388</v>
      </c>
      <c r="BOP858" s="151" t="s">
        <v>389</v>
      </c>
      <c r="BOQ858" s="151" t="s">
        <v>390</v>
      </c>
      <c r="BOR858" s="146"/>
      <c r="BOS858" s="146"/>
    </row>
    <row r="859" spans="1749:1761" ht="9.75" customHeight="1">
      <c r="BOG859" s="146"/>
      <c r="BOH859" s="146"/>
      <c r="BOI859" s="146"/>
      <c r="BOJ859" s="146"/>
      <c r="BOK859" s="146"/>
      <c r="BOL859" s="146"/>
      <c r="BOM859" s="146"/>
      <c r="BON859" s="146"/>
      <c r="BOO859" s="146"/>
      <c r="BOP859" s="146"/>
      <c r="BOQ859" s="146"/>
      <c r="BOR859" s="146"/>
      <c r="BOS859" s="146"/>
    </row>
    <row r="860" spans="1749:1761" ht="9.75" customHeight="1">
      <c r="BOG860" s="146"/>
      <c r="BOH860" s="146"/>
      <c r="BOI860" s="146"/>
      <c r="BOJ860" s="146"/>
      <c r="BOK860" s="146"/>
      <c r="BOL860" s="146"/>
      <c r="BOM860" s="146"/>
      <c r="BON860" s="146"/>
      <c r="BOO860" s="146"/>
      <c r="BOP860" s="146"/>
      <c r="BOQ860" s="146"/>
      <c r="BOR860" s="146"/>
      <c r="BOS860" s="146"/>
    </row>
    <row r="861" spans="1749:1761" ht="9.75" customHeight="1">
      <c r="BOG861" s="146"/>
      <c r="BOH861" s="146"/>
      <c r="BOI861" s="146"/>
      <c r="BOJ861" s="146"/>
      <c r="BOK861" s="146"/>
      <c r="BOL861" s="146"/>
      <c r="BOM861" s="146"/>
      <c r="BON861" s="146"/>
      <c r="BOO861" s="146"/>
      <c r="BOP861" s="146"/>
      <c r="BOQ861" s="146"/>
      <c r="BOR861" s="146"/>
      <c r="BOS861" s="146" t="s">
        <v>566</v>
      </c>
    </row>
    <row r="862" spans="1749:1761" ht="9.75" customHeight="1">
      <c r="BOG862" s="146"/>
      <c r="BOH862" s="146"/>
      <c r="BOI862" s="146"/>
      <c r="BOJ862" s="146"/>
      <c r="BOK862" s="146"/>
      <c r="BOL862" s="146"/>
      <c r="BOM862" s="146"/>
      <c r="BON862" s="146"/>
      <c r="BOO862" s="146"/>
      <c r="BOP862" s="146"/>
      <c r="BOQ862" s="146"/>
      <c r="BOR862" s="146"/>
      <c r="BOS862" s="146" t="s">
        <v>567</v>
      </c>
    </row>
    <row r="863" spans="1749:1761" ht="9.75" customHeight="1">
      <c r="BOG863" s="146"/>
      <c r="BOH863" s="146"/>
      <c r="BOI863" s="146"/>
      <c r="BOJ863" s="146"/>
      <c r="BOK863" s="146"/>
      <c r="BOL863" s="146"/>
      <c r="BOM863" s="146"/>
      <c r="BON863" s="146"/>
      <c r="BOO863" s="146"/>
      <c r="BOP863" s="146"/>
      <c r="BOQ863" s="146"/>
      <c r="BOR863" s="146"/>
      <c r="BOS863" s="146" t="s">
        <v>568</v>
      </c>
    </row>
    <row r="864" spans="1749:1761" ht="9.75" customHeight="1">
      <c r="BOG864" s="146"/>
      <c r="BOH864" s="146"/>
      <c r="BOI864" s="146"/>
      <c r="BOJ864" s="146"/>
      <c r="BOK864" s="146"/>
      <c r="BOL864" s="146"/>
      <c r="BOM864" s="146"/>
      <c r="BON864" s="146"/>
      <c r="BOO864" s="146"/>
      <c r="BOP864" s="146"/>
      <c r="BOQ864" s="146"/>
      <c r="BOR864" s="146"/>
      <c r="BOS864" s="146" t="s">
        <v>569</v>
      </c>
    </row>
    <row r="865" spans="1761:1763" ht="9.75" customHeight="1">
      <c r="BOS865" s="146" t="s">
        <v>570</v>
      </c>
    </row>
    <row r="866" spans="1761:1763" ht="9.75" customHeight="1">
      <c r="BOS866" s="146" t="s">
        <v>541</v>
      </c>
    </row>
    <row r="869" spans="1761:1763" ht="10.5" customHeight="1">
      <c r="BOU869" s="156" t="s">
        <v>571</v>
      </c>
    </row>
    <row r="870" spans="1761:1763" ht="9.75" customHeight="1">
      <c r="BOU870" s="102" t="s">
        <v>572</v>
      </c>
    </row>
    <row r="871" spans="1761:1763" ht="19.5" customHeight="1">
      <c r="BOU871" s="102" t="s">
        <v>573</v>
      </c>
    </row>
    <row r="872" spans="1761:1763" ht="9.75" customHeight="1">
      <c r="BOU872" s="102" t="s">
        <v>574</v>
      </c>
    </row>
    <row r="873" spans="1761:1763" ht="9.75" customHeight="1">
      <c r="BOU873" s="102" t="s">
        <v>575</v>
      </c>
    </row>
    <row r="874" spans="1761:1763" ht="9.75" customHeight="1">
      <c r="BOU874" s="102" t="s">
        <v>576</v>
      </c>
    </row>
    <row r="875" spans="1761:1763" ht="9.75" customHeight="1">
      <c r="BOU875" s="13" t="s">
        <v>484</v>
      </c>
    </row>
  </sheetData>
  <mergeCells count="21">
    <mergeCell ref="BOO849:BOQ849"/>
    <mergeCell ref="E5:G5"/>
    <mergeCell ref="J1:K4"/>
    <mergeCell ref="U5:V5"/>
    <mergeCell ref="C4:H4"/>
    <mergeCell ref="AI7:AL7"/>
    <mergeCell ref="J7:AB7"/>
    <mergeCell ref="B2:I2"/>
    <mergeCell ref="BLW599:BLY599"/>
    <mergeCell ref="B7:H7"/>
    <mergeCell ref="BOG854:BOG858"/>
    <mergeCell ref="B1:I1"/>
    <mergeCell ref="C3:H3"/>
    <mergeCell ref="CU7:CV7"/>
    <mergeCell ref="AC7:AH7"/>
    <mergeCell ref="BLQ603:BLQ607"/>
    <mergeCell ref="BMX713:BMZ713"/>
    <mergeCell ref="W5:X5"/>
    <mergeCell ref="I5:N5"/>
    <mergeCell ref="O5:P5"/>
    <mergeCell ref="Q5:R5"/>
  </mergeCells>
  <conditionalFormatting sqref="AG9:AG14">
    <cfRule type="containsText" dxfId="786" priority="27" operator="containsText" text="BAJO">
      <formula>NOT(ISERROR(SEARCH("BAJO",AG9)))</formula>
    </cfRule>
    <cfRule type="containsText" dxfId="785" priority="28" operator="containsText" text="MODERADO">
      <formula>NOT(ISERROR(SEARCH("MODERADO",AG9)))</formula>
    </cfRule>
    <cfRule type="containsText" dxfId="784" priority="29" operator="containsText" text="ALTO">
      <formula>NOT(ISERROR(SEARCH("ALTO",AG9)))</formula>
    </cfRule>
    <cfRule type="containsText" dxfId="783" priority="30" operator="containsText" text="EXTREMO">
      <formula>NOT(ISERROR(SEARCH("EXTREMO",AG9)))</formula>
    </cfRule>
  </conditionalFormatting>
  <conditionalFormatting sqref="CP9:CP14 DJ9:DK14 DQ9:DR14 DX9:DY14 EE9:EF14 EL9:EM14 ES9:ET14 EZ9:FA14 FG9:FH14 FN9:FO14 FU9:FV14 GB9:GC14">
    <cfRule type="containsText" dxfId="782" priority="24" operator="containsText" text="MODERADO">
      <formula>NOT(ISERROR(SEARCH("MODERADO",CP9)))</formula>
    </cfRule>
    <cfRule type="containsText" dxfId="781" priority="25" operator="containsText" text="ALTO">
      <formula>NOT(ISERROR(SEARCH("ALTO",CP9)))</formula>
    </cfRule>
    <cfRule type="containsText" dxfId="780" priority="26" operator="containsText" text="EXTREMO">
      <formula>NOT(ISERROR(SEARCH("EXTREMO",CP9)))</formula>
    </cfRule>
  </conditionalFormatting>
  <conditionalFormatting sqref="DB9:DC14">
    <cfRule type="containsText" dxfId="779" priority="21" operator="containsText" text="MODERADO">
      <formula>NOT(ISERROR(SEARCH("MODERADO",DB9)))</formula>
    </cfRule>
    <cfRule type="containsText" dxfId="778" priority="22" operator="containsText" text="ALTO">
      <formula>NOT(ISERROR(SEARCH("ALTO",DB9)))</formula>
    </cfRule>
    <cfRule type="containsText" dxfId="777" priority="23" operator="containsText" text="EXTREMO">
      <formula>NOT(ISERROR(SEARCH("EXTREMO",DB9)))</formula>
    </cfRule>
  </conditionalFormatting>
  <conditionalFormatting sqref="ER9:EU14 EY9:FB14 FF9:FI14 FM9:FP14 FT9:FW14 GA9:GD14 CL9:CP14 DB9:DD14 DF9:DF14 DI9:DL14 DN9:DN14 DP9:DS14 DU9:DU14 DW9:DZ14 EB9:EB14 ED9:EG14 EI9:EI14 EK9:EN14 EP9:EP14 EW9:EW14 FD9:FD14 FK9:FK14 FR9:FR14 FY9:FY14 GF9:GF14 GH9:GI14">
    <cfRule type="containsText" dxfId="776" priority="20" operator="containsText" text="BAJO">
      <formula>NOT(ISERROR(SEARCH("BAJO",CL9)))</formula>
    </cfRule>
  </conditionalFormatting>
  <conditionalFormatting sqref="ES9:ET9">
    <cfRule type="containsText" dxfId="775" priority="17" operator="containsText" text="MODERADO">
      <formula>NOT(ISERROR(SEARCH("MODERADO",ES9)))</formula>
    </cfRule>
    <cfRule type="containsText" dxfId="774" priority="18" operator="containsText" text="ALTO">
      <formula>NOT(ISERROR(SEARCH("ALTO",ES9)))</formula>
    </cfRule>
    <cfRule type="containsText" dxfId="773" priority="19" operator="containsText" text="EXTREMO">
      <formula>NOT(ISERROR(SEARCH("EXTREMO",ES9)))</formula>
    </cfRule>
  </conditionalFormatting>
  <conditionalFormatting sqref="EZ9:FA9">
    <cfRule type="containsText" dxfId="772" priority="14" operator="containsText" text="MODERADO">
      <formula>NOT(ISERROR(SEARCH("MODERADO",EZ9)))</formula>
    </cfRule>
    <cfRule type="containsText" dxfId="771" priority="15" operator="containsText" text="ALTO">
      <formula>NOT(ISERROR(SEARCH("ALTO",EZ9)))</formula>
    </cfRule>
    <cfRule type="containsText" dxfId="770" priority="16" operator="containsText" text="EXTREMO">
      <formula>NOT(ISERROR(SEARCH("EXTREMO",EZ9)))</formula>
    </cfRule>
  </conditionalFormatting>
  <conditionalFormatting sqref="FG9:FH9">
    <cfRule type="containsText" dxfId="769" priority="11" operator="containsText" text="MODERADO">
      <formula>NOT(ISERROR(SEARCH("MODERADO",FG9)))</formula>
    </cfRule>
    <cfRule type="containsText" dxfId="768" priority="12" operator="containsText" text="ALTO">
      <formula>NOT(ISERROR(SEARCH("ALTO",FG9)))</formula>
    </cfRule>
    <cfRule type="containsText" dxfId="767" priority="13" operator="containsText" text="EXTREMO">
      <formula>NOT(ISERROR(SEARCH("EXTREMO",FG9)))</formula>
    </cfRule>
  </conditionalFormatting>
  <conditionalFormatting sqref="FN9:FO9">
    <cfRule type="containsText" dxfId="766" priority="8" operator="containsText" text="MODERADO">
      <formula>NOT(ISERROR(SEARCH("MODERADO",FN9)))</formula>
    </cfRule>
    <cfRule type="containsText" dxfId="765" priority="9" operator="containsText" text="ALTO">
      <formula>NOT(ISERROR(SEARCH("ALTO",FN9)))</formula>
    </cfRule>
    <cfRule type="containsText" dxfId="764" priority="10" operator="containsText" text="EXTREMO">
      <formula>NOT(ISERROR(SEARCH("EXTREMO",FN9)))</formula>
    </cfRule>
  </conditionalFormatting>
  <conditionalFormatting sqref="FU9:FV9">
    <cfRule type="containsText" dxfId="763" priority="5" operator="containsText" text="MODERADO">
      <formula>NOT(ISERROR(SEARCH("MODERADO",FU9)))</formula>
    </cfRule>
    <cfRule type="containsText" dxfId="762" priority="6" operator="containsText" text="ALTO">
      <formula>NOT(ISERROR(SEARCH("ALTO",FU9)))</formula>
    </cfRule>
    <cfRule type="containsText" dxfId="761" priority="7" operator="containsText" text="EXTREMO">
      <formula>NOT(ISERROR(SEARCH("EXTREMO",FU9)))</formula>
    </cfRule>
  </conditionalFormatting>
  <conditionalFormatting sqref="GB9:GC9">
    <cfRule type="containsText" dxfId="760" priority="2" operator="containsText" text="MODERADO">
      <formula>NOT(ISERROR(SEARCH("MODERADO",GB9)))</formula>
    </cfRule>
    <cfRule type="containsText" dxfId="759" priority="3" operator="containsText" text="ALTO">
      <formula>NOT(ISERROR(SEARCH("ALTO",GB9)))</formula>
    </cfRule>
    <cfRule type="containsText" dxfId="758" priority="4" operator="containsText" text="EXTREMO">
      <formula>NOT(ISERROR(SEARCH("EXTREMO",GB9)))</formula>
    </cfRule>
  </conditionalFormatting>
  <dataValidations count="17">
    <dataValidation type="list" showInputMessage="1" showErrorMessage="1" sqref="AO9:AO14 AS9:AS14 AW9:AW14 BA9:BA14 BE9:BE14 BI9:BI14 BM9:BM14 BQ9:BQ14 BU9:BU14 BY9:BY14 CC9:CC14 CG9:CG14 CJ9:CJ14" xr:uid="{00000000-0002-0000-0E00-000000000000}">
      <formula1>TIP_CONTROL</formula1>
      <formula2>0</formula2>
    </dataValidation>
    <dataValidation type="list" sqref="CI9:CI14" xr:uid="{00000000-0002-0000-0E00-000001000000}">
      <formula1>IMPLEMENT</formula1>
      <formula2>0</formula2>
    </dataValidation>
    <dataValidation showInputMessage="1" showErrorMessage="1" errorTitle="Rechazado" error="Solo son validadas las opciones de la lista" sqref="AK9:AL14 CP9:CS14 CU9:CV14 CV15" xr:uid="{00000000-0002-0000-0E00-000002000000}">
      <formula1>0</formula1>
      <formula2>0</formula2>
    </dataValidation>
    <dataValidation type="list" allowBlank="1" showInputMessage="1" sqref="D9:D14" xr:uid="{00000000-0002-0000-0E00-000003000000}">
      <formula1>InternoExp</formula1>
      <formula2>0</formula2>
    </dataValidation>
    <dataValidation type="list" allowBlank="1" showInputMessage="1" sqref="E9:E14" xr:uid="{00000000-0002-0000-0E00-000004000000}">
      <formula1>ExternoExp</formula1>
      <formula2>0</formula2>
    </dataValidation>
    <dataValidation type="list" allowBlank="1" showInputMessage="1" sqref="H9:H14" xr:uid="{00000000-0002-0000-0E00-000005000000}">
      <formula1>TramitesSer</formula1>
      <formula2>0</formula2>
    </dataValidation>
    <dataValidation type="list" allowBlank="1" showInputMessage="1" showErrorMessage="1" sqref="G9:G14" xr:uid="{00000000-0002-0000-0E00-000006000000}">
      <formula1>consecuencias</formula1>
      <formula2>0</formula2>
    </dataValidation>
    <dataValidation type="list" showInputMessage="1" showErrorMessage="1" errorTitle="Rechazado" error="Solo son validadas las opciones de la lista" sqref="AM9:AM14 AQ9:AQ14 AU9:AU14 AY9:AY14 BC9:BC14 BG9:BG14 BK9:BK14 BO9:BO14 BS9:BS14 BW9:BW14 CA9:CA14 CE9:CE14" xr:uid="{00000000-0002-0000-0E00-000007000000}">
      <formula1>FRECUENCY</formula1>
      <formula2>0</formula2>
    </dataValidation>
    <dataValidation type="list" showErrorMessage="1" sqref="AN9:AN14 AR9:AR14 AV9:AV14 AZ9:AZ14 BD9:BD14 BH9:BH14 BL9:BL14 BP9:BP14 BT9:BT14 BX9:BX14 CB9:CB14 CF9:CF14" xr:uid="{00000000-0002-0000-0E00-000008000000}">
      <formula1>IMPLEMENT</formula1>
      <formula2>0</formula2>
    </dataValidation>
    <dataValidation type="list" allowBlank="1" showInputMessage="1" sqref="F9:F14" xr:uid="{00000000-0002-0000-0E00-000009000000}">
      <formula1>$BMA$611:$BMA$615</formula1>
      <formula2>0</formula2>
    </dataValidation>
    <dataValidation type="list" allowBlank="1" showInputMessage="1" showErrorMessage="1" sqref="J9:AB14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E00-00000A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E00-00000B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E00-00000C000000}">
      <formula1>0</formula1>
      <formula2>0</formula2>
    </dataValidation>
    <dataValidation type="list" showInputMessage="1" showErrorMessage="1" errorTitle="Rechazado" error="Solo son validadas las opciones de la lista" sqref="AP9:AP14 AT9:AT14 AX9:AX14 BB9:BB14 BF9:BF14 BJ9:BJ14 BN9:BN14 BR9:BR14 BV9:BV14 BZ9:BZ14 CD9:CD14 CH9:CH14 CK9:CO14 CT9:CT14 CW9:CW14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E00-00000D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E00-00000E000000}">
      <formula1>IMPACTO</formula1>
      <formula2>0</formula2>
    </dataValidation>
    <dataValidation type="list" allowBlank="1" showInputMessage="1" showErrorMessage="1" sqref="I9:I10 I11:I14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E00-00000F000000}">
      <formula1>PROBAB</formula1>
      <formula2>0</formula2>
    </dataValidation>
    <dataValidation type="list" allowBlank="1" showInputMessage="1" showErrorMessage="1" sqref="BMA611:BMA615" xr:uid="{00000000-0002-0000-0E00-000010000000}">
      <formula1>TipoCausa</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FF"/>
  </sheetPr>
  <dimension ref="A1:XAO961"/>
  <sheetViews>
    <sheetView zoomScale="91" zoomScaleNormal="91" workbookViewId="0">
      <selection activeCell="A11" sqref="A11"/>
    </sheetView>
  </sheetViews>
  <sheetFormatPr baseColWidth="10" defaultColWidth="10.88671875" defaultRowHeight="10.199999999999999"/>
  <cols>
    <col min="1" max="1" width="4.109375" style="13" customWidth="1"/>
    <col min="2" max="2" width="20.109375" style="13" customWidth="1"/>
    <col min="3" max="3" width="24" style="13" customWidth="1"/>
    <col min="4" max="4" width="20.88671875" style="13" customWidth="1"/>
    <col min="5" max="6" width="11.88671875" style="13" customWidth="1"/>
    <col min="7" max="7" width="20.88671875" style="13" customWidth="1"/>
    <col min="8" max="8" width="13.88671875" style="13" customWidth="1"/>
    <col min="9" max="9" width="10.44140625" style="16" customWidth="1"/>
    <col min="10" max="28" width="8.44140625" style="16" customWidth="1"/>
    <col min="29" max="29" width="10.88671875" style="16" customWidth="1"/>
    <col min="30" max="30" width="5.44140625" style="16" customWidth="1"/>
    <col min="31" max="31" width="8.6640625" style="16" customWidth="1"/>
    <col min="32" max="32" width="5.109375" style="13" customWidth="1"/>
    <col min="33" max="33" width="9" style="16" customWidth="1"/>
    <col min="34" max="34" width="5.6640625" style="7" customWidth="1"/>
    <col min="35" max="35" width="30.109375" style="13" customWidth="1"/>
    <col min="36" max="36" width="15.44140625" style="13" customWidth="1"/>
    <col min="37" max="37" width="20.109375" style="38" customWidth="1"/>
    <col min="38" max="38" width="15.88671875" style="38" customWidth="1"/>
    <col min="39" max="39" width="7.88671875" style="38" customWidth="1"/>
    <col min="40" max="40" width="10.88671875" style="13" customWidth="1"/>
    <col min="41" max="41" width="7.6640625" style="13" customWidth="1"/>
    <col min="42" max="42" width="8" style="38" customWidth="1"/>
    <col min="43" max="43" width="18.77734375" style="38" hidden="1" customWidth="1"/>
    <col min="44" max="44" width="13" style="13" hidden="1" customWidth="1"/>
    <col min="45" max="45" width="7.6640625" style="13" hidden="1" customWidth="1"/>
    <col min="46" max="46" width="8" style="38" hidden="1" customWidth="1"/>
    <col min="47" max="47" width="7.88671875" style="38" hidden="1" customWidth="1"/>
    <col min="48" max="48" width="13" style="13" hidden="1" customWidth="1"/>
    <col min="49" max="49" width="7.6640625" style="13" hidden="1" customWidth="1"/>
    <col min="50" max="50" width="8" style="38" hidden="1" customWidth="1"/>
    <col min="51" max="51" width="7.88671875" style="38" hidden="1" customWidth="1"/>
    <col min="52" max="52" width="13" style="13" hidden="1" customWidth="1"/>
    <col min="53" max="53" width="7.6640625" style="13" hidden="1" customWidth="1"/>
    <col min="54" max="54" width="8" style="38" hidden="1" customWidth="1"/>
    <col min="55" max="55" width="7.88671875" style="38" hidden="1" customWidth="1"/>
    <col min="56" max="56" width="13" style="13" hidden="1" customWidth="1"/>
    <col min="57" max="57" width="7.6640625" style="13" hidden="1" customWidth="1"/>
    <col min="58" max="58" width="8" style="38" hidden="1" customWidth="1"/>
    <col min="59" max="59" width="7.88671875" style="38" hidden="1" customWidth="1"/>
    <col min="60" max="60" width="13" style="13" hidden="1" customWidth="1"/>
    <col min="61" max="61" width="7.6640625" style="13" hidden="1" customWidth="1"/>
    <col min="62" max="62" width="8" style="38" hidden="1" customWidth="1"/>
    <col min="63" max="63" width="7.88671875" style="38" hidden="1" customWidth="1"/>
    <col min="64" max="64" width="13" style="13" hidden="1" customWidth="1"/>
    <col min="65" max="65" width="7.6640625" style="13" hidden="1" customWidth="1"/>
    <col min="66" max="66" width="8" style="38" hidden="1" customWidth="1"/>
    <col min="67" max="67" width="7.88671875" style="38" hidden="1" customWidth="1"/>
    <col min="68" max="68" width="13" style="13" hidden="1" customWidth="1"/>
    <col min="69" max="69" width="7.6640625" style="13" hidden="1" customWidth="1"/>
    <col min="70" max="70" width="8" style="38" hidden="1" customWidth="1"/>
    <col min="71" max="71" width="7.88671875" style="38" hidden="1" customWidth="1"/>
    <col min="72" max="72" width="13" style="13" hidden="1" customWidth="1"/>
    <col min="73" max="73" width="7.6640625" style="13" hidden="1" customWidth="1"/>
    <col min="74" max="74" width="8" style="38" hidden="1" customWidth="1"/>
    <col min="75" max="75" width="7.88671875" style="38" hidden="1" customWidth="1"/>
    <col min="76" max="76" width="13" style="13" hidden="1" customWidth="1"/>
    <col min="77" max="77" width="7.6640625" style="13" hidden="1" customWidth="1"/>
    <col min="78" max="78" width="8" style="38" hidden="1" customWidth="1"/>
    <col min="79" max="79" width="7.88671875" style="38" hidden="1" customWidth="1"/>
    <col min="80" max="80" width="13" style="13" hidden="1" customWidth="1"/>
    <col min="81" max="81" width="7.6640625" style="13" hidden="1" customWidth="1"/>
    <col min="82" max="82" width="8" style="38" hidden="1" customWidth="1"/>
    <col min="83" max="83" width="7.88671875" style="38" hidden="1" customWidth="1"/>
    <col min="84" max="84" width="13" style="13" hidden="1" customWidth="1"/>
    <col min="85" max="85" width="7.6640625" style="13" hidden="1" customWidth="1"/>
    <col min="86" max="86" width="8" style="38" hidden="1" customWidth="1"/>
    <col min="87" max="89" width="1.88671875" style="38" hidden="1" customWidth="1"/>
    <col min="90" max="90" width="8.44140625" style="38" customWidth="1"/>
    <col min="91" max="91" width="6" style="38" customWidth="1"/>
    <col min="92" max="92" width="8.44140625" style="38" customWidth="1"/>
    <col min="93" max="93" width="6" style="38" customWidth="1"/>
    <col min="94" max="94" width="8.44140625" style="38" customWidth="1"/>
    <col min="95" max="95" width="6" style="38" customWidth="1"/>
    <col min="96" max="96" width="28.88671875" style="38" customWidth="1"/>
    <col min="97" max="97" width="6.109375" style="38" customWidth="1"/>
    <col min="98" max="98" width="0.88671875" style="38" customWidth="1"/>
    <col min="99" max="99" width="50.109375" style="38" customWidth="1"/>
    <col min="100" max="100" width="24" style="38" customWidth="1"/>
    <col min="101" max="101" width="1.109375" style="38" hidden="1" customWidth="1"/>
    <col min="102" max="105" width="4.88671875" style="38" hidden="1" customWidth="1"/>
    <col min="106" max="106" width="5.109375" style="13" hidden="1" customWidth="1"/>
    <col min="107" max="108" width="6" style="13" hidden="1" customWidth="1"/>
    <col min="109" max="109" width="3.88671875" style="38" hidden="1" customWidth="1"/>
    <col min="110" max="110" width="5.6640625" style="13" hidden="1" customWidth="1"/>
    <col min="111" max="112" width="5.6640625" style="38" hidden="1" customWidth="1"/>
    <col min="113" max="113" width="16.6640625" style="13" hidden="1" customWidth="1"/>
    <col min="114" max="116" width="5.109375" style="13" hidden="1" customWidth="1"/>
    <col min="117" max="117" width="3.88671875" style="38" hidden="1" customWidth="1"/>
    <col min="118" max="118" width="5.6640625" style="13" hidden="1" customWidth="1"/>
    <col min="119" max="119" width="5.6640625" style="38" hidden="1" customWidth="1"/>
    <col min="120" max="191" width="5.109375" style="13" hidden="1" customWidth="1"/>
    <col min="192" max="192" width="6.44140625" style="13" hidden="1" customWidth="1"/>
    <col min="193" max="224" width="7" style="13" customWidth="1"/>
    <col min="225" max="1677" width="1.88671875" style="13" customWidth="1"/>
    <col min="1678" max="1680" width="10.88671875" style="13" customWidth="1"/>
    <col min="1681" max="1681" width="3.88671875" style="13" customWidth="1"/>
    <col min="1682" max="1683" width="10.88671875" style="13" customWidth="1"/>
    <col min="1684" max="1684" width="4.109375" style="13" customWidth="1"/>
    <col min="1685" max="1690" width="10.88671875" style="13" customWidth="1"/>
    <col min="1691" max="1691" width="31.88671875" style="13" customWidth="1"/>
    <col min="1692" max="1692" width="10.88671875" style="13" customWidth="1"/>
    <col min="1693" max="1693" width="39.88671875" style="13" customWidth="1"/>
    <col min="1694" max="1695" width="10.88671875" style="13" customWidth="1"/>
    <col min="1696" max="1696" width="10.88671875" style="15" customWidth="1"/>
    <col min="1697" max="1697" width="10.88671875" style="13" customWidth="1"/>
    <col min="1698" max="1698" width="28.33203125" style="16" customWidth="1"/>
    <col min="1699" max="1702" width="10.88671875" style="13" customWidth="1"/>
    <col min="1703" max="1703" width="37.109375" style="13" customWidth="1"/>
    <col min="1704" max="1762" width="10.88671875" style="13" customWidth="1"/>
    <col min="1763" max="1763" width="23.109375" style="13" customWidth="1"/>
    <col min="1764" max="1766" width="10.88671875" style="13" customWidth="1"/>
    <col min="1767" max="1767" width="15.109375" style="13" customWidth="1"/>
    <col min="1768" max="1892" width="10.88671875" style="13" customWidth="1"/>
    <col min="1893" max="1893" width="10.44140625" style="13" customWidth="1"/>
    <col min="1894" max="1894" width="2.33203125" style="13" customWidth="1"/>
    <col min="1895" max="1896" width="5.6640625" style="13" customWidth="1"/>
    <col min="1897" max="1897" width="5.109375" style="13" customWidth="1"/>
    <col min="1898" max="1898" width="5.6640625" style="13" customWidth="1"/>
    <col min="1899" max="1899" width="12" style="13" customWidth="1"/>
    <col min="1900" max="1901" width="7.88671875" style="13" customWidth="1"/>
    <col min="1902" max="1902" width="2.109375" style="13" customWidth="1"/>
    <col min="1903" max="1903" width="7.88671875" style="13" customWidth="1"/>
    <col min="1904" max="1904" width="6.44140625" style="13" customWidth="1"/>
    <col min="1905" max="1907" width="3.109375" style="13" customWidth="1"/>
    <col min="1908" max="1908" width="3" style="13" customWidth="1"/>
    <col min="1909" max="1909" width="2.44140625" style="13" customWidth="1"/>
    <col min="1910" max="1910" width="2.6640625" style="13" customWidth="1"/>
    <col min="1911" max="1913" width="13" style="13" hidden="1" customWidth="1"/>
    <col min="1914" max="1914" width="3.88671875" style="13" customWidth="1"/>
    <col min="1915" max="1915" width="13" style="13" hidden="1" customWidth="1"/>
    <col min="1916" max="1917" width="13" style="13" customWidth="1"/>
    <col min="1918" max="1918" width="13.109375" style="13" customWidth="1"/>
    <col min="1919" max="1919" width="5.6640625" style="13" customWidth="1"/>
    <col min="1920" max="1920" width="13.109375" style="13" customWidth="1"/>
    <col min="1921" max="1921" width="3.6640625" style="13" customWidth="1"/>
    <col min="1922" max="1922" width="2.6640625" style="13" customWidth="1"/>
    <col min="1923" max="1925" width="13" style="13" hidden="1" customWidth="1"/>
    <col min="1926" max="1926" width="2.6640625" style="13" customWidth="1"/>
    <col min="1927" max="1927" width="13" style="13" hidden="1" customWidth="1"/>
    <col min="1928" max="1928" width="2.6640625" style="13" customWidth="1"/>
    <col min="1929" max="1929" width="13" style="13" hidden="1" customWidth="1"/>
    <col min="1930" max="1930" width="3.88671875" style="13" customWidth="1"/>
    <col min="1931" max="1931" width="30" style="13" customWidth="1"/>
    <col min="1932" max="1932" width="20.44140625" style="13" customWidth="1"/>
    <col min="1933" max="1933" width="8" style="13" customWidth="1"/>
    <col min="1934" max="1934" width="17" style="13" customWidth="1"/>
    <col min="1935" max="1935" width="37.33203125" style="13" customWidth="1"/>
    <col min="1936" max="1936" width="5.109375" style="13" customWidth="1"/>
    <col min="1937" max="1937" width="27.44140625" style="13" customWidth="1"/>
    <col min="1938" max="1938" width="14.109375" style="13" customWidth="1"/>
    <col min="1939" max="1940" width="8.109375" style="13" customWidth="1"/>
    <col min="1941" max="1941" width="9.88671875" style="13" customWidth="1"/>
    <col min="1942" max="1942" width="1.88671875" style="13" customWidth="1"/>
    <col min="1943" max="2148" width="10.88671875" style="13" customWidth="1"/>
    <col min="2149" max="2149" width="10.44140625" style="13" customWidth="1"/>
    <col min="2150" max="2150" width="2.33203125" style="13" customWidth="1"/>
    <col min="2151" max="2152" width="5.6640625" style="13" customWidth="1"/>
    <col min="2153" max="2153" width="5.109375" style="13" customWidth="1"/>
    <col min="2154" max="2154" width="5.6640625" style="13" customWidth="1"/>
    <col min="2155" max="2155" width="12" style="13" customWidth="1"/>
    <col min="2156" max="2157" width="7.88671875" style="13" customWidth="1"/>
    <col min="2158" max="2158" width="2.109375" style="13" customWidth="1"/>
    <col min="2159" max="2159" width="7.88671875" style="13" customWidth="1"/>
    <col min="2160" max="2160" width="6.44140625" style="13" customWidth="1"/>
    <col min="2161" max="2163" width="3.109375" style="13" customWidth="1"/>
    <col min="2164" max="2164" width="3" style="13" customWidth="1"/>
    <col min="2165" max="2165" width="2.44140625" style="13" customWidth="1"/>
    <col min="2166" max="2166" width="2.6640625" style="13" customWidth="1"/>
    <col min="2167" max="2169" width="13" style="13" hidden="1" customWidth="1"/>
    <col min="2170" max="2170" width="3.88671875" style="13" customWidth="1"/>
    <col min="2171" max="2171" width="13" style="13" hidden="1" customWidth="1"/>
    <col min="2172" max="2173" width="13" style="13" customWidth="1"/>
    <col min="2174" max="2174" width="13.109375" style="13" customWidth="1"/>
    <col min="2175" max="2175" width="5.6640625" style="13" customWidth="1"/>
    <col min="2176" max="2176" width="13.109375" style="13" customWidth="1"/>
    <col min="2177" max="2177" width="3.6640625" style="13" customWidth="1"/>
    <col min="2178" max="2178" width="2.6640625" style="13" customWidth="1"/>
    <col min="2179" max="2181" width="13" style="13" hidden="1" customWidth="1"/>
    <col min="2182" max="2182" width="2.6640625" style="13" customWidth="1"/>
    <col min="2183" max="2183" width="13" style="13" hidden="1" customWidth="1"/>
    <col min="2184" max="2184" width="2.6640625" style="13" customWidth="1"/>
    <col min="2185" max="2185" width="13" style="13" hidden="1" customWidth="1"/>
    <col min="2186" max="2186" width="3.88671875" style="13" customWidth="1"/>
    <col min="2187" max="2187" width="30" style="13" customWidth="1"/>
    <col min="2188" max="2188" width="20.44140625" style="13" customWidth="1"/>
    <col min="2189" max="2189" width="8" style="13" customWidth="1"/>
    <col min="2190" max="2190" width="17" style="13" customWidth="1"/>
    <col min="2191" max="2191" width="37.33203125" style="13" customWidth="1"/>
    <col min="2192" max="2192" width="5.109375" style="13" customWidth="1"/>
    <col min="2193" max="2193" width="27.44140625" style="13" customWidth="1"/>
    <col min="2194" max="2194" width="14.109375" style="13" customWidth="1"/>
    <col min="2195" max="2196" width="8.109375" style="13" customWidth="1"/>
    <col min="2197" max="2197" width="9.88671875" style="13" customWidth="1"/>
    <col min="2198" max="2198" width="1.88671875" style="13" customWidth="1"/>
    <col min="2199" max="2404" width="10.88671875" style="13" customWidth="1"/>
    <col min="2405" max="2405" width="10.44140625" style="13" customWidth="1"/>
    <col min="2406" max="2406" width="2.33203125" style="13" customWidth="1"/>
    <col min="2407" max="2408" width="5.6640625" style="13" customWidth="1"/>
    <col min="2409" max="2409" width="5.109375" style="13" customWidth="1"/>
    <col min="2410" max="2410" width="5.6640625" style="13" customWidth="1"/>
    <col min="2411" max="2411" width="12" style="13" customWidth="1"/>
    <col min="2412" max="2413" width="7.88671875" style="13" customWidth="1"/>
    <col min="2414" max="2414" width="2.109375" style="13" customWidth="1"/>
    <col min="2415" max="2415" width="7.88671875" style="13" customWidth="1"/>
    <col min="2416" max="2416" width="6.44140625" style="13" customWidth="1"/>
    <col min="2417" max="2419" width="3.109375" style="13" customWidth="1"/>
    <col min="2420" max="2420" width="3" style="13" customWidth="1"/>
    <col min="2421" max="2421" width="2.44140625" style="13" customWidth="1"/>
    <col min="2422" max="2422" width="2.6640625" style="13" customWidth="1"/>
    <col min="2423" max="2425" width="13" style="13" hidden="1" customWidth="1"/>
    <col min="2426" max="2426" width="3.88671875" style="13" customWidth="1"/>
    <col min="2427" max="2427" width="13" style="13" hidden="1" customWidth="1"/>
    <col min="2428" max="2429" width="13" style="13" customWidth="1"/>
    <col min="2430" max="2430" width="13.109375" style="13" customWidth="1"/>
    <col min="2431" max="2431" width="5.6640625" style="13" customWidth="1"/>
    <col min="2432" max="2432" width="13.109375" style="13" customWidth="1"/>
    <col min="2433" max="2433" width="3.6640625" style="13" customWidth="1"/>
    <col min="2434" max="2434" width="2.6640625" style="13" customWidth="1"/>
    <col min="2435" max="2437" width="13" style="13" hidden="1" customWidth="1"/>
    <col min="2438" max="2438" width="2.6640625" style="13" customWidth="1"/>
    <col min="2439" max="2439" width="13" style="13" hidden="1" customWidth="1"/>
    <col min="2440" max="2440" width="2.6640625" style="13" customWidth="1"/>
    <col min="2441" max="2441" width="13" style="13" hidden="1" customWidth="1"/>
    <col min="2442" max="2442" width="3.88671875" style="13" customWidth="1"/>
    <col min="2443" max="2443" width="30" style="13" customWidth="1"/>
    <col min="2444" max="2444" width="20.44140625" style="13" customWidth="1"/>
    <col min="2445" max="2445" width="8" style="13" customWidth="1"/>
    <col min="2446" max="2446" width="17" style="13" customWidth="1"/>
    <col min="2447" max="2447" width="37.33203125" style="13" customWidth="1"/>
    <col min="2448" max="2448" width="5.109375" style="13" customWidth="1"/>
    <col min="2449" max="2449" width="27.44140625" style="13" customWidth="1"/>
    <col min="2450" max="2450" width="14.109375" style="13" customWidth="1"/>
    <col min="2451" max="2452" width="8.109375" style="13" customWidth="1"/>
    <col min="2453" max="2453" width="9.88671875" style="13" customWidth="1"/>
    <col min="2454" max="2454" width="1.88671875" style="13" customWidth="1"/>
    <col min="2455" max="2660" width="10.88671875" style="13" customWidth="1"/>
    <col min="2661" max="2661" width="10.44140625" style="13" customWidth="1"/>
    <col min="2662" max="2662" width="2.33203125" style="13" customWidth="1"/>
    <col min="2663" max="2664" width="5.6640625" style="13" customWidth="1"/>
    <col min="2665" max="2665" width="5.109375" style="13" customWidth="1"/>
    <col min="2666" max="2666" width="5.6640625" style="13" customWidth="1"/>
    <col min="2667" max="2667" width="12" style="13" customWidth="1"/>
    <col min="2668" max="2669" width="7.88671875" style="13" customWidth="1"/>
    <col min="2670" max="2670" width="2.109375" style="13" customWidth="1"/>
    <col min="2671" max="2671" width="7.88671875" style="13" customWidth="1"/>
    <col min="2672" max="2672" width="6.44140625" style="13" customWidth="1"/>
    <col min="2673" max="2675" width="3.109375" style="13" customWidth="1"/>
    <col min="2676" max="2676" width="3" style="13" customWidth="1"/>
    <col min="2677" max="2677" width="2.44140625" style="13" customWidth="1"/>
    <col min="2678" max="2678" width="2.6640625" style="13" customWidth="1"/>
    <col min="2679" max="2681" width="13" style="13" hidden="1" customWidth="1"/>
    <col min="2682" max="2682" width="3.88671875" style="13" customWidth="1"/>
    <col min="2683" max="2683" width="13" style="13" hidden="1" customWidth="1"/>
    <col min="2684" max="2685" width="13" style="13" customWidth="1"/>
    <col min="2686" max="2686" width="13.109375" style="13" customWidth="1"/>
    <col min="2687" max="2687" width="5.6640625" style="13" customWidth="1"/>
    <col min="2688" max="2688" width="13.109375" style="13" customWidth="1"/>
    <col min="2689" max="2689" width="3.6640625" style="13" customWidth="1"/>
    <col min="2690" max="2690" width="2.6640625" style="13" customWidth="1"/>
    <col min="2691" max="2693" width="13" style="13" hidden="1" customWidth="1"/>
    <col min="2694" max="2694" width="2.6640625" style="13" customWidth="1"/>
    <col min="2695" max="2695" width="13" style="13" hidden="1" customWidth="1"/>
    <col min="2696" max="2696" width="2.6640625" style="13" customWidth="1"/>
    <col min="2697" max="2697" width="13" style="13" hidden="1" customWidth="1"/>
    <col min="2698" max="2698" width="3.88671875" style="13" customWidth="1"/>
    <col min="2699" max="2699" width="30" style="13" customWidth="1"/>
    <col min="2700" max="2700" width="20.44140625" style="13" customWidth="1"/>
    <col min="2701" max="2701" width="8" style="13" customWidth="1"/>
    <col min="2702" max="2702" width="17" style="13" customWidth="1"/>
    <col min="2703" max="2703" width="37.33203125" style="13" customWidth="1"/>
    <col min="2704" max="2704" width="5.109375" style="13" customWidth="1"/>
    <col min="2705" max="2705" width="27.44140625" style="13" customWidth="1"/>
    <col min="2706" max="2706" width="14.109375" style="13" customWidth="1"/>
    <col min="2707" max="2708" width="8.109375" style="13" customWidth="1"/>
    <col min="2709" max="2709" width="9.88671875" style="13" customWidth="1"/>
    <col min="2710" max="2710" width="1.88671875" style="13" customWidth="1"/>
    <col min="2711" max="2916" width="10.88671875" style="13" customWidth="1"/>
    <col min="2917" max="2917" width="10.44140625" style="13" customWidth="1"/>
    <col min="2918" max="2918" width="2.33203125" style="13" customWidth="1"/>
    <col min="2919" max="2920" width="5.6640625" style="13" customWidth="1"/>
    <col min="2921" max="2921" width="5.109375" style="13" customWidth="1"/>
    <col min="2922" max="2922" width="5.6640625" style="13" customWidth="1"/>
    <col min="2923" max="2923" width="12" style="13" customWidth="1"/>
    <col min="2924" max="2925" width="7.88671875" style="13" customWidth="1"/>
    <col min="2926" max="2926" width="2.109375" style="13" customWidth="1"/>
    <col min="2927" max="2927" width="7.88671875" style="13" customWidth="1"/>
    <col min="2928" max="2928" width="6.44140625" style="13" customWidth="1"/>
    <col min="2929" max="2931" width="3.109375" style="13" customWidth="1"/>
    <col min="2932" max="2932" width="3" style="13" customWidth="1"/>
    <col min="2933" max="2933" width="2.44140625" style="13" customWidth="1"/>
    <col min="2934" max="2934" width="2.6640625" style="13" customWidth="1"/>
    <col min="2935" max="2937" width="13" style="13" hidden="1" customWidth="1"/>
    <col min="2938" max="2938" width="3.88671875" style="13" customWidth="1"/>
    <col min="2939" max="2939" width="13" style="13" hidden="1" customWidth="1"/>
    <col min="2940" max="2941" width="13" style="13" customWidth="1"/>
    <col min="2942" max="2942" width="13.109375" style="13" customWidth="1"/>
    <col min="2943" max="2943" width="5.6640625" style="13" customWidth="1"/>
    <col min="2944" max="2944" width="13.109375" style="13" customWidth="1"/>
    <col min="2945" max="2945" width="3.6640625" style="13" customWidth="1"/>
    <col min="2946" max="2946" width="2.6640625" style="13" customWidth="1"/>
    <col min="2947" max="2949" width="13" style="13" hidden="1" customWidth="1"/>
    <col min="2950" max="2950" width="2.6640625" style="13" customWidth="1"/>
    <col min="2951" max="2951" width="13" style="13" hidden="1" customWidth="1"/>
    <col min="2952" max="2952" width="2.6640625" style="13" customWidth="1"/>
    <col min="2953" max="2953" width="13" style="13" hidden="1" customWidth="1"/>
    <col min="2954" max="2954" width="3.88671875" style="13" customWidth="1"/>
    <col min="2955" max="2955" width="30" style="13" customWidth="1"/>
    <col min="2956" max="2956" width="20.44140625" style="13" customWidth="1"/>
    <col min="2957" max="2957" width="8" style="13" customWidth="1"/>
    <col min="2958" max="2958" width="17" style="13" customWidth="1"/>
    <col min="2959" max="2959" width="37.33203125" style="13" customWidth="1"/>
    <col min="2960" max="2960" width="5.109375" style="13" customWidth="1"/>
    <col min="2961" max="2961" width="27.44140625" style="13" customWidth="1"/>
    <col min="2962" max="2962" width="14.109375" style="13" customWidth="1"/>
    <col min="2963" max="2964" width="8.109375" style="13" customWidth="1"/>
    <col min="2965" max="2965" width="9.88671875" style="13" customWidth="1"/>
    <col min="2966" max="2966" width="1.88671875" style="13" customWidth="1"/>
    <col min="2967" max="3172" width="10.88671875" style="13" customWidth="1"/>
    <col min="3173" max="3173" width="10.44140625" style="13" customWidth="1"/>
    <col min="3174" max="3174" width="2.33203125" style="13" customWidth="1"/>
    <col min="3175" max="3176" width="5.6640625" style="13" customWidth="1"/>
    <col min="3177" max="3177" width="5.109375" style="13" customWidth="1"/>
    <col min="3178" max="3178" width="5.6640625" style="13" customWidth="1"/>
    <col min="3179" max="3179" width="12" style="13" customWidth="1"/>
    <col min="3180" max="3181" width="7.88671875" style="13" customWidth="1"/>
    <col min="3182" max="3182" width="2.109375" style="13" customWidth="1"/>
    <col min="3183" max="3183" width="7.88671875" style="13" customWidth="1"/>
    <col min="3184" max="3184" width="6.44140625" style="13" customWidth="1"/>
    <col min="3185" max="3187" width="3.109375" style="13" customWidth="1"/>
    <col min="3188" max="3188" width="3" style="13" customWidth="1"/>
    <col min="3189" max="3189" width="2.44140625" style="13" customWidth="1"/>
    <col min="3190" max="3190" width="2.6640625" style="13" customWidth="1"/>
    <col min="3191" max="3193" width="13" style="13" hidden="1" customWidth="1"/>
    <col min="3194" max="3194" width="3.88671875" style="13" customWidth="1"/>
    <col min="3195" max="3195" width="13" style="13" hidden="1" customWidth="1"/>
    <col min="3196" max="3197" width="13" style="13" customWidth="1"/>
    <col min="3198" max="3198" width="13.109375" style="13" customWidth="1"/>
    <col min="3199" max="3199" width="5.6640625" style="13" customWidth="1"/>
    <col min="3200" max="3200" width="13.109375" style="13" customWidth="1"/>
    <col min="3201" max="3201" width="3.6640625" style="13" customWidth="1"/>
    <col min="3202" max="3202" width="2.6640625" style="13" customWidth="1"/>
    <col min="3203" max="3205" width="13" style="13" hidden="1" customWidth="1"/>
    <col min="3206" max="3206" width="2.6640625" style="13" customWidth="1"/>
    <col min="3207" max="3207" width="13" style="13" hidden="1" customWidth="1"/>
    <col min="3208" max="3208" width="2.6640625" style="13" customWidth="1"/>
    <col min="3209" max="3209" width="13" style="13" hidden="1" customWidth="1"/>
    <col min="3210" max="3210" width="3.88671875" style="13" customWidth="1"/>
    <col min="3211" max="3211" width="30" style="13" customWidth="1"/>
    <col min="3212" max="3212" width="20.44140625" style="13" customWidth="1"/>
    <col min="3213" max="3213" width="8" style="13" customWidth="1"/>
    <col min="3214" max="3214" width="17" style="13" customWidth="1"/>
    <col min="3215" max="3215" width="37.33203125" style="13" customWidth="1"/>
    <col min="3216" max="3216" width="5.109375" style="13" customWidth="1"/>
    <col min="3217" max="3217" width="27.44140625" style="13" customWidth="1"/>
    <col min="3218" max="3218" width="14.109375" style="13" customWidth="1"/>
    <col min="3219" max="3220" width="8.109375" style="13" customWidth="1"/>
    <col min="3221" max="3221" width="9.88671875" style="13" customWidth="1"/>
    <col min="3222" max="3222" width="1.88671875" style="13" customWidth="1"/>
    <col min="3223" max="3428" width="10.88671875" style="13" customWidth="1"/>
    <col min="3429" max="3429" width="10.44140625" style="13" customWidth="1"/>
    <col min="3430" max="3430" width="2.33203125" style="13" customWidth="1"/>
    <col min="3431" max="3432" width="5.6640625" style="13" customWidth="1"/>
    <col min="3433" max="3433" width="5.109375" style="13" customWidth="1"/>
    <col min="3434" max="3434" width="5.6640625" style="13" customWidth="1"/>
    <col min="3435" max="3435" width="12" style="13" customWidth="1"/>
    <col min="3436" max="3437" width="7.88671875" style="13" customWidth="1"/>
    <col min="3438" max="3438" width="2.109375" style="13" customWidth="1"/>
    <col min="3439" max="3439" width="7.88671875" style="13" customWidth="1"/>
    <col min="3440" max="3440" width="6.44140625" style="13" customWidth="1"/>
    <col min="3441" max="3443" width="3.109375" style="13" customWidth="1"/>
    <col min="3444" max="3444" width="3" style="13" customWidth="1"/>
    <col min="3445" max="3445" width="2.44140625" style="13" customWidth="1"/>
    <col min="3446" max="3446" width="2.6640625" style="13" customWidth="1"/>
    <col min="3447" max="3449" width="13" style="13" hidden="1" customWidth="1"/>
    <col min="3450" max="3450" width="3.88671875" style="13" customWidth="1"/>
    <col min="3451" max="3451" width="13" style="13" hidden="1" customWidth="1"/>
    <col min="3452" max="3453" width="13" style="13" customWidth="1"/>
    <col min="3454" max="3454" width="13.109375" style="13" customWidth="1"/>
    <col min="3455" max="3455" width="5.6640625" style="13" customWidth="1"/>
    <col min="3456" max="3456" width="13.109375" style="13" customWidth="1"/>
    <col min="3457" max="3457" width="3.6640625" style="13" customWidth="1"/>
    <col min="3458" max="3458" width="2.6640625" style="13" customWidth="1"/>
    <col min="3459" max="3461" width="13" style="13" hidden="1" customWidth="1"/>
    <col min="3462" max="3462" width="2.6640625" style="13" customWidth="1"/>
    <col min="3463" max="3463" width="13" style="13" hidden="1" customWidth="1"/>
    <col min="3464" max="3464" width="2.6640625" style="13" customWidth="1"/>
    <col min="3465" max="3465" width="13" style="13" hidden="1" customWidth="1"/>
    <col min="3466" max="3466" width="3.88671875" style="13" customWidth="1"/>
    <col min="3467" max="3467" width="30" style="13" customWidth="1"/>
    <col min="3468" max="3468" width="20.44140625" style="13" customWidth="1"/>
    <col min="3469" max="3469" width="8" style="13" customWidth="1"/>
    <col min="3470" max="3470" width="17" style="13" customWidth="1"/>
    <col min="3471" max="3471" width="37.33203125" style="13" customWidth="1"/>
    <col min="3472" max="3472" width="5.109375" style="13" customWidth="1"/>
    <col min="3473" max="3473" width="27.44140625" style="13" customWidth="1"/>
    <col min="3474" max="3474" width="14.109375" style="13" customWidth="1"/>
    <col min="3475" max="3476" width="8.109375" style="13" customWidth="1"/>
    <col min="3477" max="3477" width="9.88671875" style="13" customWidth="1"/>
    <col min="3478" max="3478" width="1.88671875" style="13" customWidth="1"/>
    <col min="3479" max="3684" width="10.88671875" style="13" customWidth="1"/>
    <col min="3685" max="3685" width="10.44140625" style="13" customWidth="1"/>
    <col min="3686" max="3686" width="2.33203125" style="13" customWidth="1"/>
    <col min="3687" max="3688" width="5.6640625" style="13" customWidth="1"/>
    <col min="3689" max="3689" width="5.109375" style="13" customWidth="1"/>
    <col min="3690" max="3690" width="5.6640625" style="13" customWidth="1"/>
    <col min="3691" max="3691" width="12" style="13" customWidth="1"/>
    <col min="3692" max="3693" width="7.88671875" style="13" customWidth="1"/>
    <col min="3694" max="3694" width="2.109375" style="13" customWidth="1"/>
    <col min="3695" max="3695" width="7.88671875" style="13" customWidth="1"/>
    <col min="3696" max="3696" width="6.44140625" style="13" customWidth="1"/>
    <col min="3697" max="3699" width="3.109375" style="13" customWidth="1"/>
    <col min="3700" max="3700" width="3" style="13" customWidth="1"/>
    <col min="3701" max="3701" width="2.44140625" style="13" customWidth="1"/>
    <col min="3702" max="3702" width="2.6640625" style="13" customWidth="1"/>
    <col min="3703" max="3705" width="13" style="13" hidden="1" customWidth="1"/>
    <col min="3706" max="3706" width="3.88671875" style="13" customWidth="1"/>
    <col min="3707" max="3707" width="13" style="13" hidden="1" customWidth="1"/>
    <col min="3708" max="3709" width="13" style="13" customWidth="1"/>
    <col min="3710" max="3710" width="13.109375" style="13" customWidth="1"/>
    <col min="3711" max="3711" width="5.6640625" style="13" customWidth="1"/>
    <col min="3712" max="3712" width="13.109375" style="13" customWidth="1"/>
    <col min="3713" max="3713" width="3.6640625" style="13" customWidth="1"/>
    <col min="3714" max="3714" width="2.6640625" style="13" customWidth="1"/>
    <col min="3715" max="3717" width="13" style="13" hidden="1" customWidth="1"/>
    <col min="3718" max="3718" width="2.6640625" style="13" customWidth="1"/>
    <col min="3719" max="3719" width="13" style="13" hidden="1" customWidth="1"/>
    <col min="3720" max="3720" width="2.6640625" style="13" customWidth="1"/>
    <col min="3721" max="3721" width="13" style="13" hidden="1" customWidth="1"/>
    <col min="3722" max="3722" width="3.88671875" style="13" customWidth="1"/>
    <col min="3723" max="3723" width="30" style="13" customWidth="1"/>
    <col min="3724" max="3724" width="20.44140625" style="13" customWidth="1"/>
    <col min="3725" max="3725" width="8" style="13" customWidth="1"/>
    <col min="3726" max="3726" width="17" style="13" customWidth="1"/>
    <col min="3727" max="3727" width="37.33203125" style="13" customWidth="1"/>
    <col min="3728" max="3728" width="5.109375" style="13" customWidth="1"/>
    <col min="3729" max="3729" width="27.44140625" style="13" customWidth="1"/>
    <col min="3730" max="3730" width="14.109375" style="13" customWidth="1"/>
    <col min="3731" max="3732" width="8.109375" style="13" customWidth="1"/>
    <col min="3733" max="3733" width="9.88671875" style="13" customWidth="1"/>
    <col min="3734" max="3734" width="1.88671875" style="13" customWidth="1"/>
    <col min="3735" max="3940" width="10.88671875" style="13" customWidth="1"/>
    <col min="3941" max="3941" width="10.44140625" style="13" customWidth="1"/>
    <col min="3942" max="3942" width="2.33203125" style="13" customWidth="1"/>
    <col min="3943" max="3944" width="5.6640625" style="13" customWidth="1"/>
    <col min="3945" max="3945" width="5.109375" style="13" customWidth="1"/>
    <col min="3946" max="3946" width="5.6640625" style="13" customWidth="1"/>
    <col min="3947" max="3947" width="12" style="13" customWidth="1"/>
    <col min="3948" max="3949" width="7.88671875" style="13" customWidth="1"/>
    <col min="3950" max="3950" width="2.109375" style="13" customWidth="1"/>
    <col min="3951" max="3951" width="7.88671875" style="13" customWidth="1"/>
    <col min="3952" max="3952" width="6.44140625" style="13" customWidth="1"/>
    <col min="3953" max="3955" width="3.109375" style="13" customWidth="1"/>
    <col min="3956" max="3956" width="3" style="13" customWidth="1"/>
    <col min="3957" max="3957" width="2.44140625" style="13" customWidth="1"/>
    <col min="3958" max="3958" width="2.6640625" style="13" customWidth="1"/>
    <col min="3959" max="3961" width="13" style="13" hidden="1" customWidth="1"/>
    <col min="3962" max="3962" width="3.88671875" style="13" customWidth="1"/>
    <col min="3963" max="3963" width="13" style="13" hidden="1" customWidth="1"/>
    <col min="3964" max="3965" width="13" style="13" customWidth="1"/>
    <col min="3966" max="3966" width="13.109375" style="13" customWidth="1"/>
    <col min="3967" max="3967" width="5.6640625" style="13" customWidth="1"/>
    <col min="3968" max="3968" width="13.109375" style="13" customWidth="1"/>
    <col min="3969" max="3969" width="3.6640625" style="13" customWidth="1"/>
    <col min="3970" max="3970" width="2.6640625" style="13" customWidth="1"/>
    <col min="3971" max="3973" width="13" style="13" hidden="1" customWidth="1"/>
    <col min="3974" max="3974" width="2.6640625" style="13" customWidth="1"/>
    <col min="3975" max="3975" width="13" style="13" hidden="1" customWidth="1"/>
    <col min="3976" max="3976" width="2.6640625" style="13" customWidth="1"/>
    <col min="3977" max="3977" width="13" style="13" hidden="1" customWidth="1"/>
    <col min="3978" max="3978" width="3.88671875" style="13" customWidth="1"/>
    <col min="3979" max="3979" width="30" style="13" customWidth="1"/>
    <col min="3980" max="3980" width="20.44140625" style="13" customWidth="1"/>
    <col min="3981" max="3981" width="8" style="13" customWidth="1"/>
    <col min="3982" max="3982" width="17" style="13" customWidth="1"/>
    <col min="3983" max="3983" width="37.33203125" style="13" customWidth="1"/>
    <col min="3984" max="3984" width="5.109375" style="13" customWidth="1"/>
    <col min="3985" max="3985" width="27.44140625" style="13" customWidth="1"/>
    <col min="3986" max="3986" width="14.109375" style="13" customWidth="1"/>
    <col min="3987" max="3988" width="8.109375" style="13" customWidth="1"/>
    <col min="3989" max="3989" width="9.88671875" style="13" customWidth="1"/>
    <col min="3990" max="3990" width="1.88671875" style="13" customWidth="1"/>
    <col min="3991" max="4196" width="10.88671875" style="13" customWidth="1"/>
    <col min="4197" max="4197" width="10.44140625" style="13" customWidth="1"/>
    <col min="4198" max="4198" width="2.33203125" style="13" customWidth="1"/>
    <col min="4199" max="4200" width="5.6640625" style="13" customWidth="1"/>
    <col min="4201" max="4201" width="5.109375" style="13" customWidth="1"/>
    <col min="4202" max="4202" width="5.6640625" style="13" customWidth="1"/>
    <col min="4203" max="4203" width="12" style="13" customWidth="1"/>
    <col min="4204" max="4205" width="7.88671875" style="13" customWidth="1"/>
    <col min="4206" max="4206" width="2.109375" style="13" customWidth="1"/>
    <col min="4207" max="4207" width="7.88671875" style="13" customWidth="1"/>
    <col min="4208" max="4208" width="6.44140625" style="13" customWidth="1"/>
    <col min="4209" max="4211" width="3.109375" style="13" customWidth="1"/>
    <col min="4212" max="4212" width="3" style="13" customWidth="1"/>
    <col min="4213" max="4213" width="2.44140625" style="13" customWidth="1"/>
    <col min="4214" max="4214" width="2.6640625" style="13" customWidth="1"/>
    <col min="4215" max="4217" width="13" style="13" hidden="1" customWidth="1"/>
    <col min="4218" max="4218" width="3.88671875" style="13" customWidth="1"/>
    <col min="4219" max="4219" width="13" style="13" hidden="1" customWidth="1"/>
    <col min="4220" max="4221" width="13" style="13" customWidth="1"/>
    <col min="4222" max="4222" width="13.109375" style="13" customWidth="1"/>
    <col min="4223" max="4223" width="5.6640625" style="13" customWidth="1"/>
    <col min="4224" max="4224" width="13.109375" style="13" customWidth="1"/>
    <col min="4225" max="4225" width="3.6640625" style="13" customWidth="1"/>
    <col min="4226" max="4226" width="2.6640625" style="13" customWidth="1"/>
    <col min="4227" max="4229" width="13" style="13" hidden="1" customWidth="1"/>
    <col min="4230" max="4230" width="2.6640625" style="13" customWidth="1"/>
    <col min="4231" max="4231" width="13" style="13" hidden="1" customWidth="1"/>
    <col min="4232" max="4232" width="2.6640625" style="13" customWidth="1"/>
    <col min="4233" max="4233" width="13" style="13" hidden="1" customWidth="1"/>
    <col min="4234" max="4234" width="3.88671875" style="13" customWidth="1"/>
    <col min="4235" max="4235" width="30" style="13" customWidth="1"/>
    <col min="4236" max="4236" width="20.44140625" style="13" customWidth="1"/>
    <col min="4237" max="4237" width="8" style="13" customWidth="1"/>
    <col min="4238" max="4238" width="17" style="13" customWidth="1"/>
    <col min="4239" max="4239" width="37.33203125" style="13" customWidth="1"/>
    <col min="4240" max="4240" width="5.109375" style="13" customWidth="1"/>
    <col min="4241" max="4241" width="27.44140625" style="13" customWidth="1"/>
    <col min="4242" max="4242" width="14.109375" style="13" customWidth="1"/>
    <col min="4243" max="4244" width="8.109375" style="13" customWidth="1"/>
    <col min="4245" max="4245" width="9.88671875" style="13" customWidth="1"/>
    <col min="4246" max="4246" width="1.88671875" style="13" customWidth="1"/>
    <col min="4247" max="4452" width="10.88671875" style="13" customWidth="1"/>
    <col min="4453" max="4453" width="10.44140625" style="13" customWidth="1"/>
    <col min="4454" max="4454" width="2.33203125" style="13" customWidth="1"/>
    <col min="4455" max="4456" width="5.6640625" style="13" customWidth="1"/>
    <col min="4457" max="4457" width="5.109375" style="13" customWidth="1"/>
    <col min="4458" max="4458" width="5.6640625" style="13" customWidth="1"/>
    <col min="4459" max="4459" width="12" style="13" customWidth="1"/>
    <col min="4460" max="4461" width="7.88671875" style="13" customWidth="1"/>
    <col min="4462" max="4462" width="2.109375" style="13" customWidth="1"/>
    <col min="4463" max="4463" width="7.88671875" style="13" customWidth="1"/>
    <col min="4464" max="4464" width="6.44140625" style="13" customWidth="1"/>
    <col min="4465" max="4467" width="3.109375" style="13" customWidth="1"/>
    <col min="4468" max="4468" width="3" style="13" customWidth="1"/>
    <col min="4469" max="4469" width="2.44140625" style="13" customWidth="1"/>
    <col min="4470" max="4470" width="2.6640625" style="13" customWidth="1"/>
    <col min="4471" max="4473" width="13" style="13" hidden="1" customWidth="1"/>
    <col min="4474" max="4474" width="3.88671875" style="13" customWidth="1"/>
    <col min="4475" max="4475" width="13" style="13" hidden="1" customWidth="1"/>
    <col min="4476" max="4477" width="13" style="13" customWidth="1"/>
    <col min="4478" max="4478" width="13.109375" style="13" customWidth="1"/>
    <col min="4479" max="4479" width="5.6640625" style="13" customWidth="1"/>
    <col min="4480" max="4480" width="13.109375" style="13" customWidth="1"/>
    <col min="4481" max="4481" width="3.6640625" style="13" customWidth="1"/>
    <col min="4482" max="4482" width="2.6640625" style="13" customWidth="1"/>
    <col min="4483" max="4485" width="13" style="13" hidden="1" customWidth="1"/>
    <col min="4486" max="4486" width="2.6640625" style="13" customWidth="1"/>
    <col min="4487" max="4487" width="13" style="13" hidden="1" customWidth="1"/>
    <col min="4488" max="4488" width="2.6640625" style="13" customWidth="1"/>
    <col min="4489" max="4489" width="13" style="13" hidden="1" customWidth="1"/>
    <col min="4490" max="4490" width="3.88671875" style="13" customWidth="1"/>
    <col min="4491" max="4491" width="30" style="13" customWidth="1"/>
    <col min="4492" max="4492" width="20.44140625" style="13" customWidth="1"/>
    <col min="4493" max="4493" width="8" style="13" customWidth="1"/>
    <col min="4494" max="4494" width="17" style="13" customWidth="1"/>
    <col min="4495" max="4495" width="37.33203125" style="13" customWidth="1"/>
    <col min="4496" max="4496" width="5.109375" style="13" customWidth="1"/>
    <col min="4497" max="4497" width="27.44140625" style="13" customWidth="1"/>
    <col min="4498" max="4498" width="14.109375" style="13" customWidth="1"/>
    <col min="4499" max="4500" width="8.109375" style="13" customWidth="1"/>
    <col min="4501" max="4501" width="9.88671875" style="13" customWidth="1"/>
    <col min="4502" max="4502" width="1.88671875" style="13" customWidth="1"/>
    <col min="4503" max="4708" width="10.88671875" style="13" customWidth="1"/>
    <col min="4709" max="4709" width="10.44140625" style="13" customWidth="1"/>
    <col min="4710" max="4710" width="2.33203125" style="13" customWidth="1"/>
    <col min="4711" max="4712" width="5.6640625" style="13" customWidth="1"/>
    <col min="4713" max="4713" width="5.109375" style="13" customWidth="1"/>
    <col min="4714" max="4714" width="5.6640625" style="13" customWidth="1"/>
    <col min="4715" max="4715" width="12" style="13" customWidth="1"/>
    <col min="4716" max="4717" width="7.88671875" style="13" customWidth="1"/>
    <col min="4718" max="4718" width="2.109375" style="13" customWidth="1"/>
    <col min="4719" max="4719" width="7.88671875" style="13" customWidth="1"/>
    <col min="4720" max="4720" width="6.44140625" style="13" customWidth="1"/>
    <col min="4721" max="4723" width="3.109375" style="13" customWidth="1"/>
    <col min="4724" max="4724" width="3" style="13" customWidth="1"/>
    <col min="4725" max="4725" width="2.44140625" style="13" customWidth="1"/>
    <col min="4726" max="4726" width="2.6640625" style="13" customWidth="1"/>
    <col min="4727" max="4729" width="13" style="13" hidden="1" customWidth="1"/>
    <col min="4730" max="4730" width="3.88671875" style="13" customWidth="1"/>
    <col min="4731" max="4731" width="13" style="13" hidden="1" customWidth="1"/>
    <col min="4732" max="4733" width="13" style="13" customWidth="1"/>
    <col min="4734" max="4734" width="13.109375" style="13" customWidth="1"/>
    <col min="4735" max="4735" width="5.6640625" style="13" customWidth="1"/>
    <col min="4736" max="4736" width="13.109375" style="13" customWidth="1"/>
    <col min="4737" max="4737" width="3.6640625" style="13" customWidth="1"/>
    <col min="4738" max="4738" width="2.6640625" style="13" customWidth="1"/>
    <col min="4739" max="4741" width="13" style="13" hidden="1" customWidth="1"/>
    <col min="4742" max="4742" width="2.6640625" style="13" customWidth="1"/>
    <col min="4743" max="4743" width="13" style="13" hidden="1" customWidth="1"/>
    <col min="4744" max="4744" width="2.6640625" style="13" customWidth="1"/>
    <col min="4745" max="4745" width="13" style="13" hidden="1" customWidth="1"/>
    <col min="4746" max="4746" width="3.88671875" style="13" customWidth="1"/>
    <col min="4747" max="4747" width="30" style="13" customWidth="1"/>
    <col min="4748" max="4748" width="20.44140625" style="13" customWidth="1"/>
    <col min="4749" max="4749" width="8" style="13" customWidth="1"/>
    <col min="4750" max="4750" width="17" style="13" customWidth="1"/>
    <col min="4751" max="4751" width="37.33203125" style="13" customWidth="1"/>
    <col min="4752" max="4752" width="5.109375" style="13" customWidth="1"/>
    <col min="4753" max="4753" width="27.44140625" style="13" customWidth="1"/>
    <col min="4754" max="4754" width="14.109375" style="13" customWidth="1"/>
    <col min="4755" max="4756" width="8.109375" style="13" customWidth="1"/>
    <col min="4757" max="4757" width="9.88671875" style="13" customWidth="1"/>
    <col min="4758" max="4758" width="1.88671875" style="13" customWidth="1"/>
    <col min="4759" max="4964" width="10.88671875" style="13" customWidth="1"/>
    <col min="4965" max="4965" width="10.44140625" style="13" customWidth="1"/>
    <col min="4966" max="4966" width="2.33203125" style="13" customWidth="1"/>
    <col min="4967" max="4968" width="5.6640625" style="13" customWidth="1"/>
    <col min="4969" max="4969" width="5.109375" style="13" customWidth="1"/>
    <col min="4970" max="4970" width="5.6640625" style="13" customWidth="1"/>
    <col min="4971" max="4971" width="12" style="13" customWidth="1"/>
    <col min="4972" max="4973" width="7.88671875" style="13" customWidth="1"/>
    <col min="4974" max="4974" width="2.109375" style="13" customWidth="1"/>
    <col min="4975" max="4975" width="7.88671875" style="13" customWidth="1"/>
    <col min="4976" max="4976" width="6.44140625" style="13" customWidth="1"/>
    <col min="4977" max="4979" width="3.109375" style="13" customWidth="1"/>
    <col min="4980" max="4980" width="3" style="13" customWidth="1"/>
    <col min="4981" max="4981" width="2.44140625" style="13" customWidth="1"/>
    <col min="4982" max="4982" width="2.6640625" style="13" customWidth="1"/>
    <col min="4983" max="4985" width="13" style="13" hidden="1" customWidth="1"/>
    <col min="4986" max="4986" width="3.88671875" style="13" customWidth="1"/>
    <col min="4987" max="4987" width="13" style="13" hidden="1" customWidth="1"/>
    <col min="4988" max="4989" width="13" style="13" customWidth="1"/>
    <col min="4990" max="4990" width="13.109375" style="13" customWidth="1"/>
    <col min="4991" max="4991" width="5.6640625" style="13" customWidth="1"/>
    <col min="4992" max="4992" width="13.109375" style="13" customWidth="1"/>
    <col min="4993" max="4993" width="3.6640625" style="13" customWidth="1"/>
    <col min="4994" max="4994" width="2.6640625" style="13" customWidth="1"/>
    <col min="4995" max="4997" width="13" style="13" hidden="1" customWidth="1"/>
    <col min="4998" max="4998" width="2.6640625" style="13" customWidth="1"/>
    <col min="4999" max="4999" width="13" style="13" hidden="1" customWidth="1"/>
    <col min="5000" max="5000" width="2.6640625" style="13" customWidth="1"/>
    <col min="5001" max="5001" width="13" style="13" hidden="1" customWidth="1"/>
    <col min="5002" max="5002" width="3.88671875" style="13" customWidth="1"/>
    <col min="5003" max="5003" width="30" style="13" customWidth="1"/>
    <col min="5004" max="5004" width="20.44140625" style="13" customWidth="1"/>
    <col min="5005" max="5005" width="8" style="13" customWidth="1"/>
    <col min="5006" max="5006" width="17" style="13" customWidth="1"/>
    <col min="5007" max="5007" width="37.33203125" style="13" customWidth="1"/>
    <col min="5008" max="5008" width="5.109375" style="13" customWidth="1"/>
    <col min="5009" max="5009" width="27.44140625" style="13" customWidth="1"/>
    <col min="5010" max="5010" width="14.109375" style="13" customWidth="1"/>
    <col min="5011" max="5012" width="8.109375" style="13" customWidth="1"/>
    <col min="5013" max="5013" width="9.88671875" style="13" customWidth="1"/>
    <col min="5014" max="5014" width="1.88671875" style="13" customWidth="1"/>
    <col min="5015" max="5220" width="10.88671875" style="13" customWidth="1"/>
    <col min="5221" max="5221" width="10.44140625" style="13" customWidth="1"/>
    <col min="5222" max="5222" width="2.33203125" style="13" customWidth="1"/>
    <col min="5223" max="5224" width="5.6640625" style="13" customWidth="1"/>
    <col min="5225" max="5225" width="5.109375" style="13" customWidth="1"/>
    <col min="5226" max="5226" width="5.6640625" style="13" customWidth="1"/>
    <col min="5227" max="5227" width="12" style="13" customWidth="1"/>
    <col min="5228" max="5229" width="7.88671875" style="13" customWidth="1"/>
    <col min="5230" max="5230" width="2.109375" style="13" customWidth="1"/>
    <col min="5231" max="5231" width="7.88671875" style="13" customWidth="1"/>
    <col min="5232" max="5232" width="6.44140625" style="13" customWidth="1"/>
    <col min="5233" max="5235" width="3.109375" style="13" customWidth="1"/>
    <col min="5236" max="5236" width="3" style="13" customWidth="1"/>
    <col min="5237" max="5237" width="2.44140625" style="13" customWidth="1"/>
    <col min="5238" max="5238" width="2.6640625" style="13" customWidth="1"/>
    <col min="5239" max="5241" width="13" style="13" hidden="1" customWidth="1"/>
    <col min="5242" max="5242" width="3.88671875" style="13" customWidth="1"/>
    <col min="5243" max="5243" width="13" style="13" hidden="1" customWidth="1"/>
    <col min="5244" max="5245" width="13" style="13" customWidth="1"/>
    <col min="5246" max="5246" width="13.109375" style="13" customWidth="1"/>
    <col min="5247" max="5247" width="5.6640625" style="13" customWidth="1"/>
    <col min="5248" max="5248" width="13.109375" style="13" customWidth="1"/>
    <col min="5249" max="5249" width="3.6640625" style="13" customWidth="1"/>
    <col min="5250" max="5250" width="2.6640625" style="13" customWidth="1"/>
    <col min="5251" max="5253" width="13" style="13" hidden="1" customWidth="1"/>
    <col min="5254" max="5254" width="2.6640625" style="13" customWidth="1"/>
    <col min="5255" max="5255" width="13" style="13" hidden="1" customWidth="1"/>
    <col min="5256" max="5256" width="2.6640625" style="13" customWidth="1"/>
    <col min="5257" max="5257" width="13" style="13" hidden="1" customWidth="1"/>
    <col min="5258" max="5258" width="3.88671875" style="13" customWidth="1"/>
    <col min="5259" max="5259" width="30" style="13" customWidth="1"/>
    <col min="5260" max="5260" width="20.44140625" style="13" customWidth="1"/>
    <col min="5261" max="5261" width="8" style="13" customWidth="1"/>
    <col min="5262" max="5262" width="17" style="13" customWidth="1"/>
    <col min="5263" max="5263" width="37.33203125" style="13" customWidth="1"/>
    <col min="5264" max="5264" width="5.109375" style="13" customWidth="1"/>
    <col min="5265" max="5265" width="27.44140625" style="13" customWidth="1"/>
    <col min="5266" max="5266" width="14.109375" style="13" customWidth="1"/>
    <col min="5267" max="5268" width="8.109375" style="13" customWidth="1"/>
    <col min="5269" max="5269" width="9.88671875" style="13" customWidth="1"/>
    <col min="5270" max="5270" width="1.88671875" style="13" customWidth="1"/>
    <col min="5271" max="5476" width="10.88671875" style="13" customWidth="1"/>
    <col min="5477" max="5477" width="10.44140625" style="13" customWidth="1"/>
    <col min="5478" max="5478" width="2.33203125" style="13" customWidth="1"/>
    <col min="5479" max="5480" width="5.6640625" style="13" customWidth="1"/>
    <col min="5481" max="5481" width="5.109375" style="13" customWidth="1"/>
    <col min="5482" max="5482" width="5.6640625" style="13" customWidth="1"/>
    <col min="5483" max="5483" width="12" style="13" customWidth="1"/>
    <col min="5484" max="5485" width="7.88671875" style="13" customWidth="1"/>
    <col min="5486" max="5486" width="2.109375" style="13" customWidth="1"/>
    <col min="5487" max="5487" width="7.88671875" style="13" customWidth="1"/>
    <col min="5488" max="5488" width="6.44140625" style="13" customWidth="1"/>
    <col min="5489" max="5491" width="3.109375" style="13" customWidth="1"/>
    <col min="5492" max="5492" width="3" style="13" customWidth="1"/>
    <col min="5493" max="5493" width="2.44140625" style="13" customWidth="1"/>
    <col min="5494" max="5494" width="2.6640625" style="13" customWidth="1"/>
    <col min="5495" max="5497" width="13" style="13" hidden="1" customWidth="1"/>
    <col min="5498" max="5498" width="3.88671875" style="13" customWidth="1"/>
    <col min="5499" max="5499" width="13" style="13" hidden="1" customWidth="1"/>
    <col min="5500" max="5501" width="13" style="13" customWidth="1"/>
    <col min="5502" max="5502" width="13.109375" style="13" customWidth="1"/>
    <col min="5503" max="5503" width="5.6640625" style="13" customWidth="1"/>
    <col min="5504" max="5504" width="13.109375" style="13" customWidth="1"/>
    <col min="5505" max="5505" width="3.6640625" style="13" customWidth="1"/>
    <col min="5506" max="5506" width="2.6640625" style="13" customWidth="1"/>
    <col min="5507" max="5509" width="13" style="13" hidden="1" customWidth="1"/>
    <col min="5510" max="5510" width="2.6640625" style="13" customWidth="1"/>
    <col min="5511" max="5511" width="13" style="13" hidden="1" customWidth="1"/>
    <col min="5512" max="5512" width="2.6640625" style="13" customWidth="1"/>
    <col min="5513" max="5513" width="13" style="13" hidden="1" customWidth="1"/>
    <col min="5514" max="5514" width="3.88671875" style="13" customWidth="1"/>
    <col min="5515" max="5515" width="30" style="13" customWidth="1"/>
    <col min="5516" max="5516" width="20.44140625" style="13" customWidth="1"/>
    <col min="5517" max="5517" width="8" style="13" customWidth="1"/>
    <col min="5518" max="5518" width="17" style="13" customWidth="1"/>
    <col min="5519" max="5519" width="37.33203125" style="13" customWidth="1"/>
    <col min="5520" max="5520" width="5.109375" style="13" customWidth="1"/>
    <col min="5521" max="5521" width="27.44140625" style="13" customWidth="1"/>
    <col min="5522" max="5522" width="14.109375" style="13" customWidth="1"/>
    <col min="5523" max="5524" width="8.109375" style="13" customWidth="1"/>
    <col min="5525" max="5525" width="9.88671875" style="13" customWidth="1"/>
    <col min="5526" max="5526" width="1.88671875" style="13" customWidth="1"/>
    <col min="5527" max="5732" width="10.88671875" style="13" customWidth="1"/>
    <col min="5733" max="5733" width="10.44140625" style="13" customWidth="1"/>
    <col min="5734" max="5734" width="2.33203125" style="13" customWidth="1"/>
    <col min="5735" max="5736" width="5.6640625" style="13" customWidth="1"/>
    <col min="5737" max="5737" width="5.109375" style="13" customWidth="1"/>
    <col min="5738" max="5738" width="5.6640625" style="13" customWidth="1"/>
    <col min="5739" max="5739" width="12" style="13" customWidth="1"/>
    <col min="5740" max="5741" width="7.88671875" style="13" customWidth="1"/>
    <col min="5742" max="5742" width="2.109375" style="13" customWidth="1"/>
    <col min="5743" max="5743" width="7.88671875" style="13" customWidth="1"/>
    <col min="5744" max="5744" width="6.44140625" style="13" customWidth="1"/>
    <col min="5745" max="5747" width="3.109375" style="13" customWidth="1"/>
    <col min="5748" max="5748" width="3" style="13" customWidth="1"/>
    <col min="5749" max="5749" width="2.44140625" style="13" customWidth="1"/>
    <col min="5750" max="5750" width="2.6640625" style="13" customWidth="1"/>
    <col min="5751" max="5753" width="13" style="13" hidden="1" customWidth="1"/>
    <col min="5754" max="5754" width="3.88671875" style="13" customWidth="1"/>
    <col min="5755" max="5755" width="13" style="13" hidden="1" customWidth="1"/>
    <col min="5756" max="5757" width="13" style="13" customWidth="1"/>
    <col min="5758" max="5758" width="13.109375" style="13" customWidth="1"/>
    <col min="5759" max="5759" width="5.6640625" style="13" customWidth="1"/>
    <col min="5760" max="5760" width="13.109375" style="13" customWidth="1"/>
    <col min="5761" max="5761" width="3.6640625" style="13" customWidth="1"/>
    <col min="5762" max="5762" width="2.6640625" style="13" customWidth="1"/>
    <col min="5763" max="5765" width="13" style="13" hidden="1" customWidth="1"/>
    <col min="5766" max="5766" width="2.6640625" style="13" customWidth="1"/>
    <col min="5767" max="5767" width="13" style="13" hidden="1" customWidth="1"/>
    <col min="5768" max="5768" width="2.6640625" style="13" customWidth="1"/>
    <col min="5769" max="5769" width="13" style="13" hidden="1" customWidth="1"/>
    <col min="5770" max="5770" width="3.88671875" style="13" customWidth="1"/>
    <col min="5771" max="5771" width="30" style="13" customWidth="1"/>
    <col min="5772" max="5772" width="20.44140625" style="13" customWidth="1"/>
    <col min="5773" max="5773" width="8" style="13" customWidth="1"/>
    <col min="5774" max="5774" width="17" style="13" customWidth="1"/>
    <col min="5775" max="5775" width="37.33203125" style="13" customWidth="1"/>
    <col min="5776" max="5776" width="5.109375" style="13" customWidth="1"/>
    <col min="5777" max="5777" width="27.44140625" style="13" customWidth="1"/>
    <col min="5778" max="5778" width="14.109375" style="13" customWidth="1"/>
    <col min="5779" max="5780" width="8.109375" style="13" customWidth="1"/>
    <col min="5781" max="5781" width="9.88671875" style="13" customWidth="1"/>
    <col min="5782" max="5782" width="1.88671875" style="13" customWidth="1"/>
    <col min="5783" max="5988" width="10.88671875" style="13" customWidth="1"/>
    <col min="5989" max="5989" width="10.44140625" style="13" customWidth="1"/>
    <col min="5990" max="5990" width="2.33203125" style="13" customWidth="1"/>
    <col min="5991" max="5992" width="5.6640625" style="13" customWidth="1"/>
    <col min="5993" max="5993" width="5.109375" style="13" customWidth="1"/>
    <col min="5994" max="5994" width="5.6640625" style="13" customWidth="1"/>
    <col min="5995" max="5995" width="12" style="13" customWidth="1"/>
    <col min="5996" max="5997" width="7.88671875" style="13" customWidth="1"/>
    <col min="5998" max="5998" width="2.109375" style="13" customWidth="1"/>
    <col min="5999" max="5999" width="7.88671875" style="13" customWidth="1"/>
    <col min="6000" max="6000" width="6.44140625" style="13" customWidth="1"/>
    <col min="6001" max="6003" width="3.109375" style="13" customWidth="1"/>
    <col min="6004" max="6004" width="3" style="13" customWidth="1"/>
    <col min="6005" max="6005" width="2.44140625" style="13" customWidth="1"/>
    <col min="6006" max="6006" width="2.6640625" style="13" customWidth="1"/>
    <col min="6007" max="6009" width="13" style="13" hidden="1" customWidth="1"/>
    <col min="6010" max="6010" width="3.88671875" style="13" customWidth="1"/>
    <col min="6011" max="6011" width="13" style="13" hidden="1" customWidth="1"/>
    <col min="6012" max="6013" width="13" style="13" customWidth="1"/>
    <col min="6014" max="6014" width="13.109375" style="13" customWidth="1"/>
    <col min="6015" max="6015" width="5.6640625" style="13" customWidth="1"/>
    <col min="6016" max="6016" width="13.109375" style="13" customWidth="1"/>
    <col min="6017" max="6017" width="3.6640625" style="13" customWidth="1"/>
    <col min="6018" max="6018" width="2.6640625" style="13" customWidth="1"/>
    <col min="6019" max="6021" width="13" style="13" hidden="1" customWidth="1"/>
    <col min="6022" max="6022" width="2.6640625" style="13" customWidth="1"/>
    <col min="6023" max="6023" width="13" style="13" hidden="1" customWidth="1"/>
    <col min="6024" max="6024" width="2.6640625" style="13" customWidth="1"/>
    <col min="6025" max="6025" width="13" style="13" hidden="1" customWidth="1"/>
    <col min="6026" max="6026" width="3.88671875" style="13" customWidth="1"/>
    <col min="6027" max="6027" width="30" style="13" customWidth="1"/>
    <col min="6028" max="6028" width="20.44140625" style="13" customWidth="1"/>
    <col min="6029" max="6029" width="8" style="13" customWidth="1"/>
    <col min="6030" max="6030" width="17" style="13" customWidth="1"/>
    <col min="6031" max="6031" width="37.33203125" style="13" customWidth="1"/>
    <col min="6032" max="6032" width="5.109375" style="13" customWidth="1"/>
    <col min="6033" max="6033" width="27.44140625" style="13" customWidth="1"/>
    <col min="6034" max="6034" width="14.109375" style="13" customWidth="1"/>
    <col min="6035" max="6036" width="8.109375" style="13" customWidth="1"/>
    <col min="6037" max="6037" width="9.88671875" style="13" customWidth="1"/>
    <col min="6038" max="6038" width="1.88671875" style="13" customWidth="1"/>
    <col min="6039" max="6244" width="10.88671875" style="13" customWidth="1"/>
    <col min="6245" max="6245" width="10.44140625" style="13" customWidth="1"/>
    <col min="6246" max="6246" width="2.33203125" style="13" customWidth="1"/>
    <col min="6247" max="6248" width="5.6640625" style="13" customWidth="1"/>
    <col min="6249" max="6249" width="5.109375" style="13" customWidth="1"/>
    <col min="6250" max="6250" width="5.6640625" style="13" customWidth="1"/>
    <col min="6251" max="6251" width="12" style="13" customWidth="1"/>
    <col min="6252" max="6253" width="7.88671875" style="13" customWidth="1"/>
    <col min="6254" max="6254" width="2.109375" style="13" customWidth="1"/>
    <col min="6255" max="6255" width="7.88671875" style="13" customWidth="1"/>
    <col min="6256" max="6256" width="6.44140625" style="13" customWidth="1"/>
    <col min="6257" max="6259" width="3.109375" style="13" customWidth="1"/>
    <col min="6260" max="6260" width="3" style="13" customWidth="1"/>
    <col min="6261" max="6261" width="2.44140625" style="13" customWidth="1"/>
    <col min="6262" max="6262" width="2.6640625" style="13" customWidth="1"/>
    <col min="6263" max="6265" width="13" style="13" hidden="1" customWidth="1"/>
    <col min="6266" max="6266" width="3.88671875" style="13" customWidth="1"/>
    <col min="6267" max="6267" width="13" style="13" hidden="1" customWidth="1"/>
    <col min="6268" max="6269" width="13" style="13" customWidth="1"/>
    <col min="6270" max="6270" width="13.109375" style="13" customWidth="1"/>
    <col min="6271" max="6271" width="5.6640625" style="13" customWidth="1"/>
    <col min="6272" max="6272" width="13.109375" style="13" customWidth="1"/>
    <col min="6273" max="6273" width="3.6640625" style="13" customWidth="1"/>
    <col min="6274" max="6274" width="2.6640625" style="13" customWidth="1"/>
    <col min="6275" max="6277" width="13" style="13" hidden="1" customWidth="1"/>
    <col min="6278" max="6278" width="2.6640625" style="13" customWidth="1"/>
    <col min="6279" max="6279" width="13" style="13" hidden="1" customWidth="1"/>
    <col min="6280" max="6280" width="2.6640625" style="13" customWidth="1"/>
    <col min="6281" max="6281" width="13" style="13" hidden="1" customWidth="1"/>
    <col min="6282" max="6282" width="3.88671875" style="13" customWidth="1"/>
    <col min="6283" max="6283" width="30" style="13" customWidth="1"/>
    <col min="6284" max="6284" width="20.44140625" style="13" customWidth="1"/>
    <col min="6285" max="6285" width="8" style="13" customWidth="1"/>
    <col min="6286" max="6286" width="17" style="13" customWidth="1"/>
    <col min="6287" max="6287" width="37.33203125" style="13" customWidth="1"/>
    <col min="6288" max="6288" width="5.109375" style="13" customWidth="1"/>
    <col min="6289" max="6289" width="27.44140625" style="13" customWidth="1"/>
    <col min="6290" max="6290" width="14.109375" style="13" customWidth="1"/>
    <col min="6291" max="6292" width="8.109375" style="13" customWidth="1"/>
    <col min="6293" max="6293" width="9.88671875" style="13" customWidth="1"/>
    <col min="6294" max="6294" width="1.88671875" style="13" customWidth="1"/>
    <col min="6295" max="6500" width="10.88671875" style="13" customWidth="1"/>
    <col min="6501" max="6501" width="10.44140625" style="13" customWidth="1"/>
    <col min="6502" max="6502" width="2.33203125" style="13" customWidth="1"/>
    <col min="6503" max="6504" width="5.6640625" style="13" customWidth="1"/>
    <col min="6505" max="6505" width="5.109375" style="13" customWidth="1"/>
    <col min="6506" max="6506" width="5.6640625" style="13" customWidth="1"/>
    <col min="6507" max="6507" width="12" style="13" customWidth="1"/>
    <col min="6508" max="6509" width="7.88671875" style="13" customWidth="1"/>
    <col min="6510" max="6510" width="2.109375" style="13" customWidth="1"/>
    <col min="6511" max="6511" width="7.88671875" style="13" customWidth="1"/>
    <col min="6512" max="6512" width="6.44140625" style="13" customWidth="1"/>
    <col min="6513" max="6515" width="3.109375" style="13" customWidth="1"/>
    <col min="6516" max="6516" width="3" style="13" customWidth="1"/>
    <col min="6517" max="6517" width="2.44140625" style="13" customWidth="1"/>
    <col min="6518" max="6518" width="2.6640625" style="13" customWidth="1"/>
    <col min="6519" max="6521" width="13" style="13" hidden="1" customWidth="1"/>
    <col min="6522" max="6522" width="3.88671875" style="13" customWidth="1"/>
    <col min="6523" max="6523" width="13" style="13" hidden="1" customWidth="1"/>
    <col min="6524" max="6525" width="13" style="13" customWidth="1"/>
    <col min="6526" max="6526" width="13.109375" style="13" customWidth="1"/>
    <col min="6527" max="6527" width="5.6640625" style="13" customWidth="1"/>
    <col min="6528" max="6528" width="13.109375" style="13" customWidth="1"/>
    <col min="6529" max="6529" width="3.6640625" style="13" customWidth="1"/>
    <col min="6530" max="6530" width="2.6640625" style="13" customWidth="1"/>
    <col min="6531" max="6533" width="13" style="13" hidden="1" customWidth="1"/>
    <col min="6534" max="6534" width="2.6640625" style="13" customWidth="1"/>
    <col min="6535" max="6535" width="13" style="13" hidden="1" customWidth="1"/>
    <col min="6536" max="6536" width="2.6640625" style="13" customWidth="1"/>
    <col min="6537" max="6537" width="13" style="13" hidden="1" customWidth="1"/>
    <col min="6538" max="6538" width="3.88671875" style="13" customWidth="1"/>
    <col min="6539" max="6539" width="30" style="13" customWidth="1"/>
    <col min="6540" max="6540" width="20.44140625" style="13" customWidth="1"/>
    <col min="6541" max="6541" width="8" style="13" customWidth="1"/>
    <col min="6542" max="6542" width="17" style="13" customWidth="1"/>
    <col min="6543" max="6543" width="37.33203125" style="13" customWidth="1"/>
    <col min="6544" max="6544" width="5.109375" style="13" customWidth="1"/>
    <col min="6545" max="6545" width="27.44140625" style="13" customWidth="1"/>
    <col min="6546" max="6546" width="14.109375" style="13" customWidth="1"/>
    <col min="6547" max="6548" width="8.109375" style="13" customWidth="1"/>
    <col min="6549" max="6549" width="9.88671875" style="13" customWidth="1"/>
    <col min="6550" max="6550" width="1.88671875" style="13" customWidth="1"/>
    <col min="6551" max="6756" width="10.88671875" style="13" customWidth="1"/>
    <col min="6757" max="6757" width="10.44140625" style="13" customWidth="1"/>
    <col min="6758" max="6758" width="2.33203125" style="13" customWidth="1"/>
    <col min="6759" max="6760" width="5.6640625" style="13" customWidth="1"/>
    <col min="6761" max="6761" width="5.109375" style="13" customWidth="1"/>
    <col min="6762" max="6762" width="5.6640625" style="13" customWidth="1"/>
    <col min="6763" max="6763" width="12" style="13" customWidth="1"/>
    <col min="6764" max="6765" width="7.88671875" style="13" customWidth="1"/>
    <col min="6766" max="6766" width="2.109375" style="13" customWidth="1"/>
    <col min="6767" max="6767" width="7.88671875" style="13" customWidth="1"/>
    <col min="6768" max="6768" width="6.44140625" style="13" customWidth="1"/>
    <col min="6769" max="6771" width="3.109375" style="13" customWidth="1"/>
    <col min="6772" max="6772" width="3" style="13" customWidth="1"/>
    <col min="6773" max="6773" width="2.44140625" style="13" customWidth="1"/>
    <col min="6774" max="6774" width="2.6640625" style="13" customWidth="1"/>
    <col min="6775" max="6777" width="13" style="13" hidden="1" customWidth="1"/>
    <col min="6778" max="6778" width="3.88671875" style="13" customWidth="1"/>
    <col min="6779" max="6779" width="13" style="13" hidden="1" customWidth="1"/>
    <col min="6780" max="6781" width="13" style="13" customWidth="1"/>
    <col min="6782" max="6782" width="13.109375" style="13" customWidth="1"/>
    <col min="6783" max="6783" width="5.6640625" style="13" customWidth="1"/>
    <col min="6784" max="6784" width="13.109375" style="13" customWidth="1"/>
    <col min="6785" max="6785" width="3.6640625" style="13" customWidth="1"/>
    <col min="6786" max="6786" width="2.6640625" style="13" customWidth="1"/>
    <col min="6787" max="6789" width="13" style="13" hidden="1" customWidth="1"/>
    <col min="6790" max="6790" width="2.6640625" style="13" customWidth="1"/>
    <col min="6791" max="6791" width="13" style="13" hidden="1" customWidth="1"/>
    <col min="6792" max="6792" width="2.6640625" style="13" customWidth="1"/>
    <col min="6793" max="6793" width="13" style="13" hidden="1" customWidth="1"/>
    <col min="6794" max="6794" width="3.88671875" style="13" customWidth="1"/>
    <col min="6795" max="6795" width="30" style="13" customWidth="1"/>
    <col min="6796" max="6796" width="20.44140625" style="13" customWidth="1"/>
    <col min="6797" max="6797" width="8" style="13" customWidth="1"/>
    <col min="6798" max="6798" width="17" style="13" customWidth="1"/>
    <col min="6799" max="6799" width="37.33203125" style="13" customWidth="1"/>
    <col min="6800" max="6800" width="5.109375" style="13" customWidth="1"/>
    <col min="6801" max="6801" width="27.44140625" style="13" customWidth="1"/>
    <col min="6802" max="6802" width="14.109375" style="13" customWidth="1"/>
    <col min="6803" max="6804" width="8.109375" style="13" customWidth="1"/>
    <col min="6805" max="6805" width="9.88671875" style="13" customWidth="1"/>
    <col min="6806" max="6806" width="1.88671875" style="13" customWidth="1"/>
    <col min="6807" max="7012" width="10.88671875" style="13" customWidth="1"/>
    <col min="7013" max="7013" width="10.44140625" style="13" customWidth="1"/>
    <col min="7014" max="7014" width="2.33203125" style="13" customWidth="1"/>
    <col min="7015" max="7016" width="5.6640625" style="13" customWidth="1"/>
    <col min="7017" max="7017" width="5.109375" style="13" customWidth="1"/>
    <col min="7018" max="7018" width="5.6640625" style="13" customWidth="1"/>
    <col min="7019" max="7019" width="12" style="13" customWidth="1"/>
    <col min="7020" max="7021" width="7.88671875" style="13" customWidth="1"/>
    <col min="7022" max="7022" width="2.109375" style="13" customWidth="1"/>
    <col min="7023" max="7023" width="7.88671875" style="13" customWidth="1"/>
    <col min="7024" max="7024" width="6.44140625" style="13" customWidth="1"/>
    <col min="7025" max="7027" width="3.109375" style="13" customWidth="1"/>
    <col min="7028" max="7028" width="3" style="13" customWidth="1"/>
    <col min="7029" max="7029" width="2.44140625" style="13" customWidth="1"/>
    <col min="7030" max="7030" width="2.6640625" style="13" customWidth="1"/>
    <col min="7031" max="7033" width="13" style="13" hidden="1" customWidth="1"/>
    <col min="7034" max="7034" width="3.88671875" style="13" customWidth="1"/>
    <col min="7035" max="7035" width="13" style="13" hidden="1" customWidth="1"/>
    <col min="7036" max="7037" width="13" style="13" customWidth="1"/>
    <col min="7038" max="7038" width="13.109375" style="13" customWidth="1"/>
    <col min="7039" max="7039" width="5.6640625" style="13" customWidth="1"/>
    <col min="7040" max="7040" width="13.109375" style="13" customWidth="1"/>
    <col min="7041" max="7041" width="3.6640625" style="13" customWidth="1"/>
    <col min="7042" max="7042" width="2.6640625" style="13" customWidth="1"/>
    <col min="7043" max="7045" width="13" style="13" hidden="1" customWidth="1"/>
    <col min="7046" max="7046" width="2.6640625" style="13" customWidth="1"/>
    <col min="7047" max="7047" width="13" style="13" hidden="1" customWidth="1"/>
    <col min="7048" max="7048" width="2.6640625" style="13" customWidth="1"/>
    <col min="7049" max="7049" width="13" style="13" hidden="1" customWidth="1"/>
    <col min="7050" max="7050" width="3.88671875" style="13" customWidth="1"/>
    <col min="7051" max="7051" width="30" style="13" customWidth="1"/>
    <col min="7052" max="7052" width="20.44140625" style="13" customWidth="1"/>
    <col min="7053" max="7053" width="8" style="13" customWidth="1"/>
    <col min="7054" max="7054" width="17" style="13" customWidth="1"/>
    <col min="7055" max="7055" width="37.33203125" style="13" customWidth="1"/>
    <col min="7056" max="7056" width="5.109375" style="13" customWidth="1"/>
    <col min="7057" max="7057" width="27.44140625" style="13" customWidth="1"/>
    <col min="7058" max="7058" width="14.109375" style="13" customWidth="1"/>
    <col min="7059" max="7060" width="8.109375" style="13" customWidth="1"/>
    <col min="7061" max="7061" width="9.88671875" style="13" customWidth="1"/>
    <col min="7062" max="7062" width="1.88671875" style="13" customWidth="1"/>
    <col min="7063" max="7268" width="10.88671875" style="13" customWidth="1"/>
    <col min="7269" max="7269" width="10.44140625" style="13" customWidth="1"/>
    <col min="7270" max="7270" width="2.33203125" style="13" customWidth="1"/>
    <col min="7271" max="7272" width="5.6640625" style="13" customWidth="1"/>
    <col min="7273" max="7273" width="5.109375" style="13" customWidth="1"/>
    <col min="7274" max="7274" width="5.6640625" style="13" customWidth="1"/>
    <col min="7275" max="7275" width="12" style="13" customWidth="1"/>
    <col min="7276" max="7277" width="7.88671875" style="13" customWidth="1"/>
    <col min="7278" max="7278" width="2.109375" style="13" customWidth="1"/>
    <col min="7279" max="7279" width="7.88671875" style="13" customWidth="1"/>
    <col min="7280" max="7280" width="6.44140625" style="13" customWidth="1"/>
    <col min="7281" max="7283" width="3.109375" style="13" customWidth="1"/>
    <col min="7284" max="7284" width="3" style="13" customWidth="1"/>
    <col min="7285" max="7285" width="2.44140625" style="13" customWidth="1"/>
    <col min="7286" max="7286" width="2.6640625" style="13" customWidth="1"/>
    <col min="7287" max="7289" width="13" style="13" hidden="1" customWidth="1"/>
    <col min="7290" max="7290" width="3.88671875" style="13" customWidth="1"/>
    <col min="7291" max="7291" width="13" style="13" hidden="1" customWidth="1"/>
    <col min="7292" max="7293" width="13" style="13" customWidth="1"/>
    <col min="7294" max="7294" width="13.109375" style="13" customWidth="1"/>
    <col min="7295" max="7295" width="5.6640625" style="13" customWidth="1"/>
    <col min="7296" max="7296" width="13.109375" style="13" customWidth="1"/>
    <col min="7297" max="7297" width="3.6640625" style="13" customWidth="1"/>
    <col min="7298" max="7298" width="2.6640625" style="13" customWidth="1"/>
    <col min="7299" max="7301" width="13" style="13" hidden="1" customWidth="1"/>
    <col min="7302" max="7302" width="2.6640625" style="13" customWidth="1"/>
    <col min="7303" max="7303" width="13" style="13" hidden="1" customWidth="1"/>
    <col min="7304" max="7304" width="2.6640625" style="13" customWidth="1"/>
    <col min="7305" max="7305" width="13" style="13" hidden="1" customWidth="1"/>
    <col min="7306" max="7306" width="3.88671875" style="13" customWidth="1"/>
    <col min="7307" max="7307" width="30" style="13" customWidth="1"/>
    <col min="7308" max="7308" width="20.44140625" style="13" customWidth="1"/>
    <col min="7309" max="7309" width="8" style="13" customWidth="1"/>
    <col min="7310" max="7310" width="17" style="13" customWidth="1"/>
    <col min="7311" max="7311" width="37.33203125" style="13" customWidth="1"/>
    <col min="7312" max="7312" width="5.109375" style="13" customWidth="1"/>
    <col min="7313" max="7313" width="27.44140625" style="13" customWidth="1"/>
    <col min="7314" max="7314" width="14.109375" style="13" customWidth="1"/>
    <col min="7315" max="7316" width="8.109375" style="13" customWidth="1"/>
    <col min="7317" max="7317" width="9.88671875" style="13" customWidth="1"/>
    <col min="7318" max="7318" width="1.88671875" style="13" customWidth="1"/>
    <col min="7319" max="7524" width="10.88671875" style="13" customWidth="1"/>
    <col min="7525" max="7525" width="10.44140625" style="13" customWidth="1"/>
    <col min="7526" max="7526" width="2.33203125" style="13" customWidth="1"/>
    <col min="7527" max="7528" width="5.6640625" style="13" customWidth="1"/>
    <col min="7529" max="7529" width="5.109375" style="13" customWidth="1"/>
    <col min="7530" max="7530" width="5.6640625" style="13" customWidth="1"/>
    <col min="7531" max="7531" width="12" style="13" customWidth="1"/>
    <col min="7532" max="7533" width="7.88671875" style="13" customWidth="1"/>
    <col min="7534" max="7534" width="2.109375" style="13" customWidth="1"/>
    <col min="7535" max="7535" width="7.88671875" style="13" customWidth="1"/>
    <col min="7536" max="7536" width="6.44140625" style="13" customWidth="1"/>
    <col min="7537" max="7539" width="3.109375" style="13" customWidth="1"/>
    <col min="7540" max="7540" width="3" style="13" customWidth="1"/>
    <col min="7541" max="7541" width="2.44140625" style="13" customWidth="1"/>
    <col min="7542" max="7542" width="2.6640625" style="13" customWidth="1"/>
    <col min="7543" max="7545" width="13" style="13" hidden="1" customWidth="1"/>
    <col min="7546" max="7546" width="3.88671875" style="13" customWidth="1"/>
    <col min="7547" max="7547" width="13" style="13" hidden="1" customWidth="1"/>
    <col min="7548" max="7549" width="13" style="13" customWidth="1"/>
    <col min="7550" max="7550" width="13.109375" style="13" customWidth="1"/>
    <col min="7551" max="7551" width="5.6640625" style="13" customWidth="1"/>
    <col min="7552" max="7552" width="13.109375" style="13" customWidth="1"/>
    <col min="7553" max="7553" width="3.6640625" style="13" customWidth="1"/>
    <col min="7554" max="7554" width="2.6640625" style="13" customWidth="1"/>
    <col min="7555" max="7557" width="13" style="13" hidden="1" customWidth="1"/>
    <col min="7558" max="7558" width="2.6640625" style="13" customWidth="1"/>
    <col min="7559" max="7559" width="13" style="13" hidden="1" customWidth="1"/>
    <col min="7560" max="7560" width="2.6640625" style="13" customWidth="1"/>
    <col min="7561" max="7561" width="13" style="13" hidden="1" customWidth="1"/>
    <col min="7562" max="7562" width="3.88671875" style="13" customWidth="1"/>
    <col min="7563" max="7563" width="30" style="13" customWidth="1"/>
    <col min="7564" max="7564" width="20.44140625" style="13" customWidth="1"/>
    <col min="7565" max="7565" width="8" style="13" customWidth="1"/>
    <col min="7566" max="7566" width="17" style="13" customWidth="1"/>
    <col min="7567" max="7567" width="37.33203125" style="13" customWidth="1"/>
    <col min="7568" max="7568" width="5.109375" style="13" customWidth="1"/>
    <col min="7569" max="7569" width="27.44140625" style="13" customWidth="1"/>
    <col min="7570" max="7570" width="14.109375" style="13" customWidth="1"/>
    <col min="7571" max="7572" width="8.109375" style="13" customWidth="1"/>
    <col min="7573" max="7573" width="9.88671875" style="13" customWidth="1"/>
    <col min="7574" max="7574" width="1.88671875" style="13" customWidth="1"/>
    <col min="7575" max="7780" width="10.88671875" style="13" customWidth="1"/>
    <col min="7781" max="7781" width="10.44140625" style="13" customWidth="1"/>
    <col min="7782" max="7782" width="2.33203125" style="13" customWidth="1"/>
    <col min="7783" max="7784" width="5.6640625" style="13" customWidth="1"/>
    <col min="7785" max="7785" width="5.109375" style="13" customWidth="1"/>
    <col min="7786" max="7786" width="5.6640625" style="13" customWidth="1"/>
    <col min="7787" max="7787" width="12" style="13" customWidth="1"/>
    <col min="7788" max="7789" width="7.88671875" style="13" customWidth="1"/>
    <col min="7790" max="7790" width="2.109375" style="13" customWidth="1"/>
    <col min="7791" max="7791" width="7.88671875" style="13" customWidth="1"/>
    <col min="7792" max="7792" width="6.44140625" style="13" customWidth="1"/>
    <col min="7793" max="7795" width="3.109375" style="13" customWidth="1"/>
    <col min="7796" max="7796" width="3" style="13" customWidth="1"/>
    <col min="7797" max="7797" width="2.44140625" style="13" customWidth="1"/>
    <col min="7798" max="7798" width="2.6640625" style="13" customWidth="1"/>
    <col min="7799" max="7801" width="13" style="13" hidden="1" customWidth="1"/>
    <col min="7802" max="7802" width="3.88671875" style="13" customWidth="1"/>
    <col min="7803" max="7803" width="13" style="13" hidden="1" customWidth="1"/>
    <col min="7804" max="7805" width="13" style="13" customWidth="1"/>
    <col min="7806" max="7806" width="13.109375" style="13" customWidth="1"/>
    <col min="7807" max="7807" width="5.6640625" style="13" customWidth="1"/>
    <col min="7808" max="7808" width="13.109375" style="13" customWidth="1"/>
    <col min="7809" max="7809" width="3.6640625" style="13" customWidth="1"/>
    <col min="7810" max="7810" width="2.6640625" style="13" customWidth="1"/>
    <col min="7811" max="7813" width="13" style="13" hidden="1" customWidth="1"/>
    <col min="7814" max="7814" width="2.6640625" style="13" customWidth="1"/>
    <col min="7815" max="7815" width="13" style="13" hidden="1" customWidth="1"/>
    <col min="7816" max="7816" width="2.6640625" style="13" customWidth="1"/>
    <col min="7817" max="7817" width="13" style="13" hidden="1" customWidth="1"/>
    <col min="7818" max="7818" width="3.88671875" style="13" customWidth="1"/>
    <col min="7819" max="7819" width="30" style="13" customWidth="1"/>
    <col min="7820" max="7820" width="20.44140625" style="13" customWidth="1"/>
    <col min="7821" max="7821" width="8" style="13" customWidth="1"/>
    <col min="7822" max="7822" width="17" style="13" customWidth="1"/>
    <col min="7823" max="7823" width="37.33203125" style="13" customWidth="1"/>
    <col min="7824" max="7824" width="5.109375" style="13" customWidth="1"/>
    <col min="7825" max="7825" width="27.44140625" style="13" customWidth="1"/>
    <col min="7826" max="7826" width="14.109375" style="13" customWidth="1"/>
    <col min="7827" max="7828" width="8.109375" style="13" customWidth="1"/>
    <col min="7829" max="7829" width="9.88671875" style="13" customWidth="1"/>
    <col min="7830" max="7830" width="1.88671875" style="13" customWidth="1"/>
    <col min="7831" max="8036" width="10.88671875" style="13" customWidth="1"/>
    <col min="8037" max="8037" width="10.44140625" style="13" customWidth="1"/>
    <col min="8038" max="8038" width="2.33203125" style="13" customWidth="1"/>
    <col min="8039" max="8040" width="5.6640625" style="13" customWidth="1"/>
    <col min="8041" max="8041" width="5.109375" style="13" customWidth="1"/>
    <col min="8042" max="8042" width="5.6640625" style="13" customWidth="1"/>
    <col min="8043" max="8043" width="12" style="13" customWidth="1"/>
    <col min="8044" max="8045" width="7.88671875" style="13" customWidth="1"/>
    <col min="8046" max="8046" width="2.109375" style="13" customWidth="1"/>
    <col min="8047" max="8047" width="7.88671875" style="13" customWidth="1"/>
    <col min="8048" max="8048" width="6.44140625" style="13" customWidth="1"/>
    <col min="8049" max="8051" width="3.109375" style="13" customWidth="1"/>
    <col min="8052" max="8052" width="3" style="13" customWidth="1"/>
    <col min="8053" max="8053" width="2.44140625" style="13" customWidth="1"/>
    <col min="8054" max="8054" width="2.6640625" style="13" customWidth="1"/>
    <col min="8055" max="8057" width="13" style="13" hidden="1" customWidth="1"/>
    <col min="8058" max="8058" width="3.88671875" style="13" customWidth="1"/>
    <col min="8059" max="8059" width="13" style="13" hidden="1" customWidth="1"/>
    <col min="8060" max="8061" width="13" style="13" customWidth="1"/>
    <col min="8062" max="8062" width="13.109375" style="13" customWidth="1"/>
    <col min="8063" max="8063" width="5.6640625" style="13" customWidth="1"/>
    <col min="8064" max="8064" width="13.109375" style="13" customWidth="1"/>
    <col min="8065" max="8065" width="3.6640625" style="13" customWidth="1"/>
    <col min="8066" max="8066" width="2.6640625" style="13" customWidth="1"/>
    <col min="8067" max="8069" width="13" style="13" hidden="1" customWidth="1"/>
    <col min="8070" max="8070" width="2.6640625" style="13" customWidth="1"/>
    <col min="8071" max="8071" width="13" style="13" hidden="1" customWidth="1"/>
    <col min="8072" max="8072" width="2.6640625" style="13" customWidth="1"/>
    <col min="8073" max="8073" width="13" style="13" hidden="1" customWidth="1"/>
    <col min="8074" max="8074" width="3.88671875" style="13" customWidth="1"/>
    <col min="8075" max="8075" width="30" style="13" customWidth="1"/>
    <col min="8076" max="8076" width="20.44140625" style="13" customWidth="1"/>
    <col min="8077" max="8077" width="8" style="13" customWidth="1"/>
    <col min="8078" max="8078" width="17" style="13" customWidth="1"/>
    <col min="8079" max="8079" width="37.33203125" style="13" customWidth="1"/>
    <col min="8080" max="8080" width="5.109375" style="13" customWidth="1"/>
    <col min="8081" max="8081" width="27.44140625" style="13" customWidth="1"/>
    <col min="8082" max="8082" width="14.109375" style="13" customWidth="1"/>
    <col min="8083" max="8084" width="8.109375" style="13" customWidth="1"/>
    <col min="8085" max="8085" width="9.88671875" style="13" customWidth="1"/>
    <col min="8086" max="8086" width="1.88671875" style="13" customWidth="1"/>
    <col min="8087" max="8292" width="10.88671875" style="13" customWidth="1"/>
    <col min="8293" max="8293" width="10.44140625" style="13" customWidth="1"/>
    <col min="8294" max="8294" width="2.33203125" style="13" customWidth="1"/>
    <col min="8295" max="8296" width="5.6640625" style="13" customWidth="1"/>
    <col min="8297" max="8297" width="5.109375" style="13" customWidth="1"/>
    <col min="8298" max="8298" width="5.6640625" style="13" customWidth="1"/>
    <col min="8299" max="8299" width="12" style="13" customWidth="1"/>
    <col min="8300" max="8301" width="7.88671875" style="13" customWidth="1"/>
    <col min="8302" max="8302" width="2.109375" style="13" customWidth="1"/>
    <col min="8303" max="8303" width="7.88671875" style="13" customWidth="1"/>
    <col min="8304" max="8304" width="6.44140625" style="13" customWidth="1"/>
    <col min="8305" max="8307" width="3.109375" style="13" customWidth="1"/>
    <col min="8308" max="8308" width="3" style="13" customWidth="1"/>
    <col min="8309" max="8309" width="2.44140625" style="13" customWidth="1"/>
    <col min="8310" max="8310" width="2.6640625" style="13" customWidth="1"/>
    <col min="8311" max="8313" width="13" style="13" hidden="1" customWidth="1"/>
    <col min="8314" max="8314" width="3.88671875" style="13" customWidth="1"/>
    <col min="8315" max="8315" width="13" style="13" hidden="1" customWidth="1"/>
    <col min="8316" max="8317" width="13" style="13" customWidth="1"/>
    <col min="8318" max="8318" width="13.109375" style="13" customWidth="1"/>
    <col min="8319" max="8319" width="5.6640625" style="13" customWidth="1"/>
    <col min="8320" max="8320" width="13.109375" style="13" customWidth="1"/>
    <col min="8321" max="8321" width="3.6640625" style="13" customWidth="1"/>
    <col min="8322" max="8322" width="2.6640625" style="13" customWidth="1"/>
    <col min="8323" max="8325" width="13" style="13" hidden="1" customWidth="1"/>
    <col min="8326" max="8326" width="2.6640625" style="13" customWidth="1"/>
    <col min="8327" max="8327" width="13" style="13" hidden="1" customWidth="1"/>
    <col min="8328" max="8328" width="2.6640625" style="13" customWidth="1"/>
    <col min="8329" max="8329" width="13" style="13" hidden="1" customWidth="1"/>
    <col min="8330" max="8330" width="3.88671875" style="13" customWidth="1"/>
    <col min="8331" max="8331" width="30" style="13" customWidth="1"/>
    <col min="8332" max="8332" width="20.44140625" style="13" customWidth="1"/>
    <col min="8333" max="8333" width="8" style="13" customWidth="1"/>
    <col min="8334" max="8334" width="17" style="13" customWidth="1"/>
    <col min="8335" max="8335" width="37.33203125" style="13" customWidth="1"/>
    <col min="8336" max="8336" width="5.109375" style="13" customWidth="1"/>
    <col min="8337" max="8337" width="27.44140625" style="13" customWidth="1"/>
    <col min="8338" max="8338" width="14.109375" style="13" customWidth="1"/>
    <col min="8339" max="8340" width="8.109375" style="13" customWidth="1"/>
    <col min="8341" max="8341" width="9.88671875" style="13" customWidth="1"/>
    <col min="8342" max="8342" width="1.88671875" style="13" customWidth="1"/>
    <col min="8343" max="8548" width="10.88671875" style="13" customWidth="1"/>
    <col min="8549" max="8549" width="10.44140625" style="13" customWidth="1"/>
    <col min="8550" max="8550" width="2.33203125" style="13" customWidth="1"/>
    <col min="8551" max="8552" width="5.6640625" style="13" customWidth="1"/>
    <col min="8553" max="8553" width="5.109375" style="13" customWidth="1"/>
    <col min="8554" max="8554" width="5.6640625" style="13" customWidth="1"/>
    <col min="8555" max="8555" width="12" style="13" customWidth="1"/>
    <col min="8556" max="8557" width="7.88671875" style="13" customWidth="1"/>
    <col min="8558" max="8558" width="2.109375" style="13" customWidth="1"/>
    <col min="8559" max="8559" width="7.88671875" style="13" customWidth="1"/>
    <col min="8560" max="8560" width="6.44140625" style="13" customWidth="1"/>
    <col min="8561" max="8563" width="3.109375" style="13" customWidth="1"/>
    <col min="8564" max="8564" width="3" style="13" customWidth="1"/>
    <col min="8565" max="8565" width="2.44140625" style="13" customWidth="1"/>
    <col min="8566" max="8566" width="2.6640625" style="13" customWidth="1"/>
    <col min="8567" max="8569" width="13" style="13" hidden="1" customWidth="1"/>
    <col min="8570" max="8570" width="3.88671875" style="13" customWidth="1"/>
    <col min="8571" max="8571" width="13" style="13" hidden="1" customWidth="1"/>
    <col min="8572" max="8573" width="13" style="13" customWidth="1"/>
    <col min="8574" max="8574" width="13.109375" style="13" customWidth="1"/>
    <col min="8575" max="8575" width="5.6640625" style="13" customWidth="1"/>
    <col min="8576" max="8576" width="13.109375" style="13" customWidth="1"/>
    <col min="8577" max="8577" width="3.6640625" style="13" customWidth="1"/>
    <col min="8578" max="8578" width="2.6640625" style="13" customWidth="1"/>
    <col min="8579" max="8581" width="13" style="13" hidden="1" customWidth="1"/>
    <col min="8582" max="8582" width="2.6640625" style="13" customWidth="1"/>
    <col min="8583" max="8583" width="13" style="13" hidden="1" customWidth="1"/>
    <col min="8584" max="8584" width="2.6640625" style="13" customWidth="1"/>
    <col min="8585" max="8585" width="13" style="13" hidden="1" customWidth="1"/>
    <col min="8586" max="8586" width="3.88671875" style="13" customWidth="1"/>
    <col min="8587" max="8587" width="30" style="13" customWidth="1"/>
    <col min="8588" max="8588" width="20.44140625" style="13" customWidth="1"/>
    <col min="8589" max="8589" width="8" style="13" customWidth="1"/>
    <col min="8590" max="8590" width="17" style="13" customWidth="1"/>
    <col min="8591" max="8591" width="37.33203125" style="13" customWidth="1"/>
    <col min="8592" max="8592" width="5.109375" style="13" customWidth="1"/>
    <col min="8593" max="8593" width="27.44140625" style="13" customWidth="1"/>
    <col min="8594" max="8594" width="14.109375" style="13" customWidth="1"/>
    <col min="8595" max="8596" width="8.109375" style="13" customWidth="1"/>
    <col min="8597" max="8597" width="9.88671875" style="13" customWidth="1"/>
    <col min="8598" max="8598" width="1.88671875" style="13" customWidth="1"/>
    <col min="8599" max="8804" width="10.88671875" style="13" customWidth="1"/>
    <col min="8805" max="8805" width="10.44140625" style="13" customWidth="1"/>
    <col min="8806" max="8806" width="2.33203125" style="13" customWidth="1"/>
    <col min="8807" max="8808" width="5.6640625" style="13" customWidth="1"/>
    <col min="8809" max="8809" width="5.109375" style="13" customWidth="1"/>
    <col min="8810" max="8810" width="5.6640625" style="13" customWidth="1"/>
    <col min="8811" max="8811" width="12" style="13" customWidth="1"/>
    <col min="8812" max="8813" width="7.88671875" style="13" customWidth="1"/>
    <col min="8814" max="8814" width="2.109375" style="13" customWidth="1"/>
    <col min="8815" max="8815" width="7.88671875" style="13" customWidth="1"/>
    <col min="8816" max="8816" width="6.44140625" style="13" customWidth="1"/>
    <col min="8817" max="8819" width="3.109375" style="13" customWidth="1"/>
    <col min="8820" max="8820" width="3" style="13" customWidth="1"/>
    <col min="8821" max="8821" width="2.44140625" style="13" customWidth="1"/>
    <col min="8822" max="8822" width="2.6640625" style="13" customWidth="1"/>
    <col min="8823" max="8825" width="13" style="13" hidden="1" customWidth="1"/>
    <col min="8826" max="8826" width="3.88671875" style="13" customWidth="1"/>
    <col min="8827" max="8827" width="13" style="13" hidden="1" customWidth="1"/>
    <col min="8828" max="8829" width="13" style="13" customWidth="1"/>
    <col min="8830" max="8830" width="13.109375" style="13" customWidth="1"/>
    <col min="8831" max="8831" width="5.6640625" style="13" customWidth="1"/>
    <col min="8832" max="8832" width="13.109375" style="13" customWidth="1"/>
    <col min="8833" max="8833" width="3.6640625" style="13" customWidth="1"/>
    <col min="8834" max="8834" width="2.6640625" style="13" customWidth="1"/>
    <col min="8835" max="8837" width="13" style="13" hidden="1" customWidth="1"/>
    <col min="8838" max="8838" width="2.6640625" style="13" customWidth="1"/>
    <col min="8839" max="8839" width="13" style="13" hidden="1" customWidth="1"/>
    <col min="8840" max="8840" width="2.6640625" style="13" customWidth="1"/>
    <col min="8841" max="8841" width="13" style="13" hidden="1" customWidth="1"/>
    <col min="8842" max="8842" width="3.88671875" style="13" customWidth="1"/>
    <col min="8843" max="8843" width="30" style="13" customWidth="1"/>
    <col min="8844" max="8844" width="20.44140625" style="13" customWidth="1"/>
    <col min="8845" max="8845" width="8" style="13" customWidth="1"/>
    <col min="8846" max="8846" width="17" style="13" customWidth="1"/>
    <col min="8847" max="8847" width="37.33203125" style="13" customWidth="1"/>
    <col min="8848" max="8848" width="5.109375" style="13" customWidth="1"/>
    <col min="8849" max="8849" width="27.44140625" style="13" customWidth="1"/>
    <col min="8850" max="8850" width="14.109375" style="13" customWidth="1"/>
    <col min="8851" max="8852" width="8.109375" style="13" customWidth="1"/>
    <col min="8853" max="8853" width="9.88671875" style="13" customWidth="1"/>
    <col min="8854" max="8854" width="1.88671875" style="13" customWidth="1"/>
    <col min="8855" max="9060" width="10.88671875" style="13" customWidth="1"/>
    <col min="9061" max="9061" width="10.44140625" style="13" customWidth="1"/>
    <col min="9062" max="9062" width="2.33203125" style="13" customWidth="1"/>
    <col min="9063" max="9064" width="5.6640625" style="13" customWidth="1"/>
    <col min="9065" max="9065" width="5.109375" style="13" customWidth="1"/>
    <col min="9066" max="9066" width="5.6640625" style="13" customWidth="1"/>
    <col min="9067" max="9067" width="12" style="13" customWidth="1"/>
    <col min="9068" max="9069" width="7.88671875" style="13" customWidth="1"/>
    <col min="9070" max="9070" width="2.109375" style="13" customWidth="1"/>
    <col min="9071" max="9071" width="7.88671875" style="13" customWidth="1"/>
    <col min="9072" max="9072" width="6.44140625" style="13" customWidth="1"/>
    <col min="9073" max="9075" width="3.109375" style="13" customWidth="1"/>
    <col min="9076" max="9076" width="3" style="13" customWidth="1"/>
    <col min="9077" max="9077" width="2.44140625" style="13" customWidth="1"/>
    <col min="9078" max="9078" width="2.6640625" style="13" customWidth="1"/>
    <col min="9079" max="9081" width="13" style="13" hidden="1" customWidth="1"/>
    <col min="9082" max="9082" width="3.88671875" style="13" customWidth="1"/>
    <col min="9083" max="9083" width="13" style="13" hidden="1" customWidth="1"/>
    <col min="9084" max="9085" width="13" style="13" customWidth="1"/>
    <col min="9086" max="9086" width="13.109375" style="13" customWidth="1"/>
    <col min="9087" max="9087" width="5.6640625" style="13" customWidth="1"/>
    <col min="9088" max="9088" width="13.109375" style="13" customWidth="1"/>
    <col min="9089" max="9089" width="3.6640625" style="13" customWidth="1"/>
    <col min="9090" max="9090" width="2.6640625" style="13" customWidth="1"/>
    <col min="9091" max="9093" width="13" style="13" hidden="1" customWidth="1"/>
    <col min="9094" max="9094" width="2.6640625" style="13" customWidth="1"/>
    <col min="9095" max="9095" width="13" style="13" hidden="1" customWidth="1"/>
    <col min="9096" max="9096" width="2.6640625" style="13" customWidth="1"/>
    <col min="9097" max="9097" width="13" style="13" hidden="1" customWidth="1"/>
    <col min="9098" max="9098" width="3.88671875" style="13" customWidth="1"/>
    <col min="9099" max="9099" width="30" style="13" customWidth="1"/>
    <col min="9100" max="9100" width="20.44140625" style="13" customWidth="1"/>
    <col min="9101" max="9101" width="8" style="13" customWidth="1"/>
    <col min="9102" max="9102" width="17" style="13" customWidth="1"/>
    <col min="9103" max="9103" width="37.33203125" style="13" customWidth="1"/>
    <col min="9104" max="9104" width="5.109375" style="13" customWidth="1"/>
    <col min="9105" max="9105" width="27.44140625" style="13" customWidth="1"/>
    <col min="9106" max="9106" width="14.109375" style="13" customWidth="1"/>
    <col min="9107" max="9108" width="8.109375" style="13" customWidth="1"/>
    <col min="9109" max="9109" width="9.88671875" style="13" customWidth="1"/>
    <col min="9110" max="9110" width="1.88671875" style="13" customWidth="1"/>
    <col min="9111" max="9316" width="10.88671875" style="13" customWidth="1"/>
    <col min="9317" max="9317" width="10.44140625" style="13" customWidth="1"/>
    <col min="9318" max="9318" width="2.33203125" style="13" customWidth="1"/>
    <col min="9319" max="9320" width="5.6640625" style="13" customWidth="1"/>
    <col min="9321" max="9321" width="5.109375" style="13" customWidth="1"/>
    <col min="9322" max="9322" width="5.6640625" style="13" customWidth="1"/>
    <col min="9323" max="9323" width="12" style="13" customWidth="1"/>
    <col min="9324" max="9325" width="7.88671875" style="13" customWidth="1"/>
    <col min="9326" max="9326" width="2.109375" style="13" customWidth="1"/>
    <col min="9327" max="9327" width="7.88671875" style="13" customWidth="1"/>
    <col min="9328" max="9328" width="6.44140625" style="13" customWidth="1"/>
    <col min="9329" max="9331" width="3.109375" style="13" customWidth="1"/>
    <col min="9332" max="9332" width="3" style="13" customWidth="1"/>
    <col min="9333" max="9333" width="2.44140625" style="13" customWidth="1"/>
    <col min="9334" max="9334" width="2.6640625" style="13" customWidth="1"/>
    <col min="9335" max="9337" width="13" style="13" hidden="1" customWidth="1"/>
    <col min="9338" max="9338" width="3.88671875" style="13" customWidth="1"/>
    <col min="9339" max="9339" width="13" style="13" hidden="1" customWidth="1"/>
    <col min="9340" max="9341" width="13" style="13" customWidth="1"/>
    <col min="9342" max="9342" width="13.109375" style="13" customWidth="1"/>
    <col min="9343" max="9343" width="5.6640625" style="13" customWidth="1"/>
    <col min="9344" max="9344" width="13.109375" style="13" customWidth="1"/>
    <col min="9345" max="9345" width="3.6640625" style="13" customWidth="1"/>
    <col min="9346" max="9346" width="2.6640625" style="13" customWidth="1"/>
    <col min="9347" max="9349" width="13" style="13" hidden="1" customWidth="1"/>
    <col min="9350" max="9350" width="2.6640625" style="13" customWidth="1"/>
    <col min="9351" max="9351" width="13" style="13" hidden="1" customWidth="1"/>
    <col min="9352" max="9352" width="2.6640625" style="13" customWidth="1"/>
    <col min="9353" max="9353" width="13" style="13" hidden="1" customWidth="1"/>
    <col min="9354" max="9354" width="3.88671875" style="13" customWidth="1"/>
    <col min="9355" max="9355" width="30" style="13" customWidth="1"/>
    <col min="9356" max="9356" width="20.44140625" style="13" customWidth="1"/>
    <col min="9357" max="9357" width="8" style="13" customWidth="1"/>
    <col min="9358" max="9358" width="17" style="13" customWidth="1"/>
    <col min="9359" max="9359" width="37.33203125" style="13" customWidth="1"/>
    <col min="9360" max="9360" width="5.109375" style="13" customWidth="1"/>
    <col min="9361" max="9361" width="27.44140625" style="13" customWidth="1"/>
    <col min="9362" max="9362" width="14.109375" style="13" customWidth="1"/>
    <col min="9363" max="9364" width="8.109375" style="13" customWidth="1"/>
    <col min="9365" max="9365" width="9.88671875" style="13" customWidth="1"/>
    <col min="9366" max="9366" width="1.88671875" style="13" customWidth="1"/>
    <col min="9367" max="9572" width="10.88671875" style="13" customWidth="1"/>
    <col min="9573" max="9573" width="10.44140625" style="13" customWidth="1"/>
    <col min="9574" max="9574" width="2.33203125" style="13" customWidth="1"/>
    <col min="9575" max="9576" width="5.6640625" style="13" customWidth="1"/>
    <col min="9577" max="9577" width="5.109375" style="13" customWidth="1"/>
    <col min="9578" max="9578" width="5.6640625" style="13" customWidth="1"/>
    <col min="9579" max="9579" width="12" style="13" customWidth="1"/>
    <col min="9580" max="9581" width="7.88671875" style="13" customWidth="1"/>
    <col min="9582" max="9582" width="2.109375" style="13" customWidth="1"/>
    <col min="9583" max="9583" width="7.88671875" style="13" customWidth="1"/>
    <col min="9584" max="9584" width="6.44140625" style="13" customWidth="1"/>
    <col min="9585" max="9587" width="3.109375" style="13" customWidth="1"/>
    <col min="9588" max="9588" width="3" style="13" customWidth="1"/>
    <col min="9589" max="9589" width="2.44140625" style="13" customWidth="1"/>
    <col min="9590" max="9590" width="2.6640625" style="13" customWidth="1"/>
    <col min="9591" max="9593" width="13" style="13" hidden="1" customWidth="1"/>
    <col min="9594" max="9594" width="3.88671875" style="13" customWidth="1"/>
    <col min="9595" max="9595" width="13" style="13" hidden="1" customWidth="1"/>
    <col min="9596" max="9597" width="13" style="13" customWidth="1"/>
    <col min="9598" max="9598" width="13.109375" style="13" customWidth="1"/>
    <col min="9599" max="9599" width="5.6640625" style="13" customWidth="1"/>
    <col min="9600" max="9600" width="13.109375" style="13" customWidth="1"/>
    <col min="9601" max="9601" width="3.6640625" style="13" customWidth="1"/>
    <col min="9602" max="9602" width="2.6640625" style="13" customWidth="1"/>
    <col min="9603" max="9605" width="13" style="13" hidden="1" customWidth="1"/>
    <col min="9606" max="9606" width="2.6640625" style="13" customWidth="1"/>
    <col min="9607" max="9607" width="13" style="13" hidden="1" customWidth="1"/>
    <col min="9608" max="9608" width="2.6640625" style="13" customWidth="1"/>
    <col min="9609" max="9609" width="13" style="13" hidden="1" customWidth="1"/>
    <col min="9610" max="9610" width="3.88671875" style="13" customWidth="1"/>
    <col min="9611" max="9611" width="30" style="13" customWidth="1"/>
    <col min="9612" max="9612" width="20.44140625" style="13" customWidth="1"/>
    <col min="9613" max="9613" width="8" style="13" customWidth="1"/>
    <col min="9614" max="9614" width="17" style="13" customWidth="1"/>
    <col min="9615" max="9615" width="37.33203125" style="13" customWidth="1"/>
    <col min="9616" max="9616" width="5.109375" style="13" customWidth="1"/>
    <col min="9617" max="9617" width="27.44140625" style="13" customWidth="1"/>
    <col min="9618" max="9618" width="14.109375" style="13" customWidth="1"/>
    <col min="9619" max="9620" width="8.109375" style="13" customWidth="1"/>
    <col min="9621" max="9621" width="9.88671875" style="13" customWidth="1"/>
    <col min="9622" max="9622" width="1.88671875" style="13" customWidth="1"/>
    <col min="9623" max="9828" width="10.88671875" style="13" customWidth="1"/>
    <col min="9829" max="9829" width="10.44140625" style="13" customWidth="1"/>
    <col min="9830" max="9830" width="2.33203125" style="13" customWidth="1"/>
    <col min="9831" max="9832" width="5.6640625" style="13" customWidth="1"/>
    <col min="9833" max="9833" width="5.109375" style="13" customWidth="1"/>
    <col min="9834" max="9834" width="5.6640625" style="13" customWidth="1"/>
    <col min="9835" max="9835" width="12" style="13" customWidth="1"/>
    <col min="9836" max="9837" width="7.88671875" style="13" customWidth="1"/>
    <col min="9838" max="9838" width="2.109375" style="13" customWidth="1"/>
    <col min="9839" max="9839" width="7.88671875" style="13" customWidth="1"/>
    <col min="9840" max="9840" width="6.44140625" style="13" customWidth="1"/>
    <col min="9841" max="9843" width="3.109375" style="13" customWidth="1"/>
    <col min="9844" max="9844" width="3" style="13" customWidth="1"/>
    <col min="9845" max="9845" width="2.44140625" style="13" customWidth="1"/>
    <col min="9846" max="9846" width="2.6640625" style="13" customWidth="1"/>
    <col min="9847" max="9849" width="13" style="13" hidden="1" customWidth="1"/>
    <col min="9850" max="9850" width="3.88671875" style="13" customWidth="1"/>
    <col min="9851" max="9851" width="13" style="13" hidden="1" customWidth="1"/>
    <col min="9852" max="9853" width="13" style="13" customWidth="1"/>
    <col min="9854" max="9854" width="13.109375" style="13" customWidth="1"/>
    <col min="9855" max="9855" width="5.6640625" style="13" customWidth="1"/>
    <col min="9856" max="9856" width="13.109375" style="13" customWidth="1"/>
    <col min="9857" max="9857" width="3.6640625" style="13" customWidth="1"/>
    <col min="9858" max="9858" width="2.6640625" style="13" customWidth="1"/>
    <col min="9859" max="9861" width="13" style="13" hidden="1" customWidth="1"/>
    <col min="9862" max="9862" width="2.6640625" style="13" customWidth="1"/>
    <col min="9863" max="9863" width="13" style="13" hidden="1" customWidth="1"/>
    <col min="9864" max="9864" width="2.6640625" style="13" customWidth="1"/>
    <col min="9865" max="9865" width="13" style="13" hidden="1" customWidth="1"/>
    <col min="9866" max="9866" width="3.88671875" style="13" customWidth="1"/>
    <col min="9867" max="9867" width="30" style="13" customWidth="1"/>
    <col min="9868" max="9868" width="20.44140625" style="13" customWidth="1"/>
    <col min="9869" max="9869" width="8" style="13" customWidth="1"/>
    <col min="9870" max="9870" width="17" style="13" customWidth="1"/>
    <col min="9871" max="9871" width="37.33203125" style="13" customWidth="1"/>
    <col min="9872" max="9872" width="5.109375" style="13" customWidth="1"/>
    <col min="9873" max="9873" width="27.44140625" style="13" customWidth="1"/>
    <col min="9874" max="9874" width="14.109375" style="13" customWidth="1"/>
    <col min="9875" max="9876" width="8.109375" style="13" customWidth="1"/>
    <col min="9877" max="9877" width="9.88671875" style="13" customWidth="1"/>
    <col min="9878" max="9878" width="1.88671875" style="13" customWidth="1"/>
    <col min="9879" max="10084" width="10.88671875" style="13" customWidth="1"/>
    <col min="10085" max="10085" width="10.44140625" style="13" customWidth="1"/>
    <col min="10086" max="10086" width="2.33203125" style="13" customWidth="1"/>
    <col min="10087" max="10088" width="5.6640625" style="13" customWidth="1"/>
    <col min="10089" max="10089" width="5.109375" style="13" customWidth="1"/>
    <col min="10090" max="10090" width="5.6640625" style="13" customWidth="1"/>
    <col min="10091" max="10091" width="12" style="13" customWidth="1"/>
    <col min="10092" max="10093" width="7.88671875" style="13" customWidth="1"/>
    <col min="10094" max="10094" width="2.109375" style="13" customWidth="1"/>
    <col min="10095" max="10095" width="7.88671875" style="13" customWidth="1"/>
    <col min="10096" max="10096" width="6.44140625" style="13" customWidth="1"/>
    <col min="10097" max="10099" width="3.109375" style="13" customWidth="1"/>
    <col min="10100" max="10100" width="3" style="13" customWidth="1"/>
    <col min="10101" max="10101" width="2.44140625" style="13" customWidth="1"/>
    <col min="10102" max="10102" width="2.6640625" style="13" customWidth="1"/>
    <col min="10103" max="10105" width="13" style="13" hidden="1" customWidth="1"/>
    <col min="10106" max="10106" width="3.88671875" style="13" customWidth="1"/>
    <col min="10107" max="10107" width="13" style="13" hidden="1" customWidth="1"/>
    <col min="10108" max="10109" width="13" style="13" customWidth="1"/>
    <col min="10110" max="10110" width="13.109375" style="13" customWidth="1"/>
    <col min="10111" max="10111" width="5.6640625" style="13" customWidth="1"/>
    <col min="10112" max="10112" width="13.109375" style="13" customWidth="1"/>
    <col min="10113" max="10113" width="3.6640625" style="13" customWidth="1"/>
    <col min="10114" max="10114" width="2.6640625" style="13" customWidth="1"/>
    <col min="10115" max="10117" width="13" style="13" hidden="1" customWidth="1"/>
    <col min="10118" max="10118" width="2.6640625" style="13" customWidth="1"/>
    <col min="10119" max="10119" width="13" style="13" hidden="1" customWidth="1"/>
    <col min="10120" max="10120" width="2.6640625" style="13" customWidth="1"/>
    <col min="10121" max="10121" width="13" style="13" hidden="1" customWidth="1"/>
    <col min="10122" max="10122" width="3.88671875" style="13" customWidth="1"/>
    <col min="10123" max="10123" width="30" style="13" customWidth="1"/>
    <col min="10124" max="10124" width="20.44140625" style="13" customWidth="1"/>
    <col min="10125" max="10125" width="8" style="13" customWidth="1"/>
    <col min="10126" max="10126" width="17" style="13" customWidth="1"/>
    <col min="10127" max="10127" width="37.33203125" style="13" customWidth="1"/>
    <col min="10128" max="10128" width="5.109375" style="13" customWidth="1"/>
    <col min="10129" max="10129" width="27.44140625" style="13" customWidth="1"/>
    <col min="10130" max="10130" width="14.109375" style="13" customWidth="1"/>
    <col min="10131" max="10132" width="8.109375" style="13" customWidth="1"/>
    <col min="10133" max="10133" width="9.88671875" style="13" customWidth="1"/>
    <col min="10134" max="10134" width="1.88671875" style="13" customWidth="1"/>
    <col min="10135" max="10340" width="10.88671875" style="13" customWidth="1"/>
    <col min="10341" max="10341" width="10.44140625" style="13" customWidth="1"/>
    <col min="10342" max="10342" width="2.33203125" style="13" customWidth="1"/>
    <col min="10343" max="10344" width="5.6640625" style="13" customWidth="1"/>
    <col min="10345" max="10345" width="5.109375" style="13" customWidth="1"/>
    <col min="10346" max="10346" width="5.6640625" style="13" customWidth="1"/>
    <col min="10347" max="10347" width="12" style="13" customWidth="1"/>
    <col min="10348" max="10349" width="7.88671875" style="13" customWidth="1"/>
    <col min="10350" max="10350" width="2.109375" style="13" customWidth="1"/>
    <col min="10351" max="10351" width="7.88671875" style="13" customWidth="1"/>
    <col min="10352" max="10352" width="6.44140625" style="13" customWidth="1"/>
    <col min="10353" max="10355" width="3.109375" style="13" customWidth="1"/>
    <col min="10356" max="10356" width="3" style="13" customWidth="1"/>
    <col min="10357" max="10357" width="2.44140625" style="13" customWidth="1"/>
    <col min="10358" max="10358" width="2.6640625" style="13" customWidth="1"/>
    <col min="10359" max="10361" width="13" style="13" hidden="1" customWidth="1"/>
    <col min="10362" max="10362" width="3.88671875" style="13" customWidth="1"/>
    <col min="10363" max="10363" width="13" style="13" hidden="1" customWidth="1"/>
    <col min="10364" max="10365" width="13" style="13" customWidth="1"/>
    <col min="10366" max="10366" width="13.109375" style="13" customWidth="1"/>
    <col min="10367" max="10367" width="5.6640625" style="13" customWidth="1"/>
    <col min="10368" max="10368" width="13.109375" style="13" customWidth="1"/>
    <col min="10369" max="10369" width="3.6640625" style="13" customWidth="1"/>
    <col min="10370" max="10370" width="2.6640625" style="13" customWidth="1"/>
    <col min="10371" max="10373" width="13" style="13" hidden="1" customWidth="1"/>
    <col min="10374" max="10374" width="2.6640625" style="13" customWidth="1"/>
    <col min="10375" max="10375" width="13" style="13" hidden="1" customWidth="1"/>
    <col min="10376" max="10376" width="2.6640625" style="13" customWidth="1"/>
    <col min="10377" max="10377" width="13" style="13" hidden="1" customWidth="1"/>
    <col min="10378" max="10378" width="3.88671875" style="13" customWidth="1"/>
    <col min="10379" max="10379" width="30" style="13" customWidth="1"/>
    <col min="10380" max="10380" width="20.44140625" style="13" customWidth="1"/>
    <col min="10381" max="10381" width="8" style="13" customWidth="1"/>
    <col min="10382" max="10382" width="17" style="13" customWidth="1"/>
    <col min="10383" max="10383" width="37.33203125" style="13" customWidth="1"/>
    <col min="10384" max="10384" width="5.109375" style="13" customWidth="1"/>
    <col min="10385" max="10385" width="27.44140625" style="13" customWidth="1"/>
    <col min="10386" max="10386" width="14.109375" style="13" customWidth="1"/>
    <col min="10387" max="10388" width="8.109375" style="13" customWidth="1"/>
    <col min="10389" max="10389" width="9.88671875" style="13" customWidth="1"/>
    <col min="10390" max="10390" width="1.88671875" style="13" customWidth="1"/>
    <col min="10391" max="10596" width="10.88671875" style="13" customWidth="1"/>
    <col min="10597" max="10597" width="10.44140625" style="13" customWidth="1"/>
    <col min="10598" max="10598" width="2.33203125" style="13" customWidth="1"/>
    <col min="10599" max="10600" width="5.6640625" style="13" customWidth="1"/>
    <col min="10601" max="10601" width="5.109375" style="13" customWidth="1"/>
    <col min="10602" max="10602" width="5.6640625" style="13" customWidth="1"/>
    <col min="10603" max="10603" width="12" style="13" customWidth="1"/>
    <col min="10604" max="10605" width="7.88671875" style="13" customWidth="1"/>
    <col min="10606" max="10606" width="2.109375" style="13" customWidth="1"/>
    <col min="10607" max="10607" width="7.88671875" style="13" customWidth="1"/>
    <col min="10608" max="10608" width="6.44140625" style="13" customWidth="1"/>
    <col min="10609" max="10611" width="3.109375" style="13" customWidth="1"/>
    <col min="10612" max="10612" width="3" style="13" customWidth="1"/>
    <col min="10613" max="10613" width="2.44140625" style="13" customWidth="1"/>
    <col min="10614" max="10614" width="2.6640625" style="13" customWidth="1"/>
    <col min="10615" max="10617" width="13" style="13" hidden="1" customWidth="1"/>
    <col min="10618" max="10618" width="3.88671875" style="13" customWidth="1"/>
    <col min="10619" max="10619" width="13" style="13" hidden="1" customWidth="1"/>
    <col min="10620" max="10621" width="13" style="13" customWidth="1"/>
    <col min="10622" max="10622" width="13.109375" style="13" customWidth="1"/>
    <col min="10623" max="10623" width="5.6640625" style="13" customWidth="1"/>
    <col min="10624" max="10624" width="13.109375" style="13" customWidth="1"/>
    <col min="10625" max="10625" width="3.6640625" style="13" customWidth="1"/>
    <col min="10626" max="10626" width="2.6640625" style="13" customWidth="1"/>
    <col min="10627" max="10629" width="13" style="13" hidden="1" customWidth="1"/>
    <col min="10630" max="10630" width="2.6640625" style="13" customWidth="1"/>
    <col min="10631" max="10631" width="13" style="13" hidden="1" customWidth="1"/>
    <col min="10632" max="10632" width="2.6640625" style="13" customWidth="1"/>
    <col min="10633" max="10633" width="13" style="13" hidden="1" customWidth="1"/>
    <col min="10634" max="10634" width="3.88671875" style="13" customWidth="1"/>
    <col min="10635" max="10635" width="30" style="13" customWidth="1"/>
    <col min="10636" max="10636" width="20.44140625" style="13" customWidth="1"/>
    <col min="10637" max="10637" width="8" style="13" customWidth="1"/>
    <col min="10638" max="10638" width="17" style="13" customWidth="1"/>
    <col min="10639" max="10639" width="37.33203125" style="13" customWidth="1"/>
    <col min="10640" max="10640" width="5.109375" style="13" customWidth="1"/>
    <col min="10641" max="10641" width="27.44140625" style="13" customWidth="1"/>
    <col min="10642" max="10642" width="14.109375" style="13" customWidth="1"/>
    <col min="10643" max="10644" width="8.109375" style="13" customWidth="1"/>
    <col min="10645" max="10645" width="9.88671875" style="13" customWidth="1"/>
    <col min="10646" max="10646" width="1.88671875" style="13" customWidth="1"/>
    <col min="10647" max="10852" width="10.88671875" style="13" customWidth="1"/>
    <col min="10853" max="10853" width="10.44140625" style="13" customWidth="1"/>
    <col min="10854" max="10854" width="2.33203125" style="13" customWidth="1"/>
    <col min="10855" max="10856" width="5.6640625" style="13" customWidth="1"/>
    <col min="10857" max="10857" width="5.109375" style="13" customWidth="1"/>
    <col min="10858" max="10858" width="5.6640625" style="13" customWidth="1"/>
    <col min="10859" max="10859" width="12" style="13" customWidth="1"/>
    <col min="10860" max="10861" width="7.88671875" style="13" customWidth="1"/>
    <col min="10862" max="10862" width="2.109375" style="13" customWidth="1"/>
    <col min="10863" max="10863" width="7.88671875" style="13" customWidth="1"/>
    <col min="10864" max="10864" width="6.44140625" style="13" customWidth="1"/>
    <col min="10865" max="10867" width="3.109375" style="13" customWidth="1"/>
    <col min="10868" max="10868" width="3" style="13" customWidth="1"/>
    <col min="10869" max="10869" width="2.44140625" style="13" customWidth="1"/>
    <col min="10870" max="10870" width="2.6640625" style="13" customWidth="1"/>
    <col min="10871" max="10873" width="13" style="13" hidden="1" customWidth="1"/>
    <col min="10874" max="10874" width="3.88671875" style="13" customWidth="1"/>
    <col min="10875" max="10875" width="13" style="13" hidden="1" customWidth="1"/>
    <col min="10876" max="10877" width="13" style="13" customWidth="1"/>
    <col min="10878" max="10878" width="13.109375" style="13" customWidth="1"/>
    <col min="10879" max="10879" width="5.6640625" style="13" customWidth="1"/>
    <col min="10880" max="10880" width="13.109375" style="13" customWidth="1"/>
    <col min="10881" max="10881" width="3.6640625" style="13" customWidth="1"/>
    <col min="10882" max="10882" width="2.6640625" style="13" customWidth="1"/>
    <col min="10883" max="10885" width="13" style="13" hidden="1" customWidth="1"/>
    <col min="10886" max="10886" width="2.6640625" style="13" customWidth="1"/>
    <col min="10887" max="10887" width="13" style="13" hidden="1" customWidth="1"/>
    <col min="10888" max="10888" width="2.6640625" style="13" customWidth="1"/>
    <col min="10889" max="10889" width="13" style="13" hidden="1" customWidth="1"/>
    <col min="10890" max="10890" width="3.88671875" style="13" customWidth="1"/>
    <col min="10891" max="10891" width="30" style="13" customWidth="1"/>
    <col min="10892" max="10892" width="20.44140625" style="13" customWidth="1"/>
    <col min="10893" max="10893" width="8" style="13" customWidth="1"/>
    <col min="10894" max="10894" width="17" style="13" customWidth="1"/>
    <col min="10895" max="10895" width="37.33203125" style="13" customWidth="1"/>
    <col min="10896" max="10896" width="5.109375" style="13" customWidth="1"/>
    <col min="10897" max="10897" width="27.44140625" style="13" customWidth="1"/>
    <col min="10898" max="10898" width="14.109375" style="13" customWidth="1"/>
    <col min="10899" max="10900" width="8.109375" style="13" customWidth="1"/>
    <col min="10901" max="10901" width="9.88671875" style="13" customWidth="1"/>
    <col min="10902" max="10902" width="1.88671875" style="13" customWidth="1"/>
    <col min="10903" max="11108" width="10.88671875" style="13" customWidth="1"/>
    <col min="11109" max="11109" width="10.44140625" style="13" customWidth="1"/>
    <col min="11110" max="11110" width="2.33203125" style="13" customWidth="1"/>
    <col min="11111" max="11112" width="5.6640625" style="13" customWidth="1"/>
    <col min="11113" max="11113" width="5.109375" style="13" customWidth="1"/>
    <col min="11114" max="11114" width="5.6640625" style="13" customWidth="1"/>
    <col min="11115" max="11115" width="12" style="13" customWidth="1"/>
    <col min="11116" max="11117" width="7.88671875" style="13" customWidth="1"/>
    <col min="11118" max="11118" width="2.109375" style="13" customWidth="1"/>
    <col min="11119" max="11119" width="7.88671875" style="13" customWidth="1"/>
    <col min="11120" max="11120" width="6.44140625" style="13" customWidth="1"/>
    <col min="11121" max="11123" width="3.109375" style="13" customWidth="1"/>
    <col min="11124" max="11124" width="3" style="13" customWidth="1"/>
    <col min="11125" max="11125" width="2.44140625" style="13" customWidth="1"/>
    <col min="11126" max="11126" width="2.6640625" style="13" customWidth="1"/>
    <col min="11127" max="11129" width="13" style="13" hidden="1" customWidth="1"/>
    <col min="11130" max="11130" width="3.88671875" style="13" customWidth="1"/>
    <col min="11131" max="11131" width="13" style="13" hidden="1" customWidth="1"/>
    <col min="11132" max="11133" width="13" style="13" customWidth="1"/>
    <col min="11134" max="11134" width="13.109375" style="13" customWidth="1"/>
    <col min="11135" max="11135" width="5.6640625" style="13" customWidth="1"/>
    <col min="11136" max="11136" width="13.109375" style="13" customWidth="1"/>
    <col min="11137" max="11137" width="3.6640625" style="13" customWidth="1"/>
    <col min="11138" max="11138" width="2.6640625" style="13" customWidth="1"/>
    <col min="11139" max="11141" width="13" style="13" hidden="1" customWidth="1"/>
    <col min="11142" max="11142" width="2.6640625" style="13" customWidth="1"/>
    <col min="11143" max="11143" width="13" style="13" hidden="1" customWidth="1"/>
    <col min="11144" max="11144" width="2.6640625" style="13" customWidth="1"/>
    <col min="11145" max="11145" width="13" style="13" hidden="1" customWidth="1"/>
    <col min="11146" max="11146" width="3.88671875" style="13" customWidth="1"/>
    <col min="11147" max="11147" width="30" style="13" customWidth="1"/>
    <col min="11148" max="11148" width="20.44140625" style="13" customWidth="1"/>
    <col min="11149" max="11149" width="8" style="13" customWidth="1"/>
    <col min="11150" max="11150" width="17" style="13" customWidth="1"/>
    <col min="11151" max="11151" width="37.33203125" style="13" customWidth="1"/>
    <col min="11152" max="11152" width="5.109375" style="13" customWidth="1"/>
    <col min="11153" max="11153" width="27.44140625" style="13" customWidth="1"/>
    <col min="11154" max="11154" width="14.109375" style="13" customWidth="1"/>
    <col min="11155" max="11156" width="8.109375" style="13" customWidth="1"/>
    <col min="11157" max="11157" width="9.88671875" style="13" customWidth="1"/>
    <col min="11158" max="11158" width="1.88671875" style="13" customWidth="1"/>
    <col min="11159" max="11364" width="10.88671875" style="13" customWidth="1"/>
    <col min="11365" max="11365" width="10.44140625" style="13" customWidth="1"/>
    <col min="11366" max="11366" width="2.33203125" style="13" customWidth="1"/>
    <col min="11367" max="11368" width="5.6640625" style="13" customWidth="1"/>
    <col min="11369" max="11369" width="5.109375" style="13" customWidth="1"/>
    <col min="11370" max="11370" width="5.6640625" style="13" customWidth="1"/>
    <col min="11371" max="11371" width="12" style="13" customWidth="1"/>
    <col min="11372" max="11373" width="7.88671875" style="13" customWidth="1"/>
    <col min="11374" max="11374" width="2.109375" style="13" customWidth="1"/>
    <col min="11375" max="11375" width="7.88671875" style="13" customWidth="1"/>
    <col min="11376" max="11376" width="6.44140625" style="13" customWidth="1"/>
    <col min="11377" max="11379" width="3.109375" style="13" customWidth="1"/>
    <col min="11380" max="11380" width="3" style="13" customWidth="1"/>
    <col min="11381" max="11381" width="2.44140625" style="13" customWidth="1"/>
    <col min="11382" max="11382" width="2.6640625" style="13" customWidth="1"/>
    <col min="11383" max="11385" width="13" style="13" hidden="1" customWidth="1"/>
    <col min="11386" max="11386" width="3.88671875" style="13" customWidth="1"/>
    <col min="11387" max="11387" width="13" style="13" hidden="1" customWidth="1"/>
    <col min="11388" max="11389" width="13" style="13" customWidth="1"/>
    <col min="11390" max="11390" width="13.109375" style="13" customWidth="1"/>
    <col min="11391" max="11391" width="5.6640625" style="13" customWidth="1"/>
    <col min="11392" max="11392" width="13.109375" style="13" customWidth="1"/>
    <col min="11393" max="11393" width="3.6640625" style="13" customWidth="1"/>
    <col min="11394" max="11394" width="2.6640625" style="13" customWidth="1"/>
    <col min="11395" max="11397" width="13" style="13" hidden="1" customWidth="1"/>
    <col min="11398" max="11398" width="2.6640625" style="13" customWidth="1"/>
    <col min="11399" max="11399" width="13" style="13" hidden="1" customWidth="1"/>
    <col min="11400" max="11400" width="2.6640625" style="13" customWidth="1"/>
    <col min="11401" max="11401" width="13" style="13" hidden="1" customWidth="1"/>
    <col min="11402" max="11402" width="3.88671875" style="13" customWidth="1"/>
    <col min="11403" max="11403" width="30" style="13" customWidth="1"/>
    <col min="11404" max="11404" width="20.44140625" style="13" customWidth="1"/>
    <col min="11405" max="11405" width="8" style="13" customWidth="1"/>
    <col min="11406" max="11406" width="17" style="13" customWidth="1"/>
    <col min="11407" max="11407" width="37.33203125" style="13" customWidth="1"/>
    <col min="11408" max="11408" width="5.109375" style="13" customWidth="1"/>
    <col min="11409" max="11409" width="27.44140625" style="13" customWidth="1"/>
    <col min="11410" max="11410" width="14.109375" style="13" customWidth="1"/>
    <col min="11411" max="11412" width="8.109375" style="13" customWidth="1"/>
    <col min="11413" max="11413" width="9.88671875" style="13" customWidth="1"/>
    <col min="11414" max="11414" width="1.88671875" style="13" customWidth="1"/>
    <col min="11415" max="11620" width="10.88671875" style="13" customWidth="1"/>
    <col min="11621" max="11621" width="10.44140625" style="13" customWidth="1"/>
    <col min="11622" max="11622" width="2.33203125" style="13" customWidth="1"/>
    <col min="11623" max="11624" width="5.6640625" style="13" customWidth="1"/>
    <col min="11625" max="11625" width="5.109375" style="13" customWidth="1"/>
    <col min="11626" max="11626" width="5.6640625" style="13" customWidth="1"/>
    <col min="11627" max="11627" width="12" style="13" customWidth="1"/>
    <col min="11628" max="11629" width="7.88671875" style="13" customWidth="1"/>
    <col min="11630" max="11630" width="2.109375" style="13" customWidth="1"/>
    <col min="11631" max="11631" width="7.88671875" style="13" customWidth="1"/>
    <col min="11632" max="11632" width="6.44140625" style="13" customWidth="1"/>
    <col min="11633" max="11635" width="3.109375" style="13" customWidth="1"/>
    <col min="11636" max="11636" width="3" style="13" customWidth="1"/>
    <col min="11637" max="11637" width="2.44140625" style="13" customWidth="1"/>
    <col min="11638" max="11638" width="2.6640625" style="13" customWidth="1"/>
    <col min="11639" max="11641" width="13" style="13" hidden="1" customWidth="1"/>
    <col min="11642" max="11642" width="3.88671875" style="13" customWidth="1"/>
    <col min="11643" max="11643" width="13" style="13" hidden="1" customWidth="1"/>
    <col min="11644" max="11645" width="13" style="13" customWidth="1"/>
    <col min="11646" max="11646" width="13.109375" style="13" customWidth="1"/>
    <col min="11647" max="11647" width="5.6640625" style="13" customWidth="1"/>
    <col min="11648" max="11648" width="13.109375" style="13" customWidth="1"/>
    <col min="11649" max="11649" width="3.6640625" style="13" customWidth="1"/>
    <col min="11650" max="11650" width="2.6640625" style="13" customWidth="1"/>
    <col min="11651" max="11653" width="13" style="13" hidden="1" customWidth="1"/>
    <col min="11654" max="11654" width="2.6640625" style="13" customWidth="1"/>
    <col min="11655" max="11655" width="13" style="13" hidden="1" customWidth="1"/>
    <col min="11656" max="11656" width="2.6640625" style="13" customWidth="1"/>
    <col min="11657" max="11657" width="13" style="13" hidden="1" customWidth="1"/>
    <col min="11658" max="11658" width="3.88671875" style="13" customWidth="1"/>
    <col min="11659" max="11659" width="30" style="13" customWidth="1"/>
    <col min="11660" max="11660" width="20.44140625" style="13" customWidth="1"/>
    <col min="11661" max="11661" width="8" style="13" customWidth="1"/>
    <col min="11662" max="11662" width="17" style="13" customWidth="1"/>
    <col min="11663" max="11663" width="37.33203125" style="13" customWidth="1"/>
    <col min="11664" max="11664" width="5.109375" style="13" customWidth="1"/>
    <col min="11665" max="11665" width="27.44140625" style="13" customWidth="1"/>
    <col min="11666" max="11666" width="14.109375" style="13" customWidth="1"/>
    <col min="11667" max="11668" width="8.109375" style="13" customWidth="1"/>
    <col min="11669" max="11669" width="9.88671875" style="13" customWidth="1"/>
    <col min="11670" max="11670" width="1.88671875" style="13" customWidth="1"/>
    <col min="11671" max="11876" width="10.88671875" style="13" customWidth="1"/>
    <col min="11877" max="11877" width="10.44140625" style="13" customWidth="1"/>
    <col min="11878" max="11878" width="2.33203125" style="13" customWidth="1"/>
    <col min="11879" max="11880" width="5.6640625" style="13" customWidth="1"/>
    <col min="11881" max="11881" width="5.109375" style="13" customWidth="1"/>
    <col min="11882" max="11882" width="5.6640625" style="13" customWidth="1"/>
    <col min="11883" max="11883" width="12" style="13" customWidth="1"/>
    <col min="11884" max="11885" width="7.88671875" style="13" customWidth="1"/>
    <col min="11886" max="11886" width="2.109375" style="13" customWidth="1"/>
    <col min="11887" max="11887" width="7.88671875" style="13" customWidth="1"/>
    <col min="11888" max="11888" width="6.44140625" style="13" customWidth="1"/>
    <col min="11889" max="11891" width="3.109375" style="13" customWidth="1"/>
    <col min="11892" max="11892" width="3" style="13" customWidth="1"/>
    <col min="11893" max="11893" width="2.44140625" style="13" customWidth="1"/>
    <col min="11894" max="11894" width="2.6640625" style="13" customWidth="1"/>
    <col min="11895" max="11897" width="13" style="13" hidden="1" customWidth="1"/>
    <col min="11898" max="11898" width="3.88671875" style="13" customWidth="1"/>
    <col min="11899" max="11899" width="13" style="13" hidden="1" customWidth="1"/>
    <col min="11900" max="11901" width="13" style="13" customWidth="1"/>
    <col min="11902" max="11902" width="13.109375" style="13" customWidth="1"/>
    <col min="11903" max="11903" width="5.6640625" style="13" customWidth="1"/>
    <col min="11904" max="11904" width="13.109375" style="13" customWidth="1"/>
    <col min="11905" max="11905" width="3.6640625" style="13" customWidth="1"/>
    <col min="11906" max="11906" width="2.6640625" style="13" customWidth="1"/>
    <col min="11907" max="11909" width="13" style="13" hidden="1" customWidth="1"/>
    <col min="11910" max="11910" width="2.6640625" style="13" customWidth="1"/>
    <col min="11911" max="11911" width="13" style="13" hidden="1" customWidth="1"/>
    <col min="11912" max="11912" width="2.6640625" style="13" customWidth="1"/>
    <col min="11913" max="11913" width="13" style="13" hidden="1" customWidth="1"/>
    <col min="11914" max="11914" width="3.88671875" style="13" customWidth="1"/>
    <col min="11915" max="11915" width="30" style="13" customWidth="1"/>
    <col min="11916" max="11916" width="20.44140625" style="13" customWidth="1"/>
    <col min="11917" max="11917" width="8" style="13" customWidth="1"/>
    <col min="11918" max="11918" width="17" style="13" customWidth="1"/>
    <col min="11919" max="11919" width="37.33203125" style="13" customWidth="1"/>
    <col min="11920" max="11920" width="5.109375" style="13" customWidth="1"/>
    <col min="11921" max="11921" width="27.44140625" style="13" customWidth="1"/>
    <col min="11922" max="11922" width="14.109375" style="13" customWidth="1"/>
    <col min="11923" max="11924" width="8.109375" style="13" customWidth="1"/>
    <col min="11925" max="11925" width="9.88671875" style="13" customWidth="1"/>
    <col min="11926" max="11926" width="1.88671875" style="13" customWidth="1"/>
    <col min="11927" max="12132" width="10.88671875" style="13" customWidth="1"/>
    <col min="12133" max="12133" width="10.44140625" style="13" customWidth="1"/>
    <col min="12134" max="12134" width="2.33203125" style="13" customWidth="1"/>
    <col min="12135" max="12136" width="5.6640625" style="13" customWidth="1"/>
    <col min="12137" max="12137" width="5.109375" style="13" customWidth="1"/>
    <col min="12138" max="12138" width="5.6640625" style="13" customWidth="1"/>
    <col min="12139" max="12139" width="12" style="13" customWidth="1"/>
    <col min="12140" max="12141" width="7.88671875" style="13" customWidth="1"/>
    <col min="12142" max="12142" width="2.109375" style="13" customWidth="1"/>
    <col min="12143" max="12143" width="7.88671875" style="13" customWidth="1"/>
    <col min="12144" max="12144" width="6.44140625" style="13" customWidth="1"/>
    <col min="12145" max="12147" width="3.109375" style="13" customWidth="1"/>
    <col min="12148" max="12148" width="3" style="13" customWidth="1"/>
    <col min="12149" max="12149" width="2.44140625" style="13" customWidth="1"/>
    <col min="12150" max="12150" width="2.6640625" style="13" customWidth="1"/>
    <col min="12151" max="12153" width="13" style="13" hidden="1" customWidth="1"/>
    <col min="12154" max="12154" width="3.88671875" style="13" customWidth="1"/>
    <col min="12155" max="12155" width="13" style="13" hidden="1" customWidth="1"/>
    <col min="12156" max="12157" width="13" style="13" customWidth="1"/>
    <col min="12158" max="12158" width="13.109375" style="13" customWidth="1"/>
    <col min="12159" max="12159" width="5.6640625" style="13" customWidth="1"/>
    <col min="12160" max="12160" width="13.109375" style="13" customWidth="1"/>
    <col min="12161" max="12161" width="3.6640625" style="13" customWidth="1"/>
    <col min="12162" max="12162" width="2.6640625" style="13" customWidth="1"/>
    <col min="12163" max="12165" width="13" style="13" hidden="1" customWidth="1"/>
    <col min="12166" max="12166" width="2.6640625" style="13" customWidth="1"/>
    <col min="12167" max="12167" width="13" style="13" hidden="1" customWidth="1"/>
    <col min="12168" max="12168" width="2.6640625" style="13" customWidth="1"/>
    <col min="12169" max="12169" width="13" style="13" hidden="1" customWidth="1"/>
    <col min="12170" max="12170" width="3.88671875" style="13" customWidth="1"/>
    <col min="12171" max="12171" width="30" style="13" customWidth="1"/>
    <col min="12172" max="12172" width="20.44140625" style="13" customWidth="1"/>
    <col min="12173" max="12173" width="8" style="13" customWidth="1"/>
    <col min="12174" max="12174" width="17" style="13" customWidth="1"/>
    <col min="12175" max="12175" width="37.33203125" style="13" customWidth="1"/>
    <col min="12176" max="12176" width="5.109375" style="13" customWidth="1"/>
    <col min="12177" max="12177" width="27.44140625" style="13" customWidth="1"/>
    <col min="12178" max="12178" width="14.109375" style="13" customWidth="1"/>
    <col min="12179" max="12180" width="8.109375" style="13" customWidth="1"/>
    <col min="12181" max="12181" width="9.88671875" style="13" customWidth="1"/>
    <col min="12182" max="12182" width="1.88671875" style="13" customWidth="1"/>
    <col min="12183" max="12388" width="10.88671875" style="13" customWidth="1"/>
    <col min="12389" max="12389" width="10.44140625" style="13" customWidth="1"/>
    <col min="12390" max="12390" width="2.33203125" style="13" customWidth="1"/>
    <col min="12391" max="12392" width="5.6640625" style="13" customWidth="1"/>
    <col min="12393" max="12393" width="5.109375" style="13" customWidth="1"/>
    <col min="12394" max="12394" width="5.6640625" style="13" customWidth="1"/>
    <col min="12395" max="12395" width="12" style="13" customWidth="1"/>
    <col min="12396" max="12397" width="7.88671875" style="13" customWidth="1"/>
    <col min="12398" max="12398" width="2.109375" style="13" customWidth="1"/>
    <col min="12399" max="12399" width="7.88671875" style="13" customWidth="1"/>
    <col min="12400" max="12400" width="6.44140625" style="13" customWidth="1"/>
    <col min="12401" max="12403" width="3.109375" style="13" customWidth="1"/>
    <col min="12404" max="12404" width="3" style="13" customWidth="1"/>
    <col min="12405" max="12405" width="2.44140625" style="13" customWidth="1"/>
    <col min="12406" max="12406" width="2.6640625" style="13" customWidth="1"/>
    <col min="12407" max="12409" width="13" style="13" hidden="1" customWidth="1"/>
    <col min="12410" max="12410" width="3.88671875" style="13" customWidth="1"/>
    <col min="12411" max="12411" width="13" style="13" hidden="1" customWidth="1"/>
    <col min="12412" max="12413" width="13" style="13" customWidth="1"/>
    <col min="12414" max="12414" width="13.109375" style="13" customWidth="1"/>
    <col min="12415" max="12415" width="5.6640625" style="13" customWidth="1"/>
    <col min="12416" max="12416" width="13.109375" style="13" customWidth="1"/>
    <col min="12417" max="12417" width="3.6640625" style="13" customWidth="1"/>
    <col min="12418" max="12418" width="2.6640625" style="13" customWidth="1"/>
    <col min="12419" max="12421" width="13" style="13" hidden="1" customWidth="1"/>
    <col min="12422" max="12422" width="2.6640625" style="13" customWidth="1"/>
    <col min="12423" max="12423" width="13" style="13" hidden="1" customWidth="1"/>
    <col min="12424" max="12424" width="2.6640625" style="13" customWidth="1"/>
    <col min="12425" max="12425" width="13" style="13" hidden="1" customWidth="1"/>
    <col min="12426" max="12426" width="3.88671875" style="13" customWidth="1"/>
    <col min="12427" max="12427" width="30" style="13" customWidth="1"/>
    <col min="12428" max="12428" width="20.44140625" style="13" customWidth="1"/>
    <col min="12429" max="12429" width="8" style="13" customWidth="1"/>
    <col min="12430" max="12430" width="17" style="13" customWidth="1"/>
    <col min="12431" max="12431" width="37.33203125" style="13" customWidth="1"/>
    <col min="12432" max="12432" width="5.109375" style="13" customWidth="1"/>
    <col min="12433" max="12433" width="27.44140625" style="13" customWidth="1"/>
    <col min="12434" max="12434" width="14.109375" style="13" customWidth="1"/>
    <col min="12435" max="12436" width="8.109375" style="13" customWidth="1"/>
    <col min="12437" max="12437" width="9.88671875" style="13" customWidth="1"/>
    <col min="12438" max="12438" width="1.88671875" style="13" customWidth="1"/>
    <col min="12439" max="12644" width="10.88671875" style="13" customWidth="1"/>
    <col min="12645" max="12645" width="10.44140625" style="13" customWidth="1"/>
    <col min="12646" max="12646" width="2.33203125" style="13" customWidth="1"/>
    <col min="12647" max="12648" width="5.6640625" style="13" customWidth="1"/>
    <col min="12649" max="12649" width="5.109375" style="13" customWidth="1"/>
    <col min="12650" max="12650" width="5.6640625" style="13" customWidth="1"/>
    <col min="12651" max="12651" width="12" style="13" customWidth="1"/>
    <col min="12652" max="12653" width="7.88671875" style="13" customWidth="1"/>
    <col min="12654" max="12654" width="2.109375" style="13" customWidth="1"/>
    <col min="12655" max="12655" width="7.88671875" style="13" customWidth="1"/>
    <col min="12656" max="12656" width="6.44140625" style="13" customWidth="1"/>
    <col min="12657" max="12659" width="3.109375" style="13" customWidth="1"/>
    <col min="12660" max="12660" width="3" style="13" customWidth="1"/>
    <col min="12661" max="12661" width="2.44140625" style="13" customWidth="1"/>
    <col min="12662" max="12662" width="2.6640625" style="13" customWidth="1"/>
    <col min="12663" max="12665" width="13" style="13" hidden="1" customWidth="1"/>
    <col min="12666" max="12666" width="3.88671875" style="13" customWidth="1"/>
    <col min="12667" max="12667" width="13" style="13" hidden="1" customWidth="1"/>
    <col min="12668" max="12669" width="13" style="13" customWidth="1"/>
    <col min="12670" max="12670" width="13.109375" style="13" customWidth="1"/>
    <col min="12671" max="12671" width="5.6640625" style="13" customWidth="1"/>
    <col min="12672" max="12672" width="13.109375" style="13" customWidth="1"/>
    <col min="12673" max="12673" width="3.6640625" style="13" customWidth="1"/>
    <col min="12674" max="12674" width="2.6640625" style="13" customWidth="1"/>
    <col min="12675" max="12677" width="13" style="13" hidden="1" customWidth="1"/>
    <col min="12678" max="12678" width="2.6640625" style="13" customWidth="1"/>
    <col min="12679" max="12679" width="13" style="13" hidden="1" customWidth="1"/>
    <col min="12680" max="12680" width="2.6640625" style="13" customWidth="1"/>
    <col min="12681" max="12681" width="13" style="13" hidden="1" customWidth="1"/>
    <col min="12682" max="12682" width="3.88671875" style="13" customWidth="1"/>
    <col min="12683" max="12683" width="30" style="13" customWidth="1"/>
    <col min="12684" max="12684" width="20.44140625" style="13" customWidth="1"/>
    <col min="12685" max="12685" width="8" style="13" customWidth="1"/>
    <col min="12686" max="12686" width="17" style="13" customWidth="1"/>
    <col min="12687" max="12687" width="37.33203125" style="13" customWidth="1"/>
    <col min="12688" max="12688" width="5.109375" style="13" customWidth="1"/>
    <col min="12689" max="12689" width="27.44140625" style="13" customWidth="1"/>
    <col min="12690" max="12690" width="14.109375" style="13" customWidth="1"/>
    <col min="12691" max="12692" width="8.109375" style="13" customWidth="1"/>
    <col min="12693" max="12693" width="9.88671875" style="13" customWidth="1"/>
    <col min="12694" max="12694" width="1.88671875" style="13" customWidth="1"/>
    <col min="12695" max="12900" width="10.88671875" style="13" customWidth="1"/>
    <col min="12901" max="12901" width="10.44140625" style="13" customWidth="1"/>
    <col min="12902" max="12902" width="2.33203125" style="13" customWidth="1"/>
    <col min="12903" max="12904" width="5.6640625" style="13" customWidth="1"/>
    <col min="12905" max="12905" width="5.109375" style="13" customWidth="1"/>
    <col min="12906" max="12906" width="5.6640625" style="13" customWidth="1"/>
    <col min="12907" max="12907" width="12" style="13" customWidth="1"/>
    <col min="12908" max="12909" width="7.88671875" style="13" customWidth="1"/>
    <col min="12910" max="12910" width="2.109375" style="13" customWidth="1"/>
    <col min="12911" max="12911" width="7.88671875" style="13" customWidth="1"/>
    <col min="12912" max="12912" width="6.44140625" style="13" customWidth="1"/>
    <col min="12913" max="12915" width="3.109375" style="13" customWidth="1"/>
    <col min="12916" max="12916" width="3" style="13" customWidth="1"/>
    <col min="12917" max="12917" width="2.44140625" style="13" customWidth="1"/>
    <col min="12918" max="12918" width="2.6640625" style="13" customWidth="1"/>
    <col min="12919" max="12921" width="13" style="13" hidden="1" customWidth="1"/>
    <col min="12922" max="12922" width="3.88671875" style="13" customWidth="1"/>
    <col min="12923" max="12923" width="13" style="13" hidden="1" customWidth="1"/>
    <col min="12924" max="12925" width="13" style="13" customWidth="1"/>
    <col min="12926" max="12926" width="13.109375" style="13" customWidth="1"/>
    <col min="12927" max="12927" width="5.6640625" style="13" customWidth="1"/>
    <col min="12928" max="12928" width="13.109375" style="13" customWidth="1"/>
    <col min="12929" max="12929" width="3.6640625" style="13" customWidth="1"/>
    <col min="12930" max="12930" width="2.6640625" style="13" customWidth="1"/>
    <col min="12931" max="12933" width="13" style="13" hidden="1" customWidth="1"/>
    <col min="12934" max="12934" width="2.6640625" style="13" customWidth="1"/>
    <col min="12935" max="12935" width="13" style="13" hidden="1" customWidth="1"/>
    <col min="12936" max="12936" width="2.6640625" style="13" customWidth="1"/>
    <col min="12937" max="12937" width="13" style="13" hidden="1" customWidth="1"/>
    <col min="12938" max="12938" width="3.88671875" style="13" customWidth="1"/>
    <col min="12939" max="12939" width="30" style="13" customWidth="1"/>
    <col min="12940" max="12940" width="20.44140625" style="13" customWidth="1"/>
    <col min="12941" max="12941" width="8" style="13" customWidth="1"/>
    <col min="12942" max="12942" width="17" style="13" customWidth="1"/>
    <col min="12943" max="12943" width="37.33203125" style="13" customWidth="1"/>
    <col min="12944" max="12944" width="5.109375" style="13" customWidth="1"/>
    <col min="12945" max="12945" width="27.44140625" style="13" customWidth="1"/>
    <col min="12946" max="12946" width="14.109375" style="13" customWidth="1"/>
    <col min="12947" max="12948" width="8.109375" style="13" customWidth="1"/>
    <col min="12949" max="12949" width="9.88671875" style="13" customWidth="1"/>
    <col min="12950" max="12950" width="1.88671875" style="13" customWidth="1"/>
    <col min="12951" max="13156" width="10.88671875" style="13" customWidth="1"/>
    <col min="13157" max="13157" width="10.44140625" style="13" customWidth="1"/>
    <col min="13158" max="13158" width="2.33203125" style="13" customWidth="1"/>
    <col min="13159" max="13160" width="5.6640625" style="13" customWidth="1"/>
    <col min="13161" max="13161" width="5.109375" style="13" customWidth="1"/>
    <col min="13162" max="13162" width="5.6640625" style="13" customWidth="1"/>
    <col min="13163" max="13163" width="12" style="13" customWidth="1"/>
    <col min="13164" max="13165" width="7.88671875" style="13" customWidth="1"/>
    <col min="13166" max="13166" width="2.109375" style="13" customWidth="1"/>
    <col min="13167" max="13167" width="7.88671875" style="13" customWidth="1"/>
    <col min="13168" max="13168" width="6.44140625" style="13" customWidth="1"/>
    <col min="13169" max="13171" width="3.109375" style="13" customWidth="1"/>
    <col min="13172" max="13172" width="3" style="13" customWidth="1"/>
    <col min="13173" max="13173" width="2.44140625" style="13" customWidth="1"/>
    <col min="13174" max="13174" width="2.6640625" style="13" customWidth="1"/>
    <col min="13175" max="13177" width="13" style="13" hidden="1" customWidth="1"/>
    <col min="13178" max="13178" width="3.88671875" style="13" customWidth="1"/>
    <col min="13179" max="13179" width="13" style="13" hidden="1" customWidth="1"/>
    <col min="13180" max="13181" width="13" style="13" customWidth="1"/>
    <col min="13182" max="13182" width="13.109375" style="13" customWidth="1"/>
    <col min="13183" max="13183" width="5.6640625" style="13" customWidth="1"/>
    <col min="13184" max="13184" width="13.109375" style="13" customWidth="1"/>
    <col min="13185" max="13185" width="3.6640625" style="13" customWidth="1"/>
    <col min="13186" max="13186" width="2.6640625" style="13" customWidth="1"/>
    <col min="13187" max="13189" width="13" style="13" hidden="1" customWidth="1"/>
    <col min="13190" max="13190" width="2.6640625" style="13" customWidth="1"/>
    <col min="13191" max="13191" width="13" style="13" hidden="1" customWidth="1"/>
    <col min="13192" max="13192" width="2.6640625" style="13" customWidth="1"/>
    <col min="13193" max="13193" width="13" style="13" hidden="1" customWidth="1"/>
    <col min="13194" max="13194" width="3.88671875" style="13" customWidth="1"/>
    <col min="13195" max="13195" width="30" style="13" customWidth="1"/>
    <col min="13196" max="13196" width="20.44140625" style="13" customWidth="1"/>
    <col min="13197" max="13197" width="8" style="13" customWidth="1"/>
    <col min="13198" max="13198" width="17" style="13" customWidth="1"/>
    <col min="13199" max="13199" width="37.33203125" style="13" customWidth="1"/>
    <col min="13200" max="13200" width="5.109375" style="13" customWidth="1"/>
    <col min="13201" max="13201" width="27.44140625" style="13" customWidth="1"/>
    <col min="13202" max="13202" width="14.109375" style="13" customWidth="1"/>
    <col min="13203" max="13204" width="8.109375" style="13" customWidth="1"/>
    <col min="13205" max="13205" width="9.88671875" style="13" customWidth="1"/>
    <col min="13206" max="13206" width="1.88671875" style="13" customWidth="1"/>
    <col min="13207" max="13412" width="10.88671875" style="13" customWidth="1"/>
    <col min="13413" max="13413" width="10.44140625" style="13" customWidth="1"/>
    <col min="13414" max="13414" width="2.33203125" style="13" customWidth="1"/>
    <col min="13415" max="13416" width="5.6640625" style="13" customWidth="1"/>
    <col min="13417" max="13417" width="5.109375" style="13" customWidth="1"/>
    <col min="13418" max="13418" width="5.6640625" style="13" customWidth="1"/>
    <col min="13419" max="13419" width="12" style="13" customWidth="1"/>
    <col min="13420" max="13421" width="7.88671875" style="13" customWidth="1"/>
    <col min="13422" max="13422" width="2.109375" style="13" customWidth="1"/>
    <col min="13423" max="13423" width="7.88671875" style="13" customWidth="1"/>
    <col min="13424" max="13424" width="6.44140625" style="13" customWidth="1"/>
    <col min="13425" max="13427" width="3.109375" style="13" customWidth="1"/>
    <col min="13428" max="13428" width="3" style="13" customWidth="1"/>
    <col min="13429" max="13429" width="2.44140625" style="13" customWidth="1"/>
    <col min="13430" max="13430" width="2.6640625" style="13" customWidth="1"/>
    <col min="13431" max="13433" width="13" style="13" hidden="1" customWidth="1"/>
    <col min="13434" max="13434" width="3.88671875" style="13" customWidth="1"/>
    <col min="13435" max="13435" width="13" style="13" hidden="1" customWidth="1"/>
    <col min="13436" max="13437" width="13" style="13" customWidth="1"/>
    <col min="13438" max="13438" width="13.109375" style="13" customWidth="1"/>
    <col min="13439" max="13439" width="5.6640625" style="13" customWidth="1"/>
    <col min="13440" max="13440" width="13.109375" style="13" customWidth="1"/>
    <col min="13441" max="13441" width="3.6640625" style="13" customWidth="1"/>
    <col min="13442" max="13442" width="2.6640625" style="13" customWidth="1"/>
    <col min="13443" max="13445" width="13" style="13" hidden="1" customWidth="1"/>
    <col min="13446" max="13446" width="2.6640625" style="13" customWidth="1"/>
    <col min="13447" max="13447" width="13" style="13" hidden="1" customWidth="1"/>
    <col min="13448" max="13448" width="2.6640625" style="13" customWidth="1"/>
    <col min="13449" max="13449" width="13" style="13" hidden="1" customWidth="1"/>
    <col min="13450" max="13450" width="3.88671875" style="13" customWidth="1"/>
    <col min="13451" max="13451" width="30" style="13" customWidth="1"/>
    <col min="13452" max="13452" width="20.44140625" style="13" customWidth="1"/>
    <col min="13453" max="13453" width="8" style="13" customWidth="1"/>
    <col min="13454" max="13454" width="17" style="13" customWidth="1"/>
    <col min="13455" max="13455" width="37.33203125" style="13" customWidth="1"/>
    <col min="13456" max="13456" width="5.109375" style="13" customWidth="1"/>
    <col min="13457" max="13457" width="27.44140625" style="13" customWidth="1"/>
    <col min="13458" max="13458" width="14.109375" style="13" customWidth="1"/>
    <col min="13459" max="13460" width="8.109375" style="13" customWidth="1"/>
    <col min="13461" max="13461" width="9.88671875" style="13" customWidth="1"/>
    <col min="13462" max="13462" width="1.88671875" style="13" customWidth="1"/>
    <col min="13463" max="13668" width="10.88671875" style="13" customWidth="1"/>
    <col min="13669" max="13669" width="10.44140625" style="13" customWidth="1"/>
    <col min="13670" max="13670" width="2.33203125" style="13" customWidth="1"/>
    <col min="13671" max="13672" width="5.6640625" style="13" customWidth="1"/>
    <col min="13673" max="13673" width="5.109375" style="13" customWidth="1"/>
    <col min="13674" max="13674" width="5.6640625" style="13" customWidth="1"/>
    <col min="13675" max="13675" width="12" style="13" customWidth="1"/>
    <col min="13676" max="13677" width="7.88671875" style="13" customWidth="1"/>
    <col min="13678" max="13678" width="2.109375" style="13" customWidth="1"/>
    <col min="13679" max="13679" width="7.88671875" style="13" customWidth="1"/>
    <col min="13680" max="13680" width="6.44140625" style="13" customWidth="1"/>
    <col min="13681" max="13683" width="3.109375" style="13" customWidth="1"/>
    <col min="13684" max="13684" width="3" style="13" customWidth="1"/>
    <col min="13685" max="13685" width="2.44140625" style="13" customWidth="1"/>
    <col min="13686" max="13686" width="2.6640625" style="13" customWidth="1"/>
    <col min="13687" max="13689" width="13" style="13" hidden="1" customWidth="1"/>
    <col min="13690" max="13690" width="3.88671875" style="13" customWidth="1"/>
    <col min="13691" max="13691" width="13" style="13" hidden="1" customWidth="1"/>
    <col min="13692" max="13693" width="13" style="13" customWidth="1"/>
    <col min="13694" max="13694" width="13.109375" style="13" customWidth="1"/>
    <col min="13695" max="13695" width="5.6640625" style="13" customWidth="1"/>
    <col min="13696" max="13696" width="13.109375" style="13" customWidth="1"/>
    <col min="13697" max="13697" width="3.6640625" style="13" customWidth="1"/>
    <col min="13698" max="13698" width="2.6640625" style="13" customWidth="1"/>
    <col min="13699" max="13701" width="13" style="13" hidden="1" customWidth="1"/>
    <col min="13702" max="13702" width="2.6640625" style="13" customWidth="1"/>
    <col min="13703" max="13703" width="13" style="13" hidden="1" customWidth="1"/>
    <col min="13704" max="13704" width="2.6640625" style="13" customWidth="1"/>
    <col min="13705" max="13705" width="13" style="13" hidden="1" customWidth="1"/>
    <col min="13706" max="13706" width="3.88671875" style="13" customWidth="1"/>
    <col min="13707" max="13707" width="30" style="13" customWidth="1"/>
    <col min="13708" max="13708" width="20.44140625" style="13" customWidth="1"/>
    <col min="13709" max="13709" width="8" style="13" customWidth="1"/>
    <col min="13710" max="13710" width="17" style="13" customWidth="1"/>
    <col min="13711" max="13711" width="37.33203125" style="13" customWidth="1"/>
    <col min="13712" max="13712" width="5.109375" style="13" customWidth="1"/>
    <col min="13713" max="13713" width="27.44140625" style="13" customWidth="1"/>
    <col min="13714" max="13714" width="14.109375" style="13" customWidth="1"/>
    <col min="13715" max="13716" width="8.109375" style="13" customWidth="1"/>
    <col min="13717" max="13717" width="9.88671875" style="13" customWidth="1"/>
    <col min="13718" max="13718" width="1.88671875" style="13" customWidth="1"/>
    <col min="13719" max="13924" width="10.88671875" style="13" customWidth="1"/>
    <col min="13925" max="13925" width="10.44140625" style="13" customWidth="1"/>
    <col min="13926" max="13926" width="2.33203125" style="13" customWidth="1"/>
    <col min="13927" max="13928" width="5.6640625" style="13" customWidth="1"/>
    <col min="13929" max="13929" width="5.109375" style="13" customWidth="1"/>
    <col min="13930" max="13930" width="5.6640625" style="13" customWidth="1"/>
    <col min="13931" max="13931" width="12" style="13" customWidth="1"/>
    <col min="13932" max="13933" width="7.88671875" style="13" customWidth="1"/>
    <col min="13934" max="13934" width="2.109375" style="13" customWidth="1"/>
    <col min="13935" max="13935" width="7.88671875" style="13" customWidth="1"/>
    <col min="13936" max="13936" width="6.44140625" style="13" customWidth="1"/>
    <col min="13937" max="13939" width="3.109375" style="13" customWidth="1"/>
    <col min="13940" max="13940" width="3" style="13" customWidth="1"/>
    <col min="13941" max="13941" width="2.44140625" style="13" customWidth="1"/>
    <col min="13942" max="13942" width="2.6640625" style="13" customWidth="1"/>
    <col min="13943" max="13945" width="13" style="13" hidden="1" customWidth="1"/>
    <col min="13946" max="13946" width="3.88671875" style="13" customWidth="1"/>
    <col min="13947" max="13947" width="13" style="13" hidden="1" customWidth="1"/>
    <col min="13948" max="13949" width="13" style="13" customWidth="1"/>
    <col min="13950" max="13950" width="13.109375" style="13" customWidth="1"/>
    <col min="13951" max="13951" width="5.6640625" style="13" customWidth="1"/>
    <col min="13952" max="13952" width="13.109375" style="13" customWidth="1"/>
    <col min="13953" max="13953" width="3.6640625" style="13" customWidth="1"/>
    <col min="13954" max="13954" width="2.6640625" style="13" customWidth="1"/>
    <col min="13955" max="13957" width="13" style="13" hidden="1" customWidth="1"/>
    <col min="13958" max="13958" width="2.6640625" style="13" customWidth="1"/>
    <col min="13959" max="13959" width="13" style="13" hidden="1" customWidth="1"/>
    <col min="13960" max="13960" width="2.6640625" style="13" customWidth="1"/>
    <col min="13961" max="13961" width="13" style="13" hidden="1" customWidth="1"/>
    <col min="13962" max="13962" width="3.88671875" style="13" customWidth="1"/>
    <col min="13963" max="13963" width="30" style="13" customWidth="1"/>
    <col min="13964" max="13964" width="20.44140625" style="13" customWidth="1"/>
    <col min="13965" max="13965" width="8" style="13" customWidth="1"/>
    <col min="13966" max="13966" width="17" style="13" customWidth="1"/>
    <col min="13967" max="13967" width="37.33203125" style="13" customWidth="1"/>
    <col min="13968" max="13968" width="5.109375" style="13" customWidth="1"/>
    <col min="13969" max="13969" width="27.44140625" style="13" customWidth="1"/>
    <col min="13970" max="13970" width="14.109375" style="13" customWidth="1"/>
    <col min="13971" max="13972" width="8.109375" style="13" customWidth="1"/>
    <col min="13973" max="13973" width="9.88671875" style="13" customWidth="1"/>
    <col min="13974" max="13974" width="1.88671875" style="13" customWidth="1"/>
    <col min="13975" max="14180" width="10.88671875" style="13" customWidth="1"/>
    <col min="14181" max="14181" width="10.44140625" style="13" customWidth="1"/>
    <col min="14182" max="14182" width="2.33203125" style="13" customWidth="1"/>
    <col min="14183" max="14184" width="5.6640625" style="13" customWidth="1"/>
    <col min="14185" max="14185" width="5.109375" style="13" customWidth="1"/>
    <col min="14186" max="14186" width="5.6640625" style="13" customWidth="1"/>
    <col min="14187" max="14187" width="12" style="13" customWidth="1"/>
    <col min="14188" max="14189" width="7.88671875" style="13" customWidth="1"/>
    <col min="14190" max="14190" width="2.109375" style="13" customWidth="1"/>
    <col min="14191" max="14191" width="7.88671875" style="13" customWidth="1"/>
    <col min="14192" max="14192" width="6.44140625" style="13" customWidth="1"/>
    <col min="14193" max="14195" width="3.109375" style="13" customWidth="1"/>
    <col min="14196" max="14196" width="3" style="13" customWidth="1"/>
    <col min="14197" max="14197" width="2.44140625" style="13" customWidth="1"/>
    <col min="14198" max="14198" width="2.6640625" style="13" customWidth="1"/>
    <col min="14199" max="14201" width="13" style="13" hidden="1" customWidth="1"/>
    <col min="14202" max="14202" width="3.88671875" style="13" customWidth="1"/>
    <col min="14203" max="14203" width="13" style="13" hidden="1" customWidth="1"/>
    <col min="14204" max="14205" width="13" style="13" customWidth="1"/>
    <col min="14206" max="14206" width="13.109375" style="13" customWidth="1"/>
    <col min="14207" max="14207" width="5.6640625" style="13" customWidth="1"/>
    <col min="14208" max="14208" width="13.109375" style="13" customWidth="1"/>
    <col min="14209" max="14209" width="3.6640625" style="13" customWidth="1"/>
    <col min="14210" max="14210" width="2.6640625" style="13" customWidth="1"/>
    <col min="14211" max="14213" width="13" style="13" hidden="1" customWidth="1"/>
    <col min="14214" max="14214" width="2.6640625" style="13" customWidth="1"/>
    <col min="14215" max="14215" width="13" style="13" hidden="1" customWidth="1"/>
    <col min="14216" max="14216" width="2.6640625" style="13" customWidth="1"/>
    <col min="14217" max="14217" width="13" style="13" hidden="1" customWidth="1"/>
    <col min="14218" max="14218" width="3.88671875" style="13" customWidth="1"/>
    <col min="14219" max="14219" width="30" style="13" customWidth="1"/>
    <col min="14220" max="14220" width="20.44140625" style="13" customWidth="1"/>
    <col min="14221" max="14221" width="8" style="13" customWidth="1"/>
    <col min="14222" max="14222" width="17" style="13" customWidth="1"/>
    <col min="14223" max="14223" width="37.33203125" style="13" customWidth="1"/>
    <col min="14224" max="14224" width="5.109375" style="13" customWidth="1"/>
    <col min="14225" max="14225" width="27.44140625" style="13" customWidth="1"/>
    <col min="14226" max="14226" width="14.109375" style="13" customWidth="1"/>
    <col min="14227" max="14228" width="8.109375" style="13" customWidth="1"/>
    <col min="14229" max="14229" width="9.88671875" style="13" customWidth="1"/>
    <col min="14230" max="14230" width="1.88671875" style="13" customWidth="1"/>
    <col min="14231" max="14436" width="10.88671875" style="13" customWidth="1"/>
    <col min="14437" max="14437" width="10.44140625" style="13" customWidth="1"/>
    <col min="14438" max="14438" width="2.33203125" style="13" customWidth="1"/>
    <col min="14439" max="14440" width="5.6640625" style="13" customWidth="1"/>
    <col min="14441" max="14441" width="5.109375" style="13" customWidth="1"/>
    <col min="14442" max="14442" width="5.6640625" style="13" customWidth="1"/>
    <col min="14443" max="14443" width="12" style="13" customWidth="1"/>
    <col min="14444" max="14445" width="7.88671875" style="13" customWidth="1"/>
    <col min="14446" max="14446" width="2.109375" style="13" customWidth="1"/>
    <col min="14447" max="14447" width="7.88671875" style="13" customWidth="1"/>
    <col min="14448" max="14448" width="6.44140625" style="13" customWidth="1"/>
    <col min="14449" max="14451" width="3.109375" style="13" customWidth="1"/>
    <col min="14452" max="14452" width="3" style="13" customWidth="1"/>
    <col min="14453" max="14453" width="2.44140625" style="13" customWidth="1"/>
    <col min="14454" max="14454" width="2.6640625" style="13" customWidth="1"/>
    <col min="14455" max="14457" width="13" style="13" hidden="1" customWidth="1"/>
    <col min="14458" max="14458" width="3.88671875" style="13" customWidth="1"/>
    <col min="14459" max="14459" width="13" style="13" hidden="1" customWidth="1"/>
    <col min="14460" max="14461" width="13" style="13" customWidth="1"/>
    <col min="14462" max="14462" width="13.109375" style="13" customWidth="1"/>
    <col min="14463" max="14463" width="5.6640625" style="13" customWidth="1"/>
    <col min="14464" max="14464" width="13.109375" style="13" customWidth="1"/>
    <col min="14465" max="14465" width="3.6640625" style="13" customWidth="1"/>
    <col min="14466" max="14466" width="2.6640625" style="13" customWidth="1"/>
    <col min="14467" max="14469" width="13" style="13" hidden="1" customWidth="1"/>
    <col min="14470" max="14470" width="2.6640625" style="13" customWidth="1"/>
    <col min="14471" max="14471" width="13" style="13" hidden="1" customWidth="1"/>
    <col min="14472" max="14472" width="2.6640625" style="13" customWidth="1"/>
    <col min="14473" max="14473" width="13" style="13" hidden="1" customWidth="1"/>
    <col min="14474" max="14474" width="3.88671875" style="13" customWidth="1"/>
    <col min="14475" max="14475" width="30" style="13" customWidth="1"/>
    <col min="14476" max="14476" width="20.44140625" style="13" customWidth="1"/>
    <col min="14477" max="14477" width="8" style="13" customWidth="1"/>
    <col min="14478" max="14478" width="17" style="13" customWidth="1"/>
    <col min="14479" max="14479" width="37.33203125" style="13" customWidth="1"/>
    <col min="14480" max="14480" width="5.109375" style="13" customWidth="1"/>
    <col min="14481" max="14481" width="27.44140625" style="13" customWidth="1"/>
    <col min="14482" max="14482" width="14.109375" style="13" customWidth="1"/>
    <col min="14483" max="14484" width="8.109375" style="13" customWidth="1"/>
    <col min="14485" max="14485" width="9.88671875" style="13" customWidth="1"/>
    <col min="14486" max="14486" width="1.88671875" style="13" customWidth="1"/>
    <col min="14487" max="14692" width="10.88671875" style="13" customWidth="1"/>
    <col min="14693" max="14693" width="10.44140625" style="13" customWidth="1"/>
    <col min="14694" max="14694" width="2.33203125" style="13" customWidth="1"/>
    <col min="14695" max="14696" width="5.6640625" style="13" customWidth="1"/>
    <col min="14697" max="14697" width="5.109375" style="13" customWidth="1"/>
    <col min="14698" max="14698" width="5.6640625" style="13" customWidth="1"/>
    <col min="14699" max="14699" width="12" style="13" customWidth="1"/>
    <col min="14700" max="14701" width="7.88671875" style="13" customWidth="1"/>
    <col min="14702" max="14702" width="2.109375" style="13" customWidth="1"/>
    <col min="14703" max="14703" width="7.88671875" style="13" customWidth="1"/>
    <col min="14704" max="14704" width="6.44140625" style="13" customWidth="1"/>
    <col min="14705" max="14707" width="3.109375" style="13" customWidth="1"/>
    <col min="14708" max="14708" width="3" style="13" customWidth="1"/>
    <col min="14709" max="14709" width="2.44140625" style="13" customWidth="1"/>
    <col min="14710" max="14710" width="2.6640625" style="13" customWidth="1"/>
    <col min="14711" max="14713" width="13" style="13" hidden="1" customWidth="1"/>
    <col min="14714" max="14714" width="3.88671875" style="13" customWidth="1"/>
    <col min="14715" max="14715" width="13" style="13" hidden="1" customWidth="1"/>
    <col min="14716" max="14717" width="13" style="13" customWidth="1"/>
    <col min="14718" max="14718" width="13.109375" style="13" customWidth="1"/>
    <col min="14719" max="14719" width="5.6640625" style="13" customWidth="1"/>
    <col min="14720" max="14720" width="13.109375" style="13" customWidth="1"/>
    <col min="14721" max="14721" width="3.6640625" style="13" customWidth="1"/>
    <col min="14722" max="14722" width="2.6640625" style="13" customWidth="1"/>
    <col min="14723" max="14725" width="13" style="13" hidden="1" customWidth="1"/>
    <col min="14726" max="14726" width="2.6640625" style="13" customWidth="1"/>
    <col min="14727" max="14727" width="13" style="13" hidden="1" customWidth="1"/>
    <col min="14728" max="14728" width="2.6640625" style="13" customWidth="1"/>
    <col min="14729" max="14729" width="13" style="13" hidden="1" customWidth="1"/>
    <col min="14730" max="14730" width="3.88671875" style="13" customWidth="1"/>
    <col min="14731" max="14731" width="30" style="13" customWidth="1"/>
    <col min="14732" max="14732" width="20.44140625" style="13" customWidth="1"/>
    <col min="14733" max="14733" width="8" style="13" customWidth="1"/>
    <col min="14734" max="14734" width="17" style="13" customWidth="1"/>
    <col min="14735" max="14735" width="37.33203125" style="13" customWidth="1"/>
    <col min="14736" max="14736" width="5.109375" style="13" customWidth="1"/>
    <col min="14737" max="14737" width="27.44140625" style="13" customWidth="1"/>
    <col min="14738" max="14738" width="14.109375" style="13" customWidth="1"/>
    <col min="14739" max="14740" width="8.109375" style="13" customWidth="1"/>
    <col min="14741" max="14741" width="9.88671875" style="13" customWidth="1"/>
    <col min="14742" max="14742" width="1.88671875" style="13" customWidth="1"/>
    <col min="14743" max="14948" width="10.88671875" style="13" customWidth="1"/>
    <col min="14949" max="14949" width="10.44140625" style="13" customWidth="1"/>
    <col min="14950" max="14950" width="2.33203125" style="13" customWidth="1"/>
    <col min="14951" max="14952" width="5.6640625" style="13" customWidth="1"/>
    <col min="14953" max="14953" width="5.109375" style="13" customWidth="1"/>
    <col min="14954" max="14954" width="5.6640625" style="13" customWidth="1"/>
    <col min="14955" max="14955" width="12" style="13" customWidth="1"/>
    <col min="14956" max="14957" width="7.88671875" style="13" customWidth="1"/>
    <col min="14958" max="14958" width="2.109375" style="13" customWidth="1"/>
    <col min="14959" max="14959" width="7.88671875" style="13" customWidth="1"/>
    <col min="14960" max="14960" width="6.44140625" style="13" customWidth="1"/>
    <col min="14961" max="14963" width="3.109375" style="13" customWidth="1"/>
    <col min="14964" max="14964" width="3" style="13" customWidth="1"/>
    <col min="14965" max="14965" width="2.44140625" style="13" customWidth="1"/>
    <col min="14966" max="14966" width="2.6640625" style="13" customWidth="1"/>
    <col min="14967" max="14969" width="13" style="13" hidden="1" customWidth="1"/>
    <col min="14970" max="14970" width="3.88671875" style="13" customWidth="1"/>
    <col min="14971" max="14971" width="13" style="13" hidden="1" customWidth="1"/>
    <col min="14972" max="14973" width="13" style="13" customWidth="1"/>
    <col min="14974" max="14974" width="13.109375" style="13" customWidth="1"/>
    <col min="14975" max="14975" width="5.6640625" style="13" customWidth="1"/>
    <col min="14976" max="14976" width="13.109375" style="13" customWidth="1"/>
    <col min="14977" max="14977" width="3.6640625" style="13" customWidth="1"/>
    <col min="14978" max="14978" width="2.6640625" style="13" customWidth="1"/>
    <col min="14979" max="14981" width="13" style="13" hidden="1" customWidth="1"/>
    <col min="14982" max="14982" width="2.6640625" style="13" customWidth="1"/>
    <col min="14983" max="14983" width="13" style="13" hidden="1" customWidth="1"/>
    <col min="14984" max="14984" width="2.6640625" style="13" customWidth="1"/>
    <col min="14985" max="14985" width="13" style="13" hidden="1" customWidth="1"/>
    <col min="14986" max="14986" width="3.88671875" style="13" customWidth="1"/>
    <col min="14987" max="14987" width="30" style="13" customWidth="1"/>
    <col min="14988" max="14988" width="20.44140625" style="13" customWidth="1"/>
    <col min="14989" max="14989" width="8" style="13" customWidth="1"/>
    <col min="14990" max="14990" width="17" style="13" customWidth="1"/>
    <col min="14991" max="14991" width="37.33203125" style="13" customWidth="1"/>
    <col min="14992" max="14992" width="5.109375" style="13" customWidth="1"/>
    <col min="14993" max="14993" width="27.44140625" style="13" customWidth="1"/>
    <col min="14994" max="14994" width="14.109375" style="13" customWidth="1"/>
    <col min="14995" max="14996" width="8.109375" style="13" customWidth="1"/>
    <col min="14997" max="14997" width="9.88671875" style="13" customWidth="1"/>
    <col min="14998" max="14998" width="1.88671875" style="13" customWidth="1"/>
    <col min="14999" max="15204" width="10.88671875" style="13" customWidth="1"/>
    <col min="15205" max="15205" width="10.44140625" style="13" customWidth="1"/>
    <col min="15206" max="15206" width="2.33203125" style="13" customWidth="1"/>
    <col min="15207" max="15208" width="5.6640625" style="13" customWidth="1"/>
    <col min="15209" max="15209" width="5.109375" style="13" customWidth="1"/>
    <col min="15210" max="15210" width="5.6640625" style="13" customWidth="1"/>
    <col min="15211" max="15211" width="12" style="13" customWidth="1"/>
    <col min="15212" max="15213" width="7.88671875" style="13" customWidth="1"/>
    <col min="15214" max="15214" width="2.109375" style="13" customWidth="1"/>
    <col min="15215" max="15215" width="7.88671875" style="13" customWidth="1"/>
    <col min="15216" max="15216" width="6.44140625" style="13" customWidth="1"/>
    <col min="15217" max="15219" width="3.109375" style="13" customWidth="1"/>
    <col min="15220" max="15220" width="3" style="13" customWidth="1"/>
    <col min="15221" max="15221" width="2.44140625" style="13" customWidth="1"/>
    <col min="15222" max="15222" width="2.6640625" style="13" customWidth="1"/>
    <col min="15223" max="15225" width="13" style="13" hidden="1" customWidth="1"/>
    <col min="15226" max="15226" width="3.88671875" style="13" customWidth="1"/>
    <col min="15227" max="15227" width="13" style="13" hidden="1" customWidth="1"/>
    <col min="15228" max="15229" width="13" style="13" customWidth="1"/>
    <col min="15230" max="15230" width="13.109375" style="13" customWidth="1"/>
    <col min="15231" max="15231" width="5.6640625" style="13" customWidth="1"/>
    <col min="15232" max="15232" width="13.109375" style="13" customWidth="1"/>
    <col min="15233" max="15233" width="3.6640625" style="13" customWidth="1"/>
    <col min="15234" max="15234" width="2.6640625" style="13" customWidth="1"/>
    <col min="15235" max="15237" width="13" style="13" hidden="1" customWidth="1"/>
    <col min="15238" max="15238" width="2.6640625" style="13" customWidth="1"/>
    <col min="15239" max="15239" width="13" style="13" hidden="1" customWidth="1"/>
    <col min="15240" max="15240" width="2.6640625" style="13" customWidth="1"/>
    <col min="15241" max="15241" width="13" style="13" hidden="1" customWidth="1"/>
    <col min="15242" max="15242" width="3.88671875" style="13" customWidth="1"/>
    <col min="15243" max="15243" width="30" style="13" customWidth="1"/>
    <col min="15244" max="15244" width="20.44140625" style="13" customWidth="1"/>
    <col min="15245" max="15245" width="8" style="13" customWidth="1"/>
    <col min="15246" max="15246" width="17" style="13" customWidth="1"/>
    <col min="15247" max="15247" width="37.33203125" style="13" customWidth="1"/>
    <col min="15248" max="15248" width="5.109375" style="13" customWidth="1"/>
    <col min="15249" max="15249" width="27.44140625" style="13" customWidth="1"/>
    <col min="15250" max="15250" width="14.109375" style="13" customWidth="1"/>
    <col min="15251" max="15252" width="8.109375" style="13" customWidth="1"/>
    <col min="15253" max="15253" width="9.88671875" style="13" customWidth="1"/>
    <col min="15254" max="15254" width="1.88671875" style="13" customWidth="1"/>
    <col min="15255" max="15460" width="10.88671875" style="13" customWidth="1"/>
    <col min="15461" max="15461" width="10.44140625" style="13" customWidth="1"/>
    <col min="15462" max="15462" width="2.33203125" style="13" customWidth="1"/>
    <col min="15463" max="15464" width="5.6640625" style="13" customWidth="1"/>
    <col min="15465" max="15465" width="5.109375" style="13" customWidth="1"/>
    <col min="15466" max="15466" width="5.6640625" style="13" customWidth="1"/>
    <col min="15467" max="15467" width="12" style="13" customWidth="1"/>
    <col min="15468" max="15469" width="7.88671875" style="13" customWidth="1"/>
    <col min="15470" max="15470" width="2.109375" style="13" customWidth="1"/>
    <col min="15471" max="15471" width="7.88671875" style="13" customWidth="1"/>
    <col min="15472" max="15472" width="6.44140625" style="13" customWidth="1"/>
    <col min="15473" max="15475" width="3.109375" style="13" customWidth="1"/>
    <col min="15476" max="15476" width="3" style="13" customWidth="1"/>
    <col min="15477" max="15477" width="2.44140625" style="13" customWidth="1"/>
    <col min="15478" max="15478" width="2.6640625" style="13" customWidth="1"/>
    <col min="15479" max="15481" width="13" style="13" hidden="1" customWidth="1"/>
    <col min="15482" max="15482" width="3.88671875" style="13" customWidth="1"/>
    <col min="15483" max="15483" width="13" style="13" hidden="1" customWidth="1"/>
    <col min="15484" max="15485" width="13" style="13" customWidth="1"/>
    <col min="15486" max="15486" width="13.109375" style="13" customWidth="1"/>
    <col min="15487" max="15487" width="5.6640625" style="13" customWidth="1"/>
    <col min="15488" max="15488" width="13.109375" style="13" customWidth="1"/>
    <col min="15489" max="15489" width="3.6640625" style="13" customWidth="1"/>
    <col min="15490" max="15490" width="2.6640625" style="13" customWidth="1"/>
    <col min="15491" max="15493" width="13" style="13" hidden="1" customWidth="1"/>
    <col min="15494" max="15494" width="2.6640625" style="13" customWidth="1"/>
    <col min="15495" max="15495" width="13" style="13" hidden="1" customWidth="1"/>
    <col min="15496" max="15496" width="2.6640625" style="13" customWidth="1"/>
    <col min="15497" max="15497" width="13" style="13" hidden="1" customWidth="1"/>
    <col min="15498" max="15498" width="3.88671875" style="13" customWidth="1"/>
    <col min="15499" max="15499" width="30" style="13" customWidth="1"/>
    <col min="15500" max="15500" width="20.44140625" style="13" customWidth="1"/>
    <col min="15501" max="15501" width="8" style="13" customWidth="1"/>
    <col min="15502" max="15502" width="17" style="13" customWidth="1"/>
    <col min="15503" max="15503" width="37.33203125" style="13" customWidth="1"/>
    <col min="15504" max="15504" width="5.109375" style="13" customWidth="1"/>
    <col min="15505" max="15505" width="27.44140625" style="13" customWidth="1"/>
    <col min="15506" max="15506" width="14.109375" style="13" customWidth="1"/>
    <col min="15507" max="15508" width="8.109375" style="13" customWidth="1"/>
    <col min="15509" max="15509" width="9.88671875" style="13" customWidth="1"/>
    <col min="15510" max="15510" width="1.88671875" style="13" customWidth="1"/>
    <col min="15511" max="15716" width="10.88671875" style="13" customWidth="1"/>
    <col min="15717" max="15717" width="10.44140625" style="13" customWidth="1"/>
    <col min="15718" max="15718" width="2.33203125" style="13" customWidth="1"/>
    <col min="15719" max="15720" width="5.6640625" style="13" customWidth="1"/>
    <col min="15721" max="15721" width="5.109375" style="13" customWidth="1"/>
    <col min="15722" max="15722" width="5.6640625" style="13" customWidth="1"/>
    <col min="15723" max="15723" width="12" style="13" customWidth="1"/>
    <col min="15724" max="15725" width="7.88671875" style="13" customWidth="1"/>
    <col min="15726" max="15726" width="2.109375" style="13" customWidth="1"/>
    <col min="15727" max="15727" width="7.88671875" style="13" customWidth="1"/>
    <col min="15728" max="15728" width="6.44140625" style="13" customWidth="1"/>
    <col min="15729" max="15731" width="3.109375" style="13" customWidth="1"/>
    <col min="15732" max="15732" width="3" style="13" customWidth="1"/>
    <col min="15733" max="15733" width="2.44140625" style="13" customWidth="1"/>
    <col min="15734" max="15734" width="2.6640625" style="13" customWidth="1"/>
    <col min="15735" max="15737" width="13" style="13" hidden="1" customWidth="1"/>
    <col min="15738" max="15738" width="3.88671875" style="13" customWidth="1"/>
    <col min="15739" max="15739" width="13" style="13" hidden="1" customWidth="1"/>
    <col min="15740" max="15741" width="13" style="13" customWidth="1"/>
    <col min="15742" max="15742" width="13.109375" style="13" customWidth="1"/>
    <col min="15743" max="15743" width="5.6640625" style="13" customWidth="1"/>
    <col min="15744" max="15744" width="13.109375" style="13" customWidth="1"/>
    <col min="15745" max="15745" width="3.6640625" style="13" customWidth="1"/>
    <col min="15746" max="15746" width="2.6640625" style="13" customWidth="1"/>
    <col min="15747" max="15749" width="13" style="13" hidden="1" customWidth="1"/>
    <col min="15750" max="15750" width="2.6640625" style="13" customWidth="1"/>
    <col min="15751" max="15751" width="13" style="13" hidden="1" customWidth="1"/>
    <col min="15752" max="15752" width="2.6640625" style="13" customWidth="1"/>
    <col min="15753" max="15753" width="13" style="13" hidden="1" customWidth="1"/>
    <col min="15754" max="15754" width="3.88671875" style="13" customWidth="1"/>
    <col min="15755" max="15755" width="30" style="13" customWidth="1"/>
    <col min="15756" max="15756" width="20.44140625" style="13" customWidth="1"/>
    <col min="15757" max="15757" width="8" style="13" customWidth="1"/>
    <col min="15758" max="15758" width="17" style="13" customWidth="1"/>
    <col min="15759" max="15759" width="37.33203125" style="13" customWidth="1"/>
    <col min="15760" max="15760" width="5.109375" style="13" customWidth="1"/>
    <col min="15761" max="15761" width="27.44140625" style="13" customWidth="1"/>
    <col min="15762" max="15762" width="14.109375" style="13" customWidth="1"/>
    <col min="15763" max="15764" width="8.109375" style="13" customWidth="1"/>
    <col min="15765" max="15765" width="9.88671875" style="13" customWidth="1"/>
    <col min="15766" max="15766" width="1.88671875" style="13" customWidth="1"/>
    <col min="15767" max="15972" width="10.88671875" style="13" customWidth="1"/>
    <col min="15973" max="15973" width="10.44140625" style="13" customWidth="1"/>
    <col min="15974" max="15974" width="2.33203125" style="13" customWidth="1"/>
    <col min="15975" max="15976" width="5.6640625" style="13" customWidth="1"/>
    <col min="15977" max="15977" width="5.109375" style="13" customWidth="1"/>
    <col min="15978" max="15978" width="5.6640625" style="13" customWidth="1"/>
    <col min="15979" max="15979" width="12" style="13" customWidth="1"/>
    <col min="15980" max="15981" width="7.88671875" style="13" customWidth="1"/>
    <col min="15982" max="15982" width="2.109375" style="13" customWidth="1"/>
    <col min="15983" max="15983" width="7.88671875" style="13" customWidth="1"/>
    <col min="15984" max="15984" width="6.44140625" style="13" customWidth="1"/>
    <col min="15985" max="15987" width="3.109375" style="13" customWidth="1"/>
    <col min="15988" max="15988" width="3" style="13" customWidth="1"/>
    <col min="15989" max="15989" width="2.44140625" style="13" customWidth="1"/>
    <col min="15990" max="15990" width="2.6640625" style="13" customWidth="1"/>
    <col min="15991" max="15993" width="13" style="13" hidden="1" customWidth="1"/>
    <col min="15994" max="15994" width="3.88671875" style="13" customWidth="1"/>
    <col min="15995" max="15995" width="13" style="13" hidden="1" customWidth="1"/>
    <col min="15996" max="15997" width="13" style="13" customWidth="1"/>
    <col min="15998" max="15998" width="13.109375" style="13" customWidth="1"/>
    <col min="15999" max="15999" width="5.6640625" style="13" customWidth="1"/>
    <col min="16000" max="16000" width="13.109375" style="13" customWidth="1"/>
    <col min="16001" max="16001" width="3.6640625" style="13" customWidth="1"/>
    <col min="16002" max="16002" width="2.6640625" style="13" customWidth="1"/>
    <col min="16003" max="16005" width="13" style="13" hidden="1" customWidth="1"/>
    <col min="16006" max="16006" width="2.6640625" style="13" customWidth="1"/>
    <col min="16007" max="16007" width="13" style="13" hidden="1" customWidth="1"/>
    <col min="16008" max="16008" width="2.6640625" style="13" customWidth="1"/>
    <col min="16009" max="16009" width="13" style="13" hidden="1" customWidth="1"/>
    <col min="16010" max="16010" width="3.88671875" style="13" customWidth="1"/>
    <col min="16011" max="16011" width="30" style="13" customWidth="1"/>
    <col min="16012" max="16012" width="20.44140625" style="13" customWidth="1"/>
    <col min="16013" max="16013" width="8" style="13" customWidth="1"/>
    <col min="16014" max="16014" width="17" style="13" customWidth="1"/>
    <col min="16015" max="16015" width="37.33203125" style="13" customWidth="1"/>
    <col min="16016" max="16016" width="5.109375" style="13" customWidth="1"/>
    <col min="16017" max="16017" width="27.44140625" style="13" customWidth="1"/>
    <col min="16018" max="16018" width="14.109375" style="13" customWidth="1"/>
    <col min="16019" max="16020" width="8.109375" style="13" customWidth="1"/>
    <col min="16021" max="16021" width="9.88671875" style="13" customWidth="1"/>
    <col min="16022" max="16022" width="1.88671875" style="13" customWidth="1"/>
    <col min="16023" max="16228" width="10.88671875" style="13" customWidth="1"/>
    <col min="16229" max="16229" width="10.44140625" style="13" customWidth="1"/>
    <col min="16230" max="16230" width="2.33203125" style="13" customWidth="1"/>
    <col min="16231" max="16232" width="5.6640625" style="13" customWidth="1"/>
    <col min="16233" max="16233" width="5.109375" style="13" customWidth="1"/>
    <col min="16234" max="16234" width="5.6640625" style="13" customWidth="1"/>
    <col min="16235" max="16235" width="12" style="13" customWidth="1"/>
    <col min="16236" max="16237" width="7.88671875" style="13" customWidth="1"/>
    <col min="16238" max="16238" width="2.109375" style="13" customWidth="1"/>
    <col min="16239" max="16239" width="7.88671875" style="13" customWidth="1"/>
    <col min="16240" max="16240" width="6.44140625" style="13" customWidth="1"/>
    <col min="16241" max="16243" width="3.109375" style="13" customWidth="1"/>
    <col min="16244" max="16244" width="3" style="13" customWidth="1"/>
    <col min="16245" max="16245" width="2.44140625" style="13" customWidth="1"/>
    <col min="16246" max="16246" width="2.6640625" style="13" customWidth="1"/>
    <col min="16247" max="16249" width="13" style="13" hidden="1" customWidth="1"/>
    <col min="16250" max="16250" width="3.88671875" style="13" customWidth="1"/>
    <col min="16251" max="16251" width="13" style="13" hidden="1" customWidth="1"/>
    <col min="16252" max="16253" width="13" style="13" customWidth="1"/>
    <col min="16254" max="16254" width="13.109375" style="13" customWidth="1"/>
    <col min="16255" max="16255" width="5.6640625" style="13" customWidth="1"/>
    <col min="16256" max="16256" width="13.109375" style="13" customWidth="1"/>
    <col min="16257" max="16257" width="3.6640625" style="13" customWidth="1"/>
    <col min="16258" max="16258" width="2.6640625" style="13" customWidth="1"/>
    <col min="16259" max="16261" width="13" style="13" hidden="1" customWidth="1"/>
    <col min="16262" max="16262" width="2.6640625" style="13" customWidth="1"/>
    <col min="16263" max="16263" width="13" style="13" hidden="1" customWidth="1"/>
    <col min="16264" max="16264" width="2.6640625" style="13" customWidth="1"/>
    <col min="16265" max="16265" width="13" style="13" hidden="1" customWidth="1"/>
    <col min="16266" max="16266" width="3.88671875" style="13" customWidth="1"/>
    <col min="16267" max="16267" width="30" style="13" customWidth="1"/>
    <col min="16268" max="16268" width="20.44140625" style="13" customWidth="1"/>
    <col min="16269" max="16269" width="8" style="13" customWidth="1"/>
    <col min="16270" max="16270" width="17" style="13" customWidth="1"/>
    <col min="16271" max="16271" width="37.33203125" style="13" customWidth="1"/>
    <col min="16272" max="16272" width="5.109375" style="13" customWidth="1"/>
    <col min="16273" max="16273" width="27.44140625" style="13" customWidth="1"/>
    <col min="16274" max="16274" width="14.109375" style="13" customWidth="1"/>
    <col min="16275" max="16276" width="8.109375" style="13" customWidth="1"/>
    <col min="16277" max="16277" width="9.88671875" style="13" customWidth="1"/>
    <col min="16278" max="16278" width="1.88671875" style="13" customWidth="1"/>
    <col min="16279" max="16383" width="10.88671875" style="13" customWidth="1"/>
    <col min="16384" max="16384" width="10" style="13" customWidth="1"/>
  </cols>
  <sheetData>
    <row r="1" spans="1:1698"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GL1" s="9"/>
      <c r="GM1" s="9"/>
      <c r="GN1" s="9"/>
      <c r="GO1" s="9"/>
      <c r="GP1" s="9"/>
      <c r="GQ1" s="9"/>
      <c r="GR1" s="9"/>
      <c r="GS1" s="9"/>
      <c r="GT1" s="9"/>
      <c r="GU1" s="9"/>
      <c r="GV1" s="9"/>
      <c r="GW1" s="9"/>
      <c r="GX1" s="9"/>
      <c r="GY1" s="9"/>
      <c r="GZ1" s="9"/>
      <c r="HA1" s="9"/>
      <c r="HB1" s="9"/>
      <c r="HC1" s="9"/>
      <c r="HD1" s="9"/>
      <c r="HE1" s="9"/>
      <c r="HF1" s="9"/>
      <c r="HG1" s="9"/>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O1" s="17"/>
      <c r="BLP1" s="14" t="s">
        <v>2</v>
      </c>
      <c r="BLQ1" s="17"/>
      <c r="BLR1" s="17"/>
      <c r="BLS1" s="17"/>
    </row>
    <row r="2" spans="1:1698"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c r="BGM2" s="15"/>
      <c r="BGN2" s="15"/>
      <c r="BGO2" s="15"/>
      <c r="BGP2" s="15"/>
      <c r="BGQ2" s="15"/>
      <c r="BGR2" s="15"/>
      <c r="BGS2" s="15"/>
      <c r="BGT2" s="15"/>
      <c r="BGU2" s="15"/>
      <c r="BGV2" s="15"/>
      <c r="BGW2" s="15"/>
      <c r="BGX2" s="15"/>
      <c r="BGY2" s="15"/>
      <c r="BGZ2" s="15"/>
      <c r="BHA2" s="15"/>
      <c r="BHB2" s="15"/>
      <c r="BHC2" s="15"/>
      <c r="BHD2" s="15"/>
      <c r="BHE2" s="15"/>
      <c r="BHF2" s="15"/>
      <c r="BHG2" s="15"/>
      <c r="BHH2" s="15"/>
      <c r="BHI2" s="15"/>
      <c r="BHJ2" s="15"/>
      <c r="BHK2" s="15"/>
      <c r="BHL2" s="15"/>
      <c r="BHM2" s="15"/>
      <c r="BHN2" s="15"/>
      <c r="BHO2" s="15"/>
      <c r="BHP2" s="15"/>
      <c r="BHQ2" s="15"/>
      <c r="BHR2" s="15"/>
      <c r="BHS2" s="15"/>
      <c r="BHT2" s="15"/>
      <c r="BHU2" s="15"/>
      <c r="BHV2" s="15"/>
      <c r="BHW2" s="15"/>
      <c r="BHX2" s="15"/>
      <c r="BHY2" s="15"/>
      <c r="BHZ2" s="15"/>
      <c r="BIA2" s="15"/>
      <c r="BIB2" s="15"/>
      <c r="BIC2" s="15"/>
      <c r="BID2" s="15"/>
      <c r="BIE2" s="15"/>
      <c r="BIF2" s="15"/>
      <c r="BIG2" s="15"/>
      <c r="BIH2" s="15"/>
      <c r="BII2" s="15"/>
      <c r="BIJ2" s="15"/>
      <c r="BIK2" s="15"/>
      <c r="BIL2" s="15"/>
      <c r="BIM2" s="15"/>
      <c r="BIN2" s="15"/>
      <c r="BIO2" s="15"/>
      <c r="BIP2" s="15"/>
      <c r="BIQ2" s="15"/>
      <c r="BIR2" s="15"/>
      <c r="BIS2" s="15"/>
      <c r="BIT2" s="15"/>
      <c r="BIU2" s="15"/>
      <c r="BIV2" s="15"/>
      <c r="BIW2" s="15"/>
      <c r="BIX2" s="15"/>
      <c r="BIY2" s="15"/>
      <c r="BIZ2" s="15"/>
      <c r="BJA2" s="15"/>
      <c r="BJB2" s="15"/>
      <c r="BJC2" s="15"/>
      <c r="BJD2" s="15"/>
      <c r="BJE2" s="15"/>
      <c r="BJF2" s="15"/>
      <c r="BJG2" s="15"/>
      <c r="BJH2" s="15"/>
      <c r="BJI2" s="15"/>
      <c r="BJJ2" s="15"/>
      <c r="BJK2" s="15"/>
      <c r="BJL2" s="15"/>
      <c r="BJM2" s="15"/>
      <c r="BJN2" s="15"/>
      <c r="BJO2" s="15"/>
      <c r="BJP2" s="15"/>
      <c r="BJQ2" s="15"/>
      <c r="BJR2" s="15"/>
      <c r="BJS2" s="15"/>
      <c r="BJT2" s="15"/>
      <c r="BJU2" s="15"/>
      <c r="BJV2" s="15"/>
      <c r="BJW2" s="15"/>
      <c r="BJX2" s="15"/>
      <c r="BJY2" s="15"/>
      <c r="BJZ2" s="15"/>
      <c r="BKA2" s="15"/>
      <c r="BKB2" s="15"/>
      <c r="BKC2" s="15"/>
      <c r="BKD2" s="15"/>
      <c r="BKE2" s="15"/>
      <c r="BKF2" s="15"/>
      <c r="BKG2" s="15"/>
      <c r="BKH2" s="15"/>
      <c r="BKI2" s="15"/>
      <c r="BKJ2" s="15"/>
      <c r="BKK2" s="15"/>
      <c r="BKL2" s="15"/>
      <c r="BKM2" s="15"/>
      <c r="BKN2" s="15"/>
      <c r="BKO2" s="15"/>
      <c r="BKP2" s="15"/>
      <c r="BKQ2" s="15"/>
      <c r="BKR2" s="15"/>
      <c r="BKS2" s="15"/>
      <c r="BKT2" s="15"/>
      <c r="BKU2" s="15"/>
      <c r="BKV2" s="15"/>
      <c r="BKW2" s="15"/>
      <c r="BKX2" s="15"/>
      <c r="BKY2" s="15"/>
      <c r="BKZ2" s="15"/>
      <c r="BLA2" s="15"/>
      <c r="BLB2" s="15"/>
      <c r="BLC2" s="15"/>
      <c r="BLD2" s="15"/>
      <c r="BLE2" s="15"/>
      <c r="BLF2" s="15"/>
      <c r="BLG2" s="15"/>
      <c r="BLH2" s="15"/>
      <c r="BLI2" s="15"/>
      <c r="BLJ2" s="15"/>
      <c r="BLK2" s="15"/>
      <c r="BLL2" s="15"/>
      <c r="BLO2" s="17"/>
      <c r="BLP2" s="17"/>
      <c r="BLQ2" s="17"/>
      <c r="BLR2" s="17"/>
      <c r="BLS2" s="17"/>
    </row>
    <row r="3" spans="1:1698"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O3" s="17"/>
      <c r="BLP3" s="17"/>
      <c r="BLQ3" s="17"/>
      <c r="BLR3" s="17"/>
      <c r="BLS3" s="17"/>
    </row>
    <row r="4" spans="1:1698"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O4" s="17"/>
      <c r="BLP4" s="17"/>
      <c r="BLQ4" s="17"/>
      <c r="BLR4" s="17"/>
      <c r="BLS4" s="17"/>
    </row>
    <row r="5" spans="1:1698" ht="46.5" customHeight="1">
      <c r="A5" s="7"/>
      <c r="B5" s="398" t="s">
        <v>52</v>
      </c>
      <c r="C5" s="399" t="s">
        <v>53</v>
      </c>
      <c r="D5" s="398" t="s">
        <v>85</v>
      </c>
      <c r="E5" s="715" t="s">
        <v>1195</v>
      </c>
      <c r="F5" s="641"/>
      <c r="G5" s="642"/>
      <c r="H5" s="400" t="s">
        <v>87</v>
      </c>
      <c r="I5" s="720" t="s">
        <v>1196</v>
      </c>
      <c r="J5" s="641"/>
      <c r="K5" s="641"/>
      <c r="L5" s="641"/>
      <c r="M5" s="641"/>
      <c r="N5" s="642"/>
      <c r="O5" s="712" t="s">
        <v>8</v>
      </c>
      <c r="P5" s="606"/>
      <c r="Q5" s="671">
        <v>46273</v>
      </c>
      <c r="R5" s="642"/>
      <c r="S5" s="49"/>
      <c r="T5" s="49"/>
      <c r="U5" s="716"/>
      <c r="V5" s="658"/>
      <c r="W5" s="710"/>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c r="GL5" s="7"/>
      <c r="GM5" s="7"/>
      <c r="GN5" s="7"/>
      <c r="GO5" s="7"/>
      <c r="GP5" s="7"/>
      <c r="GQ5" s="7"/>
      <c r="GR5" s="7"/>
      <c r="GS5" s="7"/>
      <c r="GT5" s="7"/>
      <c r="GU5" s="7"/>
      <c r="GV5" s="7"/>
      <c r="GW5" s="7"/>
      <c r="GX5" s="7"/>
      <c r="GY5" s="7"/>
      <c r="GZ5" s="7"/>
      <c r="HA5" s="7"/>
      <c r="HB5" s="7"/>
      <c r="HC5" s="7"/>
      <c r="HD5" s="7"/>
      <c r="HE5" s="7"/>
      <c r="HF5" s="7"/>
      <c r="HG5" s="7"/>
    </row>
    <row r="6" spans="1:1698"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c r="GL6" s="7"/>
      <c r="GM6" s="7"/>
      <c r="GN6" s="7"/>
      <c r="GO6" s="7"/>
      <c r="GP6" s="7"/>
      <c r="GQ6" s="7"/>
      <c r="GR6" s="7"/>
      <c r="GS6" s="7"/>
      <c r="GT6" s="7"/>
      <c r="GU6" s="7"/>
      <c r="GV6" s="7"/>
      <c r="GW6" s="7"/>
      <c r="GX6" s="7"/>
      <c r="GY6" s="7"/>
      <c r="GZ6" s="7"/>
      <c r="HA6" s="7"/>
      <c r="HB6" s="7"/>
      <c r="HC6" s="7"/>
      <c r="HD6" s="7"/>
      <c r="HE6" s="7"/>
      <c r="HF6" s="7"/>
      <c r="HG6" s="7"/>
    </row>
    <row r="7" spans="1:1698" s="7" customFormat="1" ht="23.25" customHeight="1">
      <c r="A7" s="10">
        <f>COUNTA(C9:C100)</f>
        <v>2</v>
      </c>
      <c r="B7" s="648" t="s">
        <v>89</v>
      </c>
      <c r="C7" s="615"/>
      <c r="D7" s="615"/>
      <c r="E7" s="615"/>
      <c r="F7" s="615"/>
      <c r="G7" s="615"/>
      <c r="H7" s="615"/>
      <c r="I7" s="57"/>
      <c r="J7" s="71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160">
        <f>SUM(CS9:CS10)</f>
        <v>0.2</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c r="BMF7" s="9"/>
      <c r="BMH7" s="10"/>
    </row>
    <row r="8" spans="1:1698" ht="74.25" customHeight="1">
      <c r="A8" s="181" t="s">
        <v>94</v>
      </c>
      <c r="B8" s="182" t="s">
        <v>95</v>
      </c>
      <c r="C8" s="182" t="s">
        <v>96</v>
      </c>
      <c r="D8" s="68" t="s">
        <v>97</v>
      </c>
      <c r="E8" s="68" t="s">
        <v>98</v>
      </c>
      <c r="F8" s="68" t="s">
        <v>99</v>
      </c>
      <c r="G8" s="68" t="s">
        <v>100</v>
      </c>
      <c r="H8" s="68" t="s">
        <v>101</v>
      </c>
      <c r="I8" s="182" t="s">
        <v>102</v>
      </c>
      <c r="J8" s="183" t="s">
        <v>103</v>
      </c>
      <c r="K8" s="183" t="s">
        <v>104</v>
      </c>
      <c r="L8" s="183" t="s">
        <v>105</v>
      </c>
      <c r="M8" s="183" t="s">
        <v>106</v>
      </c>
      <c r="N8" s="183" t="s">
        <v>107</v>
      </c>
      <c r="O8" s="183" t="s">
        <v>108</v>
      </c>
      <c r="P8" s="183" t="s">
        <v>109</v>
      </c>
      <c r="Q8" s="183" t="s">
        <v>110</v>
      </c>
      <c r="R8" s="183" t="s">
        <v>111</v>
      </c>
      <c r="S8" s="183" t="s">
        <v>112</v>
      </c>
      <c r="T8" s="183" t="s">
        <v>113</v>
      </c>
      <c r="U8" s="183" t="s">
        <v>114</v>
      </c>
      <c r="V8" s="183" t="s">
        <v>115</v>
      </c>
      <c r="W8" s="183" t="s">
        <v>116</v>
      </c>
      <c r="X8" s="183" t="s">
        <v>117</v>
      </c>
      <c r="Y8" s="183" t="s">
        <v>118</v>
      </c>
      <c r="Z8" s="183" t="s">
        <v>119</v>
      </c>
      <c r="AA8" s="183" t="s">
        <v>120</v>
      </c>
      <c r="AB8" s="183" t="s">
        <v>121</v>
      </c>
      <c r="AC8" s="182" t="s">
        <v>122</v>
      </c>
      <c r="AD8" s="182" t="s">
        <v>123</v>
      </c>
      <c r="AE8" s="182" t="s">
        <v>124</v>
      </c>
      <c r="AF8" s="182" t="s">
        <v>125</v>
      </c>
      <c r="AG8" s="182" t="s">
        <v>126</v>
      </c>
      <c r="AH8" s="182" t="s">
        <v>127</v>
      </c>
      <c r="AI8" s="68" t="s">
        <v>128</v>
      </c>
      <c r="AJ8" s="68" t="s">
        <v>129</v>
      </c>
      <c r="AK8" s="68" t="s">
        <v>130</v>
      </c>
      <c r="AL8" s="68" t="s">
        <v>131</v>
      </c>
      <c r="AM8" s="448" t="s">
        <v>132</v>
      </c>
      <c r="AN8" s="448" t="s">
        <v>133</v>
      </c>
      <c r="AO8" s="184" t="s">
        <v>134</v>
      </c>
      <c r="AP8" s="184" t="s">
        <v>135</v>
      </c>
      <c r="AQ8" s="449" t="s">
        <v>136</v>
      </c>
      <c r="AR8" s="449" t="s">
        <v>137</v>
      </c>
      <c r="AS8" s="185" t="s">
        <v>138</v>
      </c>
      <c r="AT8" s="185" t="s">
        <v>139</v>
      </c>
      <c r="AU8" s="450" t="s">
        <v>140</v>
      </c>
      <c r="AV8" s="186" t="s">
        <v>141</v>
      </c>
      <c r="AW8" s="186" t="s">
        <v>142</v>
      </c>
      <c r="AX8" s="186" t="s">
        <v>143</v>
      </c>
      <c r="AY8" s="451" t="s">
        <v>144</v>
      </c>
      <c r="AZ8" s="451" t="s">
        <v>145</v>
      </c>
      <c r="BA8" s="187" t="s">
        <v>146</v>
      </c>
      <c r="BB8" s="187" t="s">
        <v>147</v>
      </c>
      <c r="BC8" s="452" t="s">
        <v>148</v>
      </c>
      <c r="BD8" s="452" t="s">
        <v>149</v>
      </c>
      <c r="BE8" s="188" t="s">
        <v>150</v>
      </c>
      <c r="BF8" s="188" t="s">
        <v>151</v>
      </c>
      <c r="BG8" s="453" t="s">
        <v>152</v>
      </c>
      <c r="BH8" s="453" t="s">
        <v>153</v>
      </c>
      <c r="BI8" s="189" t="s">
        <v>154</v>
      </c>
      <c r="BJ8" s="189" t="s">
        <v>155</v>
      </c>
      <c r="BK8" s="454" t="s">
        <v>156</v>
      </c>
      <c r="BL8" s="454" t="s">
        <v>157</v>
      </c>
      <c r="BM8" s="190" t="s">
        <v>158</v>
      </c>
      <c r="BN8" s="190" t="s">
        <v>159</v>
      </c>
      <c r="BO8" s="450" t="s">
        <v>160</v>
      </c>
      <c r="BP8" s="450" t="s">
        <v>161</v>
      </c>
      <c r="BQ8" s="186" t="s">
        <v>162</v>
      </c>
      <c r="BR8" s="186" t="s">
        <v>163</v>
      </c>
      <c r="BS8" s="451" t="s">
        <v>160</v>
      </c>
      <c r="BT8" s="451" t="s">
        <v>164</v>
      </c>
      <c r="BU8" s="187" t="s">
        <v>165</v>
      </c>
      <c r="BV8" s="187" t="s">
        <v>166</v>
      </c>
      <c r="BW8" s="452" t="s">
        <v>167</v>
      </c>
      <c r="BX8" s="452" t="s">
        <v>168</v>
      </c>
      <c r="BY8" s="188" t="s">
        <v>169</v>
      </c>
      <c r="BZ8" s="188" t="s">
        <v>170</v>
      </c>
      <c r="CA8" s="453" t="s">
        <v>171</v>
      </c>
      <c r="CB8" s="453" t="s">
        <v>172</v>
      </c>
      <c r="CC8" s="189" t="s">
        <v>173</v>
      </c>
      <c r="CD8" s="189" t="s">
        <v>174</v>
      </c>
      <c r="CE8" s="454" t="s">
        <v>175</v>
      </c>
      <c r="CF8" s="454" t="s">
        <v>176</v>
      </c>
      <c r="CG8" s="190" t="s">
        <v>177</v>
      </c>
      <c r="CH8" s="190" t="s">
        <v>178</v>
      </c>
      <c r="CI8" s="190"/>
      <c r="CJ8" s="190"/>
      <c r="CK8" s="190"/>
      <c r="CL8" s="182" t="s">
        <v>179</v>
      </c>
      <c r="CM8" s="182" t="s">
        <v>180</v>
      </c>
      <c r="CN8" s="182" t="s">
        <v>181</v>
      </c>
      <c r="CO8" s="182" t="s">
        <v>182</v>
      </c>
      <c r="CP8" s="182" t="s">
        <v>183</v>
      </c>
      <c r="CQ8" s="182" t="s">
        <v>184</v>
      </c>
      <c r="CR8" s="76" t="s">
        <v>185</v>
      </c>
      <c r="CS8" s="76" t="s">
        <v>186</v>
      </c>
      <c r="CT8" s="57"/>
      <c r="CU8" s="455" t="s">
        <v>187</v>
      </c>
      <c r="CV8" s="456"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101"/>
      <c r="GK8" s="192"/>
      <c r="GL8" s="7"/>
      <c r="GM8" s="7"/>
      <c r="GN8" s="7"/>
      <c r="GO8" s="7"/>
      <c r="GP8" s="7"/>
      <c r="GQ8" s="7"/>
      <c r="GR8" s="7"/>
      <c r="GS8" s="7"/>
      <c r="GT8" s="7"/>
      <c r="GU8" s="7"/>
      <c r="GV8" s="7"/>
      <c r="GW8" s="7"/>
      <c r="GX8" s="7"/>
      <c r="GY8" s="7"/>
      <c r="GZ8" s="7"/>
      <c r="HA8" s="7"/>
      <c r="HB8" s="7"/>
      <c r="HC8" s="7"/>
      <c r="HD8" s="7"/>
      <c r="HE8" s="7"/>
      <c r="HF8" s="7"/>
      <c r="HG8" s="7"/>
    </row>
    <row r="9" spans="1:1698" ht="222" customHeight="1">
      <c r="A9" s="427">
        <v>1</v>
      </c>
      <c r="B9" s="85" t="s">
        <v>1197</v>
      </c>
      <c r="C9" s="458" t="s">
        <v>1198</v>
      </c>
      <c r="D9" s="193" t="s">
        <v>304</v>
      </c>
      <c r="E9" s="85" t="s">
        <v>328</v>
      </c>
      <c r="F9" s="47" t="s">
        <v>318</v>
      </c>
      <c r="G9" s="85" t="s">
        <v>329</v>
      </c>
      <c r="H9" s="85" t="s">
        <v>438</v>
      </c>
      <c r="I9" s="86" t="s">
        <v>315</v>
      </c>
      <c r="J9" s="86" t="s">
        <v>286</v>
      </c>
      <c r="K9" s="86" t="s">
        <v>286</v>
      </c>
      <c r="L9" s="86" t="s">
        <v>286</v>
      </c>
      <c r="M9" s="86" t="s">
        <v>286</v>
      </c>
      <c r="N9" s="86" t="s">
        <v>69</v>
      </c>
      <c r="O9" s="86" t="s">
        <v>286</v>
      </c>
      <c r="P9" s="86" t="s">
        <v>286</v>
      </c>
      <c r="Q9" s="86" t="s">
        <v>286</v>
      </c>
      <c r="R9" s="86" t="s">
        <v>69</v>
      </c>
      <c r="S9" s="86" t="s">
        <v>69</v>
      </c>
      <c r="T9" s="86" t="s">
        <v>69</v>
      </c>
      <c r="U9" s="86" t="s">
        <v>69</v>
      </c>
      <c r="V9" s="86" t="s">
        <v>69</v>
      </c>
      <c r="W9" s="86" t="s">
        <v>69</v>
      </c>
      <c r="X9" s="86" t="s">
        <v>286</v>
      </c>
      <c r="Y9" s="86" t="s">
        <v>286</v>
      </c>
      <c r="Z9" s="86" t="s">
        <v>286</v>
      </c>
      <c r="AA9" s="86" t="s">
        <v>286</v>
      </c>
      <c r="AB9" s="86" t="s">
        <v>286</v>
      </c>
      <c r="AC9" s="88" t="str">
        <f t="shared" ref="AC9:AC40" si="0">I9</f>
        <v>2 - Baja</v>
      </c>
      <c r="AD9" s="89">
        <f>IF(AC9="1 - Muy Baja",0.2,IF(AC9="2 - Baja",0.4,IF(AC9="3 - Media",0.6,IF(AC9="4 - Alta",0.8,""))))</f>
        <v>0.4</v>
      </c>
      <c r="AE9" s="88" t="str">
        <f t="shared" ref="AE9:AE40" si="1">CONCATENATE(CY9," - ",CZ9)</f>
        <v>4 - Mayor</v>
      </c>
      <c r="AF9" s="89">
        <f>COUNTIF(J9:AB9,"SI")/COUNTA(J9:AB9)</f>
        <v>0.36842105263157893</v>
      </c>
      <c r="AG9" s="82" t="str">
        <f>_xlfn.LET(_xlpm.P,IF(AD9&lt;=20%,1,IF(AD9&lt;=40%,2,IF(AD9&lt;=60%,3,IF(AD9&lt;=80%,4,5)))),_xlpm.I,IF(AF9&lt;=20%,1,IF(AF9&lt;=40%,2,IF(AF9&lt;=60%,3,IF(AF9&lt;=80%,4,5)))),_xlpm.S,_xlpm.P*_xlpm.I,CHOOSE(1+(_xlpm.S&gt;4)+(_xlpm.S&gt;9)+(_xlpm.S&gt;16), "BAJO", "MODERADO", "ALTO", "EXTREMO"))</f>
        <v>BAJO</v>
      </c>
      <c r="AH9" s="89">
        <f t="shared" ref="AH9:AH40" si="2">AD9*AF9</f>
        <v>0.14736842105263157</v>
      </c>
      <c r="AI9" s="85" t="s">
        <v>1199</v>
      </c>
      <c r="AJ9" s="85" t="s">
        <v>1200</v>
      </c>
      <c r="AK9" s="85" t="s">
        <v>1201</v>
      </c>
      <c r="AL9" s="85" t="s">
        <v>1202</v>
      </c>
      <c r="AM9" s="47" t="s">
        <v>291</v>
      </c>
      <c r="AN9" s="91" t="s">
        <v>295</v>
      </c>
      <c r="AO9" s="91" t="s">
        <v>340</v>
      </c>
      <c r="AP9" s="47" t="s">
        <v>297</v>
      </c>
      <c r="AQ9" s="47" t="s">
        <v>296</v>
      </c>
      <c r="AR9" s="91" t="s">
        <v>292</v>
      </c>
      <c r="AS9" s="91" t="s">
        <v>293</v>
      </c>
      <c r="AT9" s="47" t="s">
        <v>294</v>
      </c>
      <c r="AU9" s="47" t="s">
        <v>291</v>
      </c>
      <c r="AV9" s="91" t="s">
        <v>295</v>
      </c>
      <c r="AW9" s="91" t="s">
        <v>340</v>
      </c>
      <c r="AX9" s="47" t="s">
        <v>297</v>
      </c>
      <c r="AY9" s="47" t="s">
        <v>291</v>
      </c>
      <c r="AZ9" s="91" t="s">
        <v>295</v>
      </c>
      <c r="BA9" s="91" t="s">
        <v>293</v>
      </c>
      <c r="BB9" s="47" t="s">
        <v>294</v>
      </c>
      <c r="BC9" s="47" t="s">
        <v>291</v>
      </c>
      <c r="BD9" s="91" t="s">
        <v>292</v>
      </c>
      <c r="BE9" s="91" t="s">
        <v>552</v>
      </c>
      <c r="BF9" s="47" t="s">
        <v>297</v>
      </c>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tr">
        <f t="shared" ref="CL9:CL40" si="3">IFERROR(IF(GE9&lt;=1,"1 - Muy Baja",VLOOKUP(GE9,$BLR$689:$BLS$693,2,0)),"")</f>
        <v>1 - Muy Baja</v>
      </c>
      <c r="CM9" s="93">
        <f>AD9*(1-(IF(AN9="Automático",0.25,0.15)+IF(AO9="Preventivo",0.25,IF(AO9="Detectivo",0.15,0.1))))</f>
        <v>0.24</v>
      </c>
      <c r="CN9" s="92" t="str">
        <f t="shared" ref="CN9:CN40" si="4">IFERROR(IF(GG9&lt;=1,"1 - Leve",HLOOKUP(GG9,$BLU$686:$BLY$687,2,0)),"")</f>
        <v>3 - Moderado</v>
      </c>
      <c r="CO9" s="93">
        <f>AF9*(1-(IF(AN9="Automático",0.25,0.15)+IF(AO9="Preventivo",0.25,IF(AO9="Detectivo",0.15,0.1))))</f>
        <v>0.22105263157894736</v>
      </c>
      <c r="CP9" s="94" t="str">
        <f>IF(CQ9&lt;=20%,"BAJO",
   IF(CQ9&lt;=40%,"MODERADO",
      IF(CQ9&lt;=60%,"ALTO",
         "EXTREMO"
      )
   )
)</f>
        <v>BAJO</v>
      </c>
      <c r="CQ9" s="89">
        <f t="shared" ref="CQ9:CQ40" si="5">CM9*CO9</f>
        <v>5.3052631578947365E-2</v>
      </c>
      <c r="CR9" s="194" t="s">
        <v>309</v>
      </c>
      <c r="CS9" s="94">
        <f t="shared" ref="CS9:CS40" si="6">IF(CP9="BAJO",0.1,IF(CP9="MODERADO",3,5))</f>
        <v>0.1</v>
      </c>
      <c r="CT9" s="47"/>
      <c r="CU9" s="47" t="s">
        <v>1203</v>
      </c>
      <c r="CV9" s="4" t="s">
        <v>1204</v>
      </c>
      <c r="CW9" s="96"/>
      <c r="CX9" s="97">
        <f t="shared" ref="CX9:CX40" si="7">COUNTIF(J9:AB9,"SI")</f>
        <v>7</v>
      </c>
      <c r="CY9" s="98">
        <f t="shared" ref="CY9:CY40" si="8">IF(CX9&lt;6,3,IF(CX9&gt;11,5,4))</f>
        <v>4</v>
      </c>
      <c r="CZ9" s="97" t="str">
        <f t="shared" ref="CZ9:CZ40" si="9">IF(CX9&lt;6,"Moderado",IF(CX9&gt;11,"Catastrófico","Mayor"))</f>
        <v>Mayor</v>
      </c>
      <c r="DA9" s="99">
        <f t="shared" ref="DA9:DA40" si="10">IF(CY9=3,0.6,IF(CY9=4,0.8,1))</f>
        <v>0.8</v>
      </c>
      <c r="DB9" s="100">
        <f t="shared" ref="DB9:DB40" si="11">IF(AN9="",0,IF(AN9="Automático",0.25,IF(AN9="Manual",0.15,0)))</f>
        <v>0.25</v>
      </c>
      <c r="DC9" s="100">
        <f t="shared" ref="DC9:DC40" si="12">IF(AI9="",0,IF(AO9="Preventivo",0.25,IF(AO9="Detectivo",0.15,IF(AO9="Correctivo",0.1,0))))</f>
        <v>0.15</v>
      </c>
      <c r="DD9" s="97">
        <f t="shared" ref="DD9:DD40" si="13">IF(OR(AN9=0,AO9=0),0,DB9+DC9)</f>
        <v>0.4</v>
      </c>
      <c r="DE9" s="428">
        <f t="shared" ref="DE9:DE40" si="14">IF(DF9&gt;0.8,5,IF(DF9&gt;0.6,4,IF(DF9&gt;0.4,3,IF(DF9&gt;0.2,2,1))))</f>
        <v>2</v>
      </c>
      <c r="DF9" s="429">
        <f t="shared" ref="DF9:DF40" si="15">IF(OR(AP9="Ambos",AP9="Probabilidad"),$AD9-($AD9*$DD9),$AD9)</f>
        <v>0.4</v>
      </c>
      <c r="DG9" s="428">
        <f t="shared" ref="DG9:DG40" si="16">IF(DI9&gt;0.8,5,IF(DI9&gt;0.6,4,3))</f>
        <v>3</v>
      </c>
      <c r="DH9" s="428"/>
      <c r="DI9" s="429">
        <f t="shared" ref="DI9:DI40" si="17">IF(OR(AP9="Ambos",AP9="Impacto"),$DA9-($DA9*$DD9),$DA9)</f>
        <v>0.48</v>
      </c>
      <c r="DJ9" s="100">
        <f t="shared" ref="DJ9:DJ40" si="18">IF(AR9="",0,IF(AR9="Automático",0.25,IF(AR9="Manual",0.15,0)))</f>
        <v>0.15</v>
      </c>
      <c r="DK9" s="100">
        <f t="shared" ref="DK9:DK40" si="19">IF(AS9="",0,IF(AS9="Preventivo",0.25,IF(AS9="Detectivo",0.15,IF(AS9="Correctivo",0.1,0))))</f>
        <v>0.25</v>
      </c>
      <c r="DL9" s="97">
        <f t="shared" ref="DL9:DL40" si="20">IF(OR(AR9=0,AS9=0),0,DJ9+DK9)</f>
        <v>0.4</v>
      </c>
      <c r="DM9" s="428">
        <f t="shared" ref="DM9:DM40" si="21">IF(DN9&gt;0.8,5,IF(DN9&gt;0.6,4,IF(DN9&gt;0.4,3,IF(DN9&gt;0.2,2,1))))</f>
        <v>2</v>
      </c>
      <c r="DN9" s="429">
        <f t="shared" ref="DN9:DN40" si="22">IF(OR(AT9="Ambos",AT9="Probabilidad"),DF9-(DF9*$DL9),DF9)</f>
        <v>0.24</v>
      </c>
      <c r="DO9" s="428">
        <f t="shared" ref="DO9:DO40" si="23">IF(DP9&gt;0.8,5,IF(DP9&gt;0.6,4,3))</f>
        <v>3</v>
      </c>
      <c r="DP9" s="429">
        <f t="shared" ref="DP9:DP40" si="24">IF(OR(AT9="Ambos",AT9="Impacto"),$DI9-($DI9*$DL9),$DI9)</f>
        <v>0.48</v>
      </c>
      <c r="DQ9" s="100">
        <f t="shared" ref="DQ9:DQ40" si="25">IF(AV9="",0,IF(AV9="Automático",0.25,IF(AV9="Manual",0.15,0)))</f>
        <v>0.25</v>
      </c>
      <c r="DR9" s="100">
        <f t="shared" ref="DR9:DR40" si="26">IF(AW9="",0,IF(AW9="Preventivo",0.25,IF(AW9="Detectivo",0.15,IF(AW9="Correctivo",0.1,0))))</f>
        <v>0.15</v>
      </c>
      <c r="DS9" s="97">
        <f t="shared" ref="DS9:DS40" si="27">IF(OR(AV9=0,AW9=0),0,DQ9+DR9)</f>
        <v>0.4</v>
      </c>
      <c r="DT9" s="428">
        <f t="shared" ref="DT9:DT40" si="28">IF(DU9&gt;0.8,5,IF(DU9&gt;0.6,4,IF(DU9&gt;0.4,3,IF(DU9&gt;0.2,2,1))))</f>
        <v>2</v>
      </c>
      <c r="DU9" s="429">
        <f t="shared" ref="DU9:DU40" si="29">IF(OR(AX9="Ambos",AX9="Probabilidad"),DN9-(DN9*$DS9),DN9)</f>
        <v>0.24</v>
      </c>
      <c r="DV9" s="428">
        <f t="shared" ref="DV9:DV40" si="30">IF(DW9&gt;0.8,5,IF(DW9&gt;0.6,4,3))</f>
        <v>3</v>
      </c>
      <c r="DW9" s="429">
        <f t="shared" ref="DW9:DW40" si="31">IF(OR(AX9="Ambos",AX9="Impacto"),$DP9-($DP9*$DS9),$DP9)</f>
        <v>0.28799999999999998</v>
      </c>
      <c r="DX9" s="100">
        <f t="shared" ref="DX9:DX40" si="32">IF(AZ9="",0,IF(AZ9="Automático",0.25,IF(AZ9="Manual",0.15,0)))</f>
        <v>0.25</v>
      </c>
      <c r="DY9" s="100">
        <f t="shared" ref="DY9:DY40" si="33">IF(BA9="",0,IF(BA9="Preventivo",0.25,IF(BA9="Detectivo",0.15,IF(BA10="Correctivo",0.1,0))))</f>
        <v>0.25</v>
      </c>
      <c r="DZ9" s="97">
        <f t="shared" ref="DZ9:DZ40" si="34">IF(OR(AZ9=0,BA9=0),0,DX9+DY9)</f>
        <v>0.5</v>
      </c>
      <c r="EA9" s="428">
        <f t="shared" ref="EA9:EA40" si="35">IF(EB9&gt;0.8,5,IF(EB9&gt;0.6,4,IF(EB9&gt;0.4,3,IF(EB9&gt;0.2,2,1))))</f>
        <v>1</v>
      </c>
      <c r="EB9" s="429">
        <f t="shared" ref="EB9:EB40" si="36">IF(OR(BB9="Ambos",BB9="Probabilidad"),DU9-(DU9*$DZ9),DU9)</f>
        <v>0.12</v>
      </c>
      <c r="EC9" s="428">
        <f t="shared" ref="EC9:EC40" si="37">IF(ED9&gt;0.8,5,IF(ED9&gt;0.6,4,3))</f>
        <v>3</v>
      </c>
      <c r="ED9" s="429">
        <f t="shared" ref="ED9:ED40" si="38">IF(OR(BB9="Ambos",BB9="Impacto"),$DW9-($DW9*$DZ9),$DW9)</f>
        <v>0.28799999999999998</v>
      </c>
      <c r="EE9" s="100">
        <f t="shared" ref="EE9:EE40" si="39">IF(BD9="",0,IF(BD9="Automático",0.25,IF(BD9="Manual",0.15,0)))</f>
        <v>0.15</v>
      </c>
      <c r="EF9" s="100">
        <f t="shared" ref="EF9:EF40" si="40">IF(BE9="",0,IF(BE9="Preventivo",0.25,IF(BE9="Detectivo",0.15,IF(BE9="Correctivo",0.1,0))))</f>
        <v>0.1</v>
      </c>
      <c r="EG9" s="97">
        <f t="shared" ref="EG9:EG40" si="41">IF(OR(BD9=0,BE9=0),0,EE9+EF9)</f>
        <v>0.25</v>
      </c>
      <c r="EH9" s="428">
        <f t="shared" ref="EH9:EH40" si="42">IF(EI9&gt;0.8,5,IF(EI9&gt;0.6,4,IF(EI9&gt;0.4,3,IF(EI9&gt;0.2,2,1))))</f>
        <v>1</v>
      </c>
      <c r="EI9" s="429">
        <f t="shared" ref="EI9:EI40" si="43">IF(OR(BF9="Ambos",BF9="Probabilidad"),EB9-(EB9*$EG9),EB9)</f>
        <v>0.12</v>
      </c>
      <c r="EJ9" s="428">
        <f t="shared" ref="EJ9:EJ40" si="44">IF(EK9&gt;0.8,5,IF(EK9&gt;0.6,4,3))</f>
        <v>3</v>
      </c>
      <c r="EK9" s="429">
        <f t="shared" ref="EK9:EK40" si="45">IF(OR(BF9="Ambos",BF9="Impacto"),$ED9-($ED9*$EG9),$ED9)</f>
        <v>0.21599999999999997</v>
      </c>
      <c r="EL9" s="100">
        <f t="shared" ref="EL9:EL40" si="46">IF(BH9="",0,IF(BH9="Automático",0.25,IF(BH9="Manual",0.15,0)))</f>
        <v>0</v>
      </c>
      <c r="EM9" s="100">
        <f t="shared" ref="EM9:EM40" si="47">IF(BI9="",0,IF(BI9="Preventivo",0.25,IF(BI9="Detectivo",0.15,IF(BI9="Correctivo",0.1,0))))</f>
        <v>0</v>
      </c>
      <c r="EN9" s="97">
        <f t="shared" ref="EN9:EN40" si="48">IF(OR(BH9=0,BI9=0),0,EL9+EM9)</f>
        <v>0</v>
      </c>
      <c r="EO9" s="428">
        <f t="shared" ref="EO9:EO40" si="49">IF(EP9&gt;0.8,5,IF(EP9&gt;0.6,4,IF(EP9&gt;0.4,3,IF(EP9&gt;0.2,2,1))))</f>
        <v>1</v>
      </c>
      <c r="EP9" s="429">
        <f t="shared" ref="EP9:EP40" si="50">IF(OR(BF9="Ambos",BF9="Probabilidad"),EI9-(EI9*$EN9),EI9)</f>
        <v>0.12</v>
      </c>
      <c r="EQ9" s="428">
        <f t="shared" ref="EQ9:EQ40" si="51">IF(ER9&gt;0.8,5,IF(ER9&gt;0.6,4,3))</f>
        <v>3</v>
      </c>
      <c r="ER9" s="429">
        <f t="shared" ref="ER9:ER40" si="52">IF(OR(BJ9="Ambos",BJ9="Impacto"),$EK9-($EK9*$EN9),$EK9)</f>
        <v>0.21599999999999997</v>
      </c>
      <c r="ES9" s="100">
        <f t="shared" ref="ES9:ES40" si="53">IF(BL9="",0,IF(BL9="Automático",0.25,IF(BL9="Manual",0.15,0)))</f>
        <v>0</v>
      </c>
      <c r="ET9" s="100">
        <f t="shared" ref="ET9:ET40" si="54">IF(BM9="",0,IF(BM9="Preventivo",0.25,IF(BM9="Detectivo",0.15,IF(BM9="Correctivo",0.1,0))))</f>
        <v>0</v>
      </c>
      <c r="EU9" s="97">
        <f t="shared" ref="EU9:EU40" si="55">IF(OR(BL9=0,BM9=0),0,ES9+ET9)</f>
        <v>0</v>
      </c>
      <c r="EV9" s="428">
        <f t="shared" ref="EV9:EV40" si="56">IF(EW9&gt;0.8,5,IF(EW9&gt;0.6,4,IF(EW9&gt;0.4,3,IF(EW9&gt;0.2,2,1))))</f>
        <v>1</v>
      </c>
      <c r="EW9" s="429">
        <f t="shared" ref="EW9:EW40" si="57">IF(OR(BP9="Ambos",BP9="Probabilidad"),EP9-(EP9*$EU9),EP9)</f>
        <v>0.12</v>
      </c>
      <c r="EX9" s="428">
        <f t="shared" ref="EX9:EX40" si="58">IF(EY9&gt;0.8,5,IF(EY9&gt;0.6,4,3))</f>
        <v>3</v>
      </c>
      <c r="EY9" s="429">
        <f t="shared" ref="EY9:EY40" si="59">IF(OR(BN9="Ambos",BN9="Impacto"),$ER9-($ER9*$EU9),$ER9)</f>
        <v>0.21599999999999997</v>
      </c>
      <c r="EZ9" s="100">
        <f t="shared" ref="EZ9:EZ40" si="60">IF(BP9="",0,IF(BP9="Automático",0.25,IF(BP9="Manual",0.15,0)))</f>
        <v>0</v>
      </c>
      <c r="FA9" s="100">
        <f t="shared" ref="FA9:FA40" si="61">IF(BQ9="",0,IF(BQ9="Preventivo",0.25,IF(BQ9="Detectivo",0.15,IF(BQ9="Correctivo",0.1,0))))</f>
        <v>0</v>
      </c>
      <c r="FB9" s="97">
        <f t="shared" ref="FB9:FB40" si="62">IF(OR(BP9=0,BQ9=0),0,EZ9+FA9)</f>
        <v>0</v>
      </c>
      <c r="FC9" s="428">
        <f t="shared" ref="FC9:FC40" si="63">IF(FD9&gt;0.8,5,IF(FD9&gt;0.6,4,IF(FD9&gt;0.4,3,IF(FD9&gt;0.2,2,1))))</f>
        <v>1</v>
      </c>
      <c r="FD9" s="429">
        <f t="shared" ref="FD9:FD40" si="64">IF(OR(BR9="Ambos",BR9="Probabilidad"),EW9-(EW9*$FB9),EW9)</f>
        <v>0.12</v>
      </c>
      <c r="FE9" s="428">
        <f t="shared" ref="FE9:FE40" si="65">IF(FF9&gt;0.8,5,IF(FF9&gt;0.6,4,3))</f>
        <v>3</v>
      </c>
      <c r="FF9" s="429">
        <f t="shared" ref="FF9:FF40" si="66">IF(OR(BR9="Ambos",BR9="Impacto"),$EY9-($EY9*$FB9),$EY9)</f>
        <v>0.21599999999999997</v>
      </c>
      <c r="FG9" s="100">
        <f t="shared" ref="FG9:FG40" si="67">IF(BT9="",0,IF(BT9="Automático",0.25,IF(BT9="Manual",0.15,0)))</f>
        <v>0</v>
      </c>
      <c r="FH9" s="100">
        <f t="shared" ref="FH9:FH40" si="68">IF(BU9="",0,IF(BU9="Preventivo",0.25,IF(BU9="Detectivo",0.15,IF(BU9="Correctivo",0.1,0))))</f>
        <v>0</v>
      </c>
      <c r="FI9" s="97">
        <f t="shared" ref="FI9:FI40" si="69">IF(OR(BT9=0,BU9=0),0,FG9+FH9)</f>
        <v>0</v>
      </c>
      <c r="FJ9" s="428">
        <f t="shared" ref="FJ9:FJ40" si="70">IF(FK9&gt;0.8,5,IF(FK9&gt;0.6,4,IF(FK9&gt;0.4,3,IF(FK9&gt;0.2,2,1))))</f>
        <v>1</v>
      </c>
      <c r="FK9" s="429">
        <f t="shared" ref="FK9:FK40" si="71">IF(OR(BV9="Ambos",BV9="Probabilidad"),FD9-(FD9*$FI9),FD9)</f>
        <v>0.12</v>
      </c>
      <c r="FL9" s="428">
        <f t="shared" ref="FL9:FL40" si="72">IF(FM9&gt;0.8,5,IF(FM9&gt;0.6,4,3))</f>
        <v>3</v>
      </c>
      <c r="FM9" s="429">
        <f t="shared" ref="FM9:FM40" si="73">IF(OR(BV9="Ambos",BV9="Impacto"),$FF9-($FF9*$FI9),$FF9)</f>
        <v>0.21599999999999997</v>
      </c>
      <c r="FN9" s="100">
        <f t="shared" ref="FN9:FN40" si="74">IF(BX9="",0,IF(BX9="Automático",0.25,IF(BX9="Manual",0.15,0)))</f>
        <v>0</v>
      </c>
      <c r="FO9" s="100">
        <f t="shared" ref="FO9:FO40" si="75">IF(BY9="",0,IF(BY9="Preventivo",0.25,IF(BY9="Detectivo",0.15,IF(BY9="Correctivo",0.1,0))))</f>
        <v>0</v>
      </c>
      <c r="FP9" s="97">
        <f t="shared" ref="FP9:FP40" si="76">IF(OR(BX9=0,BY9=0),0,FN9+FO9)</f>
        <v>0</v>
      </c>
      <c r="FQ9" s="428">
        <f t="shared" ref="FQ9:FQ40" si="77">IF(FR9&gt;0.8,5,IF(FR9&gt;0.6,4,IF(FR9&gt;0.4,3,IF(FR9&gt;0.2,2,1))))</f>
        <v>1</v>
      </c>
      <c r="FR9" s="429">
        <f t="shared" ref="FR9:FR40" si="78">IF(OR(BZ9="Ambos",BZ9="Probabilidad"),FK9-(FK9*$FP9),FK9)</f>
        <v>0.12</v>
      </c>
      <c r="FS9" s="428">
        <f t="shared" ref="FS9:FS40" si="79">IF(FT9&gt;0.8,5,IF(FT9&gt;0.6,4,3))</f>
        <v>3</v>
      </c>
      <c r="FT9" s="429">
        <f t="shared" ref="FT9:FT40" si="80">IF(OR(BZ9="Ambos",BZ9="Impacto"),$FM9-($FM9*$FP9),$FM9)</f>
        <v>0.21599999999999997</v>
      </c>
      <c r="FU9" s="100">
        <f t="shared" ref="FU9:FU40" si="81">IF(CB9="",0,IF(CB9="Automático",0.25,IF(CB9="Manual",0.15,0)))</f>
        <v>0</v>
      </c>
      <c r="FV9" s="100">
        <f t="shared" ref="FV9:FV40" si="82">IF(CC9="",0,IF(CC9="Preventivo",0.25,IF(CC9="Detectivo",0.15,IF(CC9="Correctivo",0.1,0))))</f>
        <v>0</v>
      </c>
      <c r="FW9" s="97">
        <f t="shared" ref="FW9:FW40" si="83">IF(OR(CB9=0,CC9=0),0,FU9+FV9)</f>
        <v>0</v>
      </c>
      <c r="FX9" s="428">
        <f t="shared" ref="FX9:FX40" si="84">IF(FY9&gt;0.8,5,IF(FY9&gt;0.6,4,IF(FY9&gt;0.4,3,IF(FY9&gt;0.2,2,1))))</f>
        <v>1</v>
      </c>
      <c r="FY9" s="429">
        <f t="shared" ref="FY9:FY40" si="85">IF(OR(CD9="Ambos",CD9="Probabilidad"),FR9-(FR9*$FW9),FR9)</f>
        <v>0.12</v>
      </c>
      <c r="FZ9" s="428">
        <f t="shared" ref="FZ9:FZ40" si="86">IF(GA9&gt;0.8,5,IF(GA9&gt;0.6,4,3))</f>
        <v>3</v>
      </c>
      <c r="GA9" s="429">
        <f t="shared" ref="GA9:GA40" si="87">IF(OR(CD9="Ambos",CD9="Impacto"),$FT9-($FT9*$FW9),$FT9)</f>
        <v>0.21599999999999997</v>
      </c>
      <c r="GB9" s="100">
        <f t="shared" ref="GB9:GB40" si="88">IF(CF9="",0,IF(CF9="Automático",0.25,IF(CF9="Manual",0.15,0)))</f>
        <v>0</v>
      </c>
      <c r="GC9" s="100">
        <f t="shared" ref="GC9:GC40" si="89">IF(CG9="",0,IF(CG9="Preventivo",0.25,IF(CG9="Detectivo",0.15,IF(CG9="Correctivo",0.1,0))))</f>
        <v>0</v>
      </c>
      <c r="GD9" s="97">
        <f t="shared" ref="GD9:GD40" si="90">IF(OR(CF9=0,CG9=0),0,GB9+GC9)</f>
        <v>0</v>
      </c>
      <c r="GE9" s="428">
        <f t="shared" ref="GE9:GE40" si="91">IF(GF9&gt;0.8,5,IF(GF9&gt;0.6,4,IF(GF9&gt;0.4,3,IF(GF9&gt;0.2,2,1))))</f>
        <v>1</v>
      </c>
      <c r="GF9" s="429">
        <f t="shared" ref="GF9:GF40" si="92">IF(OR(CH9="Ambos",CH9="Probabilidad"),FY9-(FY9*$GD9),FY9)</f>
        <v>0.12</v>
      </c>
      <c r="GG9" s="428">
        <f t="shared" ref="GG9:GG40" si="93">IF(GH9&gt;0.8,5,IF(GH9&gt;0.6,4,3))</f>
        <v>3</v>
      </c>
      <c r="GH9" s="429">
        <f t="shared" ref="GH9:GH40" si="94">IF(OR(CH9="Ambos",CH9="Impacto"),$GA9-($GA9*$GD9),$GA9)</f>
        <v>0.21599999999999997</v>
      </c>
      <c r="GI9" s="429">
        <f t="shared" ref="GI9:GI40" si="95">IF(GH9&lt;0.6,0.6,GH9)</f>
        <v>0.6</v>
      </c>
      <c r="GJ9" s="101"/>
      <c r="GK9" s="7"/>
      <c r="GL9" s="7"/>
      <c r="GM9" s="7"/>
      <c r="GN9" s="7"/>
      <c r="GO9" s="7"/>
      <c r="GP9" s="7"/>
      <c r="GQ9" s="7"/>
      <c r="GR9" s="7"/>
      <c r="GS9" s="7"/>
      <c r="GT9" s="7"/>
      <c r="GU9" s="7"/>
      <c r="GV9" s="7"/>
      <c r="GW9" s="7"/>
      <c r="GX9" s="7"/>
      <c r="GY9" s="7"/>
      <c r="GZ9" s="7"/>
      <c r="HA9" s="7"/>
      <c r="HB9" s="7"/>
      <c r="HC9" s="7"/>
      <c r="HD9" s="7"/>
      <c r="HE9" s="7"/>
      <c r="HF9" s="7"/>
      <c r="HG9" s="7"/>
    </row>
    <row r="10" spans="1:1698" ht="222" customHeight="1">
      <c r="A10" s="427">
        <v>2</v>
      </c>
      <c r="B10" s="85" t="s">
        <v>1197</v>
      </c>
      <c r="C10" s="458" t="s">
        <v>1205</v>
      </c>
      <c r="D10" s="193" t="s">
        <v>280</v>
      </c>
      <c r="E10" s="85" t="s">
        <v>328</v>
      </c>
      <c r="F10" s="47" t="s">
        <v>318</v>
      </c>
      <c r="G10" s="85" t="s">
        <v>329</v>
      </c>
      <c r="H10" s="85" t="s">
        <v>438</v>
      </c>
      <c r="I10" s="86" t="s">
        <v>315</v>
      </c>
      <c r="J10" s="86" t="s">
        <v>286</v>
      </c>
      <c r="K10" s="86" t="s">
        <v>286</v>
      </c>
      <c r="L10" s="86" t="s">
        <v>286</v>
      </c>
      <c r="M10" s="86" t="s">
        <v>286</v>
      </c>
      <c r="N10" s="86" t="s">
        <v>69</v>
      </c>
      <c r="O10" s="86" t="s">
        <v>286</v>
      </c>
      <c r="P10" s="86" t="s">
        <v>286</v>
      </c>
      <c r="Q10" s="86" t="s">
        <v>286</v>
      </c>
      <c r="R10" s="86" t="s">
        <v>69</v>
      </c>
      <c r="S10" s="86" t="s">
        <v>69</v>
      </c>
      <c r="T10" s="86" t="s">
        <v>69</v>
      </c>
      <c r="U10" s="86" t="s">
        <v>69</v>
      </c>
      <c r="V10" s="86" t="s">
        <v>69</v>
      </c>
      <c r="W10" s="86" t="s">
        <v>69</v>
      </c>
      <c r="X10" s="86" t="s">
        <v>286</v>
      </c>
      <c r="Y10" s="86" t="s">
        <v>286</v>
      </c>
      <c r="Z10" s="86" t="s">
        <v>286</v>
      </c>
      <c r="AA10" s="86" t="s">
        <v>286</v>
      </c>
      <c r="AB10" s="86" t="s">
        <v>286</v>
      </c>
      <c r="AC10" s="88" t="str">
        <f t="shared" si="0"/>
        <v>2 - Baja</v>
      </c>
      <c r="AD10" s="89">
        <f>IF(AC10="1 - Muy Baja",0.2,IF(AC10="2 - Baja",0.4,IF(AC10="3 - Media",0.6,IF(AC10="4 - Alta",0.8,""))))</f>
        <v>0.4</v>
      </c>
      <c r="AE10" s="88" t="str">
        <f t="shared" si="1"/>
        <v>4 - Mayor</v>
      </c>
      <c r="AF10" s="89">
        <f>COUNTIF(J10:AB10,"SI")/COUNTA(J10:AB10)</f>
        <v>0.36842105263157893</v>
      </c>
      <c r="AG10" s="82" t="str">
        <f>_xlfn.LET(_xlpm.P,IF(AD10&lt;=20%,1,IF(AD10&lt;=40%,2,IF(AD10&lt;=60%,3,IF(AD10&lt;=80%,4,5)))),_xlpm.I,IF(AF10&lt;=20%,1,IF(AF10&lt;=40%,2,IF(AF10&lt;=60%,3,IF(AF10&lt;=80%,4,5)))),_xlpm.S,_xlpm.P*_xlpm.I,CHOOSE(1+(_xlpm.S&gt;4)+(_xlpm.S&gt;9)+(_xlpm.S&gt;16), "BAJO", "MODERADO", "ALTO", "EXTREMO"))</f>
        <v>BAJO</v>
      </c>
      <c r="AH10" s="89">
        <f t="shared" si="2"/>
        <v>0.14736842105263157</v>
      </c>
      <c r="AI10" s="85" t="s">
        <v>1206</v>
      </c>
      <c r="AJ10" s="85" t="s">
        <v>1200</v>
      </c>
      <c r="AK10" s="85" t="s">
        <v>1207</v>
      </c>
      <c r="AL10" s="85" t="s">
        <v>1202</v>
      </c>
      <c r="AM10" s="47" t="s">
        <v>291</v>
      </c>
      <c r="AN10" s="91" t="s">
        <v>295</v>
      </c>
      <c r="AO10" s="91" t="s">
        <v>552</v>
      </c>
      <c r="AP10" s="47" t="s">
        <v>297</v>
      </c>
      <c r="AQ10" s="47" t="s">
        <v>296</v>
      </c>
      <c r="AR10" s="91" t="s">
        <v>292</v>
      </c>
      <c r="AS10" s="91" t="s">
        <v>340</v>
      </c>
      <c r="AT10" s="47" t="s">
        <v>297</v>
      </c>
      <c r="AU10" s="47" t="s">
        <v>291</v>
      </c>
      <c r="AV10" s="91" t="s">
        <v>295</v>
      </c>
      <c r="AW10" s="91" t="s">
        <v>293</v>
      </c>
      <c r="AX10" s="47" t="s">
        <v>294</v>
      </c>
      <c r="AY10" s="47" t="s">
        <v>291</v>
      </c>
      <c r="AZ10" s="91" t="s">
        <v>295</v>
      </c>
      <c r="BA10" s="91" t="s">
        <v>293</v>
      </c>
      <c r="BB10" s="47" t="s">
        <v>294</v>
      </c>
      <c r="BC10" s="47" t="s">
        <v>291</v>
      </c>
      <c r="BD10" s="91" t="s">
        <v>292</v>
      </c>
      <c r="BE10" s="91" t="s">
        <v>552</v>
      </c>
      <c r="BF10" s="47" t="s">
        <v>297</v>
      </c>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 t="shared" si="3"/>
        <v>1 - Muy Baja</v>
      </c>
      <c r="CM10" s="93">
        <f>AD10*(1-(IF(AN10="Automático",0.25,0.15)+IF(AO10="Preventivo",0.25,IF(AO10="Detectivo",0.15,0.1))))</f>
        <v>0.26</v>
      </c>
      <c r="CN10" s="92" t="str">
        <f t="shared" si="4"/>
        <v>3 - Moderado</v>
      </c>
      <c r="CO10" s="93">
        <f>AF10*(1-(IF(AN10="Automático",0.25,0.15)+IF(AO10="Preventivo",0.25,IF(AO10="Detectivo",0.15,0.1))))</f>
        <v>0.23947368421052631</v>
      </c>
      <c r="CP10" s="94" t="str">
        <f>IF(CQ10&lt;=20%,"BAJO",
   IF(CQ10&lt;=40%,"MODERADO",
      IF(CQ10&lt;=60%,"ALTO",
         "EXTREMO"
      )
   )
)</f>
        <v>BAJO</v>
      </c>
      <c r="CQ10" s="89">
        <f t="shared" si="5"/>
        <v>6.226315789473684E-2</v>
      </c>
      <c r="CR10" s="194" t="s">
        <v>722</v>
      </c>
      <c r="CS10" s="94">
        <f t="shared" si="6"/>
        <v>0.1</v>
      </c>
      <c r="CT10" s="47"/>
      <c r="CU10" s="47" t="s">
        <v>1203</v>
      </c>
      <c r="CV10" s="4" t="s">
        <v>1204</v>
      </c>
      <c r="CW10" s="96"/>
      <c r="CX10" s="97">
        <f t="shared" si="7"/>
        <v>7</v>
      </c>
      <c r="CY10" s="98">
        <f t="shared" si="8"/>
        <v>4</v>
      </c>
      <c r="CZ10" s="97" t="str">
        <f t="shared" si="9"/>
        <v>Mayor</v>
      </c>
      <c r="DA10" s="99">
        <f t="shared" si="10"/>
        <v>0.8</v>
      </c>
      <c r="DB10" s="100">
        <f t="shared" si="11"/>
        <v>0.25</v>
      </c>
      <c r="DC10" s="100">
        <f t="shared" si="12"/>
        <v>0.1</v>
      </c>
      <c r="DD10" s="97">
        <f t="shared" si="13"/>
        <v>0.35</v>
      </c>
      <c r="DE10" s="428">
        <f t="shared" si="14"/>
        <v>2</v>
      </c>
      <c r="DF10" s="429">
        <f t="shared" si="15"/>
        <v>0.4</v>
      </c>
      <c r="DG10" s="428">
        <f t="shared" si="16"/>
        <v>3</v>
      </c>
      <c r="DH10" s="428"/>
      <c r="DI10" s="429">
        <f t="shared" si="17"/>
        <v>0.52</v>
      </c>
      <c r="DJ10" s="100">
        <f t="shared" si="18"/>
        <v>0.15</v>
      </c>
      <c r="DK10" s="100">
        <f t="shared" si="19"/>
        <v>0.15</v>
      </c>
      <c r="DL10" s="97">
        <f t="shared" si="20"/>
        <v>0.3</v>
      </c>
      <c r="DM10" s="428">
        <f t="shared" si="21"/>
        <v>2</v>
      </c>
      <c r="DN10" s="429">
        <f t="shared" si="22"/>
        <v>0.4</v>
      </c>
      <c r="DO10" s="428">
        <f t="shared" si="23"/>
        <v>3</v>
      </c>
      <c r="DP10" s="429">
        <f t="shared" si="24"/>
        <v>0.36399999999999999</v>
      </c>
      <c r="DQ10" s="100">
        <f t="shared" si="25"/>
        <v>0.25</v>
      </c>
      <c r="DR10" s="100">
        <f t="shared" si="26"/>
        <v>0.25</v>
      </c>
      <c r="DS10" s="97">
        <f t="shared" si="27"/>
        <v>0.5</v>
      </c>
      <c r="DT10" s="428">
        <f t="shared" si="28"/>
        <v>1</v>
      </c>
      <c r="DU10" s="429">
        <f t="shared" si="29"/>
        <v>0.2</v>
      </c>
      <c r="DV10" s="428">
        <f t="shared" si="30"/>
        <v>3</v>
      </c>
      <c r="DW10" s="429">
        <f t="shared" si="31"/>
        <v>0.36399999999999999</v>
      </c>
      <c r="DX10" s="100">
        <f t="shared" si="32"/>
        <v>0.25</v>
      </c>
      <c r="DY10" s="100">
        <f t="shared" si="33"/>
        <v>0.25</v>
      </c>
      <c r="DZ10" s="97">
        <f t="shared" si="34"/>
        <v>0.5</v>
      </c>
      <c r="EA10" s="428">
        <f t="shared" si="35"/>
        <v>1</v>
      </c>
      <c r="EB10" s="429">
        <f t="shared" si="36"/>
        <v>0.1</v>
      </c>
      <c r="EC10" s="428">
        <f t="shared" si="37"/>
        <v>3</v>
      </c>
      <c r="ED10" s="429">
        <f t="shared" si="38"/>
        <v>0.36399999999999999</v>
      </c>
      <c r="EE10" s="100">
        <f t="shared" si="39"/>
        <v>0.15</v>
      </c>
      <c r="EF10" s="100">
        <f t="shared" si="40"/>
        <v>0.1</v>
      </c>
      <c r="EG10" s="97">
        <f t="shared" si="41"/>
        <v>0.25</v>
      </c>
      <c r="EH10" s="428">
        <f t="shared" si="42"/>
        <v>1</v>
      </c>
      <c r="EI10" s="429">
        <f t="shared" si="43"/>
        <v>0.1</v>
      </c>
      <c r="EJ10" s="428">
        <f t="shared" si="44"/>
        <v>3</v>
      </c>
      <c r="EK10" s="429">
        <f t="shared" si="45"/>
        <v>0.27300000000000002</v>
      </c>
      <c r="EL10" s="100">
        <f t="shared" si="46"/>
        <v>0</v>
      </c>
      <c r="EM10" s="100">
        <f t="shared" si="47"/>
        <v>0</v>
      </c>
      <c r="EN10" s="97">
        <f t="shared" si="48"/>
        <v>0</v>
      </c>
      <c r="EO10" s="428">
        <f t="shared" si="49"/>
        <v>1</v>
      </c>
      <c r="EP10" s="429">
        <f t="shared" si="50"/>
        <v>0.1</v>
      </c>
      <c r="EQ10" s="428">
        <f t="shared" si="51"/>
        <v>3</v>
      </c>
      <c r="ER10" s="429">
        <f t="shared" si="52"/>
        <v>0.27300000000000002</v>
      </c>
      <c r="ES10" s="100">
        <f t="shared" si="53"/>
        <v>0</v>
      </c>
      <c r="ET10" s="100">
        <f t="shared" si="54"/>
        <v>0</v>
      </c>
      <c r="EU10" s="97">
        <f t="shared" si="55"/>
        <v>0</v>
      </c>
      <c r="EV10" s="428">
        <f t="shared" si="56"/>
        <v>1</v>
      </c>
      <c r="EW10" s="429">
        <f t="shared" si="57"/>
        <v>0.1</v>
      </c>
      <c r="EX10" s="428">
        <f t="shared" si="58"/>
        <v>3</v>
      </c>
      <c r="EY10" s="429">
        <f t="shared" si="59"/>
        <v>0.27300000000000002</v>
      </c>
      <c r="EZ10" s="100">
        <f t="shared" si="60"/>
        <v>0</v>
      </c>
      <c r="FA10" s="100">
        <f t="shared" si="61"/>
        <v>0</v>
      </c>
      <c r="FB10" s="97">
        <f t="shared" si="62"/>
        <v>0</v>
      </c>
      <c r="FC10" s="428">
        <f t="shared" si="63"/>
        <v>1</v>
      </c>
      <c r="FD10" s="429">
        <f t="shared" si="64"/>
        <v>0.1</v>
      </c>
      <c r="FE10" s="428">
        <f t="shared" si="65"/>
        <v>3</v>
      </c>
      <c r="FF10" s="429">
        <f t="shared" si="66"/>
        <v>0.27300000000000002</v>
      </c>
      <c r="FG10" s="100">
        <f t="shared" si="67"/>
        <v>0</v>
      </c>
      <c r="FH10" s="100">
        <f t="shared" si="68"/>
        <v>0</v>
      </c>
      <c r="FI10" s="97">
        <f t="shared" si="69"/>
        <v>0</v>
      </c>
      <c r="FJ10" s="428">
        <f t="shared" si="70"/>
        <v>1</v>
      </c>
      <c r="FK10" s="429">
        <f t="shared" si="71"/>
        <v>0.1</v>
      </c>
      <c r="FL10" s="428">
        <f t="shared" si="72"/>
        <v>3</v>
      </c>
      <c r="FM10" s="429">
        <f t="shared" si="73"/>
        <v>0.27300000000000002</v>
      </c>
      <c r="FN10" s="100">
        <f t="shared" si="74"/>
        <v>0</v>
      </c>
      <c r="FO10" s="100">
        <f t="shared" si="75"/>
        <v>0</v>
      </c>
      <c r="FP10" s="97">
        <f t="shared" si="76"/>
        <v>0</v>
      </c>
      <c r="FQ10" s="428">
        <f t="shared" si="77"/>
        <v>1</v>
      </c>
      <c r="FR10" s="429">
        <f t="shared" si="78"/>
        <v>0.1</v>
      </c>
      <c r="FS10" s="428">
        <f t="shared" si="79"/>
        <v>3</v>
      </c>
      <c r="FT10" s="429">
        <f t="shared" si="80"/>
        <v>0.27300000000000002</v>
      </c>
      <c r="FU10" s="100">
        <f t="shared" si="81"/>
        <v>0</v>
      </c>
      <c r="FV10" s="100">
        <f t="shared" si="82"/>
        <v>0</v>
      </c>
      <c r="FW10" s="97">
        <f t="shared" si="83"/>
        <v>0</v>
      </c>
      <c r="FX10" s="428">
        <f t="shared" si="84"/>
        <v>1</v>
      </c>
      <c r="FY10" s="429">
        <f t="shared" si="85"/>
        <v>0.1</v>
      </c>
      <c r="FZ10" s="428">
        <f t="shared" si="86"/>
        <v>3</v>
      </c>
      <c r="GA10" s="429">
        <f t="shared" si="87"/>
        <v>0.27300000000000002</v>
      </c>
      <c r="GB10" s="100">
        <f t="shared" si="88"/>
        <v>0</v>
      </c>
      <c r="GC10" s="100">
        <f t="shared" si="89"/>
        <v>0</v>
      </c>
      <c r="GD10" s="97">
        <f t="shared" si="90"/>
        <v>0</v>
      </c>
      <c r="GE10" s="428">
        <f t="shared" si="91"/>
        <v>1</v>
      </c>
      <c r="GF10" s="429">
        <f t="shared" si="92"/>
        <v>0.1</v>
      </c>
      <c r="GG10" s="428">
        <f t="shared" si="93"/>
        <v>3</v>
      </c>
      <c r="GH10" s="429">
        <f t="shared" si="94"/>
        <v>0.27300000000000002</v>
      </c>
      <c r="GI10" s="429">
        <f t="shared" si="95"/>
        <v>0.6</v>
      </c>
      <c r="GJ10" s="101"/>
    </row>
    <row r="11" spans="1:1698" ht="54" hidden="1" customHeight="1">
      <c r="A11" s="427">
        <v>3</v>
      </c>
      <c r="B11" s="85"/>
      <c r="C11" s="85"/>
      <c r="D11" s="193"/>
      <c r="E11" s="85"/>
      <c r="F11" s="124"/>
      <c r="G11" s="85"/>
      <c r="H11" s="85" t="s">
        <v>1170</v>
      </c>
      <c r="I11" s="86"/>
      <c r="J11" s="86"/>
      <c r="K11" s="86"/>
      <c r="L11" s="86"/>
      <c r="M11" s="86"/>
      <c r="N11" s="86"/>
      <c r="O11" s="86"/>
      <c r="P11" s="86"/>
      <c r="Q11" s="86"/>
      <c r="R11" s="86"/>
      <c r="S11" s="86"/>
      <c r="T11" s="86"/>
      <c r="U11" s="86"/>
      <c r="V11" s="86"/>
      <c r="W11" s="86"/>
      <c r="X11" s="86"/>
      <c r="Y11" s="86"/>
      <c r="Z11" s="86"/>
      <c r="AA11" s="86"/>
      <c r="AB11" s="86"/>
      <c r="AC11" s="88">
        <f t="shared" si="0"/>
        <v>0</v>
      </c>
      <c r="AD11" s="89">
        <f t="shared" ref="AD11:AD42" si="96">IFERROR(IF(I11="1 - Muy Baja",0.2,IF(I11="2 - Baja",0.4,IF(I11="3 - Media",0.6,IF(I11="4 - Alta",0.8,1)))),"")</f>
        <v>1</v>
      </c>
      <c r="AE11" s="88" t="str">
        <f t="shared" si="1"/>
        <v>3 - Moderado</v>
      </c>
      <c r="AF11" s="89">
        <f t="shared" ref="AF11:AF42" si="97">IFERROR(IF(CY11=1,0.2,IF(CY11=2,0.4,IF(CY11=3,0.6,IF(CY11=4,0.8,1)))),"")</f>
        <v>0.6</v>
      </c>
      <c r="AG11" s="82" t="str">
        <f t="shared" ref="AG11:AG42" si="98">IFERROR(INDEX($BLU$689:$BLY$693,MATCH(I11,$BLS$689:$BLS$693,0),MATCH(AE11,$BLU$687:$BLY$687,0)),"")</f>
        <v/>
      </c>
      <c r="AH11" s="89">
        <f t="shared" si="2"/>
        <v>0.6</v>
      </c>
      <c r="AI11" s="85"/>
      <c r="AJ11" s="85"/>
      <c r="AK11" s="85"/>
      <c r="AL11" s="85"/>
      <c r="AM11" s="47"/>
      <c r="AN11" s="91"/>
      <c r="AO11" s="91"/>
      <c r="AP11" s="47"/>
      <c r="AQ11" s="47"/>
      <c r="AR11" s="91"/>
      <c r="AS11" s="91"/>
      <c r="AT11" s="47"/>
      <c r="AU11" s="47"/>
      <c r="AV11" s="91"/>
      <c r="AW11" s="91"/>
      <c r="AX11" s="47"/>
      <c r="AY11" s="47"/>
      <c r="AZ11" s="91"/>
      <c r="BA11" s="91"/>
      <c r="BB11" s="47"/>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tr">
        <f t="shared" si="3"/>
        <v>5 - Muy Alta</v>
      </c>
      <c r="CM11" s="93">
        <f t="shared" ref="CM11:CM42" si="99">GF11</f>
        <v>1</v>
      </c>
      <c r="CN11" s="92" t="str">
        <f t="shared" si="4"/>
        <v>3 - Moderado</v>
      </c>
      <c r="CO11" s="93">
        <f t="shared" ref="CO11:CO42" si="100">GI11</f>
        <v>0.6</v>
      </c>
      <c r="CP11" s="94" t="str">
        <f t="shared" ref="CP11:CP42" si="101">IFERROR(INDEX($BLU$689:$BLY$693,MATCH(GE11,$BLR$689:$BLR$693,0),MATCH(GG11,$BLU$686:$BLY$686,0)),"")</f>
        <v>ALTO</v>
      </c>
      <c r="CQ11" s="89">
        <f t="shared" si="5"/>
        <v>0.6</v>
      </c>
      <c r="CR11" s="194"/>
      <c r="CS11" s="94">
        <f t="shared" si="6"/>
        <v>5</v>
      </c>
      <c r="CT11" s="47"/>
      <c r="CU11" s="194"/>
      <c r="CV11" s="245"/>
      <c r="CW11" s="96"/>
      <c r="CX11" s="97">
        <f t="shared" si="7"/>
        <v>0</v>
      </c>
      <c r="CY11" s="98">
        <f t="shared" si="8"/>
        <v>3</v>
      </c>
      <c r="CZ11" s="97" t="str">
        <f t="shared" si="9"/>
        <v>Moderado</v>
      </c>
      <c r="DA11" s="99">
        <f t="shared" si="10"/>
        <v>0.6</v>
      </c>
      <c r="DB11" s="100">
        <f t="shared" si="11"/>
        <v>0</v>
      </c>
      <c r="DC11" s="100">
        <f t="shared" si="12"/>
        <v>0</v>
      </c>
      <c r="DD11" s="97">
        <f t="shared" si="13"/>
        <v>0</v>
      </c>
      <c r="DE11" s="428">
        <f t="shared" si="14"/>
        <v>5</v>
      </c>
      <c r="DF11" s="429">
        <f t="shared" si="15"/>
        <v>1</v>
      </c>
      <c r="DG11" s="428">
        <f t="shared" si="16"/>
        <v>3</v>
      </c>
      <c r="DH11" s="428"/>
      <c r="DI11" s="429">
        <f t="shared" si="17"/>
        <v>0.6</v>
      </c>
      <c r="DJ11" s="100">
        <f t="shared" si="18"/>
        <v>0</v>
      </c>
      <c r="DK11" s="100">
        <f t="shared" si="19"/>
        <v>0</v>
      </c>
      <c r="DL11" s="97">
        <f t="shared" si="20"/>
        <v>0</v>
      </c>
      <c r="DM11" s="428">
        <f t="shared" si="21"/>
        <v>5</v>
      </c>
      <c r="DN11" s="429">
        <f t="shared" si="22"/>
        <v>1</v>
      </c>
      <c r="DO11" s="428">
        <f t="shared" si="23"/>
        <v>3</v>
      </c>
      <c r="DP11" s="429">
        <f t="shared" si="24"/>
        <v>0.6</v>
      </c>
      <c r="DQ11" s="100">
        <f t="shared" si="25"/>
        <v>0</v>
      </c>
      <c r="DR11" s="100">
        <f t="shared" si="26"/>
        <v>0</v>
      </c>
      <c r="DS11" s="97">
        <f t="shared" si="27"/>
        <v>0</v>
      </c>
      <c r="DT11" s="428">
        <f t="shared" si="28"/>
        <v>5</v>
      </c>
      <c r="DU11" s="429">
        <f t="shared" si="29"/>
        <v>1</v>
      </c>
      <c r="DV11" s="428">
        <f t="shared" si="30"/>
        <v>3</v>
      </c>
      <c r="DW11" s="429">
        <f t="shared" si="31"/>
        <v>0.6</v>
      </c>
      <c r="DX11" s="100">
        <f t="shared" si="32"/>
        <v>0</v>
      </c>
      <c r="DY11" s="100">
        <f t="shared" si="33"/>
        <v>0</v>
      </c>
      <c r="DZ11" s="97">
        <f t="shared" si="34"/>
        <v>0</v>
      </c>
      <c r="EA11" s="428">
        <f t="shared" si="35"/>
        <v>5</v>
      </c>
      <c r="EB11" s="429">
        <f t="shared" si="36"/>
        <v>1</v>
      </c>
      <c r="EC11" s="428">
        <f t="shared" si="37"/>
        <v>3</v>
      </c>
      <c r="ED11" s="429">
        <f t="shared" si="38"/>
        <v>0.6</v>
      </c>
      <c r="EE11" s="100">
        <f t="shared" si="39"/>
        <v>0</v>
      </c>
      <c r="EF11" s="100">
        <f t="shared" si="40"/>
        <v>0</v>
      </c>
      <c r="EG11" s="97">
        <f t="shared" si="41"/>
        <v>0</v>
      </c>
      <c r="EH11" s="428">
        <f t="shared" si="42"/>
        <v>5</v>
      </c>
      <c r="EI11" s="429">
        <f t="shared" si="43"/>
        <v>1</v>
      </c>
      <c r="EJ11" s="428">
        <f t="shared" si="44"/>
        <v>3</v>
      </c>
      <c r="EK11" s="429">
        <f t="shared" si="45"/>
        <v>0.6</v>
      </c>
      <c r="EL11" s="100">
        <f t="shared" si="46"/>
        <v>0</v>
      </c>
      <c r="EM11" s="100">
        <f t="shared" si="47"/>
        <v>0</v>
      </c>
      <c r="EN11" s="97">
        <f t="shared" si="48"/>
        <v>0</v>
      </c>
      <c r="EO11" s="428">
        <f t="shared" si="49"/>
        <v>5</v>
      </c>
      <c r="EP11" s="429">
        <f t="shared" si="50"/>
        <v>1</v>
      </c>
      <c r="EQ11" s="428">
        <f t="shared" si="51"/>
        <v>3</v>
      </c>
      <c r="ER11" s="429">
        <f t="shared" si="52"/>
        <v>0.6</v>
      </c>
      <c r="ES11" s="100">
        <f t="shared" si="53"/>
        <v>0</v>
      </c>
      <c r="ET11" s="100">
        <f t="shared" si="54"/>
        <v>0</v>
      </c>
      <c r="EU11" s="97">
        <f t="shared" si="55"/>
        <v>0</v>
      </c>
      <c r="EV11" s="428">
        <f t="shared" si="56"/>
        <v>5</v>
      </c>
      <c r="EW11" s="429">
        <f t="shared" si="57"/>
        <v>1</v>
      </c>
      <c r="EX11" s="428">
        <f t="shared" si="58"/>
        <v>3</v>
      </c>
      <c r="EY11" s="429">
        <f t="shared" si="59"/>
        <v>0.6</v>
      </c>
      <c r="EZ11" s="100">
        <f t="shared" si="60"/>
        <v>0</v>
      </c>
      <c r="FA11" s="100">
        <f t="shared" si="61"/>
        <v>0</v>
      </c>
      <c r="FB11" s="97">
        <f t="shared" si="62"/>
        <v>0</v>
      </c>
      <c r="FC11" s="428">
        <f t="shared" si="63"/>
        <v>5</v>
      </c>
      <c r="FD11" s="429">
        <f t="shared" si="64"/>
        <v>1</v>
      </c>
      <c r="FE11" s="428">
        <f t="shared" si="65"/>
        <v>3</v>
      </c>
      <c r="FF11" s="429">
        <f t="shared" si="66"/>
        <v>0.6</v>
      </c>
      <c r="FG11" s="100">
        <f t="shared" si="67"/>
        <v>0</v>
      </c>
      <c r="FH11" s="100">
        <f t="shared" si="68"/>
        <v>0</v>
      </c>
      <c r="FI11" s="97">
        <f t="shared" si="69"/>
        <v>0</v>
      </c>
      <c r="FJ11" s="428">
        <f t="shared" si="70"/>
        <v>5</v>
      </c>
      <c r="FK11" s="429">
        <f t="shared" si="71"/>
        <v>1</v>
      </c>
      <c r="FL11" s="428">
        <f t="shared" si="72"/>
        <v>3</v>
      </c>
      <c r="FM11" s="429">
        <f t="shared" si="73"/>
        <v>0.6</v>
      </c>
      <c r="FN11" s="100">
        <f t="shared" si="74"/>
        <v>0</v>
      </c>
      <c r="FO11" s="100">
        <f t="shared" si="75"/>
        <v>0</v>
      </c>
      <c r="FP11" s="97">
        <f t="shared" si="76"/>
        <v>0</v>
      </c>
      <c r="FQ11" s="428">
        <f t="shared" si="77"/>
        <v>5</v>
      </c>
      <c r="FR11" s="429">
        <f t="shared" si="78"/>
        <v>1</v>
      </c>
      <c r="FS11" s="428">
        <f t="shared" si="79"/>
        <v>3</v>
      </c>
      <c r="FT11" s="429">
        <f t="shared" si="80"/>
        <v>0.6</v>
      </c>
      <c r="FU11" s="100">
        <f t="shared" si="81"/>
        <v>0</v>
      </c>
      <c r="FV11" s="100">
        <f t="shared" si="82"/>
        <v>0</v>
      </c>
      <c r="FW11" s="97">
        <f t="shared" si="83"/>
        <v>0</v>
      </c>
      <c r="FX11" s="428">
        <f t="shared" si="84"/>
        <v>5</v>
      </c>
      <c r="FY11" s="429">
        <f t="shared" si="85"/>
        <v>1</v>
      </c>
      <c r="FZ11" s="428">
        <f t="shared" si="86"/>
        <v>3</v>
      </c>
      <c r="GA11" s="429">
        <f t="shared" si="87"/>
        <v>0.6</v>
      </c>
      <c r="GB11" s="100">
        <f t="shared" si="88"/>
        <v>0</v>
      </c>
      <c r="GC11" s="100">
        <f t="shared" si="89"/>
        <v>0</v>
      </c>
      <c r="GD11" s="97">
        <f t="shared" si="90"/>
        <v>0</v>
      </c>
      <c r="GE11" s="428">
        <f t="shared" si="91"/>
        <v>5</v>
      </c>
      <c r="GF11" s="429">
        <f t="shared" si="92"/>
        <v>1</v>
      </c>
      <c r="GG11" s="428">
        <f t="shared" si="93"/>
        <v>3</v>
      </c>
      <c r="GH11" s="429">
        <f t="shared" si="94"/>
        <v>0.6</v>
      </c>
      <c r="GI11" s="429">
        <f t="shared" si="95"/>
        <v>0.6</v>
      </c>
      <c r="GJ11" s="101"/>
    </row>
    <row r="12" spans="1:1698" ht="37.5" hidden="1" customHeight="1">
      <c r="A12" s="427">
        <v>4</v>
      </c>
      <c r="B12" s="85"/>
      <c r="C12" s="85"/>
      <c r="D12" s="193"/>
      <c r="E12" s="85"/>
      <c r="F12" s="124"/>
      <c r="G12" s="85"/>
      <c r="H12" s="85" t="s">
        <v>1170</v>
      </c>
      <c r="I12" s="86"/>
      <c r="J12" s="86"/>
      <c r="K12" s="86"/>
      <c r="L12" s="86"/>
      <c r="M12" s="86"/>
      <c r="N12" s="86"/>
      <c r="O12" s="86"/>
      <c r="P12" s="86"/>
      <c r="Q12" s="86"/>
      <c r="R12" s="86"/>
      <c r="S12" s="86"/>
      <c r="T12" s="86"/>
      <c r="U12" s="86"/>
      <c r="V12" s="86"/>
      <c r="W12" s="86"/>
      <c r="X12" s="86"/>
      <c r="Y12" s="86"/>
      <c r="Z12" s="86"/>
      <c r="AA12" s="86"/>
      <c r="AB12" s="86"/>
      <c r="AC12" s="88">
        <f t="shared" si="0"/>
        <v>0</v>
      </c>
      <c r="AD12" s="89">
        <f t="shared" si="96"/>
        <v>1</v>
      </c>
      <c r="AE12" s="88" t="str">
        <f t="shared" si="1"/>
        <v>3 - Moderado</v>
      </c>
      <c r="AF12" s="89">
        <f t="shared" si="97"/>
        <v>0.6</v>
      </c>
      <c r="AG12" s="82" t="str">
        <f t="shared" si="98"/>
        <v/>
      </c>
      <c r="AH12" s="89">
        <f t="shared" si="2"/>
        <v>0.6</v>
      </c>
      <c r="AI12" s="85"/>
      <c r="AJ12" s="85"/>
      <c r="AK12" s="85"/>
      <c r="AL12" s="85"/>
      <c r="AM12" s="47"/>
      <c r="AN12" s="91"/>
      <c r="AO12" s="91"/>
      <c r="AP12" s="47"/>
      <c r="AQ12" s="47"/>
      <c r="AR12" s="91"/>
      <c r="AS12" s="91"/>
      <c r="AT12" s="47"/>
      <c r="AU12" s="47"/>
      <c r="AV12" s="91"/>
      <c r="AW12" s="91"/>
      <c r="AX12" s="47"/>
      <c r="AY12" s="47"/>
      <c r="AZ12" s="91"/>
      <c r="BA12" s="91"/>
      <c r="BB12" s="47"/>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tr">
        <f t="shared" si="3"/>
        <v>5 - Muy Alta</v>
      </c>
      <c r="CM12" s="93">
        <f t="shared" si="99"/>
        <v>1</v>
      </c>
      <c r="CN12" s="92" t="str">
        <f t="shared" si="4"/>
        <v>3 - Moderado</v>
      </c>
      <c r="CO12" s="93">
        <f t="shared" si="100"/>
        <v>0.6</v>
      </c>
      <c r="CP12" s="94" t="str">
        <f t="shared" si="101"/>
        <v>ALTO</v>
      </c>
      <c r="CQ12" s="89">
        <f t="shared" si="5"/>
        <v>0.6</v>
      </c>
      <c r="CR12" s="194"/>
      <c r="CS12" s="94">
        <f t="shared" si="6"/>
        <v>5</v>
      </c>
      <c r="CT12" s="47"/>
      <c r="CU12" s="194"/>
      <c r="CV12" s="245"/>
      <c r="CW12" s="96"/>
      <c r="CX12" s="97">
        <f t="shared" si="7"/>
        <v>0</v>
      </c>
      <c r="CY12" s="98">
        <f t="shared" si="8"/>
        <v>3</v>
      </c>
      <c r="CZ12" s="97" t="str">
        <f t="shared" si="9"/>
        <v>Moderado</v>
      </c>
      <c r="DA12" s="99">
        <f t="shared" si="10"/>
        <v>0.6</v>
      </c>
      <c r="DB12" s="100">
        <f t="shared" si="11"/>
        <v>0</v>
      </c>
      <c r="DC12" s="100">
        <f t="shared" si="12"/>
        <v>0</v>
      </c>
      <c r="DD12" s="97">
        <f t="shared" si="13"/>
        <v>0</v>
      </c>
      <c r="DE12" s="428">
        <f t="shared" si="14"/>
        <v>5</v>
      </c>
      <c r="DF12" s="429">
        <f t="shared" si="15"/>
        <v>1</v>
      </c>
      <c r="DG12" s="428">
        <f t="shared" si="16"/>
        <v>3</v>
      </c>
      <c r="DH12" s="428"/>
      <c r="DI12" s="429">
        <f t="shared" si="17"/>
        <v>0.6</v>
      </c>
      <c r="DJ12" s="100">
        <f t="shared" si="18"/>
        <v>0</v>
      </c>
      <c r="DK12" s="100">
        <f t="shared" si="19"/>
        <v>0</v>
      </c>
      <c r="DL12" s="97">
        <f t="shared" si="20"/>
        <v>0</v>
      </c>
      <c r="DM12" s="428">
        <f t="shared" si="21"/>
        <v>5</v>
      </c>
      <c r="DN12" s="429">
        <f t="shared" si="22"/>
        <v>1</v>
      </c>
      <c r="DO12" s="428">
        <f t="shared" si="23"/>
        <v>3</v>
      </c>
      <c r="DP12" s="429">
        <f t="shared" si="24"/>
        <v>0.6</v>
      </c>
      <c r="DQ12" s="100">
        <f t="shared" si="25"/>
        <v>0</v>
      </c>
      <c r="DR12" s="100">
        <f t="shared" si="26"/>
        <v>0</v>
      </c>
      <c r="DS12" s="97">
        <f t="shared" si="27"/>
        <v>0</v>
      </c>
      <c r="DT12" s="428">
        <f t="shared" si="28"/>
        <v>5</v>
      </c>
      <c r="DU12" s="429">
        <f t="shared" si="29"/>
        <v>1</v>
      </c>
      <c r="DV12" s="428">
        <f t="shared" si="30"/>
        <v>3</v>
      </c>
      <c r="DW12" s="429">
        <f t="shared" si="31"/>
        <v>0.6</v>
      </c>
      <c r="DX12" s="100">
        <f t="shared" si="32"/>
        <v>0</v>
      </c>
      <c r="DY12" s="100">
        <f t="shared" si="33"/>
        <v>0</v>
      </c>
      <c r="DZ12" s="97">
        <f t="shared" si="34"/>
        <v>0</v>
      </c>
      <c r="EA12" s="428">
        <f t="shared" si="35"/>
        <v>5</v>
      </c>
      <c r="EB12" s="429">
        <f t="shared" si="36"/>
        <v>1</v>
      </c>
      <c r="EC12" s="428">
        <f t="shared" si="37"/>
        <v>3</v>
      </c>
      <c r="ED12" s="429">
        <f t="shared" si="38"/>
        <v>0.6</v>
      </c>
      <c r="EE12" s="100">
        <f t="shared" si="39"/>
        <v>0</v>
      </c>
      <c r="EF12" s="100">
        <f t="shared" si="40"/>
        <v>0</v>
      </c>
      <c r="EG12" s="97">
        <f t="shared" si="41"/>
        <v>0</v>
      </c>
      <c r="EH12" s="428">
        <f t="shared" si="42"/>
        <v>5</v>
      </c>
      <c r="EI12" s="429">
        <f t="shared" si="43"/>
        <v>1</v>
      </c>
      <c r="EJ12" s="428">
        <f t="shared" si="44"/>
        <v>3</v>
      </c>
      <c r="EK12" s="429">
        <f t="shared" si="45"/>
        <v>0.6</v>
      </c>
      <c r="EL12" s="100">
        <f t="shared" si="46"/>
        <v>0</v>
      </c>
      <c r="EM12" s="100">
        <f t="shared" si="47"/>
        <v>0</v>
      </c>
      <c r="EN12" s="97">
        <f t="shared" si="48"/>
        <v>0</v>
      </c>
      <c r="EO12" s="428">
        <f t="shared" si="49"/>
        <v>5</v>
      </c>
      <c r="EP12" s="429">
        <f t="shared" si="50"/>
        <v>1</v>
      </c>
      <c r="EQ12" s="428">
        <f t="shared" si="51"/>
        <v>3</v>
      </c>
      <c r="ER12" s="429">
        <f t="shared" si="52"/>
        <v>0.6</v>
      </c>
      <c r="ES12" s="100">
        <f t="shared" si="53"/>
        <v>0</v>
      </c>
      <c r="ET12" s="100">
        <f t="shared" si="54"/>
        <v>0</v>
      </c>
      <c r="EU12" s="97">
        <f t="shared" si="55"/>
        <v>0</v>
      </c>
      <c r="EV12" s="428">
        <f t="shared" si="56"/>
        <v>5</v>
      </c>
      <c r="EW12" s="429">
        <f t="shared" si="57"/>
        <v>1</v>
      </c>
      <c r="EX12" s="428">
        <f t="shared" si="58"/>
        <v>3</v>
      </c>
      <c r="EY12" s="429">
        <f t="shared" si="59"/>
        <v>0.6</v>
      </c>
      <c r="EZ12" s="100">
        <f t="shared" si="60"/>
        <v>0</v>
      </c>
      <c r="FA12" s="100">
        <f t="shared" si="61"/>
        <v>0</v>
      </c>
      <c r="FB12" s="97">
        <f t="shared" si="62"/>
        <v>0</v>
      </c>
      <c r="FC12" s="428">
        <f t="shared" si="63"/>
        <v>5</v>
      </c>
      <c r="FD12" s="429">
        <f t="shared" si="64"/>
        <v>1</v>
      </c>
      <c r="FE12" s="428">
        <f t="shared" si="65"/>
        <v>3</v>
      </c>
      <c r="FF12" s="429">
        <f t="shared" si="66"/>
        <v>0.6</v>
      </c>
      <c r="FG12" s="100">
        <f t="shared" si="67"/>
        <v>0</v>
      </c>
      <c r="FH12" s="100">
        <f t="shared" si="68"/>
        <v>0</v>
      </c>
      <c r="FI12" s="97">
        <f t="shared" si="69"/>
        <v>0</v>
      </c>
      <c r="FJ12" s="428">
        <f t="shared" si="70"/>
        <v>5</v>
      </c>
      <c r="FK12" s="429">
        <f t="shared" si="71"/>
        <v>1</v>
      </c>
      <c r="FL12" s="428">
        <f t="shared" si="72"/>
        <v>3</v>
      </c>
      <c r="FM12" s="429">
        <f t="shared" si="73"/>
        <v>0.6</v>
      </c>
      <c r="FN12" s="100">
        <f t="shared" si="74"/>
        <v>0</v>
      </c>
      <c r="FO12" s="100">
        <f t="shared" si="75"/>
        <v>0</v>
      </c>
      <c r="FP12" s="97">
        <f t="shared" si="76"/>
        <v>0</v>
      </c>
      <c r="FQ12" s="428">
        <f t="shared" si="77"/>
        <v>5</v>
      </c>
      <c r="FR12" s="429">
        <f t="shared" si="78"/>
        <v>1</v>
      </c>
      <c r="FS12" s="428">
        <f t="shared" si="79"/>
        <v>3</v>
      </c>
      <c r="FT12" s="429">
        <f t="shared" si="80"/>
        <v>0.6</v>
      </c>
      <c r="FU12" s="100">
        <f t="shared" si="81"/>
        <v>0</v>
      </c>
      <c r="FV12" s="100">
        <f t="shared" si="82"/>
        <v>0</v>
      </c>
      <c r="FW12" s="97">
        <f t="shared" si="83"/>
        <v>0</v>
      </c>
      <c r="FX12" s="428">
        <f t="shared" si="84"/>
        <v>5</v>
      </c>
      <c r="FY12" s="429">
        <f t="shared" si="85"/>
        <v>1</v>
      </c>
      <c r="FZ12" s="428">
        <f t="shared" si="86"/>
        <v>3</v>
      </c>
      <c r="GA12" s="429">
        <f t="shared" si="87"/>
        <v>0.6</v>
      </c>
      <c r="GB12" s="100">
        <f t="shared" si="88"/>
        <v>0</v>
      </c>
      <c r="GC12" s="100">
        <f t="shared" si="89"/>
        <v>0</v>
      </c>
      <c r="GD12" s="97">
        <f t="shared" si="90"/>
        <v>0</v>
      </c>
      <c r="GE12" s="428">
        <f t="shared" si="91"/>
        <v>5</v>
      </c>
      <c r="GF12" s="429">
        <f t="shared" si="92"/>
        <v>1</v>
      </c>
      <c r="GG12" s="428">
        <f t="shared" si="93"/>
        <v>3</v>
      </c>
      <c r="GH12" s="429">
        <f t="shared" si="94"/>
        <v>0.6</v>
      </c>
      <c r="GI12" s="429">
        <f t="shared" si="95"/>
        <v>0.6</v>
      </c>
      <c r="GJ12" s="101"/>
    </row>
    <row r="13" spans="1:1698" ht="37.5" hidden="1" customHeight="1">
      <c r="A13" s="427">
        <v>5</v>
      </c>
      <c r="B13" s="85"/>
      <c r="C13" s="85"/>
      <c r="D13" s="193"/>
      <c r="E13" s="85"/>
      <c r="F13" s="124"/>
      <c r="G13" s="85"/>
      <c r="H13" s="85" t="s">
        <v>1170</v>
      </c>
      <c r="I13" s="86"/>
      <c r="J13" s="86"/>
      <c r="K13" s="86"/>
      <c r="L13" s="86"/>
      <c r="M13" s="86"/>
      <c r="N13" s="86"/>
      <c r="O13" s="86"/>
      <c r="P13" s="86"/>
      <c r="Q13" s="86"/>
      <c r="R13" s="86"/>
      <c r="S13" s="86"/>
      <c r="T13" s="86"/>
      <c r="U13" s="86"/>
      <c r="V13" s="86"/>
      <c r="W13" s="86"/>
      <c r="X13" s="86"/>
      <c r="Y13" s="86"/>
      <c r="Z13" s="86"/>
      <c r="AA13" s="86"/>
      <c r="AB13" s="86"/>
      <c r="AC13" s="88">
        <f t="shared" si="0"/>
        <v>0</v>
      </c>
      <c r="AD13" s="89">
        <f t="shared" si="96"/>
        <v>1</v>
      </c>
      <c r="AE13" s="88" t="str">
        <f t="shared" si="1"/>
        <v>3 - Moderado</v>
      </c>
      <c r="AF13" s="89">
        <f t="shared" si="97"/>
        <v>0.6</v>
      </c>
      <c r="AG13" s="82" t="str">
        <f t="shared" si="98"/>
        <v/>
      </c>
      <c r="AH13" s="89">
        <f t="shared" si="2"/>
        <v>0.6</v>
      </c>
      <c r="AI13" s="85"/>
      <c r="AJ13" s="85"/>
      <c r="AK13" s="85"/>
      <c r="AL13" s="85"/>
      <c r="AM13" s="47"/>
      <c r="AN13" s="91"/>
      <c r="AO13" s="91"/>
      <c r="AP13" s="47"/>
      <c r="AQ13" s="47"/>
      <c r="AR13" s="91"/>
      <c r="AS13" s="91"/>
      <c r="AT13" s="47"/>
      <c r="AU13" s="47"/>
      <c r="AV13" s="91"/>
      <c r="AW13" s="91"/>
      <c r="AX13" s="47"/>
      <c r="AY13" s="47"/>
      <c r="AZ13" s="91"/>
      <c r="BA13" s="91"/>
      <c r="BB13" s="47"/>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tr">
        <f t="shared" si="3"/>
        <v>5 - Muy Alta</v>
      </c>
      <c r="CM13" s="93">
        <f t="shared" si="99"/>
        <v>1</v>
      </c>
      <c r="CN13" s="92" t="str">
        <f t="shared" si="4"/>
        <v>3 - Moderado</v>
      </c>
      <c r="CO13" s="93">
        <f t="shared" si="100"/>
        <v>0.6</v>
      </c>
      <c r="CP13" s="94" t="str">
        <f t="shared" si="101"/>
        <v>ALTO</v>
      </c>
      <c r="CQ13" s="89">
        <f t="shared" si="5"/>
        <v>0.6</v>
      </c>
      <c r="CR13" s="194"/>
      <c r="CS13" s="94">
        <f t="shared" si="6"/>
        <v>5</v>
      </c>
      <c r="CT13" s="47"/>
      <c r="CU13" s="194"/>
      <c r="CV13" s="245"/>
      <c r="CW13" s="96"/>
      <c r="CX13" s="97">
        <f t="shared" si="7"/>
        <v>0</v>
      </c>
      <c r="CY13" s="98">
        <f t="shared" si="8"/>
        <v>3</v>
      </c>
      <c r="CZ13" s="97" t="str">
        <f t="shared" si="9"/>
        <v>Moderado</v>
      </c>
      <c r="DA13" s="99">
        <f t="shared" si="10"/>
        <v>0.6</v>
      </c>
      <c r="DB13" s="100">
        <f t="shared" si="11"/>
        <v>0</v>
      </c>
      <c r="DC13" s="100">
        <f t="shared" si="12"/>
        <v>0</v>
      </c>
      <c r="DD13" s="97">
        <f t="shared" si="13"/>
        <v>0</v>
      </c>
      <c r="DE13" s="428">
        <f t="shared" si="14"/>
        <v>5</v>
      </c>
      <c r="DF13" s="429">
        <f t="shared" si="15"/>
        <v>1</v>
      </c>
      <c r="DG13" s="428">
        <f t="shared" si="16"/>
        <v>3</v>
      </c>
      <c r="DH13" s="428"/>
      <c r="DI13" s="429">
        <f t="shared" si="17"/>
        <v>0.6</v>
      </c>
      <c r="DJ13" s="100">
        <f t="shared" si="18"/>
        <v>0</v>
      </c>
      <c r="DK13" s="100">
        <f t="shared" si="19"/>
        <v>0</v>
      </c>
      <c r="DL13" s="97">
        <f t="shared" si="20"/>
        <v>0</v>
      </c>
      <c r="DM13" s="428">
        <f t="shared" si="21"/>
        <v>5</v>
      </c>
      <c r="DN13" s="429">
        <f t="shared" si="22"/>
        <v>1</v>
      </c>
      <c r="DO13" s="428">
        <f t="shared" si="23"/>
        <v>3</v>
      </c>
      <c r="DP13" s="429">
        <f t="shared" si="24"/>
        <v>0.6</v>
      </c>
      <c r="DQ13" s="100">
        <f t="shared" si="25"/>
        <v>0</v>
      </c>
      <c r="DR13" s="100">
        <f t="shared" si="26"/>
        <v>0</v>
      </c>
      <c r="DS13" s="97">
        <f t="shared" si="27"/>
        <v>0</v>
      </c>
      <c r="DT13" s="428">
        <f t="shared" si="28"/>
        <v>5</v>
      </c>
      <c r="DU13" s="429">
        <f t="shared" si="29"/>
        <v>1</v>
      </c>
      <c r="DV13" s="428">
        <f t="shared" si="30"/>
        <v>3</v>
      </c>
      <c r="DW13" s="429">
        <f t="shared" si="31"/>
        <v>0.6</v>
      </c>
      <c r="DX13" s="100">
        <f t="shared" si="32"/>
        <v>0</v>
      </c>
      <c r="DY13" s="100">
        <f t="shared" si="33"/>
        <v>0</v>
      </c>
      <c r="DZ13" s="97">
        <f t="shared" si="34"/>
        <v>0</v>
      </c>
      <c r="EA13" s="428">
        <f t="shared" si="35"/>
        <v>5</v>
      </c>
      <c r="EB13" s="429">
        <f t="shared" si="36"/>
        <v>1</v>
      </c>
      <c r="EC13" s="428">
        <f t="shared" si="37"/>
        <v>3</v>
      </c>
      <c r="ED13" s="429">
        <f t="shared" si="38"/>
        <v>0.6</v>
      </c>
      <c r="EE13" s="100">
        <f t="shared" si="39"/>
        <v>0</v>
      </c>
      <c r="EF13" s="100">
        <f t="shared" si="40"/>
        <v>0</v>
      </c>
      <c r="EG13" s="97">
        <f t="shared" si="41"/>
        <v>0</v>
      </c>
      <c r="EH13" s="428">
        <f t="shared" si="42"/>
        <v>5</v>
      </c>
      <c r="EI13" s="429">
        <f t="shared" si="43"/>
        <v>1</v>
      </c>
      <c r="EJ13" s="428">
        <f t="shared" si="44"/>
        <v>3</v>
      </c>
      <c r="EK13" s="429">
        <f t="shared" si="45"/>
        <v>0.6</v>
      </c>
      <c r="EL13" s="100">
        <f t="shared" si="46"/>
        <v>0</v>
      </c>
      <c r="EM13" s="100">
        <f t="shared" si="47"/>
        <v>0</v>
      </c>
      <c r="EN13" s="97">
        <f t="shared" si="48"/>
        <v>0</v>
      </c>
      <c r="EO13" s="428">
        <f t="shared" si="49"/>
        <v>5</v>
      </c>
      <c r="EP13" s="429">
        <f t="shared" si="50"/>
        <v>1</v>
      </c>
      <c r="EQ13" s="428">
        <f t="shared" si="51"/>
        <v>3</v>
      </c>
      <c r="ER13" s="429">
        <f t="shared" si="52"/>
        <v>0.6</v>
      </c>
      <c r="ES13" s="100">
        <f t="shared" si="53"/>
        <v>0</v>
      </c>
      <c r="ET13" s="100">
        <f t="shared" si="54"/>
        <v>0</v>
      </c>
      <c r="EU13" s="97">
        <f t="shared" si="55"/>
        <v>0</v>
      </c>
      <c r="EV13" s="428">
        <f t="shared" si="56"/>
        <v>5</v>
      </c>
      <c r="EW13" s="429">
        <f t="shared" si="57"/>
        <v>1</v>
      </c>
      <c r="EX13" s="428">
        <f t="shared" si="58"/>
        <v>3</v>
      </c>
      <c r="EY13" s="429">
        <f t="shared" si="59"/>
        <v>0.6</v>
      </c>
      <c r="EZ13" s="100">
        <f t="shared" si="60"/>
        <v>0</v>
      </c>
      <c r="FA13" s="100">
        <f t="shared" si="61"/>
        <v>0</v>
      </c>
      <c r="FB13" s="97">
        <f t="shared" si="62"/>
        <v>0</v>
      </c>
      <c r="FC13" s="428">
        <f t="shared" si="63"/>
        <v>5</v>
      </c>
      <c r="FD13" s="429">
        <f t="shared" si="64"/>
        <v>1</v>
      </c>
      <c r="FE13" s="428">
        <f t="shared" si="65"/>
        <v>3</v>
      </c>
      <c r="FF13" s="429">
        <f t="shared" si="66"/>
        <v>0.6</v>
      </c>
      <c r="FG13" s="100">
        <f t="shared" si="67"/>
        <v>0</v>
      </c>
      <c r="FH13" s="100">
        <f t="shared" si="68"/>
        <v>0</v>
      </c>
      <c r="FI13" s="97">
        <f t="shared" si="69"/>
        <v>0</v>
      </c>
      <c r="FJ13" s="428">
        <f t="shared" si="70"/>
        <v>5</v>
      </c>
      <c r="FK13" s="429">
        <f t="shared" si="71"/>
        <v>1</v>
      </c>
      <c r="FL13" s="428">
        <f t="shared" si="72"/>
        <v>3</v>
      </c>
      <c r="FM13" s="429">
        <f t="shared" si="73"/>
        <v>0.6</v>
      </c>
      <c r="FN13" s="100">
        <f t="shared" si="74"/>
        <v>0</v>
      </c>
      <c r="FO13" s="100">
        <f t="shared" si="75"/>
        <v>0</v>
      </c>
      <c r="FP13" s="97">
        <f t="shared" si="76"/>
        <v>0</v>
      </c>
      <c r="FQ13" s="428">
        <f t="shared" si="77"/>
        <v>5</v>
      </c>
      <c r="FR13" s="429">
        <f t="shared" si="78"/>
        <v>1</v>
      </c>
      <c r="FS13" s="428">
        <f t="shared" si="79"/>
        <v>3</v>
      </c>
      <c r="FT13" s="429">
        <f t="shared" si="80"/>
        <v>0.6</v>
      </c>
      <c r="FU13" s="100">
        <f t="shared" si="81"/>
        <v>0</v>
      </c>
      <c r="FV13" s="100">
        <f t="shared" si="82"/>
        <v>0</v>
      </c>
      <c r="FW13" s="97">
        <f t="shared" si="83"/>
        <v>0</v>
      </c>
      <c r="FX13" s="428">
        <f t="shared" si="84"/>
        <v>5</v>
      </c>
      <c r="FY13" s="429">
        <f t="shared" si="85"/>
        <v>1</v>
      </c>
      <c r="FZ13" s="428">
        <f t="shared" si="86"/>
        <v>3</v>
      </c>
      <c r="GA13" s="429">
        <f t="shared" si="87"/>
        <v>0.6</v>
      </c>
      <c r="GB13" s="100">
        <f t="shared" si="88"/>
        <v>0</v>
      </c>
      <c r="GC13" s="100">
        <f t="shared" si="89"/>
        <v>0</v>
      </c>
      <c r="GD13" s="97">
        <f t="shared" si="90"/>
        <v>0</v>
      </c>
      <c r="GE13" s="428">
        <f t="shared" si="91"/>
        <v>5</v>
      </c>
      <c r="GF13" s="429">
        <f t="shared" si="92"/>
        <v>1</v>
      </c>
      <c r="GG13" s="428">
        <f t="shared" si="93"/>
        <v>3</v>
      </c>
      <c r="GH13" s="429">
        <f t="shared" si="94"/>
        <v>0.6</v>
      </c>
      <c r="GI13" s="429">
        <f t="shared" si="95"/>
        <v>0.6</v>
      </c>
      <c r="GJ13" s="101"/>
    </row>
    <row r="14" spans="1:1698" ht="37.5" hidden="1" customHeight="1">
      <c r="A14" s="427">
        <v>6</v>
      </c>
      <c r="B14" s="85"/>
      <c r="C14" s="85"/>
      <c r="D14" s="193"/>
      <c r="E14" s="85"/>
      <c r="F14" s="124"/>
      <c r="G14" s="85"/>
      <c r="H14" s="85" t="s">
        <v>1170</v>
      </c>
      <c r="I14" s="86"/>
      <c r="J14" s="86"/>
      <c r="K14" s="86"/>
      <c r="L14" s="86"/>
      <c r="M14" s="86"/>
      <c r="N14" s="86"/>
      <c r="O14" s="86"/>
      <c r="P14" s="86"/>
      <c r="Q14" s="86"/>
      <c r="R14" s="86"/>
      <c r="S14" s="86"/>
      <c r="T14" s="86"/>
      <c r="U14" s="86"/>
      <c r="V14" s="86"/>
      <c r="W14" s="86"/>
      <c r="X14" s="86"/>
      <c r="Y14" s="86"/>
      <c r="Z14" s="86"/>
      <c r="AA14" s="86"/>
      <c r="AB14" s="86"/>
      <c r="AC14" s="88">
        <f t="shared" si="0"/>
        <v>0</v>
      </c>
      <c r="AD14" s="89">
        <f t="shared" si="96"/>
        <v>1</v>
      </c>
      <c r="AE14" s="88" t="str">
        <f t="shared" si="1"/>
        <v>3 - Moderado</v>
      </c>
      <c r="AF14" s="89">
        <f t="shared" si="97"/>
        <v>0.6</v>
      </c>
      <c r="AG14" s="82" t="str">
        <f t="shared" si="98"/>
        <v/>
      </c>
      <c r="AH14" s="89">
        <f t="shared" si="2"/>
        <v>0.6</v>
      </c>
      <c r="AI14" s="85"/>
      <c r="AJ14" s="85"/>
      <c r="AK14" s="85"/>
      <c r="AL14" s="85"/>
      <c r="AM14" s="47"/>
      <c r="AN14" s="91"/>
      <c r="AO14" s="91"/>
      <c r="AP14" s="47"/>
      <c r="AQ14" s="47"/>
      <c r="AR14" s="91"/>
      <c r="AS14" s="91"/>
      <c r="AT14" s="47"/>
      <c r="AU14" s="47"/>
      <c r="AV14" s="91"/>
      <c r="AW14" s="91"/>
      <c r="AX14" s="47"/>
      <c r="AY14" s="47"/>
      <c r="AZ14" s="91"/>
      <c r="BA14" s="91"/>
      <c r="BB14" s="47"/>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tr">
        <f t="shared" si="3"/>
        <v>5 - Muy Alta</v>
      </c>
      <c r="CM14" s="93">
        <f t="shared" si="99"/>
        <v>1</v>
      </c>
      <c r="CN14" s="92" t="str">
        <f t="shared" si="4"/>
        <v>3 - Moderado</v>
      </c>
      <c r="CO14" s="93">
        <f t="shared" si="100"/>
        <v>0.6</v>
      </c>
      <c r="CP14" s="94" t="str">
        <f t="shared" si="101"/>
        <v>ALTO</v>
      </c>
      <c r="CQ14" s="89">
        <f t="shared" si="5"/>
        <v>0.6</v>
      </c>
      <c r="CR14" s="194"/>
      <c r="CS14" s="94">
        <f t="shared" si="6"/>
        <v>5</v>
      </c>
      <c r="CT14" s="47"/>
      <c r="CU14" s="194"/>
      <c r="CV14" s="194"/>
      <c r="CW14" s="96"/>
      <c r="CX14" s="97">
        <f t="shared" si="7"/>
        <v>0</v>
      </c>
      <c r="CY14" s="98">
        <f t="shared" si="8"/>
        <v>3</v>
      </c>
      <c r="CZ14" s="97" t="str">
        <f t="shared" si="9"/>
        <v>Moderado</v>
      </c>
      <c r="DA14" s="99">
        <f t="shared" si="10"/>
        <v>0.6</v>
      </c>
      <c r="DB14" s="100">
        <f t="shared" si="11"/>
        <v>0</v>
      </c>
      <c r="DC14" s="100">
        <f t="shared" si="12"/>
        <v>0</v>
      </c>
      <c r="DD14" s="97">
        <f t="shared" si="13"/>
        <v>0</v>
      </c>
      <c r="DE14" s="428">
        <f t="shared" si="14"/>
        <v>5</v>
      </c>
      <c r="DF14" s="429">
        <f t="shared" si="15"/>
        <v>1</v>
      </c>
      <c r="DG14" s="428">
        <f t="shared" si="16"/>
        <v>3</v>
      </c>
      <c r="DH14" s="428"/>
      <c r="DI14" s="429">
        <f t="shared" si="17"/>
        <v>0.6</v>
      </c>
      <c r="DJ14" s="100">
        <f t="shared" si="18"/>
        <v>0</v>
      </c>
      <c r="DK14" s="100">
        <f t="shared" si="19"/>
        <v>0</v>
      </c>
      <c r="DL14" s="97">
        <f t="shared" si="20"/>
        <v>0</v>
      </c>
      <c r="DM14" s="428">
        <f t="shared" si="21"/>
        <v>5</v>
      </c>
      <c r="DN14" s="429">
        <f t="shared" si="22"/>
        <v>1</v>
      </c>
      <c r="DO14" s="428">
        <f t="shared" si="23"/>
        <v>3</v>
      </c>
      <c r="DP14" s="429">
        <f t="shared" si="24"/>
        <v>0.6</v>
      </c>
      <c r="DQ14" s="100">
        <f t="shared" si="25"/>
        <v>0</v>
      </c>
      <c r="DR14" s="100">
        <f t="shared" si="26"/>
        <v>0</v>
      </c>
      <c r="DS14" s="97">
        <f t="shared" si="27"/>
        <v>0</v>
      </c>
      <c r="DT14" s="428">
        <f t="shared" si="28"/>
        <v>5</v>
      </c>
      <c r="DU14" s="429">
        <f t="shared" si="29"/>
        <v>1</v>
      </c>
      <c r="DV14" s="428">
        <f t="shared" si="30"/>
        <v>3</v>
      </c>
      <c r="DW14" s="429">
        <f t="shared" si="31"/>
        <v>0.6</v>
      </c>
      <c r="DX14" s="100">
        <f t="shared" si="32"/>
        <v>0</v>
      </c>
      <c r="DY14" s="100">
        <f t="shared" si="33"/>
        <v>0</v>
      </c>
      <c r="DZ14" s="97">
        <f t="shared" si="34"/>
        <v>0</v>
      </c>
      <c r="EA14" s="428">
        <f t="shared" si="35"/>
        <v>5</v>
      </c>
      <c r="EB14" s="429">
        <f t="shared" si="36"/>
        <v>1</v>
      </c>
      <c r="EC14" s="428">
        <f t="shared" si="37"/>
        <v>3</v>
      </c>
      <c r="ED14" s="429">
        <f t="shared" si="38"/>
        <v>0.6</v>
      </c>
      <c r="EE14" s="100">
        <f t="shared" si="39"/>
        <v>0</v>
      </c>
      <c r="EF14" s="100">
        <f t="shared" si="40"/>
        <v>0</v>
      </c>
      <c r="EG14" s="97">
        <f t="shared" si="41"/>
        <v>0</v>
      </c>
      <c r="EH14" s="428">
        <f t="shared" si="42"/>
        <v>5</v>
      </c>
      <c r="EI14" s="429">
        <f t="shared" si="43"/>
        <v>1</v>
      </c>
      <c r="EJ14" s="428">
        <f t="shared" si="44"/>
        <v>3</v>
      </c>
      <c r="EK14" s="429">
        <f t="shared" si="45"/>
        <v>0.6</v>
      </c>
      <c r="EL14" s="100">
        <f t="shared" si="46"/>
        <v>0</v>
      </c>
      <c r="EM14" s="100">
        <f t="shared" si="47"/>
        <v>0</v>
      </c>
      <c r="EN14" s="97">
        <f t="shared" si="48"/>
        <v>0</v>
      </c>
      <c r="EO14" s="428">
        <f t="shared" si="49"/>
        <v>5</v>
      </c>
      <c r="EP14" s="429">
        <f t="shared" si="50"/>
        <v>1</v>
      </c>
      <c r="EQ14" s="428">
        <f t="shared" si="51"/>
        <v>3</v>
      </c>
      <c r="ER14" s="429">
        <f t="shared" si="52"/>
        <v>0.6</v>
      </c>
      <c r="ES14" s="100">
        <f t="shared" si="53"/>
        <v>0</v>
      </c>
      <c r="ET14" s="100">
        <f t="shared" si="54"/>
        <v>0</v>
      </c>
      <c r="EU14" s="97">
        <f t="shared" si="55"/>
        <v>0</v>
      </c>
      <c r="EV14" s="428">
        <f t="shared" si="56"/>
        <v>5</v>
      </c>
      <c r="EW14" s="429">
        <f t="shared" si="57"/>
        <v>1</v>
      </c>
      <c r="EX14" s="428">
        <f t="shared" si="58"/>
        <v>3</v>
      </c>
      <c r="EY14" s="429">
        <f t="shared" si="59"/>
        <v>0.6</v>
      </c>
      <c r="EZ14" s="100">
        <f t="shared" si="60"/>
        <v>0</v>
      </c>
      <c r="FA14" s="100">
        <f t="shared" si="61"/>
        <v>0</v>
      </c>
      <c r="FB14" s="97">
        <f t="shared" si="62"/>
        <v>0</v>
      </c>
      <c r="FC14" s="428">
        <f t="shared" si="63"/>
        <v>5</v>
      </c>
      <c r="FD14" s="429">
        <f t="shared" si="64"/>
        <v>1</v>
      </c>
      <c r="FE14" s="428">
        <f t="shared" si="65"/>
        <v>3</v>
      </c>
      <c r="FF14" s="429">
        <f t="shared" si="66"/>
        <v>0.6</v>
      </c>
      <c r="FG14" s="100">
        <f t="shared" si="67"/>
        <v>0</v>
      </c>
      <c r="FH14" s="100">
        <f t="shared" si="68"/>
        <v>0</v>
      </c>
      <c r="FI14" s="97">
        <f t="shared" si="69"/>
        <v>0</v>
      </c>
      <c r="FJ14" s="428">
        <f t="shared" si="70"/>
        <v>5</v>
      </c>
      <c r="FK14" s="429">
        <f t="shared" si="71"/>
        <v>1</v>
      </c>
      <c r="FL14" s="428">
        <f t="shared" si="72"/>
        <v>3</v>
      </c>
      <c r="FM14" s="429">
        <f t="shared" si="73"/>
        <v>0.6</v>
      </c>
      <c r="FN14" s="100">
        <f t="shared" si="74"/>
        <v>0</v>
      </c>
      <c r="FO14" s="100">
        <f t="shared" si="75"/>
        <v>0</v>
      </c>
      <c r="FP14" s="97">
        <f t="shared" si="76"/>
        <v>0</v>
      </c>
      <c r="FQ14" s="428">
        <f t="shared" si="77"/>
        <v>5</v>
      </c>
      <c r="FR14" s="429">
        <f t="shared" si="78"/>
        <v>1</v>
      </c>
      <c r="FS14" s="428">
        <f t="shared" si="79"/>
        <v>3</v>
      </c>
      <c r="FT14" s="429">
        <f t="shared" si="80"/>
        <v>0.6</v>
      </c>
      <c r="FU14" s="100">
        <f t="shared" si="81"/>
        <v>0</v>
      </c>
      <c r="FV14" s="100">
        <f t="shared" si="82"/>
        <v>0</v>
      </c>
      <c r="FW14" s="97">
        <f t="shared" si="83"/>
        <v>0</v>
      </c>
      <c r="FX14" s="428">
        <f t="shared" si="84"/>
        <v>5</v>
      </c>
      <c r="FY14" s="429">
        <f t="shared" si="85"/>
        <v>1</v>
      </c>
      <c r="FZ14" s="428">
        <f t="shared" si="86"/>
        <v>3</v>
      </c>
      <c r="GA14" s="429">
        <f t="shared" si="87"/>
        <v>0.6</v>
      </c>
      <c r="GB14" s="100">
        <f t="shared" si="88"/>
        <v>0</v>
      </c>
      <c r="GC14" s="100">
        <f t="shared" si="89"/>
        <v>0</v>
      </c>
      <c r="GD14" s="97">
        <f t="shared" si="90"/>
        <v>0</v>
      </c>
      <c r="GE14" s="428">
        <f t="shared" si="91"/>
        <v>5</v>
      </c>
      <c r="GF14" s="429">
        <f t="shared" si="92"/>
        <v>1</v>
      </c>
      <c r="GG14" s="428">
        <f t="shared" si="93"/>
        <v>3</v>
      </c>
      <c r="GH14" s="429">
        <f t="shared" si="94"/>
        <v>0.6</v>
      </c>
      <c r="GI14" s="429">
        <f t="shared" si="95"/>
        <v>0.6</v>
      </c>
      <c r="GJ14" s="101"/>
    </row>
    <row r="15" spans="1:1698" ht="37.5" hidden="1" customHeight="1">
      <c r="A15" s="427">
        <v>7</v>
      </c>
      <c r="B15" s="85"/>
      <c r="C15" s="85"/>
      <c r="D15" s="193"/>
      <c r="E15" s="85"/>
      <c r="F15" s="124"/>
      <c r="G15" s="85"/>
      <c r="H15" s="85" t="s">
        <v>1170</v>
      </c>
      <c r="I15" s="86"/>
      <c r="J15" s="86"/>
      <c r="K15" s="86"/>
      <c r="L15" s="86"/>
      <c r="M15" s="86"/>
      <c r="N15" s="86"/>
      <c r="O15" s="86"/>
      <c r="P15" s="86"/>
      <c r="Q15" s="86"/>
      <c r="R15" s="86"/>
      <c r="S15" s="86"/>
      <c r="T15" s="86"/>
      <c r="U15" s="86"/>
      <c r="V15" s="86"/>
      <c r="W15" s="86"/>
      <c r="X15" s="86"/>
      <c r="Y15" s="86"/>
      <c r="Z15" s="86"/>
      <c r="AA15" s="86"/>
      <c r="AB15" s="86"/>
      <c r="AC15" s="88">
        <f t="shared" si="0"/>
        <v>0</v>
      </c>
      <c r="AD15" s="89">
        <f t="shared" si="96"/>
        <v>1</v>
      </c>
      <c r="AE15" s="88" t="str">
        <f t="shared" si="1"/>
        <v>3 - Moderado</v>
      </c>
      <c r="AF15" s="89">
        <f t="shared" si="97"/>
        <v>0.6</v>
      </c>
      <c r="AG15" s="82" t="str">
        <f t="shared" si="98"/>
        <v/>
      </c>
      <c r="AH15" s="89">
        <f t="shared" si="2"/>
        <v>0.6</v>
      </c>
      <c r="AI15" s="85"/>
      <c r="AJ15" s="85"/>
      <c r="AK15" s="85"/>
      <c r="AL15" s="85"/>
      <c r="AM15" s="47"/>
      <c r="AN15" s="91"/>
      <c r="AO15" s="91"/>
      <c r="AP15" s="47"/>
      <c r="AQ15" s="47"/>
      <c r="AR15" s="91"/>
      <c r="AS15" s="91"/>
      <c r="AT15" s="47"/>
      <c r="AU15" s="47"/>
      <c r="AV15" s="91"/>
      <c r="AW15" s="91"/>
      <c r="AX15" s="47"/>
      <c r="AY15" s="47"/>
      <c r="AZ15" s="91"/>
      <c r="BA15" s="91"/>
      <c r="BB15" s="47"/>
      <c r="BC15" s="47"/>
      <c r="BD15" s="91"/>
      <c r="BE15" s="91"/>
      <c r="BF15" s="47"/>
      <c r="BG15" s="47"/>
      <c r="BH15" s="91"/>
      <c r="BI15" s="91"/>
      <c r="BJ15" s="47"/>
      <c r="BK15" s="47"/>
      <c r="BL15" s="91"/>
      <c r="BM15" s="91"/>
      <c r="BN15" s="47"/>
      <c r="BO15" s="47"/>
      <c r="BP15" s="91"/>
      <c r="BQ15" s="91"/>
      <c r="BR15" s="47"/>
      <c r="BS15" s="47"/>
      <c r="BT15" s="91"/>
      <c r="BU15" s="91"/>
      <c r="BV15" s="47"/>
      <c r="BW15" s="47"/>
      <c r="BX15" s="91"/>
      <c r="BY15" s="91"/>
      <c r="BZ15" s="47"/>
      <c r="CA15" s="47"/>
      <c r="CB15" s="91"/>
      <c r="CC15" s="91"/>
      <c r="CD15" s="47"/>
      <c r="CE15" s="47"/>
      <c r="CF15" s="91"/>
      <c r="CG15" s="91"/>
      <c r="CH15" s="47"/>
      <c r="CI15" s="91"/>
      <c r="CJ15" s="91"/>
      <c r="CK15" s="47"/>
      <c r="CL15" s="92" t="str">
        <f t="shared" si="3"/>
        <v>5 - Muy Alta</v>
      </c>
      <c r="CM15" s="93">
        <f t="shared" si="99"/>
        <v>1</v>
      </c>
      <c r="CN15" s="92" t="str">
        <f t="shared" si="4"/>
        <v>3 - Moderado</v>
      </c>
      <c r="CO15" s="93">
        <f t="shared" si="100"/>
        <v>0.6</v>
      </c>
      <c r="CP15" s="94" t="str">
        <f t="shared" si="101"/>
        <v>ALTO</v>
      </c>
      <c r="CQ15" s="89">
        <f t="shared" si="5"/>
        <v>0.6</v>
      </c>
      <c r="CR15" s="194"/>
      <c r="CS15" s="94">
        <f t="shared" si="6"/>
        <v>5</v>
      </c>
      <c r="CT15" s="47"/>
      <c r="CU15" s="194"/>
      <c r="CV15" s="194"/>
      <c r="CW15" s="96"/>
      <c r="CX15" s="97">
        <f t="shared" si="7"/>
        <v>0</v>
      </c>
      <c r="CY15" s="98">
        <f t="shared" si="8"/>
        <v>3</v>
      </c>
      <c r="CZ15" s="97" t="str">
        <f t="shared" si="9"/>
        <v>Moderado</v>
      </c>
      <c r="DA15" s="99">
        <f t="shared" si="10"/>
        <v>0.6</v>
      </c>
      <c r="DB15" s="100">
        <f t="shared" si="11"/>
        <v>0</v>
      </c>
      <c r="DC15" s="100">
        <f t="shared" si="12"/>
        <v>0</v>
      </c>
      <c r="DD15" s="97">
        <f t="shared" si="13"/>
        <v>0</v>
      </c>
      <c r="DE15" s="428">
        <f t="shared" si="14"/>
        <v>5</v>
      </c>
      <c r="DF15" s="429">
        <f t="shared" si="15"/>
        <v>1</v>
      </c>
      <c r="DG15" s="428">
        <f t="shared" si="16"/>
        <v>3</v>
      </c>
      <c r="DH15" s="428"/>
      <c r="DI15" s="429">
        <f t="shared" si="17"/>
        <v>0.6</v>
      </c>
      <c r="DJ15" s="100">
        <f t="shared" si="18"/>
        <v>0</v>
      </c>
      <c r="DK15" s="100">
        <f t="shared" si="19"/>
        <v>0</v>
      </c>
      <c r="DL15" s="97">
        <f t="shared" si="20"/>
        <v>0</v>
      </c>
      <c r="DM15" s="428">
        <f t="shared" si="21"/>
        <v>5</v>
      </c>
      <c r="DN15" s="429">
        <f t="shared" si="22"/>
        <v>1</v>
      </c>
      <c r="DO15" s="428">
        <f t="shared" si="23"/>
        <v>3</v>
      </c>
      <c r="DP15" s="429">
        <f t="shared" si="24"/>
        <v>0.6</v>
      </c>
      <c r="DQ15" s="100">
        <f t="shared" si="25"/>
        <v>0</v>
      </c>
      <c r="DR15" s="100">
        <f t="shared" si="26"/>
        <v>0</v>
      </c>
      <c r="DS15" s="97">
        <f t="shared" si="27"/>
        <v>0</v>
      </c>
      <c r="DT15" s="428">
        <f t="shared" si="28"/>
        <v>5</v>
      </c>
      <c r="DU15" s="429">
        <f t="shared" si="29"/>
        <v>1</v>
      </c>
      <c r="DV15" s="428">
        <f t="shared" si="30"/>
        <v>3</v>
      </c>
      <c r="DW15" s="429">
        <f t="shared" si="31"/>
        <v>0.6</v>
      </c>
      <c r="DX15" s="100">
        <f t="shared" si="32"/>
        <v>0</v>
      </c>
      <c r="DY15" s="100">
        <f t="shared" si="33"/>
        <v>0</v>
      </c>
      <c r="DZ15" s="97">
        <f t="shared" si="34"/>
        <v>0</v>
      </c>
      <c r="EA15" s="428">
        <f t="shared" si="35"/>
        <v>5</v>
      </c>
      <c r="EB15" s="429">
        <f t="shared" si="36"/>
        <v>1</v>
      </c>
      <c r="EC15" s="428">
        <f t="shared" si="37"/>
        <v>3</v>
      </c>
      <c r="ED15" s="429">
        <f t="shared" si="38"/>
        <v>0.6</v>
      </c>
      <c r="EE15" s="100">
        <f t="shared" si="39"/>
        <v>0</v>
      </c>
      <c r="EF15" s="100">
        <f t="shared" si="40"/>
        <v>0</v>
      </c>
      <c r="EG15" s="97">
        <f t="shared" si="41"/>
        <v>0</v>
      </c>
      <c r="EH15" s="428">
        <f t="shared" si="42"/>
        <v>5</v>
      </c>
      <c r="EI15" s="429">
        <f t="shared" si="43"/>
        <v>1</v>
      </c>
      <c r="EJ15" s="428">
        <f t="shared" si="44"/>
        <v>3</v>
      </c>
      <c r="EK15" s="429">
        <f t="shared" si="45"/>
        <v>0.6</v>
      </c>
      <c r="EL15" s="100">
        <f t="shared" si="46"/>
        <v>0</v>
      </c>
      <c r="EM15" s="100">
        <f t="shared" si="47"/>
        <v>0</v>
      </c>
      <c r="EN15" s="97">
        <f t="shared" si="48"/>
        <v>0</v>
      </c>
      <c r="EO15" s="428">
        <f t="shared" si="49"/>
        <v>5</v>
      </c>
      <c r="EP15" s="429">
        <f t="shared" si="50"/>
        <v>1</v>
      </c>
      <c r="EQ15" s="428">
        <f t="shared" si="51"/>
        <v>3</v>
      </c>
      <c r="ER15" s="429">
        <f t="shared" si="52"/>
        <v>0.6</v>
      </c>
      <c r="ES15" s="100">
        <f t="shared" si="53"/>
        <v>0</v>
      </c>
      <c r="ET15" s="100">
        <f t="shared" si="54"/>
        <v>0</v>
      </c>
      <c r="EU15" s="97">
        <f t="shared" si="55"/>
        <v>0</v>
      </c>
      <c r="EV15" s="428">
        <f t="shared" si="56"/>
        <v>5</v>
      </c>
      <c r="EW15" s="429">
        <f t="shared" si="57"/>
        <v>1</v>
      </c>
      <c r="EX15" s="428">
        <f t="shared" si="58"/>
        <v>3</v>
      </c>
      <c r="EY15" s="429">
        <f t="shared" si="59"/>
        <v>0.6</v>
      </c>
      <c r="EZ15" s="100">
        <f t="shared" si="60"/>
        <v>0</v>
      </c>
      <c r="FA15" s="100">
        <f t="shared" si="61"/>
        <v>0</v>
      </c>
      <c r="FB15" s="97">
        <f t="shared" si="62"/>
        <v>0</v>
      </c>
      <c r="FC15" s="428">
        <f t="shared" si="63"/>
        <v>5</v>
      </c>
      <c r="FD15" s="429">
        <f t="shared" si="64"/>
        <v>1</v>
      </c>
      <c r="FE15" s="428">
        <f t="shared" si="65"/>
        <v>3</v>
      </c>
      <c r="FF15" s="429">
        <f t="shared" si="66"/>
        <v>0.6</v>
      </c>
      <c r="FG15" s="100">
        <f t="shared" si="67"/>
        <v>0</v>
      </c>
      <c r="FH15" s="100">
        <f t="shared" si="68"/>
        <v>0</v>
      </c>
      <c r="FI15" s="97">
        <f t="shared" si="69"/>
        <v>0</v>
      </c>
      <c r="FJ15" s="428">
        <f t="shared" si="70"/>
        <v>5</v>
      </c>
      <c r="FK15" s="429">
        <f t="shared" si="71"/>
        <v>1</v>
      </c>
      <c r="FL15" s="428">
        <f t="shared" si="72"/>
        <v>3</v>
      </c>
      <c r="FM15" s="429">
        <f t="shared" si="73"/>
        <v>0.6</v>
      </c>
      <c r="FN15" s="100">
        <f t="shared" si="74"/>
        <v>0</v>
      </c>
      <c r="FO15" s="100">
        <f t="shared" si="75"/>
        <v>0</v>
      </c>
      <c r="FP15" s="97">
        <f t="shared" si="76"/>
        <v>0</v>
      </c>
      <c r="FQ15" s="428">
        <f t="shared" si="77"/>
        <v>5</v>
      </c>
      <c r="FR15" s="429">
        <f t="shared" si="78"/>
        <v>1</v>
      </c>
      <c r="FS15" s="428">
        <f t="shared" si="79"/>
        <v>3</v>
      </c>
      <c r="FT15" s="429">
        <f t="shared" si="80"/>
        <v>0.6</v>
      </c>
      <c r="FU15" s="100">
        <f t="shared" si="81"/>
        <v>0</v>
      </c>
      <c r="FV15" s="100">
        <f t="shared" si="82"/>
        <v>0</v>
      </c>
      <c r="FW15" s="97">
        <f t="shared" si="83"/>
        <v>0</v>
      </c>
      <c r="FX15" s="428">
        <f t="shared" si="84"/>
        <v>5</v>
      </c>
      <c r="FY15" s="429">
        <f t="shared" si="85"/>
        <v>1</v>
      </c>
      <c r="FZ15" s="428">
        <f t="shared" si="86"/>
        <v>3</v>
      </c>
      <c r="GA15" s="429">
        <f t="shared" si="87"/>
        <v>0.6</v>
      </c>
      <c r="GB15" s="100">
        <f t="shared" si="88"/>
        <v>0</v>
      </c>
      <c r="GC15" s="100">
        <f t="shared" si="89"/>
        <v>0</v>
      </c>
      <c r="GD15" s="97">
        <f t="shared" si="90"/>
        <v>0</v>
      </c>
      <c r="GE15" s="428">
        <f t="shared" si="91"/>
        <v>5</v>
      </c>
      <c r="GF15" s="429">
        <f t="shared" si="92"/>
        <v>1</v>
      </c>
      <c r="GG15" s="428">
        <f t="shared" si="93"/>
        <v>3</v>
      </c>
      <c r="GH15" s="429">
        <f t="shared" si="94"/>
        <v>0.6</v>
      </c>
      <c r="GI15" s="429">
        <f t="shared" si="95"/>
        <v>0.6</v>
      </c>
      <c r="GJ15" s="101"/>
    </row>
    <row r="16" spans="1:1698" ht="37.5" hidden="1" customHeight="1">
      <c r="A16" s="427">
        <v>8</v>
      </c>
      <c r="B16" s="85"/>
      <c r="C16" s="85"/>
      <c r="D16" s="193"/>
      <c r="E16" s="85"/>
      <c r="F16" s="124"/>
      <c r="G16" s="85"/>
      <c r="H16" s="85" t="s">
        <v>1170</v>
      </c>
      <c r="I16" s="86"/>
      <c r="J16" s="86"/>
      <c r="K16" s="86"/>
      <c r="L16" s="86"/>
      <c r="M16" s="86"/>
      <c r="N16" s="86"/>
      <c r="O16" s="86"/>
      <c r="P16" s="86"/>
      <c r="Q16" s="86"/>
      <c r="R16" s="86"/>
      <c r="S16" s="86"/>
      <c r="T16" s="86"/>
      <c r="U16" s="86"/>
      <c r="V16" s="86"/>
      <c r="W16" s="86"/>
      <c r="X16" s="86"/>
      <c r="Y16" s="86"/>
      <c r="Z16" s="86"/>
      <c r="AA16" s="86"/>
      <c r="AB16" s="86"/>
      <c r="AC16" s="88">
        <f t="shared" si="0"/>
        <v>0</v>
      </c>
      <c r="AD16" s="89">
        <f t="shared" si="96"/>
        <v>1</v>
      </c>
      <c r="AE16" s="88" t="str">
        <f t="shared" si="1"/>
        <v>3 - Moderado</v>
      </c>
      <c r="AF16" s="89">
        <f t="shared" si="97"/>
        <v>0.6</v>
      </c>
      <c r="AG16" s="82" t="str">
        <f t="shared" si="98"/>
        <v/>
      </c>
      <c r="AH16" s="89">
        <f t="shared" si="2"/>
        <v>0.6</v>
      </c>
      <c r="AI16" s="85"/>
      <c r="AJ16" s="85"/>
      <c r="AK16" s="85"/>
      <c r="AL16" s="85"/>
      <c r="AM16" s="47"/>
      <c r="AN16" s="91"/>
      <c r="AO16" s="91"/>
      <c r="AP16" s="47"/>
      <c r="AQ16" s="47"/>
      <c r="AR16" s="91"/>
      <c r="AS16" s="91"/>
      <c r="AT16" s="47"/>
      <c r="AU16" s="47"/>
      <c r="AV16" s="91"/>
      <c r="AW16" s="91"/>
      <c r="AX16" s="47"/>
      <c r="AY16" s="47"/>
      <c r="AZ16" s="91"/>
      <c r="BA16" s="91"/>
      <c r="BB16" s="47"/>
      <c r="BC16" s="47"/>
      <c r="BD16" s="91"/>
      <c r="BE16" s="91"/>
      <c r="BF16" s="47"/>
      <c r="BG16" s="47"/>
      <c r="BH16" s="91"/>
      <c r="BI16" s="91"/>
      <c r="BJ16" s="47"/>
      <c r="BK16" s="47"/>
      <c r="BL16" s="91"/>
      <c r="BM16" s="91"/>
      <c r="BN16" s="47"/>
      <c r="BO16" s="47"/>
      <c r="BP16" s="91"/>
      <c r="BQ16" s="91"/>
      <c r="BR16" s="47"/>
      <c r="BS16" s="47"/>
      <c r="BT16" s="91"/>
      <c r="BU16" s="91"/>
      <c r="BV16" s="47"/>
      <c r="BW16" s="47"/>
      <c r="BX16" s="91"/>
      <c r="BY16" s="91"/>
      <c r="BZ16" s="47"/>
      <c r="CA16" s="47"/>
      <c r="CB16" s="91"/>
      <c r="CC16" s="91"/>
      <c r="CD16" s="47"/>
      <c r="CE16" s="47"/>
      <c r="CF16" s="91"/>
      <c r="CG16" s="91"/>
      <c r="CH16" s="47"/>
      <c r="CI16" s="91"/>
      <c r="CJ16" s="91"/>
      <c r="CK16" s="47"/>
      <c r="CL16" s="92" t="str">
        <f t="shared" si="3"/>
        <v>5 - Muy Alta</v>
      </c>
      <c r="CM16" s="93">
        <f t="shared" si="99"/>
        <v>1</v>
      </c>
      <c r="CN16" s="92" t="str">
        <f t="shared" si="4"/>
        <v>3 - Moderado</v>
      </c>
      <c r="CO16" s="93">
        <f t="shared" si="100"/>
        <v>0.6</v>
      </c>
      <c r="CP16" s="94" t="str">
        <f t="shared" si="101"/>
        <v>ALTO</v>
      </c>
      <c r="CQ16" s="89">
        <f t="shared" si="5"/>
        <v>0.6</v>
      </c>
      <c r="CR16" s="194"/>
      <c r="CS16" s="94">
        <f t="shared" si="6"/>
        <v>5</v>
      </c>
      <c r="CT16" s="47"/>
      <c r="CU16" s="194"/>
      <c r="CV16" s="194"/>
      <c r="CW16" s="96"/>
      <c r="CX16" s="97">
        <f t="shared" si="7"/>
        <v>0</v>
      </c>
      <c r="CY16" s="98">
        <f t="shared" si="8"/>
        <v>3</v>
      </c>
      <c r="CZ16" s="97" t="str">
        <f t="shared" si="9"/>
        <v>Moderado</v>
      </c>
      <c r="DA16" s="99">
        <f t="shared" si="10"/>
        <v>0.6</v>
      </c>
      <c r="DB16" s="100">
        <f t="shared" si="11"/>
        <v>0</v>
      </c>
      <c r="DC16" s="100">
        <f t="shared" si="12"/>
        <v>0</v>
      </c>
      <c r="DD16" s="97">
        <f t="shared" si="13"/>
        <v>0</v>
      </c>
      <c r="DE16" s="428">
        <f t="shared" si="14"/>
        <v>5</v>
      </c>
      <c r="DF16" s="429">
        <f t="shared" si="15"/>
        <v>1</v>
      </c>
      <c r="DG16" s="428">
        <f t="shared" si="16"/>
        <v>3</v>
      </c>
      <c r="DH16" s="428"/>
      <c r="DI16" s="429">
        <f t="shared" si="17"/>
        <v>0.6</v>
      </c>
      <c r="DJ16" s="100">
        <f t="shared" si="18"/>
        <v>0</v>
      </c>
      <c r="DK16" s="100">
        <f t="shared" si="19"/>
        <v>0</v>
      </c>
      <c r="DL16" s="97">
        <f t="shared" si="20"/>
        <v>0</v>
      </c>
      <c r="DM16" s="428">
        <f t="shared" si="21"/>
        <v>5</v>
      </c>
      <c r="DN16" s="429">
        <f t="shared" si="22"/>
        <v>1</v>
      </c>
      <c r="DO16" s="428">
        <f t="shared" si="23"/>
        <v>3</v>
      </c>
      <c r="DP16" s="429">
        <f t="shared" si="24"/>
        <v>0.6</v>
      </c>
      <c r="DQ16" s="100">
        <f t="shared" si="25"/>
        <v>0</v>
      </c>
      <c r="DR16" s="100">
        <f t="shared" si="26"/>
        <v>0</v>
      </c>
      <c r="DS16" s="97">
        <f t="shared" si="27"/>
        <v>0</v>
      </c>
      <c r="DT16" s="428">
        <f t="shared" si="28"/>
        <v>5</v>
      </c>
      <c r="DU16" s="429">
        <f t="shared" si="29"/>
        <v>1</v>
      </c>
      <c r="DV16" s="428">
        <f t="shared" si="30"/>
        <v>3</v>
      </c>
      <c r="DW16" s="429">
        <f t="shared" si="31"/>
        <v>0.6</v>
      </c>
      <c r="DX16" s="100">
        <f t="shared" si="32"/>
        <v>0</v>
      </c>
      <c r="DY16" s="100">
        <f t="shared" si="33"/>
        <v>0</v>
      </c>
      <c r="DZ16" s="97">
        <f t="shared" si="34"/>
        <v>0</v>
      </c>
      <c r="EA16" s="428">
        <f t="shared" si="35"/>
        <v>5</v>
      </c>
      <c r="EB16" s="429">
        <f t="shared" si="36"/>
        <v>1</v>
      </c>
      <c r="EC16" s="428">
        <f t="shared" si="37"/>
        <v>3</v>
      </c>
      <c r="ED16" s="429">
        <f t="shared" si="38"/>
        <v>0.6</v>
      </c>
      <c r="EE16" s="100">
        <f t="shared" si="39"/>
        <v>0</v>
      </c>
      <c r="EF16" s="100">
        <f t="shared" si="40"/>
        <v>0</v>
      </c>
      <c r="EG16" s="97">
        <f t="shared" si="41"/>
        <v>0</v>
      </c>
      <c r="EH16" s="428">
        <f t="shared" si="42"/>
        <v>5</v>
      </c>
      <c r="EI16" s="429">
        <f t="shared" si="43"/>
        <v>1</v>
      </c>
      <c r="EJ16" s="428">
        <f t="shared" si="44"/>
        <v>3</v>
      </c>
      <c r="EK16" s="429">
        <f t="shared" si="45"/>
        <v>0.6</v>
      </c>
      <c r="EL16" s="100">
        <f t="shared" si="46"/>
        <v>0</v>
      </c>
      <c r="EM16" s="100">
        <f t="shared" si="47"/>
        <v>0</v>
      </c>
      <c r="EN16" s="97">
        <f t="shared" si="48"/>
        <v>0</v>
      </c>
      <c r="EO16" s="428">
        <f t="shared" si="49"/>
        <v>5</v>
      </c>
      <c r="EP16" s="429">
        <f t="shared" si="50"/>
        <v>1</v>
      </c>
      <c r="EQ16" s="428">
        <f t="shared" si="51"/>
        <v>3</v>
      </c>
      <c r="ER16" s="429">
        <f t="shared" si="52"/>
        <v>0.6</v>
      </c>
      <c r="ES16" s="100">
        <f t="shared" si="53"/>
        <v>0</v>
      </c>
      <c r="ET16" s="100">
        <f t="shared" si="54"/>
        <v>0</v>
      </c>
      <c r="EU16" s="97">
        <f t="shared" si="55"/>
        <v>0</v>
      </c>
      <c r="EV16" s="428">
        <f t="shared" si="56"/>
        <v>5</v>
      </c>
      <c r="EW16" s="429">
        <f t="shared" si="57"/>
        <v>1</v>
      </c>
      <c r="EX16" s="428">
        <f t="shared" si="58"/>
        <v>3</v>
      </c>
      <c r="EY16" s="429">
        <f t="shared" si="59"/>
        <v>0.6</v>
      </c>
      <c r="EZ16" s="100">
        <f t="shared" si="60"/>
        <v>0</v>
      </c>
      <c r="FA16" s="100">
        <f t="shared" si="61"/>
        <v>0</v>
      </c>
      <c r="FB16" s="97">
        <f t="shared" si="62"/>
        <v>0</v>
      </c>
      <c r="FC16" s="428">
        <f t="shared" si="63"/>
        <v>5</v>
      </c>
      <c r="FD16" s="429">
        <f t="shared" si="64"/>
        <v>1</v>
      </c>
      <c r="FE16" s="428">
        <f t="shared" si="65"/>
        <v>3</v>
      </c>
      <c r="FF16" s="429">
        <f t="shared" si="66"/>
        <v>0.6</v>
      </c>
      <c r="FG16" s="100">
        <f t="shared" si="67"/>
        <v>0</v>
      </c>
      <c r="FH16" s="100">
        <f t="shared" si="68"/>
        <v>0</v>
      </c>
      <c r="FI16" s="97">
        <f t="shared" si="69"/>
        <v>0</v>
      </c>
      <c r="FJ16" s="428">
        <f t="shared" si="70"/>
        <v>5</v>
      </c>
      <c r="FK16" s="429">
        <f t="shared" si="71"/>
        <v>1</v>
      </c>
      <c r="FL16" s="428">
        <f t="shared" si="72"/>
        <v>3</v>
      </c>
      <c r="FM16" s="429">
        <f t="shared" si="73"/>
        <v>0.6</v>
      </c>
      <c r="FN16" s="100">
        <f t="shared" si="74"/>
        <v>0</v>
      </c>
      <c r="FO16" s="100">
        <f t="shared" si="75"/>
        <v>0</v>
      </c>
      <c r="FP16" s="97">
        <f t="shared" si="76"/>
        <v>0</v>
      </c>
      <c r="FQ16" s="428">
        <f t="shared" si="77"/>
        <v>5</v>
      </c>
      <c r="FR16" s="429">
        <f t="shared" si="78"/>
        <v>1</v>
      </c>
      <c r="FS16" s="428">
        <f t="shared" si="79"/>
        <v>3</v>
      </c>
      <c r="FT16" s="429">
        <f t="shared" si="80"/>
        <v>0.6</v>
      </c>
      <c r="FU16" s="100">
        <f t="shared" si="81"/>
        <v>0</v>
      </c>
      <c r="FV16" s="100">
        <f t="shared" si="82"/>
        <v>0</v>
      </c>
      <c r="FW16" s="97">
        <f t="shared" si="83"/>
        <v>0</v>
      </c>
      <c r="FX16" s="428">
        <f t="shared" si="84"/>
        <v>5</v>
      </c>
      <c r="FY16" s="429">
        <f t="shared" si="85"/>
        <v>1</v>
      </c>
      <c r="FZ16" s="428">
        <f t="shared" si="86"/>
        <v>3</v>
      </c>
      <c r="GA16" s="429">
        <f t="shared" si="87"/>
        <v>0.6</v>
      </c>
      <c r="GB16" s="100">
        <f t="shared" si="88"/>
        <v>0</v>
      </c>
      <c r="GC16" s="100">
        <f t="shared" si="89"/>
        <v>0</v>
      </c>
      <c r="GD16" s="97">
        <f t="shared" si="90"/>
        <v>0</v>
      </c>
      <c r="GE16" s="428">
        <f t="shared" si="91"/>
        <v>5</v>
      </c>
      <c r="GF16" s="429">
        <f t="shared" si="92"/>
        <v>1</v>
      </c>
      <c r="GG16" s="428">
        <f t="shared" si="93"/>
        <v>3</v>
      </c>
      <c r="GH16" s="429">
        <f t="shared" si="94"/>
        <v>0.6</v>
      </c>
      <c r="GI16" s="429">
        <f t="shared" si="95"/>
        <v>0.6</v>
      </c>
      <c r="GJ16" s="101"/>
    </row>
    <row r="17" spans="1:192" ht="37.5" hidden="1" customHeight="1">
      <c r="A17" s="427">
        <v>9</v>
      </c>
      <c r="B17" s="85"/>
      <c r="C17" s="85"/>
      <c r="D17" s="193"/>
      <c r="E17" s="85"/>
      <c r="F17" s="124"/>
      <c r="G17" s="85"/>
      <c r="H17" s="85" t="s">
        <v>1170</v>
      </c>
      <c r="I17" s="86"/>
      <c r="J17" s="86"/>
      <c r="K17" s="86"/>
      <c r="L17" s="86"/>
      <c r="M17" s="86"/>
      <c r="N17" s="86"/>
      <c r="O17" s="86"/>
      <c r="P17" s="86"/>
      <c r="Q17" s="86"/>
      <c r="R17" s="86"/>
      <c r="S17" s="86"/>
      <c r="T17" s="86"/>
      <c r="U17" s="86"/>
      <c r="V17" s="86"/>
      <c r="W17" s="86"/>
      <c r="X17" s="86"/>
      <c r="Y17" s="86"/>
      <c r="Z17" s="86"/>
      <c r="AA17" s="86"/>
      <c r="AB17" s="86"/>
      <c r="AC17" s="88">
        <f t="shared" si="0"/>
        <v>0</v>
      </c>
      <c r="AD17" s="89">
        <f t="shared" si="96"/>
        <v>1</v>
      </c>
      <c r="AE17" s="88" t="str">
        <f t="shared" si="1"/>
        <v>3 - Moderado</v>
      </c>
      <c r="AF17" s="89">
        <f t="shared" si="97"/>
        <v>0.6</v>
      </c>
      <c r="AG17" s="82" t="str">
        <f t="shared" si="98"/>
        <v/>
      </c>
      <c r="AH17" s="89">
        <f t="shared" si="2"/>
        <v>0.6</v>
      </c>
      <c r="AI17" s="85"/>
      <c r="AJ17" s="85"/>
      <c r="AK17" s="85"/>
      <c r="AL17" s="85"/>
      <c r="AM17" s="47"/>
      <c r="AN17" s="91"/>
      <c r="AO17" s="91"/>
      <c r="AP17" s="47"/>
      <c r="AQ17" s="47"/>
      <c r="AR17" s="91"/>
      <c r="AS17" s="91"/>
      <c r="AT17" s="47"/>
      <c r="AU17" s="47"/>
      <c r="AV17" s="91"/>
      <c r="AW17" s="91"/>
      <c r="AX17" s="47"/>
      <c r="AY17" s="47"/>
      <c r="AZ17" s="91"/>
      <c r="BA17" s="91"/>
      <c r="BB17" s="47"/>
      <c r="BC17" s="47"/>
      <c r="BD17" s="91"/>
      <c r="BE17" s="91"/>
      <c r="BF17" s="47"/>
      <c r="BG17" s="47"/>
      <c r="BH17" s="91"/>
      <c r="BI17" s="91"/>
      <c r="BJ17" s="47"/>
      <c r="BK17" s="47"/>
      <c r="BL17" s="91"/>
      <c r="BM17" s="91"/>
      <c r="BN17" s="47"/>
      <c r="BO17" s="47"/>
      <c r="BP17" s="91"/>
      <c r="BQ17" s="91"/>
      <c r="BR17" s="47"/>
      <c r="BS17" s="47"/>
      <c r="BT17" s="91"/>
      <c r="BU17" s="91"/>
      <c r="BV17" s="47"/>
      <c r="BW17" s="47"/>
      <c r="BX17" s="91"/>
      <c r="BY17" s="91"/>
      <c r="BZ17" s="47"/>
      <c r="CA17" s="47"/>
      <c r="CB17" s="91"/>
      <c r="CC17" s="91"/>
      <c r="CD17" s="47"/>
      <c r="CE17" s="47"/>
      <c r="CF17" s="91"/>
      <c r="CG17" s="91"/>
      <c r="CH17" s="47"/>
      <c r="CI17" s="91"/>
      <c r="CJ17" s="91"/>
      <c r="CK17" s="47"/>
      <c r="CL17" s="92" t="str">
        <f t="shared" si="3"/>
        <v>5 - Muy Alta</v>
      </c>
      <c r="CM17" s="93">
        <f t="shared" si="99"/>
        <v>1</v>
      </c>
      <c r="CN17" s="92" t="str">
        <f t="shared" si="4"/>
        <v>3 - Moderado</v>
      </c>
      <c r="CO17" s="93">
        <f t="shared" si="100"/>
        <v>0.6</v>
      </c>
      <c r="CP17" s="94" t="str">
        <f t="shared" si="101"/>
        <v>ALTO</v>
      </c>
      <c r="CQ17" s="89">
        <f t="shared" si="5"/>
        <v>0.6</v>
      </c>
      <c r="CR17" s="194"/>
      <c r="CS17" s="94">
        <f t="shared" si="6"/>
        <v>5</v>
      </c>
      <c r="CT17" s="47"/>
      <c r="CU17" s="194"/>
      <c r="CV17" s="194"/>
      <c r="CW17" s="96"/>
      <c r="CX17" s="97">
        <f t="shared" si="7"/>
        <v>0</v>
      </c>
      <c r="CY17" s="98">
        <f t="shared" si="8"/>
        <v>3</v>
      </c>
      <c r="CZ17" s="97" t="str">
        <f t="shared" si="9"/>
        <v>Moderado</v>
      </c>
      <c r="DA17" s="99">
        <f t="shared" si="10"/>
        <v>0.6</v>
      </c>
      <c r="DB17" s="100">
        <f t="shared" si="11"/>
        <v>0</v>
      </c>
      <c r="DC17" s="100">
        <f t="shared" si="12"/>
        <v>0</v>
      </c>
      <c r="DD17" s="97">
        <f t="shared" si="13"/>
        <v>0</v>
      </c>
      <c r="DE17" s="428">
        <f t="shared" si="14"/>
        <v>5</v>
      </c>
      <c r="DF17" s="429">
        <f t="shared" si="15"/>
        <v>1</v>
      </c>
      <c r="DG17" s="428">
        <f t="shared" si="16"/>
        <v>3</v>
      </c>
      <c r="DH17" s="428"/>
      <c r="DI17" s="429">
        <f t="shared" si="17"/>
        <v>0.6</v>
      </c>
      <c r="DJ17" s="100">
        <f t="shared" si="18"/>
        <v>0</v>
      </c>
      <c r="DK17" s="100">
        <f t="shared" si="19"/>
        <v>0</v>
      </c>
      <c r="DL17" s="97">
        <f t="shared" si="20"/>
        <v>0</v>
      </c>
      <c r="DM17" s="428">
        <f t="shared" si="21"/>
        <v>5</v>
      </c>
      <c r="DN17" s="429">
        <f t="shared" si="22"/>
        <v>1</v>
      </c>
      <c r="DO17" s="428">
        <f t="shared" si="23"/>
        <v>3</v>
      </c>
      <c r="DP17" s="429">
        <f t="shared" si="24"/>
        <v>0.6</v>
      </c>
      <c r="DQ17" s="100">
        <f t="shared" si="25"/>
        <v>0</v>
      </c>
      <c r="DR17" s="100">
        <f t="shared" si="26"/>
        <v>0</v>
      </c>
      <c r="DS17" s="97">
        <f t="shared" si="27"/>
        <v>0</v>
      </c>
      <c r="DT17" s="428">
        <f t="shared" si="28"/>
        <v>5</v>
      </c>
      <c r="DU17" s="429">
        <f t="shared" si="29"/>
        <v>1</v>
      </c>
      <c r="DV17" s="428">
        <f t="shared" si="30"/>
        <v>3</v>
      </c>
      <c r="DW17" s="429">
        <f t="shared" si="31"/>
        <v>0.6</v>
      </c>
      <c r="DX17" s="100">
        <f t="shared" si="32"/>
        <v>0</v>
      </c>
      <c r="DY17" s="100">
        <f t="shared" si="33"/>
        <v>0</v>
      </c>
      <c r="DZ17" s="97">
        <f t="shared" si="34"/>
        <v>0</v>
      </c>
      <c r="EA17" s="428">
        <f t="shared" si="35"/>
        <v>5</v>
      </c>
      <c r="EB17" s="429">
        <f t="shared" si="36"/>
        <v>1</v>
      </c>
      <c r="EC17" s="428">
        <f t="shared" si="37"/>
        <v>3</v>
      </c>
      <c r="ED17" s="429">
        <f t="shared" si="38"/>
        <v>0.6</v>
      </c>
      <c r="EE17" s="100">
        <f t="shared" si="39"/>
        <v>0</v>
      </c>
      <c r="EF17" s="100">
        <f t="shared" si="40"/>
        <v>0</v>
      </c>
      <c r="EG17" s="97">
        <f t="shared" si="41"/>
        <v>0</v>
      </c>
      <c r="EH17" s="428">
        <f t="shared" si="42"/>
        <v>5</v>
      </c>
      <c r="EI17" s="429">
        <f t="shared" si="43"/>
        <v>1</v>
      </c>
      <c r="EJ17" s="428">
        <f t="shared" si="44"/>
        <v>3</v>
      </c>
      <c r="EK17" s="429">
        <f t="shared" si="45"/>
        <v>0.6</v>
      </c>
      <c r="EL17" s="100">
        <f t="shared" si="46"/>
        <v>0</v>
      </c>
      <c r="EM17" s="100">
        <f t="shared" si="47"/>
        <v>0</v>
      </c>
      <c r="EN17" s="97">
        <f t="shared" si="48"/>
        <v>0</v>
      </c>
      <c r="EO17" s="428">
        <f t="shared" si="49"/>
        <v>5</v>
      </c>
      <c r="EP17" s="429">
        <f t="shared" si="50"/>
        <v>1</v>
      </c>
      <c r="EQ17" s="428">
        <f t="shared" si="51"/>
        <v>3</v>
      </c>
      <c r="ER17" s="429">
        <f t="shared" si="52"/>
        <v>0.6</v>
      </c>
      <c r="ES17" s="100">
        <f t="shared" si="53"/>
        <v>0</v>
      </c>
      <c r="ET17" s="100">
        <f t="shared" si="54"/>
        <v>0</v>
      </c>
      <c r="EU17" s="97">
        <f t="shared" si="55"/>
        <v>0</v>
      </c>
      <c r="EV17" s="428">
        <f t="shared" si="56"/>
        <v>5</v>
      </c>
      <c r="EW17" s="429">
        <f t="shared" si="57"/>
        <v>1</v>
      </c>
      <c r="EX17" s="428">
        <f t="shared" si="58"/>
        <v>3</v>
      </c>
      <c r="EY17" s="429">
        <f t="shared" si="59"/>
        <v>0.6</v>
      </c>
      <c r="EZ17" s="100">
        <f t="shared" si="60"/>
        <v>0</v>
      </c>
      <c r="FA17" s="100">
        <f t="shared" si="61"/>
        <v>0</v>
      </c>
      <c r="FB17" s="97">
        <f t="shared" si="62"/>
        <v>0</v>
      </c>
      <c r="FC17" s="428">
        <f t="shared" si="63"/>
        <v>5</v>
      </c>
      <c r="FD17" s="429">
        <f t="shared" si="64"/>
        <v>1</v>
      </c>
      <c r="FE17" s="428">
        <f t="shared" si="65"/>
        <v>3</v>
      </c>
      <c r="FF17" s="429">
        <f t="shared" si="66"/>
        <v>0.6</v>
      </c>
      <c r="FG17" s="100">
        <f t="shared" si="67"/>
        <v>0</v>
      </c>
      <c r="FH17" s="100">
        <f t="shared" si="68"/>
        <v>0</v>
      </c>
      <c r="FI17" s="97">
        <f t="shared" si="69"/>
        <v>0</v>
      </c>
      <c r="FJ17" s="428">
        <f t="shared" si="70"/>
        <v>5</v>
      </c>
      <c r="FK17" s="429">
        <f t="shared" si="71"/>
        <v>1</v>
      </c>
      <c r="FL17" s="428">
        <f t="shared" si="72"/>
        <v>3</v>
      </c>
      <c r="FM17" s="429">
        <f t="shared" si="73"/>
        <v>0.6</v>
      </c>
      <c r="FN17" s="100">
        <f t="shared" si="74"/>
        <v>0</v>
      </c>
      <c r="FO17" s="100">
        <f t="shared" si="75"/>
        <v>0</v>
      </c>
      <c r="FP17" s="97">
        <f t="shared" si="76"/>
        <v>0</v>
      </c>
      <c r="FQ17" s="428">
        <f t="shared" si="77"/>
        <v>5</v>
      </c>
      <c r="FR17" s="429">
        <f t="shared" si="78"/>
        <v>1</v>
      </c>
      <c r="FS17" s="428">
        <f t="shared" si="79"/>
        <v>3</v>
      </c>
      <c r="FT17" s="429">
        <f t="shared" si="80"/>
        <v>0.6</v>
      </c>
      <c r="FU17" s="100">
        <f t="shared" si="81"/>
        <v>0</v>
      </c>
      <c r="FV17" s="100">
        <f t="shared" si="82"/>
        <v>0</v>
      </c>
      <c r="FW17" s="97">
        <f t="shared" si="83"/>
        <v>0</v>
      </c>
      <c r="FX17" s="428">
        <f t="shared" si="84"/>
        <v>5</v>
      </c>
      <c r="FY17" s="429">
        <f t="shared" si="85"/>
        <v>1</v>
      </c>
      <c r="FZ17" s="428">
        <f t="shared" si="86"/>
        <v>3</v>
      </c>
      <c r="GA17" s="429">
        <f t="shared" si="87"/>
        <v>0.6</v>
      </c>
      <c r="GB17" s="100">
        <f t="shared" si="88"/>
        <v>0</v>
      </c>
      <c r="GC17" s="100">
        <f t="shared" si="89"/>
        <v>0</v>
      </c>
      <c r="GD17" s="97">
        <f t="shared" si="90"/>
        <v>0</v>
      </c>
      <c r="GE17" s="428">
        <f t="shared" si="91"/>
        <v>5</v>
      </c>
      <c r="GF17" s="429">
        <f t="shared" si="92"/>
        <v>1</v>
      </c>
      <c r="GG17" s="428">
        <f t="shared" si="93"/>
        <v>3</v>
      </c>
      <c r="GH17" s="429">
        <f t="shared" si="94"/>
        <v>0.6</v>
      </c>
      <c r="GI17" s="429">
        <f t="shared" si="95"/>
        <v>0.6</v>
      </c>
      <c r="GJ17" s="101"/>
    </row>
    <row r="18" spans="1:192" ht="37.5" hidden="1" customHeight="1">
      <c r="A18" s="427">
        <v>10</v>
      </c>
      <c r="B18" s="85"/>
      <c r="C18" s="85"/>
      <c r="D18" s="193"/>
      <c r="E18" s="85"/>
      <c r="F18" s="124"/>
      <c r="G18" s="85"/>
      <c r="H18" s="85" t="s">
        <v>1170</v>
      </c>
      <c r="I18" s="86"/>
      <c r="J18" s="86"/>
      <c r="K18" s="86"/>
      <c r="L18" s="86"/>
      <c r="M18" s="86"/>
      <c r="N18" s="86"/>
      <c r="O18" s="86"/>
      <c r="P18" s="86"/>
      <c r="Q18" s="86"/>
      <c r="R18" s="86"/>
      <c r="S18" s="86"/>
      <c r="T18" s="86"/>
      <c r="U18" s="86"/>
      <c r="V18" s="86"/>
      <c r="W18" s="86"/>
      <c r="X18" s="86"/>
      <c r="Y18" s="86"/>
      <c r="Z18" s="86"/>
      <c r="AA18" s="86"/>
      <c r="AB18" s="86"/>
      <c r="AC18" s="88">
        <f t="shared" si="0"/>
        <v>0</v>
      </c>
      <c r="AD18" s="89">
        <f t="shared" si="96"/>
        <v>1</v>
      </c>
      <c r="AE18" s="88" t="str">
        <f t="shared" si="1"/>
        <v>3 - Moderado</v>
      </c>
      <c r="AF18" s="89">
        <f t="shared" si="97"/>
        <v>0.6</v>
      </c>
      <c r="AG18" s="82" t="str">
        <f t="shared" si="98"/>
        <v/>
      </c>
      <c r="AH18" s="89">
        <f t="shared" si="2"/>
        <v>0.6</v>
      </c>
      <c r="AI18" s="85"/>
      <c r="AJ18" s="85"/>
      <c r="AK18" s="85"/>
      <c r="AL18" s="85"/>
      <c r="AM18" s="47"/>
      <c r="AN18" s="91"/>
      <c r="AO18" s="91"/>
      <c r="AP18" s="47"/>
      <c r="AQ18" s="47"/>
      <c r="AR18" s="91"/>
      <c r="AS18" s="91"/>
      <c r="AT18" s="47"/>
      <c r="AU18" s="47"/>
      <c r="AV18" s="91"/>
      <c r="AW18" s="91"/>
      <c r="AX18" s="47"/>
      <c r="AY18" s="47"/>
      <c r="AZ18" s="91"/>
      <c r="BA18" s="91"/>
      <c r="BB18" s="47"/>
      <c r="BC18" s="47"/>
      <c r="BD18" s="91"/>
      <c r="BE18" s="91"/>
      <c r="BF18" s="47"/>
      <c r="BG18" s="47"/>
      <c r="BH18" s="91"/>
      <c r="BI18" s="91"/>
      <c r="BJ18" s="47"/>
      <c r="BK18" s="47"/>
      <c r="BL18" s="91"/>
      <c r="BM18" s="91"/>
      <c r="BN18" s="47"/>
      <c r="BO18" s="47"/>
      <c r="BP18" s="91"/>
      <c r="BQ18" s="91"/>
      <c r="BR18" s="47"/>
      <c r="BS18" s="47"/>
      <c r="BT18" s="91"/>
      <c r="BU18" s="91"/>
      <c r="BV18" s="47"/>
      <c r="BW18" s="47"/>
      <c r="BX18" s="91"/>
      <c r="BY18" s="91"/>
      <c r="BZ18" s="47"/>
      <c r="CA18" s="47"/>
      <c r="CB18" s="91"/>
      <c r="CC18" s="91"/>
      <c r="CD18" s="47"/>
      <c r="CE18" s="47"/>
      <c r="CF18" s="91"/>
      <c r="CG18" s="91"/>
      <c r="CH18" s="47"/>
      <c r="CI18" s="91"/>
      <c r="CJ18" s="91"/>
      <c r="CK18" s="47"/>
      <c r="CL18" s="92" t="str">
        <f t="shared" si="3"/>
        <v>5 - Muy Alta</v>
      </c>
      <c r="CM18" s="93">
        <f t="shared" si="99"/>
        <v>1</v>
      </c>
      <c r="CN18" s="92" t="str">
        <f t="shared" si="4"/>
        <v>3 - Moderado</v>
      </c>
      <c r="CO18" s="93">
        <f t="shared" si="100"/>
        <v>0.6</v>
      </c>
      <c r="CP18" s="94" t="str">
        <f t="shared" si="101"/>
        <v>ALTO</v>
      </c>
      <c r="CQ18" s="89">
        <f t="shared" si="5"/>
        <v>0.6</v>
      </c>
      <c r="CR18" s="194"/>
      <c r="CS18" s="94">
        <f t="shared" si="6"/>
        <v>5</v>
      </c>
      <c r="CT18" s="47"/>
      <c r="CU18" s="194"/>
      <c r="CV18" s="194"/>
      <c r="CW18" s="96"/>
      <c r="CX18" s="97">
        <f t="shared" si="7"/>
        <v>0</v>
      </c>
      <c r="CY18" s="98">
        <f t="shared" si="8"/>
        <v>3</v>
      </c>
      <c r="CZ18" s="97" t="str">
        <f t="shared" si="9"/>
        <v>Moderado</v>
      </c>
      <c r="DA18" s="99">
        <f t="shared" si="10"/>
        <v>0.6</v>
      </c>
      <c r="DB18" s="100">
        <f t="shared" si="11"/>
        <v>0</v>
      </c>
      <c r="DC18" s="100">
        <f t="shared" si="12"/>
        <v>0</v>
      </c>
      <c r="DD18" s="97">
        <f t="shared" si="13"/>
        <v>0</v>
      </c>
      <c r="DE18" s="428">
        <f t="shared" si="14"/>
        <v>5</v>
      </c>
      <c r="DF18" s="429">
        <f t="shared" si="15"/>
        <v>1</v>
      </c>
      <c r="DG18" s="428">
        <f t="shared" si="16"/>
        <v>3</v>
      </c>
      <c r="DH18" s="428"/>
      <c r="DI18" s="429">
        <f t="shared" si="17"/>
        <v>0.6</v>
      </c>
      <c r="DJ18" s="100">
        <f t="shared" si="18"/>
        <v>0</v>
      </c>
      <c r="DK18" s="100">
        <f t="shared" si="19"/>
        <v>0</v>
      </c>
      <c r="DL18" s="97">
        <f t="shared" si="20"/>
        <v>0</v>
      </c>
      <c r="DM18" s="428">
        <f t="shared" si="21"/>
        <v>5</v>
      </c>
      <c r="DN18" s="429">
        <f t="shared" si="22"/>
        <v>1</v>
      </c>
      <c r="DO18" s="428">
        <f t="shared" si="23"/>
        <v>3</v>
      </c>
      <c r="DP18" s="429">
        <f t="shared" si="24"/>
        <v>0.6</v>
      </c>
      <c r="DQ18" s="100">
        <f t="shared" si="25"/>
        <v>0</v>
      </c>
      <c r="DR18" s="100">
        <f t="shared" si="26"/>
        <v>0</v>
      </c>
      <c r="DS18" s="97">
        <f t="shared" si="27"/>
        <v>0</v>
      </c>
      <c r="DT18" s="428">
        <f t="shared" si="28"/>
        <v>5</v>
      </c>
      <c r="DU18" s="429">
        <f t="shared" si="29"/>
        <v>1</v>
      </c>
      <c r="DV18" s="428">
        <f t="shared" si="30"/>
        <v>3</v>
      </c>
      <c r="DW18" s="429">
        <f t="shared" si="31"/>
        <v>0.6</v>
      </c>
      <c r="DX18" s="100">
        <f t="shared" si="32"/>
        <v>0</v>
      </c>
      <c r="DY18" s="100">
        <f t="shared" si="33"/>
        <v>0</v>
      </c>
      <c r="DZ18" s="97">
        <f t="shared" si="34"/>
        <v>0</v>
      </c>
      <c r="EA18" s="428">
        <f t="shared" si="35"/>
        <v>5</v>
      </c>
      <c r="EB18" s="429">
        <f t="shared" si="36"/>
        <v>1</v>
      </c>
      <c r="EC18" s="428">
        <f t="shared" si="37"/>
        <v>3</v>
      </c>
      <c r="ED18" s="429">
        <f t="shared" si="38"/>
        <v>0.6</v>
      </c>
      <c r="EE18" s="100">
        <f t="shared" si="39"/>
        <v>0</v>
      </c>
      <c r="EF18" s="100">
        <f t="shared" si="40"/>
        <v>0</v>
      </c>
      <c r="EG18" s="97">
        <f t="shared" si="41"/>
        <v>0</v>
      </c>
      <c r="EH18" s="428">
        <f t="shared" si="42"/>
        <v>5</v>
      </c>
      <c r="EI18" s="429">
        <f t="shared" si="43"/>
        <v>1</v>
      </c>
      <c r="EJ18" s="428">
        <f t="shared" si="44"/>
        <v>3</v>
      </c>
      <c r="EK18" s="429">
        <f t="shared" si="45"/>
        <v>0.6</v>
      </c>
      <c r="EL18" s="100">
        <f t="shared" si="46"/>
        <v>0</v>
      </c>
      <c r="EM18" s="100">
        <f t="shared" si="47"/>
        <v>0</v>
      </c>
      <c r="EN18" s="97">
        <f t="shared" si="48"/>
        <v>0</v>
      </c>
      <c r="EO18" s="428">
        <f t="shared" si="49"/>
        <v>5</v>
      </c>
      <c r="EP18" s="429">
        <f t="shared" si="50"/>
        <v>1</v>
      </c>
      <c r="EQ18" s="428">
        <f t="shared" si="51"/>
        <v>3</v>
      </c>
      <c r="ER18" s="429">
        <f t="shared" si="52"/>
        <v>0.6</v>
      </c>
      <c r="ES18" s="100">
        <f t="shared" si="53"/>
        <v>0</v>
      </c>
      <c r="ET18" s="100">
        <f t="shared" si="54"/>
        <v>0</v>
      </c>
      <c r="EU18" s="97">
        <f t="shared" si="55"/>
        <v>0</v>
      </c>
      <c r="EV18" s="428">
        <f t="shared" si="56"/>
        <v>5</v>
      </c>
      <c r="EW18" s="429">
        <f t="shared" si="57"/>
        <v>1</v>
      </c>
      <c r="EX18" s="428">
        <f t="shared" si="58"/>
        <v>3</v>
      </c>
      <c r="EY18" s="429">
        <f t="shared" si="59"/>
        <v>0.6</v>
      </c>
      <c r="EZ18" s="100">
        <f t="shared" si="60"/>
        <v>0</v>
      </c>
      <c r="FA18" s="100">
        <f t="shared" si="61"/>
        <v>0</v>
      </c>
      <c r="FB18" s="97">
        <f t="shared" si="62"/>
        <v>0</v>
      </c>
      <c r="FC18" s="428">
        <f t="shared" si="63"/>
        <v>5</v>
      </c>
      <c r="FD18" s="429">
        <f t="shared" si="64"/>
        <v>1</v>
      </c>
      <c r="FE18" s="428">
        <f t="shared" si="65"/>
        <v>3</v>
      </c>
      <c r="FF18" s="429">
        <f t="shared" si="66"/>
        <v>0.6</v>
      </c>
      <c r="FG18" s="100">
        <f t="shared" si="67"/>
        <v>0</v>
      </c>
      <c r="FH18" s="100">
        <f t="shared" si="68"/>
        <v>0</v>
      </c>
      <c r="FI18" s="97">
        <f t="shared" si="69"/>
        <v>0</v>
      </c>
      <c r="FJ18" s="428">
        <f t="shared" si="70"/>
        <v>5</v>
      </c>
      <c r="FK18" s="429">
        <f t="shared" si="71"/>
        <v>1</v>
      </c>
      <c r="FL18" s="428">
        <f t="shared" si="72"/>
        <v>3</v>
      </c>
      <c r="FM18" s="429">
        <f t="shared" si="73"/>
        <v>0.6</v>
      </c>
      <c r="FN18" s="100">
        <f t="shared" si="74"/>
        <v>0</v>
      </c>
      <c r="FO18" s="100">
        <f t="shared" si="75"/>
        <v>0</v>
      </c>
      <c r="FP18" s="97">
        <f t="shared" si="76"/>
        <v>0</v>
      </c>
      <c r="FQ18" s="428">
        <f t="shared" si="77"/>
        <v>5</v>
      </c>
      <c r="FR18" s="429">
        <f t="shared" si="78"/>
        <v>1</v>
      </c>
      <c r="FS18" s="428">
        <f t="shared" si="79"/>
        <v>3</v>
      </c>
      <c r="FT18" s="429">
        <f t="shared" si="80"/>
        <v>0.6</v>
      </c>
      <c r="FU18" s="100">
        <f t="shared" si="81"/>
        <v>0</v>
      </c>
      <c r="FV18" s="100">
        <f t="shared" si="82"/>
        <v>0</v>
      </c>
      <c r="FW18" s="97">
        <f t="shared" si="83"/>
        <v>0</v>
      </c>
      <c r="FX18" s="428">
        <f t="shared" si="84"/>
        <v>5</v>
      </c>
      <c r="FY18" s="429">
        <f t="shared" si="85"/>
        <v>1</v>
      </c>
      <c r="FZ18" s="428">
        <f t="shared" si="86"/>
        <v>3</v>
      </c>
      <c r="GA18" s="429">
        <f t="shared" si="87"/>
        <v>0.6</v>
      </c>
      <c r="GB18" s="100">
        <f t="shared" si="88"/>
        <v>0</v>
      </c>
      <c r="GC18" s="100">
        <f t="shared" si="89"/>
        <v>0</v>
      </c>
      <c r="GD18" s="97">
        <f t="shared" si="90"/>
        <v>0</v>
      </c>
      <c r="GE18" s="428">
        <f t="shared" si="91"/>
        <v>5</v>
      </c>
      <c r="GF18" s="429">
        <f t="shared" si="92"/>
        <v>1</v>
      </c>
      <c r="GG18" s="428">
        <f t="shared" si="93"/>
        <v>3</v>
      </c>
      <c r="GH18" s="429">
        <f t="shared" si="94"/>
        <v>0.6</v>
      </c>
      <c r="GI18" s="429">
        <f t="shared" si="95"/>
        <v>0.6</v>
      </c>
      <c r="GJ18" s="101"/>
    </row>
    <row r="19" spans="1:192" ht="37.5" hidden="1" customHeight="1">
      <c r="A19" s="427">
        <v>11</v>
      </c>
      <c r="B19" s="85"/>
      <c r="C19" s="85"/>
      <c r="D19" s="193"/>
      <c r="E19" s="85"/>
      <c r="F19" s="124"/>
      <c r="G19" s="85"/>
      <c r="H19" s="85" t="s">
        <v>1170</v>
      </c>
      <c r="I19" s="86"/>
      <c r="J19" s="86"/>
      <c r="K19" s="86"/>
      <c r="L19" s="86"/>
      <c r="M19" s="86"/>
      <c r="N19" s="86"/>
      <c r="O19" s="86"/>
      <c r="P19" s="86"/>
      <c r="Q19" s="86"/>
      <c r="R19" s="86"/>
      <c r="S19" s="86"/>
      <c r="T19" s="86"/>
      <c r="U19" s="86"/>
      <c r="V19" s="86"/>
      <c r="W19" s="86"/>
      <c r="X19" s="86"/>
      <c r="Y19" s="86"/>
      <c r="Z19" s="86"/>
      <c r="AA19" s="86"/>
      <c r="AB19" s="86"/>
      <c r="AC19" s="88">
        <f t="shared" si="0"/>
        <v>0</v>
      </c>
      <c r="AD19" s="89">
        <f t="shared" si="96"/>
        <v>1</v>
      </c>
      <c r="AE19" s="88" t="str">
        <f t="shared" si="1"/>
        <v>3 - Moderado</v>
      </c>
      <c r="AF19" s="89">
        <f t="shared" si="97"/>
        <v>0.6</v>
      </c>
      <c r="AG19" s="82" t="str">
        <f t="shared" si="98"/>
        <v/>
      </c>
      <c r="AH19" s="89">
        <f t="shared" si="2"/>
        <v>0.6</v>
      </c>
      <c r="AI19" s="85"/>
      <c r="AJ19" s="85"/>
      <c r="AK19" s="85"/>
      <c r="AL19" s="85"/>
      <c r="AM19" s="47"/>
      <c r="AN19" s="91"/>
      <c r="AO19" s="91"/>
      <c r="AP19" s="47"/>
      <c r="AQ19" s="47"/>
      <c r="AR19" s="91"/>
      <c r="AS19" s="91"/>
      <c r="AT19" s="47"/>
      <c r="AU19" s="47"/>
      <c r="AV19" s="91"/>
      <c r="AW19" s="91"/>
      <c r="AX19" s="47"/>
      <c r="AY19" s="47"/>
      <c r="AZ19" s="91"/>
      <c r="BA19" s="91"/>
      <c r="BB19" s="47"/>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tr">
        <f t="shared" si="3"/>
        <v>5 - Muy Alta</v>
      </c>
      <c r="CM19" s="93">
        <f t="shared" si="99"/>
        <v>1</v>
      </c>
      <c r="CN19" s="92" t="str">
        <f t="shared" si="4"/>
        <v>3 - Moderado</v>
      </c>
      <c r="CO19" s="93">
        <f t="shared" si="100"/>
        <v>0.6</v>
      </c>
      <c r="CP19" s="94" t="str">
        <f t="shared" si="101"/>
        <v>ALTO</v>
      </c>
      <c r="CQ19" s="89">
        <f t="shared" si="5"/>
        <v>0.6</v>
      </c>
      <c r="CR19" s="194"/>
      <c r="CS19" s="94">
        <f t="shared" si="6"/>
        <v>5</v>
      </c>
      <c r="CT19" s="47"/>
      <c r="CU19" s="194"/>
      <c r="CV19" s="194"/>
      <c r="CW19" s="96"/>
      <c r="CX19" s="97">
        <f t="shared" si="7"/>
        <v>0</v>
      </c>
      <c r="CY19" s="98">
        <f t="shared" si="8"/>
        <v>3</v>
      </c>
      <c r="CZ19" s="97" t="str">
        <f t="shared" si="9"/>
        <v>Moderado</v>
      </c>
      <c r="DA19" s="99">
        <f t="shared" si="10"/>
        <v>0.6</v>
      </c>
      <c r="DB19" s="100">
        <f t="shared" si="11"/>
        <v>0</v>
      </c>
      <c r="DC19" s="100">
        <f t="shared" si="12"/>
        <v>0</v>
      </c>
      <c r="DD19" s="97">
        <f t="shared" si="13"/>
        <v>0</v>
      </c>
      <c r="DE19" s="428">
        <f t="shared" si="14"/>
        <v>5</v>
      </c>
      <c r="DF19" s="429">
        <f t="shared" si="15"/>
        <v>1</v>
      </c>
      <c r="DG19" s="428">
        <f t="shared" si="16"/>
        <v>3</v>
      </c>
      <c r="DH19" s="428"/>
      <c r="DI19" s="429">
        <f t="shared" si="17"/>
        <v>0.6</v>
      </c>
      <c r="DJ19" s="100">
        <f t="shared" si="18"/>
        <v>0</v>
      </c>
      <c r="DK19" s="100">
        <f t="shared" si="19"/>
        <v>0</v>
      </c>
      <c r="DL19" s="97">
        <f t="shared" si="20"/>
        <v>0</v>
      </c>
      <c r="DM19" s="428">
        <f t="shared" si="21"/>
        <v>5</v>
      </c>
      <c r="DN19" s="429">
        <f t="shared" si="22"/>
        <v>1</v>
      </c>
      <c r="DO19" s="428">
        <f t="shared" si="23"/>
        <v>3</v>
      </c>
      <c r="DP19" s="429">
        <f t="shared" si="24"/>
        <v>0.6</v>
      </c>
      <c r="DQ19" s="100">
        <f t="shared" si="25"/>
        <v>0</v>
      </c>
      <c r="DR19" s="100">
        <f t="shared" si="26"/>
        <v>0</v>
      </c>
      <c r="DS19" s="97">
        <f t="shared" si="27"/>
        <v>0</v>
      </c>
      <c r="DT19" s="428">
        <f t="shared" si="28"/>
        <v>5</v>
      </c>
      <c r="DU19" s="429">
        <f t="shared" si="29"/>
        <v>1</v>
      </c>
      <c r="DV19" s="428">
        <f t="shared" si="30"/>
        <v>3</v>
      </c>
      <c r="DW19" s="429">
        <f t="shared" si="31"/>
        <v>0.6</v>
      </c>
      <c r="DX19" s="100">
        <f t="shared" si="32"/>
        <v>0</v>
      </c>
      <c r="DY19" s="100">
        <f t="shared" si="33"/>
        <v>0</v>
      </c>
      <c r="DZ19" s="97">
        <f t="shared" si="34"/>
        <v>0</v>
      </c>
      <c r="EA19" s="428">
        <f t="shared" si="35"/>
        <v>5</v>
      </c>
      <c r="EB19" s="429">
        <f t="shared" si="36"/>
        <v>1</v>
      </c>
      <c r="EC19" s="428">
        <f t="shared" si="37"/>
        <v>3</v>
      </c>
      <c r="ED19" s="429">
        <f t="shared" si="38"/>
        <v>0.6</v>
      </c>
      <c r="EE19" s="100">
        <f t="shared" si="39"/>
        <v>0</v>
      </c>
      <c r="EF19" s="100">
        <f t="shared" si="40"/>
        <v>0</v>
      </c>
      <c r="EG19" s="97">
        <f t="shared" si="41"/>
        <v>0</v>
      </c>
      <c r="EH19" s="428">
        <f t="shared" si="42"/>
        <v>5</v>
      </c>
      <c r="EI19" s="429">
        <f t="shared" si="43"/>
        <v>1</v>
      </c>
      <c r="EJ19" s="428">
        <f t="shared" si="44"/>
        <v>3</v>
      </c>
      <c r="EK19" s="429">
        <f t="shared" si="45"/>
        <v>0.6</v>
      </c>
      <c r="EL19" s="100">
        <f t="shared" si="46"/>
        <v>0</v>
      </c>
      <c r="EM19" s="100">
        <f t="shared" si="47"/>
        <v>0</v>
      </c>
      <c r="EN19" s="97">
        <f t="shared" si="48"/>
        <v>0</v>
      </c>
      <c r="EO19" s="428">
        <f t="shared" si="49"/>
        <v>5</v>
      </c>
      <c r="EP19" s="429">
        <f t="shared" si="50"/>
        <v>1</v>
      </c>
      <c r="EQ19" s="428">
        <f t="shared" si="51"/>
        <v>3</v>
      </c>
      <c r="ER19" s="429">
        <f t="shared" si="52"/>
        <v>0.6</v>
      </c>
      <c r="ES19" s="100">
        <f t="shared" si="53"/>
        <v>0</v>
      </c>
      <c r="ET19" s="100">
        <f t="shared" si="54"/>
        <v>0</v>
      </c>
      <c r="EU19" s="97">
        <f t="shared" si="55"/>
        <v>0</v>
      </c>
      <c r="EV19" s="428">
        <f t="shared" si="56"/>
        <v>5</v>
      </c>
      <c r="EW19" s="429">
        <f t="shared" si="57"/>
        <v>1</v>
      </c>
      <c r="EX19" s="428">
        <f t="shared" si="58"/>
        <v>3</v>
      </c>
      <c r="EY19" s="429">
        <f t="shared" si="59"/>
        <v>0.6</v>
      </c>
      <c r="EZ19" s="100">
        <f t="shared" si="60"/>
        <v>0</v>
      </c>
      <c r="FA19" s="100">
        <f t="shared" si="61"/>
        <v>0</v>
      </c>
      <c r="FB19" s="97">
        <f t="shared" si="62"/>
        <v>0</v>
      </c>
      <c r="FC19" s="428">
        <f t="shared" si="63"/>
        <v>5</v>
      </c>
      <c r="FD19" s="429">
        <f t="shared" si="64"/>
        <v>1</v>
      </c>
      <c r="FE19" s="428">
        <f t="shared" si="65"/>
        <v>3</v>
      </c>
      <c r="FF19" s="429">
        <f t="shared" si="66"/>
        <v>0.6</v>
      </c>
      <c r="FG19" s="100">
        <f t="shared" si="67"/>
        <v>0</v>
      </c>
      <c r="FH19" s="100">
        <f t="shared" si="68"/>
        <v>0</v>
      </c>
      <c r="FI19" s="97">
        <f t="shared" si="69"/>
        <v>0</v>
      </c>
      <c r="FJ19" s="428">
        <f t="shared" si="70"/>
        <v>5</v>
      </c>
      <c r="FK19" s="429">
        <f t="shared" si="71"/>
        <v>1</v>
      </c>
      <c r="FL19" s="428">
        <f t="shared" si="72"/>
        <v>3</v>
      </c>
      <c r="FM19" s="429">
        <f t="shared" si="73"/>
        <v>0.6</v>
      </c>
      <c r="FN19" s="100">
        <f t="shared" si="74"/>
        <v>0</v>
      </c>
      <c r="FO19" s="100">
        <f t="shared" si="75"/>
        <v>0</v>
      </c>
      <c r="FP19" s="97">
        <f t="shared" si="76"/>
        <v>0</v>
      </c>
      <c r="FQ19" s="428">
        <f t="shared" si="77"/>
        <v>5</v>
      </c>
      <c r="FR19" s="429">
        <f t="shared" si="78"/>
        <v>1</v>
      </c>
      <c r="FS19" s="428">
        <f t="shared" si="79"/>
        <v>3</v>
      </c>
      <c r="FT19" s="429">
        <f t="shared" si="80"/>
        <v>0.6</v>
      </c>
      <c r="FU19" s="100">
        <f t="shared" si="81"/>
        <v>0</v>
      </c>
      <c r="FV19" s="100">
        <f t="shared" si="82"/>
        <v>0</v>
      </c>
      <c r="FW19" s="97">
        <f t="shared" si="83"/>
        <v>0</v>
      </c>
      <c r="FX19" s="428">
        <f t="shared" si="84"/>
        <v>5</v>
      </c>
      <c r="FY19" s="429">
        <f t="shared" si="85"/>
        <v>1</v>
      </c>
      <c r="FZ19" s="428">
        <f t="shared" si="86"/>
        <v>3</v>
      </c>
      <c r="GA19" s="429">
        <f t="shared" si="87"/>
        <v>0.6</v>
      </c>
      <c r="GB19" s="100">
        <f t="shared" si="88"/>
        <v>0</v>
      </c>
      <c r="GC19" s="100">
        <f t="shared" si="89"/>
        <v>0</v>
      </c>
      <c r="GD19" s="97">
        <f t="shared" si="90"/>
        <v>0</v>
      </c>
      <c r="GE19" s="428">
        <f t="shared" si="91"/>
        <v>5</v>
      </c>
      <c r="GF19" s="429">
        <f t="shared" si="92"/>
        <v>1</v>
      </c>
      <c r="GG19" s="428">
        <f t="shared" si="93"/>
        <v>3</v>
      </c>
      <c r="GH19" s="429">
        <f t="shared" si="94"/>
        <v>0.6</v>
      </c>
      <c r="GI19" s="429">
        <f t="shared" si="95"/>
        <v>0.6</v>
      </c>
      <c r="GJ19" s="101"/>
    </row>
    <row r="20" spans="1:192" ht="37.5" hidden="1" customHeight="1">
      <c r="A20" s="427">
        <v>12</v>
      </c>
      <c r="B20" s="85"/>
      <c r="C20" s="85"/>
      <c r="D20" s="193"/>
      <c r="E20" s="85"/>
      <c r="F20" s="124"/>
      <c r="G20" s="85"/>
      <c r="H20" s="85" t="s">
        <v>1170</v>
      </c>
      <c r="I20" s="86"/>
      <c r="J20" s="86"/>
      <c r="K20" s="86"/>
      <c r="L20" s="86"/>
      <c r="M20" s="86"/>
      <c r="N20" s="86"/>
      <c r="O20" s="86"/>
      <c r="P20" s="86"/>
      <c r="Q20" s="86"/>
      <c r="R20" s="86"/>
      <c r="S20" s="86"/>
      <c r="T20" s="86"/>
      <c r="U20" s="86"/>
      <c r="V20" s="86"/>
      <c r="W20" s="86"/>
      <c r="X20" s="86"/>
      <c r="Y20" s="86"/>
      <c r="Z20" s="86"/>
      <c r="AA20" s="86"/>
      <c r="AB20" s="86"/>
      <c r="AC20" s="88">
        <f t="shared" si="0"/>
        <v>0</v>
      </c>
      <c r="AD20" s="89">
        <f t="shared" si="96"/>
        <v>1</v>
      </c>
      <c r="AE20" s="88" t="str">
        <f t="shared" si="1"/>
        <v>3 - Moderado</v>
      </c>
      <c r="AF20" s="89">
        <f t="shared" si="97"/>
        <v>0.6</v>
      </c>
      <c r="AG20" s="82" t="str">
        <f t="shared" si="98"/>
        <v/>
      </c>
      <c r="AH20" s="89">
        <f t="shared" si="2"/>
        <v>0.6</v>
      </c>
      <c r="AI20" s="85"/>
      <c r="AJ20" s="85"/>
      <c r="AK20" s="85"/>
      <c r="AL20" s="85"/>
      <c r="AM20" s="47"/>
      <c r="AN20" s="91"/>
      <c r="AO20" s="91"/>
      <c r="AP20" s="47"/>
      <c r="AQ20" s="47"/>
      <c r="AR20" s="91"/>
      <c r="AS20" s="91"/>
      <c r="AT20" s="47"/>
      <c r="AU20" s="47"/>
      <c r="AV20" s="91"/>
      <c r="AW20" s="91"/>
      <c r="AX20" s="47"/>
      <c r="AY20" s="47"/>
      <c r="AZ20" s="91"/>
      <c r="BA20" s="91"/>
      <c r="BB20" s="47"/>
      <c r="BC20" s="47"/>
      <c r="BD20" s="91"/>
      <c r="BE20" s="91"/>
      <c r="BF20" s="47"/>
      <c r="BG20" s="47"/>
      <c r="BH20" s="91"/>
      <c r="BI20" s="91"/>
      <c r="BJ20" s="47"/>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tr">
        <f t="shared" si="3"/>
        <v>5 - Muy Alta</v>
      </c>
      <c r="CM20" s="93">
        <f t="shared" si="99"/>
        <v>1</v>
      </c>
      <c r="CN20" s="92" t="str">
        <f t="shared" si="4"/>
        <v>3 - Moderado</v>
      </c>
      <c r="CO20" s="93">
        <f t="shared" si="100"/>
        <v>0.6</v>
      </c>
      <c r="CP20" s="94" t="str">
        <f t="shared" si="101"/>
        <v>ALTO</v>
      </c>
      <c r="CQ20" s="89">
        <f t="shared" si="5"/>
        <v>0.6</v>
      </c>
      <c r="CR20" s="194"/>
      <c r="CS20" s="94">
        <f t="shared" si="6"/>
        <v>5</v>
      </c>
      <c r="CT20" s="47"/>
      <c r="CU20" s="194"/>
      <c r="CV20" s="194"/>
      <c r="CW20" s="96"/>
      <c r="CX20" s="97">
        <f t="shared" si="7"/>
        <v>0</v>
      </c>
      <c r="CY20" s="98">
        <f t="shared" si="8"/>
        <v>3</v>
      </c>
      <c r="CZ20" s="97" t="str">
        <f t="shared" si="9"/>
        <v>Moderado</v>
      </c>
      <c r="DA20" s="99">
        <f t="shared" si="10"/>
        <v>0.6</v>
      </c>
      <c r="DB20" s="100">
        <f t="shared" si="11"/>
        <v>0</v>
      </c>
      <c r="DC20" s="100">
        <f t="shared" si="12"/>
        <v>0</v>
      </c>
      <c r="DD20" s="97">
        <f t="shared" si="13"/>
        <v>0</v>
      </c>
      <c r="DE20" s="428">
        <f t="shared" si="14"/>
        <v>5</v>
      </c>
      <c r="DF20" s="429">
        <f t="shared" si="15"/>
        <v>1</v>
      </c>
      <c r="DG20" s="428">
        <f t="shared" si="16"/>
        <v>3</v>
      </c>
      <c r="DH20" s="428"/>
      <c r="DI20" s="429">
        <f t="shared" si="17"/>
        <v>0.6</v>
      </c>
      <c r="DJ20" s="100">
        <f t="shared" si="18"/>
        <v>0</v>
      </c>
      <c r="DK20" s="100">
        <f t="shared" si="19"/>
        <v>0</v>
      </c>
      <c r="DL20" s="97">
        <f t="shared" si="20"/>
        <v>0</v>
      </c>
      <c r="DM20" s="428">
        <f t="shared" si="21"/>
        <v>5</v>
      </c>
      <c r="DN20" s="429">
        <f t="shared" si="22"/>
        <v>1</v>
      </c>
      <c r="DO20" s="428">
        <f t="shared" si="23"/>
        <v>3</v>
      </c>
      <c r="DP20" s="429">
        <f t="shared" si="24"/>
        <v>0.6</v>
      </c>
      <c r="DQ20" s="100">
        <f t="shared" si="25"/>
        <v>0</v>
      </c>
      <c r="DR20" s="100">
        <f t="shared" si="26"/>
        <v>0</v>
      </c>
      <c r="DS20" s="97">
        <f t="shared" si="27"/>
        <v>0</v>
      </c>
      <c r="DT20" s="428">
        <f t="shared" si="28"/>
        <v>5</v>
      </c>
      <c r="DU20" s="429">
        <f t="shared" si="29"/>
        <v>1</v>
      </c>
      <c r="DV20" s="428">
        <f t="shared" si="30"/>
        <v>3</v>
      </c>
      <c r="DW20" s="429">
        <f t="shared" si="31"/>
        <v>0.6</v>
      </c>
      <c r="DX20" s="100">
        <f t="shared" si="32"/>
        <v>0</v>
      </c>
      <c r="DY20" s="100">
        <f t="shared" si="33"/>
        <v>0</v>
      </c>
      <c r="DZ20" s="97">
        <f t="shared" si="34"/>
        <v>0</v>
      </c>
      <c r="EA20" s="428">
        <f t="shared" si="35"/>
        <v>5</v>
      </c>
      <c r="EB20" s="429">
        <f t="shared" si="36"/>
        <v>1</v>
      </c>
      <c r="EC20" s="428">
        <f t="shared" si="37"/>
        <v>3</v>
      </c>
      <c r="ED20" s="429">
        <f t="shared" si="38"/>
        <v>0.6</v>
      </c>
      <c r="EE20" s="100">
        <f t="shared" si="39"/>
        <v>0</v>
      </c>
      <c r="EF20" s="100">
        <f t="shared" si="40"/>
        <v>0</v>
      </c>
      <c r="EG20" s="97">
        <f t="shared" si="41"/>
        <v>0</v>
      </c>
      <c r="EH20" s="428">
        <f t="shared" si="42"/>
        <v>5</v>
      </c>
      <c r="EI20" s="429">
        <f t="shared" si="43"/>
        <v>1</v>
      </c>
      <c r="EJ20" s="428">
        <f t="shared" si="44"/>
        <v>3</v>
      </c>
      <c r="EK20" s="429">
        <f t="shared" si="45"/>
        <v>0.6</v>
      </c>
      <c r="EL20" s="100">
        <f t="shared" si="46"/>
        <v>0</v>
      </c>
      <c r="EM20" s="100">
        <f t="shared" si="47"/>
        <v>0</v>
      </c>
      <c r="EN20" s="97">
        <f t="shared" si="48"/>
        <v>0</v>
      </c>
      <c r="EO20" s="428">
        <f t="shared" si="49"/>
        <v>5</v>
      </c>
      <c r="EP20" s="429">
        <f t="shared" si="50"/>
        <v>1</v>
      </c>
      <c r="EQ20" s="428">
        <f t="shared" si="51"/>
        <v>3</v>
      </c>
      <c r="ER20" s="429">
        <f t="shared" si="52"/>
        <v>0.6</v>
      </c>
      <c r="ES20" s="100">
        <f t="shared" si="53"/>
        <v>0</v>
      </c>
      <c r="ET20" s="100">
        <f t="shared" si="54"/>
        <v>0</v>
      </c>
      <c r="EU20" s="97">
        <f t="shared" si="55"/>
        <v>0</v>
      </c>
      <c r="EV20" s="428">
        <f t="shared" si="56"/>
        <v>5</v>
      </c>
      <c r="EW20" s="429">
        <f t="shared" si="57"/>
        <v>1</v>
      </c>
      <c r="EX20" s="428">
        <f t="shared" si="58"/>
        <v>3</v>
      </c>
      <c r="EY20" s="429">
        <f t="shared" si="59"/>
        <v>0.6</v>
      </c>
      <c r="EZ20" s="100">
        <f t="shared" si="60"/>
        <v>0</v>
      </c>
      <c r="FA20" s="100">
        <f t="shared" si="61"/>
        <v>0</v>
      </c>
      <c r="FB20" s="97">
        <f t="shared" si="62"/>
        <v>0</v>
      </c>
      <c r="FC20" s="428">
        <f t="shared" si="63"/>
        <v>5</v>
      </c>
      <c r="FD20" s="429">
        <f t="shared" si="64"/>
        <v>1</v>
      </c>
      <c r="FE20" s="428">
        <f t="shared" si="65"/>
        <v>3</v>
      </c>
      <c r="FF20" s="429">
        <f t="shared" si="66"/>
        <v>0.6</v>
      </c>
      <c r="FG20" s="100">
        <f t="shared" si="67"/>
        <v>0</v>
      </c>
      <c r="FH20" s="100">
        <f t="shared" si="68"/>
        <v>0</v>
      </c>
      <c r="FI20" s="97">
        <f t="shared" si="69"/>
        <v>0</v>
      </c>
      <c r="FJ20" s="428">
        <f t="shared" si="70"/>
        <v>5</v>
      </c>
      <c r="FK20" s="429">
        <f t="shared" si="71"/>
        <v>1</v>
      </c>
      <c r="FL20" s="428">
        <f t="shared" si="72"/>
        <v>3</v>
      </c>
      <c r="FM20" s="429">
        <f t="shared" si="73"/>
        <v>0.6</v>
      </c>
      <c r="FN20" s="100">
        <f t="shared" si="74"/>
        <v>0</v>
      </c>
      <c r="FO20" s="100">
        <f t="shared" si="75"/>
        <v>0</v>
      </c>
      <c r="FP20" s="97">
        <f t="shared" si="76"/>
        <v>0</v>
      </c>
      <c r="FQ20" s="428">
        <f t="shared" si="77"/>
        <v>5</v>
      </c>
      <c r="FR20" s="429">
        <f t="shared" si="78"/>
        <v>1</v>
      </c>
      <c r="FS20" s="428">
        <f t="shared" si="79"/>
        <v>3</v>
      </c>
      <c r="FT20" s="429">
        <f t="shared" si="80"/>
        <v>0.6</v>
      </c>
      <c r="FU20" s="100">
        <f t="shared" si="81"/>
        <v>0</v>
      </c>
      <c r="FV20" s="100">
        <f t="shared" si="82"/>
        <v>0</v>
      </c>
      <c r="FW20" s="97">
        <f t="shared" si="83"/>
        <v>0</v>
      </c>
      <c r="FX20" s="428">
        <f t="shared" si="84"/>
        <v>5</v>
      </c>
      <c r="FY20" s="429">
        <f t="shared" si="85"/>
        <v>1</v>
      </c>
      <c r="FZ20" s="428">
        <f t="shared" si="86"/>
        <v>3</v>
      </c>
      <c r="GA20" s="429">
        <f t="shared" si="87"/>
        <v>0.6</v>
      </c>
      <c r="GB20" s="100">
        <f t="shared" si="88"/>
        <v>0</v>
      </c>
      <c r="GC20" s="100">
        <f t="shared" si="89"/>
        <v>0</v>
      </c>
      <c r="GD20" s="97">
        <f t="shared" si="90"/>
        <v>0</v>
      </c>
      <c r="GE20" s="428">
        <f t="shared" si="91"/>
        <v>5</v>
      </c>
      <c r="GF20" s="429">
        <f t="shared" si="92"/>
        <v>1</v>
      </c>
      <c r="GG20" s="428">
        <f t="shared" si="93"/>
        <v>3</v>
      </c>
      <c r="GH20" s="429">
        <f t="shared" si="94"/>
        <v>0.6</v>
      </c>
      <c r="GI20" s="429">
        <f t="shared" si="95"/>
        <v>0.6</v>
      </c>
      <c r="GJ20" s="101"/>
    </row>
    <row r="21" spans="1:192" ht="37.5" hidden="1" customHeight="1">
      <c r="A21" s="427">
        <v>13</v>
      </c>
      <c r="B21" s="85"/>
      <c r="C21" s="85"/>
      <c r="D21" s="193"/>
      <c r="E21" s="85"/>
      <c r="F21" s="124"/>
      <c r="G21" s="85"/>
      <c r="H21" s="85" t="s">
        <v>1170</v>
      </c>
      <c r="I21" s="86"/>
      <c r="J21" s="86"/>
      <c r="K21" s="86"/>
      <c r="L21" s="86"/>
      <c r="M21" s="86"/>
      <c r="N21" s="86"/>
      <c r="O21" s="86"/>
      <c r="P21" s="86"/>
      <c r="Q21" s="86"/>
      <c r="R21" s="86"/>
      <c r="S21" s="86"/>
      <c r="T21" s="86"/>
      <c r="U21" s="86"/>
      <c r="V21" s="86"/>
      <c r="W21" s="86"/>
      <c r="X21" s="86"/>
      <c r="Y21" s="86"/>
      <c r="Z21" s="86"/>
      <c r="AA21" s="86"/>
      <c r="AB21" s="86"/>
      <c r="AC21" s="88">
        <f t="shared" si="0"/>
        <v>0</v>
      </c>
      <c r="AD21" s="89">
        <f t="shared" si="96"/>
        <v>1</v>
      </c>
      <c r="AE21" s="88" t="str">
        <f t="shared" si="1"/>
        <v>3 - Moderado</v>
      </c>
      <c r="AF21" s="89">
        <f t="shared" si="97"/>
        <v>0.6</v>
      </c>
      <c r="AG21" s="82" t="str">
        <f t="shared" si="98"/>
        <v/>
      </c>
      <c r="AH21" s="89">
        <f t="shared" si="2"/>
        <v>0.6</v>
      </c>
      <c r="AI21" s="85"/>
      <c r="AJ21" s="85"/>
      <c r="AK21" s="85"/>
      <c r="AL21" s="85"/>
      <c r="AM21" s="47"/>
      <c r="AN21" s="91"/>
      <c r="AO21" s="91"/>
      <c r="AP21" s="47"/>
      <c r="AQ21" s="47"/>
      <c r="AR21" s="91"/>
      <c r="AS21" s="91"/>
      <c r="AT21" s="47"/>
      <c r="AU21" s="47"/>
      <c r="AV21" s="91"/>
      <c r="AW21" s="91"/>
      <c r="AX21" s="47"/>
      <c r="AY21" s="47"/>
      <c r="AZ21" s="91"/>
      <c r="BA21" s="91"/>
      <c r="BB21" s="47"/>
      <c r="BC21" s="47"/>
      <c r="BD21" s="91"/>
      <c r="BE21" s="91"/>
      <c r="BF21" s="47"/>
      <c r="BG21" s="47"/>
      <c r="BH21" s="91"/>
      <c r="BI21" s="91"/>
      <c r="BJ21" s="47"/>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tr">
        <f t="shared" si="3"/>
        <v>5 - Muy Alta</v>
      </c>
      <c r="CM21" s="93">
        <f t="shared" si="99"/>
        <v>1</v>
      </c>
      <c r="CN21" s="92" t="str">
        <f t="shared" si="4"/>
        <v>3 - Moderado</v>
      </c>
      <c r="CO21" s="93">
        <f t="shared" si="100"/>
        <v>0.6</v>
      </c>
      <c r="CP21" s="94" t="str">
        <f t="shared" si="101"/>
        <v>ALTO</v>
      </c>
      <c r="CQ21" s="89">
        <f t="shared" si="5"/>
        <v>0.6</v>
      </c>
      <c r="CR21" s="194"/>
      <c r="CS21" s="94">
        <f t="shared" si="6"/>
        <v>5</v>
      </c>
      <c r="CT21" s="47"/>
      <c r="CU21" s="194"/>
      <c r="CV21" s="194"/>
      <c r="CW21" s="96"/>
      <c r="CX21" s="97">
        <f t="shared" si="7"/>
        <v>0</v>
      </c>
      <c r="CY21" s="98">
        <f t="shared" si="8"/>
        <v>3</v>
      </c>
      <c r="CZ21" s="97" t="str">
        <f t="shared" si="9"/>
        <v>Moderado</v>
      </c>
      <c r="DA21" s="99">
        <f t="shared" si="10"/>
        <v>0.6</v>
      </c>
      <c r="DB21" s="100">
        <f t="shared" si="11"/>
        <v>0</v>
      </c>
      <c r="DC21" s="100">
        <f t="shared" si="12"/>
        <v>0</v>
      </c>
      <c r="DD21" s="97">
        <f t="shared" si="13"/>
        <v>0</v>
      </c>
      <c r="DE21" s="428">
        <f t="shared" si="14"/>
        <v>5</v>
      </c>
      <c r="DF21" s="429">
        <f t="shared" si="15"/>
        <v>1</v>
      </c>
      <c r="DG21" s="428">
        <f t="shared" si="16"/>
        <v>3</v>
      </c>
      <c r="DH21" s="428"/>
      <c r="DI21" s="429">
        <f t="shared" si="17"/>
        <v>0.6</v>
      </c>
      <c r="DJ21" s="100">
        <f t="shared" si="18"/>
        <v>0</v>
      </c>
      <c r="DK21" s="100">
        <f t="shared" si="19"/>
        <v>0</v>
      </c>
      <c r="DL21" s="97">
        <f t="shared" si="20"/>
        <v>0</v>
      </c>
      <c r="DM21" s="428">
        <f t="shared" si="21"/>
        <v>5</v>
      </c>
      <c r="DN21" s="429">
        <f t="shared" si="22"/>
        <v>1</v>
      </c>
      <c r="DO21" s="428">
        <f t="shared" si="23"/>
        <v>3</v>
      </c>
      <c r="DP21" s="429">
        <f t="shared" si="24"/>
        <v>0.6</v>
      </c>
      <c r="DQ21" s="100">
        <f t="shared" si="25"/>
        <v>0</v>
      </c>
      <c r="DR21" s="100">
        <f t="shared" si="26"/>
        <v>0</v>
      </c>
      <c r="DS21" s="97">
        <f t="shared" si="27"/>
        <v>0</v>
      </c>
      <c r="DT21" s="428">
        <f t="shared" si="28"/>
        <v>5</v>
      </c>
      <c r="DU21" s="429">
        <f t="shared" si="29"/>
        <v>1</v>
      </c>
      <c r="DV21" s="428">
        <f t="shared" si="30"/>
        <v>3</v>
      </c>
      <c r="DW21" s="429">
        <f t="shared" si="31"/>
        <v>0.6</v>
      </c>
      <c r="DX21" s="100">
        <f t="shared" si="32"/>
        <v>0</v>
      </c>
      <c r="DY21" s="100">
        <f t="shared" si="33"/>
        <v>0</v>
      </c>
      <c r="DZ21" s="97">
        <f t="shared" si="34"/>
        <v>0</v>
      </c>
      <c r="EA21" s="428">
        <f t="shared" si="35"/>
        <v>5</v>
      </c>
      <c r="EB21" s="429">
        <f t="shared" si="36"/>
        <v>1</v>
      </c>
      <c r="EC21" s="428">
        <f t="shared" si="37"/>
        <v>3</v>
      </c>
      <c r="ED21" s="429">
        <f t="shared" si="38"/>
        <v>0.6</v>
      </c>
      <c r="EE21" s="100">
        <f t="shared" si="39"/>
        <v>0</v>
      </c>
      <c r="EF21" s="100">
        <f t="shared" si="40"/>
        <v>0</v>
      </c>
      <c r="EG21" s="97">
        <f t="shared" si="41"/>
        <v>0</v>
      </c>
      <c r="EH21" s="428">
        <f t="shared" si="42"/>
        <v>5</v>
      </c>
      <c r="EI21" s="429">
        <f t="shared" si="43"/>
        <v>1</v>
      </c>
      <c r="EJ21" s="428">
        <f t="shared" si="44"/>
        <v>3</v>
      </c>
      <c r="EK21" s="429">
        <f t="shared" si="45"/>
        <v>0.6</v>
      </c>
      <c r="EL21" s="100">
        <f t="shared" si="46"/>
        <v>0</v>
      </c>
      <c r="EM21" s="100">
        <f t="shared" si="47"/>
        <v>0</v>
      </c>
      <c r="EN21" s="97">
        <f t="shared" si="48"/>
        <v>0</v>
      </c>
      <c r="EO21" s="428">
        <f t="shared" si="49"/>
        <v>5</v>
      </c>
      <c r="EP21" s="429">
        <f t="shared" si="50"/>
        <v>1</v>
      </c>
      <c r="EQ21" s="428">
        <f t="shared" si="51"/>
        <v>3</v>
      </c>
      <c r="ER21" s="429">
        <f t="shared" si="52"/>
        <v>0.6</v>
      </c>
      <c r="ES21" s="100">
        <f t="shared" si="53"/>
        <v>0</v>
      </c>
      <c r="ET21" s="100">
        <f t="shared" si="54"/>
        <v>0</v>
      </c>
      <c r="EU21" s="97">
        <f t="shared" si="55"/>
        <v>0</v>
      </c>
      <c r="EV21" s="428">
        <f t="shared" si="56"/>
        <v>5</v>
      </c>
      <c r="EW21" s="429">
        <f t="shared" si="57"/>
        <v>1</v>
      </c>
      <c r="EX21" s="428">
        <f t="shared" si="58"/>
        <v>3</v>
      </c>
      <c r="EY21" s="429">
        <f t="shared" si="59"/>
        <v>0.6</v>
      </c>
      <c r="EZ21" s="100">
        <f t="shared" si="60"/>
        <v>0</v>
      </c>
      <c r="FA21" s="100">
        <f t="shared" si="61"/>
        <v>0</v>
      </c>
      <c r="FB21" s="97">
        <f t="shared" si="62"/>
        <v>0</v>
      </c>
      <c r="FC21" s="428">
        <f t="shared" si="63"/>
        <v>5</v>
      </c>
      <c r="FD21" s="429">
        <f t="shared" si="64"/>
        <v>1</v>
      </c>
      <c r="FE21" s="428">
        <f t="shared" si="65"/>
        <v>3</v>
      </c>
      <c r="FF21" s="429">
        <f t="shared" si="66"/>
        <v>0.6</v>
      </c>
      <c r="FG21" s="100">
        <f t="shared" si="67"/>
        <v>0</v>
      </c>
      <c r="FH21" s="100">
        <f t="shared" si="68"/>
        <v>0</v>
      </c>
      <c r="FI21" s="97">
        <f t="shared" si="69"/>
        <v>0</v>
      </c>
      <c r="FJ21" s="428">
        <f t="shared" si="70"/>
        <v>5</v>
      </c>
      <c r="FK21" s="429">
        <f t="shared" si="71"/>
        <v>1</v>
      </c>
      <c r="FL21" s="428">
        <f t="shared" si="72"/>
        <v>3</v>
      </c>
      <c r="FM21" s="429">
        <f t="shared" si="73"/>
        <v>0.6</v>
      </c>
      <c r="FN21" s="100">
        <f t="shared" si="74"/>
        <v>0</v>
      </c>
      <c r="FO21" s="100">
        <f t="shared" si="75"/>
        <v>0</v>
      </c>
      <c r="FP21" s="97">
        <f t="shared" si="76"/>
        <v>0</v>
      </c>
      <c r="FQ21" s="428">
        <f t="shared" si="77"/>
        <v>5</v>
      </c>
      <c r="FR21" s="429">
        <f t="shared" si="78"/>
        <v>1</v>
      </c>
      <c r="FS21" s="428">
        <f t="shared" si="79"/>
        <v>3</v>
      </c>
      <c r="FT21" s="429">
        <f t="shared" si="80"/>
        <v>0.6</v>
      </c>
      <c r="FU21" s="100">
        <f t="shared" si="81"/>
        <v>0</v>
      </c>
      <c r="FV21" s="100">
        <f t="shared" si="82"/>
        <v>0</v>
      </c>
      <c r="FW21" s="97">
        <f t="shared" si="83"/>
        <v>0</v>
      </c>
      <c r="FX21" s="428">
        <f t="shared" si="84"/>
        <v>5</v>
      </c>
      <c r="FY21" s="429">
        <f t="shared" si="85"/>
        <v>1</v>
      </c>
      <c r="FZ21" s="428">
        <f t="shared" si="86"/>
        <v>3</v>
      </c>
      <c r="GA21" s="429">
        <f t="shared" si="87"/>
        <v>0.6</v>
      </c>
      <c r="GB21" s="100">
        <f t="shared" si="88"/>
        <v>0</v>
      </c>
      <c r="GC21" s="100">
        <f t="shared" si="89"/>
        <v>0</v>
      </c>
      <c r="GD21" s="97">
        <f t="shared" si="90"/>
        <v>0</v>
      </c>
      <c r="GE21" s="428">
        <f t="shared" si="91"/>
        <v>5</v>
      </c>
      <c r="GF21" s="429">
        <f t="shared" si="92"/>
        <v>1</v>
      </c>
      <c r="GG21" s="428">
        <f t="shared" si="93"/>
        <v>3</v>
      </c>
      <c r="GH21" s="429">
        <f t="shared" si="94"/>
        <v>0.6</v>
      </c>
      <c r="GI21" s="429">
        <f t="shared" si="95"/>
        <v>0.6</v>
      </c>
      <c r="GJ21" s="101"/>
    </row>
    <row r="22" spans="1:192" ht="37.5" hidden="1" customHeight="1">
      <c r="A22" s="427">
        <v>14</v>
      </c>
      <c r="B22" s="85"/>
      <c r="C22" s="85"/>
      <c r="D22" s="193"/>
      <c r="E22" s="85"/>
      <c r="F22" s="124"/>
      <c r="G22" s="85"/>
      <c r="H22" s="85" t="s">
        <v>1170</v>
      </c>
      <c r="I22" s="86"/>
      <c r="J22" s="86"/>
      <c r="K22" s="86"/>
      <c r="L22" s="86"/>
      <c r="M22" s="86"/>
      <c r="N22" s="86"/>
      <c r="O22" s="86"/>
      <c r="P22" s="86"/>
      <c r="Q22" s="86"/>
      <c r="R22" s="86"/>
      <c r="S22" s="86"/>
      <c r="T22" s="86"/>
      <c r="U22" s="86"/>
      <c r="V22" s="86"/>
      <c r="W22" s="86"/>
      <c r="X22" s="86"/>
      <c r="Y22" s="86"/>
      <c r="Z22" s="86"/>
      <c r="AA22" s="86"/>
      <c r="AB22" s="86"/>
      <c r="AC22" s="88">
        <f t="shared" si="0"/>
        <v>0</v>
      </c>
      <c r="AD22" s="89">
        <f t="shared" si="96"/>
        <v>1</v>
      </c>
      <c r="AE22" s="88" t="str">
        <f t="shared" si="1"/>
        <v>3 - Moderado</v>
      </c>
      <c r="AF22" s="89">
        <f t="shared" si="97"/>
        <v>0.6</v>
      </c>
      <c r="AG22" s="82" t="str">
        <f t="shared" si="98"/>
        <v/>
      </c>
      <c r="AH22" s="89">
        <f t="shared" si="2"/>
        <v>0.6</v>
      </c>
      <c r="AI22" s="85"/>
      <c r="AJ22" s="85"/>
      <c r="AK22" s="85"/>
      <c r="AL22" s="85"/>
      <c r="AM22" s="47"/>
      <c r="AN22" s="91"/>
      <c r="AO22" s="91"/>
      <c r="AP22" s="47"/>
      <c r="AQ22" s="47"/>
      <c r="AR22" s="91"/>
      <c r="AS22" s="91"/>
      <c r="AT22" s="47"/>
      <c r="AU22" s="47"/>
      <c r="AV22" s="91"/>
      <c r="AW22" s="91"/>
      <c r="AX22" s="47"/>
      <c r="AY22" s="47"/>
      <c r="AZ22" s="91"/>
      <c r="BA22" s="91"/>
      <c r="BB22" s="47"/>
      <c r="BC22" s="47"/>
      <c r="BD22" s="91"/>
      <c r="BE22" s="91"/>
      <c r="BF22" s="47"/>
      <c r="BG22" s="47"/>
      <c r="BH22" s="91"/>
      <c r="BI22" s="91"/>
      <c r="BJ22" s="47"/>
      <c r="BK22" s="47"/>
      <c r="BL22" s="91"/>
      <c r="BM22" s="91"/>
      <c r="BN22" s="47"/>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tr">
        <f t="shared" si="3"/>
        <v>5 - Muy Alta</v>
      </c>
      <c r="CM22" s="93">
        <f t="shared" si="99"/>
        <v>1</v>
      </c>
      <c r="CN22" s="92" t="str">
        <f t="shared" si="4"/>
        <v>3 - Moderado</v>
      </c>
      <c r="CO22" s="93">
        <f t="shared" si="100"/>
        <v>0.6</v>
      </c>
      <c r="CP22" s="94" t="str">
        <f t="shared" si="101"/>
        <v>ALTO</v>
      </c>
      <c r="CQ22" s="89">
        <f t="shared" si="5"/>
        <v>0.6</v>
      </c>
      <c r="CR22" s="194"/>
      <c r="CS22" s="94">
        <f t="shared" si="6"/>
        <v>5</v>
      </c>
      <c r="CT22" s="47"/>
      <c r="CU22" s="194"/>
      <c r="CV22" s="194"/>
      <c r="CW22" s="96"/>
      <c r="CX22" s="97">
        <f t="shared" si="7"/>
        <v>0</v>
      </c>
      <c r="CY22" s="98">
        <f t="shared" si="8"/>
        <v>3</v>
      </c>
      <c r="CZ22" s="97" t="str">
        <f t="shared" si="9"/>
        <v>Moderado</v>
      </c>
      <c r="DA22" s="99">
        <f t="shared" si="10"/>
        <v>0.6</v>
      </c>
      <c r="DB22" s="100">
        <f t="shared" si="11"/>
        <v>0</v>
      </c>
      <c r="DC22" s="100">
        <f t="shared" si="12"/>
        <v>0</v>
      </c>
      <c r="DD22" s="97">
        <f t="shared" si="13"/>
        <v>0</v>
      </c>
      <c r="DE22" s="428">
        <f t="shared" si="14"/>
        <v>5</v>
      </c>
      <c r="DF22" s="429">
        <f t="shared" si="15"/>
        <v>1</v>
      </c>
      <c r="DG22" s="428">
        <f t="shared" si="16"/>
        <v>3</v>
      </c>
      <c r="DH22" s="428"/>
      <c r="DI22" s="429">
        <f t="shared" si="17"/>
        <v>0.6</v>
      </c>
      <c r="DJ22" s="100">
        <f t="shared" si="18"/>
        <v>0</v>
      </c>
      <c r="DK22" s="100">
        <f t="shared" si="19"/>
        <v>0</v>
      </c>
      <c r="DL22" s="97">
        <f t="shared" si="20"/>
        <v>0</v>
      </c>
      <c r="DM22" s="428">
        <f t="shared" si="21"/>
        <v>5</v>
      </c>
      <c r="DN22" s="429">
        <f t="shared" si="22"/>
        <v>1</v>
      </c>
      <c r="DO22" s="428">
        <f t="shared" si="23"/>
        <v>3</v>
      </c>
      <c r="DP22" s="429">
        <f t="shared" si="24"/>
        <v>0.6</v>
      </c>
      <c r="DQ22" s="100">
        <f t="shared" si="25"/>
        <v>0</v>
      </c>
      <c r="DR22" s="100">
        <f t="shared" si="26"/>
        <v>0</v>
      </c>
      <c r="DS22" s="97">
        <f t="shared" si="27"/>
        <v>0</v>
      </c>
      <c r="DT22" s="428">
        <f t="shared" si="28"/>
        <v>5</v>
      </c>
      <c r="DU22" s="429">
        <f t="shared" si="29"/>
        <v>1</v>
      </c>
      <c r="DV22" s="428">
        <f t="shared" si="30"/>
        <v>3</v>
      </c>
      <c r="DW22" s="429">
        <f t="shared" si="31"/>
        <v>0.6</v>
      </c>
      <c r="DX22" s="100">
        <f t="shared" si="32"/>
        <v>0</v>
      </c>
      <c r="DY22" s="100">
        <f t="shared" si="33"/>
        <v>0</v>
      </c>
      <c r="DZ22" s="97">
        <f t="shared" si="34"/>
        <v>0</v>
      </c>
      <c r="EA22" s="428">
        <f t="shared" si="35"/>
        <v>5</v>
      </c>
      <c r="EB22" s="429">
        <f t="shared" si="36"/>
        <v>1</v>
      </c>
      <c r="EC22" s="428">
        <f t="shared" si="37"/>
        <v>3</v>
      </c>
      <c r="ED22" s="429">
        <f t="shared" si="38"/>
        <v>0.6</v>
      </c>
      <c r="EE22" s="100">
        <f t="shared" si="39"/>
        <v>0</v>
      </c>
      <c r="EF22" s="100">
        <f t="shared" si="40"/>
        <v>0</v>
      </c>
      <c r="EG22" s="97">
        <f t="shared" si="41"/>
        <v>0</v>
      </c>
      <c r="EH22" s="428">
        <f t="shared" si="42"/>
        <v>5</v>
      </c>
      <c r="EI22" s="429">
        <f t="shared" si="43"/>
        <v>1</v>
      </c>
      <c r="EJ22" s="428">
        <f t="shared" si="44"/>
        <v>3</v>
      </c>
      <c r="EK22" s="429">
        <f t="shared" si="45"/>
        <v>0.6</v>
      </c>
      <c r="EL22" s="100">
        <f t="shared" si="46"/>
        <v>0</v>
      </c>
      <c r="EM22" s="100">
        <f t="shared" si="47"/>
        <v>0</v>
      </c>
      <c r="EN22" s="97">
        <f t="shared" si="48"/>
        <v>0</v>
      </c>
      <c r="EO22" s="428">
        <f t="shared" si="49"/>
        <v>5</v>
      </c>
      <c r="EP22" s="429">
        <f t="shared" si="50"/>
        <v>1</v>
      </c>
      <c r="EQ22" s="428">
        <f t="shared" si="51"/>
        <v>3</v>
      </c>
      <c r="ER22" s="429">
        <f t="shared" si="52"/>
        <v>0.6</v>
      </c>
      <c r="ES22" s="100">
        <f t="shared" si="53"/>
        <v>0</v>
      </c>
      <c r="ET22" s="100">
        <f t="shared" si="54"/>
        <v>0</v>
      </c>
      <c r="EU22" s="97">
        <f t="shared" si="55"/>
        <v>0</v>
      </c>
      <c r="EV22" s="428">
        <f t="shared" si="56"/>
        <v>5</v>
      </c>
      <c r="EW22" s="429">
        <f t="shared" si="57"/>
        <v>1</v>
      </c>
      <c r="EX22" s="428">
        <f t="shared" si="58"/>
        <v>3</v>
      </c>
      <c r="EY22" s="429">
        <f t="shared" si="59"/>
        <v>0.6</v>
      </c>
      <c r="EZ22" s="100">
        <f t="shared" si="60"/>
        <v>0</v>
      </c>
      <c r="FA22" s="100">
        <f t="shared" si="61"/>
        <v>0</v>
      </c>
      <c r="FB22" s="97">
        <f t="shared" si="62"/>
        <v>0</v>
      </c>
      <c r="FC22" s="428">
        <f t="shared" si="63"/>
        <v>5</v>
      </c>
      <c r="FD22" s="429">
        <f t="shared" si="64"/>
        <v>1</v>
      </c>
      <c r="FE22" s="428">
        <f t="shared" si="65"/>
        <v>3</v>
      </c>
      <c r="FF22" s="429">
        <f t="shared" si="66"/>
        <v>0.6</v>
      </c>
      <c r="FG22" s="100">
        <f t="shared" si="67"/>
        <v>0</v>
      </c>
      <c r="FH22" s="100">
        <f t="shared" si="68"/>
        <v>0</v>
      </c>
      <c r="FI22" s="97">
        <f t="shared" si="69"/>
        <v>0</v>
      </c>
      <c r="FJ22" s="428">
        <f t="shared" si="70"/>
        <v>5</v>
      </c>
      <c r="FK22" s="429">
        <f t="shared" si="71"/>
        <v>1</v>
      </c>
      <c r="FL22" s="428">
        <f t="shared" si="72"/>
        <v>3</v>
      </c>
      <c r="FM22" s="429">
        <f t="shared" si="73"/>
        <v>0.6</v>
      </c>
      <c r="FN22" s="100">
        <f t="shared" si="74"/>
        <v>0</v>
      </c>
      <c r="FO22" s="100">
        <f t="shared" si="75"/>
        <v>0</v>
      </c>
      <c r="FP22" s="97">
        <f t="shared" si="76"/>
        <v>0</v>
      </c>
      <c r="FQ22" s="428">
        <f t="shared" si="77"/>
        <v>5</v>
      </c>
      <c r="FR22" s="429">
        <f t="shared" si="78"/>
        <v>1</v>
      </c>
      <c r="FS22" s="428">
        <f t="shared" si="79"/>
        <v>3</v>
      </c>
      <c r="FT22" s="429">
        <f t="shared" si="80"/>
        <v>0.6</v>
      </c>
      <c r="FU22" s="100">
        <f t="shared" si="81"/>
        <v>0</v>
      </c>
      <c r="FV22" s="100">
        <f t="shared" si="82"/>
        <v>0</v>
      </c>
      <c r="FW22" s="97">
        <f t="shared" si="83"/>
        <v>0</v>
      </c>
      <c r="FX22" s="428">
        <f t="shared" si="84"/>
        <v>5</v>
      </c>
      <c r="FY22" s="429">
        <f t="shared" si="85"/>
        <v>1</v>
      </c>
      <c r="FZ22" s="428">
        <f t="shared" si="86"/>
        <v>3</v>
      </c>
      <c r="GA22" s="429">
        <f t="shared" si="87"/>
        <v>0.6</v>
      </c>
      <c r="GB22" s="100">
        <f t="shared" si="88"/>
        <v>0</v>
      </c>
      <c r="GC22" s="100">
        <f t="shared" si="89"/>
        <v>0</v>
      </c>
      <c r="GD22" s="97">
        <f t="shared" si="90"/>
        <v>0</v>
      </c>
      <c r="GE22" s="428">
        <f t="shared" si="91"/>
        <v>5</v>
      </c>
      <c r="GF22" s="429">
        <f t="shared" si="92"/>
        <v>1</v>
      </c>
      <c r="GG22" s="428">
        <f t="shared" si="93"/>
        <v>3</v>
      </c>
      <c r="GH22" s="429">
        <f t="shared" si="94"/>
        <v>0.6</v>
      </c>
      <c r="GI22" s="429">
        <f t="shared" si="95"/>
        <v>0.6</v>
      </c>
      <c r="GJ22" s="101"/>
    </row>
    <row r="23" spans="1:192" ht="37.5" hidden="1" customHeight="1">
      <c r="A23" s="427">
        <v>15</v>
      </c>
      <c r="B23" s="85"/>
      <c r="C23" s="85"/>
      <c r="D23" s="193"/>
      <c r="E23" s="85"/>
      <c r="F23" s="124"/>
      <c r="G23" s="85"/>
      <c r="H23" s="85" t="s">
        <v>1170</v>
      </c>
      <c r="I23" s="86"/>
      <c r="J23" s="86"/>
      <c r="K23" s="86"/>
      <c r="L23" s="86"/>
      <c r="M23" s="86"/>
      <c r="N23" s="86"/>
      <c r="O23" s="86"/>
      <c r="P23" s="86"/>
      <c r="Q23" s="86"/>
      <c r="R23" s="86"/>
      <c r="S23" s="86"/>
      <c r="T23" s="86"/>
      <c r="U23" s="86"/>
      <c r="V23" s="86"/>
      <c r="W23" s="86"/>
      <c r="X23" s="86"/>
      <c r="Y23" s="86"/>
      <c r="Z23" s="86"/>
      <c r="AA23" s="86"/>
      <c r="AB23" s="86"/>
      <c r="AC23" s="88">
        <f t="shared" si="0"/>
        <v>0</v>
      </c>
      <c r="AD23" s="89">
        <f t="shared" si="96"/>
        <v>1</v>
      </c>
      <c r="AE23" s="88" t="str">
        <f t="shared" si="1"/>
        <v>3 - Moderado</v>
      </c>
      <c r="AF23" s="89">
        <f t="shared" si="97"/>
        <v>0.6</v>
      </c>
      <c r="AG23" s="82" t="str">
        <f t="shared" si="98"/>
        <v/>
      </c>
      <c r="AH23" s="89">
        <f t="shared" si="2"/>
        <v>0.6</v>
      </c>
      <c r="AI23" s="85"/>
      <c r="AJ23" s="85"/>
      <c r="AK23" s="85"/>
      <c r="AL23" s="85"/>
      <c r="AM23" s="47"/>
      <c r="AN23" s="91"/>
      <c r="AO23" s="91"/>
      <c r="AP23" s="47"/>
      <c r="AQ23" s="47"/>
      <c r="AR23" s="91"/>
      <c r="AS23" s="91"/>
      <c r="AT23" s="47"/>
      <c r="AU23" s="47"/>
      <c r="AV23" s="91"/>
      <c r="AW23" s="91"/>
      <c r="AX23" s="47"/>
      <c r="AY23" s="47"/>
      <c r="AZ23" s="91"/>
      <c r="BA23" s="91"/>
      <c r="BB23" s="47"/>
      <c r="BC23" s="47"/>
      <c r="BD23" s="91"/>
      <c r="BE23" s="91"/>
      <c r="BF23" s="47"/>
      <c r="BG23" s="47"/>
      <c r="BH23" s="91"/>
      <c r="BI23" s="91"/>
      <c r="BJ23" s="47"/>
      <c r="BK23" s="47"/>
      <c r="BL23" s="91"/>
      <c r="BM23" s="91"/>
      <c r="BN23" s="47"/>
      <c r="BO23" s="47"/>
      <c r="BP23" s="91"/>
      <c r="BQ23" s="91"/>
      <c r="BR23" s="47"/>
      <c r="BS23" s="47"/>
      <c r="BT23" s="91"/>
      <c r="BU23" s="91"/>
      <c r="BV23" s="47"/>
      <c r="BW23" s="47"/>
      <c r="BX23" s="91"/>
      <c r="BY23" s="91"/>
      <c r="BZ23" s="47"/>
      <c r="CA23" s="47"/>
      <c r="CB23" s="91"/>
      <c r="CC23" s="91"/>
      <c r="CD23" s="47"/>
      <c r="CE23" s="47"/>
      <c r="CF23" s="91"/>
      <c r="CG23" s="91"/>
      <c r="CH23" s="47"/>
      <c r="CI23" s="91"/>
      <c r="CJ23" s="91"/>
      <c r="CK23" s="47"/>
      <c r="CL23" s="92" t="str">
        <f t="shared" si="3"/>
        <v>5 - Muy Alta</v>
      </c>
      <c r="CM23" s="93">
        <f t="shared" si="99"/>
        <v>1</v>
      </c>
      <c r="CN23" s="92" t="str">
        <f t="shared" si="4"/>
        <v>3 - Moderado</v>
      </c>
      <c r="CO23" s="93">
        <f t="shared" si="100"/>
        <v>0.6</v>
      </c>
      <c r="CP23" s="94" t="str">
        <f t="shared" si="101"/>
        <v>ALTO</v>
      </c>
      <c r="CQ23" s="89">
        <f t="shared" si="5"/>
        <v>0.6</v>
      </c>
      <c r="CR23" s="194"/>
      <c r="CS23" s="94">
        <f t="shared" si="6"/>
        <v>5</v>
      </c>
      <c r="CT23" s="47"/>
      <c r="CU23" s="194"/>
      <c r="CV23" s="194"/>
      <c r="CW23" s="96"/>
      <c r="CX23" s="97">
        <f t="shared" si="7"/>
        <v>0</v>
      </c>
      <c r="CY23" s="98">
        <f t="shared" si="8"/>
        <v>3</v>
      </c>
      <c r="CZ23" s="97" t="str">
        <f t="shared" si="9"/>
        <v>Moderado</v>
      </c>
      <c r="DA23" s="99">
        <f t="shared" si="10"/>
        <v>0.6</v>
      </c>
      <c r="DB23" s="100">
        <f t="shared" si="11"/>
        <v>0</v>
      </c>
      <c r="DC23" s="100">
        <f t="shared" si="12"/>
        <v>0</v>
      </c>
      <c r="DD23" s="97">
        <f t="shared" si="13"/>
        <v>0</v>
      </c>
      <c r="DE23" s="428">
        <f t="shared" si="14"/>
        <v>5</v>
      </c>
      <c r="DF23" s="429">
        <f t="shared" si="15"/>
        <v>1</v>
      </c>
      <c r="DG23" s="428">
        <f t="shared" si="16"/>
        <v>3</v>
      </c>
      <c r="DH23" s="428"/>
      <c r="DI23" s="429">
        <f t="shared" si="17"/>
        <v>0.6</v>
      </c>
      <c r="DJ23" s="100">
        <f t="shared" si="18"/>
        <v>0</v>
      </c>
      <c r="DK23" s="100">
        <f t="shared" si="19"/>
        <v>0</v>
      </c>
      <c r="DL23" s="97">
        <f t="shared" si="20"/>
        <v>0</v>
      </c>
      <c r="DM23" s="428">
        <f t="shared" si="21"/>
        <v>5</v>
      </c>
      <c r="DN23" s="429">
        <f t="shared" si="22"/>
        <v>1</v>
      </c>
      <c r="DO23" s="428">
        <f t="shared" si="23"/>
        <v>3</v>
      </c>
      <c r="DP23" s="429">
        <f t="shared" si="24"/>
        <v>0.6</v>
      </c>
      <c r="DQ23" s="100">
        <f t="shared" si="25"/>
        <v>0</v>
      </c>
      <c r="DR23" s="100">
        <f t="shared" si="26"/>
        <v>0</v>
      </c>
      <c r="DS23" s="97">
        <f t="shared" si="27"/>
        <v>0</v>
      </c>
      <c r="DT23" s="428">
        <f t="shared" si="28"/>
        <v>5</v>
      </c>
      <c r="DU23" s="429">
        <f t="shared" si="29"/>
        <v>1</v>
      </c>
      <c r="DV23" s="428">
        <f t="shared" si="30"/>
        <v>3</v>
      </c>
      <c r="DW23" s="429">
        <f t="shared" si="31"/>
        <v>0.6</v>
      </c>
      <c r="DX23" s="100">
        <f t="shared" si="32"/>
        <v>0</v>
      </c>
      <c r="DY23" s="100">
        <f t="shared" si="33"/>
        <v>0</v>
      </c>
      <c r="DZ23" s="97">
        <f t="shared" si="34"/>
        <v>0</v>
      </c>
      <c r="EA23" s="428">
        <f t="shared" si="35"/>
        <v>5</v>
      </c>
      <c r="EB23" s="429">
        <f t="shared" si="36"/>
        <v>1</v>
      </c>
      <c r="EC23" s="428">
        <f t="shared" si="37"/>
        <v>3</v>
      </c>
      <c r="ED23" s="429">
        <f t="shared" si="38"/>
        <v>0.6</v>
      </c>
      <c r="EE23" s="100">
        <f t="shared" si="39"/>
        <v>0</v>
      </c>
      <c r="EF23" s="100">
        <f t="shared" si="40"/>
        <v>0</v>
      </c>
      <c r="EG23" s="97">
        <f t="shared" si="41"/>
        <v>0</v>
      </c>
      <c r="EH23" s="428">
        <f t="shared" si="42"/>
        <v>5</v>
      </c>
      <c r="EI23" s="429">
        <f t="shared" si="43"/>
        <v>1</v>
      </c>
      <c r="EJ23" s="428">
        <f t="shared" si="44"/>
        <v>3</v>
      </c>
      <c r="EK23" s="429">
        <f t="shared" si="45"/>
        <v>0.6</v>
      </c>
      <c r="EL23" s="100">
        <f t="shared" si="46"/>
        <v>0</v>
      </c>
      <c r="EM23" s="100">
        <f t="shared" si="47"/>
        <v>0</v>
      </c>
      <c r="EN23" s="97">
        <f t="shared" si="48"/>
        <v>0</v>
      </c>
      <c r="EO23" s="428">
        <f t="shared" si="49"/>
        <v>5</v>
      </c>
      <c r="EP23" s="429">
        <f t="shared" si="50"/>
        <v>1</v>
      </c>
      <c r="EQ23" s="428">
        <f t="shared" si="51"/>
        <v>3</v>
      </c>
      <c r="ER23" s="429">
        <f t="shared" si="52"/>
        <v>0.6</v>
      </c>
      <c r="ES23" s="100">
        <f t="shared" si="53"/>
        <v>0</v>
      </c>
      <c r="ET23" s="100">
        <f t="shared" si="54"/>
        <v>0</v>
      </c>
      <c r="EU23" s="97">
        <f t="shared" si="55"/>
        <v>0</v>
      </c>
      <c r="EV23" s="428">
        <f t="shared" si="56"/>
        <v>5</v>
      </c>
      <c r="EW23" s="429">
        <f t="shared" si="57"/>
        <v>1</v>
      </c>
      <c r="EX23" s="428">
        <f t="shared" si="58"/>
        <v>3</v>
      </c>
      <c r="EY23" s="429">
        <f t="shared" si="59"/>
        <v>0.6</v>
      </c>
      <c r="EZ23" s="100">
        <f t="shared" si="60"/>
        <v>0</v>
      </c>
      <c r="FA23" s="100">
        <f t="shared" si="61"/>
        <v>0</v>
      </c>
      <c r="FB23" s="97">
        <f t="shared" si="62"/>
        <v>0</v>
      </c>
      <c r="FC23" s="428">
        <f t="shared" si="63"/>
        <v>5</v>
      </c>
      <c r="FD23" s="429">
        <f t="shared" si="64"/>
        <v>1</v>
      </c>
      <c r="FE23" s="428">
        <f t="shared" si="65"/>
        <v>3</v>
      </c>
      <c r="FF23" s="429">
        <f t="shared" si="66"/>
        <v>0.6</v>
      </c>
      <c r="FG23" s="100">
        <f t="shared" si="67"/>
        <v>0</v>
      </c>
      <c r="FH23" s="100">
        <f t="shared" si="68"/>
        <v>0</v>
      </c>
      <c r="FI23" s="97">
        <f t="shared" si="69"/>
        <v>0</v>
      </c>
      <c r="FJ23" s="428">
        <f t="shared" si="70"/>
        <v>5</v>
      </c>
      <c r="FK23" s="429">
        <f t="shared" si="71"/>
        <v>1</v>
      </c>
      <c r="FL23" s="428">
        <f t="shared" si="72"/>
        <v>3</v>
      </c>
      <c r="FM23" s="429">
        <f t="shared" si="73"/>
        <v>0.6</v>
      </c>
      <c r="FN23" s="100">
        <f t="shared" si="74"/>
        <v>0</v>
      </c>
      <c r="FO23" s="100">
        <f t="shared" si="75"/>
        <v>0</v>
      </c>
      <c r="FP23" s="97">
        <f t="shared" si="76"/>
        <v>0</v>
      </c>
      <c r="FQ23" s="428">
        <f t="shared" si="77"/>
        <v>5</v>
      </c>
      <c r="FR23" s="429">
        <f t="shared" si="78"/>
        <v>1</v>
      </c>
      <c r="FS23" s="428">
        <f t="shared" si="79"/>
        <v>3</v>
      </c>
      <c r="FT23" s="429">
        <f t="shared" si="80"/>
        <v>0.6</v>
      </c>
      <c r="FU23" s="100">
        <f t="shared" si="81"/>
        <v>0</v>
      </c>
      <c r="FV23" s="100">
        <f t="shared" si="82"/>
        <v>0</v>
      </c>
      <c r="FW23" s="97">
        <f t="shared" si="83"/>
        <v>0</v>
      </c>
      <c r="FX23" s="428">
        <f t="shared" si="84"/>
        <v>5</v>
      </c>
      <c r="FY23" s="429">
        <f t="shared" si="85"/>
        <v>1</v>
      </c>
      <c r="FZ23" s="428">
        <f t="shared" si="86"/>
        <v>3</v>
      </c>
      <c r="GA23" s="429">
        <f t="shared" si="87"/>
        <v>0.6</v>
      </c>
      <c r="GB23" s="100">
        <f t="shared" si="88"/>
        <v>0</v>
      </c>
      <c r="GC23" s="100">
        <f t="shared" si="89"/>
        <v>0</v>
      </c>
      <c r="GD23" s="97">
        <f t="shared" si="90"/>
        <v>0</v>
      </c>
      <c r="GE23" s="428">
        <f t="shared" si="91"/>
        <v>5</v>
      </c>
      <c r="GF23" s="429">
        <f t="shared" si="92"/>
        <v>1</v>
      </c>
      <c r="GG23" s="428">
        <f t="shared" si="93"/>
        <v>3</v>
      </c>
      <c r="GH23" s="429">
        <f t="shared" si="94"/>
        <v>0.6</v>
      </c>
      <c r="GI23" s="429">
        <f t="shared" si="95"/>
        <v>0.6</v>
      </c>
      <c r="GJ23" s="101"/>
    </row>
    <row r="24" spans="1:192" ht="37.5" hidden="1" customHeight="1">
      <c r="A24" s="427">
        <v>16</v>
      </c>
      <c r="B24" s="85"/>
      <c r="C24" s="85"/>
      <c r="D24" s="193"/>
      <c r="E24" s="85"/>
      <c r="F24" s="124"/>
      <c r="G24" s="85"/>
      <c r="H24" s="85" t="s">
        <v>1170</v>
      </c>
      <c r="I24" s="86"/>
      <c r="J24" s="86"/>
      <c r="K24" s="86"/>
      <c r="L24" s="86"/>
      <c r="M24" s="86"/>
      <c r="N24" s="86"/>
      <c r="O24" s="86"/>
      <c r="P24" s="86"/>
      <c r="Q24" s="86"/>
      <c r="R24" s="86"/>
      <c r="S24" s="86"/>
      <c r="T24" s="86"/>
      <c r="U24" s="86"/>
      <c r="V24" s="86"/>
      <c r="W24" s="86"/>
      <c r="X24" s="86"/>
      <c r="Y24" s="86"/>
      <c r="Z24" s="86"/>
      <c r="AA24" s="86"/>
      <c r="AB24" s="86"/>
      <c r="AC24" s="88">
        <f t="shared" si="0"/>
        <v>0</v>
      </c>
      <c r="AD24" s="89">
        <f t="shared" si="96"/>
        <v>1</v>
      </c>
      <c r="AE24" s="88" t="str">
        <f t="shared" si="1"/>
        <v>3 - Moderado</v>
      </c>
      <c r="AF24" s="89">
        <f t="shared" si="97"/>
        <v>0.6</v>
      </c>
      <c r="AG24" s="82" t="str">
        <f t="shared" si="98"/>
        <v/>
      </c>
      <c r="AH24" s="89">
        <f t="shared" si="2"/>
        <v>0.6</v>
      </c>
      <c r="AI24" s="85"/>
      <c r="AJ24" s="85"/>
      <c r="AK24" s="85"/>
      <c r="AL24" s="85"/>
      <c r="AM24" s="47"/>
      <c r="AN24" s="91"/>
      <c r="AO24" s="91"/>
      <c r="AP24" s="47"/>
      <c r="AQ24" s="47"/>
      <c r="AR24" s="91"/>
      <c r="AS24" s="91"/>
      <c r="AT24" s="47"/>
      <c r="AU24" s="47"/>
      <c r="AV24" s="91"/>
      <c r="AW24" s="91"/>
      <c r="AX24" s="47"/>
      <c r="AY24" s="47"/>
      <c r="AZ24" s="91"/>
      <c r="BA24" s="91"/>
      <c r="BB24" s="47"/>
      <c r="BC24" s="47"/>
      <c r="BD24" s="91"/>
      <c r="BE24" s="91"/>
      <c r="BF24" s="47"/>
      <c r="BG24" s="47"/>
      <c r="BH24" s="91"/>
      <c r="BI24" s="91"/>
      <c r="BJ24" s="47"/>
      <c r="BK24" s="47"/>
      <c r="BL24" s="91"/>
      <c r="BM24" s="91"/>
      <c r="BN24" s="47"/>
      <c r="BO24" s="47"/>
      <c r="BP24" s="91"/>
      <c r="BQ24" s="91"/>
      <c r="BR24" s="47"/>
      <c r="BS24" s="47"/>
      <c r="BT24" s="91"/>
      <c r="BU24" s="91"/>
      <c r="BV24" s="47"/>
      <c r="BW24" s="47"/>
      <c r="BX24" s="91"/>
      <c r="BY24" s="91"/>
      <c r="BZ24" s="47"/>
      <c r="CA24" s="47"/>
      <c r="CB24" s="91"/>
      <c r="CC24" s="91"/>
      <c r="CD24" s="47"/>
      <c r="CE24" s="47"/>
      <c r="CF24" s="91"/>
      <c r="CG24" s="91"/>
      <c r="CH24" s="47"/>
      <c r="CI24" s="91"/>
      <c r="CJ24" s="91"/>
      <c r="CK24" s="47"/>
      <c r="CL24" s="92" t="str">
        <f t="shared" si="3"/>
        <v>5 - Muy Alta</v>
      </c>
      <c r="CM24" s="93">
        <f t="shared" si="99"/>
        <v>1</v>
      </c>
      <c r="CN24" s="92" t="str">
        <f t="shared" si="4"/>
        <v>3 - Moderado</v>
      </c>
      <c r="CO24" s="93">
        <f t="shared" si="100"/>
        <v>0.6</v>
      </c>
      <c r="CP24" s="94" t="str">
        <f t="shared" si="101"/>
        <v>ALTO</v>
      </c>
      <c r="CQ24" s="89">
        <f t="shared" si="5"/>
        <v>0.6</v>
      </c>
      <c r="CR24" s="194"/>
      <c r="CS24" s="94">
        <f t="shared" si="6"/>
        <v>5</v>
      </c>
      <c r="CT24" s="47"/>
      <c r="CU24" s="194"/>
      <c r="CV24" s="194"/>
      <c r="CW24" s="96"/>
      <c r="CX24" s="97">
        <f t="shared" si="7"/>
        <v>0</v>
      </c>
      <c r="CY24" s="98">
        <f t="shared" si="8"/>
        <v>3</v>
      </c>
      <c r="CZ24" s="97" t="str">
        <f t="shared" si="9"/>
        <v>Moderado</v>
      </c>
      <c r="DA24" s="99">
        <f t="shared" si="10"/>
        <v>0.6</v>
      </c>
      <c r="DB24" s="100">
        <f t="shared" si="11"/>
        <v>0</v>
      </c>
      <c r="DC24" s="100">
        <f t="shared" si="12"/>
        <v>0</v>
      </c>
      <c r="DD24" s="97">
        <f t="shared" si="13"/>
        <v>0</v>
      </c>
      <c r="DE24" s="428">
        <f t="shared" si="14"/>
        <v>5</v>
      </c>
      <c r="DF24" s="429">
        <f t="shared" si="15"/>
        <v>1</v>
      </c>
      <c r="DG24" s="428">
        <f t="shared" si="16"/>
        <v>3</v>
      </c>
      <c r="DH24" s="428"/>
      <c r="DI24" s="429">
        <f t="shared" si="17"/>
        <v>0.6</v>
      </c>
      <c r="DJ24" s="100">
        <f t="shared" si="18"/>
        <v>0</v>
      </c>
      <c r="DK24" s="100">
        <f t="shared" si="19"/>
        <v>0</v>
      </c>
      <c r="DL24" s="97">
        <f t="shared" si="20"/>
        <v>0</v>
      </c>
      <c r="DM24" s="428">
        <f t="shared" si="21"/>
        <v>5</v>
      </c>
      <c r="DN24" s="429">
        <f t="shared" si="22"/>
        <v>1</v>
      </c>
      <c r="DO24" s="428">
        <f t="shared" si="23"/>
        <v>3</v>
      </c>
      <c r="DP24" s="429">
        <f t="shared" si="24"/>
        <v>0.6</v>
      </c>
      <c r="DQ24" s="100">
        <f t="shared" si="25"/>
        <v>0</v>
      </c>
      <c r="DR24" s="100">
        <f t="shared" si="26"/>
        <v>0</v>
      </c>
      <c r="DS24" s="97">
        <f t="shared" si="27"/>
        <v>0</v>
      </c>
      <c r="DT24" s="428">
        <f t="shared" si="28"/>
        <v>5</v>
      </c>
      <c r="DU24" s="429">
        <f t="shared" si="29"/>
        <v>1</v>
      </c>
      <c r="DV24" s="428">
        <f t="shared" si="30"/>
        <v>3</v>
      </c>
      <c r="DW24" s="429">
        <f t="shared" si="31"/>
        <v>0.6</v>
      </c>
      <c r="DX24" s="100">
        <f t="shared" si="32"/>
        <v>0</v>
      </c>
      <c r="DY24" s="100">
        <f t="shared" si="33"/>
        <v>0</v>
      </c>
      <c r="DZ24" s="97">
        <f t="shared" si="34"/>
        <v>0</v>
      </c>
      <c r="EA24" s="428">
        <f t="shared" si="35"/>
        <v>5</v>
      </c>
      <c r="EB24" s="429">
        <f t="shared" si="36"/>
        <v>1</v>
      </c>
      <c r="EC24" s="428">
        <f t="shared" si="37"/>
        <v>3</v>
      </c>
      <c r="ED24" s="429">
        <f t="shared" si="38"/>
        <v>0.6</v>
      </c>
      <c r="EE24" s="100">
        <f t="shared" si="39"/>
        <v>0</v>
      </c>
      <c r="EF24" s="100">
        <f t="shared" si="40"/>
        <v>0</v>
      </c>
      <c r="EG24" s="97">
        <f t="shared" si="41"/>
        <v>0</v>
      </c>
      <c r="EH24" s="428">
        <f t="shared" si="42"/>
        <v>5</v>
      </c>
      <c r="EI24" s="429">
        <f t="shared" si="43"/>
        <v>1</v>
      </c>
      <c r="EJ24" s="428">
        <f t="shared" si="44"/>
        <v>3</v>
      </c>
      <c r="EK24" s="429">
        <f t="shared" si="45"/>
        <v>0.6</v>
      </c>
      <c r="EL24" s="100">
        <f t="shared" si="46"/>
        <v>0</v>
      </c>
      <c r="EM24" s="100">
        <f t="shared" si="47"/>
        <v>0</v>
      </c>
      <c r="EN24" s="97">
        <f t="shared" si="48"/>
        <v>0</v>
      </c>
      <c r="EO24" s="428">
        <f t="shared" si="49"/>
        <v>5</v>
      </c>
      <c r="EP24" s="429">
        <f t="shared" si="50"/>
        <v>1</v>
      </c>
      <c r="EQ24" s="428">
        <f t="shared" si="51"/>
        <v>3</v>
      </c>
      <c r="ER24" s="429">
        <f t="shared" si="52"/>
        <v>0.6</v>
      </c>
      <c r="ES24" s="100">
        <f t="shared" si="53"/>
        <v>0</v>
      </c>
      <c r="ET24" s="100">
        <f t="shared" si="54"/>
        <v>0</v>
      </c>
      <c r="EU24" s="97">
        <f t="shared" si="55"/>
        <v>0</v>
      </c>
      <c r="EV24" s="428">
        <f t="shared" si="56"/>
        <v>5</v>
      </c>
      <c r="EW24" s="429">
        <f t="shared" si="57"/>
        <v>1</v>
      </c>
      <c r="EX24" s="428">
        <f t="shared" si="58"/>
        <v>3</v>
      </c>
      <c r="EY24" s="429">
        <f t="shared" si="59"/>
        <v>0.6</v>
      </c>
      <c r="EZ24" s="100">
        <f t="shared" si="60"/>
        <v>0</v>
      </c>
      <c r="FA24" s="100">
        <f t="shared" si="61"/>
        <v>0</v>
      </c>
      <c r="FB24" s="97">
        <f t="shared" si="62"/>
        <v>0</v>
      </c>
      <c r="FC24" s="428">
        <f t="shared" si="63"/>
        <v>5</v>
      </c>
      <c r="FD24" s="429">
        <f t="shared" si="64"/>
        <v>1</v>
      </c>
      <c r="FE24" s="428">
        <f t="shared" si="65"/>
        <v>3</v>
      </c>
      <c r="FF24" s="429">
        <f t="shared" si="66"/>
        <v>0.6</v>
      </c>
      <c r="FG24" s="100">
        <f t="shared" si="67"/>
        <v>0</v>
      </c>
      <c r="FH24" s="100">
        <f t="shared" si="68"/>
        <v>0</v>
      </c>
      <c r="FI24" s="97">
        <f t="shared" si="69"/>
        <v>0</v>
      </c>
      <c r="FJ24" s="428">
        <f t="shared" si="70"/>
        <v>5</v>
      </c>
      <c r="FK24" s="429">
        <f t="shared" si="71"/>
        <v>1</v>
      </c>
      <c r="FL24" s="428">
        <f t="shared" si="72"/>
        <v>3</v>
      </c>
      <c r="FM24" s="429">
        <f t="shared" si="73"/>
        <v>0.6</v>
      </c>
      <c r="FN24" s="100">
        <f t="shared" si="74"/>
        <v>0</v>
      </c>
      <c r="FO24" s="100">
        <f t="shared" si="75"/>
        <v>0</v>
      </c>
      <c r="FP24" s="97">
        <f t="shared" si="76"/>
        <v>0</v>
      </c>
      <c r="FQ24" s="428">
        <f t="shared" si="77"/>
        <v>5</v>
      </c>
      <c r="FR24" s="429">
        <f t="shared" si="78"/>
        <v>1</v>
      </c>
      <c r="FS24" s="428">
        <f t="shared" si="79"/>
        <v>3</v>
      </c>
      <c r="FT24" s="429">
        <f t="shared" si="80"/>
        <v>0.6</v>
      </c>
      <c r="FU24" s="100">
        <f t="shared" si="81"/>
        <v>0</v>
      </c>
      <c r="FV24" s="100">
        <f t="shared" si="82"/>
        <v>0</v>
      </c>
      <c r="FW24" s="97">
        <f t="shared" si="83"/>
        <v>0</v>
      </c>
      <c r="FX24" s="428">
        <f t="shared" si="84"/>
        <v>5</v>
      </c>
      <c r="FY24" s="429">
        <f t="shared" si="85"/>
        <v>1</v>
      </c>
      <c r="FZ24" s="428">
        <f t="shared" si="86"/>
        <v>3</v>
      </c>
      <c r="GA24" s="429">
        <f t="shared" si="87"/>
        <v>0.6</v>
      </c>
      <c r="GB24" s="100">
        <f t="shared" si="88"/>
        <v>0</v>
      </c>
      <c r="GC24" s="100">
        <f t="shared" si="89"/>
        <v>0</v>
      </c>
      <c r="GD24" s="97">
        <f t="shared" si="90"/>
        <v>0</v>
      </c>
      <c r="GE24" s="428">
        <f t="shared" si="91"/>
        <v>5</v>
      </c>
      <c r="GF24" s="429">
        <f t="shared" si="92"/>
        <v>1</v>
      </c>
      <c r="GG24" s="428">
        <f t="shared" si="93"/>
        <v>3</v>
      </c>
      <c r="GH24" s="429">
        <f t="shared" si="94"/>
        <v>0.6</v>
      </c>
      <c r="GI24" s="429">
        <f t="shared" si="95"/>
        <v>0.6</v>
      </c>
      <c r="GJ24" s="101"/>
    </row>
    <row r="25" spans="1:192" ht="37.5" hidden="1" customHeight="1">
      <c r="A25" s="427">
        <v>17</v>
      </c>
      <c r="B25" s="85"/>
      <c r="C25" s="85"/>
      <c r="D25" s="193"/>
      <c r="E25" s="85"/>
      <c r="F25" s="124"/>
      <c r="G25" s="85"/>
      <c r="H25" s="85" t="s">
        <v>1170</v>
      </c>
      <c r="I25" s="86"/>
      <c r="J25" s="86"/>
      <c r="K25" s="86"/>
      <c r="L25" s="86"/>
      <c r="M25" s="86"/>
      <c r="N25" s="86"/>
      <c r="O25" s="86"/>
      <c r="P25" s="86"/>
      <c r="Q25" s="86"/>
      <c r="R25" s="86"/>
      <c r="S25" s="86"/>
      <c r="T25" s="86"/>
      <c r="U25" s="86"/>
      <c r="V25" s="86"/>
      <c r="W25" s="86"/>
      <c r="X25" s="86"/>
      <c r="Y25" s="86"/>
      <c r="Z25" s="86"/>
      <c r="AA25" s="86"/>
      <c r="AB25" s="86"/>
      <c r="AC25" s="88">
        <f t="shared" si="0"/>
        <v>0</v>
      </c>
      <c r="AD25" s="89">
        <f t="shared" si="96"/>
        <v>1</v>
      </c>
      <c r="AE25" s="88" t="str">
        <f t="shared" si="1"/>
        <v>3 - Moderado</v>
      </c>
      <c r="AF25" s="89">
        <f t="shared" si="97"/>
        <v>0.6</v>
      </c>
      <c r="AG25" s="82" t="str">
        <f t="shared" si="98"/>
        <v/>
      </c>
      <c r="AH25" s="89">
        <f t="shared" si="2"/>
        <v>0.6</v>
      </c>
      <c r="AI25" s="85"/>
      <c r="AJ25" s="85"/>
      <c r="AK25" s="85"/>
      <c r="AL25" s="85"/>
      <c r="AM25" s="47"/>
      <c r="AN25" s="91"/>
      <c r="AO25" s="91"/>
      <c r="AP25" s="47"/>
      <c r="AQ25" s="47"/>
      <c r="AR25" s="91"/>
      <c r="AS25" s="91"/>
      <c r="AT25" s="47"/>
      <c r="AU25" s="47"/>
      <c r="AV25" s="91"/>
      <c r="AW25" s="91"/>
      <c r="AX25" s="47"/>
      <c r="AY25" s="47"/>
      <c r="AZ25" s="91"/>
      <c r="BA25" s="91"/>
      <c r="BB25" s="47"/>
      <c r="BC25" s="47"/>
      <c r="BD25" s="91"/>
      <c r="BE25" s="91"/>
      <c r="BF25" s="47"/>
      <c r="BG25" s="47"/>
      <c r="BH25" s="91"/>
      <c r="BI25" s="91"/>
      <c r="BJ25" s="47"/>
      <c r="BK25" s="47"/>
      <c r="BL25" s="91"/>
      <c r="BM25" s="91"/>
      <c r="BN25" s="47"/>
      <c r="BO25" s="47"/>
      <c r="BP25" s="91"/>
      <c r="BQ25" s="91"/>
      <c r="BR25" s="47"/>
      <c r="BS25" s="47"/>
      <c r="BT25" s="91"/>
      <c r="BU25" s="91"/>
      <c r="BV25" s="47"/>
      <c r="BW25" s="47"/>
      <c r="BX25" s="91"/>
      <c r="BY25" s="91"/>
      <c r="BZ25" s="47"/>
      <c r="CA25" s="47"/>
      <c r="CB25" s="91"/>
      <c r="CC25" s="91"/>
      <c r="CD25" s="47"/>
      <c r="CE25" s="47"/>
      <c r="CF25" s="91"/>
      <c r="CG25" s="91"/>
      <c r="CH25" s="47"/>
      <c r="CI25" s="91"/>
      <c r="CJ25" s="91"/>
      <c r="CK25" s="47"/>
      <c r="CL25" s="92" t="str">
        <f t="shared" si="3"/>
        <v>5 - Muy Alta</v>
      </c>
      <c r="CM25" s="93">
        <f t="shared" si="99"/>
        <v>1</v>
      </c>
      <c r="CN25" s="92" t="str">
        <f t="shared" si="4"/>
        <v>3 - Moderado</v>
      </c>
      <c r="CO25" s="93">
        <f t="shared" si="100"/>
        <v>0.6</v>
      </c>
      <c r="CP25" s="94" t="str">
        <f t="shared" si="101"/>
        <v>ALTO</v>
      </c>
      <c r="CQ25" s="89">
        <f t="shared" si="5"/>
        <v>0.6</v>
      </c>
      <c r="CR25" s="194"/>
      <c r="CS25" s="94">
        <f t="shared" si="6"/>
        <v>5</v>
      </c>
      <c r="CT25" s="47"/>
      <c r="CU25" s="194"/>
      <c r="CV25" s="194"/>
      <c r="CW25" s="96"/>
      <c r="CX25" s="97">
        <f t="shared" si="7"/>
        <v>0</v>
      </c>
      <c r="CY25" s="98">
        <f t="shared" si="8"/>
        <v>3</v>
      </c>
      <c r="CZ25" s="97" t="str">
        <f t="shared" si="9"/>
        <v>Moderado</v>
      </c>
      <c r="DA25" s="99">
        <f t="shared" si="10"/>
        <v>0.6</v>
      </c>
      <c r="DB25" s="100">
        <f t="shared" si="11"/>
        <v>0</v>
      </c>
      <c r="DC25" s="100">
        <f t="shared" si="12"/>
        <v>0</v>
      </c>
      <c r="DD25" s="97">
        <f t="shared" si="13"/>
        <v>0</v>
      </c>
      <c r="DE25" s="428">
        <f t="shared" si="14"/>
        <v>5</v>
      </c>
      <c r="DF25" s="429">
        <f t="shared" si="15"/>
        <v>1</v>
      </c>
      <c r="DG25" s="428">
        <f t="shared" si="16"/>
        <v>3</v>
      </c>
      <c r="DH25" s="428"/>
      <c r="DI25" s="429">
        <f t="shared" si="17"/>
        <v>0.6</v>
      </c>
      <c r="DJ25" s="100">
        <f t="shared" si="18"/>
        <v>0</v>
      </c>
      <c r="DK25" s="100">
        <f t="shared" si="19"/>
        <v>0</v>
      </c>
      <c r="DL25" s="97">
        <f t="shared" si="20"/>
        <v>0</v>
      </c>
      <c r="DM25" s="428">
        <f t="shared" si="21"/>
        <v>5</v>
      </c>
      <c r="DN25" s="429">
        <f t="shared" si="22"/>
        <v>1</v>
      </c>
      <c r="DO25" s="428">
        <f t="shared" si="23"/>
        <v>3</v>
      </c>
      <c r="DP25" s="429">
        <f t="shared" si="24"/>
        <v>0.6</v>
      </c>
      <c r="DQ25" s="100">
        <f t="shared" si="25"/>
        <v>0</v>
      </c>
      <c r="DR25" s="100">
        <f t="shared" si="26"/>
        <v>0</v>
      </c>
      <c r="DS25" s="97">
        <f t="shared" si="27"/>
        <v>0</v>
      </c>
      <c r="DT25" s="428">
        <f t="shared" si="28"/>
        <v>5</v>
      </c>
      <c r="DU25" s="429">
        <f t="shared" si="29"/>
        <v>1</v>
      </c>
      <c r="DV25" s="428">
        <f t="shared" si="30"/>
        <v>3</v>
      </c>
      <c r="DW25" s="429">
        <f t="shared" si="31"/>
        <v>0.6</v>
      </c>
      <c r="DX25" s="100">
        <f t="shared" si="32"/>
        <v>0</v>
      </c>
      <c r="DY25" s="100">
        <f t="shared" si="33"/>
        <v>0</v>
      </c>
      <c r="DZ25" s="97">
        <f t="shared" si="34"/>
        <v>0</v>
      </c>
      <c r="EA25" s="428">
        <f t="shared" si="35"/>
        <v>5</v>
      </c>
      <c r="EB25" s="429">
        <f t="shared" si="36"/>
        <v>1</v>
      </c>
      <c r="EC25" s="428">
        <f t="shared" si="37"/>
        <v>3</v>
      </c>
      <c r="ED25" s="429">
        <f t="shared" si="38"/>
        <v>0.6</v>
      </c>
      <c r="EE25" s="100">
        <f t="shared" si="39"/>
        <v>0</v>
      </c>
      <c r="EF25" s="100">
        <f t="shared" si="40"/>
        <v>0</v>
      </c>
      <c r="EG25" s="97">
        <f t="shared" si="41"/>
        <v>0</v>
      </c>
      <c r="EH25" s="428">
        <f t="shared" si="42"/>
        <v>5</v>
      </c>
      <c r="EI25" s="429">
        <f t="shared" si="43"/>
        <v>1</v>
      </c>
      <c r="EJ25" s="428">
        <f t="shared" si="44"/>
        <v>3</v>
      </c>
      <c r="EK25" s="429">
        <f t="shared" si="45"/>
        <v>0.6</v>
      </c>
      <c r="EL25" s="100">
        <f t="shared" si="46"/>
        <v>0</v>
      </c>
      <c r="EM25" s="100">
        <f t="shared" si="47"/>
        <v>0</v>
      </c>
      <c r="EN25" s="97">
        <f t="shared" si="48"/>
        <v>0</v>
      </c>
      <c r="EO25" s="428">
        <f t="shared" si="49"/>
        <v>5</v>
      </c>
      <c r="EP25" s="429">
        <f t="shared" si="50"/>
        <v>1</v>
      </c>
      <c r="EQ25" s="428">
        <f t="shared" si="51"/>
        <v>3</v>
      </c>
      <c r="ER25" s="429">
        <f t="shared" si="52"/>
        <v>0.6</v>
      </c>
      <c r="ES25" s="100">
        <f t="shared" si="53"/>
        <v>0</v>
      </c>
      <c r="ET25" s="100">
        <f t="shared" si="54"/>
        <v>0</v>
      </c>
      <c r="EU25" s="97">
        <f t="shared" si="55"/>
        <v>0</v>
      </c>
      <c r="EV25" s="428">
        <f t="shared" si="56"/>
        <v>5</v>
      </c>
      <c r="EW25" s="429">
        <f t="shared" si="57"/>
        <v>1</v>
      </c>
      <c r="EX25" s="428">
        <f t="shared" si="58"/>
        <v>3</v>
      </c>
      <c r="EY25" s="429">
        <f t="shared" si="59"/>
        <v>0.6</v>
      </c>
      <c r="EZ25" s="100">
        <f t="shared" si="60"/>
        <v>0</v>
      </c>
      <c r="FA25" s="100">
        <f t="shared" si="61"/>
        <v>0</v>
      </c>
      <c r="FB25" s="97">
        <f t="shared" si="62"/>
        <v>0</v>
      </c>
      <c r="FC25" s="428">
        <f t="shared" si="63"/>
        <v>5</v>
      </c>
      <c r="FD25" s="429">
        <f t="shared" si="64"/>
        <v>1</v>
      </c>
      <c r="FE25" s="428">
        <f t="shared" si="65"/>
        <v>3</v>
      </c>
      <c r="FF25" s="429">
        <f t="shared" si="66"/>
        <v>0.6</v>
      </c>
      <c r="FG25" s="100">
        <f t="shared" si="67"/>
        <v>0</v>
      </c>
      <c r="FH25" s="100">
        <f t="shared" si="68"/>
        <v>0</v>
      </c>
      <c r="FI25" s="97">
        <f t="shared" si="69"/>
        <v>0</v>
      </c>
      <c r="FJ25" s="428">
        <f t="shared" si="70"/>
        <v>5</v>
      </c>
      <c r="FK25" s="429">
        <f t="shared" si="71"/>
        <v>1</v>
      </c>
      <c r="FL25" s="428">
        <f t="shared" si="72"/>
        <v>3</v>
      </c>
      <c r="FM25" s="429">
        <f t="shared" si="73"/>
        <v>0.6</v>
      </c>
      <c r="FN25" s="100">
        <f t="shared" si="74"/>
        <v>0</v>
      </c>
      <c r="FO25" s="100">
        <f t="shared" si="75"/>
        <v>0</v>
      </c>
      <c r="FP25" s="97">
        <f t="shared" si="76"/>
        <v>0</v>
      </c>
      <c r="FQ25" s="428">
        <f t="shared" si="77"/>
        <v>5</v>
      </c>
      <c r="FR25" s="429">
        <f t="shared" si="78"/>
        <v>1</v>
      </c>
      <c r="FS25" s="428">
        <f t="shared" si="79"/>
        <v>3</v>
      </c>
      <c r="FT25" s="429">
        <f t="shared" si="80"/>
        <v>0.6</v>
      </c>
      <c r="FU25" s="100">
        <f t="shared" si="81"/>
        <v>0</v>
      </c>
      <c r="FV25" s="100">
        <f t="shared" si="82"/>
        <v>0</v>
      </c>
      <c r="FW25" s="97">
        <f t="shared" si="83"/>
        <v>0</v>
      </c>
      <c r="FX25" s="428">
        <f t="shared" si="84"/>
        <v>5</v>
      </c>
      <c r="FY25" s="429">
        <f t="shared" si="85"/>
        <v>1</v>
      </c>
      <c r="FZ25" s="428">
        <f t="shared" si="86"/>
        <v>3</v>
      </c>
      <c r="GA25" s="429">
        <f t="shared" si="87"/>
        <v>0.6</v>
      </c>
      <c r="GB25" s="100">
        <f t="shared" si="88"/>
        <v>0</v>
      </c>
      <c r="GC25" s="100">
        <f t="shared" si="89"/>
        <v>0</v>
      </c>
      <c r="GD25" s="97">
        <f t="shared" si="90"/>
        <v>0</v>
      </c>
      <c r="GE25" s="428">
        <f t="shared" si="91"/>
        <v>5</v>
      </c>
      <c r="GF25" s="429">
        <f t="shared" si="92"/>
        <v>1</v>
      </c>
      <c r="GG25" s="428">
        <f t="shared" si="93"/>
        <v>3</v>
      </c>
      <c r="GH25" s="429">
        <f t="shared" si="94"/>
        <v>0.6</v>
      </c>
      <c r="GI25" s="429">
        <f t="shared" si="95"/>
        <v>0.6</v>
      </c>
      <c r="GJ25" s="101"/>
    </row>
    <row r="26" spans="1:192" ht="37.5" hidden="1" customHeight="1">
      <c r="A26" s="427">
        <v>18</v>
      </c>
      <c r="B26" s="85"/>
      <c r="C26" s="85"/>
      <c r="D26" s="193"/>
      <c r="E26" s="85"/>
      <c r="F26" s="124"/>
      <c r="G26" s="85"/>
      <c r="H26" s="85" t="s">
        <v>1170</v>
      </c>
      <c r="I26" s="86"/>
      <c r="J26" s="86"/>
      <c r="K26" s="86"/>
      <c r="L26" s="86"/>
      <c r="M26" s="86"/>
      <c r="N26" s="86"/>
      <c r="O26" s="86"/>
      <c r="P26" s="86"/>
      <c r="Q26" s="86"/>
      <c r="R26" s="86"/>
      <c r="S26" s="86"/>
      <c r="T26" s="86"/>
      <c r="U26" s="86"/>
      <c r="V26" s="86"/>
      <c r="W26" s="86"/>
      <c r="X26" s="86"/>
      <c r="Y26" s="86"/>
      <c r="Z26" s="86"/>
      <c r="AA26" s="86"/>
      <c r="AB26" s="86"/>
      <c r="AC26" s="88">
        <f t="shared" si="0"/>
        <v>0</v>
      </c>
      <c r="AD26" s="89">
        <f t="shared" si="96"/>
        <v>1</v>
      </c>
      <c r="AE26" s="88" t="str">
        <f t="shared" si="1"/>
        <v>3 - Moderado</v>
      </c>
      <c r="AF26" s="89">
        <f t="shared" si="97"/>
        <v>0.6</v>
      </c>
      <c r="AG26" s="82" t="str">
        <f t="shared" si="98"/>
        <v/>
      </c>
      <c r="AH26" s="89">
        <f t="shared" si="2"/>
        <v>0.6</v>
      </c>
      <c r="AI26" s="85"/>
      <c r="AJ26" s="85"/>
      <c r="AK26" s="85"/>
      <c r="AL26" s="85"/>
      <c r="AM26" s="47"/>
      <c r="AN26" s="91"/>
      <c r="AO26" s="91"/>
      <c r="AP26" s="47"/>
      <c r="AQ26" s="47"/>
      <c r="AR26" s="91"/>
      <c r="AS26" s="91"/>
      <c r="AT26" s="47"/>
      <c r="AU26" s="47"/>
      <c r="AV26" s="91"/>
      <c r="AW26" s="91"/>
      <c r="AX26" s="47"/>
      <c r="AY26" s="47"/>
      <c r="AZ26" s="91"/>
      <c r="BA26" s="91"/>
      <c r="BB26" s="47"/>
      <c r="BC26" s="47"/>
      <c r="BD26" s="91"/>
      <c r="BE26" s="91"/>
      <c r="BF26" s="47"/>
      <c r="BG26" s="47"/>
      <c r="BH26" s="91"/>
      <c r="BI26" s="91"/>
      <c r="BJ26" s="47"/>
      <c r="BK26" s="47"/>
      <c r="BL26" s="91"/>
      <c r="BM26" s="91"/>
      <c r="BN26" s="47"/>
      <c r="BO26" s="47"/>
      <c r="BP26" s="91"/>
      <c r="BQ26" s="91"/>
      <c r="BR26" s="47"/>
      <c r="BS26" s="47"/>
      <c r="BT26" s="91"/>
      <c r="BU26" s="91"/>
      <c r="BV26" s="47"/>
      <c r="BW26" s="47"/>
      <c r="BX26" s="91"/>
      <c r="BY26" s="91"/>
      <c r="BZ26" s="47"/>
      <c r="CA26" s="47"/>
      <c r="CB26" s="91"/>
      <c r="CC26" s="91"/>
      <c r="CD26" s="47"/>
      <c r="CE26" s="47"/>
      <c r="CF26" s="91"/>
      <c r="CG26" s="91"/>
      <c r="CH26" s="47"/>
      <c r="CI26" s="91"/>
      <c r="CJ26" s="91"/>
      <c r="CK26" s="47"/>
      <c r="CL26" s="92" t="str">
        <f t="shared" si="3"/>
        <v>5 - Muy Alta</v>
      </c>
      <c r="CM26" s="93">
        <f t="shared" si="99"/>
        <v>1</v>
      </c>
      <c r="CN26" s="92" t="str">
        <f t="shared" si="4"/>
        <v>3 - Moderado</v>
      </c>
      <c r="CO26" s="93">
        <f t="shared" si="100"/>
        <v>0.6</v>
      </c>
      <c r="CP26" s="94" t="str">
        <f t="shared" si="101"/>
        <v>ALTO</v>
      </c>
      <c r="CQ26" s="89">
        <f t="shared" si="5"/>
        <v>0.6</v>
      </c>
      <c r="CR26" s="194"/>
      <c r="CS26" s="94">
        <f t="shared" si="6"/>
        <v>5</v>
      </c>
      <c r="CT26" s="47"/>
      <c r="CU26" s="194"/>
      <c r="CV26" s="194"/>
      <c r="CW26" s="96"/>
      <c r="CX26" s="97">
        <f t="shared" si="7"/>
        <v>0</v>
      </c>
      <c r="CY26" s="98">
        <f t="shared" si="8"/>
        <v>3</v>
      </c>
      <c r="CZ26" s="97" t="str">
        <f t="shared" si="9"/>
        <v>Moderado</v>
      </c>
      <c r="DA26" s="99">
        <f t="shared" si="10"/>
        <v>0.6</v>
      </c>
      <c r="DB26" s="100">
        <f t="shared" si="11"/>
        <v>0</v>
      </c>
      <c r="DC26" s="100">
        <f t="shared" si="12"/>
        <v>0</v>
      </c>
      <c r="DD26" s="97">
        <f t="shared" si="13"/>
        <v>0</v>
      </c>
      <c r="DE26" s="428">
        <f t="shared" si="14"/>
        <v>5</v>
      </c>
      <c r="DF26" s="429">
        <f t="shared" si="15"/>
        <v>1</v>
      </c>
      <c r="DG26" s="428">
        <f t="shared" si="16"/>
        <v>3</v>
      </c>
      <c r="DH26" s="428"/>
      <c r="DI26" s="429">
        <f t="shared" si="17"/>
        <v>0.6</v>
      </c>
      <c r="DJ26" s="100">
        <f t="shared" si="18"/>
        <v>0</v>
      </c>
      <c r="DK26" s="100">
        <f t="shared" si="19"/>
        <v>0</v>
      </c>
      <c r="DL26" s="97">
        <f t="shared" si="20"/>
        <v>0</v>
      </c>
      <c r="DM26" s="428">
        <f t="shared" si="21"/>
        <v>5</v>
      </c>
      <c r="DN26" s="429">
        <f t="shared" si="22"/>
        <v>1</v>
      </c>
      <c r="DO26" s="428">
        <f t="shared" si="23"/>
        <v>3</v>
      </c>
      <c r="DP26" s="429">
        <f t="shared" si="24"/>
        <v>0.6</v>
      </c>
      <c r="DQ26" s="100">
        <f t="shared" si="25"/>
        <v>0</v>
      </c>
      <c r="DR26" s="100">
        <f t="shared" si="26"/>
        <v>0</v>
      </c>
      <c r="DS26" s="97">
        <f t="shared" si="27"/>
        <v>0</v>
      </c>
      <c r="DT26" s="428">
        <f t="shared" si="28"/>
        <v>5</v>
      </c>
      <c r="DU26" s="429">
        <f t="shared" si="29"/>
        <v>1</v>
      </c>
      <c r="DV26" s="428">
        <f t="shared" si="30"/>
        <v>3</v>
      </c>
      <c r="DW26" s="429">
        <f t="shared" si="31"/>
        <v>0.6</v>
      </c>
      <c r="DX26" s="100">
        <f t="shared" si="32"/>
        <v>0</v>
      </c>
      <c r="DY26" s="100">
        <f t="shared" si="33"/>
        <v>0</v>
      </c>
      <c r="DZ26" s="97">
        <f t="shared" si="34"/>
        <v>0</v>
      </c>
      <c r="EA26" s="428">
        <f t="shared" si="35"/>
        <v>5</v>
      </c>
      <c r="EB26" s="429">
        <f t="shared" si="36"/>
        <v>1</v>
      </c>
      <c r="EC26" s="428">
        <f t="shared" si="37"/>
        <v>3</v>
      </c>
      <c r="ED26" s="429">
        <f t="shared" si="38"/>
        <v>0.6</v>
      </c>
      <c r="EE26" s="100">
        <f t="shared" si="39"/>
        <v>0</v>
      </c>
      <c r="EF26" s="100">
        <f t="shared" si="40"/>
        <v>0</v>
      </c>
      <c r="EG26" s="97">
        <f t="shared" si="41"/>
        <v>0</v>
      </c>
      <c r="EH26" s="428">
        <f t="shared" si="42"/>
        <v>5</v>
      </c>
      <c r="EI26" s="429">
        <f t="shared" si="43"/>
        <v>1</v>
      </c>
      <c r="EJ26" s="428">
        <f t="shared" si="44"/>
        <v>3</v>
      </c>
      <c r="EK26" s="429">
        <f t="shared" si="45"/>
        <v>0.6</v>
      </c>
      <c r="EL26" s="100">
        <f t="shared" si="46"/>
        <v>0</v>
      </c>
      <c r="EM26" s="100">
        <f t="shared" si="47"/>
        <v>0</v>
      </c>
      <c r="EN26" s="97">
        <f t="shared" si="48"/>
        <v>0</v>
      </c>
      <c r="EO26" s="428">
        <f t="shared" si="49"/>
        <v>5</v>
      </c>
      <c r="EP26" s="429">
        <f t="shared" si="50"/>
        <v>1</v>
      </c>
      <c r="EQ26" s="428">
        <f t="shared" si="51"/>
        <v>3</v>
      </c>
      <c r="ER26" s="429">
        <f t="shared" si="52"/>
        <v>0.6</v>
      </c>
      <c r="ES26" s="100">
        <f t="shared" si="53"/>
        <v>0</v>
      </c>
      <c r="ET26" s="100">
        <f t="shared" si="54"/>
        <v>0</v>
      </c>
      <c r="EU26" s="97">
        <f t="shared" si="55"/>
        <v>0</v>
      </c>
      <c r="EV26" s="428">
        <f t="shared" si="56"/>
        <v>5</v>
      </c>
      <c r="EW26" s="429">
        <f t="shared" si="57"/>
        <v>1</v>
      </c>
      <c r="EX26" s="428">
        <f t="shared" si="58"/>
        <v>3</v>
      </c>
      <c r="EY26" s="429">
        <f t="shared" si="59"/>
        <v>0.6</v>
      </c>
      <c r="EZ26" s="100">
        <f t="shared" si="60"/>
        <v>0</v>
      </c>
      <c r="FA26" s="100">
        <f t="shared" si="61"/>
        <v>0</v>
      </c>
      <c r="FB26" s="97">
        <f t="shared" si="62"/>
        <v>0</v>
      </c>
      <c r="FC26" s="428">
        <f t="shared" si="63"/>
        <v>5</v>
      </c>
      <c r="FD26" s="429">
        <f t="shared" si="64"/>
        <v>1</v>
      </c>
      <c r="FE26" s="428">
        <f t="shared" si="65"/>
        <v>3</v>
      </c>
      <c r="FF26" s="429">
        <f t="shared" si="66"/>
        <v>0.6</v>
      </c>
      <c r="FG26" s="100">
        <f t="shared" si="67"/>
        <v>0</v>
      </c>
      <c r="FH26" s="100">
        <f t="shared" si="68"/>
        <v>0</v>
      </c>
      <c r="FI26" s="97">
        <f t="shared" si="69"/>
        <v>0</v>
      </c>
      <c r="FJ26" s="428">
        <f t="shared" si="70"/>
        <v>5</v>
      </c>
      <c r="FK26" s="429">
        <f t="shared" si="71"/>
        <v>1</v>
      </c>
      <c r="FL26" s="428">
        <f t="shared" si="72"/>
        <v>3</v>
      </c>
      <c r="FM26" s="429">
        <f t="shared" si="73"/>
        <v>0.6</v>
      </c>
      <c r="FN26" s="100">
        <f t="shared" si="74"/>
        <v>0</v>
      </c>
      <c r="FO26" s="100">
        <f t="shared" si="75"/>
        <v>0</v>
      </c>
      <c r="FP26" s="97">
        <f t="shared" si="76"/>
        <v>0</v>
      </c>
      <c r="FQ26" s="428">
        <f t="shared" si="77"/>
        <v>5</v>
      </c>
      <c r="FR26" s="429">
        <f t="shared" si="78"/>
        <v>1</v>
      </c>
      <c r="FS26" s="428">
        <f t="shared" si="79"/>
        <v>3</v>
      </c>
      <c r="FT26" s="429">
        <f t="shared" si="80"/>
        <v>0.6</v>
      </c>
      <c r="FU26" s="100">
        <f t="shared" si="81"/>
        <v>0</v>
      </c>
      <c r="FV26" s="100">
        <f t="shared" si="82"/>
        <v>0</v>
      </c>
      <c r="FW26" s="97">
        <f t="shared" si="83"/>
        <v>0</v>
      </c>
      <c r="FX26" s="428">
        <f t="shared" si="84"/>
        <v>5</v>
      </c>
      <c r="FY26" s="429">
        <f t="shared" si="85"/>
        <v>1</v>
      </c>
      <c r="FZ26" s="428">
        <f t="shared" si="86"/>
        <v>3</v>
      </c>
      <c r="GA26" s="429">
        <f t="shared" si="87"/>
        <v>0.6</v>
      </c>
      <c r="GB26" s="100">
        <f t="shared" si="88"/>
        <v>0</v>
      </c>
      <c r="GC26" s="100">
        <f t="shared" si="89"/>
        <v>0</v>
      </c>
      <c r="GD26" s="97">
        <f t="shared" si="90"/>
        <v>0</v>
      </c>
      <c r="GE26" s="428">
        <f t="shared" si="91"/>
        <v>5</v>
      </c>
      <c r="GF26" s="429">
        <f t="shared" si="92"/>
        <v>1</v>
      </c>
      <c r="GG26" s="428">
        <f t="shared" si="93"/>
        <v>3</v>
      </c>
      <c r="GH26" s="429">
        <f t="shared" si="94"/>
        <v>0.6</v>
      </c>
      <c r="GI26" s="429">
        <f t="shared" si="95"/>
        <v>0.6</v>
      </c>
      <c r="GJ26" s="101"/>
    </row>
    <row r="27" spans="1:192" ht="37.5" hidden="1" customHeight="1">
      <c r="A27" s="427">
        <v>19</v>
      </c>
      <c r="B27" s="85"/>
      <c r="C27" s="85"/>
      <c r="D27" s="193"/>
      <c r="E27" s="85"/>
      <c r="F27" s="124"/>
      <c r="G27" s="85"/>
      <c r="H27" s="85" t="s">
        <v>1170</v>
      </c>
      <c r="I27" s="86"/>
      <c r="J27" s="86"/>
      <c r="K27" s="86"/>
      <c r="L27" s="86"/>
      <c r="M27" s="86"/>
      <c r="N27" s="86"/>
      <c r="O27" s="86"/>
      <c r="P27" s="86"/>
      <c r="Q27" s="86"/>
      <c r="R27" s="86"/>
      <c r="S27" s="86"/>
      <c r="T27" s="86"/>
      <c r="U27" s="86"/>
      <c r="V27" s="86"/>
      <c r="W27" s="86"/>
      <c r="X27" s="86"/>
      <c r="Y27" s="86"/>
      <c r="Z27" s="86"/>
      <c r="AA27" s="86"/>
      <c r="AB27" s="86"/>
      <c r="AC27" s="88">
        <f t="shared" si="0"/>
        <v>0</v>
      </c>
      <c r="AD27" s="89">
        <f t="shared" si="96"/>
        <v>1</v>
      </c>
      <c r="AE27" s="88" t="str">
        <f t="shared" si="1"/>
        <v>3 - Moderado</v>
      </c>
      <c r="AF27" s="89">
        <f t="shared" si="97"/>
        <v>0.6</v>
      </c>
      <c r="AG27" s="82" t="str">
        <f t="shared" si="98"/>
        <v/>
      </c>
      <c r="AH27" s="89">
        <f t="shared" si="2"/>
        <v>0.6</v>
      </c>
      <c r="AI27" s="85"/>
      <c r="AJ27" s="85"/>
      <c r="AK27" s="85"/>
      <c r="AL27" s="85"/>
      <c r="AM27" s="47"/>
      <c r="AN27" s="91"/>
      <c r="AO27" s="91"/>
      <c r="AP27" s="47"/>
      <c r="AQ27" s="47"/>
      <c r="AR27" s="91"/>
      <c r="AS27" s="91"/>
      <c r="AT27" s="47"/>
      <c r="AU27" s="47"/>
      <c r="AV27" s="91"/>
      <c r="AW27" s="91"/>
      <c r="AX27" s="47"/>
      <c r="AY27" s="47"/>
      <c r="AZ27" s="91"/>
      <c r="BA27" s="91"/>
      <c r="BB27" s="47"/>
      <c r="BC27" s="47"/>
      <c r="BD27" s="91"/>
      <c r="BE27" s="91"/>
      <c r="BF27" s="47"/>
      <c r="BG27" s="47"/>
      <c r="BH27" s="91"/>
      <c r="BI27" s="91"/>
      <c r="BJ27" s="47"/>
      <c r="BK27" s="47"/>
      <c r="BL27" s="91"/>
      <c r="BM27" s="91"/>
      <c r="BN27" s="47"/>
      <c r="BO27" s="47"/>
      <c r="BP27" s="91"/>
      <c r="BQ27" s="91"/>
      <c r="BR27" s="47"/>
      <c r="BS27" s="47"/>
      <c r="BT27" s="91"/>
      <c r="BU27" s="91"/>
      <c r="BV27" s="47"/>
      <c r="BW27" s="47"/>
      <c r="BX27" s="91"/>
      <c r="BY27" s="91"/>
      <c r="BZ27" s="47"/>
      <c r="CA27" s="47"/>
      <c r="CB27" s="91"/>
      <c r="CC27" s="91"/>
      <c r="CD27" s="47"/>
      <c r="CE27" s="47"/>
      <c r="CF27" s="91"/>
      <c r="CG27" s="91"/>
      <c r="CH27" s="47"/>
      <c r="CI27" s="91"/>
      <c r="CJ27" s="91"/>
      <c r="CK27" s="47"/>
      <c r="CL27" s="92" t="str">
        <f t="shared" si="3"/>
        <v>5 - Muy Alta</v>
      </c>
      <c r="CM27" s="93">
        <f t="shared" si="99"/>
        <v>1</v>
      </c>
      <c r="CN27" s="92" t="str">
        <f t="shared" si="4"/>
        <v>3 - Moderado</v>
      </c>
      <c r="CO27" s="93">
        <f t="shared" si="100"/>
        <v>0.6</v>
      </c>
      <c r="CP27" s="94" t="str">
        <f t="shared" si="101"/>
        <v>ALTO</v>
      </c>
      <c r="CQ27" s="89">
        <f t="shared" si="5"/>
        <v>0.6</v>
      </c>
      <c r="CR27" s="194"/>
      <c r="CS27" s="94">
        <f t="shared" si="6"/>
        <v>5</v>
      </c>
      <c r="CT27" s="47"/>
      <c r="CU27" s="194"/>
      <c r="CV27" s="194"/>
      <c r="CW27" s="96"/>
      <c r="CX27" s="97">
        <f t="shared" si="7"/>
        <v>0</v>
      </c>
      <c r="CY27" s="98">
        <f t="shared" si="8"/>
        <v>3</v>
      </c>
      <c r="CZ27" s="97" t="str">
        <f t="shared" si="9"/>
        <v>Moderado</v>
      </c>
      <c r="DA27" s="99">
        <f t="shared" si="10"/>
        <v>0.6</v>
      </c>
      <c r="DB27" s="100">
        <f t="shared" si="11"/>
        <v>0</v>
      </c>
      <c r="DC27" s="100">
        <f t="shared" si="12"/>
        <v>0</v>
      </c>
      <c r="DD27" s="97">
        <f t="shared" si="13"/>
        <v>0</v>
      </c>
      <c r="DE27" s="428">
        <f t="shared" si="14"/>
        <v>5</v>
      </c>
      <c r="DF27" s="429">
        <f t="shared" si="15"/>
        <v>1</v>
      </c>
      <c r="DG27" s="428">
        <f t="shared" si="16"/>
        <v>3</v>
      </c>
      <c r="DH27" s="428"/>
      <c r="DI27" s="429">
        <f t="shared" si="17"/>
        <v>0.6</v>
      </c>
      <c r="DJ27" s="100">
        <f t="shared" si="18"/>
        <v>0</v>
      </c>
      <c r="DK27" s="100">
        <f t="shared" si="19"/>
        <v>0</v>
      </c>
      <c r="DL27" s="97">
        <f t="shared" si="20"/>
        <v>0</v>
      </c>
      <c r="DM27" s="428">
        <f t="shared" si="21"/>
        <v>5</v>
      </c>
      <c r="DN27" s="429">
        <f t="shared" si="22"/>
        <v>1</v>
      </c>
      <c r="DO27" s="428">
        <f t="shared" si="23"/>
        <v>3</v>
      </c>
      <c r="DP27" s="429">
        <f t="shared" si="24"/>
        <v>0.6</v>
      </c>
      <c r="DQ27" s="100">
        <f t="shared" si="25"/>
        <v>0</v>
      </c>
      <c r="DR27" s="100">
        <f t="shared" si="26"/>
        <v>0</v>
      </c>
      <c r="DS27" s="97">
        <f t="shared" si="27"/>
        <v>0</v>
      </c>
      <c r="DT27" s="428">
        <f t="shared" si="28"/>
        <v>5</v>
      </c>
      <c r="DU27" s="429">
        <f t="shared" si="29"/>
        <v>1</v>
      </c>
      <c r="DV27" s="428">
        <f t="shared" si="30"/>
        <v>3</v>
      </c>
      <c r="DW27" s="429">
        <f t="shared" si="31"/>
        <v>0.6</v>
      </c>
      <c r="DX27" s="100">
        <f t="shared" si="32"/>
        <v>0</v>
      </c>
      <c r="DY27" s="100">
        <f t="shared" si="33"/>
        <v>0</v>
      </c>
      <c r="DZ27" s="97">
        <f t="shared" si="34"/>
        <v>0</v>
      </c>
      <c r="EA27" s="428">
        <f t="shared" si="35"/>
        <v>5</v>
      </c>
      <c r="EB27" s="429">
        <f t="shared" si="36"/>
        <v>1</v>
      </c>
      <c r="EC27" s="428">
        <f t="shared" si="37"/>
        <v>3</v>
      </c>
      <c r="ED27" s="429">
        <f t="shared" si="38"/>
        <v>0.6</v>
      </c>
      <c r="EE27" s="100">
        <f t="shared" si="39"/>
        <v>0</v>
      </c>
      <c r="EF27" s="100">
        <f t="shared" si="40"/>
        <v>0</v>
      </c>
      <c r="EG27" s="97">
        <f t="shared" si="41"/>
        <v>0</v>
      </c>
      <c r="EH27" s="428">
        <f t="shared" si="42"/>
        <v>5</v>
      </c>
      <c r="EI27" s="429">
        <f t="shared" si="43"/>
        <v>1</v>
      </c>
      <c r="EJ27" s="428">
        <f t="shared" si="44"/>
        <v>3</v>
      </c>
      <c r="EK27" s="429">
        <f t="shared" si="45"/>
        <v>0.6</v>
      </c>
      <c r="EL27" s="100">
        <f t="shared" si="46"/>
        <v>0</v>
      </c>
      <c r="EM27" s="100">
        <f t="shared" si="47"/>
        <v>0</v>
      </c>
      <c r="EN27" s="97">
        <f t="shared" si="48"/>
        <v>0</v>
      </c>
      <c r="EO27" s="428">
        <f t="shared" si="49"/>
        <v>5</v>
      </c>
      <c r="EP27" s="429">
        <f t="shared" si="50"/>
        <v>1</v>
      </c>
      <c r="EQ27" s="428">
        <f t="shared" si="51"/>
        <v>3</v>
      </c>
      <c r="ER27" s="429">
        <f t="shared" si="52"/>
        <v>0.6</v>
      </c>
      <c r="ES27" s="100">
        <f t="shared" si="53"/>
        <v>0</v>
      </c>
      <c r="ET27" s="100">
        <f t="shared" si="54"/>
        <v>0</v>
      </c>
      <c r="EU27" s="97">
        <f t="shared" si="55"/>
        <v>0</v>
      </c>
      <c r="EV27" s="428">
        <f t="shared" si="56"/>
        <v>5</v>
      </c>
      <c r="EW27" s="429">
        <f t="shared" si="57"/>
        <v>1</v>
      </c>
      <c r="EX27" s="428">
        <f t="shared" si="58"/>
        <v>3</v>
      </c>
      <c r="EY27" s="429">
        <f t="shared" si="59"/>
        <v>0.6</v>
      </c>
      <c r="EZ27" s="100">
        <f t="shared" si="60"/>
        <v>0</v>
      </c>
      <c r="FA27" s="100">
        <f t="shared" si="61"/>
        <v>0</v>
      </c>
      <c r="FB27" s="97">
        <f t="shared" si="62"/>
        <v>0</v>
      </c>
      <c r="FC27" s="428">
        <f t="shared" si="63"/>
        <v>5</v>
      </c>
      <c r="FD27" s="429">
        <f t="shared" si="64"/>
        <v>1</v>
      </c>
      <c r="FE27" s="428">
        <f t="shared" si="65"/>
        <v>3</v>
      </c>
      <c r="FF27" s="429">
        <f t="shared" si="66"/>
        <v>0.6</v>
      </c>
      <c r="FG27" s="100">
        <f t="shared" si="67"/>
        <v>0</v>
      </c>
      <c r="FH27" s="100">
        <f t="shared" si="68"/>
        <v>0</v>
      </c>
      <c r="FI27" s="97">
        <f t="shared" si="69"/>
        <v>0</v>
      </c>
      <c r="FJ27" s="428">
        <f t="shared" si="70"/>
        <v>5</v>
      </c>
      <c r="FK27" s="429">
        <f t="shared" si="71"/>
        <v>1</v>
      </c>
      <c r="FL27" s="428">
        <f t="shared" si="72"/>
        <v>3</v>
      </c>
      <c r="FM27" s="429">
        <f t="shared" si="73"/>
        <v>0.6</v>
      </c>
      <c r="FN27" s="100">
        <f t="shared" si="74"/>
        <v>0</v>
      </c>
      <c r="FO27" s="100">
        <f t="shared" si="75"/>
        <v>0</v>
      </c>
      <c r="FP27" s="97">
        <f t="shared" si="76"/>
        <v>0</v>
      </c>
      <c r="FQ27" s="428">
        <f t="shared" si="77"/>
        <v>5</v>
      </c>
      <c r="FR27" s="429">
        <f t="shared" si="78"/>
        <v>1</v>
      </c>
      <c r="FS27" s="428">
        <f t="shared" si="79"/>
        <v>3</v>
      </c>
      <c r="FT27" s="429">
        <f t="shared" si="80"/>
        <v>0.6</v>
      </c>
      <c r="FU27" s="100">
        <f t="shared" si="81"/>
        <v>0</v>
      </c>
      <c r="FV27" s="100">
        <f t="shared" si="82"/>
        <v>0</v>
      </c>
      <c r="FW27" s="97">
        <f t="shared" si="83"/>
        <v>0</v>
      </c>
      <c r="FX27" s="428">
        <f t="shared" si="84"/>
        <v>5</v>
      </c>
      <c r="FY27" s="429">
        <f t="shared" si="85"/>
        <v>1</v>
      </c>
      <c r="FZ27" s="428">
        <f t="shared" si="86"/>
        <v>3</v>
      </c>
      <c r="GA27" s="429">
        <f t="shared" si="87"/>
        <v>0.6</v>
      </c>
      <c r="GB27" s="100">
        <f t="shared" si="88"/>
        <v>0</v>
      </c>
      <c r="GC27" s="100">
        <f t="shared" si="89"/>
        <v>0</v>
      </c>
      <c r="GD27" s="97">
        <f t="shared" si="90"/>
        <v>0</v>
      </c>
      <c r="GE27" s="428">
        <f t="shared" si="91"/>
        <v>5</v>
      </c>
      <c r="GF27" s="429">
        <f t="shared" si="92"/>
        <v>1</v>
      </c>
      <c r="GG27" s="428">
        <f t="shared" si="93"/>
        <v>3</v>
      </c>
      <c r="GH27" s="429">
        <f t="shared" si="94"/>
        <v>0.6</v>
      </c>
      <c r="GI27" s="429">
        <f t="shared" si="95"/>
        <v>0.6</v>
      </c>
      <c r="GJ27" s="101"/>
    </row>
    <row r="28" spans="1:192" ht="37.5" hidden="1" customHeight="1">
      <c r="A28" s="427">
        <v>20</v>
      </c>
      <c r="B28" s="85"/>
      <c r="C28" s="85"/>
      <c r="D28" s="193"/>
      <c r="E28" s="85"/>
      <c r="F28" s="124"/>
      <c r="G28" s="85"/>
      <c r="H28" s="85" t="s">
        <v>1170</v>
      </c>
      <c r="I28" s="86"/>
      <c r="J28" s="86"/>
      <c r="K28" s="86"/>
      <c r="L28" s="86"/>
      <c r="M28" s="86"/>
      <c r="N28" s="86"/>
      <c r="O28" s="86"/>
      <c r="P28" s="86"/>
      <c r="Q28" s="86"/>
      <c r="R28" s="86"/>
      <c r="S28" s="86"/>
      <c r="T28" s="86"/>
      <c r="U28" s="86"/>
      <c r="V28" s="86"/>
      <c r="W28" s="86"/>
      <c r="X28" s="86"/>
      <c r="Y28" s="86"/>
      <c r="Z28" s="86"/>
      <c r="AA28" s="86"/>
      <c r="AB28" s="86"/>
      <c r="AC28" s="88">
        <f t="shared" si="0"/>
        <v>0</v>
      </c>
      <c r="AD28" s="89">
        <f t="shared" si="96"/>
        <v>1</v>
      </c>
      <c r="AE28" s="88" t="str">
        <f t="shared" si="1"/>
        <v>3 - Moderado</v>
      </c>
      <c r="AF28" s="89">
        <f t="shared" si="97"/>
        <v>0.6</v>
      </c>
      <c r="AG28" s="82" t="str">
        <f t="shared" si="98"/>
        <v/>
      </c>
      <c r="AH28" s="89">
        <f t="shared" si="2"/>
        <v>0.6</v>
      </c>
      <c r="AI28" s="85"/>
      <c r="AJ28" s="85"/>
      <c r="AK28" s="85"/>
      <c r="AL28" s="85"/>
      <c r="AM28" s="47"/>
      <c r="AN28" s="91"/>
      <c r="AO28" s="91"/>
      <c r="AP28" s="47"/>
      <c r="AQ28" s="47"/>
      <c r="AR28" s="91"/>
      <c r="AS28" s="91"/>
      <c r="AT28" s="47"/>
      <c r="AU28" s="47"/>
      <c r="AV28" s="91"/>
      <c r="AW28" s="91"/>
      <c r="AX28" s="47"/>
      <c r="AY28" s="47"/>
      <c r="AZ28" s="91"/>
      <c r="BA28" s="91"/>
      <c r="BB28" s="47"/>
      <c r="BC28" s="47"/>
      <c r="BD28" s="91"/>
      <c r="BE28" s="91"/>
      <c r="BF28" s="47"/>
      <c r="BG28" s="47"/>
      <c r="BH28" s="91"/>
      <c r="BI28" s="91"/>
      <c r="BJ28" s="47"/>
      <c r="BK28" s="47"/>
      <c r="BL28" s="91"/>
      <c r="BM28" s="91"/>
      <c r="BN28" s="47"/>
      <c r="BO28" s="47"/>
      <c r="BP28" s="91"/>
      <c r="BQ28" s="91"/>
      <c r="BR28" s="47"/>
      <c r="BS28" s="47"/>
      <c r="BT28" s="91"/>
      <c r="BU28" s="91"/>
      <c r="BV28" s="47"/>
      <c r="BW28" s="47"/>
      <c r="BX28" s="91"/>
      <c r="BY28" s="91"/>
      <c r="BZ28" s="47"/>
      <c r="CA28" s="47"/>
      <c r="CB28" s="91"/>
      <c r="CC28" s="91"/>
      <c r="CD28" s="47"/>
      <c r="CE28" s="47"/>
      <c r="CF28" s="91"/>
      <c r="CG28" s="91"/>
      <c r="CH28" s="47"/>
      <c r="CI28" s="91"/>
      <c r="CJ28" s="91"/>
      <c r="CK28" s="47"/>
      <c r="CL28" s="92" t="str">
        <f t="shared" si="3"/>
        <v>5 - Muy Alta</v>
      </c>
      <c r="CM28" s="93">
        <f t="shared" si="99"/>
        <v>1</v>
      </c>
      <c r="CN28" s="92" t="str">
        <f t="shared" si="4"/>
        <v>3 - Moderado</v>
      </c>
      <c r="CO28" s="93">
        <f t="shared" si="100"/>
        <v>0.6</v>
      </c>
      <c r="CP28" s="94" t="str">
        <f t="shared" si="101"/>
        <v>ALTO</v>
      </c>
      <c r="CQ28" s="89">
        <f t="shared" si="5"/>
        <v>0.6</v>
      </c>
      <c r="CR28" s="194"/>
      <c r="CS28" s="94">
        <f t="shared" si="6"/>
        <v>5</v>
      </c>
      <c r="CT28" s="47"/>
      <c r="CU28" s="194"/>
      <c r="CV28" s="194"/>
      <c r="CW28" s="96"/>
      <c r="CX28" s="97">
        <f t="shared" si="7"/>
        <v>0</v>
      </c>
      <c r="CY28" s="98">
        <f t="shared" si="8"/>
        <v>3</v>
      </c>
      <c r="CZ28" s="97" t="str">
        <f t="shared" si="9"/>
        <v>Moderado</v>
      </c>
      <c r="DA28" s="99">
        <f t="shared" si="10"/>
        <v>0.6</v>
      </c>
      <c r="DB28" s="100">
        <f t="shared" si="11"/>
        <v>0</v>
      </c>
      <c r="DC28" s="100">
        <f t="shared" si="12"/>
        <v>0</v>
      </c>
      <c r="DD28" s="97">
        <f t="shared" si="13"/>
        <v>0</v>
      </c>
      <c r="DE28" s="428">
        <f t="shared" si="14"/>
        <v>5</v>
      </c>
      <c r="DF28" s="429">
        <f t="shared" si="15"/>
        <v>1</v>
      </c>
      <c r="DG28" s="428">
        <f t="shared" si="16"/>
        <v>3</v>
      </c>
      <c r="DH28" s="428"/>
      <c r="DI28" s="429">
        <f t="shared" si="17"/>
        <v>0.6</v>
      </c>
      <c r="DJ28" s="100">
        <f t="shared" si="18"/>
        <v>0</v>
      </c>
      <c r="DK28" s="100">
        <f t="shared" si="19"/>
        <v>0</v>
      </c>
      <c r="DL28" s="97">
        <f t="shared" si="20"/>
        <v>0</v>
      </c>
      <c r="DM28" s="428">
        <f t="shared" si="21"/>
        <v>5</v>
      </c>
      <c r="DN28" s="429">
        <f t="shared" si="22"/>
        <v>1</v>
      </c>
      <c r="DO28" s="428">
        <f t="shared" si="23"/>
        <v>3</v>
      </c>
      <c r="DP28" s="429">
        <f t="shared" si="24"/>
        <v>0.6</v>
      </c>
      <c r="DQ28" s="100">
        <f t="shared" si="25"/>
        <v>0</v>
      </c>
      <c r="DR28" s="100">
        <f t="shared" si="26"/>
        <v>0</v>
      </c>
      <c r="DS28" s="97">
        <f t="shared" si="27"/>
        <v>0</v>
      </c>
      <c r="DT28" s="428">
        <f t="shared" si="28"/>
        <v>5</v>
      </c>
      <c r="DU28" s="429">
        <f t="shared" si="29"/>
        <v>1</v>
      </c>
      <c r="DV28" s="428">
        <f t="shared" si="30"/>
        <v>3</v>
      </c>
      <c r="DW28" s="429">
        <f t="shared" si="31"/>
        <v>0.6</v>
      </c>
      <c r="DX28" s="100">
        <f t="shared" si="32"/>
        <v>0</v>
      </c>
      <c r="DY28" s="100">
        <f t="shared" si="33"/>
        <v>0</v>
      </c>
      <c r="DZ28" s="97">
        <f t="shared" si="34"/>
        <v>0</v>
      </c>
      <c r="EA28" s="428">
        <f t="shared" si="35"/>
        <v>5</v>
      </c>
      <c r="EB28" s="429">
        <f t="shared" si="36"/>
        <v>1</v>
      </c>
      <c r="EC28" s="428">
        <f t="shared" si="37"/>
        <v>3</v>
      </c>
      <c r="ED28" s="429">
        <f t="shared" si="38"/>
        <v>0.6</v>
      </c>
      <c r="EE28" s="100">
        <f t="shared" si="39"/>
        <v>0</v>
      </c>
      <c r="EF28" s="100">
        <f t="shared" si="40"/>
        <v>0</v>
      </c>
      <c r="EG28" s="97">
        <f t="shared" si="41"/>
        <v>0</v>
      </c>
      <c r="EH28" s="428">
        <f t="shared" si="42"/>
        <v>5</v>
      </c>
      <c r="EI28" s="429">
        <f t="shared" si="43"/>
        <v>1</v>
      </c>
      <c r="EJ28" s="428">
        <f t="shared" si="44"/>
        <v>3</v>
      </c>
      <c r="EK28" s="429">
        <f t="shared" si="45"/>
        <v>0.6</v>
      </c>
      <c r="EL28" s="100">
        <f t="shared" si="46"/>
        <v>0</v>
      </c>
      <c r="EM28" s="100">
        <f t="shared" si="47"/>
        <v>0</v>
      </c>
      <c r="EN28" s="97">
        <f t="shared" si="48"/>
        <v>0</v>
      </c>
      <c r="EO28" s="428">
        <f t="shared" si="49"/>
        <v>5</v>
      </c>
      <c r="EP28" s="429">
        <f t="shared" si="50"/>
        <v>1</v>
      </c>
      <c r="EQ28" s="428">
        <f t="shared" si="51"/>
        <v>3</v>
      </c>
      <c r="ER28" s="429">
        <f t="shared" si="52"/>
        <v>0.6</v>
      </c>
      <c r="ES28" s="100">
        <f t="shared" si="53"/>
        <v>0</v>
      </c>
      <c r="ET28" s="100">
        <f t="shared" si="54"/>
        <v>0</v>
      </c>
      <c r="EU28" s="97">
        <f t="shared" si="55"/>
        <v>0</v>
      </c>
      <c r="EV28" s="428">
        <f t="shared" si="56"/>
        <v>5</v>
      </c>
      <c r="EW28" s="429">
        <f t="shared" si="57"/>
        <v>1</v>
      </c>
      <c r="EX28" s="428">
        <f t="shared" si="58"/>
        <v>3</v>
      </c>
      <c r="EY28" s="429">
        <f t="shared" si="59"/>
        <v>0.6</v>
      </c>
      <c r="EZ28" s="100">
        <f t="shared" si="60"/>
        <v>0</v>
      </c>
      <c r="FA28" s="100">
        <f t="shared" si="61"/>
        <v>0</v>
      </c>
      <c r="FB28" s="97">
        <f t="shared" si="62"/>
        <v>0</v>
      </c>
      <c r="FC28" s="428">
        <f t="shared" si="63"/>
        <v>5</v>
      </c>
      <c r="FD28" s="429">
        <f t="shared" si="64"/>
        <v>1</v>
      </c>
      <c r="FE28" s="428">
        <f t="shared" si="65"/>
        <v>3</v>
      </c>
      <c r="FF28" s="429">
        <f t="shared" si="66"/>
        <v>0.6</v>
      </c>
      <c r="FG28" s="100">
        <f t="shared" si="67"/>
        <v>0</v>
      </c>
      <c r="FH28" s="100">
        <f t="shared" si="68"/>
        <v>0</v>
      </c>
      <c r="FI28" s="97">
        <f t="shared" si="69"/>
        <v>0</v>
      </c>
      <c r="FJ28" s="428">
        <f t="shared" si="70"/>
        <v>5</v>
      </c>
      <c r="FK28" s="429">
        <f t="shared" si="71"/>
        <v>1</v>
      </c>
      <c r="FL28" s="428">
        <f t="shared" si="72"/>
        <v>3</v>
      </c>
      <c r="FM28" s="429">
        <f t="shared" si="73"/>
        <v>0.6</v>
      </c>
      <c r="FN28" s="100">
        <f t="shared" si="74"/>
        <v>0</v>
      </c>
      <c r="FO28" s="100">
        <f t="shared" si="75"/>
        <v>0</v>
      </c>
      <c r="FP28" s="97">
        <f t="shared" si="76"/>
        <v>0</v>
      </c>
      <c r="FQ28" s="428">
        <f t="shared" si="77"/>
        <v>5</v>
      </c>
      <c r="FR28" s="429">
        <f t="shared" si="78"/>
        <v>1</v>
      </c>
      <c r="FS28" s="428">
        <f t="shared" si="79"/>
        <v>3</v>
      </c>
      <c r="FT28" s="429">
        <f t="shared" si="80"/>
        <v>0.6</v>
      </c>
      <c r="FU28" s="100">
        <f t="shared" si="81"/>
        <v>0</v>
      </c>
      <c r="FV28" s="100">
        <f t="shared" si="82"/>
        <v>0</v>
      </c>
      <c r="FW28" s="97">
        <f t="shared" si="83"/>
        <v>0</v>
      </c>
      <c r="FX28" s="428">
        <f t="shared" si="84"/>
        <v>5</v>
      </c>
      <c r="FY28" s="429">
        <f t="shared" si="85"/>
        <v>1</v>
      </c>
      <c r="FZ28" s="428">
        <f t="shared" si="86"/>
        <v>3</v>
      </c>
      <c r="GA28" s="429">
        <f t="shared" si="87"/>
        <v>0.6</v>
      </c>
      <c r="GB28" s="100">
        <f t="shared" si="88"/>
        <v>0</v>
      </c>
      <c r="GC28" s="100">
        <f t="shared" si="89"/>
        <v>0</v>
      </c>
      <c r="GD28" s="97">
        <f t="shared" si="90"/>
        <v>0</v>
      </c>
      <c r="GE28" s="428">
        <f t="shared" si="91"/>
        <v>5</v>
      </c>
      <c r="GF28" s="429">
        <f t="shared" si="92"/>
        <v>1</v>
      </c>
      <c r="GG28" s="428">
        <f t="shared" si="93"/>
        <v>3</v>
      </c>
      <c r="GH28" s="429">
        <f t="shared" si="94"/>
        <v>0.6</v>
      </c>
      <c r="GI28" s="429">
        <f t="shared" si="95"/>
        <v>0.6</v>
      </c>
      <c r="GJ28" s="101"/>
    </row>
    <row r="29" spans="1:192" ht="37.5" hidden="1" customHeight="1">
      <c r="A29" s="427">
        <v>21</v>
      </c>
      <c r="B29" s="85"/>
      <c r="C29" s="85"/>
      <c r="D29" s="193"/>
      <c r="E29" s="85"/>
      <c r="F29" s="124"/>
      <c r="G29" s="85"/>
      <c r="H29" s="85" t="s">
        <v>1170</v>
      </c>
      <c r="I29" s="86"/>
      <c r="J29" s="86"/>
      <c r="K29" s="86"/>
      <c r="L29" s="86"/>
      <c r="M29" s="86"/>
      <c r="N29" s="86"/>
      <c r="O29" s="86"/>
      <c r="P29" s="86"/>
      <c r="Q29" s="86"/>
      <c r="R29" s="86"/>
      <c r="S29" s="86"/>
      <c r="T29" s="86"/>
      <c r="U29" s="86"/>
      <c r="V29" s="86"/>
      <c r="W29" s="86"/>
      <c r="X29" s="86"/>
      <c r="Y29" s="86"/>
      <c r="Z29" s="86"/>
      <c r="AA29" s="86"/>
      <c r="AB29" s="86"/>
      <c r="AC29" s="88">
        <f t="shared" si="0"/>
        <v>0</v>
      </c>
      <c r="AD29" s="89">
        <f t="shared" si="96"/>
        <v>1</v>
      </c>
      <c r="AE29" s="88" t="str">
        <f t="shared" si="1"/>
        <v>3 - Moderado</v>
      </c>
      <c r="AF29" s="89">
        <f t="shared" si="97"/>
        <v>0.6</v>
      </c>
      <c r="AG29" s="82" t="str">
        <f t="shared" si="98"/>
        <v/>
      </c>
      <c r="AH29" s="89">
        <f t="shared" si="2"/>
        <v>0.6</v>
      </c>
      <c r="AI29" s="85"/>
      <c r="AJ29" s="85"/>
      <c r="AK29" s="85"/>
      <c r="AL29" s="85"/>
      <c r="AM29" s="47"/>
      <c r="AN29" s="91"/>
      <c r="AO29" s="91"/>
      <c r="AP29" s="47"/>
      <c r="AQ29" s="47"/>
      <c r="AR29" s="91"/>
      <c r="AS29" s="91"/>
      <c r="AT29" s="47"/>
      <c r="AU29" s="47"/>
      <c r="AV29" s="91"/>
      <c r="AW29" s="91"/>
      <c r="AX29" s="47"/>
      <c r="AY29" s="47"/>
      <c r="AZ29" s="91"/>
      <c r="BA29" s="91"/>
      <c r="BB29" s="47"/>
      <c r="BC29" s="47"/>
      <c r="BD29" s="91"/>
      <c r="BE29" s="91"/>
      <c r="BF29" s="47"/>
      <c r="BG29" s="47"/>
      <c r="BH29" s="91"/>
      <c r="BI29" s="91"/>
      <c r="BJ29" s="47"/>
      <c r="BK29" s="47"/>
      <c r="BL29" s="91"/>
      <c r="BM29" s="91"/>
      <c r="BN29" s="47"/>
      <c r="BO29" s="47"/>
      <c r="BP29" s="91"/>
      <c r="BQ29" s="91"/>
      <c r="BR29" s="47"/>
      <c r="BS29" s="47"/>
      <c r="BT29" s="91"/>
      <c r="BU29" s="91"/>
      <c r="BV29" s="47"/>
      <c r="BW29" s="47"/>
      <c r="BX29" s="91"/>
      <c r="BY29" s="91"/>
      <c r="BZ29" s="47"/>
      <c r="CA29" s="47"/>
      <c r="CB29" s="91"/>
      <c r="CC29" s="91"/>
      <c r="CD29" s="47"/>
      <c r="CE29" s="47"/>
      <c r="CF29" s="91"/>
      <c r="CG29" s="91"/>
      <c r="CH29" s="47"/>
      <c r="CI29" s="91"/>
      <c r="CJ29" s="91"/>
      <c r="CK29" s="47"/>
      <c r="CL29" s="92" t="str">
        <f t="shared" si="3"/>
        <v>5 - Muy Alta</v>
      </c>
      <c r="CM29" s="93">
        <f t="shared" si="99"/>
        <v>1</v>
      </c>
      <c r="CN29" s="92" t="str">
        <f t="shared" si="4"/>
        <v>3 - Moderado</v>
      </c>
      <c r="CO29" s="93">
        <f t="shared" si="100"/>
        <v>0.6</v>
      </c>
      <c r="CP29" s="94" t="str">
        <f t="shared" si="101"/>
        <v>ALTO</v>
      </c>
      <c r="CQ29" s="89">
        <f t="shared" si="5"/>
        <v>0.6</v>
      </c>
      <c r="CR29" s="194"/>
      <c r="CS29" s="94">
        <f t="shared" si="6"/>
        <v>5</v>
      </c>
      <c r="CT29" s="47"/>
      <c r="CU29" s="194"/>
      <c r="CV29" s="194"/>
      <c r="CW29" s="96"/>
      <c r="CX29" s="97">
        <f t="shared" si="7"/>
        <v>0</v>
      </c>
      <c r="CY29" s="98">
        <f t="shared" si="8"/>
        <v>3</v>
      </c>
      <c r="CZ29" s="97" t="str">
        <f t="shared" si="9"/>
        <v>Moderado</v>
      </c>
      <c r="DA29" s="99">
        <f t="shared" si="10"/>
        <v>0.6</v>
      </c>
      <c r="DB29" s="100">
        <f t="shared" si="11"/>
        <v>0</v>
      </c>
      <c r="DC29" s="100">
        <f t="shared" si="12"/>
        <v>0</v>
      </c>
      <c r="DD29" s="97">
        <f t="shared" si="13"/>
        <v>0</v>
      </c>
      <c r="DE29" s="428">
        <f t="shared" si="14"/>
        <v>5</v>
      </c>
      <c r="DF29" s="429">
        <f t="shared" si="15"/>
        <v>1</v>
      </c>
      <c r="DG29" s="428">
        <f t="shared" si="16"/>
        <v>3</v>
      </c>
      <c r="DH29" s="428"/>
      <c r="DI29" s="429">
        <f t="shared" si="17"/>
        <v>0.6</v>
      </c>
      <c r="DJ29" s="100">
        <f t="shared" si="18"/>
        <v>0</v>
      </c>
      <c r="DK29" s="100">
        <f t="shared" si="19"/>
        <v>0</v>
      </c>
      <c r="DL29" s="97">
        <f t="shared" si="20"/>
        <v>0</v>
      </c>
      <c r="DM29" s="428">
        <f t="shared" si="21"/>
        <v>5</v>
      </c>
      <c r="DN29" s="429">
        <f t="shared" si="22"/>
        <v>1</v>
      </c>
      <c r="DO29" s="428">
        <f t="shared" si="23"/>
        <v>3</v>
      </c>
      <c r="DP29" s="429">
        <f t="shared" si="24"/>
        <v>0.6</v>
      </c>
      <c r="DQ29" s="100">
        <f t="shared" si="25"/>
        <v>0</v>
      </c>
      <c r="DR29" s="100">
        <f t="shared" si="26"/>
        <v>0</v>
      </c>
      <c r="DS29" s="97">
        <f t="shared" si="27"/>
        <v>0</v>
      </c>
      <c r="DT29" s="428">
        <f t="shared" si="28"/>
        <v>5</v>
      </c>
      <c r="DU29" s="429">
        <f t="shared" si="29"/>
        <v>1</v>
      </c>
      <c r="DV29" s="428">
        <f t="shared" si="30"/>
        <v>3</v>
      </c>
      <c r="DW29" s="429">
        <f t="shared" si="31"/>
        <v>0.6</v>
      </c>
      <c r="DX29" s="100">
        <f t="shared" si="32"/>
        <v>0</v>
      </c>
      <c r="DY29" s="100">
        <f t="shared" si="33"/>
        <v>0</v>
      </c>
      <c r="DZ29" s="97">
        <f t="shared" si="34"/>
        <v>0</v>
      </c>
      <c r="EA29" s="428">
        <f t="shared" si="35"/>
        <v>5</v>
      </c>
      <c r="EB29" s="429">
        <f t="shared" si="36"/>
        <v>1</v>
      </c>
      <c r="EC29" s="428">
        <f t="shared" si="37"/>
        <v>3</v>
      </c>
      <c r="ED29" s="429">
        <f t="shared" si="38"/>
        <v>0.6</v>
      </c>
      <c r="EE29" s="100">
        <f t="shared" si="39"/>
        <v>0</v>
      </c>
      <c r="EF29" s="100">
        <f t="shared" si="40"/>
        <v>0</v>
      </c>
      <c r="EG29" s="97">
        <f t="shared" si="41"/>
        <v>0</v>
      </c>
      <c r="EH29" s="428">
        <f t="shared" si="42"/>
        <v>5</v>
      </c>
      <c r="EI29" s="429">
        <f t="shared" si="43"/>
        <v>1</v>
      </c>
      <c r="EJ29" s="428">
        <f t="shared" si="44"/>
        <v>3</v>
      </c>
      <c r="EK29" s="429">
        <f t="shared" si="45"/>
        <v>0.6</v>
      </c>
      <c r="EL29" s="100">
        <f t="shared" si="46"/>
        <v>0</v>
      </c>
      <c r="EM29" s="100">
        <f t="shared" si="47"/>
        <v>0</v>
      </c>
      <c r="EN29" s="97">
        <f t="shared" si="48"/>
        <v>0</v>
      </c>
      <c r="EO29" s="428">
        <f t="shared" si="49"/>
        <v>5</v>
      </c>
      <c r="EP29" s="429">
        <f t="shared" si="50"/>
        <v>1</v>
      </c>
      <c r="EQ29" s="428">
        <f t="shared" si="51"/>
        <v>3</v>
      </c>
      <c r="ER29" s="429">
        <f t="shared" si="52"/>
        <v>0.6</v>
      </c>
      <c r="ES29" s="100">
        <f t="shared" si="53"/>
        <v>0</v>
      </c>
      <c r="ET29" s="100">
        <f t="shared" si="54"/>
        <v>0</v>
      </c>
      <c r="EU29" s="97">
        <f t="shared" si="55"/>
        <v>0</v>
      </c>
      <c r="EV29" s="428">
        <f t="shared" si="56"/>
        <v>5</v>
      </c>
      <c r="EW29" s="429">
        <f t="shared" si="57"/>
        <v>1</v>
      </c>
      <c r="EX29" s="428">
        <f t="shared" si="58"/>
        <v>3</v>
      </c>
      <c r="EY29" s="429">
        <f t="shared" si="59"/>
        <v>0.6</v>
      </c>
      <c r="EZ29" s="100">
        <f t="shared" si="60"/>
        <v>0</v>
      </c>
      <c r="FA29" s="100">
        <f t="shared" si="61"/>
        <v>0</v>
      </c>
      <c r="FB29" s="97">
        <f t="shared" si="62"/>
        <v>0</v>
      </c>
      <c r="FC29" s="428">
        <f t="shared" si="63"/>
        <v>5</v>
      </c>
      <c r="FD29" s="429">
        <f t="shared" si="64"/>
        <v>1</v>
      </c>
      <c r="FE29" s="428">
        <f t="shared" si="65"/>
        <v>3</v>
      </c>
      <c r="FF29" s="429">
        <f t="shared" si="66"/>
        <v>0.6</v>
      </c>
      <c r="FG29" s="100">
        <f t="shared" si="67"/>
        <v>0</v>
      </c>
      <c r="FH29" s="100">
        <f t="shared" si="68"/>
        <v>0</v>
      </c>
      <c r="FI29" s="97">
        <f t="shared" si="69"/>
        <v>0</v>
      </c>
      <c r="FJ29" s="428">
        <f t="shared" si="70"/>
        <v>5</v>
      </c>
      <c r="FK29" s="429">
        <f t="shared" si="71"/>
        <v>1</v>
      </c>
      <c r="FL29" s="428">
        <f t="shared" si="72"/>
        <v>3</v>
      </c>
      <c r="FM29" s="429">
        <f t="shared" si="73"/>
        <v>0.6</v>
      </c>
      <c r="FN29" s="100">
        <f t="shared" si="74"/>
        <v>0</v>
      </c>
      <c r="FO29" s="100">
        <f t="shared" si="75"/>
        <v>0</v>
      </c>
      <c r="FP29" s="97">
        <f t="shared" si="76"/>
        <v>0</v>
      </c>
      <c r="FQ29" s="428">
        <f t="shared" si="77"/>
        <v>5</v>
      </c>
      <c r="FR29" s="429">
        <f t="shared" si="78"/>
        <v>1</v>
      </c>
      <c r="FS29" s="428">
        <f t="shared" si="79"/>
        <v>3</v>
      </c>
      <c r="FT29" s="429">
        <f t="shared" si="80"/>
        <v>0.6</v>
      </c>
      <c r="FU29" s="100">
        <f t="shared" si="81"/>
        <v>0</v>
      </c>
      <c r="FV29" s="100">
        <f t="shared" si="82"/>
        <v>0</v>
      </c>
      <c r="FW29" s="97">
        <f t="shared" si="83"/>
        <v>0</v>
      </c>
      <c r="FX29" s="428">
        <f t="shared" si="84"/>
        <v>5</v>
      </c>
      <c r="FY29" s="429">
        <f t="shared" si="85"/>
        <v>1</v>
      </c>
      <c r="FZ29" s="428">
        <f t="shared" si="86"/>
        <v>3</v>
      </c>
      <c r="GA29" s="429">
        <f t="shared" si="87"/>
        <v>0.6</v>
      </c>
      <c r="GB29" s="100">
        <f t="shared" si="88"/>
        <v>0</v>
      </c>
      <c r="GC29" s="100">
        <f t="shared" si="89"/>
        <v>0</v>
      </c>
      <c r="GD29" s="97">
        <f t="shared" si="90"/>
        <v>0</v>
      </c>
      <c r="GE29" s="428">
        <f t="shared" si="91"/>
        <v>5</v>
      </c>
      <c r="GF29" s="429">
        <f t="shared" si="92"/>
        <v>1</v>
      </c>
      <c r="GG29" s="428">
        <f t="shared" si="93"/>
        <v>3</v>
      </c>
      <c r="GH29" s="429">
        <f t="shared" si="94"/>
        <v>0.6</v>
      </c>
      <c r="GI29" s="429">
        <f t="shared" si="95"/>
        <v>0.6</v>
      </c>
      <c r="GJ29" s="101"/>
    </row>
    <row r="30" spans="1:192" ht="37.5" hidden="1" customHeight="1">
      <c r="A30" s="427">
        <v>22</v>
      </c>
      <c r="B30" s="85"/>
      <c r="C30" s="85"/>
      <c r="D30" s="193"/>
      <c r="E30" s="85"/>
      <c r="F30" s="124"/>
      <c r="G30" s="85"/>
      <c r="H30" s="85" t="s">
        <v>1170</v>
      </c>
      <c r="I30" s="86"/>
      <c r="J30" s="86"/>
      <c r="K30" s="86"/>
      <c r="L30" s="86"/>
      <c r="M30" s="86"/>
      <c r="N30" s="86"/>
      <c r="O30" s="86"/>
      <c r="P30" s="86"/>
      <c r="Q30" s="86"/>
      <c r="R30" s="86"/>
      <c r="S30" s="86"/>
      <c r="T30" s="86"/>
      <c r="U30" s="86"/>
      <c r="V30" s="86"/>
      <c r="W30" s="86"/>
      <c r="X30" s="86"/>
      <c r="Y30" s="86"/>
      <c r="Z30" s="86"/>
      <c r="AA30" s="86"/>
      <c r="AB30" s="86"/>
      <c r="AC30" s="88">
        <f t="shared" si="0"/>
        <v>0</v>
      </c>
      <c r="AD30" s="89">
        <f t="shared" si="96"/>
        <v>1</v>
      </c>
      <c r="AE30" s="88" t="str">
        <f t="shared" si="1"/>
        <v>3 - Moderado</v>
      </c>
      <c r="AF30" s="89">
        <f t="shared" si="97"/>
        <v>0.6</v>
      </c>
      <c r="AG30" s="82" t="str">
        <f t="shared" si="98"/>
        <v/>
      </c>
      <c r="AH30" s="89">
        <f t="shared" si="2"/>
        <v>0.6</v>
      </c>
      <c r="AI30" s="85"/>
      <c r="AJ30" s="85"/>
      <c r="AK30" s="85"/>
      <c r="AL30" s="85"/>
      <c r="AM30" s="47"/>
      <c r="AN30" s="91"/>
      <c r="AO30" s="91"/>
      <c r="AP30" s="47"/>
      <c r="AQ30" s="47"/>
      <c r="AR30" s="91"/>
      <c r="AS30" s="91"/>
      <c r="AT30" s="47"/>
      <c r="AU30" s="47"/>
      <c r="AV30" s="91"/>
      <c r="AW30" s="91"/>
      <c r="AX30" s="47"/>
      <c r="AY30" s="47"/>
      <c r="AZ30" s="91"/>
      <c r="BA30" s="91"/>
      <c r="BB30" s="47"/>
      <c r="BC30" s="47"/>
      <c r="BD30" s="91"/>
      <c r="BE30" s="91"/>
      <c r="BF30" s="47"/>
      <c r="BG30" s="47"/>
      <c r="BH30" s="91"/>
      <c r="BI30" s="91"/>
      <c r="BJ30" s="47"/>
      <c r="BK30" s="47"/>
      <c r="BL30" s="91"/>
      <c r="BM30" s="91"/>
      <c r="BN30" s="47"/>
      <c r="BO30" s="47"/>
      <c r="BP30" s="91"/>
      <c r="BQ30" s="91"/>
      <c r="BR30" s="47"/>
      <c r="BS30" s="47"/>
      <c r="BT30" s="91"/>
      <c r="BU30" s="91"/>
      <c r="BV30" s="47"/>
      <c r="BW30" s="47"/>
      <c r="BX30" s="91"/>
      <c r="BY30" s="91"/>
      <c r="BZ30" s="47"/>
      <c r="CA30" s="47"/>
      <c r="CB30" s="91"/>
      <c r="CC30" s="91"/>
      <c r="CD30" s="47"/>
      <c r="CE30" s="47"/>
      <c r="CF30" s="91"/>
      <c r="CG30" s="91"/>
      <c r="CH30" s="47"/>
      <c r="CI30" s="91"/>
      <c r="CJ30" s="91"/>
      <c r="CK30" s="47"/>
      <c r="CL30" s="92" t="str">
        <f t="shared" si="3"/>
        <v>5 - Muy Alta</v>
      </c>
      <c r="CM30" s="93">
        <f t="shared" si="99"/>
        <v>1</v>
      </c>
      <c r="CN30" s="92" t="str">
        <f t="shared" si="4"/>
        <v>3 - Moderado</v>
      </c>
      <c r="CO30" s="93">
        <f t="shared" si="100"/>
        <v>0.6</v>
      </c>
      <c r="CP30" s="94" t="str">
        <f t="shared" si="101"/>
        <v>ALTO</v>
      </c>
      <c r="CQ30" s="89">
        <f t="shared" si="5"/>
        <v>0.6</v>
      </c>
      <c r="CR30" s="194"/>
      <c r="CS30" s="94">
        <f t="shared" si="6"/>
        <v>5</v>
      </c>
      <c r="CT30" s="47"/>
      <c r="CU30" s="194"/>
      <c r="CV30" s="194"/>
      <c r="CW30" s="96"/>
      <c r="CX30" s="97">
        <f t="shared" si="7"/>
        <v>0</v>
      </c>
      <c r="CY30" s="98">
        <f t="shared" si="8"/>
        <v>3</v>
      </c>
      <c r="CZ30" s="97" t="str">
        <f t="shared" si="9"/>
        <v>Moderado</v>
      </c>
      <c r="DA30" s="99">
        <f t="shared" si="10"/>
        <v>0.6</v>
      </c>
      <c r="DB30" s="100">
        <f t="shared" si="11"/>
        <v>0</v>
      </c>
      <c r="DC30" s="100">
        <f t="shared" si="12"/>
        <v>0</v>
      </c>
      <c r="DD30" s="97">
        <f t="shared" si="13"/>
        <v>0</v>
      </c>
      <c r="DE30" s="428">
        <f t="shared" si="14"/>
        <v>5</v>
      </c>
      <c r="DF30" s="429">
        <f t="shared" si="15"/>
        <v>1</v>
      </c>
      <c r="DG30" s="428">
        <f t="shared" si="16"/>
        <v>3</v>
      </c>
      <c r="DH30" s="428"/>
      <c r="DI30" s="429">
        <f t="shared" si="17"/>
        <v>0.6</v>
      </c>
      <c r="DJ30" s="100">
        <f t="shared" si="18"/>
        <v>0</v>
      </c>
      <c r="DK30" s="100">
        <f t="shared" si="19"/>
        <v>0</v>
      </c>
      <c r="DL30" s="97">
        <f t="shared" si="20"/>
        <v>0</v>
      </c>
      <c r="DM30" s="428">
        <f t="shared" si="21"/>
        <v>5</v>
      </c>
      <c r="DN30" s="429">
        <f t="shared" si="22"/>
        <v>1</v>
      </c>
      <c r="DO30" s="428">
        <f t="shared" si="23"/>
        <v>3</v>
      </c>
      <c r="DP30" s="429">
        <f t="shared" si="24"/>
        <v>0.6</v>
      </c>
      <c r="DQ30" s="100">
        <f t="shared" si="25"/>
        <v>0</v>
      </c>
      <c r="DR30" s="100">
        <f t="shared" si="26"/>
        <v>0</v>
      </c>
      <c r="DS30" s="97">
        <f t="shared" si="27"/>
        <v>0</v>
      </c>
      <c r="DT30" s="428">
        <f t="shared" si="28"/>
        <v>5</v>
      </c>
      <c r="DU30" s="429">
        <f t="shared" si="29"/>
        <v>1</v>
      </c>
      <c r="DV30" s="428">
        <f t="shared" si="30"/>
        <v>3</v>
      </c>
      <c r="DW30" s="429">
        <f t="shared" si="31"/>
        <v>0.6</v>
      </c>
      <c r="DX30" s="100">
        <f t="shared" si="32"/>
        <v>0</v>
      </c>
      <c r="DY30" s="100">
        <f t="shared" si="33"/>
        <v>0</v>
      </c>
      <c r="DZ30" s="97">
        <f t="shared" si="34"/>
        <v>0</v>
      </c>
      <c r="EA30" s="428">
        <f t="shared" si="35"/>
        <v>5</v>
      </c>
      <c r="EB30" s="429">
        <f t="shared" si="36"/>
        <v>1</v>
      </c>
      <c r="EC30" s="428">
        <f t="shared" si="37"/>
        <v>3</v>
      </c>
      <c r="ED30" s="429">
        <f t="shared" si="38"/>
        <v>0.6</v>
      </c>
      <c r="EE30" s="100">
        <f t="shared" si="39"/>
        <v>0</v>
      </c>
      <c r="EF30" s="100">
        <f t="shared" si="40"/>
        <v>0</v>
      </c>
      <c r="EG30" s="97">
        <f t="shared" si="41"/>
        <v>0</v>
      </c>
      <c r="EH30" s="428">
        <f t="shared" si="42"/>
        <v>5</v>
      </c>
      <c r="EI30" s="429">
        <f t="shared" si="43"/>
        <v>1</v>
      </c>
      <c r="EJ30" s="428">
        <f t="shared" si="44"/>
        <v>3</v>
      </c>
      <c r="EK30" s="429">
        <f t="shared" si="45"/>
        <v>0.6</v>
      </c>
      <c r="EL30" s="100">
        <f t="shared" si="46"/>
        <v>0</v>
      </c>
      <c r="EM30" s="100">
        <f t="shared" si="47"/>
        <v>0</v>
      </c>
      <c r="EN30" s="97">
        <f t="shared" si="48"/>
        <v>0</v>
      </c>
      <c r="EO30" s="428">
        <f t="shared" si="49"/>
        <v>5</v>
      </c>
      <c r="EP30" s="429">
        <f t="shared" si="50"/>
        <v>1</v>
      </c>
      <c r="EQ30" s="428">
        <f t="shared" si="51"/>
        <v>3</v>
      </c>
      <c r="ER30" s="429">
        <f t="shared" si="52"/>
        <v>0.6</v>
      </c>
      <c r="ES30" s="100">
        <f t="shared" si="53"/>
        <v>0</v>
      </c>
      <c r="ET30" s="100">
        <f t="shared" si="54"/>
        <v>0</v>
      </c>
      <c r="EU30" s="97">
        <f t="shared" si="55"/>
        <v>0</v>
      </c>
      <c r="EV30" s="428">
        <f t="shared" si="56"/>
        <v>5</v>
      </c>
      <c r="EW30" s="429">
        <f t="shared" si="57"/>
        <v>1</v>
      </c>
      <c r="EX30" s="428">
        <f t="shared" si="58"/>
        <v>3</v>
      </c>
      <c r="EY30" s="429">
        <f t="shared" si="59"/>
        <v>0.6</v>
      </c>
      <c r="EZ30" s="100">
        <f t="shared" si="60"/>
        <v>0</v>
      </c>
      <c r="FA30" s="100">
        <f t="shared" si="61"/>
        <v>0</v>
      </c>
      <c r="FB30" s="97">
        <f t="shared" si="62"/>
        <v>0</v>
      </c>
      <c r="FC30" s="428">
        <f t="shared" si="63"/>
        <v>5</v>
      </c>
      <c r="FD30" s="429">
        <f t="shared" si="64"/>
        <v>1</v>
      </c>
      <c r="FE30" s="428">
        <f t="shared" si="65"/>
        <v>3</v>
      </c>
      <c r="FF30" s="429">
        <f t="shared" si="66"/>
        <v>0.6</v>
      </c>
      <c r="FG30" s="100">
        <f t="shared" si="67"/>
        <v>0</v>
      </c>
      <c r="FH30" s="100">
        <f t="shared" si="68"/>
        <v>0</v>
      </c>
      <c r="FI30" s="97">
        <f t="shared" si="69"/>
        <v>0</v>
      </c>
      <c r="FJ30" s="428">
        <f t="shared" si="70"/>
        <v>5</v>
      </c>
      <c r="FK30" s="429">
        <f t="shared" si="71"/>
        <v>1</v>
      </c>
      <c r="FL30" s="428">
        <f t="shared" si="72"/>
        <v>3</v>
      </c>
      <c r="FM30" s="429">
        <f t="shared" si="73"/>
        <v>0.6</v>
      </c>
      <c r="FN30" s="100">
        <f t="shared" si="74"/>
        <v>0</v>
      </c>
      <c r="FO30" s="100">
        <f t="shared" si="75"/>
        <v>0</v>
      </c>
      <c r="FP30" s="97">
        <f t="shared" si="76"/>
        <v>0</v>
      </c>
      <c r="FQ30" s="428">
        <f t="shared" si="77"/>
        <v>5</v>
      </c>
      <c r="FR30" s="429">
        <f t="shared" si="78"/>
        <v>1</v>
      </c>
      <c r="FS30" s="428">
        <f t="shared" si="79"/>
        <v>3</v>
      </c>
      <c r="FT30" s="429">
        <f t="shared" si="80"/>
        <v>0.6</v>
      </c>
      <c r="FU30" s="100">
        <f t="shared" si="81"/>
        <v>0</v>
      </c>
      <c r="FV30" s="100">
        <f t="shared" si="82"/>
        <v>0</v>
      </c>
      <c r="FW30" s="97">
        <f t="shared" si="83"/>
        <v>0</v>
      </c>
      <c r="FX30" s="428">
        <f t="shared" si="84"/>
        <v>5</v>
      </c>
      <c r="FY30" s="429">
        <f t="shared" si="85"/>
        <v>1</v>
      </c>
      <c r="FZ30" s="428">
        <f t="shared" si="86"/>
        <v>3</v>
      </c>
      <c r="GA30" s="429">
        <f t="shared" si="87"/>
        <v>0.6</v>
      </c>
      <c r="GB30" s="100">
        <f t="shared" si="88"/>
        <v>0</v>
      </c>
      <c r="GC30" s="100">
        <f t="shared" si="89"/>
        <v>0</v>
      </c>
      <c r="GD30" s="97">
        <f t="shared" si="90"/>
        <v>0</v>
      </c>
      <c r="GE30" s="428">
        <f t="shared" si="91"/>
        <v>5</v>
      </c>
      <c r="GF30" s="429">
        <f t="shared" si="92"/>
        <v>1</v>
      </c>
      <c r="GG30" s="428">
        <f t="shared" si="93"/>
        <v>3</v>
      </c>
      <c r="GH30" s="429">
        <f t="shared" si="94"/>
        <v>0.6</v>
      </c>
      <c r="GI30" s="429">
        <f t="shared" si="95"/>
        <v>0.6</v>
      </c>
      <c r="GJ30" s="101"/>
    </row>
    <row r="31" spans="1:192" ht="37.5" hidden="1" customHeight="1">
      <c r="A31" s="427">
        <v>23</v>
      </c>
      <c r="B31" s="85"/>
      <c r="C31" s="85"/>
      <c r="D31" s="193"/>
      <c r="E31" s="85"/>
      <c r="F31" s="124"/>
      <c r="G31" s="85"/>
      <c r="H31" s="85" t="s">
        <v>1170</v>
      </c>
      <c r="I31" s="86"/>
      <c r="J31" s="86"/>
      <c r="K31" s="86"/>
      <c r="L31" s="86"/>
      <c r="M31" s="86"/>
      <c r="N31" s="86"/>
      <c r="O31" s="86"/>
      <c r="P31" s="86"/>
      <c r="Q31" s="86"/>
      <c r="R31" s="86"/>
      <c r="S31" s="86"/>
      <c r="T31" s="86"/>
      <c r="U31" s="86"/>
      <c r="V31" s="86"/>
      <c r="W31" s="86"/>
      <c r="X31" s="86"/>
      <c r="Y31" s="86"/>
      <c r="Z31" s="86"/>
      <c r="AA31" s="86"/>
      <c r="AB31" s="86"/>
      <c r="AC31" s="88">
        <f t="shared" si="0"/>
        <v>0</v>
      </c>
      <c r="AD31" s="89">
        <f t="shared" si="96"/>
        <v>1</v>
      </c>
      <c r="AE31" s="88" t="str">
        <f t="shared" si="1"/>
        <v>3 - Moderado</v>
      </c>
      <c r="AF31" s="89">
        <f t="shared" si="97"/>
        <v>0.6</v>
      </c>
      <c r="AG31" s="82" t="str">
        <f t="shared" si="98"/>
        <v/>
      </c>
      <c r="AH31" s="89">
        <f t="shared" si="2"/>
        <v>0.6</v>
      </c>
      <c r="AI31" s="85"/>
      <c r="AJ31" s="85"/>
      <c r="AK31" s="85"/>
      <c r="AL31" s="85"/>
      <c r="AM31" s="47"/>
      <c r="AN31" s="91"/>
      <c r="AO31" s="91"/>
      <c r="AP31" s="47"/>
      <c r="AQ31" s="47"/>
      <c r="AR31" s="91"/>
      <c r="AS31" s="91"/>
      <c r="AT31" s="47"/>
      <c r="AU31" s="47"/>
      <c r="AV31" s="91"/>
      <c r="AW31" s="91"/>
      <c r="AX31" s="47"/>
      <c r="AY31" s="47"/>
      <c r="AZ31" s="91"/>
      <c r="BA31" s="91"/>
      <c r="BB31" s="47"/>
      <c r="BC31" s="47"/>
      <c r="BD31" s="91"/>
      <c r="BE31" s="91"/>
      <c r="BF31" s="47"/>
      <c r="BG31" s="47"/>
      <c r="BH31" s="91"/>
      <c r="BI31" s="91"/>
      <c r="BJ31" s="47"/>
      <c r="BK31" s="47"/>
      <c r="BL31" s="91"/>
      <c r="BM31" s="91"/>
      <c r="BN31" s="47"/>
      <c r="BO31" s="47"/>
      <c r="BP31" s="91"/>
      <c r="BQ31" s="91"/>
      <c r="BR31" s="47"/>
      <c r="BS31" s="47"/>
      <c r="BT31" s="91"/>
      <c r="BU31" s="91"/>
      <c r="BV31" s="47"/>
      <c r="BW31" s="47"/>
      <c r="BX31" s="91"/>
      <c r="BY31" s="91"/>
      <c r="BZ31" s="47"/>
      <c r="CA31" s="47"/>
      <c r="CB31" s="91"/>
      <c r="CC31" s="91"/>
      <c r="CD31" s="47"/>
      <c r="CE31" s="47"/>
      <c r="CF31" s="91"/>
      <c r="CG31" s="91"/>
      <c r="CH31" s="47"/>
      <c r="CI31" s="91"/>
      <c r="CJ31" s="91"/>
      <c r="CK31" s="47"/>
      <c r="CL31" s="92" t="str">
        <f t="shared" si="3"/>
        <v>5 - Muy Alta</v>
      </c>
      <c r="CM31" s="93">
        <f t="shared" si="99"/>
        <v>1</v>
      </c>
      <c r="CN31" s="92" t="str">
        <f t="shared" si="4"/>
        <v>3 - Moderado</v>
      </c>
      <c r="CO31" s="93">
        <f t="shared" si="100"/>
        <v>0.6</v>
      </c>
      <c r="CP31" s="94" t="str">
        <f t="shared" si="101"/>
        <v>ALTO</v>
      </c>
      <c r="CQ31" s="89">
        <f t="shared" si="5"/>
        <v>0.6</v>
      </c>
      <c r="CR31" s="194"/>
      <c r="CS31" s="94">
        <f t="shared" si="6"/>
        <v>5</v>
      </c>
      <c r="CT31" s="47"/>
      <c r="CU31" s="194"/>
      <c r="CV31" s="194"/>
      <c r="CW31" s="96"/>
      <c r="CX31" s="97">
        <f t="shared" si="7"/>
        <v>0</v>
      </c>
      <c r="CY31" s="98">
        <f t="shared" si="8"/>
        <v>3</v>
      </c>
      <c r="CZ31" s="97" t="str">
        <f t="shared" si="9"/>
        <v>Moderado</v>
      </c>
      <c r="DA31" s="99">
        <f t="shared" si="10"/>
        <v>0.6</v>
      </c>
      <c r="DB31" s="100">
        <f t="shared" si="11"/>
        <v>0</v>
      </c>
      <c r="DC31" s="100">
        <f t="shared" si="12"/>
        <v>0</v>
      </c>
      <c r="DD31" s="97">
        <f t="shared" si="13"/>
        <v>0</v>
      </c>
      <c r="DE31" s="428">
        <f t="shared" si="14"/>
        <v>5</v>
      </c>
      <c r="DF31" s="429">
        <f t="shared" si="15"/>
        <v>1</v>
      </c>
      <c r="DG31" s="428">
        <f t="shared" si="16"/>
        <v>3</v>
      </c>
      <c r="DH31" s="428"/>
      <c r="DI31" s="429">
        <f t="shared" si="17"/>
        <v>0.6</v>
      </c>
      <c r="DJ31" s="100">
        <f t="shared" si="18"/>
        <v>0</v>
      </c>
      <c r="DK31" s="100">
        <f t="shared" si="19"/>
        <v>0</v>
      </c>
      <c r="DL31" s="97">
        <f t="shared" si="20"/>
        <v>0</v>
      </c>
      <c r="DM31" s="428">
        <f t="shared" si="21"/>
        <v>5</v>
      </c>
      <c r="DN31" s="429">
        <f t="shared" si="22"/>
        <v>1</v>
      </c>
      <c r="DO31" s="428">
        <f t="shared" si="23"/>
        <v>3</v>
      </c>
      <c r="DP31" s="429">
        <f t="shared" si="24"/>
        <v>0.6</v>
      </c>
      <c r="DQ31" s="100">
        <f t="shared" si="25"/>
        <v>0</v>
      </c>
      <c r="DR31" s="100">
        <f t="shared" si="26"/>
        <v>0</v>
      </c>
      <c r="DS31" s="97">
        <f t="shared" si="27"/>
        <v>0</v>
      </c>
      <c r="DT31" s="428">
        <f t="shared" si="28"/>
        <v>5</v>
      </c>
      <c r="DU31" s="429">
        <f t="shared" si="29"/>
        <v>1</v>
      </c>
      <c r="DV31" s="428">
        <f t="shared" si="30"/>
        <v>3</v>
      </c>
      <c r="DW31" s="429">
        <f t="shared" si="31"/>
        <v>0.6</v>
      </c>
      <c r="DX31" s="100">
        <f t="shared" si="32"/>
        <v>0</v>
      </c>
      <c r="DY31" s="100">
        <f t="shared" si="33"/>
        <v>0</v>
      </c>
      <c r="DZ31" s="97">
        <f t="shared" si="34"/>
        <v>0</v>
      </c>
      <c r="EA31" s="428">
        <f t="shared" si="35"/>
        <v>5</v>
      </c>
      <c r="EB31" s="429">
        <f t="shared" si="36"/>
        <v>1</v>
      </c>
      <c r="EC31" s="428">
        <f t="shared" si="37"/>
        <v>3</v>
      </c>
      <c r="ED31" s="429">
        <f t="shared" si="38"/>
        <v>0.6</v>
      </c>
      <c r="EE31" s="100">
        <f t="shared" si="39"/>
        <v>0</v>
      </c>
      <c r="EF31" s="100">
        <f t="shared" si="40"/>
        <v>0</v>
      </c>
      <c r="EG31" s="97">
        <f t="shared" si="41"/>
        <v>0</v>
      </c>
      <c r="EH31" s="428">
        <f t="shared" si="42"/>
        <v>5</v>
      </c>
      <c r="EI31" s="429">
        <f t="shared" si="43"/>
        <v>1</v>
      </c>
      <c r="EJ31" s="428">
        <f t="shared" si="44"/>
        <v>3</v>
      </c>
      <c r="EK31" s="429">
        <f t="shared" si="45"/>
        <v>0.6</v>
      </c>
      <c r="EL31" s="100">
        <f t="shared" si="46"/>
        <v>0</v>
      </c>
      <c r="EM31" s="100">
        <f t="shared" si="47"/>
        <v>0</v>
      </c>
      <c r="EN31" s="97">
        <f t="shared" si="48"/>
        <v>0</v>
      </c>
      <c r="EO31" s="428">
        <f t="shared" si="49"/>
        <v>5</v>
      </c>
      <c r="EP31" s="429">
        <f t="shared" si="50"/>
        <v>1</v>
      </c>
      <c r="EQ31" s="428">
        <f t="shared" si="51"/>
        <v>3</v>
      </c>
      <c r="ER31" s="429">
        <f t="shared" si="52"/>
        <v>0.6</v>
      </c>
      <c r="ES31" s="100">
        <f t="shared" si="53"/>
        <v>0</v>
      </c>
      <c r="ET31" s="100">
        <f t="shared" si="54"/>
        <v>0</v>
      </c>
      <c r="EU31" s="97">
        <f t="shared" si="55"/>
        <v>0</v>
      </c>
      <c r="EV31" s="428">
        <f t="shared" si="56"/>
        <v>5</v>
      </c>
      <c r="EW31" s="429">
        <f t="shared" si="57"/>
        <v>1</v>
      </c>
      <c r="EX31" s="428">
        <f t="shared" si="58"/>
        <v>3</v>
      </c>
      <c r="EY31" s="429">
        <f t="shared" si="59"/>
        <v>0.6</v>
      </c>
      <c r="EZ31" s="100">
        <f t="shared" si="60"/>
        <v>0</v>
      </c>
      <c r="FA31" s="100">
        <f t="shared" si="61"/>
        <v>0</v>
      </c>
      <c r="FB31" s="97">
        <f t="shared" si="62"/>
        <v>0</v>
      </c>
      <c r="FC31" s="428">
        <f t="shared" si="63"/>
        <v>5</v>
      </c>
      <c r="FD31" s="429">
        <f t="shared" si="64"/>
        <v>1</v>
      </c>
      <c r="FE31" s="428">
        <f t="shared" si="65"/>
        <v>3</v>
      </c>
      <c r="FF31" s="429">
        <f t="shared" si="66"/>
        <v>0.6</v>
      </c>
      <c r="FG31" s="100">
        <f t="shared" si="67"/>
        <v>0</v>
      </c>
      <c r="FH31" s="100">
        <f t="shared" si="68"/>
        <v>0</v>
      </c>
      <c r="FI31" s="97">
        <f t="shared" si="69"/>
        <v>0</v>
      </c>
      <c r="FJ31" s="428">
        <f t="shared" si="70"/>
        <v>5</v>
      </c>
      <c r="FK31" s="429">
        <f t="shared" si="71"/>
        <v>1</v>
      </c>
      <c r="FL31" s="428">
        <f t="shared" si="72"/>
        <v>3</v>
      </c>
      <c r="FM31" s="429">
        <f t="shared" si="73"/>
        <v>0.6</v>
      </c>
      <c r="FN31" s="100">
        <f t="shared" si="74"/>
        <v>0</v>
      </c>
      <c r="FO31" s="100">
        <f t="shared" si="75"/>
        <v>0</v>
      </c>
      <c r="FP31" s="97">
        <f t="shared" si="76"/>
        <v>0</v>
      </c>
      <c r="FQ31" s="428">
        <f t="shared" si="77"/>
        <v>5</v>
      </c>
      <c r="FR31" s="429">
        <f t="shared" si="78"/>
        <v>1</v>
      </c>
      <c r="FS31" s="428">
        <f t="shared" si="79"/>
        <v>3</v>
      </c>
      <c r="FT31" s="429">
        <f t="shared" si="80"/>
        <v>0.6</v>
      </c>
      <c r="FU31" s="100">
        <f t="shared" si="81"/>
        <v>0</v>
      </c>
      <c r="FV31" s="100">
        <f t="shared" si="82"/>
        <v>0</v>
      </c>
      <c r="FW31" s="97">
        <f t="shared" si="83"/>
        <v>0</v>
      </c>
      <c r="FX31" s="428">
        <f t="shared" si="84"/>
        <v>5</v>
      </c>
      <c r="FY31" s="429">
        <f t="shared" si="85"/>
        <v>1</v>
      </c>
      <c r="FZ31" s="428">
        <f t="shared" si="86"/>
        <v>3</v>
      </c>
      <c r="GA31" s="429">
        <f t="shared" si="87"/>
        <v>0.6</v>
      </c>
      <c r="GB31" s="100">
        <f t="shared" si="88"/>
        <v>0</v>
      </c>
      <c r="GC31" s="100">
        <f t="shared" si="89"/>
        <v>0</v>
      </c>
      <c r="GD31" s="97">
        <f t="shared" si="90"/>
        <v>0</v>
      </c>
      <c r="GE31" s="428">
        <f t="shared" si="91"/>
        <v>5</v>
      </c>
      <c r="GF31" s="429">
        <f t="shared" si="92"/>
        <v>1</v>
      </c>
      <c r="GG31" s="428">
        <f t="shared" si="93"/>
        <v>3</v>
      </c>
      <c r="GH31" s="429">
        <f t="shared" si="94"/>
        <v>0.6</v>
      </c>
      <c r="GI31" s="429">
        <f t="shared" si="95"/>
        <v>0.6</v>
      </c>
      <c r="GJ31" s="101"/>
    </row>
    <row r="32" spans="1:192" ht="37.5" hidden="1" customHeight="1">
      <c r="A32" s="427">
        <v>24</v>
      </c>
      <c r="B32" s="85"/>
      <c r="C32" s="85"/>
      <c r="D32" s="193"/>
      <c r="E32" s="85"/>
      <c r="F32" s="124"/>
      <c r="G32" s="85"/>
      <c r="H32" s="85" t="s">
        <v>1170</v>
      </c>
      <c r="I32" s="86"/>
      <c r="J32" s="86"/>
      <c r="K32" s="86"/>
      <c r="L32" s="86"/>
      <c r="M32" s="86"/>
      <c r="N32" s="86"/>
      <c r="O32" s="86"/>
      <c r="P32" s="86"/>
      <c r="Q32" s="86"/>
      <c r="R32" s="86"/>
      <c r="S32" s="86"/>
      <c r="T32" s="86"/>
      <c r="U32" s="86"/>
      <c r="V32" s="86"/>
      <c r="W32" s="86"/>
      <c r="X32" s="86"/>
      <c r="Y32" s="86"/>
      <c r="Z32" s="86"/>
      <c r="AA32" s="86"/>
      <c r="AB32" s="86"/>
      <c r="AC32" s="88">
        <f t="shared" si="0"/>
        <v>0</v>
      </c>
      <c r="AD32" s="89">
        <f t="shared" si="96"/>
        <v>1</v>
      </c>
      <c r="AE32" s="88" t="str">
        <f t="shared" si="1"/>
        <v>3 - Moderado</v>
      </c>
      <c r="AF32" s="89">
        <f t="shared" si="97"/>
        <v>0.6</v>
      </c>
      <c r="AG32" s="82" t="str">
        <f t="shared" si="98"/>
        <v/>
      </c>
      <c r="AH32" s="89">
        <f t="shared" si="2"/>
        <v>0.6</v>
      </c>
      <c r="AI32" s="85"/>
      <c r="AJ32" s="85"/>
      <c r="AK32" s="85"/>
      <c r="AL32" s="85"/>
      <c r="AM32" s="47"/>
      <c r="AN32" s="91"/>
      <c r="AO32" s="91"/>
      <c r="AP32" s="47"/>
      <c r="AQ32" s="47"/>
      <c r="AR32" s="91"/>
      <c r="AS32" s="91"/>
      <c r="AT32" s="47"/>
      <c r="AU32" s="47"/>
      <c r="AV32" s="91"/>
      <c r="AW32" s="91"/>
      <c r="AX32" s="47"/>
      <c r="AY32" s="47"/>
      <c r="AZ32" s="91"/>
      <c r="BA32" s="91"/>
      <c r="BB32" s="47"/>
      <c r="BC32" s="47"/>
      <c r="BD32" s="91"/>
      <c r="BE32" s="91"/>
      <c r="BF32" s="47"/>
      <c r="BG32" s="47"/>
      <c r="BH32" s="91"/>
      <c r="BI32" s="91"/>
      <c r="BJ32" s="47"/>
      <c r="BK32" s="47"/>
      <c r="BL32" s="91"/>
      <c r="BM32" s="91"/>
      <c r="BN32" s="47"/>
      <c r="BO32" s="47"/>
      <c r="BP32" s="91"/>
      <c r="BQ32" s="91"/>
      <c r="BR32" s="47"/>
      <c r="BS32" s="47"/>
      <c r="BT32" s="91"/>
      <c r="BU32" s="91"/>
      <c r="BV32" s="47"/>
      <c r="BW32" s="47"/>
      <c r="BX32" s="91"/>
      <c r="BY32" s="91"/>
      <c r="BZ32" s="47"/>
      <c r="CA32" s="47"/>
      <c r="CB32" s="91"/>
      <c r="CC32" s="91"/>
      <c r="CD32" s="47"/>
      <c r="CE32" s="47"/>
      <c r="CF32" s="91"/>
      <c r="CG32" s="91"/>
      <c r="CH32" s="47"/>
      <c r="CI32" s="91"/>
      <c r="CJ32" s="91"/>
      <c r="CK32" s="47"/>
      <c r="CL32" s="92" t="str">
        <f t="shared" si="3"/>
        <v>5 - Muy Alta</v>
      </c>
      <c r="CM32" s="93">
        <f t="shared" si="99"/>
        <v>1</v>
      </c>
      <c r="CN32" s="92" t="str">
        <f t="shared" si="4"/>
        <v>3 - Moderado</v>
      </c>
      <c r="CO32" s="93">
        <f t="shared" si="100"/>
        <v>0.6</v>
      </c>
      <c r="CP32" s="94" t="str">
        <f t="shared" si="101"/>
        <v>ALTO</v>
      </c>
      <c r="CQ32" s="89">
        <f t="shared" si="5"/>
        <v>0.6</v>
      </c>
      <c r="CR32" s="194"/>
      <c r="CS32" s="94">
        <f t="shared" si="6"/>
        <v>5</v>
      </c>
      <c r="CT32" s="47"/>
      <c r="CU32" s="194"/>
      <c r="CV32" s="194"/>
      <c r="CW32" s="96"/>
      <c r="CX32" s="97">
        <f t="shared" si="7"/>
        <v>0</v>
      </c>
      <c r="CY32" s="98">
        <f t="shared" si="8"/>
        <v>3</v>
      </c>
      <c r="CZ32" s="97" t="str">
        <f t="shared" si="9"/>
        <v>Moderado</v>
      </c>
      <c r="DA32" s="99">
        <f t="shared" si="10"/>
        <v>0.6</v>
      </c>
      <c r="DB32" s="100">
        <f t="shared" si="11"/>
        <v>0</v>
      </c>
      <c r="DC32" s="100">
        <f t="shared" si="12"/>
        <v>0</v>
      </c>
      <c r="DD32" s="97">
        <f t="shared" si="13"/>
        <v>0</v>
      </c>
      <c r="DE32" s="428">
        <f t="shared" si="14"/>
        <v>5</v>
      </c>
      <c r="DF32" s="429">
        <f t="shared" si="15"/>
        <v>1</v>
      </c>
      <c r="DG32" s="428">
        <f t="shared" si="16"/>
        <v>3</v>
      </c>
      <c r="DH32" s="428"/>
      <c r="DI32" s="429">
        <f t="shared" si="17"/>
        <v>0.6</v>
      </c>
      <c r="DJ32" s="100">
        <f t="shared" si="18"/>
        <v>0</v>
      </c>
      <c r="DK32" s="100">
        <f t="shared" si="19"/>
        <v>0</v>
      </c>
      <c r="DL32" s="97">
        <f t="shared" si="20"/>
        <v>0</v>
      </c>
      <c r="DM32" s="428">
        <f t="shared" si="21"/>
        <v>5</v>
      </c>
      <c r="DN32" s="429">
        <f t="shared" si="22"/>
        <v>1</v>
      </c>
      <c r="DO32" s="428">
        <f t="shared" si="23"/>
        <v>3</v>
      </c>
      <c r="DP32" s="429">
        <f t="shared" si="24"/>
        <v>0.6</v>
      </c>
      <c r="DQ32" s="100">
        <f t="shared" si="25"/>
        <v>0</v>
      </c>
      <c r="DR32" s="100">
        <f t="shared" si="26"/>
        <v>0</v>
      </c>
      <c r="DS32" s="97">
        <f t="shared" si="27"/>
        <v>0</v>
      </c>
      <c r="DT32" s="428">
        <f t="shared" si="28"/>
        <v>5</v>
      </c>
      <c r="DU32" s="429">
        <f t="shared" si="29"/>
        <v>1</v>
      </c>
      <c r="DV32" s="428">
        <f t="shared" si="30"/>
        <v>3</v>
      </c>
      <c r="DW32" s="429">
        <f t="shared" si="31"/>
        <v>0.6</v>
      </c>
      <c r="DX32" s="100">
        <f t="shared" si="32"/>
        <v>0</v>
      </c>
      <c r="DY32" s="100">
        <f t="shared" si="33"/>
        <v>0</v>
      </c>
      <c r="DZ32" s="97">
        <f t="shared" si="34"/>
        <v>0</v>
      </c>
      <c r="EA32" s="428">
        <f t="shared" si="35"/>
        <v>5</v>
      </c>
      <c r="EB32" s="429">
        <f t="shared" si="36"/>
        <v>1</v>
      </c>
      <c r="EC32" s="428">
        <f t="shared" si="37"/>
        <v>3</v>
      </c>
      <c r="ED32" s="429">
        <f t="shared" si="38"/>
        <v>0.6</v>
      </c>
      <c r="EE32" s="100">
        <f t="shared" si="39"/>
        <v>0</v>
      </c>
      <c r="EF32" s="100">
        <f t="shared" si="40"/>
        <v>0</v>
      </c>
      <c r="EG32" s="97">
        <f t="shared" si="41"/>
        <v>0</v>
      </c>
      <c r="EH32" s="428">
        <f t="shared" si="42"/>
        <v>5</v>
      </c>
      <c r="EI32" s="429">
        <f t="shared" si="43"/>
        <v>1</v>
      </c>
      <c r="EJ32" s="428">
        <f t="shared" si="44"/>
        <v>3</v>
      </c>
      <c r="EK32" s="429">
        <f t="shared" si="45"/>
        <v>0.6</v>
      </c>
      <c r="EL32" s="100">
        <f t="shared" si="46"/>
        <v>0</v>
      </c>
      <c r="EM32" s="100">
        <f t="shared" si="47"/>
        <v>0</v>
      </c>
      <c r="EN32" s="97">
        <f t="shared" si="48"/>
        <v>0</v>
      </c>
      <c r="EO32" s="428">
        <f t="shared" si="49"/>
        <v>5</v>
      </c>
      <c r="EP32" s="429">
        <f t="shared" si="50"/>
        <v>1</v>
      </c>
      <c r="EQ32" s="428">
        <f t="shared" si="51"/>
        <v>3</v>
      </c>
      <c r="ER32" s="429">
        <f t="shared" si="52"/>
        <v>0.6</v>
      </c>
      <c r="ES32" s="100">
        <f t="shared" si="53"/>
        <v>0</v>
      </c>
      <c r="ET32" s="100">
        <f t="shared" si="54"/>
        <v>0</v>
      </c>
      <c r="EU32" s="97">
        <f t="shared" si="55"/>
        <v>0</v>
      </c>
      <c r="EV32" s="428">
        <f t="shared" si="56"/>
        <v>5</v>
      </c>
      <c r="EW32" s="429">
        <f t="shared" si="57"/>
        <v>1</v>
      </c>
      <c r="EX32" s="428">
        <f t="shared" si="58"/>
        <v>3</v>
      </c>
      <c r="EY32" s="429">
        <f t="shared" si="59"/>
        <v>0.6</v>
      </c>
      <c r="EZ32" s="100">
        <f t="shared" si="60"/>
        <v>0</v>
      </c>
      <c r="FA32" s="100">
        <f t="shared" si="61"/>
        <v>0</v>
      </c>
      <c r="FB32" s="97">
        <f t="shared" si="62"/>
        <v>0</v>
      </c>
      <c r="FC32" s="428">
        <f t="shared" si="63"/>
        <v>5</v>
      </c>
      <c r="FD32" s="429">
        <f t="shared" si="64"/>
        <v>1</v>
      </c>
      <c r="FE32" s="428">
        <f t="shared" si="65"/>
        <v>3</v>
      </c>
      <c r="FF32" s="429">
        <f t="shared" si="66"/>
        <v>0.6</v>
      </c>
      <c r="FG32" s="100">
        <f t="shared" si="67"/>
        <v>0</v>
      </c>
      <c r="FH32" s="100">
        <f t="shared" si="68"/>
        <v>0</v>
      </c>
      <c r="FI32" s="97">
        <f t="shared" si="69"/>
        <v>0</v>
      </c>
      <c r="FJ32" s="428">
        <f t="shared" si="70"/>
        <v>5</v>
      </c>
      <c r="FK32" s="429">
        <f t="shared" si="71"/>
        <v>1</v>
      </c>
      <c r="FL32" s="428">
        <f t="shared" si="72"/>
        <v>3</v>
      </c>
      <c r="FM32" s="429">
        <f t="shared" si="73"/>
        <v>0.6</v>
      </c>
      <c r="FN32" s="100">
        <f t="shared" si="74"/>
        <v>0</v>
      </c>
      <c r="FO32" s="100">
        <f t="shared" si="75"/>
        <v>0</v>
      </c>
      <c r="FP32" s="97">
        <f t="shared" si="76"/>
        <v>0</v>
      </c>
      <c r="FQ32" s="428">
        <f t="shared" si="77"/>
        <v>5</v>
      </c>
      <c r="FR32" s="429">
        <f t="shared" si="78"/>
        <v>1</v>
      </c>
      <c r="FS32" s="428">
        <f t="shared" si="79"/>
        <v>3</v>
      </c>
      <c r="FT32" s="429">
        <f t="shared" si="80"/>
        <v>0.6</v>
      </c>
      <c r="FU32" s="100">
        <f t="shared" si="81"/>
        <v>0</v>
      </c>
      <c r="FV32" s="100">
        <f t="shared" si="82"/>
        <v>0</v>
      </c>
      <c r="FW32" s="97">
        <f t="shared" si="83"/>
        <v>0</v>
      </c>
      <c r="FX32" s="428">
        <f t="shared" si="84"/>
        <v>5</v>
      </c>
      <c r="FY32" s="429">
        <f t="shared" si="85"/>
        <v>1</v>
      </c>
      <c r="FZ32" s="428">
        <f t="shared" si="86"/>
        <v>3</v>
      </c>
      <c r="GA32" s="429">
        <f t="shared" si="87"/>
        <v>0.6</v>
      </c>
      <c r="GB32" s="100">
        <f t="shared" si="88"/>
        <v>0</v>
      </c>
      <c r="GC32" s="100">
        <f t="shared" si="89"/>
        <v>0</v>
      </c>
      <c r="GD32" s="97">
        <f t="shared" si="90"/>
        <v>0</v>
      </c>
      <c r="GE32" s="428">
        <f t="shared" si="91"/>
        <v>5</v>
      </c>
      <c r="GF32" s="429">
        <f t="shared" si="92"/>
        <v>1</v>
      </c>
      <c r="GG32" s="428">
        <f t="shared" si="93"/>
        <v>3</v>
      </c>
      <c r="GH32" s="429">
        <f t="shared" si="94"/>
        <v>0.6</v>
      </c>
      <c r="GI32" s="429">
        <f t="shared" si="95"/>
        <v>0.6</v>
      </c>
      <c r="GJ32" s="101"/>
    </row>
    <row r="33" spans="1:192" ht="37.5" hidden="1" customHeight="1">
      <c r="A33" s="427">
        <v>25</v>
      </c>
      <c r="B33" s="85"/>
      <c r="C33" s="85"/>
      <c r="D33" s="193"/>
      <c r="E33" s="85"/>
      <c r="F33" s="124"/>
      <c r="G33" s="85"/>
      <c r="H33" s="85" t="s">
        <v>1170</v>
      </c>
      <c r="I33" s="86"/>
      <c r="J33" s="86"/>
      <c r="K33" s="86"/>
      <c r="L33" s="86"/>
      <c r="M33" s="86"/>
      <c r="N33" s="86"/>
      <c r="O33" s="86"/>
      <c r="P33" s="86"/>
      <c r="Q33" s="86"/>
      <c r="R33" s="86"/>
      <c r="S33" s="86"/>
      <c r="T33" s="86"/>
      <c r="U33" s="86"/>
      <c r="V33" s="86"/>
      <c r="W33" s="86"/>
      <c r="X33" s="86"/>
      <c r="Y33" s="86"/>
      <c r="Z33" s="86"/>
      <c r="AA33" s="86"/>
      <c r="AB33" s="86"/>
      <c r="AC33" s="88">
        <f t="shared" si="0"/>
        <v>0</v>
      </c>
      <c r="AD33" s="89">
        <f t="shared" si="96"/>
        <v>1</v>
      </c>
      <c r="AE33" s="88" t="str">
        <f t="shared" si="1"/>
        <v>3 - Moderado</v>
      </c>
      <c r="AF33" s="89">
        <f t="shared" si="97"/>
        <v>0.6</v>
      </c>
      <c r="AG33" s="82" t="str">
        <f t="shared" si="98"/>
        <v/>
      </c>
      <c r="AH33" s="89">
        <f t="shared" si="2"/>
        <v>0.6</v>
      </c>
      <c r="AI33" s="85"/>
      <c r="AJ33" s="85"/>
      <c r="AK33" s="85"/>
      <c r="AL33" s="85"/>
      <c r="AM33" s="47"/>
      <c r="AN33" s="91"/>
      <c r="AO33" s="91"/>
      <c r="AP33" s="47"/>
      <c r="AQ33" s="47"/>
      <c r="AR33" s="91"/>
      <c r="AS33" s="91"/>
      <c r="AT33" s="47"/>
      <c r="AU33" s="47"/>
      <c r="AV33" s="91"/>
      <c r="AW33" s="91"/>
      <c r="AX33" s="47"/>
      <c r="AY33" s="47"/>
      <c r="AZ33" s="91"/>
      <c r="BA33" s="91"/>
      <c r="BB33" s="47"/>
      <c r="BC33" s="47"/>
      <c r="BD33" s="91"/>
      <c r="BE33" s="91"/>
      <c r="BF33" s="47"/>
      <c r="BG33" s="47"/>
      <c r="BH33" s="91"/>
      <c r="BI33" s="91"/>
      <c r="BJ33" s="47"/>
      <c r="BK33" s="47"/>
      <c r="BL33" s="91"/>
      <c r="BM33" s="91"/>
      <c r="BN33" s="47"/>
      <c r="BO33" s="47"/>
      <c r="BP33" s="91"/>
      <c r="BQ33" s="91"/>
      <c r="BR33" s="47"/>
      <c r="BS33" s="47"/>
      <c r="BT33" s="91"/>
      <c r="BU33" s="91"/>
      <c r="BV33" s="47"/>
      <c r="BW33" s="47"/>
      <c r="BX33" s="91"/>
      <c r="BY33" s="91"/>
      <c r="BZ33" s="47"/>
      <c r="CA33" s="47"/>
      <c r="CB33" s="91"/>
      <c r="CC33" s="91"/>
      <c r="CD33" s="47"/>
      <c r="CE33" s="47"/>
      <c r="CF33" s="91"/>
      <c r="CG33" s="91"/>
      <c r="CH33" s="47"/>
      <c r="CI33" s="91"/>
      <c r="CJ33" s="91"/>
      <c r="CK33" s="47"/>
      <c r="CL33" s="92" t="str">
        <f t="shared" si="3"/>
        <v>5 - Muy Alta</v>
      </c>
      <c r="CM33" s="93">
        <f t="shared" si="99"/>
        <v>1</v>
      </c>
      <c r="CN33" s="92" t="str">
        <f t="shared" si="4"/>
        <v>3 - Moderado</v>
      </c>
      <c r="CO33" s="93">
        <f t="shared" si="100"/>
        <v>0.6</v>
      </c>
      <c r="CP33" s="94" t="str">
        <f t="shared" si="101"/>
        <v>ALTO</v>
      </c>
      <c r="CQ33" s="89">
        <f t="shared" si="5"/>
        <v>0.6</v>
      </c>
      <c r="CR33" s="194"/>
      <c r="CS33" s="94">
        <f t="shared" si="6"/>
        <v>5</v>
      </c>
      <c r="CT33" s="47"/>
      <c r="CU33" s="194"/>
      <c r="CV33" s="194"/>
      <c r="CW33" s="96"/>
      <c r="CX33" s="97">
        <f t="shared" si="7"/>
        <v>0</v>
      </c>
      <c r="CY33" s="98">
        <f t="shared" si="8"/>
        <v>3</v>
      </c>
      <c r="CZ33" s="97" t="str">
        <f t="shared" si="9"/>
        <v>Moderado</v>
      </c>
      <c r="DA33" s="99">
        <f t="shared" si="10"/>
        <v>0.6</v>
      </c>
      <c r="DB33" s="100">
        <f t="shared" si="11"/>
        <v>0</v>
      </c>
      <c r="DC33" s="100">
        <f t="shared" si="12"/>
        <v>0</v>
      </c>
      <c r="DD33" s="97">
        <f t="shared" si="13"/>
        <v>0</v>
      </c>
      <c r="DE33" s="428">
        <f t="shared" si="14"/>
        <v>5</v>
      </c>
      <c r="DF33" s="429">
        <f t="shared" si="15"/>
        <v>1</v>
      </c>
      <c r="DG33" s="428">
        <f t="shared" si="16"/>
        <v>3</v>
      </c>
      <c r="DH33" s="428"/>
      <c r="DI33" s="429">
        <f t="shared" si="17"/>
        <v>0.6</v>
      </c>
      <c r="DJ33" s="100">
        <f t="shared" si="18"/>
        <v>0</v>
      </c>
      <c r="DK33" s="100">
        <f t="shared" si="19"/>
        <v>0</v>
      </c>
      <c r="DL33" s="97">
        <f t="shared" si="20"/>
        <v>0</v>
      </c>
      <c r="DM33" s="428">
        <f t="shared" si="21"/>
        <v>5</v>
      </c>
      <c r="DN33" s="429">
        <f t="shared" si="22"/>
        <v>1</v>
      </c>
      <c r="DO33" s="428">
        <f t="shared" si="23"/>
        <v>3</v>
      </c>
      <c r="DP33" s="429">
        <f t="shared" si="24"/>
        <v>0.6</v>
      </c>
      <c r="DQ33" s="100">
        <f t="shared" si="25"/>
        <v>0</v>
      </c>
      <c r="DR33" s="100">
        <f t="shared" si="26"/>
        <v>0</v>
      </c>
      <c r="DS33" s="97">
        <f t="shared" si="27"/>
        <v>0</v>
      </c>
      <c r="DT33" s="428">
        <f t="shared" si="28"/>
        <v>5</v>
      </c>
      <c r="DU33" s="429">
        <f t="shared" si="29"/>
        <v>1</v>
      </c>
      <c r="DV33" s="428">
        <f t="shared" si="30"/>
        <v>3</v>
      </c>
      <c r="DW33" s="429">
        <f t="shared" si="31"/>
        <v>0.6</v>
      </c>
      <c r="DX33" s="100">
        <f t="shared" si="32"/>
        <v>0</v>
      </c>
      <c r="DY33" s="100">
        <f t="shared" si="33"/>
        <v>0</v>
      </c>
      <c r="DZ33" s="97">
        <f t="shared" si="34"/>
        <v>0</v>
      </c>
      <c r="EA33" s="428">
        <f t="shared" si="35"/>
        <v>5</v>
      </c>
      <c r="EB33" s="429">
        <f t="shared" si="36"/>
        <v>1</v>
      </c>
      <c r="EC33" s="428">
        <f t="shared" si="37"/>
        <v>3</v>
      </c>
      <c r="ED33" s="429">
        <f t="shared" si="38"/>
        <v>0.6</v>
      </c>
      <c r="EE33" s="100">
        <f t="shared" si="39"/>
        <v>0</v>
      </c>
      <c r="EF33" s="100">
        <f t="shared" si="40"/>
        <v>0</v>
      </c>
      <c r="EG33" s="97">
        <f t="shared" si="41"/>
        <v>0</v>
      </c>
      <c r="EH33" s="428">
        <f t="shared" si="42"/>
        <v>5</v>
      </c>
      <c r="EI33" s="429">
        <f t="shared" si="43"/>
        <v>1</v>
      </c>
      <c r="EJ33" s="428">
        <f t="shared" si="44"/>
        <v>3</v>
      </c>
      <c r="EK33" s="429">
        <f t="shared" si="45"/>
        <v>0.6</v>
      </c>
      <c r="EL33" s="100">
        <f t="shared" si="46"/>
        <v>0</v>
      </c>
      <c r="EM33" s="100">
        <f t="shared" si="47"/>
        <v>0</v>
      </c>
      <c r="EN33" s="97">
        <f t="shared" si="48"/>
        <v>0</v>
      </c>
      <c r="EO33" s="428">
        <f t="shared" si="49"/>
        <v>5</v>
      </c>
      <c r="EP33" s="429">
        <f t="shared" si="50"/>
        <v>1</v>
      </c>
      <c r="EQ33" s="428">
        <f t="shared" si="51"/>
        <v>3</v>
      </c>
      <c r="ER33" s="429">
        <f t="shared" si="52"/>
        <v>0.6</v>
      </c>
      <c r="ES33" s="100">
        <f t="shared" si="53"/>
        <v>0</v>
      </c>
      <c r="ET33" s="100">
        <f t="shared" si="54"/>
        <v>0</v>
      </c>
      <c r="EU33" s="97">
        <f t="shared" si="55"/>
        <v>0</v>
      </c>
      <c r="EV33" s="428">
        <f t="shared" si="56"/>
        <v>5</v>
      </c>
      <c r="EW33" s="429">
        <f t="shared" si="57"/>
        <v>1</v>
      </c>
      <c r="EX33" s="428">
        <f t="shared" si="58"/>
        <v>3</v>
      </c>
      <c r="EY33" s="429">
        <f t="shared" si="59"/>
        <v>0.6</v>
      </c>
      <c r="EZ33" s="100">
        <f t="shared" si="60"/>
        <v>0</v>
      </c>
      <c r="FA33" s="100">
        <f t="shared" si="61"/>
        <v>0</v>
      </c>
      <c r="FB33" s="97">
        <f t="shared" si="62"/>
        <v>0</v>
      </c>
      <c r="FC33" s="428">
        <f t="shared" si="63"/>
        <v>5</v>
      </c>
      <c r="FD33" s="429">
        <f t="shared" si="64"/>
        <v>1</v>
      </c>
      <c r="FE33" s="428">
        <f t="shared" si="65"/>
        <v>3</v>
      </c>
      <c r="FF33" s="429">
        <f t="shared" si="66"/>
        <v>0.6</v>
      </c>
      <c r="FG33" s="100">
        <f t="shared" si="67"/>
        <v>0</v>
      </c>
      <c r="FH33" s="100">
        <f t="shared" si="68"/>
        <v>0</v>
      </c>
      <c r="FI33" s="97">
        <f t="shared" si="69"/>
        <v>0</v>
      </c>
      <c r="FJ33" s="428">
        <f t="shared" si="70"/>
        <v>5</v>
      </c>
      <c r="FK33" s="429">
        <f t="shared" si="71"/>
        <v>1</v>
      </c>
      <c r="FL33" s="428">
        <f t="shared" si="72"/>
        <v>3</v>
      </c>
      <c r="FM33" s="429">
        <f t="shared" si="73"/>
        <v>0.6</v>
      </c>
      <c r="FN33" s="100">
        <f t="shared" si="74"/>
        <v>0</v>
      </c>
      <c r="FO33" s="100">
        <f t="shared" si="75"/>
        <v>0</v>
      </c>
      <c r="FP33" s="97">
        <f t="shared" si="76"/>
        <v>0</v>
      </c>
      <c r="FQ33" s="428">
        <f t="shared" si="77"/>
        <v>5</v>
      </c>
      <c r="FR33" s="429">
        <f t="shared" si="78"/>
        <v>1</v>
      </c>
      <c r="FS33" s="428">
        <f t="shared" si="79"/>
        <v>3</v>
      </c>
      <c r="FT33" s="429">
        <f t="shared" si="80"/>
        <v>0.6</v>
      </c>
      <c r="FU33" s="100">
        <f t="shared" si="81"/>
        <v>0</v>
      </c>
      <c r="FV33" s="100">
        <f t="shared" si="82"/>
        <v>0</v>
      </c>
      <c r="FW33" s="97">
        <f t="shared" si="83"/>
        <v>0</v>
      </c>
      <c r="FX33" s="428">
        <f t="shared" si="84"/>
        <v>5</v>
      </c>
      <c r="FY33" s="429">
        <f t="shared" si="85"/>
        <v>1</v>
      </c>
      <c r="FZ33" s="428">
        <f t="shared" si="86"/>
        <v>3</v>
      </c>
      <c r="GA33" s="429">
        <f t="shared" si="87"/>
        <v>0.6</v>
      </c>
      <c r="GB33" s="100">
        <f t="shared" si="88"/>
        <v>0</v>
      </c>
      <c r="GC33" s="100">
        <f t="shared" si="89"/>
        <v>0</v>
      </c>
      <c r="GD33" s="97">
        <f t="shared" si="90"/>
        <v>0</v>
      </c>
      <c r="GE33" s="428">
        <f t="shared" si="91"/>
        <v>5</v>
      </c>
      <c r="GF33" s="429">
        <f t="shared" si="92"/>
        <v>1</v>
      </c>
      <c r="GG33" s="428">
        <f t="shared" si="93"/>
        <v>3</v>
      </c>
      <c r="GH33" s="429">
        <f t="shared" si="94"/>
        <v>0.6</v>
      </c>
      <c r="GI33" s="429">
        <f t="shared" si="95"/>
        <v>0.6</v>
      </c>
      <c r="GJ33" s="101"/>
    </row>
    <row r="34" spans="1:192" ht="37.5" hidden="1" customHeight="1">
      <c r="A34" s="427">
        <v>26</v>
      </c>
      <c r="B34" s="85"/>
      <c r="C34" s="85"/>
      <c r="D34" s="193"/>
      <c r="E34" s="85"/>
      <c r="F34" s="124"/>
      <c r="G34" s="85"/>
      <c r="H34" s="85" t="s">
        <v>1170</v>
      </c>
      <c r="I34" s="86"/>
      <c r="J34" s="86"/>
      <c r="K34" s="86"/>
      <c r="L34" s="86"/>
      <c r="M34" s="86"/>
      <c r="N34" s="86"/>
      <c r="O34" s="86"/>
      <c r="P34" s="86"/>
      <c r="Q34" s="86"/>
      <c r="R34" s="86"/>
      <c r="S34" s="86"/>
      <c r="T34" s="86"/>
      <c r="U34" s="86"/>
      <c r="V34" s="86"/>
      <c r="W34" s="86"/>
      <c r="X34" s="86"/>
      <c r="Y34" s="86"/>
      <c r="Z34" s="86"/>
      <c r="AA34" s="86"/>
      <c r="AB34" s="86"/>
      <c r="AC34" s="88">
        <f t="shared" si="0"/>
        <v>0</v>
      </c>
      <c r="AD34" s="89">
        <f t="shared" si="96"/>
        <v>1</v>
      </c>
      <c r="AE34" s="88" t="str">
        <f t="shared" si="1"/>
        <v>3 - Moderado</v>
      </c>
      <c r="AF34" s="89">
        <f t="shared" si="97"/>
        <v>0.6</v>
      </c>
      <c r="AG34" s="82" t="str">
        <f t="shared" si="98"/>
        <v/>
      </c>
      <c r="AH34" s="89">
        <f t="shared" si="2"/>
        <v>0.6</v>
      </c>
      <c r="AI34" s="85"/>
      <c r="AJ34" s="85"/>
      <c r="AK34" s="85"/>
      <c r="AL34" s="85"/>
      <c r="AM34" s="47"/>
      <c r="AN34" s="91"/>
      <c r="AO34" s="91"/>
      <c r="AP34" s="47"/>
      <c r="AQ34" s="47"/>
      <c r="AR34" s="91"/>
      <c r="AS34" s="91"/>
      <c r="AT34" s="47"/>
      <c r="AU34" s="47"/>
      <c r="AV34" s="91"/>
      <c r="AW34" s="91"/>
      <c r="AX34" s="47"/>
      <c r="AY34" s="47"/>
      <c r="AZ34" s="91"/>
      <c r="BA34" s="91"/>
      <c r="BB34" s="47"/>
      <c r="BC34" s="47"/>
      <c r="BD34" s="91"/>
      <c r="BE34" s="91"/>
      <c r="BF34" s="47"/>
      <c r="BG34" s="47"/>
      <c r="BH34" s="91"/>
      <c r="BI34" s="91"/>
      <c r="BJ34" s="47"/>
      <c r="BK34" s="47"/>
      <c r="BL34" s="91"/>
      <c r="BM34" s="91"/>
      <c r="BN34" s="47"/>
      <c r="BO34" s="47"/>
      <c r="BP34" s="91"/>
      <c r="BQ34" s="91"/>
      <c r="BR34" s="47"/>
      <c r="BS34" s="47"/>
      <c r="BT34" s="91"/>
      <c r="BU34" s="91"/>
      <c r="BV34" s="47"/>
      <c r="BW34" s="47"/>
      <c r="BX34" s="91"/>
      <c r="BY34" s="91"/>
      <c r="BZ34" s="47"/>
      <c r="CA34" s="47"/>
      <c r="CB34" s="91"/>
      <c r="CC34" s="91"/>
      <c r="CD34" s="47"/>
      <c r="CE34" s="47"/>
      <c r="CF34" s="91"/>
      <c r="CG34" s="91"/>
      <c r="CH34" s="47"/>
      <c r="CI34" s="91"/>
      <c r="CJ34" s="91"/>
      <c r="CK34" s="47"/>
      <c r="CL34" s="92" t="str">
        <f t="shared" si="3"/>
        <v>5 - Muy Alta</v>
      </c>
      <c r="CM34" s="93">
        <f t="shared" si="99"/>
        <v>1</v>
      </c>
      <c r="CN34" s="92" t="str">
        <f t="shared" si="4"/>
        <v>3 - Moderado</v>
      </c>
      <c r="CO34" s="93">
        <f t="shared" si="100"/>
        <v>0.6</v>
      </c>
      <c r="CP34" s="94" t="str">
        <f t="shared" si="101"/>
        <v>ALTO</v>
      </c>
      <c r="CQ34" s="89">
        <f t="shared" si="5"/>
        <v>0.6</v>
      </c>
      <c r="CR34" s="194"/>
      <c r="CS34" s="94">
        <f t="shared" si="6"/>
        <v>5</v>
      </c>
      <c r="CT34" s="47"/>
      <c r="CU34" s="194"/>
      <c r="CV34" s="194"/>
      <c r="CW34" s="96"/>
      <c r="CX34" s="97">
        <f t="shared" si="7"/>
        <v>0</v>
      </c>
      <c r="CY34" s="98">
        <f t="shared" si="8"/>
        <v>3</v>
      </c>
      <c r="CZ34" s="97" t="str">
        <f t="shared" si="9"/>
        <v>Moderado</v>
      </c>
      <c r="DA34" s="99">
        <f t="shared" si="10"/>
        <v>0.6</v>
      </c>
      <c r="DB34" s="100">
        <f t="shared" si="11"/>
        <v>0</v>
      </c>
      <c r="DC34" s="100">
        <f t="shared" si="12"/>
        <v>0</v>
      </c>
      <c r="DD34" s="97">
        <f t="shared" si="13"/>
        <v>0</v>
      </c>
      <c r="DE34" s="428">
        <f t="shared" si="14"/>
        <v>5</v>
      </c>
      <c r="DF34" s="429">
        <f t="shared" si="15"/>
        <v>1</v>
      </c>
      <c r="DG34" s="428">
        <f t="shared" si="16"/>
        <v>3</v>
      </c>
      <c r="DH34" s="428"/>
      <c r="DI34" s="429">
        <f t="shared" si="17"/>
        <v>0.6</v>
      </c>
      <c r="DJ34" s="100">
        <f t="shared" si="18"/>
        <v>0</v>
      </c>
      <c r="DK34" s="100">
        <f t="shared" si="19"/>
        <v>0</v>
      </c>
      <c r="DL34" s="97">
        <f t="shared" si="20"/>
        <v>0</v>
      </c>
      <c r="DM34" s="428">
        <f t="shared" si="21"/>
        <v>5</v>
      </c>
      <c r="DN34" s="429">
        <f t="shared" si="22"/>
        <v>1</v>
      </c>
      <c r="DO34" s="428">
        <f t="shared" si="23"/>
        <v>3</v>
      </c>
      <c r="DP34" s="429">
        <f t="shared" si="24"/>
        <v>0.6</v>
      </c>
      <c r="DQ34" s="100">
        <f t="shared" si="25"/>
        <v>0</v>
      </c>
      <c r="DR34" s="100">
        <f t="shared" si="26"/>
        <v>0</v>
      </c>
      <c r="DS34" s="97">
        <f t="shared" si="27"/>
        <v>0</v>
      </c>
      <c r="DT34" s="428">
        <f t="shared" si="28"/>
        <v>5</v>
      </c>
      <c r="DU34" s="429">
        <f t="shared" si="29"/>
        <v>1</v>
      </c>
      <c r="DV34" s="428">
        <f t="shared" si="30"/>
        <v>3</v>
      </c>
      <c r="DW34" s="429">
        <f t="shared" si="31"/>
        <v>0.6</v>
      </c>
      <c r="DX34" s="100">
        <f t="shared" si="32"/>
        <v>0</v>
      </c>
      <c r="DY34" s="100">
        <f t="shared" si="33"/>
        <v>0</v>
      </c>
      <c r="DZ34" s="97">
        <f t="shared" si="34"/>
        <v>0</v>
      </c>
      <c r="EA34" s="428">
        <f t="shared" si="35"/>
        <v>5</v>
      </c>
      <c r="EB34" s="429">
        <f t="shared" si="36"/>
        <v>1</v>
      </c>
      <c r="EC34" s="428">
        <f t="shared" si="37"/>
        <v>3</v>
      </c>
      <c r="ED34" s="429">
        <f t="shared" si="38"/>
        <v>0.6</v>
      </c>
      <c r="EE34" s="100">
        <f t="shared" si="39"/>
        <v>0</v>
      </c>
      <c r="EF34" s="100">
        <f t="shared" si="40"/>
        <v>0</v>
      </c>
      <c r="EG34" s="97">
        <f t="shared" si="41"/>
        <v>0</v>
      </c>
      <c r="EH34" s="428">
        <f t="shared" si="42"/>
        <v>5</v>
      </c>
      <c r="EI34" s="429">
        <f t="shared" si="43"/>
        <v>1</v>
      </c>
      <c r="EJ34" s="428">
        <f t="shared" si="44"/>
        <v>3</v>
      </c>
      <c r="EK34" s="429">
        <f t="shared" si="45"/>
        <v>0.6</v>
      </c>
      <c r="EL34" s="100">
        <f t="shared" si="46"/>
        <v>0</v>
      </c>
      <c r="EM34" s="100">
        <f t="shared" si="47"/>
        <v>0</v>
      </c>
      <c r="EN34" s="97">
        <f t="shared" si="48"/>
        <v>0</v>
      </c>
      <c r="EO34" s="428">
        <f t="shared" si="49"/>
        <v>5</v>
      </c>
      <c r="EP34" s="429">
        <f t="shared" si="50"/>
        <v>1</v>
      </c>
      <c r="EQ34" s="428">
        <f t="shared" si="51"/>
        <v>3</v>
      </c>
      <c r="ER34" s="429">
        <f t="shared" si="52"/>
        <v>0.6</v>
      </c>
      <c r="ES34" s="100">
        <f t="shared" si="53"/>
        <v>0</v>
      </c>
      <c r="ET34" s="100">
        <f t="shared" si="54"/>
        <v>0</v>
      </c>
      <c r="EU34" s="97">
        <f t="shared" si="55"/>
        <v>0</v>
      </c>
      <c r="EV34" s="428">
        <f t="shared" si="56"/>
        <v>5</v>
      </c>
      <c r="EW34" s="429">
        <f t="shared" si="57"/>
        <v>1</v>
      </c>
      <c r="EX34" s="428">
        <f t="shared" si="58"/>
        <v>3</v>
      </c>
      <c r="EY34" s="429">
        <f t="shared" si="59"/>
        <v>0.6</v>
      </c>
      <c r="EZ34" s="100">
        <f t="shared" si="60"/>
        <v>0</v>
      </c>
      <c r="FA34" s="100">
        <f t="shared" si="61"/>
        <v>0</v>
      </c>
      <c r="FB34" s="97">
        <f t="shared" si="62"/>
        <v>0</v>
      </c>
      <c r="FC34" s="428">
        <f t="shared" si="63"/>
        <v>5</v>
      </c>
      <c r="FD34" s="429">
        <f t="shared" si="64"/>
        <v>1</v>
      </c>
      <c r="FE34" s="428">
        <f t="shared" si="65"/>
        <v>3</v>
      </c>
      <c r="FF34" s="429">
        <f t="shared" si="66"/>
        <v>0.6</v>
      </c>
      <c r="FG34" s="100">
        <f t="shared" si="67"/>
        <v>0</v>
      </c>
      <c r="FH34" s="100">
        <f t="shared" si="68"/>
        <v>0</v>
      </c>
      <c r="FI34" s="97">
        <f t="shared" si="69"/>
        <v>0</v>
      </c>
      <c r="FJ34" s="428">
        <f t="shared" si="70"/>
        <v>5</v>
      </c>
      <c r="FK34" s="429">
        <f t="shared" si="71"/>
        <v>1</v>
      </c>
      <c r="FL34" s="428">
        <f t="shared" si="72"/>
        <v>3</v>
      </c>
      <c r="FM34" s="429">
        <f t="shared" si="73"/>
        <v>0.6</v>
      </c>
      <c r="FN34" s="100">
        <f t="shared" si="74"/>
        <v>0</v>
      </c>
      <c r="FO34" s="100">
        <f t="shared" si="75"/>
        <v>0</v>
      </c>
      <c r="FP34" s="97">
        <f t="shared" si="76"/>
        <v>0</v>
      </c>
      <c r="FQ34" s="428">
        <f t="shared" si="77"/>
        <v>5</v>
      </c>
      <c r="FR34" s="429">
        <f t="shared" si="78"/>
        <v>1</v>
      </c>
      <c r="FS34" s="428">
        <f t="shared" si="79"/>
        <v>3</v>
      </c>
      <c r="FT34" s="429">
        <f t="shared" si="80"/>
        <v>0.6</v>
      </c>
      <c r="FU34" s="100">
        <f t="shared" si="81"/>
        <v>0</v>
      </c>
      <c r="FV34" s="100">
        <f t="shared" si="82"/>
        <v>0</v>
      </c>
      <c r="FW34" s="97">
        <f t="shared" si="83"/>
        <v>0</v>
      </c>
      <c r="FX34" s="428">
        <f t="shared" si="84"/>
        <v>5</v>
      </c>
      <c r="FY34" s="429">
        <f t="shared" si="85"/>
        <v>1</v>
      </c>
      <c r="FZ34" s="428">
        <f t="shared" si="86"/>
        <v>3</v>
      </c>
      <c r="GA34" s="429">
        <f t="shared" si="87"/>
        <v>0.6</v>
      </c>
      <c r="GB34" s="100">
        <f t="shared" si="88"/>
        <v>0</v>
      </c>
      <c r="GC34" s="100">
        <f t="shared" si="89"/>
        <v>0</v>
      </c>
      <c r="GD34" s="97">
        <f t="shared" si="90"/>
        <v>0</v>
      </c>
      <c r="GE34" s="428">
        <f t="shared" si="91"/>
        <v>5</v>
      </c>
      <c r="GF34" s="429">
        <f t="shared" si="92"/>
        <v>1</v>
      </c>
      <c r="GG34" s="428">
        <f t="shared" si="93"/>
        <v>3</v>
      </c>
      <c r="GH34" s="429">
        <f t="shared" si="94"/>
        <v>0.6</v>
      </c>
      <c r="GI34" s="429">
        <f t="shared" si="95"/>
        <v>0.6</v>
      </c>
      <c r="GJ34" s="101"/>
    </row>
    <row r="35" spans="1:192" ht="37.5" hidden="1" customHeight="1">
      <c r="A35" s="427">
        <v>27</v>
      </c>
      <c r="B35" s="85"/>
      <c r="C35" s="85"/>
      <c r="D35" s="193"/>
      <c r="E35" s="85"/>
      <c r="F35" s="124"/>
      <c r="G35" s="85"/>
      <c r="H35" s="85" t="s">
        <v>1170</v>
      </c>
      <c r="I35" s="86"/>
      <c r="J35" s="86"/>
      <c r="K35" s="86"/>
      <c r="L35" s="86"/>
      <c r="M35" s="86"/>
      <c r="N35" s="86"/>
      <c r="O35" s="86"/>
      <c r="P35" s="86"/>
      <c r="Q35" s="86"/>
      <c r="R35" s="86"/>
      <c r="S35" s="86"/>
      <c r="T35" s="86"/>
      <c r="U35" s="86"/>
      <c r="V35" s="86"/>
      <c r="W35" s="86"/>
      <c r="X35" s="86"/>
      <c r="Y35" s="86"/>
      <c r="Z35" s="86"/>
      <c r="AA35" s="86"/>
      <c r="AB35" s="86"/>
      <c r="AC35" s="88">
        <f t="shared" si="0"/>
        <v>0</v>
      </c>
      <c r="AD35" s="89">
        <f t="shared" si="96"/>
        <v>1</v>
      </c>
      <c r="AE35" s="88" t="str">
        <f t="shared" si="1"/>
        <v>3 - Moderado</v>
      </c>
      <c r="AF35" s="89">
        <f t="shared" si="97"/>
        <v>0.6</v>
      </c>
      <c r="AG35" s="82" t="str">
        <f t="shared" si="98"/>
        <v/>
      </c>
      <c r="AH35" s="89">
        <f t="shared" si="2"/>
        <v>0.6</v>
      </c>
      <c r="AI35" s="85"/>
      <c r="AJ35" s="85"/>
      <c r="AK35" s="85"/>
      <c r="AL35" s="85"/>
      <c r="AM35" s="47"/>
      <c r="AN35" s="91"/>
      <c r="AO35" s="91"/>
      <c r="AP35" s="47"/>
      <c r="AQ35" s="47"/>
      <c r="AR35" s="91"/>
      <c r="AS35" s="91"/>
      <c r="AT35" s="47"/>
      <c r="AU35" s="47"/>
      <c r="AV35" s="91"/>
      <c r="AW35" s="91"/>
      <c r="AX35" s="47"/>
      <c r="AY35" s="47"/>
      <c r="AZ35" s="91"/>
      <c r="BA35" s="91"/>
      <c r="BB35" s="47"/>
      <c r="BC35" s="47"/>
      <c r="BD35" s="91"/>
      <c r="BE35" s="91"/>
      <c r="BF35" s="47"/>
      <c r="BG35" s="47"/>
      <c r="BH35" s="91"/>
      <c r="BI35" s="91"/>
      <c r="BJ35" s="47"/>
      <c r="BK35" s="47"/>
      <c r="BL35" s="91"/>
      <c r="BM35" s="91"/>
      <c r="BN35" s="47"/>
      <c r="BO35" s="47"/>
      <c r="BP35" s="91"/>
      <c r="BQ35" s="91"/>
      <c r="BR35" s="47"/>
      <c r="BS35" s="47"/>
      <c r="BT35" s="91"/>
      <c r="BU35" s="91"/>
      <c r="BV35" s="47"/>
      <c r="BW35" s="47"/>
      <c r="BX35" s="91"/>
      <c r="BY35" s="91"/>
      <c r="BZ35" s="47"/>
      <c r="CA35" s="47"/>
      <c r="CB35" s="91"/>
      <c r="CC35" s="91"/>
      <c r="CD35" s="47"/>
      <c r="CE35" s="47"/>
      <c r="CF35" s="91"/>
      <c r="CG35" s="91"/>
      <c r="CH35" s="47"/>
      <c r="CI35" s="91"/>
      <c r="CJ35" s="91"/>
      <c r="CK35" s="47"/>
      <c r="CL35" s="92" t="str">
        <f t="shared" si="3"/>
        <v>5 - Muy Alta</v>
      </c>
      <c r="CM35" s="93">
        <f t="shared" si="99"/>
        <v>1</v>
      </c>
      <c r="CN35" s="92" t="str">
        <f t="shared" si="4"/>
        <v>3 - Moderado</v>
      </c>
      <c r="CO35" s="93">
        <f t="shared" si="100"/>
        <v>0.6</v>
      </c>
      <c r="CP35" s="94" t="str">
        <f t="shared" si="101"/>
        <v>ALTO</v>
      </c>
      <c r="CQ35" s="89">
        <f t="shared" si="5"/>
        <v>0.6</v>
      </c>
      <c r="CR35" s="194"/>
      <c r="CS35" s="94">
        <f t="shared" si="6"/>
        <v>5</v>
      </c>
      <c r="CT35" s="47"/>
      <c r="CU35" s="194"/>
      <c r="CV35" s="194"/>
      <c r="CW35" s="96"/>
      <c r="CX35" s="97">
        <f t="shared" si="7"/>
        <v>0</v>
      </c>
      <c r="CY35" s="98">
        <f t="shared" si="8"/>
        <v>3</v>
      </c>
      <c r="CZ35" s="97" t="str">
        <f t="shared" si="9"/>
        <v>Moderado</v>
      </c>
      <c r="DA35" s="99">
        <f t="shared" si="10"/>
        <v>0.6</v>
      </c>
      <c r="DB35" s="100">
        <f t="shared" si="11"/>
        <v>0</v>
      </c>
      <c r="DC35" s="100">
        <f t="shared" si="12"/>
        <v>0</v>
      </c>
      <c r="DD35" s="97">
        <f t="shared" si="13"/>
        <v>0</v>
      </c>
      <c r="DE35" s="428">
        <f t="shared" si="14"/>
        <v>5</v>
      </c>
      <c r="DF35" s="429">
        <f t="shared" si="15"/>
        <v>1</v>
      </c>
      <c r="DG35" s="428">
        <f t="shared" si="16"/>
        <v>3</v>
      </c>
      <c r="DH35" s="428"/>
      <c r="DI35" s="429">
        <f t="shared" si="17"/>
        <v>0.6</v>
      </c>
      <c r="DJ35" s="100">
        <f t="shared" si="18"/>
        <v>0</v>
      </c>
      <c r="DK35" s="100">
        <f t="shared" si="19"/>
        <v>0</v>
      </c>
      <c r="DL35" s="97">
        <f t="shared" si="20"/>
        <v>0</v>
      </c>
      <c r="DM35" s="428">
        <f t="shared" si="21"/>
        <v>5</v>
      </c>
      <c r="DN35" s="429">
        <f t="shared" si="22"/>
        <v>1</v>
      </c>
      <c r="DO35" s="428">
        <f t="shared" si="23"/>
        <v>3</v>
      </c>
      <c r="DP35" s="429">
        <f t="shared" si="24"/>
        <v>0.6</v>
      </c>
      <c r="DQ35" s="100">
        <f t="shared" si="25"/>
        <v>0</v>
      </c>
      <c r="DR35" s="100">
        <f t="shared" si="26"/>
        <v>0</v>
      </c>
      <c r="DS35" s="97">
        <f t="shared" si="27"/>
        <v>0</v>
      </c>
      <c r="DT35" s="428">
        <f t="shared" si="28"/>
        <v>5</v>
      </c>
      <c r="DU35" s="429">
        <f t="shared" si="29"/>
        <v>1</v>
      </c>
      <c r="DV35" s="428">
        <f t="shared" si="30"/>
        <v>3</v>
      </c>
      <c r="DW35" s="429">
        <f t="shared" si="31"/>
        <v>0.6</v>
      </c>
      <c r="DX35" s="100">
        <f t="shared" si="32"/>
        <v>0</v>
      </c>
      <c r="DY35" s="100">
        <f t="shared" si="33"/>
        <v>0</v>
      </c>
      <c r="DZ35" s="97">
        <f t="shared" si="34"/>
        <v>0</v>
      </c>
      <c r="EA35" s="428">
        <f t="shared" si="35"/>
        <v>5</v>
      </c>
      <c r="EB35" s="429">
        <f t="shared" si="36"/>
        <v>1</v>
      </c>
      <c r="EC35" s="428">
        <f t="shared" si="37"/>
        <v>3</v>
      </c>
      <c r="ED35" s="429">
        <f t="shared" si="38"/>
        <v>0.6</v>
      </c>
      <c r="EE35" s="100">
        <f t="shared" si="39"/>
        <v>0</v>
      </c>
      <c r="EF35" s="100">
        <f t="shared" si="40"/>
        <v>0</v>
      </c>
      <c r="EG35" s="97">
        <f t="shared" si="41"/>
        <v>0</v>
      </c>
      <c r="EH35" s="428">
        <f t="shared" si="42"/>
        <v>5</v>
      </c>
      <c r="EI35" s="429">
        <f t="shared" si="43"/>
        <v>1</v>
      </c>
      <c r="EJ35" s="428">
        <f t="shared" si="44"/>
        <v>3</v>
      </c>
      <c r="EK35" s="429">
        <f t="shared" si="45"/>
        <v>0.6</v>
      </c>
      <c r="EL35" s="100">
        <f t="shared" si="46"/>
        <v>0</v>
      </c>
      <c r="EM35" s="100">
        <f t="shared" si="47"/>
        <v>0</v>
      </c>
      <c r="EN35" s="97">
        <f t="shared" si="48"/>
        <v>0</v>
      </c>
      <c r="EO35" s="428">
        <f t="shared" si="49"/>
        <v>5</v>
      </c>
      <c r="EP35" s="429">
        <f t="shared" si="50"/>
        <v>1</v>
      </c>
      <c r="EQ35" s="428">
        <f t="shared" si="51"/>
        <v>3</v>
      </c>
      <c r="ER35" s="429">
        <f t="shared" si="52"/>
        <v>0.6</v>
      </c>
      <c r="ES35" s="100">
        <f t="shared" si="53"/>
        <v>0</v>
      </c>
      <c r="ET35" s="100">
        <f t="shared" si="54"/>
        <v>0</v>
      </c>
      <c r="EU35" s="97">
        <f t="shared" si="55"/>
        <v>0</v>
      </c>
      <c r="EV35" s="428">
        <f t="shared" si="56"/>
        <v>5</v>
      </c>
      <c r="EW35" s="429">
        <f t="shared" si="57"/>
        <v>1</v>
      </c>
      <c r="EX35" s="428">
        <f t="shared" si="58"/>
        <v>3</v>
      </c>
      <c r="EY35" s="429">
        <f t="shared" si="59"/>
        <v>0.6</v>
      </c>
      <c r="EZ35" s="100">
        <f t="shared" si="60"/>
        <v>0</v>
      </c>
      <c r="FA35" s="100">
        <f t="shared" si="61"/>
        <v>0</v>
      </c>
      <c r="FB35" s="97">
        <f t="shared" si="62"/>
        <v>0</v>
      </c>
      <c r="FC35" s="428">
        <f t="shared" si="63"/>
        <v>5</v>
      </c>
      <c r="FD35" s="429">
        <f t="shared" si="64"/>
        <v>1</v>
      </c>
      <c r="FE35" s="428">
        <f t="shared" si="65"/>
        <v>3</v>
      </c>
      <c r="FF35" s="429">
        <f t="shared" si="66"/>
        <v>0.6</v>
      </c>
      <c r="FG35" s="100">
        <f t="shared" si="67"/>
        <v>0</v>
      </c>
      <c r="FH35" s="100">
        <f t="shared" si="68"/>
        <v>0</v>
      </c>
      <c r="FI35" s="97">
        <f t="shared" si="69"/>
        <v>0</v>
      </c>
      <c r="FJ35" s="428">
        <f t="shared" si="70"/>
        <v>5</v>
      </c>
      <c r="FK35" s="429">
        <f t="shared" si="71"/>
        <v>1</v>
      </c>
      <c r="FL35" s="428">
        <f t="shared" si="72"/>
        <v>3</v>
      </c>
      <c r="FM35" s="429">
        <f t="shared" si="73"/>
        <v>0.6</v>
      </c>
      <c r="FN35" s="100">
        <f t="shared" si="74"/>
        <v>0</v>
      </c>
      <c r="FO35" s="100">
        <f t="shared" si="75"/>
        <v>0</v>
      </c>
      <c r="FP35" s="97">
        <f t="shared" si="76"/>
        <v>0</v>
      </c>
      <c r="FQ35" s="428">
        <f t="shared" si="77"/>
        <v>5</v>
      </c>
      <c r="FR35" s="429">
        <f t="shared" si="78"/>
        <v>1</v>
      </c>
      <c r="FS35" s="428">
        <f t="shared" si="79"/>
        <v>3</v>
      </c>
      <c r="FT35" s="429">
        <f t="shared" si="80"/>
        <v>0.6</v>
      </c>
      <c r="FU35" s="100">
        <f t="shared" si="81"/>
        <v>0</v>
      </c>
      <c r="FV35" s="100">
        <f t="shared" si="82"/>
        <v>0</v>
      </c>
      <c r="FW35" s="97">
        <f t="shared" si="83"/>
        <v>0</v>
      </c>
      <c r="FX35" s="428">
        <f t="shared" si="84"/>
        <v>5</v>
      </c>
      <c r="FY35" s="429">
        <f t="shared" si="85"/>
        <v>1</v>
      </c>
      <c r="FZ35" s="428">
        <f t="shared" si="86"/>
        <v>3</v>
      </c>
      <c r="GA35" s="429">
        <f t="shared" si="87"/>
        <v>0.6</v>
      </c>
      <c r="GB35" s="100">
        <f t="shared" si="88"/>
        <v>0</v>
      </c>
      <c r="GC35" s="100">
        <f t="shared" si="89"/>
        <v>0</v>
      </c>
      <c r="GD35" s="97">
        <f t="shared" si="90"/>
        <v>0</v>
      </c>
      <c r="GE35" s="428">
        <f t="shared" si="91"/>
        <v>5</v>
      </c>
      <c r="GF35" s="429">
        <f t="shared" si="92"/>
        <v>1</v>
      </c>
      <c r="GG35" s="428">
        <f t="shared" si="93"/>
        <v>3</v>
      </c>
      <c r="GH35" s="429">
        <f t="shared" si="94"/>
        <v>0.6</v>
      </c>
      <c r="GI35" s="429">
        <f t="shared" si="95"/>
        <v>0.6</v>
      </c>
      <c r="GJ35" s="101"/>
    </row>
    <row r="36" spans="1:192" ht="37.5" hidden="1" customHeight="1">
      <c r="A36" s="427">
        <v>28</v>
      </c>
      <c r="B36" s="85"/>
      <c r="C36" s="85"/>
      <c r="D36" s="193"/>
      <c r="E36" s="85"/>
      <c r="F36" s="124"/>
      <c r="G36" s="85"/>
      <c r="H36" s="85" t="s">
        <v>1170</v>
      </c>
      <c r="I36" s="86"/>
      <c r="J36" s="86"/>
      <c r="K36" s="86"/>
      <c r="L36" s="86"/>
      <c r="M36" s="86"/>
      <c r="N36" s="86"/>
      <c r="O36" s="86"/>
      <c r="P36" s="86"/>
      <c r="Q36" s="86"/>
      <c r="R36" s="86"/>
      <c r="S36" s="86"/>
      <c r="T36" s="86"/>
      <c r="U36" s="86"/>
      <c r="V36" s="86"/>
      <c r="W36" s="86"/>
      <c r="X36" s="86"/>
      <c r="Y36" s="86"/>
      <c r="Z36" s="86"/>
      <c r="AA36" s="86"/>
      <c r="AB36" s="86"/>
      <c r="AC36" s="88">
        <f t="shared" si="0"/>
        <v>0</v>
      </c>
      <c r="AD36" s="89">
        <f t="shared" si="96"/>
        <v>1</v>
      </c>
      <c r="AE36" s="88" t="str">
        <f t="shared" si="1"/>
        <v>3 - Moderado</v>
      </c>
      <c r="AF36" s="89">
        <f t="shared" si="97"/>
        <v>0.6</v>
      </c>
      <c r="AG36" s="82" t="str">
        <f t="shared" si="98"/>
        <v/>
      </c>
      <c r="AH36" s="89">
        <f t="shared" si="2"/>
        <v>0.6</v>
      </c>
      <c r="AI36" s="85"/>
      <c r="AJ36" s="85"/>
      <c r="AK36" s="85"/>
      <c r="AL36" s="85"/>
      <c r="AM36" s="47"/>
      <c r="AN36" s="91"/>
      <c r="AO36" s="91"/>
      <c r="AP36" s="47"/>
      <c r="AQ36" s="47"/>
      <c r="AR36" s="91"/>
      <c r="AS36" s="91"/>
      <c r="AT36" s="47"/>
      <c r="AU36" s="47"/>
      <c r="AV36" s="91"/>
      <c r="AW36" s="91"/>
      <c r="AX36" s="47"/>
      <c r="AY36" s="47"/>
      <c r="AZ36" s="91"/>
      <c r="BA36" s="91"/>
      <c r="BB36" s="47"/>
      <c r="BC36" s="47"/>
      <c r="BD36" s="91"/>
      <c r="BE36" s="91"/>
      <c r="BF36" s="47"/>
      <c r="BG36" s="47"/>
      <c r="BH36" s="91"/>
      <c r="BI36" s="91"/>
      <c r="BJ36" s="47"/>
      <c r="BK36" s="47"/>
      <c r="BL36" s="91"/>
      <c r="BM36" s="91"/>
      <c r="BN36" s="47"/>
      <c r="BO36" s="47"/>
      <c r="BP36" s="91"/>
      <c r="BQ36" s="91"/>
      <c r="BR36" s="47"/>
      <c r="BS36" s="47"/>
      <c r="BT36" s="91"/>
      <c r="BU36" s="91"/>
      <c r="BV36" s="47"/>
      <c r="BW36" s="47"/>
      <c r="BX36" s="91"/>
      <c r="BY36" s="91"/>
      <c r="BZ36" s="47"/>
      <c r="CA36" s="47"/>
      <c r="CB36" s="91"/>
      <c r="CC36" s="91"/>
      <c r="CD36" s="47"/>
      <c r="CE36" s="47"/>
      <c r="CF36" s="91"/>
      <c r="CG36" s="91"/>
      <c r="CH36" s="47"/>
      <c r="CI36" s="91"/>
      <c r="CJ36" s="91"/>
      <c r="CK36" s="47"/>
      <c r="CL36" s="92" t="str">
        <f t="shared" si="3"/>
        <v>5 - Muy Alta</v>
      </c>
      <c r="CM36" s="93">
        <f t="shared" si="99"/>
        <v>1</v>
      </c>
      <c r="CN36" s="92" t="str">
        <f t="shared" si="4"/>
        <v>3 - Moderado</v>
      </c>
      <c r="CO36" s="93">
        <f t="shared" si="100"/>
        <v>0.6</v>
      </c>
      <c r="CP36" s="94" t="str">
        <f t="shared" si="101"/>
        <v>ALTO</v>
      </c>
      <c r="CQ36" s="89">
        <f t="shared" si="5"/>
        <v>0.6</v>
      </c>
      <c r="CR36" s="194"/>
      <c r="CS36" s="94">
        <f t="shared" si="6"/>
        <v>5</v>
      </c>
      <c r="CT36" s="47"/>
      <c r="CU36" s="194"/>
      <c r="CV36" s="194"/>
      <c r="CW36" s="96"/>
      <c r="CX36" s="97">
        <f t="shared" si="7"/>
        <v>0</v>
      </c>
      <c r="CY36" s="98">
        <f t="shared" si="8"/>
        <v>3</v>
      </c>
      <c r="CZ36" s="97" t="str">
        <f t="shared" si="9"/>
        <v>Moderado</v>
      </c>
      <c r="DA36" s="99">
        <f t="shared" si="10"/>
        <v>0.6</v>
      </c>
      <c r="DB36" s="100">
        <f t="shared" si="11"/>
        <v>0</v>
      </c>
      <c r="DC36" s="100">
        <f t="shared" si="12"/>
        <v>0</v>
      </c>
      <c r="DD36" s="97">
        <f t="shared" si="13"/>
        <v>0</v>
      </c>
      <c r="DE36" s="428">
        <f t="shared" si="14"/>
        <v>5</v>
      </c>
      <c r="DF36" s="429">
        <f t="shared" si="15"/>
        <v>1</v>
      </c>
      <c r="DG36" s="428">
        <f t="shared" si="16"/>
        <v>3</v>
      </c>
      <c r="DH36" s="428"/>
      <c r="DI36" s="429">
        <f t="shared" si="17"/>
        <v>0.6</v>
      </c>
      <c r="DJ36" s="100">
        <f t="shared" si="18"/>
        <v>0</v>
      </c>
      <c r="DK36" s="100">
        <f t="shared" si="19"/>
        <v>0</v>
      </c>
      <c r="DL36" s="97">
        <f t="shared" si="20"/>
        <v>0</v>
      </c>
      <c r="DM36" s="428">
        <f t="shared" si="21"/>
        <v>5</v>
      </c>
      <c r="DN36" s="429">
        <f t="shared" si="22"/>
        <v>1</v>
      </c>
      <c r="DO36" s="428">
        <f t="shared" si="23"/>
        <v>3</v>
      </c>
      <c r="DP36" s="429">
        <f t="shared" si="24"/>
        <v>0.6</v>
      </c>
      <c r="DQ36" s="100">
        <f t="shared" si="25"/>
        <v>0</v>
      </c>
      <c r="DR36" s="100">
        <f t="shared" si="26"/>
        <v>0</v>
      </c>
      <c r="DS36" s="97">
        <f t="shared" si="27"/>
        <v>0</v>
      </c>
      <c r="DT36" s="428">
        <f t="shared" si="28"/>
        <v>5</v>
      </c>
      <c r="DU36" s="429">
        <f t="shared" si="29"/>
        <v>1</v>
      </c>
      <c r="DV36" s="428">
        <f t="shared" si="30"/>
        <v>3</v>
      </c>
      <c r="DW36" s="429">
        <f t="shared" si="31"/>
        <v>0.6</v>
      </c>
      <c r="DX36" s="100">
        <f t="shared" si="32"/>
        <v>0</v>
      </c>
      <c r="DY36" s="100">
        <f t="shared" si="33"/>
        <v>0</v>
      </c>
      <c r="DZ36" s="97">
        <f t="shared" si="34"/>
        <v>0</v>
      </c>
      <c r="EA36" s="428">
        <f t="shared" si="35"/>
        <v>5</v>
      </c>
      <c r="EB36" s="429">
        <f t="shared" si="36"/>
        <v>1</v>
      </c>
      <c r="EC36" s="428">
        <f t="shared" si="37"/>
        <v>3</v>
      </c>
      <c r="ED36" s="429">
        <f t="shared" si="38"/>
        <v>0.6</v>
      </c>
      <c r="EE36" s="100">
        <f t="shared" si="39"/>
        <v>0</v>
      </c>
      <c r="EF36" s="100">
        <f t="shared" si="40"/>
        <v>0</v>
      </c>
      <c r="EG36" s="97">
        <f t="shared" si="41"/>
        <v>0</v>
      </c>
      <c r="EH36" s="428">
        <f t="shared" si="42"/>
        <v>5</v>
      </c>
      <c r="EI36" s="429">
        <f t="shared" si="43"/>
        <v>1</v>
      </c>
      <c r="EJ36" s="428">
        <f t="shared" si="44"/>
        <v>3</v>
      </c>
      <c r="EK36" s="429">
        <f t="shared" si="45"/>
        <v>0.6</v>
      </c>
      <c r="EL36" s="100">
        <f t="shared" si="46"/>
        <v>0</v>
      </c>
      <c r="EM36" s="100">
        <f t="shared" si="47"/>
        <v>0</v>
      </c>
      <c r="EN36" s="97">
        <f t="shared" si="48"/>
        <v>0</v>
      </c>
      <c r="EO36" s="428">
        <f t="shared" si="49"/>
        <v>5</v>
      </c>
      <c r="EP36" s="429">
        <f t="shared" si="50"/>
        <v>1</v>
      </c>
      <c r="EQ36" s="428">
        <f t="shared" si="51"/>
        <v>3</v>
      </c>
      <c r="ER36" s="429">
        <f t="shared" si="52"/>
        <v>0.6</v>
      </c>
      <c r="ES36" s="100">
        <f t="shared" si="53"/>
        <v>0</v>
      </c>
      <c r="ET36" s="100">
        <f t="shared" si="54"/>
        <v>0</v>
      </c>
      <c r="EU36" s="97">
        <f t="shared" si="55"/>
        <v>0</v>
      </c>
      <c r="EV36" s="428">
        <f t="shared" si="56"/>
        <v>5</v>
      </c>
      <c r="EW36" s="429">
        <f t="shared" si="57"/>
        <v>1</v>
      </c>
      <c r="EX36" s="428">
        <f t="shared" si="58"/>
        <v>3</v>
      </c>
      <c r="EY36" s="429">
        <f t="shared" si="59"/>
        <v>0.6</v>
      </c>
      <c r="EZ36" s="100">
        <f t="shared" si="60"/>
        <v>0</v>
      </c>
      <c r="FA36" s="100">
        <f t="shared" si="61"/>
        <v>0</v>
      </c>
      <c r="FB36" s="97">
        <f t="shared" si="62"/>
        <v>0</v>
      </c>
      <c r="FC36" s="428">
        <f t="shared" si="63"/>
        <v>5</v>
      </c>
      <c r="FD36" s="429">
        <f t="shared" si="64"/>
        <v>1</v>
      </c>
      <c r="FE36" s="428">
        <f t="shared" si="65"/>
        <v>3</v>
      </c>
      <c r="FF36" s="429">
        <f t="shared" si="66"/>
        <v>0.6</v>
      </c>
      <c r="FG36" s="100">
        <f t="shared" si="67"/>
        <v>0</v>
      </c>
      <c r="FH36" s="100">
        <f t="shared" si="68"/>
        <v>0</v>
      </c>
      <c r="FI36" s="97">
        <f t="shared" si="69"/>
        <v>0</v>
      </c>
      <c r="FJ36" s="428">
        <f t="shared" si="70"/>
        <v>5</v>
      </c>
      <c r="FK36" s="429">
        <f t="shared" si="71"/>
        <v>1</v>
      </c>
      <c r="FL36" s="428">
        <f t="shared" si="72"/>
        <v>3</v>
      </c>
      <c r="FM36" s="429">
        <f t="shared" si="73"/>
        <v>0.6</v>
      </c>
      <c r="FN36" s="100">
        <f t="shared" si="74"/>
        <v>0</v>
      </c>
      <c r="FO36" s="100">
        <f t="shared" si="75"/>
        <v>0</v>
      </c>
      <c r="FP36" s="97">
        <f t="shared" si="76"/>
        <v>0</v>
      </c>
      <c r="FQ36" s="428">
        <f t="shared" si="77"/>
        <v>5</v>
      </c>
      <c r="FR36" s="429">
        <f t="shared" si="78"/>
        <v>1</v>
      </c>
      <c r="FS36" s="428">
        <f t="shared" si="79"/>
        <v>3</v>
      </c>
      <c r="FT36" s="429">
        <f t="shared" si="80"/>
        <v>0.6</v>
      </c>
      <c r="FU36" s="100">
        <f t="shared" si="81"/>
        <v>0</v>
      </c>
      <c r="FV36" s="100">
        <f t="shared" si="82"/>
        <v>0</v>
      </c>
      <c r="FW36" s="97">
        <f t="shared" si="83"/>
        <v>0</v>
      </c>
      <c r="FX36" s="428">
        <f t="shared" si="84"/>
        <v>5</v>
      </c>
      <c r="FY36" s="429">
        <f t="shared" si="85"/>
        <v>1</v>
      </c>
      <c r="FZ36" s="428">
        <f t="shared" si="86"/>
        <v>3</v>
      </c>
      <c r="GA36" s="429">
        <f t="shared" si="87"/>
        <v>0.6</v>
      </c>
      <c r="GB36" s="100">
        <f t="shared" si="88"/>
        <v>0</v>
      </c>
      <c r="GC36" s="100">
        <f t="shared" si="89"/>
        <v>0</v>
      </c>
      <c r="GD36" s="97">
        <f t="shared" si="90"/>
        <v>0</v>
      </c>
      <c r="GE36" s="428">
        <f t="shared" si="91"/>
        <v>5</v>
      </c>
      <c r="GF36" s="429">
        <f t="shared" si="92"/>
        <v>1</v>
      </c>
      <c r="GG36" s="428">
        <f t="shared" si="93"/>
        <v>3</v>
      </c>
      <c r="GH36" s="429">
        <f t="shared" si="94"/>
        <v>0.6</v>
      </c>
      <c r="GI36" s="429">
        <f t="shared" si="95"/>
        <v>0.6</v>
      </c>
      <c r="GJ36" s="101"/>
    </row>
    <row r="37" spans="1:192" ht="37.5" hidden="1" customHeight="1">
      <c r="A37" s="427">
        <v>29</v>
      </c>
      <c r="B37" s="85"/>
      <c r="C37" s="85"/>
      <c r="D37" s="193"/>
      <c r="E37" s="85"/>
      <c r="F37" s="124"/>
      <c r="G37" s="85"/>
      <c r="H37" s="85" t="s">
        <v>1170</v>
      </c>
      <c r="I37" s="86"/>
      <c r="J37" s="86"/>
      <c r="K37" s="86"/>
      <c r="L37" s="86"/>
      <c r="M37" s="86"/>
      <c r="N37" s="86"/>
      <c r="O37" s="86"/>
      <c r="P37" s="86"/>
      <c r="Q37" s="86"/>
      <c r="R37" s="86"/>
      <c r="S37" s="86"/>
      <c r="T37" s="86"/>
      <c r="U37" s="86"/>
      <c r="V37" s="86"/>
      <c r="W37" s="86"/>
      <c r="X37" s="86"/>
      <c r="Y37" s="86"/>
      <c r="Z37" s="86"/>
      <c r="AA37" s="86"/>
      <c r="AB37" s="86"/>
      <c r="AC37" s="88">
        <f t="shared" si="0"/>
        <v>0</v>
      </c>
      <c r="AD37" s="89">
        <f t="shared" si="96"/>
        <v>1</v>
      </c>
      <c r="AE37" s="88" t="str">
        <f t="shared" si="1"/>
        <v>3 - Moderado</v>
      </c>
      <c r="AF37" s="89">
        <f t="shared" si="97"/>
        <v>0.6</v>
      </c>
      <c r="AG37" s="82" t="str">
        <f t="shared" si="98"/>
        <v/>
      </c>
      <c r="AH37" s="89">
        <f t="shared" si="2"/>
        <v>0.6</v>
      </c>
      <c r="AI37" s="85"/>
      <c r="AJ37" s="85"/>
      <c r="AK37" s="85"/>
      <c r="AL37" s="85"/>
      <c r="AM37" s="47"/>
      <c r="AN37" s="91"/>
      <c r="AO37" s="91"/>
      <c r="AP37" s="47"/>
      <c r="AQ37" s="47"/>
      <c r="AR37" s="91"/>
      <c r="AS37" s="91"/>
      <c r="AT37" s="47"/>
      <c r="AU37" s="47"/>
      <c r="AV37" s="91"/>
      <c r="AW37" s="91"/>
      <c r="AX37" s="47"/>
      <c r="AY37" s="47"/>
      <c r="AZ37" s="91"/>
      <c r="BA37" s="91"/>
      <c r="BB37" s="47"/>
      <c r="BC37" s="47"/>
      <c r="BD37" s="91"/>
      <c r="BE37" s="91"/>
      <c r="BF37" s="47"/>
      <c r="BG37" s="47"/>
      <c r="BH37" s="91"/>
      <c r="BI37" s="91"/>
      <c r="BJ37" s="47"/>
      <c r="BK37" s="47"/>
      <c r="BL37" s="91"/>
      <c r="BM37" s="91"/>
      <c r="BN37" s="47"/>
      <c r="BO37" s="47"/>
      <c r="BP37" s="91"/>
      <c r="BQ37" s="91"/>
      <c r="BR37" s="47"/>
      <c r="BS37" s="47"/>
      <c r="BT37" s="91"/>
      <c r="BU37" s="91"/>
      <c r="BV37" s="47"/>
      <c r="BW37" s="47"/>
      <c r="BX37" s="91"/>
      <c r="BY37" s="91"/>
      <c r="BZ37" s="47"/>
      <c r="CA37" s="47"/>
      <c r="CB37" s="91"/>
      <c r="CC37" s="91"/>
      <c r="CD37" s="47"/>
      <c r="CE37" s="47"/>
      <c r="CF37" s="91"/>
      <c r="CG37" s="91"/>
      <c r="CH37" s="47"/>
      <c r="CI37" s="91"/>
      <c r="CJ37" s="91"/>
      <c r="CK37" s="47"/>
      <c r="CL37" s="92" t="str">
        <f t="shared" si="3"/>
        <v>5 - Muy Alta</v>
      </c>
      <c r="CM37" s="93">
        <f t="shared" si="99"/>
        <v>1</v>
      </c>
      <c r="CN37" s="92" t="str">
        <f t="shared" si="4"/>
        <v>3 - Moderado</v>
      </c>
      <c r="CO37" s="93">
        <f t="shared" si="100"/>
        <v>0.6</v>
      </c>
      <c r="CP37" s="94" t="str">
        <f t="shared" si="101"/>
        <v>ALTO</v>
      </c>
      <c r="CQ37" s="89">
        <f t="shared" si="5"/>
        <v>0.6</v>
      </c>
      <c r="CR37" s="194"/>
      <c r="CS37" s="94">
        <f t="shared" si="6"/>
        <v>5</v>
      </c>
      <c r="CT37" s="47"/>
      <c r="CU37" s="194"/>
      <c r="CV37" s="194"/>
      <c r="CW37" s="96"/>
      <c r="CX37" s="97">
        <f t="shared" si="7"/>
        <v>0</v>
      </c>
      <c r="CY37" s="98">
        <f t="shared" si="8"/>
        <v>3</v>
      </c>
      <c r="CZ37" s="97" t="str">
        <f t="shared" si="9"/>
        <v>Moderado</v>
      </c>
      <c r="DA37" s="99">
        <f t="shared" si="10"/>
        <v>0.6</v>
      </c>
      <c r="DB37" s="100">
        <f t="shared" si="11"/>
        <v>0</v>
      </c>
      <c r="DC37" s="100">
        <f t="shared" si="12"/>
        <v>0</v>
      </c>
      <c r="DD37" s="97">
        <f t="shared" si="13"/>
        <v>0</v>
      </c>
      <c r="DE37" s="428">
        <f t="shared" si="14"/>
        <v>5</v>
      </c>
      <c r="DF37" s="429">
        <f t="shared" si="15"/>
        <v>1</v>
      </c>
      <c r="DG37" s="428">
        <f t="shared" si="16"/>
        <v>3</v>
      </c>
      <c r="DH37" s="428"/>
      <c r="DI37" s="429">
        <f t="shared" si="17"/>
        <v>0.6</v>
      </c>
      <c r="DJ37" s="100">
        <f t="shared" si="18"/>
        <v>0</v>
      </c>
      <c r="DK37" s="100">
        <f t="shared" si="19"/>
        <v>0</v>
      </c>
      <c r="DL37" s="97">
        <f t="shared" si="20"/>
        <v>0</v>
      </c>
      <c r="DM37" s="428">
        <f t="shared" si="21"/>
        <v>5</v>
      </c>
      <c r="DN37" s="429">
        <f t="shared" si="22"/>
        <v>1</v>
      </c>
      <c r="DO37" s="428">
        <f t="shared" si="23"/>
        <v>3</v>
      </c>
      <c r="DP37" s="429">
        <f t="shared" si="24"/>
        <v>0.6</v>
      </c>
      <c r="DQ37" s="100">
        <f t="shared" si="25"/>
        <v>0</v>
      </c>
      <c r="DR37" s="100">
        <f t="shared" si="26"/>
        <v>0</v>
      </c>
      <c r="DS37" s="97">
        <f t="shared" si="27"/>
        <v>0</v>
      </c>
      <c r="DT37" s="428">
        <f t="shared" si="28"/>
        <v>5</v>
      </c>
      <c r="DU37" s="429">
        <f t="shared" si="29"/>
        <v>1</v>
      </c>
      <c r="DV37" s="428">
        <f t="shared" si="30"/>
        <v>3</v>
      </c>
      <c r="DW37" s="429">
        <f t="shared" si="31"/>
        <v>0.6</v>
      </c>
      <c r="DX37" s="100">
        <f t="shared" si="32"/>
        <v>0</v>
      </c>
      <c r="DY37" s="100">
        <f t="shared" si="33"/>
        <v>0</v>
      </c>
      <c r="DZ37" s="97">
        <f t="shared" si="34"/>
        <v>0</v>
      </c>
      <c r="EA37" s="428">
        <f t="shared" si="35"/>
        <v>5</v>
      </c>
      <c r="EB37" s="429">
        <f t="shared" si="36"/>
        <v>1</v>
      </c>
      <c r="EC37" s="428">
        <f t="shared" si="37"/>
        <v>3</v>
      </c>
      <c r="ED37" s="429">
        <f t="shared" si="38"/>
        <v>0.6</v>
      </c>
      <c r="EE37" s="100">
        <f t="shared" si="39"/>
        <v>0</v>
      </c>
      <c r="EF37" s="100">
        <f t="shared" si="40"/>
        <v>0</v>
      </c>
      <c r="EG37" s="97">
        <f t="shared" si="41"/>
        <v>0</v>
      </c>
      <c r="EH37" s="428">
        <f t="shared" si="42"/>
        <v>5</v>
      </c>
      <c r="EI37" s="429">
        <f t="shared" si="43"/>
        <v>1</v>
      </c>
      <c r="EJ37" s="428">
        <f t="shared" si="44"/>
        <v>3</v>
      </c>
      <c r="EK37" s="429">
        <f t="shared" si="45"/>
        <v>0.6</v>
      </c>
      <c r="EL37" s="100">
        <f t="shared" si="46"/>
        <v>0</v>
      </c>
      <c r="EM37" s="100">
        <f t="shared" si="47"/>
        <v>0</v>
      </c>
      <c r="EN37" s="97">
        <f t="shared" si="48"/>
        <v>0</v>
      </c>
      <c r="EO37" s="428">
        <f t="shared" si="49"/>
        <v>5</v>
      </c>
      <c r="EP37" s="429">
        <f t="shared" si="50"/>
        <v>1</v>
      </c>
      <c r="EQ37" s="428">
        <f t="shared" si="51"/>
        <v>3</v>
      </c>
      <c r="ER37" s="429">
        <f t="shared" si="52"/>
        <v>0.6</v>
      </c>
      <c r="ES37" s="100">
        <f t="shared" si="53"/>
        <v>0</v>
      </c>
      <c r="ET37" s="100">
        <f t="shared" si="54"/>
        <v>0</v>
      </c>
      <c r="EU37" s="97">
        <f t="shared" si="55"/>
        <v>0</v>
      </c>
      <c r="EV37" s="428">
        <f t="shared" si="56"/>
        <v>5</v>
      </c>
      <c r="EW37" s="429">
        <f t="shared" si="57"/>
        <v>1</v>
      </c>
      <c r="EX37" s="428">
        <f t="shared" si="58"/>
        <v>3</v>
      </c>
      <c r="EY37" s="429">
        <f t="shared" si="59"/>
        <v>0.6</v>
      </c>
      <c r="EZ37" s="100">
        <f t="shared" si="60"/>
        <v>0</v>
      </c>
      <c r="FA37" s="100">
        <f t="shared" si="61"/>
        <v>0</v>
      </c>
      <c r="FB37" s="97">
        <f t="shared" si="62"/>
        <v>0</v>
      </c>
      <c r="FC37" s="428">
        <f t="shared" si="63"/>
        <v>5</v>
      </c>
      <c r="FD37" s="429">
        <f t="shared" si="64"/>
        <v>1</v>
      </c>
      <c r="FE37" s="428">
        <f t="shared" si="65"/>
        <v>3</v>
      </c>
      <c r="FF37" s="429">
        <f t="shared" si="66"/>
        <v>0.6</v>
      </c>
      <c r="FG37" s="100">
        <f t="shared" si="67"/>
        <v>0</v>
      </c>
      <c r="FH37" s="100">
        <f t="shared" si="68"/>
        <v>0</v>
      </c>
      <c r="FI37" s="97">
        <f t="shared" si="69"/>
        <v>0</v>
      </c>
      <c r="FJ37" s="428">
        <f t="shared" si="70"/>
        <v>5</v>
      </c>
      <c r="FK37" s="429">
        <f t="shared" si="71"/>
        <v>1</v>
      </c>
      <c r="FL37" s="428">
        <f t="shared" si="72"/>
        <v>3</v>
      </c>
      <c r="FM37" s="429">
        <f t="shared" si="73"/>
        <v>0.6</v>
      </c>
      <c r="FN37" s="100">
        <f t="shared" si="74"/>
        <v>0</v>
      </c>
      <c r="FO37" s="100">
        <f t="shared" si="75"/>
        <v>0</v>
      </c>
      <c r="FP37" s="97">
        <f t="shared" si="76"/>
        <v>0</v>
      </c>
      <c r="FQ37" s="428">
        <f t="shared" si="77"/>
        <v>5</v>
      </c>
      <c r="FR37" s="429">
        <f t="shared" si="78"/>
        <v>1</v>
      </c>
      <c r="FS37" s="428">
        <f t="shared" si="79"/>
        <v>3</v>
      </c>
      <c r="FT37" s="429">
        <f t="shared" si="80"/>
        <v>0.6</v>
      </c>
      <c r="FU37" s="100">
        <f t="shared" si="81"/>
        <v>0</v>
      </c>
      <c r="FV37" s="100">
        <f t="shared" si="82"/>
        <v>0</v>
      </c>
      <c r="FW37" s="97">
        <f t="shared" si="83"/>
        <v>0</v>
      </c>
      <c r="FX37" s="428">
        <f t="shared" si="84"/>
        <v>5</v>
      </c>
      <c r="FY37" s="429">
        <f t="shared" si="85"/>
        <v>1</v>
      </c>
      <c r="FZ37" s="428">
        <f t="shared" si="86"/>
        <v>3</v>
      </c>
      <c r="GA37" s="429">
        <f t="shared" si="87"/>
        <v>0.6</v>
      </c>
      <c r="GB37" s="100">
        <f t="shared" si="88"/>
        <v>0</v>
      </c>
      <c r="GC37" s="100">
        <f t="shared" si="89"/>
        <v>0</v>
      </c>
      <c r="GD37" s="97">
        <f t="shared" si="90"/>
        <v>0</v>
      </c>
      <c r="GE37" s="428">
        <f t="shared" si="91"/>
        <v>5</v>
      </c>
      <c r="GF37" s="429">
        <f t="shared" si="92"/>
        <v>1</v>
      </c>
      <c r="GG37" s="428">
        <f t="shared" si="93"/>
        <v>3</v>
      </c>
      <c r="GH37" s="429">
        <f t="shared" si="94"/>
        <v>0.6</v>
      </c>
      <c r="GI37" s="429">
        <f t="shared" si="95"/>
        <v>0.6</v>
      </c>
      <c r="GJ37" s="101"/>
    </row>
    <row r="38" spans="1:192" ht="37.5" hidden="1" customHeight="1">
      <c r="A38" s="427">
        <v>30</v>
      </c>
      <c r="B38" s="85"/>
      <c r="C38" s="85"/>
      <c r="D38" s="193"/>
      <c r="E38" s="85"/>
      <c r="F38" s="124"/>
      <c r="G38" s="85"/>
      <c r="H38" s="85" t="s">
        <v>1170</v>
      </c>
      <c r="I38" s="86"/>
      <c r="J38" s="86"/>
      <c r="K38" s="86"/>
      <c r="L38" s="86"/>
      <c r="M38" s="86"/>
      <c r="N38" s="86"/>
      <c r="O38" s="86"/>
      <c r="P38" s="86"/>
      <c r="Q38" s="86"/>
      <c r="R38" s="86"/>
      <c r="S38" s="86"/>
      <c r="T38" s="86"/>
      <c r="U38" s="86"/>
      <c r="V38" s="86"/>
      <c r="W38" s="86"/>
      <c r="X38" s="86"/>
      <c r="Y38" s="86"/>
      <c r="Z38" s="86"/>
      <c r="AA38" s="86"/>
      <c r="AB38" s="86"/>
      <c r="AC38" s="88">
        <f t="shared" si="0"/>
        <v>0</v>
      </c>
      <c r="AD38" s="89">
        <f t="shared" si="96"/>
        <v>1</v>
      </c>
      <c r="AE38" s="88" t="str">
        <f t="shared" si="1"/>
        <v>3 - Moderado</v>
      </c>
      <c r="AF38" s="89">
        <f t="shared" si="97"/>
        <v>0.6</v>
      </c>
      <c r="AG38" s="82" t="str">
        <f t="shared" si="98"/>
        <v/>
      </c>
      <c r="AH38" s="89">
        <f t="shared" si="2"/>
        <v>0.6</v>
      </c>
      <c r="AI38" s="85"/>
      <c r="AJ38" s="85"/>
      <c r="AK38" s="85"/>
      <c r="AL38" s="85"/>
      <c r="AM38" s="47"/>
      <c r="AN38" s="91"/>
      <c r="AO38" s="91"/>
      <c r="AP38" s="47"/>
      <c r="AQ38" s="47"/>
      <c r="AR38" s="91"/>
      <c r="AS38" s="91"/>
      <c r="AT38" s="47"/>
      <c r="AU38" s="47"/>
      <c r="AV38" s="91"/>
      <c r="AW38" s="91"/>
      <c r="AX38" s="47"/>
      <c r="AY38" s="47"/>
      <c r="AZ38" s="91"/>
      <c r="BA38" s="91"/>
      <c r="BB38" s="47"/>
      <c r="BC38" s="47"/>
      <c r="BD38" s="91"/>
      <c r="BE38" s="91"/>
      <c r="BF38" s="47"/>
      <c r="BG38" s="47"/>
      <c r="BH38" s="91"/>
      <c r="BI38" s="91"/>
      <c r="BJ38" s="47"/>
      <c r="BK38" s="47"/>
      <c r="BL38" s="91"/>
      <c r="BM38" s="91"/>
      <c r="BN38" s="47"/>
      <c r="BO38" s="47"/>
      <c r="BP38" s="91"/>
      <c r="BQ38" s="91"/>
      <c r="BR38" s="47"/>
      <c r="BS38" s="47"/>
      <c r="BT38" s="91"/>
      <c r="BU38" s="91"/>
      <c r="BV38" s="47"/>
      <c r="BW38" s="47"/>
      <c r="BX38" s="91"/>
      <c r="BY38" s="91"/>
      <c r="BZ38" s="47"/>
      <c r="CA38" s="47"/>
      <c r="CB38" s="91"/>
      <c r="CC38" s="91"/>
      <c r="CD38" s="47"/>
      <c r="CE38" s="47"/>
      <c r="CF38" s="91"/>
      <c r="CG38" s="91"/>
      <c r="CH38" s="47"/>
      <c r="CI38" s="91"/>
      <c r="CJ38" s="91"/>
      <c r="CK38" s="47"/>
      <c r="CL38" s="92" t="str">
        <f t="shared" si="3"/>
        <v>5 - Muy Alta</v>
      </c>
      <c r="CM38" s="93">
        <f t="shared" si="99"/>
        <v>1</v>
      </c>
      <c r="CN38" s="92" t="str">
        <f t="shared" si="4"/>
        <v>3 - Moderado</v>
      </c>
      <c r="CO38" s="93">
        <f t="shared" si="100"/>
        <v>0.6</v>
      </c>
      <c r="CP38" s="94" t="str">
        <f t="shared" si="101"/>
        <v>ALTO</v>
      </c>
      <c r="CQ38" s="89">
        <f t="shared" si="5"/>
        <v>0.6</v>
      </c>
      <c r="CR38" s="194"/>
      <c r="CS38" s="94">
        <f t="shared" si="6"/>
        <v>5</v>
      </c>
      <c r="CT38" s="47"/>
      <c r="CU38" s="194"/>
      <c r="CV38" s="194"/>
      <c r="CW38" s="96"/>
      <c r="CX38" s="97">
        <f t="shared" si="7"/>
        <v>0</v>
      </c>
      <c r="CY38" s="98">
        <f t="shared" si="8"/>
        <v>3</v>
      </c>
      <c r="CZ38" s="97" t="str">
        <f t="shared" si="9"/>
        <v>Moderado</v>
      </c>
      <c r="DA38" s="99">
        <f t="shared" si="10"/>
        <v>0.6</v>
      </c>
      <c r="DB38" s="100">
        <f t="shared" si="11"/>
        <v>0</v>
      </c>
      <c r="DC38" s="100">
        <f t="shared" si="12"/>
        <v>0</v>
      </c>
      <c r="DD38" s="97">
        <f t="shared" si="13"/>
        <v>0</v>
      </c>
      <c r="DE38" s="428">
        <f t="shared" si="14"/>
        <v>5</v>
      </c>
      <c r="DF38" s="429">
        <f t="shared" si="15"/>
        <v>1</v>
      </c>
      <c r="DG38" s="428">
        <f t="shared" si="16"/>
        <v>3</v>
      </c>
      <c r="DH38" s="428"/>
      <c r="DI38" s="429">
        <f t="shared" si="17"/>
        <v>0.6</v>
      </c>
      <c r="DJ38" s="100">
        <f t="shared" si="18"/>
        <v>0</v>
      </c>
      <c r="DK38" s="100">
        <f t="shared" si="19"/>
        <v>0</v>
      </c>
      <c r="DL38" s="97">
        <f t="shared" si="20"/>
        <v>0</v>
      </c>
      <c r="DM38" s="428">
        <f t="shared" si="21"/>
        <v>5</v>
      </c>
      <c r="DN38" s="429">
        <f t="shared" si="22"/>
        <v>1</v>
      </c>
      <c r="DO38" s="428">
        <f t="shared" si="23"/>
        <v>3</v>
      </c>
      <c r="DP38" s="429">
        <f t="shared" si="24"/>
        <v>0.6</v>
      </c>
      <c r="DQ38" s="100">
        <f t="shared" si="25"/>
        <v>0</v>
      </c>
      <c r="DR38" s="100">
        <f t="shared" si="26"/>
        <v>0</v>
      </c>
      <c r="DS38" s="97">
        <f t="shared" si="27"/>
        <v>0</v>
      </c>
      <c r="DT38" s="428">
        <f t="shared" si="28"/>
        <v>5</v>
      </c>
      <c r="DU38" s="429">
        <f t="shared" si="29"/>
        <v>1</v>
      </c>
      <c r="DV38" s="428">
        <f t="shared" si="30"/>
        <v>3</v>
      </c>
      <c r="DW38" s="429">
        <f t="shared" si="31"/>
        <v>0.6</v>
      </c>
      <c r="DX38" s="100">
        <f t="shared" si="32"/>
        <v>0</v>
      </c>
      <c r="DY38" s="100">
        <f t="shared" si="33"/>
        <v>0</v>
      </c>
      <c r="DZ38" s="97">
        <f t="shared" si="34"/>
        <v>0</v>
      </c>
      <c r="EA38" s="428">
        <f t="shared" si="35"/>
        <v>5</v>
      </c>
      <c r="EB38" s="429">
        <f t="shared" si="36"/>
        <v>1</v>
      </c>
      <c r="EC38" s="428">
        <f t="shared" si="37"/>
        <v>3</v>
      </c>
      <c r="ED38" s="429">
        <f t="shared" si="38"/>
        <v>0.6</v>
      </c>
      <c r="EE38" s="100">
        <f t="shared" si="39"/>
        <v>0</v>
      </c>
      <c r="EF38" s="100">
        <f t="shared" si="40"/>
        <v>0</v>
      </c>
      <c r="EG38" s="97">
        <f t="shared" si="41"/>
        <v>0</v>
      </c>
      <c r="EH38" s="428">
        <f t="shared" si="42"/>
        <v>5</v>
      </c>
      <c r="EI38" s="429">
        <f t="shared" si="43"/>
        <v>1</v>
      </c>
      <c r="EJ38" s="428">
        <f t="shared" si="44"/>
        <v>3</v>
      </c>
      <c r="EK38" s="429">
        <f t="shared" si="45"/>
        <v>0.6</v>
      </c>
      <c r="EL38" s="100">
        <f t="shared" si="46"/>
        <v>0</v>
      </c>
      <c r="EM38" s="100">
        <f t="shared" si="47"/>
        <v>0</v>
      </c>
      <c r="EN38" s="97">
        <f t="shared" si="48"/>
        <v>0</v>
      </c>
      <c r="EO38" s="428">
        <f t="shared" si="49"/>
        <v>5</v>
      </c>
      <c r="EP38" s="429">
        <f t="shared" si="50"/>
        <v>1</v>
      </c>
      <c r="EQ38" s="428">
        <f t="shared" si="51"/>
        <v>3</v>
      </c>
      <c r="ER38" s="429">
        <f t="shared" si="52"/>
        <v>0.6</v>
      </c>
      <c r="ES38" s="100">
        <f t="shared" si="53"/>
        <v>0</v>
      </c>
      <c r="ET38" s="100">
        <f t="shared" si="54"/>
        <v>0</v>
      </c>
      <c r="EU38" s="97">
        <f t="shared" si="55"/>
        <v>0</v>
      </c>
      <c r="EV38" s="428">
        <f t="shared" si="56"/>
        <v>5</v>
      </c>
      <c r="EW38" s="429">
        <f t="shared" si="57"/>
        <v>1</v>
      </c>
      <c r="EX38" s="428">
        <f t="shared" si="58"/>
        <v>3</v>
      </c>
      <c r="EY38" s="429">
        <f t="shared" si="59"/>
        <v>0.6</v>
      </c>
      <c r="EZ38" s="100">
        <f t="shared" si="60"/>
        <v>0</v>
      </c>
      <c r="FA38" s="100">
        <f t="shared" si="61"/>
        <v>0</v>
      </c>
      <c r="FB38" s="97">
        <f t="shared" si="62"/>
        <v>0</v>
      </c>
      <c r="FC38" s="428">
        <f t="shared" si="63"/>
        <v>5</v>
      </c>
      <c r="FD38" s="429">
        <f t="shared" si="64"/>
        <v>1</v>
      </c>
      <c r="FE38" s="428">
        <f t="shared" si="65"/>
        <v>3</v>
      </c>
      <c r="FF38" s="429">
        <f t="shared" si="66"/>
        <v>0.6</v>
      </c>
      <c r="FG38" s="100">
        <f t="shared" si="67"/>
        <v>0</v>
      </c>
      <c r="FH38" s="100">
        <f t="shared" si="68"/>
        <v>0</v>
      </c>
      <c r="FI38" s="97">
        <f t="shared" si="69"/>
        <v>0</v>
      </c>
      <c r="FJ38" s="428">
        <f t="shared" si="70"/>
        <v>5</v>
      </c>
      <c r="FK38" s="429">
        <f t="shared" si="71"/>
        <v>1</v>
      </c>
      <c r="FL38" s="428">
        <f t="shared" si="72"/>
        <v>3</v>
      </c>
      <c r="FM38" s="429">
        <f t="shared" si="73"/>
        <v>0.6</v>
      </c>
      <c r="FN38" s="100">
        <f t="shared" si="74"/>
        <v>0</v>
      </c>
      <c r="FO38" s="100">
        <f t="shared" si="75"/>
        <v>0</v>
      </c>
      <c r="FP38" s="97">
        <f t="shared" si="76"/>
        <v>0</v>
      </c>
      <c r="FQ38" s="428">
        <f t="shared" si="77"/>
        <v>5</v>
      </c>
      <c r="FR38" s="429">
        <f t="shared" si="78"/>
        <v>1</v>
      </c>
      <c r="FS38" s="428">
        <f t="shared" si="79"/>
        <v>3</v>
      </c>
      <c r="FT38" s="429">
        <f t="shared" si="80"/>
        <v>0.6</v>
      </c>
      <c r="FU38" s="100">
        <f t="shared" si="81"/>
        <v>0</v>
      </c>
      <c r="FV38" s="100">
        <f t="shared" si="82"/>
        <v>0</v>
      </c>
      <c r="FW38" s="97">
        <f t="shared" si="83"/>
        <v>0</v>
      </c>
      <c r="FX38" s="428">
        <f t="shared" si="84"/>
        <v>5</v>
      </c>
      <c r="FY38" s="429">
        <f t="shared" si="85"/>
        <v>1</v>
      </c>
      <c r="FZ38" s="428">
        <f t="shared" si="86"/>
        <v>3</v>
      </c>
      <c r="GA38" s="429">
        <f t="shared" si="87"/>
        <v>0.6</v>
      </c>
      <c r="GB38" s="100">
        <f t="shared" si="88"/>
        <v>0</v>
      </c>
      <c r="GC38" s="100">
        <f t="shared" si="89"/>
        <v>0</v>
      </c>
      <c r="GD38" s="97">
        <f t="shared" si="90"/>
        <v>0</v>
      </c>
      <c r="GE38" s="428">
        <f t="shared" si="91"/>
        <v>5</v>
      </c>
      <c r="GF38" s="429">
        <f t="shared" si="92"/>
        <v>1</v>
      </c>
      <c r="GG38" s="428">
        <f t="shared" si="93"/>
        <v>3</v>
      </c>
      <c r="GH38" s="429">
        <f t="shared" si="94"/>
        <v>0.6</v>
      </c>
      <c r="GI38" s="429">
        <f t="shared" si="95"/>
        <v>0.6</v>
      </c>
      <c r="GJ38" s="101"/>
    </row>
    <row r="39" spans="1:192" ht="37.5" hidden="1" customHeight="1">
      <c r="A39" s="427">
        <v>31</v>
      </c>
      <c r="B39" s="85"/>
      <c r="C39" s="85"/>
      <c r="D39" s="193"/>
      <c r="E39" s="85"/>
      <c r="F39" s="124"/>
      <c r="G39" s="85"/>
      <c r="H39" s="85" t="s">
        <v>1170</v>
      </c>
      <c r="I39" s="86"/>
      <c r="J39" s="86"/>
      <c r="K39" s="86"/>
      <c r="L39" s="86"/>
      <c r="M39" s="86"/>
      <c r="N39" s="86"/>
      <c r="O39" s="86"/>
      <c r="P39" s="86"/>
      <c r="Q39" s="86"/>
      <c r="R39" s="86"/>
      <c r="S39" s="86"/>
      <c r="T39" s="86"/>
      <c r="U39" s="86"/>
      <c r="V39" s="86"/>
      <c r="W39" s="86"/>
      <c r="X39" s="86"/>
      <c r="Y39" s="86"/>
      <c r="Z39" s="86"/>
      <c r="AA39" s="86"/>
      <c r="AB39" s="86"/>
      <c r="AC39" s="88">
        <f t="shared" si="0"/>
        <v>0</v>
      </c>
      <c r="AD39" s="89">
        <f t="shared" si="96"/>
        <v>1</v>
      </c>
      <c r="AE39" s="88" t="str">
        <f t="shared" si="1"/>
        <v>3 - Moderado</v>
      </c>
      <c r="AF39" s="89">
        <f t="shared" si="97"/>
        <v>0.6</v>
      </c>
      <c r="AG39" s="82" t="str">
        <f t="shared" si="98"/>
        <v/>
      </c>
      <c r="AH39" s="89">
        <f t="shared" si="2"/>
        <v>0.6</v>
      </c>
      <c r="AI39" s="85"/>
      <c r="AJ39" s="85"/>
      <c r="AK39" s="85"/>
      <c r="AL39" s="85"/>
      <c r="AM39" s="47"/>
      <c r="AN39" s="91"/>
      <c r="AO39" s="91"/>
      <c r="AP39" s="47"/>
      <c r="AQ39" s="47"/>
      <c r="AR39" s="91"/>
      <c r="AS39" s="91"/>
      <c r="AT39" s="47"/>
      <c r="AU39" s="47"/>
      <c r="AV39" s="91"/>
      <c r="AW39" s="91"/>
      <c r="AX39" s="47"/>
      <c r="AY39" s="47"/>
      <c r="AZ39" s="91"/>
      <c r="BA39" s="91"/>
      <c r="BB39" s="47"/>
      <c r="BC39" s="47"/>
      <c r="BD39" s="91"/>
      <c r="BE39" s="91"/>
      <c r="BF39" s="47"/>
      <c r="BG39" s="47"/>
      <c r="BH39" s="91"/>
      <c r="BI39" s="91"/>
      <c r="BJ39" s="47"/>
      <c r="BK39" s="47"/>
      <c r="BL39" s="91"/>
      <c r="BM39" s="91"/>
      <c r="BN39" s="47"/>
      <c r="BO39" s="47"/>
      <c r="BP39" s="91"/>
      <c r="BQ39" s="91"/>
      <c r="BR39" s="47"/>
      <c r="BS39" s="47"/>
      <c r="BT39" s="91"/>
      <c r="BU39" s="91"/>
      <c r="BV39" s="47"/>
      <c r="BW39" s="47"/>
      <c r="BX39" s="91"/>
      <c r="BY39" s="91"/>
      <c r="BZ39" s="47"/>
      <c r="CA39" s="47"/>
      <c r="CB39" s="91"/>
      <c r="CC39" s="91"/>
      <c r="CD39" s="47"/>
      <c r="CE39" s="47"/>
      <c r="CF39" s="91"/>
      <c r="CG39" s="91"/>
      <c r="CH39" s="47"/>
      <c r="CI39" s="91"/>
      <c r="CJ39" s="91"/>
      <c r="CK39" s="47"/>
      <c r="CL39" s="92" t="str">
        <f t="shared" si="3"/>
        <v>5 - Muy Alta</v>
      </c>
      <c r="CM39" s="93">
        <f t="shared" si="99"/>
        <v>1</v>
      </c>
      <c r="CN39" s="92" t="str">
        <f t="shared" si="4"/>
        <v>3 - Moderado</v>
      </c>
      <c r="CO39" s="93">
        <f t="shared" si="100"/>
        <v>0.6</v>
      </c>
      <c r="CP39" s="94" t="str">
        <f t="shared" si="101"/>
        <v>ALTO</v>
      </c>
      <c r="CQ39" s="89">
        <f t="shared" si="5"/>
        <v>0.6</v>
      </c>
      <c r="CR39" s="194"/>
      <c r="CS39" s="94">
        <f t="shared" si="6"/>
        <v>5</v>
      </c>
      <c r="CT39" s="47"/>
      <c r="CU39" s="194"/>
      <c r="CV39" s="194"/>
      <c r="CW39" s="96"/>
      <c r="CX39" s="97">
        <f t="shared" si="7"/>
        <v>0</v>
      </c>
      <c r="CY39" s="98">
        <f t="shared" si="8"/>
        <v>3</v>
      </c>
      <c r="CZ39" s="97" t="str">
        <f t="shared" si="9"/>
        <v>Moderado</v>
      </c>
      <c r="DA39" s="99">
        <f t="shared" si="10"/>
        <v>0.6</v>
      </c>
      <c r="DB39" s="100">
        <f t="shared" si="11"/>
        <v>0</v>
      </c>
      <c r="DC39" s="100">
        <f t="shared" si="12"/>
        <v>0</v>
      </c>
      <c r="DD39" s="97">
        <f t="shared" si="13"/>
        <v>0</v>
      </c>
      <c r="DE39" s="428">
        <f t="shared" si="14"/>
        <v>5</v>
      </c>
      <c r="DF39" s="429">
        <f t="shared" si="15"/>
        <v>1</v>
      </c>
      <c r="DG39" s="428">
        <f t="shared" si="16"/>
        <v>3</v>
      </c>
      <c r="DH39" s="428"/>
      <c r="DI39" s="429">
        <f t="shared" si="17"/>
        <v>0.6</v>
      </c>
      <c r="DJ39" s="100">
        <f t="shared" si="18"/>
        <v>0</v>
      </c>
      <c r="DK39" s="100">
        <f t="shared" si="19"/>
        <v>0</v>
      </c>
      <c r="DL39" s="97">
        <f t="shared" si="20"/>
        <v>0</v>
      </c>
      <c r="DM39" s="428">
        <f t="shared" si="21"/>
        <v>5</v>
      </c>
      <c r="DN39" s="429">
        <f t="shared" si="22"/>
        <v>1</v>
      </c>
      <c r="DO39" s="428">
        <f t="shared" si="23"/>
        <v>3</v>
      </c>
      <c r="DP39" s="429">
        <f t="shared" si="24"/>
        <v>0.6</v>
      </c>
      <c r="DQ39" s="100">
        <f t="shared" si="25"/>
        <v>0</v>
      </c>
      <c r="DR39" s="100">
        <f t="shared" si="26"/>
        <v>0</v>
      </c>
      <c r="DS39" s="97">
        <f t="shared" si="27"/>
        <v>0</v>
      </c>
      <c r="DT39" s="428">
        <f t="shared" si="28"/>
        <v>5</v>
      </c>
      <c r="DU39" s="429">
        <f t="shared" si="29"/>
        <v>1</v>
      </c>
      <c r="DV39" s="428">
        <f t="shared" si="30"/>
        <v>3</v>
      </c>
      <c r="DW39" s="429">
        <f t="shared" si="31"/>
        <v>0.6</v>
      </c>
      <c r="DX39" s="100">
        <f t="shared" si="32"/>
        <v>0</v>
      </c>
      <c r="DY39" s="100">
        <f t="shared" si="33"/>
        <v>0</v>
      </c>
      <c r="DZ39" s="97">
        <f t="shared" si="34"/>
        <v>0</v>
      </c>
      <c r="EA39" s="428">
        <f t="shared" si="35"/>
        <v>5</v>
      </c>
      <c r="EB39" s="429">
        <f t="shared" si="36"/>
        <v>1</v>
      </c>
      <c r="EC39" s="428">
        <f t="shared" si="37"/>
        <v>3</v>
      </c>
      <c r="ED39" s="429">
        <f t="shared" si="38"/>
        <v>0.6</v>
      </c>
      <c r="EE39" s="100">
        <f t="shared" si="39"/>
        <v>0</v>
      </c>
      <c r="EF39" s="100">
        <f t="shared" si="40"/>
        <v>0</v>
      </c>
      <c r="EG39" s="97">
        <f t="shared" si="41"/>
        <v>0</v>
      </c>
      <c r="EH39" s="428">
        <f t="shared" si="42"/>
        <v>5</v>
      </c>
      <c r="EI39" s="429">
        <f t="shared" si="43"/>
        <v>1</v>
      </c>
      <c r="EJ39" s="428">
        <f t="shared" si="44"/>
        <v>3</v>
      </c>
      <c r="EK39" s="429">
        <f t="shared" si="45"/>
        <v>0.6</v>
      </c>
      <c r="EL39" s="100">
        <f t="shared" si="46"/>
        <v>0</v>
      </c>
      <c r="EM39" s="100">
        <f t="shared" si="47"/>
        <v>0</v>
      </c>
      <c r="EN39" s="97">
        <f t="shared" si="48"/>
        <v>0</v>
      </c>
      <c r="EO39" s="428">
        <f t="shared" si="49"/>
        <v>5</v>
      </c>
      <c r="EP39" s="429">
        <f t="shared" si="50"/>
        <v>1</v>
      </c>
      <c r="EQ39" s="428">
        <f t="shared" si="51"/>
        <v>3</v>
      </c>
      <c r="ER39" s="429">
        <f t="shared" si="52"/>
        <v>0.6</v>
      </c>
      <c r="ES39" s="100">
        <f t="shared" si="53"/>
        <v>0</v>
      </c>
      <c r="ET39" s="100">
        <f t="shared" si="54"/>
        <v>0</v>
      </c>
      <c r="EU39" s="97">
        <f t="shared" si="55"/>
        <v>0</v>
      </c>
      <c r="EV39" s="428">
        <f t="shared" si="56"/>
        <v>5</v>
      </c>
      <c r="EW39" s="429">
        <f t="shared" si="57"/>
        <v>1</v>
      </c>
      <c r="EX39" s="428">
        <f t="shared" si="58"/>
        <v>3</v>
      </c>
      <c r="EY39" s="429">
        <f t="shared" si="59"/>
        <v>0.6</v>
      </c>
      <c r="EZ39" s="100">
        <f t="shared" si="60"/>
        <v>0</v>
      </c>
      <c r="FA39" s="100">
        <f t="shared" si="61"/>
        <v>0</v>
      </c>
      <c r="FB39" s="97">
        <f t="shared" si="62"/>
        <v>0</v>
      </c>
      <c r="FC39" s="428">
        <f t="shared" si="63"/>
        <v>5</v>
      </c>
      <c r="FD39" s="429">
        <f t="shared" si="64"/>
        <v>1</v>
      </c>
      <c r="FE39" s="428">
        <f t="shared" si="65"/>
        <v>3</v>
      </c>
      <c r="FF39" s="429">
        <f t="shared" si="66"/>
        <v>0.6</v>
      </c>
      <c r="FG39" s="100">
        <f t="shared" si="67"/>
        <v>0</v>
      </c>
      <c r="FH39" s="100">
        <f t="shared" si="68"/>
        <v>0</v>
      </c>
      <c r="FI39" s="97">
        <f t="shared" si="69"/>
        <v>0</v>
      </c>
      <c r="FJ39" s="428">
        <f t="shared" si="70"/>
        <v>5</v>
      </c>
      <c r="FK39" s="429">
        <f t="shared" si="71"/>
        <v>1</v>
      </c>
      <c r="FL39" s="428">
        <f t="shared" si="72"/>
        <v>3</v>
      </c>
      <c r="FM39" s="429">
        <f t="shared" si="73"/>
        <v>0.6</v>
      </c>
      <c r="FN39" s="100">
        <f t="shared" si="74"/>
        <v>0</v>
      </c>
      <c r="FO39" s="100">
        <f t="shared" si="75"/>
        <v>0</v>
      </c>
      <c r="FP39" s="97">
        <f t="shared" si="76"/>
        <v>0</v>
      </c>
      <c r="FQ39" s="428">
        <f t="shared" si="77"/>
        <v>5</v>
      </c>
      <c r="FR39" s="429">
        <f t="shared" si="78"/>
        <v>1</v>
      </c>
      <c r="FS39" s="428">
        <f t="shared" si="79"/>
        <v>3</v>
      </c>
      <c r="FT39" s="429">
        <f t="shared" si="80"/>
        <v>0.6</v>
      </c>
      <c r="FU39" s="100">
        <f t="shared" si="81"/>
        <v>0</v>
      </c>
      <c r="FV39" s="100">
        <f t="shared" si="82"/>
        <v>0</v>
      </c>
      <c r="FW39" s="97">
        <f t="shared" si="83"/>
        <v>0</v>
      </c>
      <c r="FX39" s="428">
        <f t="shared" si="84"/>
        <v>5</v>
      </c>
      <c r="FY39" s="429">
        <f t="shared" si="85"/>
        <v>1</v>
      </c>
      <c r="FZ39" s="428">
        <f t="shared" si="86"/>
        <v>3</v>
      </c>
      <c r="GA39" s="429">
        <f t="shared" si="87"/>
        <v>0.6</v>
      </c>
      <c r="GB39" s="100">
        <f t="shared" si="88"/>
        <v>0</v>
      </c>
      <c r="GC39" s="100">
        <f t="shared" si="89"/>
        <v>0</v>
      </c>
      <c r="GD39" s="97">
        <f t="shared" si="90"/>
        <v>0</v>
      </c>
      <c r="GE39" s="428">
        <f t="shared" si="91"/>
        <v>5</v>
      </c>
      <c r="GF39" s="429">
        <f t="shared" si="92"/>
        <v>1</v>
      </c>
      <c r="GG39" s="428">
        <f t="shared" si="93"/>
        <v>3</v>
      </c>
      <c r="GH39" s="429">
        <f t="shared" si="94"/>
        <v>0.6</v>
      </c>
      <c r="GI39" s="429">
        <f t="shared" si="95"/>
        <v>0.6</v>
      </c>
      <c r="GJ39" s="101"/>
    </row>
    <row r="40" spans="1:192" ht="37.5" hidden="1" customHeight="1">
      <c r="A40" s="427">
        <v>32</v>
      </c>
      <c r="B40" s="85"/>
      <c r="C40" s="85"/>
      <c r="D40" s="193"/>
      <c r="E40" s="85"/>
      <c r="F40" s="124"/>
      <c r="G40" s="85"/>
      <c r="H40" s="85" t="s">
        <v>1170</v>
      </c>
      <c r="I40" s="86"/>
      <c r="J40" s="86"/>
      <c r="K40" s="86"/>
      <c r="L40" s="86"/>
      <c r="M40" s="86"/>
      <c r="N40" s="86"/>
      <c r="O40" s="86"/>
      <c r="P40" s="86"/>
      <c r="Q40" s="86"/>
      <c r="R40" s="86"/>
      <c r="S40" s="86"/>
      <c r="T40" s="86"/>
      <c r="U40" s="86"/>
      <c r="V40" s="86"/>
      <c r="W40" s="86"/>
      <c r="X40" s="86"/>
      <c r="Y40" s="86"/>
      <c r="Z40" s="86"/>
      <c r="AA40" s="86"/>
      <c r="AB40" s="86"/>
      <c r="AC40" s="88">
        <f t="shared" si="0"/>
        <v>0</v>
      </c>
      <c r="AD40" s="89">
        <f t="shared" si="96"/>
        <v>1</v>
      </c>
      <c r="AE40" s="88" t="str">
        <f t="shared" si="1"/>
        <v>3 - Moderado</v>
      </c>
      <c r="AF40" s="89">
        <f t="shared" si="97"/>
        <v>0.6</v>
      </c>
      <c r="AG40" s="82" t="str">
        <f t="shared" si="98"/>
        <v/>
      </c>
      <c r="AH40" s="89">
        <f t="shared" si="2"/>
        <v>0.6</v>
      </c>
      <c r="AI40" s="85"/>
      <c r="AJ40" s="85"/>
      <c r="AK40" s="85"/>
      <c r="AL40" s="85"/>
      <c r="AM40" s="47"/>
      <c r="AN40" s="91"/>
      <c r="AO40" s="91"/>
      <c r="AP40" s="47"/>
      <c r="AQ40" s="47"/>
      <c r="AR40" s="91"/>
      <c r="AS40" s="91"/>
      <c r="AT40" s="47"/>
      <c r="AU40" s="47"/>
      <c r="AV40" s="91"/>
      <c r="AW40" s="91"/>
      <c r="AX40" s="47"/>
      <c r="AY40" s="47"/>
      <c r="AZ40" s="91"/>
      <c r="BA40" s="91"/>
      <c r="BB40" s="47"/>
      <c r="BC40" s="47"/>
      <c r="BD40" s="91"/>
      <c r="BE40" s="91"/>
      <c r="BF40" s="47"/>
      <c r="BG40" s="47"/>
      <c r="BH40" s="91"/>
      <c r="BI40" s="91"/>
      <c r="BJ40" s="47"/>
      <c r="BK40" s="47"/>
      <c r="BL40" s="91"/>
      <c r="BM40" s="91"/>
      <c r="BN40" s="47"/>
      <c r="BO40" s="47"/>
      <c r="BP40" s="91"/>
      <c r="BQ40" s="91"/>
      <c r="BR40" s="47"/>
      <c r="BS40" s="47"/>
      <c r="BT40" s="91"/>
      <c r="BU40" s="91"/>
      <c r="BV40" s="47"/>
      <c r="BW40" s="47"/>
      <c r="BX40" s="91"/>
      <c r="BY40" s="91"/>
      <c r="BZ40" s="47"/>
      <c r="CA40" s="47"/>
      <c r="CB40" s="91"/>
      <c r="CC40" s="91"/>
      <c r="CD40" s="47"/>
      <c r="CE40" s="47"/>
      <c r="CF40" s="91"/>
      <c r="CG40" s="91"/>
      <c r="CH40" s="47"/>
      <c r="CI40" s="91"/>
      <c r="CJ40" s="91"/>
      <c r="CK40" s="47"/>
      <c r="CL40" s="92" t="str">
        <f t="shared" si="3"/>
        <v>5 - Muy Alta</v>
      </c>
      <c r="CM40" s="93">
        <f t="shared" si="99"/>
        <v>1</v>
      </c>
      <c r="CN40" s="92" t="str">
        <f t="shared" si="4"/>
        <v>3 - Moderado</v>
      </c>
      <c r="CO40" s="93">
        <f t="shared" si="100"/>
        <v>0.6</v>
      </c>
      <c r="CP40" s="94" t="str">
        <f t="shared" si="101"/>
        <v>ALTO</v>
      </c>
      <c r="CQ40" s="89">
        <f t="shared" si="5"/>
        <v>0.6</v>
      </c>
      <c r="CR40" s="194"/>
      <c r="CS40" s="94">
        <f t="shared" si="6"/>
        <v>5</v>
      </c>
      <c r="CT40" s="47"/>
      <c r="CU40" s="194"/>
      <c r="CV40" s="194"/>
      <c r="CW40" s="96"/>
      <c r="CX40" s="97">
        <f t="shared" si="7"/>
        <v>0</v>
      </c>
      <c r="CY40" s="98">
        <f t="shared" si="8"/>
        <v>3</v>
      </c>
      <c r="CZ40" s="97" t="str">
        <f t="shared" si="9"/>
        <v>Moderado</v>
      </c>
      <c r="DA40" s="99">
        <f t="shared" si="10"/>
        <v>0.6</v>
      </c>
      <c r="DB40" s="100">
        <f t="shared" si="11"/>
        <v>0</v>
      </c>
      <c r="DC40" s="100">
        <f t="shared" si="12"/>
        <v>0</v>
      </c>
      <c r="DD40" s="97">
        <f t="shared" si="13"/>
        <v>0</v>
      </c>
      <c r="DE40" s="428">
        <f t="shared" si="14"/>
        <v>5</v>
      </c>
      <c r="DF40" s="429">
        <f t="shared" si="15"/>
        <v>1</v>
      </c>
      <c r="DG40" s="428">
        <f t="shared" si="16"/>
        <v>3</v>
      </c>
      <c r="DH40" s="428"/>
      <c r="DI40" s="429">
        <f t="shared" si="17"/>
        <v>0.6</v>
      </c>
      <c r="DJ40" s="100">
        <f t="shared" si="18"/>
        <v>0</v>
      </c>
      <c r="DK40" s="100">
        <f t="shared" si="19"/>
        <v>0</v>
      </c>
      <c r="DL40" s="97">
        <f t="shared" si="20"/>
        <v>0</v>
      </c>
      <c r="DM40" s="428">
        <f t="shared" si="21"/>
        <v>5</v>
      </c>
      <c r="DN40" s="429">
        <f t="shared" si="22"/>
        <v>1</v>
      </c>
      <c r="DO40" s="428">
        <f t="shared" si="23"/>
        <v>3</v>
      </c>
      <c r="DP40" s="429">
        <f t="shared" si="24"/>
        <v>0.6</v>
      </c>
      <c r="DQ40" s="100">
        <f t="shared" si="25"/>
        <v>0</v>
      </c>
      <c r="DR40" s="100">
        <f t="shared" si="26"/>
        <v>0</v>
      </c>
      <c r="DS40" s="97">
        <f t="shared" si="27"/>
        <v>0</v>
      </c>
      <c r="DT40" s="428">
        <f t="shared" si="28"/>
        <v>5</v>
      </c>
      <c r="DU40" s="429">
        <f t="shared" si="29"/>
        <v>1</v>
      </c>
      <c r="DV40" s="428">
        <f t="shared" si="30"/>
        <v>3</v>
      </c>
      <c r="DW40" s="429">
        <f t="shared" si="31"/>
        <v>0.6</v>
      </c>
      <c r="DX40" s="100">
        <f t="shared" si="32"/>
        <v>0</v>
      </c>
      <c r="DY40" s="100">
        <f t="shared" si="33"/>
        <v>0</v>
      </c>
      <c r="DZ40" s="97">
        <f t="shared" si="34"/>
        <v>0</v>
      </c>
      <c r="EA40" s="428">
        <f t="shared" si="35"/>
        <v>5</v>
      </c>
      <c r="EB40" s="429">
        <f t="shared" si="36"/>
        <v>1</v>
      </c>
      <c r="EC40" s="428">
        <f t="shared" si="37"/>
        <v>3</v>
      </c>
      <c r="ED40" s="429">
        <f t="shared" si="38"/>
        <v>0.6</v>
      </c>
      <c r="EE40" s="100">
        <f t="shared" si="39"/>
        <v>0</v>
      </c>
      <c r="EF40" s="100">
        <f t="shared" si="40"/>
        <v>0</v>
      </c>
      <c r="EG40" s="97">
        <f t="shared" si="41"/>
        <v>0</v>
      </c>
      <c r="EH40" s="428">
        <f t="shared" si="42"/>
        <v>5</v>
      </c>
      <c r="EI40" s="429">
        <f t="shared" si="43"/>
        <v>1</v>
      </c>
      <c r="EJ40" s="428">
        <f t="shared" si="44"/>
        <v>3</v>
      </c>
      <c r="EK40" s="429">
        <f t="shared" si="45"/>
        <v>0.6</v>
      </c>
      <c r="EL40" s="100">
        <f t="shared" si="46"/>
        <v>0</v>
      </c>
      <c r="EM40" s="100">
        <f t="shared" si="47"/>
        <v>0</v>
      </c>
      <c r="EN40" s="97">
        <f t="shared" si="48"/>
        <v>0</v>
      </c>
      <c r="EO40" s="428">
        <f t="shared" si="49"/>
        <v>5</v>
      </c>
      <c r="EP40" s="429">
        <f t="shared" si="50"/>
        <v>1</v>
      </c>
      <c r="EQ40" s="428">
        <f t="shared" si="51"/>
        <v>3</v>
      </c>
      <c r="ER40" s="429">
        <f t="shared" si="52"/>
        <v>0.6</v>
      </c>
      <c r="ES40" s="100">
        <f t="shared" si="53"/>
        <v>0</v>
      </c>
      <c r="ET40" s="100">
        <f t="shared" si="54"/>
        <v>0</v>
      </c>
      <c r="EU40" s="97">
        <f t="shared" si="55"/>
        <v>0</v>
      </c>
      <c r="EV40" s="428">
        <f t="shared" si="56"/>
        <v>5</v>
      </c>
      <c r="EW40" s="429">
        <f t="shared" si="57"/>
        <v>1</v>
      </c>
      <c r="EX40" s="428">
        <f t="shared" si="58"/>
        <v>3</v>
      </c>
      <c r="EY40" s="429">
        <f t="shared" si="59"/>
        <v>0.6</v>
      </c>
      <c r="EZ40" s="100">
        <f t="shared" si="60"/>
        <v>0</v>
      </c>
      <c r="FA40" s="100">
        <f t="shared" si="61"/>
        <v>0</v>
      </c>
      <c r="FB40" s="97">
        <f t="shared" si="62"/>
        <v>0</v>
      </c>
      <c r="FC40" s="428">
        <f t="shared" si="63"/>
        <v>5</v>
      </c>
      <c r="FD40" s="429">
        <f t="shared" si="64"/>
        <v>1</v>
      </c>
      <c r="FE40" s="428">
        <f t="shared" si="65"/>
        <v>3</v>
      </c>
      <c r="FF40" s="429">
        <f t="shared" si="66"/>
        <v>0.6</v>
      </c>
      <c r="FG40" s="100">
        <f t="shared" si="67"/>
        <v>0</v>
      </c>
      <c r="FH40" s="100">
        <f t="shared" si="68"/>
        <v>0</v>
      </c>
      <c r="FI40" s="97">
        <f t="shared" si="69"/>
        <v>0</v>
      </c>
      <c r="FJ40" s="428">
        <f t="shared" si="70"/>
        <v>5</v>
      </c>
      <c r="FK40" s="429">
        <f t="shared" si="71"/>
        <v>1</v>
      </c>
      <c r="FL40" s="428">
        <f t="shared" si="72"/>
        <v>3</v>
      </c>
      <c r="FM40" s="429">
        <f t="shared" si="73"/>
        <v>0.6</v>
      </c>
      <c r="FN40" s="100">
        <f t="shared" si="74"/>
        <v>0</v>
      </c>
      <c r="FO40" s="100">
        <f t="shared" si="75"/>
        <v>0</v>
      </c>
      <c r="FP40" s="97">
        <f t="shared" si="76"/>
        <v>0</v>
      </c>
      <c r="FQ40" s="428">
        <f t="shared" si="77"/>
        <v>5</v>
      </c>
      <c r="FR40" s="429">
        <f t="shared" si="78"/>
        <v>1</v>
      </c>
      <c r="FS40" s="428">
        <f t="shared" si="79"/>
        <v>3</v>
      </c>
      <c r="FT40" s="429">
        <f t="shared" si="80"/>
        <v>0.6</v>
      </c>
      <c r="FU40" s="100">
        <f t="shared" si="81"/>
        <v>0</v>
      </c>
      <c r="FV40" s="100">
        <f t="shared" si="82"/>
        <v>0</v>
      </c>
      <c r="FW40" s="97">
        <f t="shared" si="83"/>
        <v>0</v>
      </c>
      <c r="FX40" s="428">
        <f t="shared" si="84"/>
        <v>5</v>
      </c>
      <c r="FY40" s="429">
        <f t="shared" si="85"/>
        <v>1</v>
      </c>
      <c r="FZ40" s="428">
        <f t="shared" si="86"/>
        <v>3</v>
      </c>
      <c r="GA40" s="429">
        <f t="shared" si="87"/>
        <v>0.6</v>
      </c>
      <c r="GB40" s="100">
        <f t="shared" si="88"/>
        <v>0</v>
      </c>
      <c r="GC40" s="100">
        <f t="shared" si="89"/>
        <v>0</v>
      </c>
      <c r="GD40" s="97">
        <f t="shared" si="90"/>
        <v>0</v>
      </c>
      <c r="GE40" s="428">
        <f t="shared" si="91"/>
        <v>5</v>
      </c>
      <c r="GF40" s="429">
        <f t="shared" si="92"/>
        <v>1</v>
      </c>
      <c r="GG40" s="428">
        <f t="shared" si="93"/>
        <v>3</v>
      </c>
      <c r="GH40" s="429">
        <f t="shared" si="94"/>
        <v>0.6</v>
      </c>
      <c r="GI40" s="429">
        <f t="shared" si="95"/>
        <v>0.6</v>
      </c>
      <c r="GJ40" s="101"/>
    </row>
    <row r="41" spans="1:192" ht="37.5" hidden="1" customHeight="1">
      <c r="A41" s="427">
        <v>33</v>
      </c>
      <c r="B41" s="85"/>
      <c r="C41" s="85"/>
      <c r="D41" s="193"/>
      <c r="E41" s="85"/>
      <c r="F41" s="124"/>
      <c r="G41" s="85"/>
      <c r="H41" s="85" t="s">
        <v>1170</v>
      </c>
      <c r="I41" s="86"/>
      <c r="J41" s="86"/>
      <c r="K41" s="86"/>
      <c r="L41" s="86"/>
      <c r="M41" s="86"/>
      <c r="N41" s="86"/>
      <c r="O41" s="86"/>
      <c r="P41" s="86"/>
      <c r="Q41" s="86"/>
      <c r="R41" s="86"/>
      <c r="S41" s="86"/>
      <c r="T41" s="86"/>
      <c r="U41" s="86"/>
      <c r="V41" s="86"/>
      <c r="W41" s="86"/>
      <c r="X41" s="86"/>
      <c r="Y41" s="86"/>
      <c r="Z41" s="86"/>
      <c r="AA41" s="86"/>
      <c r="AB41" s="86"/>
      <c r="AC41" s="88">
        <f t="shared" ref="AC41:AC72" si="102">I41</f>
        <v>0</v>
      </c>
      <c r="AD41" s="89">
        <f t="shared" si="96"/>
        <v>1</v>
      </c>
      <c r="AE41" s="88" t="str">
        <f t="shared" ref="AE41:AE72" si="103">CONCATENATE(CY41," - ",CZ41)</f>
        <v>3 - Moderado</v>
      </c>
      <c r="AF41" s="89">
        <f t="shared" si="97"/>
        <v>0.6</v>
      </c>
      <c r="AG41" s="82" t="str">
        <f t="shared" si="98"/>
        <v/>
      </c>
      <c r="AH41" s="89">
        <f t="shared" ref="AH41:AH72" si="104">AD41*AF41</f>
        <v>0.6</v>
      </c>
      <c r="AI41" s="85"/>
      <c r="AJ41" s="85"/>
      <c r="AK41" s="85"/>
      <c r="AL41" s="85"/>
      <c r="AM41" s="47"/>
      <c r="AN41" s="91"/>
      <c r="AO41" s="91"/>
      <c r="AP41" s="47"/>
      <c r="AQ41" s="47"/>
      <c r="AR41" s="91"/>
      <c r="AS41" s="91"/>
      <c r="AT41" s="47"/>
      <c r="AU41" s="47"/>
      <c r="AV41" s="91"/>
      <c r="AW41" s="91"/>
      <c r="AX41" s="47"/>
      <c r="AY41" s="47"/>
      <c r="AZ41" s="91"/>
      <c r="BA41" s="91"/>
      <c r="BB41" s="47"/>
      <c r="BC41" s="47"/>
      <c r="BD41" s="91"/>
      <c r="BE41" s="91"/>
      <c r="BF41" s="47"/>
      <c r="BG41" s="47"/>
      <c r="BH41" s="91"/>
      <c r="BI41" s="91"/>
      <c r="BJ41" s="47"/>
      <c r="BK41" s="47"/>
      <c r="BL41" s="91"/>
      <c r="BM41" s="91"/>
      <c r="BN41" s="47"/>
      <c r="BO41" s="47"/>
      <c r="BP41" s="91"/>
      <c r="BQ41" s="91"/>
      <c r="BR41" s="47"/>
      <c r="BS41" s="47"/>
      <c r="BT41" s="91"/>
      <c r="BU41" s="91"/>
      <c r="BV41" s="47"/>
      <c r="BW41" s="47"/>
      <c r="BX41" s="91"/>
      <c r="BY41" s="91"/>
      <c r="BZ41" s="47"/>
      <c r="CA41" s="47"/>
      <c r="CB41" s="91"/>
      <c r="CC41" s="91"/>
      <c r="CD41" s="47"/>
      <c r="CE41" s="47"/>
      <c r="CF41" s="91"/>
      <c r="CG41" s="91"/>
      <c r="CH41" s="47"/>
      <c r="CI41" s="91"/>
      <c r="CJ41" s="91"/>
      <c r="CK41" s="47"/>
      <c r="CL41" s="92" t="str">
        <f t="shared" ref="CL41:CL72" si="105">IFERROR(IF(GE41&lt;=1,"1 - Muy Baja",VLOOKUP(GE41,$BLR$689:$BLS$693,2,0)),"")</f>
        <v>5 - Muy Alta</v>
      </c>
      <c r="CM41" s="93">
        <f t="shared" si="99"/>
        <v>1</v>
      </c>
      <c r="CN41" s="92" t="str">
        <f t="shared" ref="CN41:CN72" si="106">IFERROR(IF(GG41&lt;=1,"1 - Leve",HLOOKUP(GG41,$BLU$686:$BLY$687,2,0)),"")</f>
        <v>3 - Moderado</v>
      </c>
      <c r="CO41" s="93">
        <f t="shared" si="100"/>
        <v>0.6</v>
      </c>
      <c r="CP41" s="94" t="str">
        <f t="shared" si="101"/>
        <v>ALTO</v>
      </c>
      <c r="CQ41" s="89">
        <f t="shared" ref="CQ41:CQ72" si="107">CM41*CO41</f>
        <v>0.6</v>
      </c>
      <c r="CR41" s="194"/>
      <c r="CS41" s="94">
        <f t="shared" ref="CS41:CS72" si="108">IF(CP41="BAJO",0.1,IF(CP41="MODERADO",3,5))</f>
        <v>5</v>
      </c>
      <c r="CT41" s="47"/>
      <c r="CU41" s="194"/>
      <c r="CV41" s="194"/>
      <c r="CW41" s="96"/>
      <c r="CX41" s="97">
        <f t="shared" ref="CX41:CX72" si="109">COUNTIF(J41:AB41,"SI")</f>
        <v>0</v>
      </c>
      <c r="CY41" s="98">
        <f t="shared" ref="CY41:CY72" si="110">IF(CX41&lt;6,3,IF(CX41&gt;11,5,4))</f>
        <v>3</v>
      </c>
      <c r="CZ41" s="97" t="str">
        <f t="shared" ref="CZ41:CZ72" si="111">IF(CX41&lt;6,"Moderado",IF(CX41&gt;11,"Catastrófico","Mayor"))</f>
        <v>Moderado</v>
      </c>
      <c r="DA41" s="99">
        <f t="shared" ref="DA41:DA72" si="112">IF(CY41=3,0.6,IF(CY41=4,0.8,1))</f>
        <v>0.6</v>
      </c>
      <c r="DB41" s="100">
        <f t="shared" ref="DB41:DB72" si="113">IF(AN41="",0,IF(AN41="Automático",0.25,IF(AN41="Manual",0.15,0)))</f>
        <v>0</v>
      </c>
      <c r="DC41" s="100">
        <f t="shared" ref="DC41:DC72" si="114">IF(AI41="",0,IF(AO41="Preventivo",0.25,IF(AO41="Detectivo",0.15,IF(AO41="Correctivo",0.1,0))))</f>
        <v>0</v>
      </c>
      <c r="DD41" s="97">
        <f t="shared" ref="DD41:DD72" si="115">IF(OR(AN41=0,AO41=0),0,DB41+DC41)</f>
        <v>0</v>
      </c>
      <c r="DE41" s="428">
        <f t="shared" ref="DE41:DE72" si="116">IF(DF41&gt;0.8,5,IF(DF41&gt;0.6,4,IF(DF41&gt;0.4,3,IF(DF41&gt;0.2,2,1))))</f>
        <v>5</v>
      </c>
      <c r="DF41" s="429">
        <f t="shared" ref="DF41:DF72" si="117">IF(OR(AP41="Ambos",AP41="Probabilidad"),$AD41-($AD41*$DD41),$AD41)</f>
        <v>1</v>
      </c>
      <c r="DG41" s="428">
        <f t="shared" ref="DG41:DG72" si="118">IF(DI41&gt;0.8,5,IF(DI41&gt;0.6,4,3))</f>
        <v>3</v>
      </c>
      <c r="DH41" s="428"/>
      <c r="DI41" s="429">
        <f t="shared" ref="DI41:DI72" si="119">IF(OR(AP41="Ambos",AP41="Impacto"),$DA41-($DA41*$DD41),$DA41)</f>
        <v>0.6</v>
      </c>
      <c r="DJ41" s="100">
        <f t="shared" ref="DJ41:DJ72" si="120">IF(AR41="",0,IF(AR41="Automático",0.25,IF(AR41="Manual",0.15,0)))</f>
        <v>0</v>
      </c>
      <c r="DK41" s="100">
        <f t="shared" ref="DK41:DK72" si="121">IF(AS41="",0,IF(AS41="Preventivo",0.25,IF(AS41="Detectivo",0.15,IF(AS41="Correctivo",0.1,0))))</f>
        <v>0</v>
      </c>
      <c r="DL41" s="97">
        <f t="shared" ref="DL41:DL72" si="122">IF(OR(AR41=0,AS41=0),0,DJ41+DK41)</f>
        <v>0</v>
      </c>
      <c r="DM41" s="428">
        <f t="shared" ref="DM41:DM72" si="123">IF(DN41&gt;0.8,5,IF(DN41&gt;0.6,4,IF(DN41&gt;0.4,3,IF(DN41&gt;0.2,2,1))))</f>
        <v>5</v>
      </c>
      <c r="DN41" s="429">
        <f t="shared" ref="DN41:DN72" si="124">IF(OR(AT41="Ambos",AT41="Probabilidad"),DF41-(DF41*$DL41),DF41)</f>
        <v>1</v>
      </c>
      <c r="DO41" s="428">
        <f t="shared" ref="DO41:DO72" si="125">IF(DP41&gt;0.8,5,IF(DP41&gt;0.6,4,3))</f>
        <v>3</v>
      </c>
      <c r="DP41" s="429">
        <f t="shared" ref="DP41:DP72" si="126">IF(OR(AT41="Ambos",AT41="Impacto"),$DI41-($DI41*$DL41),$DI41)</f>
        <v>0.6</v>
      </c>
      <c r="DQ41" s="100">
        <f t="shared" ref="DQ41:DQ72" si="127">IF(AV41="",0,IF(AV41="Automático",0.25,IF(AV41="Manual",0.15,0)))</f>
        <v>0</v>
      </c>
      <c r="DR41" s="100">
        <f t="shared" ref="DR41:DR72" si="128">IF(AW41="",0,IF(AW41="Preventivo",0.25,IF(AW41="Detectivo",0.15,IF(AW41="Correctivo",0.1,0))))</f>
        <v>0</v>
      </c>
      <c r="DS41" s="97">
        <f t="shared" ref="DS41:DS72" si="129">IF(OR(AV41=0,AW41=0),0,DQ41+DR41)</f>
        <v>0</v>
      </c>
      <c r="DT41" s="428">
        <f t="shared" ref="DT41:DT72" si="130">IF(DU41&gt;0.8,5,IF(DU41&gt;0.6,4,IF(DU41&gt;0.4,3,IF(DU41&gt;0.2,2,1))))</f>
        <v>5</v>
      </c>
      <c r="DU41" s="429">
        <f t="shared" ref="DU41:DU72" si="131">IF(OR(AX41="Ambos",AX41="Probabilidad"),DN41-(DN41*$DS41),DN41)</f>
        <v>1</v>
      </c>
      <c r="DV41" s="428">
        <f t="shared" ref="DV41:DV72" si="132">IF(DW41&gt;0.8,5,IF(DW41&gt;0.6,4,3))</f>
        <v>3</v>
      </c>
      <c r="DW41" s="429">
        <f t="shared" ref="DW41:DW72" si="133">IF(OR(AX41="Ambos",AX41="Impacto"),$DP41-($DP41*$DS41),$DP41)</f>
        <v>0.6</v>
      </c>
      <c r="DX41" s="100">
        <f t="shared" ref="DX41:DX72" si="134">IF(AZ41="",0,IF(AZ41="Automático",0.25,IF(AZ41="Manual",0.15,0)))</f>
        <v>0</v>
      </c>
      <c r="DY41" s="100">
        <f t="shared" ref="DY41:DY72" si="135">IF(BA41="",0,IF(BA41="Preventivo",0.25,IF(BA41="Detectivo",0.15,IF(BA42="Correctivo",0.1,0))))</f>
        <v>0</v>
      </c>
      <c r="DZ41" s="97">
        <f t="shared" ref="DZ41:DZ72" si="136">IF(OR(AZ41=0,BA41=0),0,DX41+DY41)</f>
        <v>0</v>
      </c>
      <c r="EA41" s="428">
        <f t="shared" ref="EA41:EA72" si="137">IF(EB41&gt;0.8,5,IF(EB41&gt;0.6,4,IF(EB41&gt;0.4,3,IF(EB41&gt;0.2,2,1))))</f>
        <v>5</v>
      </c>
      <c r="EB41" s="429">
        <f t="shared" ref="EB41:EB72" si="138">IF(OR(BB41="Ambos",BB41="Probabilidad"),DU41-(DU41*$DZ41),DU41)</f>
        <v>1</v>
      </c>
      <c r="EC41" s="428">
        <f t="shared" ref="EC41:EC72" si="139">IF(ED41&gt;0.8,5,IF(ED41&gt;0.6,4,3))</f>
        <v>3</v>
      </c>
      <c r="ED41" s="429">
        <f t="shared" ref="ED41:ED72" si="140">IF(OR(BB41="Ambos",BB41="Impacto"),$DW41-($DW41*$DZ41),$DW41)</f>
        <v>0.6</v>
      </c>
      <c r="EE41" s="100">
        <f t="shared" ref="EE41:EE72" si="141">IF(BD41="",0,IF(BD41="Automático",0.25,IF(BD41="Manual",0.15,0)))</f>
        <v>0</v>
      </c>
      <c r="EF41" s="100">
        <f t="shared" ref="EF41:EF72" si="142">IF(BE41="",0,IF(BE41="Preventivo",0.25,IF(BE41="Detectivo",0.15,IF(BE41="Correctivo",0.1,0))))</f>
        <v>0</v>
      </c>
      <c r="EG41" s="97">
        <f t="shared" ref="EG41:EG72" si="143">IF(OR(BD41=0,BE41=0),0,EE41+EF41)</f>
        <v>0</v>
      </c>
      <c r="EH41" s="428">
        <f t="shared" ref="EH41:EH72" si="144">IF(EI41&gt;0.8,5,IF(EI41&gt;0.6,4,IF(EI41&gt;0.4,3,IF(EI41&gt;0.2,2,1))))</f>
        <v>5</v>
      </c>
      <c r="EI41" s="429">
        <f t="shared" ref="EI41:EI72" si="145">IF(OR(BF41="Ambos",BF41="Probabilidad"),EB41-(EB41*$EG41),EB41)</f>
        <v>1</v>
      </c>
      <c r="EJ41" s="428">
        <f t="shared" ref="EJ41:EJ72" si="146">IF(EK41&gt;0.8,5,IF(EK41&gt;0.6,4,3))</f>
        <v>3</v>
      </c>
      <c r="EK41" s="429">
        <f t="shared" ref="EK41:EK72" si="147">IF(OR(BF41="Ambos",BF41="Impacto"),$ED41-($ED41*$EG41),$ED41)</f>
        <v>0.6</v>
      </c>
      <c r="EL41" s="100">
        <f t="shared" ref="EL41:EL72" si="148">IF(BH41="",0,IF(BH41="Automático",0.25,IF(BH41="Manual",0.15,0)))</f>
        <v>0</v>
      </c>
      <c r="EM41" s="100">
        <f t="shared" ref="EM41:EM72" si="149">IF(BI41="",0,IF(BI41="Preventivo",0.25,IF(BI41="Detectivo",0.15,IF(BI41="Correctivo",0.1,0))))</f>
        <v>0</v>
      </c>
      <c r="EN41" s="97">
        <f t="shared" ref="EN41:EN72" si="150">IF(OR(BH41=0,BI41=0),0,EL41+EM41)</f>
        <v>0</v>
      </c>
      <c r="EO41" s="428">
        <f t="shared" ref="EO41:EO72" si="151">IF(EP41&gt;0.8,5,IF(EP41&gt;0.6,4,IF(EP41&gt;0.4,3,IF(EP41&gt;0.2,2,1))))</f>
        <v>5</v>
      </c>
      <c r="EP41" s="429">
        <f t="shared" ref="EP41:EP72" si="152">IF(OR(BF41="Ambos",BF41="Probabilidad"),EI41-(EI41*$EN41),EI41)</f>
        <v>1</v>
      </c>
      <c r="EQ41" s="428">
        <f t="shared" ref="EQ41:EQ72" si="153">IF(ER41&gt;0.8,5,IF(ER41&gt;0.6,4,3))</f>
        <v>3</v>
      </c>
      <c r="ER41" s="429">
        <f t="shared" ref="ER41:ER72" si="154">IF(OR(BJ41="Ambos",BJ41="Impacto"),$EK41-($EK41*$EN41),$EK41)</f>
        <v>0.6</v>
      </c>
      <c r="ES41" s="100">
        <f t="shared" ref="ES41:ES72" si="155">IF(BL41="",0,IF(BL41="Automático",0.25,IF(BL41="Manual",0.15,0)))</f>
        <v>0</v>
      </c>
      <c r="ET41" s="100">
        <f t="shared" ref="ET41:ET72" si="156">IF(BM41="",0,IF(BM41="Preventivo",0.25,IF(BM41="Detectivo",0.15,IF(BM41="Correctivo",0.1,0))))</f>
        <v>0</v>
      </c>
      <c r="EU41" s="97">
        <f t="shared" ref="EU41:EU72" si="157">IF(OR(BL41=0,BM41=0),0,ES41+ET41)</f>
        <v>0</v>
      </c>
      <c r="EV41" s="428">
        <f t="shared" ref="EV41:EV72" si="158">IF(EW41&gt;0.8,5,IF(EW41&gt;0.6,4,IF(EW41&gt;0.4,3,IF(EW41&gt;0.2,2,1))))</f>
        <v>5</v>
      </c>
      <c r="EW41" s="429">
        <f t="shared" ref="EW41:EW72" si="159">IF(OR(BP41="Ambos",BP41="Probabilidad"),EP41-(EP41*$EU41),EP41)</f>
        <v>1</v>
      </c>
      <c r="EX41" s="428">
        <f t="shared" ref="EX41:EX72" si="160">IF(EY41&gt;0.8,5,IF(EY41&gt;0.6,4,3))</f>
        <v>3</v>
      </c>
      <c r="EY41" s="429">
        <f t="shared" ref="EY41:EY72" si="161">IF(OR(BN41="Ambos",BN41="Impacto"),$ER41-($ER41*$EU41),$ER41)</f>
        <v>0.6</v>
      </c>
      <c r="EZ41" s="100">
        <f t="shared" ref="EZ41:EZ72" si="162">IF(BP41="",0,IF(BP41="Automático",0.25,IF(BP41="Manual",0.15,0)))</f>
        <v>0</v>
      </c>
      <c r="FA41" s="100">
        <f t="shared" ref="FA41:FA72" si="163">IF(BQ41="",0,IF(BQ41="Preventivo",0.25,IF(BQ41="Detectivo",0.15,IF(BQ41="Correctivo",0.1,0))))</f>
        <v>0</v>
      </c>
      <c r="FB41" s="97">
        <f t="shared" ref="FB41:FB72" si="164">IF(OR(BP41=0,BQ41=0),0,EZ41+FA41)</f>
        <v>0</v>
      </c>
      <c r="FC41" s="428">
        <f t="shared" ref="FC41:FC72" si="165">IF(FD41&gt;0.8,5,IF(FD41&gt;0.6,4,IF(FD41&gt;0.4,3,IF(FD41&gt;0.2,2,1))))</f>
        <v>5</v>
      </c>
      <c r="FD41" s="429">
        <f t="shared" ref="FD41:FD72" si="166">IF(OR(BR41="Ambos",BR41="Probabilidad"),EW41-(EW41*$FB41),EW41)</f>
        <v>1</v>
      </c>
      <c r="FE41" s="428">
        <f t="shared" ref="FE41:FE72" si="167">IF(FF41&gt;0.8,5,IF(FF41&gt;0.6,4,3))</f>
        <v>3</v>
      </c>
      <c r="FF41" s="429">
        <f t="shared" ref="FF41:FF72" si="168">IF(OR(BR41="Ambos",BR41="Impacto"),$EY41-($EY41*$FB41),$EY41)</f>
        <v>0.6</v>
      </c>
      <c r="FG41" s="100">
        <f t="shared" ref="FG41:FG72" si="169">IF(BT41="",0,IF(BT41="Automático",0.25,IF(BT41="Manual",0.15,0)))</f>
        <v>0</v>
      </c>
      <c r="FH41" s="100">
        <f t="shared" ref="FH41:FH72" si="170">IF(BU41="",0,IF(BU41="Preventivo",0.25,IF(BU41="Detectivo",0.15,IF(BU41="Correctivo",0.1,0))))</f>
        <v>0</v>
      </c>
      <c r="FI41" s="97">
        <f t="shared" ref="FI41:FI72" si="171">IF(OR(BT41=0,BU41=0),0,FG41+FH41)</f>
        <v>0</v>
      </c>
      <c r="FJ41" s="428">
        <f t="shared" ref="FJ41:FJ72" si="172">IF(FK41&gt;0.8,5,IF(FK41&gt;0.6,4,IF(FK41&gt;0.4,3,IF(FK41&gt;0.2,2,1))))</f>
        <v>5</v>
      </c>
      <c r="FK41" s="429">
        <f t="shared" ref="FK41:FK72" si="173">IF(OR(BV41="Ambos",BV41="Probabilidad"),FD41-(FD41*$FI41),FD41)</f>
        <v>1</v>
      </c>
      <c r="FL41" s="428">
        <f t="shared" ref="FL41:FL72" si="174">IF(FM41&gt;0.8,5,IF(FM41&gt;0.6,4,3))</f>
        <v>3</v>
      </c>
      <c r="FM41" s="429">
        <f t="shared" ref="FM41:FM72" si="175">IF(OR(BV41="Ambos",BV41="Impacto"),$FF41-($FF41*$FI41),$FF41)</f>
        <v>0.6</v>
      </c>
      <c r="FN41" s="100">
        <f t="shared" ref="FN41:FN72" si="176">IF(BX41="",0,IF(BX41="Automático",0.25,IF(BX41="Manual",0.15,0)))</f>
        <v>0</v>
      </c>
      <c r="FO41" s="100">
        <f t="shared" ref="FO41:FO72" si="177">IF(BY41="",0,IF(BY41="Preventivo",0.25,IF(BY41="Detectivo",0.15,IF(BY41="Correctivo",0.1,0))))</f>
        <v>0</v>
      </c>
      <c r="FP41" s="97">
        <f t="shared" ref="FP41:FP72" si="178">IF(OR(BX41=0,BY41=0),0,FN41+FO41)</f>
        <v>0</v>
      </c>
      <c r="FQ41" s="428">
        <f t="shared" ref="FQ41:FQ72" si="179">IF(FR41&gt;0.8,5,IF(FR41&gt;0.6,4,IF(FR41&gt;0.4,3,IF(FR41&gt;0.2,2,1))))</f>
        <v>5</v>
      </c>
      <c r="FR41" s="429">
        <f t="shared" ref="FR41:FR72" si="180">IF(OR(BZ41="Ambos",BZ41="Probabilidad"),FK41-(FK41*$FP41),FK41)</f>
        <v>1</v>
      </c>
      <c r="FS41" s="428">
        <f t="shared" ref="FS41:FS72" si="181">IF(FT41&gt;0.8,5,IF(FT41&gt;0.6,4,3))</f>
        <v>3</v>
      </c>
      <c r="FT41" s="429">
        <f t="shared" ref="FT41:FT72" si="182">IF(OR(BZ41="Ambos",BZ41="Impacto"),$FM41-($FM41*$FP41),$FM41)</f>
        <v>0.6</v>
      </c>
      <c r="FU41" s="100">
        <f t="shared" ref="FU41:FU72" si="183">IF(CB41="",0,IF(CB41="Automático",0.25,IF(CB41="Manual",0.15,0)))</f>
        <v>0</v>
      </c>
      <c r="FV41" s="100">
        <f t="shared" ref="FV41:FV72" si="184">IF(CC41="",0,IF(CC41="Preventivo",0.25,IF(CC41="Detectivo",0.15,IF(CC41="Correctivo",0.1,0))))</f>
        <v>0</v>
      </c>
      <c r="FW41" s="97">
        <f t="shared" ref="FW41:FW72" si="185">IF(OR(CB41=0,CC41=0),0,FU41+FV41)</f>
        <v>0</v>
      </c>
      <c r="FX41" s="428">
        <f t="shared" ref="FX41:FX72" si="186">IF(FY41&gt;0.8,5,IF(FY41&gt;0.6,4,IF(FY41&gt;0.4,3,IF(FY41&gt;0.2,2,1))))</f>
        <v>5</v>
      </c>
      <c r="FY41" s="429">
        <f t="shared" ref="FY41:FY72" si="187">IF(OR(CD41="Ambos",CD41="Probabilidad"),FR41-(FR41*$FW41),FR41)</f>
        <v>1</v>
      </c>
      <c r="FZ41" s="428">
        <f t="shared" ref="FZ41:FZ72" si="188">IF(GA41&gt;0.8,5,IF(GA41&gt;0.6,4,3))</f>
        <v>3</v>
      </c>
      <c r="GA41" s="429">
        <f t="shared" ref="GA41:GA72" si="189">IF(OR(CD41="Ambos",CD41="Impacto"),$FT41-($FT41*$FW41),$FT41)</f>
        <v>0.6</v>
      </c>
      <c r="GB41" s="100">
        <f t="shared" ref="GB41:GB72" si="190">IF(CF41="",0,IF(CF41="Automático",0.25,IF(CF41="Manual",0.15,0)))</f>
        <v>0</v>
      </c>
      <c r="GC41" s="100">
        <f t="shared" ref="GC41:GC72" si="191">IF(CG41="",0,IF(CG41="Preventivo",0.25,IF(CG41="Detectivo",0.15,IF(CG41="Correctivo",0.1,0))))</f>
        <v>0</v>
      </c>
      <c r="GD41" s="97">
        <f t="shared" ref="GD41:GD72" si="192">IF(OR(CF41=0,CG41=0),0,GB41+GC41)</f>
        <v>0</v>
      </c>
      <c r="GE41" s="428">
        <f t="shared" ref="GE41:GE72" si="193">IF(GF41&gt;0.8,5,IF(GF41&gt;0.6,4,IF(GF41&gt;0.4,3,IF(GF41&gt;0.2,2,1))))</f>
        <v>5</v>
      </c>
      <c r="GF41" s="429">
        <f t="shared" ref="GF41:GF72" si="194">IF(OR(CH41="Ambos",CH41="Probabilidad"),FY41-(FY41*$GD41),FY41)</f>
        <v>1</v>
      </c>
      <c r="GG41" s="428">
        <f t="shared" ref="GG41:GG72" si="195">IF(GH41&gt;0.8,5,IF(GH41&gt;0.6,4,3))</f>
        <v>3</v>
      </c>
      <c r="GH41" s="429">
        <f t="shared" ref="GH41:GH72" si="196">IF(OR(CH41="Ambos",CH41="Impacto"),$GA41-($GA41*$GD41),$GA41)</f>
        <v>0.6</v>
      </c>
      <c r="GI41" s="429">
        <f t="shared" ref="GI41:GI72" si="197">IF(GH41&lt;0.6,0.6,GH41)</f>
        <v>0.6</v>
      </c>
      <c r="GJ41" s="101"/>
    </row>
    <row r="42" spans="1:192" ht="37.5" hidden="1" customHeight="1">
      <c r="A42" s="427">
        <v>34</v>
      </c>
      <c r="B42" s="85"/>
      <c r="C42" s="85"/>
      <c r="D42" s="193"/>
      <c r="E42" s="85"/>
      <c r="F42" s="124"/>
      <c r="G42" s="85"/>
      <c r="H42" s="85" t="s">
        <v>1170</v>
      </c>
      <c r="I42" s="86"/>
      <c r="J42" s="86"/>
      <c r="K42" s="86"/>
      <c r="L42" s="86"/>
      <c r="M42" s="86"/>
      <c r="N42" s="86"/>
      <c r="O42" s="86"/>
      <c r="P42" s="86"/>
      <c r="Q42" s="86"/>
      <c r="R42" s="86"/>
      <c r="S42" s="86"/>
      <c r="T42" s="86"/>
      <c r="U42" s="86"/>
      <c r="V42" s="86"/>
      <c r="W42" s="86"/>
      <c r="X42" s="86"/>
      <c r="Y42" s="86"/>
      <c r="Z42" s="86"/>
      <c r="AA42" s="86"/>
      <c r="AB42" s="86"/>
      <c r="AC42" s="88">
        <f t="shared" si="102"/>
        <v>0</v>
      </c>
      <c r="AD42" s="89">
        <f t="shared" si="96"/>
        <v>1</v>
      </c>
      <c r="AE42" s="88" t="str">
        <f t="shared" si="103"/>
        <v>3 - Moderado</v>
      </c>
      <c r="AF42" s="89">
        <f t="shared" si="97"/>
        <v>0.6</v>
      </c>
      <c r="AG42" s="82" t="str">
        <f t="shared" si="98"/>
        <v/>
      </c>
      <c r="AH42" s="89">
        <f t="shared" si="104"/>
        <v>0.6</v>
      </c>
      <c r="AI42" s="85"/>
      <c r="AJ42" s="85"/>
      <c r="AK42" s="85"/>
      <c r="AL42" s="85"/>
      <c r="AM42" s="47"/>
      <c r="AN42" s="91"/>
      <c r="AO42" s="91"/>
      <c r="AP42" s="47"/>
      <c r="AQ42" s="47"/>
      <c r="AR42" s="91"/>
      <c r="AS42" s="91"/>
      <c r="AT42" s="47"/>
      <c r="AU42" s="47"/>
      <c r="AV42" s="91"/>
      <c r="AW42" s="91"/>
      <c r="AX42" s="47"/>
      <c r="AY42" s="47"/>
      <c r="AZ42" s="91"/>
      <c r="BA42" s="91"/>
      <c r="BB42" s="47"/>
      <c r="BC42" s="47"/>
      <c r="BD42" s="91"/>
      <c r="BE42" s="91"/>
      <c r="BF42" s="47"/>
      <c r="BG42" s="47"/>
      <c r="BH42" s="91"/>
      <c r="BI42" s="91"/>
      <c r="BJ42" s="47"/>
      <c r="BK42" s="47"/>
      <c r="BL42" s="91"/>
      <c r="BM42" s="91"/>
      <c r="BN42" s="47"/>
      <c r="BO42" s="47"/>
      <c r="BP42" s="91"/>
      <c r="BQ42" s="91"/>
      <c r="BR42" s="47"/>
      <c r="BS42" s="47"/>
      <c r="BT42" s="91"/>
      <c r="BU42" s="91"/>
      <c r="BV42" s="47"/>
      <c r="BW42" s="47"/>
      <c r="BX42" s="91"/>
      <c r="BY42" s="91"/>
      <c r="BZ42" s="47"/>
      <c r="CA42" s="47"/>
      <c r="CB42" s="91"/>
      <c r="CC42" s="91"/>
      <c r="CD42" s="47"/>
      <c r="CE42" s="47"/>
      <c r="CF42" s="91"/>
      <c r="CG42" s="91"/>
      <c r="CH42" s="47"/>
      <c r="CI42" s="91"/>
      <c r="CJ42" s="91"/>
      <c r="CK42" s="47"/>
      <c r="CL42" s="92" t="str">
        <f t="shared" si="105"/>
        <v>5 - Muy Alta</v>
      </c>
      <c r="CM42" s="93">
        <f t="shared" si="99"/>
        <v>1</v>
      </c>
      <c r="CN42" s="92" t="str">
        <f t="shared" si="106"/>
        <v>3 - Moderado</v>
      </c>
      <c r="CO42" s="93">
        <f t="shared" si="100"/>
        <v>0.6</v>
      </c>
      <c r="CP42" s="94" t="str">
        <f t="shared" si="101"/>
        <v>ALTO</v>
      </c>
      <c r="CQ42" s="89">
        <f t="shared" si="107"/>
        <v>0.6</v>
      </c>
      <c r="CR42" s="194"/>
      <c r="CS42" s="94">
        <f t="shared" si="108"/>
        <v>5</v>
      </c>
      <c r="CT42" s="47"/>
      <c r="CU42" s="194"/>
      <c r="CV42" s="194"/>
      <c r="CW42" s="96"/>
      <c r="CX42" s="97">
        <f t="shared" si="109"/>
        <v>0</v>
      </c>
      <c r="CY42" s="98">
        <f t="shared" si="110"/>
        <v>3</v>
      </c>
      <c r="CZ42" s="97" t="str">
        <f t="shared" si="111"/>
        <v>Moderado</v>
      </c>
      <c r="DA42" s="99">
        <f t="shared" si="112"/>
        <v>0.6</v>
      </c>
      <c r="DB42" s="100">
        <f t="shared" si="113"/>
        <v>0</v>
      </c>
      <c r="DC42" s="100">
        <f t="shared" si="114"/>
        <v>0</v>
      </c>
      <c r="DD42" s="97">
        <f t="shared" si="115"/>
        <v>0</v>
      </c>
      <c r="DE42" s="428">
        <f t="shared" si="116"/>
        <v>5</v>
      </c>
      <c r="DF42" s="429">
        <f t="shared" si="117"/>
        <v>1</v>
      </c>
      <c r="DG42" s="428">
        <f t="shared" si="118"/>
        <v>3</v>
      </c>
      <c r="DH42" s="428"/>
      <c r="DI42" s="429">
        <f t="shared" si="119"/>
        <v>0.6</v>
      </c>
      <c r="DJ42" s="100">
        <f t="shared" si="120"/>
        <v>0</v>
      </c>
      <c r="DK42" s="100">
        <f t="shared" si="121"/>
        <v>0</v>
      </c>
      <c r="DL42" s="97">
        <f t="shared" si="122"/>
        <v>0</v>
      </c>
      <c r="DM42" s="428">
        <f t="shared" si="123"/>
        <v>5</v>
      </c>
      <c r="DN42" s="429">
        <f t="shared" si="124"/>
        <v>1</v>
      </c>
      <c r="DO42" s="428">
        <f t="shared" si="125"/>
        <v>3</v>
      </c>
      <c r="DP42" s="429">
        <f t="shared" si="126"/>
        <v>0.6</v>
      </c>
      <c r="DQ42" s="100">
        <f t="shared" si="127"/>
        <v>0</v>
      </c>
      <c r="DR42" s="100">
        <f t="shared" si="128"/>
        <v>0</v>
      </c>
      <c r="DS42" s="97">
        <f t="shared" si="129"/>
        <v>0</v>
      </c>
      <c r="DT42" s="428">
        <f t="shared" si="130"/>
        <v>5</v>
      </c>
      <c r="DU42" s="429">
        <f t="shared" si="131"/>
        <v>1</v>
      </c>
      <c r="DV42" s="428">
        <f t="shared" si="132"/>
        <v>3</v>
      </c>
      <c r="DW42" s="429">
        <f t="shared" si="133"/>
        <v>0.6</v>
      </c>
      <c r="DX42" s="100">
        <f t="shared" si="134"/>
        <v>0</v>
      </c>
      <c r="DY42" s="100">
        <f t="shared" si="135"/>
        <v>0</v>
      </c>
      <c r="DZ42" s="97">
        <f t="shared" si="136"/>
        <v>0</v>
      </c>
      <c r="EA42" s="428">
        <f t="shared" si="137"/>
        <v>5</v>
      </c>
      <c r="EB42" s="429">
        <f t="shared" si="138"/>
        <v>1</v>
      </c>
      <c r="EC42" s="428">
        <f t="shared" si="139"/>
        <v>3</v>
      </c>
      <c r="ED42" s="429">
        <f t="shared" si="140"/>
        <v>0.6</v>
      </c>
      <c r="EE42" s="100">
        <f t="shared" si="141"/>
        <v>0</v>
      </c>
      <c r="EF42" s="100">
        <f t="shared" si="142"/>
        <v>0</v>
      </c>
      <c r="EG42" s="97">
        <f t="shared" si="143"/>
        <v>0</v>
      </c>
      <c r="EH42" s="428">
        <f t="shared" si="144"/>
        <v>5</v>
      </c>
      <c r="EI42" s="429">
        <f t="shared" si="145"/>
        <v>1</v>
      </c>
      <c r="EJ42" s="428">
        <f t="shared" si="146"/>
        <v>3</v>
      </c>
      <c r="EK42" s="429">
        <f t="shared" si="147"/>
        <v>0.6</v>
      </c>
      <c r="EL42" s="100">
        <f t="shared" si="148"/>
        <v>0</v>
      </c>
      <c r="EM42" s="100">
        <f t="shared" si="149"/>
        <v>0</v>
      </c>
      <c r="EN42" s="97">
        <f t="shared" si="150"/>
        <v>0</v>
      </c>
      <c r="EO42" s="428">
        <f t="shared" si="151"/>
        <v>5</v>
      </c>
      <c r="EP42" s="429">
        <f t="shared" si="152"/>
        <v>1</v>
      </c>
      <c r="EQ42" s="428">
        <f t="shared" si="153"/>
        <v>3</v>
      </c>
      <c r="ER42" s="429">
        <f t="shared" si="154"/>
        <v>0.6</v>
      </c>
      <c r="ES42" s="100">
        <f t="shared" si="155"/>
        <v>0</v>
      </c>
      <c r="ET42" s="100">
        <f t="shared" si="156"/>
        <v>0</v>
      </c>
      <c r="EU42" s="97">
        <f t="shared" si="157"/>
        <v>0</v>
      </c>
      <c r="EV42" s="428">
        <f t="shared" si="158"/>
        <v>5</v>
      </c>
      <c r="EW42" s="429">
        <f t="shared" si="159"/>
        <v>1</v>
      </c>
      <c r="EX42" s="428">
        <f t="shared" si="160"/>
        <v>3</v>
      </c>
      <c r="EY42" s="429">
        <f t="shared" si="161"/>
        <v>0.6</v>
      </c>
      <c r="EZ42" s="100">
        <f t="shared" si="162"/>
        <v>0</v>
      </c>
      <c r="FA42" s="100">
        <f t="shared" si="163"/>
        <v>0</v>
      </c>
      <c r="FB42" s="97">
        <f t="shared" si="164"/>
        <v>0</v>
      </c>
      <c r="FC42" s="428">
        <f t="shared" si="165"/>
        <v>5</v>
      </c>
      <c r="FD42" s="429">
        <f t="shared" si="166"/>
        <v>1</v>
      </c>
      <c r="FE42" s="428">
        <f t="shared" si="167"/>
        <v>3</v>
      </c>
      <c r="FF42" s="429">
        <f t="shared" si="168"/>
        <v>0.6</v>
      </c>
      <c r="FG42" s="100">
        <f t="shared" si="169"/>
        <v>0</v>
      </c>
      <c r="FH42" s="100">
        <f t="shared" si="170"/>
        <v>0</v>
      </c>
      <c r="FI42" s="97">
        <f t="shared" si="171"/>
        <v>0</v>
      </c>
      <c r="FJ42" s="428">
        <f t="shared" si="172"/>
        <v>5</v>
      </c>
      <c r="FK42" s="429">
        <f t="shared" si="173"/>
        <v>1</v>
      </c>
      <c r="FL42" s="428">
        <f t="shared" si="174"/>
        <v>3</v>
      </c>
      <c r="FM42" s="429">
        <f t="shared" si="175"/>
        <v>0.6</v>
      </c>
      <c r="FN42" s="100">
        <f t="shared" si="176"/>
        <v>0</v>
      </c>
      <c r="FO42" s="100">
        <f t="shared" si="177"/>
        <v>0</v>
      </c>
      <c r="FP42" s="97">
        <f t="shared" si="178"/>
        <v>0</v>
      </c>
      <c r="FQ42" s="428">
        <f t="shared" si="179"/>
        <v>5</v>
      </c>
      <c r="FR42" s="429">
        <f t="shared" si="180"/>
        <v>1</v>
      </c>
      <c r="FS42" s="428">
        <f t="shared" si="181"/>
        <v>3</v>
      </c>
      <c r="FT42" s="429">
        <f t="shared" si="182"/>
        <v>0.6</v>
      </c>
      <c r="FU42" s="100">
        <f t="shared" si="183"/>
        <v>0</v>
      </c>
      <c r="FV42" s="100">
        <f t="shared" si="184"/>
        <v>0</v>
      </c>
      <c r="FW42" s="97">
        <f t="shared" si="185"/>
        <v>0</v>
      </c>
      <c r="FX42" s="428">
        <f t="shared" si="186"/>
        <v>5</v>
      </c>
      <c r="FY42" s="429">
        <f t="shared" si="187"/>
        <v>1</v>
      </c>
      <c r="FZ42" s="428">
        <f t="shared" si="188"/>
        <v>3</v>
      </c>
      <c r="GA42" s="429">
        <f t="shared" si="189"/>
        <v>0.6</v>
      </c>
      <c r="GB42" s="100">
        <f t="shared" si="190"/>
        <v>0</v>
      </c>
      <c r="GC42" s="100">
        <f t="shared" si="191"/>
        <v>0</v>
      </c>
      <c r="GD42" s="97">
        <f t="shared" si="192"/>
        <v>0</v>
      </c>
      <c r="GE42" s="428">
        <f t="shared" si="193"/>
        <v>5</v>
      </c>
      <c r="GF42" s="429">
        <f t="shared" si="194"/>
        <v>1</v>
      </c>
      <c r="GG42" s="428">
        <f t="shared" si="195"/>
        <v>3</v>
      </c>
      <c r="GH42" s="429">
        <f t="shared" si="196"/>
        <v>0.6</v>
      </c>
      <c r="GI42" s="429">
        <f t="shared" si="197"/>
        <v>0.6</v>
      </c>
      <c r="GJ42" s="101"/>
    </row>
    <row r="43" spans="1:192" ht="37.5" hidden="1" customHeight="1">
      <c r="A43" s="427">
        <v>35</v>
      </c>
      <c r="B43" s="85"/>
      <c r="C43" s="85"/>
      <c r="D43" s="193"/>
      <c r="E43" s="85"/>
      <c r="F43" s="124"/>
      <c r="G43" s="85"/>
      <c r="H43" s="85" t="s">
        <v>1170</v>
      </c>
      <c r="I43" s="86"/>
      <c r="J43" s="86"/>
      <c r="K43" s="86"/>
      <c r="L43" s="86"/>
      <c r="M43" s="86"/>
      <c r="N43" s="86"/>
      <c r="O43" s="86"/>
      <c r="P43" s="86"/>
      <c r="Q43" s="86"/>
      <c r="R43" s="86"/>
      <c r="S43" s="86"/>
      <c r="T43" s="86"/>
      <c r="U43" s="86"/>
      <c r="V43" s="86"/>
      <c r="W43" s="86"/>
      <c r="X43" s="86"/>
      <c r="Y43" s="86"/>
      <c r="Z43" s="86"/>
      <c r="AA43" s="86"/>
      <c r="AB43" s="86"/>
      <c r="AC43" s="88">
        <f t="shared" si="102"/>
        <v>0</v>
      </c>
      <c r="AD43" s="89">
        <f t="shared" ref="AD43:AD74" si="198">IFERROR(IF(I43="1 - Muy Baja",0.2,IF(I43="2 - Baja",0.4,IF(I43="3 - Media",0.6,IF(I43="4 - Alta",0.8,1)))),"")</f>
        <v>1</v>
      </c>
      <c r="AE43" s="88" t="str">
        <f t="shared" si="103"/>
        <v>3 - Moderado</v>
      </c>
      <c r="AF43" s="89">
        <f t="shared" ref="AF43:AF74" si="199">IFERROR(IF(CY43=1,0.2,IF(CY43=2,0.4,IF(CY43=3,0.6,IF(CY43=4,0.8,1)))),"")</f>
        <v>0.6</v>
      </c>
      <c r="AG43" s="82" t="str">
        <f t="shared" ref="AG43:AG74" si="200">IFERROR(INDEX($BLU$689:$BLY$693,MATCH(I43,$BLS$689:$BLS$693,0),MATCH(AE43,$BLU$687:$BLY$687,0)),"")</f>
        <v/>
      </c>
      <c r="AH43" s="89">
        <f t="shared" si="104"/>
        <v>0.6</v>
      </c>
      <c r="AI43" s="85"/>
      <c r="AJ43" s="85"/>
      <c r="AK43" s="85"/>
      <c r="AL43" s="85"/>
      <c r="AM43" s="47"/>
      <c r="AN43" s="91"/>
      <c r="AO43" s="91"/>
      <c r="AP43" s="47"/>
      <c r="AQ43" s="47"/>
      <c r="AR43" s="91"/>
      <c r="AS43" s="91"/>
      <c r="AT43" s="47"/>
      <c r="AU43" s="47"/>
      <c r="AV43" s="91"/>
      <c r="AW43" s="91"/>
      <c r="AX43" s="47"/>
      <c r="AY43" s="47"/>
      <c r="AZ43" s="91"/>
      <c r="BA43" s="91"/>
      <c r="BB43" s="47"/>
      <c r="BC43" s="47"/>
      <c r="BD43" s="91"/>
      <c r="BE43" s="91"/>
      <c r="BF43" s="47"/>
      <c r="BG43" s="47"/>
      <c r="BH43" s="91"/>
      <c r="BI43" s="91"/>
      <c r="BJ43" s="47"/>
      <c r="BK43" s="47"/>
      <c r="BL43" s="91"/>
      <c r="BM43" s="91"/>
      <c r="BN43" s="47"/>
      <c r="BO43" s="47"/>
      <c r="BP43" s="91"/>
      <c r="BQ43" s="91"/>
      <c r="BR43" s="47"/>
      <c r="BS43" s="47"/>
      <c r="BT43" s="91"/>
      <c r="BU43" s="91"/>
      <c r="BV43" s="47"/>
      <c r="BW43" s="47"/>
      <c r="BX43" s="91"/>
      <c r="BY43" s="91"/>
      <c r="BZ43" s="47"/>
      <c r="CA43" s="47"/>
      <c r="CB43" s="91"/>
      <c r="CC43" s="91"/>
      <c r="CD43" s="47"/>
      <c r="CE43" s="47"/>
      <c r="CF43" s="91"/>
      <c r="CG43" s="91"/>
      <c r="CH43" s="47"/>
      <c r="CI43" s="91"/>
      <c r="CJ43" s="91"/>
      <c r="CK43" s="47"/>
      <c r="CL43" s="92" t="str">
        <f t="shared" si="105"/>
        <v>5 - Muy Alta</v>
      </c>
      <c r="CM43" s="93">
        <f t="shared" ref="CM43:CM74" si="201">GF43</f>
        <v>1</v>
      </c>
      <c r="CN43" s="92" t="str">
        <f t="shared" si="106"/>
        <v>3 - Moderado</v>
      </c>
      <c r="CO43" s="93">
        <f t="shared" ref="CO43:CO74" si="202">GI43</f>
        <v>0.6</v>
      </c>
      <c r="CP43" s="94" t="str">
        <f t="shared" ref="CP43:CP74" si="203">IFERROR(INDEX($BLU$689:$BLY$693,MATCH(GE43,$BLR$689:$BLR$693,0),MATCH(GG43,$BLU$686:$BLY$686,0)),"")</f>
        <v>ALTO</v>
      </c>
      <c r="CQ43" s="89">
        <f t="shared" si="107"/>
        <v>0.6</v>
      </c>
      <c r="CR43" s="194"/>
      <c r="CS43" s="94">
        <f t="shared" si="108"/>
        <v>5</v>
      </c>
      <c r="CT43" s="47"/>
      <c r="CU43" s="194"/>
      <c r="CV43" s="194"/>
      <c r="CW43" s="96"/>
      <c r="CX43" s="97">
        <f t="shared" si="109"/>
        <v>0</v>
      </c>
      <c r="CY43" s="98">
        <f t="shared" si="110"/>
        <v>3</v>
      </c>
      <c r="CZ43" s="97" t="str">
        <f t="shared" si="111"/>
        <v>Moderado</v>
      </c>
      <c r="DA43" s="99">
        <f t="shared" si="112"/>
        <v>0.6</v>
      </c>
      <c r="DB43" s="100">
        <f t="shared" si="113"/>
        <v>0</v>
      </c>
      <c r="DC43" s="100">
        <f t="shared" si="114"/>
        <v>0</v>
      </c>
      <c r="DD43" s="97">
        <f t="shared" si="115"/>
        <v>0</v>
      </c>
      <c r="DE43" s="428">
        <f t="shared" si="116"/>
        <v>5</v>
      </c>
      <c r="DF43" s="429">
        <f t="shared" si="117"/>
        <v>1</v>
      </c>
      <c r="DG43" s="428">
        <f t="shared" si="118"/>
        <v>3</v>
      </c>
      <c r="DH43" s="428"/>
      <c r="DI43" s="429">
        <f t="shared" si="119"/>
        <v>0.6</v>
      </c>
      <c r="DJ43" s="100">
        <f t="shared" si="120"/>
        <v>0</v>
      </c>
      <c r="DK43" s="100">
        <f t="shared" si="121"/>
        <v>0</v>
      </c>
      <c r="DL43" s="97">
        <f t="shared" si="122"/>
        <v>0</v>
      </c>
      <c r="DM43" s="428">
        <f t="shared" si="123"/>
        <v>5</v>
      </c>
      <c r="DN43" s="429">
        <f t="shared" si="124"/>
        <v>1</v>
      </c>
      <c r="DO43" s="428">
        <f t="shared" si="125"/>
        <v>3</v>
      </c>
      <c r="DP43" s="429">
        <f t="shared" si="126"/>
        <v>0.6</v>
      </c>
      <c r="DQ43" s="100">
        <f t="shared" si="127"/>
        <v>0</v>
      </c>
      <c r="DR43" s="100">
        <f t="shared" si="128"/>
        <v>0</v>
      </c>
      <c r="DS43" s="97">
        <f t="shared" si="129"/>
        <v>0</v>
      </c>
      <c r="DT43" s="428">
        <f t="shared" si="130"/>
        <v>5</v>
      </c>
      <c r="DU43" s="429">
        <f t="shared" si="131"/>
        <v>1</v>
      </c>
      <c r="DV43" s="428">
        <f t="shared" si="132"/>
        <v>3</v>
      </c>
      <c r="DW43" s="429">
        <f t="shared" si="133"/>
        <v>0.6</v>
      </c>
      <c r="DX43" s="100">
        <f t="shared" si="134"/>
        <v>0</v>
      </c>
      <c r="DY43" s="100">
        <f t="shared" si="135"/>
        <v>0</v>
      </c>
      <c r="DZ43" s="97">
        <f t="shared" si="136"/>
        <v>0</v>
      </c>
      <c r="EA43" s="428">
        <f t="shared" si="137"/>
        <v>5</v>
      </c>
      <c r="EB43" s="429">
        <f t="shared" si="138"/>
        <v>1</v>
      </c>
      <c r="EC43" s="428">
        <f t="shared" si="139"/>
        <v>3</v>
      </c>
      <c r="ED43" s="429">
        <f t="shared" si="140"/>
        <v>0.6</v>
      </c>
      <c r="EE43" s="100">
        <f t="shared" si="141"/>
        <v>0</v>
      </c>
      <c r="EF43" s="100">
        <f t="shared" si="142"/>
        <v>0</v>
      </c>
      <c r="EG43" s="97">
        <f t="shared" si="143"/>
        <v>0</v>
      </c>
      <c r="EH43" s="428">
        <f t="shared" si="144"/>
        <v>5</v>
      </c>
      <c r="EI43" s="429">
        <f t="shared" si="145"/>
        <v>1</v>
      </c>
      <c r="EJ43" s="428">
        <f t="shared" si="146"/>
        <v>3</v>
      </c>
      <c r="EK43" s="429">
        <f t="shared" si="147"/>
        <v>0.6</v>
      </c>
      <c r="EL43" s="100">
        <f t="shared" si="148"/>
        <v>0</v>
      </c>
      <c r="EM43" s="100">
        <f t="shared" si="149"/>
        <v>0</v>
      </c>
      <c r="EN43" s="97">
        <f t="shared" si="150"/>
        <v>0</v>
      </c>
      <c r="EO43" s="428">
        <f t="shared" si="151"/>
        <v>5</v>
      </c>
      <c r="EP43" s="429">
        <f t="shared" si="152"/>
        <v>1</v>
      </c>
      <c r="EQ43" s="428">
        <f t="shared" si="153"/>
        <v>3</v>
      </c>
      <c r="ER43" s="429">
        <f t="shared" si="154"/>
        <v>0.6</v>
      </c>
      <c r="ES43" s="100">
        <f t="shared" si="155"/>
        <v>0</v>
      </c>
      <c r="ET43" s="100">
        <f t="shared" si="156"/>
        <v>0</v>
      </c>
      <c r="EU43" s="97">
        <f t="shared" si="157"/>
        <v>0</v>
      </c>
      <c r="EV43" s="428">
        <f t="shared" si="158"/>
        <v>5</v>
      </c>
      <c r="EW43" s="429">
        <f t="shared" si="159"/>
        <v>1</v>
      </c>
      <c r="EX43" s="428">
        <f t="shared" si="160"/>
        <v>3</v>
      </c>
      <c r="EY43" s="429">
        <f t="shared" si="161"/>
        <v>0.6</v>
      </c>
      <c r="EZ43" s="100">
        <f t="shared" si="162"/>
        <v>0</v>
      </c>
      <c r="FA43" s="100">
        <f t="shared" si="163"/>
        <v>0</v>
      </c>
      <c r="FB43" s="97">
        <f t="shared" si="164"/>
        <v>0</v>
      </c>
      <c r="FC43" s="428">
        <f t="shared" si="165"/>
        <v>5</v>
      </c>
      <c r="FD43" s="429">
        <f t="shared" si="166"/>
        <v>1</v>
      </c>
      <c r="FE43" s="428">
        <f t="shared" si="167"/>
        <v>3</v>
      </c>
      <c r="FF43" s="429">
        <f t="shared" si="168"/>
        <v>0.6</v>
      </c>
      <c r="FG43" s="100">
        <f t="shared" si="169"/>
        <v>0</v>
      </c>
      <c r="FH43" s="100">
        <f t="shared" si="170"/>
        <v>0</v>
      </c>
      <c r="FI43" s="97">
        <f t="shared" si="171"/>
        <v>0</v>
      </c>
      <c r="FJ43" s="428">
        <f t="shared" si="172"/>
        <v>5</v>
      </c>
      <c r="FK43" s="429">
        <f t="shared" si="173"/>
        <v>1</v>
      </c>
      <c r="FL43" s="428">
        <f t="shared" si="174"/>
        <v>3</v>
      </c>
      <c r="FM43" s="429">
        <f t="shared" si="175"/>
        <v>0.6</v>
      </c>
      <c r="FN43" s="100">
        <f t="shared" si="176"/>
        <v>0</v>
      </c>
      <c r="FO43" s="100">
        <f t="shared" si="177"/>
        <v>0</v>
      </c>
      <c r="FP43" s="97">
        <f t="shared" si="178"/>
        <v>0</v>
      </c>
      <c r="FQ43" s="428">
        <f t="shared" si="179"/>
        <v>5</v>
      </c>
      <c r="FR43" s="429">
        <f t="shared" si="180"/>
        <v>1</v>
      </c>
      <c r="FS43" s="428">
        <f t="shared" si="181"/>
        <v>3</v>
      </c>
      <c r="FT43" s="429">
        <f t="shared" si="182"/>
        <v>0.6</v>
      </c>
      <c r="FU43" s="100">
        <f t="shared" si="183"/>
        <v>0</v>
      </c>
      <c r="FV43" s="100">
        <f t="shared" si="184"/>
        <v>0</v>
      </c>
      <c r="FW43" s="97">
        <f t="shared" si="185"/>
        <v>0</v>
      </c>
      <c r="FX43" s="428">
        <f t="shared" si="186"/>
        <v>5</v>
      </c>
      <c r="FY43" s="429">
        <f t="shared" si="187"/>
        <v>1</v>
      </c>
      <c r="FZ43" s="428">
        <f t="shared" si="188"/>
        <v>3</v>
      </c>
      <c r="GA43" s="429">
        <f t="shared" si="189"/>
        <v>0.6</v>
      </c>
      <c r="GB43" s="100">
        <f t="shared" si="190"/>
        <v>0</v>
      </c>
      <c r="GC43" s="100">
        <f t="shared" si="191"/>
        <v>0</v>
      </c>
      <c r="GD43" s="97">
        <f t="shared" si="192"/>
        <v>0</v>
      </c>
      <c r="GE43" s="428">
        <f t="shared" si="193"/>
        <v>5</v>
      </c>
      <c r="GF43" s="429">
        <f t="shared" si="194"/>
        <v>1</v>
      </c>
      <c r="GG43" s="428">
        <f t="shared" si="195"/>
        <v>3</v>
      </c>
      <c r="GH43" s="429">
        <f t="shared" si="196"/>
        <v>0.6</v>
      </c>
      <c r="GI43" s="429">
        <f t="shared" si="197"/>
        <v>0.6</v>
      </c>
      <c r="GJ43" s="101"/>
    </row>
    <row r="44" spans="1:192" ht="37.5" hidden="1" customHeight="1">
      <c r="A44" s="427">
        <v>36</v>
      </c>
      <c r="B44" s="85"/>
      <c r="C44" s="85"/>
      <c r="D44" s="193"/>
      <c r="E44" s="85"/>
      <c r="F44" s="124"/>
      <c r="G44" s="85"/>
      <c r="H44" s="85" t="s">
        <v>1170</v>
      </c>
      <c r="I44" s="86"/>
      <c r="J44" s="86"/>
      <c r="K44" s="86"/>
      <c r="L44" s="86"/>
      <c r="M44" s="86"/>
      <c r="N44" s="86"/>
      <c r="O44" s="86"/>
      <c r="P44" s="86"/>
      <c r="Q44" s="86"/>
      <c r="R44" s="86"/>
      <c r="S44" s="86"/>
      <c r="T44" s="86"/>
      <c r="U44" s="86"/>
      <c r="V44" s="86"/>
      <c r="W44" s="86"/>
      <c r="X44" s="86"/>
      <c r="Y44" s="86"/>
      <c r="Z44" s="86"/>
      <c r="AA44" s="86"/>
      <c r="AB44" s="86"/>
      <c r="AC44" s="88">
        <f t="shared" si="102"/>
        <v>0</v>
      </c>
      <c r="AD44" s="89">
        <f t="shared" si="198"/>
        <v>1</v>
      </c>
      <c r="AE44" s="88" t="str">
        <f t="shared" si="103"/>
        <v>3 - Moderado</v>
      </c>
      <c r="AF44" s="89">
        <f t="shared" si="199"/>
        <v>0.6</v>
      </c>
      <c r="AG44" s="82" t="str">
        <f t="shared" si="200"/>
        <v/>
      </c>
      <c r="AH44" s="89">
        <f t="shared" si="104"/>
        <v>0.6</v>
      </c>
      <c r="AI44" s="85"/>
      <c r="AJ44" s="85"/>
      <c r="AK44" s="85"/>
      <c r="AL44" s="85"/>
      <c r="AM44" s="47"/>
      <c r="AN44" s="91"/>
      <c r="AO44" s="91"/>
      <c r="AP44" s="47"/>
      <c r="AQ44" s="47"/>
      <c r="AR44" s="91"/>
      <c r="AS44" s="91"/>
      <c r="AT44" s="47"/>
      <c r="AU44" s="47"/>
      <c r="AV44" s="91"/>
      <c r="AW44" s="91"/>
      <c r="AX44" s="47"/>
      <c r="AY44" s="47"/>
      <c r="AZ44" s="91"/>
      <c r="BA44" s="91"/>
      <c r="BB44" s="47"/>
      <c r="BC44" s="47"/>
      <c r="BD44" s="91"/>
      <c r="BE44" s="91"/>
      <c r="BF44" s="47"/>
      <c r="BG44" s="47"/>
      <c r="BH44" s="91"/>
      <c r="BI44" s="91"/>
      <c r="BJ44" s="47"/>
      <c r="BK44" s="47"/>
      <c r="BL44" s="91"/>
      <c r="BM44" s="91"/>
      <c r="BN44" s="47"/>
      <c r="BO44" s="47"/>
      <c r="BP44" s="91"/>
      <c r="BQ44" s="91"/>
      <c r="BR44" s="47"/>
      <c r="BS44" s="47"/>
      <c r="BT44" s="91"/>
      <c r="BU44" s="91"/>
      <c r="BV44" s="47"/>
      <c r="BW44" s="47"/>
      <c r="BX44" s="91"/>
      <c r="BY44" s="91"/>
      <c r="BZ44" s="47"/>
      <c r="CA44" s="47"/>
      <c r="CB44" s="91"/>
      <c r="CC44" s="91"/>
      <c r="CD44" s="47"/>
      <c r="CE44" s="47"/>
      <c r="CF44" s="91"/>
      <c r="CG44" s="91"/>
      <c r="CH44" s="47"/>
      <c r="CI44" s="91"/>
      <c r="CJ44" s="91"/>
      <c r="CK44" s="47"/>
      <c r="CL44" s="92" t="str">
        <f t="shared" si="105"/>
        <v>5 - Muy Alta</v>
      </c>
      <c r="CM44" s="93">
        <f t="shared" si="201"/>
        <v>1</v>
      </c>
      <c r="CN44" s="92" t="str">
        <f t="shared" si="106"/>
        <v>3 - Moderado</v>
      </c>
      <c r="CO44" s="93">
        <f t="shared" si="202"/>
        <v>0.6</v>
      </c>
      <c r="CP44" s="94" t="str">
        <f t="shared" si="203"/>
        <v>ALTO</v>
      </c>
      <c r="CQ44" s="89">
        <f t="shared" si="107"/>
        <v>0.6</v>
      </c>
      <c r="CR44" s="194"/>
      <c r="CS44" s="94">
        <f t="shared" si="108"/>
        <v>5</v>
      </c>
      <c r="CT44" s="47"/>
      <c r="CU44" s="194"/>
      <c r="CV44" s="194"/>
      <c r="CW44" s="96"/>
      <c r="CX44" s="97">
        <f t="shared" si="109"/>
        <v>0</v>
      </c>
      <c r="CY44" s="98">
        <f t="shared" si="110"/>
        <v>3</v>
      </c>
      <c r="CZ44" s="97" t="str">
        <f t="shared" si="111"/>
        <v>Moderado</v>
      </c>
      <c r="DA44" s="99">
        <f t="shared" si="112"/>
        <v>0.6</v>
      </c>
      <c r="DB44" s="100">
        <f t="shared" si="113"/>
        <v>0</v>
      </c>
      <c r="DC44" s="100">
        <f t="shared" si="114"/>
        <v>0</v>
      </c>
      <c r="DD44" s="97">
        <f t="shared" si="115"/>
        <v>0</v>
      </c>
      <c r="DE44" s="428">
        <f t="shared" si="116"/>
        <v>5</v>
      </c>
      <c r="DF44" s="429">
        <f t="shared" si="117"/>
        <v>1</v>
      </c>
      <c r="DG44" s="428">
        <f t="shared" si="118"/>
        <v>3</v>
      </c>
      <c r="DH44" s="428"/>
      <c r="DI44" s="429">
        <f t="shared" si="119"/>
        <v>0.6</v>
      </c>
      <c r="DJ44" s="100">
        <f t="shared" si="120"/>
        <v>0</v>
      </c>
      <c r="DK44" s="100">
        <f t="shared" si="121"/>
        <v>0</v>
      </c>
      <c r="DL44" s="97">
        <f t="shared" si="122"/>
        <v>0</v>
      </c>
      <c r="DM44" s="428">
        <f t="shared" si="123"/>
        <v>5</v>
      </c>
      <c r="DN44" s="429">
        <f t="shared" si="124"/>
        <v>1</v>
      </c>
      <c r="DO44" s="428">
        <f t="shared" si="125"/>
        <v>3</v>
      </c>
      <c r="DP44" s="429">
        <f t="shared" si="126"/>
        <v>0.6</v>
      </c>
      <c r="DQ44" s="100">
        <f t="shared" si="127"/>
        <v>0</v>
      </c>
      <c r="DR44" s="100">
        <f t="shared" si="128"/>
        <v>0</v>
      </c>
      <c r="DS44" s="97">
        <f t="shared" si="129"/>
        <v>0</v>
      </c>
      <c r="DT44" s="428">
        <f t="shared" si="130"/>
        <v>5</v>
      </c>
      <c r="DU44" s="429">
        <f t="shared" si="131"/>
        <v>1</v>
      </c>
      <c r="DV44" s="428">
        <f t="shared" si="132"/>
        <v>3</v>
      </c>
      <c r="DW44" s="429">
        <f t="shared" si="133"/>
        <v>0.6</v>
      </c>
      <c r="DX44" s="100">
        <f t="shared" si="134"/>
        <v>0</v>
      </c>
      <c r="DY44" s="100">
        <f t="shared" si="135"/>
        <v>0</v>
      </c>
      <c r="DZ44" s="97">
        <f t="shared" si="136"/>
        <v>0</v>
      </c>
      <c r="EA44" s="428">
        <f t="shared" si="137"/>
        <v>5</v>
      </c>
      <c r="EB44" s="429">
        <f t="shared" si="138"/>
        <v>1</v>
      </c>
      <c r="EC44" s="428">
        <f t="shared" si="139"/>
        <v>3</v>
      </c>
      <c r="ED44" s="429">
        <f t="shared" si="140"/>
        <v>0.6</v>
      </c>
      <c r="EE44" s="100">
        <f t="shared" si="141"/>
        <v>0</v>
      </c>
      <c r="EF44" s="100">
        <f t="shared" si="142"/>
        <v>0</v>
      </c>
      <c r="EG44" s="97">
        <f t="shared" si="143"/>
        <v>0</v>
      </c>
      <c r="EH44" s="428">
        <f t="shared" si="144"/>
        <v>5</v>
      </c>
      <c r="EI44" s="429">
        <f t="shared" si="145"/>
        <v>1</v>
      </c>
      <c r="EJ44" s="428">
        <f t="shared" si="146"/>
        <v>3</v>
      </c>
      <c r="EK44" s="429">
        <f t="shared" si="147"/>
        <v>0.6</v>
      </c>
      <c r="EL44" s="100">
        <f t="shared" si="148"/>
        <v>0</v>
      </c>
      <c r="EM44" s="100">
        <f t="shared" si="149"/>
        <v>0</v>
      </c>
      <c r="EN44" s="97">
        <f t="shared" si="150"/>
        <v>0</v>
      </c>
      <c r="EO44" s="428">
        <f t="shared" si="151"/>
        <v>5</v>
      </c>
      <c r="EP44" s="429">
        <f t="shared" si="152"/>
        <v>1</v>
      </c>
      <c r="EQ44" s="428">
        <f t="shared" si="153"/>
        <v>3</v>
      </c>
      <c r="ER44" s="429">
        <f t="shared" si="154"/>
        <v>0.6</v>
      </c>
      <c r="ES44" s="100">
        <f t="shared" si="155"/>
        <v>0</v>
      </c>
      <c r="ET44" s="100">
        <f t="shared" si="156"/>
        <v>0</v>
      </c>
      <c r="EU44" s="97">
        <f t="shared" si="157"/>
        <v>0</v>
      </c>
      <c r="EV44" s="428">
        <f t="shared" si="158"/>
        <v>5</v>
      </c>
      <c r="EW44" s="429">
        <f t="shared" si="159"/>
        <v>1</v>
      </c>
      <c r="EX44" s="428">
        <f t="shared" si="160"/>
        <v>3</v>
      </c>
      <c r="EY44" s="429">
        <f t="shared" si="161"/>
        <v>0.6</v>
      </c>
      <c r="EZ44" s="100">
        <f t="shared" si="162"/>
        <v>0</v>
      </c>
      <c r="FA44" s="100">
        <f t="shared" si="163"/>
        <v>0</v>
      </c>
      <c r="FB44" s="97">
        <f t="shared" si="164"/>
        <v>0</v>
      </c>
      <c r="FC44" s="428">
        <f t="shared" si="165"/>
        <v>5</v>
      </c>
      <c r="FD44" s="429">
        <f t="shared" si="166"/>
        <v>1</v>
      </c>
      <c r="FE44" s="428">
        <f t="shared" si="167"/>
        <v>3</v>
      </c>
      <c r="FF44" s="429">
        <f t="shared" si="168"/>
        <v>0.6</v>
      </c>
      <c r="FG44" s="100">
        <f t="shared" si="169"/>
        <v>0</v>
      </c>
      <c r="FH44" s="100">
        <f t="shared" si="170"/>
        <v>0</v>
      </c>
      <c r="FI44" s="97">
        <f t="shared" si="171"/>
        <v>0</v>
      </c>
      <c r="FJ44" s="428">
        <f t="shared" si="172"/>
        <v>5</v>
      </c>
      <c r="FK44" s="429">
        <f t="shared" si="173"/>
        <v>1</v>
      </c>
      <c r="FL44" s="428">
        <f t="shared" si="174"/>
        <v>3</v>
      </c>
      <c r="FM44" s="429">
        <f t="shared" si="175"/>
        <v>0.6</v>
      </c>
      <c r="FN44" s="100">
        <f t="shared" si="176"/>
        <v>0</v>
      </c>
      <c r="FO44" s="100">
        <f t="shared" si="177"/>
        <v>0</v>
      </c>
      <c r="FP44" s="97">
        <f t="shared" si="178"/>
        <v>0</v>
      </c>
      <c r="FQ44" s="428">
        <f t="shared" si="179"/>
        <v>5</v>
      </c>
      <c r="FR44" s="429">
        <f t="shared" si="180"/>
        <v>1</v>
      </c>
      <c r="FS44" s="428">
        <f t="shared" si="181"/>
        <v>3</v>
      </c>
      <c r="FT44" s="429">
        <f t="shared" si="182"/>
        <v>0.6</v>
      </c>
      <c r="FU44" s="100">
        <f t="shared" si="183"/>
        <v>0</v>
      </c>
      <c r="FV44" s="100">
        <f t="shared" si="184"/>
        <v>0</v>
      </c>
      <c r="FW44" s="97">
        <f t="shared" si="185"/>
        <v>0</v>
      </c>
      <c r="FX44" s="428">
        <f t="shared" si="186"/>
        <v>5</v>
      </c>
      <c r="FY44" s="429">
        <f t="shared" si="187"/>
        <v>1</v>
      </c>
      <c r="FZ44" s="428">
        <f t="shared" si="188"/>
        <v>3</v>
      </c>
      <c r="GA44" s="429">
        <f t="shared" si="189"/>
        <v>0.6</v>
      </c>
      <c r="GB44" s="100">
        <f t="shared" si="190"/>
        <v>0</v>
      </c>
      <c r="GC44" s="100">
        <f t="shared" si="191"/>
        <v>0</v>
      </c>
      <c r="GD44" s="97">
        <f t="shared" si="192"/>
        <v>0</v>
      </c>
      <c r="GE44" s="428">
        <f t="shared" si="193"/>
        <v>5</v>
      </c>
      <c r="GF44" s="429">
        <f t="shared" si="194"/>
        <v>1</v>
      </c>
      <c r="GG44" s="428">
        <f t="shared" si="195"/>
        <v>3</v>
      </c>
      <c r="GH44" s="429">
        <f t="shared" si="196"/>
        <v>0.6</v>
      </c>
      <c r="GI44" s="429">
        <f t="shared" si="197"/>
        <v>0.6</v>
      </c>
      <c r="GJ44" s="101"/>
    </row>
    <row r="45" spans="1:192" ht="37.5" hidden="1" customHeight="1">
      <c r="A45" s="427">
        <v>37</v>
      </c>
      <c r="B45" s="85"/>
      <c r="C45" s="85"/>
      <c r="D45" s="193"/>
      <c r="E45" s="85"/>
      <c r="F45" s="124"/>
      <c r="G45" s="85"/>
      <c r="H45" s="85" t="s">
        <v>1170</v>
      </c>
      <c r="I45" s="86"/>
      <c r="J45" s="86"/>
      <c r="K45" s="86"/>
      <c r="L45" s="86"/>
      <c r="M45" s="86"/>
      <c r="N45" s="86"/>
      <c r="O45" s="86"/>
      <c r="P45" s="86"/>
      <c r="Q45" s="86"/>
      <c r="R45" s="86"/>
      <c r="S45" s="86"/>
      <c r="T45" s="86"/>
      <c r="U45" s="86"/>
      <c r="V45" s="86"/>
      <c r="W45" s="86"/>
      <c r="X45" s="86"/>
      <c r="Y45" s="86"/>
      <c r="Z45" s="86"/>
      <c r="AA45" s="86"/>
      <c r="AB45" s="86"/>
      <c r="AC45" s="88">
        <f t="shared" si="102"/>
        <v>0</v>
      </c>
      <c r="AD45" s="89">
        <f t="shared" si="198"/>
        <v>1</v>
      </c>
      <c r="AE45" s="88" t="str">
        <f t="shared" si="103"/>
        <v>3 - Moderado</v>
      </c>
      <c r="AF45" s="89">
        <f t="shared" si="199"/>
        <v>0.6</v>
      </c>
      <c r="AG45" s="82" t="str">
        <f t="shared" si="200"/>
        <v/>
      </c>
      <c r="AH45" s="89">
        <f t="shared" si="104"/>
        <v>0.6</v>
      </c>
      <c r="AI45" s="85"/>
      <c r="AJ45" s="85"/>
      <c r="AK45" s="85"/>
      <c r="AL45" s="85"/>
      <c r="AM45" s="47"/>
      <c r="AN45" s="91"/>
      <c r="AO45" s="91"/>
      <c r="AP45" s="47"/>
      <c r="AQ45" s="47"/>
      <c r="AR45" s="91"/>
      <c r="AS45" s="91"/>
      <c r="AT45" s="47"/>
      <c r="AU45" s="47"/>
      <c r="AV45" s="91"/>
      <c r="AW45" s="91"/>
      <c r="AX45" s="47"/>
      <c r="AY45" s="47"/>
      <c r="AZ45" s="91"/>
      <c r="BA45" s="91"/>
      <c r="BB45" s="47"/>
      <c r="BC45" s="47"/>
      <c r="BD45" s="91"/>
      <c r="BE45" s="91"/>
      <c r="BF45" s="47"/>
      <c r="BG45" s="47"/>
      <c r="BH45" s="91"/>
      <c r="BI45" s="91"/>
      <c r="BJ45" s="47"/>
      <c r="BK45" s="47"/>
      <c r="BL45" s="91"/>
      <c r="BM45" s="91"/>
      <c r="BN45" s="47"/>
      <c r="BO45" s="47"/>
      <c r="BP45" s="91"/>
      <c r="BQ45" s="91"/>
      <c r="BR45" s="47"/>
      <c r="BS45" s="47"/>
      <c r="BT45" s="91"/>
      <c r="BU45" s="91"/>
      <c r="BV45" s="47"/>
      <c r="BW45" s="47"/>
      <c r="BX45" s="91"/>
      <c r="BY45" s="91"/>
      <c r="BZ45" s="47"/>
      <c r="CA45" s="47"/>
      <c r="CB45" s="91"/>
      <c r="CC45" s="91"/>
      <c r="CD45" s="47"/>
      <c r="CE45" s="47"/>
      <c r="CF45" s="91"/>
      <c r="CG45" s="91"/>
      <c r="CH45" s="47"/>
      <c r="CI45" s="91"/>
      <c r="CJ45" s="91"/>
      <c r="CK45" s="47"/>
      <c r="CL45" s="92" t="str">
        <f t="shared" si="105"/>
        <v>5 - Muy Alta</v>
      </c>
      <c r="CM45" s="93">
        <f t="shared" si="201"/>
        <v>1</v>
      </c>
      <c r="CN45" s="92" t="str">
        <f t="shared" si="106"/>
        <v>3 - Moderado</v>
      </c>
      <c r="CO45" s="93">
        <f t="shared" si="202"/>
        <v>0.6</v>
      </c>
      <c r="CP45" s="94" t="str">
        <f t="shared" si="203"/>
        <v>ALTO</v>
      </c>
      <c r="CQ45" s="89">
        <f t="shared" si="107"/>
        <v>0.6</v>
      </c>
      <c r="CR45" s="194"/>
      <c r="CS45" s="94">
        <f t="shared" si="108"/>
        <v>5</v>
      </c>
      <c r="CT45" s="47"/>
      <c r="CU45" s="194"/>
      <c r="CV45" s="194"/>
      <c r="CW45" s="96"/>
      <c r="CX45" s="97">
        <f t="shared" si="109"/>
        <v>0</v>
      </c>
      <c r="CY45" s="98">
        <f t="shared" si="110"/>
        <v>3</v>
      </c>
      <c r="CZ45" s="97" t="str">
        <f t="shared" si="111"/>
        <v>Moderado</v>
      </c>
      <c r="DA45" s="99">
        <f t="shared" si="112"/>
        <v>0.6</v>
      </c>
      <c r="DB45" s="100">
        <f t="shared" si="113"/>
        <v>0</v>
      </c>
      <c r="DC45" s="100">
        <f t="shared" si="114"/>
        <v>0</v>
      </c>
      <c r="DD45" s="97">
        <f t="shared" si="115"/>
        <v>0</v>
      </c>
      <c r="DE45" s="428">
        <f t="shared" si="116"/>
        <v>5</v>
      </c>
      <c r="DF45" s="429">
        <f t="shared" si="117"/>
        <v>1</v>
      </c>
      <c r="DG45" s="428">
        <f t="shared" si="118"/>
        <v>3</v>
      </c>
      <c r="DH45" s="428"/>
      <c r="DI45" s="429">
        <f t="shared" si="119"/>
        <v>0.6</v>
      </c>
      <c r="DJ45" s="100">
        <f t="shared" si="120"/>
        <v>0</v>
      </c>
      <c r="DK45" s="100">
        <f t="shared" si="121"/>
        <v>0</v>
      </c>
      <c r="DL45" s="97">
        <f t="shared" si="122"/>
        <v>0</v>
      </c>
      <c r="DM45" s="428">
        <f t="shared" si="123"/>
        <v>5</v>
      </c>
      <c r="DN45" s="429">
        <f t="shared" si="124"/>
        <v>1</v>
      </c>
      <c r="DO45" s="428">
        <f t="shared" si="125"/>
        <v>3</v>
      </c>
      <c r="DP45" s="429">
        <f t="shared" si="126"/>
        <v>0.6</v>
      </c>
      <c r="DQ45" s="100">
        <f t="shared" si="127"/>
        <v>0</v>
      </c>
      <c r="DR45" s="100">
        <f t="shared" si="128"/>
        <v>0</v>
      </c>
      <c r="DS45" s="97">
        <f t="shared" si="129"/>
        <v>0</v>
      </c>
      <c r="DT45" s="428">
        <f t="shared" si="130"/>
        <v>5</v>
      </c>
      <c r="DU45" s="429">
        <f t="shared" si="131"/>
        <v>1</v>
      </c>
      <c r="DV45" s="428">
        <f t="shared" si="132"/>
        <v>3</v>
      </c>
      <c r="DW45" s="429">
        <f t="shared" si="133"/>
        <v>0.6</v>
      </c>
      <c r="DX45" s="100">
        <f t="shared" si="134"/>
        <v>0</v>
      </c>
      <c r="DY45" s="100">
        <f t="shared" si="135"/>
        <v>0</v>
      </c>
      <c r="DZ45" s="97">
        <f t="shared" si="136"/>
        <v>0</v>
      </c>
      <c r="EA45" s="428">
        <f t="shared" si="137"/>
        <v>5</v>
      </c>
      <c r="EB45" s="429">
        <f t="shared" si="138"/>
        <v>1</v>
      </c>
      <c r="EC45" s="428">
        <f t="shared" si="139"/>
        <v>3</v>
      </c>
      <c r="ED45" s="429">
        <f t="shared" si="140"/>
        <v>0.6</v>
      </c>
      <c r="EE45" s="100">
        <f t="shared" si="141"/>
        <v>0</v>
      </c>
      <c r="EF45" s="100">
        <f t="shared" si="142"/>
        <v>0</v>
      </c>
      <c r="EG45" s="97">
        <f t="shared" si="143"/>
        <v>0</v>
      </c>
      <c r="EH45" s="428">
        <f t="shared" si="144"/>
        <v>5</v>
      </c>
      <c r="EI45" s="429">
        <f t="shared" si="145"/>
        <v>1</v>
      </c>
      <c r="EJ45" s="428">
        <f t="shared" si="146"/>
        <v>3</v>
      </c>
      <c r="EK45" s="429">
        <f t="shared" si="147"/>
        <v>0.6</v>
      </c>
      <c r="EL45" s="100">
        <f t="shared" si="148"/>
        <v>0</v>
      </c>
      <c r="EM45" s="100">
        <f t="shared" si="149"/>
        <v>0</v>
      </c>
      <c r="EN45" s="97">
        <f t="shared" si="150"/>
        <v>0</v>
      </c>
      <c r="EO45" s="428">
        <f t="shared" si="151"/>
        <v>5</v>
      </c>
      <c r="EP45" s="429">
        <f t="shared" si="152"/>
        <v>1</v>
      </c>
      <c r="EQ45" s="428">
        <f t="shared" si="153"/>
        <v>3</v>
      </c>
      <c r="ER45" s="429">
        <f t="shared" si="154"/>
        <v>0.6</v>
      </c>
      <c r="ES45" s="100">
        <f t="shared" si="155"/>
        <v>0</v>
      </c>
      <c r="ET45" s="100">
        <f t="shared" si="156"/>
        <v>0</v>
      </c>
      <c r="EU45" s="97">
        <f t="shared" si="157"/>
        <v>0</v>
      </c>
      <c r="EV45" s="428">
        <f t="shared" si="158"/>
        <v>5</v>
      </c>
      <c r="EW45" s="429">
        <f t="shared" si="159"/>
        <v>1</v>
      </c>
      <c r="EX45" s="428">
        <f t="shared" si="160"/>
        <v>3</v>
      </c>
      <c r="EY45" s="429">
        <f t="shared" si="161"/>
        <v>0.6</v>
      </c>
      <c r="EZ45" s="100">
        <f t="shared" si="162"/>
        <v>0</v>
      </c>
      <c r="FA45" s="100">
        <f t="shared" si="163"/>
        <v>0</v>
      </c>
      <c r="FB45" s="97">
        <f t="shared" si="164"/>
        <v>0</v>
      </c>
      <c r="FC45" s="428">
        <f t="shared" si="165"/>
        <v>5</v>
      </c>
      <c r="FD45" s="429">
        <f t="shared" si="166"/>
        <v>1</v>
      </c>
      <c r="FE45" s="428">
        <f t="shared" si="167"/>
        <v>3</v>
      </c>
      <c r="FF45" s="429">
        <f t="shared" si="168"/>
        <v>0.6</v>
      </c>
      <c r="FG45" s="100">
        <f t="shared" si="169"/>
        <v>0</v>
      </c>
      <c r="FH45" s="100">
        <f t="shared" si="170"/>
        <v>0</v>
      </c>
      <c r="FI45" s="97">
        <f t="shared" si="171"/>
        <v>0</v>
      </c>
      <c r="FJ45" s="428">
        <f t="shared" si="172"/>
        <v>5</v>
      </c>
      <c r="FK45" s="429">
        <f t="shared" si="173"/>
        <v>1</v>
      </c>
      <c r="FL45" s="428">
        <f t="shared" si="174"/>
        <v>3</v>
      </c>
      <c r="FM45" s="429">
        <f t="shared" si="175"/>
        <v>0.6</v>
      </c>
      <c r="FN45" s="100">
        <f t="shared" si="176"/>
        <v>0</v>
      </c>
      <c r="FO45" s="100">
        <f t="shared" si="177"/>
        <v>0</v>
      </c>
      <c r="FP45" s="97">
        <f t="shared" si="178"/>
        <v>0</v>
      </c>
      <c r="FQ45" s="428">
        <f t="shared" si="179"/>
        <v>5</v>
      </c>
      <c r="FR45" s="429">
        <f t="shared" si="180"/>
        <v>1</v>
      </c>
      <c r="FS45" s="428">
        <f t="shared" si="181"/>
        <v>3</v>
      </c>
      <c r="FT45" s="429">
        <f t="shared" si="182"/>
        <v>0.6</v>
      </c>
      <c r="FU45" s="100">
        <f t="shared" si="183"/>
        <v>0</v>
      </c>
      <c r="FV45" s="100">
        <f t="shared" si="184"/>
        <v>0</v>
      </c>
      <c r="FW45" s="97">
        <f t="shared" si="185"/>
        <v>0</v>
      </c>
      <c r="FX45" s="428">
        <f t="shared" si="186"/>
        <v>5</v>
      </c>
      <c r="FY45" s="429">
        <f t="shared" si="187"/>
        <v>1</v>
      </c>
      <c r="FZ45" s="428">
        <f t="shared" si="188"/>
        <v>3</v>
      </c>
      <c r="GA45" s="429">
        <f t="shared" si="189"/>
        <v>0.6</v>
      </c>
      <c r="GB45" s="100">
        <f t="shared" si="190"/>
        <v>0</v>
      </c>
      <c r="GC45" s="100">
        <f t="shared" si="191"/>
        <v>0</v>
      </c>
      <c r="GD45" s="97">
        <f t="shared" si="192"/>
        <v>0</v>
      </c>
      <c r="GE45" s="428">
        <f t="shared" si="193"/>
        <v>5</v>
      </c>
      <c r="GF45" s="429">
        <f t="shared" si="194"/>
        <v>1</v>
      </c>
      <c r="GG45" s="428">
        <f t="shared" si="195"/>
        <v>3</v>
      </c>
      <c r="GH45" s="429">
        <f t="shared" si="196"/>
        <v>0.6</v>
      </c>
      <c r="GI45" s="429">
        <f t="shared" si="197"/>
        <v>0.6</v>
      </c>
      <c r="GJ45" s="101"/>
    </row>
    <row r="46" spans="1:192" ht="37.5" hidden="1" customHeight="1">
      <c r="A46" s="427">
        <v>38</v>
      </c>
      <c r="B46" s="85"/>
      <c r="C46" s="85"/>
      <c r="D46" s="193"/>
      <c r="E46" s="85"/>
      <c r="F46" s="124"/>
      <c r="G46" s="85"/>
      <c r="H46" s="85" t="s">
        <v>1170</v>
      </c>
      <c r="I46" s="86"/>
      <c r="J46" s="86"/>
      <c r="K46" s="86"/>
      <c r="L46" s="86"/>
      <c r="M46" s="86"/>
      <c r="N46" s="86"/>
      <c r="O46" s="86"/>
      <c r="P46" s="86"/>
      <c r="Q46" s="86"/>
      <c r="R46" s="86"/>
      <c r="S46" s="86"/>
      <c r="T46" s="86"/>
      <c r="U46" s="86"/>
      <c r="V46" s="86"/>
      <c r="W46" s="86"/>
      <c r="X46" s="86"/>
      <c r="Y46" s="86"/>
      <c r="Z46" s="86"/>
      <c r="AA46" s="86"/>
      <c r="AB46" s="86"/>
      <c r="AC46" s="88">
        <f t="shared" si="102"/>
        <v>0</v>
      </c>
      <c r="AD46" s="89">
        <f t="shared" si="198"/>
        <v>1</v>
      </c>
      <c r="AE46" s="88" t="str">
        <f t="shared" si="103"/>
        <v>3 - Moderado</v>
      </c>
      <c r="AF46" s="89">
        <f t="shared" si="199"/>
        <v>0.6</v>
      </c>
      <c r="AG46" s="82" t="str">
        <f t="shared" si="200"/>
        <v/>
      </c>
      <c r="AH46" s="89">
        <f t="shared" si="104"/>
        <v>0.6</v>
      </c>
      <c r="AI46" s="85"/>
      <c r="AJ46" s="85"/>
      <c r="AK46" s="85"/>
      <c r="AL46" s="85"/>
      <c r="AM46" s="47"/>
      <c r="AN46" s="91"/>
      <c r="AO46" s="91"/>
      <c r="AP46" s="47"/>
      <c r="AQ46" s="47"/>
      <c r="AR46" s="91"/>
      <c r="AS46" s="91"/>
      <c r="AT46" s="47"/>
      <c r="AU46" s="47"/>
      <c r="AV46" s="91"/>
      <c r="AW46" s="91"/>
      <c r="AX46" s="47"/>
      <c r="AY46" s="47"/>
      <c r="AZ46" s="91"/>
      <c r="BA46" s="91"/>
      <c r="BB46" s="47"/>
      <c r="BC46" s="47"/>
      <c r="BD46" s="91"/>
      <c r="BE46" s="91"/>
      <c r="BF46" s="47"/>
      <c r="BG46" s="47"/>
      <c r="BH46" s="91"/>
      <c r="BI46" s="91"/>
      <c r="BJ46" s="47"/>
      <c r="BK46" s="47"/>
      <c r="BL46" s="91"/>
      <c r="BM46" s="91"/>
      <c r="BN46" s="47"/>
      <c r="BO46" s="47"/>
      <c r="BP46" s="91"/>
      <c r="BQ46" s="91"/>
      <c r="BR46" s="47"/>
      <c r="BS46" s="47"/>
      <c r="BT46" s="91"/>
      <c r="BU46" s="91"/>
      <c r="BV46" s="47"/>
      <c r="BW46" s="47"/>
      <c r="BX46" s="91"/>
      <c r="BY46" s="91"/>
      <c r="BZ46" s="47"/>
      <c r="CA46" s="47"/>
      <c r="CB46" s="91"/>
      <c r="CC46" s="91"/>
      <c r="CD46" s="47"/>
      <c r="CE46" s="47"/>
      <c r="CF46" s="91"/>
      <c r="CG46" s="91"/>
      <c r="CH46" s="47"/>
      <c r="CI46" s="91"/>
      <c r="CJ46" s="91"/>
      <c r="CK46" s="47"/>
      <c r="CL46" s="92" t="str">
        <f t="shared" si="105"/>
        <v>5 - Muy Alta</v>
      </c>
      <c r="CM46" s="93">
        <f t="shared" si="201"/>
        <v>1</v>
      </c>
      <c r="CN46" s="92" t="str">
        <f t="shared" si="106"/>
        <v>3 - Moderado</v>
      </c>
      <c r="CO46" s="93">
        <f t="shared" si="202"/>
        <v>0.6</v>
      </c>
      <c r="CP46" s="94" t="str">
        <f t="shared" si="203"/>
        <v>ALTO</v>
      </c>
      <c r="CQ46" s="89">
        <f t="shared" si="107"/>
        <v>0.6</v>
      </c>
      <c r="CR46" s="194"/>
      <c r="CS46" s="94">
        <f t="shared" si="108"/>
        <v>5</v>
      </c>
      <c r="CT46" s="47"/>
      <c r="CU46" s="194"/>
      <c r="CV46" s="194"/>
      <c r="CW46" s="96"/>
      <c r="CX46" s="97">
        <f t="shared" si="109"/>
        <v>0</v>
      </c>
      <c r="CY46" s="98">
        <f t="shared" si="110"/>
        <v>3</v>
      </c>
      <c r="CZ46" s="97" t="str">
        <f t="shared" si="111"/>
        <v>Moderado</v>
      </c>
      <c r="DA46" s="99">
        <f t="shared" si="112"/>
        <v>0.6</v>
      </c>
      <c r="DB46" s="100">
        <f t="shared" si="113"/>
        <v>0</v>
      </c>
      <c r="DC46" s="100">
        <f t="shared" si="114"/>
        <v>0</v>
      </c>
      <c r="DD46" s="97">
        <f t="shared" si="115"/>
        <v>0</v>
      </c>
      <c r="DE46" s="428">
        <f t="shared" si="116"/>
        <v>5</v>
      </c>
      <c r="DF46" s="429">
        <f t="shared" si="117"/>
        <v>1</v>
      </c>
      <c r="DG46" s="428">
        <f t="shared" si="118"/>
        <v>3</v>
      </c>
      <c r="DH46" s="428"/>
      <c r="DI46" s="429">
        <f t="shared" si="119"/>
        <v>0.6</v>
      </c>
      <c r="DJ46" s="100">
        <f t="shared" si="120"/>
        <v>0</v>
      </c>
      <c r="DK46" s="100">
        <f t="shared" si="121"/>
        <v>0</v>
      </c>
      <c r="DL46" s="97">
        <f t="shared" si="122"/>
        <v>0</v>
      </c>
      <c r="DM46" s="428">
        <f t="shared" si="123"/>
        <v>5</v>
      </c>
      <c r="DN46" s="429">
        <f t="shared" si="124"/>
        <v>1</v>
      </c>
      <c r="DO46" s="428">
        <f t="shared" si="125"/>
        <v>3</v>
      </c>
      <c r="DP46" s="429">
        <f t="shared" si="126"/>
        <v>0.6</v>
      </c>
      <c r="DQ46" s="100">
        <f t="shared" si="127"/>
        <v>0</v>
      </c>
      <c r="DR46" s="100">
        <f t="shared" si="128"/>
        <v>0</v>
      </c>
      <c r="DS46" s="97">
        <f t="shared" si="129"/>
        <v>0</v>
      </c>
      <c r="DT46" s="428">
        <f t="shared" si="130"/>
        <v>5</v>
      </c>
      <c r="DU46" s="429">
        <f t="shared" si="131"/>
        <v>1</v>
      </c>
      <c r="DV46" s="428">
        <f t="shared" si="132"/>
        <v>3</v>
      </c>
      <c r="DW46" s="429">
        <f t="shared" si="133"/>
        <v>0.6</v>
      </c>
      <c r="DX46" s="100">
        <f t="shared" si="134"/>
        <v>0</v>
      </c>
      <c r="DY46" s="100">
        <f t="shared" si="135"/>
        <v>0</v>
      </c>
      <c r="DZ46" s="97">
        <f t="shared" si="136"/>
        <v>0</v>
      </c>
      <c r="EA46" s="428">
        <f t="shared" si="137"/>
        <v>5</v>
      </c>
      <c r="EB46" s="429">
        <f t="shared" si="138"/>
        <v>1</v>
      </c>
      <c r="EC46" s="428">
        <f t="shared" si="139"/>
        <v>3</v>
      </c>
      <c r="ED46" s="429">
        <f t="shared" si="140"/>
        <v>0.6</v>
      </c>
      <c r="EE46" s="100">
        <f t="shared" si="141"/>
        <v>0</v>
      </c>
      <c r="EF46" s="100">
        <f t="shared" si="142"/>
        <v>0</v>
      </c>
      <c r="EG46" s="97">
        <f t="shared" si="143"/>
        <v>0</v>
      </c>
      <c r="EH46" s="428">
        <f t="shared" si="144"/>
        <v>5</v>
      </c>
      <c r="EI46" s="429">
        <f t="shared" si="145"/>
        <v>1</v>
      </c>
      <c r="EJ46" s="428">
        <f t="shared" si="146"/>
        <v>3</v>
      </c>
      <c r="EK46" s="429">
        <f t="shared" si="147"/>
        <v>0.6</v>
      </c>
      <c r="EL46" s="100">
        <f t="shared" si="148"/>
        <v>0</v>
      </c>
      <c r="EM46" s="100">
        <f t="shared" si="149"/>
        <v>0</v>
      </c>
      <c r="EN46" s="97">
        <f t="shared" si="150"/>
        <v>0</v>
      </c>
      <c r="EO46" s="428">
        <f t="shared" si="151"/>
        <v>5</v>
      </c>
      <c r="EP46" s="429">
        <f t="shared" si="152"/>
        <v>1</v>
      </c>
      <c r="EQ46" s="428">
        <f t="shared" si="153"/>
        <v>3</v>
      </c>
      <c r="ER46" s="429">
        <f t="shared" si="154"/>
        <v>0.6</v>
      </c>
      <c r="ES46" s="100">
        <f t="shared" si="155"/>
        <v>0</v>
      </c>
      <c r="ET46" s="100">
        <f t="shared" si="156"/>
        <v>0</v>
      </c>
      <c r="EU46" s="97">
        <f t="shared" si="157"/>
        <v>0</v>
      </c>
      <c r="EV46" s="428">
        <f t="shared" si="158"/>
        <v>5</v>
      </c>
      <c r="EW46" s="429">
        <f t="shared" si="159"/>
        <v>1</v>
      </c>
      <c r="EX46" s="428">
        <f t="shared" si="160"/>
        <v>3</v>
      </c>
      <c r="EY46" s="429">
        <f t="shared" si="161"/>
        <v>0.6</v>
      </c>
      <c r="EZ46" s="100">
        <f t="shared" si="162"/>
        <v>0</v>
      </c>
      <c r="FA46" s="100">
        <f t="shared" si="163"/>
        <v>0</v>
      </c>
      <c r="FB46" s="97">
        <f t="shared" si="164"/>
        <v>0</v>
      </c>
      <c r="FC46" s="428">
        <f t="shared" si="165"/>
        <v>5</v>
      </c>
      <c r="FD46" s="429">
        <f t="shared" si="166"/>
        <v>1</v>
      </c>
      <c r="FE46" s="428">
        <f t="shared" si="167"/>
        <v>3</v>
      </c>
      <c r="FF46" s="429">
        <f t="shared" si="168"/>
        <v>0.6</v>
      </c>
      <c r="FG46" s="100">
        <f t="shared" si="169"/>
        <v>0</v>
      </c>
      <c r="FH46" s="100">
        <f t="shared" si="170"/>
        <v>0</v>
      </c>
      <c r="FI46" s="97">
        <f t="shared" si="171"/>
        <v>0</v>
      </c>
      <c r="FJ46" s="428">
        <f t="shared" si="172"/>
        <v>5</v>
      </c>
      <c r="FK46" s="429">
        <f t="shared" si="173"/>
        <v>1</v>
      </c>
      <c r="FL46" s="428">
        <f t="shared" si="174"/>
        <v>3</v>
      </c>
      <c r="FM46" s="429">
        <f t="shared" si="175"/>
        <v>0.6</v>
      </c>
      <c r="FN46" s="100">
        <f t="shared" si="176"/>
        <v>0</v>
      </c>
      <c r="FO46" s="100">
        <f t="shared" si="177"/>
        <v>0</v>
      </c>
      <c r="FP46" s="97">
        <f t="shared" si="178"/>
        <v>0</v>
      </c>
      <c r="FQ46" s="428">
        <f t="shared" si="179"/>
        <v>5</v>
      </c>
      <c r="FR46" s="429">
        <f t="shared" si="180"/>
        <v>1</v>
      </c>
      <c r="FS46" s="428">
        <f t="shared" si="181"/>
        <v>3</v>
      </c>
      <c r="FT46" s="429">
        <f t="shared" si="182"/>
        <v>0.6</v>
      </c>
      <c r="FU46" s="100">
        <f t="shared" si="183"/>
        <v>0</v>
      </c>
      <c r="FV46" s="100">
        <f t="shared" si="184"/>
        <v>0</v>
      </c>
      <c r="FW46" s="97">
        <f t="shared" si="185"/>
        <v>0</v>
      </c>
      <c r="FX46" s="428">
        <f t="shared" si="186"/>
        <v>5</v>
      </c>
      <c r="FY46" s="429">
        <f t="shared" si="187"/>
        <v>1</v>
      </c>
      <c r="FZ46" s="428">
        <f t="shared" si="188"/>
        <v>3</v>
      </c>
      <c r="GA46" s="429">
        <f t="shared" si="189"/>
        <v>0.6</v>
      </c>
      <c r="GB46" s="100">
        <f t="shared" si="190"/>
        <v>0</v>
      </c>
      <c r="GC46" s="100">
        <f t="shared" si="191"/>
        <v>0</v>
      </c>
      <c r="GD46" s="97">
        <f t="shared" si="192"/>
        <v>0</v>
      </c>
      <c r="GE46" s="428">
        <f t="shared" si="193"/>
        <v>5</v>
      </c>
      <c r="GF46" s="429">
        <f t="shared" si="194"/>
        <v>1</v>
      </c>
      <c r="GG46" s="428">
        <f t="shared" si="195"/>
        <v>3</v>
      </c>
      <c r="GH46" s="429">
        <f t="shared" si="196"/>
        <v>0.6</v>
      </c>
      <c r="GI46" s="429">
        <f t="shared" si="197"/>
        <v>0.6</v>
      </c>
      <c r="GJ46" s="101"/>
    </row>
    <row r="47" spans="1:192" ht="37.5" hidden="1" customHeight="1">
      <c r="A47" s="427">
        <v>39</v>
      </c>
      <c r="B47" s="85"/>
      <c r="C47" s="85"/>
      <c r="D47" s="193"/>
      <c r="E47" s="85"/>
      <c r="F47" s="124"/>
      <c r="G47" s="85"/>
      <c r="H47" s="85" t="s">
        <v>1170</v>
      </c>
      <c r="I47" s="86"/>
      <c r="J47" s="86"/>
      <c r="K47" s="86"/>
      <c r="L47" s="86"/>
      <c r="M47" s="86"/>
      <c r="N47" s="86"/>
      <c r="O47" s="86"/>
      <c r="P47" s="86"/>
      <c r="Q47" s="86"/>
      <c r="R47" s="86"/>
      <c r="S47" s="86"/>
      <c r="T47" s="86"/>
      <c r="U47" s="86"/>
      <c r="V47" s="86"/>
      <c r="W47" s="86"/>
      <c r="X47" s="86"/>
      <c r="Y47" s="86"/>
      <c r="Z47" s="86"/>
      <c r="AA47" s="86"/>
      <c r="AB47" s="86"/>
      <c r="AC47" s="88">
        <f t="shared" si="102"/>
        <v>0</v>
      </c>
      <c r="AD47" s="89">
        <f t="shared" si="198"/>
        <v>1</v>
      </c>
      <c r="AE47" s="88" t="str">
        <f t="shared" si="103"/>
        <v>3 - Moderado</v>
      </c>
      <c r="AF47" s="89">
        <f t="shared" si="199"/>
        <v>0.6</v>
      </c>
      <c r="AG47" s="82" t="str">
        <f t="shared" si="200"/>
        <v/>
      </c>
      <c r="AH47" s="89">
        <f t="shared" si="104"/>
        <v>0.6</v>
      </c>
      <c r="AI47" s="85"/>
      <c r="AJ47" s="85"/>
      <c r="AK47" s="85"/>
      <c r="AL47" s="85"/>
      <c r="AM47" s="47"/>
      <c r="AN47" s="91"/>
      <c r="AO47" s="91"/>
      <c r="AP47" s="47"/>
      <c r="AQ47" s="47"/>
      <c r="AR47" s="91"/>
      <c r="AS47" s="91"/>
      <c r="AT47" s="47"/>
      <c r="AU47" s="47"/>
      <c r="AV47" s="91"/>
      <c r="AW47" s="91"/>
      <c r="AX47" s="47"/>
      <c r="AY47" s="47"/>
      <c r="AZ47" s="91"/>
      <c r="BA47" s="91"/>
      <c r="BB47" s="47"/>
      <c r="BC47" s="47"/>
      <c r="BD47" s="91"/>
      <c r="BE47" s="91"/>
      <c r="BF47" s="47"/>
      <c r="BG47" s="47"/>
      <c r="BH47" s="91"/>
      <c r="BI47" s="91"/>
      <c r="BJ47" s="47"/>
      <c r="BK47" s="47"/>
      <c r="BL47" s="91"/>
      <c r="BM47" s="91"/>
      <c r="BN47" s="47"/>
      <c r="BO47" s="47"/>
      <c r="BP47" s="91"/>
      <c r="BQ47" s="91"/>
      <c r="BR47" s="47"/>
      <c r="BS47" s="47"/>
      <c r="BT47" s="91"/>
      <c r="BU47" s="91"/>
      <c r="BV47" s="47"/>
      <c r="BW47" s="47"/>
      <c r="BX47" s="91"/>
      <c r="BY47" s="91"/>
      <c r="BZ47" s="47"/>
      <c r="CA47" s="47"/>
      <c r="CB47" s="91"/>
      <c r="CC47" s="91"/>
      <c r="CD47" s="47"/>
      <c r="CE47" s="47"/>
      <c r="CF47" s="91"/>
      <c r="CG47" s="91"/>
      <c r="CH47" s="47"/>
      <c r="CI47" s="91"/>
      <c r="CJ47" s="91"/>
      <c r="CK47" s="47"/>
      <c r="CL47" s="92" t="str">
        <f t="shared" si="105"/>
        <v>5 - Muy Alta</v>
      </c>
      <c r="CM47" s="93">
        <f t="shared" si="201"/>
        <v>1</v>
      </c>
      <c r="CN47" s="92" t="str">
        <f t="shared" si="106"/>
        <v>3 - Moderado</v>
      </c>
      <c r="CO47" s="93">
        <f t="shared" si="202"/>
        <v>0.6</v>
      </c>
      <c r="CP47" s="94" t="str">
        <f t="shared" si="203"/>
        <v>ALTO</v>
      </c>
      <c r="CQ47" s="89">
        <f t="shared" si="107"/>
        <v>0.6</v>
      </c>
      <c r="CR47" s="194"/>
      <c r="CS47" s="94">
        <f t="shared" si="108"/>
        <v>5</v>
      </c>
      <c r="CT47" s="47"/>
      <c r="CU47" s="194"/>
      <c r="CV47" s="194"/>
      <c r="CW47" s="96"/>
      <c r="CX47" s="97">
        <f t="shared" si="109"/>
        <v>0</v>
      </c>
      <c r="CY47" s="98">
        <f t="shared" si="110"/>
        <v>3</v>
      </c>
      <c r="CZ47" s="97" t="str">
        <f t="shared" si="111"/>
        <v>Moderado</v>
      </c>
      <c r="DA47" s="99">
        <f t="shared" si="112"/>
        <v>0.6</v>
      </c>
      <c r="DB47" s="100">
        <f t="shared" si="113"/>
        <v>0</v>
      </c>
      <c r="DC47" s="100">
        <f t="shared" si="114"/>
        <v>0</v>
      </c>
      <c r="DD47" s="97">
        <f t="shared" si="115"/>
        <v>0</v>
      </c>
      <c r="DE47" s="428">
        <f t="shared" si="116"/>
        <v>5</v>
      </c>
      <c r="DF47" s="429">
        <f t="shared" si="117"/>
        <v>1</v>
      </c>
      <c r="DG47" s="428">
        <f t="shared" si="118"/>
        <v>3</v>
      </c>
      <c r="DH47" s="428"/>
      <c r="DI47" s="429">
        <f t="shared" si="119"/>
        <v>0.6</v>
      </c>
      <c r="DJ47" s="100">
        <f t="shared" si="120"/>
        <v>0</v>
      </c>
      <c r="DK47" s="100">
        <f t="shared" si="121"/>
        <v>0</v>
      </c>
      <c r="DL47" s="97">
        <f t="shared" si="122"/>
        <v>0</v>
      </c>
      <c r="DM47" s="428">
        <f t="shared" si="123"/>
        <v>5</v>
      </c>
      <c r="DN47" s="429">
        <f t="shared" si="124"/>
        <v>1</v>
      </c>
      <c r="DO47" s="428">
        <f t="shared" si="125"/>
        <v>3</v>
      </c>
      <c r="DP47" s="429">
        <f t="shared" si="126"/>
        <v>0.6</v>
      </c>
      <c r="DQ47" s="100">
        <f t="shared" si="127"/>
        <v>0</v>
      </c>
      <c r="DR47" s="100">
        <f t="shared" si="128"/>
        <v>0</v>
      </c>
      <c r="DS47" s="97">
        <f t="shared" si="129"/>
        <v>0</v>
      </c>
      <c r="DT47" s="428">
        <f t="shared" si="130"/>
        <v>5</v>
      </c>
      <c r="DU47" s="429">
        <f t="shared" si="131"/>
        <v>1</v>
      </c>
      <c r="DV47" s="428">
        <f t="shared" si="132"/>
        <v>3</v>
      </c>
      <c r="DW47" s="429">
        <f t="shared" si="133"/>
        <v>0.6</v>
      </c>
      <c r="DX47" s="100">
        <f t="shared" si="134"/>
        <v>0</v>
      </c>
      <c r="DY47" s="100">
        <f t="shared" si="135"/>
        <v>0</v>
      </c>
      <c r="DZ47" s="97">
        <f t="shared" si="136"/>
        <v>0</v>
      </c>
      <c r="EA47" s="428">
        <f t="shared" si="137"/>
        <v>5</v>
      </c>
      <c r="EB47" s="429">
        <f t="shared" si="138"/>
        <v>1</v>
      </c>
      <c r="EC47" s="428">
        <f t="shared" si="139"/>
        <v>3</v>
      </c>
      <c r="ED47" s="429">
        <f t="shared" si="140"/>
        <v>0.6</v>
      </c>
      <c r="EE47" s="100">
        <f t="shared" si="141"/>
        <v>0</v>
      </c>
      <c r="EF47" s="100">
        <f t="shared" si="142"/>
        <v>0</v>
      </c>
      <c r="EG47" s="97">
        <f t="shared" si="143"/>
        <v>0</v>
      </c>
      <c r="EH47" s="428">
        <f t="shared" si="144"/>
        <v>5</v>
      </c>
      <c r="EI47" s="429">
        <f t="shared" si="145"/>
        <v>1</v>
      </c>
      <c r="EJ47" s="428">
        <f t="shared" si="146"/>
        <v>3</v>
      </c>
      <c r="EK47" s="429">
        <f t="shared" si="147"/>
        <v>0.6</v>
      </c>
      <c r="EL47" s="100">
        <f t="shared" si="148"/>
        <v>0</v>
      </c>
      <c r="EM47" s="100">
        <f t="shared" si="149"/>
        <v>0</v>
      </c>
      <c r="EN47" s="97">
        <f t="shared" si="150"/>
        <v>0</v>
      </c>
      <c r="EO47" s="428">
        <f t="shared" si="151"/>
        <v>5</v>
      </c>
      <c r="EP47" s="429">
        <f t="shared" si="152"/>
        <v>1</v>
      </c>
      <c r="EQ47" s="428">
        <f t="shared" si="153"/>
        <v>3</v>
      </c>
      <c r="ER47" s="429">
        <f t="shared" si="154"/>
        <v>0.6</v>
      </c>
      <c r="ES47" s="100">
        <f t="shared" si="155"/>
        <v>0</v>
      </c>
      <c r="ET47" s="100">
        <f t="shared" si="156"/>
        <v>0</v>
      </c>
      <c r="EU47" s="97">
        <f t="shared" si="157"/>
        <v>0</v>
      </c>
      <c r="EV47" s="428">
        <f t="shared" si="158"/>
        <v>5</v>
      </c>
      <c r="EW47" s="429">
        <f t="shared" si="159"/>
        <v>1</v>
      </c>
      <c r="EX47" s="428">
        <f t="shared" si="160"/>
        <v>3</v>
      </c>
      <c r="EY47" s="429">
        <f t="shared" si="161"/>
        <v>0.6</v>
      </c>
      <c r="EZ47" s="100">
        <f t="shared" si="162"/>
        <v>0</v>
      </c>
      <c r="FA47" s="100">
        <f t="shared" si="163"/>
        <v>0</v>
      </c>
      <c r="FB47" s="97">
        <f t="shared" si="164"/>
        <v>0</v>
      </c>
      <c r="FC47" s="428">
        <f t="shared" si="165"/>
        <v>5</v>
      </c>
      <c r="FD47" s="429">
        <f t="shared" si="166"/>
        <v>1</v>
      </c>
      <c r="FE47" s="428">
        <f t="shared" si="167"/>
        <v>3</v>
      </c>
      <c r="FF47" s="429">
        <f t="shared" si="168"/>
        <v>0.6</v>
      </c>
      <c r="FG47" s="100">
        <f t="shared" si="169"/>
        <v>0</v>
      </c>
      <c r="FH47" s="100">
        <f t="shared" si="170"/>
        <v>0</v>
      </c>
      <c r="FI47" s="97">
        <f t="shared" si="171"/>
        <v>0</v>
      </c>
      <c r="FJ47" s="428">
        <f t="shared" si="172"/>
        <v>5</v>
      </c>
      <c r="FK47" s="429">
        <f t="shared" si="173"/>
        <v>1</v>
      </c>
      <c r="FL47" s="428">
        <f t="shared" si="174"/>
        <v>3</v>
      </c>
      <c r="FM47" s="429">
        <f t="shared" si="175"/>
        <v>0.6</v>
      </c>
      <c r="FN47" s="100">
        <f t="shared" si="176"/>
        <v>0</v>
      </c>
      <c r="FO47" s="100">
        <f t="shared" si="177"/>
        <v>0</v>
      </c>
      <c r="FP47" s="97">
        <f t="shared" si="178"/>
        <v>0</v>
      </c>
      <c r="FQ47" s="428">
        <f t="shared" si="179"/>
        <v>5</v>
      </c>
      <c r="FR47" s="429">
        <f t="shared" si="180"/>
        <v>1</v>
      </c>
      <c r="FS47" s="428">
        <f t="shared" si="181"/>
        <v>3</v>
      </c>
      <c r="FT47" s="429">
        <f t="shared" si="182"/>
        <v>0.6</v>
      </c>
      <c r="FU47" s="100">
        <f t="shared" si="183"/>
        <v>0</v>
      </c>
      <c r="FV47" s="100">
        <f t="shared" si="184"/>
        <v>0</v>
      </c>
      <c r="FW47" s="97">
        <f t="shared" si="185"/>
        <v>0</v>
      </c>
      <c r="FX47" s="428">
        <f t="shared" si="186"/>
        <v>5</v>
      </c>
      <c r="FY47" s="429">
        <f t="shared" si="187"/>
        <v>1</v>
      </c>
      <c r="FZ47" s="428">
        <f t="shared" si="188"/>
        <v>3</v>
      </c>
      <c r="GA47" s="429">
        <f t="shared" si="189"/>
        <v>0.6</v>
      </c>
      <c r="GB47" s="100">
        <f t="shared" si="190"/>
        <v>0</v>
      </c>
      <c r="GC47" s="100">
        <f t="shared" si="191"/>
        <v>0</v>
      </c>
      <c r="GD47" s="97">
        <f t="shared" si="192"/>
        <v>0</v>
      </c>
      <c r="GE47" s="428">
        <f t="shared" si="193"/>
        <v>5</v>
      </c>
      <c r="GF47" s="429">
        <f t="shared" si="194"/>
        <v>1</v>
      </c>
      <c r="GG47" s="428">
        <f t="shared" si="195"/>
        <v>3</v>
      </c>
      <c r="GH47" s="429">
        <f t="shared" si="196"/>
        <v>0.6</v>
      </c>
      <c r="GI47" s="429">
        <f t="shared" si="197"/>
        <v>0.6</v>
      </c>
      <c r="GJ47" s="101"/>
    </row>
    <row r="48" spans="1:192" ht="37.5" hidden="1" customHeight="1">
      <c r="A48" s="427">
        <v>40</v>
      </c>
      <c r="B48" s="85"/>
      <c r="C48" s="85"/>
      <c r="D48" s="193"/>
      <c r="E48" s="85"/>
      <c r="F48" s="124"/>
      <c r="G48" s="85"/>
      <c r="H48" s="85" t="s">
        <v>1170</v>
      </c>
      <c r="I48" s="86"/>
      <c r="J48" s="86"/>
      <c r="K48" s="86"/>
      <c r="L48" s="86"/>
      <c r="M48" s="86"/>
      <c r="N48" s="86"/>
      <c r="O48" s="86"/>
      <c r="P48" s="86"/>
      <c r="Q48" s="86"/>
      <c r="R48" s="86"/>
      <c r="S48" s="86"/>
      <c r="T48" s="86"/>
      <c r="U48" s="86"/>
      <c r="V48" s="86"/>
      <c r="W48" s="86"/>
      <c r="X48" s="86"/>
      <c r="Y48" s="86"/>
      <c r="Z48" s="86"/>
      <c r="AA48" s="86"/>
      <c r="AB48" s="86"/>
      <c r="AC48" s="88">
        <f t="shared" si="102"/>
        <v>0</v>
      </c>
      <c r="AD48" s="89">
        <f t="shared" si="198"/>
        <v>1</v>
      </c>
      <c r="AE48" s="88" t="str">
        <f t="shared" si="103"/>
        <v>3 - Moderado</v>
      </c>
      <c r="AF48" s="89">
        <f t="shared" si="199"/>
        <v>0.6</v>
      </c>
      <c r="AG48" s="82" t="str">
        <f t="shared" si="200"/>
        <v/>
      </c>
      <c r="AH48" s="89">
        <f t="shared" si="104"/>
        <v>0.6</v>
      </c>
      <c r="AI48" s="85"/>
      <c r="AJ48" s="85"/>
      <c r="AK48" s="85"/>
      <c r="AL48" s="85"/>
      <c r="AM48" s="47"/>
      <c r="AN48" s="91"/>
      <c r="AO48" s="91"/>
      <c r="AP48" s="47"/>
      <c r="AQ48" s="47"/>
      <c r="AR48" s="91"/>
      <c r="AS48" s="91"/>
      <c r="AT48" s="47"/>
      <c r="AU48" s="47"/>
      <c r="AV48" s="91"/>
      <c r="AW48" s="91"/>
      <c r="AX48" s="47"/>
      <c r="AY48" s="47"/>
      <c r="AZ48" s="91"/>
      <c r="BA48" s="91"/>
      <c r="BB48" s="47"/>
      <c r="BC48" s="47"/>
      <c r="BD48" s="91"/>
      <c r="BE48" s="91"/>
      <c r="BF48" s="47"/>
      <c r="BG48" s="47"/>
      <c r="BH48" s="91"/>
      <c r="BI48" s="91"/>
      <c r="BJ48" s="47"/>
      <c r="BK48" s="47"/>
      <c r="BL48" s="91"/>
      <c r="BM48" s="91"/>
      <c r="BN48" s="47"/>
      <c r="BO48" s="47"/>
      <c r="BP48" s="91"/>
      <c r="BQ48" s="91"/>
      <c r="BR48" s="47"/>
      <c r="BS48" s="47"/>
      <c r="BT48" s="91"/>
      <c r="BU48" s="91"/>
      <c r="BV48" s="47"/>
      <c r="BW48" s="47"/>
      <c r="BX48" s="91"/>
      <c r="BY48" s="91"/>
      <c r="BZ48" s="47"/>
      <c r="CA48" s="47"/>
      <c r="CB48" s="91"/>
      <c r="CC48" s="91"/>
      <c r="CD48" s="47"/>
      <c r="CE48" s="47"/>
      <c r="CF48" s="91"/>
      <c r="CG48" s="91"/>
      <c r="CH48" s="47"/>
      <c r="CI48" s="91"/>
      <c r="CJ48" s="91"/>
      <c r="CK48" s="47"/>
      <c r="CL48" s="92" t="str">
        <f t="shared" si="105"/>
        <v>5 - Muy Alta</v>
      </c>
      <c r="CM48" s="93">
        <f t="shared" si="201"/>
        <v>1</v>
      </c>
      <c r="CN48" s="92" t="str">
        <f t="shared" si="106"/>
        <v>3 - Moderado</v>
      </c>
      <c r="CO48" s="93">
        <f t="shared" si="202"/>
        <v>0.6</v>
      </c>
      <c r="CP48" s="94" t="str">
        <f t="shared" si="203"/>
        <v>ALTO</v>
      </c>
      <c r="CQ48" s="89">
        <f t="shared" si="107"/>
        <v>0.6</v>
      </c>
      <c r="CR48" s="194"/>
      <c r="CS48" s="94">
        <f t="shared" si="108"/>
        <v>5</v>
      </c>
      <c r="CT48" s="47"/>
      <c r="CU48" s="194"/>
      <c r="CV48" s="194"/>
      <c r="CW48" s="96"/>
      <c r="CX48" s="97">
        <f t="shared" si="109"/>
        <v>0</v>
      </c>
      <c r="CY48" s="98">
        <f t="shared" si="110"/>
        <v>3</v>
      </c>
      <c r="CZ48" s="97" t="str">
        <f t="shared" si="111"/>
        <v>Moderado</v>
      </c>
      <c r="DA48" s="99">
        <f t="shared" si="112"/>
        <v>0.6</v>
      </c>
      <c r="DB48" s="100">
        <f t="shared" si="113"/>
        <v>0</v>
      </c>
      <c r="DC48" s="100">
        <f t="shared" si="114"/>
        <v>0</v>
      </c>
      <c r="DD48" s="97">
        <f t="shared" si="115"/>
        <v>0</v>
      </c>
      <c r="DE48" s="428">
        <f t="shared" si="116"/>
        <v>5</v>
      </c>
      <c r="DF48" s="429">
        <f t="shared" si="117"/>
        <v>1</v>
      </c>
      <c r="DG48" s="428">
        <f t="shared" si="118"/>
        <v>3</v>
      </c>
      <c r="DH48" s="428"/>
      <c r="DI48" s="429">
        <f t="shared" si="119"/>
        <v>0.6</v>
      </c>
      <c r="DJ48" s="100">
        <f t="shared" si="120"/>
        <v>0</v>
      </c>
      <c r="DK48" s="100">
        <f t="shared" si="121"/>
        <v>0</v>
      </c>
      <c r="DL48" s="97">
        <f t="shared" si="122"/>
        <v>0</v>
      </c>
      <c r="DM48" s="428">
        <f t="shared" si="123"/>
        <v>5</v>
      </c>
      <c r="DN48" s="429">
        <f t="shared" si="124"/>
        <v>1</v>
      </c>
      <c r="DO48" s="428">
        <f t="shared" si="125"/>
        <v>3</v>
      </c>
      <c r="DP48" s="429">
        <f t="shared" si="126"/>
        <v>0.6</v>
      </c>
      <c r="DQ48" s="100">
        <f t="shared" si="127"/>
        <v>0</v>
      </c>
      <c r="DR48" s="100">
        <f t="shared" si="128"/>
        <v>0</v>
      </c>
      <c r="DS48" s="97">
        <f t="shared" si="129"/>
        <v>0</v>
      </c>
      <c r="DT48" s="428">
        <f t="shared" si="130"/>
        <v>5</v>
      </c>
      <c r="DU48" s="429">
        <f t="shared" si="131"/>
        <v>1</v>
      </c>
      <c r="DV48" s="428">
        <f t="shared" si="132"/>
        <v>3</v>
      </c>
      <c r="DW48" s="429">
        <f t="shared" si="133"/>
        <v>0.6</v>
      </c>
      <c r="DX48" s="100">
        <f t="shared" si="134"/>
        <v>0</v>
      </c>
      <c r="DY48" s="100">
        <f t="shared" si="135"/>
        <v>0</v>
      </c>
      <c r="DZ48" s="97">
        <f t="shared" si="136"/>
        <v>0</v>
      </c>
      <c r="EA48" s="428">
        <f t="shared" si="137"/>
        <v>5</v>
      </c>
      <c r="EB48" s="429">
        <f t="shared" si="138"/>
        <v>1</v>
      </c>
      <c r="EC48" s="428">
        <f t="shared" si="139"/>
        <v>3</v>
      </c>
      <c r="ED48" s="429">
        <f t="shared" si="140"/>
        <v>0.6</v>
      </c>
      <c r="EE48" s="100">
        <f t="shared" si="141"/>
        <v>0</v>
      </c>
      <c r="EF48" s="100">
        <f t="shared" si="142"/>
        <v>0</v>
      </c>
      <c r="EG48" s="97">
        <f t="shared" si="143"/>
        <v>0</v>
      </c>
      <c r="EH48" s="428">
        <f t="shared" si="144"/>
        <v>5</v>
      </c>
      <c r="EI48" s="429">
        <f t="shared" si="145"/>
        <v>1</v>
      </c>
      <c r="EJ48" s="428">
        <f t="shared" si="146"/>
        <v>3</v>
      </c>
      <c r="EK48" s="429">
        <f t="shared" si="147"/>
        <v>0.6</v>
      </c>
      <c r="EL48" s="100">
        <f t="shared" si="148"/>
        <v>0</v>
      </c>
      <c r="EM48" s="100">
        <f t="shared" si="149"/>
        <v>0</v>
      </c>
      <c r="EN48" s="97">
        <f t="shared" si="150"/>
        <v>0</v>
      </c>
      <c r="EO48" s="428">
        <f t="shared" si="151"/>
        <v>5</v>
      </c>
      <c r="EP48" s="429">
        <f t="shared" si="152"/>
        <v>1</v>
      </c>
      <c r="EQ48" s="428">
        <f t="shared" si="153"/>
        <v>3</v>
      </c>
      <c r="ER48" s="429">
        <f t="shared" si="154"/>
        <v>0.6</v>
      </c>
      <c r="ES48" s="100">
        <f t="shared" si="155"/>
        <v>0</v>
      </c>
      <c r="ET48" s="100">
        <f t="shared" si="156"/>
        <v>0</v>
      </c>
      <c r="EU48" s="97">
        <f t="shared" si="157"/>
        <v>0</v>
      </c>
      <c r="EV48" s="428">
        <f t="shared" si="158"/>
        <v>5</v>
      </c>
      <c r="EW48" s="429">
        <f t="shared" si="159"/>
        <v>1</v>
      </c>
      <c r="EX48" s="428">
        <f t="shared" si="160"/>
        <v>3</v>
      </c>
      <c r="EY48" s="429">
        <f t="shared" si="161"/>
        <v>0.6</v>
      </c>
      <c r="EZ48" s="100">
        <f t="shared" si="162"/>
        <v>0</v>
      </c>
      <c r="FA48" s="100">
        <f t="shared" si="163"/>
        <v>0</v>
      </c>
      <c r="FB48" s="97">
        <f t="shared" si="164"/>
        <v>0</v>
      </c>
      <c r="FC48" s="428">
        <f t="shared" si="165"/>
        <v>5</v>
      </c>
      <c r="FD48" s="429">
        <f t="shared" si="166"/>
        <v>1</v>
      </c>
      <c r="FE48" s="428">
        <f t="shared" si="167"/>
        <v>3</v>
      </c>
      <c r="FF48" s="429">
        <f t="shared" si="168"/>
        <v>0.6</v>
      </c>
      <c r="FG48" s="100">
        <f t="shared" si="169"/>
        <v>0</v>
      </c>
      <c r="FH48" s="100">
        <f t="shared" si="170"/>
        <v>0</v>
      </c>
      <c r="FI48" s="97">
        <f t="shared" si="171"/>
        <v>0</v>
      </c>
      <c r="FJ48" s="428">
        <f t="shared" si="172"/>
        <v>5</v>
      </c>
      <c r="FK48" s="429">
        <f t="shared" si="173"/>
        <v>1</v>
      </c>
      <c r="FL48" s="428">
        <f t="shared" si="174"/>
        <v>3</v>
      </c>
      <c r="FM48" s="429">
        <f t="shared" si="175"/>
        <v>0.6</v>
      </c>
      <c r="FN48" s="100">
        <f t="shared" si="176"/>
        <v>0</v>
      </c>
      <c r="FO48" s="100">
        <f t="shared" si="177"/>
        <v>0</v>
      </c>
      <c r="FP48" s="97">
        <f t="shared" si="178"/>
        <v>0</v>
      </c>
      <c r="FQ48" s="428">
        <f t="shared" si="179"/>
        <v>5</v>
      </c>
      <c r="FR48" s="429">
        <f t="shared" si="180"/>
        <v>1</v>
      </c>
      <c r="FS48" s="428">
        <f t="shared" si="181"/>
        <v>3</v>
      </c>
      <c r="FT48" s="429">
        <f t="shared" si="182"/>
        <v>0.6</v>
      </c>
      <c r="FU48" s="100">
        <f t="shared" si="183"/>
        <v>0</v>
      </c>
      <c r="FV48" s="100">
        <f t="shared" si="184"/>
        <v>0</v>
      </c>
      <c r="FW48" s="97">
        <f t="shared" si="185"/>
        <v>0</v>
      </c>
      <c r="FX48" s="428">
        <f t="shared" si="186"/>
        <v>5</v>
      </c>
      <c r="FY48" s="429">
        <f t="shared" si="187"/>
        <v>1</v>
      </c>
      <c r="FZ48" s="428">
        <f t="shared" si="188"/>
        <v>3</v>
      </c>
      <c r="GA48" s="429">
        <f t="shared" si="189"/>
        <v>0.6</v>
      </c>
      <c r="GB48" s="100">
        <f t="shared" si="190"/>
        <v>0</v>
      </c>
      <c r="GC48" s="100">
        <f t="shared" si="191"/>
        <v>0</v>
      </c>
      <c r="GD48" s="97">
        <f t="shared" si="192"/>
        <v>0</v>
      </c>
      <c r="GE48" s="428">
        <f t="shared" si="193"/>
        <v>5</v>
      </c>
      <c r="GF48" s="429">
        <f t="shared" si="194"/>
        <v>1</v>
      </c>
      <c r="GG48" s="428">
        <f t="shared" si="195"/>
        <v>3</v>
      </c>
      <c r="GH48" s="429">
        <f t="shared" si="196"/>
        <v>0.6</v>
      </c>
      <c r="GI48" s="429">
        <f t="shared" si="197"/>
        <v>0.6</v>
      </c>
      <c r="GJ48" s="101"/>
    </row>
    <row r="49" spans="1:192" ht="37.5" hidden="1" customHeight="1">
      <c r="A49" s="427">
        <v>41</v>
      </c>
      <c r="B49" s="85"/>
      <c r="C49" s="85"/>
      <c r="D49" s="193"/>
      <c r="E49" s="85"/>
      <c r="F49" s="124"/>
      <c r="G49" s="85"/>
      <c r="H49" s="85" t="s">
        <v>1170</v>
      </c>
      <c r="I49" s="86"/>
      <c r="J49" s="86"/>
      <c r="K49" s="86"/>
      <c r="L49" s="86"/>
      <c r="M49" s="86"/>
      <c r="N49" s="86"/>
      <c r="O49" s="86"/>
      <c r="P49" s="86"/>
      <c r="Q49" s="86"/>
      <c r="R49" s="86"/>
      <c r="S49" s="86"/>
      <c r="T49" s="86"/>
      <c r="U49" s="86"/>
      <c r="V49" s="86"/>
      <c r="W49" s="86"/>
      <c r="X49" s="86"/>
      <c r="Y49" s="86"/>
      <c r="Z49" s="86"/>
      <c r="AA49" s="86"/>
      <c r="AB49" s="86"/>
      <c r="AC49" s="88">
        <f t="shared" si="102"/>
        <v>0</v>
      </c>
      <c r="AD49" s="89">
        <f t="shared" si="198"/>
        <v>1</v>
      </c>
      <c r="AE49" s="88" t="str">
        <f t="shared" si="103"/>
        <v>3 - Moderado</v>
      </c>
      <c r="AF49" s="89">
        <f t="shared" si="199"/>
        <v>0.6</v>
      </c>
      <c r="AG49" s="82" t="str">
        <f t="shared" si="200"/>
        <v/>
      </c>
      <c r="AH49" s="89">
        <f t="shared" si="104"/>
        <v>0.6</v>
      </c>
      <c r="AI49" s="85"/>
      <c r="AJ49" s="85"/>
      <c r="AK49" s="85"/>
      <c r="AL49" s="85"/>
      <c r="AM49" s="47"/>
      <c r="AN49" s="91"/>
      <c r="AO49" s="91"/>
      <c r="AP49" s="47"/>
      <c r="AQ49" s="47"/>
      <c r="AR49" s="91"/>
      <c r="AS49" s="91"/>
      <c r="AT49" s="47"/>
      <c r="AU49" s="47"/>
      <c r="AV49" s="91"/>
      <c r="AW49" s="91"/>
      <c r="AX49" s="47"/>
      <c r="AY49" s="47"/>
      <c r="AZ49" s="91"/>
      <c r="BA49" s="91"/>
      <c r="BB49" s="47"/>
      <c r="BC49" s="47"/>
      <c r="BD49" s="91"/>
      <c r="BE49" s="91"/>
      <c r="BF49" s="47"/>
      <c r="BG49" s="47"/>
      <c r="BH49" s="91"/>
      <c r="BI49" s="91"/>
      <c r="BJ49" s="47"/>
      <c r="BK49" s="47"/>
      <c r="BL49" s="91"/>
      <c r="BM49" s="91"/>
      <c r="BN49" s="47"/>
      <c r="BO49" s="47"/>
      <c r="BP49" s="91"/>
      <c r="BQ49" s="91"/>
      <c r="BR49" s="47"/>
      <c r="BS49" s="47"/>
      <c r="BT49" s="91"/>
      <c r="BU49" s="91"/>
      <c r="BV49" s="47"/>
      <c r="BW49" s="47"/>
      <c r="BX49" s="91"/>
      <c r="BY49" s="91"/>
      <c r="BZ49" s="47"/>
      <c r="CA49" s="47"/>
      <c r="CB49" s="91"/>
      <c r="CC49" s="91"/>
      <c r="CD49" s="47"/>
      <c r="CE49" s="47"/>
      <c r="CF49" s="91"/>
      <c r="CG49" s="91"/>
      <c r="CH49" s="47"/>
      <c r="CI49" s="91"/>
      <c r="CJ49" s="91"/>
      <c r="CK49" s="47"/>
      <c r="CL49" s="92" t="str">
        <f t="shared" si="105"/>
        <v>5 - Muy Alta</v>
      </c>
      <c r="CM49" s="93">
        <f t="shared" si="201"/>
        <v>1</v>
      </c>
      <c r="CN49" s="92" t="str">
        <f t="shared" si="106"/>
        <v>3 - Moderado</v>
      </c>
      <c r="CO49" s="93">
        <f t="shared" si="202"/>
        <v>0.6</v>
      </c>
      <c r="CP49" s="94" t="str">
        <f t="shared" si="203"/>
        <v>ALTO</v>
      </c>
      <c r="CQ49" s="89">
        <f t="shared" si="107"/>
        <v>0.6</v>
      </c>
      <c r="CR49" s="194"/>
      <c r="CS49" s="94">
        <f t="shared" si="108"/>
        <v>5</v>
      </c>
      <c r="CT49" s="47"/>
      <c r="CU49" s="194"/>
      <c r="CV49" s="194"/>
      <c r="CW49" s="96"/>
      <c r="CX49" s="97">
        <f t="shared" si="109"/>
        <v>0</v>
      </c>
      <c r="CY49" s="98">
        <f t="shared" si="110"/>
        <v>3</v>
      </c>
      <c r="CZ49" s="97" t="str">
        <f t="shared" si="111"/>
        <v>Moderado</v>
      </c>
      <c r="DA49" s="99">
        <f t="shared" si="112"/>
        <v>0.6</v>
      </c>
      <c r="DB49" s="100">
        <f t="shared" si="113"/>
        <v>0</v>
      </c>
      <c r="DC49" s="100">
        <f t="shared" si="114"/>
        <v>0</v>
      </c>
      <c r="DD49" s="97">
        <f t="shared" si="115"/>
        <v>0</v>
      </c>
      <c r="DE49" s="428">
        <f t="shared" si="116"/>
        <v>5</v>
      </c>
      <c r="DF49" s="429">
        <f t="shared" si="117"/>
        <v>1</v>
      </c>
      <c r="DG49" s="428">
        <f t="shared" si="118"/>
        <v>3</v>
      </c>
      <c r="DH49" s="428"/>
      <c r="DI49" s="429">
        <f t="shared" si="119"/>
        <v>0.6</v>
      </c>
      <c r="DJ49" s="100">
        <f t="shared" si="120"/>
        <v>0</v>
      </c>
      <c r="DK49" s="100">
        <f t="shared" si="121"/>
        <v>0</v>
      </c>
      <c r="DL49" s="97">
        <f t="shared" si="122"/>
        <v>0</v>
      </c>
      <c r="DM49" s="428">
        <f t="shared" si="123"/>
        <v>5</v>
      </c>
      <c r="DN49" s="429">
        <f t="shared" si="124"/>
        <v>1</v>
      </c>
      <c r="DO49" s="428">
        <f t="shared" si="125"/>
        <v>3</v>
      </c>
      <c r="DP49" s="429">
        <f t="shared" si="126"/>
        <v>0.6</v>
      </c>
      <c r="DQ49" s="100">
        <f t="shared" si="127"/>
        <v>0</v>
      </c>
      <c r="DR49" s="100">
        <f t="shared" si="128"/>
        <v>0</v>
      </c>
      <c r="DS49" s="97">
        <f t="shared" si="129"/>
        <v>0</v>
      </c>
      <c r="DT49" s="428">
        <f t="shared" si="130"/>
        <v>5</v>
      </c>
      <c r="DU49" s="429">
        <f t="shared" si="131"/>
        <v>1</v>
      </c>
      <c r="DV49" s="428">
        <f t="shared" si="132"/>
        <v>3</v>
      </c>
      <c r="DW49" s="429">
        <f t="shared" si="133"/>
        <v>0.6</v>
      </c>
      <c r="DX49" s="100">
        <f t="shared" si="134"/>
        <v>0</v>
      </c>
      <c r="DY49" s="100">
        <f t="shared" si="135"/>
        <v>0</v>
      </c>
      <c r="DZ49" s="97">
        <f t="shared" si="136"/>
        <v>0</v>
      </c>
      <c r="EA49" s="428">
        <f t="shared" si="137"/>
        <v>5</v>
      </c>
      <c r="EB49" s="429">
        <f t="shared" si="138"/>
        <v>1</v>
      </c>
      <c r="EC49" s="428">
        <f t="shared" si="139"/>
        <v>3</v>
      </c>
      <c r="ED49" s="429">
        <f t="shared" si="140"/>
        <v>0.6</v>
      </c>
      <c r="EE49" s="100">
        <f t="shared" si="141"/>
        <v>0</v>
      </c>
      <c r="EF49" s="100">
        <f t="shared" si="142"/>
        <v>0</v>
      </c>
      <c r="EG49" s="97">
        <f t="shared" si="143"/>
        <v>0</v>
      </c>
      <c r="EH49" s="428">
        <f t="shared" si="144"/>
        <v>5</v>
      </c>
      <c r="EI49" s="429">
        <f t="shared" si="145"/>
        <v>1</v>
      </c>
      <c r="EJ49" s="428">
        <f t="shared" si="146"/>
        <v>3</v>
      </c>
      <c r="EK49" s="429">
        <f t="shared" si="147"/>
        <v>0.6</v>
      </c>
      <c r="EL49" s="100">
        <f t="shared" si="148"/>
        <v>0</v>
      </c>
      <c r="EM49" s="100">
        <f t="shared" si="149"/>
        <v>0</v>
      </c>
      <c r="EN49" s="97">
        <f t="shared" si="150"/>
        <v>0</v>
      </c>
      <c r="EO49" s="428">
        <f t="shared" si="151"/>
        <v>5</v>
      </c>
      <c r="EP49" s="429">
        <f t="shared" si="152"/>
        <v>1</v>
      </c>
      <c r="EQ49" s="428">
        <f t="shared" si="153"/>
        <v>3</v>
      </c>
      <c r="ER49" s="429">
        <f t="shared" si="154"/>
        <v>0.6</v>
      </c>
      <c r="ES49" s="100">
        <f t="shared" si="155"/>
        <v>0</v>
      </c>
      <c r="ET49" s="100">
        <f t="shared" si="156"/>
        <v>0</v>
      </c>
      <c r="EU49" s="97">
        <f t="shared" si="157"/>
        <v>0</v>
      </c>
      <c r="EV49" s="428">
        <f t="shared" si="158"/>
        <v>5</v>
      </c>
      <c r="EW49" s="429">
        <f t="shared" si="159"/>
        <v>1</v>
      </c>
      <c r="EX49" s="428">
        <f t="shared" si="160"/>
        <v>3</v>
      </c>
      <c r="EY49" s="429">
        <f t="shared" si="161"/>
        <v>0.6</v>
      </c>
      <c r="EZ49" s="100">
        <f t="shared" si="162"/>
        <v>0</v>
      </c>
      <c r="FA49" s="100">
        <f t="shared" si="163"/>
        <v>0</v>
      </c>
      <c r="FB49" s="97">
        <f t="shared" si="164"/>
        <v>0</v>
      </c>
      <c r="FC49" s="428">
        <f t="shared" si="165"/>
        <v>5</v>
      </c>
      <c r="FD49" s="429">
        <f t="shared" si="166"/>
        <v>1</v>
      </c>
      <c r="FE49" s="428">
        <f t="shared" si="167"/>
        <v>3</v>
      </c>
      <c r="FF49" s="429">
        <f t="shared" si="168"/>
        <v>0.6</v>
      </c>
      <c r="FG49" s="100">
        <f t="shared" si="169"/>
        <v>0</v>
      </c>
      <c r="FH49" s="100">
        <f t="shared" si="170"/>
        <v>0</v>
      </c>
      <c r="FI49" s="97">
        <f t="shared" si="171"/>
        <v>0</v>
      </c>
      <c r="FJ49" s="428">
        <f t="shared" si="172"/>
        <v>5</v>
      </c>
      <c r="FK49" s="429">
        <f t="shared" si="173"/>
        <v>1</v>
      </c>
      <c r="FL49" s="428">
        <f t="shared" si="174"/>
        <v>3</v>
      </c>
      <c r="FM49" s="429">
        <f t="shared" si="175"/>
        <v>0.6</v>
      </c>
      <c r="FN49" s="100">
        <f t="shared" si="176"/>
        <v>0</v>
      </c>
      <c r="FO49" s="100">
        <f t="shared" si="177"/>
        <v>0</v>
      </c>
      <c r="FP49" s="97">
        <f t="shared" si="178"/>
        <v>0</v>
      </c>
      <c r="FQ49" s="428">
        <f t="shared" si="179"/>
        <v>5</v>
      </c>
      <c r="FR49" s="429">
        <f t="shared" si="180"/>
        <v>1</v>
      </c>
      <c r="FS49" s="428">
        <f t="shared" si="181"/>
        <v>3</v>
      </c>
      <c r="FT49" s="429">
        <f t="shared" si="182"/>
        <v>0.6</v>
      </c>
      <c r="FU49" s="100">
        <f t="shared" si="183"/>
        <v>0</v>
      </c>
      <c r="FV49" s="100">
        <f t="shared" si="184"/>
        <v>0</v>
      </c>
      <c r="FW49" s="97">
        <f t="shared" si="185"/>
        <v>0</v>
      </c>
      <c r="FX49" s="428">
        <f t="shared" si="186"/>
        <v>5</v>
      </c>
      <c r="FY49" s="429">
        <f t="shared" si="187"/>
        <v>1</v>
      </c>
      <c r="FZ49" s="428">
        <f t="shared" si="188"/>
        <v>3</v>
      </c>
      <c r="GA49" s="429">
        <f t="shared" si="189"/>
        <v>0.6</v>
      </c>
      <c r="GB49" s="100">
        <f t="shared" si="190"/>
        <v>0</v>
      </c>
      <c r="GC49" s="100">
        <f t="shared" si="191"/>
        <v>0</v>
      </c>
      <c r="GD49" s="97">
        <f t="shared" si="192"/>
        <v>0</v>
      </c>
      <c r="GE49" s="428">
        <f t="shared" si="193"/>
        <v>5</v>
      </c>
      <c r="GF49" s="429">
        <f t="shared" si="194"/>
        <v>1</v>
      </c>
      <c r="GG49" s="428">
        <f t="shared" si="195"/>
        <v>3</v>
      </c>
      <c r="GH49" s="429">
        <f t="shared" si="196"/>
        <v>0.6</v>
      </c>
      <c r="GI49" s="429">
        <f t="shared" si="197"/>
        <v>0.6</v>
      </c>
      <c r="GJ49" s="101"/>
    </row>
    <row r="50" spans="1:192" ht="37.5" hidden="1" customHeight="1">
      <c r="A50" s="427">
        <v>42</v>
      </c>
      <c r="B50" s="85"/>
      <c r="C50" s="85"/>
      <c r="D50" s="193"/>
      <c r="E50" s="85"/>
      <c r="F50" s="124"/>
      <c r="G50" s="85"/>
      <c r="H50" s="85" t="s">
        <v>1170</v>
      </c>
      <c r="I50" s="86"/>
      <c r="J50" s="86"/>
      <c r="K50" s="86"/>
      <c r="L50" s="86"/>
      <c r="M50" s="86"/>
      <c r="N50" s="86"/>
      <c r="O50" s="86"/>
      <c r="P50" s="86"/>
      <c r="Q50" s="86"/>
      <c r="R50" s="86"/>
      <c r="S50" s="86"/>
      <c r="T50" s="86"/>
      <c r="U50" s="86"/>
      <c r="V50" s="86"/>
      <c r="W50" s="86"/>
      <c r="X50" s="86"/>
      <c r="Y50" s="86"/>
      <c r="Z50" s="86"/>
      <c r="AA50" s="86"/>
      <c r="AB50" s="86"/>
      <c r="AC50" s="88">
        <f t="shared" si="102"/>
        <v>0</v>
      </c>
      <c r="AD50" s="89">
        <f t="shared" si="198"/>
        <v>1</v>
      </c>
      <c r="AE50" s="88" t="str">
        <f t="shared" si="103"/>
        <v>3 - Moderado</v>
      </c>
      <c r="AF50" s="89">
        <f t="shared" si="199"/>
        <v>0.6</v>
      </c>
      <c r="AG50" s="82" t="str">
        <f t="shared" si="200"/>
        <v/>
      </c>
      <c r="AH50" s="89">
        <f t="shared" si="104"/>
        <v>0.6</v>
      </c>
      <c r="AI50" s="85"/>
      <c r="AJ50" s="85"/>
      <c r="AK50" s="85"/>
      <c r="AL50" s="85"/>
      <c r="AM50" s="47"/>
      <c r="AN50" s="91"/>
      <c r="AO50" s="91"/>
      <c r="AP50" s="47"/>
      <c r="AQ50" s="47"/>
      <c r="AR50" s="91"/>
      <c r="AS50" s="91"/>
      <c r="AT50" s="47"/>
      <c r="AU50" s="47"/>
      <c r="AV50" s="91"/>
      <c r="AW50" s="91"/>
      <c r="AX50" s="47"/>
      <c r="AY50" s="47"/>
      <c r="AZ50" s="91"/>
      <c r="BA50" s="91"/>
      <c r="BB50" s="47"/>
      <c r="BC50" s="47"/>
      <c r="BD50" s="91"/>
      <c r="BE50" s="91"/>
      <c r="BF50" s="47"/>
      <c r="BG50" s="47"/>
      <c r="BH50" s="91"/>
      <c r="BI50" s="91"/>
      <c r="BJ50" s="47"/>
      <c r="BK50" s="47"/>
      <c r="BL50" s="91"/>
      <c r="BM50" s="91"/>
      <c r="BN50" s="47"/>
      <c r="BO50" s="47"/>
      <c r="BP50" s="91"/>
      <c r="BQ50" s="91"/>
      <c r="BR50" s="47"/>
      <c r="BS50" s="47"/>
      <c r="BT50" s="91"/>
      <c r="BU50" s="91"/>
      <c r="BV50" s="47"/>
      <c r="BW50" s="47"/>
      <c r="BX50" s="91"/>
      <c r="BY50" s="91"/>
      <c r="BZ50" s="47"/>
      <c r="CA50" s="47"/>
      <c r="CB50" s="91"/>
      <c r="CC50" s="91"/>
      <c r="CD50" s="47"/>
      <c r="CE50" s="47"/>
      <c r="CF50" s="91"/>
      <c r="CG50" s="91"/>
      <c r="CH50" s="47"/>
      <c r="CI50" s="91"/>
      <c r="CJ50" s="91"/>
      <c r="CK50" s="47"/>
      <c r="CL50" s="92" t="str">
        <f t="shared" si="105"/>
        <v>5 - Muy Alta</v>
      </c>
      <c r="CM50" s="93">
        <f t="shared" si="201"/>
        <v>1</v>
      </c>
      <c r="CN50" s="92" t="str">
        <f t="shared" si="106"/>
        <v>3 - Moderado</v>
      </c>
      <c r="CO50" s="93">
        <f t="shared" si="202"/>
        <v>0.6</v>
      </c>
      <c r="CP50" s="94" t="str">
        <f t="shared" si="203"/>
        <v>ALTO</v>
      </c>
      <c r="CQ50" s="89">
        <f t="shared" si="107"/>
        <v>0.6</v>
      </c>
      <c r="CR50" s="194"/>
      <c r="CS50" s="94">
        <f t="shared" si="108"/>
        <v>5</v>
      </c>
      <c r="CT50" s="47"/>
      <c r="CU50" s="194"/>
      <c r="CV50" s="194"/>
      <c r="CW50" s="96"/>
      <c r="CX50" s="97">
        <f t="shared" si="109"/>
        <v>0</v>
      </c>
      <c r="CY50" s="98">
        <f t="shared" si="110"/>
        <v>3</v>
      </c>
      <c r="CZ50" s="97" t="str">
        <f t="shared" si="111"/>
        <v>Moderado</v>
      </c>
      <c r="DA50" s="99">
        <f t="shared" si="112"/>
        <v>0.6</v>
      </c>
      <c r="DB50" s="100">
        <f t="shared" si="113"/>
        <v>0</v>
      </c>
      <c r="DC50" s="100">
        <f t="shared" si="114"/>
        <v>0</v>
      </c>
      <c r="DD50" s="97">
        <f t="shared" si="115"/>
        <v>0</v>
      </c>
      <c r="DE50" s="428">
        <f t="shared" si="116"/>
        <v>5</v>
      </c>
      <c r="DF50" s="429">
        <f t="shared" si="117"/>
        <v>1</v>
      </c>
      <c r="DG50" s="428">
        <f t="shared" si="118"/>
        <v>3</v>
      </c>
      <c r="DH50" s="428"/>
      <c r="DI50" s="429">
        <f t="shared" si="119"/>
        <v>0.6</v>
      </c>
      <c r="DJ50" s="100">
        <f t="shared" si="120"/>
        <v>0</v>
      </c>
      <c r="DK50" s="100">
        <f t="shared" si="121"/>
        <v>0</v>
      </c>
      <c r="DL50" s="97">
        <f t="shared" si="122"/>
        <v>0</v>
      </c>
      <c r="DM50" s="428">
        <f t="shared" si="123"/>
        <v>5</v>
      </c>
      <c r="DN50" s="429">
        <f t="shared" si="124"/>
        <v>1</v>
      </c>
      <c r="DO50" s="428">
        <f t="shared" si="125"/>
        <v>3</v>
      </c>
      <c r="DP50" s="429">
        <f t="shared" si="126"/>
        <v>0.6</v>
      </c>
      <c r="DQ50" s="100">
        <f t="shared" si="127"/>
        <v>0</v>
      </c>
      <c r="DR50" s="100">
        <f t="shared" si="128"/>
        <v>0</v>
      </c>
      <c r="DS50" s="97">
        <f t="shared" si="129"/>
        <v>0</v>
      </c>
      <c r="DT50" s="428">
        <f t="shared" si="130"/>
        <v>5</v>
      </c>
      <c r="DU50" s="429">
        <f t="shared" si="131"/>
        <v>1</v>
      </c>
      <c r="DV50" s="428">
        <f t="shared" si="132"/>
        <v>3</v>
      </c>
      <c r="DW50" s="429">
        <f t="shared" si="133"/>
        <v>0.6</v>
      </c>
      <c r="DX50" s="100">
        <f t="shared" si="134"/>
        <v>0</v>
      </c>
      <c r="DY50" s="100">
        <f t="shared" si="135"/>
        <v>0</v>
      </c>
      <c r="DZ50" s="97">
        <f t="shared" si="136"/>
        <v>0</v>
      </c>
      <c r="EA50" s="428">
        <f t="shared" si="137"/>
        <v>5</v>
      </c>
      <c r="EB50" s="429">
        <f t="shared" si="138"/>
        <v>1</v>
      </c>
      <c r="EC50" s="428">
        <f t="shared" si="139"/>
        <v>3</v>
      </c>
      <c r="ED50" s="429">
        <f t="shared" si="140"/>
        <v>0.6</v>
      </c>
      <c r="EE50" s="100">
        <f t="shared" si="141"/>
        <v>0</v>
      </c>
      <c r="EF50" s="100">
        <f t="shared" si="142"/>
        <v>0</v>
      </c>
      <c r="EG50" s="97">
        <f t="shared" si="143"/>
        <v>0</v>
      </c>
      <c r="EH50" s="428">
        <f t="shared" si="144"/>
        <v>5</v>
      </c>
      <c r="EI50" s="429">
        <f t="shared" si="145"/>
        <v>1</v>
      </c>
      <c r="EJ50" s="428">
        <f t="shared" si="146"/>
        <v>3</v>
      </c>
      <c r="EK50" s="429">
        <f t="shared" si="147"/>
        <v>0.6</v>
      </c>
      <c r="EL50" s="100">
        <f t="shared" si="148"/>
        <v>0</v>
      </c>
      <c r="EM50" s="100">
        <f t="shared" si="149"/>
        <v>0</v>
      </c>
      <c r="EN50" s="97">
        <f t="shared" si="150"/>
        <v>0</v>
      </c>
      <c r="EO50" s="428">
        <f t="shared" si="151"/>
        <v>5</v>
      </c>
      <c r="EP50" s="429">
        <f t="shared" si="152"/>
        <v>1</v>
      </c>
      <c r="EQ50" s="428">
        <f t="shared" si="153"/>
        <v>3</v>
      </c>
      <c r="ER50" s="429">
        <f t="shared" si="154"/>
        <v>0.6</v>
      </c>
      <c r="ES50" s="100">
        <f t="shared" si="155"/>
        <v>0</v>
      </c>
      <c r="ET50" s="100">
        <f t="shared" si="156"/>
        <v>0</v>
      </c>
      <c r="EU50" s="97">
        <f t="shared" si="157"/>
        <v>0</v>
      </c>
      <c r="EV50" s="428">
        <f t="shared" si="158"/>
        <v>5</v>
      </c>
      <c r="EW50" s="429">
        <f t="shared" si="159"/>
        <v>1</v>
      </c>
      <c r="EX50" s="428">
        <f t="shared" si="160"/>
        <v>3</v>
      </c>
      <c r="EY50" s="429">
        <f t="shared" si="161"/>
        <v>0.6</v>
      </c>
      <c r="EZ50" s="100">
        <f t="shared" si="162"/>
        <v>0</v>
      </c>
      <c r="FA50" s="100">
        <f t="shared" si="163"/>
        <v>0</v>
      </c>
      <c r="FB50" s="97">
        <f t="shared" si="164"/>
        <v>0</v>
      </c>
      <c r="FC50" s="428">
        <f t="shared" si="165"/>
        <v>5</v>
      </c>
      <c r="FD50" s="429">
        <f t="shared" si="166"/>
        <v>1</v>
      </c>
      <c r="FE50" s="428">
        <f t="shared" si="167"/>
        <v>3</v>
      </c>
      <c r="FF50" s="429">
        <f t="shared" si="168"/>
        <v>0.6</v>
      </c>
      <c r="FG50" s="100">
        <f t="shared" si="169"/>
        <v>0</v>
      </c>
      <c r="FH50" s="100">
        <f t="shared" si="170"/>
        <v>0</v>
      </c>
      <c r="FI50" s="97">
        <f t="shared" si="171"/>
        <v>0</v>
      </c>
      <c r="FJ50" s="428">
        <f t="shared" si="172"/>
        <v>5</v>
      </c>
      <c r="FK50" s="429">
        <f t="shared" si="173"/>
        <v>1</v>
      </c>
      <c r="FL50" s="428">
        <f t="shared" si="174"/>
        <v>3</v>
      </c>
      <c r="FM50" s="429">
        <f t="shared" si="175"/>
        <v>0.6</v>
      </c>
      <c r="FN50" s="100">
        <f t="shared" si="176"/>
        <v>0</v>
      </c>
      <c r="FO50" s="100">
        <f t="shared" si="177"/>
        <v>0</v>
      </c>
      <c r="FP50" s="97">
        <f t="shared" si="178"/>
        <v>0</v>
      </c>
      <c r="FQ50" s="428">
        <f t="shared" si="179"/>
        <v>5</v>
      </c>
      <c r="FR50" s="429">
        <f t="shared" si="180"/>
        <v>1</v>
      </c>
      <c r="FS50" s="428">
        <f t="shared" si="181"/>
        <v>3</v>
      </c>
      <c r="FT50" s="429">
        <f t="shared" si="182"/>
        <v>0.6</v>
      </c>
      <c r="FU50" s="100">
        <f t="shared" si="183"/>
        <v>0</v>
      </c>
      <c r="FV50" s="100">
        <f t="shared" si="184"/>
        <v>0</v>
      </c>
      <c r="FW50" s="97">
        <f t="shared" si="185"/>
        <v>0</v>
      </c>
      <c r="FX50" s="428">
        <f t="shared" si="186"/>
        <v>5</v>
      </c>
      <c r="FY50" s="429">
        <f t="shared" si="187"/>
        <v>1</v>
      </c>
      <c r="FZ50" s="428">
        <f t="shared" si="188"/>
        <v>3</v>
      </c>
      <c r="GA50" s="429">
        <f t="shared" si="189"/>
        <v>0.6</v>
      </c>
      <c r="GB50" s="100">
        <f t="shared" si="190"/>
        <v>0</v>
      </c>
      <c r="GC50" s="100">
        <f t="shared" si="191"/>
        <v>0</v>
      </c>
      <c r="GD50" s="97">
        <f t="shared" si="192"/>
        <v>0</v>
      </c>
      <c r="GE50" s="428">
        <f t="shared" si="193"/>
        <v>5</v>
      </c>
      <c r="GF50" s="429">
        <f t="shared" si="194"/>
        <v>1</v>
      </c>
      <c r="GG50" s="428">
        <f t="shared" si="195"/>
        <v>3</v>
      </c>
      <c r="GH50" s="429">
        <f t="shared" si="196"/>
        <v>0.6</v>
      </c>
      <c r="GI50" s="429">
        <f t="shared" si="197"/>
        <v>0.6</v>
      </c>
      <c r="GJ50" s="101"/>
    </row>
    <row r="51" spans="1:192" ht="37.5" hidden="1" customHeight="1">
      <c r="A51" s="427">
        <v>43</v>
      </c>
      <c r="B51" s="85"/>
      <c r="C51" s="85"/>
      <c r="D51" s="193"/>
      <c r="E51" s="85"/>
      <c r="F51" s="124"/>
      <c r="G51" s="85"/>
      <c r="H51" s="85" t="s">
        <v>1170</v>
      </c>
      <c r="I51" s="86"/>
      <c r="J51" s="86"/>
      <c r="K51" s="86"/>
      <c r="L51" s="86"/>
      <c r="M51" s="86"/>
      <c r="N51" s="86"/>
      <c r="O51" s="86"/>
      <c r="P51" s="86"/>
      <c r="Q51" s="86"/>
      <c r="R51" s="86"/>
      <c r="S51" s="86"/>
      <c r="T51" s="86"/>
      <c r="U51" s="86"/>
      <c r="V51" s="86"/>
      <c r="W51" s="86"/>
      <c r="X51" s="86"/>
      <c r="Y51" s="86"/>
      <c r="Z51" s="86"/>
      <c r="AA51" s="86"/>
      <c r="AB51" s="86"/>
      <c r="AC51" s="88">
        <f t="shared" si="102"/>
        <v>0</v>
      </c>
      <c r="AD51" s="89">
        <f t="shared" si="198"/>
        <v>1</v>
      </c>
      <c r="AE51" s="88" t="str">
        <f t="shared" si="103"/>
        <v>3 - Moderado</v>
      </c>
      <c r="AF51" s="89">
        <f t="shared" si="199"/>
        <v>0.6</v>
      </c>
      <c r="AG51" s="82" t="str">
        <f t="shared" si="200"/>
        <v/>
      </c>
      <c r="AH51" s="89">
        <f t="shared" si="104"/>
        <v>0.6</v>
      </c>
      <c r="AI51" s="85"/>
      <c r="AJ51" s="85"/>
      <c r="AK51" s="85"/>
      <c r="AL51" s="85"/>
      <c r="AM51" s="47"/>
      <c r="AN51" s="91"/>
      <c r="AO51" s="91"/>
      <c r="AP51" s="47"/>
      <c r="AQ51" s="47"/>
      <c r="AR51" s="91"/>
      <c r="AS51" s="91"/>
      <c r="AT51" s="47"/>
      <c r="AU51" s="47"/>
      <c r="AV51" s="91"/>
      <c r="AW51" s="91"/>
      <c r="AX51" s="47"/>
      <c r="AY51" s="47"/>
      <c r="AZ51" s="91"/>
      <c r="BA51" s="91"/>
      <c r="BB51" s="47"/>
      <c r="BC51" s="47"/>
      <c r="BD51" s="91"/>
      <c r="BE51" s="91"/>
      <c r="BF51" s="47"/>
      <c r="BG51" s="47"/>
      <c r="BH51" s="91"/>
      <c r="BI51" s="91"/>
      <c r="BJ51" s="47"/>
      <c r="BK51" s="47"/>
      <c r="BL51" s="91"/>
      <c r="BM51" s="91"/>
      <c r="BN51" s="47"/>
      <c r="BO51" s="47"/>
      <c r="BP51" s="91"/>
      <c r="BQ51" s="91"/>
      <c r="BR51" s="47"/>
      <c r="BS51" s="47"/>
      <c r="BT51" s="91"/>
      <c r="BU51" s="91"/>
      <c r="BV51" s="47"/>
      <c r="BW51" s="47"/>
      <c r="BX51" s="91"/>
      <c r="BY51" s="91"/>
      <c r="BZ51" s="47"/>
      <c r="CA51" s="47"/>
      <c r="CB51" s="91"/>
      <c r="CC51" s="91"/>
      <c r="CD51" s="47"/>
      <c r="CE51" s="47"/>
      <c r="CF51" s="91"/>
      <c r="CG51" s="91"/>
      <c r="CH51" s="47"/>
      <c r="CI51" s="91"/>
      <c r="CJ51" s="91"/>
      <c r="CK51" s="47"/>
      <c r="CL51" s="92" t="str">
        <f t="shared" si="105"/>
        <v>5 - Muy Alta</v>
      </c>
      <c r="CM51" s="93">
        <f t="shared" si="201"/>
        <v>1</v>
      </c>
      <c r="CN51" s="92" t="str">
        <f t="shared" si="106"/>
        <v>3 - Moderado</v>
      </c>
      <c r="CO51" s="93">
        <f t="shared" si="202"/>
        <v>0.6</v>
      </c>
      <c r="CP51" s="94" t="str">
        <f t="shared" si="203"/>
        <v>ALTO</v>
      </c>
      <c r="CQ51" s="89">
        <f t="shared" si="107"/>
        <v>0.6</v>
      </c>
      <c r="CR51" s="194"/>
      <c r="CS51" s="94">
        <f t="shared" si="108"/>
        <v>5</v>
      </c>
      <c r="CT51" s="47"/>
      <c r="CU51" s="194"/>
      <c r="CV51" s="194"/>
      <c r="CW51" s="96"/>
      <c r="CX51" s="97">
        <f t="shared" si="109"/>
        <v>0</v>
      </c>
      <c r="CY51" s="98">
        <f t="shared" si="110"/>
        <v>3</v>
      </c>
      <c r="CZ51" s="97" t="str">
        <f t="shared" si="111"/>
        <v>Moderado</v>
      </c>
      <c r="DA51" s="99">
        <f t="shared" si="112"/>
        <v>0.6</v>
      </c>
      <c r="DB51" s="100">
        <f t="shared" si="113"/>
        <v>0</v>
      </c>
      <c r="DC51" s="100">
        <f t="shared" si="114"/>
        <v>0</v>
      </c>
      <c r="DD51" s="97">
        <f t="shared" si="115"/>
        <v>0</v>
      </c>
      <c r="DE51" s="428">
        <f t="shared" si="116"/>
        <v>5</v>
      </c>
      <c r="DF51" s="429">
        <f t="shared" si="117"/>
        <v>1</v>
      </c>
      <c r="DG51" s="428">
        <f t="shared" si="118"/>
        <v>3</v>
      </c>
      <c r="DH51" s="428"/>
      <c r="DI51" s="429">
        <f t="shared" si="119"/>
        <v>0.6</v>
      </c>
      <c r="DJ51" s="100">
        <f t="shared" si="120"/>
        <v>0</v>
      </c>
      <c r="DK51" s="100">
        <f t="shared" si="121"/>
        <v>0</v>
      </c>
      <c r="DL51" s="97">
        <f t="shared" si="122"/>
        <v>0</v>
      </c>
      <c r="DM51" s="428">
        <f t="shared" si="123"/>
        <v>5</v>
      </c>
      <c r="DN51" s="429">
        <f t="shared" si="124"/>
        <v>1</v>
      </c>
      <c r="DO51" s="428">
        <f t="shared" si="125"/>
        <v>3</v>
      </c>
      <c r="DP51" s="429">
        <f t="shared" si="126"/>
        <v>0.6</v>
      </c>
      <c r="DQ51" s="100">
        <f t="shared" si="127"/>
        <v>0</v>
      </c>
      <c r="DR51" s="100">
        <f t="shared" si="128"/>
        <v>0</v>
      </c>
      <c r="DS51" s="97">
        <f t="shared" si="129"/>
        <v>0</v>
      </c>
      <c r="DT51" s="428">
        <f t="shared" si="130"/>
        <v>5</v>
      </c>
      <c r="DU51" s="429">
        <f t="shared" si="131"/>
        <v>1</v>
      </c>
      <c r="DV51" s="428">
        <f t="shared" si="132"/>
        <v>3</v>
      </c>
      <c r="DW51" s="429">
        <f t="shared" si="133"/>
        <v>0.6</v>
      </c>
      <c r="DX51" s="100">
        <f t="shared" si="134"/>
        <v>0</v>
      </c>
      <c r="DY51" s="100">
        <f t="shared" si="135"/>
        <v>0</v>
      </c>
      <c r="DZ51" s="97">
        <f t="shared" si="136"/>
        <v>0</v>
      </c>
      <c r="EA51" s="428">
        <f t="shared" si="137"/>
        <v>5</v>
      </c>
      <c r="EB51" s="429">
        <f t="shared" si="138"/>
        <v>1</v>
      </c>
      <c r="EC51" s="428">
        <f t="shared" si="139"/>
        <v>3</v>
      </c>
      <c r="ED51" s="429">
        <f t="shared" si="140"/>
        <v>0.6</v>
      </c>
      <c r="EE51" s="100">
        <f t="shared" si="141"/>
        <v>0</v>
      </c>
      <c r="EF51" s="100">
        <f t="shared" si="142"/>
        <v>0</v>
      </c>
      <c r="EG51" s="97">
        <f t="shared" si="143"/>
        <v>0</v>
      </c>
      <c r="EH51" s="428">
        <f t="shared" si="144"/>
        <v>5</v>
      </c>
      <c r="EI51" s="429">
        <f t="shared" si="145"/>
        <v>1</v>
      </c>
      <c r="EJ51" s="428">
        <f t="shared" si="146"/>
        <v>3</v>
      </c>
      <c r="EK51" s="429">
        <f t="shared" si="147"/>
        <v>0.6</v>
      </c>
      <c r="EL51" s="100">
        <f t="shared" si="148"/>
        <v>0</v>
      </c>
      <c r="EM51" s="100">
        <f t="shared" si="149"/>
        <v>0</v>
      </c>
      <c r="EN51" s="97">
        <f t="shared" si="150"/>
        <v>0</v>
      </c>
      <c r="EO51" s="428">
        <f t="shared" si="151"/>
        <v>5</v>
      </c>
      <c r="EP51" s="429">
        <f t="shared" si="152"/>
        <v>1</v>
      </c>
      <c r="EQ51" s="428">
        <f t="shared" si="153"/>
        <v>3</v>
      </c>
      <c r="ER51" s="429">
        <f t="shared" si="154"/>
        <v>0.6</v>
      </c>
      <c r="ES51" s="100">
        <f t="shared" si="155"/>
        <v>0</v>
      </c>
      <c r="ET51" s="100">
        <f t="shared" si="156"/>
        <v>0</v>
      </c>
      <c r="EU51" s="97">
        <f t="shared" si="157"/>
        <v>0</v>
      </c>
      <c r="EV51" s="428">
        <f t="shared" si="158"/>
        <v>5</v>
      </c>
      <c r="EW51" s="429">
        <f t="shared" si="159"/>
        <v>1</v>
      </c>
      <c r="EX51" s="428">
        <f t="shared" si="160"/>
        <v>3</v>
      </c>
      <c r="EY51" s="429">
        <f t="shared" si="161"/>
        <v>0.6</v>
      </c>
      <c r="EZ51" s="100">
        <f t="shared" si="162"/>
        <v>0</v>
      </c>
      <c r="FA51" s="100">
        <f t="shared" si="163"/>
        <v>0</v>
      </c>
      <c r="FB51" s="97">
        <f t="shared" si="164"/>
        <v>0</v>
      </c>
      <c r="FC51" s="428">
        <f t="shared" si="165"/>
        <v>5</v>
      </c>
      <c r="FD51" s="429">
        <f t="shared" si="166"/>
        <v>1</v>
      </c>
      <c r="FE51" s="428">
        <f t="shared" si="167"/>
        <v>3</v>
      </c>
      <c r="FF51" s="429">
        <f t="shared" si="168"/>
        <v>0.6</v>
      </c>
      <c r="FG51" s="100">
        <f t="shared" si="169"/>
        <v>0</v>
      </c>
      <c r="FH51" s="100">
        <f t="shared" si="170"/>
        <v>0</v>
      </c>
      <c r="FI51" s="97">
        <f t="shared" si="171"/>
        <v>0</v>
      </c>
      <c r="FJ51" s="428">
        <f t="shared" si="172"/>
        <v>5</v>
      </c>
      <c r="FK51" s="429">
        <f t="shared" si="173"/>
        <v>1</v>
      </c>
      <c r="FL51" s="428">
        <f t="shared" si="174"/>
        <v>3</v>
      </c>
      <c r="FM51" s="429">
        <f t="shared" si="175"/>
        <v>0.6</v>
      </c>
      <c r="FN51" s="100">
        <f t="shared" si="176"/>
        <v>0</v>
      </c>
      <c r="FO51" s="100">
        <f t="shared" si="177"/>
        <v>0</v>
      </c>
      <c r="FP51" s="97">
        <f t="shared" si="178"/>
        <v>0</v>
      </c>
      <c r="FQ51" s="428">
        <f t="shared" si="179"/>
        <v>5</v>
      </c>
      <c r="FR51" s="429">
        <f t="shared" si="180"/>
        <v>1</v>
      </c>
      <c r="FS51" s="428">
        <f t="shared" si="181"/>
        <v>3</v>
      </c>
      <c r="FT51" s="429">
        <f t="shared" si="182"/>
        <v>0.6</v>
      </c>
      <c r="FU51" s="100">
        <f t="shared" si="183"/>
        <v>0</v>
      </c>
      <c r="FV51" s="100">
        <f t="shared" si="184"/>
        <v>0</v>
      </c>
      <c r="FW51" s="97">
        <f t="shared" si="185"/>
        <v>0</v>
      </c>
      <c r="FX51" s="428">
        <f t="shared" si="186"/>
        <v>5</v>
      </c>
      <c r="FY51" s="429">
        <f t="shared" si="187"/>
        <v>1</v>
      </c>
      <c r="FZ51" s="428">
        <f t="shared" si="188"/>
        <v>3</v>
      </c>
      <c r="GA51" s="429">
        <f t="shared" si="189"/>
        <v>0.6</v>
      </c>
      <c r="GB51" s="100">
        <f t="shared" si="190"/>
        <v>0</v>
      </c>
      <c r="GC51" s="100">
        <f t="shared" si="191"/>
        <v>0</v>
      </c>
      <c r="GD51" s="97">
        <f t="shared" si="192"/>
        <v>0</v>
      </c>
      <c r="GE51" s="428">
        <f t="shared" si="193"/>
        <v>5</v>
      </c>
      <c r="GF51" s="429">
        <f t="shared" si="194"/>
        <v>1</v>
      </c>
      <c r="GG51" s="428">
        <f t="shared" si="195"/>
        <v>3</v>
      </c>
      <c r="GH51" s="429">
        <f t="shared" si="196"/>
        <v>0.6</v>
      </c>
      <c r="GI51" s="429">
        <f t="shared" si="197"/>
        <v>0.6</v>
      </c>
      <c r="GJ51" s="101"/>
    </row>
    <row r="52" spans="1:192" ht="37.5" hidden="1" customHeight="1">
      <c r="A52" s="427">
        <v>44</v>
      </c>
      <c r="B52" s="85"/>
      <c r="C52" s="85"/>
      <c r="D52" s="193"/>
      <c r="E52" s="85"/>
      <c r="F52" s="124"/>
      <c r="G52" s="85"/>
      <c r="H52" s="85" t="s">
        <v>1170</v>
      </c>
      <c r="I52" s="86"/>
      <c r="J52" s="86"/>
      <c r="K52" s="86"/>
      <c r="L52" s="86"/>
      <c r="M52" s="86"/>
      <c r="N52" s="86"/>
      <c r="O52" s="86"/>
      <c r="P52" s="86"/>
      <c r="Q52" s="86"/>
      <c r="R52" s="86"/>
      <c r="S52" s="86"/>
      <c r="T52" s="86"/>
      <c r="U52" s="86"/>
      <c r="V52" s="86"/>
      <c r="W52" s="86"/>
      <c r="X52" s="86"/>
      <c r="Y52" s="86"/>
      <c r="Z52" s="86"/>
      <c r="AA52" s="86"/>
      <c r="AB52" s="86"/>
      <c r="AC52" s="88">
        <f t="shared" si="102"/>
        <v>0</v>
      </c>
      <c r="AD52" s="89">
        <f t="shared" si="198"/>
        <v>1</v>
      </c>
      <c r="AE52" s="88" t="str">
        <f t="shared" si="103"/>
        <v>3 - Moderado</v>
      </c>
      <c r="AF52" s="89">
        <f t="shared" si="199"/>
        <v>0.6</v>
      </c>
      <c r="AG52" s="82" t="str">
        <f t="shared" si="200"/>
        <v/>
      </c>
      <c r="AH52" s="89">
        <f t="shared" si="104"/>
        <v>0.6</v>
      </c>
      <c r="AI52" s="85"/>
      <c r="AJ52" s="85"/>
      <c r="AK52" s="85"/>
      <c r="AL52" s="85"/>
      <c r="AM52" s="47"/>
      <c r="AN52" s="91"/>
      <c r="AO52" s="91"/>
      <c r="AP52" s="47"/>
      <c r="AQ52" s="47"/>
      <c r="AR52" s="91"/>
      <c r="AS52" s="91"/>
      <c r="AT52" s="47"/>
      <c r="AU52" s="47"/>
      <c r="AV52" s="91"/>
      <c r="AW52" s="91"/>
      <c r="AX52" s="47"/>
      <c r="AY52" s="47"/>
      <c r="AZ52" s="91"/>
      <c r="BA52" s="91"/>
      <c r="BB52" s="47"/>
      <c r="BC52" s="47"/>
      <c r="BD52" s="91"/>
      <c r="BE52" s="91"/>
      <c r="BF52" s="47"/>
      <c r="BG52" s="47"/>
      <c r="BH52" s="91"/>
      <c r="BI52" s="91"/>
      <c r="BJ52" s="47"/>
      <c r="BK52" s="47"/>
      <c r="BL52" s="91"/>
      <c r="BM52" s="91"/>
      <c r="BN52" s="47"/>
      <c r="BO52" s="47"/>
      <c r="BP52" s="91"/>
      <c r="BQ52" s="91"/>
      <c r="BR52" s="47"/>
      <c r="BS52" s="47"/>
      <c r="BT52" s="91"/>
      <c r="BU52" s="91"/>
      <c r="BV52" s="47"/>
      <c r="BW52" s="47"/>
      <c r="BX52" s="91"/>
      <c r="BY52" s="91"/>
      <c r="BZ52" s="47"/>
      <c r="CA52" s="47"/>
      <c r="CB52" s="91"/>
      <c r="CC52" s="91"/>
      <c r="CD52" s="47"/>
      <c r="CE52" s="47"/>
      <c r="CF52" s="91"/>
      <c r="CG52" s="91"/>
      <c r="CH52" s="47"/>
      <c r="CI52" s="91"/>
      <c r="CJ52" s="91"/>
      <c r="CK52" s="47"/>
      <c r="CL52" s="92" t="str">
        <f t="shared" si="105"/>
        <v>5 - Muy Alta</v>
      </c>
      <c r="CM52" s="93">
        <f t="shared" si="201"/>
        <v>1</v>
      </c>
      <c r="CN52" s="92" t="str">
        <f t="shared" si="106"/>
        <v>3 - Moderado</v>
      </c>
      <c r="CO52" s="93">
        <f t="shared" si="202"/>
        <v>0.6</v>
      </c>
      <c r="CP52" s="94" t="str">
        <f t="shared" si="203"/>
        <v>ALTO</v>
      </c>
      <c r="CQ52" s="89">
        <f t="shared" si="107"/>
        <v>0.6</v>
      </c>
      <c r="CR52" s="194"/>
      <c r="CS52" s="94">
        <f t="shared" si="108"/>
        <v>5</v>
      </c>
      <c r="CT52" s="47"/>
      <c r="CU52" s="194"/>
      <c r="CV52" s="194"/>
      <c r="CW52" s="96"/>
      <c r="CX52" s="97">
        <f t="shared" si="109"/>
        <v>0</v>
      </c>
      <c r="CY52" s="98">
        <f t="shared" si="110"/>
        <v>3</v>
      </c>
      <c r="CZ52" s="97" t="str">
        <f t="shared" si="111"/>
        <v>Moderado</v>
      </c>
      <c r="DA52" s="99">
        <f t="shared" si="112"/>
        <v>0.6</v>
      </c>
      <c r="DB52" s="100">
        <f t="shared" si="113"/>
        <v>0</v>
      </c>
      <c r="DC52" s="100">
        <f t="shared" si="114"/>
        <v>0</v>
      </c>
      <c r="DD52" s="97">
        <f t="shared" si="115"/>
        <v>0</v>
      </c>
      <c r="DE52" s="428">
        <f t="shared" si="116"/>
        <v>5</v>
      </c>
      <c r="DF52" s="429">
        <f t="shared" si="117"/>
        <v>1</v>
      </c>
      <c r="DG52" s="428">
        <f t="shared" si="118"/>
        <v>3</v>
      </c>
      <c r="DH52" s="428"/>
      <c r="DI52" s="429">
        <f t="shared" si="119"/>
        <v>0.6</v>
      </c>
      <c r="DJ52" s="100">
        <f t="shared" si="120"/>
        <v>0</v>
      </c>
      <c r="DK52" s="100">
        <f t="shared" si="121"/>
        <v>0</v>
      </c>
      <c r="DL52" s="97">
        <f t="shared" si="122"/>
        <v>0</v>
      </c>
      <c r="DM52" s="428">
        <f t="shared" si="123"/>
        <v>5</v>
      </c>
      <c r="DN52" s="429">
        <f t="shared" si="124"/>
        <v>1</v>
      </c>
      <c r="DO52" s="428">
        <f t="shared" si="125"/>
        <v>3</v>
      </c>
      <c r="DP52" s="429">
        <f t="shared" si="126"/>
        <v>0.6</v>
      </c>
      <c r="DQ52" s="100">
        <f t="shared" si="127"/>
        <v>0</v>
      </c>
      <c r="DR52" s="100">
        <f t="shared" si="128"/>
        <v>0</v>
      </c>
      <c r="DS52" s="97">
        <f t="shared" si="129"/>
        <v>0</v>
      </c>
      <c r="DT52" s="428">
        <f t="shared" si="130"/>
        <v>5</v>
      </c>
      <c r="DU52" s="429">
        <f t="shared" si="131"/>
        <v>1</v>
      </c>
      <c r="DV52" s="428">
        <f t="shared" si="132"/>
        <v>3</v>
      </c>
      <c r="DW52" s="429">
        <f t="shared" si="133"/>
        <v>0.6</v>
      </c>
      <c r="DX52" s="100">
        <f t="shared" si="134"/>
        <v>0</v>
      </c>
      <c r="DY52" s="100">
        <f t="shared" si="135"/>
        <v>0</v>
      </c>
      <c r="DZ52" s="97">
        <f t="shared" si="136"/>
        <v>0</v>
      </c>
      <c r="EA52" s="428">
        <f t="shared" si="137"/>
        <v>5</v>
      </c>
      <c r="EB52" s="429">
        <f t="shared" si="138"/>
        <v>1</v>
      </c>
      <c r="EC52" s="428">
        <f t="shared" si="139"/>
        <v>3</v>
      </c>
      <c r="ED52" s="429">
        <f t="shared" si="140"/>
        <v>0.6</v>
      </c>
      <c r="EE52" s="100">
        <f t="shared" si="141"/>
        <v>0</v>
      </c>
      <c r="EF52" s="100">
        <f t="shared" si="142"/>
        <v>0</v>
      </c>
      <c r="EG52" s="97">
        <f t="shared" si="143"/>
        <v>0</v>
      </c>
      <c r="EH52" s="428">
        <f t="shared" si="144"/>
        <v>5</v>
      </c>
      <c r="EI52" s="429">
        <f t="shared" si="145"/>
        <v>1</v>
      </c>
      <c r="EJ52" s="428">
        <f t="shared" si="146"/>
        <v>3</v>
      </c>
      <c r="EK52" s="429">
        <f t="shared" si="147"/>
        <v>0.6</v>
      </c>
      <c r="EL52" s="100">
        <f t="shared" si="148"/>
        <v>0</v>
      </c>
      <c r="EM52" s="100">
        <f t="shared" si="149"/>
        <v>0</v>
      </c>
      <c r="EN52" s="97">
        <f t="shared" si="150"/>
        <v>0</v>
      </c>
      <c r="EO52" s="428">
        <f t="shared" si="151"/>
        <v>5</v>
      </c>
      <c r="EP52" s="429">
        <f t="shared" si="152"/>
        <v>1</v>
      </c>
      <c r="EQ52" s="428">
        <f t="shared" si="153"/>
        <v>3</v>
      </c>
      <c r="ER52" s="429">
        <f t="shared" si="154"/>
        <v>0.6</v>
      </c>
      <c r="ES52" s="100">
        <f t="shared" si="155"/>
        <v>0</v>
      </c>
      <c r="ET52" s="100">
        <f t="shared" si="156"/>
        <v>0</v>
      </c>
      <c r="EU52" s="97">
        <f t="shared" si="157"/>
        <v>0</v>
      </c>
      <c r="EV52" s="428">
        <f t="shared" si="158"/>
        <v>5</v>
      </c>
      <c r="EW52" s="429">
        <f t="shared" si="159"/>
        <v>1</v>
      </c>
      <c r="EX52" s="428">
        <f t="shared" si="160"/>
        <v>3</v>
      </c>
      <c r="EY52" s="429">
        <f t="shared" si="161"/>
        <v>0.6</v>
      </c>
      <c r="EZ52" s="100">
        <f t="shared" si="162"/>
        <v>0</v>
      </c>
      <c r="FA52" s="100">
        <f t="shared" si="163"/>
        <v>0</v>
      </c>
      <c r="FB52" s="97">
        <f t="shared" si="164"/>
        <v>0</v>
      </c>
      <c r="FC52" s="428">
        <f t="shared" si="165"/>
        <v>5</v>
      </c>
      <c r="FD52" s="429">
        <f t="shared" si="166"/>
        <v>1</v>
      </c>
      <c r="FE52" s="428">
        <f t="shared" si="167"/>
        <v>3</v>
      </c>
      <c r="FF52" s="429">
        <f t="shared" si="168"/>
        <v>0.6</v>
      </c>
      <c r="FG52" s="100">
        <f t="shared" si="169"/>
        <v>0</v>
      </c>
      <c r="FH52" s="100">
        <f t="shared" si="170"/>
        <v>0</v>
      </c>
      <c r="FI52" s="97">
        <f t="shared" si="171"/>
        <v>0</v>
      </c>
      <c r="FJ52" s="428">
        <f t="shared" si="172"/>
        <v>5</v>
      </c>
      <c r="FK52" s="429">
        <f t="shared" si="173"/>
        <v>1</v>
      </c>
      <c r="FL52" s="428">
        <f t="shared" si="174"/>
        <v>3</v>
      </c>
      <c r="FM52" s="429">
        <f t="shared" si="175"/>
        <v>0.6</v>
      </c>
      <c r="FN52" s="100">
        <f t="shared" si="176"/>
        <v>0</v>
      </c>
      <c r="FO52" s="100">
        <f t="shared" si="177"/>
        <v>0</v>
      </c>
      <c r="FP52" s="97">
        <f t="shared" si="178"/>
        <v>0</v>
      </c>
      <c r="FQ52" s="428">
        <f t="shared" si="179"/>
        <v>5</v>
      </c>
      <c r="FR52" s="429">
        <f t="shared" si="180"/>
        <v>1</v>
      </c>
      <c r="FS52" s="428">
        <f t="shared" si="181"/>
        <v>3</v>
      </c>
      <c r="FT52" s="429">
        <f t="shared" si="182"/>
        <v>0.6</v>
      </c>
      <c r="FU52" s="100">
        <f t="shared" si="183"/>
        <v>0</v>
      </c>
      <c r="FV52" s="100">
        <f t="shared" si="184"/>
        <v>0</v>
      </c>
      <c r="FW52" s="97">
        <f t="shared" si="185"/>
        <v>0</v>
      </c>
      <c r="FX52" s="428">
        <f t="shared" si="186"/>
        <v>5</v>
      </c>
      <c r="FY52" s="429">
        <f t="shared" si="187"/>
        <v>1</v>
      </c>
      <c r="FZ52" s="428">
        <f t="shared" si="188"/>
        <v>3</v>
      </c>
      <c r="GA52" s="429">
        <f t="shared" si="189"/>
        <v>0.6</v>
      </c>
      <c r="GB52" s="100">
        <f t="shared" si="190"/>
        <v>0</v>
      </c>
      <c r="GC52" s="100">
        <f t="shared" si="191"/>
        <v>0</v>
      </c>
      <c r="GD52" s="97">
        <f t="shared" si="192"/>
        <v>0</v>
      </c>
      <c r="GE52" s="428">
        <f t="shared" si="193"/>
        <v>5</v>
      </c>
      <c r="GF52" s="429">
        <f t="shared" si="194"/>
        <v>1</v>
      </c>
      <c r="GG52" s="428">
        <f t="shared" si="195"/>
        <v>3</v>
      </c>
      <c r="GH52" s="429">
        <f t="shared" si="196"/>
        <v>0.6</v>
      </c>
      <c r="GI52" s="429">
        <f t="shared" si="197"/>
        <v>0.6</v>
      </c>
      <c r="GJ52" s="101"/>
    </row>
    <row r="53" spans="1:192" ht="37.5" hidden="1" customHeight="1">
      <c r="A53" s="427">
        <v>45</v>
      </c>
      <c r="B53" s="85"/>
      <c r="C53" s="85"/>
      <c r="D53" s="193"/>
      <c r="E53" s="85"/>
      <c r="F53" s="124"/>
      <c r="G53" s="85"/>
      <c r="H53" s="85" t="s">
        <v>1170</v>
      </c>
      <c r="I53" s="86"/>
      <c r="J53" s="86"/>
      <c r="K53" s="86"/>
      <c r="L53" s="86"/>
      <c r="M53" s="86"/>
      <c r="N53" s="86"/>
      <c r="O53" s="86"/>
      <c r="P53" s="86"/>
      <c r="Q53" s="86"/>
      <c r="R53" s="86"/>
      <c r="S53" s="86"/>
      <c r="T53" s="86"/>
      <c r="U53" s="86"/>
      <c r="V53" s="86"/>
      <c r="W53" s="86"/>
      <c r="X53" s="86"/>
      <c r="Y53" s="86"/>
      <c r="Z53" s="86"/>
      <c r="AA53" s="86"/>
      <c r="AB53" s="86"/>
      <c r="AC53" s="88">
        <f t="shared" si="102"/>
        <v>0</v>
      </c>
      <c r="AD53" s="89">
        <f t="shared" si="198"/>
        <v>1</v>
      </c>
      <c r="AE53" s="88" t="str">
        <f t="shared" si="103"/>
        <v>3 - Moderado</v>
      </c>
      <c r="AF53" s="89">
        <f t="shared" si="199"/>
        <v>0.6</v>
      </c>
      <c r="AG53" s="82" t="str">
        <f t="shared" si="200"/>
        <v/>
      </c>
      <c r="AH53" s="89">
        <f t="shared" si="104"/>
        <v>0.6</v>
      </c>
      <c r="AI53" s="85"/>
      <c r="AJ53" s="85"/>
      <c r="AK53" s="85"/>
      <c r="AL53" s="85"/>
      <c r="AM53" s="47"/>
      <c r="AN53" s="91"/>
      <c r="AO53" s="91"/>
      <c r="AP53" s="47"/>
      <c r="AQ53" s="47"/>
      <c r="AR53" s="91"/>
      <c r="AS53" s="91"/>
      <c r="AT53" s="47"/>
      <c r="AU53" s="47"/>
      <c r="AV53" s="91"/>
      <c r="AW53" s="91"/>
      <c r="AX53" s="47"/>
      <c r="AY53" s="47"/>
      <c r="AZ53" s="91"/>
      <c r="BA53" s="91"/>
      <c r="BB53" s="47"/>
      <c r="BC53" s="47"/>
      <c r="BD53" s="91"/>
      <c r="BE53" s="91"/>
      <c r="BF53" s="47"/>
      <c r="BG53" s="47"/>
      <c r="BH53" s="91"/>
      <c r="BI53" s="91"/>
      <c r="BJ53" s="47"/>
      <c r="BK53" s="47"/>
      <c r="BL53" s="91"/>
      <c r="BM53" s="91"/>
      <c r="BN53" s="47"/>
      <c r="BO53" s="47"/>
      <c r="BP53" s="91"/>
      <c r="BQ53" s="91"/>
      <c r="BR53" s="47"/>
      <c r="BS53" s="47"/>
      <c r="BT53" s="91"/>
      <c r="BU53" s="91"/>
      <c r="BV53" s="47"/>
      <c r="BW53" s="47"/>
      <c r="BX53" s="91"/>
      <c r="BY53" s="91"/>
      <c r="BZ53" s="47"/>
      <c r="CA53" s="47"/>
      <c r="CB53" s="91"/>
      <c r="CC53" s="91"/>
      <c r="CD53" s="47"/>
      <c r="CE53" s="47"/>
      <c r="CF53" s="91"/>
      <c r="CG53" s="91"/>
      <c r="CH53" s="47"/>
      <c r="CI53" s="91"/>
      <c r="CJ53" s="91"/>
      <c r="CK53" s="47"/>
      <c r="CL53" s="92" t="str">
        <f t="shared" si="105"/>
        <v>5 - Muy Alta</v>
      </c>
      <c r="CM53" s="93">
        <f t="shared" si="201"/>
        <v>1</v>
      </c>
      <c r="CN53" s="92" t="str">
        <f t="shared" si="106"/>
        <v>3 - Moderado</v>
      </c>
      <c r="CO53" s="93">
        <f t="shared" si="202"/>
        <v>0.6</v>
      </c>
      <c r="CP53" s="94" t="str">
        <f t="shared" si="203"/>
        <v>ALTO</v>
      </c>
      <c r="CQ53" s="89">
        <f t="shared" si="107"/>
        <v>0.6</v>
      </c>
      <c r="CR53" s="194"/>
      <c r="CS53" s="94">
        <f t="shared" si="108"/>
        <v>5</v>
      </c>
      <c r="CT53" s="47"/>
      <c r="CU53" s="194"/>
      <c r="CV53" s="194"/>
      <c r="CW53" s="96"/>
      <c r="CX53" s="97">
        <f t="shared" si="109"/>
        <v>0</v>
      </c>
      <c r="CY53" s="98">
        <f t="shared" si="110"/>
        <v>3</v>
      </c>
      <c r="CZ53" s="97" t="str">
        <f t="shared" si="111"/>
        <v>Moderado</v>
      </c>
      <c r="DA53" s="99">
        <f t="shared" si="112"/>
        <v>0.6</v>
      </c>
      <c r="DB53" s="100">
        <f t="shared" si="113"/>
        <v>0</v>
      </c>
      <c r="DC53" s="100">
        <f t="shared" si="114"/>
        <v>0</v>
      </c>
      <c r="DD53" s="97">
        <f t="shared" si="115"/>
        <v>0</v>
      </c>
      <c r="DE53" s="428">
        <f t="shared" si="116"/>
        <v>5</v>
      </c>
      <c r="DF53" s="429">
        <f t="shared" si="117"/>
        <v>1</v>
      </c>
      <c r="DG53" s="428">
        <f t="shared" si="118"/>
        <v>3</v>
      </c>
      <c r="DH53" s="428"/>
      <c r="DI53" s="429">
        <f t="shared" si="119"/>
        <v>0.6</v>
      </c>
      <c r="DJ53" s="100">
        <f t="shared" si="120"/>
        <v>0</v>
      </c>
      <c r="DK53" s="100">
        <f t="shared" si="121"/>
        <v>0</v>
      </c>
      <c r="DL53" s="97">
        <f t="shared" si="122"/>
        <v>0</v>
      </c>
      <c r="DM53" s="428">
        <f t="shared" si="123"/>
        <v>5</v>
      </c>
      <c r="DN53" s="429">
        <f t="shared" si="124"/>
        <v>1</v>
      </c>
      <c r="DO53" s="428">
        <f t="shared" si="125"/>
        <v>3</v>
      </c>
      <c r="DP53" s="429">
        <f t="shared" si="126"/>
        <v>0.6</v>
      </c>
      <c r="DQ53" s="100">
        <f t="shared" si="127"/>
        <v>0</v>
      </c>
      <c r="DR53" s="100">
        <f t="shared" si="128"/>
        <v>0</v>
      </c>
      <c r="DS53" s="97">
        <f t="shared" si="129"/>
        <v>0</v>
      </c>
      <c r="DT53" s="428">
        <f t="shared" si="130"/>
        <v>5</v>
      </c>
      <c r="DU53" s="429">
        <f t="shared" si="131"/>
        <v>1</v>
      </c>
      <c r="DV53" s="428">
        <f t="shared" si="132"/>
        <v>3</v>
      </c>
      <c r="DW53" s="429">
        <f t="shared" si="133"/>
        <v>0.6</v>
      </c>
      <c r="DX53" s="100">
        <f t="shared" si="134"/>
        <v>0</v>
      </c>
      <c r="DY53" s="100">
        <f t="shared" si="135"/>
        <v>0</v>
      </c>
      <c r="DZ53" s="97">
        <f t="shared" si="136"/>
        <v>0</v>
      </c>
      <c r="EA53" s="428">
        <f t="shared" si="137"/>
        <v>5</v>
      </c>
      <c r="EB53" s="429">
        <f t="shared" si="138"/>
        <v>1</v>
      </c>
      <c r="EC53" s="428">
        <f t="shared" si="139"/>
        <v>3</v>
      </c>
      <c r="ED53" s="429">
        <f t="shared" si="140"/>
        <v>0.6</v>
      </c>
      <c r="EE53" s="100">
        <f t="shared" si="141"/>
        <v>0</v>
      </c>
      <c r="EF53" s="100">
        <f t="shared" si="142"/>
        <v>0</v>
      </c>
      <c r="EG53" s="97">
        <f t="shared" si="143"/>
        <v>0</v>
      </c>
      <c r="EH53" s="428">
        <f t="shared" si="144"/>
        <v>5</v>
      </c>
      <c r="EI53" s="429">
        <f t="shared" si="145"/>
        <v>1</v>
      </c>
      <c r="EJ53" s="428">
        <f t="shared" si="146"/>
        <v>3</v>
      </c>
      <c r="EK53" s="429">
        <f t="shared" si="147"/>
        <v>0.6</v>
      </c>
      <c r="EL53" s="100">
        <f t="shared" si="148"/>
        <v>0</v>
      </c>
      <c r="EM53" s="100">
        <f t="shared" si="149"/>
        <v>0</v>
      </c>
      <c r="EN53" s="97">
        <f t="shared" si="150"/>
        <v>0</v>
      </c>
      <c r="EO53" s="428">
        <f t="shared" si="151"/>
        <v>5</v>
      </c>
      <c r="EP53" s="429">
        <f t="shared" si="152"/>
        <v>1</v>
      </c>
      <c r="EQ53" s="428">
        <f t="shared" si="153"/>
        <v>3</v>
      </c>
      <c r="ER53" s="429">
        <f t="shared" si="154"/>
        <v>0.6</v>
      </c>
      <c r="ES53" s="100">
        <f t="shared" si="155"/>
        <v>0</v>
      </c>
      <c r="ET53" s="100">
        <f t="shared" si="156"/>
        <v>0</v>
      </c>
      <c r="EU53" s="97">
        <f t="shared" si="157"/>
        <v>0</v>
      </c>
      <c r="EV53" s="428">
        <f t="shared" si="158"/>
        <v>5</v>
      </c>
      <c r="EW53" s="429">
        <f t="shared" si="159"/>
        <v>1</v>
      </c>
      <c r="EX53" s="428">
        <f t="shared" si="160"/>
        <v>3</v>
      </c>
      <c r="EY53" s="429">
        <f t="shared" si="161"/>
        <v>0.6</v>
      </c>
      <c r="EZ53" s="100">
        <f t="shared" si="162"/>
        <v>0</v>
      </c>
      <c r="FA53" s="100">
        <f t="shared" si="163"/>
        <v>0</v>
      </c>
      <c r="FB53" s="97">
        <f t="shared" si="164"/>
        <v>0</v>
      </c>
      <c r="FC53" s="428">
        <f t="shared" si="165"/>
        <v>5</v>
      </c>
      <c r="FD53" s="429">
        <f t="shared" si="166"/>
        <v>1</v>
      </c>
      <c r="FE53" s="428">
        <f t="shared" si="167"/>
        <v>3</v>
      </c>
      <c r="FF53" s="429">
        <f t="shared" si="168"/>
        <v>0.6</v>
      </c>
      <c r="FG53" s="100">
        <f t="shared" si="169"/>
        <v>0</v>
      </c>
      <c r="FH53" s="100">
        <f t="shared" si="170"/>
        <v>0</v>
      </c>
      <c r="FI53" s="97">
        <f t="shared" si="171"/>
        <v>0</v>
      </c>
      <c r="FJ53" s="428">
        <f t="shared" si="172"/>
        <v>5</v>
      </c>
      <c r="FK53" s="429">
        <f t="shared" si="173"/>
        <v>1</v>
      </c>
      <c r="FL53" s="428">
        <f t="shared" si="174"/>
        <v>3</v>
      </c>
      <c r="FM53" s="429">
        <f t="shared" si="175"/>
        <v>0.6</v>
      </c>
      <c r="FN53" s="100">
        <f t="shared" si="176"/>
        <v>0</v>
      </c>
      <c r="FO53" s="100">
        <f t="shared" si="177"/>
        <v>0</v>
      </c>
      <c r="FP53" s="97">
        <f t="shared" si="178"/>
        <v>0</v>
      </c>
      <c r="FQ53" s="428">
        <f t="shared" si="179"/>
        <v>5</v>
      </c>
      <c r="FR53" s="429">
        <f t="shared" si="180"/>
        <v>1</v>
      </c>
      <c r="FS53" s="428">
        <f t="shared" si="181"/>
        <v>3</v>
      </c>
      <c r="FT53" s="429">
        <f t="shared" si="182"/>
        <v>0.6</v>
      </c>
      <c r="FU53" s="100">
        <f t="shared" si="183"/>
        <v>0</v>
      </c>
      <c r="FV53" s="100">
        <f t="shared" si="184"/>
        <v>0</v>
      </c>
      <c r="FW53" s="97">
        <f t="shared" si="185"/>
        <v>0</v>
      </c>
      <c r="FX53" s="428">
        <f t="shared" si="186"/>
        <v>5</v>
      </c>
      <c r="FY53" s="429">
        <f t="shared" si="187"/>
        <v>1</v>
      </c>
      <c r="FZ53" s="428">
        <f t="shared" si="188"/>
        <v>3</v>
      </c>
      <c r="GA53" s="429">
        <f t="shared" si="189"/>
        <v>0.6</v>
      </c>
      <c r="GB53" s="100">
        <f t="shared" si="190"/>
        <v>0</v>
      </c>
      <c r="GC53" s="100">
        <f t="shared" si="191"/>
        <v>0</v>
      </c>
      <c r="GD53" s="97">
        <f t="shared" si="192"/>
        <v>0</v>
      </c>
      <c r="GE53" s="428">
        <f t="shared" si="193"/>
        <v>5</v>
      </c>
      <c r="GF53" s="429">
        <f t="shared" si="194"/>
        <v>1</v>
      </c>
      <c r="GG53" s="428">
        <f t="shared" si="195"/>
        <v>3</v>
      </c>
      <c r="GH53" s="429">
        <f t="shared" si="196"/>
        <v>0.6</v>
      </c>
      <c r="GI53" s="429">
        <f t="shared" si="197"/>
        <v>0.6</v>
      </c>
      <c r="GJ53" s="101"/>
    </row>
    <row r="54" spans="1:192" ht="37.5" hidden="1" customHeight="1">
      <c r="A54" s="427">
        <v>46</v>
      </c>
      <c r="B54" s="85"/>
      <c r="C54" s="85"/>
      <c r="D54" s="193"/>
      <c r="E54" s="85"/>
      <c r="F54" s="124"/>
      <c r="G54" s="85"/>
      <c r="H54" s="85" t="s">
        <v>1170</v>
      </c>
      <c r="I54" s="86"/>
      <c r="J54" s="86"/>
      <c r="K54" s="86"/>
      <c r="L54" s="86"/>
      <c r="M54" s="86"/>
      <c r="N54" s="86"/>
      <c r="O54" s="86"/>
      <c r="P54" s="86"/>
      <c r="Q54" s="86"/>
      <c r="R54" s="86"/>
      <c r="S54" s="86"/>
      <c r="T54" s="86"/>
      <c r="U54" s="86"/>
      <c r="V54" s="86"/>
      <c r="W54" s="86"/>
      <c r="X54" s="86"/>
      <c r="Y54" s="86"/>
      <c r="Z54" s="86"/>
      <c r="AA54" s="86"/>
      <c r="AB54" s="86"/>
      <c r="AC54" s="88">
        <f t="shared" si="102"/>
        <v>0</v>
      </c>
      <c r="AD54" s="89">
        <f t="shared" si="198"/>
        <v>1</v>
      </c>
      <c r="AE54" s="88" t="str">
        <f t="shared" si="103"/>
        <v>3 - Moderado</v>
      </c>
      <c r="AF54" s="89">
        <f t="shared" si="199"/>
        <v>0.6</v>
      </c>
      <c r="AG54" s="82" t="str">
        <f t="shared" si="200"/>
        <v/>
      </c>
      <c r="AH54" s="89">
        <f t="shared" si="104"/>
        <v>0.6</v>
      </c>
      <c r="AI54" s="85"/>
      <c r="AJ54" s="85"/>
      <c r="AK54" s="85"/>
      <c r="AL54" s="85"/>
      <c r="AM54" s="47"/>
      <c r="AN54" s="91"/>
      <c r="AO54" s="91"/>
      <c r="AP54" s="47"/>
      <c r="AQ54" s="47"/>
      <c r="AR54" s="91"/>
      <c r="AS54" s="91"/>
      <c r="AT54" s="47"/>
      <c r="AU54" s="47"/>
      <c r="AV54" s="91"/>
      <c r="AW54" s="91"/>
      <c r="AX54" s="47"/>
      <c r="AY54" s="47"/>
      <c r="AZ54" s="91"/>
      <c r="BA54" s="91"/>
      <c r="BB54" s="47"/>
      <c r="BC54" s="47"/>
      <c r="BD54" s="91"/>
      <c r="BE54" s="91"/>
      <c r="BF54" s="47"/>
      <c r="BG54" s="47"/>
      <c r="BH54" s="91"/>
      <c r="BI54" s="91"/>
      <c r="BJ54" s="47"/>
      <c r="BK54" s="47"/>
      <c r="BL54" s="91"/>
      <c r="BM54" s="91"/>
      <c r="BN54" s="47"/>
      <c r="BO54" s="47"/>
      <c r="BP54" s="91"/>
      <c r="BQ54" s="91"/>
      <c r="BR54" s="47"/>
      <c r="BS54" s="47"/>
      <c r="BT54" s="91"/>
      <c r="BU54" s="91"/>
      <c r="BV54" s="47"/>
      <c r="BW54" s="47"/>
      <c r="BX54" s="91"/>
      <c r="BY54" s="91"/>
      <c r="BZ54" s="47"/>
      <c r="CA54" s="47"/>
      <c r="CB54" s="91"/>
      <c r="CC54" s="91"/>
      <c r="CD54" s="47"/>
      <c r="CE54" s="47"/>
      <c r="CF54" s="91"/>
      <c r="CG54" s="91"/>
      <c r="CH54" s="47"/>
      <c r="CI54" s="91"/>
      <c r="CJ54" s="91"/>
      <c r="CK54" s="47"/>
      <c r="CL54" s="92" t="str">
        <f t="shared" si="105"/>
        <v>5 - Muy Alta</v>
      </c>
      <c r="CM54" s="93">
        <f t="shared" si="201"/>
        <v>1</v>
      </c>
      <c r="CN54" s="92" t="str">
        <f t="shared" si="106"/>
        <v>3 - Moderado</v>
      </c>
      <c r="CO54" s="93">
        <f t="shared" si="202"/>
        <v>0.6</v>
      </c>
      <c r="CP54" s="94" t="str">
        <f t="shared" si="203"/>
        <v>ALTO</v>
      </c>
      <c r="CQ54" s="89">
        <f t="shared" si="107"/>
        <v>0.6</v>
      </c>
      <c r="CR54" s="194"/>
      <c r="CS54" s="94">
        <f t="shared" si="108"/>
        <v>5</v>
      </c>
      <c r="CT54" s="47"/>
      <c r="CU54" s="194"/>
      <c r="CV54" s="194"/>
      <c r="CW54" s="96"/>
      <c r="CX54" s="97">
        <f t="shared" si="109"/>
        <v>0</v>
      </c>
      <c r="CY54" s="98">
        <f t="shared" si="110"/>
        <v>3</v>
      </c>
      <c r="CZ54" s="97" t="str">
        <f t="shared" si="111"/>
        <v>Moderado</v>
      </c>
      <c r="DA54" s="99">
        <f t="shared" si="112"/>
        <v>0.6</v>
      </c>
      <c r="DB54" s="100">
        <f t="shared" si="113"/>
        <v>0</v>
      </c>
      <c r="DC54" s="100">
        <f t="shared" si="114"/>
        <v>0</v>
      </c>
      <c r="DD54" s="97">
        <f t="shared" si="115"/>
        <v>0</v>
      </c>
      <c r="DE54" s="428">
        <f t="shared" si="116"/>
        <v>5</v>
      </c>
      <c r="DF54" s="429">
        <f t="shared" si="117"/>
        <v>1</v>
      </c>
      <c r="DG54" s="428">
        <f t="shared" si="118"/>
        <v>3</v>
      </c>
      <c r="DH54" s="428"/>
      <c r="DI54" s="429">
        <f t="shared" si="119"/>
        <v>0.6</v>
      </c>
      <c r="DJ54" s="100">
        <f t="shared" si="120"/>
        <v>0</v>
      </c>
      <c r="DK54" s="100">
        <f t="shared" si="121"/>
        <v>0</v>
      </c>
      <c r="DL54" s="97">
        <f t="shared" si="122"/>
        <v>0</v>
      </c>
      <c r="DM54" s="428">
        <f t="shared" si="123"/>
        <v>5</v>
      </c>
      <c r="DN54" s="429">
        <f t="shared" si="124"/>
        <v>1</v>
      </c>
      <c r="DO54" s="428">
        <f t="shared" si="125"/>
        <v>3</v>
      </c>
      <c r="DP54" s="429">
        <f t="shared" si="126"/>
        <v>0.6</v>
      </c>
      <c r="DQ54" s="100">
        <f t="shared" si="127"/>
        <v>0</v>
      </c>
      <c r="DR54" s="100">
        <f t="shared" si="128"/>
        <v>0</v>
      </c>
      <c r="DS54" s="97">
        <f t="shared" si="129"/>
        <v>0</v>
      </c>
      <c r="DT54" s="428">
        <f t="shared" si="130"/>
        <v>5</v>
      </c>
      <c r="DU54" s="429">
        <f t="shared" si="131"/>
        <v>1</v>
      </c>
      <c r="DV54" s="428">
        <f t="shared" si="132"/>
        <v>3</v>
      </c>
      <c r="DW54" s="429">
        <f t="shared" si="133"/>
        <v>0.6</v>
      </c>
      <c r="DX54" s="100">
        <f t="shared" si="134"/>
        <v>0</v>
      </c>
      <c r="DY54" s="100">
        <f t="shared" si="135"/>
        <v>0</v>
      </c>
      <c r="DZ54" s="97">
        <f t="shared" si="136"/>
        <v>0</v>
      </c>
      <c r="EA54" s="428">
        <f t="shared" si="137"/>
        <v>5</v>
      </c>
      <c r="EB54" s="429">
        <f t="shared" si="138"/>
        <v>1</v>
      </c>
      <c r="EC54" s="428">
        <f t="shared" si="139"/>
        <v>3</v>
      </c>
      <c r="ED54" s="429">
        <f t="shared" si="140"/>
        <v>0.6</v>
      </c>
      <c r="EE54" s="100">
        <f t="shared" si="141"/>
        <v>0</v>
      </c>
      <c r="EF54" s="100">
        <f t="shared" si="142"/>
        <v>0</v>
      </c>
      <c r="EG54" s="97">
        <f t="shared" si="143"/>
        <v>0</v>
      </c>
      <c r="EH54" s="428">
        <f t="shared" si="144"/>
        <v>5</v>
      </c>
      <c r="EI54" s="429">
        <f t="shared" si="145"/>
        <v>1</v>
      </c>
      <c r="EJ54" s="428">
        <f t="shared" si="146"/>
        <v>3</v>
      </c>
      <c r="EK54" s="429">
        <f t="shared" si="147"/>
        <v>0.6</v>
      </c>
      <c r="EL54" s="100">
        <f t="shared" si="148"/>
        <v>0</v>
      </c>
      <c r="EM54" s="100">
        <f t="shared" si="149"/>
        <v>0</v>
      </c>
      <c r="EN54" s="97">
        <f t="shared" si="150"/>
        <v>0</v>
      </c>
      <c r="EO54" s="428">
        <f t="shared" si="151"/>
        <v>5</v>
      </c>
      <c r="EP54" s="429">
        <f t="shared" si="152"/>
        <v>1</v>
      </c>
      <c r="EQ54" s="428">
        <f t="shared" si="153"/>
        <v>3</v>
      </c>
      <c r="ER54" s="429">
        <f t="shared" si="154"/>
        <v>0.6</v>
      </c>
      <c r="ES54" s="100">
        <f t="shared" si="155"/>
        <v>0</v>
      </c>
      <c r="ET54" s="100">
        <f t="shared" si="156"/>
        <v>0</v>
      </c>
      <c r="EU54" s="97">
        <f t="shared" si="157"/>
        <v>0</v>
      </c>
      <c r="EV54" s="428">
        <f t="shared" si="158"/>
        <v>5</v>
      </c>
      <c r="EW54" s="429">
        <f t="shared" si="159"/>
        <v>1</v>
      </c>
      <c r="EX54" s="428">
        <f t="shared" si="160"/>
        <v>3</v>
      </c>
      <c r="EY54" s="429">
        <f t="shared" si="161"/>
        <v>0.6</v>
      </c>
      <c r="EZ54" s="100">
        <f t="shared" si="162"/>
        <v>0</v>
      </c>
      <c r="FA54" s="100">
        <f t="shared" si="163"/>
        <v>0</v>
      </c>
      <c r="FB54" s="97">
        <f t="shared" si="164"/>
        <v>0</v>
      </c>
      <c r="FC54" s="428">
        <f t="shared" si="165"/>
        <v>5</v>
      </c>
      <c r="FD54" s="429">
        <f t="shared" si="166"/>
        <v>1</v>
      </c>
      <c r="FE54" s="428">
        <f t="shared" si="167"/>
        <v>3</v>
      </c>
      <c r="FF54" s="429">
        <f t="shared" si="168"/>
        <v>0.6</v>
      </c>
      <c r="FG54" s="100">
        <f t="shared" si="169"/>
        <v>0</v>
      </c>
      <c r="FH54" s="100">
        <f t="shared" si="170"/>
        <v>0</v>
      </c>
      <c r="FI54" s="97">
        <f t="shared" si="171"/>
        <v>0</v>
      </c>
      <c r="FJ54" s="428">
        <f t="shared" si="172"/>
        <v>5</v>
      </c>
      <c r="FK54" s="429">
        <f t="shared" si="173"/>
        <v>1</v>
      </c>
      <c r="FL54" s="428">
        <f t="shared" si="174"/>
        <v>3</v>
      </c>
      <c r="FM54" s="429">
        <f t="shared" si="175"/>
        <v>0.6</v>
      </c>
      <c r="FN54" s="100">
        <f t="shared" si="176"/>
        <v>0</v>
      </c>
      <c r="FO54" s="100">
        <f t="shared" si="177"/>
        <v>0</v>
      </c>
      <c r="FP54" s="97">
        <f t="shared" si="178"/>
        <v>0</v>
      </c>
      <c r="FQ54" s="428">
        <f t="shared" si="179"/>
        <v>5</v>
      </c>
      <c r="FR54" s="429">
        <f t="shared" si="180"/>
        <v>1</v>
      </c>
      <c r="FS54" s="428">
        <f t="shared" si="181"/>
        <v>3</v>
      </c>
      <c r="FT54" s="429">
        <f t="shared" si="182"/>
        <v>0.6</v>
      </c>
      <c r="FU54" s="100">
        <f t="shared" si="183"/>
        <v>0</v>
      </c>
      <c r="FV54" s="100">
        <f t="shared" si="184"/>
        <v>0</v>
      </c>
      <c r="FW54" s="97">
        <f t="shared" si="185"/>
        <v>0</v>
      </c>
      <c r="FX54" s="428">
        <f t="shared" si="186"/>
        <v>5</v>
      </c>
      <c r="FY54" s="429">
        <f t="shared" si="187"/>
        <v>1</v>
      </c>
      <c r="FZ54" s="428">
        <f t="shared" si="188"/>
        <v>3</v>
      </c>
      <c r="GA54" s="429">
        <f t="shared" si="189"/>
        <v>0.6</v>
      </c>
      <c r="GB54" s="100">
        <f t="shared" si="190"/>
        <v>0</v>
      </c>
      <c r="GC54" s="100">
        <f t="shared" si="191"/>
        <v>0</v>
      </c>
      <c r="GD54" s="97">
        <f t="shared" si="192"/>
        <v>0</v>
      </c>
      <c r="GE54" s="428">
        <f t="shared" si="193"/>
        <v>5</v>
      </c>
      <c r="GF54" s="429">
        <f t="shared" si="194"/>
        <v>1</v>
      </c>
      <c r="GG54" s="428">
        <f t="shared" si="195"/>
        <v>3</v>
      </c>
      <c r="GH54" s="429">
        <f t="shared" si="196"/>
        <v>0.6</v>
      </c>
      <c r="GI54" s="429">
        <f t="shared" si="197"/>
        <v>0.6</v>
      </c>
      <c r="GJ54" s="101"/>
    </row>
    <row r="55" spans="1:192" ht="37.5" hidden="1" customHeight="1">
      <c r="A55" s="427">
        <v>47</v>
      </c>
      <c r="B55" s="85"/>
      <c r="C55" s="85"/>
      <c r="D55" s="193"/>
      <c r="E55" s="85"/>
      <c r="F55" s="124"/>
      <c r="G55" s="85"/>
      <c r="H55" s="85" t="s">
        <v>1170</v>
      </c>
      <c r="I55" s="86"/>
      <c r="J55" s="86"/>
      <c r="K55" s="86"/>
      <c r="L55" s="86"/>
      <c r="M55" s="86"/>
      <c r="N55" s="86"/>
      <c r="O55" s="86"/>
      <c r="P55" s="86"/>
      <c r="Q55" s="86"/>
      <c r="R55" s="86"/>
      <c r="S55" s="86"/>
      <c r="T55" s="86"/>
      <c r="U55" s="86"/>
      <c r="V55" s="86"/>
      <c r="W55" s="86"/>
      <c r="X55" s="86"/>
      <c r="Y55" s="86"/>
      <c r="Z55" s="86"/>
      <c r="AA55" s="86"/>
      <c r="AB55" s="86"/>
      <c r="AC55" s="88">
        <f t="shared" si="102"/>
        <v>0</v>
      </c>
      <c r="AD55" s="89">
        <f t="shared" si="198"/>
        <v>1</v>
      </c>
      <c r="AE55" s="88" t="str">
        <f t="shared" si="103"/>
        <v>3 - Moderado</v>
      </c>
      <c r="AF55" s="89">
        <f t="shared" si="199"/>
        <v>0.6</v>
      </c>
      <c r="AG55" s="82" t="str">
        <f t="shared" si="200"/>
        <v/>
      </c>
      <c r="AH55" s="89">
        <f t="shared" si="104"/>
        <v>0.6</v>
      </c>
      <c r="AI55" s="85"/>
      <c r="AJ55" s="85"/>
      <c r="AK55" s="85"/>
      <c r="AL55" s="85"/>
      <c r="AM55" s="47"/>
      <c r="AN55" s="91"/>
      <c r="AO55" s="91"/>
      <c r="AP55" s="47"/>
      <c r="AQ55" s="47"/>
      <c r="AR55" s="91"/>
      <c r="AS55" s="91"/>
      <c r="AT55" s="47"/>
      <c r="AU55" s="47"/>
      <c r="AV55" s="91"/>
      <c r="AW55" s="91"/>
      <c r="AX55" s="47"/>
      <c r="AY55" s="47"/>
      <c r="AZ55" s="91"/>
      <c r="BA55" s="91"/>
      <c r="BB55" s="47"/>
      <c r="BC55" s="47"/>
      <c r="BD55" s="91"/>
      <c r="BE55" s="91"/>
      <c r="BF55" s="47"/>
      <c r="BG55" s="47"/>
      <c r="BH55" s="91"/>
      <c r="BI55" s="91"/>
      <c r="BJ55" s="47"/>
      <c r="BK55" s="47"/>
      <c r="BL55" s="91"/>
      <c r="BM55" s="91"/>
      <c r="BN55" s="47"/>
      <c r="BO55" s="47"/>
      <c r="BP55" s="91"/>
      <c r="BQ55" s="91"/>
      <c r="BR55" s="47"/>
      <c r="BS55" s="47"/>
      <c r="BT55" s="91"/>
      <c r="BU55" s="91"/>
      <c r="BV55" s="47"/>
      <c r="BW55" s="47"/>
      <c r="BX55" s="91"/>
      <c r="BY55" s="91"/>
      <c r="BZ55" s="47"/>
      <c r="CA55" s="47"/>
      <c r="CB55" s="91"/>
      <c r="CC55" s="91"/>
      <c r="CD55" s="47"/>
      <c r="CE55" s="47"/>
      <c r="CF55" s="91"/>
      <c r="CG55" s="91"/>
      <c r="CH55" s="47"/>
      <c r="CI55" s="91"/>
      <c r="CJ55" s="91"/>
      <c r="CK55" s="47"/>
      <c r="CL55" s="92" t="str">
        <f t="shared" si="105"/>
        <v>5 - Muy Alta</v>
      </c>
      <c r="CM55" s="93">
        <f t="shared" si="201"/>
        <v>1</v>
      </c>
      <c r="CN55" s="92" t="str">
        <f t="shared" si="106"/>
        <v>3 - Moderado</v>
      </c>
      <c r="CO55" s="93">
        <f t="shared" si="202"/>
        <v>0.6</v>
      </c>
      <c r="CP55" s="94" t="str">
        <f t="shared" si="203"/>
        <v>ALTO</v>
      </c>
      <c r="CQ55" s="89">
        <f t="shared" si="107"/>
        <v>0.6</v>
      </c>
      <c r="CR55" s="194"/>
      <c r="CS55" s="94">
        <f t="shared" si="108"/>
        <v>5</v>
      </c>
      <c r="CT55" s="47"/>
      <c r="CU55" s="194"/>
      <c r="CV55" s="194"/>
      <c r="CW55" s="96"/>
      <c r="CX55" s="97">
        <f t="shared" si="109"/>
        <v>0</v>
      </c>
      <c r="CY55" s="98">
        <f t="shared" si="110"/>
        <v>3</v>
      </c>
      <c r="CZ55" s="97" t="str">
        <f t="shared" si="111"/>
        <v>Moderado</v>
      </c>
      <c r="DA55" s="99">
        <f t="shared" si="112"/>
        <v>0.6</v>
      </c>
      <c r="DB55" s="100">
        <f t="shared" si="113"/>
        <v>0</v>
      </c>
      <c r="DC55" s="100">
        <f t="shared" si="114"/>
        <v>0</v>
      </c>
      <c r="DD55" s="97">
        <f t="shared" si="115"/>
        <v>0</v>
      </c>
      <c r="DE55" s="428">
        <f t="shared" si="116"/>
        <v>5</v>
      </c>
      <c r="DF55" s="429">
        <f t="shared" si="117"/>
        <v>1</v>
      </c>
      <c r="DG55" s="428">
        <f t="shared" si="118"/>
        <v>3</v>
      </c>
      <c r="DH55" s="428"/>
      <c r="DI55" s="429">
        <f t="shared" si="119"/>
        <v>0.6</v>
      </c>
      <c r="DJ55" s="100">
        <f t="shared" si="120"/>
        <v>0</v>
      </c>
      <c r="DK55" s="100">
        <f t="shared" si="121"/>
        <v>0</v>
      </c>
      <c r="DL55" s="97">
        <f t="shared" si="122"/>
        <v>0</v>
      </c>
      <c r="DM55" s="428">
        <f t="shared" si="123"/>
        <v>5</v>
      </c>
      <c r="DN55" s="429">
        <f t="shared" si="124"/>
        <v>1</v>
      </c>
      <c r="DO55" s="428">
        <f t="shared" si="125"/>
        <v>3</v>
      </c>
      <c r="DP55" s="429">
        <f t="shared" si="126"/>
        <v>0.6</v>
      </c>
      <c r="DQ55" s="100">
        <f t="shared" si="127"/>
        <v>0</v>
      </c>
      <c r="DR55" s="100">
        <f t="shared" si="128"/>
        <v>0</v>
      </c>
      <c r="DS55" s="97">
        <f t="shared" si="129"/>
        <v>0</v>
      </c>
      <c r="DT55" s="428">
        <f t="shared" si="130"/>
        <v>5</v>
      </c>
      <c r="DU55" s="429">
        <f t="shared" si="131"/>
        <v>1</v>
      </c>
      <c r="DV55" s="428">
        <f t="shared" si="132"/>
        <v>3</v>
      </c>
      <c r="DW55" s="429">
        <f t="shared" si="133"/>
        <v>0.6</v>
      </c>
      <c r="DX55" s="100">
        <f t="shared" si="134"/>
        <v>0</v>
      </c>
      <c r="DY55" s="100">
        <f t="shared" si="135"/>
        <v>0</v>
      </c>
      <c r="DZ55" s="97">
        <f t="shared" si="136"/>
        <v>0</v>
      </c>
      <c r="EA55" s="428">
        <f t="shared" si="137"/>
        <v>5</v>
      </c>
      <c r="EB55" s="429">
        <f t="shared" si="138"/>
        <v>1</v>
      </c>
      <c r="EC55" s="428">
        <f t="shared" si="139"/>
        <v>3</v>
      </c>
      <c r="ED55" s="429">
        <f t="shared" si="140"/>
        <v>0.6</v>
      </c>
      <c r="EE55" s="100">
        <f t="shared" si="141"/>
        <v>0</v>
      </c>
      <c r="EF55" s="100">
        <f t="shared" si="142"/>
        <v>0</v>
      </c>
      <c r="EG55" s="97">
        <f t="shared" si="143"/>
        <v>0</v>
      </c>
      <c r="EH55" s="428">
        <f t="shared" si="144"/>
        <v>5</v>
      </c>
      <c r="EI55" s="429">
        <f t="shared" si="145"/>
        <v>1</v>
      </c>
      <c r="EJ55" s="428">
        <f t="shared" si="146"/>
        <v>3</v>
      </c>
      <c r="EK55" s="429">
        <f t="shared" si="147"/>
        <v>0.6</v>
      </c>
      <c r="EL55" s="100">
        <f t="shared" si="148"/>
        <v>0</v>
      </c>
      <c r="EM55" s="100">
        <f t="shared" si="149"/>
        <v>0</v>
      </c>
      <c r="EN55" s="97">
        <f t="shared" si="150"/>
        <v>0</v>
      </c>
      <c r="EO55" s="428">
        <f t="shared" si="151"/>
        <v>5</v>
      </c>
      <c r="EP55" s="429">
        <f t="shared" si="152"/>
        <v>1</v>
      </c>
      <c r="EQ55" s="428">
        <f t="shared" si="153"/>
        <v>3</v>
      </c>
      <c r="ER55" s="429">
        <f t="shared" si="154"/>
        <v>0.6</v>
      </c>
      <c r="ES55" s="100">
        <f t="shared" si="155"/>
        <v>0</v>
      </c>
      <c r="ET55" s="100">
        <f t="shared" si="156"/>
        <v>0</v>
      </c>
      <c r="EU55" s="97">
        <f t="shared" si="157"/>
        <v>0</v>
      </c>
      <c r="EV55" s="428">
        <f t="shared" si="158"/>
        <v>5</v>
      </c>
      <c r="EW55" s="429">
        <f t="shared" si="159"/>
        <v>1</v>
      </c>
      <c r="EX55" s="428">
        <f t="shared" si="160"/>
        <v>3</v>
      </c>
      <c r="EY55" s="429">
        <f t="shared" si="161"/>
        <v>0.6</v>
      </c>
      <c r="EZ55" s="100">
        <f t="shared" si="162"/>
        <v>0</v>
      </c>
      <c r="FA55" s="100">
        <f t="shared" si="163"/>
        <v>0</v>
      </c>
      <c r="FB55" s="97">
        <f t="shared" si="164"/>
        <v>0</v>
      </c>
      <c r="FC55" s="428">
        <f t="shared" si="165"/>
        <v>5</v>
      </c>
      <c r="FD55" s="429">
        <f t="shared" si="166"/>
        <v>1</v>
      </c>
      <c r="FE55" s="428">
        <f t="shared" si="167"/>
        <v>3</v>
      </c>
      <c r="FF55" s="429">
        <f t="shared" si="168"/>
        <v>0.6</v>
      </c>
      <c r="FG55" s="100">
        <f t="shared" si="169"/>
        <v>0</v>
      </c>
      <c r="FH55" s="100">
        <f t="shared" si="170"/>
        <v>0</v>
      </c>
      <c r="FI55" s="97">
        <f t="shared" si="171"/>
        <v>0</v>
      </c>
      <c r="FJ55" s="428">
        <f t="shared" si="172"/>
        <v>5</v>
      </c>
      <c r="FK55" s="429">
        <f t="shared" si="173"/>
        <v>1</v>
      </c>
      <c r="FL55" s="428">
        <f t="shared" si="174"/>
        <v>3</v>
      </c>
      <c r="FM55" s="429">
        <f t="shared" si="175"/>
        <v>0.6</v>
      </c>
      <c r="FN55" s="100">
        <f t="shared" si="176"/>
        <v>0</v>
      </c>
      <c r="FO55" s="100">
        <f t="shared" si="177"/>
        <v>0</v>
      </c>
      <c r="FP55" s="97">
        <f t="shared" si="178"/>
        <v>0</v>
      </c>
      <c r="FQ55" s="428">
        <f t="shared" si="179"/>
        <v>5</v>
      </c>
      <c r="FR55" s="429">
        <f t="shared" si="180"/>
        <v>1</v>
      </c>
      <c r="FS55" s="428">
        <f t="shared" si="181"/>
        <v>3</v>
      </c>
      <c r="FT55" s="429">
        <f t="shared" si="182"/>
        <v>0.6</v>
      </c>
      <c r="FU55" s="100">
        <f t="shared" si="183"/>
        <v>0</v>
      </c>
      <c r="FV55" s="100">
        <f t="shared" si="184"/>
        <v>0</v>
      </c>
      <c r="FW55" s="97">
        <f t="shared" si="185"/>
        <v>0</v>
      </c>
      <c r="FX55" s="428">
        <f t="shared" si="186"/>
        <v>5</v>
      </c>
      <c r="FY55" s="429">
        <f t="shared" si="187"/>
        <v>1</v>
      </c>
      <c r="FZ55" s="428">
        <f t="shared" si="188"/>
        <v>3</v>
      </c>
      <c r="GA55" s="429">
        <f t="shared" si="189"/>
        <v>0.6</v>
      </c>
      <c r="GB55" s="100">
        <f t="shared" si="190"/>
        <v>0</v>
      </c>
      <c r="GC55" s="100">
        <f t="shared" si="191"/>
        <v>0</v>
      </c>
      <c r="GD55" s="97">
        <f t="shared" si="192"/>
        <v>0</v>
      </c>
      <c r="GE55" s="428">
        <f t="shared" si="193"/>
        <v>5</v>
      </c>
      <c r="GF55" s="429">
        <f t="shared" si="194"/>
        <v>1</v>
      </c>
      <c r="GG55" s="428">
        <f t="shared" si="195"/>
        <v>3</v>
      </c>
      <c r="GH55" s="429">
        <f t="shared" si="196"/>
        <v>0.6</v>
      </c>
      <c r="GI55" s="429">
        <f t="shared" si="197"/>
        <v>0.6</v>
      </c>
      <c r="GJ55" s="101"/>
    </row>
    <row r="56" spans="1:192" ht="37.5" hidden="1" customHeight="1">
      <c r="A56" s="427">
        <v>48</v>
      </c>
      <c r="B56" s="85"/>
      <c r="C56" s="85"/>
      <c r="D56" s="193"/>
      <c r="E56" s="85"/>
      <c r="F56" s="124"/>
      <c r="G56" s="85"/>
      <c r="H56" s="85" t="s">
        <v>1170</v>
      </c>
      <c r="I56" s="86"/>
      <c r="J56" s="86"/>
      <c r="K56" s="86"/>
      <c r="L56" s="86"/>
      <c r="M56" s="86"/>
      <c r="N56" s="86"/>
      <c r="O56" s="86"/>
      <c r="P56" s="86"/>
      <c r="Q56" s="86"/>
      <c r="R56" s="86"/>
      <c r="S56" s="86"/>
      <c r="T56" s="86"/>
      <c r="U56" s="86"/>
      <c r="V56" s="86"/>
      <c r="W56" s="86"/>
      <c r="X56" s="86"/>
      <c r="Y56" s="86"/>
      <c r="Z56" s="86"/>
      <c r="AA56" s="86"/>
      <c r="AB56" s="86"/>
      <c r="AC56" s="88">
        <f t="shared" si="102"/>
        <v>0</v>
      </c>
      <c r="AD56" s="89">
        <f t="shared" si="198"/>
        <v>1</v>
      </c>
      <c r="AE56" s="88" t="str">
        <f t="shared" si="103"/>
        <v>3 - Moderado</v>
      </c>
      <c r="AF56" s="89">
        <f t="shared" si="199"/>
        <v>0.6</v>
      </c>
      <c r="AG56" s="82" t="str">
        <f t="shared" si="200"/>
        <v/>
      </c>
      <c r="AH56" s="89">
        <f t="shared" si="104"/>
        <v>0.6</v>
      </c>
      <c r="AI56" s="85"/>
      <c r="AJ56" s="85"/>
      <c r="AK56" s="85"/>
      <c r="AL56" s="85"/>
      <c r="AM56" s="47"/>
      <c r="AN56" s="91"/>
      <c r="AO56" s="91"/>
      <c r="AP56" s="47"/>
      <c r="AQ56" s="47"/>
      <c r="AR56" s="91"/>
      <c r="AS56" s="91"/>
      <c r="AT56" s="47"/>
      <c r="AU56" s="47"/>
      <c r="AV56" s="91"/>
      <c r="AW56" s="91"/>
      <c r="AX56" s="47"/>
      <c r="AY56" s="47"/>
      <c r="AZ56" s="91"/>
      <c r="BA56" s="91"/>
      <c r="BB56" s="47"/>
      <c r="BC56" s="47"/>
      <c r="BD56" s="91"/>
      <c r="BE56" s="91"/>
      <c r="BF56" s="47"/>
      <c r="BG56" s="47"/>
      <c r="BH56" s="91"/>
      <c r="BI56" s="91"/>
      <c r="BJ56" s="47"/>
      <c r="BK56" s="47"/>
      <c r="BL56" s="91"/>
      <c r="BM56" s="91"/>
      <c r="BN56" s="47"/>
      <c r="BO56" s="47"/>
      <c r="BP56" s="91"/>
      <c r="BQ56" s="91"/>
      <c r="BR56" s="47"/>
      <c r="BS56" s="47"/>
      <c r="BT56" s="91"/>
      <c r="BU56" s="91"/>
      <c r="BV56" s="47"/>
      <c r="BW56" s="47"/>
      <c r="BX56" s="91"/>
      <c r="BY56" s="91"/>
      <c r="BZ56" s="47"/>
      <c r="CA56" s="47"/>
      <c r="CB56" s="91"/>
      <c r="CC56" s="91"/>
      <c r="CD56" s="47"/>
      <c r="CE56" s="47"/>
      <c r="CF56" s="91"/>
      <c r="CG56" s="91"/>
      <c r="CH56" s="47"/>
      <c r="CI56" s="91"/>
      <c r="CJ56" s="91"/>
      <c r="CK56" s="47"/>
      <c r="CL56" s="92" t="str">
        <f t="shared" si="105"/>
        <v>5 - Muy Alta</v>
      </c>
      <c r="CM56" s="93">
        <f t="shared" si="201"/>
        <v>1</v>
      </c>
      <c r="CN56" s="92" t="str">
        <f t="shared" si="106"/>
        <v>3 - Moderado</v>
      </c>
      <c r="CO56" s="93">
        <f t="shared" si="202"/>
        <v>0.6</v>
      </c>
      <c r="CP56" s="94" t="str">
        <f t="shared" si="203"/>
        <v>ALTO</v>
      </c>
      <c r="CQ56" s="89">
        <f t="shared" si="107"/>
        <v>0.6</v>
      </c>
      <c r="CR56" s="194"/>
      <c r="CS56" s="94">
        <f t="shared" si="108"/>
        <v>5</v>
      </c>
      <c r="CT56" s="47"/>
      <c r="CU56" s="194"/>
      <c r="CV56" s="194"/>
      <c r="CW56" s="96"/>
      <c r="CX56" s="97">
        <f t="shared" si="109"/>
        <v>0</v>
      </c>
      <c r="CY56" s="98">
        <f t="shared" si="110"/>
        <v>3</v>
      </c>
      <c r="CZ56" s="97" t="str">
        <f t="shared" si="111"/>
        <v>Moderado</v>
      </c>
      <c r="DA56" s="99">
        <f t="shared" si="112"/>
        <v>0.6</v>
      </c>
      <c r="DB56" s="100">
        <f t="shared" si="113"/>
        <v>0</v>
      </c>
      <c r="DC56" s="100">
        <f t="shared" si="114"/>
        <v>0</v>
      </c>
      <c r="DD56" s="97">
        <f t="shared" si="115"/>
        <v>0</v>
      </c>
      <c r="DE56" s="428">
        <f t="shared" si="116"/>
        <v>5</v>
      </c>
      <c r="DF56" s="429">
        <f t="shared" si="117"/>
        <v>1</v>
      </c>
      <c r="DG56" s="428">
        <f t="shared" si="118"/>
        <v>3</v>
      </c>
      <c r="DH56" s="428"/>
      <c r="DI56" s="429">
        <f t="shared" si="119"/>
        <v>0.6</v>
      </c>
      <c r="DJ56" s="100">
        <f t="shared" si="120"/>
        <v>0</v>
      </c>
      <c r="DK56" s="100">
        <f t="shared" si="121"/>
        <v>0</v>
      </c>
      <c r="DL56" s="97">
        <f t="shared" si="122"/>
        <v>0</v>
      </c>
      <c r="DM56" s="428">
        <f t="shared" si="123"/>
        <v>5</v>
      </c>
      <c r="DN56" s="429">
        <f t="shared" si="124"/>
        <v>1</v>
      </c>
      <c r="DO56" s="428">
        <f t="shared" si="125"/>
        <v>3</v>
      </c>
      <c r="DP56" s="429">
        <f t="shared" si="126"/>
        <v>0.6</v>
      </c>
      <c r="DQ56" s="100">
        <f t="shared" si="127"/>
        <v>0</v>
      </c>
      <c r="DR56" s="100">
        <f t="shared" si="128"/>
        <v>0</v>
      </c>
      <c r="DS56" s="97">
        <f t="shared" si="129"/>
        <v>0</v>
      </c>
      <c r="DT56" s="428">
        <f t="shared" si="130"/>
        <v>5</v>
      </c>
      <c r="DU56" s="429">
        <f t="shared" si="131"/>
        <v>1</v>
      </c>
      <c r="DV56" s="428">
        <f t="shared" si="132"/>
        <v>3</v>
      </c>
      <c r="DW56" s="429">
        <f t="shared" si="133"/>
        <v>0.6</v>
      </c>
      <c r="DX56" s="100">
        <f t="shared" si="134"/>
        <v>0</v>
      </c>
      <c r="DY56" s="100">
        <f t="shared" si="135"/>
        <v>0</v>
      </c>
      <c r="DZ56" s="97">
        <f t="shared" si="136"/>
        <v>0</v>
      </c>
      <c r="EA56" s="428">
        <f t="shared" si="137"/>
        <v>5</v>
      </c>
      <c r="EB56" s="429">
        <f t="shared" si="138"/>
        <v>1</v>
      </c>
      <c r="EC56" s="428">
        <f t="shared" si="139"/>
        <v>3</v>
      </c>
      <c r="ED56" s="429">
        <f t="shared" si="140"/>
        <v>0.6</v>
      </c>
      <c r="EE56" s="100">
        <f t="shared" si="141"/>
        <v>0</v>
      </c>
      <c r="EF56" s="100">
        <f t="shared" si="142"/>
        <v>0</v>
      </c>
      <c r="EG56" s="97">
        <f t="shared" si="143"/>
        <v>0</v>
      </c>
      <c r="EH56" s="428">
        <f t="shared" si="144"/>
        <v>5</v>
      </c>
      <c r="EI56" s="429">
        <f t="shared" si="145"/>
        <v>1</v>
      </c>
      <c r="EJ56" s="428">
        <f t="shared" si="146"/>
        <v>3</v>
      </c>
      <c r="EK56" s="429">
        <f t="shared" si="147"/>
        <v>0.6</v>
      </c>
      <c r="EL56" s="100">
        <f t="shared" si="148"/>
        <v>0</v>
      </c>
      <c r="EM56" s="100">
        <f t="shared" si="149"/>
        <v>0</v>
      </c>
      <c r="EN56" s="97">
        <f t="shared" si="150"/>
        <v>0</v>
      </c>
      <c r="EO56" s="428">
        <f t="shared" si="151"/>
        <v>5</v>
      </c>
      <c r="EP56" s="429">
        <f t="shared" si="152"/>
        <v>1</v>
      </c>
      <c r="EQ56" s="428">
        <f t="shared" si="153"/>
        <v>3</v>
      </c>
      <c r="ER56" s="429">
        <f t="shared" si="154"/>
        <v>0.6</v>
      </c>
      <c r="ES56" s="100">
        <f t="shared" si="155"/>
        <v>0</v>
      </c>
      <c r="ET56" s="100">
        <f t="shared" si="156"/>
        <v>0</v>
      </c>
      <c r="EU56" s="97">
        <f t="shared" si="157"/>
        <v>0</v>
      </c>
      <c r="EV56" s="428">
        <f t="shared" si="158"/>
        <v>5</v>
      </c>
      <c r="EW56" s="429">
        <f t="shared" si="159"/>
        <v>1</v>
      </c>
      <c r="EX56" s="428">
        <f t="shared" si="160"/>
        <v>3</v>
      </c>
      <c r="EY56" s="429">
        <f t="shared" si="161"/>
        <v>0.6</v>
      </c>
      <c r="EZ56" s="100">
        <f t="shared" si="162"/>
        <v>0</v>
      </c>
      <c r="FA56" s="100">
        <f t="shared" si="163"/>
        <v>0</v>
      </c>
      <c r="FB56" s="97">
        <f t="shared" si="164"/>
        <v>0</v>
      </c>
      <c r="FC56" s="428">
        <f t="shared" si="165"/>
        <v>5</v>
      </c>
      <c r="FD56" s="429">
        <f t="shared" si="166"/>
        <v>1</v>
      </c>
      <c r="FE56" s="428">
        <f t="shared" si="167"/>
        <v>3</v>
      </c>
      <c r="FF56" s="429">
        <f t="shared" si="168"/>
        <v>0.6</v>
      </c>
      <c r="FG56" s="100">
        <f t="shared" si="169"/>
        <v>0</v>
      </c>
      <c r="FH56" s="100">
        <f t="shared" si="170"/>
        <v>0</v>
      </c>
      <c r="FI56" s="97">
        <f t="shared" si="171"/>
        <v>0</v>
      </c>
      <c r="FJ56" s="428">
        <f t="shared" si="172"/>
        <v>5</v>
      </c>
      <c r="FK56" s="429">
        <f t="shared" si="173"/>
        <v>1</v>
      </c>
      <c r="FL56" s="428">
        <f t="shared" si="174"/>
        <v>3</v>
      </c>
      <c r="FM56" s="429">
        <f t="shared" si="175"/>
        <v>0.6</v>
      </c>
      <c r="FN56" s="100">
        <f t="shared" si="176"/>
        <v>0</v>
      </c>
      <c r="FO56" s="100">
        <f t="shared" si="177"/>
        <v>0</v>
      </c>
      <c r="FP56" s="97">
        <f t="shared" si="178"/>
        <v>0</v>
      </c>
      <c r="FQ56" s="428">
        <f t="shared" si="179"/>
        <v>5</v>
      </c>
      <c r="FR56" s="429">
        <f t="shared" si="180"/>
        <v>1</v>
      </c>
      <c r="FS56" s="428">
        <f t="shared" si="181"/>
        <v>3</v>
      </c>
      <c r="FT56" s="429">
        <f t="shared" si="182"/>
        <v>0.6</v>
      </c>
      <c r="FU56" s="100">
        <f t="shared" si="183"/>
        <v>0</v>
      </c>
      <c r="FV56" s="100">
        <f t="shared" si="184"/>
        <v>0</v>
      </c>
      <c r="FW56" s="97">
        <f t="shared" si="185"/>
        <v>0</v>
      </c>
      <c r="FX56" s="428">
        <f t="shared" si="186"/>
        <v>5</v>
      </c>
      <c r="FY56" s="429">
        <f t="shared" si="187"/>
        <v>1</v>
      </c>
      <c r="FZ56" s="428">
        <f t="shared" si="188"/>
        <v>3</v>
      </c>
      <c r="GA56" s="429">
        <f t="shared" si="189"/>
        <v>0.6</v>
      </c>
      <c r="GB56" s="100">
        <f t="shared" si="190"/>
        <v>0</v>
      </c>
      <c r="GC56" s="100">
        <f t="shared" si="191"/>
        <v>0</v>
      </c>
      <c r="GD56" s="97">
        <f t="shared" si="192"/>
        <v>0</v>
      </c>
      <c r="GE56" s="428">
        <f t="shared" si="193"/>
        <v>5</v>
      </c>
      <c r="GF56" s="429">
        <f t="shared" si="194"/>
        <v>1</v>
      </c>
      <c r="GG56" s="428">
        <f t="shared" si="195"/>
        <v>3</v>
      </c>
      <c r="GH56" s="429">
        <f t="shared" si="196"/>
        <v>0.6</v>
      </c>
      <c r="GI56" s="429">
        <f t="shared" si="197"/>
        <v>0.6</v>
      </c>
      <c r="GJ56" s="101"/>
    </row>
    <row r="57" spans="1:192" ht="37.5" hidden="1" customHeight="1">
      <c r="A57" s="427">
        <v>49</v>
      </c>
      <c r="B57" s="85"/>
      <c r="C57" s="85"/>
      <c r="D57" s="193"/>
      <c r="E57" s="85"/>
      <c r="F57" s="124"/>
      <c r="G57" s="85"/>
      <c r="H57" s="85" t="s">
        <v>1170</v>
      </c>
      <c r="I57" s="86"/>
      <c r="J57" s="86"/>
      <c r="K57" s="86"/>
      <c r="L57" s="86"/>
      <c r="M57" s="86"/>
      <c r="N57" s="86"/>
      <c r="O57" s="86"/>
      <c r="P57" s="86"/>
      <c r="Q57" s="86"/>
      <c r="R57" s="86"/>
      <c r="S57" s="86"/>
      <c r="T57" s="86"/>
      <c r="U57" s="86"/>
      <c r="V57" s="86"/>
      <c r="W57" s="86"/>
      <c r="X57" s="86"/>
      <c r="Y57" s="86"/>
      <c r="Z57" s="86"/>
      <c r="AA57" s="86"/>
      <c r="AB57" s="86"/>
      <c r="AC57" s="88">
        <f t="shared" si="102"/>
        <v>0</v>
      </c>
      <c r="AD57" s="89">
        <f t="shared" si="198"/>
        <v>1</v>
      </c>
      <c r="AE57" s="88" t="str">
        <f t="shared" si="103"/>
        <v>3 - Moderado</v>
      </c>
      <c r="AF57" s="89">
        <f t="shared" si="199"/>
        <v>0.6</v>
      </c>
      <c r="AG57" s="82" t="str">
        <f t="shared" si="200"/>
        <v/>
      </c>
      <c r="AH57" s="89">
        <f t="shared" si="104"/>
        <v>0.6</v>
      </c>
      <c r="AI57" s="85"/>
      <c r="AJ57" s="85"/>
      <c r="AK57" s="85"/>
      <c r="AL57" s="85"/>
      <c r="AM57" s="47"/>
      <c r="AN57" s="91"/>
      <c r="AO57" s="91"/>
      <c r="AP57" s="47"/>
      <c r="AQ57" s="47"/>
      <c r="AR57" s="91"/>
      <c r="AS57" s="91"/>
      <c r="AT57" s="47"/>
      <c r="AU57" s="47"/>
      <c r="AV57" s="91"/>
      <c r="AW57" s="91"/>
      <c r="AX57" s="47"/>
      <c r="AY57" s="47"/>
      <c r="AZ57" s="91"/>
      <c r="BA57" s="91"/>
      <c r="BB57" s="47"/>
      <c r="BC57" s="47"/>
      <c r="BD57" s="91"/>
      <c r="BE57" s="91"/>
      <c r="BF57" s="47"/>
      <c r="BG57" s="47"/>
      <c r="BH57" s="91"/>
      <c r="BI57" s="91"/>
      <c r="BJ57" s="47"/>
      <c r="BK57" s="47"/>
      <c r="BL57" s="91"/>
      <c r="BM57" s="91"/>
      <c r="BN57" s="47"/>
      <c r="BO57" s="47"/>
      <c r="BP57" s="91"/>
      <c r="BQ57" s="91"/>
      <c r="BR57" s="47"/>
      <c r="BS57" s="47"/>
      <c r="BT57" s="91"/>
      <c r="BU57" s="91"/>
      <c r="BV57" s="47"/>
      <c r="BW57" s="47"/>
      <c r="BX57" s="91"/>
      <c r="BY57" s="91"/>
      <c r="BZ57" s="47"/>
      <c r="CA57" s="47"/>
      <c r="CB57" s="91"/>
      <c r="CC57" s="91"/>
      <c r="CD57" s="47"/>
      <c r="CE57" s="47"/>
      <c r="CF57" s="91"/>
      <c r="CG57" s="91"/>
      <c r="CH57" s="47"/>
      <c r="CI57" s="91"/>
      <c r="CJ57" s="91"/>
      <c r="CK57" s="47"/>
      <c r="CL57" s="92" t="str">
        <f t="shared" si="105"/>
        <v>5 - Muy Alta</v>
      </c>
      <c r="CM57" s="93">
        <f t="shared" si="201"/>
        <v>1</v>
      </c>
      <c r="CN57" s="92" t="str">
        <f t="shared" si="106"/>
        <v>3 - Moderado</v>
      </c>
      <c r="CO57" s="93">
        <f t="shared" si="202"/>
        <v>0.6</v>
      </c>
      <c r="CP57" s="94" t="str">
        <f t="shared" si="203"/>
        <v>ALTO</v>
      </c>
      <c r="CQ57" s="89">
        <f t="shared" si="107"/>
        <v>0.6</v>
      </c>
      <c r="CR57" s="194"/>
      <c r="CS57" s="94">
        <f t="shared" si="108"/>
        <v>5</v>
      </c>
      <c r="CT57" s="47"/>
      <c r="CU57" s="194"/>
      <c r="CV57" s="194"/>
      <c r="CW57" s="96"/>
      <c r="CX57" s="97">
        <f t="shared" si="109"/>
        <v>0</v>
      </c>
      <c r="CY57" s="98">
        <f t="shared" si="110"/>
        <v>3</v>
      </c>
      <c r="CZ57" s="97" t="str">
        <f t="shared" si="111"/>
        <v>Moderado</v>
      </c>
      <c r="DA57" s="99">
        <f t="shared" si="112"/>
        <v>0.6</v>
      </c>
      <c r="DB57" s="100">
        <f t="shared" si="113"/>
        <v>0</v>
      </c>
      <c r="DC57" s="100">
        <f t="shared" si="114"/>
        <v>0</v>
      </c>
      <c r="DD57" s="97">
        <f t="shared" si="115"/>
        <v>0</v>
      </c>
      <c r="DE57" s="428">
        <f t="shared" si="116"/>
        <v>5</v>
      </c>
      <c r="DF57" s="429">
        <f t="shared" si="117"/>
        <v>1</v>
      </c>
      <c r="DG57" s="428">
        <f t="shared" si="118"/>
        <v>3</v>
      </c>
      <c r="DH57" s="428"/>
      <c r="DI57" s="429">
        <f t="shared" si="119"/>
        <v>0.6</v>
      </c>
      <c r="DJ57" s="100">
        <f t="shared" si="120"/>
        <v>0</v>
      </c>
      <c r="DK57" s="100">
        <f t="shared" si="121"/>
        <v>0</v>
      </c>
      <c r="DL57" s="97">
        <f t="shared" si="122"/>
        <v>0</v>
      </c>
      <c r="DM57" s="428">
        <f t="shared" si="123"/>
        <v>5</v>
      </c>
      <c r="DN57" s="429">
        <f t="shared" si="124"/>
        <v>1</v>
      </c>
      <c r="DO57" s="428">
        <f t="shared" si="125"/>
        <v>3</v>
      </c>
      <c r="DP57" s="429">
        <f t="shared" si="126"/>
        <v>0.6</v>
      </c>
      <c r="DQ57" s="100">
        <f t="shared" si="127"/>
        <v>0</v>
      </c>
      <c r="DR57" s="100">
        <f t="shared" si="128"/>
        <v>0</v>
      </c>
      <c r="DS57" s="97">
        <f t="shared" si="129"/>
        <v>0</v>
      </c>
      <c r="DT57" s="428">
        <f t="shared" si="130"/>
        <v>5</v>
      </c>
      <c r="DU57" s="429">
        <f t="shared" si="131"/>
        <v>1</v>
      </c>
      <c r="DV57" s="428">
        <f t="shared" si="132"/>
        <v>3</v>
      </c>
      <c r="DW57" s="429">
        <f t="shared" si="133"/>
        <v>0.6</v>
      </c>
      <c r="DX57" s="100">
        <f t="shared" si="134"/>
        <v>0</v>
      </c>
      <c r="DY57" s="100">
        <f t="shared" si="135"/>
        <v>0</v>
      </c>
      <c r="DZ57" s="97">
        <f t="shared" si="136"/>
        <v>0</v>
      </c>
      <c r="EA57" s="428">
        <f t="shared" si="137"/>
        <v>5</v>
      </c>
      <c r="EB57" s="429">
        <f t="shared" si="138"/>
        <v>1</v>
      </c>
      <c r="EC57" s="428">
        <f t="shared" si="139"/>
        <v>3</v>
      </c>
      <c r="ED57" s="429">
        <f t="shared" si="140"/>
        <v>0.6</v>
      </c>
      <c r="EE57" s="100">
        <f t="shared" si="141"/>
        <v>0</v>
      </c>
      <c r="EF57" s="100">
        <f t="shared" si="142"/>
        <v>0</v>
      </c>
      <c r="EG57" s="97">
        <f t="shared" si="143"/>
        <v>0</v>
      </c>
      <c r="EH57" s="428">
        <f t="shared" si="144"/>
        <v>5</v>
      </c>
      <c r="EI57" s="429">
        <f t="shared" si="145"/>
        <v>1</v>
      </c>
      <c r="EJ57" s="428">
        <f t="shared" si="146"/>
        <v>3</v>
      </c>
      <c r="EK57" s="429">
        <f t="shared" si="147"/>
        <v>0.6</v>
      </c>
      <c r="EL57" s="100">
        <f t="shared" si="148"/>
        <v>0</v>
      </c>
      <c r="EM57" s="100">
        <f t="shared" si="149"/>
        <v>0</v>
      </c>
      <c r="EN57" s="97">
        <f t="shared" si="150"/>
        <v>0</v>
      </c>
      <c r="EO57" s="428">
        <f t="shared" si="151"/>
        <v>5</v>
      </c>
      <c r="EP57" s="429">
        <f t="shared" si="152"/>
        <v>1</v>
      </c>
      <c r="EQ57" s="428">
        <f t="shared" si="153"/>
        <v>3</v>
      </c>
      <c r="ER57" s="429">
        <f t="shared" si="154"/>
        <v>0.6</v>
      </c>
      <c r="ES57" s="100">
        <f t="shared" si="155"/>
        <v>0</v>
      </c>
      <c r="ET57" s="100">
        <f t="shared" si="156"/>
        <v>0</v>
      </c>
      <c r="EU57" s="97">
        <f t="shared" si="157"/>
        <v>0</v>
      </c>
      <c r="EV57" s="428">
        <f t="shared" si="158"/>
        <v>5</v>
      </c>
      <c r="EW57" s="429">
        <f t="shared" si="159"/>
        <v>1</v>
      </c>
      <c r="EX57" s="428">
        <f t="shared" si="160"/>
        <v>3</v>
      </c>
      <c r="EY57" s="429">
        <f t="shared" si="161"/>
        <v>0.6</v>
      </c>
      <c r="EZ57" s="100">
        <f t="shared" si="162"/>
        <v>0</v>
      </c>
      <c r="FA57" s="100">
        <f t="shared" si="163"/>
        <v>0</v>
      </c>
      <c r="FB57" s="97">
        <f t="shared" si="164"/>
        <v>0</v>
      </c>
      <c r="FC57" s="428">
        <f t="shared" si="165"/>
        <v>5</v>
      </c>
      <c r="FD57" s="429">
        <f t="shared" si="166"/>
        <v>1</v>
      </c>
      <c r="FE57" s="428">
        <f t="shared" si="167"/>
        <v>3</v>
      </c>
      <c r="FF57" s="429">
        <f t="shared" si="168"/>
        <v>0.6</v>
      </c>
      <c r="FG57" s="100">
        <f t="shared" si="169"/>
        <v>0</v>
      </c>
      <c r="FH57" s="100">
        <f t="shared" si="170"/>
        <v>0</v>
      </c>
      <c r="FI57" s="97">
        <f t="shared" si="171"/>
        <v>0</v>
      </c>
      <c r="FJ57" s="428">
        <f t="shared" si="172"/>
        <v>5</v>
      </c>
      <c r="FK57" s="429">
        <f t="shared" si="173"/>
        <v>1</v>
      </c>
      <c r="FL57" s="428">
        <f t="shared" si="174"/>
        <v>3</v>
      </c>
      <c r="FM57" s="429">
        <f t="shared" si="175"/>
        <v>0.6</v>
      </c>
      <c r="FN57" s="100">
        <f t="shared" si="176"/>
        <v>0</v>
      </c>
      <c r="FO57" s="100">
        <f t="shared" si="177"/>
        <v>0</v>
      </c>
      <c r="FP57" s="97">
        <f t="shared" si="178"/>
        <v>0</v>
      </c>
      <c r="FQ57" s="428">
        <f t="shared" si="179"/>
        <v>5</v>
      </c>
      <c r="FR57" s="429">
        <f t="shared" si="180"/>
        <v>1</v>
      </c>
      <c r="FS57" s="428">
        <f t="shared" si="181"/>
        <v>3</v>
      </c>
      <c r="FT57" s="429">
        <f t="shared" si="182"/>
        <v>0.6</v>
      </c>
      <c r="FU57" s="100">
        <f t="shared" si="183"/>
        <v>0</v>
      </c>
      <c r="FV57" s="100">
        <f t="shared" si="184"/>
        <v>0</v>
      </c>
      <c r="FW57" s="97">
        <f t="shared" si="185"/>
        <v>0</v>
      </c>
      <c r="FX57" s="428">
        <f t="shared" si="186"/>
        <v>5</v>
      </c>
      <c r="FY57" s="429">
        <f t="shared" si="187"/>
        <v>1</v>
      </c>
      <c r="FZ57" s="428">
        <f t="shared" si="188"/>
        <v>3</v>
      </c>
      <c r="GA57" s="429">
        <f t="shared" si="189"/>
        <v>0.6</v>
      </c>
      <c r="GB57" s="100">
        <f t="shared" si="190"/>
        <v>0</v>
      </c>
      <c r="GC57" s="100">
        <f t="shared" si="191"/>
        <v>0</v>
      </c>
      <c r="GD57" s="97">
        <f t="shared" si="192"/>
        <v>0</v>
      </c>
      <c r="GE57" s="428">
        <f t="shared" si="193"/>
        <v>5</v>
      </c>
      <c r="GF57" s="429">
        <f t="shared" si="194"/>
        <v>1</v>
      </c>
      <c r="GG57" s="428">
        <f t="shared" si="195"/>
        <v>3</v>
      </c>
      <c r="GH57" s="429">
        <f t="shared" si="196"/>
        <v>0.6</v>
      </c>
      <c r="GI57" s="429">
        <f t="shared" si="197"/>
        <v>0.6</v>
      </c>
      <c r="GJ57" s="101"/>
    </row>
    <row r="58" spans="1:192" ht="37.5" hidden="1" customHeight="1">
      <c r="A58" s="427">
        <v>50</v>
      </c>
      <c r="B58" s="85"/>
      <c r="C58" s="85"/>
      <c r="D58" s="193"/>
      <c r="E58" s="85"/>
      <c r="F58" s="124"/>
      <c r="G58" s="85"/>
      <c r="H58" s="85" t="s">
        <v>1170</v>
      </c>
      <c r="I58" s="86"/>
      <c r="J58" s="86"/>
      <c r="K58" s="86"/>
      <c r="L58" s="86"/>
      <c r="M58" s="86"/>
      <c r="N58" s="86"/>
      <c r="O58" s="86"/>
      <c r="P58" s="86"/>
      <c r="Q58" s="86"/>
      <c r="R58" s="86"/>
      <c r="S58" s="86"/>
      <c r="T58" s="86"/>
      <c r="U58" s="86"/>
      <c r="V58" s="86"/>
      <c r="W58" s="86"/>
      <c r="X58" s="86"/>
      <c r="Y58" s="86"/>
      <c r="Z58" s="86"/>
      <c r="AA58" s="86"/>
      <c r="AB58" s="86"/>
      <c r="AC58" s="88">
        <f t="shared" si="102"/>
        <v>0</v>
      </c>
      <c r="AD58" s="89">
        <f t="shared" si="198"/>
        <v>1</v>
      </c>
      <c r="AE58" s="88" t="str">
        <f t="shared" si="103"/>
        <v>3 - Moderado</v>
      </c>
      <c r="AF58" s="89">
        <f t="shared" si="199"/>
        <v>0.6</v>
      </c>
      <c r="AG58" s="82" t="str">
        <f t="shared" si="200"/>
        <v/>
      </c>
      <c r="AH58" s="89">
        <f t="shared" si="104"/>
        <v>0.6</v>
      </c>
      <c r="AI58" s="85"/>
      <c r="AJ58" s="85"/>
      <c r="AK58" s="85"/>
      <c r="AL58" s="85"/>
      <c r="AM58" s="47"/>
      <c r="AN58" s="91"/>
      <c r="AO58" s="91"/>
      <c r="AP58" s="47"/>
      <c r="AQ58" s="47"/>
      <c r="AR58" s="91"/>
      <c r="AS58" s="91"/>
      <c r="AT58" s="47"/>
      <c r="AU58" s="47"/>
      <c r="AV58" s="91"/>
      <c r="AW58" s="91"/>
      <c r="AX58" s="47"/>
      <c r="AY58" s="47"/>
      <c r="AZ58" s="91"/>
      <c r="BA58" s="91"/>
      <c r="BB58" s="47"/>
      <c r="BC58" s="47"/>
      <c r="BD58" s="91"/>
      <c r="BE58" s="91"/>
      <c r="BF58" s="47"/>
      <c r="BG58" s="47"/>
      <c r="BH58" s="91"/>
      <c r="BI58" s="91"/>
      <c r="BJ58" s="47"/>
      <c r="BK58" s="47"/>
      <c r="BL58" s="91"/>
      <c r="BM58" s="91"/>
      <c r="BN58" s="47"/>
      <c r="BO58" s="47"/>
      <c r="BP58" s="91"/>
      <c r="BQ58" s="91"/>
      <c r="BR58" s="47"/>
      <c r="BS58" s="47"/>
      <c r="BT58" s="91"/>
      <c r="BU58" s="91"/>
      <c r="BV58" s="47"/>
      <c r="BW58" s="47"/>
      <c r="BX58" s="91"/>
      <c r="BY58" s="91"/>
      <c r="BZ58" s="47"/>
      <c r="CA58" s="47"/>
      <c r="CB58" s="91"/>
      <c r="CC58" s="91"/>
      <c r="CD58" s="47"/>
      <c r="CE58" s="47"/>
      <c r="CF58" s="91"/>
      <c r="CG58" s="91"/>
      <c r="CH58" s="47"/>
      <c r="CI58" s="91"/>
      <c r="CJ58" s="91"/>
      <c r="CK58" s="47"/>
      <c r="CL58" s="92" t="str">
        <f t="shared" si="105"/>
        <v>5 - Muy Alta</v>
      </c>
      <c r="CM58" s="93">
        <f t="shared" si="201"/>
        <v>1</v>
      </c>
      <c r="CN58" s="92" t="str">
        <f t="shared" si="106"/>
        <v>3 - Moderado</v>
      </c>
      <c r="CO58" s="93">
        <f t="shared" si="202"/>
        <v>0.6</v>
      </c>
      <c r="CP58" s="94" t="str">
        <f t="shared" si="203"/>
        <v>ALTO</v>
      </c>
      <c r="CQ58" s="89">
        <f t="shared" si="107"/>
        <v>0.6</v>
      </c>
      <c r="CR58" s="194"/>
      <c r="CS58" s="94">
        <f t="shared" si="108"/>
        <v>5</v>
      </c>
      <c r="CT58" s="47"/>
      <c r="CU58" s="194"/>
      <c r="CV58" s="194"/>
      <c r="CW58" s="96"/>
      <c r="CX58" s="97">
        <f t="shared" si="109"/>
        <v>0</v>
      </c>
      <c r="CY58" s="98">
        <f t="shared" si="110"/>
        <v>3</v>
      </c>
      <c r="CZ58" s="97" t="str">
        <f t="shared" si="111"/>
        <v>Moderado</v>
      </c>
      <c r="DA58" s="99">
        <f t="shared" si="112"/>
        <v>0.6</v>
      </c>
      <c r="DB58" s="100">
        <f t="shared" si="113"/>
        <v>0</v>
      </c>
      <c r="DC58" s="100">
        <f t="shared" si="114"/>
        <v>0</v>
      </c>
      <c r="DD58" s="97">
        <f t="shared" si="115"/>
        <v>0</v>
      </c>
      <c r="DE58" s="428">
        <f t="shared" si="116"/>
        <v>5</v>
      </c>
      <c r="DF58" s="429">
        <f t="shared" si="117"/>
        <v>1</v>
      </c>
      <c r="DG58" s="428">
        <f t="shared" si="118"/>
        <v>3</v>
      </c>
      <c r="DH58" s="428"/>
      <c r="DI58" s="429">
        <f t="shared" si="119"/>
        <v>0.6</v>
      </c>
      <c r="DJ58" s="100">
        <f t="shared" si="120"/>
        <v>0</v>
      </c>
      <c r="DK58" s="100">
        <f t="shared" si="121"/>
        <v>0</v>
      </c>
      <c r="DL58" s="97">
        <f t="shared" si="122"/>
        <v>0</v>
      </c>
      <c r="DM58" s="428">
        <f t="shared" si="123"/>
        <v>5</v>
      </c>
      <c r="DN58" s="429">
        <f t="shared" si="124"/>
        <v>1</v>
      </c>
      <c r="DO58" s="428">
        <f t="shared" si="125"/>
        <v>3</v>
      </c>
      <c r="DP58" s="429">
        <f t="shared" si="126"/>
        <v>0.6</v>
      </c>
      <c r="DQ58" s="100">
        <f t="shared" si="127"/>
        <v>0</v>
      </c>
      <c r="DR58" s="100">
        <f t="shared" si="128"/>
        <v>0</v>
      </c>
      <c r="DS58" s="97">
        <f t="shared" si="129"/>
        <v>0</v>
      </c>
      <c r="DT58" s="428">
        <f t="shared" si="130"/>
        <v>5</v>
      </c>
      <c r="DU58" s="429">
        <f t="shared" si="131"/>
        <v>1</v>
      </c>
      <c r="DV58" s="428">
        <f t="shared" si="132"/>
        <v>3</v>
      </c>
      <c r="DW58" s="429">
        <f t="shared" si="133"/>
        <v>0.6</v>
      </c>
      <c r="DX58" s="100">
        <f t="shared" si="134"/>
        <v>0</v>
      </c>
      <c r="DY58" s="100">
        <f t="shared" si="135"/>
        <v>0</v>
      </c>
      <c r="DZ58" s="97">
        <f t="shared" si="136"/>
        <v>0</v>
      </c>
      <c r="EA58" s="428">
        <f t="shared" si="137"/>
        <v>5</v>
      </c>
      <c r="EB58" s="429">
        <f t="shared" si="138"/>
        <v>1</v>
      </c>
      <c r="EC58" s="428">
        <f t="shared" si="139"/>
        <v>3</v>
      </c>
      <c r="ED58" s="429">
        <f t="shared" si="140"/>
        <v>0.6</v>
      </c>
      <c r="EE58" s="100">
        <f t="shared" si="141"/>
        <v>0</v>
      </c>
      <c r="EF58" s="100">
        <f t="shared" si="142"/>
        <v>0</v>
      </c>
      <c r="EG58" s="97">
        <f t="shared" si="143"/>
        <v>0</v>
      </c>
      <c r="EH58" s="428">
        <f t="shared" si="144"/>
        <v>5</v>
      </c>
      <c r="EI58" s="429">
        <f t="shared" si="145"/>
        <v>1</v>
      </c>
      <c r="EJ58" s="428">
        <f t="shared" si="146"/>
        <v>3</v>
      </c>
      <c r="EK58" s="429">
        <f t="shared" si="147"/>
        <v>0.6</v>
      </c>
      <c r="EL58" s="100">
        <f t="shared" si="148"/>
        <v>0</v>
      </c>
      <c r="EM58" s="100">
        <f t="shared" si="149"/>
        <v>0</v>
      </c>
      <c r="EN58" s="97">
        <f t="shared" si="150"/>
        <v>0</v>
      </c>
      <c r="EO58" s="428">
        <f t="shared" si="151"/>
        <v>5</v>
      </c>
      <c r="EP58" s="429">
        <f t="shared" si="152"/>
        <v>1</v>
      </c>
      <c r="EQ58" s="428">
        <f t="shared" si="153"/>
        <v>3</v>
      </c>
      <c r="ER58" s="429">
        <f t="shared" si="154"/>
        <v>0.6</v>
      </c>
      <c r="ES58" s="100">
        <f t="shared" si="155"/>
        <v>0</v>
      </c>
      <c r="ET58" s="100">
        <f t="shared" si="156"/>
        <v>0</v>
      </c>
      <c r="EU58" s="97">
        <f t="shared" si="157"/>
        <v>0</v>
      </c>
      <c r="EV58" s="428">
        <f t="shared" si="158"/>
        <v>5</v>
      </c>
      <c r="EW58" s="429">
        <f t="shared" si="159"/>
        <v>1</v>
      </c>
      <c r="EX58" s="428">
        <f t="shared" si="160"/>
        <v>3</v>
      </c>
      <c r="EY58" s="429">
        <f t="shared" si="161"/>
        <v>0.6</v>
      </c>
      <c r="EZ58" s="100">
        <f t="shared" si="162"/>
        <v>0</v>
      </c>
      <c r="FA58" s="100">
        <f t="shared" si="163"/>
        <v>0</v>
      </c>
      <c r="FB58" s="97">
        <f t="shared" si="164"/>
        <v>0</v>
      </c>
      <c r="FC58" s="428">
        <f t="shared" si="165"/>
        <v>5</v>
      </c>
      <c r="FD58" s="429">
        <f t="shared" si="166"/>
        <v>1</v>
      </c>
      <c r="FE58" s="428">
        <f t="shared" si="167"/>
        <v>3</v>
      </c>
      <c r="FF58" s="429">
        <f t="shared" si="168"/>
        <v>0.6</v>
      </c>
      <c r="FG58" s="100">
        <f t="shared" si="169"/>
        <v>0</v>
      </c>
      <c r="FH58" s="100">
        <f t="shared" si="170"/>
        <v>0</v>
      </c>
      <c r="FI58" s="97">
        <f t="shared" si="171"/>
        <v>0</v>
      </c>
      <c r="FJ58" s="428">
        <f t="shared" si="172"/>
        <v>5</v>
      </c>
      <c r="FK58" s="429">
        <f t="shared" si="173"/>
        <v>1</v>
      </c>
      <c r="FL58" s="428">
        <f t="shared" si="174"/>
        <v>3</v>
      </c>
      <c r="FM58" s="429">
        <f t="shared" si="175"/>
        <v>0.6</v>
      </c>
      <c r="FN58" s="100">
        <f t="shared" si="176"/>
        <v>0</v>
      </c>
      <c r="FO58" s="100">
        <f t="shared" si="177"/>
        <v>0</v>
      </c>
      <c r="FP58" s="97">
        <f t="shared" si="178"/>
        <v>0</v>
      </c>
      <c r="FQ58" s="428">
        <f t="shared" si="179"/>
        <v>5</v>
      </c>
      <c r="FR58" s="429">
        <f t="shared" si="180"/>
        <v>1</v>
      </c>
      <c r="FS58" s="428">
        <f t="shared" si="181"/>
        <v>3</v>
      </c>
      <c r="FT58" s="429">
        <f t="shared" si="182"/>
        <v>0.6</v>
      </c>
      <c r="FU58" s="100">
        <f t="shared" si="183"/>
        <v>0</v>
      </c>
      <c r="FV58" s="100">
        <f t="shared" si="184"/>
        <v>0</v>
      </c>
      <c r="FW58" s="97">
        <f t="shared" si="185"/>
        <v>0</v>
      </c>
      <c r="FX58" s="428">
        <f t="shared" si="186"/>
        <v>5</v>
      </c>
      <c r="FY58" s="429">
        <f t="shared" si="187"/>
        <v>1</v>
      </c>
      <c r="FZ58" s="428">
        <f t="shared" si="188"/>
        <v>3</v>
      </c>
      <c r="GA58" s="429">
        <f t="shared" si="189"/>
        <v>0.6</v>
      </c>
      <c r="GB58" s="100">
        <f t="shared" si="190"/>
        <v>0</v>
      </c>
      <c r="GC58" s="100">
        <f t="shared" si="191"/>
        <v>0</v>
      </c>
      <c r="GD58" s="97">
        <f t="shared" si="192"/>
        <v>0</v>
      </c>
      <c r="GE58" s="428">
        <f t="shared" si="193"/>
        <v>5</v>
      </c>
      <c r="GF58" s="429">
        <f t="shared" si="194"/>
        <v>1</v>
      </c>
      <c r="GG58" s="428">
        <f t="shared" si="195"/>
        <v>3</v>
      </c>
      <c r="GH58" s="429">
        <f t="shared" si="196"/>
        <v>0.6</v>
      </c>
      <c r="GI58" s="429">
        <f t="shared" si="197"/>
        <v>0.6</v>
      </c>
      <c r="GJ58" s="101"/>
    </row>
    <row r="59" spans="1:192" ht="37.5" hidden="1" customHeight="1">
      <c r="A59" s="427">
        <v>51</v>
      </c>
      <c r="B59" s="85"/>
      <c r="C59" s="85"/>
      <c r="D59" s="193"/>
      <c r="E59" s="85"/>
      <c r="F59" s="124"/>
      <c r="G59" s="85"/>
      <c r="H59" s="85" t="s">
        <v>1170</v>
      </c>
      <c r="I59" s="86"/>
      <c r="J59" s="86"/>
      <c r="K59" s="86"/>
      <c r="L59" s="86"/>
      <c r="M59" s="86"/>
      <c r="N59" s="86"/>
      <c r="O59" s="86"/>
      <c r="P59" s="86"/>
      <c r="Q59" s="86"/>
      <c r="R59" s="86"/>
      <c r="S59" s="86"/>
      <c r="T59" s="86"/>
      <c r="U59" s="86"/>
      <c r="V59" s="86"/>
      <c r="W59" s="86"/>
      <c r="X59" s="86"/>
      <c r="Y59" s="86"/>
      <c r="Z59" s="86"/>
      <c r="AA59" s="86"/>
      <c r="AB59" s="86"/>
      <c r="AC59" s="88">
        <f t="shared" si="102"/>
        <v>0</v>
      </c>
      <c r="AD59" s="89">
        <f t="shared" si="198"/>
        <v>1</v>
      </c>
      <c r="AE59" s="88" t="str">
        <f t="shared" si="103"/>
        <v>3 - Moderado</v>
      </c>
      <c r="AF59" s="89">
        <f t="shared" si="199"/>
        <v>0.6</v>
      </c>
      <c r="AG59" s="82" t="str">
        <f t="shared" si="200"/>
        <v/>
      </c>
      <c r="AH59" s="89">
        <f t="shared" si="104"/>
        <v>0.6</v>
      </c>
      <c r="AI59" s="85"/>
      <c r="AJ59" s="85"/>
      <c r="AK59" s="85"/>
      <c r="AL59" s="85"/>
      <c r="AM59" s="47"/>
      <c r="AN59" s="91"/>
      <c r="AO59" s="91"/>
      <c r="AP59" s="47"/>
      <c r="AQ59" s="47"/>
      <c r="AR59" s="91"/>
      <c r="AS59" s="91"/>
      <c r="AT59" s="47"/>
      <c r="AU59" s="47"/>
      <c r="AV59" s="91"/>
      <c r="AW59" s="91"/>
      <c r="AX59" s="47"/>
      <c r="AY59" s="47"/>
      <c r="AZ59" s="91"/>
      <c r="BA59" s="91"/>
      <c r="BB59" s="47"/>
      <c r="BC59" s="47"/>
      <c r="BD59" s="91"/>
      <c r="BE59" s="91"/>
      <c r="BF59" s="47"/>
      <c r="BG59" s="47"/>
      <c r="BH59" s="91"/>
      <c r="BI59" s="91"/>
      <c r="BJ59" s="47"/>
      <c r="BK59" s="47"/>
      <c r="BL59" s="91"/>
      <c r="BM59" s="91"/>
      <c r="BN59" s="47"/>
      <c r="BO59" s="47"/>
      <c r="BP59" s="91"/>
      <c r="BQ59" s="91"/>
      <c r="BR59" s="47"/>
      <c r="BS59" s="47"/>
      <c r="BT59" s="91"/>
      <c r="BU59" s="91"/>
      <c r="BV59" s="47"/>
      <c r="BW59" s="47"/>
      <c r="BX59" s="91"/>
      <c r="BY59" s="91"/>
      <c r="BZ59" s="47"/>
      <c r="CA59" s="47"/>
      <c r="CB59" s="91"/>
      <c r="CC59" s="91"/>
      <c r="CD59" s="47"/>
      <c r="CE59" s="47"/>
      <c r="CF59" s="91"/>
      <c r="CG59" s="91"/>
      <c r="CH59" s="47"/>
      <c r="CI59" s="91"/>
      <c r="CJ59" s="91"/>
      <c r="CK59" s="47"/>
      <c r="CL59" s="92" t="str">
        <f t="shared" si="105"/>
        <v>5 - Muy Alta</v>
      </c>
      <c r="CM59" s="93">
        <f t="shared" si="201"/>
        <v>1</v>
      </c>
      <c r="CN59" s="92" t="str">
        <f t="shared" si="106"/>
        <v>3 - Moderado</v>
      </c>
      <c r="CO59" s="93">
        <f t="shared" si="202"/>
        <v>0.6</v>
      </c>
      <c r="CP59" s="94" t="str">
        <f t="shared" si="203"/>
        <v>ALTO</v>
      </c>
      <c r="CQ59" s="89">
        <f t="shared" si="107"/>
        <v>0.6</v>
      </c>
      <c r="CR59" s="194"/>
      <c r="CS59" s="94">
        <f t="shared" si="108"/>
        <v>5</v>
      </c>
      <c r="CT59" s="47"/>
      <c r="CU59" s="194"/>
      <c r="CV59" s="194"/>
      <c r="CW59" s="96"/>
      <c r="CX59" s="97">
        <f t="shared" si="109"/>
        <v>0</v>
      </c>
      <c r="CY59" s="98">
        <f t="shared" si="110"/>
        <v>3</v>
      </c>
      <c r="CZ59" s="97" t="str">
        <f t="shared" si="111"/>
        <v>Moderado</v>
      </c>
      <c r="DA59" s="99">
        <f t="shared" si="112"/>
        <v>0.6</v>
      </c>
      <c r="DB59" s="100">
        <f t="shared" si="113"/>
        <v>0</v>
      </c>
      <c r="DC59" s="100">
        <f t="shared" si="114"/>
        <v>0</v>
      </c>
      <c r="DD59" s="97">
        <f t="shared" si="115"/>
        <v>0</v>
      </c>
      <c r="DE59" s="428">
        <f t="shared" si="116"/>
        <v>5</v>
      </c>
      <c r="DF59" s="429">
        <f t="shared" si="117"/>
        <v>1</v>
      </c>
      <c r="DG59" s="428">
        <f t="shared" si="118"/>
        <v>3</v>
      </c>
      <c r="DH59" s="428"/>
      <c r="DI59" s="429">
        <f t="shared" si="119"/>
        <v>0.6</v>
      </c>
      <c r="DJ59" s="100">
        <f t="shared" si="120"/>
        <v>0</v>
      </c>
      <c r="DK59" s="100">
        <f t="shared" si="121"/>
        <v>0</v>
      </c>
      <c r="DL59" s="97">
        <f t="shared" si="122"/>
        <v>0</v>
      </c>
      <c r="DM59" s="428">
        <f t="shared" si="123"/>
        <v>5</v>
      </c>
      <c r="DN59" s="429">
        <f t="shared" si="124"/>
        <v>1</v>
      </c>
      <c r="DO59" s="428">
        <f t="shared" si="125"/>
        <v>3</v>
      </c>
      <c r="DP59" s="429">
        <f t="shared" si="126"/>
        <v>0.6</v>
      </c>
      <c r="DQ59" s="100">
        <f t="shared" si="127"/>
        <v>0</v>
      </c>
      <c r="DR59" s="100">
        <f t="shared" si="128"/>
        <v>0</v>
      </c>
      <c r="DS59" s="97">
        <f t="shared" si="129"/>
        <v>0</v>
      </c>
      <c r="DT59" s="428">
        <f t="shared" si="130"/>
        <v>5</v>
      </c>
      <c r="DU59" s="429">
        <f t="shared" si="131"/>
        <v>1</v>
      </c>
      <c r="DV59" s="428">
        <f t="shared" si="132"/>
        <v>3</v>
      </c>
      <c r="DW59" s="429">
        <f t="shared" si="133"/>
        <v>0.6</v>
      </c>
      <c r="DX59" s="100">
        <f t="shared" si="134"/>
        <v>0</v>
      </c>
      <c r="DY59" s="100">
        <f t="shared" si="135"/>
        <v>0</v>
      </c>
      <c r="DZ59" s="97">
        <f t="shared" si="136"/>
        <v>0</v>
      </c>
      <c r="EA59" s="428">
        <f t="shared" si="137"/>
        <v>5</v>
      </c>
      <c r="EB59" s="429">
        <f t="shared" si="138"/>
        <v>1</v>
      </c>
      <c r="EC59" s="428">
        <f t="shared" si="139"/>
        <v>3</v>
      </c>
      <c r="ED59" s="429">
        <f t="shared" si="140"/>
        <v>0.6</v>
      </c>
      <c r="EE59" s="100">
        <f t="shared" si="141"/>
        <v>0</v>
      </c>
      <c r="EF59" s="100">
        <f t="shared" si="142"/>
        <v>0</v>
      </c>
      <c r="EG59" s="97">
        <f t="shared" si="143"/>
        <v>0</v>
      </c>
      <c r="EH59" s="428">
        <f t="shared" si="144"/>
        <v>5</v>
      </c>
      <c r="EI59" s="429">
        <f t="shared" si="145"/>
        <v>1</v>
      </c>
      <c r="EJ59" s="428">
        <f t="shared" si="146"/>
        <v>3</v>
      </c>
      <c r="EK59" s="429">
        <f t="shared" si="147"/>
        <v>0.6</v>
      </c>
      <c r="EL59" s="100">
        <f t="shared" si="148"/>
        <v>0</v>
      </c>
      <c r="EM59" s="100">
        <f t="shared" si="149"/>
        <v>0</v>
      </c>
      <c r="EN59" s="97">
        <f t="shared" si="150"/>
        <v>0</v>
      </c>
      <c r="EO59" s="428">
        <f t="shared" si="151"/>
        <v>5</v>
      </c>
      <c r="EP59" s="429">
        <f t="shared" si="152"/>
        <v>1</v>
      </c>
      <c r="EQ59" s="428">
        <f t="shared" si="153"/>
        <v>3</v>
      </c>
      <c r="ER59" s="429">
        <f t="shared" si="154"/>
        <v>0.6</v>
      </c>
      <c r="ES59" s="100">
        <f t="shared" si="155"/>
        <v>0</v>
      </c>
      <c r="ET59" s="100">
        <f t="shared" si="156"/>
        <v>0</v>
      </c>
      <c r="EU59" s="97">
        <f t="shared" si="157"/>
        <v>0</v>
      </c>
      <c r="EV59" s="428">
        <f t="shared" si="158"/>
        <v>5</v>
      </c>
      <c r="EW59" s="429">
        <f t="shared" si="159"/>
        <v>1</v>
      </c>
      <c r="EX59" s="428">
        <f t="shared" si="160"/>
        <v>3</v>
      </c>
      <c r="EY59" s="429">
        <f t="shared" si="161"/>
        <v>0.6</v>
      </c>
      <c r="EZ59" s="100">
        <f t="shared" si="162"/>
        <v>0</v>
      </c>
      <c r="FA59" s="100">
        <f t="shared" si="163"/>
        <v>0</v>
      </c>
      <c r="FB59" s="97">
        <f t="shared" si="164"/>
        <v>0</v>
      </c>
      <c r="FC59" s="428">
        <f t="shared" si="165"/>
        <v>5</v>
      </c>
      <c r="FD59" s="429">
        <f t="shared" si="166"/>
        <v>1</v>
      </c>
      <c r="FE59" s="428">
        <f t="shared" si="167"/>
        <v>3</v>
      </c>
      <c r="FF59" s="429">
        <f t="shared" si="168"/>
        <v>0.6</v>
      </c>
      <c r="FG59" s="100">
        <f t="shared" si="169"/>
        <v>0</v>
      </c>
      <c r="FH59" s="100">
        <f t="shared" si="170"/>
        <v>0</v>
      </c>
      <c r="FI59" s="97">
        <f t="shared" si="171"/>
        <v>0</v>
      </c>
      <c r="FJ59" s="428">
        <f t="shared" si="172"/>
        <v>5</v>
      </c>
      <c r="FK59" s="429">
        <f t="shared" si="173"/>
        <v>1</v>
      </c>
      <c r="FL59" s="428">
        <f t="shared" si="174"/>
        <v>3</v>
      </c>
      <c r="FM59" s="429">
        <f t="shared" si="175"/>
        <v>0.6</v>
      </c>
      <c r="FN59" s="100">
        <f t="shared" si="176"/>
        <v>0</v>
      </c>
      <c r="FO59" s="100">
        <f t="shared" si="177"/>
        <v>0</v>
      </c>
      <c r="FP59" s="97">
        <f t="shared" si="178"/>
        <v>0</v>
      </c>
      <c r="FQ59" s="428">
        <f t="shared" si="179"/>
        <v>5</v>
      </c>
      <c r="FR59" s="429">
        <f t="shared" si="180"/>
        <v>1</v>
      </c>
      <c r="FS59" s="428">
        <f t="shared" si="181"/>
        <v>3</v>
      </c>
      <c r="FT59" s="429">
        <f t="shared" si="182"/>
        <v>0.6</v>
      </c>
      <c r="FU59" s="100">
        <f t="shared" si="183"/>
        <v>0</v>
      </c>
      <c r="FV59" s="100">
        <f t="shared" si="184"/>
        <v>0</v>
      </c>
      <c r="FW59" s="97">
        <f t="shared" si="185"/>
        <v>0</v>
      </c>
      <c r="FX59" s="428">
        <f t="shared" si="186"/>
        <v>5</v>
      </c>
      <c r="FY59" s="429">
        <f t="shared" si="187"/>
        <v>1</v>
      </c>
      <c r="FZ59" s="428">
        <f t="shared" si="188"/>
        <v>3</v>
      </c>
      <c r="GA59" s="429">
        <f t="shared" si="189"/>
        <v>0.6</v>
      </c>
      <c r="GB59" s="100">
        <f t="shared" si="190"/>
        <v>0</v>
      </c>
      <c r="GC59" s="100">
        <f t="shared" si="191"/>
        <v>0</v>
      </c>
      <c r="GD59" s="97">
        <f t="shared" si="192"/>
        <v>0</v>
      </c>
      <c r="GE59" s="428">
        <f t="shared" si="193"/>
        <v>5</v>
      </c>
      <c r="GF59" s="429">
        <f t="shared" si="194"/>
        <v>1</v>
      </c>
      <c r="GG59" s="428">
        <f t="shared" si="195"/>
        <v>3</v>
      </c>
      <c r="GH59" s="429">
        <f t="shared" si="196"/>
        <v>0.6</v>
      </c>
      <c r="GI59" s="429">
        <f t="shared" si="197"/>
        <v>0.6</v>
      </c>
      <c r="GJ59" s="101"/>
    </row>
    <row r="60" spans="1:192" ht="37.5" hidden="1" customHeight="1">
      <c r="A60" s="427">
        <v>52</v>
      </c>
      <c r="B60" s="85"/>
      <c r="C60" s="85"/>
      <c r="D60" s="193"/>
      <c r="E60" s="85"/>
      <c r="F60" s="124"/>
      <c r="G60" s="85"/>
      <c r="H60" s="85" t="s">
        <v>1170</v>
      </c>
      <c r="I60" s="86"/>
      <c r="J60" s="86"/>
      <c r="K60" s="86"/>
      <c r="L60" s="86"/>
      <c r="M60" s="86"/>
      <c r="N60" s="86"/>
      <c r="O60" s="86"/>
      <c r="P60" s="86"/>
      <c r="Q60" s="86"/>
      <c r="R60" s="86"/>
      <c r="S60" s="86"/>
      <c r="T60" s="86"/>
      <c r="U60" s="86"/>
      <c r="V60" s="86"/>
      <c r="W60" s="86"/>
      <c r="X60" s="86"/>
      <c r="Y60" s="86"/>
      <c r="Z60" s="86"/>
      <c r="AA60" s="86"/>
      <c r="AB60" s="86"/>
      <c r="AC60" s="88">
        <f t="shared" si="102"/>
        <v>0</v>
      </c>
      <c r="AD60" s="89">
        <f t="shared" si="198"/>
        <v>1</v>
      </c>
      <c r="AE60" s="88" t="str">
        <f t="shared" si="103"/>
        <v>3 - Moderado</v>
      </c>
      <c r="AF60" s="89">
        <f t="shared" si="199"/>
        <v>0.6</v>
      </c>
      <c r="AG60" s="82" t="str">
        <f t="shared" si="200"/>
        <v/>
      </c>
      <c r="AH60" s="89">
        <f t="shared" si="104"/>
        <v>0.6</v>
      </c>
      <c r="AI60" s="85"/>
      <c r="AJ60" s="85"/>
      <c r="AK60" s="85"/>
      <c r="AL60" s="85"/>
      <c r="AM60" s="47"/>
      <c r="AN60" s="91"/>
      <c r="AO60" s="91"/>
      <c r="AP60" s="47"/>
      <c r="AQ60" s="47"/>
      <c r="AR60" s="91"/>
      <c r="AS60" s="91"/>
      <c r="AT60" s="47"/>
      <c r="AU60" s="47"/>
      <c r="AV60" s="91"/>
      <c r="AW60" s="91"/>
      <c r="AX60" s="47"/>
      <c r="AY60" s="47"/>
      <c r="AZ60" s="91"/>
      <c r="BA60" s="91"/>
      <c r="BB60" s="47"/>
      <c r="BC60" s="47"/>
      <c r="BD60" s="91"/>
      <c r="BE60" s="91"/>
      <c r="BF60" s="47"/>
      <c r="BG60" s="47"/>
      <c r="BH60" s="91"/>
      <c r="BI60" s="91"/>
      <c r="BJ60" s="47"/>
      <c r="BK60" s="47"/>
      <c r="BL60" s="91"/>
      <c r="BM60" s="91"/>
      <c r="BN60" s="47"/>
      <c r="BO60" s="47"/>
      <c r="BP60" s="91"/>
      <c r="BQ60" s="91"/>
      <c r="BR60" s="47"/>
      <c r="BS60" s="47"/>
      <c r="BT60" s="91"/>
      <c r="BU60" s="91"/>
      <c r="BV60" s="47"/>
      <c r="BW60" s="47"/>
      <c r="BX60" s="91"/>
      <c r="BY60" s="91"/>
      <c r="BZ60" s="47"/>
      <c r="CA60" s="47"/>
      <c r="CB60" s="91"/>
      <c r="CC60" s="91"/>
      <c r="CD60" s="47"/>
      <c r="CE60" s="47"/>
      <c r="CF60" s="91"/>
      <c r="CG60" s="91"/>
      <c r="CH60" s="47"/>
      <c r="CI60" s="91"/>
      <c r="CJ60" s="91"/>
      <c r="CK60" s="47"/>
      <c r="CL60" s="92" t="str">
        <f t="shared" si="105"/>
        <v>5 - Muy Alta</v>
      </c>
      <c r="CM60" s="93">
        <f t="shared" si="201"/>
        <v>1</v>
      </c>
      <c r="CN60" s="92" t="str">
        <f t="shared" si="106"/>
        <v>3 - Moderado</v>
      </c>
      <c r="CO60" s="93">
        <f t="shared" si="202"/>
        <v>0.6</v>
      </c>
      <c r="CP60" s="94" t="str">
        <f t="shared" si="203"/>
        <v>ALTO</v>
      </c>
      <c r="CQ60" s="89">
        <f t="shared" si="107"/>
        <v>0.6</v>
      </c>
      <c r="CR60" s="194"/>
      <c r="CS60" s="94">
        <f t="shared" si="108"/>
        <v>5</v>
      </c>
      <c r="CT60" s="47"/>
      <c r="CU60" s="194"/>
      <c r="CV60" s="194"/>
      <c r="CW60" s="96"/>
      <c r="CX60" s="97">
        <f t="shared" si="109"/>
        <v>0</v>
      </c>
      <c r="CY60" s="98">
        <f t="shared" si="110"/>
        <v>3</v>
      </c>
      <c r="CZ60" s="97" t="str">
        <f t="shared" si="111"/>
        <v>Moderado</v>
      </c>
      <c r="DA60" s="99">
        <f t="shared" si="112"/>
        <v>0.6</v>
      </c>
      <c r="DB60" s="100">
        <f t="shared" si="113"/>
        <v>0</v>
      </c>
      <c r="DC60" s="100">
        <f t="shared" si="114"/>
        <v>0</v>
      </c>
      <c r="DD60" s="97">
        <f t="shared" si="115"/>
        <v>0</v>
      </c>
      <c r="DE60" s="428">
        <f t="shared" si="116"/>
        <v>5</v>
      </c>
      <c r="DF60" s="429">
        <f t="shared" si="117"/>
        <v>1</v>
      </c>
      <c r="DG60" s="428">
        <f t="shared" si="118"/>
        <v>3</v>
      </c>
      <c r="DH60" s="428"/>
      <c r="DI60" s="429">
        <f t="shared" si="119"/>
        <v>0.6</v>
      </c>
      <c r="DJ60" s="100">
        <f t="shared" si="120"/>
        <v>0</v>
      </c>
      <c r="DK60" s="100">
        <f t="shared" si="121"/>
        <v>0</v>
      </c>
      <c r="DL60" s="97">
        <f t="shared" si="122"/>
        <v>0</v>
      </c>
      <c r="DM60" s="428">
        <f t="shared" si="123"/>
        <v>5</v>
      </c>
      <c r="DN60" s="429">
        <f t="shared" si="124"/>
        <v>1</v>
      </c>
      <c r="DO60" s="428">
        <f t="shared" si="125"/>
        <v>3</v>
      </c>
      <c r="DP60" s="429">
        <f t="shared" si="126"/>
        <v>0.6</v>
      </c>
      <c r="DQ60" s="100">
        <f t="shared" si="127"/>
        <v>0</v>
      </c>
      <c r="DR60" s="100">
        <f t="shared" si="128"/>
        <v>0</v>
      </c>
      <c r="DS60" s="97">
        <f t="shared" si="129"/>
        <v>0</v>
      </c>
      <c r="DT60" s="428">
        <f t="shared" si="130"/>
        <v>5</v>
      </c>
      <c r="DU60" s="429">
        <f t="shared" si="131"/>
        <v>1</v>
      </c>
      <c r="DV60" s="428">
        <f t="shared" si="132"/>
        <v>3</v>
      </c>
      <c r="DW60" s="429">
        <f t="shared" si="133"/>
        <v>0.6</v>
      </c>
      <c r="DX60" s="100">
        <f t="shared" si="134"/>
        <v>0</v>
      </c>
      <c r="DY60" s="100">
        <f t="shared" si="135"/>
        <v>0</v>
      </c>
      <c r="DZ60" s="97">
        <f t="shared" si="136"/>
        <v>0</v>
      </c>
      <c r="EA60" s="428">
        <f t="shared" si="137"/>
        <v>5</v>
      </c>
      <c r="EB60" s="429">
        <f t="shared" si="138"/>
        <v>1</v>
      </c>
      <c r="EC60" s="428">
        <f t="shared" si="139"/>
        <v>3</v>
      </c>
      <c r="ED60" s="429">
        <f t="shared" si="140"/>
        <v>0.6</v>
      </c>
      <c r="EE60" s="100">
        <f t="shared" si="141"/>
        <v>0</v>
      </c>
      <c r="EF60" s="100">
        <f t="shared" si="142"/>
        <v>0</v>
      </c>
      <c r="EG60" s="97">
        <f t="shared" si="143"/>
        <v>0</v>
      </c>
      <c r="EH60" s="428">
        <f t="shared" si="144"/>
        <v>5</v>
      </c>
      <c r="EI60" s="429">
        <f t="shared" si="145"/>
        <v>1</v>
      </c>
      <c r="EJ60" s="428">
        <f t="shared" si="146"/>
        <v>3</v>
      </c>
      <c r="EK60" s="429">
        <f t="shared" si="147"/>
        <v>0.6</v>
      </c>
      <c r="EL60" s="100">
        <f t="shared" si="148"/>
        <v>0</v>
      </c>
      <c r="EM60" s="100">
        <f t="shared" si="149"/>
        <v>0</v>
      </c>
      <c r="EN60" s="97">
        <f t="shared" si="150"/>
        <v>0</v>
      </c>
      <c r="EO60" s="428">
        <f t="shared" si="151"/>
        <v>5</v>
      </c>
      <c r="EP60" s="429">
        <f t="shared" si="152"/>
        <v>1</v>
      </c>
      <c r="EQ60" s="428">
        <f t="shared" si="153"/>
        <v>3</v>
      </c>
      <c r="ER60" s="429">
        <f t="shared" si="154"/>
        <v>0.6</v>
      </c>
      <c r="ES60" s="100">
        <f t="shared" si="155"/>
        <v>0</v>
      </c>
      <c r="ET60" s="100">
        <f t="shared" si="156"/>
        <v>0</v>
      </c>
      <c r="EU60" s="97">
        <f t="shared" si="157"/>
        <v>0</v>
      </c>
      <c r="EV60" s="428">
        <f t="shared" si="158"/>
        <v>5</v>
      </c>
      <c r="EW60" s="429">
        <f t="shared" si="159"/>
        <v>1</v>
      </c>
      <c r="EX60" s="428">
        <f t="shared" si="160"/>
        <v>3</v>
      </c>
      <c r="EY60" s="429">
        <f t="shared" si="161"/>
        <v>0.6</v>
      </c>
      <c r="EZ60" s="100">
        <f t="shared" si="162"/>
        <v>0</v>
      </c>
      <c r="FA60" s="100">
        <f t="shared" si="163"/>
        <v>0</v>
      </c>
      <c r="FB60" s="97">
        <f t="shared" si="164"/>
        <v>0</v>
      </c>
      <c r="FC60" s="428">
        <f t="shared" si="165"/>
        <v>5</v>
      </c>
      <c r="FD60" s="429">
        <f t="shared" si="166"/>
        <v>1</v>
      </c>
      <c r="FE60" s="428">
        <f t="shared" si="167"/>
        <v>3</v>
      </c>
      <c r="FF60" s="429">
        <f t="shared" si="168"/>
        <v>0.6</v>
      </c>
      <c r="FG60" s="100">
        <f t="shared" si="169"/>
        <v>0</v>
      </c>
      <c r="FH60" s="100">
        <f t="shared" si="170"/>
        <v>0</v>
      </c>
      <c r="FI60" s="97">
        <f t="shared" si="171"/>
        <v>0</v>
      </c>
      <c r="FJ60" s="428">
        <f t="shared" si="172"/>
        <v>5</v>
      </c>
      <c r="FK60" s="429">
        <f t="shared" si="173"/>
        <v>1</v>
      </c>
      <c r="FL60" s="428">
        <f t="shared" si="174"/>
        <v>3</v>
      </c>
      <c r="FM60" s="429">
        <f t="shared" si="175"/>
        <v>0.6</v>
      </c>
      <c r="FN60" s="100">
        <f t="shared" si="176"/>
        <v>0</v>
      </c>
      <c r="FO60" s="100">
        <f t="shared" si="177"/>
        <v>0</v>
      </c>
      <c r="FP60" s="97">
        <f t="shared" si="178"/>
        <v>0</v>
      </c>
      <c r="FQ60" s="428">
        <f t="shared" si="179"/>
        <v>5</v>
      </c>
      <c r="FR60" s="429">
        <f t="shared" si="180"/>
        <v>1</v>
      </c>
      <c r="FS60" s="428">
        <f t="shared" si="181"/>
        <v>3</v>
      </c>
      <c r="FT60" s="429">
        <f t="shared" si="182"/>
        <v>0.6</v>
      </c>
      <c r="FU60" s="100">
        <f t="shared" si="183"/>
        <v>0</v>
      </c>
      <c r="FV60" s="100">
        <f t="shared" si="184"/>
        <v>0</v>
      </c>
      <c r="FW60" s="97">
        <f t="shared" si="185"/>
        <v>0</v>
      </c>
      <c r="FX60" s="428">
        <f t="shared" si="186"/>
        <v>5</v>
      </c>
      <c r="FY60" s="429">
        <f t="shared" si="187"/>
        <v>1</v>
      </c>
      <c r="FZ60" s="428">
        <f t="shared" si="188"/>
        <v>3</v>
      </c>
      <c r="GA60" s="429">
        <f t="shared" si="189"/>
        <v>0.6</v>
      </c>
      <c r="GB60" s="100">
        <f t="shared" si="190"/>
        <v>0</v>
      </c>
      <c r="GC60" s="100">
        <f t="shared" si="191"/>
        <v>0</v>
      </c>
      <c r="GD60" s="97">
        <f t="shared" si="192"/>
        <v>0</v>
      </c>
      <c r="GE60" s="428">
        <f t="shared" si="193"/>
        <v>5</v>
      </c>
      <c r="GF60" s="429">
        <f t="shared" si="194"/>
        <v>1</v>
      </c>
      <c r="GG60" s="428">
        <f t="shared" si="195"/>
        <v>3</v>
      </c>
      <c r="GH60" s="429">
        <f t="shared" si="196"/>
        <v>0.6</v>
      </c>
      <c r="GI60" s="429">
        <f t="shared" si="197"/>
        <v>0.6</v>
      </c>
      <c r="GJ60" s="101"/>
    </row>
    <row r="61" spans="1:192" ht="37.5" hidden="1" customHeight="1">
      <c r="A61" s="427">
        <v>53</v>
      </c>
      <c r="B61" s="85"/>
      <c r="C61" s="85"/>
      <c r="D61" s="193"/>
      <c r="E61" s="85"/>
      <c r="F61" s="124"/>
      <c r="G61" s="85"/>
      <c r="H61" s="85" t="s">
        <v>1170</v>
      </c>
      <c r="I61" s="86"/>
      <c r="J61" s="86"/>
      <c r="K61" s="86"/>
      <c r="L61" s="86"/>
      <c r="M61" s="86"/>
      <c r="N61" s="86"/>
      <c r="O61" s="86"/>
      <c r="P61" s="86"/>
      <c r="Q61" s="86"/>
      <c r="R61" s="86"/>
      <c r="S61" s="86"/>
      <c r="T61" s="86"/>
      <c r="U61" s="86"/>
      <c r="V61" s="86"/>
      <c r="W61" s="86"/>
      <c r="X61" s="86"/>
      <c r="Y61" s="86"/>
      <c r="Z61" s="86"/>
      <c r="AA61" s="86"/>
      <c r="AB61" s="86"/>
      <c r="AC61" s="88">
        <f t="shared" si="102"/>
        <v>0</v>
      </c>
      <c r="AD61" s="89">
        <f t="shared" si="198"/>
        <v>1</v>
      </c>
      <c r="AE61" s="88" t="str">
        <f t="shared" si="103"/>
        <v>3 - Moderado</v>
      </c>
      <c r="AF61" s="89">
        <f t="shared" si="199"/>
        <v>0.6</v>
      </c>
      <c r="AG61" s="82" t="str">
        <f t="shared" si="200"/>
        <v/>
      </c>
      <c r="AH61" s="89">
        <f t="shared" si="104"/>
        <v>0.6</v>
      </c>
      <c r="AI61" s="85"/>
      <c r="AJ61" s="85"/>
      <c r="AK61" s="85"/>
      <c r="AL61" s="85"/>
      <c r="AM61" s="47"/>
      <c r="AN61" s="91"/>
      <c r="AO61" s="91"/>
      <c r="AP61" s="47"/>
      <c r="AQ61" s="47"/>
      <c r="AR61" s="91"/>
      <c r="AS61" s="91"/>
      <c r="AT61" s="47"/>
      <c r="AU61" s="47"/>
      <c r="AV61" s="91"/>
      <c r="AW61" s="91"/>
      <c r="AX61" s="47"/>
      <c r="AY61" s="47"/>
      <c r="AZ61" s="91"/>
      <c r="BA61" s="91"/>
      <c r="BB61" s="47"/>
      <c r="BC61" s="47"/>
      <c r="BD61" s="91"/>
      <c r="BE61" s="91"/>
      <c r="BF61" s="47"/>
      <c r="BG61" s="47"/>
      <c r="BH61" s="91"/>
      <c r="BI61" s="91"/>
      <c r="BJ61" s="47"/>
      <c r="BK61" s="47"/>
      <c r="BL61" s="91"/>
      <c r="BM61" s="91"/>
      <c r="BN61" s="47"/>
      <c r="BO61" s="47"/>
      <c r="BP61" s="91"/>
      <c r="BQ61" s="91"/>
      <c r="BR61" s="47"/>
      <c r="BS61" s="47"/>
      <c r="BT61" s="91"/>
      <c r="BU61" s="91"/>
      <c r="BV61" s="47"/>
      <c r="BW61" s="47"/>
      <c r="BX61" s="91"/>
      <c r="BY61" s="91"/>
      <c r="BZ61" s="47"/>
      <c r="CA61" s="47"/>
      <c r="CB61" s="91"/>
      <c r="CC61" s="91"/>
      <c r="CD61" s="47"/>
      <c r="CE61" s="47"/>
      <c r="CF61" s="91"/>
      <c r="CG61" s="91"/>
      <c r="CH61" s="47"/>
      <c r="CI61" s="91"/>
      <c r="CJ61" s="91"/>
      <c r="CK61" s="47"/>
      <c r="CL61" s="92" t="str">
        <f t="shared" si="105"/>
        <v>5 - Muy Alta</v>
      </c>
      <c r="CM61" s="93">
        <f t="shared" si="201"/>
        <v>1</v>
      </c>
      <c r="CN61" s="92" t="str">
        <f t="shared" si="106"/>
        <v>3 - Moderado</v>
      </c>
      <c r="CO61" s="93">
        <f t="shared" si="202"/>
        <v>0.6</v>
      </c>
      <c r="CP61" s="94" t="str">
        <f t="shared" si="203"/>
        <v>ALTO</v>
      </c>
      <c r="CQ61" s="89">
        <f t="shared" si="107"/>
        <v>0.6</v>
      </c>
      <c r="CR61" s="194"/>
      <c r="CS61" s="94">
        <f t="shared" si="108"/>
        <v>5</v>
      </c>
      <c r="CT61" s="47"/>
      <c r="CU61" s="194"/>
      <c r="CV61" s="194"/>
      <c r="CW61" s="96"/>
      <c r="CX61" s="97">
        <f t="shared" si="109"/>
        <v>0</v>
      </c>
      <c r="CY61" s="98">
        <f t="shared" si="110"/>
        <v>3</v>
      </c>
      <c r="CZ61" s="97" t="str">
        <f t="shared" si="111"/>
        <v>Moderado</v>
      </c>
      <c r="DA61" s="99">
        <f t="shared" si="112"/>
        <v>0.6</v>
      </c>
      <c r="DB61" s="100">
        <f t="shared" si="113"/>
        <v>0</v>
      </c>
      <c r="DC61" s="100">
        <f t="shared" si="114"/>
        <v>0</v>
      </c>
      <c r="DD61" s="97">
        <f t="shared" si="115"/>
        <v>0</v>
      </c>
      <c r="DE61" s="428">
        <f t="shared" si="116"/>
        <v>5</v>
      </c>
      <c r="DF61" s="429">
        <f t="shared" si="117"/>
        <v>1</v>
      </c>
      <c r="DG61" s="428">
        <f t="shared" si="118"/>
        <v>3</v>
      </c>
      <c r="DH61" s="428"/>
      <c r="DI61" s="429">
        <f t="shared" si="119"/>
        <v>0.6</v>
      </c>
      <c r="DJ61" s="100">
        <f t="shared" si="120"/>
        <v>0</v>
      </c>
      <c r="DK61" s="100">
        <f t="shared" si="121"/>
        <v>0</v>
      </c>
      <c r="DL61" s="97">
        <f t="shared" si="122"/>
        <v>0</v>
      </c>
      <c r="DM61" s="428">
        <f t="shared" si="123"/>
        <v>5</v>
      </c>
      <c r="DN61" s="429">
        <f t="shared" si="124"/>
        <v>1</v>
      </c>
      <c r="DO61" s="428">
        <f t="shared" si="125"/>
        <v>3</v>
      </c>
      <c r="DP61" s="429">
        <f t="shared" si="126"/>
        <v>0.6</v>
      </c>
      <c r="DQ61" s="100">
        <f t="shared" si="127"/>
        <v>0</v>
      </c>
      <c r="DR61" s="100">
        <f t="shared" si="128"/>
        <v>0</v>
      </c>
      <c r="DS61" s="97">
        <f t="shared" si="129"/>
        <v>0</v>
      </c>
      <c r="DT61" s="428">
        <f t="shared" si="130"/>
        <v>5</v>
      </c>
      <c r="DU61" s="429">
        <f t="shared" si="131"/>
        <v>1</v>
      </c>
      <c r="DV61" s="428">
        <f t="shared" si="132"/>
        <v>3</v>
      </c>
      <c r="DW61" s="429">
        <f t="shared" si="133"/>
        <v>0.6</v>
      </c>
      <c r="DX61" s="100">
        <f t="shared" si="134"/>
        <v>0</v>
      </c>
      <c r="DY61" s="100">
        <f t="shared" si="135"/>
        <v>0</v>
      </c>
      <c r="DZ61" s="97">
        <f t="shared" si="136"/>
        <v>0</v>
      </c>
      <c r="EA61" s="428">
        <f t="shared" si="137"/>
        <v>5</v>
      </c>
      <c r="EB61" s="429">
        <f t="shared" si="138"/>
        <v>1</v>
      </c>
      <c r="EC61" s="428">
        <f t="shared" si="139"/>
        <v>3</v>
      </c>
      <c r="ED61" s="429">
        <f t="shared" si="140"/>
        <v>0.6</v>
      </c>
      <c r="EE61" s="100">
        <f t="shared" si="141"/>
        <v>0</v>
      </c>
      <c r="EF61" s="100">
        <f t="shared" si="142"/>
        <v>0</v>
      </c>
      <c r="EG61" s="97">
        <f t="shared" si="143"/>
        <v>0</v>
      </c>
      <c r="EH61" s="428">
        <f t="shared" si="144"/>
        <v>5</v>
      </c>
      <c r="EI61" s="429">
        <f t="shared" si="145"/>
        <v>1</v>
      </c>
      <c r="EJ61" s="428">
        <f t="shared" si="146"/>
        <v>3</v>
      </c>
      <c r="EK61" s="429">
        <f t="shared" si="147"/>
        <v>0.6</v>
      </c>
      <c r="EL61" s="100">
        <f t="shared" si="148"/>
        <v>0</v>
      </c>
      <c r="EM61" s="100">
        <f t="shared" si="149"/>
        <v>0</v>
      </c>
      <c r="EN61" s="97">
        <f t="shared" si="150"/>
        <v>0</v>
      </c>
      <c r="EO61" s="428">
        <f t="shared" si="151"/>
        <v>5</v>
      </c>
      <c r="EP61" s="429">
        <f t="shared" si="152"/>
        <v>1</v>
      </c>
      <c r="EQ61" s="428">
        <f t="shared" si="153"/>
        <v>3</v>
      </c>
      <c r="ER61" s="429">
        <f t="shared" si="154"/>
        <v>0.6</v>
      </c>
      <c r="ES61" s="100">
        <f t="shared" si="155"/>
        <v>0</v>
      </c>
      <c r="ET61" s="100">
        <f t="shared" si="156"/>
        <v>0</v>
      </c>
      <c r="EU61" s="97">
        <f t="shared" si="157"/>
        <v>0</v>
      </c>
      <c r="EV61" s="428">
        <f t="shared" si="158"/>
        <v>5</v>
      </c>
      <c r="EW61" s="429">
        <f t="shared" si="159"/>
        <v>1</v>
      </c>
      <c r="EX61" s="428">
        <f t="shared" si="160"/>
        <v>3</v>
      </c>
      <c r="EY61" s="429">
        <f t="shared" si="161"/>
        <v>0.6</v>
      </c>
      <c r="EZ61" s="100">
        <f t="shared" si="162"/>
        <v>0</v>
      </c>
      <c r="FA61" s="100">
        <f t="shared" si="163"/>
        <v>0</v>
      </c>
      <c r="FB61" s="97">
        <f t="shared" si="164"/>
        <v>0</v>
      </c>
      <c r="FC61" s="428">
        <f t="shared" si="165"/>
        <v>5</v>
      </c>
      <c r="FD61" s="429">
        <f t="shared" si="166"/>
        <v>1</v>
      </c>
      <c r="FE61" s="428">
        <f t="shared" si="167"/>
        <v>3</v>
      </c>
      <c r="FF61" s="429">
        <f t="shared" si="168"/>
        <v>0.6</v>
      </c>
      <c r="FG61" s="100">
        <f t="shared" si="169"/>
        <v>0</v>
      </c>
      <c r="FH61" s="100">
        <f t="shared" si="170"/>
        <v>0</v>
      </c>
      <c r="FI61" s="97">
        <f t="shared" si="171"/>
        <v>0</v>
      </c>
      <c r="FJ61" s="428">
        <f t="shared" si="172"/>
        <v>5</v>
      </c>
      <c r="FK61" s="429">
        <f t="shared" si="173"/>
        <v>1</v>
      </c>
      <c r="FL61" s="428">
        <f t="shared" si="174"/>
        <v>3</v>
      </c>
      <c r="FM61" s="429">
        <f t="shared" si="175"/>
        <v>0.6</v>
      </c>
      <c r="FN61" s="100">
        <f t="shared" si="176"/>
        <v>0</v>
      </c>
      <c r="FO61" s="100">
        <f t="shared" si="177"/>
        <v>0</v>
      </c>
      <c r="FP61" s="97">
        <f t="shared" si="178"/>
        <v>0</v>
      </c>
      <c r="FQ61" s="428">
        <f t="shared" si="179"/>
        <v>5</v>
      </c>
      <c r="FR61" s="429">
        <f t="shared" si="180"/>
        <v>1</v>
      </c>
      <c r="FS61" s="428">
        <f t="shared" si="181"/>
        <v>3</v>
      </c>
      <c r="FT61" s="429">
        <f t="shared" si="182"/>
        <v>0.6</v>
      </c>
      <c r="FU61" s="100">
        <f t="shared" si="183"/>
        <v>0</v>
      </c>
      <c r="FV61" s="100">
        <f t="shared" si="184"/>
        <v>0</v>
      </c>
      <c r="FW61" s="97">
        <f t="shared" si="185"/>
        <v>0</v>
      </c>
      <c r="FX61" s="428">
        <f t="shared" si="186"/>
        <v>5</v>
      </c>
      <c r="FY61" s="429">
        <f t="shared" si="187"/>
        <v>1</v>
      </c>
      <c r="FZ61" s="428">
        <f t="shared" si="188"/>
        <v>3</v>
      </c>
      <c r="GA61" s="429">
        <f t="shared" si="189"/>
        <v>0.6</v>
      </c>
      <c r="GB61" s="100">
        <f t="shared" si="190"/>
        <v>0</v>
      </c>
      <c r="GC61" s="100">
        <f t="shared" si="191"/>
        <v>0</v>
      </c>
      <c r="GD61" s="97">
        <f t="shared" si="192"/>
        <v>0</v>
      </c>
      <c r="GE61" s="428">
        <f t="shared" si="193"/>
        <v>5</v>
      </c>
      <c r="GF61" s="429">
        <f t="shared" si="194"/>
        <v>1</v>
      </c>
      <c r="GG61" s="428">
        <f t="shared" si="195"/>
        <v>3</v>
      </c>
      <c r="GH61" s="429">
        <f t="shared" si="196"/>
        <v>0.6</v>
      </c>
      <c r="GI61" s="429">
        <f t="shared" si="197"/>
        <v>0.6</v>
      </c>
      <c r="GJ61" s="101"/>
    </row>
    <row r="62" spans="1:192" ht="37.5" hidden="1" customHeight="1">
      <c r="A62" s="427">
        <v>54</v>
      </c>
      <c r="B62" s="85"/>
      <c r="C62" s="85"/>
      <c r="D62" s="193"/>
      <c r="E62" s="85"/>
      <c r="F62" s="124"/>
      <c r="G62" s="85"/>
      <c r="H62" s="85" t="s">
        <v>1170</v>
      </c>
      <c r="I62" s="86"/>
      <c r="J62" s="86"/>
      <c r="K62" s="86"/>
      <c r="L62" s="86"/>
      <c r="M62" s="86"/>
      <c r="N62" s="86"/>
      <c r="O62" s="86"/>
      <c r="P62" s="86"/>
      <c r="Q62" s="86"/>
      <c r="R62" s="86"/>
      <c r="S62" s="86"/>
      <c r="T62" s="86"/>
      <c r="U62" s="86"/>
      <c r="V62" s="86"/>
      <c r="W62" s="86"/>
      <c r="X62" s="86"/>
      <c r="Y62" s="86"/>
      <c r="Z62" s="86"/>
      <c r="AA62" s="86"/>
      <c r="AB62" s="86"/>
      <c r="AC62" s="88">
        <f t="shared" si="102"/>
        <v>0</v>
      </c>
      <c r="AD62" s="89">
        <f t="shared" si="198"/>
        <v>1</v>
      </c>
      <c r="AE62" s="88" t="str">
        <f t="shared" si="103"/>
        <v>3 - Moderado</v>
      </c>
      <c r="AF62" s="89">
        <f t="shared" si="199"/>
        <v>0.6</v>
      </c>
      <c r="AG62" s="82" t="str">
        <f t="shared" si="200"/>
        <v/>
      </c>
      <c r="AH62" s="89">
        <f t="shared" si="104"/>
        <v>0.6</v>
      </c>
      <c r="AI62" s="85"/>
      <c r="AJ62" s="85"/>
      <c r="AK62" s="85"/>
      <c r="AL62" s="85"/>
      <c r="AM62" s="47"/>
      <c r="AN62" s="91"/>
      <c r="AO62" s="91"/>
      <c r="AP62" s="47"/>
      <c r="AQ62" s="47"/>
      <c r="AR62" s="91"/>
      <c r="AS62" s="91"/>
      <c r="AT62" s="47"/>
      <c r="AU62" s="47"/>
      <c r="AV62" s="91"/>
      <c r="AW62" s="91"/>
      <c r="AX62" s="47"/>
      <c r="AY62" s="47"/>
      <c r="AZ62" s="91"/>
      <c r="BA62" s="91"/>
      <c r="BB62" s="47"/>
      <c r="BC62" s="47"/>
      <c r="BD62" s="91"/>
      <c r="BE62" s="91"/>
      <c r="BF62" s="47"/>
      <c r="BG62" s="47"/>
      <c r="BH62" s="91"/>
      <c r="BI62" s="91"/>
      <c r="BJ62" s="47"/>
      <c r="BK62" s="47"/>
      <c r="BL62" s="91"/>
      <c r="BM62" s="91"/>
      <c r="BN62" s="47"/>
      <c r="BO62" s="47"/>
      <c r="BP62" s="91"/>
      <c r="BQ62" s="91"/>
      <c r="BR62" s="47"/>
      <c r="BS62" s="47"/>
      <c r="BT62" s="91"/>
      <c r="BU62" s="91"/>
      <c r="BV62" s="47"/>
      <c r="BW62" s="47"/>
      <c r="BX62" s="91"/>
      <c r="BY62" s="91"/>
      <c r="BZ62" s="47"/>
      <c r="CA62" s="47"/>
      <c r="CB62" s="91"/>
      <c r="CC62" s="91"/>
      <c r="CD62" s="47"/>
      <c r="CE62" s="47"/>
      <c r="CF62" s="91"/>
      <c r="CG62" s="91"/>
      <c r="CH62" s="47"/>
      <c r="CI62" s="91"/>
      <c r="CJ62" s="91"/>
      <c r="CK62" s="47"/>
      <c r="CL62" s="92" t="str">
        <f t="shared" si="105"/>
        <v>5 - Muy Alta</v>
      </c>
      <c r="CM62" s="93">
        <f t="shared" si="201"/>
        <v>1</v>
      </c>
      <c r="CN62" s="92" t="str">
        <f t="shared" si="106"/>
        <v>3 - Moderado</v>
      </c>
      <c r="CO62" s="93">
        <f t="shared" si="202"/>
        <v>0.6</v>
      </c>
      <c r="CP62" s="94" t="str">
        <f t="shared" si="203"/>
        <v>ALTO</v>
      </c>
      <c r="CQ62" s="89">
        <f t="shared" si="107"/>
        <v>0.6</v>
      </c>
      <c r="CR62" s="194"/>
      <c r="CS62" s="94">
        <f t="shared" si="108"/>
        <v>5</v>
      </c>
      <c r="CT62" s="47"/>
      <c r="CU62" s="194"/>
      <c r="CV62" s="194"/>
      <c r="CW62" s="96"/>
      <c r="CX62" s="97">
        <f t="shared" si="109"/>
        <v>0</v>
      </c>
      <c r="CY62" s="98">
        <f t="shared" si="110"/>
        <v>3</v>
      </c>
      <c r="CZ62" s="97" t="str">
        <f t="shared" si="111"/>
        <v>Moderado</v>
      </c>
      <c r="DA62" s="99">
        <f t="shared" si="112"/>
        <v>0.6</v>
      </c>
      <c r="DB62" s="100">
        <f t="shared" si="113"/>
        <v>0</v>
      </c>
      <c r="DC62" s="100">
        <f t="shared" si="114"/>
        <v>0</v>
      </c>
      <c r="DD62" s="97">
        <f t="shared" si="115"/>
        <v>0</v>
      </c>
      <c r="DE62" s="428">
        <f t="shared" si="116"/>
        <v>5</v>
      </c>
      <c r="DF62" s="429">
        <f t="shared" si="117"/>
        <v>1</v>
      </c>
      <c r="DG62" s="428">
        <f t="shared" si="118"/>
        <v>3</v>
      </c>
      <c r="DH62" s="428"/>
      <c r="DI62" s="429">
        <f t="shared" si="119"/>
        <v>0.6</v>
      </c>
      <c r="DJ62" s="100">
        <f t="shared" si="120"/>
        <v>0</v>
      </c>
      <c r="DK62" s="100">
        <f t="shared" si="121"/>
        <v>0</v>
      </c>
      <c r="DL62" s="97">
        <f t="shared" si="122"/>
        <v>0</v>
      </c>
      <c r="DM62" s="428">
        <f t="shared" si="123"/>
        <v>5</v>
      </c>
      <c r="DN62" s="429">
        <f t="shared" si="124"/>
        <v>1</v>
      </c>
      <c r="DO62" s="428">
        <f t="shared" si="125"/>
        <v>3</v>
      </c>
      <c r="DP62" s="429">
        <f t="shared" si="126"/>
        <v>0.6</v>
      </c>
      <c r="DQ62" s="100">
        <f t="shared" si="127"/>
        <v>0</v>
      </c>
      <c r="DR62" s="100">
        <f t="shared" si="128"/>
        <v>0</v>
      </c>
      <c r="DS62" s="97">
        <f t="shared" si="129"/>
        <v>0</v>
      </c>
      <c r="DT62" s="428">
        <f t="shared" si="130"/>
        <v>5</v>
      </c>
      <c r="DU62" s="429">
        <f t="shared" si="131"/>
        <v>1</v>
      </c>
      <c r="DV62" s="428">
        <f t="shared" si="132"/>
        <v>3</v>
      </c>
      <c r="DW62" s="429">
        <f t="shared" si="133"/>
        <v>0.6</v>
      </c>
      <c r="DX62" s="100">
        <f t="shared" si="134"/>
        <v>0</v>
      </c>
      <c r="DY62" s="100">
        <f t="shared" si="135"/>
        <v>0</v>
      </c>
      <c r="DZ62" s="97">
        <f t="shared" si="136"/>
        <v>0</v>
      </c>
      <c r="EA62" s="428">
        <f t="shared" si="137"/>
        <v>5</v>
      </c>
      <c r="EB62" s="429">
        <f t="shared" si="138"/>
        <v>1</v>
      </c>
      <c r="EC62" s="428">
        <f t="shared" si="139"/>
        <v>3</v>
      </c>
      <c r="ED62" s="429">
        <f t="shared" si="140"/>
        <v>0.6</v>
      </c>
      <c r="EE62" s="100">
        <f t="shared" si="141"/>
        <v>0</v>
      </c>
      <c r="EF62" s="100">
        <f t="shared" si="142"/>
        <v>0</v>
      </c>
      <c r="EG62" s="97">
        <f t="shared" si="143"/>
        <v>0</v>
      </c>
      <c r="EH62" s="428">
        <f t="shared" si="144"/>
        <v>5</v>
      </c>
      <c r="EI62" s="429">
        <f t="shared" si="145"/>
        <v>1</v>
      </c>
      <c r="EJ62" s="428">
        <f t="shared" si="146"/>
        <v>3</v>
      </c>
      <c r="EK62" s="429">
        <f t="shared" si="147"/>
        <v>0.6</v>
      </c>
      <c r="EL62" s="100">
        <f t="shared" si="148"/>
        <v>0</v>
      </c>
      <c r="EM62" s="100">
        <f t="shared" si="149"/>
        <v>0</v>
      </c>
      <c r="EN62" s="97">
        <f t="shared" si="150"/>
        <v>0</v>
      </c>
      <c r="EO62" s="428">
        <f t="shared" si="151"/>
        <v>5</v>
      </c>
      <c r="EP62" s="429">
        <f t="shared" si="152"/>
        <v>1</v>
      </c>
      <c r="EQ62" s="428">
        <f t="shared" si="153"/>
        <v>3</v>
      </c>
      <c r="ER62" s="429">
        <f t="shared" si="154"/>
        <v>0.6</v>
      </c>
      <c r="ES62" s="100">
        <f t="shared" si="155"/>
        <v>0</v>
      </c>
      <c r="ET62" s="100">
        <f t="shared" si="156"/>
        <v>0</v>
      </c>
      <c r="EU62" s="97">
        <f t="shared" si="157"/>
        <v>0</v>
      </c>
      <c r="EV62" s="428">
        <f t="shared" si="158"/>
        <v>5</v>
      </c>
      <c r="EW62" s="429">
        <f t="shared" si="159"/>
        <v>1</v>
      </c>
      <c r="EX62" s="428">
        <f t="shared" si="160"/>
        <v>3</v>
      </c>
      <c r="EY62" s="429">
        <f t="shared" si="161"/>
        <v>0.6</v>
      </c>
      <c r="EZ62" s="100">
        <f t="shared" si="162"/>
        <v>0</v>
      </c>
      <c r="FA62" s="100">
        <f t="shared" si="163"/>
        <v>0</v>
      </c>
      <c r="FB62" s="97">
        <f t="shared" si="164"/>
        <v>0</v>
      </c>
      <c r="FC62" s="428">
        <f t="shared" si="165"/>
        <v>5</v>
      </c>
      <c r="FD62" s="429">
        <f t="shared" si="166"/>
        <v>1</v>
      </c>
      <c r="FE62" s="428">
        <f t="shared" si="167"/>
        <v>3</v>
      </c>
      <c r="FF62" s="429">
        <f t="shared" si="168"/>
        <v>0.6</v>
      </c>
      <c r="FG62" s="100">
        <f t="shared" si="169"/>
        <v>0</v>
      </c>
      <c r="FH62" s="100">
        <f t="shared" si="170"/>
        <v>0</v>
      </c>
      <c r="FI62" s="97">
        <f t="shared" si="171"/>
        <v>0</v>
      </c>
      <c r="FJ62" s="428">
        <f t="shared" si="172"/>
        <v>5</v>
      </c>
      <c r="FK62" s="429">
        <f t="shared" si="173"/>
        <v>1</v>
      </c>
      <c r="FL62" s="428">
        <f t="shared" si="174"/>
        <v>3</v>
      </c>
      <c r="FM62" s="429">
        <f t="shared" si="175"/>
        <v>0.6</v>
      </c>
      <c r="FN62" s="100">
        <f t="shared" si="176"/>
        <v>0</v>
      </c>
      <c r="FO62" s="100">
        <f t="shared" si="177"/>
        <v>0</v>
      </c>
      <c r="FP62" s="97">
        <f t="shared" si="178"/>
        <v>0</v>
      </c>
      <c r="FQ62" s="428">
        <f t="shared" si="179"/>
        <v>5</v>
      </c>
      <c r="FR62" s="429">
        <f t="shared" si="180"/>
        <v>1</v>
      </c>
      <c r="FS62" s="428">
        <f t="shared" si="181"/>
        <v>3</v>
      </c>
      <c r="FT62" s="429">
        <f t="shared" si="182"/>
        <v>0.6</v>
      </c>
      <c r="FU62" s="100">
        <f t="shared" si="183"/>
        <v>0</v>
      </c>
      <c r="FV62" s="100">
        <f t="shared" si="184"/>
        <v>0</v>
      </c>
      <c r="FW62" s="97">
        <f t="shared" si="185"/>
        <v>0</v>
      </c>
      <c r="FX62" s="428">
        <f t="shared" si="186"/>
        <v>5</v>
      </c>
      <c r="FY62" s="429">
        <f t="shared" si="187"/>
        <v>1</v>
      </c>
      <c r="FZ62" s="428">
        <f t="shared" si="188"/>
        <v>3</v>
      </c>
      <c r="GA62" s="429">
        <f t="shared" si="189"/>
        <v>0.6</v>
      </c>
      <c r="GB62" s="100">
        <f t="shared" si="190"/>
        <v>0</v>
      </c>
      <c r="GC62" s="100">
        <f t="shared" si="191"/>
        <v>0</v>
      </c>
      <c r="GD62" s="97">
        <f t="shared" si="192"/>
        <v>0</v>
      </c>
      <c r="GE62" s="428">
        <f t="shared" si="193"/>
        <v>5</v>
      </c>
      <c r="GF62" s="429">
        <f t="shared" si="194"/>
        <v>1</v>
      </c>
      <c r="GG62" s="428">
        <f t="shared" si="195"/>
        <v>3</v>
      </c>
      <c r="GH62" s="429">
        <f t="shared" si="196"/>
        <v>0.6</v>
      </c>
      <c r="GI62" s="429">
        <f t="shared" si="197"/>
        <v>0.6</v>
      </c>
      <c r="GJ62" s="101"/>
    </row>
    <row r="63" spans="1:192" ht="37.5" hidden="1" customHeight="1">
      <c r="A63" s="427">
        <v>55</v>
      </c>
      <c r="B63" s="85"/>
      <c r="C63" s="85"/>
      <c r="D63" s="193"/>
      <c r="E63" s="85"/>
      <c r="F63" s="124"/>
      <c r="G63" s="85"/>
      <c r="H63" s="85" t="s">
        <v>1170</v>
      </c>
      <c r="I63" s="86"/>
      <c r="J63" s="86"/>
      <c r="K63" s="86"/>
      <c r="L63" s="86"/>
      <c r="M63" s="86"/>
      <c r="N63" s="86"/>
      <c r="O63" s="86"/>
      <c r="P63" s="86"/>
      <c r="Q63" s="86"/>
      <c r="R63" s="86"/>
      <c r="S63" s="86"/>
      <c r="T63" s="86"/>
      <c r="U63" s="86"/>
      <c r="V63" s="86"/>
      <c r="W63" s="86"/>
      <c r="X63" s="86"/>
      <c r="Y63" s="86"/>
      <c r="Z63" s="86"/>
      <c r="AA63" s="86"/>
      <c r="AB63" s="86"/>
      <c r="AC63" s="88">
        <f t="shared" si="102"/>
        <v>0</v>
      </c>
      <c r="AD63" s="89">
        <f t="shared" si="198"/>
        <v>1</v>
      </c>
      <c r="AE63" s="88" t="str">
        <f t="shared" si="103"/>
        <v>3 - Moderado</v>
      </c>
      <c r="AF63" s="89">
        <f t="shared" si="199"/>
        <v>0.6</v>
      </c>
      <c r="AG63" s="82" t="str">
        <f t="shared" si="200"/>
        <v/>
      </c>
      <c r="AH63" s="89">
        <f t="shared" si="104"/>
        <v>0.6</v>
      </c>
      <c r="AI63" s="85"/>
      <c r="AJ63" s="85"/>
      <c r="AK63" s="85"/>
      <c r="AL63" s="85"/>
      <c r="AM63" s="47"/>
      <c r="AN63" s="91"/>
      <c r="AO63" s="91"/>
      <c r="AP63" s="47"/>
      <c r="AQ63" s="47"/>
      <c r="AR63" s="91"/>
      <c r="AS63" s="91"/>
      <c r="AT63" s="47"/>
      <c r="AU63" s="47"/>
      <c r="AV63" s="91"/>
      <c r="AW63" s="91"/>
      <c r="AX63" s="47"/>
      <c r="AY63" s="47"/>
      <c r="AZ63" s="91"/>
      <c r="BA63" s="91"/>
      <c r="BB63" s="47"/>
      <c r="BC63" s="47"/>
      <c r="BD63" s="91"/>
      <c r="BE63" s="91"/>
      <c r="BF63" s="47"/>
      <c r="BG63" s="47"/>
      <c r="BH63" s="91"/>
      <c r="BI63" s="91"/>
      <c r="BJ63" s="47"/>
      <c r="BK63" s="47"/>
      <c r="BL63" s="91"/>
      <c r="BM63" s="91"/>
      <c r="BN63" s="47"/>
      <c r="BO63" s="47"/>
      <c r="BP63" s="91"/>
      <c r="BQ63" s="91"/>
      <c r="BR63" s="47"/>
      <c r="BS63" s="47"/>
      <c r="BT63" s="91"/>
      <c r="BU63" s="91"/>
      <c r="BV63" s="47"/>
      <c r="BW63" s="47"/>
      <c r="BX63" s="91"/>
      <c r="BY63" s="91"/>
      <c r="BZ63" s="47"/>
      <c r="CA63" s="47"/>
      <c r="CB63" s="91"/>
      <c r="CC63" s="91"/>
      <c r="CD63" s="47"/>
      <c r="CE63" s="47"/>
      <c r="CF63" s="91"/>
      <c r="CG63" s="91"/>
      <c r="CH63" s="47"/>
      <c r="CI63" s="91"/>
      <c r="CJ63" s="91"/>
      <c r="CK63" s="47"/>
      <c r="CL63" s="92" t="str">
        <f t="shared" si="105"/>
        <v>5 - Muy Alta</v>
      </c>
      <c r="CM63" s="93">
        <f t="shared" si="201"/>
        <v>1</v>
      </c>
      <c r="CN63" s="92" t="str">
        <f t="shared" si="106"/>
        <v>3 - Moderado</v>
      </c>
      <c r="CO63" s="93">
        <f t="shared" si="202"/>
        <v>0.6</v>
      </c>
      <c r="CP63" s="94" t="str">
        <f t="shared" si="203"/>
        <v>ALTO</v>
      </c>
      <c r="CQ63" s="89">
        <f t="shared" si="107"/>
        <v>0.6</v>
      </c>
      <c r="CR63" s="194"/>
      <c r="CS63" s="94">
        <f t="shared" si="108"/>
        <v>5</v>
      </c>
      <c r="CT63" s="47"/>
      <c r="CU63" s="194"/>
      <c r="CV63" s="194"/>
      <c r="CW63" s="96"/>
      <c r="CX63" s="97">
        <f t="shared" si="109"/>
        <v>0</v>
      </c>
      <c r="CY63" s="98">
        <f t="shared" si="110"/>
        <v>3</v>
      </c>
      <c r="CZ63" s="97" t="str">
        <f t="shared" si="111"/>
        <v>Moderado</v>
      </c>
      <c r="DA63" s="99">
        <f t="shared" si="112"/>
        <v>0.6</v>
      </c>
      <c r="DB63" s="100">
        <f t="shared" si="113"/>
        <v>0</v>
      </c>
      <c r="DC63" s="100">
        <f t="shared" si="114"/>
        <v>0</v>
      </c>
      <c r="DD63" s="97">
        <f t="shared" si="115"/>
        <v>0</v>
      </c>
      <c r="DE63" s="428">
        <f t="shared" si="116"/>
        <v>5</v>
      </c>
      <c r="DF63" s="429">
        <f t="shared" si="117"/>
        <v>1</v>
      </c>
      <c r="DG63" s="428">
        <f t="shared" si="118"/>
        <v>3</v>
      </c>
      <c r="DH63" s="428"/>
      <c r="DI63" s="429">
        <f t="shared" si="119"/>
        <v>0.6</v>
      </c>
      <c r="DJ63" s="100">
        <f t="shared" si="120"/>
        <v>0</v>
      </c>
      <c r="DK63" s="100">
        <f t="shared" si="121"/>
        <v>0</v>
      </c>
      <c r="DL63" s="97">
        <f t="shared" si="122"/>
        <v>0</v>
      </c>
      <c r="DM63" s="428">
        <f t="shared" si="123"/>
        <v>5</v>
      </c>
      <c r="DN63" s="429">
        <f t="shared" si="124"/>
        <v>1</v>
      </c>
      <c r="DO63" s="428">
        <f t="shared" si="125"/>
        <v>3</v>
      </c>
      <c r="DP63" s="429">
        <f t="shared" si="126"/>
        <v>0.6</v>
      </c>
      <c r="DQ63" s="100">
        <f t="shared" si="127"/>
        <v>0</v>
      </c>
      <c r="DR63" s="100">
        <f t="shared" si="128"/>
        <v>0</v>
      </c>
      <c r="DS63" s="97">
        <f t="shared" si="129"/>
        <v>0</v>
      </c>
      <c r="DT63" s="428">
        <f t="shared" si="130"/>
        <v>5</v>
      </c>
      <c r="DU63" s="429">
        <f t="shared" si="131"/>
        <v>1</v>
      </c>
      <c r="DV63" s="428">
        <f t="shared" si="132"/>
        <v>3</v>
      </c>
      <c r="DW63" s="429">
        <f t="shared" si="133"/>
        <v>0.6</v>
      </c>
      <c r="DX63" s="100">
        <f t="shared" si="134"/>
        <v>0</v>
      </c>
      <c r="DY63" s="100">
        <f t="shared" si="135"/>
        <v>0</v>
      </c>
      <c r="DZ63" s="97">
        <f t="shared" si="136"/>
        <v>0</v>
      </c>
      <c r="EA63" s="428">
        <f t="shared" si="137"/>
        <v>5</v>
      </c>
      <c r="EB63" s="429">
        <f t="shared" si="138"/>
        <v>1</v>
      </c>
      <c r="EC63" s="428">
        <f t="shared" si="139"/>
        <v>3</v>
      </c>
      <c r="ED63" s="429">
        <f t="shared" si="140"/>
        <v>0.6</v>
      </c>
      <c r="EE63" s="100">
        <f t="shared" si="141"/>
        <v>0</v>
      </c>
      <c r="EF63" s="100">
        <f t="shared" si="142"/>
        <v>0</v>
      </c>
      <c r="EG63" s="97">
        <f t="shared" si="143"/>
        <v>0</v>
      </c>
      <c r="EH63" s="428">
        <f t="shared" si="144"/>
        <v>5</v>
      </c>
      <c r="EI63" s="429">
        <f t="shared" si="145"/>
        <v>1</v>
      </c>
      <c r="EJ63" s="428">
        <f t="shared" si="146"/>
        <v>3</v>
      </c>
      <c r="EK63" s="429">
        <f t="shared" si="147"/>
        <v>0.6</v>
      </c>
      <c r="EL63" s="100">
        <f t="shared" si="148"/>
        <v>0</v>
      </c>
      <c r="EM63" s="100">
        <f t="shared" si="149"/>
        <v>0</v>
      </c>
      <c r="EN63" s="97">
        <f t="shared" si="150"/>
        <v>0</v>
      </c>
      <c r="EO63" s="428">
        <f t="shared" si="151"/>
        <v>5</v>
      </c>
      <c r="EP63" s="429">
        <f t="shared" si="152"/>
        <v>1</v>
      </c>
      <c r="EQ63" s="428">
        <f t="shared" si="153"/>
        <v>3</v>
      </c>
      <c r="ER63" s="429">
        <f t="shared" si="154"/>
        <v>0.6</v>
      </c>
      <c r="ES63" s="100">
        <f t="shared" si="155"/>
        <v>0</v>
      </c>
      <c r="ET63" s="100">
        <f t="shared" si="156"/>
        <v>0</v>
      </c>
      <c r="EU63" s="97">
        <f t="shared" si="157"/>
        <v>0</v>
      </c>
      <c r="EV63" s="428">
        <f t="shared" si="158"/>
        <v>5</v>
      </c>
      <c r="EW63" s="429">
        <f t="shared" si="159"/>
        <v>1</v>
      </c>
      <c r="EX63" s="428">
        <f t="shared" si="160"/>
        <v>3</v>
      </c>
      <c r="EY63" s="429">
        <f t="shared" si="161"/>
        <v>0.6</v>
      </c>
      <c r="EZ63" s="100">
        <f t="shared" si="162"/>
        <v>0</v>
      </c>
      <c r="FA63" s="100">
        <f t="shared" si="163"/>
        <v>0</v>
      </c>
      <c r="FB63" s="97">
        <f t="shared" si="164"/>
        <v>0</v>
      </c>
      <c r="FC63" s="428">
        <f t="shared" si="165"/>
        <v>5</v>
      </c>
      <c r="FD63" s="429">
        <f t="shared" si="166"/>
        <v>1</v>
      </c>
      <c r="FE63" s="428">
        <f t="shared" si="167"/>
        <v>3</v>
      </c>
      <c r="FF63" s="429">
        <f t="shared" si="168"/>
        <v>0.6</v>
      </c>
      <c r="FG63" s="100">
        <f t="shared" si="169"/>
        <v>0</v>
      </c>
      <c r="FH63" s="100">
        <f t="shared" si="170"/>
        <v>0</v>
      </c>
      <c r="FI63" s="97">
        <f t="shared" si="171"/>
        <v>0</v>
      </c>
      <c r="FJ63" s="428">
        <f t="shared" si="172"/>
        <v>5</v>
      </c>
      <c r="FK63" s="429">
        <f t="shared" si="173"/>
        <v>1</v>
      </c>
      <c r="FL63" s="428">
        <f t="shared" si="174"/>
        <v>3</v>
      </c>
      <c r="FM63" s="429">
        <f t="shared" si="175"/>
        <v>0.6</v>
      </c>
      <c r="FN63" s="100">
        <f t="shared" si="176"/>
        <v>0</v>
      </c>
      <c r="FO63" s="100">
        <f t="shared" si="177"/>
        <v>0</v>
      </c>
      <c r="FP63" s="97">
        <f t="shared" si="178"/>
        <v>0</v>
      </c>
      <c r="FQ63" s="428">
        <f t="shared" si="179"/>
        <v>5</v>
      </c>
      <c r="FR63" s="429">
        <f t="shared" si="180"/>
        <v>1</v>
      </c>
      <c r="FS63" s="428">
        <f t="shared" si="181"/>
        <v>3</v>
      </c>
      <c r="FT63" s="429">
        <f t="shared" si="182"/>
        <v>0.6</v>
      </c>
      <c r="FU63" s="100">
        <f t="shared" si="183"/>
        <v>0</v>
      </c>
      <c r="FV63" s="100">
        <f t="shared" si="184"/>
        <v>0</v>
      </c>
      <c r="FW63" s="97">
        <f t="shared" si="185"/>
        <v>0</v>
      </c>
      <c r="FX63" s="428">
        <f t="shared" si="186"/>
        <v>5</v>
      </c>
      <c r="FY63" s="429">
        <f t="shared" si="187"/>
        <v>1</v>
      </c>
      <c r="FZ63" s="428">
        <f t="shared" si="188"/>
        <v>3</v>
      </c>
      <c r="GA63" s="429">
        <f t="shared" si="189"/>
        <v>0.6</v>
      </c>
      <c r="GB63" s="100">
        <f t="shared" si="190"/>
        <v>0</v>
      </c>
      <c r="GC63" s="100">
        <f t="shared" si="191"/>
        <v>0</v>
      </c>
      <c r="GD63" s="97">
        <f t="shared" si="192"/>
        <v>0</v>
      </c>
      <c r="GE63" s="428">
        <f t="shared" si="193"/>
        <v>5</v>
      </c>
      <c r="GF63" s="429">
        <f t="shared" si="194"/>
        <v>1</v>
      </c>
      <c r="GG63" s="428">
        <f t="shared" si="195"/>
        <v>3</v>
      </c>
      <c r="GH63" s="429">
        <f t="shared" si="196"/>
        <v>0.6</v>
      </c>
      <c r="GI63" s="429">
        <f t="shared" si="197"/>
        <v>0.6</v>
      </c>
      <c r="GJ63" s="101"/>
    </row>
    <row r="64" spans="1:192" ht="37.5" hidden="1" customHeight="1">
      <c r="A64" s="427">
        <v>56</v>
      </c>
      <c r="B64" s="85"/>
      <c r="C64" s="85"/>
      <c r="D64" s="193"/>
      <c r="E64" s="85"/>
      <c r="F64" s="124"/>
      <c r="G64" s="85"/>
      <c r="H64" s="85" t="s">
        <v>1170</v>
      </c>
      <c r="I64" s="86"/>
      <c r="J64" s="86"/>
      <c r="K64" s="86"/>
      <c r="L64" s="86"/>
      <c r="M64" s="86"/>
      <c r="N64" s="86"/>
      <c r="O64" s="86"/>
      <c r="P64" s="86"/>
      <c r="Q64" s="86"/>
      <c r="R64" s="86"/>
      <c r="S64" s="86"/>
      <c r="T64" s="86"/>
      <c r="U64" s="86"/>
      <c r="V64" s="86"/>
      <c r="W64" s="86"/>
      <c r="X64" s="86"/>
      <c r="Y64" s="86"/>
      <c r="Z64" s="86"/>
      <c r="AA64" s="86"/>
      <c r="AB64" s="86"/>
      <c r="AC64" s="88">
        <f t="shared" si="102"/>
        <v>0</v>
      </c>
      <c r="AD64" s="89">
        <f t="shared" si="198"/>
        <v>1</v>
      </c>
      <c r="AE64" s="88" t="str">
        <f t="shared" si="103"/>
        <v>3 - Moderado</v>
      </c>
      <c r="AF64" s="89">
        <f t="shared" si="199"/>
        <v>0.6</v>
      </c>
      <c r="AG64" s="82" t="str">
        <f t="shared" si="200"/>
        <v/>
      </c>
      <c r="AH64" s="89">
        <f t="shared" si="104"/>
        <v>0.6</v>
      </c>
      <c r="AI64" s="85"/>
      <c r="AJ64" s="85"/>
      <c r="AK64" s="85"/>
      <c r="AL64" s="85"/>
      <c r="AM64" s="47"/>
      <c r="AN64" s="91"/>
      <c r="AO64" s="91"/>
      <c r="AP64" s="47"/>
      <c r="AQ64" s="47"/>
      <c r="AR64" s="91"/>
      <c r="AS64" s="91"/>
      <c r="AT64" s="47"/>
      <c r="AU64" s="47"/>
      <c r="AV64" s="91"/>
      <c r="AW64" s="91"/>
      <c r="AX64" s="47"/>
      <c r="AY64" s="47"/>
      <c r="AZ64" s="91"/>
      <c r="BA64" s="91"/>
      <c r="BB64" s="47"/>
      <c r="BC64" s="47"/>
      <c r="BD64" s="91"/>
      <c r="BE64" s="91"/>
      <c r="BF64" s="47"/>
      <c r="BG64" s="47"/>
      <c r="BH64" s="91"/>
      <c r="BI64" s="91"/>
      <c r="BJ64" s="47"/>
      <c r="BK64" s="47"/>
      <c r="BL64" s="91"/>
      <c r="BM64" s="91"/>
      <c r="BN64" s="47"/>
      <c r="BO64" s="47"/>
      <c r="BP64" s="91"/>
      <c r="BQ64" s="91"/>
      <c r="BR64" s="47"/>
      <c r="BS64" s="47"/>
      <c r="BT64" s="91"/>
      <c r="BU64" s="91"/>
      <c r="BV64" s="47"/>
      <c r="BW64" s="47"/>
      <c r="BX64" s="91"/>
      <c r="BY64" s="91"/>
      <c r="BZ64" s="47"/>
      <c r="CA64" s="47"/>
      <c r="CB64" s="91"/>
      <c r="CC64" s="91"/>
      <c r="CD64" s="47"/>
      <c r="CE64" s="47"/>
      <c r="CF64" s="91"/>
      <c r="CG64" s="91"/>
      <c r="CH64" s="47"/>
      <c r="CI64" s="91"/>
      <c r="CJ64" s="91"/>
      <c r="CK64" s="47"/>
      <c r="CL64" s="92" t="str">
        <f t="shared" si="105"/>
        <v>5 - Muy Alta</v>
      </c>
      <c r="CM64" s="93">
        <f t="shared" si="201"/>
        <v>1</v>
      </c>
      <c r="CN64" s="92" t="str">
        <f t="shared" si="106"/>
        <v>3 - Moderado</v>
      </c>
      <c r="CO64" s="93">
        <f t="shared" si="202"/>
        <v>0.6</v>
      </c>
      <c r="CP64" s="94" t="str">
        <f t="shared" si="203"/>
        <v>ALTO</v>
      </c>
      <c r="CQ64" s="89">
        <f t="shared" si="107"/>
        <v>0.6</v>
      </c>
      <c r="CR64" s="194"/>
      <c r="CS64" s="94">
        <f t="shared" si="108"/>
        <v>5</v>
      </c>
      <c r="CT64" s="47"/>
      <c r="CU64" s="194"/>
      <c r="CV64" s="194"/>
      <c r="CW64" s="96"/>
      <c r="CX64" s="97">
        <f t="shared" si="109"/>
        <v>0</v>
      </c>
      <c r="CY64" s="98">
        <f t="shared" si="110"/>
        <v>3</v>
      </c>
      <c r="CZ64" s="97" t="str">
        <f t="shared" si="111"/>
        <v>Moderado</v>
      </c>
      <c r="DA64" s="99">
        <f t="shared" si="112"/>
        <v>0.6</v>
      </c>
      <c r="DB64" s="100">
        <f t="shared" si="113"/>
        <v>0</v>
      </c>
      <c r="DC64" s="100">
        <f t="shared" si="114"/>
        <v>0</v>
      </c>
      <c r="DD64" s="97">
        <f t="shared" si="115"/>
        <v>0</v>
      </c>
      <c r="DE64" s="428">
        <f t="shared" si="116"/>
        <v>5</v>
      </c>
      <c r="DF64" s="429">
        <f t="shared" si="117"/>
        <v>1</v>
      </c>
      <c r="DG64" s="428">
        <f t="shared" si="118"/>
        <v>3</v>
      </c>
      <c r="DH64" s="428"/>
      <c r="DI64" s="429">
        <f t="shared" si="119"/>
        <v>0.6</v>
      </c>
      <c r="DJ64" s="100">
        <f t="shared" si="120"/>
        <v>0</v>
      </c>
      <c r="DK64" s="100">
        <f t="shared" si="121"/>
        <v>0</v>
      </c>
      <c r="DL64" s="97">
        <f t="shared" si="122"/>
        <v>0</v>
      </c>
      <c r="DM64" s="428">
        <f t="shared" si="123"/>
        <v>5</v>
      </c>
      <c r="DN64" s="429">
        <f t="shared" si="124"/>
        <v>1</v>
      </c>
      <c r="DO64" s="428">
        <f t="shared" si="125"/>
        <v>3</v>
      </c>
      <c r="DP64" s="429">
        <f t="shared" si="126"/>
        <v>0.6</v>
      </c>
      <c r="DQ64" s="100">
        <f t="shared" si="127"/>
        <v>0</v>
      </c>
      <c r="DR64" s="100">
        <f t="shared" si="128"/>
        <v>0</v>
      </c>
      <c r="DS64" s="97">
        <f t="shared" si="129"/>
        <v>0</v>
      </c>
      <c r="DT64" s="428">
        <f t="shared" si="130"/>
        <v>5</v>
      </c>
      <c r="DU64" s="429">
        <f t="shared" si="131"/>
        <v>1</v>
      </c>
      <c r="DV64" s="428">
        <f t="shared" si="132"/>
        <v>3</v>
      </c>
      <c r="DW64" s="429">
        <f t="shared" si="133"/>
        <v>0.6</v>
      </c>
      <c r="DX64" s="100">
        <f t="shared" si="134"/>
        <v>0</v>
      </c>
      <c r="DY64" s="100">
        <f t="shared" si="135"/>
        <v>0</v>
      </c>
      <c r="DZ64" s="97">
        <f t="shared" si="136"/>
        <v>0</v>
      </c>
      <c r="EA64" s="428">
        <f t="shared" si="137"/>
        <v>5</v>
      </c>
      <c r="EB64" s="429">
        <f t="shared" si="138"/>
        <v>1</v>
      </c>
      <c r="EC64" s="428">
        <f t="shared" si="139"/>
        <v>3</v>
      </c>
      <c r="ED64" s="429">
        <f t="shared" si="140"/>
        <v>0.6</v>
      </c>
      <c r="EE64" s="100">
        <f t="shared" si="141"/>
        <v>0</v>
      </c>
      <c r="EF64" s="100">
        <f t="shared" si="142"/>
        <v>0</v>
      </c>
      <c r="EG64" s="97">
        <f t="shared" si="143"/>
        <v>0</v>
      </c>
      <c r="EH64" s="428">
        <f t="shared" si="144"/>
        <v>5</v>
      </c>
      <c r="EI64" s="429">
        <f t="shared" si="145"/>
        <v>1</v>
      </c>
      <c r="EJ64" s="428">
        <f t="shared" si="146"/>
        <v>3</v>
      </c>
      <c r="EK64" s="429">
        <f t="shared" si="147"/>
        <v>0.6</v>
      </c>
      <c r="EL64" s="100">
        <f t="shared" si="148"/>
        <v>0</v>
      </c>
      <c r="EM64" s="100">
        <f t="shared" si="149"/>
        <v>0</v>
      </c>
      <c r="EN64" s="97">
        <f t="shared" si="150"/>
        <v>0</v>
      </c>
      <c r="EO64" s="428">
        <f t="shared" si="151"/>
        <v>5</v>
      </c>
      <c r="EP64" s="429">
        <f t="shared" si="152"/>
        <v>1</v>
      </c>
      <c r="EQ64" s="428">
        <f t="shared" si="153"/>
        <v>3</v>
      </c>
      <c r="ER64" s="429">
        <f t="shared" si="154"/>
        <v>0.6</v>
      </c>
      <c r="ES64" s="100">
        <f t="shared" si="155"/>
        <v>0</v>
      </c>
      <c r="ET64" s="100">
        <f t="shared" si="156"/>
        <v>0</v>
      </c>
      <c r="EU64" s="97">
        <f t="shared" si="157"/>
        <v>0</v>
      </c>
      <c r="EV64" s="428">
        <f t="shared" si="158"/>
        <v>5</v>
      </c>
      <c r="EW64" s="429">
        <f t="shared" si="159"/>
        <v>1</v>
      </c>
      <c r="EX64" s="428">
        <f t="shared" si="160"/>
        <v>3</v>
      </c>
      <c r="EY64" s="429">
        <f t="shared" si="161"/>
        <v>0.6</v>
      </c>
      <c r="EZ64" s="100">
        <f t="shared" si="162"/>
        <v>0</v>
      </c>
      <c r="FA64" s="100">
        <f t="shared" si="163"/>
        <v>0</v>
      </c>
      <c r="FB64" s="97">
        <f t="shared" si="164"/>
        <v>0</v>
      </c>
      <c r="FC64" s="428">
        <f t="shared" si="165"/>
        <v>5</v>
      </c>
      <c r="FD64" s="429">
        <f t="shared" si="166"/>
        <v>1</v>
      </c>
      <c r="FE64" s="428">
        <f t="shared" si="167"/>
        <v>3</v>
      </c>
      <c r="FF64" s="429">
        <f t="shared" si="168"/>
        <v>0.6</v>
      </c>
      <c r="FG64" s="100">
        <f t="shared" si="169"/>
        <v>0</v>
      </c>
      <c r="FH64" s="100">
        <f t="shared" si="170"/>
        <v>0</v>
      </c>
      <c r="FI64" s="97">
        <f t="shared" si="171"/>
        <v>0</v>
      </c>
      <c r="FJ64" s="428">
        <f t="shared" si="172"/>
        <v>5</v>
      </c>
      <c r="FK64" s="429">
        <f t="shared" si="173"/>
        <v>1</v>
      </c>
      <c r="FL64" s="428">
        <f t="shared" si="174"/>
        <v>3</v>
      </c>
      <c r="FM64" s="429">
        <f t="shared" si="175"/>
        <v>0.6</v>
      </c>
      <c r="FN64" s="100">
        <f t="shared" si="176"/>
        <v>0</v>
      </c>
      <c r="FO64" s="100">
        <f t="shared" si="177"/>
        <v>0</v>
      </c>
      <c r="FP64" s="97">
        <f t="shared" si="178"/>
        <v>0</v>
      </c>
      <c r="FQ64" s="428">
        <f t="shared" si="179"/>
        <v>5</v>
      </c>
      <c r="FR64" s="429">
        <f t="shared" si="180"/>
        <v>1</v>
      </c>
      <c r="FS64" s="428">
        <f t="shared" si="181"/>
        <v>3</v>
      </c>
      <c r="FT64" s="429">
        <f t="shared" si="182"/>
        <v>0.6</v>
      </c>
      <c r="FU64" s="100">
        <f t="shared" si="183"/>
        <v>0</v>
      </c>
      <c r="FV64" s="100">
        <f t="shared" si="184"/>
        <v>0</v>
      </c>
      <c r="FW64" s="97">
        <f t="shared" si="185"/>
        <v>0</v>
      </c>
      <c r="FX64" s="428">
        <f t="shared" si="186"/>
        <v>5</v>
      </c>
      <c r="FY64" s="429">
        <f t="shared" si="187"/>
        <v>1</v>
      </c>
      <c r="FZ64" s="428">
        <f t="shared" si="188"/>
        <v>3</v>
      </c>
      <c r="GA64" s="429">
        <f t="shared" si="189"/>
        <v>0.6</v>
      </c>
      <c r="GB64" s="100">
        <f t="shared" si="190"/>
        <v>0</v>
      </c>
      <c r="GC64" s="100">
        <f t="shared" si="191"/>
        <v>0</v>
      </c>
      <c r="GD64" s="97">
        <f t="shared" si="192"/>
        <v>0</v>
      </c>
      <c r="GE64" s="428">
        <f t="shared" si="193"/>
        <v>5</v>
      </c>
      <c r="GF64" s="429">
        <f t="shared" si="194"/>
        <v>1</v>
      </c>
      <c r="GG64" s="428">
        <f t="shared" si="195"/>
        <v>3</v>
      </c>
      <c r="GH64" s="429">
        <f t="shared" si="196"/>
        <v>0.6</v>
      </c>
      <c r="GI64" s="429">
        <f t="shared" si="197"/>
        <v>0.6</v>
      </c>
      <c r="GJ64" s="101"/>
    </row>
    <row r="65" spans="1:192" ht="37.5" hidden="1" customHeight="1">
      <c r="A65" s="427">
        <v>57</v>
      </c>
      <c r="B65" s="85"/>
      <c r="C65" s="85"/>
      <c r="D65" s="193"/>
      <c r="E65" s="85"/>
      <c r="F65" s="124"/>
      <c r="G65" s="85"/>
      <c r="H65" s="85" t="s">
        <v>1170</v>
      </c>
      <c r="I65" s="86"/>
      <c r="J65" s="86"/>
      <c r="K65" s="86"/>
      <c r="L65" s="86"/>
      <c r="M65" s="86"/>
      <c r="N65" s="86"/>
      <c r="O65" s="86"/>
      <c r="P65" s="86"/>
      <c r="Q65" s="86"/>
      <c r="R65" s="86"/>
      <c r="S65" s="86"/>
      <c r="T65" s="86"/>
      <c r="U65" s="86"/>
      <c r="V65" s="86"/>
      <c r="W65" s="86"/>
      <c r="X65" s="86"/>
      <c r="Y65" s="86"/>
      <c r="Z65" s="86"/>
      <c r="AA65" s="86"/>
      <c r="AB65" s="86"/>
      <c r="AC65" s="88">
        <f t="shared" si="102"/>
        <v>0</v>
      </c>
      <c r="AD65" s="89">
        <f t="shared" si="198"/>
        <v>1</v>
      </c>
      <c r="AE65" s="88" t="str">
        <f t="shared" si="103"/>
        <v>3 - Moderado</v>
      </c>
      <c r="AF65" s="89">
        <f t="shared" si="199"/>
        <v>0.6</v>
      </c>
      <c r="AG65" s="82" t="str">
        <f t="shared" si="200"/>
        <v/>
      </c>
      <c r="AH65" s="89">
        <f t="shared" si="104"/>
        <v>0.6</v>
      </c>
      <c r="AI65" s="85"/>
      <c r="AJ65" s="85"/>
      <c r="AK65" s="85"/>
      <c r="AL65" s="85"/>
      <c r="AM65" s="47"/>
      <c r="AN65" s="91"/>
      <c r="AO65" s="91"/>
      <c r="AP65" s="47"/>
      <c r="AQ65" s="47"/>
      <c r="AR65" s="91"/>
      <c r="AS65" s="91"/>
      <c r="AT65" s="47"/>
      <c r="AU65" s="47"/>
      <c r="AV65" s="91"/>
      <c r="AW65" s="91"/>
      <c r="AX65" s="47"/>
      <c r="AY65" s="47"/>
      <c r="AZ65" s="91"/>
      <c r="BA65" s="91"/>
      <c r="BB65" s="47"/>
      <c r="BC65" s="47"/>
      <c r="BD65" s="91"/>
      <c r="BE65" s="91"/>
      <c r="BF65" s="47"/>
      <c r="BG65" s="47"/>
      <c r="BH65" s="91"/>
      <c r="BI65" s="91"/>
      <c r="BJ65" s="47"/>
      <c r="BK65" s="47"/>
      <c r="BL65" s="91"/>
      <c r="BM65" s="91"/>
      <c r="BN65" s="47"/>
      <c r="BO65" s="47"/>
      <c r="BP65" s="91"/>
      <c r="BQ65" s="91"/>
      <c r="BR65" s="47"/>
      <c r="BS65" s="47"/>
      <c r="BT65" s="91"/>
      <c r="BU65" s="91"/>
      <c r="BV65" s="47"/>
      <c r="BW65" s="47"/>
      <c r="BX65" s="91"/>
      <c r="BY65" s="91"/>
      <c r="BZ65" s="47"/>
      <c r="CA65" s="47"/>
      <c r="CB65" s="91"/>
      <c r="CC65" s="91"/>
      <c r="CD65" s="47"/>
      <c r="CE65" s="47"/>
      <c r="CF65" s="91"/>
      <c r="CG65" s="91"/>
      <c r="CH65" s="47"/>
      <c r="CI65" s="91"/>
      <c r="CJ65" s="91"/>
      <c r="CK65" s="47"/>
      <c r="CL65" s="92" t="str">
        <f t="shared" si="105"/>
        <v>5 - Muy Alta</v>
      </c>
      <c r="CM65" s="93">
        <f t="shared" si="201"/>
        <v>1</v>
      </c>
      <c r="CN65" s="92" t="str">
        <f t="shared" si="106"/>
        <v>3 - Moderado</v>
      </c>
      <c r="CO65" s="93">
        <f t="shared" si="202"/>
        <v>0.6</v>
      </c>
      <c r="CP65" s="94" t="str">
        <f t="shared" si="203"/>
        <v>ALTO</v>
      </c>
      <c r="CQ65" s="89">
        <f t="shared" si="107"/>
        <v>0.6</v>
      </c>
      <c r="CR65" s="194"/>
      <c r="CS65" s="94">
        <f t="shared" si="108"/>
        <v>5</v>
      </c>
      <c r="CT65" s="47"/>
      <c r="CU65" s="194"/>
      <c r="CV65" s="194"/>
      <c r="CW65" s="96"/>
      <c r="CX65" s="97">
        <f t="shared" si="109"/>
        <v>0</v>
      </c>
      <c r="CY65" s="98">
        <f t="shared" si="110"/>
        <v>3</v>
      </c>
      <c r="CZ65" s="97" t="str">
        <f t="shared" si="111"/>
        <v>Moderado</v>
      </c>
      <c r="DA65" s="99">
        <f t="shared" si="112"/>
        <v>0.6</v>
      </c>
      <c r="DB65" s="100">
        <f t="shared" si="113"/>
        <v>0</v>
      </c>
      <c r="DC65" s="100">
        <f t="shared" si="114"/>
        <v>0</v>
      </c>
      <c r="DD65" s="97">
        <f t="shared" si="115"/>
        <v>0</v>
      </c>
      <c r="DE65" s="428">
        <f t="shared" si="116"/>
        <v>5</v>
      </c>
      <c r="DF65" s="429">
        <f t="shared" si="117"/>
        <v>1</v>
      </c>
      <c r="DG65" s="428">
        <f t="shared" si="118"/>
        <v>3</v>
      </c>
      <c r="DH65" s="428"/>
      <c r="DI65" s="429">
        <f t="shared" si="119"/>
        <v>0.6</v>
      </c>
      <c r="DJ65" s="100">
        <f t="shared" si="120"/>
        <v>0</v>
      </c>
      <c r="DK65" s="100">
        <f t="shared" si="121"/>
        <v>0</v>
      </c>
      <c r="DL65" s="97">
        <f t="shared" si="122"/>
        <v>0</v>
      </c>
      <c r="DM65" s="428">
        <f t="shared" si="123"/>
        <v>5</v>
      </c>
      <c r="DN65" s="429">
        <f t="shared" si="124"/>
        <v>1</v>
      </c>
      <c r="DO65" s="428">
        <f t="shared" si="125"/>
        <v>3</v>
      </c>
      <c r="DP65" s="429">
        <f t="shared" si="126"/>
        <v>0.6</v>
      </c>
      <c r="DQ65" s="100">
        <f t="shared" si="127"/>
        <v>0</v>
      </c>
      <c r="DR65" s="100">
        <f t="shared" si="128"/>
        <v>0</v>
      </c>
      <c r="DS65" s="97">
        <f t="shared" si="129"/>
        <v>0</v>
      </c>
      <c r="DT65" s="428">
        <f t="shared" si="130"/>
        <v>5</v>
      </c>
      <c r="DU65" s="429">
        <f t="shared" si="131"/>
        <v>1</v>
      </c>
      <c r="DV65" s="428">
        <f t="shared" si="132"/>
        <v>3</v>
      </c>
      <c r="DW65" s="429">
        <f t="shared" si="133"/>
        <v>0.6</v>
      </c>
      <c r="DX65" s="100">
        <f t="shared" si="134"/>
        <v>0</v>
      </c>
      <c r="DY65" s="100">
        <f t="shared" si="135"/>
        <v>0</v>
      </c>
      <c r="DZ65" s="97">
        <f t="shared" si="136"/>
        <v>0</v>
      </c>
      <c r="EA65" s="428">
        <f t="shared" si="137"/>
        <v>5</v>
      </c>
      <c r="EB65" s="429">
        <f t="shared" si="138"/>
        <v>1</v>
      </c>
      <c r="EC65" s="428">
        <f t="shared" si="139"/>
        <v>3</v>
      </c>
      <c r="ED65" s="429">
        <f t="shared" si="140"/>
        <v>0.6</v>
      </c>
      <c r="EE65" s="100">
        <f t="shared" si="141"/>
        <v>0</v>
      </c>
      <c r="EF65" s="100">
        <f t="shared" si="142"/>
        <v>0</v>
      </c>
      <c r="EG65" s="97">
        <f t="shared" si="143"/>
        <v>0</v>
      </c>
      <c r="EH65" s="428">
        <f t="shared" si="144"/>
        <v>5</v>
      </c>
      <c r="EI65" s="429">
        <f t="shared" si="145"/>
        <v>1</v>
      </c>
      <c r="EJ65" s="428">
        <f t="shared" si="146"/>
        <v>3</v>
      </c>
      <c r="EK65" s="429">
        <f t="shared" si="147"/>
        <v>0.6</v>
      </c>
      <c r="EL65" s="100">
        <f t="shared" si="148"/>
        <v>0</v>
      </c>
      <c r="EM65" s="100">
        <f t="shared" si="149"/>
        <v>0</v>
      </c>
      <c r="EN65" s="97">
        <f t="shared" si="150"/>
        <v>0</v>
      </c>
      <c r="EO65" s="428">
        <f t="shared" si="151"/>
        <v>5</v>
      </c>
      <c r="EP65" s="429">
        <f t="shared" si="152"/>
        <v>1</v>
      </c>
      <c r="EQ65" s="428">
        <f t="shared" si="153"/>
        <v>3</v>
      </c>
      <c r="ER65" s="429">
        <f t="shared" si="154"/>
        <v>0.6</v>
      </c>
      <c r="ES65" s="100">
        <f t="shared" si="155"/>
        <v>0</v>
      </c>
      <c r="ET65" s="100">
        <f t="shared" si="156"/>
        <v>0</v>
      </c>
      <c r="EU65" s="97">
        <f t="shared" si="157"/>
        <v>0</v>
      </c>
      <c r="EV65" s="428">
        <f t="shared" si="158"/>
        <v>5</v>
      </c>
      <c r="EW65" s="429">
        <f t="shared" si="159"/>
        <v>1</v>
      </c>
      <c r="EX65" s="428">
        <f t="shared" si="160"/>
        <v>3</v>
      </c>
      <c r="EY65" s="429">
        <f t="shared" si="161"/>
        <v>0.6</v>
      </c>
      <c r="EZ65" s="100">
        <f t="shared" si="162"/>
        <v>0</v>
      </c>
      <c r="FA65" s="100">
        <f t="shared" si="163"/>
        <v>0</v>
      </c>
      <c r="FB65" s="97">
        <f t="shared" si="164"/>
        <v>0</v>
      </c>
      <c r="FC65" s="428">
        <f t="shared" si="165"/>
        <v>5</v>
      </c>
      <c r="FD65" s="429">
        <f t="shared" si="166"/>
        <v>1</v>
      </c>
      <c r="FE65" s="428">
        <f t="shared" si="167"/>
        <v>3</v>
      </c>
      <c r="FF65" s="429">
        <f t="shared" si="168"/>
        <v>0.6</v>
      </c>
      <c r="FG65" s="100">
        <f t="shared" si="169"/>
        <v>0</v>
      </c>
      <c r="FH65" s="100">
        <f t="shared" si="170"/>
        <v>0</v>
      </c>
      <c r="FI65" s="97">
        <f t="shared" si="171"/>
        <v>0</v>
      </c>
      <c r="FJ65" s="428">
        <f t="shared" si="172"/>
        <v>5</v>
      </c>
      <c r="FK65" s="429">
        <f t="shared" si="173"/>
        <v>1</v>
      </c>
      <c r="FL65" s="428">
        <f t="shared" si="174"/>
        <v>3</v>
      </c>
      <c r="FM65" s="429">
        <f t="shared" si="175"/>
        <v>0.6</v>
      </c>
      <c r="FN65" s="100">
        <f t="shared" si="176"/>
        <v>0</v>
      </c>
      <c r="FO65" s="100">
        <f t="shared" si="177"/>
        <v>0</v>
      </c>
      <c r="FP65" s="97">
        <f t="shared" si="178"/>
        <v>0</v>
      </c>
      <c r="FQ65" s="428">
        <f t="shared" si="179"/>
        <v>5</v>
      </c>
      <c r="FR65" s="429">
        <f t="shared" si="180"/>
        <v>1</v>
      </c>
      <c r="FS65" s="428">
        <f t="shared" si="181"/>
        <v>3</v>
      </c>
      <c r="FT65" s="429">
        <f t="shared" si="182"/>
        <v>0.6</v>
      </c>
      <c r="FU65" s="100">
        <f t="shared" si="183"/>
        <v>0</v>
      </c>
      <c r="FV65" s="100">
        <f t="shared" si="184"/>
        <v>0</v>
      </c>
      <c r="FW65" s="97">
        <f t="shared" si="185"/>
        <v>0</v>
      </c>
      <c r="FX65" s="428">
        <f t="shared" si="186"/>
        <v>5</v>
      </c>
      <c r="FY65" s="429">
        <f t="shared" si="187"/>
        <v>1</v>
      </c>
      <c r="FZ65" s="428">
        <f t="shared" si="188"/>
        <v>3</v>
      </c>
      <c r="GA65" s="429">
        <f t="shared" si="189"/>
        <v>0.6</v>
      </c>
      <c r="GB65" s="100">
        <f t="shared" si="190"/>
        <v>0</v>
      </c>
      <c r="GC65" s="100">
        <f t="shared" si="191"/>
        <v>0</v>
      </c>
      <c r="GD65" s="97">
        <f t="shared" si="192"/>
        <v>0</v>
      </c>
      <c r="GE65" s="428">
        <f t="shared" si="193"/>
        <v>5</v>
      </c>
      <c r="GF65" s="429">
        <f t="shared" si="194"/>
        <v>1</v>
      </c>
      <c r="GG65" s="428">
        <f t="shared" si="195"/>
        <v>3</v>
      </c>
      <c r="GH65" s="429">
        <f t="shared" si="196"/>
        <v>0.6</v>
      </c>
      <c r="GI65" s="429">
        <f t="shared" si="197"/>
        <v>0.6</v>
      </c>
      <c r="GJ65" s="101"/>
    </row>
    <row r="66" spans="1:192" ht="37.5" hidden="1" customHeight="1">
      <c r="A66" s="427">
        <v>58</v>
      </c>
      <c r="B66" s="85"/>
      <c r="C66" s="85"/>
      <c r="D66" s="193"/>
      <c r="E66" s="85"/>
      <c r="F66" s="124"/>
      <c r="G66" s="85"/>
      <c r="H66" s="85" t="s">
        <v>1170</v>
      </c>
      <c r="I66" s="86"/>
      <c r="J66" s="86"/>
      <c r="K66" s="86"/>
      <c r="L66" s="86"/>
      <c r="M66" s="86"/>
      <c r="N66" s="86"/>
      <c r="O66" s="86"/>
      <c r="P66" s="86"/>
      <c r="Q66" s="86"/>
      <c r="R66" s="86"/>
      <c r="S66" s="86"/>
      <c r="T66" s="86"/>
      <c r="U66" s="86"/>
      <c r="V66" s="86"/>
      <c r="W66" s="86"/>
      <c r="X66" s="86"/>
      <c r="Y66" s="86"/>
      <c r="Z66" s="86"/>
      <c r="AA66" s="86"/>
      <c r="AB66" s="86"/>
      <c r="AC66" s="88">
        <f t="shared" si="102"/>
        <v>0</v>
      </c>
      <c r="AD66" s="89">
        <f t="shared" si="198"/>
        <v>1</v>
      </c>
      <c r="AE66" s="88" t="str">
        <f t="shared" si="103"/>
        <v>3 - Moderado</v>
      </c>
      <c r="AF66" s="89">
        <f t="shared" si="199"/>
        <v>0.6</v>
      </c>
      <c r="AG66" s="82" t="str">
        <f t="shared" si="200"/>
        <v/>
      </c>
      <c r="AH66" s="89">
        <f t="shared" si="104"/>
        <v>0.6</v>
      </c>
      <c r="AI66" s="85"/>
      <c r="AJ66" s="85"/>
      <c r="AK66" s="85"/>
      <c r="AL66" s="85"/>
      <c r="AM66" s="47"/>
      <c r="AN66" s="91"/>
      <c r="AO66" s="91"/>
      <c r="AP66" s="47"/>
      <c r="AQ66" s="47"/>
      <c r="AR66" s="91"/>
      <c r="AS66" s="91"/>
      <c r="AT66" s="47"/>
      <c r="AU66" s="47"/>
      <c r="AV66" s="91"/>
      <c r="AW66" s="91"/>
      <c r="AX66" s="47"/>
      <c r="AY66" s="47"/>
      <c r="AZ66" s="91"/>
      <c r="BA66" s="91"/>
      <c r="BB66" s="47"/>
      <c r="BC66" s="47"/>
      <c r="BD66" s="91"/>
      <c r="BE66" s="91"/>
      <c r="BF66" s="47"/>
      <c r="BG66" s="47"/>
      <c r="BH66" s="91"/>
      <c r="BI66" s="91"/>
      <c r="BJ66" s="47"/>
      <c r="BK66" s="47"/>
      <c r="BL66" s="91"/>
      <c r="BM66" s="91"/>
      <c r="BN66" s="47"/>
      <c r="BO66" s="47"/>
      <c r="BP66" s="91"/>
      <c r="BQ66" s="91"/>
      <c r="BR66" s="47"/>
      <c r="BS66" s="47"/>
      <c r="BT66" s="91"/>
      <c r="BU66" s="91"/>
      <c r="BV66" s="47"/>
      <c r="BW66" s="47"/>
      <c r="BX66" s="91"/>
      <c r="BY66" s="91"/>
      <c r="BZ66" s="47"/>
      <c r="CA66" s="47"/>
      <c r="CB66" s="91"/>
      <c r="CC66" s="91"/>
      <c r="CD66" s="47"/>
      <c r="CE66" s="47"/>
      <c r="CF66" s="91"/>
      <c r="CG66" s="91"/>
      <c r="CH66" s="47"/>
      <c r="CI66" s="91"/>
      <c r="CJ66" s="91"/>
      <c r="CK66" s="47"/>
      <c r="CL66" s="92" t="str">
        <f t="shared" si="105"/>
        <v>5 - Muy Alta</v>
      </c>
      <c r="CM66" s="93">
        <f t="shared" si="201"/>
        <v>1</v>
      </c>
      <c r="CN66" s="92" t="str">
        <f t="shared" si="106"/>
        <v>3 - Moderado</v>
      </c>
      <c r="CO66" s="93">
        <f t="shared" si="202"/>
        <v>0.6</v>
      </c>
      <c r="CP66" s="94" t="str">
        <f t="shared" si="203"/>
        <v>ALTO</v>
      </c>
      <c r="CQ66" s="89">
        <f t="shared" si="107"/>
        <v>0.6</v>
      </c>
      <c r="CR66" s="194"/>
      <c r="CS66" s="94">
        <f t="shared" si="108"/>
        <v>5</v>
      </c>
      <c r="CT66" s="47"/>
      <c r="CU66" s="194"/>
      <c r="CV66" s="194"/>
      <c r="CW66" s="96"/>
      <c r="CX66" s="97">
        <f t="shared" si="109"/>
        <v>0</v>
      </c>
      <c r="CY66" s="98">
        <f t="shared" si="110"/>
        <v>3</v>
      </c>
      <c r="CZ66" s="97" t="str">
        <f t="shared" si="111"/>
        <v>Moderado</v>
      </c>
      <c r="DA66" s="99">
        <f t="shared" si="112"/>
        <v>0.6</v>
      </c>
      <c r="DB66" s="100">
        <f t="shared" si="113"/>
        <v>0</v>
      </c>
      <c r="DC66" s="100">
        <f t="shared" si="114"/>
        <v>0</v>
      </c>
      <c r="DD66" s="97">
        <f t="shared" si="115"/>
        <v>0</v>
      </c>
      <c r="DE66" s="428">
        <f t="shared" si="116"/>
        <v>5</v>
      </c>
      <c r="DF66" s="429">
        <f t="shared" si="117"/>
        <v>1</v>
      </c>
      <c r="DG66" s="428">
        <f t="shared" si="118"/>
        <v>3</v>
      </c>
      <c r="DH66" s="428"/>
      <c r="DI66" s="429">
        <f t="shared" si="119"/>
        <v>0.6</v>
      </c>
      <c r="DJ66" s="100">
        <f t="shared" si="120"/>
        <v>0</v>
      </c>
      <c r="DK66" s="100">
        <f t="shared" si="121"/>
        <v>0</v>
      </c>
      <c r="DL66" s="97">
        <f t="shared" si="122"/>
        <v>0</v>
      </c>
      <c r="DM66" s="428">
        <f t="shared" si="123"/>
        <v>5</v>
      </c>
      <c r="DN66" s="429">
        <f t="shared" si="124"/>
        <v>1</v>
      </c>
      <c r="DO66" s="428">
        <f t="shared" si="125"/>
        <v>3</v>
      </c>
      <c r="DP66" s="429">
        <f t="shared" si="126"/>
        <v>0.6</v>
      </c>
      <c r="DQ66" s="100">
        <f t="shared" si="127"/>
        <v>0</v>
      </c>
      <c r="DR66" s="100">
        <f t="shared" si="128"/>
        <v>0</v>
      </c>
      <c r="DS66" s="97">
        <f t="shared" si="129"/>
        <v>0</v>
      </c>
      <c r="DT66" s="428">
        <f t="shared" si="130"/>
        <v>5</v>
      </c>
      <c r="DU66" s="429">
        <f t="shared" si="131"/>
        <v>1</v>
      </c>
      <c r="DV66" s="428">
        <f t="shared" si="132"/>
        <v>3</v>
      </c>
      <c r="DW66" s="429">
        <f t="shared" si="133"/>
        <v>0.6</v>
      </c>
      <c r="DX66" s="100">
        <f t="shared" si="134"/>
        <v>0</v>
      </c>
      <c r="DY66" s="100">
        <f t="shared" si="135"/>
        <v>0</v>
      </c>
      <c r="DZ66" s="97">
        <f t="shared" si="136"/>
        <v>0</v>
      </c>
      <c r="EA66" s="428">
        <f t="shared" si="137"/>
        <v>5</v>
      </c>
      <c r="EB66" s="429">
        <f t="shared" si="138"/>
        <v>1</v>
      </c>
      <c r="EC66" s="428">
        <f t="shared" si="139"/>
        <v>3</v>
      </c>
      <c r="ED66" s="429">
        <f t="shared" si="140"/>
        <v>0.6</v>
      </c>
      <c r="EE66" s="100">
        <f t="shared" si="141"/>
        <v>0</v>
      </c>
      <c r="EF66" s="100">
        <f t="shared" si="142"/>
        <v>0</v>
      </c>
      <c r="EG66" s="97">
        <f t="shared" si="143"/>
        <v>0</v>
      </c>
      <c r="EH66" s="428">
        <f t="shared" si="144"/>
        <v>5</v>
      </c>
      <c r="EI66" s="429">
        <f t="shared" si="145"/>
        <v>1</v>
      </c>
      <c r="EJ66" s="428">
        <f t="shared" si="146"/>
        <v>3</v>
      </c>
      <c r="EK66" s="429">
        <f t="shared" si="147"/>
        <v>0.6</v>
      </c>
      <c r="EL66" s="100">
        <f t="shared" si="148"/>
        <v>0</v>
      </c>
      <c r="EM66" s="100">
        <f t="shared" si="149"/>
        <v>0</v>
      </c>
      <c r="EN66" s="97">
        <f t="shared" si="150"/>
        <v>0</v>
      </c>
      <c r="EO66" s="428">
        <f t="shared" si="151"/>
        <v>5</v>
      </c>
      <c r="EP66" s="429">
        <f t="shared" si="152"/>
        <v>1</v>
      </c>
      <c r="EQ66" s="428">
        <f t="shared" si="153"/>
        <v>3</v>
      </c>
      <c r="ER66" s="429">
        <f t="shared" si="154"/>
        <v>0.6</v>
      </c>
      <c r="ES66" s="100">
        <f t="shared" si="155"/>
        <v>0</v>
      </c>
      <c r="ET66" s="100">
        <f t="shared" si="156"/>
        <v>0</v>
      </c>
      <c r="EU66" s="97">
        <f t="shared" si="157"/>
        <v>0</v>
      </c>
      <c r="EV66" s="428">
        <f t="shared" si="158"/>
        <v>5</v>
      </c>
      <c r="EW66" s="429">
        <f t="shared" si="159"/>
        <v>1</v>
      </c>
      <c r="EX66" s="428">
        <f t="shared" si="160"/>
        <v>3</v>
      </c>
      <c r="EY66" s="429">
        <f t="shared" si="161"/>
        <v>0.6</v>
      </c>
      <c r="EZ66" s="100">
        <f t="shared" si="162"/>
        <v>0</v>
      </c>
      <c r="FA66" s="100">
        <f t="shared" si="163"/>
        <v>0</v>
      </c>
      <c r="FB66" s="97">
        <f t="shared" si="164"/>
        <v>0</v>
      </c>
      <c r="FC66" s="428">
        <f t="shared" si="165"/>
        <v>5</v>
      </c>
      <c r="FD66" s="429">
        <f t="shared" si="166"/>
        <v>1</v>
      </c>
      <c r="FE66" s="428">
        <f t="shared" si="167"/>
        <v>3</v>
      </c>
      <c r="FF66" s="429">
        <f t="shared" si="168"/>
        <v>0.6</v>
      </c>
      <c r="FG66" s="100">
        <f t="shared" si="169"/>
        <v>0</v>
      </c>
      <c r="FH66" s="100">
        <f t="shared" si="170"/>
        <v>0</v>
      </c>
      <c r="FI66" s="97">
        <f t="shared" si="171"/>
        <v>0</v>
      </c>
      <c r="FJ66" s="428">
        <f t="shared" si="172"/>
        <v>5</v>
      </c>
      <c r="FK66" s="429">
        <f t="shared" si="173"/>
        <v>1</v>
      </c>
      <c r="FL66" s="428">
        <f t="shared" si="174"/>
        <v>3</v>
      </c>
      <c r="FM66" s="429">
        <f t="shared" si="175"/>
        <v>0.6</v>
      </c>
      <c r="FN66" s="100">
        <f t="shared" si="176"/>
        <v>0</v>
      </c>
      <c r="FO66" s="100">
        <f t="shared" si="177"/>
        <v>0</v>
      </c>
      <c r="FP66" s="97">
        <f t="shared" si="178"/>
        <v>0</v>
      </c>
      <c r="FQ66" s="428">
        <f t="shared" si="179"/>
        <v>5</v>
      </c>
      <c r="FR66" s="429">
        <f t="shared" si="180"/>
        <v>1</v>
      </c>
      <c r="FS66" s="428">
        <f t="shared" si="181"/>
        <v>3</v>
      </c>
      <c r="FT66" s="429">
        <f t="shared" si="182"/>
        <v>0.6</v>
      </c>
      <c r="FU66" s="100">
        <f t="shared" si="183"/>
        <v>0</v>
      </c>
      <c r="FV66" s="100">
        <f t="shared" si="184"/>
        <v>0</v>
      </c>
      <c r="FW66" s="97">
        <f t="shared" si="185"/>
        <v>0</v>
      </c>
      <c r="FX66" s="428">
        <f t="shared" si="186"/>
        <v>5</v>
      </c>
      <c r="FY66" s="429">
        <f t="shared" si="187"/>
        <v>1</v>
      </c>
      <c r="FZ66" s="428">
        <f t="shared" si="188"/>
        <v>3</v>
      </c>
      <c r="GA66" s="429">
        <f t="shared" si="189"/>
        <v>0.6</v>
      </c>
      <c r="GB66" s="100">
        <f t="shared" si="190"/>
        <v>0</v>
      </c>
      <c r="GC66" s="100">
        <f t="shared" si="191"/>
        <v>0</v>
      </c>
      <c r="GD66" s="97">
        <f t="shared" si="192"/>
        <v>0</v>
      </c>
      <c r="GE66" s="428">
        <f t="shared" si="193"/>
        <v>5</v>
      </c>
      <c r="GF66" s="429">
        <f t="shared" si="194"/>
        <v>1</v>
      </c>
      <c r="GG66" s="428">
        <f t="shared" si="195"/>
        <v>3</v>
      </c>
      <c r="GH66" s="429">
        <f t="shared" si="196"/>
        <v>0.6</v>
      </c>
      <c r="GI66" s="429">
        <f t="shared" si="197"/>
        <v>0.6</v>
      </c>
      <c r="GJ66" s="101"/>
    </row>
    <row r="67" spans="1:192" ht="37.5" hidden="1" customHeight="1">
      <c r="A67" s="427">
        <v>59</v>
      </c>
      <c r="B67" s="85"/>
      <c r="C67" s="85"/>
      <c r="D67" s="193"/>
      <c r="E67" s="85"/>
      <c r="F67" s="124"/>
      <c r="G67" s="85"/>
      <c r="H67" s="85" t="s">
        <v>1170</v>
      </c>
      <c r="I67" s="86"/>
      <c r="J67" s="86"/>
      <c r="K67" s="86"/>
      <c r="L67" s="86"/>
      <c r="M67" s="86"/>
      <c r="N67" s="86"/>
      <c r="O67" s="86"/>
      <c r="P67" s="86"/>
      <c r="Q67" s="86"/>
      <c r="R67" s="86"/>
      <c r="S67" s="86"/>
      <c r="T67" s="86"/>
      <c r="U67" s="86"/>
      <c r="V67" s="86"/>
      <c r="W67" s="86"/>
      <c r="X67" s="86"/>
      <c r="Y67" s="86"/>
      <c r="Z67" s="86"/>
      <c r="AA67" s="86"/>
      <c r="AB67" s="86"/>
      <c r="AC67" s="88">
        <f t="shared" si="102"/>
        <v>0</v>
      </c>
      <c r="AD67" s="89">
        <f t="shared" si="198"/>
        <v>1</v>
      </c>
      <c r="AE67" s="88" t="str">
        <f t="shared" si="103"/>
        <v>3 - Moderado</v>
      </c>
      <c r="AF67" s="89">
        <f t="shared" si="199"/>
        <v>0.6</v>
      </c>
      <c r="AG67" s="82" t="str">
        <f t="shared" si="200"/>
        <v/>
      </c>
      <c r="AH67" s="89">
        <f t="shared" si="104"/>
        <v>0.6</v>
      </c>
      <c r="AI67" s="85"/>
      <c r="AJ67" s="85"/>
      <c r="AK67" s="85"/>
      <c r="AL67" s="85"/>
      <c r="AM67" s="47"/>
      <c r="AN67" s="91"/>
      <c r="AO67" s="91"/>
      <c r="AP67" s="47"/>
      <c r="AQ67" s="47"/>
      <c r="AR67" s="91"/>
      <c r="AS67" s="91"/>
      <c r="AT67" s="47"/>
      <c r="AU67" s="47"/>
      <c r="AV67" s="91"/>
      <c r="AW67" s="91"/>
      <c r="AX67" s="47"/>
      <c r="AY67" s="47"/>
      <c r="AZ67" s="91"/>
      <c r="BA67" s="91"/>
      <c r="BB67" s="47"/>
      <c r="BC67" s="47"/>
      <c r="BD67" s="91"/>
      <c r="BE67" s="91"/>
      <c r="BF67" s="47"/>
      <c r="BG67" s="47"/>
      <c r="BH67" s="91"/>
      <c r="BI67" s="91"/>
      <c r="BJ67" s="47"/>
      <c r="BK67" s="47"/>
      <c r="BL67" s="91"/>
      <c r="BM67" s="91"/>
      <c r="BN67" s="47"/>
      <c r="BO67" s="47"/>
      <c r="BP67" s="91"/>
      <c r="BQ67" s="91"/>
      <c r="BR67" s="47"/>
      <c r="BS67" s="47"/>
      <c r="BT67" s="91"/>
      <c r="BU67" s="91"/>
      <c r="BV67" s="47"/>
      <c r="BW67" s="47"/>
      <c r="BX67" s="91"/>
      <c r="BY67" s="91"/>
      <c r="BZ67" s="47"/>
      <c r="CA67" s="47"/>
      <c r="CB67" s="91"/>
      <c r="CC67" s="91"/>
      <c r="CD67" s="47"/>
      <c r="CE67" s="47"/>
      <c r="CF67" s="91"/>
      <c r="CG67" s="91"/>
      <c r="CH67" s="47"/>
      <c r="CI67" s="91"/>
      <c r="CJ67" s="91"/>
      <c r="CK67" s="47"/>
      <c r="CL67" s="92" t="str">
        <f t="shared" si="105"/>
        <v>5 - Muy Alta</v>
      </c>
      <c r="CM67" s="93">
        <f t="shared" si="201"/>
        <v>1</v>
      </c>
      <c r="CN67" s="92" t="str">
        <f t="shared" si="106"/>
        <v>3 - Moderado</v>
      </c>
      <c r="CO67" s="93">
        <f t="shared" si="202"/>
        <v>0.6</v>
      </c>
      <c r="CP67" s="94" t="str">
        <f t="shared" si="203"/>
        <v>ALTO</v>
      </c>
      <c r="CQ67" s="89">
        <f t="shared" si="107"/>
        <v>0.6</v>
      </c>
      <c r="CR67" s="194"/>
      <c r="CS67" s="94">
        <f t="shared" si="108"/>
        <v>5</v>
      </c>
      <c r="CT67" s="47"/>
      <c r="CU67" s="194"/>
      <c r="CV67" s="194"/>
      <c r="CW67" s="96"/>
      <c r="CX67" s="97">
        <f t="shared" si="109"/>
        <v>0</v>
      </c>
      <c r="CY67" s="98">
        <f t="shared" si="110"/>
        <v>3</v>
      </c>
      <c r="CZ67" s="97" t="str">
        <f t="shared" si="111"/>
        <v>Moderado</v>
      </c>
      <c r="DA67" s="99">
        <f t="shared" si="112"/>
        <v>0.6</v>
      </c>
      <c r="DB67" s="100">
        <f t="shared" si="113"/>
        <v>0</v>
      </c>
      <c r="DC67" s="100">
        <f t="shared" si="114"/>
        <v>0</v>
      </c>
      <c r="DD67" s="97">
        <f t="shared" si="115"/>
        <v>0</v>
      </c>
      <c r="DE67" s="428">
        <f t="shared" si="116"/>
        <v>5</v>
      </c>
      <c r="DF67" s="429">
        <f t="shared" si="117"/>
        <v>1</v>
      </c>
      <c r="DG67" s="428">
        <f t="shared" si="118"/>
        <v>3</v>
      </c>
      <c r="DH67" s="428"/>
      <c r="DI67" s="429">
        <f t="shared" si="119"/>
        <v>0.6</v>
      </c>
      <c r="DJ67" s="100">
        <f t="shared" si="120"/>
        <v>0</v>
      </c>
      <c r="DK67" s="100">
        <f t="shared" si="121"/>
        <v>0</v>
      </c>
      <c r="DL67" s="97">
        <f t="shared" si="122"/>
        <v>0</v>
      </c>
      <c r="DM67" s="428">
        <f t="shared" si="123"/>
        <v>5</v>
      </c>
      <c r="DN67" s="429">
        <f t="shared" si="124"/>
        <v>1</v>
      </c>
      <c r="DO67" s="428">
        <f t="shared" si="125"/>
        <v>3</v>
      </c>
      <c r="DP67" s="429">
        <f t="shared" si="126"/>
        <v>0.6</v>
      </c>
      <c r="DQ67" s="100">
        <f t="shared" si="127"/>
        <v>0</v>
      </c>
      <c r="DR67" s="100">
        <f t="shared" si="128"/>
        <v>0</v>
      </c>
      <c r="DS67" s="97">
        <f t="shared" si="129"/>
        <v>0</v>
      </c>
      <c r="DT67" s="428">
        <f t="shared" si="130"/>
        <v>5</v>
      </c>
      <c r="DU67" s="429">
        <f t="shared" si="131"/>
        <v>1</v>
      </c>
      <c r="DV67" s="428">
        <f t="shared" si="132"/>
        <v>3</v>
      </c>
      <c r="DW67" s="429">
        <f t="shared" si="133"/>
        <v>0.6</v>
      </c>
      <c r="DX67" s="100">
        <f t="shared" si="134"/>
        <v>0</v>
      </c>
      <c r="DY67" s="100">
        <f t="shared" si="135"/>
        <v>0</v>
      </c>
      <c r="DZ67" s="97">
        <f t="shared" si="136"/>
        <v>0</v>
      </c>
      <c r="EA67" s="428">
        <f t="shared" si="137"/>
        <v>5</v>
      </c>
      <c r="EB67" s="429">
        <f t="shared" si="138"/>
        <v>1</v>
      </c>
      <c r="EC67" s="428">
        <f t="shared" si="139"/>
        <v>3</v>
      </c>
      <c r="ED67" s="429">
        <f t="shared" si="140"/>
        <v>0.6</v>
      </c>
      <c r="EE67" s="100">
        <f t="shared" si="141"/>
        <v>0</v>
      </c>
      <c r="EF67" s="100">
        <f t="shared" si="142"/>
        <v>0</v>
      </c>
      <c r="EG67" s="97">
        <f t="shared" si="143"/>
        <v>0</v>
      </c>
      <c r="EH67" s="428">
        <f t="shared" si="144"/>
        <v>5</v>
      </c>
      <c r="EI67" s="429">
        <f t="shared" si="145"/>
        <v>1</v>
      </c>
      <c r="EJ67" s="428">
        <f t="shared" si="146"/>
        <v>3</v>
      </c>
      <c r="EK67" s="429">
        <f t="shared" si="147"/>
        <v>0.6</v>
      </c>
      <c r="EL67" s="100">
        <f t="shared" si="148"/>
        <v>0</v>
      </c>
      <c r="EM67" s="100">
        <f t="shared" si="149"/>
        <v>0</v>
      </c>
      <c r="EN67" s="97">
        <f t="shared" si="150"/>
        <v>0</v>
      </c>
      <c r="EO67" s="428">
        <f t="shared" si="151"/>
        <v>5</v>
      </c>
      <c r="EP67" s="429">
        <f t="shared" si="152"/>
        <v>1</v>
      </c>
      <c r="EQ67" s="428">
        <f t="shared" si="153"/>
        <v>3</v>
      </c>
      <c r="ER67" s="429">
        <f t="shared" si="154"/>
        <v>0.6</v>
      </c>
      <c r="ES67" s="100">
        <f t="shared" si="155"/>
        <v>0</v>
      </c>
      <c r="ET67" s="100">
        <f t="shared" si="156"/>
        <v>0</v>
      </c>
      <c r="EU67" s="97">
        <f t="shared" si="157"/>
        <v>0</v>
      </c>
      <c r="EV67" s="428">
        <f t="shared" si="158"/>
        <v>5</v>
      </c>
      <c r="EW67" s="429">
        <f t="shared" si="159"/>
        <v>1</v>
      </c>
      <c r="EX67" s="428">
        <f t="shared" si="160"/>
        <v>3</v>
      </c>
      <c r="EY67" s="429">
        <f t="shared" si="161"/>
        <v>0.6</v>
      </c>
      <c r="EZ67" s="100">
        <f t="shared" si="162"/>
        <v>0</v>
      </c>
      <c r="FA67" s="100">
        <f t="shared" si="163"/>
        <v>0</v>
      </c>
      <c r="FB67" s="97">
        <f t="shared" si="164"/>
        <v>0</v>
      </c>
      <c r="FC67" s="428">
        <f t="shared" si="165"/>
        <v>5</v>
      </c>
      <c r="FD67" s="429">
        <f t="shared" si="166"/>
        <v>1</v>
      </c>
      <c r="FE67" s="428">
        <f t="shared" si="167"/>
        <v>3</v>
      </c>
      <c r="FF67" s="429">
        <f t="shared" si="168"/>
        <v>0.6</v>
      </c>
      <c r="FG67" s="100">
        <f t="shared" si="169"/>
        <v>0</v>
      </c>
      <c r="FH67" s="100">
        <f t="shared" si="170"/>
        <v>0</v>
      </c>
      <c r="FI67" s="97">
        <f t="shared" si="171"/>
        <v>0</v>
      </c>
      <c r="FJ67" s="428">
        <f t="shared" si="172"/>
        <v>5</v>
      </c>
      <c r="FK67" s="429">
        <f t="shared" si="173"/>
        <v>1</v>
      </c>
      <c r="FL67" s="428">
        <f t="shared" si="174"/>
        <v>3</v>
      </c>
      <c r="FM67" s="429">
        <f t="shared" si="175"/>
        <v>0.6</v>
      </c>
      <c r="FN67" s="100">
        <f t="shared" si="176"/>
        <v>0</v>
      </c>
      <c r="FO67" s="100">
        <f t="shared" si="177"/>
        <v>0</v>
      </c>
      <c r="FP67" s="97">
        <f t="shared" si="178"/>
        <v>0</v>
      </c>
      <c r="FQ67" s="428">
        <f t="shared" si="179"/>
        <v>5</v>
      </c>
      <c r="FR67" s="429">
        <f t="shared" si="180"/>
        <v>1</v>
      </c>
      <c r="FS67" s="428">
        <f t="shared" si="181"/>
        <v>3</v>
      </c>
      <c r="FT67" s="429">
        <f t="shared" si="182"/>
        <v>0.6</v>
      </c>
      <c r="FU67" s="100">
        <f t="shared" si="183"/>
        <v>0</v>
      </c>
      <c r="FV67" s="100">
        <f t="shared" si="184"/>
        <v>0</v>
      </c>
      <c r="FW67" s="97">
        <f t="shared" si="185"/>
        <v>0</v>
      </c>
      <c r="FX67" s="428">
        <f t="shared" si="186"/>
        <v>5</v>
      </c>
      <c r="FY67" s="429">
        <f t="shared" si="187"/>
        <v>1</v>
      </c>
      <c r="FZ67" s="428">
        <f t="shared" si="188"/>
        <v>3</v>
      </c>
      <c r="GA67" s="429">
        <f t="shared" si="189"/>
        <v>0.6</v>
      </c>
      <c r="GB67" s="100">
        <f t="shared" si="190"/>
        <v>0</v>
      </c>
      <c r="GC67" s="100">
        <f t="shared" si="191"/>
        <v>0</v>
      </c>
      <c r="GD67" s="97">
        <f t="shared" si="192"/>
        <v>0</v>
      </c>
      <c r="GE67" s="428">
        <f t="shared" si="193"/>
        <v>5</v>
      </c>
      <c r="GF67" s="429">
        <f t="shared" si="194"/>
        <v>1</v>
      </c>
      <c r="GG67" s="428">
        <f t="shared" si="195"/>
        <v>3</v>
      </c>
      <c r="GH67" s="429">
        <f t="shared" si="196"/>
        <v>0.6</v>
      </c>
      <c r="GI67" s="429">
        <f t="shared" si="197"/>
        <v>0.6</v>
      </c>
      <c r="GJ67" s="101"/>
    </row>
    <row r="68" spans="1:192" ht="37.5" hidden="1" customHeight="1">
      <c r="A68" s="427">
        <v>60</v>
      </c>
      <c r="B68" s="85"/>
      <c r="C68" s="85"/>
      <c r="D68" s="193"/>
      <c r="E68" s="85"/>
      <c r="F68" s="124"/>
      <c r="G68" s="85"/>
      <c r="H68" s="85" t="s">
        <v>1170</v>
      </c>
      <c r="I68" s="86"/>
      <c r="J68" s="86"/>
      <c r="K68" s="86"/>
      <c r="L68" s="86"/>
      <c r="M68" s="86"/>
      <c r="N68" s="86"/>
      <c r="O68" s="86"/>
      <c r="P68" s="86"/>
      <c r="Q68" s="86"/>
      <c r="R68" s="86"/>
      <c r="S68" s="86"/>
      <c r="T68" s="86"/>
      <c r="U68" s="86"/>
      <c r="V68" s="86"/>
      <c r="W68" s="86"/>
      <c r="X68" s="86"/>
      <c r="Y68" s="86"/>
      <c r="Z68" s="86"/>
      <c r="AA68" s="86"/>
      <c r="AB68" s="86"/>
      <c r="AC68" s="88">
        <f t="shared" si="102"/>
        <v>0</v>
      </c>
      <c r="AD68" s="89">
        <f t="shared" si="198"/>
        <v>1</v>
      </c>
      <c r="AE68" s="88" t="str">
        <f t="shared" si="103"/>
        <v>3 - Moderado</v>
      </c>
      <c r="AF68" s="89">
        <f t="shared" si="199"/>
        <v>0.6</v>
      </c>
      <c r="AG68" s="82" t="str">
        <f t="shared" si="200"/>
        <v/>
      </c>
      <c r="AH68" s="89">
        <f t="shared" si="104"/>
        <v>0.6</v>
      </c>
      <c r="AI68" s="85"/>
      <c r="AJ68" s="85"/>
      <c r="AK68" s="85"/>
      <c r="AL68" s="85"/>
      <c r="AM68" s="47"/>
      <c r="AN68" s="91"/>
      <c r="AO68" s="91"/>
      <c r="AP68" s="47"/>
      <c r="AQ68" s="47"/>
      <c r="AR68" s="91"/>
      <c r="AS68" s="91"/>
      <c r="AT68" s="47"/>
      <c r="AU68" s="47"/>
      <c r="AV68" s="91"/>
      <c r="AW68" s="91"/>
      <c r="AX68" s="47"/>
      <c r="AY68" s="47"/>
      <c r="AZ68" s="91"/>
      <c r="BA68" s="91"/>
      <c r="BB68" s="47"/>
      <c r="BC68" s="47"/>
      <c r="BD68" s="91"/>
      <c r="BE68" s="91"/>
      <c r="BF68" s="47"/>
      <c r="BG68" s="47"/>
      <c r="BH68" s="91"/>
      <c r="BI68" s="91"/>
      <c r="BJ68" s="47"/>
      <c r="BK68" s="47"/>
      <c r="BL68" s="91"/>
      <c r="BM68" s="91"/>
      <c r="BN68" s="47"/>
      <c r="BO68" s="47"/>
      <c r="BP68" s="91"/>
      <c r="BQ68" s="91"/>
      <c r="BR68" s="47"/>
      <c r="BS68" s="47"/>
      <c r="BT68" s="91"/>
      <c r="BU68" s="91"/>
      <c r="BV68" s="47"/>
      <c r="BW68" s="47"/>
      <c r="BX68" s="91"/>
      <c r="BY68" s="91"/>
      <c r="BZ68" s="47"/>
      <c r="CA68" s="47"/>
      <c r="CB68" s="91"/>
      <c r="CC68" s="91"/>
      <c r="CD68" s="47"/>
      <c r="CE68" s="47"/>
      <c r="CF68" s="91"/>
      <c r="CG68" s="91"/>
      <c r="CH68" s="47"/>
      <c r="CI68" s="91"/>
      <c r="CJ68" s="91"/>
      <c r="CK68" s="47"/>
      <c r="CL68" s="92" t="str">
        <f t="shared" si="105"/>
        <v>5 - Muy Alta</v>
      </c>
      <c r="CM68" s="93">
        <f t="shared" si="201"/>
        <v>1</v>
      </c>
      <c r="CN68" s="92" t="str">
        <f t="shared" si="106"/>
        <v>3 - Moderado</v>
      </c>
      <c r="CO68" s="93">
        <f t="shared" si="202"/>
        <v>0.6</v>
      </c>
      <c r="CP68" s="94" t="str">
        <f t="shared" si="203"/>
        <v>ALTO</v>
      </c>
      <c r="CQ68" s="89">
        <f t="shared" si="107"/>
        <v>0.6</v>
      </c>
      <c r="CR68" s="194"/>
      <c r="CS68" s="94">
        <f t="shared" si="108"/>
        <v>5</v>
      </c>
      <c r="CT68" s="47"/>
      <c r="CU68" s="194"/>
      <c r="CV68" s="194"/>
      <c r="CW68" s="96"/>
      <c r="CX68" s="97">
        <f t="shared" si="109"/>
        <v>0</v>
      </c>
      <c r="CY68" s="98">
        <f t="shared" si="110"/>
        <v>3</v>
      </c>
      <c r="CZ68" s="97" t="str">
        <f t="shared" si="111"/>
        <v>Moderado</v>
      </c>
      <c r="DA68" s="99">
        <f t="shared" si="112"/>
        <v>0.6</v>
      </c>
      <c r="DB68" s="100">
        <f t="shared" si="113"/>
        <v>0</v>
      </c>
      <c r="DC68" s="100">
        <f t="shared" si="114"/>
        <v>0</v>
      </c>
      <c r="DD68" s="97">
        <f t="shared" si="115"/>
        <v>0</v>
      </c>
      <c r="DE68" s="428">
        <f t="shared" si="116"/>
        <v>5</v>
      </c>
      <c r="DF68" s="429">
        <f t="shared" si="117"/>
        <v>1</v>
      </c>
      <c r="DG68" s="428">
        <f t="shared" si="118"/>
        <v>3</v>
      </c>
      <c r="DH68" s="428"/>
      <c r="DI68" s="429">
        <f t="shared" si="119"/>
        <v>0.6</v>
      </c>
      <c r="DJ68" s="100">
        <f t="shared" si="120"/>
        <v>0</v>
      </c>
      <c r="DK68" s="100">
        <f t="shared" si="121"/>
        <v>0</v>
      </c>
      <c r="DL68" s="97">
        <f t="shared" si="122"/>
        <v>0</v>
      </c>
      <c r="DM68" s="428">
        <f t="shared" si="123"/>
        <v>5</v>
      </c>
      <c r="DN68" s="429">
        <f t="shared" si="124"/>
        <v>1</v>
      </c>
      <c r="DO68" s="428">
        <f t="shared" si="125"/>
        <v>3</v>
      </c>
      <c r="DP68" s="429">
        <f t="shared" si="126"/>
        <v>0.6</v>
      </c>
      <c r="DQ68" s="100">
        <f t="shared" si="127"/>
        <v>0</v>
      </c>
      <c r="DR68" s="100">
        <f t="shared" si="128"/>
        <v>0</v>
      </c>
      <c r="DS68" s="97">
        <f t="shared" si="129"/>
        <v>0</v>
      </c>
      <c r="DT68" s="428">
        <f t="shared" si="130"/>
        <v>5</v>
      </c>
      <c r="DU68" s="429">
        <f t="shared" si="131"/>
        <v>1</v>
      </c>
      <c r="DV68" s="428">
        <f t="shared" si="132"/>
        <v>3</v>
      </c>
      <c r="DW68" s="429">
        <f t="shared" si="133"/>
        <v>0.6</v>
      </c>
      <c r="DX68" s="100">
        <f t="shared" si="134"/>
        <v>0</v>
      </c>
      <c r="DY68" s="100">
        <f t="shared" si="135"/>
        <v>0</v>
      </c>
      <c r="DZ68" s="97">
        <f t="shared" si="136"/>
        <v>0</v>
      </c>
      <c r="EA68" s="428">
        <f t="shared" si="137"/>
        <v>5</v>
      </c>
      <c r="EB68" s="429">
        <f t="shared" si="138"/>
        <v>1</v>
      </c>
      <c r="EC68" s="428">
        <f t="shared" si="139"/>
        <v>3</v>
      </c>
      <c r="ED68" s="429">
        <f t="shared" si="140"/>
        <v>0.6</v>
      </c>
      <c r="EE68" s="100">
        <f t="shared" si="141"/>
        <v>0</v>
      </c>
      <c r="EF68" s="100">
        <f t="shared" si="142"/>
        <v>0</v>
      </c>
      <c r="EG68" s="97">
        <f t="shared" si="143"/>
        <v>0</v>
      </c>
      <c r="EH68" s="428">
        <f t="shared" si="144"/>
        <v>5</v>
      </c>
      <c r="EI68" s="429">
        <f t="shared" si="145"/>
        <v>1</v>
      </c>
      <c r="EJ68" s="428">
        <f t="shared" si="146"/>
        <v>3</v>
      </c>
      <c r="EK68" s="429">
        <f t="shared" si="147"/>
        <v>0.6</v>
      </c>
      <c r="EL68" s="100">
        <f t="shared" si="148"/>
        <v>0</v>
      </c>
      <c r="EM68" s="100">
        <f t="shared" si="149"/>
        <v>0</v>
      </c>
      <c r="EN68" s="97">
        <f t="shared" si="150"/>
        <v>0</v>
      </c>
      <c r="EO68" s="428">
        <f t="shared" si="151"/>
        <v>5</v>
      </c>
      <c r="EP68" s="429">
        <f t="shared" si="152"/>
        <v>1</v>
      </c>
      <c r="EQ68" s="428">
        <f t="shared" si="153"/>
        <v>3</v>
      </c>
      <c r="ER68" s="429">
        <f t="shared" si="154"/>
        <v>0.6</v>
      </c>
      <c r="ES68" s="100">
        <f t="shared" si="155"/>
        <v>0</v>
      </c>
      <c r="ET68" s="100">
        <f t="shared" si="156"/>
        <v>0</v>
      </c>
      <c r="EU68" s="97">
        <f t="shared" si="157"/>
        <v>0</v>
      </c>
      <c r="EV68" s="428">
        <f t="shared" si="158"/>
        <v>5</v>
      </c>
      <c r="EW68" s="429">
        <f t="shared" si="159"/>
        <v>1</v>
      </c>
      <c r="EX68" s="428">
        <f t="shared" si="160"/>
        <v>3</v>
      </c>
      <c r="EY68" s="429">
        <f t="shared" si="161"/>
        <v>0.6</v>
      </c>
      <c r="EZ68" s="100">
        <f t="shared" si="162"/>
        <v>0</v>
      </c>
      <c r="FA68" s="100">
        <f t="shared" si="163"/>
        <v>0</v>
      </c>
      <c r="FB68" s="97">
        <f t="shared" si="164"/>
        <v>0</v>
      </c>
      <c r="FC68" s="428">
        <f t="shared" si="165"/>
        <v>5</v>
      </c>
      <c r="FD68" s="429">
        <f t="shared" si="166"/>
        <v>1</v>
      </c>
      <c r="FE68" s="428">
        <f t="shared" si="167"/>
        <v>3</v>
      </c>
      <c r="FF68" s="429">
        <f t="shared" si="168"/>
        <v>0.6</v>
      </c>
      <c r="FG68" s="100">
        <f t="shared" si="169"/>
        <v>0</v>
      </c>
      <c r="FH68" s="100">
        <f t="shared" si="170"/>
        <v>0</v>
      </c>
      <c r="FI68" s="97">
        <f t="shared" si="171"/>
        <v>0</v>
      </c>
      <c r="FJ68" s="428">
        <f t="shared" si="172"/>
        <v>5</v>
      </c>
      <c r="FK68" s="429">
        <f t="shared" si="173"/>
        <v>1</v>
      </c>
      <c r="FL68" s="428">
        <f t="shared" si="174"/>
        <v>3</v>
      </c>
      <c r="FM68" s="429">
        <f t="shared" si="175"/>
        <v>0.6</v>
      </c>
      <c r="FN68" s="100">
        <f t="shared" si="176"/>
        <v>0</v>
      </c>
      <c r="FO68" s="100">
        <f t="shared" si="177"/>
        <v>0</v>
      </c>
      <c r="FP68" s="97">
        <f t="shared" si="178"/>
        <v>0</v>
      </c>
      <c r="FQ68" s="428">
        <f t="shared" si="179"/>
        <v>5</v>
      </c>
      <c r="FR68" s="429">
        <f t="shared" si="180"/>
        <v>1</v>
      </c>
      <c r="FS68" s="428">
        <f t="shared" si="181"/>
        <v>3</v>
      </c>
      <c r="FT68" s="429">
        <f t="shared" si="182"/>
        <v>0.6</v>
      </c>
      <c r="FU68" s="100">
        <f t="shared" si="183"/>
        <v>0</v>
      </c>
      <c r="FV68" s="100">
        <f t="shared" si="184"/>
        <v>0</v>
      </c>
      <c r="FW68" s="97">
        <f t="shared" si="185"/>
        <v>0</v>
      </c>
      <c r="FX68" s="428">
        <f t="shared" si="186"/>
        <v>5</v>
      </c>
      <c r="FY68" s="429">
        <f t="shared" si="187"/>
        <v>1</v>
      </c>
      <c r="FZ68" s="428">
        <f t="shared" si="188"/>
        <v>3</v>
      </c>
      <c r="GA68" s="429">
        <f t="shared" si="189"/>
        <v>0.6</v>
      </c>
      <c r="GB68" s="100">
        <f t="shared" si="190"/>
        <v>0</v>
      </c>
      <c r="GC68" s="100">
        <f t="shared" si="191"/>
        <v>0</v>
      </c>
      <c r="GD68" s="97">
        <f t="shared" si="192"/>
        <v>0</v>
      </c>
      <c r="GE68" s="428">
        <f t="shared" si="193"/>
        <v>5</v>
      </c>
      <c r="GF68" s="429">
        <f t="shared" si="194"/>
        <v>1</v>
      </c>
      <c r="GG68" s="428">
        <f t="shared" si="195"/>
        <v>3</v>
      </c>
      <c r="GH68" s="429">
        <f t="shared" si="196"/>
        <v>0.6</v>
      </c>
      <c r="GI68" s="429">
        <f t="shared" si="197"/>
        <v>0.6</v>
      </c>
      <c r="GJ68" s="101"/>
    </row>
    <row r="69" spans="1:192" ht="37.5" hidden="1" customHeight="1">
      <c r="A69" s="427">
        <v>61</v>
      </c>
      <c r="B69" s="85"/>
      <c r="C69" s="85"/>
      <c r="D69" s="193"/>
      <c r="E69" s="85"/>
      <c r="F69" s="124"/>
      <c r="G69" s="85"/>
      <c r="H69" s="85" t="s">
        <v>1170</v>
      </c>
      <c r="I69" s="86"/>
      <c r="J69" s="86"/>
      <c r="K69" s="86"/>
      <c r="L69" s="86"/>
      <c r="M69" s="86"/>
      <c r="N69" s="86"/>
      <c r="O69" s="86"/>
      <c r="P69" s="86"/>
      <c r="Q69" s="86"/>
      <c r="R69" s="86"/>
      <c r="S69" s="86"/>
      <c r="T69" s="86"/>
      <c r="U69" s="86"/>
      <c r="V69" s="86"/>
      <c r="W69" s="86"/>
      <c r="X69" s="86"/>
      <c r="Y69" s="86"/>
      <c r="Z69" s="86"/>
      <c r="AA69" s="86"/>
      <c r="AB69" s="86"/>
      <c r="AC69" s="88">
        <f t="shared" si="102"/>
        <v>0</v>
      </c>
      <c r="AD69" s="89">
        <f t="shared" si="198"/>
        <v>1</v>
      </c>
      <c r="AE69" s="88" t="str">
        <f t="shared" si="103"/>
        <v>3 - Moderado</v>
      </c>
      <c r="AF69" s="89">
        <f t="shared" si="199"/>
        <v>0.6</v>
      </c>
      <c r="AG69" s="82" t="str">
        <f t="shared" si="200"/>
        <v/>
      </c>
      <c r="AH69" s="89">
        <f t="shared" si="104"/>
        <v>0.6</v>
      </c>
      <c r="AI69" s="85"/>
      <c r="AJ69" s="85"/>
      <c r="AK69" s="85"/>
      <c r="AL69" s="85"/>
      <c r="AM69" s="47"/>
      <c r="AN69" s="91"/>
      <c r="AO69" s="91"/>
      <c r="AP69" s="47"/>
      <c r="AQ69" s="47"/>
      <c r="AR69" s="91"/>
      <c r="AS69" s="91"/>
      <c r="AT69" s="47"/>
      <c r="AU69" s="47"/>
      <c r="AV69" s="91"/>
      <c r="AW69" s="91"/>
      <c r="AX69" s="47"/>
      <c r="AY69" s="47"/>
      <c r="AZ69" s="91"/>
      <c r="BA69" s="91"/>
      <c r="BB69" s="47"/>
      <c r="BC69" s="47"/>
      <c r="BD69" s="91"/>
      <c r="BE69" s="91"/>
      <c r="BF69" s="47"/>
      <c r="BG69" s="47"/>
      <c r="BH69" s="91"/>
      <c r="BI69" s="91"/>
      <c r="BJ69" s="47"/>
      <c r="BK69" s="47"/>
      <c r="BL69" s="91"/>
      <c r="BM69" s="91"/>
      <c r="BN69" s="47"/>
      <c r="BO69" s="47"/>
      <c r="BP69" s="91"/>
      <c r="BQ69" s="91"/>
      <c r="BR69" s="47"/>
      <c r="BS69" s="47"/>
      <c r="BT69" s="91"/>
      <c r="BU69" s="91"/>
      <c r="BV69" s="47"/>
      <c r="BW69" s="47"/>
      <c r="BX69" s="91"/>
      <c r="BY69" s="91"/>
      <c r="BZ69" s="47"/>
      <c r="CA69" s="47"/>
      <c r="CB69" s="91"/>
      <c r="CC69" s="91"/>
      <c r="CD69" s="47"/>
      <c r="CE69" s="47"/>
      <c r="CF69" s="91"/>
      <c r="CG69" s="91"/>
      <c r="CH69" s="47"/>
      <c r="CI69" s="91"/>
      <c r="CJ69" s="91"/>
      <c r="CK69" s="47"/>
      <c r="CL69" s="92" t="str">
        <f t="shared" si="105"/>
        <v>5 - Muy Alta</v>
      </c>
      <c r="CM69" s="93">
        <f t="shared" si="201"/>
        <v>1</v>
      </c>
      <c r="CN69" s="92" t="str">
        <f t="shared" si="106"/>
        <v>3 - Moderado</v>
      </c>
      <c r="CO69" s="93">
        <f t="shared" si="202"/>
        <v>0.6</v>
      </c>
      <c r="CP69" s="94" t="str">
        <f t="shared" si="203"/>
        <v>ALTO</v>
      </c>
      <c r="CQ69" s="89">
        <f t="shared" si="107"/>
        <v>0.6</v>
      </c>
      <c r="CR69" s="194"/>
      <c r="CS69" s="94">
        <f t="shared" si="108"/>
        <v>5</v>
      </c>
      <c r="CT69" s="47"/>
      <c r="CU69" s="194"/>
      <c r="CV69" s="194"/>
      <c r="CW69" s="96"/>
      <c r="CX69" s="97">
        <f t="shared" si="109"/>
        <v>0</v>
      </c>
      <c r="CY69" s="98">
        <f t="shared" si="110"/>
        <v>3</v>
      </c>
      <c r="CZ69" s="97" t="str">
        <f t="shared" si="111"/>
        <v>Moderado</v>
      </c>
      <c r="DA69" s="99">
        <f t="shared" si="112"/>
        <v>0.6</v>
      </c>
      <c r="DB69" s="100">
        <f t="shared" si="113"/>
        <v>0</v>
      </c>
      <c r="DC69" s="100">
        <f t="shared" si="114"/>
        <v>0</v>
      </c>
      <c r="DD69" s="97">
        <f t="shared" si="115"/>
        <v>0</v>
      </c>
      <c r="DE69" s="428">
        <f t="shared" si="116"/>
        <v>5</v>
      </c>
      <c r="DF69" s="429">
        <f t="shared" si="117"/>
        <v>1</v>
      </c>
      <c r="DG69" s="428">
        <f t="shared" si="118"/>
        <v>3</v>
      </c>
      <c r="DH69" s="428"/>
      <c r="DI69" s="429">
        <f t="shared" si="119"/>
        <v>0.6</v>
      </c>
      <c r="DJ69" s="100">
        <f t="shared" si="120"/>
        <v>0</v>
      </c>
      <c r="DK69" s="100">
        <f t="shared" si="121"/>
        <v>0</v>
      </c>
      <c r="DL69" s="97">
        <f t="shared" si="122"/>
        <v>0</v>
      </c>
      <c r="DM69" s="428">
        <f t="shared" si="123"/>
        <v>5</v>
      </c>
      <c r="DN69" s="429">
        <f t="shared" si="124"/>
        <v>1</v>
      </c>
      <c r="DO69" s="428">
        <f t="shared" si="125"/>
        <v>3</v>
      </c>
      <c r="DP69" s="429">
        <f t="shared" si="126"/>
        <v>0.6</v>
      </c>
      <c r="DQ69" s="100">
        <f t="shared" si="127"/>
        <v>0</v>
      </c>
      <c r="DR69" s="100">
        <f t="shared" si="128"/>
        <v>0</v>
      </c>
      <c r="DS69" s="97">
        <f t="shared" si="129"/>
        <v>0</v>
      </c>
      <c r="DT69" s="428">
        <f t="shared" si="130"/>
        <v>5</v>
      </c>
      <c r="DU69" s="429">
        <f t="shared" si="131"/>
        <v>1</v>
      </c>
      <c r="DV69" s="428">
        <f t="shared" si="132"/>
        <v>3</v>
      </c>
      <c r="DW69" s="429">
        <f t="shared" si="133"/>
        <v>0.6</v>
      </c>
      <c r="DX69" s="100">
        <f t="shared" si="134"/>
        <v>0</v>
      </c>
      <c r="DY69" s="100">
        <f t="shared" si="135"/>
        <v>0</v>
      </c>
      <c r="DZ69" s="97">
        <f t="shared" si="136"/>
        <v>0</v>
      </c>
      <c r="EA69" s="428">
        <f t="shared" si="137"/>
        <v>5</v>
      </c>
      <c r="EB69" s="429">
        <f t="shared" si="138"/>
        <v>1</v>
      </c>
      <c r="EC69" s="428">
        <f t="shared" si="139"/>
        <v>3</v>
      </c>
      <c r="ED69" s="429">
        <f t="shared" si="140"/>
        <v>0.6</v>
      </c>
      <c r="EE69" s="100">
        <f t="shared" si="141"/>
        <v>0</v>
      </c>
      <c r="EF69" s="100">
        <f t="shared" si="142"/>
        <v>0</v>
      </c>
      <c r="EG69" s="97">
        <f t="shared" si="143"/>
        <v>0</v>
      </c>
      <c r="EH69" s="428">
        <f t="shared" si="144"/>
        <v>5</v>
      </c>
      <c r="EI69" s="429">
        <f t="shared" si="145"/>
        <v>1</v>
      </c>
      <c r="EJ69" s="428">
        <f t="shared" si="146"/>
        <v>3</v>
      </c>
      <c r="EK69" s="429">
        <f t="shared" si="147"/>
        <v>0.6</v>
      </c>
      <c r="EL69" s="100">
        <f t="shared" si="148"/>
        <v>0</v>
      </c>
      <c r="EM69" s="100">
        <f t="shared" si="149"/>
        <v>0</v>
      </c>
      <c r="EN69" s="97">
        <f t="shared" si="150"/>
        <v>0</v>
      </c>
      <c r="EO69" s="428">
        <f t="shared" si="151"/>
        <v>5</v>
      </c>
      <c r="EP69" s="429">
        <f t="shared" si="152"/>
        <v>1</v>
      </c>
      <c r="EQ69" s="428">
        <f t="shared" si="153"/>
        <v>3</v>
      </c>
      <c r="ER69" s="429">
        <f t="shared" si="154"/>
        <v>0.6</v>
      </c>
      <c r="ES69" s="100">
        <f t="shared" si="155"/>
        <v>0</v>
      </c>
      <c r="ET69" s="100">
        <f t="shared" si="156"/>
        <v>0</v>
      </c>
      <c r="EU69" s="97">
        <f t="shared" si="157"/>
        <v>0</v>
      </c>
      <c r="EV69" s="428">
        <f t="shared" si="158"/>
        <v>5</v>
      </c>
      <c r="EW69" s="429">
        <f t="shared" si="159"/>
        <v>1</v>
      </c>
      <c r="EX69" s="428">
        <f t="shared" si="160"/>
        <v>3</v>
      </c>
      <c r="EY69" s="429">
        <f t="shared" si="161"/>
        <v>0.6</v>
      </c>
      <c r="EZ69" s="100">
        <f t="shared" si="162"/>
        <v>0</v>
      </c>
      <c r="FA69" s="100">
        <f t="shared" si="163"/>
        <v>0</v>
      </c>
      <c r="FB69" s="97">
        <f t="shared" si="164"/>
        <v>0</v>
      </c>
      <c r="FC69" s="428">
        <f t="shared" si="165"/>
        <v>5</v>
      </c>
      <c r="FD69" s="429">
        <f t="shared" si="166"/>
        <v>1</v>
      </c>
      <c r="FE69" s="428">
        <f t="shared" si="167"/>
        <v>3</v>
      </c>
      <c r="FF69" s="429">
        <f t="shared" si="168"/>
        <v>0.6</v>
      </c>
      <c r="FG69" s="100">
        <f t="shared" si="169"/>
        <v>0</v>
      </c>
      <c r="FH69" s="100">
        <f t="shared" si="170"/>
        <v>0</v>
      </c>
      <c r="FI69" s="97">
        <f t="shared" si="171"/>
        <v>0</v>
      </c>
      <c r="FJ69" s="428">
        <f t="shared" si="172"/>
        <v>5</v>
      </c>
      <c r="FK69" s="429">
        <f t="shared" si="173"/>
        <v>1</v>
      </c>
      <c r="FL69" s="428">
        <f t="shared" si="174"/>
        <v>3</v>
      </c>
      <c r="FM69" s="429">
        <f t="shared" si="175"/>
        <v>0.6</v>
      </c>
      <c r="FN69" s="100">
        <f t="shared" si="176"/>
        <v>0</v>
      </c>
      <c r="FO69" s="100">
        <f t="shared" si="177"/>
        <v>0</v>
      </c>
      <c r="FP69" s="97">
        <f t="shared" si="178"/>
        <v>0</v>
      </c>
      <c r="FQ69" s="428">
        <f t="shared" si="179"/>
        <v>5</v>
      </c>
      <c r="FR69" s="429">
        <f t="shared" si="180"/>
        <v>1</v>
      </c>
      <c r="FS69" s="428">
        <f t="shared" si="181"/>
        <v>3</v>
      </c>
      <c r="FT69" s="429">
        <f t="shared" si="182"/>
        <v>0.6</v>
      </c>
      <c r="FU69" s="100">
        <f t="shared" si="183"/>
        <v>0</v>
      </c>
      <c r="FV69" s="100">
        <f t="shared" si="184"/>
        <v>0</v>
      </c>
      <c r="FW69" s="97">
        <f t="shared" si="185"/>
        <v>0</v>
      </c>
      <c r="FX69" s="428">
        <f t="shared" si="186"/>
        <v>5</v>
      </c>
      <c r="FY69" s="429">
        <f t="shared" si="187"/>
        <v>1</v>
      </c>
      <c r="FZ69" s="428">
        <f t="shared" si="188"/>
        <v>3</v>
      </c>
      <c r="GA69" s="429">
        <f t="shared" si="189"/>
        <v>0.6</v>
      </c>
      <c r="GB69" s="100">
        <f t="shared" si="190"/>
        <v>0</v>
      </c>
      <c r="GC69" s="100">
        <f t="shared" si="191"/>
        <v>0</v>
      </c>
      <c r="GD69" s="97">
        <f t="shared" si="192"/>
        <v>0</v>
      </c>
      <c r="GE69" s="428">
        <f t="shared" si="193"/>
        <v>5</v>
      </c>
      <c r="GF69" s="429">
        <f t="shared" si="194"/>
        <v>1</v>
      </c>
      <c r="GG69" s="428">
        <f t="shared" si="195"/>
        <v>3</v>
      </c>
      <c r="GH69" s="429">
        <f t="shared" si="196"/>
        <v>0.6</v>
      </c>
      <c r="GI69" s="429">
        <f t="shared" si="197"/>
        <v>0.6</v>
      </c>
      <c r="GJ69" s="101"/>
    </row>
    <row r="70" spans="1:192" ht="37.5" hidden="1" customHeight="1">
      <c r="A70" s="427">
        <v>62</v>
      </c>
      <c r="B70" s="85"/>
      <c r="C70" s="85"/>
      <c r="D70" s="193"/>
      <c r="E70" s="85"/>
      <c r="F70" s="124"/>
      <c r="G70" s="85"/>
      <c r="H70" s="85" t="s">
        <v>1170</v>
      </c>
      <c r="I70" s="86"/>
      <c r="J70" s="86"/>
      <c r="K70" s="86"/>
      <c r="L70" s="86"/>
      <c r="M70" s="86"/>
      <c r="N70" s="86"/>
      <c r="O70" s="86"/>
      <c r="P70" s="86"/>
      <c r="Q70" s="86"/>
      <c r="R70" s="86"/>
      <c r="S70" s="86"/>
      <c r="T70" s="86"/>
      <c r="U70" s="86"/>
      <c r="V70" s="86"/>
      <c r="W70" s="86"/>
      <c r="X70" s="86"/>
      <c r="Y70" s="86"/>
      <c r="Z70" s="86"/>
      <c r="AA70" s="86"/>
      <c r="AB70" s="86"/>
      <c r="AC70" s="88">
        <f t="shared" si="102"/>
        <v>0</v>
      </c>
      <c r="AD70" s="89">
        <f t="shared" si="198"/>
        <v>1</v>
      </c>
      <c r="AE70" s="88" t="str">
        <f t="shared" si="103"/>
        <v>3 - Moderado</v>
      </c>
      <c r="AF70" s="89">
        <f t="shared" si="199"/>
        <v>0.6</v>
      </c>
      <c r="AG70" s="82" t="str">
        <f t="shared" si="200"/>
        <v/>
      </c>
      <c r="AH70" s="89">
        <f t="shared" si="104"/>
        <v>0.6</v>
      </c>
      <c r="AI70" s="85"/>
      <c r="AJ70" s="85"/>
      <c r="AK70" s="85"/>
      <c r="AL70" s="85"/>
      <c r="AM70" s="47"/>
      <c r="AN70" s="91"/>
      <c r="AO70" s="91"/>
      <c r="AP70" s="47"/>
      <c r="AQ70" s="47"/>
      <c r="AR70" s="91"/>
      <c r="AS70" s="91"/>
      <c r="AT70" s="47"/>
      <c r="AU70" s="47"/>
      <c r="AV70" s="91"/>
      <c r="AW70" s="91"/>
      <c r="AX70" s="47"/>
      <c r="AY70" s="47"/>
      <c r="AZ70" s="91"/>
      <c r="BA70" s="91"/>
      <c r="BB70" s="47"/>
      <c r="BC70" s="47"/>
      <c r="BD70" s="91"/>
      <c r="BE70" s="91"/>
      <c r="BF70" s="47"/>
      <c r="BG70" s="47"/>
      <c r="BH70" s="91"/>
      <c r="BI70" s="91"/>
      <c r="BJ70" s="47"/>
      <c r="BK70" s="47"/>
      <c r="BL70" s="91"/>
      <c r="BM70" s="91"/>
      <c r="BN70" s="47"/>
      <c r="BO70" s="47"/>
      <c r="BP70" s="91"/>
      <c r="BQ70" s="91"/>
      <c r="BR70" s="47"/>
      <c r="BS70" s="47"/>
      <c r="BT70" s="91"/>
      <c r="BU70" s="91"/>
      <c r="BV70" s="47"/>
      <c r="BW70" s="47"/>
      <c r="BX70" s="91"/>
      <c r="BY70" s="91"/>
      <c r="BZ70" s="47"/>
      <c r="CA70" s="47"/>
      <c r="CB70" s="91"/>
      <c r="CC70" s="91"/>
      <c r="CD70" s="47"/>
      <c r="CE70" s="47"/>
      <c r="CF70" s="91"/>
      <c r="CG70" s="91"/>
      <c r="CH70" s="47"/>
      <c r="CI70" s="91"/>
      <c r="CJ70" s="91"/>
      <c r="CK70" s="47"/>
      <c r="CL70" s="92" t="str">
        <f t="shared" si="105"/>
        <v>5 - Muy Alta</v>
      </c>
      <c r="CM70" s="93">
        <f t="shared" si="201"/>
        <v>1</v>
      </c>
      <c r="CN70" s="92" t="str">
        <f t="shared" si="106"/>
        <v>3 - Moderado</v>
      </c>
      <c r="CO70" s="93">
        <f t="shared" si="202"/>
        <v>0.6</v>
      </c>
      <c r="CP70" s="94" t="str">
        <f t="shared" si="203"/>
        <v>ALTO</v>
      </c>
      <c r="CQ70" s="89">
        <f t="shared" si="107"/>
        <v>0.6</v>
      </c>
      <c r="CR70" s="194"/>
      <c r="CS70" s="94">
        <f t="shared" si="108"/>
        <v>5</v>
      </c>
      <c r="CT70" s="47"/>
      <c r="CU70" s="194"/>
      <c r="CV70" s="194"/>
      <c r="CW70" s="96"/>
      <c r="CX70" s="97">
        <f t="shared" si="109"/>
        <v>0</v>
      </c>
      <c r="CY70" s="98">
        <f t="shared" si="110"/>
        <v>3</v>
      </c>
      <c r="CZ70" s="97" t="str">
        <f t="shared" si="111"/>
        <v>Moderado</v>
      </c>
      <c r="DA70" s="99">
        <f t="shared" si="112"/>
        <v>0.6</v>
      </c>
      <c r="DB70" s="100">
        <f t="shared" si="113"/>
        <v>0</v>
      </c>
      <c r="DC70" s="100">
        <f t="shared" si="114"/>
        <v>0</v>
      </c>
      <c r="DD70" s="97">
        <f t="shared" si="115"/>
        <v>0</v>
      </c>
      <c r="DE70" s="428">
        <f t="shared" si="116"/>
        <v>5</v>
      </c>
      <c r="DF70" s="429">
        <f t="shared" si="117"/>
        <v>1</v>
      </c>
      <c r="DG70" s="428">
        <f t="shared" si="118"/>
        <v>3</v>
      </c>
      <c r="DH70" s="428"/>
      <c r="DI70" s="429">
        <f t="shared" si="119"/>
        <v>0.6</v>
      </c>
      <c r="DJ70" s="100">
        <f t="shared" si="120"/>
        <v>0</v>
      </c>
      <c r="DK70" s="100">
        <f t="shared" si="121"/>
        <v>0</v>
      </c>
      <c r="DL70" s="97">
        <f t="shared" si="122"/>
        <v>0</v>
      </c>
      <c r="DM70" s="428">
        <f t="shared" si="123"/>
        <v>5</v>
      </c>
      <c r="DN70" s="429">
        <f t="shared" si="124"/>
        <v>1</v>
      </c>
      <c r="DO70" s="428">
        <f t="shared" si="125"/>
        <v>3</v>
      </c>
      <c r="DP70" s="429">
        <f t="shared" si="126"/>
        <v>0.6</v>
      </c>
      <c r="DQ70" s="100">
        <f t="shared" si="127"/>
        <v>0</v>
      </c>
      <c r="DR70" s="100">
        <f t="shared" si="128"/>
        <v>0</v>
      </c>
      <c r="DS70" s="97">
        <f t="shared" si="129"/>
        <v>0</v>
      </c>
      <c r="DT70" s="428">
        <f t="shared" si="130"/>
        <v>5</v>
      </c>
      <c r="DU70" s="429">
        <f t="shared" si="131"/>
        <v>1</v>
      </c>
      <c r="DV70" s="428">
        <f t="shared" si="132"/>
        <v>3</v>
      </c>
      <c r="DW70" s="429">
        <f t="shared" si="133"/>
        <v>0.6</v>
      </c>
      <c r="DX70" s="100">
        <f t="shared" si="134"/>
        <v>0</v>
      </c>
      <c r="DY70" s="100">
        <f t="shared" si="135"/>
        <v>0</v>
      </c>
      <c r="DZ70" s="97">
        <f t="shared" si="136"/>
        <v>0</v>
      </c>
      <c r="EA70" s="428">
        <f t="shared" si="137"/>
        <v>5</v>
      </c>
      <c r="EB70" s="429">
        <f t="shared" si="138"/>
        <v>1</v>
      </c>
      <c r="EC70" s="428">
        <f t="shared" si="139"/>
        <v>3</v>
      </c>
      <c r="ED70" s="429">
        <f t="shared" si="140"/>
        <v>0.6</v>
      </c>
      <c r="EE70" s="100">
        <f t="shared" si="141"/>
        <v>0</v>
      </c>
      <c r="EF70" s="100">
        <f t="shared" si="142"/>
        <v>0</v>
      </c>
      <c r="EG70" s="97">
        <f t="shared" si="143"/>
        <v>0</v>
      </c>
      <c r="EH70" s="428">
        <f t="shared" si="144"/>
        <v>5</v>
      </c>
      <c r="EI70" s="429">
        <f t="shared" si="145"/>
        <v>1</v>
      </c>
      <c r="EJ70" s="428">
        <f t="shared" si="146"/>
        <v>3</v>
      </c>
      <c r="EK70" s="429">
        <f t="shared" si="147"/>
        <v>0.6</v>
      </c>
      <c r="EL70" s="100">
        <f t="shared" si="148"/>
        <v>0</v>
      </c>
      <c r="EM70" s="100">
        <f t="shared" si="149"/>
        <v>0</v>
      </c>
      <c r="EN70" s="97">
        <f t="shared" si="150"/>
        <v>0</v>
      </c>
      <c r="EO70" s="428">
        <f t="shared" si="151"/>
        <v>5</v>
      </c>
      <c r="EP70" s="429">
        <f t="shared" si="152"/>
        <v>1</v>
      </c>
      <c r="EQ70" s="428">
        <f t="shared" si="153"/>
        <v>3</v>
      </c>
      <c r="ER70" s="429">
        <f t="shared" si="154"/>
        <v>0.6</v>
      </c>
      <c r="ES70" s="100">
        <f t="shared" si="155"/>
        <v>0</v>
      </c>
      <c r="ET70" s="100">
        <f t="shared" si="156"/>
        <v>0</v>
      </c>
      <c r="EU70" s="97">
        <f t="shared" si="157"/>
        <v>0</v>
      </c>
      <c r="EV70" s="428">
        <f t="shared" si="158"/>
        <v>5</v>
      </c>
      <c r="EW70" s="429">
        <f t="shared" si="159"/>
        <v>1</v>
      </c>
      <c r="EX70" s="428">
        <f t="shared" si="160"/>
        <v>3</v>
      </c>
      <c r="EY70" s="429">
        <f t="shared" si="161"/>
        <v>0.6</v>
      </c>
      <c r="EZ70" s="100">
        <f t="shared" si="162"/>
        <v>0</v>
      </c>
      <c r="FA70" s="100">
        <f t="shared" si="163"/>
        <v>0</v>
      </c>
      <c r="FB70" s="97">
        <f t="shared" si="164"/>
        <v>0</v>
      </c>
      <c r="FC70" s="428">
        <f t="shared" si="165"/>
        <v>5</v>
      </c>
      <c r="FD70" s="429">
        <f t="shared" si="166"/>
        <v>1</v>
      </c>
      <c r="FE70" s="428">
        <f t="shared" si="167"/>
        <v>3</v>
      </c>
      <c r="FF70" s="429">
        <f t="shared" si="168"/>
        <v>0.6</v>
      </c>
      <c r="FG70" s="100">
        <f t="shared" si="169"/>
        <v>0</v>
      </c>
      <c r="FH70" s="100">
        <f t="shared" si="170"/>
        <v>0</v>
      </c>
      <c r="FI70" s="97">
        <f t="shared" si="171"/>
        <v>0</v>
      </c>
      <c r="FJ70" s="428">
        <f t="shared" si="172"/>
        <v>5</v>
      </c>
      <c r="FK70" s="429">
        <f t="shared" si="173"/>
        <v>1</v>
      </c>
      <c r="FL70" s="428">
        <f t="shared" si="174"/>
        <v>3</v>
      </c>
      <c r="FM70" s="429">
        <f t="shared" si="175"/>
        <v>0.6</v>
      </c>
      <c r="FN70" s="100">
        <f t="shared" si="176"/>
        <v>0</v>
      </c>
      <c r="FO70" s="100">
        <f t="shared" si="177"/>
        <v>0</v>
      </c>
      <c r="FP70" s="97">
        <f t="shared" si="178"/>
        <v>0</v>
      </c>
      <c r="FQ70" s="428">
        <f t="shared" si="179"/>
        <v>5</v>
      </c>
      <c r="FR70" s="429">
        <f t="shared" si="180"/>
        <v>1</v>
      </c>
      <c r="FS70" s="428">
        <f t="shared" si="181"/>
        <v>3</v>
      </c>
      <c r="FT70" s="429">
        <f t="shared" si="182"/>
        <v>0.6</v>
      </c>
      <c r="FU70" s="100">
        <f t="shared" si="183"/>
        <v>0</v>
      </c>
      <c r="FV70" s="100">
        <f t="shared" si="184"/>
        <v>0</v>
      </c>
      <c r="FW70" s="97">
        <f t="shared" si="185"/>
        <v>0</v>
      </c>
      <c r="FX70" s="428">
        <f t="shared" si="186"/>
        <v>5</v>
      </c>
      <c r="FY70" s="429">
        <f t="shared" si="187"/>
        <v>1</v>
      </c>
      <c r="FZ70" s="428">
        <f t="shared" si="188"/>
        <v>3</v>
      </c>
      <c r="GA70" s="429">
        <f t="shared" si="189"/>
        <v>0.6</v>
      </c>
      <c r="GB70" s="100">
        <f t="shared" si="190"/>
        <v>0</v>
      </c>
      <c r="GC70" s="100">
        <f t="shared" si="191"/>
        <v>0</v>
      </c>
      <c r="GD70" s="97">
        <f t="shared" si="192"/>
        <v>0</v>
      </c>
      <c r="GE70" s="428">
        <f t="shared" si="193"/>
        <v>5</v>
      </c>
      <c r="GF70" s="429">
        <f t="shared" si="194"/>
        <v>1</v>
      </c>
      <c r="GG70" s="428">
        <f t="shared" si="195"/>
        <v>3</v>
      </c>
      <c r="GH70" s="429">
        <f t="shared" si="196"/>
        <v>0.6</v>
      </c>
      <c r="GI70" s="429">
        <f t="shared" si="197"/>
        <v>0.6</v>
      </c>
      <c r="GJ70" s="101"/>
    </row>
    <row r="71" spans="1:192" ht="37.5" hidden="1" customHeight="1">
      <c r="A71" s="427">
        <v>63</v>
      </c>
      <c r="B71" s="85"/>
      <c r="C71" s="85"/>
      <c r="D71" s="193"/>
      <c r="E71" s="85"/>
      <c r="F71" s="124"/>
      <c r="G71" s="85"/>
      <c r="H71" s="85" t="s">
        <v>1170</v>
      </c>
      <c r="I71" s="86"/>
      <c r="J71" s="86"/>
      <c r="K71" s="86"/>
      <c r="L71" s="86"/>
      <c r="M71" s="86"/>
      <c r="N71" s="86"/>
      <c r="O71" s="86"/>
      <c r="P71" s="86"/>
      <c r="Q71" s="86"/>
      <c r="R71" s="86"/>
      <c r="S71" s="86"/>
      <c r="T71" s="86"/>
      <c r="U71" s="86"/>
      <c r="V71" s="86"/>
      <c r="W71" s="86"/>
      <c r="X71" s="86"/>
      <c r="Y71" s="86"/>
      <c r="Z71" s="86"/>
      <c r="AA71" s="86"/>
      <c r="AB71" s="86"/>
      <c r="AC71" s="88">
        <f t="shared" si="102"/>
        <v>0</v>
      </c>
      <c r="AD71" s="89">
        <f t="shared" si="198"/>
        <v>1</v>
      </c>
      <c r="AE71" s="88" t="str">
        <f t="shared" si="103"/>
        <v>3 - Moderado</v>
      </c>
      <c r="AF71" s="89">
        <f t="shared" si="199"/>
        <v>0.6</v>
      </c>
      <c r="AG71" s="82" t="str">
        <f t="shared" si="200"/>
        <v/>
      </c>
      <c r="AH71" s="89">
        <f t="shared" si="104"/>
        <v>0.6</v>
      </c>
      <c r="AI71" s="85"/>
      <c r="AJ71" s="85"/>
      <c r="AK71" s="85"/>
      <c r="AL71" s="85"/>
      <c r="AM71" s="47"/>
      <c r="AN71" s="91"/>
      <c r="AO71" s="91"/>
      <c r="AP71" s="47"/>
      <c r="AQ71" s="47"/>
      <c r="AR71" s="91"/>
      <c r="AS71" s="91"/>
      <c r="AT71" s="47"/>
      <c r="AU71" s="47"/>
      <c r="AV71" s="91"/>
      <c r="AW71" s="91"/>
      <c r="AX71" s="47"/>
      <c r="AY71" s="47"/>
      <c r="AZ71" s="91"/>
      <c r="BA71" s="91"/>
      <c r="BB71" s="47"/>
      <c r="BC71" s="47"/>
      <c r="BD71" s="91"/>
      <c r="BE71" s="91"/>
      <c r="BF71" s="47"/>
      <c r="BG71" s="47"/>
      <c r="BH71" s="91"/>
      <c r="BI71" s="91"/>
      <c r="BJ71" s="47"/>
      <c r="BK71" s="47"/>
      <c r="BL71" s="91"/>
      <c r="BM71" s="91"/>
      <c r="BN71" s="47"/>
      <c r="BO71" s="47"/>
      <c r="BP71" s="91"/>
      <c r="BQ71" s="91"/>
      <c r="BR71" s="47"/>
      <c r="BS71" s="47"/>
      <c r="BT71" s="91"/>
      <c r="BU71" s="91"/>
      <c r="BV71" s="47"/>
      <c r="BW71" s="47"/>
      <c r="BX71" s="91"/>
      <c r="BY71" s="91"/>
      <c r="BZ71" s="47"/>
      <c r="CA71" s="47"/>
      <c r="CB71" s="91"/>
      <c r="CC71" s="91"/>
      <c r="CD71" s="47"/>
      <c r="CE71" s="47"/>
      <c r="CF71" s="91"/>
      <c r="CG71" s="91"/>
      <c r="CH71" s="47"/>
      <c r="CI71" s="91"/>
      <c r="CJ71" s="91"/>
      <c r="CK71" s="47"/>
      <c r="CL71" s="92" t="str">
        <f t="shared" si="105"/>
        <v>5 - Muy Alta</v>
      </c>
      <c r="CM71" s="93">
        <f t="shared" si="201"/>
        <v>1</v>
      </c>
      <c r="CN71" s="92" t="str">
        <f t="shared" si="106"/>
        <v>3 - Moderado</v>
      </c>
      <c r="CO71" s="93">
        <f t="shared" si="202"/>
        <v>0.6</v>
      </c>
      <c r="CP71" s="94" t="str">
        <f t="shared" si="203"/>
        <v>ALTO</v>
      </c>
      <c r="CQ71" s="89">
        <f t="shared" si="107"/>
        <v>0.6</v>
      </c>
      <c r="CR71" s="194"/>
      <c r="CS71" s="94">
        <f t="shared" si="108"/>
        <v>5</v>
      </c>
      <c r="CT71" s="47"/>
      <c r="CU71" s="194"/>
      <c r="CV71" s="194"/>
      <c r="CW71" s="96"/>
      <c r="CX71" s="97">
        <f t="shared" si="109"/>
        <v>0</v>
      </c>
      <c r="CY71" s="98">
        <f t="shared" si="110"/>
        <v>3</v>
      </c>
      <c r="CZ71" s="97" t="str">
        <f t="shared" si="111"/>
        <v>Moderado</v>
      </c>
      <c r="DA71" s="99">
        <f t="shared" si="112"/>
        <v>0.6</v>
      </c>
      <c r="DB71" s="100">
        <f t="shared" si="113"/>
        <v>0</v>
      </c>
      <c r="DC71" s="100">
        <f t="shared" si="114"/>
        <v>0</v>
      </c>
      <c r="DD71" s="97">
        <f t="shared" si="115"/>
        <v>0</v>
      </c>
      <c r="DE71" s="428">
        <f t="shared" si="116"/>
        <v>5</v>
      </c>
      <c r="DF71" s="429">
        <f t="shared" si="117"/>
        <v>1</v>
      </c>
      <c r="DG71" s="428">
        <f t="shared" si="118"/>
        <v>3</v>
      </c>
      <c r="DH71" s="428"/>
      <c r="DI71" s="429">
        <f t="shared" si="119"/>
        <v>0.6</v>
      </c>
      <c r="DJ71" s="100">
        <f t="shared" si="120"/>
        <v>0</v>
      </c>
      <c r="DK71" s="100">
        <f t="shared" si="121"/>
        <v>0</v>
      </c>
      <c r="DL71" s="97">
        <f t="shared" si="122"/>
        <v>0</v>
      </c>
      <c r="DM71" s="428">
        <f t="shared" si="123"/>
        <v>5</v>
      </c>
      <c r="DN71" s="429">
        <f t="shared" si="124"/>
        <v>1</v>
      </c>
      <c r="DO71" s="428">
        <f t="shared" si="125"/>
        <v>3</v>
      </c>
      <c r="DP71" s="429">
        <f t="shared" si="126"/>
        <v>0.6</v>
      </c>
      <c r="DQ71" s="100">
        <f t="shared" si="127"/>
        <v>0</v>
      </c>
      <c r="DR71" s="100">
        <f t="shared" si="128"/>
        <v>0</v>
      </c>
      <c r="DS71" s="97">
        <f t="shared" si="129"/>
        <v>0</v>
      </c>
      <c r="DT71" s="428">
        <f t="shared" si="130"/>
        <v>5</v>
      </c>
      <c r="DU71" s="429">
        <f t="shared" si="131"/>
        <v>1</v>
      </c>
      <c r="DV71" s="428">
        <f t="shared" si="132"/>
        <v>3</v>
      </c>
      <c r="DW71" s="429">
        <f t="shared" si="133"/>
        <v>0.6</v>
      </c>
      <c r="DX71" s="100">
        <f t="shared" si="134"/>
        <v>0</v>
      </c>
      <c r="DY71" s="100">
        <f t="shared" si="135"/>
        <v>0</v>
      </c>
      <c r="DZ71" s="97">
        <f t="shared" si="136"/>
        <v>0</v>
      </c>
      <c r="EA71" s="428">
        <f t="shared" si="137"/>
        <v>5</v>
      </c>
      <c r="EB71" s="429">
        <f t="shared" si="138"/>
        <v>1</v>
      </c>
      <c r="EC71" s="428">
        <f t="shared" si="139"/>
        <v>3</v>
      </c>
      <c r="ED71" s="429">
        <f t="shared" si="140"/>
        <v>0.6</v>
      </c>
      <c r="EE71" s="100">
        <f t="shared" si="141"/>
        <v>0</v>
      </c>
      <c r="EF71" s="100">
        <f t="shared" si="142"/>
        <v>0</v>
      </c>
      <c r="EG71" s="97">
        <f t="shared" si="143"/>
        <v>0</v>
      </c>
      <c r="EH71" s="428">
        <f t="shared" si="144"/>
        <v>5</v>
      </c>
      <c r="EI71" s="429">
        <f t="shared" si="145"/>
        <v>1</v>
      </c>
      <c r="EJ71" s="428">
        <f t="shared" si="146"/>
        <v>3</v>
      </c>
      <c r="EK71" s="429">
        <f t="shared" si="147"/>
        <v>0.6</v>
      </c>
      <c r="EL71" s="100">
        <f t="shared" si="148"/>
        <v>0</v>
      </c>
      <c r="EM71" s="100">
        <f t="shared" si="149"/>
        <v>0</v>
      </c>
      <c r="EN71" s="97">
        <f t="shared" si="150"/>
        <v>0</v>
      </c>
      <c r="EO71" s="428">
        <f t="shared" si="151"/>
        <v>5</v>
      </c>
      <c r="EP71" s="429">
        <f t="shared" si="152"/>
        <v>1</v>
      </c>
      <c r="EQ71" s="428">
        <f t="shared" si="153"/>
        <v>3</v>
      </c>
      <c r="ER71" s="429">
        <f t="shared" si="154"/>
        <v>0.6</v>
      </c>
      <c r="ES71" s="100">
        <f t="shared" si="155"/>
        <v>0</v>
      </c>
      <c r="ET71" s="100">
        <f t="shared" si="156"/>
        <v>0</v>
      </c>
      <c r="EU71" s="97">
        <f t="shared" si="157"/>
        <v>0</v>
      </c>
      <c r="EV71" s="428">
        <f t="shared" si="158"/>
        <v>5</v>
      </c>
      <c r="EW71" s="429">
        <f t="shared" si="159"/>
        <v>1</v>
      </c>
      <c r="EX71" s="428">
        <f t="shared" si="160"/>
        <v>3</v>
      </c>
      <c r="EY71" s="429">
        <f t="shared" si="161"/>
        <v>0.6</v>
      </c>
      <c r="EZ71" s="100">
        <f t="shared" si="162"/>
        <v>0</v>
      </c>
      <c r="FA71" s="100">
        <f t="shared" si="163"/>
        <v>0</v>
      </c>
      <c r="FB71" s="97">
        <f t="shared" si="164"/>
        <v>0</v>
      </c>
      <c r="FC71" s="428">
        <f t="shared" si="165"/>
        <v>5</v>
      </c>
      <c r="FD71" s="429">
        <f t="shared" si="166"/>
        <v>1</v>
      </c>
      <c r="FE71" s="428">
        <f t="shared" si="167"/>
        <v>3</v>
      </c>
      <c r="FF71" s="429">
        <f t="shared" si="168"/>
        <v>0.6</v>
      </c>
      <c r="FG71" s="100">
        <f t="shared" si="169"/>
        <v>0</v>
      </c>
      <c r="FH71" s="100">
        <f t="shared" si="170"/>
        <v>0</v>
      </c>
      <c r="FI71" s="97">
        <f t="shared" si="171"/>
        <v>0</v>
      </c>
      <c r="FJ71" s="428">
        <f t="shared" si="172"/>
        <v>5</v>
      </c>
      <c r="FK71" s="429">
        <f t="shared" si="173"/>
        <v>1</v>
      </c>
      <c r="FL71" s="428">
        <f t="shared" si="174"/>
        <v>3</v>
      </c>
      <c r="FM71" s="429">
        <f t="shared" si="175"/>
        <v>0.6</v>
      </c>
      <c r="FN71" s="100">
        <f t="shared" si="176"/>
        <v>0</v>
      </c>
      <c r="FO71" s="100">
        <f t="shared" si="177"/>
        <v>0</v>
      </c>
      <c r="FP71" s="97">
        <f t="shared" si="178"/>
        <v>0</v>
      </c>
      <c r="FQ71" s="428">
        <f t="shared" si="179"/>
        <v>5</v>
      </c>
      <c r="FR71" s="429">
        <f t="shared" si="180"/>
        <v>1</v>
      </c>
      <c r="FS71" s="428">
        <f t="shared" si="181"/>
        <v>3</v>
      </c>
      <c r="FT71" s="429">
        <f t="shared" si="182"/>
        <v>0.6</v>
      </c>
      <c r="FU71" s="100">
        <f t="shared" si="183"/>
        <v>0</v>
      </c>
      <c r="FV71" s="100">
        <f t="shared" si="184"/>
        <v>0</v>
      </c>
      <c r="FW71" s="97">
        <f t="shared" si="185"/>
        <v>0</v>
      </c>
      <c r="FX71" s="428">
        <f t="shared" si="186"/>
        <v>5</v>
      </c>
      <c r="FY71" s="429">
        <f t="shared" si="187"/>
        <v>1</v>
      </c>
      <c r="FZ71" s="428">
        <f t="shared" si="188"/>
        <v>3</v>
      </c>
      <c r="GA71" s="429">
        <f t="shared" si="189"/>
        <v>0.6</v>
      </c>
      <c r="GB71" s="100">
        <f t="shared" si="190"/>
        <v>0</v>
      </c>
      <c r="GC71" s="100">
        <f t="shared" si="191"/>
        <v>0</v>
      </c>
      <c r="GD71" s="97">
        <f t="shared" si="192"/>
        <v>0</v>
      </c>
      <c r="GE71" s="428">
        <f t="shared" si="193"/>
        <v>5</v>
      </c>
      <c r="GF71" s="429">
        <f t="shared" si="194"/>
        <v>1</v>
      </c>
      <c r="GG71" s="428">
        <f t="shared" si="195"/>
        <v>3</v>
      </c>
      <c r="GH71" s="429">
        <f t="shared" si="196"/>
        <v>0.6</v>
      </c>
      <c r="GI71" s="429">
        <f t="shared" si="197"/>
        <v>0.6</v>
      </c>
      <c r="GJ71" s="101"/>
    </row>
    <row r="72" spans="1:192" ht="37.5" hidden="1" customHeight="1">
      <c r="A72" s="427">
        <v>64</v>
      </c>
      <c r="B72" s="85"/>
      <c r="C72" s="85"/>
      <c r="D72" s="193"/>
      <c r="E72" s="85"/>
      <c r="F72" s="124"/>
      <c r="G72" s="85"/>
      <c r="H72" s="85" t="s">
        <v>1170</v>
      </c>
      <c r="I72" s="86"/>
      <c r="J72" s="86"/>
      <c r="K72" s="86"/>
      <c r="L72" s="86"/>
      <c r="M72" s="86"/>
      <c r="N72" s="86"/>
      <c r="O72" s="86"/>
      <c r="P72" s="86"/>
      <c r="Q72" s="86"/>
      <c r="R72" s="86"/>
      <c r="S72" s="86"/>
      <c r="T72" s="86"/>
      <c r="U72" s="86"/>
      <c r="V72" s="86"/>
      <c r="W72" s="86"/>
      <c r="X72" s="86"/>
      <c r="Y72" s="86"/>
      <c r="Z72" s="86"/>
      <c r="AA72" s="86"/>
      <c r="AB72" s="86"/>
      <c r="AC72" s="88">
        <f t="shared" si="102"/>
        <v>0</v>
      </c>
      <c r="AD72" s="89">
        <f t="shared" si="198"/>
        <v>1</v>
      </c>
      <c r="AE72" s="88" t="str">
        <f t="shared" si="103"/>
        <v>3 - Moderado</v>
      </c>
      <c r="AF72" s="89">
        <f t="shared" si="199"/>
        <v>0.6</v>
      </c>
      <c r="AG72" s="82" t="str">
        <f t="shared" si="200"/>
        <v/>
      </c>
      <c r="AH72" s="89">
        <f t="shared" si="104"/>
        <v>0.6</v>
      </c>
      <c r="AI72" s="85"/>
      <c r="AJ72" s="85"/>
      <c r="AK72" s="85"/>
      <c r="AL72" s="85"/>
      <c r="AM72" s="47"/>
      <c r="AN72" s="91"/>
      <c r="AO72" s="91"/>
      <c r="AP72" s="47"/>
      <c r="AQ72" s="47"/>
      <c r="AR72" s="91"/>
      <c r="AS72" s="91"/>
      <c r="AT72" s="47"/>
      <c r="AU72" s="47"/>
      <c r="AV72" s="91"/>
      <c r="AW72" s="91"/>
      <c r="AX72" s="47"/>
      <c r="AY72" s="47"/>
      <c r="AZ72" s="91"/>
      <c r="BA72" s="91"/>
      <c r="BB72" s="47"/>
      <c r="BC72" s="47"/>
      <c r="BD72" s="91"/>
      <c r="BE72" s="91"/>
      <c r="BF72" s="47"/>
      <c r="BG72" s="47"/>
      <c r="BH72" s="91"/>
      <c r="BI72" s="91"/>
      <c r="BJ72" s="47"/>
      <c r="BK72" s="47"/>
      <c r="BL72" s="91"/>
      <c r="BM72" s="91"/>
      <c r="BN72" s="47"/>
      <c r="BO72" s="47"/>
      <c r="BP72" s="91"/>
      <c r="BQ72" s="91"/>
      <c r="BR72" s="47"/>
      <c r="BS72" s="47"/>
      <c r="BT72" s="91"/>
      <c r="BU72" s="91"/>
      <c r="BV72" s="47"/>
      <c r="BW72" s="47"/>
      <c r="BX72" s="91"/>
      <c r="BY72" s="91"/>
      <c r="BZ72" s="47"/>
      <c r="CA72" s="47"/>
      <c r="CB72" s="91"/>
      <c r="CC72" s="91"/>
      <c r="CD72" s="47"/>
      <c r="CE72" s="47"/>
      <c r="CF72" s="91"/>
      <c r="CG72" s="91"/>
      <c r="CH72" s="47"/>
      <c r="CI72" s="91"/>
      <c r="CJ72" s="91"/>
      <c r="CK72" s="47"/>
      <c r="CL72" s="92" t="str">
        <f t="shared" si="105"/>
        <v>5 - Muy Alta</v>
      </c>
      <c r="CM72" s="93">
        <f t="shared" si="201"/>
        <v>1</v>
      </c>
      <c r="CN72" s="92" t="str">
        <f t="shared" si="106"/>
        <v>3 - Moderado</v>
      </c>
      <c r="CO72" s="93">
        <f t="shared" si="202"/>
        <v>0.6</v>
      </c>
      <c r="CP72" s="94" t="str">
        <f t="shared" si="203"/>
        <v>ALTO</v>
      </c>
      <c r="CQ72" s="89">
        <f t="shared" si="107"/>
        <v>0.6</v>
      </c>
      <c r="CR72" s="194"/>
      <c r="CS72" s="94">
        <f t="shared" si="108"/>
        <v>5</v>
      </c>
      <c r="CT72" s="47"/>
      <c r="CU72" s="194"/>
      <c r="CV72" s="194"/>
      <c r="CW72" s="96"/>
      <c r="CX72" s="97">
        <f t="shared" si="109"/>
        <v>0</v>
      </c>
      <c r="CY72" s="98">
        <f t="shared" si="110"/>
        <v>3</v>
      </c>
      <c r="CZ72" s="97" t="str">
        <f t="shared" si="111"/>
        <v>Moderado</v>
      </c>
      <c r="DA72" s="99">
        <f t="shared" si="112"/>
        <v>0.6</v>
      </c>
      <c r="DB72" s="100">
        <f t="shared" si="113"/>
        <v>0</v>
      </c>
      <c r="DC72" s="100">
        <f t="shared" si="114"/>
        <v>0</v>
      </c>
      <c r="DD72" s="97">
        <f t="shared" si="115"/>
        <v>0</v>
      </c>
      <c r="DE72" s="428">
        <f t="shared" si="116"/>
        <v>5</v>
      </c>
      <c r="DF72" s="429">
        <f t="shared" si="117"/>
        <v>1</v>
      </c>
      <c r="DG72" s="428">
        <f t="shared" si="118"/>
        <v>3</v>
      </c>
      <c r="DH72" s="428"/>
      <c r="DI72" s="429">
        <f t="shared" si="119"/>
        <v>0.6</v>
      </c>
      <c r="DJ72" s="100">
        <f t="shared" si="120"/>
        <v>0</v>
      </c>
      <c r="DK72" s="100">
        <f t="shared" si="121"/>
        <v>0</v>
      </c>
      <c r="DL72" s="97">
        <f t="shared" si="122"/>
        <v>0</v>
      </c>
      <c r="DM72" s="428">
        <f t="shared" si="123"/>
        <v>5</v>
      </c>
      <c r="DN72" s="429">
        <f t="shared" si="124"/>
        <v>1</v>
      </c>
      <c r="DO72" s="428">
        <f t="shared" si="125"/>
        <v>3</v>
      </c>
      <c r="DP72" s="429">
        <f t="shared" si="126"/>
        <v>0.6</v>
      </c>
      <c r="DQ72" s="100">
        <f t="shared" si="127"/>
        <v>0</v>
      </c>
      <c r="DR72" s="100">
        <f t="shared" si="128"/>
        <v>0</v>
      </c>
      <c r="DS72" s="97">
        <f t="shared" si="129"/>
        <v>0</v>
      </c>
      <c r="DT72" s="428">
        <f t="shared" si="130"/>
        <v>5</v>
      </c>
      <c r="DU72" s="429">
        <f t="shared" si="131"/>
        <v>1</v>
      </c>
      <c r="DV72" s="428">
        <f t="shared" si="132"/>
        <v>3</v>
      </c>
      <c r="DW72" s="429">
        <f t="shared" si="133"/>
        <v>0.6</v>
      </c>
      <c r="DX72" s="100">
        <f t="shared" si="134"/>
        <v>0</v>
      </c>
      <c r="DY72" s="100">
        <f t="shared" si="135"/>
        <v>0</v>
      </c>
      <c r="DZ72" s="97">
        <f t="shared" si="136"/>
        <v>0</v>
      </c>
      <c r="EA72" s="428">
        <f t="shared" si="137"/>
        <v>5</v>
      </c>
      <c r="EB72" s="429">
        <f t="shared" si="138"/>
        <v>1</v>
      </c>
      <c r="EC72" s="428">
        <f t="shared" si="139"/>
        <v>3</v>
      </c>
      <c r="ED72" s="429">
        <f t="shared" si="140"/>
        <v>0.6</v>
      </c>
      <c r="EE72" s="100">
        <f t="shared" si="141"/>
        <v>0</v>
      </c>
      <c r="EF72" s="100">
        <f t="shared" si="142"/>
        <v>0</v>
      </c>
      <c r="EG72" s="97">
        <f t="shared" si="143"/>
        <v>0</v>
      </c>
      <c r="EH72" s="428">
        <f t="shared" si="144"/>
        <v>5</v>
      </c>
      <c r="EI72" s="429">
        <f t="shared" si="145"/>
        <v>1</v>
      </c>
      <c r="EJ72" s="428">
        <f t="shared" si="146"/>
        <v>3</v>
      </c>
      <c r="EK72" s="429">
        <f t="shared" si="147"/>
        <v>0.6</v>
      </c>
      <c r="EL72" s="100">
        <f t="shared" si="148"/>
        <v>0</v>
      </c>
      <c r="EM72" s="100">
        <f t="shared" si="149"/>
        <v>0</v>
      </c>
      <c r="EN72" s="97">
        <f t="shared" si="150"/>
        <v>0</v>
      </c>
      <c r="EO72" s="428">
        <f t="shared" si="151"/>
        <v>5</v>
      </c>
      <c r="EP72" s="429">
        <f t="shared" si="152"/>
        <v>1</v>
      </c>
      <c r="EQ72" s="428">
        <f t="shared" si="153"/>
        <v>3</v>
      </c>
      <c r="ER72" s="429">
        <f t="shared" si="154"/>
        <v>0.6</v>
      </c>
      <c r="ES72" s="100">
        <f t="shared" si="155"/>
        <v>0</v>
      </c>
      <c r="ET72" s="100">
        <f t="shared" si="156"/>
        <v>0</v>
      </c>
      <c r="EU72" s="97">
        <f t="shared" si="157"/>
        <v>0</v>
      </c>
      <c r="EV72" s="428">
        <f t="shared" si="158"/>
        <v>5</v>
      </c>
      <c r="EW72" s="429">
        <f t="shared" si="159"/>
        <v>1</v>
      </c>
      <c r="EX72" s="428">
        <f t="shared" si="160"/>
        <v>3</v>
      </c>
      <c r="EY72" s="429">
        <f t="shared" si="161"/>
        <v>0.6</v>
      </c>
      <c r="EZ72" s="100">
        <f t="shared" si="162"/>
        <v>0</v>
      </c>
      <c r="FA72" s="100">
        <f t="shared" si="163"/>
        <v>0</v>
      </c>
      <c r="FB72" s="97">
        <f t="shared" si="164"/>
        <v>0</v>
      </c>
      <c r="FC72" s="428">
        <f t="shared" si="165"/>
        <v>5</v>
      </c>
      <c r="FD72" s="429">
        <f t="shared" si="166"/>
        <v>1</v>
      </c>
      <c r="FE72" s="428">
        <f t="shared" si="167"/>
        <v>3</v>
      </c>
      <c r="FF72" s="429">
        <f t="shared" si="168"/>
        <v>0.6</v>
      </c>
      <c r="FG72" s="100">
        <f t="shared" si="169"/>
        <v>0</v>
      </c>
      <c r="FH72" s="100">
        <f t="shared" si="170"/>
        <v>0</v>
      </c>
      <c r="FI72" s="97">
        <f t="shared" si="171"/>
        <v>0</v>
      </c>
      <c r="FJ72" s="428">
        <f t="shared" si="172"/>
        <v>5</v>
      </c>
      <c r="FK72" s="429">
        <f t="shared" si="173"/>
        <v>1</v>
      </c>
      <c r="FL72" s="428">
        <f t="shared" si="174"/>
        <v>3</v>
      </c>
      <c r="FM72" s="429">
        <f t="shared" si="175"/>
        <v>0.6</v>
      </c>
      <c r="FN72" s="100">
        <f t="shared" si="176"/>
        <v>0</v>
      </c>
      <c r="FO72" s="100">
        <f t="shared" si="177"/>
        <v>0</v>
      </c>
      <c r="FP72" s="97">
        <f t="shared" si="178"/>
        <v>0</v>
      </c>
      <c r="FQ72" s="428">
        <f t="shared" si="179"/>
        <v>5</v>
      </c>
      <c r="FR72" s="429">
        <f t="shared" si="180"/>
        <v>1</v>
      </c>
      <c r="FS72" s="428">
        <f t="shared" si="181"/>
        <v>3</v>
      </c>
      <c r="FT72" s="429">
        <f t="shared" si="182"/>
        <v>0.6</v>
      </c>
      <c r="FU72" s="100">
        <f t="shared" si="183"/>
        <v>0</v>
      </c>
      <c r="FV72" s="100">
        <f t="shared" si="184"/>
        <v>0</v>
      </c>
      <c r="FW72" s="97">
        <f t="shared" si="185"/>
        <v>0</v>
      </c>
      <c r="FX72" s="428">
        <f t="shared" si="186"/>
        <v>5</v>
      </c>
      <c r="FY72" s="429">
        <f t="shared" si="187"/>
        <v>1</v>
      </c>
      <c r="FZ72" s="428">
        <f t="shared" si="188"/>
        <v>3</v>
      </c>
      <c r="GA72" s="429">
        <f t="shared" si="189"/>
        <v>0.6</v>
      </c>
      <c r="GB72" s="100">
        <f t="shared" si="190"/>
        <v>0</v>
      </c>
      <c r="GC72" s="100">
        <f t="shared" si="191"/>
        <v>0</v>
      </c>
      <c r="GD72" s="97">
        <f t="shared" si="192"/>
        <v>0</v>
      </c>
      <c r="GE72" s="428">
        <f t="shared" si="193"/>
        <v>5</v>
      </c>
      <c r="GF72" s="429">
        <f t="shared" si="194"/>
        <v>1</v>
      </c>
      <c r="GG72" s="428">
        <f t="shared" si="195"/>
        <v>3</v>
      </c>
      <c r="GH72" s="429">
        <f t="shared" si="196"/>
        <v>0.6</v>
      </c>
      <c r="GI72" s="429">
        <f t="shared" si="197"/>
        <v>0.6</v>
      </c>
      <c r="GJ72" s="101"/>
    </row>
    <row r="73" spans="1:192" ht="37.5" hidden="1" customHeight="1">
      <c r="A73" s="427">
        <v>65</v>
      </c>
      <c r="B73" s="85"/>
      <c r="C73" s="85"/>
      <c r="D73" s="193"/>
      <c r="E73" s="85"/>
      <c r="F73" s="124"/>
      <c r="G73" s="85"/>
      <c r="H73" s="85" t="s">
        <v>1170</v>
      </c>
      <c r="I73" s="86"/>
      <c r="J73" s="86"/>
      <c r="K73" s="86"/>
      <c r="L73" s="86"/>
      <c r="M73" s="86"/>
      <c r="N73" s="86"/>
      <c r="O73" s="86"/>
      <c r="P73" s="86"/>
      <c r="Q73" s="86"/>
      <c r="R73" s="86"/>
      <c r="S73" s="86"/>
      <c r="T73" s="86"/>
      <c r="U73" s="86"/>
      <c r="V73" s="86"/>
      <c r="W73" s="86"/>
      <c r="X73" s="86"/>
      <c r="Y73" s="86"/>
      <c r="Z73" s="86"/>
      <c r="AA73" s="86"/>
      <c r="AB73" s="86"/>
      <c r="AC73" s="88">
        <f t="shared" ref="AC73:AC100" si="204">I73</f>
        <v>0</v>
      </c>
      <c r="AD73" s="89">
        <f t="shared" si="198"/>
        <v>1</v>
      </c>
      <c r="AE73" s="88" t="str">
        <f t="shared" ref="AE73:AE100" si="205">CONCATENATE(CY73," - ",CZ73)</f>
        <v>3 - Moderado</v>
      </c>
      <c r="AF73" s="89">
        <f t="shared" si="199"/>
        <v>0.6</v>
      </c>
      <c r="AG73" s="82" t="str">
        <f t="shared" si="200"/>
        <v/>
      </c>
      <c r="AH73" s="89">
        <f t="shared" ref="AH73:AH100" si="206">AD73*AF73</f>
        <v>0.6</v>
      </c>
      <c r="AI73" s="85"/>
      <c r="AJ73" s="85"/>
      <c r="AK73" s="85"/>
      <c r="AL73" s="85"/>
      <c r="AM73" s="47"/>
      <c r="AN73" s="91"/>
      <c r="AO73" s="91"/>
      <c r="AP73" s="47"/>
      <c r="AQ73" s="47"/>
      <c r="AR73" s="91"/>
      <c r="AS73" s="91"/>
      <c r="AT73" s="47"/>
      <c r="AU73" s="47"/>
      <c r="AV73" s="91"/>
      <c r="AW73" s="91"/>
      <c r="AX73" s="47"/>
      <c r="AY73" s="47"/>
      <c r="AZ73" s="91"/>
      <c r="BA73" s="91"/>
      <c r="BB73" s="47"/>
      <c r="BC73" s="47"/>
      <c r="BD73" s="91"/>
      <c r="BE73" s="91"/>
      <c r="BF73" s="47"/>
      <c r="BG73" s="47"/>
      <c r="BH73" s="91"/>
      <c r="BI73" s="91"/>
      <c r="BJ73" s="47"/>
      <c r="BK73" s="47"/>
      <c r="BL73" s="91"/>
      <c r="BM73" s="91"/>
      <c r="BN73" s="47"/>
      <c r="BO73" s="47"/>
      <c r="BP73" s="91"/>
      <c r="BQ73" s="91"/>
      <c r="BR73" s="47"/>
      <c r="BS73" s="47"/>
      <c r="BT73" s="91"/>
      <c r="BU73" s="91"/>
      <c r="BV73" s="47"/>
      <c r="BW73" s="47"/>
      <c r="BX73" s="91"/>
      <c r="BY73" s="91"/>
      <c r="BZ73" s="47"/>
      <c r="CA73" s="47"/>
      <c r="CB73" s="91"/>
      <c r="CC73" s="91"/>
      <c r="CD73" s="47"/>
      <c r="CE73" s="47"/>
      <c r="CF73" s="91"/>
      <c r="CG73" s="91"/>
      <c r="CH73" s="47"/>
      <c r="CI73" s="91"/>
      <c r="CJ73" s="91"/>
      <c r="CK73" s="47"/>
      <c r="CL73" s="92" t="str">
        <f t="shared" ref="CL73:CL100" si="207">IFERROR(IF(GE73&lt;=1,"1 - Muy Baja",VLOOKUP(GE73,$BLR$689:$BLS$693,2,0)),"")</f>
        <v>5 - Muy Alta</v>
      </c>
      <c r="CM73" s="93">
        <f t="shared" si="201"/>
        <v>1</v>
      </c>
      <c r="CN73" s="92" t="str">
        <f t="shared" ref="CN73:CN100" si="208">IFERROR(IF(GG73&lt;=1,"1 - Leve",HLOOKUP(GG73,$BLU$686:$BLY$687,2,0)),"")</f>
        <v>3 - Moderado</v>
      </c>
      <c r="CO73" s="93">
        <f t="shared" si="202"/>
        <v>0.6</v>
      </c>
      <c r="CP73" s="94" t="str">
        <f t="shared" si="203"/>
        <v>ALTO</v>
      </c>
      <c r="CQ73" s="89">
        <f t="shared" ref="CQ73:CQ100" si="209">CM73*CO73</f>
        <v>0.6</v>
      </c>
      <c r="CR73" s="194"/>
      <c r="CS73" s="94">
        <f t="shared" ref="CS73:CS100" si="210">IF(CP73="BAJO",0.1,IF(CP73="MODERADO",3,5))</f>
        <v>5</v>
      </c>
      <c r="CT73" s="47"/>
      <c r="CU73" s="194"/>
      <c r="CV73" s="194"/>
      <c r="CW73" s="96"/>
      <c r="CX73" s="97">
        <f t="shared" ref="CX73:CX100" si="211">COUNTIF(J73:AB73,"SI")</f>
        <v>0</v>
      </c>
      <c r="CY73" s="98">
        <f t="shared" ref="CY73:CY100" si="212">IF(CX73&lt;6,3,IF(CX73&gt;11,5,4))</f>
        <v>3</v>
      </c>
      <c r="CZ73" s="97" t="str">
        <f t="shared" ref="CZ73:CZ100" si="213">IF(CX73&lt;6,"Moderado",IF(CX73&gt;11,"Catastrófico","Mayor"))</f>
        <v>Moderado</v>
      </c>
      <c r="DA73" s="99">
        <f t="shared" ref="DA73:DA100" si="214">IF(CY73=3,0.6,IF(CY73=4,0.8,1))</f>
        <v>0.6</v>
      </c>
      <c r="DB73" s="100">
        <f t="shared" ref="DB73:DB100" si="215">IF(AN73="",0,IF(AN73="Automático",0.25,IF(AN73="Manual",0.15,0)))</f>
        <v>0</v>
      </c>
      <c r="DC73" s="100">
        <f t="shared" ref="DC73:DC100" si="216">IF(AI73="",0,IF(AO73="Preventivo",0.25,IF(AO73="Detectivo",0.15,IF(AO73="Correctivo",0.1,0))))</f>
        <v>0</v>
      </c>
      <c r="DD73" s="97">
        <f t="shared" ref="DD73:DD100" si="217">IF(OR(AN73=0,AO73=0),0,DB73+DC73)</f>
        <v>0</v>
      </c>
      <c r="DE73" s="428">
        <f t="shared" ref="DE73:DE100" si="218">IF(DF73&gt;0.8,5,IF(DF73&gt;0.6,4,IF(DF73&gt;0.4,3,IF(DF73&gt;0.2,2,1))))</f>
        <v>5</v>
      </c>
      <c r="DF73" s="429">
        <f t="shared" ref="DF73:DF100" si="219">IF(OR(AP73="Ambos",AP73="Probabilidad"),$AD73-($AD73*$DD73),$AD73)</f>
        <v>1</v>
      </c>
      <c r="DG73" s="428">
        <f t="shared" ref="DG73:DG100" si="220">IF(DI73&gt;0.8,5,IF(DI73&gt;0.6,4,3))</f>
        <v>3</v>
      </c>
      <c r="DH73" s="428"/>
      <c r="DI73" s="429">
        <f t="shared" ref="DI73:DI100" si="221">IF(OR(AP73="Ambos",AP73="Impacto"),$DA73-($DA73*$DD73),$DA73)</f>
        <v>0.6</v>
      </c>
      <c r="DJ73" s="100">
        <f t="shared" ref="DJ73:DJ100" si="222">IF(AR73="",0,IF(AR73="Automático",0.25,IF(AR73="Manual",0.15,0)))</f>
        <v>0</v>
      </c>
      <c r="DK73" s="100">
        <f t="shared" ref="DK73:DK100" si="223">IF(AS73="",0,IF(AS73="Preventivo",0.25,IF(AS73="Detectivo",0.15,IF(AS73="Correctivo",0.1,0))))</f>
        <v>0</v>
      </c>
      <c r="DL73" s="97">
        <f t="shared" ref="DL73:DL100" si="224">IF(OR(AR73=0,AS73=0),0,DJ73+DK73)</f>
        <v>0</v>
      </c>
      <c r="DM73" s="428">
        <f t="shared" ref="DM73:DM100" si="225">IF(DN73&gt;0.8,5,IF(DN73&gt;0.6,4,IF(DN73&gt;0.4,3,IF(DN73&gt;0.2,2,1))))</f>
        <v>5</v>
      </c>
      <c r="DN73" s="429">
        <f t="shared" ref="DN73:DN100" si="226">IF(OR(AT73="Ambos",AT73="Probabilidad"),DF73-(DF73*$DL73),DF73)</f>
        <v>1</v>
      </c>
      <c r="DO73" s="428">
        <f t="shared" ref="DO73:DO100" si="227">IF(DP73&gt;0.8,5,IF(DP73&gt;0.6,4,3))</f>
        <v>3</v>
      </c>
      <c r="DP73" s="429">
        <f t="shared" ref="DP73:DP100" si="228">IF(OR(AT73="Ambos",AT73="Impacto"),$DI73-($DI73*$DL73),$DI73)</f>
        <v>0.6</v>
      </c>
      <c r="DQ73" s="100">
        <f t="shared" ref="DQ73:DQ100" si="229">IF(AV73="",0,IF(AV73="Automático",0.25,IF(AV73="Manual",0.15,0)))</f>
        <v>0</v>
      </c>
      <c r="DR73" s="100">
        <f t="shared" ref="DR73:DR100" si="230">IF(AW73="",0,IF(AW73="Preventivo",0.25,IF(AW73="Detectivo",0.15,IF(AW73="Correctivo",0.1,0))))</f>
        <v>0</v>
      </c>
      <c r="DS73" s="97">
        <f t="shared" ref="DS73:DS100" si="231">IF(OR(AV73=0,AW73=0),0,DQ73+DR73)</f>
        <v>0</v>
      </c>
      <c r="DT73" s="428">
        <f t="shared" ref="DT73:DT100" si="232">IF(DU73&gt;0.8,5,IF(DU73&gt;0.6,4,IF(DU73&gt;0.4,3,IF(DU73&gt;0.2,2,1))))</f>
        <v>5</v>
      </c>
      <c r="DU73" s="429">
        <f t="shared" ref="DU73:DU100" si="233">IF(OR(AX73="Ambos",AX73="Probabilidad"),DN73-(DN73*$DS73),DN73)</f>
        <v>1</v>
      </c>
      <c r="DV73" s="428">
        <f t="shared" ref="DV73:DV100" si="234">IF(DW73&gt;0.8,5,IF(DW73&gt;0.6,4,3))</f>
        <v>3</v>
      </c>
      <c r="DW73" s="429">
        <f t="shared" ref="DW73:DW100" si="235">IF(OR(AX73="Ambos",AX73="Impacto"),$DP73-($DP73*$DS73),$DP73)</f>
        <v>0.6</v>
      </c>
      <c r="DX73" s="100">
        <f t="shared" ref="DX73:DX100" si="236">IF(AZ73="",0,IF(AZ73="Automático",0.25,IF(AZ73="Manual",0.15,0)))</f>
        <v>0</v>
      </c>
      <c r="DY73" s="100">
        <f t="shared" ref="DY73:DY100" si="237">IF(BA73="",0,IF(BA73="Preventivo",0.25,IF(BA73="Detectivo",0.15,IF(BA74="Correctivo",0.1,0))))</f>
        <v>0</v>
      </c>
      <c r="DZ73" s="97">
        <f t="shared" ref="DZ73:DZ100" si="238">IF(OR(AZ73=0,BA73=0),0,DX73+DY73)</f>
        <v>0</v>
      </c>
      <c r="EA73" s="428">
        <f t="shared" ref="EA73:EA100" si="239">IF(EB73&gt;0.8,5,IF(EB73&gt;0.6,4,IF(EB73&gt;0.4,3,IF(EB73&gt;0.2,2,1))))</f>
        <v>5</v>
      </c>
      <c r="EB73" s="429">
        <f t="shared" ref="EB73:EB100" si="240">IF(OR(BB73="Ambos",BB73="Probabilidad"),DU73-(DU73*$DZ73),DU73)</f>
        <v>1</v>
      </c>
      <c r="EC73" s="428">
        <f t="shared" ref="EC73:EC100" si="241">IF(ED73&gt;0.8,5,IF(ED73&gt;0.6,4,3))</f>
        <v>3</v>
      </c>
      <c r="ED73" s="429">
        <f t="shared" ref="ED73:ED100" si="242">IF(OR(BB73="Ambos",BB73="Impacto"),$DW73-($DW73*$DZ73),$DW73)</f>
        <v>0.6</v>
      </c>
      <c r="EE73" s="100">
        <f t="shared" ref="EE73:EE100" si="243">IF(BD73="",0,IF(BD73="Automático",0.25,IF(BD73="Manual",0.15,0)))</f>
        <v>0</v>
      </c>
      <c r="EF73" s="100">
        <f t="shared" ref="EF73:EF100" si="244">IF(BE73="",0,IF(BE73="Preventivo",0.25,IF(BE73="Detectivo",0.15,IF(BE73="Correctivo",0.1,0))))</f>
        <v>0</v>
      </c>
      <c r="EG73" s="97">
        <f t="shared" ref="EG73:EG100" si="245">IF(OR(BD73=0,BE73=0),0,EE73+EF73)</f>
        <v>0</v>
      </c>
      <c r="EH73" s="428">
        <f t="shared" ref="EH73:EH100" si="246">IF(EI73&gt;0.8,5,IF(EI73&gt;0.6,4,IF(EI73&gt;0.4,3,IF(EI73&gt;0.2,2,1))))</f>
        <v>5</v>
      </c>
      <c r="EI73" s="429">
        <f t="shared" ref="EI73:EI100" si="247">IF(OR(BF73="Ambos",BF73="Probabilidad"),EB73-(EB73*$EG73),EB73)</f>
        <v>1</v>
      </c>
      <c r="EJ73" s="428">
        <f t="shared" ref="EJ73:EJ100" si="248">IF(EK73&gt;0.8,5,IF(EK73&gt;0.6,4,3))</f>
        <v>3</v>
      </c>
      <c r="EK73" s="429">
        <f t="shared" ref="EK73:EK100" si="249">IF(OR(BF73="Ambos",BF73="Impacto"),$ED73-($ED73*$EG73),$ED73)</f>
        <v>0.6</v>
      </c>
      <c r="EL73" s="100">
        <f t="shared" ref="EL73:EL100" si="250">IF(BH73="",0,IF(BH73="Automático",0.25,IF(BH73="Manual",0.15,0)))</f>
        <v>0</v>
      </c>
      <c r="EM73" s="100">
        <f t="shared" ref="EM73:EM100" si="251">IF(BI73="",0,IF(BI73="Preventivo",0.25,IF(BI73="Detectivo",0.15,IF(BI73="Correctivo",0.1,0))))</f>
        <v>0</v>
      </c>
      <c r="EN73" s="97">
        <f t="shared" ref="EN73:EN100" si="252">IF(OR(BH73=0,BI73=0),0,EL73+EM73)</f>
        <v>0</v>
      </c>
      <c r="EO73" s="428">
        <f t="shared" ref="EO73:EO100" si="253">IF(EP73&gt;0.8,5,IF(EP73&gt;0.6,4,IF(EP73&gt;0.4,3,IF(EP73&gt;0.2,2,1))))</f>
        <v>5</v>
      </c>
      <c r="EP73" s="429">
        <f t="shared" ref="EP73:EP100" si="254">IF(OR(BF73="Ambos",BF73="Probabilidad"),EI73-(EI73*$EN73),EI73)</f>
        <v>1</v>
      </c>
      <c r="EQ73" s="428">
        <f t="shared" ref="EQ73:EQ100" si="255">IF(ER73&gt;0.8,5,IF(ER73&gt;0.6,4,3))</f>
        <v>3</v>
      </c>
      <c r="ER73" s="429">
        <f t="shared" ref="ER73:ER100" si="256">IF(OR(BJ73="Ambos",BJ73="Impacto"),$EK73-($EK73*$EN73),$EK73)</f>
        <v>0.6</v>
      </c>
      <c r="ES73" s="100">
        <f t="shared" ref="ES73:ES100" si="257">IF(BL73="",0,IF(BL73="Automático",0.25,IF(BL73="Manual",0.15,0)))</f>
        <v>0</v>
      </c>
      <c r="ET73" s="100">
        <f t="shared" ref="ET73:ET100" si="258">IF(BM73="",0,IF(BM73="Preventivo",0.25,IF(BM73="Detectivo",0.15,IF(BM73="Correctivo",0.1,0))))</f>
        <v>0</v>
      </c>
      <c r="EU73" s="97">
        <f t="shared" ref="EU73:EU100" si="259">IF(OR(BL73=0,BM73=0),0,ES73+ET73)</f>
        <v>0</v>
      </c>
      <c r="EV73" s="428">
        <f t="shared" ref="EV73:EV100" si="260">IF(EW73&gt;0.8,5,IF(EW73&gt;0.6,4,IF(EW73&gt;0.4,3,IF(EW73&gt;0.2,2,1))))</f>
        <v>5</v>
      </c>
      <c r="EW73" s="429">
        <f t="shared" ref="EW73:EW100" si="261">IF(OR(BP73="Ambos",BP73="Probabilidad"),EP73-(EP73*$EU73),EP73)</f>
        <v>1</v>
      </c>
      <c r="EX73" s="428">
        <f t="shared" ref="EX73:EX100" si="262">IF(EY73&gt;0.8,5,IF(EY73&gt;0.6,4,3))</f>
        <v>3</v>
      </c>
      <c r="EY73" s="429">
        <f t="shared" ref="EY73:EY100" si="263">IF(OR(BN73="Ambos",BN73="Impacto"),$ER73-($ER73*$EU73),$ER73)</f>
        <v>0.6</v>
      </c>
      <c r="EZ73" s="100">
        <f t="shared" ref="EZ73:EZ100" si="264">IF(BP73="",0,IF(BP73="Automático",0.25,IF(BP73="Manual",0.15,0)))</f>
        <v>0</v>
      </c>
      <c r="FA73" s="100">
        <f t="shared" ref="FA73:FA100" si="265">IF(BQ73="",0,IF(BQ73="Preventivo",0.25,IF(BQ73="Detectivo",0.15,IF(BQ73="Correctivo",0.1,0))))</f>
        <v>0</v>
      </c>
      <c r="FB73" s="97">
        <f t="shared" ref="FB73:FB100" si="266">IF(OR(BP73=0,BQ73=0),0,EZ73+FA73)</f>
        <v>0</v>
      </c>
      <c r="FC73" s="428">
        <f t="shared" ref="FC73:FC100" si="267">IF(FD73&gt;0.8,5,IF(FD73&gt;0.6,4,IF(FD73&gt;0.4,3,IF(FD73&gt;0.2,2,1))))</f>
        <v>5</v>
      </c>
      <c r="FD73" s="429">
        <f t="shared" ref="FD73:FD100" si="268">IF(OR(BR73="Ambos",BR73="Probabilidad"),EW73-(EW73*$FB73),EW73)</f>
        <v>1</v>
      </c>
      <c r="FE73" s="428">
        <f t="shared" ref="FE73:FE100" si="269">IF(FF73&gt;0.8,5,IF(FF73&gt;0.6,4,3))</f>
        <v>3</v>
      </c>
      <c r="FF73" s="429">
        <f t="shared" ref="FF73:FF100" si="270">IF(OR(BR73="Ambos",BR73="Impacto"),$EY73-($EY73*$FB73),$EY73)</f>
        <v>0.6</v>
      </c>
      <c r="FG73" s="100">
        <f t="shared" ref="FG73:FG100" si="271">IF(BT73="",0,IF(BT73="Automático",0.25,IF(BT73="Manual",0.15,0)))</f>
        <v>0</v>
      </c>
      <c r="FH73" s="100">
        <f t="shared" ref="FH73:FH100" si="272">IF(BU73="",0,IF(BU73="Preventivo",0.25,IF(BU73="Detectivo",0.15,IF(BU73="Correctivo",0.1,0))))</f>
        <v>0</v>
      </c>
      <c r="FI73" s="97">
        <f t="shared" ref="FI73:FI100" si="273">IF(OR(BT73=0,BU73=0),0,FG73+FH73)</f>
        <v>0</v>
      </c>
      <c r="FJ73" s="428">
        <f t="shared" ref="FJ73:FJ100" si="274">IF(FK73&gt;0.8,5,IF(FK73&gt;0.6,4,IF(FK73&gt;0.4,3,IF(FK73&gt;0.2,2,1))))</f>
        <v>5</v>
      </c>
      <c r="FK73" s="429">
        <f t="shared" ref="FK73:FK100" si="275">IF(OR(BV73="Ambos",BV73="Probabilidad"),FD73-(FD73*$FI73),FD73)</f>
        <v>1</v>
      </c>
      <c r="FL73" s="428">
        <f t="shared" ref="FL73:FL100" si="276">IF(FM73&gt;0.8,5,IF(FM73&gt;0.6,4,3))</f>
        <v>3</v>
      </c>
      <c r="FM73" s="429">
        <f t="shared" ref="FM73:FM100" si="277">IF(OR(BV73="Ambos",BV73="Impacto"),$FF73-($FF73*$FI73),$FF73)</f>
        <v>0.6</v>
      </c>
      <c r="FN73" s="100">
        <f t="shared" ref="FN73:FN100" si="278">IF(BX73="",0,IF(BX73="Automático",0.25,IF(BX73="Manual",0.15,0)))</f>
        <v>0</v>
      </c>
      <c r="FO73" s="100">
        <f t="shared" ref="FO73:FO100" si="279">IF(BY73="",0,IF(BY73="Preventivo",0.25,IF(BY73="Detectivo",0.15,IF(BY73="Correctivo",0.1,0))))</f>
        <v>0</v>
      </c>
      <c r="FP73" s="97">
        <f t="shared" ref="FP73:FP100" si="280">IF(OR(BX73=0,BY73=0),0,FN73+FO73)</f>
        <v>0</v>
      </c>
      <c r="FQ73" s="428">
        <f t="shared" ref="FQ73:FQ100" si="281">IF(FR73&gt;0.8,5,IF(FR73&gt;0.6,4,IF(FR73&gt;0.4,3,IF(FR73&gt;0.2,2,1))))</f>
        <v>5</v>
      </c>
      <c r="FR73" s="429">
        <f t="shared" ref="FR73:FR100" si="282">IF(OR(BZ73="Ambos",BZ73="Probabilidad"),FK73-(FK73*$FP73),FK73)</f>
        <v>1</v>
      </c>
      <c r="FS73" s="428">
        <f t="shared" ref="FS73:FS100" si="283">IF(FT73&gt;0.8,5,IF(FT73&gt;0.6,4,3))</f>
        <v>3</v>
      </c>
      <c r="FT73" s="429">
        <f t="shared" ref="FT73:FT100" si="284">IF(OR(BZ73="Ambos",BZ73="Impacto"),$FM73-($FM73*$FP73),$FM73)</f>
        <v>0.6</v>
      </c>
      <c r="FU73" s="100">
        <f t="shared" ref="FU73:FU100" si="285">IF(CB73="",0,IF(CB73="Automático",0.25,IF(CB73="Manual",0.15,0)))</f>
        <v>0</v>
      </c>
      <c r="FV73" s="100">
        <f t="shared" ref="FV73:FV100" si="286">IF(CC73="",0,IF(CC73="Preventivo",0.25,IF(CC73="Detectivo",0.15,IF(CC73="Correctivo",0.1,0))))</f>
        <v>0</v>
      </c>
      <c r="FW73" s="97">
        <f t="shared" ref="FW73:FW100" si="287">IF(OR(CB73=0,CC73=0),0,FU73+FV73)</f>
        <v>0</v>
      </c>
      <c r="FX73" s="428">
        <f t="shared" ref="FX73:FX100" si="288">IF(FY73&gt;0.8,5,IF(FY73&gt;0.6,4,IF(FY73&gt;0.4,3,IF(FY73&gt;0.2,2,1))))</f>
        <v>5</v>
      </c>
      <c r="FY73" s="429">
        <f t="shared" ref="FY73:FY100" si="289">IF(OR(CD73="Ambos",CD73="Probabilidad"),FR73-(FR73*$FW73),FR73)</f>
        <v>1</v>
      </c>
      <c r="FZ73" s="428">
        <f t="shared" ref="FZ73:FZ100" si="290">IF(GA73&gt;0.8,5,IF(GA73&gt;0.6,4,3))</f>
        <v>3</v>
      </c>
      <c r="GA73" s="429">
        <f t="shared" ref="GA73:GA100" si="291">IF(OR(CD73="Ambos",CD73="Impacto"),$FT73-($FT73*$FW73),$FT73)</f>
        <v>0.6</v>
      </c>
      <c r="GB73" s="100">
        <f t="shared" ref="GB73:GB100" si="292">IF(CF73="",0,IF(CF73="Automático",0.25,IF(CF73="Manual",0.15,0)))</f>
        <v>0</v>
      </c>
      <c r="GC73" s="100">
        <f t="shared" ref="GC73:GC100" si="293">IF(CG73="",0,IF(CG73="Preventivo",0.25,IF(CG73="Detectivo",0.15,IF(CG73="Correctivo",0.1,0))))</f>
        <v>0</v>
      </c>
      <c r="GD73" s="97">
        <f t="shared" ref="GD73:GD100" si="294">IF(OR(CF73=0,CG73=0),0,GB73+GC73)</f>
        <v>0</v>
      </c>
      <c r="GE73" s="428">
        <f t="shared" ref="GE73:GE100" si="295">IF(GF73&gt;0.8,5,IF(GF73&gt;0.6,4,IF(GF73&gt;0.4,3,IF(GF73&gt;0.2,2,1))))</f>
        <v>5</v>
      </c>
      <c r="GF73" s="429">
        <f t="shared" ref="GF73:GF100" si="296">IF(OR(CH73="Ambos",CH73="Probabilidad"),FY73-(FY73*$GD73),FY73)</f>
        <v>1</v>
      </c>
      <c r="GG73" s="428">
        <f t="shared" ref="GG73:GG100" si="297">IF(GH73&gt;0.8,5,IF(GH73&gt;0.6,4,3))</f>
        <v>3</v>
      </c>
      <c r="GH73" s="429">
        <f t="shared" ref="GH73:GH100" si="298">IF(OR(CH73="Ambos",CH73="Impacto"),$GA73-($GA73*$GD73),$GA73)</f>
        <v>0.6</v>
      </c>
      <c r="GI73" s="429">
        <f t="shared" ref="GI73:GI100" si="299">IF(GH73&lt;0.6,0.6,GH73)</f>
        <v>0.6</v>
      </c>
      <c r="GJ73" s="101"/>
    </row>
    <row r="74" spans="1:192" ht="37.5" hidden="1" customHeight="1">
      <c r="A74" s="427">
        <v>66</v>
      </c>
      <c r="B74" s="85"/>
      <c r="C74" s="85"/>
      <c r="D74" s="193"/>
      <c r="E74" s="85"/>
      <c r="F74" s="124"/>
      <c r="G74" s="85"/>
      <c r="H74" s="85" t="s">
        <v>1170</v>
      </c>
      <c r="I74" s="86"/>
      <c r="J74" s="86"/>
      <c r="K74" s="86"/>
      <c r="L74" s="86"/>
      <c r="M74" s="86"/>
      <c r="N74" s="86"/>
      <c r="O74" s="86"/>
      <c r="P74" s="86"/>
      <c r="Q74" s="86"/>
      <c r="R74" s="86"/>
      <c r="S74" s="86"/>
      <c r="T74" s="86"/>
      <c r="U74" s="86"/>
      <c r="V74" s="86"/>
      <c r="W74" s="86"/>
      <c r="X74" s="86"/>
      <c r="Y74" s="86"/>
      <c r="Z74" s="86"/>
      <c r="AA74" s="86"/>
      <c r="AB74" s="86"/>
      <c r="AC74" s="88">
        <f t="shared" si="204"/>
        <v>0</v>
      </c>
      <c r="AD74" s="89">
        <f t="shared" si="198"/>
        <v>1</v>
      </c>
      <c r="AE74" s="88" t="str">
        <f t="shared" si="205"/>
        <v>3 - Moderado</v>
      </c>
      <c r="AF74" s="89">
        <f t="shared" si="199"/>
        <v>0.6</v>
      </c>
      <c r="AG74" s="82" t="str">
        <f t="shared" si="200"/>
        <v/>
      </c>
      <c r="AH74" s="89">
        <f t="shared" si="206"/>
        <v>0.6</v>
      </c>
      <c r="AI74" s="85"/>
      <c r="AJ74" s="85"/>
      <c r="AK74" s="85"/>
      <c r="AL74" s="85"/>
      <c r="AM74" s="47"/>
      <c r="AN74" s="91"/>
      <c r="AO74" s="91"/>
      <c r="AP74" s="47"/>
      <c r="AQ74" s="47"/>
      <c r="AR74" s="91"/>
      <c r="AS74" s="91"/>
      <c r="AT74" s="47"/>
      <c r="AU74" s="47"/>
      <c r="AV74" s="91"/>
      <c r="AW74" s="91"/>
      <c r="AX74" s="47"/>
      <c r="AY74" s="47"/>
      <c r="AZ74" s="91"/>
      <c r="BA74" s="91"/>
      <c r="BB74" s="47"/>
      <c r="BC74" s="47"/>
      <c r="BD74" s="91"/>
      <c r="BE74" s="91"/>
      <c r="BF74" s="47"/>
      <c r="BG74" s="47"/>
      <c r="BH74" s="91"/>
      <c r="BI74" s="91"/>
      <c r="BJ74" s="47"/>
      <c r="BK74" s="47"/>
      <c r="BL74" s="91"/>
      <c r="BM74" s="91"/>
      <c r="BN74" s="47"/>
      <c r="BO74" s="47"/>
      <c r="BP74" s="91"/>
      <c r="BQ74" s="91"/>
      <c r="BR74" s="47"/>
      <c r="BS74" s="47"/>
      <c r="BT74" s="91"/>
      <c r="BU74" s="91"/>
      <c r="BV74" s="47"/>
      <c r="BW74" s="47"/>
      <c r="BX74" s="91"/>
      <c r="BY74" s="91"/>
      <c r="BZ74" s="47"/>
      <c r="CA74" s="47"/>
      <c r="CB74" s="91"/>
      <c r="CC74" s="91"/>
      <c r="CD74" s="47"/>
      <c r="CE74" s="47"/>
      <c r="CF74" s="91"/>
      <c r="CG74" s="91"/>
      <c r="CH74" s="47"/>
      <c r="CI74" s="91"/>
      <c r="CJ74" s="91"/>
      <c r="CK74" s="47"/>
      <c r="CL74" s="92" t="str">
        <f t="shared" si="207"/>
        <v>5 - Muy Alta</v>
      </c>
      <c r="CM74" s="93">
        <f t="shared" si="201"/>
        <v>1</v>
      </c>
      <c r="CN74" s="92" t="str">
        <f t="shared" si="208"/>
        <v>3 - Moderado</v>
      </c>
      <c r="CO74" s="93">
        <f t="shared" si="202"/>
        <v>0.6</v>
      </c>
      <c r="CP74" s="94" t="str">
        <f t="shared" si="203"/>
        <v>ALTO</v>
      </c>
      <c r="CQ74" s="89">
        <f t="shared" si="209"/>
        <v>0.6</v>
      </c>
      <c r="CR74" s="194"/>
      <c r="CS74" s="94">
        <f t="shared" si="210"/>
        <v>5</v>
      </c>
      <c r="CT74" s="47"/>
      <c r="CU74" s="194"/>
      <c r="CV74" s="194"/>
      <c r="CW74" s="96"/>
      <c r="CX74" s="97">
        <f t="shared" si="211"/>
        <v>0</v>
      </c>
      <c r="CY74" s="98">
        <f t="shared" si="212"/>
        <v>3</v>
      </c>
      <c r="CZ74" s="97" t="str">
        <f t="shared" si="213"/>
        <v>Moderado</v>
      </c>
      <c r="DA74" s="99">
        <f t="shared" si="214"/>
        <v>0.6</v>
      </c>
      <c r="DB74" s="100">
        <f t="shared" si="215"/>
        <v>0</v>
      </c>
      <c r="DC74" s="100">
        <f t="shared" si="216"/>
        <v>0</v>
      </c>
      <c r="DD74" s="97">
        <f t="shared" si="217"/>
        <v>0</v>
      </c>
      <c r="DE74" s="428">
        <f t="shared" si="218"/>
        <v>5</v>
      </c>
      <c r="DF74" s="429">
        <f t="shared" si="219"/>
        <v>1</v>
      </c>
      <c r="DG74" s="428">
        <f t="shared" si="220"/>
        <v>3</v>
      </c>
      <c r="DH74" s="428"/>
      <c r="DI74" s="429">
        <f t="shared" si="221"/>
        <v>0.6</v>
      </c>
      <c r="DJ74" s="100">
        <f t="shared" si="222"/>
        <v>0</v>
      </c>
      <c r="DK74" s="100">
        <f t="shared" si="223"/>
        <v>0</v>
      </c>
      <c r="DL74" s="97">
        <f t="shared" si="224"/>
        <v>0</v>
      </c>
      <c r="DM74" s="428">
        <f t="shared" si="225"/>
        <v>5</v>
      </c>
      <c r="DN74" s="429">
        <f t="shared" si="226"/>
        <v>1</v>
      </c>
      <c r="DO74" s="428">
        <f t="shared" si="227"/>
        <v>3</v>
      </c>
      <c r="DP74" s="429">
        <f t="shared" si="228"/>
        <v>0.6</v>
      </c>
      <c r="DQ74" s="100">
        <f t="shared" si="229"/>
        <v>0</v>
      </c>
      <c r="DR74" s="100">
        <f t="shared" si="230"/>
        <v>0</v>
      </c>
      <c r="DS74" s="97">
        <f t="shared" si="231"/>
        <v>0</v>
      </c>
      <c r="DT74" s="428">
        <f t="shared" si="232"/>
        <v>5</v>
      </c>
      <c r="DU74" s="429">
        <f t="shared" si="233"/>
        <v>1</v>
      </c>
      <c r="DV74" s="428">
        <f t="shared" si="234"/>
        <v>3</v>
      </c>
      <c r="DW74" s="429">
        <f t="shared" si="235"/>
        <v>0.6</v>
      </c>
      <c r="DX74" s="100">
        <f t="shared" si="236"/>
        <v>0</v>
      </c>
      <c r="DY74" s="100">
        <f t="shared" si="237"/>
        <v>0</v>
      </c>
      <c r="DZ74" s="97">
        <f t="shared" si="238"/>
        <v>0</v>
      </c>
      <c r="EA74" s="428">
        <f t="shared" si="239"/>
        <v>5</v>
      </c>
      <c r="EB74" s="429">
        <f t="shared" si="240"/>
        <v>1</v>
      </c>
      <c r="EC74" s="428">
        <f t="shared" si="241"/>
        <v>3</v>
      </c>
      <c r="ED74" s="429">
        <f t="shared" si="242"/>
        <v>0.6</v>
      </c>
      <c r="EE74" s="100">
        <f t="shared" si="243"/>
        <v>0</v>
      </c>
      <c r="EF74" s="100">
        <f t="shared" si="244"/>
        <v>0</v>
      </c>
      <c r="EG74" s="97">
        <f t="shared" si="245"/>
        <v>0</v>
      </c>
      <c r="EH74" s="428">
        <f t="shared" si="246"/>
        <v>5</v>
      </c>
      <c r="EI74" s="429">
        <f t="shared" si="247"/>
        <v>1</v>
      </c>
      <c r="EJ74" s="428">
        <f t="shared" si="248"/>
        <v>3</v>
      </c>
      <c r="EK74" s="429">
        <f t="shared" si="249"/>
        <v>0.6</v>
      </c>
      <c r="EL74" s="100">
        <f t="shared" si="250"/>
        <v>0</v>
      </c>
      <c r="EM74" s="100">
        <f t="shared" si="251"/>
        <v>0</v>
      </c>
      <c r="EN74" s="97">
        <f t="shared" si="252"/>
        <v>0</v>
      </c>
      <c r="EO74" s="428">
        <f t="shared" si="253"/>
        <v>5</v>
      </c>
      <c r="EP74" s="429">
        <f t="shared" si="254"/>
        <v>1</v>
      </c>
      <c r="EQ74" s="428">
        <f t="shared" si="255"/>
        <v>3</v>
      </c>
      <c r="ER74" s="429">
        <f t="shared" si="256"/>
        <v>0.6</v>
      </c>
      <c r="ES74" s="100">
        <f t="shared" si="257"/>
        <v>0</v>
      </c>
      <c r="ET74" s="100">
        <f t="shared" si="258"/>
        <v>0</v>
      </c>
      <c r="EU74" s="97">
        <f t="shared" si="259"/>
        <v>0</v>
      </c>
      <c r="EV74" s="428">
        <f t="shared" si="260"/>
        <v>5</v>
      </c>
      <c r="EW74" s="429">
        <f t="shared" si="261"/>
        <v>1</v>
      </c>
      <c r="EX74" s="428">
        <f t="shared" si="262"/>
        <v>3</v>
      </c>
      <c r="EY74" s="429">
        <f t="shared" si="263"/>
        <v>0.6</v>
      </c>
      <c r="EZ74" s="100">
        <f t="shared" si="264"/>
        <v>0</v>
      </c>
      <c r="FA74" s="100">
        <f t="shared" si="265"/>
        <v>0</v>
      </c>
      <c r="FB74" s="97">
        <f t="shared" si="266"/>
        <v>0</v>
      </c>
      <c r="FC74" s="428">
        <f t="shared" si="267"/>
        <v>5</v>
      </c>
      <c r="FD74" s="429">
        <f t="shared" si="268"/>
        <v>1</v>
      </c>
      <c r="FE74" s="428">
        <f t="shared" si="269"/>
        <v>3</v>
      </c>
      <c r="FF74" s="429">
        <f t="shared" si="270"/>
        <v>0.6</v>
      </c>
      <c r="FG74" s="100">
        <f t="shared" si="271"/>
        <v>0</v>
      </c>
      <c r="FH74" s="100">
        <f t="shared" si="272"/>
        <v>0</v>
      </c>
      <c r="FI74" s="97">
        <f t="shared" si="273"/>
        <v>0</v>
      </c>
      <c r="FJ74" s="428">
        <f t="shared" si="274"/>
        <v>5</v>
      </c>
      <c r="FK74" s="429">
        <f t="shared" si="275"/>
        <v>1</v>
      </c>
      <c r="FL74" s="428">
        <f t="shared" si="276"/>
        <v>3</v>
      </c>
      <c r="FM74" s="429">
        <f t="shared" si="277"/>
        <v>0.6</v>
      </c>
      <c r="FN74" s="100">
        <f t="shared" si="278"/>
        <v>0</v>
      </c>
      <c r="FO74" s="100">
        <f t="shared" si="279"/>
        <v>0</v>
      </c>
      <c r="FP74" s="97">
        <f t="shared" si="280"/>
        <v>0</v>
      </c>
      <c r="FQ74" s="428">
        <f t="shared" si="281"/>
        <v>5</v>
      </c>
      <c r="FR74" s="429">
        <f t="shared" si="282"/>
        <v>1</v>
      </c>
      <c r="FS74" s="428">
        <f t="shared" si="283"/>
        <v>3</v>
      </c>
      <c r="FT74" s="429">
        <f t="shared" si="284"/>
        <v>0.6</v>
      </c>
      <c r="FU74" s="100">
        <f t="shared" si="285"/>
        <v>0</v>
      </c>
      <c r="FV74" s="100">
        <f t="shared" si="286"/>
        <v>0</v>
      </c>
      <c r="FW74" s="97">
        <f t="shared" si="287"/>
        <v>0</v>
      </c>
      <c r="FX74" s="428">
        <f t="shared" si="288"/>
        <v>5</v>
      </c>
      <c r="FY74" s="429">
        <f t="shared" si="289"/>
        <v>1</v>
      </c>
      <c r="FZ74" s="428">
        <f t="shared" si="290"/>
        <v>3</v>
      </c>
      <c r="GA74" s="429">
        <f t="shared" si="291"/>
        <v>0.6</v>
      </c>
      <c r="GB74" s="100">
        <f t="shared" si="292"/>
        <v>0</v>
      </c>
      <c r="GC74" s="100">
        <f t="shared" si="293"/>
        <v>0</v>
      </c>
      <c r="GD74" s="97">
        <f t="shared" si="294"/>
        <v>0</v>
      </c>
      <c r="GE74" s="428">
        <f t="shared" si="295"/>
        <v>5</v>
      </c>
      <c r="GF74" s="429">
        <f t="shared" si="296"/>
        <v>1</v>
      </c>
      <c r="GG74" s="428">
        <f t="shared" si="297"/>
        <v>3</v>
      </c>
      <c r="GH74" s="429">
        <f t="shared" si="298"/>
        <v>0.6</v>
      </c>
      <c r="GI74" s="429">
        <f t="shared" si="299"/>
        <v>0.6</v>
      </c>
      <c r="GJ74" s="101"/>
    </row>
    <row r="75" spans="1:192" ht="37.5" hidden="1" customHeight="1">
      <c r="A75" s="427">
        <v>67</v>
      </c>
      <c r="B75" s="85"/>
      <c r="C75" s="85"/>
      <c r="D75" s="193"/>
      <c r="E75" s="85"/>
      <c r="F75" s="124"/>
      <c r="G75" s="85"/>
      <c r="H75" s="85" t="s">
        <v>1170</v>
      </c>
      <c r="I75" s="86"/>
      <c r="J75" s="86"/>
      <c r="K75" s="86"/>
      <c r="L75" s="86"/>
      <c r="M75" s="86"/>
      <c r="N75" s="86"/>
      <c r="O75" s="86"/>
      <c r="P75" s="86"/>
      <c r="Q75" s="86"/>
      <c r="R75" s="86"/>
      <c r="S75" s="86"/>
      <c r="T75" s="86"/>
      <c r="U75" s="86"/>
      <c r="V75" s="86"/>
      <c r="W75" s="86"/>
      <c r="X75" s="86"/>
      <c r="Y75" s="86"/>
      <c r="Z75" s="86"/>
      <c r="AA75" s="86"/>
      <c r="AB75" s="86"/>
      <c r="AC75" s="88">
        <f t="shared" si="204"/>
        <v>0</v>
      </c>
      <c r="AD75" s="89">
        <f t="shared" ref="AD75:AD100" si="300">IFERROR(IF(I75="1 - Muy Baja",0.2,IF(I75="2 - Baja",0.4,IF(I75="3 - Media",0.6,IF(I75="4 - Alta",0.8,1)))),"")</f>
        <v>1</v>
      </c>
      <c r="AE75" s="88" t="str">
        <f t="shared" si="205"/>
        <v>3 - Moderado</v>
      </c>
      <c r="AF75" s="89">
        <f t="shared" ref="AF75:AF100" si="301">IFERROR(IF(CY75=1,0.2,IF(CY75=2,0.4,IF(CY75=3,0.6,IF(CY75=4,0.8,1)))),"")</f>
        <v>0.6</v>
      </c>
      <c r="AG75" s="82" t="str">
        <f t="shared" ref="AG75:AG100" si="302">IFERROR(INDEX($BLU$689:$BLY$693,MATCH(I75,$BLS$689:$BLS$693,0),MATCH(AE75,$BLU$687:$BLY$687,0)),"")</f>
        <v/>
      </c>
      <c r="AH75" s="89">
        <f t="shared" si="206"/>
        <v>0.6</v>
      </c>
      <c r="AI75" s="85"/>
      <c r="AJ75" s="85"/>
      <c r="AK75" s="85"/>
      <c r="AL75" s="85"/>
      <c r="AM75" s="47"/>
      <c r="AN75" s="91"/>
      <c r="AO75" s="91"/>
      <c r="AP75" s="47"/>
      <c r="AQ75" s="47"/>
      <c r="AR75" s="91"/>
      <c r="AS75" s="91"/>
      <c r="AT75" s="47"/>
      <c r="AU75" s="47"/>
      <c r="AV75" s="91"/>
      <c r="AW75" s="91"/>
      <c r="AX75" s="47"/>
      <c r="AY75" s="47"/>
      <c r="AZ75" s="91"/>
      <c r="BA75" s="91"/>
      <c r="BB75" s="47"/>
      <c r="BC75" s="47"/>
      <c r="BD75" s="91"/>
      <c r="BE75" s="91"/>
      <c r="BF75" s="47"/>
      <c r="BG75" s="47"/>
      <c r="BH75" s="91"/>
      <c r="BI75" s="91"/>
      <c r="BJ75" s="47"/>
      <c r="BK75" s="47"/>
      <c r="BL75" s="91"/>
      <c r="BM75" s="91"/>
      <c r="BN75" s="47"/>
      <c r="BO75" s="47"/>
      <c r="BP75" s="91"/>
      <c r="BQ75" s="91"/>
      <c r="BR75" s="47"/>
      <c r="BS75" s="47"/>
      <c r="BT75" s="91"/>
      <c r="BU75" s="91"/>
      <c r="BV75" s="47"/>
      <c r="BW75" s="47"/>
      <c r="BX75" s="91"/>
      <c r="BY75" s="91"/>
      <c r="BZ75" s="47"/>
      <c r="CA75" s="47"/>
      <c r="CB75" s="91"/>
      <c r="CC75" s="91"/>
      <c r="CD75" s="47"/>
      <c r="CE75" s="47"/>
      <c r="CF75" s="91"/>
      <c r="CG75" s="91"/>
      <c r="CH75" s="47"/>
      <c r="CI75" s="91"/>
      <c r="CJ75" s="91"/>
      <c r="CK75" s="47"/>
      <c r="CL75" s="92" t="str">
        <f t="shared" si="207"/>
        <v>5 - Muy Alta</v>
      </c>
      <c r="CM75" s="93">
        <f t="shared" ref="CM75:CM100" si="303">GF75</f>
        <v>1</v>
      </c>
      <c r="CN75" s="92" t="str">
        <f t="shared" si="208"/>
        <v>3 - Moderado</v>
      </c>
      <c r="CO75" s="93">
        <f t="shared" ref="CO75:CO100" si="304">GI75</f>
        <v>0.6</v>
      </c>
      <c r="CP75" s="94" t="str">
        <f t="shared" ref="CP75:CP100" si="305">IFERROR(INDEX($BLU$689:$BLY$693,MATCH(GE75,$BLR$689:$BLR$693,0),MATCH(GG75,$BLU$686:$BLY$686,0)),"")</f>
        <v>ALTO</v>
      </c>
      <c r="CQ75" s="89">
        <f t="shared" si="209"/>
        <v>0.6</v>
      </c>
      <c r="CR75" s="194"/>
      <c r="CS75" s="94">
        <f t="shared" si="210"/>
        <v>5</v>
      </c>
      <c r="CT75" s="47"/>
      <c r="CU75" s="194"/>
      <c r="CV75" s="194"/>
      <c r="CW75" s="96"/>
      <c r="CX75" s="97">
        <f t="shared" si="211"/>
        <v>0</v>
      </c>
      <c r="CY75" s="98">
        <f t="shared" si="212"/>
        <v>3</v>
      </c>
      <c r="CZ75" s="97" t="str">
        <f t="shared" si="213"/>
        <v>Moderado</v>
      </c>
      <c r="DA75" s="99">
        <f t="shared" si="214"/>
        <v>0.6</v>
      </c>
      <c r="DB75" s="100">
        <f t="shared" si="215"/>
        <v>0</v>
      </c>
      <c r="DC75" s="100">
        <f t="shared" si="216"/>
        <v>0</v>
      </c>
      <c r="DD75" s="97">
        <f t="shared" si="217"/>
        <v>0</v>
      </c>
      <c r="DE75" s="428">
        <f t="shared" si="218"/>
        <v>5</v>
      </c>
      <c r="DF75" s="429">
        <f t="shared" si="219"/>
        <v>1</v>
      </c>
      <c r="DG75" s="428">
        <f t="shared" si="220"/>
        <v>3</v>
      </c>
      <c r="DH75" s="428"/>
      <c r="DI75" s="429">
        <f t="shared" si="221"/>
        <v>0.6</v>
      </c>
      <c r="DJ75" s="100">
        <f t="shared" si="222"/>
        <v>0</v>
      </c>
      <c r="DK75" s="100">
        <f t="shared" si="223"/>
        <v>0</v>
      </c>
      <c r="DL75" s="97">
        <f t="shared" si="224"/>
        <v>0</v>
      </c>
      <c r="DM75" s="428">
        <f t="shared" si="225"/>
        <v>5</v>
      </c>
      <c r="DN75" s="429">
        <f t="shared" si="226"/>
        <v>1</v>
      </c>
      <c r="DO75" s="428">
        <f t="shared" si="227"/>
        <v>3</v>
      </c>
      <c r="DP75" s="429">
        <f t="shared" si="228"/>
        <v>0.6</v>
      </c>
      <c r="DQ75" s="100">
        <f t="shared" si="229"/>
        <v>0</v>
      </c>
      <c r="DR75" s="100">
        <f t="shared" si="230"/>
        <v>0</v>
      </c>
      <c r="DS75" s="97">
        <f t="shared" si="231"/>
        <v>0</v>
      </c>
      <c r="DT75" s="428">
        <f t="shared" si="232"/>
        <v>5</v>
      </c>
      <c r="DU75" s="429">
        <f t="shared" si="233"/>
        <v>1</v>
      </c>
      <c r="DV75" s="428">
        <f t="shared" si="234"/>
        <v>3</v>
      </c>
      <c r="DW75" s="429">
        <f t="shared" si="235"/>
        <v>0.6</v>
      </c>
      <c r="DX75" s="100">
        <f t="shared" si="236"/>
        <v>0</v>
      </c>
      <c r="DY75" s="100">
        <f t="shared" si="237"/>
        <v>0</v>
      </c>
      <c r="DZ75" s="97">
        <f t="shared" si="238"/>
        <v>0</v>
      </c>
      <c r="EA75" s="428">
        <f t="shared" si="239"/>
        <v>5</v>
      </c>
      <c r="EB75" s="429">
        <f t="shared" si="240"/>
        <v>1</v>
      </c>
      <c r="EC75" s="428">
        <f t="shared" si="241"/>
        <v>3</v>
      </c>
      <c r="ED75" s="429">
        <f t="shared" si="242"/>
        <v>0.6</v>
      </c>
      <c r="EE75" s="100">
        <f t="shared" si="243"/>
        <v>0</v>
      </c>
      <c r="EF75" s="100">
        <f t="shared" si="244"/>
        <v>0</v>
      </c>
      <c r="EG75" s="97">
        <f t="shared" si="245"/>
        <v>0</v>
      </c>
      <c r="EH75" s="428">
        <f t="shared" si="246"/>
        <v>5</v>
      </c>
      <c r="EI75" s="429">
        <f t="shared" si="247"/>
        <v>1</v>
      </c>
      <c r="EJ75" s="428">
        <f t="shared" si="248"/>
        <v>3</v>
      </c>
      <c r="EK75" s="429">
        <f t="shared" si="249"/>
        <v>0.6</v>
      </c>
      <c r="EL75" s="100">
        <f t="shared" si="250"/>
        <v>0</v>
      </c>
      <c r="EM75" s="100">
        <f t="shared" si="251"/>
        <v>0</v>
      </c>
      <c r="EN75" s="97">
        <f t="shared" si="252"/>
        <v>0</v>
      </c>
      <c r="EO75" s="428">
        <f t="shared" si="253"/>
        <v>5</v>
      </c>
      <c r="EP75" s="429">
        <f t="shared" si="254"/>
        <v>1</v>
      </c>
      <c r="EQ75" s="428">
        <f t="shared" si="255"/>
        <v>3</v>
      </c>
      <c r="ER75" s="429">
        <f t="shared" si="256"/>
        <v>0.6</v>
      </c>
      <c r="ES75" s="100">
        <f t="shared" si="257"/>
        <v>0</v>
      </c>
      <c r="ET75" s="100">
        <f t="shared" si="258"/>
        <v>0</v>
      </c>
      <c r="EU75" s="97">
        <f t="shared" si="259"/>
        <v>0</v>
      </c>
      <c r="EV75" s="428">
        <f t="shared" si="260"/>
        <v>5</v>
      </c>
      <c r="EW75" s="429">
        <f t="shared" si="261"/>
        <v>1</v>
      </c>
      <c r="EX75" s="428">
        <f t="shared" si="262"/>
        <v>3</v>
      </c>
      <c r="EY75" s="429">
        <f t="shared" si="263"/>
        <v>0.6</v>
      </c>
      <c r="EZ75" s="100">
        <f t="shared" si="264"/>
        <v>0</v>
      </c>
      <c r="FA75" s="100">
        <f t="shared" si="265"/>
        <v>0</v>
      </c>
      <c r="FB75" s="97">
        <f t="shared" si="266"/>
        <v>0</v>
      </c>
      <c r="FC75" s="428">
        <f t="shared" si="267"/>
        <v>5</v>
      </c>
      <c r="FD75" s="429">
        <f t="shared" si="268"/>
        <v>1</v>
      </c>
      <c r="FE75" s="428">
        <f t="shared" si="269"/>
        <v>3</v>
      </c>
      <c r="FF75" s="429">
        <f t="shared" si="270"/>
        <v>0.6</v>
      </c>
      <c r="FG75" s="100">
        <f t="shared" si="271"/>
        <v>0</v>
      </c>
      <c r="FH75" s="100">
        <f t="shared" si="272"/>
        <v>0</v>
      </c>
      <c r="FI75" s="97">
        <f t="shared" si="273"/>
        <v>0</v>
      </c>
      <c r="FJ75" s="428">
        <f t="shared" si="274"/>
        <v>5</v>
      </c>
      <c r="FK75" s="429">
        <f t="shared" si="275"/>
        <v>1</v>
      </c>
      <c r="FL75" s="428">
        <f t="shared" si="276"/>
        <v>3</v>
      </c>
      <c r="FM75" s="429">
        <f t="shared" si="277"/>
        <v>0.6</v>
      </c>
      <c r="FN75" s="100">
        <f t="shared" si="278"/>
        <v>0</v>
      </c>
      <c r="FO75" s="100">
        <f t="shared" si="279"/>
        <v>0</v>
      </c>
      <c r="FP75" s="97">
        <f t="shared" si="280"/>
        <v>0</v>
      </c>
      <c r="FQ75" s="428">
        <f t="shared" si="281"/>
        <v>5</v>
      </c>
      <c r="FR75" s="429">
        <f t="shared" si="282"/>
        <v>1</v>
      </c>
      <c r="FS75" s="428">
        <f t="shared" si="283"/>
        <v>3</v>
      </c>
      <c r="FT75" s="429">
        <f t="shared" si="284"/>
        <v>0.6</v>
      </c>
      <c r="FU75" s="100">
        <f t="shared" si="285"/>
        <v>0</v>
      </c>
      <c r="FV75" s="100">
        <f t="shared" si="286"/>
        <v>0</v>
      </c>
      <c r="FW75" s="97">
        <f t="shared" si="287"/>
        <v>0</v>
      </c>
      <c r="FX75" s="428">
        <f t="shared" si="288"/>
        <v>5</v>
      </c>
      <c r="FY75" s="429">
        <f t="shared" si="289"/>
        <v>1</v>
      </c>
      <c r="FZ75" s="428">
        <f t="shared" si="290"/>
        <v>3</v>
      </c>
      <c r="GA75" s="429">
        <f t="shared" si="291"/>
        <v>0.6</v>
      </c>
      <c r="GB75" s="100">
        <f t="shared" si="292"/>
        <v>0</v>
      </c>
      <c r="GC75" s="100">
        <f t="shared" si="293"/>
        <v>0</v>
      </c>
      <c r="GD75" s="97">
        <f t="shared" si="294"/>
        <v>0</v>
      </c>
      <c r="GE75" s="428">
        <f t="shared" si="295"/>
        <v>5</v>
      </c>
      <c r="GF75" s="429">
        <f t="shared" si="296"/>
        <v>1</v>
      </c>
      <c r="GG75" s="428">
        <f t="shared" si="297"/>
        <v>3</v>
      </c>
      <c r="GH75" s="429">
        <f t="shared" si="298"/>
        <v>0.6</v>
      </c>
      <c r="GI75" s="429">
        <f t="shared" si="299"/>
        <v>0.6</v>
      </c>
      <c r="GJ75" s="101"/>
    </row>
    <row r="76" spans="1:192" ht="37.5" hidden="1" customHeight="1">
      <c r="A76" s="427">
        <v>68</v>
      </c>
      <c r="B76" s="85"/>
      <c r="C76" s="85"/>
      <c r="D76" s="193"/>
      <c r="E76" s="85"/>
      <c r="F76" s="124"/>
      <c r="G76" s="85"/>
      <c r="H76" s="85" t="s">
        <v>1170</v>
      </c>
      <c r="I76" s="86"/>
      <c r="J76" s="86"/>
      <c r="K76" s="86"/>
      <c r="L76" s="86"/>
      <c r="M76" s="86"/>
      <c r="N76" s="86"/>
      <c r="O76" s="86"/>
      <c r="P76" s="86"/>
      <c r="Q76" s="86"/>
      <c r="R76" s="86"/>
      <c r="S76" s="86"/>
      <c r="T76" s="86"/>
      <c r="U76" s="86"/>
      <c r="V76" s="86"/>
      <c r="W76" s="86"/>
      <c r="X76" s="86"/>
      <c r="Y76" s="86"/>
      <c r="Z76" s="86"/>
      <c r="AA76" s="86"/>
      <c r="AB76" s="86"/>
      <c r="AC76" s="88">
        <f t="shared" si="204"/>
        <v>0</v>
      </c>
      <c r="AD76" s="89">
        <f t="shared" si="300"/>
        <v>1</v>
      </c>
      <c r="AE76" s="88" t="str">
        <f t="shared" si="205"/>
        <v>3 - Moderado</v>
      </c>
      <c r="AF76" s="89">
        <f t="shared" si="301"/>
        <v>0.6</v>
      </c>
      <c r="AG76" s="82" t="str">
        <f t="shared" si="302"/>
        <v/>
      </c>
      <c r="AH76" s="89">
        <f t="shared" si="206"/>
        <v>0.6</v>
      </c>
      <c r="AI76" s="85"/>
      <c r="AJ76" s="85"/>
      <c r="AK76" s="85"/>
      <c r="AL76" s="85"/>
      <c r="AM76" s="47"/>
      <c r="AN76" s="91"/>
      <c r="AO76" s="91"/>
      <c r="AP76" s="47"/>
      <c r="AQ76" s="47"/>
      <c r="AR76" s="91"/>
      <c r="AS76" s="91"/>
      <c r="AT76" s="47"/>
      <c r="AU76" s="47"/>
      <c r="AV76" s="91"/>
      <c r="AW76" s="91"/>
      <c r="AX76" s="47"/>
      <c r="AY76" s="47"/>
      <c r="AZ76" s="91"/>
      <c r="BA76" s="91"/>
      <c r="BB76" s="47"/>
      <c r="BC76" s="47"/>
      <c r="BD76" s="91"/>
      <c r="BE76" s="91"/>
      <c r="BF76" s="47"/>
      <c r="BG76" s="47"/>
      <c r="BH76" s="91"/>
      <c r="BI76" s="91"/>
      <c r="BJ76" s="47"/>
      <c r="BK76" s="47"/>
      <c r="BL76" s="91"/>
      <c r="BM76" s="91"/>
      <c r="BN76" s="47"/>
      <c r="BO76" s="47"/>
      <c r="BP76" s="91"/>
      <c r="BQ76" s="91"/>
      <c r="BR76" s="47"/>
      <c r="BS76" s="47"/>
      <c r="BT76" s="91"/>
      <c r="BU76" s="91"/>
      <c r="BV76" s="47"/>
      <c r="BW76" s="47"/>
      <c r="BX76" s="91"/>
      <c r="BY76" s="91"/>
      <c r="BZ76" s="47"/>
      <c r="CA76" s="47"/>
      <c r="CB76" s="91"/>
      <c r="CC76" s="91"/>
      <c r="CD76" s="47"/>
      <c r="CE76" s="47"/>
      <c r="CF76" s="91"/>
      <c r="CG76" s="91"/>
      <c r="CH76" s="47"/>
      <c r="CI76" s="91"/>
      <c r="CJ76" s="91"/>
      <c r="CK76" s="47"/>
      <c r="CL76" s="92" t="str">
        <f t="shared" si="207"/>
        <v>5 - Muy Alta</v>
      </c>
      <c r="CM76" s="93">
        <f t="shared" si="303"/>
        <v>1</v>
      </c>
      <c r="CN76" s="92" t="str">
        <f t="shared" si="208"/>
        <v>3 - Moderado</v>
      </c>
      <c r="CO76" s="93">
        <f t="shared" si="304"/>
        <v>0.6</v>
      </c>
      <c r="CP76" s="94" t="str">
        <f t="shared" si="305"/>
        <v>ALTO</v>
      </c>
      <c r="CQ76" s="89">
        <f t="shared" si="209"/>
        <v>0.6</v>
      </c>
      <c r="CR76" s="194"/>
      <c r="CS76" s="94">
        <f t="shared" si="210"/>
        <v>5</v>
      </c>
      <c r="CT76" s="47"/>
      <c r="CU76" s="194"/>
      <c r="CV76" s="194"/>
      <c r="CW76" s="96"/>
      <c r="CX76" s="97">
        <f t="shared" si="211"/>
        <v>0</v>
      </c>
      <c r="CY76" s="98">
        <f t="shared" si="212"/>
        <v>3</v>
      </c>
      <c r="CZ76" s="97" t="str">
        <f t="shared" si="213"/>
        <v>Moderado</v>
      </c>
      <c r="DA76" s="99">
        <f t="shared" si="214"/>
        <v>0.6</v>
      </c>
      <c r="DB76" s="100">
        <f t="shared" si="215"/>
        <v>0</v>
      </c>
      <c r="DC76" s="100">
        <f t="shared" si="216"/>
        <v>0</v>
      </c>
      <c r="DD76" s="97">
        <f t="shared" si="217"/>
        <v>0</v>
      </c>
      <c r="DE76" s="428">
        <f t="shared" si="218"/>
        <v>5</v>
      </c>
      <c r="DF76" s="429">
        <f t="shared" si="219"/>
        <v>1</v>
      </c>
      <c r="DG76" s="428">
        <f t="shared" si="220"/>
        <v>3</v>
      </c>
      <c r="DH76" s="428"/>
      <c r="DI76" s="429">
        <f t="shared" si="221"/>
        <v>0.6</v>
      </c>
      <c r="DJ76" s="100">
        <f t="shared" si="222"/>
        <v>0</v>
      </c>
      <c r="DK76" s="100">
        <f t="shared" si="223"/>
        <v>0</v>
      </c>
      <c r="DL76" s="97">
        <f t="shared" si="224"/>
        <v>0</v>
      </c>
      <c r="DM76" s="428">
        <f t="shared" si="225"/>
        <v>5</v>
      </c>
      <c r="DN76" s="429">
        <f t="shared" si="226"/>
        <v>1</v>
      </c>
      <c r="DO76" s="428">
        <f t="shared" si="227"/>
        <v>3</v>
      </c>
      <c r="DP76" s="429">
        <f t="shared" si="228"/>
        <v>0.6</v>
      </c>
      <c r="DQ76" s="100">
        <f t="shared" si="229"/>
        <v>0</v>
      </c>
      <c r="DR76" s="100">
        <f t="shared" si="230"/>
        <v>0</v>
      </c>
      <c r="DS76" s="97">
        <f t="shared" si="231"/>
        <v>0</v>
      </c>
      <c r="DT76" s="428">
        <f t="shared" si="232"/>
        <v>5</v>
      </c>
      <c r="DU76" s="429">
        <f t="shared" si="233"/>
        <v>1</v>
      </c>
      <c r="DV76" s="428">
        <f t="shared" si="234"/>
        <v>3</v>
      </c>
      <c r="DW76" s="429">
        <f t="shared" si="235"/>
        <v>0.6</v>
      </c>
      <c r="DX76" s="100">
        <f t="shared" si="236"/>
        <v>0</v>
      </c>
      <c r="DY76" s="100">
        <f t="shared" si="237"/>
        <v>0</v>
      </c>
      <c r="DZ76" s="97">
        <f t="shared" si="238"/>
        <v>0</v>
      </c>
      <c r="EA76" s="428">
        <f t="shared" si="239"/>
        <v>5</v>
      </c>
      <c r="EB76" s="429">
        <f t="shared" si="240"/>
        <v>1</v>
      </c>
      <c r="EC76" s="428">
        <f t="shared" si="241"/>
        <v>3</v>
      </c>
      <c r="ED76" s="429">
        <f t="shared" si="242"/>
        <v>0.6</v>
      </c>
      <c r="EE76" s="100">
        <f t="shared" si="243"/>
        <v>0</v>
      </c>
      <c r="EF76" s="100">
        <f t="shared" si="244"/>
        <v>0</v>
      </c>
      <c r="EG76" s="97">
        <f t="shared" si="245"/>
        <v>0</v>
      </c>
      <c r="EH76" s="428">
        <f t="shared" si="246"/>
        <v>5</v>
      </c>
      <c r="EI76" s="429">
        <f t="shared" si="247"/>
        <v>1</v>
      </c>
      <c r="EJ76" s="428">
        <f t="shared" si="248"/>
        <v>3</v>
      </c>
      <c r="EK76" s="429">
        <f t="shared" si="249"/>
        <v>0.6</v>
      </c>
      <c r="EL76" s="100">
        <f t="shared" si="250"/>
        <v>0</v>
      </c>
      <c r="EM76" s="100">
        <f t="shared" si="251"/>
        <v>0</v>
      </c>
      <c r="EN76" s="97">
        <f t="shared" si="252"/>
        <v>0</v>
      </c>
      <c r="EO76" s="428">
        <f t="shared" si="253"/>
        <v>5</v>
      </c>
      <c r="EP76" s="429">
        <f t="shared" si="254"/>
        <v>1</v>
      </c>
      <c r="EQ76" s="428">
        <f t="shared" si="255"/>
        <v>3</v>
      </c>
      <c r="ER76" s="429">
        <f t="shared" si="256"/>
        <v>0.6</v>
      </c>
      <c r="ES76" s="100">
        <f t="shared" si="257"/>
        <v>0</v>
      </c>
      <c r="ET76" s="100">
        <f t="shared" si="258"/>
        <v>0</v>
      </c>
      <c r="EU76" s="97">
        <f t="shared" si="259"/>
        <v>0</v>
      </c>
      <c r="EV76" s="428">
        <f t="shared" si="260"/>
        <v>5</v>
      </c>
      <c r="EW76" s="429">
        <f t="shared" si="261"/>
        <v>1</v>
      </c>
      <c r="EX76" s="428">
        <f t="shared" si="262"/>
        <v>3</v>
      </c>
      <c r="EY76" s="429">
        <f t="shared" si="263"/>
        <v>0.6</v>
      </c>
      <c r="EZ76" s="100">
        <f t="shared" si="264"/>
        <v>0</v>
      </c>
      <c r="FA76" s="100">
        <f t="shared" si="265"/>
        <v>0</v>
      </c>
      <c r="FB76" s="97">
        <f t="shared" si="266"/>
        <v>0</v>
      </c>
      <c r="FC76" s="428">
        <f t="shared" si="267"/>
        <v>5</v>
      </c>
      <c r="FD76" s="429">
        <f t="shared" si="268"/>
        <v>1</v>
      </c>
      <c r="FE76" s="428">
        <f t="shared" si="269"/>
        <v>3</v>
      </c>
      <c r="FF76" s="429">
        <f t="shared" si="270"/>
        <v>0.6</v>
      </c>
      <c r="FG76" s="100">
        <f t="shared" si="271"/>
        <v>0</v>
      </c>
      <c r="FH76" s="100">
        <f t="shared" si="272"/>
        <v>0</v>
      </c>
      <c r="FI76" s="97">
        <f t="shared" si="273"/>
        <v>0</v>
      </c>
      <c r="FJ76" s="428">
        <f t="shared" si="274"/>
        <v>5</v>
      </c>
      <c r="FK76" s="429">
        <f t="shared" si="275"/>
        <v>1</v>
      </c>
      <c r="FL76" s="428">
        <f t="shared" si="276"/>
        <v>3</v>
      </c>
      <c r="FM76" s="429">
        <f t="shared" si="277"/>
        <v>0.6</v>
      </c>
      <c r="FN76" s="100">
        <f t="shared" si="278"/>
        <v>0</v>
      </c>
      <c r="FO76" s="100">
        <f t="shared" si="279"/>
        <v>0</v>
      </c>
      <c r="FP76" s="97">
        <f t="shared" si="280"/>
        <v>0</v>
      </c>
      <c r="FQ76" s="428">
        <f t="shared" si="281"/>
        <v>5</v>
      </c>
      <c r="FR76" s="429">
        <f t="shared" si="282"/>
        <v>1</v>
      </c>
      <c r="FS76" s="428">
        <f t="shared" si="283"/>
        <v>3</v>
      </c>
      <c r="FT76" s="429">
        <f t="shared" si="284"/>
        <v>0.6</v>
      </c>
      <c r="FU76" s="100">
        <f t="shared" si="285"/>
        <v>0</v>
      </c>
      <c r="FV76" s="100">
        <f t="shared" si="286"/>
        <v>0</v>
      </c>
      <c r="FW76" s="97">
        <f t="shared" si="287"/>
        <v>0</v>
      </c>
      <c r="FX76" s="428">
        <f t="shared" si="288"/>
        <v>5</v>
      </c>
      <c r="FY76" s="429">
        <f t="shared" si="289"/>
        <v>1</v>
      </c>
      <c r="FZ76" s="428">
        <f t="shared" si="290"/>
        <v>3</v>
      </c>
      <c r="GA76" s="429">
        <f t="shared" si="291"/>
        <v>0.6</v>
      </c>
      <c r="GB76" s="100">
        <f t="shared" si="292"/>
        <v>0</v>
      </c>
      <c r="GC76" s="100">
        <f t="shared" si="293"/>
        <v>0</v>
      </c>
      <c r="GD76" s="97">
        <f t="shared" si="294"/>
        <v>0</v>
      </c>
      <c r="GE76" s="428">
        <f t="shared" si="295"/>
        <v>5</v>
      </c>
      <c r="GF76" s="429">
        <f t="shared" si="296"/>
        <v>1</v>
      </c>
      <c r="GG76" s="428">
        <f t="shared" si="297"/>
        <v>3</v>
      </c>
      <c r="GH76" s="429">
        <f t="shared" si="298"/>
        <v>0.6</v>
      </c>
      <c r="GI76" s="429">
        <f t="shared" si="299"/>
        <v>0.6</v>
      </c>
      <c r="GJ76" s="101"/>
    </row>
    <row r="77" spans="1:192" ht="37.5" hidden="1" customHeight="1">
      <c r="A77" s="427">
        <v>69</v>
      </c>
      <c r="B77" s="85"/>
      <c r="C77" s="85"/>
      <c r="D77" s="193"/>
      <c r="E77" s="85"/>
      <c r="F77" s="124"/>
      <c r="G77" s="85"/>
      <c r="H77" s="85" t="s">
        <v>1170</v>
      </c>
      <c r="I77" s="86"/>
      <c r="J77" s="86"/>
      <c r="K77" s="86"/>
      <c r="L77" s="86"/>
      <c r="M77" s="86"/>
      <c r="N77" s="86"/>
      <c r="O77" s="86"/>
      <c r="P77" s="86"/>
      <c r="Q77" s="86"/>
      <c r="R77" s="86"/>
      <c r="S77" s="86"/>
      <c r="T77" s="86"/>
      <c r="U77" s="86"/>
      <c r="V77" s="86"/>
      <c r="W77" s="86"/>
      <c r="X77" s="86"/>
      <c r="Y77" s="86"/>
      <c r="Z77" s="86"/>
      <c r="AA77" s="86"/>
      <c r="AB77" s="86"/>
      <c r="AC77" s="88">
        <f t="shared" si="204"/>
        <v>0</v>
      </c>
      <c r="AD77" s="89">
        <f t="shared" si="300"/>
        <v>1</v>
      </c>
      <c r="AE77" s="88" t="str">
        <f t="shared" si="205"/>
        <v>3 - Moderado</v>
      </c>
      <c r="AF77" s="89">
        <f t="shared" si="301"/>
        <v>0.6</v>
      </c>
      <c r="AG77" s="82" t="str">
        <f t="shared" si="302"/>
        <v/>
      </c>
      <c r="AH77" s="89">
        <f t="shared" si="206"/>
        <v>0.6</v>
      </c>
      <c r="AI77" s="85"/>
      <c r="AJ77" s="85"/>
      <c r="AK77" s="85"/>
      <c r="AL77" s="85"/>
      <c r="AM77" s="47"/>
      <c r="AN77" s="91"/>
      <c r="AO77" s="91"/>
      <c r="AP77" s="47"/>
      <c r="AQ77" s="47"/>
      <c r="AR77" s="91"/>
      <c r="AS77" s="91"/>
      <c r="AT77" s="47"/>
      <c r="AU77" s="47"/>
      <c r="AV77" s="91"/>
      <c r="AW77" s="91"/>
      <c r="AX77" s="47"/>
      <c r="AY77" s="47"/>
      <c r="AZ77" s="91"/>
      <c r="BA77" s="91"/>
      <c r="BB77" s="47"/>
      <c r="BC77" s="47"/>
      <c r="BD77" s="91"/>
      <c r="BE77" s="91"/>
      <c r="BF77" s="47"/>
      <c r="BG77" s="47"/>
      <c r="BH77" s="91"/>
      <c r="BI77" s="91"/>
      <c r="BJ77" s="47"/>
      <c r="BK77" s="47"/>
      <c r="BL77" s="91"/>
      <c r="BM77" s="91"/>
      <c r="BN77" s="47"/>
      <c r="BO77" s="47"/>
      <c r="BP77" s="91"/>
      <c r="BQ77" s="91"/>
      <c r="BR77" s="47"/>
      <c r="BS77" s="47"/>
      <c r="BT77" s="91"/>
      <c r="BU77" s="91"/>
      <c r="BV77" s="47"/>
      <c r="BW77" s="47"/>
      <c r="BX77" s="91"/>
      <c r="BY77" s="91"/>
      <c r="BZ77" s="47"/>
      <c r="CA77" s="47"/>
      <c r="CB77" s="91"/>
      <c r="CC77" s="91"/>
      <c r="CD77" s="47"/>
      <c r="CE77" s="47"/>
      <c r="CF77" s="91"/>
      <c r="CG77" s="91"/>
      <c r="CH77" s="47"/>
      <c r="CI77" s="91"/>
      <c r="CJ77" s="91"/>
      <c r="CK77" s="47"/>
      <c r="CL77" s="92" t="str">
        <f t="shared" si="207"/>
        <v>5 - Muy Alta</v>
      </c>
      <c r="CM77" s="93">
        <f t="shared" si="303"/>
        <v>1</v>
      </c>
      <c r="CN77" s="92" t="str">
        <f t="shared" si="208"/>
        <v>3 - Moderado</v>
      </c>
      <c r="CO77" s="93">
        <f t="shared" si="304"/>
        <v>0.6</v>
      </c>
      <c r="CP77" s="94" t="str">
        <f t="shared" si="305"/>
        <v>ALTO</v>
      </c>
      <c r="CQ77" s="89">
        <f t="shared" si="209"/>
        <v>0.6</v>
      </c>
      <c r="CR77" s="194"/>
      <c r="CS77" s="94">
        <f t="shared" si="210"/>
        <v>5</v>
      </c>
      <c r="CT77" s="47"/>
      <c r="CU77" s="194"/>
      <c r="CV77" s="194"/>
      <c r="CW77" s="96"/>
      <c r="CX77" s="97">
        <f t="shared" si="211"/>
        <v>0</v>
      </c>
      <c r="CY77" s="98">
        <f t="shared" si="212"/>
        <v>3</v>
      </c>
      <c r="CZ77" s="97" t="str">
        <f t="shared" si="213"/>
        <v>Moderado</v>
      </c>
      <c r="DA77" s="99">
        <f t="shared" si="214"/>
        <v>0.6</v>
      </c>
      <c r="DB77" s="100">
        <f t="shared" si="215"/>
        <v>0</v>
      </c>
      <c r="DC77" s="100">
        <f t="shared" si="216"/>
        <v>0</v>
      </c>
      <c r="DD77" s="97">
        <f t="shared" si="217"/>
        <v>0</v>
      </c>
      <c r="DE77" s="428">
        <f t="shared" si="218"/>
        <v>5</v>
      </c>
      <c r="DF77" s="429">
        <f t="shared" si="219"/>
        <v>1</v>
      </c>
      <c r="DG77" s="428">
        <f t="shared" si="220"/>
        <v>3</v>
      </c>
      <c r="DH77" s="428"/>
      <c r="DI77" s="429">
        <f t="shared" si="221"/>
        <v>0.6</v>
      </c>
      <c r="DJ77" s="100">
        <f t="shared" si="222"/>
        <v>0</v>
      </c>
      <c r="DK77" s="100">
        <f t="shared" si="223"/>
        <v>0</v>
      </c>
      <c r="DL77" s="97">
        <f t="shared" si="224"/>
        <v>0</v>
      </c>
      <c r="DM77" s="428">
        <f t="shared" si="225"/>
        <v>5</v>
      </c>
      <c r="DN77" s="429">
        <f t="shared" si="226"/>
        <v>1</v>
      </c>
      <c r="DO77" s="428">
        <f t="shared" si="227"/>
        <v>3</v>
      </c>
      <c r="DP77" s="429">
        <f t="shared" si="228"/>
        <v>0.6</v>
      </c>
      <c r="DQ77" s="100">
        <f t="shared" si="229"/>
        <v>0</v>
      </c>
      <c r="DR77" s="100">
        <f t="shared" si="230"/>
        <v>0</v>
      </c>
      <c r="DS77" s="97">
        <f t="shared" si="231"/>
        <v>0</v>
      </c>
      <c r="DT77" s="428">
        <f t="shared" si="232"/>
        <v>5</v>
      </c>
      <c r="DU77" s="429">
        <f t="shared" si="233"/>
        <v>1</v>
      </c>
      <c r="DV77" s="428">
        <f t="shared" si="234"/>
        <v>3</v>
      </c>
      <c r="DW77" s="429">
        <f t="shared" si="235"/>
        <v>0.6</v>
      </c>
      <c r="DX77" s="100">
        <f t="shared" si="236"/>
        <v>0</v>
      </c>
      <c r="DY77" s="100">
        <f t="shared" si="237"/>
        <v>0</v>
      </c>
      <c r="DZ77" s="97">
        <f t="shared" si="238"/>
        <v>0</v>
      </c>
      <c r="EA77" s="428">
        <f t="shared" si="239"/>
        <v>5</v>
      </c>
      <c r="EB77" s="429">
        <f t="shared" si="240"/>
        <v>1</v>
      </c>
      <c r="EC77" s="428">
        <f t="shared" si="241"/>
        <v>3</v>
      </c>
      <c r="ED77" s="429">
        <f t="shared" si="242"/>
        <v>0.6</v>
      </c>
      <c r="EE77" s="100">
        <f t="shared" si="243"/>
        <v>0</v>
      </c>
      <c r="EF77" s="100">
        <f t="shared" si="244"/>
        <v>0</v>
      </c>
      <c r="EG77" s="97">
        <f t="shared" si="245"/>
        <v>0</v>
      </c>
      <c r="EH77" s="428">
        <f t="shared" si="246"/>
        <v>5</v>
      </c>
      <c r="EI77" s="429">
        <f t="shared" si="247"/>
        <v>1</v>
      </c>
      <c r="EJ77" s="428">
        <f t="shared" si="248"/>
        <v>3</v>
      </c>
      <c r="EK77" s="429">
        <f t="shared" si="249"/>
        <v>0.6</v>
      </c>
      <c r="EL77" s="100">
        <f t="shared" si="250"/>
        <v>0</v>
      </c>
      <c r="EM77" s="100">
        <f t="shared" si="251"/>
        <v>0</v>
      </c>
      <c r="EN77" s="97">
        <f t="shared" si="252"/>
        <v>0</v>
      </c>
      <c r="EO77" s="428">
        <f t="shared" si="253"/>
        <v>5</v>
      </c>
      <c r="EP77" s="429">
        <f t="shared" si="254"/>
        <v>1</v>
      </c>
      <c r="EQ77" s="428">
        <f t="shared" si="255"/>
        <v>3</v>
      </c>
      <c r="ER77" s="429">
        <f t="shared" si="256"/>
        <v>0.6</v>
      </c>
      <c r="ES77" s="100">
        <f t="shared" si="257"/>
        <v>0</v>
      </c>
      <c r="ET77" s="100">
        <f t="shared" si="258"/>
        <v>0</v>
      </c>
      <c r="EU77" s="97">
        <f t="shared" si="259"/>
        <v>0</v>
      </c>
      <c r="EV77" s="428">
        <f t="shared" si="260"/>
        <v>5</v>
      </c>
      <c r="EW77" s="429">
        <f t="shared" si="261"/>
        <v>1</v>
      </c>
      <c r="EX77" s="428">
        <f t="shared" si="262"/>
        <v>3</v>
      </c>
      <c r="EY77" s="429">
        <f t="shared" si="263"/>
        <v>0.6</v>
      </c>
      <c r="EZ77" s="100">
        <f t="shared" si="264"/>
        <v>0</v>
      </c>
      <c r="FA77" s="100">
        <f t="shared" si="265"/>
        <v>0</v>
      </c>
      <c r="FB77" s="97">
        <f t="shared" si="266"/>
        <v>0</v>
      </c>
      <c r="FC77" s="428">
        <f t="shared" si="267"/>
        <v>5</v>
      </c>
      <c r="FD77" s="429">
        <f t="shared" si="268"/>
        <v>1</v>
      </c>
      <c r="FE77" s="428">
        <f t="shared" si="269"/>
        <v>3</v>
      </c>
      <c r="FF77" s="429">
        <f t="shared" si="270"/>
        <v>0.6</v>
      </c>
      <c r="FG77" s="100">
        <f t="shared" si="271"/>
        <v>0</v>
      </c>
      <c r="FH77" s="100">
        <f t="shared" si="272"/>
        <v>0</v>
      </c>
      <c r="FI77" s="97">
        <f t="shared" si="273"/>
        <v>0</v>
      </c>
      <c r="FJ77" s="428">
        <f t="shared" si="274"/>
        <v>5</v>
      </c>
      <c r="FK77" s="429">
        <f t="shared" si="275"/>
        <v>1</v>
      </c>
      <c r="FL77" s="428">
        <f t="shared" si="276"/>
        <v>3</v>
      </c>
      <c r="FM77" s="429">
        <f t="shared" si="277"/>
        <v>0.6</v>
      </c>
      <c r="FN77" s="100">
        <f t="shared" si="278"/>
        <v>0</v>
      </c>
      <c r="FO77" s="100">
        <f t="shared" si="279"/>
        <v>0</v>
      </c>
      <c r="FP77" s="97">
        <f t="shared" si="280"/>
        <v>0</v>
      </c>
      <c r="FQ77" s="428">
        <f t="shared" si="281"/>
        <v>5</v>
      </c>
      <c r="FR77" s="429">
        <f t="shared" si="282"/>
        <v>1</v>
      </c>
      <c r="FS77" s="428">
        <f t="shared" si="283"/>
        <v>3</v>
      </c>
      <c r="FT77" s="429">
        <f t="shared" si="284"/>
        <v>0.6</v>
      </c>
      <c r="FU77" s="100">
        <f t="shared" si="285"/>
        <v>0</v>
      </c>
      <c r="FV77" s="100">
        <f t="shared" si="286"/>
        <v>0</v>
      </c>
      <c r="FW77" s="97">
        <f t="shared" si="287"/>
        <v>0</v>
      </c>
      <c r="FX77" s="428">
        <f t="shared" si="288"/>
        <v>5</v>
      </c>
      <c r="FY77" s="429">
        <f t="shared" si="289"/>
        <v>1</v>
      </c>
      <c r="FZ77" s="428">
        <f t="shared" si="290"/>
        <v>3</v>
      </c>
      <c r="GA77" s="429">
        <f t="shared" si="291"/>
        <v>0.6</v>
      </c>
      <c r="GB77" s="100">
        <f t="shared" si="292"/>
        <v>0</v>
      </c>
      <c r="GC77" s="100">
        <f t="shared" si="293"/>
        <v>0</v>
      </c>
      <c r="GD77" s="97">
        <f t="shared" si="294"/>
        <v>0</v>
      </c>
      <c r="GE77" s="428">
        <f t="shared" si="295"/>
        <v>5</v>
      </c>
      <c r="GF77" s="429">
        <f t="shared" si="296"/>
        <v>1</v>
      </c>
      <c r="GG77" s="428">
        <f t="shared" si="297"/>
        <v>3</v>
      </c>
      <c r="GH77" s="429">
        <f t="shared" si="298"/>
        <v>0.6</v>
      </c>
      <c r="GI77" s="429">
        <f t="shared" si="299"/>
        <v>0.6</v>
      </c>
      <c r="GJ77" s="101"/>
    </row>
    <row r="78" spans="1:192" ht="37.5" hidden="1" customHeight="1">
      <c r="A78" s="427">
        <v>70</v>
      </c>
      <c r="B78" s="85"/>
      <c r="C78" s="85"/>
      <c r="D78" s="193"/>
      <c r="E78" s="85"/>
      <c r="F78" s="124"/>
      <c r="G78" s="85"/>
      <c r="H78" s="85" t="s">
        <v>1170</v>
      </c>
      <c r="I78" s="86"/>
      <c r="J78" s="86"/>
      <c r="K78" s="86"/>
      <c r="L78" s="86"/>
      <c r="M78" s="86"/>
      <c r="N78" s="86"/>
      <c r="O78" s="86"/>
      <c r="P78" s="86"/>
      <c r="Q78" s="86"/>
      <c r="R78" s="86"/>
      <c r="S78" s="86"/>
      <c r="T78" s="86"/>
      <c r="U78" s="86"/>
      <c r="V78" s="86"/>
      <c r="W78" s="86"/>
      <c r="X78" s="86"/>
      <c r="Y78" s="86"/>
      <c r="Z78" s="86"/>
      <c r="AA78" s="86"/>
      <c r="AB78" s="86"/>
      <c r="AC78" s="88">
        <f t="shared" si="204"/>
        <v>0</v>
      </c>
      <c r="AD78" s="89">
        <f t="shared" si="300"/>
        <v>1</v>
      </c>
      <c r="AE78" s="88" t="str">
        <f t="shared" si="205"/>
        <v>3 - Moderado</v>
      </c>
      <c r="AF78" s="89">
        <f t="shared" si="301"/>
        <v>0.6</v>
      </c>
      <c r="AG78" s="82" t="str">
        <f t="shared" si="302"/>
        <v/>
      </c>
      <c r="AH78" s="89">
        <f t="shared" si="206"/>
        <v>0.6</v>
      </c>
      <c r="AI78" s="85"/>
      <c r="AJ78" s="85"/>
      <c r="AK78" s="85"/>
      <c r="AL78" s="85"/>
      <c r="AM78" s="47"/>
      <c r="AN78" s="91"/>
      <c r="AO78" s="91"/>
      <c r="AP78" s="47"/>
      <c r="AQ78" s="47"/>
      <c r="AR78" s="91"/>
      <c r="AS78" s="91"/>
      <c r="AT78" s="47"/>
      <c r="AU78" s="47"/>
      <c r="AV78" s="91"/>
      <c r="AW78" s="91"/>
      <c r="AX78" s="47"/>
      <c r="AY78" s="47"/>
      <c r="AZ78" s="91"/>
      <c r="BA78" s="91"/>
      <c r="BB78" s="47"/>
      <c r="BC78" s="47"/>
      <c r="BD78" s="91"/>
      <c r="BE78" s="91"/>
      <c r="BF78" s="47"/>
      <c r="BG78" s="47"/>
      <c r="BH78" s="91"/>
      <c r="BI78" s="91"/>
      <c r="BJ78" s="47"/>
      <c r="BK78" s="47"/>
      <c r="BL78" s="91"/>
      <c r="BM78" s="91"/>
      <c r="BN78" s="47"/>
      <c r="BO78" s="47"/>
      <c r="BP78" s="91"/>
      <c r="BQ78" s="91"/>
      <c r="BR78" s="47"/>
      <c r="BS78" s="47"/>
      <c r="BT78" s="91"/>
      <c r="BU78" s="91"/>
      <c r="BV78" s="47"/>
      <c r="BW78" s="47"/>
      <c r="BX78" s="91"/>
      <c r="BY78" s="91"/>
      <c r="BZ78" s="47"/>
      <c r="CA78" s="47"/>
      <c r="CB78" s="91"/>
      <c r="CC78" s="91"/>
      <c r="CD78" s="47"/>
      <c r="CE78" s="47"/>
      <c r="CF78" s="91"/>
      <c r="CG78" s="91"/>
      <c r="CH78" s="47"/>
      <c r="CI78" s="91"/>
      <c r="CJ78" s="91"/>
      <c r="CK78" s="47"/>
      <c r="CL78" s="92" t="str">
        <f t="shared" si="207"/>
        <v>5 - Muy Alta</v>
      </c>
      <c r="CM78" s="93">
        <f t="shared" si="303"/>
        <v>1</v>
      </c>
      <c r="CN78" s="92" t="str">
        <f t="shared" si="208"/>
        <v>3 - Moderado</v>
      </c>
      <c r="CO78" s="93">
        <f t="shared" si="304"/>
        <v>0.6</v>
      </c>
      <c r="CP78" s="94" t="str">
        <f t="shared" si="305"/>
        <v>ALTO</v>
      </c>
      <c r="CQ78" s="89">
        <f t="shared" si="209"/>
        <v>0.6</v>
      </c>
      <c r="CR78" s="194"/>
      <c r="CS78" s="94">
        <f t="shared" si="210"/>
        <v>5</v>
      </c>
      <c r="CT78" s="47"/>
      <c r="CU78" s="194"/>
      <c r="CV78" s="194"/>
      <c r="CW78" s="96"/>
      <c r="CX78" s="97">
        <f t="shared" si="211"/>
        <v>0</v>
      </c>
      <c r="CY78" s="98">
        <f t="shared" si="212"/>
        <v>3</v>
      </c>
      <c r="CZ78" s="97" t="str">
        <f t="shared" si="213"/>
        <v>Moderado</v>
      </c>
      <c r="DA78" s="99">
        <f t="shared" si="214"/>
        <v>0.6</v>
      </c>
      <c r="DB78" s="100">
        <f t="shared" si="215"/>
        <v>0</v>
      </c>
      <c r="DC78" s="100">
        <f t="shared" si="216"/>
        <v>0</v>
      </c>
      <c r="DD78" s="97">
        <f t="shared" si="217"/>
        <v>0</v>
      </c>
      <c r="DE78" s="428">
        <f t="shared" si="218"/>
        <v>5</v>
      </c>
      <c r="DF78" s="429">
        <f t="shared" si="219"/>
        <v>1</v>
      </c>
      <c r="DG78" s="428">
        <f t="shared" si="220"/>
        <v>3</v>
      </c>
      <c r="DH78" s="428"/>
      <c r="DI78" s="429">
        <f t="shared" si="221"/>
        <v>0.6</v>
      </c>
      <c r="DJ78" s="100">
        <f t="shared" si="222"/>
        <v>0</v>
      </c>
      <c r="DK78" s="100">
        <f t="shared" si="223"/>
        <v>0</v>
      </c>
      <c r="DL78" s="97">
        <f t="shared" si="224"/>
        <v>0</v>
      </c>
      <c r="DM78" s="428">
        <f t="shared" si="225"/>
        <v>5</v>
      </c>
      <c r="DN78" s="429">
        <f t="shared" si="226"/>
        <v>1</v>
      </c>
      <c r="DO78" s="428">
        <f t="shared" si="227"/>
        <v>3</v>
      </c>
      <c r="DP78" s="429">
        <f t="shared" si="228"/>
        <v>0.6</v>
      </c>
      <c r="DQ78" s="100">
        <f t="shared" si="229"/>
        <v>0</v>
      </c>
      <c r="DR78" s="100">
        <f t="shared" si="230"/>
        <v>0</v>
      </c>
      <c r="DS78" s="97">
        <f t="shared" si="231"/>
        <v>0</v>
      </c>
      <c r="DT78" s="428">
        <f t="shared" si="232"/>
        <v>5</v>
      </c>
      <c r="DU78" s="429">
        <f t="shared" si="233"/>
        <v>1</v>
      </c>
      <c r="DV78" s="428">
        <f t="shared" si="234"/>
        <v>3</v>
      </c>
      <c r="DW78" s="429">
        <f t="shared" si="235"/>
        <v>0.6</v>
      </c>
      <c r="DX78" s="100">
        <f t="shared" si="236"/>
        <v>0</v>
      </c>
      <c r="DY78" s="100">
        <f t="shared" si="237"/>
        <v>0</v>
      </c>
      <c r="DZ78" s="97">
        <f t="shared" si="238"/>
        <v>0</v>
      </c>
      <c r="EA78" s="428">
        <f t="shared" si="239"/>
        <v>5</v>
      </c>
      <c r="EB78" s="429">
        <f t="shared" si="240"/>
        <v>1</v>
      </c>
      <c r="EC78" s="428">
        <f t="shared" si="241"/>
        <v>3</v>
      </c>
      <c r="ED78" s="429">
        <f t="shared" si="242"/>
        <v>0.6</v>
      </c>
      <c r="EE78" s="100">
        <f t="shared" si="243"/>
        <v>0</v>
      </c>
      <c r="EF78" s="100">
        <f t="shared" si="244"/>
        <v>0</v>
      </c>
      <c r="EG78" s="97">
        <f t="shared" si="245"/>
        <v>0</v>
      </c>
      <c r="EH78" s="428">
        <f t="shared" si="246"/>
        <v>5</v>
      </c>
      <c r="EI78" s="429">
        <f t="shared" si="247"/>
        <v>1</v>
      </c>
      <c r="EJ78" s="428">
        <f t="shared" si="248"/>
        <v>3</v>
      </c>
      <c r="EK78" s="429">
        <f t="shared" si="249"/>
        <v>0.6</v>
      </c>
      <c r="EL78" s="100">
        <f t="shared" si="250"/>
        <v>0</v>
      </c>
      <c r="EM78" s="100">
        <f t="shared" si="251"/>
        <v>0</v>
      </c>
      <c r="EN78" s="97">
        <f t="shared" si="252"/>
        <v>0</v>
      </c>
      <c r="EO78" s="428">
        <f t="shared" si="253"/>
        <v>5</v>
      </c>
      <c r="EP78" s="429">
        <f t="shared" si="254"/>
        <v>1</v>
      </c>
      <c r="EQ78" s="428">
        <f t="shared" si="255"/>
        <v>3</v>
      </c>
      <c r="ER78" s="429">
        <f t="shared" si="256"/>
        <v>0.6</v>
      </c>
      <c r="ES78" s="100">
        <f t="shared" si="257"/>
        <v>0</v>
      </c>
      <c r="ET78" s="100">
        <f t="shared" si="258"/>
        <v>0</v>
      </c>
      <c r="EU78" s="97">
        <f t="shared" si="259"/>
        <v>0</v>
      </c>
      <c r="EV78" s="428">
        <f t="shared" si="260"/>
        <v>5</v>
      </c>
      <c r="EW78" s="429">
        <f t="shared" si="261"/>
        <v>1</v>
      </c>
      <c r="EX78" s="428">
        <f t="shared" si="262"/>
        <v>3</v>
      </c>
      <c r="EY78" s="429">
        <f t="shared" si="263"/>
        <v>0.6</v>
      </c>
      <c r="EZ78" s="100">
        <f t="shared" si="264"/>
        <v>0</v>
      </c>
      <c r="FA78" s="100">
        <f t="shared" si="265"/>
        <v>0</v>
      </c>
      <c r="FB78" s="97">
        <f t="shared" si="266"/>
        <v>0</v>
      </c>
      <c r="FC78" s="428">
        <f t="shared" si="267"/>
        <v>5</v>
      </c>
      <c r="FD78" s="429">
        <f t="shared" si="268"/>
        <v>1</v>
      </c>
      <c r="FE78" s="428">
        <f t="shared" si="269"/>
        <v>3</v>
      </c>
      <c r="FF78" s="429">
        <f t="shared" si="270"/>
        <v>0.6</v>
      </c>
      <c r="FG78" s="100">
        <f t="shared" si="271"/>
        <v>0</v>
      </c>
      <c r="FH78" s="100">
        <f t="shared" si="272"/>
        <v>0</v>
      </c>
      <c r="FI78" s="97">
        <f t="shared" si="273"/>
        <v>0</v>
      </c>
      <c r="FJ78" s="428">
        <f t="shared" si="274"/>
        <v>5</v>
      </c>
      <c r="FK78" s="429">
        <f t="shared" si="275"/>
        <v>1</v>
      </c>
      <c r="FL78" s="428">
        <f t="shared" si="276"/>
        <v>3</v>
      </c>
      <c r="FM78" s="429">
        <f t="shared" si="277"/>
        <v>0.6</v>
      </c>
      <c r="FN78" s="100">
        <f t="shared" si="278"/>
        <v>0</v>
      </c>
      <c r="FO78" s="100">
        <f t="shared" si="279"/>
        <v>0</v>
      </c>
      <c r="FP78" s="97">
        <f t="shared" si="280"/>
        <v>0</v>
      </c>
      <c r="FQ78" s="428">
        <f t="shared" si="281"/>
        <v>5</v>
      </c>
      <c r="FR78" s="429">
        <f t="shared" si="282"/>
        <v>1</v>
      </c>
      <c r="FS78" s="428">
        <f t="shared" si="283"/>
        <v>3</v>
      </c>
      <c r="FT78" s="429">
        <f t="shared" si="284"/>
        <v>0.6</v>
      </c>
      <c r="FU78" s="100">
        <f t="shared" si="285"/>
        <v>0</v>
      </c>
      <c r="FV78" s="100">
        <f t="shared" si="286"/>
        <v>0</v>
      </c>
      <c r="FW78" s="97">
        <f t="shared" si="287"/>
        <v>0</v>
      </c>
      <c r="FX78" s="428">
        <f t="shared" si="288"/>
        <v>5</v>
      </c>
      <c r="FY78" s="429">
        <f t="shared" si="289"/>
        <v>1</v>
      </c>
      <c r="FZ78" s="428">
        <f t="shared" si="290"/>
        <v>3</v>
      </c>
      <c r="GA78" s="429">
        <f t="shared" si="291"/>
        <v>0.6</v>
      </c>
      <c r="GB78" s="100">
        <f t="shared" si="292"/>
        <v>0</v>
      </c>
      <c r="GC78" s="100">
        <f t="shared" si="293"/>
        <v>0</v>
      </c>
      <c r="GD78" s="97">
        <f t="shared" si="294"/>
        <v>0</v>
      </c>
      <c r="GE78" s="428">
        <f t="shared" si="295"/>
        <v>5</v>
      </c>
      <c r="GF78" s="429">
        <f t="shared" si="296"/>
        <v>1</v>
      </c>
      <c r="GG78" s="428">
        <f t="shared" si="297"/>
        <v>3</v>
      </c>
      <c r="GH78" s="429">
        <f t="shared" si="298"/>
        <v>0.6</v>
      </c>
      <c r="GI78" s="429">
        <f t="shared" si="299"/>
        <v>0.6</v>
      </c>
      <c r="GJ78" s="101"/>
    </row>
    <row r="79" spans="1:192" ht="37.5" hidden="1" customHeight="1">
      <c r="A79" s="427">
        <v>71</v>
      </c>
      <c r="B79" s="85"/>
      <c r="C79" s="85"/>
      <c r="D79" s="193"/>
      <c r="E79" s="85"/>
      <c r="F79" s="124"/>
      <c r="G79" s="85"/>
      <c r="H79" s="85" t="s">
        <v>1170</v>
      </c>
      <c r="I79" s="86"/>
      <c r="J79" s="86"/>
      <c r="K79" s="86"/>
      <c r="L79" s="86"/>
      <c r="M79" s="86"/>
      <c r="N79" s="86"/>
      <c r="O79" s="86"/>
      <c r="P79" s="86"/>
      <c r="Q79" s="86"/>
      <c r="R79" s="86"/>
      <c r="S79" s="86"/>
      <c r="T79" s="86"/>
      <c r="U79" s="86"/>
      <c r="V79" s="86"/>
      <c r="W79" s="86"/>
      <c r="X79" s="86"/>
      <c r="Y79" s="86"/>
      <c r="Z79" s="86"/>
      <c r="AA79" s="86"/>
      <c r="AB79" s="86"/>
      <c r="AC79" s="88">
        <f t="shared" si="204"/>
        <v>0</v>
      </c>
      <c r="AD79" s="89">
        <f t="shared" si="300"/>
        <v>1</v>
      </c>
      <c r="AE79" s="88" t="str">
        <f t="shared" si="205"/>
        <v>3 - Moderado</v>
      </c>
      <c r="AF79" s="89">
        <f t="shared" si="301"/>
        <v>0.6</v>
      </c>
      <c r="AG79" s="82" t="str">
        <f t="shared" si="302"/>
        <v/>
      </c>
      <c r="AH79" s="89">
        <f t="shared" si="206"/>
        <v>0.6</v>
      </c>
      <c r="AI79" s="85"/>
      <c r="AJ79" s="85"/>
      <c r="AK79" s="85"/>
      <c r="AL79" s="85"/>
      <c r="AM79" s="47"/>
      <c r="AN79" s="91"/>
      <c r="AO79" s="91"/>
      <c r="AP79" s="47"/>
      <c r="AQ79" s="47"/>
      <c r="AR79" s="91"/>
      <c r="AS79" s="91"/>
      <c r="AT79" s="47"/>
      <c r="AU79" s="47"/>
      <c r="AV79" s="91"/>
      <c r="AW79" s="91"/>
      <c r="AX79" s="47"/>
      <c r="AY79" s="47"/>
      <c r="AZ79" s="91"/>
      <c r="BA79" s="91"/>
      <c r="BB79" s="47"/>
      <c r="BC79" s="47"/>
      <c r="BD79" s="91"/>
      <c r="BE79" s="91"/>
      <c r="BF79" s="47"/>
      <c r="BG79" s="47"/>
      <c r="BH79" s="91"/>
      <c r="BI79" s="91"/>
      <c r="BJ79" s="47"/>
      <c r="BK79" s="47"/>
      <c r="BL79" s="91"/>
      <c r="BM79" s="91"/>
      <c r="BN79" s="47"/>
      <c r="BO79" s="47"/>
      <c r="BP79" s="91"/>
      <c r="BQ79" s="91"/>
      <c r="BR79" s="47"/>
      <c r="BS79" s="47"/>
      <c r="BT79" s="91"/>
      <c r="BU79" s="91"/>
      <c r="BV79" s="47"/>
      <c r="BW79" s="47"/>
      <c r="BX79" s="91"/>
      <c r="BY79" s="91"/>
      <c r="BZ79" s="47"/>
      <c r="CA79" s="47"/>
      <c r="CB79" s="91"/>
      <c r="CC79" s="91"/>
      <c r="CD79" s="47"/>
      <c r="CE79" s="47"/>
      <c r="CF79" s="91"/>
      <c r="CG79" s="91"/>
      <c r="CH79" s="47"/>
      <c r="CI79" s="91"/>
      <c r="CJ79" s="91"/>
      <c r="CK79" s="47"/>
      <c r="CL79" s="92" t="str">
        <f t="shared" si="207"/>
        <v>5 - Muy Alta</v>
      </c>
      <c r="CM79" s="93">
        <f t="shared" si="303"/>
        <v>1</v>
      </c>
      <c r="CN79" s="92" t="str">
        <f t="shared" si="208"/>
        <v>3 - Moderado</v>
      </c>
      <c r="CO79" s="93">
        <f t="shared" si="304"/>
        <v>0.6</v>
      </c>
      <c r="CP79" s="94" t="str">
        <f t="shared" si="305"/>
        <v>ALTO</v>
      </c>
      <c r="CQ79" s="89">
        <f t="shared" si="209"/>
        <v>0.6</v>
      </c>
      <c r="CR79" s="194"/>
      <c r="CS79" s="94">
        <f t="shared" si="210"/>
        <v>5</v>
      </c>
      <c r="CT79" s="47"/>
      <c r="CU79" s="194"/>
      <c r="CV79" s="194"/>
      <c r="CW79" s="96"/>
      <c r="CX79" s="97">
        <f t="shared" si="211"/>
        <v>0</v>
      </c>
      <c r="CY79" s="98">
        <f t="shared" si="212"/>
        <v>3</v>
      </c>
      <c r="CZ79" s="97" t="str">
        <f t="shared" si="213"/>
        <v>Moderado</v>
      </c>
      <c r="DA79" s="99">
        <f t="shared" si="214"/>
        <v>0.6</v>
      </c>
      <c r="DB79" s="100">
        <f t="shared" si="215"/>
        <v>0</v>
      </c>
      <c r="DC79" s="100">
        <f t="shared" si="216"/>
        <v>0</v>
      </c>
      <c r="DD79" s="97">
        <f t="shared" si="217"/>
        <v>0</v>
      </c>
      <c r="DE79" s="428">
        <f t="shared" si="218"/>
        <v>5</v>
      </c>
      <c r="DF79" s="429">
        <f t="shared" si="219"/>
        <v>1</v>
      </c>
      <c r="DG79" s="428">
        <f t="shared" si="220"/>
        <v>3</v>
      </c>
      <c r="DH79" s="428"/>
      <c r="DI79" s="429">
        <f t="shared" si="221"/>
        <v>0.6</v>
      </c>
      <c r="DJ79" s="100">
        <f t="shared" si="222"/>
        <v>0</v>
      </c>
      <c r="DK79" s="100">
        <f t="shared" si="223"/>
        <v>0</v>
      </c>
      <c r="DL79" s="97">
        <f t="shared" si="224"/>
        <v>0</v>
      </c>
      <c r="DM79" s="428">
        <f t="shared" si="225"/>
        <v>5</v>
      </c>
      <c r="DN79" s="429">
        <f t="shared" si="226"/>
        <v>1</v>
      </c>
      <c r="DO79" s="428">
        <f t="shared" si="227"/>
        <v>3</v>
      </c>
      <c r="DP79" s="429">
        <f t="shared" si="228"/>
        <v>0.6</v>
      </c>
      <c r="DQ79" s="100">
        <f t="shared" si="229"/>
        <v>0</v>
      </c>
      <c r="DR79" s="100">
        <f t="shared" si="230"/>
        <v>0</v>
      </c>
      <c r="DS79" s="97">
        <f t="shared" si="231"/>
        <v>0</v>
      </c>
      <c r="DT79" s="428">
        <f t="shared" si="232"/>
        <v>5</v>
      </c>
      <c r="DU79" s="429">
        <f t="shared" si="233"/>
        <v>1</v>
      </c>
      <c r="DV79" s="428">
        <f t="shared" si="234"/>
        <v>3</v>
      </c>
      <c r="DW79" s="429">
        <f t="shared" si="235"/>
        <v>0.6</v>
      </c>
      <c r="DX79" s="100">
        <f t="shared" si="236"/>
        <v>0</v>
      </c>
      <c r="DY79" s="100">
        <f t="shared" si="237"/>
        <v>0</v>
      </c>
      <c r="DZ79" s="97">
        <f t="shared" si="238"/>
        <v>0</v>
      </c>
      <c r="EA79" s="428">
        <f t="shared" si="239"/>
        <v>5</v>
      </c>
      <c r="EB79" s="429">
        <f t="shared" si="240"/>
        <v>1</v>
      </c>
      <c r="EC79" s="428">
        <f t="shared" si="241"/>
        <v>3</v>
      </c>
      <c r="ED79" s="429">
        <f t="shared" si="242"/>
        <v>0.6</v>
      </c>
      <c r="EE79" s="100">
        <f t="shared" si="243"/>
        <v>0</v>
      </c>
      <c r="EF79" s="100">
        <f t="shared" si="244"/>
        <v>0</v>
      </c>
      <c r="EG79" s="97">
        <f t="shared" si="245"/>
        <v>0</v>
      </c>
      <c r="EH79" s="428">
        <f t="shared" si="246"/>
        <v>5</v>
      </c>
      <c r="EI79" s="429">
        <f t="shared" si="247"/>
        <v>1</v>
      </c>
      <c r="EJ79" s="428">
        <f t="shared" si="248"/>
        <v>3</v>
      </c>
      <c r="EK79" s="429">
        <f t="shared" si="249"/>
        <v>0.6</v>
      </c>
      <c r="EL79" s="100">
        <f t="shared" si="250"/>
        <v>0</v>
      </c>
      <c r="EM79" s="100">
        <f t="shared" si="251"/>
        <v>0</v>
      </c>
      <c r="EN79" s="97">
        <f t="shared" si="252"/>
        <v>0</v>
      </c>
      <c r="EO79" s="428">
        <f t="shared" si="253"/>
        <v>5</v>
      </c>
      <c r="EP79" s="429">
        <f t="shared" si="254"/>
        <v>1</v>
      </c>
      <c r="EQ79" s="428">
        <f t="shared" si="255"/>
        <v>3</v>
      </c>
      <c r="ER79" s="429">
        <f t="shared" si="256"/>
        <v>0.6</v>
      </c>
      <c r="ES79" s="100">
        <f t="shared" si="257"/>
        <v>0</v>
      </c>
      <c r="ET79" s="100">
        <f t="shared" si="258"/>
        <v>0</v>
      </c>
      <c r="EU79" s="97">
        <f t="shared" si="259"/>
        <v>0</v>
      </c>
      <c r="EV79" s="428">
        <f t="shared" si="260"/>
        <v>5</v>
      </c>
      <c r="EW79" s="429">
        <f t="shared" si="261"/>
        <v>1</v>
      </c>
      <c r="EX79" s="428">
        <f t="shared" si="262"/>
        <v>3</v>
      </c>
      <c r="EY79" s="429">
        <f t="shared" si="263"/>
        <v>0.6</v>
      </c>
      <c r="EZ79" s="100">
        <f t="shared" si="264"/>
        <v>0</v>
      </c>
      <c r="FA79" s="100">
        <f t="shared" si="265"/>
        <v>0</v>
      </c>
      <c r="FB79" s="97">
        <f t="shared" si="266"/>
        <v>0</v>
      </c>
      <c r="FC79" s="428">
        <f t="shared" si="267"/>
        <v>5</v>
      </c>
      <c r="FD79" s="429">
        <f t="shared" si="268"/>
        <v>1</v>
      </c>
      <c r="FE79" s="428">
        <f t="shared" si="269"/>
        <v>3</v>
      </c>
      <c r="FF79" s="429">
        <f t="shared" si="270"/>
        <v>0.6</v>
      </c>
      <c r="FG79" s="100">
        <f t="shared" si="271"/>
        <v>0</v>
      </c>
      <c r="FH79" s="100">
        <f t="shared" si="272"/>
        <v>0</v>
      </c>
      <c r="FI79" s="97">
        <f t="shared" si="273"/>
        <v>0</v>
      </c>
      <c r="FJ79" s="428">
        <f t="shared" si="274"/>
        <v>5</v>
      </c>
      <c r="FK79" s="429">
        <f t="shared" si="275"/>
        <v>1</v>
      </c>
      <c r="FL79" s="428">
        <f t="shared" si="276"/>
        <v>3</v>
      </c>
      <c r="FM79" s="429">
        <f t="shared" si="277"/>
        <v>0.6</v>
      </c>
      <c r="FN79" s="100">
        <f t="shared" si="278"/>
        <v>0</v>
      </c>
      <c r="FO79" s="100">
        <f t="shared" si="279"/>
        <v>0</v>
      </c>
      <c r="FP79" s="97">
        <f t="shared" si="280"/>
        <v>0</v>
      </c>
      <c r="FQ79" s="428">
        <f t="shared" si="281"/>
        <v>5</v>
      </c>
      <c r="FR79" s="429">
        <f t="shared" si="282"/>
        <v>1</v>
      </c>
      <c r="FS79" s="428">
        <f t="shared" si="283"/>
        <v>3</v>
      </c>
      <c r="FT79" s="429">
        <f t="shared" si="284"/>
        <v>0.6</v>
      </c>
      <c r="FU79" s="100">
        <f t="shared" si="285"/>
        <v>0</v>
      </c>
      <c r="FV79" s="100">
        <f t="shared" si="286"/>
        <v>0</v>
      </c>
      <c r="FW79" s="97">
        <f t="shared" si="287"/>
        <v>0</v>
      </c>
      <c r="FX79" s="428">
        <f t="shared" si="288"/>
        <v>5</v>
      </c>
      <c r="FY79" s="429">
        <f t="shared" si="289"/>
        <v>1</v>
      </c>
      <c r="FZ79" s="428">
        <f t="shared" si="290"/>
        <v>3</v>
      </c>
      <c r="GA79" s="429">
        <f t="shared" si="291"/>
        <v>0.6</v>
      </c>
      <c r="GB79" s="100">
        <f t="shared" si="292"/>
        <v>0</v>
      </c>
      <c r="GC79" s="100">
        <f t="shared" si="293"/>
        <v>0</v>
      </c>
      <c r="GD79" s="97">
        <f t="shared" si="294"/>
        <v>0</v>
      </c>
      <c r="GE79" s="428">
        <f t="shared" si="295"/>
        <v>5</v>
      </c>
      <c r="GF79" s="429">
        <f t="shared" si="296"/>
        <v>1</v>
      </c>
      <c r="GG79" s="428">
        <f t="shared" si="297"/>
        <v>3</v>
      </c>
      <c r="GH79" s="429">
        <f t="shared" si="298"/>
        <v>0.6</v>
      </c>
      <c r="GI79" s="429">
        <f t="shared" si="299"/>
        <v>0.6</v>
      </c>
      <c r="GJ79" s="101"/>
    </row>
    <row r="80" spans="1:192" ht="37.5" hidden="1" customHeight="1">
      <c r="A80" s="427">
        <v>72</v>
      </c>
      <c r="B80" s="85"/>
      <c r="C80" s="85"/>
      <c r="D80" s="193"/>
      <c r="E80" s="85"/>
      <c r="F80" s="124"/>
      <c r="G80" s="85"/>
      <c r="H80" s="85" t="s">
        <v>1170</v>
      </c>
      <c r="I80" s="86"/>
      <c r="J80" s="86"/>
      <c r="K80" s="86"/>
      <c r="L80" s="86"/>
      <c r="M80" s="86"/>
      <c r="N80" s="86"/>
      <c r="O80" s="86"/>
      <c r="P80" s="86"/>
      <c r="Q80" s="86"/>
      <c r="R80" s="86"/>
      <c r="S80" s="86"/>
      <c r="T80" s="86"/>
      <c r="U80" s="86"/>
      <c r="V80" s="86"/>
      <c r="W80" s="86"/>
      <c r="X80" s="86"/>
      <c r="Y80" s="86"/>
      <c r="Z80" s="86"/>
      <c r="AA80" s="86"/>
      <c r="AB80" s="86"/>
      <c r="AC80" s="88">
        <f t="shared" si="204"/>
        <v>0</v>
      </c>
      <c r="AD80" s="89">
        <f t="shared" si="300"/>
        <v>1</v>
      </c>
      <c r="AE80" s="88" t="str">
        <f t="shared" si="205"/>
        <v>3 - Moderado</v>
      </c>
      <c r="AF80" s="89">
        <f t="shared" si="301"/>
        <v>0.6</v>
      </c>
      <c r="AG80" s="82" t="str">
        <f t="shared" si="302"/>
        <v/>
      </c>
      <c r="AH80" s="89">
        <f t="shared" si="206"/>
        <v>0.6</v>
      </c>
      <c r="AI80" s="85"/>
      <c r="AJ80" s="85"/>
      <c r="AK80" s="85"/>
      <c r="AL80" s="85"/>
      <c r="AM80" s="47"/>
      <c r="AN80" s="91"/>
      <c r="AO80" s="91"/>
      <c r="AP80" s="47"/>
      <c r="AQ80" s="47"/>
      <c r="AR80" s="91"/>
      <c r="AS80" s="91"/>
      <c r="AT80" s="47"/>
      <c r="AU80" s="47"/>
      <c r="AV80" s="91"/>
      <c r="AW80" s="91"/>
      <c r="AX80" s="47"/>
      <c r="AY80" s="47"/>
      <c r="AZ80" s="91"/>
      <c r="BA80" s="91"/>
      <c r="BB80" s="47"/>
      <c r="BC80" s="47"/>
      <c r="BD80" s="91"/>
      <c r="BE80" s="91"/>
      <c r="BF80" s="47"/>
      <c r="BG80" s="47"/>
      <c r="BH80" s="91"/>
      <c r="BI80" s="91"/>
      <c r="BJ80" s="47"/>
      <c r="BK80" s="47"/>
      <c r="BL80" s="91"/>
      <c r="BM80" s="91"/>
      <c r="BN80" s="47"/>
      <c r="BO80" s="47"/>
      <c r="BP80" s="91"/>
      <c r="BQ80" s="91"/>
      <c r="BR80" s="47"/>
      <c r="BS80" s="47"/>
      <c r="BT80" s="91"/>
      <c r="BU80" s="91"/>
      <c r="BV80" s="47"/>
      <c r="BW80" s="47"/>
      <c r="BX80" s="91"/>
      <c r="BY80" s="91"/>
      <c r="BZ80" s="47"/>
      <c r="CA80" s="47"/>
      <c r="CB80" s="91"/>
      <c r="CC80" s="91"/>
      <c r="CD80" s="47"/>
      <c r="CE80" s="47"/>
      <c r="CF80" s="91"/>
      <c r="CG80" s="91"/>
      <c r="CH80" s="47"/>
      <c r="CI80" s="91"/>
      <c r="CJ80" s="91"/>
      <c r="CK80" s="47"/>
      <c r="CL80" s="92" t="str">
        <f t="shared" si="207"/>
        <v>5 - Muy Alta</v>
      </c>
      <c r="CM80" s="93">
        <f t="shared" si="303"/>
        <v>1</v>
      </c>
      <c r="CN80" s="92" t="str">
        <f t="shared" si="208"/>
        <v>3 - Moderado</v>
      </c>
      <c r="CO80" s="93">
        <f t="shared" si="304"/>
        <v>0.6</v>
      </c>
      <c r="CP80" s="94" t="str">
        <f t="shared" si="305"/>
        <v>ALTO</v>
      </c>
      <c r="CQ80" s="89">
        <f t="shared" si="209"/>
        <v>0.6</v>
      </c>
      <c r="CR80" s="194"/>
      <c r="CS80" s="94">
        <f t="shared" si="210"/>
        <v>5</v>
      </c>
      <c r="CT80" s="47"/>
      <c r="CU80" s="194"/>
      <c r="CV80" s="194"/>
      <c r="CW80" s="96"/>
      <c r="CX80" s="97">
        <f t="shared" si="211"/>
        <v>0</v>
      </c>
      <c r="CY80" s="98">
        <f t="shared" si="212"/>
        <v>3</v>
      </c>
      <c r="CZ80" s="97" t="str">
        <f t="shared" si="213"/>
        <v>Moderado</v>
      </c>
      <c r="DA80" s="99">
        <f t="shared" si="214"/>
        <v>0.6</v>
      </c>
      <c r="DB80" s="100">
        <f t="shared" si="215"/>
        <v>0</v>
      </c>
      <c r="DC80" s="100">
        <f t="shared" si="216"/>
        <v>0</v>
      </c>
      <c r="DD80" s="97">
        <f t="shared" si="217"/>
        <v>0</v>
      </c>
      <c r="DE80" s="428">
        <f t="shared" si="218"/>
        <v>5</v>
      </c>
      <c r="DF80" s="429">
        <f t="shared" si="219"/>
        <v>1</v>
      </c>
      <c r="DG80" s="428">
        <f t="shared" si="220"/>
        <v>3</v>
      </c>
      <c r="DH80" s="428"/>
      <c r="DI80" s="429">
        <f t="shared" si="221"/>
        <v>0.6</v>
      </c>
      <c r="DJ80" s="100">
        <f t="shared" si="222"/>
        <v>0</v>
      </c>
      <c r="DK80" s="100">
        <f t="shared" si="223"/>
        <v>0</v>
      </c>
      <c r="DL80" s="97">
        <f t="shared" si="224"/>
        <v>0</v>
      </c>
      <c r="DM80" s="428">
        <f t="shared" si="225"/>
        <v>5</v>
      </c>
      <c r="DN80" s="429">
        <f t="shared" si="226"/>
        <v>1</v>
      </c>
      <c r="DO80" s="428">
        <f t="shared" si="227"/>
        <v>3</v>
      </c>
      <c r="DP80" s="429">
        <f t="shared" si="228"/>
        <v>0.6</v>
      </c>
      <c r="DQ80" s="100">
        <f t="shared" si="229"/>
        <v>0</v>
      </c>
      <c r="DR80" s="100">
        <f t="shared" si="230"/>
        <v>0</v>
      </c>
      <c r="DS80" s="97">
        <f t="shared" si="231"/>
        <v>0</v>
      </c>
      <c r="DT80" s="428">
        <f t="shared" si="232"/>
        <v>5</v>
      </c>
      <c r="DU80" s="429">
        <f t="shared" si="233"/>
        <v>1</v>
      </c>
      <c r="DV80" s="428">
        <f t="shared" si="234"/>
        <v>3</v>
      </c>
      <c r="DW80" s="429">
        <f t="shared" si="235"/>
        <v>0.6</v>
      </c>
      <c r="DX80" s="100">
        <f t="shared" si="236"/>
        <v>0</v>
      </c>
      <c r="DY80" s="100">
        <f t="shared" si="237"/>
        <v>0</v>
      </c>
      <c r="DZ80" s="97">
        <f t="shared" si="238"/>
        <v>0</v>
      </c>
      <c r="EA80" s="428">
        <f t="shared" si="239"/>
        <v>5</v>
      </c>
      <c r="EB80" s="429">
        <f t="shared" si="240"/>
        <v>1</v>
      </c>
      <c r="EC80" s="428">
        <f t="shared" si="241"/>
        <v>3</v>
      </c>
      <c r="ED80" s="429">
        <f t="shared" si="242"/>
        <v>0.6</v>
      </c>
      <c r="EE80" s="100">
        <f t="shared" si="243"/>
        <v>0</v>
      </c>
      <c r="EF80" s="100">
        <f t="shared" si="244"/>
        <v>0</v>
      </c>
      <c r="EG80" s="97">
        <f t="shared" si="245"/>
        <v>0</v>
      </c>
      <c r="EH80" s="428">
        <f t="shared" si="246"/>
        <v>5</v>
      </c>
      <c r="EI80" s="429">
        <f t="shared" si="247"/>
        <v>1</v>
      </c>
      <c r="EJ80" s="428">
        <f t="shared" si="248"/>
        <v>3</v>
      </c>
      <c r="EK80" s="429">
        <f t="shared" si="249"/>
        <v>0.6</v>
      </c>
      <c r="EL80" s="100">
        <f t="shared" si="250"/>
        <v>0</v>
      </c>
      <c r="EM80" s="100">
        <f t="shared" si="251"/>
        <v>0</v>
      </c>
      <c r="EN80" s="97">
        <f t="shared" si="252"/>
        <v>0</v>
      </c>
      <c r="EO80" s="428">
        <f t="shared" si="253"/>
        <v>5</v>
      </c>
      <c r="EP80" s="429">
        <f t="shared" si="254"/>
        <v>1</v>
      </c>
      <c r="EQ80" s="428">
        <f t="shared" si="255"/>
        <v>3</v>
      </c>
      <c r="ER80" s="429">
        <f t="shared" si="256"/>
        <v>0.6</v>
      </c>
      <c r="ES80" s="100">
        <f t="shared" si="257"/>
        <v>0</v>
      </c>
      <c r="ET80" s="100">
        <f t="shared" si="258"/>
        <v>0</v>
      </c>
      <c r="EU80" s="97">
        <f t="shared" si="259"/>
        <v>0</v>
      </c>
      <c r="EV80" s="428">
        <f t="shared" si="260"/>
        <v>5</v>
      </c>
      <c r="EW80" s="429">
        <f t="shared" si="261"/>
        <v>1</v>
      </c>
      <c r="EX80" s="428">
        <f t="shared" si="262"/>
        <v>3</v>
      </c>
      <c r="EY80" s="429">
        <f t="shared" si="263"/>
        <v>0.6</v>
      </c>
      <c r="EZ80" s="100">
        <f t="shared" si="264"/>
        <v>0</v>
      </c>
      <c r="FA80" s="100">
        <f t="shared" si="265"/>
        <v>0</v>
      </c>
      <c r="FB80" s="97">
        <f t="shared" si="266"/>
        <v>0</v>
      </c>
      <c r="FC80" s="428">
        <f t="shared" si="267"/>
        <v>5</v>
      </c>
      <c r="FD80" s="429">
        <f t="shared" si="268"/>
        <v>1</v>
      </c>
      <c r="FE80" s="428">
        <f t="shared" si="269"/>
        <v>3</v>
      </c>
      <c r="FF80" s="429">
        <f t="shared" si="270"/>
        <v>0.6</v>
      </c>
      <c r="FG80" s="100">
        <f t="shared" si="271"/>
        <v>0</v>
      </c>
      <c r="FH80" s="100">
        <f t="shared" si="272"/>
        <v>0</v>
      </c>
      <c r="FI80" s="97">
        <f t="shared" si="273"/>
        <v>0</v>
      </c>
      <c r="FJ80" s="428">
        <f t="shared" si="274"/>
        <v>5</v>
      </c>
      <c r="FK80" s="429">
        <f t="shared" si="275"/>
        <v>1</v>
      </c>
      <c r="FL80" s="428">
        <f t="shared" si="276"/>
        <v>3</v>
      </c>
      <c r="FM80" s="429">
        <f t="shared" si="277"/>
        <v>0.6</v>
      </c>
      <c r="FN80" s="100">
        <f t="shared" si="278"/>
        <v>0</v>
      </c>
      <c r="FO80" s="100">
        <f t="shared" si="279"/>
        <v>0</v>
      </c>
      <c r="FP80" s="97">
        <f t="shared" si="280"/>
        <v>0</v>
      </c>
      <c r="FQ80" s="428">
        <f t="shared" si="281"/>
        <v>5</v>
      </c>
      <c r="FR80" s="429">
        <f t="shared" si="282"/>
        <v>1</v>
      </c>
      <c r="FS80" s="428">
        <f t="shared" si="283"/>
        <v>3</v>
      </c>
      <c r="FT80" s="429">
        <f t="shared" si="284"/>
        <v>0.6</v>
      </c>
      <c r="FU80" s="100">
        <f t="shared" si="285"/>
        <v>0</v>
      </c>
      <c r="FV80" s="100">
        <f t="shared" si="286"/>
        <v>0</v>
      </c>
      <c r="FW80" s="97">
        <f t="shared" si="287"/>
        <v>0</v>
      </c>
      <c r="FX80" s="428">
        <f t="shared" si="288"/>
        <v>5</v>
      </c>
      <c r="FY80" s="429">
        <f t="shared" si="289"/>
        <v>1</v>
      </c>
      <c r="FZ80" s="428">
        <f t="shared" si="290"/>
        <v>3</v>
      </c>
      <c r="GA80" s="429">
        <f t="shared" si="291"/>
        <v>0.6</v>
      </c>
      <c r="GB80" s="100">
        <f t="shared" si="292"/>
        <v>0</v>
      </c>
      <c r="GC80" s="100">
        <f t="shared" si="293"/>
        <v>0</v>
      </c>
      <c r="GD80" s="97">
        <f t="shared" si="294"/>
        <v>0</v>
      </c>
      <c r="GE80" s="428">
        <f t="shared" si="295"/>
        <v>5</v>
      </c>
      <c r="GF80" s="429">
        <f t="shared" si="296"/>
        <v>1</v>
      </c>
      <c r="GG80" s="428">
        <f t="shared" si="297"/>
        <v>3</v>
      </c>
      <c r="GH80" s="429">
        <f t="shared" si="298"/>
        <v>0.6</v>
      </c>
      <c r="GI80" s="429">
        <f t="shared" si="299"/>
        <v>0.6</v>
      </c>
      <c r="GJ80" s="101"/>
    </row>
    <row r="81" spans="1:192" ht="37.5" hidden="1" customHeight="1">
      <c r="A81" s="427">
        <v>73</v>
      </c>
      <c r="B81" s="85"/>
      <c r="C81" s="85"/>
      <c r="D81" s="193"/>
      <c r="E81" s="85"/>
      <c r="F81" s="124"/>
      <c r="G81" s="85"/>
      <c r="H81" s="85" t="s">
        <v>1170</v>
      </c>
      <c r="I81" s="86"/>
      <c r="J81" s="86"/>
      <c r="K81" s="86"/>
      <c r="L81" s="86"/>
      <c r="M81" s="86"/>
      <c r="N81" s="86"/>
      <c r="O81" s="86"/>
      <c r="P81" s="86"/>
      <c r="Q81" s="86"/>
      <c r="R81" s="86"/>
      <c r="S81" s="86"/>
      <c r="T81" s="86"/>
      <c r="U81" s="86"/>
      <c r="V81" s="86"/>
      <c r="W81" s="86"/>
      <c r="X81" s="86"/>
      <c r="Y81" s="86"/>
      <c r="Z81" s="86"/>
      <c r="AA81" s="86"/>
      <c r="AB81" s="86"/>
      <c r="AC81" s="88">
        <f t="shared" si="204"/>
        <v>0</v>
      </c>
      <c r="AD81" s="89">
        <f t="shared" si="300"/>
        <v>1</v>
      </c>
      <c r="AE81" s="88" t="str">
        <f t="shared" si="205"/>
        <v>3 - Moderado</v>
      </c>
      <c r="AF81" s="89">
        <f t="shared" si="301"/>
        <v>0.6</v>
      </c>
      <c r="AG81" s="82" t="str">
        <f t="shared" si="302"/>
        <v/>
      </c>
      <c r="AH81" s="89">
        <f t="shared" si="206"/>
        <v>0.6</v>
      </c>
      <c r="AI81" s="85"/>
      <c r="AJ81" s="85"/>
      <c r="AK81" s="85"/>
      <c r="AL81" s="85"/>
      <c r="AM81" s="47"/>
      <c r="AN81" s="91"/>
      <c r="AO81" s="91"/>
      <c r="AP81" s="47"/>
      <c r="AQ81" s="47"/>
      <c r="AR81" s="91"/>
      <c r="AS81" s="91"/>
      <c r="AT81" s="47"/>
      <c r="AU81" s="47"/>
      <c r="AV81" s="91"/>
      <c r="AW81" s="91"/>
      <c r="AX81" s="47"/>
      <c r="AY81" s="47"/>
      <c r="AZ81" s="91"/>
      <c r="BA81" s="91"/>
      <c r="BB81" s="47"/>
      <c r="BC81" s="47"/>
      <c r="BD81" s="91"/>
      <c r="BE81" s="91"/>
      <c r="BF81" s="47"/>
      <c r="BG81" s="47"/>
      <c r="BH81" s="91"/>
      <c r="BI81" s="91"/>
      <c r="BJ81" s="47"/>
      <c r="BK81" s="47"/>
      <c r="BL81" s="91"/>
      <c r="BM81" s="91"/>
      <c r="BN81" s="47"/>
      <c r="BO81" s="47"/>
      <c r="BP81" s="91"/>
      <c r="BQ81" s="91"/>
      <c r="BR81" s="47"/>
      <c r="BS81" s="47"/>
      <c r="BT81" s="91"/>
      <c r="BU81" s="91"/>
      <c r="BV81" s="47"/>
      <c r="BW81" s="47"/>
      <c r="BX81" s="91"/>
      <c r="BY81" s="91"/>
      <c r="BZ81" s="47"/>
      <c r="CA81" s="47"/>
      <c r="CB81" s="91"/>
      <c r="CC81" s="91"/>
      <c r="CD81" s="47"/>
      <c r="CE81" s="47"/>
      <c r="CF81" s="91"/>
      <c r="CG81" s="91"/>
      <c r="CH81" s="47"/>
      <c r="CI81" s="91"/>
      <c r="CJ81" s="91"/>
      <c r="CK81" s="47"/>
      <c r="CL81" s="92" t="str">
        <f t="shared" si="207"/>
        <v>5 - Muy Alta</v>
      </c>
      <c r="CM81" s="93">
        <f t="shared" si="303"/>
        <v>1</v>
      </c>
      <c r="CN81" s="92" t="str">
        <f t="shared" si="208"/>
        <v>3 - Moderado</v>
      </c>
      <c r="CO81" s="93">
        <f t="shared" si="304"/>
        <v>0.6</v>
      </c>
      <c r="CP81" s="94" t="str">
        <f t="shared" si="305"/>
        <v>ALTO</v>
      </c>
      <c r="CQ81" s="89">
        <f t="shared" si="209"/>
        <v>0.6</v>
      </c>
      <c r="CR81" s="194"/>
      <c r="CS81" s="94">
        <f t="shared" si="210"/>
        <v>5</v>
      </c>
      <c r="CT81" s="47"/>
      <c r="CU81" s="194"/>
      <c r="CV81" s="194"/>
      <c r="CW81" s="96"/>
      <c r="CX81" s="97">
        <f t="shared" si="211"/>
        <v>0</v>
      </c>
      <c r="CY81" s="98">
        <f t="shared" si="212"/>
        <v>3</v>
      </c>
      <c r="CZ81" s="97" t="str">
        <f t="shared" si="213"/>
        <v>Moderado</v>
      </c>
      <c r="DA81" s="99">
        <f t="shared" si="214"/>
        <v>0.6</v>
      </c>
      <c r="DB81" s="100">
        <f t="shared" si="215"/>
        <v>0</v>
      </c>
      <c r="DC81" s="100">
        <f t="shared" si="216"/>
        <v>0</v>
      </c>
      <c r="DD81" s="97">
        <f t="shared" si="217"/>
        <v>0</v>
      </c>
      <c r="DE81" s="428">
        <f t="shared" si="218"/>
        <v>5</v>
      </c>
      <c r="DF81" s="429">
        <f t="shared" si="219"/>
        <v>1</v>
      </c>
      <c r="DG81" s="428">
        <f t="shared" si="220"/>
        <v>3</v>
      </c>
      <c r="DH81" s="428"/>
      <c r="DI81" s="429">
        <f t="shared" si="221"/>
        <v>0.6</v>
      </c>
      <c r="DJ81" s="100">
        <f t="shared" si="222"/>
        <v>0</v>
      </c>
      <c r="DK81" s="100">
        <f t="shared" si="223"/>
        <v>0</v>
      </c>
      <c r="DL81" s="97">
        <f t="shared" si="224"/>
        <v>0</v>
      </c>
      <c r="DM81" s="428">
        <f t="shared" si="225"/>
        <v>5</v>
      </c>
      <c r="DN81" s="429">
        <f t="shared" si="226"/>
        <v>1</v>
      </c>
      <c r="DO81" s="428">
        <f t="shared" si="227"/>
        <v>3</v>
      </c>
      <c r="DP81" s="429">
        <f t="shared" si="228"/>
        <v>0.6</v>
      </c>
      <c r="DQ81" s="100">
        <f t="shared" si="229"/>
        <v>0</v>
      </c>
      <c r="DR81" s="100">
        <f t="shared" si="230"/>
        <v>0</v>
      </c>
      <c r="DS81" s="97">
        <f t="shared" si="231"/>
        <v>0</v>
      </c>
      <c r="DT81" s="428">
        <f t="shared" si="232"/>
        <v>5</v>
      </c>
      <c r="DU81" s="429">
        <f t="shared" si="233"/>
        <v>1</v>
      </c>
      <c r="DV81" s="428">
        <f t="shared" si="234"/>
        <v>3</v>
      </c>
      <c r="DW81" s="429">
        <f t="shared" si="235"/>
        <v>0.6</v>
      </c>
      <c r="DX81" s="100">
        <f t="shared" si="236"/>
        <v>0</v>
      </c>
      <c r="DY81" s="100">
        <f t="shared" si="237"/>
        <v>0</v>
      </c>
      <c r="DZ81" s="97">
        <f t="shared" si="238"/>
        <v>0</v>
      </c>
      <c r="EA81" s="428">
        <f t="shared" si="239"/>
        <v>5</v>
      </c>
      <c r="EB81" s="429">
        <f t="shared" si="240"/>
        <v>1</v>
      </c>
      <c r="EC81" s="428">
        <f t="shared" si="241"/>
        <v>3</v>
      </c>
      <c r="ED81" s="429">
        <f t="shared" si="242"/>
        <v>0.6</v>
      </c>
      <c r="EE81" s="100">
        <f t="shared" si="243"/>
        <v>0</v>
      </c>
      <c r="EF81" s="100">
        <f t="shared" si="244"/>
        <v>0</v>
      </c>
      <c r="EG81" s="97">
        <f t="shared" si="245"/>
        <v>0</v>
      </c>
      <c r="EH81" s="428">
        <f t="shared" si="246"/>
        <v>5</v>
      </c>
      <c r="EI81" s="429">
        <f t="shared" si="247"/>
        <v>1</v>
      </c>
      <c r="EJ81" s="428">
        <f t="shared" si="248"/>
        <v>3</v>
      </c>
      <c r="EK81" s="429">
        <f t="shared" si="249"/>
        <v>0.6</v>
      </c>
      <c r="EL81" s="100">
        <f t="shared" si="250"/>
        <v>0</v>
      </c>
      <c r="EM81" s="100">
        <f t="shared" si="251"/>
        <v>0</v>
      </c>
      <c r="EN81" s="97">
        <f t="shared" si="252"/>
        <v>0</v>
      </c>
      <c r="EO81" s="428">
        <f t="shared" si="253"/>
        <v>5</v>
      </c>
      <c r="EP81" s="429">
        <f t="shared" si="254"/>
        <v>1</v>
      </c>
      <c r="EQ81" s="428">
        <f t="shared" si="255"/>
        <v>3</v>
      </c>
      <c r="ER81" s="429">
        <f t="shared" si="256"/>
        <v>0.6</v>
      </c>
      <c r="ES81" s="100">
        <f t="shared" si="257"/>
        <v>0</v>
      </c>
      <c r="ET81" s="100">
        <f t="shared" si="258"/>
        <v>0</v>
      </c>
      <c r="EU81" s="97">
        <f t="shared" si="259"/>
        <v>0</v>
      </c>
      <c r="EV81" s="428">
        <f t="shared" si="260"/>
        <v>5</v>
      </c>
      <c r="EW81" s="429">
        <f t="shared" si="261"/>
        <v>1</v>
      </c>
      <c r="EX81" s="428">
        <f t="shared" si="262"/>
        <v>3</v>
      </c>
      <c r="EY81" s="429">
        <f t="shared" si="263"/>
        <v>0.6</v>
      </c>
      <c r="EZ81" s="100">
        <f t="shared" si="264"/>
        <v>0</v>
      </c>
      <c r="FA81" s="100">
        <f t="shared" si="265"/>
        <v>0</v>
      </c>
      <c r="FB81" s="97">
        <f t="shared" si="266"/>
        <v>0</v>
      </c>
      <c r="FC81" s="428">
        <f t="shared" si="267"/>
        <v>5</v>
      </c>
      <c r="FD81" s="429">
        <f t="shared" si="268"/>
        <v>1</v>
      </c>
      <c r="FE81" s="428">
        <f t="shared" si="269"/>
        <v>3</v>
      </c>
      <c r="FF81" s="429">
        <f t="shared" si="270"/>
        <v>0.6</v>
      </c>
      <c r="FG81" s="100">
        <f t="shared" si="271"/>
        <v>0</v>
      </c>
      <c r="FH81" s="100">
        <f t="shared" si="272"/>
        <v>0</v>
      </c>
      <c r="FI81" s="97">
        <f t="shared" si="273"/>
        <v>0</v>
      </c>
      <c r="FJ81" s="428">
        <f t="shared" si="274"/>
        <v>5</v>
      </c>
      <c r="FK81" s="429">
        <f t="shared" si="275"/>
        <v>1</v>
      </c>
      <c r="FL81" s="428">
        <f t="shared" si="276"/>
        <v>3</v>
      </c>
      <c r="FM81" s="429">
        <f t="shared" si="277"/>
        <v>0.6</v>
      </c>
      <c r="FN81" s="100">
        <f t="shared" si="278"/>
        <v>0</v>
      </c>
      <c r="FO81" s="100">
        <f t="shared" si="279"/>
        <v>0</v>
      </c>
      <c r="FP81" s="97">
        <f t="shared" si="280"/>
        <v>0</v>
      </c>
      <c r="FQ81" s="428">
        <f t="shared" si="281"/>
        <v>5</v>
      </c>
      <c r="FR81" s="429">
        <f t="shared" si="282"/>
        <v>1</v>
      </c>
      <c r="FS81" s="428">
        <f t="shared" si="283"/>
        <v>3</v>
      </c>
      <c r="FT81" s="429">
        <f t="shared" si="284"/>
        <v>0.6</v>
      </c>
      <c r="FU81" s="100">
        <f t="shared" si="285"/>
        <v>0</v>
      </c>
      <c r="FV81" s="100">
        <f t="shared" si="286"/>
        <v>0</v>
      </c>
      <c r="FW81" s="97">
        <f t="shared" si="287"/>
        <v>0</v>
      </c>
      <c r="FX81" s="428">
        <f t="shared" si="288"/>
        <v>5</v>
      </c>
      <c r="FY81" s="429">
        <f t="shared" si="289"/>
        <v>1</v>
      </c>
      <c r="FZ81" s="428">
        <f t="shared" si="290"/>
        <v>3</v>
      </c>
      <c r="GA81" s="429">
        <f t="shared" si="291"/>
        <v>0.6</v>
      </c>
      <c r="GB81" s="100">
        <f t="shared" si="292"/>
        <v>0</v>
      </c>
      <c r="GC81" s="100">
        <f t="shared" si="293"/>
        <v>0</v>
      </c>
      <c r="GD81" s="97">
        <f t="shared" si="294"/>
        <v>0</v>
      </c>
      <c r="GE81" s="428">
        <f t="shared" si="295"/>
        <v>5</v>
      </c>
      <c r="GF81" s="429">
        <f t="shared" si="296"/>
        <v>1</v>
      </c>
      <c r="GG81" s="428">
        <f t="shared" si="297"/>
        <v>3</v>
      </c>
      <c r="GH81" s="429">
        <f t="shared" si="298"/>
        <v>0.6</v>
      </c>
      <c r="GI81" s="429">
        <f t="shared" si="299"/>
        <v>0.6</v>
      </c>
      <c r="GJ81" s="101"/>
    </row>
    <row r="82" spans="1:192" ht="37.5" hidden="1" customHeight="1">
      <c r="A82" s="427">
        <v>74</v>
      </c>
      <c r="B82" s="85"/>
      <c r="C82" s="85"/>
      <c r="D82" s="193"/>
      <c r="E82" s="85"/>
      <c r="F82" s="124"/>
      <c r="G82" s="85"/>
      <c r="H82" s="85" t="s">
        <v>1170</v>
      </c>
      <c r="I82" s="86"/>
      <c r="J82" s="86"/>
      <c r="K82" s="86"/>
      <c r="L82" s="86"/>
      <c r="M82" s="86"/>
      <c r="N82" s="86"/>
      <c r="O82" s="86"/>
      <c r="P82" s="86"/>
      <c r="Q82" s="86"/>
      <c r="R82" s="86"/>
      <c r="S82" s="86"/>
      <c r="T82" s="86"/>
      <c r="U82" s="86"/>
      <c r="V82" s="86"/>
      <c r="W82" s="86"/>
      <c r="X82" s="86"/>
      <c r="Y82" s="86"/>
      <c r="Z82" s="86"/>
      <c r="AA82" s="86"/>
      <c r="AB82" s="86"/>
      <c r="AC82" s="88">
        <f t="shared" si="204"/>
        <v>0</v>
      </c>
      <c r="AD82" s="89">
        <f t="shared" si="300"/>
        <v>1</v>
      </c>
      <c r="AE82" s="88" t="str">
        <f t="shared" si="205"/>
        <v>3 - Moderado</v>
      </c>
      <c r="AF82" s="89">
        <f t="shared" si="301"/>
        <v>0.6</v>
      </c>
      <c r="AG82" s="82" t="str">
        <f t="shared" si="302"/>
        <v/>
      </c>
      <c r="AH82" s="89">
        <f t="shared" si="206"/>
        <v>0.6</v>
      </c>
      <c r="AI82" s="85"/>
      <c r="AJ82" s="85"/>
      <c r="AK82" s="85"/>
      <c r="AL82" s="85"/>
      <c r="AM82" s="47"/>
      <c r="AN82" s="91"/>
      <c r="AO82" s="91"/>
      <c r="AP82" s="47"/>
      <c r="AQ82" s="47"/>
      <c r="AR82" s="91"/>
      <c r="AS82" s="91"/>
      <c r="AT82" s="47"/>
      <c r="AU82" s="47"/>
      <c r="AV82" s="91"/>
      <c r="AW82" s="91"/>
      <c r="AX82" s="47"/>
      <c r="AY82" s="47"/>
      <c r="AZ82" s="91"/>
      <c r="BA82" s="91"/>
      <c r="BB82" s="47"/>
      <c r="BC82" s="47"/>
      <c r="BD82" s="91"/>
      <c r="BE82" s="91"/>
      <c r="BF82" s="47"/>
      <c r="BG82" s="47"/>
      <c r="BH82" s="91"/>
      <c r="BI82" s="91"/>
      <c r="BJ82" s="47"/>
      <c r="BK82" s="47"/>
      <c r="BL82" s="91"/>
      <c r="BM82" s="91"/>
      <c r="BN82" s="47"/>
      <c r="BO82" s="47"/>
      <c r="BP82" s="91"/>
      <c r="BQ82" s="91"/>
      <c r="BR82" s="47"/>
      <c r="BS82" s="47"/>
      <c r="BT82" s="91"/>
      <c r="BU82" s="91"/>
      <c r="BV82" s="47"/>
      <c r="BW82" s="47"/>
      <c r="BX82" s="91"/>
      <c r="BY82" s="91"/>
      <c r="BZ82" s="47"/>
      <c r="CA82" s="47"/>
      <c r="CB82" s="91"/>
      <c r="CC82" s="91"/>
      <c r="CD82" s="47"/>
      <c r="CE82" s="47"/>
      <c r="CF82" s="91"/>
      <c r="CG82" s="91"/>
      <c r="CH82" s="47"/>
      <c r="CI82" s="91"/>
      <c r="CJ82" s="91"/>
      <c r="CK82" s="47"/>
      <c r="CL82" s="92" t="str">
        <f t="shared" si="207"/>
        <v>5 - Muy Alta</v>
      </c>
      <c r="CM82" s="93">
        <f t="shared" si="303"/>
        <v>1</v>
      </c>
      <c r="CN82" s="92" t="str">
        <f t="shared" si="208"/>
        <v>3 - Moderado</v>
      </c>
      <c r="CO82" s="93">
        <f t="shared" si="304"/>
        <v>0.6</v>
      </c>
      <c r="CP82" s="94" t="str">
        <f t="shared" si="305"/>
        <v>ALTO</v>
      </c>
      <c r="CQ82" s="89">
        <f t="shared" si="209"/>
        <v>0.6</v>
      </c>
      <c r="CR82" s="194"/>
      <c r="CS82" s="94">
        <f t="shared" si="210"/>
        <v>5</v>
      </c>
      <c r="CT82" s="47"/>
      <c r="CU82" s="194"/>
      <c r="CV82" s="194"/>
      <c r="CW82" s="96"/>
      <c r="CX82" s="97">
        <f t="shared" si="211"/>
        <v>0</v>
      </c>
      <c r="CY82" s="98">
        <f t="shared" si="212"/>
        <v>3</v>
      </c>
      <c r="CZ82" s="97" t="str">
        <f t="shared" si="213"/>
        <v>Moderado</v>
      </c>
      <c r="DA82" s="99">
        <f t="shared" si="214"/>
        <v>0.6</v>
      </c>
      <c r="DB82" s="100">
        <f t="shared" si="215"/>
        <v>0</v>
      </c>
      <c r="DC82" s="100">
        <f t="shared" si="216"/>
        <v>0</v>
      </c>
      <c r="DD82" s="97">
        <f t="shared" si="217"/>
        <v>0</v>
      </c>
      <c r="DE82" s="428">
        <f t="shared" si="218"/>
        <v>5</v>
      </c>
      <c r="DF82" s="429">
        <f t="shared" si="219"/>
        <v>1</v>
      </c>
      <c r="DG82" s="428">
        <f t="shared" si="220"/>
        <v>3</v>
      </c>
      <c r="DH82" s="428"/>
      <c r="DI82" s="429">
        <f t="shared" si="221"/>
        <v>0.6</v>
      </c>
      <c r="DJ82" s="100">
        <f t="shared" si="222"/>
        <v>0</v>
      </c>
      <c r="DK82" s="100">
        <f t="shared" si="223"/>
        <v>0</v>
      </c>
      <c r="DL82" s="97">
        <f t="shared" si="224"/>
        <v>0</v>
      </c>
      <c r="DM82" s="428">
        <f t="shared" si="225"/>
        <v>5</v>
      </c>
      <c r="DN82" s="429">
        <f t="shared" si="226"/>
        <v>1</v>
      </c>
      <c r="DO82" s="428">
        <f t="shared" si="227"/>
        <v>3</v>
      </c>
      <c r="DP82" s="429">
        <f t="shared" si="228"/>
        <v>0.6</v>
      </c>
      <c r="DQ82" s="100">
        <f t="shared" si="229"/>
        <v>0</v>
      </c>
      <c r="DR82" s="100">
        <f t="shared" si="230"/>
        <v>0</v>
      </c>
      <c r="DS82" s="97">
        <f t="shared" si="231"/>
        <v>0</v>
      </c>
      <c r="DT82" s="428">
        <f t="shared" si="232"/>
        <v>5</v>
      </c>
      <c r="DU82" s="429">
        <f t="shared" si="233"/>
        <v>1</v>
      </c>
      <c r="DV82" s="428">
        <f t="shared" si="234"/>
        <v>3</v>
      </c>
      <c r="DW82" s="429">
        <f t="shared" si="235"/>
        <v>0.6</v>
      </c>
      <c r="DX82" s="100">
        <f t="shared" si="236"/>
        <v>0</v>
      </c>
      <c r="DY82" s="100">
        <f t="shared" si="237"/>
        <v>0</v>
      </c>
      <c r="DZ82" s="97">
        <f t="shared" si="238"/>
        <v>0</v>
      </c>
      <c r="EA82" s="428">
        <f t="shared" si="239"/>
        <v>5</v>
      </c>
      <c r="EB82" s="429">
        <f t="shared" si="240"/>
        <v>1</v>
      </c>
      <c r="EC82" s="428">
        <f t="shared" si="241"/>
        <v>3</v>
      </c>
      <c r="ED82" s="429">
        <f t="shared" si="242"/>
        <v>0.6</v>
      </c>
      <c r="EE82" s="100">
        <f t="shared" si="243"/>
        <v>0</v>
      </c>
      <c r="EF82" s="100">
        <f t="shared" si="244"/>
        <v>0</v>
      </c>
      <c r="EG82" s="97">
        <f t="shared" si="245"/>
        <v>0</v>
      </c>
      <c r="EH82" s="428">
        <f t="shared" si="246"/>
        <v>5</v>
      </c>
      <c r="EI82" s="429">
        <f t="shared" si="247"/>
        <v>1</v>
      </c>
      <c r="EJ82" s="428">
        <f t="shared" si="248"/>
        <v>3</v>
      </c>
      <c r="EK82" s="429">
        <f t="shared" si="249"/>
        <v>0.6</v>
      </c>
      <c r="EL82" s="100">
        <f t="shared" si="250"/>
        <v>0</v>
      </c>
      <c r="EM82" s="100">
        <f t="shared" si="251"/>
        <v>0</v>
      </c>
      <c r="EN82" s="97">
        <f t="shared" si="252"/>
        <v>0</v>
      </c>
      <c r="EO82" s="428">
        <f t="shared" si="253"/>
        <v>5</v>
      </c>
      <c r="EP82" s="429">
        <f t="shared" si="254"/>
        <v>1</v>
      </c>
      <c r="EQ82" s="428">
        <f t="shared" si="255"/>
        <v>3</v>
      </c>
      <c r="ER82" s="429">
        <f t="shared" si="256"/>
        <v>0.6</v>
      </c>
      <c r="ES82" s="100">
        <f t="shared" si="257"/>
        <v>0</v>
      </c>
      <c r="ET82" s="100">
        <f t="shared" si="258"/>
        <v>0</v>
      </c>
      <c r="EU82" s="97">
        <f t="shared" si="259"/>
        <v>0</v>
      </c>
      <c r="EV82" s="428">
        <f t="shared" si="260"/>
        <v>5</v>
      </c>
      <c r="EW82" s="429">
        <f t="shared" si="261"/>
        <v>1</v>
      </c>
      <c r="EX82" s="428">
        <f t="shared" si="262"/>
        <v>3</v>
      </c>
      <c r="EY82" s="429">
        <f t="shared" si="263"/>
        <v>0.6</v>
      </c>
      <c r="EZ82" s="100">
        <f t="shared" si="264"/>
        <v>0</v>
      </c>
      <c r="FA82" s="100">
        <f t="shared" si="265"/>
        <v>0</v>
      </c>
      <c r="FB82" s="97">
        <f t="shared" si="266"/>
        <v>0</v>
      </c>
      <c r="FC82" s="428">
        <f t="shared" si="267"/>
        <v>5</v>
      </c>
      <c r="FD82" s="429">
        <f t="shared" si="268"/>
        <v>1</v>
      </c>
      <c r="FE82" s="428">
        <f t="shared" si="269"/>
        <v>3</v>
      </c>
      <c r="FF82" s="429">
        <f t="shared" si="270"/>
        <v>0.6</v>
      </c>
      <c r="FG82" s="100">
        <f t="shared" si="271"/>
        <v>0</v>
      </c>
      <c r="FH82" s="100">
        <f t="shared" si="272"/>
        <v>0</v>
      </c>
      <c r="FI82" s="97">
        <f t="shared" si="273"/>
        <v>0</v>
      </c>
      <c r="FJ82" s="428">
        <f t="shared" si="274"/>
        <v>5</v>
      </c>
      <c r="FK82" s="429">
        <f t="shared" si="275"/>
        <v>1</v>
      </c>
      <c r="FL82" s="428">
        <f t="shared" si="276"/>
        <v>3</v>
      </c>
      <c r="FM82" s="429">
        <f t="shared" si="277"/>
        <v>0.6</v>
      </c>
      <c r="FN82" s="100">
        <f t="shared" si="278"/>
        <v>0</v>
      </c>
      <c r="FO82" s="100">
        <f t="shared" si="279"/>
        <v>0</v>
      </c>
      <c r="FP82" s="97">
        <f t="shared" si="280"/>
        <v>0</v>
      </c>
      <c r="FQ82" s="428">
        <f t="shared" si="281"/>
        <v>5</v>
      </c>
      <c r="FR82" s="429">
        <f t="shared" si="282"/>
        <v>1</v>
      </c>
      <c r="FS82" s="428">
        <f t="shared" si="283"/>
        <v>3</v>
      </c>
      <c r="FT82" s="429">
        <f t="shared" si="284"/>
        <v>0.6</v>
      </c>
      <c r="FU82" s="100">
        <f t="shared" si="285"/>
        <v>0</v>
      </c>
      <c r="FV82" s="100">
        <f t="shared" si="286"/>
        <v>0</v>
      </c>
      <c r="FW82" s="97">
        <f t="shared" si="287"/>
        <v>0</v>
      </c>
      <c r="FX82" s="428">
        <f t="shared" si="288"/>
        <v>5</v>
      </c>
      <c r="FY82" s="429">
        <f t="shared" si="289"/>
        <v>1</v>
      </c>
      <c r="FZ82" s="428">
        <f t="shared" si="290"/>
        <v>3</v>
      </c>
      <c r="GA82" s="429">
        <f t="shared" si="291"/>
        <v>0.6</v>
      </c>
      <c r="GB82" s="100">
        <f t="shared" si="292"/>
        <v>0</v>
      </c>
      <c r="GC82" s="100">
        <f t="shared" si="293"/>
        <v>0</v>
      </c>
      <c r="GD82" s="97">
        <f t="shared" si="294"/>
        <v>0</v>
      </c>
      <c r="GE82" s="428">
        <f t="shared" si="295"/>
        <v>5</v>
      </c>
      <c r="GF82" s="429">
        <f t="shared" si="296"/>
        <v>1</v>
      </c>
      <c r="GG82" s="428">
        <f t="shared" si="297"/>
        <v>3</v>
      </c>
      <c r="GH82" s="429">
        <f t="shared" si="298"/>
        <v>0.6</v>
      </c>
      <c r="GI82" s="429">
        <f t="shared" si="299"/>
        <v>0.6</v>
      </c>
      <c r="GJ82" s="101"/>
    </row>
    <row r="83" spans="1:192" ht="37.5" hidden="1" customHeight="1">
      <c r="A83" s="427">
        <v>75</v>
      </c>
      <c r="B83" s="85"/>
      <c r="C83" s="85"/>
      <c r="D83" s="193"/>
      <c r="E83" s="85"/>
      <c r="F83" s="124"/>
      <c r="G83" s="85"/>
      <c r="H83" s="85" t="s">
        <v>1170</v>
      </c>
      <c r="I83" s="86"/>
      <c r="J83" s="86"/>
      <c r="K83" s="86"/>
      <c r="L83" s="86"/>
      <c r="M83" s="86"/>
      <c r="N83" s="86"/>
      <c r="O83" s="86"/>
      <c r="P83" s="86"/>
      <c r="Q83" s="86"/>
      <c r="R83" s="86"/>
      <c r="S83" s="86"/>
      <c r="T83" s="86"/>
      <c r="U83" s="86"/>
      <c r="V83" s="86"/>
      <c r="W83" s="86"/>
      <c r="X83" s="86"/>
      <c r="Y83" s="86"/>
      <c r="Z83" s="86"/>
      <c r="AA83" s="86"/>
      <c r="AB83" s="86"/>
      <c r="AC83" s="88">
        <f t="shared" si="204"/>
        <v>0</v>
      </c>
      <c r="AD83" s="89">
        <f t="shared" si="300"/>
        <v>1</v>
      </c>
      <c r="AE83" s="88" t="str">
        <f t="shared" si="205"/>
        <v>3 - Moderado</v>
      </c>
      <c r="AF83" s="89">
        <f t="shared" si="301"/>
        <v>0.6</v>
      </c>
      <c r="AG83" s="82" t="str">
        <f t="shared" si="302"/>
        <v/>
      </c>
      <c r="AH83" s="89">
        <f t="shared" si="206"/>
        <v>0.6</v>
      </c>
      <c r="AI83" s="85"/>
      <c r="AJ83" s="85"/>
      <c r="AK83" s="85"/>
      <c r="AL83" s="85"/>
      <c r="AM83" s="47"/>
      <c r="AN83" s="91"/>
      <c r="AO83" s="91"/>
      <c r="AP83" s="47"/>
      <c r="AQ83" s="47"/>
      <c r="AR83" s="91"/>
      <c r="AS83" s="91"/>
      <c r="AT83" s="47"/>
      <c r="AU83" s="47"/>
      <c r="AV83" s="91"/>
      <c r="AW83" s="91"/>
      <c r="AX83" s="47"/>
      <c r="AY83" s="47"/>
      <c r="AZ83" s="91"/>
      <c r="BA83" s="91"/>
      <c r="BB83" s="47"/>
      <c r="BC83" s="47"/>
      <c r="BD83" s="91"/>
      <c r="BE83" s="91"/>
      <c r="BF83" s="47"/>
      <c r="BG83" s="47"/>
      <c r="BH83" s="91"/>
      <c r="BI83" s="91"/>
      <c r="BJ83" s="47"/>
      <c r="BK83" s="47"/>
      <c r="BL83" s="91"/>
      <c r="BM83" s="91"/>
      <c r="BN83" s="47"/>
      <c r="BO83" s="47"/>
      <c r="BP83" s="91"/>
      <c r="BQ83" s="91"/>
      <c r="BR83" s="47"/>
      <c r="BS83" s="47"/>
      <c r="BT83" s="91"/>
      <c r="BU83" s="91"/>
      <c r="BV83" s="47"/>
      <c r="BW83" s="47"/>
      <c r="BX83" s="91"/>
      <c r="BY83" s="91"/>
      <c r="BZ83" s="47"/>
      <c r="CA83" s="47"/>
      <c r="CB83" s="91"/>
      <c r="CC83" s="91"/>
      <c r="CD83" s="47"/>
      <c r="CE83" s="47"/>
      <c r="CF83" s="91"/>
      <c r="CG83" s="91"/>
      <c r="CH83" s="47"/>
      <c r="CI83" s="91"/>
      <c r="CJ83" s="91"/>
      <c r="CK83" s="47"/>
      <c r="CL83" s="92" t="str">
        <f t="shared" si="207"/>
        <v>5 - Muy Alta</v>
      </c>
      <c r="CM83" s="93">
        <f t="shared" si="303"/>
        <v>1</v>
      </c>
      <c r="CN83" s="92" t="str">
        <f t="shared" si="208"/>
        <v>3 - Moderado</v>
      </c>
      <c r="CO83" s="93">
        <f t="shared" si="304"/>
        <v>0.6</v>
      </c>
      <c r="CP83" s="94" t="str">
        <f t="shared" si="305"/>
        <v>ALTO</v>
      </c>
      <c r="CQ83" s="89">
        <f t="shared" si="209"/>
        <v>0.6</v>
      </c>
      <c r="CR83" s="194"/>
      <c r="CS83" s="94">
        <f t="shared" si="210"/>
        <v>5</v>
      </c>
      <c r="CT83" s="47"/>
      <c r="CU83" s="194"/>
      <c r="CV83" s="194"/>
      <c r="CW83" s="96"/>
      <c r="CX83" s="97">
        <f t="shared" si="211"/>
        <v>0</v>
      </c>
      <c r="CY83" s="98">
        <f t="shared" si="212"/>
        <v>3</v>
      </c>
      <c r="CZ83" s="97" t="str">
        <f t="shared" si="213"/>
        <v>Moderado</v>
      </c>
      <c r="DA83" s="99">
        <f t="shared" si="214"/>
        <v>0.6</v>
      </c>
      <c r="DB83" s="100">
        <f t="shared" si="215"/>
        <v>0</v>
      </c>
      <c r="DC83" s="100">
        <f t="shared" si="216"/>
        <v>0</v>
      </c>
      <c r="DD83" s="97">
        <f t="shared" si="217"/>
        <v>0</v>
      </c>
      <c r="DE83" s="428">
        <f t="shared" si="218"/>
        <v>5</v>
      </c>
      <c r="DF83" s="429">
        <f t="shared" si="219"/>
        <v>1</v>
      </c>
      <c r="DG83" s="428">
        <f t="shared" si="220"/>
        <v>3</v>
      </c>
      <c r="DH83" s="428"/>
      <c r="DI83" s="429">
        <f t="shared" si="221"/>
        <v>0.6</v>
      </c>
      <c r="DJ83" s="100">
        <f t="shared" si="222"/>
        <v>0</v>
      </c>
      <c r="DK83" s="100">
        <f t="shared" si="223"/>
        <v>0</v>
      </c>
      <c r="DL83" s="97">
        <f t="shared" si="224"/>
        <v>0</v>
      </c>
      <c r="DM83" s="428">
        <f t="shared" si="225"/>
        <v>5</v>
      </c>
      <c r="DN83" s="429">
        <f t="shared" si="226"/>
        <v>1</v>
      </c>
      <c r="DO83" s="428">
        <f t="shared" si="227"/>
        <v>3</v>
      </c>
      <c r="DP83" s="429">
        <f t="shared" si="228"/>
        <v>0.6</v>
      </c>
      <c r="DQ83" s="100">
        <f t="shared" si="229"/>
        <v>0</v>
      </c>
      <c r="DR83" s="100">
        <f t="shared" si="230"/>
        <v>0</v>
      </c>
      <c r="DS83" s="97">
        <f t="shared" si="231"/>
        <v>0</v>
      </c>
      <c r="DT83" s="428">
        <f t="shared" si="232"/>
        <v>5</v>
      </c>
      <c r="DU83" s="429">
        <f t="shared" si="233"/>
        <v>1</v>
      </c>
      <c r="DV83" s="428">
        <f t="shared" si="234"/>
        <v>3</v>
      </c>
      <c r="DW83" s="429">
        <f t="shared" si="235"/>
        <v>0.6</v>
      </c>
      <c r="DX83" s="100">
        <f t="shared" si="236"/>
        <v>0</v>
      </c>
      <c r="DY83" s="100">
        <f t="shared" si="237"/>
        <v>0</v>
      </c>
      <c r="DZ83" s="97">
        <f t="shared" si="238"/>
        <v>0</v>
      </c>
      <c r="EA83" s="428">
        <f t="shared" si="239"/>
        <v>5</v>
      </c>
      <c r="EB83" s="429">
        <f t="shared" si="240"/>
        <v>1</v>
      </c>
      <c r="EC83" s="428">
        <f t="shared" si="241"/>
        <v>3</v>
      </c>
      <c r="ED83" s="429">
        <f t="shared" si="242"/>
        <v>0.6</v>
      </c>
      <c r="EE83" s="100">
        <f t="shared" si="243"/>
        <v>0</v>
      </c>
      <c r="EF83" s="100">
        <f t="shared" si="244"/>
        <v>0</v>
      </c>
      <c r="EG83" s="97">
        <f t="shared" si="245"/>
        <v>0</v>
      </c>
      <c r="EH83" s="428">
        <f t="shared" si="246"/>
        <v>5</v>
      </c>
      <c r="EI83" s="429">
        <f t="shared" si="247"/>
        <v>1</v>
      </c>
      <c r="EJ83" s="428">
        <f t="shared" si="248"/>
        <v>3</v>
      </c>
      <c r="EK83" s="429">
        <f t="shared" si="249"/>
        <v>0.6</v>
      </c>
      <c r="EL83" s="100">
        <f t="shared" si="250"/>
        <v>0</v>
      </c>
      <c r="EM83" s="100">
        <f t="shared" si="251"/>
        <v>0</v>
      </c>
      <c r="EN83" s="97">
        <f t="shared" si="252"/>
        <v>0</v>
      </c>
      <c r="EO83" s="428">
        <f t="shared" si="253"/>
        <v>5</v>
      </c>
      <c r="EP83" s="429">
        <f t="shared" si="254"/>
        <v>1</v>
      </c>
      <c r="EQ83" s="428">
        <f t="shared" si="255"/>
        <v>3</v>
      </c>
      <c r="ER83" s="429">
        <f t="shared" si="256"/>
        <v>0.6</v>
      </c>
      <c r="ES83" s="100">
        <f t="shared" si="257"/>
        <v>0</v>
      </c>
      <c r="ET83" s="100">
        <f t="shared" si="258"/>
        <v>0</v>
      </c>
      <c r="EU83" s="97">
        <f t="shared" si="259"/>
        <v>0</v>
      </c>
      <c r="EV83" s="428">
        <f t="shared" si="260"/>
        <v>5</v>
      </c>
      <c r="EW83" s="429">
        <f t="shared" si="261"/>
        <v>1</v>
      </c>
      <c r="EX83" s="428">
        <f t="shared" si="262"/>
        <v>3</v>
      </c>
      <c r="EY83" s="429">
        <f t="shared" si="263"/>
        <v>0.6</v>
      </c>
      <c r="EZ83" s="100">
        <f t="shared" si="264"/>
        <v>0</v>
      </c>
      <c r="FA83" s="100">
        <f t="shared" si="265"/>
        <v>0</v>
      </c>
      <c r="FB83" s="97">
        <f t="shared" si="266"/>
        <v>0</v>
      </c>
      <c r="FC83" s="428">
        <f t="shared" si="267"/>
        <v>5</v>
      </c>
      <c r="FD83" s="429">
        <f t="shared" si="268"/>
        <v>1</v>
      </c>
      <c r="FE83" s="428">
        <f t="shared" si="269"/>
        <v>3</v>
      </c>
      <c r="FF83" s="429">
        <f t="shared" si="270"/>
        <v>0.6</v>
      </c>
      <c r="FG83" s="100">
        <f t="shared" si="271"/>
        <v>0</v>
      </c>
      <c r="FH83" s="100">
        <f t="shared" si="272"/>
        <v>0</v>
      </c>
      <c r="FI83" s="97">
        <f t="shared" si="273"/>
        <v>0</v>
      </c>
      <c r="FJ83" s="428">
        <f t="shared" si="274"/>
        <v>5</v>
      </c>
      <c r="FK83" s="429">
        <f t="shared" si="275"/>
        <v>1</v>
      </c>
      <c r="FL83" s="428">
        <f t="shared" si="276"/>
        <v>3</v>
      </c>
      <c r="FM83" s="429">
        <f t="shared" si="277"/>
        <v>0.6</v>
      </c>
      <c r="FN83" s="100">
        <f t="shared" si="278"/>
        <v>0</v>
      </c>
      <c r="FO83" s="100">
        <f t="shared" si="279"/>
        <v>0</v>
      </c>
      <c r="FP83" s="97">
        <f t="shared" si="280"/>
        <v>0</v>
      </c>
      <c r="FQ83" s="428">
        <f t="shared" si="281"/>
        <v>5</v>
      </c>
      <c r="FR83" s="429">
        <f t="shared" si="282"/>
        <v>1</v>
      </c>
      <c r="FS83" s="428">
        <f t="shared" si="283"/>
        <v>3</v>
      </c>
      <c r="FT83" s="429">
        <f t="shared" si="284"/>
        <v>0.6</v>
      </c>
      <c r="FU83" s="100">
        <f t="shared" si="285"/>
        <v>0</v>
      </c>
      <c r="FV83" s="100">
        <f t="shared" si="286"/>
        <v>0</v>
      </c>
      <c r="FW83" s="97">
        <f t="shared" si="287"/>
        <v>0</v>
      </c>
      <c r="FX83" s="428">
        <f t="shared" si="288"/>
        <v>5</v>
      </c>
      <c r="FY83" s="429">
        <f t="shared" si="289"/>
        <v>1</v>
      </c>
      <c r="FZ83" s="428">
        <f t="shared" si="290"/>
        <v>3</v>
      </c>
      <c r="GA83" s="429">
        <f t="shared" si="291"/>
        <v>0.6</v>
      </c>
      <c r="GB83" s="100">
        <f t="shared" si="292"/>
        <v>0</v>
      </c>
      <c r="GC83" s="100">
        <f t="shared" si="293"/>
        <v>0</v>
      </c>
      <c r="GD83" s="97">
        <f t="shared" si="294"/>
        <v>0</v>
      </c>
      <c r="GE83" s="428">
        <f t="shared" si="295"/>
        <v>5</v>
      </c>
      <c r="GF83" s="429">
        <f t="shared" si="296"/>
        <v>1</v>
      </c>
      <c r="GG83" s="428">
        <f t="shared" si="297"/>
        <v>3</v>
      </c>
      <c r="GH83" s="429">
        <f t="shared" si="298"/>
        <v>0.6</v>
      </c>
      <c r="GI83" s="429">
        <f t="shared" si="299"/>
        <v>0.6</v>
      </c>
      <c r="GJ83" s="101"/>
    </row>
    <row r="84" spans="1:192" ht="37.5" hidden="1" customHeight="1">
      <c r="A84" s="427">
        <v>76</v>
      </c>
      <c r="B84" s="85"/>
      <c r="C84" s="85"/>
      <c r="D84" s="193"/>
      <c r="E84" s="85"/>
      <c r="F84" s="124"/>
      <c r="G84" s="85"/>
      <c r="H84" s="85" t="s">
        <v>1170</v>
      </c>
      <c r="I84" s="86"/>
      <c r="J84" s="86"/>
      <c r="K84" s="86"/>
      <c r="L84" s="86"/>
      <c r="M84" s="86"/>
      <c r="N84" s="86"/>
      <c r="O84" s="86"/>
      <c r="P84" s="86"/>
      <c r="Q84" s="86"/>
      <c r="R84" s="86"/>
      <c r="S84" s="86"/>
      <c r="T84" s="86"/>
      <c r="U84" s="86"/>
      <c r="V84" s="86"/>
      <c r="W84" s="86"/>
      <c r="X84" s="86"/>
      <c r="Y84" s="86"/>
      <c r="Z84" s="86"/>
      <c r="AA84" s="86"/>
      <c r="AB84" s="86"/>
      <c r="AC84" s="88">
        <f t="shared" si="204"/>
        <v>0</v>
      </c>
      <c r="AD84" s="89">
        <f t="shared" si="300"/>
        <v>1</v>
      </c>
      <c r="AE84" s="88" t="str">
        <f t="shared" si="205"/>
        <v>3 - Moderado</v>
      </c>
      <c r="AF84" s="89">
        <f t="shared" si="301"/>
        <v>0.6</v>
      </c>
      <c r="AG84" s="82" t="str">
        <f t="shared" si="302"/>
        <v/>
      </c>
      <c r="AH84" s="89">
        <f t="shared" si="206"/>
        <v>0.6</v>
      </c>
      <c r="AI84" s="85"/>
      <c r="AJ84" s="85"/>
      <c r="AK84" s="85"/>
      <c r="AL84" s="85"/>
      <c r="AM84" s="47"/>
      <c r="AN84" s="91"/>
      <c r="AO84" s="91"/>
      <c r="AP84" s="47"/>
      <c r="AQ84" s="47"/>
      <c r="AR84" s="91"/>
      <c r="AS84" s="91"/>
      <c r="AT84" s="47"/>
      <c r="AU84" s="47"/>
      <c r="AV84" s="91"/>
      <c r="AW84" s="91"/>
      <c r="AX84" s="47"/>
      <c r="AY84" s="47"/>
      <c r="AZ84" s="91"/>
      <c r="BA84" s="91"/>
      <c r="BB84" s="47"/>
      <c r="BC84" s="47"/>
      <c r="BD84" s="91"/>
      <c r="BE84" s="91"/>
      <c r="BF84" s="47"/>
      <c r="BG84" s="47"/>
      <c r="BH84" s="91"/>
      <c r="BI84" s="91"/>
      <c r="BJ84" s="47"/>
      <c r="BK84" s="47"/>
      <c r="BL84" s="91"/>
      <c r="BM84" s="91"/>
      <c r="BN84" s="47"/>
      <c r="BO84" s="47"/>
      <c r="BP84" s="91"/>
      <c r="BQ84" s="91"/>
      <c r="BR84" s="47"/>
      <c r="BS84" s="47"/>
      <c r="BT84" s="91"/>
      <c r="BU84" s="91"/>
      <c r="BV84" s="47"/>
      <c r="BW84" s="47"/>
      <c r="BX84" s="91"/>
      <c r="BY84" s="91"/>
      <c r="BZ84" s="47"/>
      <c r="CA84" s="47"/>
      <c r="CB84" s="91"/>
      <c r="CC84" s="91"/>
      <c r="CD84" s="47"/>
      <c r="CE84" s="47"/>
      <c r="CF84" s="91"/>
      <c r="CG84" s="91"/>
      <c r="CH84" s="47"/>
      <c r="CI84" s="91"/>
      <c r="CJ84" s="91"/>
      <c r="CK84" s="47"/>
      <c r="CL84" s="92" t="str">
        <f t="shared" si="207"/>
        <v>5 - Muy Alta</v>
      </c>
      <c r="CM84" s="93">
        <f t="shared" si="303"/>
        <v>1</v>
      </c>
      <c r="CN84" s="92" t="str">
        <f t="shared" si="208"/>
        <v>3 - Moderado</v>
      </c>
      <c r="CO84" s="93">
        <f t="shared" si="304"/>
        <v>0.6</v>
      </c>
      <c r="CP84" s="94" t="str">
        <f t="shared" si="305"/>
        <v>ALTO</v>
      </c>
      <c r="CQ84" s="89">
        <f t="shared" si="209"/>
        <v>0.6</v>
      </c>
      <c r="CR84" s="194"/>
      <c r="CS84" s="94">
        <f t="shared" si="210"/>
        <v>5</v>
      </c>
      <c r="CT84" s="47"/>
      <c r="CU84" s="194"/>
      <c r="CV84" s="194"/>
      <c r="CW84" s="96"/>
      <c r="CX84" s="97">
        <f t="shared" si="211"/>
        <v>0</v>
      </c>
      <c r="CY84" s="98">
        <f t="shared" si="212"/>
        <v>3</v>
      </c>
      <c r="CZ84" s="97" t="str">
        <f t="shared" si="213"/>
        <v>Moderado</v>
      </c>
      <c r="DA84" s="99">
        <f t="shared" si="214"/>
        <v>0.6</v>
      </c>
      <c r="DB84" s="100">
        <f t="shared" si="215"/>
        <v>0</v>
      </c>
      <c r="DC84" s="100">
        <f t="shared" si="216"/>
        <v>0</v>
      </c>
      <c r="DD84" s="97">
        <f t="shared" si="217"/>
        <v>0</v>
      </c>
      <c r="DE84" s="428">
        <f t="shared" si="218"/>
        <v>5</v>
      </c>
      <c r="DF84" s="429">
        <f t="shared" si="219"/>
        <v>1</v>
      </c>
      <c r="DG84" s="428">
        <f t="shared" si="220"/>
        <v>3</v>
      </c>
      <c r="DH84" s="428"/>
      <c r="DI84" s="429">
        <f t="shared" si="221"/>
        <v>0.6</v>
      </c>
      <c r="DJ84" s="100">
        <f t="shared" si="222"/>
        <v>0</v>
      </c>
      <c r="DK84" s="100">
        <f t="shared" si="223"/>
        <v>0</v>
      </c>
      <c r="DL84" s="97">
        <f t="shared" si="224"/>
        <v>0</v>
      </c>
      <c r="DM84" s="428">
        <f t="shared" si="225"/>
        <v>5</v>
      </c>
      <c r="DN84" s="429">
        <f t="shared" si="226"/>
        <v>1</v>
      </c>
      <c r="DO84" s="428">
        <f t="shared" si="227"/>
        <v>3</v>
      </c>
      <c r="DP84" s="429">
        <f t="shared" si="228"/>
        <v>0.6</v>
      </c>
      <c r="DQ84" s="100">
        <f t="shared" si="229"/>
        <v>0</v>
      </c>
      <c r="DR84" s="100">
        <f t="shared" si="230"/>
        <v>0</v>
      </c>
      <c r="DS84" s="97">
        <f t="shared" si="231"/>
        <v>0</v>
      </c>
      <c r="DT84" s="428">
        <f t="shared" si="232"/>
        <v>5</v>
      </c>
      <c r="DU84" s="429">
        <f t="shared" si="233"/>
        <v>1</v>
      </c>
      <c r="DV84" s="428">
        <f t="shared" si="234"/>
        <v>3</v>
      </c>
      <c r="DW84" s="429">
        <f t="shared" si="235"/>
        <v>0.6</v>
      </c>
      <c r="DX84" s="100">
        <f t="shared" si="236"/>
        <v>0</v>
      </c>
      <c r="DY84" s="100">
        <f t="shared" si="237"/>
        <v>0</v>
      </c>
      <c r="DZ84" s="97">
        <f t="shared" si="238"/>
        <v>0</v>
      </c>
      <c r="EA84" s="428">
        <f t="shared" si="239"/>
        <v>5</v>
      </c>
      <c r="EB84" s="429">
        <f t="shared" si="240"/>
        <v>1</v>
      </c>
      <c r="EC84" s="428">
        <f t="shared" si="241"/>
        <v>3</v>
      </c>
      <c r="ED84" s="429">
        <f t="shared" si="242"/>
        <v>0.6</v>
      </c>
      <c r="EE84" s="100">
        <f t="shared" si="243"/>
        <v>0</v>
      </c>
      <c r="EF84" s="100">
        <f t="shared" si="244"/>
        <v>0</v>
      </c>
      <c r="EG84" s="97">
        <f t="shared" si="245"/>
        <v>0</v>
      </c>
      <c r="EH84" s="428">
        <f t="shared" si="246"/>
        <v>5</v>
      </c>
      <c r="EI84" s="429">
        <f t="shared" si="247"/>
        <v>1</v>
      </c>
      <c r="EJ84" s="428">
        <f t="shared" si="248"/>
        <v>3</v>
      </c>
      <c r="EK84" s="429">
        <f t="shared" si="249"/>
        <v>0.6</v>
      </c>
      <c r="EL84" s="100">
        <f t="shared" si="250"/>
        <v>0</v>
      </c>
      <c r="EM84" s="100">
        <f t="shared" si="251"/>
        <v>0</v>
      </c>
      <c r="EN84" s="97">
        <f t="shared" si="252"/>
        <v>0</v>
      </c>
      <c r="EO84" s="428">
        <f t="shared" si="253"/>
        <v>5</v>
      </c>
      <c r="EP84" s="429">
        <f t="shared" si="254"/>
        <v>1</v>
      </c>
      <c r="EQ84" s="428">
        <f t="shared" si="255"/>
        <v>3</v>
      </c>
      <c r="ER84" s="429">
        <f t="shared" si="256"/>
        <v>0.6</v>
      </c>
      <c r="ES84" s="100">
        <f t="shared" si="257"/>
        <v>0</v>
      </c>
      <c r="ET84" s="100">
        <f t="shared" si="258"/>
        <v>0</v>
      </c>
      <c r="EU84" s="97">
        <f t="shared" si="259"/>
        <v>0</v>
      </c>
      <c r="EV84" s="428">
        <f t="shared" si="260"/>
        <v>5</v>
      </c>
      <c r="EW84" s="429">
        <f t="shared" si="261"/>
        <v>1</v>
      </c>
      <c r="EX84" s="428">
        <f t="shared" si="262"/>
        <v>3</v>
      </c>
      <c r="EY84" s="429">
        <f t="shared" si="263"/>
        <v>0.6</v>
      </c>
      <c r="EZ84" s="100">
        <f t="shared" si="264"/>
        <v>0</v>
      </c>
      <c r="FA84" s="100">
        <f t="shared" si="265"/>
        <v>0</v>
      </c>
      <c r="FB84" s="97">
        <f t="shared" si="266"/>
        <v>0</v>
      </c>
      <c r="FC84" s="428">
        <f t="shared" si="267"/>
        <v>5</v>
      </c>
      <c r="FD84" s="429">
        <f t="shared" si="268"/>
        <v>1</v>
      </c>
      <c r="FE84" s="428">
        <f t="shared" si="269"/>
        <v>3</v>
      </c>
      <c r="FF84" s="429">
        <f t="shared" si="270"/>
        <v>0.6</v>
      </c>
      <c r="FG84" s="100">
        <f t="shared" si="271"/>
        <v>0</v>
      </c>
      <c r="FH84" s="100">
        <f t="shared" si="272"/>
        <v>0</v>
      </c>
      <c r="FI84" s="97">
        <f t="shared" si="273"/>
        <v>0</v>
      </c>
      <c r="FJ84" s="428">
        <f t="shared" si="274"/>
        <v>5</v>
      </c>
      <c r="FK84" s="429">
        <f t="shared" si="275"/>
        <v>1</v>
      </c>
      <c r="FL84" s="428">
        <f t="shared" si="276"/>
        <v>3</v>
      </c>
      <c r="FM84" s="429">
        <f t="shared" si="277"/>
        <v>0.6</v>
      </c>
      <c r="FN84" s="100">
        <f t="shared" si="278"/>
        <v>0</v>
      </c>
      <c r="FO84" s="100">
        <f t="shared" si="279"/>
        <v>0</v>
      </c>
      <c r="FP84" s="97">
        <f t="shared" si="280"/>
        <v>0</v>
      </c>
      <c r="FQ84" s="428">
        <f t="shared" si="281"/>
        <v>5</v>
      </c>
      <c r="FR84" s="429">
        <f t="shared" si="282"/>
        <v>1</v>
      </c>
      <c r="FS84" s="428">
        <f t="shared" si="283"/>
        <v>3</v>
      </c>
      <c r="FT84" s="429">
        <f t="shared" si="284"/>
        <v>0.6</v>
      </c>
      <c r="FU84" s="100">
        <f t="shared" si="285"/>
        <v>0</v>
      </c>
      <c r="FV84" s="100">
        <f t="shared" si="286"/>
        <v>0</v>
      </c>
      <c r="FW84" s="97">
        <f t="shared" si="287"/>
        <v>0</v>
      </c>
      <c r="FX84" s="428">
        <f t="shared" si="288"/>
        <v>5</v>
      </c>
      <c r="FY84" s="429">
        <f t="shared" si="289"/>
        <v>1</v>
      </c>
      <c r="FZ84" s="428">
        <f t="shared" si="290"/>
        <v>3</v>
      </c>
      <c r="GA84" s="429">
        <f t="shared" si="291"/>
        <v>0.6</v>
      </c>
      <c r="GB84" s="100">
        <f t="shared" si="292"/>
        <v>0</v>
      </c>
      <c r="GC84" s="100">
        <f t="shared" si="293"/>
        <v>0</v>
      </c>
      <c r="GD84" s="97">
        <f t="shared" si="294"/>
        <v>0</v>
      </c>
      <c r="GE84" s="428">
        <f t="shared" si="295"/>
        <v>5</v>
      </c>
      <c r="GF84" s="429">
        <f t="shared" si="296"/>
        <v>1</v>
      </c>
      <c r="GG84" s="428">
        <f t="shared" si="297"/>
        <v>3</v>
      </c>
      <c r="GH84" s="429">
        <f t="shared" si="298"/>
        <v>0.6</v>
      </c>
      <c r="GI84" s="429">
        <f t="shared" si="299"/>
        <v>0.6</v>
      </c>
      <c r="GJ84" s="101"/>
    </row>
    <row r="85" spans="1:192" ht="37.5" hidden="1" customHeight="1">
      <c r="A85" s="427">
        <v>77</v>
      </c>
      <c r="B85" s="85"/>
      <c r="C85" s="85"/>
      <c r="D85" s="193"/>
      <c r="E85" s="85"/>
      <c r="F85" s="124"/>
      <c r="G85" s="85"/>
      <c r="H85" s="85" t="s">
        <v>1170</v>
      </c>
      <c r="I85" s="86"/>
      <c r="J85" s="86"/>
      <c r="K85" s="86"/>
      <c r="L85" s="86"/>
      <c r="M85" s="86"/>
      <c r="N85" s="86"/>
      <c r="O85" s="86"/>
      <c r="P85" s="86"/>
      <c r="Q85" s="86"/>
      <c r="R85" s="86"/>
      <c r="S85" s="86"/>
      <c r="T85" s="86"/>
      <c r="U85" s="86"/>
      <c r="V85" s="86"/>
      <c r="W85" s="86"/>
      <c r="X85" s="86"/>
      <c r="Y85" s="86"/>
      <c r="Z85" s="86"/>
      <c r="AA85" s="86"/>
      <c r="AB85" s="86"/>
      <c r="AC85" s="88">
        <f t="shared" si="204"/>
        <v>0</v>
      </c>
      <c r="AD85" s="89">
        <f t="shared" si="300"/>
        <v>1</v>
      </c>
      <c r="AE85" s="88" t="str">
        <f t="shared" si="205"/>
        <v>3 - Moderado</v>
      </c>
      <c r="AF85" s="89">
        <f t="shared" si="301"/>
        <v>0.6</v>
      </c>
      <c r="AG85" s="82" t="str">
        <f t="shared" si="302"/>
        <v/>
      </c>
      <c r="AH85" s="89">
        <f t="shared" si="206"/>
        <v>0.6</v>
      </c>
      <c r="AI85" s="85"/>
      <c r="AJ85" s="85"/>
      <c r="AK85" s="85"/>
      <c r="AL85" s="85"/>
      <c r="AM85" s="47"/>
      <c r="AN85" s="91"/>
      <c r="AO85" s="91"/>
      <c r="AP85" s="47"/>
      <c r="AQ85" s="47"/>
      <c r="AR85" s="91"/>
      <c r="AS85" s="91"/>
      <c r="AT85" s="47"/>
      <c r="AU85" s="47"/>
      <c r="AV85" s="91"/>
      <c r="AW85" s="91"/>
      <c r="AX85" s="47"/>
      <c r="AY85" s="47"/>
      <c r="AZ85" s="91"/>
      <c r="BA85" s="91"/>
      <c r="BB85" s="47"/>
      <c r="BC85" s="47"/>
      <c r="BD85" s="91"/>
      <c r="BE85" s="91"/>
      <c r="BF85" s="47"/>
      <c r="BG85" s="47"/>
      <c r="BH85" s="91"/>
      <c r="BI85" s="91"/>
      <c r="BJ85" s="47"/>
      <c r="BK85" s="47"/>
      <c r="BL85" s="91"/>
      <c r="BM85" s="91"/>
      <c r="BN85" s="47"/>
      <c r="BO85" s="47"/>
      <c r="BP85" s="91"/>
      <c r="BQ85" s="91"/>
      <c r="BR85" s="47"/>
      <c r="BS85" s="47"/>
      <c r="BT85" s="91"/>
      <c r="BU85" s="91"/>
      <c r="BV85" s="47"/>
      <c r="BW85" s="47"/>
      <c r="BX85" s="91"/>
      <c r="BY85" s="91"/>
      <c r="BZ85" s="47"/>
      <c r="CA85" s="47"/>
      <c r="CB85" s="91"/>
      <c r="CC85" s="91"/>
      <c r="CD85" s="47"/>
      <c r="CE85" s="47"/>
      <c r="CF85" s="91"/>
      <c r="CG85" s="91"/>
      <c r="CH85" s="47"/>
      <c r="CI85" s="91"/>
      <c r="CJ85" s="91"/>
      <c r="CK85" s="47"/>
      <c r="CL85" s="92" t="str">
        <f t="shared" si="207"/>
        <v>5 - Muy Alta</v>
      </c>
      <c r="CM85" s="93">
        <f t="shared" si="303"/>
        <v>1</v>
      </c>
      <c r="CN85" s="92" t="str">
        <f t="shared" si="208"/>
        <v>3 - Moderado</v>
      </c>
      <c r="CO85" s="93">
        <f t="shared" si="304"/>
        <v>0.6</v>
      </c>
      <c r="CP85" s="94" t="str">
        <f t="shared" si="305"/>
        <v>ALTO</v>
      </c>
      <c r="CQ85" s="89">
        <f t="shared" si="209"/>
        <v>0.6</v>
      </c>
      <c r="CR85" s="194"/>
      <c r="CS85" s="94">
        <f t="shared" si="210"/>
        <v>5</v>
      </c>
      <c r="CT85" s="47"/>
      <c r="CU85" s="194"/>
      <c r="CV85" s="194"/>
      <c r="CW85" s="96"/>
      <c r="CX85" s="97">
        <f t="shared" si="211"/>
        <v>0</v>
      </c>
      <c r="CY85" s="98">
        <f t="shared" si="212"/>
        <v>3</v>
      </c>
      <c r="CZ85" s="97" t="str">
        <f t="shared" si="213"/>
        <v>Moderado</v>
      </c>
      <c r="DA85" s="99">
        <f t="shared" si="214"/>
        <v>0.6</v>
      </c>
      <c r="DB85" s="100">
        <f t="shared" si="215"/>
        <v>0</v>
      </c>
      <c r="DC85" s="100">
        <f t="shared" si="216"/>
        <v>0</v>
      </c>
      <c r="DD85" s="97">
        <f t="shared" si="217"/>
        <v>0</v>
      </c>
      <c r="DE85" s="428">
        <f t="shared" si="218"/>
        <v>5</v>
      </c>
      <c r="DF85" s="429">
        <f t="shared" si="219"/>
        <v>1</v>
      </c>
      <c r="DG85" s="428">
        <f t="shared" si="220"/>
        <v>3</v>
      </c>
      <c r="DH85" s="428"/>
      <c r="DI85" s="429">
        <f t="shared" si="221"/>
        <v>0.6</v>
      </c>
      <c r="DJ85" s="100">
        <f t="shared" si="222"/>
        <v>0</v>
      </c>
      <c r="DK85" s="100">
        <f t="shared" si="223"/>
        <v>0</v>
      </c>
      <c r="DL85" s="97">
        <f t="shared" si="224"/>
        <v>0</v>
      </c>
      <c r="DM85" s="428">
        <f t="shared" si="225"/>
        <v>5</v>
      </c>
      <c r="DN85" s="429">
        <f t="shared" si="226"/>
        <v>1</v>
      </c>
      <c r="DO85" s="428">
        <f t="shared" si="227"/>
        <v>3</v>
      </c>
      <c r="DP85" s="429">
        <f t="shared" si="228"/>
        <v>0.6</v>
      </c>
      <c r="DQ85" s="100">
        <f t="shared" si="229"/>
        <v>0</v>
      </c>
      <c r="DR85" s="100">
        <f t="shared" si="230"/>
        <v>0</v>
      </c>
      <c r="DS85" s="97">
        <f t="shared" si="231"/>
        <v>0</v>
      </c>
      <c r="DT85" s="428">
        <f t="shared" si="232"/>
        <v>5</v>
      </c>
      <c r="DU85" s="429">
        <f t="shared" si="233"/>
        <v>1</v>
      </c>
      <c r="DV85" s="428">
        <f t="shared" si="234"/>
        <v>3</v>
      </c>
      <c r="DW85" s="429">
        <f t="shared" si="235"/>
        <v>0.6</v>
      </c>
      <c r="DX85" s="100">
        <f t="shared" si="236"/>
        <v>0</v>
      </c>
      <c r="DY85" s="100">
        <f t="shared" si="237"/>
        <v>0</v>
      </c>
      <c r="DZ85" s="97">
        <f t="shared" si="238"/>
        <v>0</v>
      </c>
      <c r="EA85" s="428">
        <f t="shared" si="239"/>
        <v>5</v>
      </c>
      <c r="EB85" s="429">
        <f t="shared" si="240"/>
        <v>1</v>
      </c>
      <c r="EC85" s="428">
        <f t="shared" si="241"/>
        <v>3</v>
      </c>
      <c r="ED85" s="429">
        <f t="shared" si="242"/>
        <v>0.6</v>
      </c>
      <c r="EE85" s="100">
        <f t="shared" si="243"/>
        <v>0</v>
      </c>
      <c r="EF85" s="100">
        <f t="shared" si="244"/>
        <v>0</v>
      </c>
      <c r="EG85" s="97">
        <f t="shared" si="245"/>
        <v>0</v>
      </c>
      <c r="EH85" s="428">
        <f t="shared" si="246"/>
        <v>5</v>
      </c>
      <c r="EI85" s="429">
        <f t="shared" si="247"/>
        <v>1</v>
      </c>
      <c r="EJ85" s="428">
        <f t="shared" si="248"/>
        <v>3</v>
      </c>
      <c r="EK85" s="429">
        <f t="shared" si="249"/>
        <v>0.6</v>
      </c>
      <c r="EL85" s="100">
        <f t="shared" si="250"/>
        <v>0</v>
      </c>
      <c r="EM85" s="100">
        <f t="shared" si="251"/>
        <v>0</v>
      </c>
      <c r="EN85" s="97">
        <f t="shared" si="252"/>
        <v>0</v>
      </c>
      <c r="EO85" s="428">
        <f t="shared" si="253"/>
        <v>5</v>
      </c>
      <c r="EP85" s="429">
        <f t="shared" si="254"/>
        <v>1</v>
      </c>
      <c r="EQ85" s="428">
        <f t="shared" si="255"/>
        <v>3</v>
      </c>
      <c r="ER85" s="429">
        <f t="shared" si="256"/>
        <v>0.6</v>
      </c>
      <c r="ES85" s="100">
        <f t="shared" si="257"/>
        <v>0</v>
      </c>
      <c r="ET85" s="100">
        <f t="shared" si="258"/>
        <v>0</v>
      </c>
      <c r="EU85" s="97">
        <f t="shared" si="259"/>
        <v>0</v>
      </c>
      <c r="EV85" s="428">
        <f t="shared" si="260"/>
        <v>5</v>
      </c>
      <c r="EW85" s="429">
        <f t="shared" si="261"/>
        <v>1</v>
      </c>
      <c r="EX85" s="428">
        <f t="shared" si="262"/>
        <v>3</v>
      </c>
      <c r="EY85" s="429">
        <f t="shared" si="263"/>
        <v>0.6</v>
      </c>
      <c r="EZ85" s="100">
        <f t="shared" si="264"/>
        <v>0</v>
      </c>
      <c r="FA85" s="100">
        <f t="shared" si="265"/>
        <v>0</v>
      </c>
      <c r="FB85" s="97">
        <f t="shared" si="266"/>
        <v>0</v>
      </c>
      <c r="FC85" s="428">
        <f t="shared" si="267"/>
        <v>5</v>
      </c>
      <c r="FD85" s="429">
        <f t="shared" si="268"/>
        <v>1</v>
      </c>
      <c r="FE85" s="428">
        <f t="shared" si="269"/>
        <v>3</v>
      </c>
      <c r="FF85" s="429">
        <f t="shared" si="270"/>
        <v>0.6</v>
      </c>
      <c r="FG85" s="100">
        <f t="shared" si="271"/>
        <v>0</v>
      </c>
      <c r="FH85" s="100">
        <f t="shared" si="272"/>
        <v>0</v>
      </c>
      <c r="FI85" s="97">
        <f t="shared" si="273"/>
        <v>0</v>
      </c>
      <c r="FJ85" s="428">
        <f t="shared" si="274"/>
        <v>5</v>
      </c>
      <c r="FK85" s="429">
        <f t="shared" si="275"/>
        <v>1</v>
      </c>
      <c r="FL85" s="428">
        <f t="shared" si="276"/>
        <v>3</v>
      </c>
      <c r="FM85" s="429">
        <f t="shared" si="277"/>
        <v>0.6</v>
      </c>
      <c r="FN85" s="100">
        <f t="shared" si="278"/>
        <v>0</v>
      </c>
      <c r="FO85" s="100">
        <f t="shared" si="279"/>
        <v>0</v>
      </c>
      <c r="FP85" s="97">
        <f t="shared" si="280"/>
        <v>0</v>
      </c>
      <c r="FQ85" s="428">
        <f t="shared" si="281"/>
        <v>5</v>
      </c>
      <c r="FR85" s="429">
        <f t="shared" si="282"/>
        <v>1</v>
      </c>
      <c r="FS85" s="428">
        <f t="shared" si="283"/>
        <v>3</v>
      </c>
      <c r="FT85" s="429">
        <f t="shared" si="284"/>
        <v>0.6</v>
      </c>
      <c r="FU85" s="100">
        <f t="shared" si="285"/>
        <v>0</v>
      </c>
      <c r="FV85" s="100">
        <f t="shared" si="286"/>
        <v>0</v>
      </c>
      <c r="FW85" s="97">
        <f t="shared" si="287"/>
        <v>0</v>
      </c>
      <c r="FX85" s="428">
        <f t="shared" si="288"/>
        <v>5</v>
      </c>
      <c r="FY85" s="429">
        <f t="shared" si="289"/>
        <v>1</v>
      </c>
      <c r="FZ85" s="428">
        <f t="shared" si="290"/>
        <v>3</v>
      </c>
      <c r="GA85" s="429">
        <f t="shared" si="291"/>
        <v>0.6</v>
      </c>
      <c r="GB85" s="100">
        <f t="shared" si="292"/>
        <v>0</v>
      </c>
      <c r="GC85" s="100">
        <f t="shared" si="293"/>
        <v>0</v>
      </c>
      <c r="GD85" s="97">
        <f t="shared" si="294"/>
        <v>0</v>
      </c>
      <c r="GE85" s="428">
        <f t="shared" si="295"/>
        <v>5</v>
      </c>
      <c r="GF85" s="429">
        <f t="shared" si="296"/>
        <v>1</v>
      </c>
      <c r="GG85" s="428">
        <f t="shared" si="297"/>
        <v>3</v>
      </c>
      <c r="GH85" s="429">
        <f t="shared" si="298"/>
        <v>0.6</v>
      </c>
      <c r="GI85" s="429">
        <f t="shared" si="299"/>
        <v>0.6</v>
      </c>
      <c r="GJ85" s="101"/>
    </row>
    <row r="86" spans="1:192" ht="37.5" hidden="1" customHeight="1">
      <c r="A86" s="427">
        <v>78</v>
      </c>
      <c r="B86" s="85"/>
      <c r="C86" s="85"/>
      <c r="D86" s="193"/>
      <c r="E86" s="85"/>
      <c r="F86" s="124"/>
      <c r="G86" s="85"/>
      <c r="H86" s="85" t="s">
        <v>1170</v>
      </c>
      <c r="I86" s="86"/>
      <c r="J86" s="86"/>
      <c r="K86" s="86"/>
      <c r="L86" s="86"/>
      <c r="M86" s="86"/>
      <c r="N86" s="86"/>
      <c r="O86" s="86"/>
      <c r="P86" s="86"/>
      <c r="Q86" s="86"/>
      <c r="R86" s="86"/>
      <c r="S86" s="86"/>
      <c r="T86" s="86"/>
      <c r="U86" s="86"/>
      <c r="V86" s="86"/>
      <c r="W86" s="86"/>
      <c r="X86" s="86"/>
      <c r="Y86" s="86"/>
      <c r="Z86" s="86"/>
      <c r="AA86" s="86"/>
      <c r="AB86" s="86"/>
      <c r="AC86" s="88">
        <f t="shared" si="204"/>
        <v>0</v>
      </c>
      <c r="AD86" s="89">
        <f t="shared" si="300"/>
        <v>1</v>
      </c>
      <c r="AE86" s="88" t="str">
        <f t="shared" si="205"/>
        <v>3 - Moderado</v>
      </c>
      <c r="AF86" s="89">
        <f t="shared" si="301"/>
        <v>0.6</v>
      </c>
      <c r="AG86" s="82" t="str">
        <f t="shared" si="302"/>
        <v/>
      </c>
      <c r="AH86" s="89">
        <f t="shared" si="206"/>
        <v>0.6</v>
      </c>
      <c r="AI86" s="85"/>
      <c r="AJ86" s="85"/>
      <c r="AK86" s="85"/>
      <c r="AL86" s="85"/>
      <c r="AM86" s="47"/>
      <c r="AN86" s="91"/>
      <c r="AO86" s="91"/>
      <c r="AP86" s="47"/>
      <c r="AQ86" s="47"/>
      <c r="AR86" s="91"/>
      <c r="AS86" s="91"/>
      <c r="AT86" s="47"/>
      <c r="AU86" s="47"/>
      <c r="AV86" s="91"/>
      <c r="AW86" s="91"/>
      <c r="AX86" s="47"/>
      <c r="AY86" s="47"/>
      <c r="AZ86" s="91"/>
      <c r="BA86" s="91"/>
      <c r="BB86" s="47"/>
      <c r="BC86" s="47"/>
      <c r="BD86" s="91"/>
      <c r="BE86" s="91"/>
      <c r="BF86" s="47"/>
      <c r="BG86" s="47"/>
      <c r="BH86" s="91"/>
      <c r="BI86" s="91"/>
      <c r="BJ86" s="47"/>
      <c r="BK86" s="47"/>
      <c r="BL86" s="91"/>
      <c r="BM86" s="91"/>
      <c r="BN86" s="47"/>
      <c r="BO86" s="47"/>
      <c r="BP86" s="91"/>
      <c r="BQ86" s="91"/>
      <c r="BR86" s="47"/>
      <c r="BS86" s="47"/>
      <c r="BT86" s="91"/>
      <c r="BU86" s="91"/>
      <c r="BV86" s="47"/>
      <c r="BW86" s="47"/>
      <c r="BX86" s="91"/>
      <c r="BY86" s="91"/>
      <c r="BZ86" s="47"/>
      <c r="CA86" s="47"/>
      <c r="CB86" s="91"/>
      <c r="CC86" s="91"/>
      <c r="CD86" s="47"/>
      <c r="CE86" s="47"/>
      <c r="CF86" s="91"/>
      <c r="CG86" s="91"/>
      <c r="CH86" s="47"/>
      <c r="CI86" s="91"/>
      <c r="CJ86" s="91"/>
      <c r="CK86" s="47"/>
      <c r="CL86" s="92" t="str">
        <f t="shared" si="207"/>
        <v>5 - Muy Alta</v>
      </c>
      <c r="CM86" s="93">
        <f t="shared" si="303"/>
        <v>1</v>
      </c>
      <c r="CN86" s="92" t="str">
        <f t="shared" si="208"/>
        <v>3 - Moderado</v>
      </c>
      <c r="CO86" s="93">
        <f t="shared" si="304"/>
        <v>0.6</v>
      </c>
      <c r="CP86" s="94" t="str">
        <f t="shared" si="305"/>
        <v>ALTO</v>
      </c>
      <c r="CQ86" s="89">
        <f t="shared" si="209"/>
        <v>0.6</v>
      </c>
      <c r="CR86" s="194"/>
      <c r="CS86" s="94">
        <f t="shared" si="210"/>
        <v>5</v>
      </c>
      <c r="CT86" s="47"/>
      <c r="CU86" s="194"/>
      <c r="CV86" s="194"/>
      <c r="CW86" s="96"/>
      <c r="CX86" s="97">
        <f t="shared" si="211"/>
        <v>0</v>
      </c>
      <c r="CY86" s="98">
        <f t="shared" si="212"/>
        <v>3</v>
      </c>
      <c r="CZ86" s="97" t="str">
        <f t="shared" si="213"/>
        <v>Moderado</v>
      </c>
      <c r="DA86" s="99">
        <f t="shared" si="214"/>
        <v>0.6</v>
      </c>
      <c r="DB86" s="100">
        <f t="shared" si="215"/>
        <v>0</v>
      </c>
      <c r="DC86" s="100">
        <f t="shared" si="216"/>
        <v>0</v>
      </c>
      <c r="DD86" s="97">
        <f t="shared" si="217"/>
        <v>0</v>
      </c>
      <c r="DE86" s="428">
        <f t="shared" si="218"/>
        <v>5</v>
      </c>
      <c r="DF86" s="429">
        <f t="shared" si="219"/>
        <v>1</v>
      </c>
      <c r="DG86" s="428">
        <f t="shared" si="220"/>
        <v>3</v>
      </c>
      <c r="DH86" s="428"/>
      <c r="DI86" s="429">
        <f t="shared" si="221"/>
        <v>0.6</v>
      </c>
      <c r="DJ86" s="100">
        <f t="shared" si="222"/>
        <v>0</v>
      </c>
      <c r="DK86" s="100">
        <f t="shared" si="223"/>
        <v>0</v>
      </c>
      <c r="DL86" s="97">
        <f t="shared" si="224"/>
        <v>0</v>
      </c>
      <c r="DM86" s="428">
        <f t="shared" si="225"/>
        <v>5</v>
      </c>
      <c r="DN86" s="429">
        <f t="shared" si="226"/>
        <v>1</v>
      </c>
      <c r="DO86" s="428">
        <f t="shared" si="227"/>
        <v>3</v>
      </c>
      <c r="DP86" s="429">
        <f t="shared" si="228"/>
        <v>0.6</v>
      </c>
      <c r="DQ86" s="100">
        <f t="shared" si="229"/>
        <v>0</v>
      </c>
      <c r="DR86" s="100">
        <f t="shared" si="230"/>
        <v>0</v>
      </c>
      <c r="DS86" s="97">
        <f t="shared" si="231"/>
        <v>0</v>
      </c>
      <c r="DT86" s="428">
        <f t="shared" si="232"/>
        <v>5</v>
      </c>
      <c r="DU86" s="429">
        <f t="shared" si="233"/>
        <v>1</v>
      </c>
      <c r="DV86" s="428">
        <f t="shared" si="234"/>
        <v>3</v>
      </c>
      <c r="DW86" s="429">
        <f t="shared" si="235"/>
        <v>0.6</v>
      </c>
      <c r="DX86" s="100">
        <f t="shared" si="236"/>
        <v>0</v>
      </c>
      <c r="DY86" s="100">
        <f t="shared" si="237"/>
        <v>0</v>
      </c>
      <c r="DZ86" s="97">
        <f t="shared" si="238"/>
        <v>0</v>
      </c>
      <c r="EA86" s="428">
        <f t="shared" si="239"/>
        <v>5</v>
      </c>
      <c r="EB86" s="429">
        <f t="shared" si="240"/>
        <v>1</v>
      </c>
      <c r="EC86" s="428">
        <f t="shared" si="241"/>
        <v>3</v>
      </c>
      <c r="ED86" s="429">
        <f t="shared" si="242"/>
        <v>0.6</v>
      </c>
      <c r="EE86" s="100">
        <f t="shared" si="243"/>
        <v>0</v>
      </c>
      <c r="EF86" s="100">
        <f t="shared" si="244"/>
        <v>0</v>
      </c>
      <c r="EG86" s="97">
        <f t="shared" si="245"/>
        <v>0</v>
      </c>
      <c r="EH86" s="428">
        <f t="shared" si="246"/>
        <v>5</v>
      </c>
      <c r="EI86" s="429">
        <f t="shared" si="247"/>
        <v>1</v>
      </c>
      <c r="EJ86" s="428">
        <f t="shared" si="248"/>
        <v>3</v>
      </c>
      <c r="EK86" s="429">
        <f t="shared" si="249"/>
        <v>0.6</v>
      </c>
      <c r="EL86" s="100">
        <f t="shared" si="250"/>
        <v>0</v>
      </c>
      <c r="EM86" s="100">
        <f t="shared" si="251"/>
        <v>0</v>
      </c>
      <c r="EN86" s="97">
        <f t="shared" si="252"/>
        <v>0</v>
      </c>
      <c r="EO86" s="428">
        <f t="shared" si="253"/>
        <v>5</v>
      </c>
      <c r="EP86" s="429">
        <f t="shared" si="254"/>
        <v>1</v>
      </c>
      <c r="EQ86" s="428">
        <f t="shared" si="255"/>
        <v>3</v>
      </c>
      <c r="ER86" s="429">
        <f t="shared" si="256"/>
        <v>0.6</v>
      </c>
      <c r="ES86" s="100">
        <f t="shared" si="257"/>
        <v>0</v>
      </c>
      <c r="ET86" s="100">
        <f t="shared" si="258"/>
        <v>0</v>
      </c>
      <c r="EU86" s="97">
        <f t="shared" si="259"/>
        <v>0</v>
      </c>
      <c r="EV86" s="428">
        <f t="shared" si="260"/>
        <v>5</v>
      </c>
      <c r="EW86" s="429">
        <f t="shared" si="261"/>
        <v>1</v>
      </c>
      <c r="EX86" s="428">
        <f t="shared" si="262"/>
        <v>3</v>
      </c>
      <c r="EY86" s="429">
        <f t="shared" si="263"/>
        <v>0.6</v>
      </c>
      <c r="EZ86" s="100">
        <f t="shared" si="264"/>
        <v>0</v>
      </c>
      <c r="FA86" s="100">
        <f t="shared" si="265"/>
        <v>0</v>
      </c>
      <c r="FB86" s="97">
        <f t="shared" si="266"/>
        <v>0</v>
      </c>
      <c r="FC86" s="428">
        <f t="shared" si="267"/>
        <v>5</v>
      </c>
      <c r="FD86" s="429">
        <f t="shared" si="268"/>
        <v>1</v>
      </c>
      <c r="FE86" s="428">
        <f t="shared" si="269"/>
        <v>3</v>
      </c>
      <c r="FF86" s="429">
        <f t="shared" si="270"/>
        <v>0.6</v>
      </c>
      <c r="FG86" s="100">
        <f t="shared" si="271"/>
        <v>0</v>
      </c>
      <c r="FH86" s="100">
        <f t="shared" si="272"/>
        <v>0</v>
      </c>
      <c r="FI86" s="97">
        <f t="shared" si="273"/>
        <v>0</v>
      </c>
      <c r="FJ86" s="428">
        <f t="shared" si="274"/>
        <v>5</v>
      </c>
      <c r="FK86" s="429">
        <f t="shared" si="275"/>
        <v>1</v>
      </c>
      <c r="FL86" s="428">
        <f t="shared" si="276"/>
        <v>3</v>
      </c>
      <c r="FM86" s="429">
        <f t="shared" si="277"/>
        <v>0.6</v>
      </c>
      <c r="FN86" s="100">
        <f t="shared" si="278"/>
        <v>0</v>
      </c>
      <c r="FO86" s="100">
        <f t="shared" si="279"/>
        <v>0</v>
      </c>
      <c r="FP86" s="97">
        <f t="shared" si="280"/>
        <v>0</v>
      </c>
      <c r="FQ86" s="428">
        <f t="shared" si="281"/>
        <v>5</v>
      </c>
      <c r="FR86" s="429">
        <f t="shared" si="282"/>
        <v>1</v>
      </c>
      <c r="FS86" s="428">
        <f t="shared" si="283"/>
        <v>3</v>
      </c>
      <c r="FT86" s="429">
        <f t="shared" si="284"/>
        <v>0.6</v>
      </c>
      <c r="FU86" s="100">
        <f t="shared" si="285"/>
        <v>0</v>
      </c>
      <c r="FV86" s="100">
        <f t="shared" si="286"/>
        <v>0</v>
      </c>
      <c r="FW86" s="97">
        <f t="shared" si="287"/>
        <v>0</v>
      </c>
      <c r="FX86" s="428">
        <f t="shared" si="288"/>
        <v>5</v>
      </c>
      <c r="FY86" s="429">
        <f t="shared" si="289"/>
        <v>1</v>
      </c>
      <c r="FZ86" s="428">
        <f t="shared" si="290"/>
        <v>3</v>
      </c>
      <c r="GA86" s="429">
        <f t="shared" si="291"/>
        <v>0.6</v>
      </c>
      <c r="GB86" s="100">
        <f t="shared" si="292"/>
        <v>0</v>
      </c>
      <c r="GC86" s="100">
        <f t="shared" si="293"/>
        <v>0</v>
      </c>
      <c r="GD86" s="97">
        <f t="shared" si="294"/>
        <v>0</v>
      </c>
      <c r="GE86" s="428">
        <f t="shared" si="295"/>
        <v>5</v>
      </c>
      <c r="GF86" s="429">
        <f t="shared" si="296"/>
        <v>1</v>
      </c>
      <c r="GG86" s="428">
        <f t="shared" si="297"/>
        <v>3</v>
      </c>
      <c r="GH86" s="429">
        <f t="shared" si="298"/>
        <v>0.6</v>
      </c>
      <c r="GI86" s="429">
        <f t="shared" si="299"/>
        <v>0.6</v>
      </c>
      <c r="GJ86" s="101"/>
    </row>
    <row r="87" spans="1:192" ht="37.5" hidden="1" customHeight="1">
      <c r="A87" s="427">
        <v>79</v>
      </c>
      <c r="B87" s="85"/>
      <c r="C87" s="85"/>
      <c r="D87" s="193"/>
      <c r="E87" s="85"/>
      <c r="F87" s="124"/>
      <c r="G87" s="85"/>
      <c r="H87" s="85" t="s">
        <v>1170</v>
      </c>
      <c r="I87" s="86"/>
      <c r="J87" s="86"/>
      <c r="K87" s="86"/>
      <c r="L87" s="86"/>
      <c r="M87" s="86"/>
      <c r="N87" s="86"/>
      <c r="O87" s="86"/>
      <c r="P87" s="86"/>
      <c r="Q87" s="86"/>
      <c r="R87" s="86"/>
      <c r="S87" s="86"/>
      <c r="T87" s="86"/>
      <c r="U87" s="86"/>
      <c r="V87" s="86"/>
      <c r="W87" s="86"/>
      <c r="X87" s="86"/>
      <c r="Y87" s="86"/>
      <c r="Z87" s="86"/>
      <c r="AA87" s="86"/>
      <c r="AB87" s="86"/>
      <c r="AC87" s="88">
        <f t="shared" si="204"/>
        <v>0</v>
      </c>
      <c r="AD87" s="89">
        <f t="shared" si="300"/>
        <v>1</v>
      </c>
      <c r="AE87" s="88" t="str">
        <f t="shared" si="205"/>
        <v>3 - Moderado</v>
      </c>
      <c r="AF87" s="89">
        <f t="shared" si="301"/>
        <v>0.6</v>
      </c>
      <c r="AG87" s="82" t="str">
        <f t="shared" si="302"/>
        <v/>
      </c>
      <c r="AH87" s="89">
        <f t="shared" si="206"/>
        <v>0.6</v>
      </c>
      <c r="AI87" s="85"/>
      <c r="AJ87" s="85"/>
      <c r="AK87" s="85"/>
      <c r="AL87" s="85"/>
      <c r="AM87" s="47"/>
      <c r="AN87" s="91"/>
      <c r="AO87" s="91"/>
      <c r="AP87" s="47"/>
      <c r="AQ87" s="47"/>
      <c r="AR87" s="91"/>
      <c r="AS87" s="91"/>
      <c r="AT87" s="47"/>
      <c r="AU87" s="47"/>
      <c r="AV87" s="91"/>
      <c r="AW87" s="91"/>
      <c r="AX87" s="47"/>
      <c r="AY87" s="47"/>
      <c r="AZ87" s="91"/>
      <c r="BA87" s="91"/>
      <c r="BB87" s="47"/>
      <c r="BC87" s="47"/>
      <c r="BD87" s="91"/>
      <c r="BE87" s="91"/>
      <c r="BF87" s="47"/>
      <c r="BG87" s="47"/>
      <c r="BH87" s="91"/>
      <c r="BI87" s="91"/>
      <c r="BJ87" s="47"/>
      <c r="BK87" s="47"/>
      <c r="BL87" s="91"/>
      <c r="BM87" s="91"/>
      <c r="BN87" s="47"/>
      <c r="BO87" s="47"/>
      <c r="BP87" s="91"/>
      <c r="BQ87" s="91"/>
      <c r="BR87" s="47"/>
      <c r="BS87" s="47"/>
      <c r="BT87" s="91"/>
      <c r="BU87" s="91"/>
      <c r="BV87" s="47"/>
      <c r="BW87" s="47"/>
      <c r="BX87" s="91"/>
      <c r="BY87" s="91"/>
      <c r="BZ87" s="47"/>
      <c r="CA87" s="47"/>
      <c r="CB87" s="91"/>
      <c r="CC87" s="91"/>
      <c r="CD87" s="47"/>
      <c r="CE87" s="47"/>
      <c r="CF87" s="91"/>
      <c r="CG87" s="91"/>
      <c r="CH87" s="47"/>
      <c r="CI87" s="91"/>
      <c r="CJ87" s="91"/>
      <c r="CK87" s="47"/>
      <c r="CL87" s="92" t="str">
        <f t="shared" si="207"/>
        <v>5 - Muy Alta</v>
      </c>
      <c r="CM87" s="93">
        <f t="shared" si="303"/>
        <v>1</v>
      </c>
      <c r="CN87" s="92" t="str">
        <f t="shared" si="208"/>
        <v>3 - Moderado</v>
      </c>
      <c r="CO87" s="93">
        <f t="shared" si="304"/>
        <v>0.6</v>
      </c>
      <c r="CP87" s="94" t="str">
        <f t="shared" si="305"/>
        <v>ALTO</v>
      </c>
      <c r="CQ87" s="89">
        <f t="shared" si="209"/>
        <v>0.6</v>
      </c>
      <c r="CR87" s="194"/>
      <c r="CS87" s="94">
        <f t="shared" si="210"/>
        <v>5</v>
      </c>
      <c r="CT87" s="47"/>
      <c r="CU87" s="194"/>
      <c r="CV87" s="194"/>
      <c r="CW87" s="96"/>
      <c r="CX87" s="97">
        <f t="shared" si="211"/>
        <v>0</v>
      </c>
      <c r="CY87" s="98">
        <f t="shared" si="212"/>
        <v>3</v>
      </c>
      <c r="CZ87" s="97" t="str">
        <f t="shared" si="213"/>
        <v>Moderado</v>
      </c>
      <c r="DA87" s="99">
        <f t="shared" si="214"/>
        <v>0.6</v>
      </c>
      <c r="DB87" s="100">
        <f t="shared" si="215"/>
        <v>0</v>
      </c>
      <c r="DC87" s="100">
        <f t="shared" si="216"/>
        <v>0</v>
      </c>
      <c r="DD87" s="97">
        <f t="shared" si="217"/>
        <v>0</v>
      </c>
      <c r="DE87" s="428">
        <f t="shared" si="218"/>
        <v>5</v>
      </c>
      <c r="DF87" s="429">
        <f t="shared" si="219"/>
        <v>1</v>
      </c>
      <c r="DG87" s="428">
        <f t="shared" si="220"/>
        <v>3</v>
      </c>
      <c r="DH87" s="428"/>
      <c r="DI87" s="429">
        <f t="shared" si="221"/>
        <v>0.6</v>
      </c>
      <c r="DJ87" s="100">
        <f t="shared" si="222"/>
        <v>0</v>
      </c>
      <c r="DK87" s="100">
        <f t="shared" si="223"/>
        <v>0</v>
      </c>
      <c r="DL87" s="97">
        <f t="shared" si="224"/>
        <v>0</v>
      </c>
      <c r="DM87" s="428">
        <f t="shared" si="225"/>
        <v>5</v>
      </c>
      <c r="DN87" s="429">
        <f t="shared" si="226"/>
        <v>1</v>
      </c>
      <c r="DO87" s="428">
        <f t="shared" si="227"/>
        <v>3</v>
      </c>
      <c r="DP87" s="429">
        <f t="shared" si="228"/>
        <v>0.6</v>
      </c>
      <c r="DQ87" s="100">
        <f t="shared" si="229"/>
        <v>0</v>
      </c>
      <c r="DR87" s="100">
        <f t="shared" si="230"/>
        <v>0</v>
      </c>
      <c r="DS87" s="97">
        <f t="shared" si="231"/>
        <v>0</v>
      </c>
      <c r="DT87" s="428">
        <f t="shared" si="232"/>
        <v>5</v>
      </c>
      <c r="DU87" s="429">
        <f t="shared" si="233"/>
        <v>1</v>
      </c>
      <c r="DV87" s="428">
        <f t="shared" si="234"/>
        <v>3</v>
      </c>
      <c r="DW87" s="429">
        <f t="shared" si="235"/>
        <v>0.6</v>
      </c>
      <c r="DX87" s="100">
        <f t="shared" si="236"/>
        <v>0</v>
      </c>
      <c r="DY87" s="100">
        <f t="shared" si="237"/>
        <v>0</v>
      </c>
      <c r="DZ87" s="97">
        <f t="shared" si="238"/>
        <v>0</v>
      </c>
      <c r="EA87" s="428">
        <f t="shared" si="239"/>
        <v>5</v>
      </c>
      <c r="EB87" s="429">
        <f t="shared" si="240"/>
        <v>1</v>
      </c>
      <c r="EC87" s="428">
        <f t="shared" si="241"/>
        <v>3</v>
      </c>
      <c r="ED87" s="429">
        <f t="shared" si="242"/>
        <v>0.6</v>
      </c>
      <c r="EE87" s="100">
        <f t="shared" si="243"/>
        <v>0</v>
      </c>
      <c r="EF87" s="100">
        <f t="shared" si="244"/>
        <v>0</v>
      </c>
      <c r="EG87" s="97">
        <f t="shared" si="245"/>
        <v>0</v>
      </c>
      <c r="EH87" s="428">
        <f t="shared" si="246"/>
        <v>5</v>
      </c>
      <c r="EI87" s="429">
        <f t="shared" si="247"/>
        <v>1</v>
      </c>
      <c r="EJ87" s="428">
        <f t="shared" si="248"/>
        <v>3</v>
      </c>
      <c r="EK87" s="429">
        <f t="shared" si="249"/>
        <v>0.6</v>
      </c>
      <c r="EL87" s="100">
        <f t="shared" si="250"/>
        <v>0</v>
      </c>
      <c r="EM87" s="100">
        <f t="shared" si="251"/>
        <v>0</v>
      </c>
      <c r="EN87" s="97">
        <f t="shared" si="252"/>
        <v>0</v>
      </c>
      <c r="EO87" s="428">
        <f t="shared" si="253"/>
        <v>5</v>
      </c>
      <c r="EP87" s="429">
        <f t="shared" si="254"/>
        <v>1</v>
      </c>
      <c r="EQ87" s="428">
        <f t="shared" si="255"/>
        <v>3</v>
      </c>
      <c r="ER87" s="429">
        <f t="shared" si="256"/>
        <v>0.6</v>
      </c>
      <c r="ES87" s="100">
        <f t="shared" si="257"/>
        <v>0</v>
      </c>
      <c r="ET87" s="100">
        <f t="shared" si="258"/>
        <v>0</v>
      </c>
      <c r="EU87" s="97">
        <f t="shared" si="259"/>
        <v>0</v>
      </c>
      <c r="EV87" s="428">
        <f t="shared" si="260"/>
        <v>5</v>
      </c>
      <c r="EW87" s="429">
        <f t="shared" si="261"/>
        <v>1</v>
      </c>
      <c r="EX87" s="428">
        <f t="shared" si="262"/>
        <v>3</v>
      </c>
      <c r="EY87" s="429">
        <f t="shared" si="263"/>
        <v>0.6</v>
      </c>
      <c r="EZ87" s="100">
        <f t="shared" si="264"/>
        <v>0</v>
      </c>
      <c r="FA87" s="100">
        <f t="shared" si="265"/>
        <v>0</v>
      </c>
      <c r="FB87" s="97">
        <f t="shared" si="266"/>
        <v>0</v>
      </c>
      <c r="FC87" s="428">
        <f t="shared" si="267"/>
        <v>5</v>
      </c>
      <c r="FD87" s="429">
        <f t="shared" si="268"/>
        <v>1</v>
      </c>
      <c r="FE87" s="428">
        <f t="shared" si="269"/>
        <v>3</v>
      </c>
      <c r="FF87" s="429">
        <f t="shared" si="270"/>
        <v>0.6</v>
      </c>
      <c r="FG87" s="100">
        <f t="shared" si="271"/>
        <v>0</v>
      </c>
      <c r="FH87" s="100">
        <f t="shared" si="272"/>
        <v>0</v>
      </c>
      <c r="FI87" s="97">
        <f t="shared" si="273"/>
        <v>0</v>
      </c>
      <c r="FJ87" s="428">
        <f t="shared" si="274"/>
        <v>5</v>
      </c>
      <c r="FK87" s="429">
        <f t="shared" si="275"/>
        <v>1</v>
      </c>
      <c r="FL87" s="428">
        <f t="shared" si="276"/>
        <v>3</v>
      </c>
      <c r="FM87" s="429">
        <f t="shared" si="277"/>
        <v>0.6</v>
      </c>
      <c r="FN87" s="100">
        <f t="shared" si="278"/>
        <v>0</v>
      </c>
      <c r="FO87" s="100">
        <f t="shared" si="279"/>
        <v>0</v>
      </c>
      <c r="FP87" s="97">
        <f t="shared" si="280"/>
        <v>0</v>
      </c>
      <c r="FQ87" s="428">
        <f t="shared" si="281"/>
        <v>5</v>
      </c>
      <c r="FR87" s="429">
        <f t="shared" si="282"/>
        <v>1</v>
      </c>
      <c r="FS87" s="428">
        <f t="shared" si="283"/>
        <v>3</v>
      </c>
      <c r="FT87" s="429">
        <f t="shared" si="284"/>
        <v>0.6</v>
      </c>
      <c r="FU87" s="100">
        <f t="shared" si="285"/>
        <v>0</v>
      </c>
      <c r="FV87" s="100">
        <f t="shared" si="286"/>
        <v>0</v>
      </c>
      <c r="FW87" s="97">
        <f t="shared" si="287"/>
        <v>0</v>
      </c>
      <c r="FX87" s="428">
        <f t="shared" si="288"/>
        <v>5</v>
      </c>
      <c r="FY87" s="429">
        <f t="shared" si="289"/>
        <v>1</v>
      </c>
      <c r="FZ87" s="428">
        <f t="shared" si="290"/>
        <v>3</v>
      </c>
      <c r="GA87" s="429">
        <f t="shared" si="291"/>
        <v>0.6</v>
      </c>
      <c r="GB87" s="100">
        <f t="shared" si="292"/>
        <v>0</v>
      </c>
      <c r="GC87" s="100">
        <f t="shared" si="293"/>
        <v>0</v>
      </c>
      <c r="GD87" s="97">
        <f t="shared" si="294"/>
        <v>0</v>
      </c>
      <c r="GE87" s="428">
        <f t="shared" si="295"/>
        <v>5</v>
      </c>
      <c r="GF87" s="429">
        <f t="shared" si="296"/>
        <v>1</v>
      </c>
      <c r="GG87" s="428">
        <f t="shared" si="297"/>
        <v>3</v>
      </c>
      <c r="GH87" s="429">
        <f t="shared" si="298"/>
        <v>0.6</v>
      </c>
      <c r="GI87" s="429">
        <f t="shared" si="299"/>
        <v>0.6</v>
      </c>
      <c r="GJ87" s="101"/>
    </row>
    <row r="88" spans="1:192" ht="37.5" hidden="1" customHeight="1">
      <c r="A88" s="427">
        <v>80</v>
      </c>
      <c r="B88" s="85"/>
      <c r="C88" s="85"/>
      <c r="D88" s="193"/>
      <c r="E88" s="85"/>
      <c r="F88" s="124"/>
      <c r="G88" s="85"/>
      <c r="H88" s="85" t="s">
        <v>1170</v>
      </c>
      <c r="I88" s="86"/>
      <c r="J88" s="86"/>
      <c r="K88" s="86"/>
      <c r="L88" s="86"/>
      <c r="M88" s="86"/>
      <c r="N88" s="86"/>
      <c r="O88" s="86"/>
      <c r="P88" s="86"/>
      <c r="Q88" s="86"/>
      <c r="R88" s="86"/>
      <c r="S88" s="86"/>
      <c r="T88" s="86"/>
      <c r="U88" s="86"/>
      <c r="V88" s="86"/>
      <c r="W88" s="86"/>
      <c r="X88" s="86"/>
      <c r="Y88" s="86"/>
      <c r="Z88" s="86"/>
      <c r="AA88" s="86"/>
      <c r="AB88" s="86"/>
      <c r="AC88" s="88">
        <f t="shared" si="204"/>
        <v>0</v>
      </c>
      <c r="AD88" s="89">
        <f t="shared" si="300"/>
        <v>1</v>
      </c>
      <c r="AE88" s="88" t="str">
        <f t="shared" si="205"/>
        <v>3 - Moderado</v>
      </c>
      <c r="AF88" s="89">
        <f t="shared" si="301"/>
        <v>0.6</v>
      </c>
      <c r="AG88" s="82" t="str">
        <f t="shared" si="302"/>
        <v/>
      </c>
      <c r="AH88" s="89">
        <f t="shared" si="206"/>
        <v>0.6</v>
      </c>
      <c r="AI88" s="85"/>
      <c r="AJ88" s="85"/>
      <c r="AK88" s="85"/>
      <c r="AL88" s="85"/>
      <c r="AM88" s="47"/>
      <c r="AN88" s="91"/>
      <c r="AO88" s="91"/>
      <c r="AP88" s="47"/>
      <c r="AQ88" s="47"/>
      <c r="AR88" s="91"/>
      <c r="AS88" s="91"/>
      <c r="AT88" s="47"/>
      <c r="AU88" s="47"/>
      <c r="AV88" s="91"/>
      <c r="AW88" s="91"/>
      <c r="AX88" s="47"/>
      <c r="AY88" s="47"/>
      <c r="AZ88" s="91"/>
      <c r="BA88" s="91"/>
      <c r="BB88" s="47"/>
      <c r="BC88" s="47"/>
      <c r="BD88" s="91"/>
      <c r="BE88" s="91"/>
      <c r="BF88" s="47"/>
      <c r="BG88" s="47"/>
      <c r="BH88" s="91"/>
      <c r="BI88" s="91"/>
      <c r="BJ88" s="47"/>
      <c r="BK88" s="47"/>
      <c r="BL88" s="91"/>
      <c r="BM88" s="91"/>
      <c r="BN88" s="47"/>
      <c r="BO88" s="47"/>
      <c r="BP88" s="91"/>
      <c r="BQ88" s="91"/>
      <c r="BR88" s="47"/>
      <c r="BS88" s="47"/>
      <c r="BT88" s="91"/>
      <c r="BU88" s="91"/>
      <c r="BV88" s="47"/>
      <c r="BW88" s="47"/>
      <c r="BX88" s="91"/>
      <c r="BY88" s="91"/>
      <c r="BZ88" s="47"/>
      <c r="CA88" s="47"/>
      <c r="CB88" s="91"/>
      <c r="CC88" s="91"/>
      <c r="CD88" s="47"/>
      <c r="CE88" s="47"/>
      <c r="CF88" s="91"/>
      <c r="CG88" s="91"/>
      <c r="CH88" s="47"/>
      <c r="CI88" s="91"/>
      <c r="CJ88" s="91"/>
      <c r="CK88" s="47"/>
      <c r="CL88" s="92" t="str">
        <f t="shared" si="207"/>
        <v>5 - Muy Alta</v>
      </c>
      <c r="CM88" s="93">
        <f t="shared" si="303"/>
        <v>1</v>
      </c>
      <c r="CN88" s="92" t="str">
        <f t="shared" si="208"/>
        <v>3 - Moderado</v>
      </c>
      <c r="CO88" s="93">
        <f t="shared" si="304"/>
        <v>0.6</v>
      </c>
      <c r="CP88" s="94" t="str">
        <f t="shared" si="305"/>
        <v>ALTO</v>
      </c>
      <c r="CQ88" s="89">
        <f t="shared" si="209"/>
        <v>0.6</v>
      </c>
      <c r="CR88" s="194"/>
      <c r="CS88" s="94">
        <f t="shared" si="210"/>
        <v>5</v>
      </c>
      <c r="CT88" s="47"/>
      <c r="CU88" s="194"/>
      <c r="CV88" s="194"/>
      <c r="CW88" s="96"/>
      <c r="CX88" s="97">
        <f t="shared" si="211"/>
        <v>0</v>
      </c>
      <c r="CY88" s="98">
        <f t="shared" si="212"/>
        <v>3</v>
      </c>
      <c r="CZ88" s="97" t="str">
        <f t="shared" si="213"/>
        <v>Moderado</v>
      </c>
      <c r="DA88" s="99">
        <f t="shared" si="214"/>
        <v>0.6</v>
      </c>
      <c r="DB88" s="100">
        <f t="shared" si="215"/>
        <v>0</v>
      </c>
      <c r="DC88" s="100">
        <f t="shared" si="216"/>
        <v>0</v>
      </c>
      <c r="DD88" s="97">
        <f t="shared" si="217"/>
        <v>0</v>
      </c>
      <c r="DE88" s="428">
        <f t="shared" si="218"/>
        <v>5</v>
      </c>
      <c r="DF88" s="429">
        <f t="shared" si="219"/>
        <v>1</v>
      </c>
      <c r="DG88" s="428">
        <f t="shared" si="220"/>
        <v>3</v>
      </c>
      <c r="DH88" s="428"/>
      <c r="DI88" s="429">
        <f t="shared" si="221"/>
        <v>0.6</v>
      </c>
      <c r="DJ88" s="100">
        <f t="shared" si="222"/>
        <v>0</v>
      </c>
      <c r="DK88" s="100">
        <f t="shared" si="223"/>
        <v>0</v>
      </c>
      <c r="DL88" s="97">
        <f t="shared" si="224"/>
        <v>0</v>
      </c>
      <c r="DM88" s="428">
        <f t="shared" si="225"/>
        <v>5</v>
      </c>
      <c r="DN88" s="429">
        <f t="shared" si="226"/>
        <v>1</v>
      </c>
      <c r="DO88" s="428">
        <f t="shared" si="227"/>
        <v>3</v>
      </c>
      <c r="DP88" s="429">
        <f t="shared" si="228"/>
        <v>0.6</v>
      </c>
      <c r="DQ88" s="100">
        <f t="shared" si="229"/>
        <v>0</v>
      </c>
      <c r="DR88" s="100">
        <f t="shared" si="230"/>
        <v>0</v>
      </c>
      <c r="DS88" s="97">
        <f t="shared" si="231"/>
        <v>0</v>
      </c>
      <c r="DT88" s="428">
        <f t="shared" si="232"/>
        <v>5</v>
      </c>
      <c r="DU88" s="429">
        <f t="shared" si="233"/>
        <v>1</v>
      </c>
      <c r="DV88" s="428">
        <f t="shared" si="234"/>
        <v>3</v>
      </c>
      <c r="DW88" s="429">
        <f t="shared" si="235"/>
        <v>0.6</v>
      </c>
      <c r="DX88" s="100">
        <f t="shared" si="236"/>
        <v>0</v>
      </c>
      <c r="DY88" s="100">
        <f t="shared" si="237"/>
        <v>0</v>
      </c>
      <c r="DZ88" s="97">
        <f t="shared" si="238"/>
        <v>0</v>
      </c>
      <c r="EA88" s="428">
        <f t="shared" si="239"/>
        <v>5</v>
      </c>
      <c r="EB88" s="429">
        <f t="shared" si="240"/>
        <v>1</v>
      </c>
      <c r="EC88" s="428">
        <f t="shared" si="241"/>
        <v>3</v>
      </c>
      <c r="ED88" s="429">
        <f t="shared" si="242"/>
        <v>0.6</v>
      </c>
      <c r="EE88" s="100">
        <f t="shared" si="243"/>
        <v>0</v>
      </c>
      <c r="EF88" s="100">
        <f t="shared" si="244"/>
        <v>0</v>
      </c>
      <c r="EG88" s="97">
        <f t="shared" si="245"/>
        <v>0</v>
      </c>
      <c r="EH88" s="428">
        <f t="shared" si="246"/>
        <v>5</v>
      </c>
      <c r="EI88" s="429">
        <f t="shared" si="247"/>
        <v>1</v>
      </c>
      <c r="EJ88" s="428">
        <f t="shared" si="248"/>
        <v>3</v>
      </c>
      <c r="EK88" s="429">
        <f t="shared" si="249"/>
        <v>0.6</v>
      </c>
      <c r="EL88" s="100">
        <f t="shared" si="250"/>
        <v>0</v>
      </c>
      <c r="EM88" s="100">
        <f t="shared" si="251"/>
        <v>0</v>
      </c>
      <c r="EN88" s="97">
        <f t="shared" si="252"/>
        <v>0</v>
      </c>
      <c r="EO88" s="428">
        <f t="shared" si="253"/>
        <v>5</v>
      </c>
      <c r="EP88" s="429">
        <f t="shared" si="254"/>
        <v>1</v>
      </c>
      <c r="EQ88" s="428">
        <f t="shared" si="255"/>
        <v>3</v>
      </c>
      <c r="ER88" s="429">
        <f t="shared" si="256"/>
        <v>0.6</v>
      </c>
      <c r="ES88" s="100">
        <f t="shared" si="257"/>
        <v>0</v>
      </c>
      <c r="ET88" s="100">
        <f t="shared" si="258"/>
        <v>0</v>
      </c>
      <c r="EU88" s="97">
        <f t="shared" si="259"/>
        <v>0</v>
      </c>
      <c r="EV88" s="428">
        <f t="shared" si="260"/>
        <v>5</v>
      </c>
      <c r="EW88" s="429">
        <f t="shared" si="261"/>
        <v>1</v>
      </c>
      <c r="EX88" s="428">
        <f t="shared" si="262"/>
        <v>3</v>
      </c>
      <c r="EY88" s="429">
        <f t="shared" si="263"/>
        <v>0.6</v>
      </c>
      <c r="EZ88" s="100">
        <f t="shared" si="264"/>
        <v>0</v>
      </c>
      <c r="FA88" s="100">
        <f t="shared" si="265"/>
        <v>0</v>
      </c>
      <c r="FB88" s="97">
        <f t="shared" si="266"/>
        <v>0</v>
      </c>
      <c r="FC88" s="428">
        <f t="shared" si="267"/>
        <v>5</v>
      </c>
      <c r="FD88" s="429">
        <f t="shared" si="268"/>
        <v>1</v>
      </c>
      <c r="FE88" s="428">
        <f t="shared" si="269"/>
        <v>3</v>
      </c>
      <c r="FF88" s="429">
        <f t="shared" si="270"/>
        <v>0.6</v>
      </c>
      <c r="FG88" s="100">
        <f t="shared" si="271"/>
        <v>0</v>
      </c>
      <c r="FH88" s="100">
        <f t="shared" si="272"/>
        <v>0</v>
      </c>
      <c r="FI88" s="97">
        <f t="shared" si="273"/>
        <v>0</v>
      </c>
      <c r="FJ88" s="428">
        <f t="shared" si="274"/>
        <v>5</v>
      </c>
      <c r="FK88" s="429">
        <f t="shared" si="275"/>
        <v>1</v>
      </c>
      <c r="FL88" s="428">
        <f t="shared" si="276"/>
        <v>3</v>
      </c>
      <c r="FM88" s="429">
        <f t="shared" si="277"/>
        <v>0.6</v>
      </c>
      <c r="FN88" s="100">
        <f t="shared" si="278"/>
        <v>0</v>
      </c>
      <c r="FO88" s="100">
        <f t="shared" si="279"/>
        <v>0</v>
      </c>
      <c r="FP88" s="97">
        <f t="shared" si="280"/>
        <v>0</v>
      </c>
      <c r="FQ88" s="428">
        <f t="shared" si="281"/>
        <v>5</v>
      </c>
      <c r="FR88" s="429">
        <f t="shared" si="282"/>
        <v>1</v>
      </c>
      <c r="FS88" s="428">
        <f t="shared" si="283"/>
        <v>3</v>
      </c>
      <c r="FT88" s="429">
        <f t="shared" si="284"/>
        <v>0.6</v>
      </c>
      <c r="FU88" s="100">
        <f t="shared" si="285"/>
        <v>0</v>
      </c>
      <c r="FV88" s="100">
        <f t="shared" si="286"/>
        <v>0</v>
      </c>
      <c r="FW88" s="97">
        <f t="shared" si="287"/>
        <v>0</v>
      </c>
      <c r="FX88" s="428">
        <f t="shared" si="288"/>
        <v>5</v>
      </c>
      <c r="FY88" s="429">
        <f t="shared" si="289"/>
        <v>1</v>
      </c>
      <c r="FZ88" s="428">
        <f t="shared" si="290"/>
        <v>3</v>
      </c>
      <c r="GA88" s="429">
        <f t="shared" si="291"/>
        <v>0.6</v>
      </c>
      <c r="GB88" s="100">
        <f t="shared" si="292"/>
        <v>0</v>
      </c>
      <c r="GC88" s="100">
        <f t="shared" si="293"/>
        <v>0</v>
      </c>
      <c r="GD88" s="97">
        <f t="shared" si="294"/>
        <v>0</v>
      </c>
      <c r="GE88" s="428">
        <f t="shared" si="295"/>
        <v>5</v>
      </c>
      <c r="GF88" s="429">
        <f t="shared" si="296"/>
        <v>1</v>
      </c>
      <c r="GG88" s="428">
        <f t="shared" si="297"/>
        <v>3</v>
      </c>
      <c r="GH88" s="429">
        <f t="shared" si="298"/>
        <v>0.6</v>
      </c>
      <c r="GI88" s="429">
        <f t="shared" si="299"/>
        <v>0.6</v>
      </c>
      <c r="GJ88" s="101"/>
    </row>
    <row r="89" spans="1:192" ht="37.5" hidden="1" customHeight="1">
      <c r="A89" s="427">
        <v>81</v>
      </c>
      <c r="B89" s="85"/>
      <c r="C89" s="85"/>
      <c r="D89" s="193"/>
      <c r="E89" s="85"/>
      <c r="F89" s="124"/>
      <c r="G89" s="85"/>
      <c r="H89" s="85" t="s">
        <v>1170</v>
      </c>
      <c r="I89" s="86"/>
      <c r="J89" s="86"/>
      <c r="K89" s="86"/>
      <c r="L89" s="86"/>
      <c r="M89" s="86"/>
      <c r="N89" s="86"/>
      <c r="O89" s="86"/>
      <c r="P89" s="86"/>
      <c r="Q89" s="86"/>
      <c r="R89" s="86"/>
      <c r="S89" s="86"/>
      <c r="T89" s="86"/>
      <c r="U89" s="86"/>
      <c r="V89" s="86"/>
      <c r="W89" s="86"/>
      <c r="X89" s="86"/>
      <c r="Y89" s="86"/>
      <c r="Z89" s="86"/>
      <c r="AA89" s="86"/>
      <c r="AB89" s="86"/>
      <c r="AC89" s="88">
        <f t="shared" si="204"/>
        <v>0</v>
      </c>
      <c r="AD89" s="89">
        <f t="shared" si="300"/>
        <v>1</v>
      </c>
      <c r="AE89" s="88" t="str">
        <f t="shared" si="205"/>
        <v>3 - Moderado</v>
      </c>
      <c r="AF89" s="89">
        <f t="shared" si="301"/>
        <v>0.6</v>
      </c>
      <c r="AG89" s="82" t="str">
        <f t="shared" si="302"/>
        <v/>
      </c>
      <c r="AH89" s="89">
        <f t="shared" si="206"/>
        <v>0.6</v>
      </c>
      <c r="AI89" s="85"/>
      <c r="AJ89" s="85"/>
      <c r="AK89" s="85"/>
      <c r="AL89" s="85"/>
      <c r="AM89" s="47"/>
      <c r="AN89" s="91"/>
      <c r="AO89" s="91"/>
      <c r="AP89" s="47"/>
      <c r="AQ89" s="47"/>
      <c r="AR89" s="91"/>
      <c r="AS89" s="91"/>
      <c r="AT89" s="47"/>
      <c r="AU89" s="47"/>
      <c r="AV89" s="91"/>
      <c r="AW89" s="91"/>
      <c r="AX89" s="47"/>
      <c r="AY89" s="47"/>
      <c r="AZ89" s="91"/>
      <c r="BA89" s="91"/>
      <c r="BB89" s="47"/>
      <c r="BC89" s="47"/>
      <c r="BD89" s="91"/>
      <c r="BE89" s="91"/>
      <c r="BF89" s="47"/>
      <c r="BG89" s="47"/>
      <c r="BH89" s="91"/>
      <c r="BI89" s="91"/>
      <c r="BJ89" s="47"/>
      <c r="BK89" s="47"/>
      <c r="BL89" s="91"/>
      <c r="BM89" s="91"/>
      <c r="BN89" s="47"/>
      <c r="BO89" s="47"/>
      <c r="BP89" s="91"/>
      <c r="BQ89" s="91"/>
      <c r="BR89" s="47"/>
      <c r="BS89" s="47"/>
      <c r="BT89" s="91"/>
      <c r="BU89" s="91"/>
      <c r="BV89" s="47"/>
      <c r="BW89" s="47"/>
      <c r="BX89" s="91"/>
      <c r="BY89" s="91"/>
      <c r="BZ89" s="47"/>
      <c r="CA89" s="47"/>
      <c r="CB89" s="91"/>
      <c r="CC89" s="91"/>
      <c r="CD89" s="47"/>
      <c r="CE89" s="47"/>
      <c r="CF89" s="91"/>
      <c r="CG89" s="91"/>
      <c r="CH89" s="47"/>
      <c r="CI89" s="91"/>
      <c r="CJ89" s="91"/>
      <c r="CK89" s="47"/>
      <c r="CL89" s="92" t="str">
        <f t="shared" si="207"/>
        <v>5 - Muy Alta</v>
      </c>
      <c r="CM89" s="93">
        <f t="shared" si="303"/>
        <v>1</v>
      </c>
      <c r="CN89" s="92" t="str">
        <f t="shared" si="208"/>
        <v>3 - Moderado</v>
      </c>
      <c r="CO89" s="93">
        <f t="shared" si="304"/>
        <v>0.6</v>
      </c>
      <c r="CP89" s="94" t="str">
        <f t="shared" si="305"/>
        <v>ALTO</v>
      </c>
      <c r="CQ89" s="89">
        <f t="shared" si="209"/>
        <v>0.6</v>
      </c>
      <c r="CR89" s="194"/>
      <c r="CS89" s="94">
        <f t="shared" si="210"/>
        <v>5</v>
      </c>
      <c r="CT89" s="47"/>
      <c r="CU89" s="194"/>
      <c r="CV89" s="194"/>
      <c r="CW89" s="96"/>
      <c r="CX89" s="97">
        <f t="shared" si="211"/>
        <v>0</v>
      </c>
      <c r="CY89" s="98">
        <f t="shared" si="212"/>
        <v>3</v>
      </c>
      <c r="CZ89" s="97" t="str">
        <f t="shared" si="213"/>
        <v>Moderado</v>
      </c>
      <c r="DA89" s="99">
        <f t="shared" si="214"/>
        <v>0.6</v>
      </c>
      <c r="DB89" s="100">
        <f t="shared" si="215"/>
        <v>0</v>
      </c>
      <c r="DC89" s="100">
        <f t="shared" si="216"/>
        <v>0</v>
      </c>
      <c r="DD89" s="97">
        <f t="shared" si="217"/>
        <v>0</v>
      </c>
      <c r="DE89" s="428">
        <f t="shared" si="218"/>
        <v>5</v>
      </c>
      <c r="DF89" s="429">
        <f t="shared" si="219"/>
        <v>1</v>
      </c>
      <c r="DG89" s="428">
        <f t="shared" si="220"/>
        <v>3</v>
      </c>
      <c r="DH89" s="428"/>
      <c r="DI89" s="429">
        <f t="shared" si="221"/>
        <v>0.6</v>
      </c>
      <c r="DJ89" s="100">
        <f t="shared" si="222"/>
        <v>0</v>
      </c>
      <c r="DK89" s="100">
        <f t="shared" si="223"/>
        <v>0</v>
      </c>
      <c r="DL89" s="97">
        <f t="shared" si="224"/>
        <v>0</v>
      </c>
      <c r="DM89" s="428">
        <f t="shared" si="225"/>
        <v>5</v>
      </c>
      <c r="DN89" s="429">
        <f t="shared" si="226"/>
        <v>1</v>
      </c>
      <c r="DO89" s="428">
        <f t="shared" si="227"/>
        <v>3</v>
      </c>
      <c r="DP89" s="429">
        <f t="shared" si="228"/>
        <v>0.6</v>
      </c>
      <c r="DQ89" s="100">
        <f t="shared" si="229"/>
        <v>0</v>
      </c>
      <c r="DR89" s="100">
        <f t="shared" si="230"/>
        <v>0</v>
      </c>
      <c r="DS89" s="97">
        <f t="shared" si="231"/>
        <v>0</v>
      </c>
      <c r="DT89" s="428">
        <f t="shared" si="232"/>
        <v>5</v>
      </c>
      <c r="DU89" s="429">
        <f t="shared" si="233"/>
        <v>1</v>
      </c>
      <c r="DV89" s="428">
        <f t="shared" si="234"/>
        <v>3</v>
      </c>
      <c r="DW89" s="429">
        <f t="shared" si="235"/>
        <v>0.6</v>
      </c>
      <c r="DX89" s="100">
        <f t="shared" si="236"/>
        <v>0</v>
      </c>
      <c r="DY89" s="100">
        <f t="shared" si="237"/>
        <v>0</v>
      </c>
      <c r="DZ89" s="97">
        <f t="shared" si="238"/>
        <v>0</v>
      </c>
      <c r="EA89" s="428">
        <f t="shared" si="239"/>
        <v>5</v>
      </c>
      <c r="EB89" s="429">
        <f t="shared" si="240"/>
        <v>1</v>
      </c>
      <c r="EC89" s="428">
        <f t="shared" si="241"/>
        <v>3</v>
      </c>
      <c r="ED89" s="429">
        <f t="shared" si="242"/>
        <v>0.6</v>
      </c>
      <c r="EE89" s="100">
        <f t="shared" si="243"/>
        <v>0</v>
      </c>
      <c r="EF89" s="100">
        <f t="shared" si="244"/>
        <v>0</v>
      </c>
      <c r="EG89" s="97">
        <f t="shared" si="245"/>
        <v>0</v>
      </c>
      <c r="EH89" s="428">
        <f t="shared" si="246"/>
        <v>5</v>
      </c>
      <c r="EI89" s="429">
        <f t="shared" si="247"/>
        <v>1</v>
      </c>
      <c r="EJ89" s="428">
        <f t="shared" si="248"/>
        <v>3</v>
      </c>
      <c r="EK89" s="429">
        <f t="shared" si="249"/>
        <v>0.6</v>
      </c>
      <c r="EL89" s="100">
        <f t="shared" si="250"/>
        <v>0</v>
      </c>
      <c r="EM89" s="100">
        <f t="shared" si="251"/>
        <v>0</v>
      </c>
      <c r="EN89" s="97">
        <f t="shared" si="252"/>
        <v>0</v>
      </c>
      <c r="EO89" s="428">
        <f t="shared" si="253"/>
        <v>5</v>
      </c>
      <c r="EP89" s="429">
        <f t="shared" si="254"/>
        <v>1</v>
      </c>
      <c r="EQ89" s="428">
        <f t="shared" si="255"/>
        <v>3</v>
      </c>
      <c r="ER89" s="429">
        <f t="shared" si="256"/>
        <v>0.6</v>
      </c>
      <c r="ES89" s="100">
        <f t="shared" si="257"/>
        <v>0</v>
      </c>
      <c r="ET89" s="100">
        <f t="shared" si="258"/>
        <v>0</v>
      </c>
      <c r="EU89" s="97">
        <f t="shared" si="259"/>
        <v>0</v>
      </c>
      <c r="EV89" s="428">
        <f t="shared" si="260"/>
        <v>5</v>
      </c>
      <c r="EW89" s="429">
        <f t="shared" si="261"/>
        <v>1</v>
      </c>
      <c r="EX89" s="428">
        <f t="shared" si="262"/>
        <v>3</v>
      </c>
      <c r="EY89" s="429">
        <f t="shared" si="263"/>
        <v>0.6</v>
      </c>
      <c r="EZ89" s="100">
        <f t="shared" si="264"/>
        <v>0</v>
      </c>
      <c r="FA89" s="100">
        <f t="shared" si="265"/>
        <v>0</v>
      </c>
      <c r="FB89" s="97">
        <f t="shared" si="266"/>
        <v>0</v>
      </c>
      <c r="FC89" s="428">
        <f t="shared" si="267"/>
        <v>5</v>
      </c>
      <c r="FD89" s="429">
        <f t="shared" si="268"/>
        <v>1</v>
      </c>
      <c r="FE89" s="428">
        <f t="shared" si="269"/>
        <v>3</v>
      </c>
      <c r="FF89" s="429">
        <f t="shared" si="270"/>
        <v>0.6</v>
      </c>
      <c r="FG89" s="100">
        <f t="shared" si="271"/>
        <v>0</v>
      </c>
      <c r="FH89" s="100">
        <f t="shared" si="272"/>
        <v>0</v>
      </c>
      <c r="FI89" s="97">
        <f t="shared" si="273"/>
        <v>0</v>
      </c>
      <c r="FJ89" s="428">
        <f t="shared" si="274"/>
        <v>5</v>
      </c>
      <c r="FK89" s="429">
        <f t="shared" si="275"/>
        <v>1</v>
      </c>
      <c r="FL89" s="428">
        <f t="shared" si="276"/>
        <v>3</v>
      </c>
      <c r="FM89" s="429">
        <f t="shared" si="277"/>
        <v>0.6</v>
      </c>
      <c r="FN89" s="100">
        <f t="shared" si="278"/>
        <v>0</v>
      </c>
      <c r="FO89" s="100">
        <f t="shared" si="279"/>
        <v>0</v>
      </c>
      <c r="FP89" s="97">
        <f t="shared" si="280"/>
        <v>0</v>
      </c>
      <c r="FQ89" s="428">
        <f t="shared" si="281"/>
        <v>5</v>
      </c>
      <c r="FR89" s="429">
        <f t="shared" si="282"/>
        <v>1</v>
      </c>
      <c r="FS89" s="428">
        <f t="shared" si="283"/>
        <v>3</v>
      </c>
      <c r="FT89" s="429">
        <f t="shared" si="284"/>
        <v>0.6</v>
      </c>
      <c r="FU89" s="100">
        <f t="shared" si="285"/>
        <v>0</v>
      </c>
      <c r="FV89" s="100">
        <f t="shared" si="286"/>
        <v>0</v>
      </c>
      <c r="FW89" s="97">
        <f t="shared" si="287"/>
        <v>0</v>
      </c>
      <c r="FX89" s="428">
        <f t="shared" si="288"/>
        <v>5</v>
      </c>
      <c r="FY89" s="429">
        <f t="shared" si="289"/>
        <v>1</v>
      </c>
      <c r="FZ89" s="428">
        <f t="shared" si="290"/>
        <v>3</v>
      </c>
      <c r="GA89" s="429">
        <f t="shared" si="291"/>
        <v>0.6</v>
      </c>
      <c r="GB89" s="100">
        <f t="shared" si="292"/>
        <v>0</v>
      </c>
      <c r="GC89" s="100">
        <f t="shared" si="293"/>
        <v>0</v>
      </c>
      <c r="GD89" s="97">
        <f t="shared" si="294"/>
        <v>0</v>
      </c>
      <c r="GE89" s="428">
        <f t="shared" si="295"/>
        <v>5</v>
      </c>
      <c r="GF89" s="429">
        <f t="shared" si="296"/>
        <v>1</v>
      </c>
      <c r="GG89" s="428">
        <f t="shared" si="297"/>
        <v>3</v>
      </c>
      <c r="GH89" s="429">
        <f t="shared" si="298"/>
        <v>0.6</v>
      </c>
      <c r="GI89" s="429">
        <f t="shared" si="299"/>
        <v>0.6</v>
      </c>
      <c r="GJ89" s="101"/>
    </row>
    <row r="90" spans="1:192" ht="37.5" hidden="1" customHeight="1">
      <c r="A90" s="427">
        <v>82</v>
      </c>
      <c r="B90" s="85"/>
      <c r="C90" s="85"/>
      <c r="D90" s="193"/>
      <c r="E90" s="85"/>
      <c r="F90" s="124"/>
      <c r="G90" s="85"/>
      <c r="H90" s="85" t="s">
        <v>1170</v>
      </c>
      <c r="I90" s="86"/>
      <c r="J90" s="86"/>
      <c r="K90" s="86"/>
      <c r="L90" s="86"/>
      <c r="M90" s="86"/>
      <c r="N90" s="86"/>
      <c r="O90" s="86"/>
      <c r="P90" s="86"/>
      <c r="Q90" s="86"/>
      <c r="R90" s="86"/>
      <c r="S90" s="86"/>
      <c r="T90" s="86"/>
      <c r="U90" s="86"/>
      <c r="V90" s="86"/>
      <c r="W90" s="86"/>
      <c r="X90" s="86"/>
      <c r="Y90" s="86"/>
      <c r="Z90" s="86"/>
      <c r="AA90" s="86"/>
      <c r="AB90" s="86"/>
      <c r="AC90" s="88">
        <f t="shared" si="204"/>
        <v>0</v>
      </c>
      <c r="AD90" s="89">
        <f t="shared" si="300"/>
        <v>1</v>
      </c>
      <c r="AE90" s="88" t="str">
        <f t="shared" si="205"/>
        <v>3 - Moderado</v>
      </c>
      <c r="AF90" s="89">
        <f t="shared" si="301"/>
        <v>0.6</v>
      </c>
      <c r="AG90" s="82" t="str">
        <f t="shared" si="302"/>
        <v/>
      </c>
      <c r="AH90" s="89">
        <f t="shared" si="206"/>
        <v>0.6</v>
      </c>
      <c r="AI90" s="85"/>
      <c r="AJ90" s="85"/>
      <c r="AK90" s="85"/>
      <c r="AL90" s="85"/>
      <c r="AM90" s="47"/>
      <c r="AN90" s="91"/>
      <c r="AO90" s="91"/>
      <c r="AP90" s="47"/>
      <c r="AQ90" s="47"/>
      <c r="AR90" s="91"/>
      <c r="AS90" s="91"/>
      <c r="AT90" s="47"/>
      <c r="AU90" s="47"/>
      <c r="AV90" s="91"/>
      <c r="AW90" s="91"/>
      <c r="AX90" s="47"/>
      <c r="AY90" s="47"/>
      <c r="AZ90" s="91"/>
      <c r="BA90" s="91"/>
      <c r="BB90" s="47"/>
      <c r="BC90" s="47"/>
      <c r="BD90" s="91"/>
      <c r="BE90" s="91"/>
      <c r="BF90" s="47"/>
      <c r="BG90" s="47"/>
      <c r="BH90" s="91"/>
      <c r="BI90" s="91"/>
      <c r="BJ90" s="47"/>
      <c r="BK90" s="47"/>
      <c r="BL90" s="91"/>
      <c r="BM90" s="91"/>
      <c r="BN90" s="47"/>
      <c r="BO90" s="47"/>
      <c r="BP90" s="91"/>
      <c r="BQ90" s="91"/>
      <c r="BR90" s="47"/>
      <c r="BS90" s="47"/>
      <c r="BT90" s="91"/>
      <c r="BU90" s="91"/>
      <c r="BV90" s="47"/>
      <c r="BW90" s="47"/>
      <c r="BX90" s="91"/>
      <c r="BY90" s="91"/>
      <c r="BZ90" s="47"/>
      <c r="CA90" s="47"/>
      <c r="CB90" s="91"/>
      <c r="CC90" s="91"/>
      <c r="CD90" s="47"/>
      <c r="CE90" s="47"/>
      <c r="CF90" s="91"/>
      <c r="CG90" s="91"/>
      <c r="CH90" s="47"/>
      <c r="CI90" s="91"/>
      <c r="CJ90" s="91"/>
      <c r="CK90" s="47"/>
      <c r="CL90" s="92" t="str">
        <f t="shared" si="207"/>
        <v>5 - Muy Alta</v>
      </c>
      <c r="CM90" s="93">
        <f t="shared" si="303"/>
        <v>1</v>
      </c>
      <c r="CN90" s="92" t="str">
        <f t="shared" si="208"/>
        <v>3 - Moderado</v>
      </c>
      <c r="CO90" s="93">
        <f t="shared" si="304"/>
        <v>0.6</v>
      </c>
      <c r="CP90" s="94" t="str">
        <f t="shared" si="305"/>
        <v>ALTO</v>
      </c>
      <c r="CQ90" s="89">
        <f t="shared" si="209"/>
        <v>0.6</v>
      </c>
      <c r="CR90" s="194"/>
      <c r="CS90" s="94">
        <f t="shared" si="210"/>
        <v>5</v>
      </c>
      <c r="CT90" s="47"/>
      <c r="CU90" s="194"/>
      <c r="CV90" s="194"/>
      <c r="CW90" s="96"/>
      <c r="CX90" s="97">
        <f t="shared" si="211"/>
        <v>0</v>
      </c>
      <c r="CY90" s="98">
        <f t="shared" si="212"/>
        <v>3</v>
      </c>
      <c r="CZ90" s="97" t="str">
        <f t="shared" si="213"/>
        <v>Moderado</v>
      </c>
      <c r="DA90" s="99">
        <f t="shared" si="214"/>
        <v>0.6</v>
      </c>
      <c r="DB90" s="100">
        <f t="shared" si="215"/>
        <v>0</v>
      </c>
      <c r="DC90" s="100">
        <f t="shared" si="216"/>
        <v>0</v>
      </c>
      <c r="DD90" s="97">
        <f t="shared" si="217"/>
        <v>0</v>
      </c>
      <c r="DE90" s="428">
        <f t="shared" si="218"/>
        <v>5</v>
      </c>
      <c r="DF90" s="429">
        <f t="shared" si="219"/>
        <v>1</v>
      </c>
      <c r="DG90" s="428">
        <f t="shared" si="220"/>
        <v>3</v>
      </c>
      <c r="DH90" s="428"/>
      <c r="DI90" s="429">
        <f t="shared" si="221"/>
        <v>0.6</v>
      </c>
      <c r="DJ90" s="100">
        <f t="shared" si="222"/>
        <v>0</v>
      </c>
      <c r="DK90" s="100">
        <f t="shared" si="223"/>
        <v>0</v>
      </c>
      <c r="DL90" s="97">
        <f t="shared" si="224"/>
        <v>0</v>
      </c>
      <c r="DM90" s="428">
        <f t="shared" si="225"/>
        <v>5</v>
      </c>
      <c r="DN90" s="429">
        <f t="shared" si="226"/>
        <v>1</v>
      </c>
      <c r="DO90" s="428">
        <f t="shared" si="227"/>
        <v>3</v>
      </c>
      <c r="DP90" s="429">
        <f t="shared" si="228"/>
        <v>0.6</v>
      </c>
      <c r="DQ90" s="100">
        <f t="shared" si="229"/>
        <v>0</v>
      </c>
      <c r="DR90" s="100">
        <f t="shared" si="230"/>
        <v>0</v>
      </c>
      <c r="DS90" s="97">
        <f t="shared" si="231"/>
        <v>0</v>
      </c>
      <c r="DT90" s="428">
        <f t="shared" si="232"/>
        <v>5</v>
      </c>
      <c r="DU90" s="429">
        <f t="shared" si="233"/>
        <v>1</v>
      </c>
      <c r="DV90" s="428">
        <f t="shared" si="234"/>
        <v>3</v>
      </c>
      <c r="DW90" s="429">
        <f t="shared" si="235"/>
        <v>0.6</v>
      </c>
      <c r="DX90" s="100">
        <f t="shared" si="236"/>
        <v>0</v>
      </c>
      <c r="DY90" s="100">
        <f t="shared" si="237"/>
        <v>0</v>
      </c>
      <c r="DZ90" s="97">
        <f t="shared" si="238"/>
        <v>0</v>
      </c>
      <c r="EA90" s="428">
        <f t="shared" si="239"/>
        <v>5</v>
      </c>
      <c r="EB90" s="429">
        <f t="shared" si="240"/>
        <v>1</v>
      </c>
      <c r="EC90" s="428">
        <f t="shared" si="241"/>
        <v>3</v>
      </c>
      <c r="ED90" s="429">
        <f t="shared" si="242"/>
        <v>0.6</v>
      </c>
      <c r="EE90" s="100">
        <f t="shared" si="243"/>
        <v>0</v>
      </c>
      <c r="EF90" s="100">
        <f t="shared" si="244"/>
        <v>0</v>
      </c>
      <c r="EG90" s="97">
        <f t="shared" si="245"/>
        <v>0</v>
      </c>
      <c r="EH90" s="428">
        <f t="shared" si="246"/>
        <v>5</v>
      </c>
      <c r="EI90" s="429">
        <f t="shared" si="247"/>
        <v>1</v>
      </c>
      <c r="EJ90" s="428">
        <f t="shared" si="248"/>
        <v>3</v>
      </c>
      <c r="EK90" s="429">
        <f t="shared" si="249"/>
        <v>0.6</v>
      </c>
      <c r="EL90" s="100">
        <f t="shared" si="250"/>
        <v>0</v>
      </c>
      <c r="EM90" s="100">
        <f t="shared" si="251"/>
        <v>0</v>
      </c>
      <c r="EN90" s="97">
        <f t="shared" si="252"/>
        <v>0</v>
      </c>
      <c r="EO90" s="428">
        <f t="shared" si="253"/>
        <v>5</v>
      </c>
      <c r="EP90" s="429">
        <f t="shared" si="254"/>
        <v>1</v>
      </c>
      <c r="EQ90" s="428">
        <f t="shared" si="255"/>
        <v>3</v>
      </c>
      <c r="ER90" s="429">
        <f t="shared" si="256"/>
        <v>0.6</v>
      </c>
      <c r="ES90" s="100">
        <f t="shared" si="257"/>
        <v>0</v>
      </c>
      <c r="ET90" s="100">
        <f t="shared" si="258"/>
        <v>0</v>
      </c>
      <c r="EU90" s="97">
        <f t="shared" si="259"/>
        <v>0</v>
      </c>
      <c r="EV90" s="428">
        <f t="shared" si="260"/>
        <v>5</v>
      </c>
      <c r="EW90" s="429">
        <f t="shared" si="261"/>
        <v>1</v>
      </c>
      <c r="EX90" s="428">
        <f t="shared" si="262"/>
        <v>3</v>
      </c>
      <c r="EY90" s="429">
        <f t="shared" si="263"/>
        <v>0.6</v>
      </c>
      <c r="EZ90" s="100">
        <f t="shared" si="264"/>
        <v>0</v>
      </c>
      <c r="FA90" s="100">
        <f t="shared" si="265"/>
        <v>0</v>
      </c>
      <c r="FB90" s="97">
        <f t="shared" si="266"/>
        <v>0</v>
      </c>
      <c r="FC90" s="428">
        <f t="shared" si="267"/>
        <v>5</v>
      </c>
      <c r="FD90" s="429">
        <f t="shared" si="268"/>
        <v>1</v>
      </c>
      <c r="FE90" s="428">
        <f t="shared" si="269"/>
        <v>3</v>
      </c>
      <c r="FF90" s="429">
        <f t="shared" si="270"/>
        <v>0.6</v>
      </c>
      <c r="FG90" s="100">
        <f t="shared" si="271"/>
        <v>0</v>
      </c>
      <c r="FH90" s="100">
        <f t="shared" si="272"/>
        <v>0</v>
      </c>
      <c r="FI90" s="97">
        <f t="shared" si="273"/>
        <v>0</v>
      </c>
      <c r="FJ90" s="428">
        <f t="shared" si="274"/>
        <v>5</v>
      </c>
      <c r="FK90" s="429">
        <f t="shared" si="275"/>
        <v>1</v>
      </c>
      <c r="FL90" s="428">
        <f t="shared" si="276"/>
        <v>3</v>
      </c>
      <c r="FM90" s="429">
        <f t="shared" si="277"/>
        <v>0.6</v>
      </c>
      <c r="FN90" s="100">
        <f t="shared" si="278"/>
        <v>0</v>
      </c>
      <c r="FO90" s="100">
        <f t="shared" si="279"/>
        <v>0</v>
      </c>
      <c r="FP90" s="97">
        <f t="shared" si="280"/>
        <v>0</v>
      </c>
      <c r="FQ90" s="428">
        <f t="shared" si="281"/>
        <v>5</v>
      </c>
      <c r="FR90" s="429">
        <f t="shared" si="282"/>
        <v>1</v>
      </c>
      <c r="FS90" s="428">
        <f t="shared" si="283"/>
        <v>3</v>
      </c>
      <c r="FT90" s="429">
        <f t="shared" si="284"/>
        <v>0.6</v>
      </c>
      <c r="FU90" s="100">
        <f t="shared" si="285"/>
        <v>0</v>
      </c>
      <c r="FV90" s="100">
        <f t="shared" si="286"/>
        <v>0</v>
      </c>
      <c r="FW90" s="97">
        <f t="shared" si="287"/>
        <v>0</v>
      </c>
      <c r="FX90" s="428">
        <f t="shared" si="288"/>
        <v>5</v>
      </c>
      <c r="FY90" s="429">
        <f t="shared" si="289"/>
        <v>1</v>
      </c>
      <c r="FZ90" s="428">
        <f t="shared" si="290"/>
        <v>3</v>
      </c>
      <c r="GA90" s="429">
        <f t="shared" si="291"/>
        <v>0.6</v>
      </c>
      <c r="GB90" s="100">
        <f t="shared" si="292"/>
        <v>0</v>
      </c>
      <c r="GC90" s="100">
        <f t="shared" si="293"/>
        <v>0</v>
      </c>
      <c r="GD90" s="97">
        <f t="shared" si="294"/>
        <v>0</v>
      </c>
      <c r="GE90" s="428">
        <f t="shared" si="295"/>
        <v>5</v>
      </c>
      <c r="GF90" s="429">
        <f t="shared" si="296"/>
        <v>1</v>
      </c>
      <c r="GG90" s="428">
        <f t="shared" si="297"/>
        <v>3</v>
      </c>
      <c r="GH90" s="429">
        <f t="shared" si="298"/>
        <v>0.6</v>
      </c>
      <c r="GI90" s="429">
        <f t="shared" si="299"/>
        <v>0.6</v>
      </c>
      <c r="GJ90" s="101"/>
    </row>
    <row r="91" spans="1:192" ht="37.5" hidden="1" customHeight="1">
      <c r="A91" s="427">
        <v>83</v>
      </c>
      <c r="B91" s="85"/>
      <c r="C91" s="85"/>
      <c r="D91" s="193"/>
      <c r="E91" s="85"/>
      <c r="F91" s="124"/>
      <c r="G91" s="85"/>
      <c r="H91" s="85" t="s">
        <v>1170</v>
      </c>
      <c r="I91" s="86"/>
      <c r="J91" s="86"/>
      <c r="K91" s="86"/>
      <c r="L91" s="86"/>
      <c r="M91" s="86"/>
      <c r="N91" s="86"/>
      <c r="O91" s="86"/>
      <c r="P91" s="86"/>
      <c r="Q91" s="86"/>
      <c r="R91" s="86"/>
      <c r="S91" s="86"/>
      <c r="T91" s="86"/>
      <c r="U91" s="86"/>
      <c r="V91" s="86"/>
      <c r="W91" s="86"/>
      <c r="X91" s="86"/>
      <c r="Y91" s="86"/>
      <c r="Z91" s="86"/>
      <c r="AA91" s="86"/>
      <c r="AB91" s="86"/>
      <c r="AC91" s="88">
        <f t="shared" si="204"/>
        <v>0</v>
      </c>
      <c r="AD91" s="89">
        <f t="shared" si="300"/>
        <v>1</v>
      </c>
      <c r="AE91" s="88" t="str">
        <f t="shared" si="205"/>
        <v>3 - Moderado</v>
      </c>
      <c r="AF91" s="89">
        <f t="shared" si="301"/>
        <v>0.6</v>
      </c>
      <c r="AG91" s="82" t="str">
        <f t="shared" si="302"/>
        <v/>
      </c>
      <c r="AH91" s="89">
        <f t="shared" si="206"/>
        <v>0.6</v>
      </c>
      <c r="AI91" s="85"/>
      <c r="AJ91" s="85"/>
      <c r="AK91" s="85"/>
      <c r="AL91" s="85"/>
      <c r="AM91" s="47"/>
      <c r="AN91" s="91"/>
      <c r="AO91" s="91"/>
      <c r="AP91" s="47"/>
      <c r="AQ91" s="47"/>
      <c r="AR91" s="91"/>
      <c r="AS91" s="91"/>
      <c r="AT91" s="47"/>
      <c r="AU91" s="47"/>
      <c r="AV91" s="91"/>
      <c r="AW91" s="91"/>
      <c r="AX91" s="47"/>
      <c r="AY91" s="47"/>
      <c r="AZ91" s="91"/>
      <c r="BA91" s="91"/>
      <c r="BB91" s="47"/>
      <c r="BC91" s="47"/>
      <c r="BD91" s="91"/>
      <c r="BE91" s="91"/>
      <c r="BF91" s="47"/>
      <c r="BG91" s="47"/>
      <c r="BH91" s="91"/>
      <c r="BI91" s="91"/>
      <c r="BJ91" s="47"/>
      <c r="BK91" s="47"/>
      <c r="BL91" s="91"/>
      <c r="BM91" s="91"/>
      <c r="BN91" s="47"/>
      <c r="BO91" s="47"/>
      <c r="BP91" s="91"/>
      <c r="BQ91" s="91"/>
      <c r="BR91" s="47"/>
      <c r="BS91" s="47"/>
      <c r="BT91" s="91"/>
      <c r="BU91" s="91"/>
      <c r="BV91" s="47"/>
      <c r="BW91" s="47"/>
      <c r="BX91" s="91"/>
      <c r="BY91" s="91"/>
      <c r="BZ91" s="47"/>
      <c r="CA91" s="47"/>
      <c r="CB91" s="91"/>
      <c r="CC91" s="91"/>
      <c r="CD91" s="47"/>
      <c r="CE91" s="47"/>
      <c r="CF91" s="91"/>
      <c r="CG91" s="91"/>
      <c r="CH91" s="47"/>
      <c r="CI91" s="91"/>
      <c r="CJ91" s="91"/>
      <c r="CK91" s="47"/>
      <c r="CL91" s="92" t="str">
        <f t="shared" si="207"/>
        <v>5 - Muy Alta</v>
      </c>
      <c r="CM91" s="93">
        <f t="shared" si="303"/>
        <v>1</v>
      </c>
      <c r="CN91" s="92" t="str">
        <f t="shared" si="208"/>
        <v>3 - Moderado</v>
      </c>
      <c r="CO91" s="93">
        <f t="shared" si="304"/>
        <v>0.6</v>
      </c>
      <c r="CP91" s="94" t="str">
        <f t="shared" si="305"/>
        <v>ALTO</v>
      </c>
      <c r="CQ91" s="89">
        <f t="shared" si="209"/>
        <v>0.6</v>
      </c>
      <c r="CR91" s="194"/>
      <c r="CS91" s="94">
        <f t="shared" si="210"/>
        <v>5</v>
      </c>
      <c r="CT91" s="47"/>
      <c r="CU91" s="194"/>
      <c r="CV91" s="194"/>
      <c r="CW91" s="96"/>
      <c r="CX91" s="97">
        <f t="shared" si="211"/>
        <v>0</v>
      </c>
      <c r="CY91" s="98">
        <f t="shared" si="212"/>
        <v>3</v>
      </c>
      <c r="CZ91" s="97" t="str">
        <f t="shared" si="213"/>
        <v>Moderado</v>
      </c>
      <c r="DA91" s="99">
        <f t="shared" si="214"/>
        <v>0.6</v>
      </c>
      <c r="DB91" s="100">
        <f t="shared" si="215"/>
        <v>0</v>
      </c>
      <c r="DC91" s="100">
        <f t="shared" si="216"/>
        <v>0</v>
      </c>
      <c r="DD91" s="97">
        <f t="shared" si="217"/>
        <v>0</v>
      </c>
      <c r="DE91" s="428">
        <f t="shared" si="218"/>
        <v>5</v>
      </c>
      <c r="DF91" s="429">
        <f t="shared" si="219"/>
        <v>1</v>
      </c>
      <c r="DG91" s="428">
        <f t="shared" si="220"/>
        <v>3</v>
      </c>
      <c r="DH91" s="428"/>
      <c r="DI91" s="429">
        <f t="shared" si="221"/>
        <v>0.6</v>
      </c>
      <c r="DJ91" s="100">
        <f t="shared" si="222"/>
        <v>0</v>
      </c>
      <c r="DK91" s="100">
        <f t="shared" si="223"/>
        <v>0</v>
      </c>
      <c r="DL91" s="97">
        <f t="shared" si="224"/>
        <v>0</v>
      </c>
      <c r="DM91" s="428">
        <f t="shared" si="225"/>
        <v>5</v>
      </c>
      <c r="DN91" s="429">
        <f t="shared" si="226"/>
        <v>1</v>
      </c>
      <c r="DO91" s="428">
        <f t="shared" si="227"/>
        <v>3</v>
      </c>
      <c r="DP91" s="429">
        <f t="shared" si="228"/>
        <v>0.6</v>
      </c>
      <c r="DQ91" s="100">
        <f t="shared" si="229"/>
        <v>0</v>
      </c>
      <c r="DR91" s="100">
        <f t="shared" si="230"/>
        <v>0</v>
      </c>
      <c r="DS91" s="97">
        <f t="shared" si="231"/>
        <v>0</v>
      </c>
      <c r="DT91" s="428">
        <f t="shared" si="232"/>
        <v>5</v>
      </c>
      <c r="DU91" s="429">
        <f t="shared" si="233"/>
        <v>1</v>
      </c>
      <c r="DV91" s="428">
        <f t="shared" si="234"/>
        <v>3</v>
      </c>
      <c r="DW91" s="429">
        <f t="shared" si="235"/>
        <v>0.6</v>
      </c>
      <c r="DX91" s="100">
        <f t="shared" si="236"/>
        <v>0</v>
      </c>
      <c r="DY91" s="100">
        <f t="shared" si="237"/>
        <v>0</v>
      </c>
      <c r="DZ91" s="97">
        <f t="shared" si="238"/>
        <v>0</v>
      </c>
      <c r="EA91" s="428">
        <f t="shared" si="239"/>
        <v>5</v>
      </c>
      <c r="EB91" s="429">
        <f t="shared" si="240"/>
        <v>1</v>
      </c>
      <c r="EC91" s="428">
        <f t="shared" si="241"/>
        <v>3</v>
      </c>
      <c r="ED91" s="429">
        <f t="shared" si="242"/>
        <v>0.6</v>
      </c>
      <c r="EE91" s="100">
        <f t="shared" si="243"/>
        <v>0</v>
      </c>
      <c r="EF91" s="100">
        <f t="shared" si="244"/>
        <v>0</v>
      </c>
      <c r="EG91" s="97">
        <f t="shared" si="245"/>
        <v>0</v>
      </c>
      <c r="EH91" s="428">
        <f t="shared" si="246"/>
        <v>5</v>
      </c>
      <c r="EI91" s="429">
        <f t="shared" si="247"/>
        <v>1</v>
      </c>
      <c r="EJ91" s="428">
        <f t="shared" si="248"/>
        <v>3</v>
      </c>
      <c r="EK91" s="429">
        <f t="shared" si="249"/>
        <v>0.6</v>
      </c>
      <c r="EL91" s="100">
        <f t="shared" si="250"/>
        <v>0</v>
      </c>
      <c r="EM91" s="100">
        <f t="shared" si="251"/>
        <v>0</v>
      </c>
      <c r="EN91" s="97">
        <f t="shared" si="252"/>
        <v>0</v>
      </c>
      <c r="EO91" s="428">
        <f t="shared" si="253"/>
        <v>5</v>
      </c>
      <c r="EP91" s="429">
        <f t="shared" si="254"/>
        <v>1</v>
      </c>
      <c r="EQ91" s="428">
        <f t="shared" si="255"/>
        <v>3</v>
      </c>
      <c r="ER91" s="429">
        <f t="shared" si="256"/>
        <v>0.6</v>
      </c>
      <c r="ES91" s="100">
        <f t="shared" si="257"/>
        <v>0</v>
      </c>
      <c r="ET91" s="100">
        <f t="shared" si="258"/>
        <v>0</v>
      </c>
      <c r="EU91" s="97">
        <f t="shared" si="259"/>
        <v>0</v>
      </c>
      <c r="EV91" s="428">
        <f t="shared" si="260"/>
        <v>5</v>
      </c>
      <c r="EW91" s="429">
        <f t="shared" si="261"/>
        <v>1</v>
      </c>
      <c r="EX91" s="428">
        <f t="shared" si="262"/>
        <v>3</v>
      </c>
      <c r="EY91" s="429">
        <f t="shared" si="263"/>
        <v>0.6</v>
      </c>
      <c r="EZ91" s="100">
        <f t="shared" si="264"/>
        <v>0</v>
      </c>
      <c r="FA91" s="100">
        <f t="shared" si="265"/>
        <v>0</v>
      </c>
      <c r="FB91" s="97">
        <f t="shared" si="266"/>
        <v>0</v>
      </c>
      <c r="FC91" s="428">
        <f t="shared" si="267"/>
        <v>5</v>
      </c>
      <c r="FD91" s="429">
        <f t="shared" si="268"/>
        <v>1</v>
      </c>
      <c r="FE91" s="428">
        <f t="shared" si="269"/>
        <v>3</v>
      </c>
      <c r="FF91" s="429">
        <f t="shared" si="270"/>
        <v>0.6</v>
      </c>
      <c r="FG91" s="100">
        <f t="shared" si="271"/>
        <v>0</v>
      </c>
      <c r="FH91" s="100">
        <f t="shared" si="272"/>
        <v>0</v>
      </c>
      <c r="FI91" s="97">
        <f t="shared" si="273"/>
        <v>0</v>
      </c>
      <c r="FJ91" s="428">
        <f t="shared" si="274"/>
        <v>5</v>
      </c>
      <c r="FK91" s="429">
        <f t="shared" si="275"/>
        <v>1</v>
      </c>
      <c r="FL91" s="428">
        <f t="shared" si="276"/>
        <v>3</v>
      </c>
      <c r="FM91" s="429">
        <f t="shared" si="277"/>
        <v>0.6</v>
      </c>
      <c r="FN91" s="100">
        <f t="shared" si="278"/>
        <v>0</v>
      </c>
      <c r="FO91" s="100">
        <f t="shared" si="279"/>
        <v>0</v>
      </c>
      <c r="FP91" s="97">
        <f t="shared" si="280"/>
        <v>0</v>
      </c>
      <c r="FQ91" s="428">
        <f t="shared" si="281"/>
        <v>5</v>
      </c>
      <c r="FR91" s="429">
        <f t="shared" si="282"/>
        <v>1</v>
      </c>
      <c r="FS91" s="428">
        <f t="shared" si="283"/>
        <v>3</v>
      </c>
      <c r="FT91" s="429">
        <f t="shared" si="284"/>
        <v>0.6</v>
      </c>
      <c r="FU91" s="100">
        <f t="shared" si="285"/>
        <v>0</v>
      </c>
      <c r="FV91" s="100">
        <f t="shared" si="286"/>
        <v>0</v>
      </c>
      <c r="FW91" s="97">
        <f t="shared" si="287"/>
        <v>0</v>
      </c>
      <c r="FX91" s="428">
        <f t="shared" si="288"/>
        <v>5</v>
      </c>
      <c r="FY91" s="429">
        <f t="shared" si="289"/>
        <v>1</v>
      </c>
      <c r="FZ91" s="428">
        <f t="shared" si="290"/>
        <v>3</v>
      </c>
      <c r="GA91" s="429">
        <f t="shared" si="291"/>
        <v>0.6</v>
      </c>
      <c r="GB91" s="100">
        <f t="shared" si="292"/>
        <v>0</v>
      </c>
      <c r="GC91" s="100">
        <f t="shared" si="293"/>
        <v>0</v>
      </c>
      <c r="GD91" s="97">
        <f t="shared" si="294"/>
        <v>0</v>
      </c>
      <c r="GE91" s="428">
        <f t="shared" si="295"/>
        <v>5</v>
      </c>
      <c r="GF91" s="429">
        <f t="shared" si="296"/>
        <v>1</v>
      </c>
      <c r="GG91" s="428">
        <f t="shared" si="297"/>
        <v>3</v>
      </c>
      <c r="GH91" s="429">
        <f t="shared" si="298"/>
        <v>0.6</v>
      </c>
      <c r="GI91" s="429">
        <f t="shared" si="299"/>
        <v>0.6</v>
      </c>
      <c r="GJ91" s="101"/>
    </row>
    <row r="92" spans="1:192" ht="37.5" hidden="1" customHeight="1">
      <c r="A92" s="427">
        <v>84</v>
      </c>
      <c r="B92" s="85"/>
      <c r="C92" s="85"/>
      <c r="D92" s="193"/>
      <c r="E92" s="85"/>
      <c r="F92" s="124"/>
      <c r="G92" s="85"/>
      <c r="H92" s="85" t="s">
        <v>1170</v>
      </c>
      <c r="I92" s="86"/>
      <c r="J92" s="86"/>
      <c r="K92" s="86"/>
      <c r="L92" s="86"/>
      <c r="M92" s="86"/>
      <c r="N92" s="86"/>
      <c r="O92" s="86"/>
      <c r="P92" s="86"/>
      <c r="Q92" s="86"/>
      <c r="R92" s="86"/>
      <c r="S92" s="86"/>
      <c r="T92" s="86"/>
      <c r="U92" s="86"/>
      <c r="V92" s="86"/>
      <c r="W92" s="86"/>
      <c r="X92" s="86"/>
      <c r="Y92" s="86"/>
      <c r="Z92" s="86"/>
      <c r="AA92" s="86"/>
      <c r="AB92" s="86"/>
      <c r="AC92" s="88">
        <f t="shared" si="204"/>
        <v>0</v>
      </c>
      <c r="AD92" s="89">
        <f t="shared" si="300"/>
        <v>1</v>
      </c>
      <c r="AE92" s="88" t="str">
        <f t="shared" si="205"/>
        <v>3 - Moderado</v>
      </c>
      <c r="AF92" s="89">
        <f t="shared" si="301"/>
        <v>0.6</v>
      </c>
      <c r="AG92" s="82" t="str">
        <f t="shared" si="302"/>
        <v/>
      </c>
      <c r="AH92" s="89">
        <f t="shared" si="206"/>
        <v>0.6</v>
      </c>
      <c r="AI92" s="85"/>
      <c r="AJ92" s="85"/>
      <c r="AK92" s="85"/>
      <c r="AL92" s="85"/>
      <c r="AM92" s="47"/>
      <c r="AN92" s="91"/>
      <c r="AO92" s="91"/>
      <c r="AP92" s="47"/>
      <c r="AQ92" s="47"/>
      <c r="AR92" s="91"/>
      <c r="AS92" s="91"/>
      <c r="AT92" s="47"/>
      <c r="AU92" s="47"/>
      <c r="AV92" s="91"/>
      <c r="AW92" s="91"/>
      <c r="AX92" s="47"/>
      <c r="AY92" s="47"/>
      <c r="AZ92" s="91"/>
      <c r="BA92" s="91"/>
      <c r="BB92" s="47"/>
      <c r="BC92" s="47"/>
      <c r="BD92" s="91"/>
      <c r="BE92" s="91"/>
      <c r="BF92" s="47"/>
      <c r="BG92" s="47"/>
      <c r="BH92" s="91"/>
      <c r="BI92" s="91"/>
      <c r="BJ92" s="47"/>
      <c r="BK92" s="47"/>
      <c r="BL92" s="91"/>
      <c r="BM92" s="91"/>
      <c r="BN92" s="47"/>
      <c r="BO92" s="47"/>
      <c r="BP92" s="91"/>
      <c r="BQ92" s="91"/>
      <c r="BR92" s="47"/>
      <c r="BS92" s="47"/>
      <c r="BT92" s="91"/>
      <c r="BU92" s="91"/>
      <c r="BV92" s="47"/>
      <c r="BW92" s="47"/>
      <c r="BX92" s="91"/>
      <c r="BY92" s="91"/>
      <c r="BZ92" s="47"/>
      <c r="CA92" s="47"/>
      <c r="CB92" s="91"/>
      <c r="CC92" s="91"/>
      <c r="CD92" s="47"/>
      <c r="CE92" s="47"/>
      <c r="CF92" s="91"/>
      <c r="CG92" s="91"/>
      <c r="CH92" s="47"/>
      <c r="CI92" s="91"/>
      <c r="CJ92" s="91"/>
      <c r="CK92" s="47"/>
      <c r="CL92" s="92" t="str">
        <f t="shared" si="207"/>
        <v>5 - Muy Alta</v>
      </c>
      <c r="CM92" s="93">
        <f t="shared" si="303"/>
        <v>1</v>
      </c>
      <c r="CN92" s="92" t="str">
        <f t="shared" si="208"/>
        <v>3 - Moderado</v>
      </c>
      <c r="CO92" s="93">
        <f t="shared" si="304"/>
        <v>0.6</v>
      </c>
      <c r="CP92" s="94" t="str">
        <f t="shared" si="305"/>
        <v>ALTO</v>
      </c>
      <c r="CQ92" s="89">
        <f t="shared" si="209"/>
        <v>0.6</v>
      </c>
      <c r="CR92" s="194"/>
      <c r="CS92" s="94">
        <f t="shared" si="210"/>
        <v>5</v>
      </c>
      <c r="CT92" s="47"/>
      <c r="CU92" s="194"/>
      <c r="CV92" s="194"/>
      <c r="CW92" s="96"/>
      <c r="CX92" s="97">
        <f t="shared" si="211"/>
        <v>0</v>
      </c>
      <c r="CY92" s="98">
        <f t="shared" si="212"/>
        <v>3</v>
      </c>
      <c r="CZ92" s="97" t="str">
        <f t="shared" si="213"/>
        <v>Moderado</v>
      </c>
      <c r="DA92" s="99">
        <f t="shared" si="214"/>
        <v>0.6</v>
      </c>
      <c r="DB92" s="100">
        <f t="shared" si="215"/>
        <v>0</v>
      </c>
      <c r="DC92" s="100">
        <f t="shared" si="216"/>
        <v>0</v>
      </c>
      <c r="DD92" s="97">
        <f t="shared" si="217"/>
        <v>0</v>
      </c>
      <c r="DE92" s="428">
        <f t="shared" si="218"/>
        <v>5</v>
      </c>
      <c r="DF92" s="429">
        <f t="shared" si="219"/>
        <v>1</v>
      </c>
      <c r="DG92" s="428">
        <f t="shared" si="220"/>
        <v>3</v>
      </c>
      <c r="DH92" s="428"/>
      <c r="DI92" s="429">
        <f t="shared" si="221"/>
        <v>0.6</v>
      </c>
      <c r="DJ92" s="100">
        <f t="shared" si="222"/>
        <v>0</v>
      </c>
      <c r="DK92" s="100">
        <f t="shared" si="223"/>
        <v>0</v>
      </c>
      <c r="DL92" s="97">
        <f t="shared" si="224"/>
        <v>0</v>
      </c>
      <c r="DM92" s="428">
        <f t="shared" si="225"/>
        <v>5</v>
      </c>
      <c r="DN92" s="429">
        <f t="shared" si="226"/>
        <v>1</v>
      </c>
      <c r="DO92" s="428">
        <f t="shared" si="227"/>
        <v>3</v>
      </c>
      <c r="DP92" s="429">
        <f t="shared" si="228"/>
        <v>0.6</v>
      </c>
      <c r="DQ92" s="100">
        <f t="shared" si="229"/>
        <v>0</v>
      </c>
      <c r="DR92" s="100">
        <f t="shared" si="230"/>
        <v>0</v>
      </c>
      <c r="DS92" s="97">
        <f t="shared" si="231"/>
        <v>0</v>
      </c>
      <c r="DT92" s="428">
        <f t="shared" si="232"/>
        <v>5</v>
      </c>
      <c r="DU92" s="429">
        <f t="shared" si="233"/>
        <v>1</v>
      </c>
      <c r="DV92" s="428">
        <f t="shared" si="234"/>
        <v>3</v>
      </c>
      <c r="DW92" s="429">
        <f t="shared" si="235"/>
        <v>0.6</v>
      </c>
      <c r="DX92" s="100">
        <f t="shared" si="236"/>
        <v>0</v>
      </c>
      <c r="DY92" s="100">
        <f t="shared" si="237"/>
        <v>0</v>
      </c>
      <c r="DZ92" s="97">
        <f t="shared" si="238"/>
        <v>0</v>
      </c>
      <c r="EA92" s="428">
        <f t="shared" si="239"/>
        <v>5</v>
      </c>
      <c r="EB92" s="429">
        <f t="shared" si="240"/>
        <v>1</v>
      </c>
      <c r="EC92" s="428">
        <f t="shared" si="241"/>
        <v>3</v>
      </c>
      <c r="ED92" s="429">
        <f t="shared" si="242"/>
        <v>0.6</v>
      </c>
      <c r="EE92" s="100">
        <f t="shared" si="243"/>
        <v>0</v>
      </c>
      <c r="EF92" s="100">
        <f t="shared" si="244"/>
        <v>0</v>
      </c>
      <c r="EG92" s="97">
        <f t="shared" si="245"/>
        <v>0</v>
      </c>
      <c r="EH92" s="428">
        <f t="shared" si="246"/>
        <v>5</v>
      </c>
      <c r="EI92" s="429">
        <f t="shared" si="247"/>
        <v>1</v>
      </c>
      <c r="EJ92" s="428">
        <f t="shared" si="248"/>
        <v>3</v>
      </c>
      <c r="EK92" s="429">
        <f t="shared" si="249"/>
        <v>0.6</v>
      </c>
      <c r="EL92" s="100">
        <f t="shared" si="250"/>
        <v>0</v>
      </c>
      <c r="EM92" s="100">
        <f t="shared" si="251"/>
        <v>0</v>
      </c>
      <c r="EN92" s="97">
        <f t="shared" si="252"/>
        <v>0</v>
      </c>
      <c r="EO92" s="428">
        <f t="shared" si="253"/>
        <v>5</v>
      </c>
      <c r="EP92" s="429">
        <f t="shared" si="254"/>
        <v>1</v>
      </c>
      <c r="EQ92" s="428">
        <f t="shared" si="255"/>
        <v>3</v>
      </c>
      <c r="ER92" s="429">
        <f t="shared" si="256"/>
        <v>0.6</v>
      </c>
      <c r="ES92" s="100">
        <f t="shared" si="257"/>
        <v>0</v>
      </c>
      <c r="ET92" s="100">
        <f t="shared" si="258"/>
        <v>0</v>
      </c>
      <c r="EU92" s="97">
        <f t="shared" si="259"/>
        <v>0</v>
      </c>
      <c r="EV92" s="428">
        <f t="shared" si="260"/>
        <v>5</v>
      </c>
      <c r="EW92" s="429">
        <f t="shared" si="261"/>
        <v>1</v>
      </c>
      <c r="EX92" s="428">
        <f t="shared" si="262"/>
        <v>3</v>
      </c>
      <c r="EY92" s="429">
        <f t="shared" si="263"/>
        <v>0.6</v>
      </c>
      <c r="EZ92" s="100">
        <f t="shared" si="264"/>
        <v>0</v>
      </c>
      <c r="FA92" s="100">
        <f t="shared" si="265"/>
        <v>0</v>
      </c>
      <c r="FB92" s="97">
        <f t="shared" si="266"/>
        <v>0</v>
      </c>
      <c r="FC92" s="428">
        <f t="shared" si="267"/>
        <v>5</v>
      </c>
      <c r="FD92" s="429">
        <f t="shared" si="268"/>
        <v>1</v>
      </c>
      <c r="FE92" s="428">
        <f t="shared" si="269"/>
        <v>3</v>
      </c>
      <c r="FF92" s="429">
        <f t="shared" si="270"/>
        <v>0.6</v>
      </c>
      <c r="FG92" s="100">
        <f t="shared" si="271"/>
        <v>0</v>
      </c>
      <c r="FH92" s="100">
        <f t="shared" si="272"/>
        <v>0</v>
      </c>
      <c r="FI92" s="97">
        <f t="shared" si="273"/>
        <v>0</v>
      </c>
      <c r="FJ92" s="428">
        <f t="shared" si="274"/>
        <v>5</v>
      </c>
      <c r="FK92" s="429">
        <f t="shared" si="275"/>
        <v>1</v>
      </c>
      <c r="FL92" s="428">
        <f t="shared" si="276"/>
        <v>3</v>
      </c>
      <c r="FM92" s="429">
        <f t="shared" si="277"/>
        <v>0.6</v>
      </c>
      <c r="FN92" s="100">
        <f t="shared" si="278"/>
        <v>0</v>
      </c>
      <c r="FO92" s="100">
        <f t="shared" si="279"/>
        <v>0</v>
      </c>
      <c r="FP92" s="97">
        <f t="shared" si="280"/>
        <v>0</v>
      </c>
      <c r="FQ92" s="428">
        <f t="shared" si="281"/>
        <v>5</v>
      </c>
      <c r="FR92" s="429">
        <f t="shared" si="282"/>
        <v>1</v>
      </c>
      <c r="FS92" s="428">
        <f t="shared" si="283"/>
        <v>3</v>
      </c>
      <c r="FT92" s="429">
        <f t="shared" si="284"/>
        <v>0.6</v>
      </c>
      <c r="FU92" s="100">
        <f t="shared" si="285"/>
        <v>0</v>
      </c>
      <c r="FV92" s="100">
        <f t="shared" si="286"/>
        <v>0</v>
      </c>
      <c r="FW92" s="97">
        <f t="shared" si="287"/>
        <v>0</v>
      </c>
      <c r="FX92" s="428">
        <f t="shared" si="288"/>
        <v>5</v>
      </c>
      <c r="FY92" s="429">
        <f t="shared" si="289"/>
        <v>1</v>
      </c>
      <c r="FZ92" s="428">
        <f t="shared" si="290"/>
        <v>3</v>
      </c>
      <c r="GA92" s="429">
        <f t="shared" si="291"/>
        <v>0.6</v>
      </c>
      <c r="GB92" s="100">
        <f t="shared" si="292"/>
        <v>0</v>
      </c>
      <c r="GC92" s="100">
        <f t="shared" si="293"/>
        <v>0</v>
      </c>
      <c r="GD92" s="97">
        <f t="shared" si="294"/>
        <v>0</v>
      </c>
      <c r="GE92" s="428">
        <f t="shared" si="295"/>
        <v>5</v>
      </c>
      <c r="GF92" s="429">
        <f t="shared" si="296"/>
        <v>1</v>
      </c>
      <c r="GG92" s="428">
        <f t="shared" si="297"/>
        <v>3</v>
      </c>
      <c r="GH92" s="429">
        <f t="shared" si="298"/>
        <v>0.6</v>
      </c>
      <c r="GI92" s="429">
        <f t="shared" si="299"/>
        <v>0.6</v>
      </c>
      <c r="GJ92" s="101"/>
    </row>
    <row r="93" spans="1:192" ht="37.5" hidden="1" customHeight="1">
      <c r="A93" s="427">
        <v>85</v>
      </c>
      <c r="B93" s="85"/>
      <c r="C93" s="85"/>
      <c r="D93" s="193"/>
      <c r="E93" s="85"/>
      <c r="F93" s="124"/>
      <c r="G93" s="85"/>
      <c r="H93" s="85" t="s">
        <v>1170</v>
      </c>
      <c r="I93" s="86"/>
      <c r="J93" s="86"/>
      <c r="K93" s="86"/>
      <c r="L93" s="86"/>
      <c r="M93" s="86"/>
      <c r="N93" s="86"/>
      <c r="O93" s="86"/>
      <c r="P93" s="86"/>
      <c r="Q93" s="86"/>
      <c r="R93" s="86"/>
      <c r="S93" s="86"/>
      <c r="T93" s="86"/>
      <c r="U93" s="86"/>
      <c r="V93" s="86"/>
      <c r="W93" s="86"/>
      <c r="X93" s="86"/>
      <c r="Y93" s="86"/>
      <c r="Z93" s="86"/>
      <c r="AA93" s="86"/>
      <c r="AB93" s="86"/>
      <c r="AC93" s="88">
        <f t="shared" si="204"/>
        <v>0</v>
      </c>
      <c r="AD93" s="89">
        <f t="shared" si="300"/>
        <v>1</v>
      </c>
      <c r="AE93" s="88" t="str">
        <f t="shared" si="205"/>
        <v>3 - Moderado</v>
      </c>
      <c r="AF93" s="89">
        <f t="shared" si="301"/>
        <v>0.6</v>
      </c>
      <c r="AG93" s="82" t="str">
        <f t="shared" si="302"/>
        <v/>
      </c>
      <c r="AH93" s="89">
        <f t="shared" si="206"/>
        <v>0.6</v>
      </c>
      <c r="AI93" s="85"/>
      <c r="AJ93" s="85"/>
      <c r="AK93" s="85"/>
      <c r="AL93" s="85"/>
      <c r="AM93" s="47"/>
      <c r="AN93" s="91"/>
      <c r="AO93" s="91"/>
      <c r="AP93" s="47"/>
      <c r="AQ93" s="47"/>
      <c r="AR93" s="91"/>
      <c r="AS93" s="91"/>
      <c r="AT93" s="47"/>
      <c r="AU93" s="47"/>
      <c r="AV93" s="91"/>
      <c r="AW93" s="91"/>
      <c r="AX93" s="47"/>
      <c r="AY93" s="47"/>
      <c r="AZ93" s="91"/>
      <c r="BA93" s="91"/>
      <c r="BB93" s="47"/>
      <c r="BC93" s="47"/>
      <c r="BD93" s="91"/>
      <c r="BE93" s="91"/>
      <c r="BF93" s="47"/>
      <c r="BG93" s="47"/>
      <c r="BH93" s="91"/>
      <c r="BI93" s="91"/>
      <c r="BJ93" s="47"/>
      <c r="BK93" s="47"/>
      <c r="BL93" s="91"/>
      <c r="BM93" s="91"/>
      <c r="BN93" s="47"/>
      <c r="BO93" s="47"/>
      <c r="BP93" s="91"/>
      <c r="BQ93" s="91"/>
      <c r="BR93" s="47"/>
      <c r="BS93" s="47"/>
      <c r="BT93" s="91"/>
      <c r="BU93" s="91"/>
      <c r="BV93" s="47"/>
      <c r="BW93" s="47"/>
      <c r="BX93" s="91"/>
      <c r="BY93" s="91"/>
      <c r="BZ93" s="47"/>
      <c r="CA93" s="47"/>
      <c r="CB93" s="91"/>
      <c r="CC93" s="91"/>
      <c r="CD93" s="47"/>
      <c r="CE93" s="47"/>
      <c r="CF93" s="91"/>
      <c r="CG93" s="91"/>
      <c r="CH93" s="47"/>
      <c r="CI93" s="91"/>
      <c r="CJ93" s="91"/>
      <c r="CK93" s="47"/>
      <c r="CL93" s="92" t="str">
        <f t="shared" si="207"/>
        <v>5 - Muy Alta</v>
      </c>
      <c r="CM93" s="93">
        <f t="shared" si="303"/>
        <v>1</v>
      </c>
      <c r="CN93" s="92" t="str">
        <f t="shared" si="208"/>
        <v>3 - Moderado</v>
      </c>
      <c r="CO93" s="93">
        <f t="shared" si="304"/>
        <v>0.6</v>
      </c>
      <c r="CP93" s="94" t="str">
        <f t="shared" si="305"/>
        <v>ALTO</v>
      </c>
      <c r="CQ93" s="89">
        <f t="shared" si="209"/>
        <v>0.6</v>
      </c>
      <c r="CR93" s="194"/>
      <c r="CS93" s="94">
        <f t="shared" si="210"/>
        <v>5</v>
      </c>
      <c r="CT93" s="47"/>
      <c r="CU93" s="194"/>
      <c r="CV93" s="194"/>
      <c r="CW93" s="96"/>
      <c r="CX93" s="97">
        <f t="shared" si="211"/>
        <v>0</v>
      </c>
      <c r="CY93" s="98">
        <f t="shared" si="212"/>
        <v>3</v>
      </c>
      <c r="CZ93" s="97" t="str">
        <f t="shared" si="213"/>
        <v>Moderado</v>
      </c>
      <c r="DA93" s="99">
        <f t="shared" si="214"/>
        <v>0.6</v>
      </c>
      <c r="DB93" s="100">
        <f t="shared" si="215"/>
        <v>0</v>
      </c>
      <c r="DC93" s="100">
        <f t="shared" si="216"/>
        <v>0</v>
      </c>
      <c r="DD93" s="97">
        <f t="shared" si="217"/>
        <v>0</v>
      </c>
      <c r="DE93" s="428">
        <f t="shared" si="218"/>
        <v>5</v>
      </c>
      <c r="DF93" s="429">
        <f t="shared" si="219"/>
        <v>1</v>
      </c>
      <c r="DG93" s="428">
        <f t="shared" si="220"/>
        <v>3</v>
      </c>
      <c r="DH93" s="428"/>
      <c r="DI93" s="429">
        <f t="shared" si="221"/>
        <v>0.6</v>
      </c>
      <c r="DJ93" s="100">
        <f t="shared" si="222"/>
        <v>0</v>
      </c>
      <c r="DK93" s="100">
        <f t="shared" si="223"/>
        <v>0</v>
      </c>
      <c r="DL93" s="97">
        <f t="shared" si="224"/>
        <v>0</v>
      </c>
      <c r="DM93" s="428">
        <f t="shared" si="225"/>
        <v>5</v>
      </c>
      <c r="DN93" s="429">
        <f t="shared" si="226"/>
        <v>1</v>
      </c>
      <c r="DO93" s="428">
        <f t="shared" si="227"/>
        <v>3</v>
      </c>
      <c r="DP93" s="429">
        <f t="shared" si="228"/>
        <v>0.6</v>
      </c>
      <c r="DQ93" s="100">
        <f t="shared" si="229"/>
        <v>0</v>
      </c>
      <c r="DR93" s="100">
        <f t="shared" si="230"/>
        <v>0</v>
      </c>
      <c r="DS93" s="97">
        <f t="shared" si="231"/>
        <v>0</v>
      </c>
      <c r="DT93" s="428">
        <f t="shared" si="232"/>
        <v>5</v>
      </c>
      <c r="DU93" s="429">
        <f t="shared" si="233"/>
        <v>1</v>
      </c>
      <c r="DV93" s="428">
        <f t="shared" si="234"/>
        <v>3</v>
      </c>
      <c r="DW93" s="429">
        <f t="shared" si="235"/>
        <v>0.6</v>
      </c>
      <c r="DX93" s="100">
        <f t="shared" si="236"/>
        <v>0</v>
      </c>
      <c r="DY93" s="100">
        <f t="shared" si="237"/>
        <v>0</v>
      </c>
      <c r="DZ93" s="97">
        <f t="shared" si="238"/>
        <v>0</v>
      </c>
      <c r="EA93" s="428">
        <f t="shared" si="239"/>
        <v>5</v>
      </c>
      <c r="EB93" s="429">
        <f t="shared" si="240"/>
        <v>1</v>
      </c>
      <c r="EC93" s="428">
        <f t="shared" si="241"/>
        <v>3</v>
      </c>
      <c r="ED93" s="429">
        <f t="shared" si="242"/>
        <v>0.6</v>
      </c>
      <c r="EE93" s="100">
        <f t="shared" si="243"/>
        <v>0</v>
      </c>
      <c r="EF93" s="100">
        <f t="shared" si="244"/>
        <v>0</v>
      </c>
      <c r="EG93" s="97">
        <f t="shared" si="245"/>
        <v>0</v>
      </c>
      <c r="EH93" s="428">
        <f t="shared" si="246"/>
        <v>5</v>
      </c>
      <c r="EI93" s="429">
        <f t="shared" si="247"/>
        <v>1</v>
      </c>
      <c r="EJ93" s="428">
        <f t="shared" si="248"/>
        <v>3</v>
      </c>
      <c r="EK93" s="429">
        <f t="shared" si="249"/>
        <v>0.6</v>
      </c>
      <c r="EL93" s="100">
        <f t="shared" si="250"/>
        <v>0</v>
      </c>
      <c r="EM93" s="100">
        <f t="shared" si="251"/>
        <v>0</v>
      </c>
      <c r="EN93" s="97">
        <f t="shared" si="252"/>
        <v>0</v>
      </c>
      <c r="EO93" s="428">
        <f t="shared" si="253"/>
        <v>5</v>
      </c>
      <c r="EP93" s="429">
        <f t="shared" si="254"/>
        <v>1</v>
      </c>
      <c r="EQ93" s="428">
        <f t="shared" si="255"/>
        <v>3</v>
      </c>
      <c r="ER93" s="429">
        <f t="shared" si="256"/>
        <v>0.6</v>
      </c>
      <c r="ES93" s="100">
        <f t="shared" si="257"/>
        <v>0</v>
      </c>
      <c r="ET93" s="100">
        <f t="shared" si="258"/>
        <v>0</v>
      </c>
      <c r="EU93" s="97">
        <f t="shared" si="259"/>
        <v>0</v>
      </c>
      <c r="EV93" s="428">
        <f t="shared" si="260"/>
        <v>5</v>
      </c>
      <c r="EW93" s="429">
        <f t="shared" si="261"/>
        <v>1</v>
      </c>
      <c r="EX93" s="428">
        <f t="shared" si="262"/>
        <v>3</v>
      </c>
      <c r="EY93" s="429">
        <f t="shared" si="263"/>
        <v>0.6</v>
      </c>
      <c r="EZ93" s="100">
        <f t="shared" si="264"/>
        <v>0</v>
      </c>
      <c r="FA93" s="100">
        <f t="shared" si="265"/>
        <v>0</v>
      </c>
      <c r="FB93" s="97">
        <f t="shared" si="266"/>
        <v>0</v>
      </c>
      <c r="FC93" s="428">
        <f t="shared" si="267"/>
        <v>5</v>
      </c>
      <c r="FD93" s="429">
        <f t="shared" si="268"/>
        <v>1</v>
      </c>
      <c r="FE93" s="428">
        <f t="shared" si="269"/>
        <v>3</v>
      </c>
      <c r="FF93" s="429">
        <f t="shared" si="270"/>
        <v>0.6</v>
      </c>
      <c r="FG93" s="100">
        <f t="shared" si="271"/>
        <v>0</v>
      </c>
      <c r="FH93" s="100">
        <f t="shared" si="272"/>
        <v>0</v>
      </c>
      <c r="FI93" s="97">
        <f t="shared" si="273"/>
        <v>0</v>
      </c>
      <c r="FJ93" s="428">
        <f t="shared" si="274"/>
        <v>5</v>
      </c>
      <c r="FK93" s="429">
        <f t="shared" si="275"/>
        <v>1</v>
      </c>
      <c r="FL93" s="428">
        <f t="shared" si="276"/>
        <v>3</v>
      </c>
      <c r="FM93" s="429">
        <f t="shared" si="277"/>
        <v>0.6</v>
      </c>
      <c r="FN93" s="100">
        <f t="shared" si="278"/>
        <v>0</v>
      </c>
      <c r="FO93" s="100">
        <f t="shared" si="279"/>
        <v>0</v>
      </c>
      <c r="FP93" s="97">
        <f t="shared" si="280"/>
        <v>0</v>
      </c>
      <c r="FQ93" s="428">
        <f t="shared" si="281"/>
        <v>5</v>
      </c>
      <c r="FR93" s="429">
        <f t="shared" si="282"/>
        <v>1</v>
      </c>
      <c r="FS93" s="428">
        <f t="shared" si="283"/>
        <v>3</v>
      </c>
      <c r="FT93" s="429">
        <f t="shared" si="284"/>
        <v>0.6</v>
      </c>
      <c r="FU93" s="100">
        <f t="shared" si="285"/>
        <v>0</v>
      </c>
      <c r="FV93" s="100">
        <f t="shared" si="286"/>
        <v>0</v>
      </c>
      <c r="FW93" s="97">
        <f t="shared" si="287"/>
        <v>0</v>
      </c>
      <c r="FX93" s="428">
        <f t="shared" si="288"/>
        <v>5</v>
      </c>
      <c r="FY93" s="429">
        <f t="shared" si="289"/>
        <v>1</v>
      </c>
      <c r="FZ93" s="428">
        <f t="shared" si="290"/>
        <v>3</v>
      </c>
      <c r="GA93" s="429">
        <f t="shared" si="291"/>
        <v>0.6</v>
      </c>
      <c r="GB93" s="100">
        <f t="shared" si="292"/>
        <v>0</v>
      </c>
      <c r="GC93" s="100">
        <f t="shared" si="293"/>
        <v>0</v>
      </c>
      <c r="GD93" s="97">
        <f t="shared" si="294"/>
        <v>0</v>
      </c>
      <c r="GE93" s="428">
        <f t="shared" si="295"/>
        <v>5</v>
      </c>
      <c r="GF93" s="429">
        <f t="shared" si="296"/>
        <v>1</v>
      </c>
      <c r="GG93" s="428">
        <f t="shared" si="297"/>
        <v>3</v>
      </c>
      <c r="GH93" s="429">
        <f t="shared" si="298"/>
        <v>0.6</v>
      </c>
      <c r="GI93" s="429">
        <f t="shared" si="299"/>
        <v>0.6</v>
      </c>
      <c r="GJ93" s="101"/>
    </row>
    <row r="94" spans="1:192" ht="37.5" hidden="1" customHeight="1">
      <c r="A94" s="427">
        <v>86</v>
      </c>
      <c r="B94" s="85"/>
      <c r="C94" s="85"/>
      <c r="D94" s="193"/>
      <c r="E94" s="85"/>
      <c r="F94" s="124"/>
      <c r="G94" s="85"/>
      <c r="H94" s="85" t="s">
        <v>1170</v>
      </c>
      <c r="I94" s="86"/>
      <c r="J94" s="86"/>
      <c r="K94" s="86"/>
      <c r="L94" s="86"/>
      <c r="M94" s="86"/>
      <c r="N94" s="86"/>
      <c r="O94" s="86"/>
      <c r="P94" s="86"/>
      <c r="Q94" s="86"/>
      <c r="R94" s="86"/>
      <c r="S94" s="86"/>
      <c r="T94" s="86"/>
      <c r="U94" s="86"/>
      <c r="V94" s="86"/>
      <c r="W94" s="86"/>
      <c r="X94" s="86"/>
      <c r="Y94" s="86"/>
      <c r="Z94" s="86"/>
      <c r="AA94" s="86"/>
      <c r="AB94" s="86"/>
      <c r="AC94" s="88">
        <f t="shared" si="204"/>
        <v>0</v>
      </c>
      <c r="AD94" s="89">
        <f t="shared" si="300"/>
        <v>1</v>
      </c>
      <c r="AE94" s="88" t="str">
        <f t="shared" si="205"/>
        <v>3 - Moderado</v>
      </c>
      <c r="AF94" s="89">
        <f t="shared" si="301"/>
        <v>0.6</v>
      </c>
      <c r="AG94" s="82" t="str">
        <f t="shared" si="302"/>
        <v/>
      </c>
      <c r="AH94" s="89">
        <f t="shared" si="206"/>
        <v>0.6</v>
      </c>
      <c r="AI94" s="85"/>
      <c r="AJ94" s="85"/>
      <c r="AK94" s="85"/>
      <c r="AL94" s="85"/>
      <c r="AM94" s="47"/>
      <c r="AN94" s="91"/>
      <c r="AO94" s="91"/>
      <c r="AP94" s="47"/>
      <c r="AQ94" s="47"/>
      <c r="AR94" s="91"/>
      <c r="AS94" s="91"/>
      <c r="AT94" s="47"/>
      <c r="AU94" s="47"/>
      <c r="AV94" s="91"/>
      <c r="AW94" s="91"/>
      <c r="AX94" s="47"/>
      <c r="AY94" s="47"/>
      <c r="AZ94" s="91"/>
      <c r="BA94" s="91"/>
      <c r="BB94" s="47"/>
      <c r="BC94" s="47"/>
      <c r="BD94" s="91"/>
      <c r="BE94" s="91"/>
      <c r="BF94" s="47"/>
      <c r="BG94" s="47"/>
      <c r="BH94" s="91"/>
      <c r="BI94" s="91"/>
      <c r="BJ94" s="47"/>
      <c r="BK94" s="47"/>
      <c r="BL94" s="91"/>
      <c r="BM94" s="91"/>
      <c r="BN94" s="47"/>
      <c r="BO94" s="47"/>
      <c r="BP94" s="91"/>
      <c r="BQ94" s="91"/>
      <c r="BR94" s="47"/>
      <c r="BS94" s="47"/>
      <c r="BT94" s="91"/>
      <c r="BU94" s="91"/>
      <c r="BV94" s="47"/>
      <c r="BW94" s="47"/>
      <c r="BX94" s="91"/>
      <c r="BY94" s="91"/>
      <c r="BZ94" s="47"/>
      <c r="CA94" s="47"/>
      <c r="CB94" s="91"/>
      <c r="CC94" s="91"/>
      <c r="CD94" s="47"/>
      <c r="CE94" s="47"/>
      <c r="CF94" s="91"/>
      <c r="CG94" s="91"/>
      <c r="CH94" s="47"/>
      <c r="CI94" s="91"/>
      <c r="CJ94" s="91"/>
      <c r="CK94" s="47"/>
      <c r="CL94" s="92" t="str">
        <f t="shared" si="207"/>
        <v>5 - Muy Alta</v>
      </c>
      <c r="CM94" s="93">
        <f t="shared" si="303"/>
        <v>1</v>
      </c>
      <c r="CN94" s="92" t="str">
        <f t="shared" si="208"/>
        <v>3 - Moderado</v>
      </c>
      <c r="CO94" s="93">
        <f t="shared" si="304"/>
        <v>0.6</v>
      </c>
      <c r="CP94" s="94" t="str">
        <f t="shared" si="305"/>
        <v>ALTO</v>
      </c>
      <c r="CQ94" s="89">
        <f t="shared" si="209"/>
        <v>0.6</v>
      </c>
      <c r="CR94" s="194"/>
      <c r="CS94" s="94">
        <f t="shared" si="210"/>
        <v>5</v>
      </c>
      <c r="CT94" s="47"/>
      <c r="CU94" s="194"/>
      <c r="CV94" s="194"/>
      <c r="CW94" s="96"/>
      <c r="CX94" s="97">
        <f t="shared" si="211"/>
        <v>0</v>
      </c>
      <c r="CY94" s="98">
        <f t="shared" si="212"/>
        <v>3</v>
      </c>
      <c r="CZ94" s="97" t="str">
        <f t="shared" si="213"/>
        <v>Moderado</v>
      </c>
      <c r="DA94" s="99">
        <f t="shared" si="214"/>
        <v>0.6</v>
      </c>
      <c r="DB94" s="100">
        <f t="shared" si="215"/>
        <v>0</v>
      </c>
      <c r="DC94" s="100">
        <f t="shared" si="216"/>
        <v>0</v>
      </c>
      <c r="DD94" s="97">
        <f t="shared" si="217"/>
        <v>0</v>
      </c>
      <c r="DE94" s="428">
        <f t="shared" si="218"/>
        <v>5</v>
      </c>
      <c r="DF94" s="429">
        <f t="shared" si="219"/>
        <v>1</v>
      </c>
      <c r="DG94" s="428">
        <f t="shared" si="220"/>
        <v>3</v>
      </c>
      <c r="DH94" s="428"/>
      <c r="DI94" s="429">
        <f t="shared" si="221"/>
        <v>0.6</v>
      </c>
      <c r="DJ94" s="100">
        <f t="shared" si="222"/>
        <v>0</v>
      </c>
      <c r="DK94" s="100">
        <f t="shared" si="223"/>
        <v>0</v>
      </c>
      <c r="DL94" s="97">
        <f t="shared" si="224"/>
        <v>0</v>
      </c>
      <c r="DM94" s="428">
        <f t="shared" si="225"/>
        <v>5</v>
      </c>
      <c r="DN94" s="429">
        <f t="shared" si="226"/>
        <v>1</v>
      </c>
      <c r="DO94" s="428">
        <f t="shared" si="227"/>
        <v>3</v>
      </c>
      <c r="DP94" s="429">
        <f t="shared" si="228"/>
        <v>0.6</v>
      </c>
      <c r="DQ94" s="100">
        <f t="shared" si="229"/>
        <v>0</v>
      </c>
      <c r="DR94" s="100">
        <f t="shared" si="230"/>
        <v>0</v>
      </c>
      <c r="DS94" s="97">
        <f t="shared" si="231"/>
        <v>0</v>
      </c>
      <c r="DT94" s="428">
        <f t="shared" si="232"/>
        <v>5</v>
      </c>
      <c r="DU94" s="429">
        <f t="shared" si="233"/>
        <v>1</v>
      </c>
      <c r="DV94" s="428">
        <f t="shared" si="234"/>
        <v>3</v>
      </c>
      <c r="DW94" s="429">
        <f t="shared" si="235"/>
        <v>0.6</v>
      </c>
      <c r="DX94" s="100">
        <f t="shared" si="236"/>
        <v>0</v>
      </c>
      <c r="DY94" s="100">
        <f t="shared" si="237"/>
        <v>0</v>
      </c>
      <c r="DZ94" s="97">
        <f t="shared" si="238"/>
        <v>0</v>
      </c>
      <c r="EA94" s="428">
        <f t="shared" si="239"/>
        <v>5</v>
      </c>
      <c r="EB94" s="429">
        <f t="shared" si="240"/>
        <v>1</v>
      </c>
      <c r="EC94" s="428">
        <f t="shared" si="241"/>
        <v>3</v>
      </c>
      <c r="ED94" s="429">
        <f t="shared" si="242"/>
        <v>0.6</v>
      </c>
      <c r="EE94" s="100">
        <f t="shared" si="243"/>
        <v>0</v>
      </c>
      <c r="EF94" s="100">
        <f t="shared" si="244"/>
        <v>0</v>
      </c>
      <c r="EG94" s="97">
        <f t="shared" si="245"/>
        <v>0</v>
      </c>
      <c r="EH94" s="428">
        <f t="shared" si="246"/>
        <v>5</v>
      </c>
      <c r="EI94" s="429">
        <f t="shared" si="247"/>
        <v>1</v>
      </c>
      <c r="EJ94" s="428">
        <f t="shared" si="248"/>
        <v>3</v>
      </c>
      <c r="EK94" s="429">
        <f t="shared" si="249"/>
        <v>0.6</v>
      </c>
      <c r="EL94" s="100">
        <f t="shared" si="250"/>
        <v>0</v>
      </c>
      <c r="EM94" s="100">
        <f t="shared" si="251"/>
        <v>0</v>
      </c>
      <c r="EN94" s="97">
        <f t="shared" si="252"/>
        <v>0</v>
      </c>
      <c r="EO94" s="428">
        <f t="shared" si="253"/>
        <v>5</v>
      </c>
      <c r="EP94" s="429">
        <f t="shared" si="254"/>
        <v>1</v>
      </c>
      <c r="EQ94" s="428">
        <f t="shared" si="255"/>
        <v>3</v>
      </c>
      <c r="ER94" s="429">
        <f t="shared" si="256"/>
        <v>0.6</v>
      </c>
      <c r="ES94" s="100">
        <f t="shared" si="257"/>
        <v>0</v>
      </c>
      <c r="ET94" s="100">
        <f t="shared" si="258"/>
        <v>0</v>
      </c>
      <c r="EU94" s="97">
        <f t="shared" si="259"/>
        <v>0</v>
      </c>
      <c r="EV94" s="428">
        <f t="shared" si="260"/>
        <v>5</v>
      </c>
      <c r="EW94" s="429">
        <f t="shared" si="261"/>
        <v>1</v>
      </c>
      <c r="EX94" s="428">
        <f t="shared" si="262"/>
        <v>3</v>
      </c>
      <c r="EY94" s="429">
        <f t="shared" si="263"/>
        <v>0.6</v>
      </c>
      <c r="EZ94" s="100">
        <f t="shared" si="264"/>
        <v>0</v>
      </c>
      <c r="FA94" s="100">
        <f t="shared" si="265"/>
        <v>0</v>
      </c>
      <c r="FB94" s="97">
        <f t="shared" si="266"/>
        <v>0</v>
      </c>
      <c r="FC94" s="428">
        <f t="shared" si="267"/>
        <v>5</v>
      </c>
      <c r="FD94" s="429">
        <f t="shared" si="268"/>
        <v>1</v>
      </c>
      <c r="FE94" s="428">
        <f t="shared" si="269"/>
        <v>3</v>
      </c>
      <c r="FF94" s="429">
        <f t="shared" si="270"/>
        <v>0.6</v>
      </c>
      <c r="FG94" s="100">
        <f t="shared" si="271"/>
        <v>0</v>
      </c>
      <c r="FH94" s="100">
        <f t="shared" si="272"/>
        <v>0</v>
      </c>
      <c r="FI94" s="97">
        <f t="shared" si="273"/>
        <v>0</v>
      </c>
      <c r="FJ94" s="428">
        <f t="shared" si="274"/>
        <v>5</v>
      </c>
      <c r="FK94" s="429">
        <f t="shared" si="275"/>
        <v>1</v>
      </c>
      <c r="FL94" s="428">
        <f t="shared" si="276"/>
        <v>3</v>
      </c>
      <c r="FM94" s="429">
        <f t="shared" si="277"/>
        <v>0.6</v>
      </c>
      <c r="FN94" s="100">
        <f t="shared" si="278"/>
        <v>0</v>
      </c>
      <c r="FO94" s="100">
        <f t="shared" si="279"/>
        <v>0</v>
      </c>
      <c r="FP94" s="97">
        <f t="shared" si="280"/>
        <v>0</v>
      </c>
      <c r="FQ94" s="428">
        <f t="shared" si="281"/>
        <v>5</v>
      </c>
      <c r="FR94" s="429">
        <f t="shared" si="282"/>
        <v>1</v>
      </c>
      <c r="FS94" s="428">
        <f t="shared" si="283"/>
        <v>3</v>
      </c>
      <c r="FT94" s="429">
        <f t="shared" si="284"/>
        <v>0.6</v>
      </c>
      <c r="FU94" s="100">
        <f t="shared" si="285"/>
        <v>0</v>
      </c>
      <c r="FV94" s="100">
        <f t="shared" si="286"/>
        <v>0</v>
      </c>
      <c r="FW94" s="97">
        <f t="shared" si="287"/>
        <v>0</v>
      </c>
      <c r="FX94" s="428">
        <f t="shared" si="288"/>
        <v>5</v>
      </c>
      <c r="FY94" s="429">
        <f t="shared" si="289"/>
        <v>1</v>
      </c>
      <c r="FZ94" s="428">
        <f t="shared" si="290"/>
        <v>3</v>
      </c>
      <c r="GA94" s="429">
        <f t="shared" si="291"/>
        <v>0.6</v>
      </c>
      <c r="GB94" s="100">
        <f t="shared" si="292"/>
        <v>0</v>
      </c>
      <c r="GC94" s="100">
        <f t="shared" si="293"/>
        <v>0</v>
      </c>
      <c r="GD94" s="97">
        <f t="shared" si="294"/>
        <v>0</v>
      </c>
      <c r="GE94" s="428">
        <f t="shared" si="295"/>
        <v>5</v>
      </c>
      <c r="GF94" s="429">
        <f t="shared" si="296"/>
        <v>1</v>
      </c>
      <c r="GG94" s="428">
        <f t="shared" si="297"/>
        <v>3</v>
      </c>
      <c r="GH94" s="429">
        <f t="shared" si="298"/>
        <v>0.6</v>
      </c>
      <c r="GI94" s="429">
        <f t="shared" si="299"/>
        <v>0.6</v>
      </c>
      <c r="GJ94" s="101"/>
    </row>
    <row r="95" spans="1:192" ht="37.5" hidden="1" customHeight="1">
      <c r="A95" s="427">
        <v>87</v>
      </c>
      <c r="B95" s="85"/>
      <c r="C95" s="85"/>
      <c r="D95" s="193"/>
      <c r="E95" s="85"/>
      <c r="F95" s="124"/>
      <c r="G95" s="85"/>
      <c r="H95" s="85" t="s">
        <v>1170</v>
      </c>
      <c r="I95" s="86"/>
      <c r="J95" s="86"/>
      <c r="K95" s="86"/>
      <c r="L95" s="86"/>
      <c r="M95" s="86"/>
      <c r="N95" s="86"/>
      <c r="O95" s="86"/>
      <c r="P95" s="86"/>
      <c r="Q95" s="86"/>
      <c r="R95" s="86"/>
      <c r="S95" s="86"/>
      <c r="T95" s="86"/>
      <c r="U95" s="86"/>
      <c r="V95" s="86"/>
      <c r="W95" s="86"/>
      <c r="X95" s="86"/>
      <c r="Y95" s="86"/>
      <c r="Z95" s="86"/>
      <c r="AA95" s="86"/>
      <c r="AB95" s="86"/>
      <c r="AC95" s="88">
        <f t="shared" si="204"/>
        <v>0</v>
      </c>
      <c r="AD95" s="89">
        <f t="shared" si="300"/>
        <v>1</v>
      </c>
      <c r="AE95" s="88" t="str">
        <f t="shared" si="205"/>
        <v>3 - Moderado</v>
      </c>
      <c r="AF95" s="89">
        <f t="shared" si="301"/>
        <v>0.6</v>
      </c>
      <c r="AG95" s="82" t="str">
        <f t="shared" si="302"/>
        <v/>
      </c>
      <c r="AH95" s="89">
        <f t="shared" si="206"/>
        <v>0.6</v>
      </c>
      <c r="AI95" s="85"/>
      <c r="AJ95" s="85"/>
      <c r="AK95" s="85"/>
      <c r="AL95" s="85"/>
      <c r="AM95" s="47"/>
      <c r="AN95" s="91"/>
      <c r="AO95" s="91"/>
      <c r="AP95" s="47"/>
      <c r="AQ95" s="47"/>
      <c r="AR95" s="91"/>
      <c r="AS95" s="91"/>
      <c r="AT95" s="47"/>
      <c r="AU95" s="47"/>
      <c r="AV95" s="91"/>
      <c r="AW95" s="91"/>
      <c r="AX95" s="47"/>
      <c r="AY95" s="47"/>
      <c r="AZ95" s="91"/>
      <c r="BA95" s="91"/>
      <c r="BB95" s="47"/>
      <c r="BC95" s="47"/>
      <c r="BD95" s="91"/>
      <c r="BE95" s="91"/>
      <c r="BF95" s="47"/>
      <c r="BG95" s="47"/>
      <c r="BH95" s="91"/>
      <c r="BI95" s="91"/>
      <c r="BJ95" s="47"/>
      <c r="BK95" s="47"/>
      <c r="BL95" s="91"/>
      <c r="BM95" s="91"/>
      <c r="BN95" s="47"/>
      <c r="BO95" s="47"/>
      <c r="BP95" s="91"/>
      <c r="BQ95" s="91"/>
      <c r="BR95" s="47"/>
      <c r="BS95" s="47"/>
      <c r="BT95" s="91"/>
      <c r="BU95" s="91"/>
      <c r="BV95" s="47"/>
      <c r="BW95" s="47"/>
      <c r="BX95" s="91"/>
      <c r="BY95" s="91"/>
      <c r="BZ95" s="47"/>
      <c r="CA95" s="47"/>
      <c r="CB95" s="91"/>
      <c r="CC95" s="91"/>
      <c r="CD95" s="47"/>
      <c r="CE95" s="47"/>
      <c r="CF95" s="91"/>
      <c r="CG95" s="91"/>
      <c r="CH95" s="47"/>
      <c r="CI95" s="91"/>
      <c r="CJ95" s="91"/>
      <c r="CK95" s="47"/>
      <c r="CL95" s="92" t="str">
        <f t="shared" si="207"/>
        <v>5 - Muy Alta</v>
      </c>
      <c r="CM95" s="93">
        <f t="shared" si="303"/>
        <v>1</v>
      </c>
      <c r="CN95" s="92" t="str">
        <f t="shared" si="208"/>
        <v>3 - Moderado</v>
      </c>
      <c r="CO95" s="93">
        <f t="shared" si="304"/>
        <v>0.6</v>
      </c>
      <c r="CP95" s="94" t="str">
        <f t="shared" si="305"/>
        <v>ALTO</v>
      </c>
      <c r="CQ95" s="89">
        <f t="shared" si="209"/>
        <v>0.6</v>
      </c>
      <c r="CR95" s="194"/>
      <c r="CS95" s="94">
        <f t="shared" si="210"/>
        <v>5</v>
      </c>
      <c r="CT95" s="47"/>
      <c r="CU95" s="194"/>
      <c r="CV95" s="194"/>
      <c r="CW95" s="96"/>
      <c r="CX95" s="97">
        <f t="shared" si="211"/>
        <v>0</v>
      </c>
      <c r="CY95" s="98">
        <f t="shared" si="212"/>
        <v>3</v>
      </c>
      <c r="CZ95" s="97" t="str">
        <f t="shared" si="213"/>
        <v>Moderado</v>
      </c>
      <c r="DA95" s="99">
        <f t="shared" si="214"/>
        <v>0.6</v>
      </c>
      <c r="DB95" s="100">
        <f t="shared" si="215"/>
        <v>0</v>
      </c>
      <c r="DC95" s="100">
        <f t="shared" si="216"/>
        <v>0</v>
      </c>
      <c r="DD95" s="97">
        <f t="shared" si="217"/>
        <v>0</v>
      </c>
      <c r="DE95" s="428">
        <f t="shared" si="218"/>
        <v>5</v>
      </c>
      <c r="DF95" s="429">
        <f t="shared" si="219"/>
        <v>1</v>
      </c>
      <c r="DG95" s="428">
        <f t="shared" si="220"/>
        <v>3</v>
      </c>
      <c r="DH95" s="428"/>
      <c r="DI95" s="429">
        <f t="shared" si="221"/>
        <v>0.6</v>
      </c>
      <c r="DJ95" s="100">
        <f t="shared" si="222"/>
        <v>0</v>
      </c>
      <c r="DK95" s="100">
        <f t="shared" si="223"/>
        <v>0</v>
      </c>
      <c r="DL95" s="97">
        <f t="shared" si="224"/>
        <v>0</v>
      </c>
      <c r="DM95" s="428">
        <f t="shared" si="225"/>
        <v>5</v>
      </c>
      <c r="DN95" s="429">
        <f t="shared" si="226"/>
        <v>1</v>
      </c>
      <c r="DO95" s="428">
        <f t="shared" si="227"/>
        <v>3</v>
      </c>
      <c r="DP95" s="429">
        <f t="shared" si="228"/>
        <v>0.6</v>
      </c>
      <c r="DQ95" s="100">
        <f t="shared" si="229"/>
        <v>0</v>
      </c>
      <c r="DR95" s="100">
        <f t="shared" si="230"/>
        <v>0</v>
      </c>
      <c r="DS95" s="97">
        <f t="shared" si="231"/>
        <v>0</v>
      </c>
      <c r="DT95" s="428">
        <f t="shared" si="232"/>
        <v>5</v>
      </c>
      <c r="DU95" s="429">
        <f t="shared" si="233"/>
        <v>1</v>
      </c>
      <c r="DV95" s="428">
        <f t="shared" si="234"/>
        <v>3</v>
      </c>
      <c r="DW95" s="429">
        <f t="shared" si="235"/>
        <v>0.6</v>
      </c>
      <c r="DX95" s="100">
        <f t="shared" si="236"/>
        <v>0</v>
      </c>
      <c r="DY95" s="100">
        <f t="shared" si="237"/>
        <v>0</v>
      </c>
      <c r="DZ95" s="97">
        <f t="shared" si="238"/>
        <v>0</v>
      </c>
      <c r="EA95" s="428">
        <f t="shared" si="239"/>
        <v>5</v>
      </c>
      <c r="EB95" s="429">
        <f t="shared" si="240"/>
        <v>1</v>
      </c>
      <c r="EC95" s="428">
        <f t="shared" si="241"/>
        <v>3</v>
      </c>
      <c r="ED95" s="429">
        <f t="shared" si="242"/>
        <v>0.6</v>
      </c>
      <c r="EE95" s="100">
        <f t="shared" si="243"/>
        <v>0</v>
      </c>
      <c r="EF95" s="100">
        <f t="shared" si="244"/>
        <v>0</v>
      </c>
      <c r="EG95" s="97">
        <f t="shared" si="245"/>
        <v>0</v>
      </c>
      <c r="EH95" s="428">
        <f t="shared" si="246"/>
        <v>5</v>
      </c>
      <c r="EI95" s="429">
        <f t="shared" si="247"/>
        <v>1</v>
      </c>
      <c r="EJ95" s="428">
        <f t="shared" si="248"/>
        <v>3</v>
      </c>
      <c r="EK95" s="429">
        <f t="shared" si="249"/>
        <v>0.6</v>
      </c>
      <c r="EL95" s="100">
        <f t="shared" si="250"/>
        <v>0</v>
      </c>
      <c r="EM95" s="100">
        <f t="shared" si="251"/>
        <v>0</v>
      </c>
      <c r="EN95" s="97">
        <f t="shared" si="252"/>
        <v>0</v>
      </c>
      <c r="EO95" s="428">
        <f t="shared" si="253"/>
        <v>5</v>
      </c>
      <c r="EP95" s="429">
        <f t="shared" si="254"/>
        <v>1</v>
      </c>
      <c r="EQ95" s="428">
        <f t="shared" si="255"/>
        <v>3</v>
      </c>
      <c r="ER95" s="429">
        <f t="shared" si="256"/>
        <v>0.6</v>
      </c>
      <c r="ES95" s="100">
        <f t="shared" si="257"/>
        <v>0</v>
      </c>
      <c r="ET95" s="100">
        <f t="shared" si="258"/>
        <v>0</v>
      </c>
      <c r="EU95" s="97">
        <f t="shared" si="259"/>
        <v>0</v>
      </c>
      <c r="EV95" s="428">
        <f t="shared" si="260"/>
        <v>5</v>
      </c>
      <c r="EW95" s="429">
        <f t="shared" si="261"/>
        <v>1</v>
      </c>
      <c r="EX95" s="428">
        <f t="shared" si="262"/>
        <v>3</v>
      </c>
      <c r="EY95" s="429">
        <f t="shared" si="263"/>
        <v>0.6</v>
      </c>
      <c r="EZ95" s="100">
        <f t="shared" si="264"/>
        <v>0</v>
      </c>
      <c r="FA95" s="100">
        <f t="shared" si="265"/>
        <v>0</v>
      </c>
      <c r="FB95" s="97">
        <f t="shared" si="266"/>
        <v>0</v>
      </c>
      <c r="FC95" s="428">
        <f t="shared" si="267"/>
        <v>5</v>
      </c>
      <c r="FD95" s="429">
        <f t="shared" si="268"/>
        <v>1</v>
      </c>
      <c r="FE95" s="428">
        <f t="shared" si="269"/>
        <v>3</v>
      </c>
      <c r="FF95" s="429">
        <f t="shared" si="270"/>
        <v>0.6</v>
      </c>
      <c r="FG95" s="100">
        <f t="shared" si="271"/>
        <v>0</v>
      </c>
      <c r="FH95" s="100">
        <f t="shared" si="272"/>
        <v>0</v>
      </c>
      <c r="FI95" s="97">
        <f t="shared" si="273"/>
        <v>0</v>
      </c>
      <c r="FJ95" s="428">
        <f t="shared" si="274"/>
        <v>5</v>
      </c>
      <c r="FK95" s="429">
        <f t="shared" si="275"/>
        <v>1</v>
      </c>
      <c r="FL95" s="428">
        <f t="shared" si="276"/>
        <v>3</v>
      </c>
      <c r="FM95" s="429">
        <f t="shared" si="277"/>
        <v>0.6</v>
      </c>
      <c r="FN95" s="100">
        <f t="shared" si="278"/>
        <v>0</v>
      </c>
      <c r="FO95" s="100">
        <f t="shared" si="279"/>
        <v>0</v>
      </c>
      <c r="FP95" s="97">
        <f t="shared" si="280"/>
        <v>0</v>
      </c>
      <c r="FQ95" s="428">
        <f t="shared" si="281"/>
        <v>5</v>
      </c>
      <c r="FR95" s="429">
        <f t="shared" si="282"/>
        <v>1</v>
      </c>
      <c r="FS95" s="428">
        <f t="shared" si="283"/>
        <v>3</v>
      </c>
      <c r="FT95" s="429">
        <f t="shared" si="284"/>
        <v>0.6</v>
      </c>
      <c r="FU95" s="100">
        <f t="shared" si="285"/>
        <v>0</v>
      </c>
      <c r="FV95" s="100">
        <f t="shared" si="286"/>
        <v>0</v>
      </c>
      <c r="FW95" s="97">
        <f t="shared" si="287"/>
        <v>0</v>
      </c>
      <c r="FX95" s="428">
        <f t="shared" si="288"/>
        <v>5</v>
      </c>
      <c r="FY95" s="429">
        <f t="shared" si="289"/>
        <v>1</v>
      </c>
      <c r="FZ95" s="428">
        <f t="shared" si="290"/>
        <v>3</v>
      </c>
      <c r="GA95" s="429">
        <f t="shared" si="291"/>
        <v>0.6</v>
      </c>
      <c r="GB95" s="100">
        <f t="shared" si="292"/>
        <v>0</v>
      </c>
      <c r="GC95" s="100">
        <f t="shared" si="293"/>
        <v>0</v>
      </c>
      <c r="GD95" s="97">
        <f t="shared" si="294"/>
        <v>0</v>
      </c>
      <c r="GE95" s="428">
        <f t="shared" si="295"/>
        <v>5</v>
      </c>
      <c r="GF95" s="429">
        <f t="shared" si="296"/>
        <v>1</v>
      </c>
      <c r="GG95" s="428">
        <f t="shared" si="297"/>
        <v>3</v>
      </c>
      <c r="GH95" s="429">
        <f t="shared" si="298"/>
        <v>0.6</v>
      </c>
      <c r="GI95" s="429">
        <f t="shared" si="299"/>
        <v>0.6</v>
      </c>
      <c r="GJ95" s="101"/>
    </row>
    <row r="96" spans="1:192" ht="37.5" hidden="1" customHeight="1">
      <c r="A96" s="427">
        <v>88</v>
      </c>
      <c r="B96" s="85"/>
      <c r="C96" s="85"/>
      <c r="D96" s="193"/>
      <c r="E96" s="85"/>
      <c r="F96" s="124"/>
      <c r="G96" s="85"/>
      <c r="H96" s="85" t="s">
        <v>1170</v>
      </c>
      <c r="I96" s="86"/>
      <c r="J96" s="86"/>
      <c r="K96" s="86"/>
      <c r="L96" s="86"/>
      <c r="M96" s="86"/>
      <c r="N96" s="86"/>
      <c r="O96" s="86"/>
      <c r="P96" s="86"/>
      <c r="Q96" s="86"/>
      <c r="R96" s="86"/>
      <c r="S96" s="86"/>
      <c r="T96" s="86"/>
      <c r="U96" s="86"/>
      <c r="V96" s="86"/>
      <c r="W96" s="86"/>
      <c r="X96" s="86"/>
      <c r="Y96" s="86"/>
      <c r="Z96" s="86"/>
      <c r="AA96" s="86"/>
      <c r="AB96" s="86"/>
      <c r="AC96" s="88">
        <f t="shared" si="204"/>
        <v>0</v>
      </c>
      <c r="AD96" s="89">
        <f t="shared" si="300"/>
        <v>1</v>
      </c>
      <c r="AE96" s="88" t="str">
        <f t="shared" si="205"/>
        <v>3 - Moderado</v>
      </c>
      <c r="AF96" s="89">
        <f t="shared" si="301"/>
        <v>0.6</v>
      </c>
      <c r="AG96" s="82" t="str">
        <f t="shared" si="302"/>
        <v/>
      </c>
      <c r="AH96" s="89">
        <f t="shared" si="206"/>
        <v>0.6</v>
      </c>
      <c r="AI96" s="85"/>
      <c r="AJ96" s="85"/>
      <c r="AK96" s="85"/>
      <c r="AL96" s="85"/>
      <c r="AM96" s="47"/>
      <c r="AN96" s="91"/>
      <c r="AO96" s="91"/>
      <c r="AP96" s="47"/>
      <c r="AQ96" s="47"/>
      <c r="AR96" s="91"/>
      <c r="AS96" s="91"/>
      <c r="AT96" s="47"/>
      <c r="AU96" s="47"/>
      <c r="AV96" s="91"/>
      <c r="AW96" s="91"/>
      <c r="AX96" s="47"/>
      <c r="AY96" s="47"/>
      <c r="AZ96" s="91"/>
      <c r="BA96" s="91"/>
      <c r="BB96" s="47"/>
      <c r="BC96" s="47"/>
      <c r="BD96" s="91"/>
      <c r="BE96" s="91"/>
      <c r="BF96" s="47"/>
      <c r="BG96" s="47"/>
      <c r="BH96" s="91"/>
      <c r="BI96" s="91"/>
      <c r="BJ96" s="47"/>
      <c r="BK96" s="47"/>
      <c r="BL96" s="91"/>
      <c r="BM96" s="91"/>
      <c r="BN96" s="47"/>
      <c r="BO96" s="47"/>
      <c r="BP96" s="91"/>
      <c r="BQ96" s="91"/>
      <c r="BR96" s="47"/>
      <c r="BS96" s="47"/>
      <c r="BT96" s="91"/>
      <c r="BU96" s="91"/>
      <c r="BV96" s="47"/>
      <c r="BW96" s="47"/>
      <c r="BX96" s="91"/>
      <c r="BY96" s="91"/>
      <c r="BZ96" s="47"/>
      <c r="CA96" s="47"/>
      <c r="CB96" s="91"/>
      <c r="CC96" s="91"/>
      <c r="CD96" s="47"/>
      <c r="CE96" s="47"/>
      <c r="CF96" s="91"/>
      <c r="CG96" s="91"/>
      <c r="CH96" s="47"/>
      <c r="CI96" s="91"/>
      <c r="CJ96" s="91"/>
      <c r="CK96" s="47"/>
      <c r="CL96" s="92" t="str">
        <f t="shared" si="207"/>
        <v>5 - Muy Alta</v>
      </c>
      <c r="CM96" s="93">
        <f t="shared" si="303"/>
        <v>1</v>
      </c>
      <c r="CN96" s="92" t="str">
        <f t="shared" si="208"/>
        <v>3 - Moderado</v>
      </c>
      <c r="CO96" s="93">
        <f t="shared" si="304"/>
        <v>0.6</v>
      </c>
      <c r="CP96" s="94" t="str">
        <f t="shared" si="305"/>
        <v>ALTO</v>
      </c>
      <c r="CQ96" s="89">
        <f t="shared" si="209"/>
        <v>0.6</v>
      </c>
      <c r="CR96" s="194"/>
      <c r="CS96" s="94">
        <f t="shared" si="210"/>
        <v>5</v>
      </c>
      <c r="CT96" s="47"/>
      <c r="CU96" s="194"/>
      <c r="CV96" s="194"/>
      <c r="CW96" s="96"/>
      <c r="CX96" s="97">
        <f t="shared" si="211"/>
        <v>0</v>
      </c>
      <c r="CY96" s="98">
        <f t="shared" si="212"/>
        <v>3</v>
      </c>
      <c r="CZ96" s="97" t="str">
        <f t="shared" si="213"/>
        <v>Moderado</v>
      </c>
      <c r="DA96" s="99">
        <f t="shared" si="214"/>
        <v>0.6</v>
      </c>
      <c r="DB96" s="100">
        <f t="shared" si="215"/>
        <v>0</v>
      </c>
      <c r="DC96" s="100">
        <f t="shared" si="216"/>
        <v>0</v>
      </c>
      <c r="DD96" s="97">
        <f t="shared" si="217"/>
        <v>0</v>
      </c>
      <c r="DE96" s="428">
        <f t="shared" si="218"/>
        <v>5</v>
      </c>
      <c r="DF96" s="429">
        <f t="shared" si="219"/>
        <v>1</v>
      </c>
      <c r="DG96" s="428">
        <f t="shared" si="220"/>
        <v>3</v>
      </c>
      <c r="DH96" s="428"/>
      <c r="DI96" s="429">
        <f t="shared" si="221"/>
        <v>0.6</v>
      </c>
      <c r="DJ96" s="100">
        <f t="shared" si="222"/>
        <v>0</v>
      </c>
      <c r="DK96" s="100">
        <f t="shared" si="223"/>
        <v>0</v>
      </c>
      <c r="DL96" s="97">
        <f t="shared" si="224"/>
        <v>0</v>
      </c>
      <c r="DM96" s="428">
        <f t="shared" si="225"/>
        <v>5</v>
      </c>
      <c r="DN96" s="429">
        <f t="shared" si="226"/>
        <v>1</v>
      </c>
      <c r="DO96" s="428">
        <f t="shared" si="227"/>
        <v>3</v>
      </c>
      <c r="DP96" s="429">
        <f t="shared" si="228"/>
        <v>0.6</v>
      </c>
      <c r="DQ96" s="100">
        <f t="shared" si="229"/>
        <v>0</v>
      </c>
      <c r="DR96" s="100">
        <f t="shared" si="230"/>
        <v>0</v>
      </c>
      <c r="DS96" s="97">
        <f t="shared" si="231"/>
        <v>0</v>
      </c>
      <c r="DT96" s="428">
        <f t="shared" si="232"/>
        <v>5</v>
      </c>
      <c r="DU96" s="429">
        <f t="shared" si="233"/>
        <v>1</v>
      </c>
      <c r="DV96" s="428">
        <f t="shared" si="234"/>
        <v>3</v>
      </c>
      <c r="DW96" s="429">
        <f t="shared" si="235"/>
        <v>0.6</v>
      </c>
      <c r="DX96" s="100">
        <f t="shared" si="236"/>
        <v>0</v>
      </c>
      <c r="DY96" s="100">
        <f t="shared" si="237"/>
        <v>0</v>
      </c>
      <c r="DZ96" s="97">
        <f t="shared" si="238"/>
        <v>0</v>
      </c>
      <c r="EA96" s="428">
        <f t="shared" si="239"/>
        <v>5</v>
      </c>
      <c r="EB96" s="429">
        <f t="shared" si="240"/>
        <v>1</v>
      </c>
      <c r="EC96" s="428">
        <f t="shared" si="241"/>
        <v>3</v>
      </c>
      <c r="ED96" s="429">
        <f t="shared" si="242"/>
        <v>0.6</v>
      </c>
      <c r="EE96" s="100">
        <f t="shared" si="243"/>
        <v>0</v>
      </c>
      <c r="EF96" s="100">
        <f t="shared" si="244"/>
        <v>0</v>
      </c>
      <c r="EG96" s="97">
        <f t="shared" si="245"/>
        <v>0</v>
      </c>
      <c r="EH96" s="428">
        <f t="shared" si="246"/>
        <v>5</v>
      </c>
      <c r="EI96" s="429">
        <f t="shared" si="247"/>
        <v>1</v>
      </c>
      <c r="EJ96" s="428">
        <f t="shared" si="248"/>
        <v>3</v>
      </c>
      <c r="EK96" s="429">
        <f t="shared" si="249"/>
        <v>0.6</v>
      </c>
      <c r="EL96" s="100">
        <f t="shared" si="250"/>
        <v>0</v>
      </c>
      <c r="EM96" s="100">
        <f t="shared" si="251"/>
        <v>0</v>
      </c>
      <c r="EN96" s="97">
        <f t="shared" si="252"/>
        <v>0</v>
      </c>
      <c r="EO96" s="428">
        <f t="shared" si="253"/>
        <v>5</v>
      </c>
      <c r="EP96" s="429">
        <f t="shared" si="254"/>
        <v>1</v>
      </c>
      <c r="EQ96" s="428">
        <f t="shared" si="255"/>
        <v>3</v>
      </c>
      <c r="ER96" s="429">
        <f t="shared" si="256"/>
        <v>0.6</v>
      </c>
      <c r="ES96" s="100">
        <f t="shared" si="257"/>
        <v>0</v>
      </c>
      <c r="ET96" s="100">
        <f t="shared" si="258"/>
        <v>0</v>
      </c>
      <c r="EU96" s="97">
        <f t="shared" si="259"/>
        <v>0</v>
      </c>
      <c r="EV96" s="428">
        <f t="shared" si="260"/>
        <v>5</v>
      </c>
      <c r="EW96" s="429">
        <f t="shared" si="261"/>
        <v>1</v>
      </c>
      <c r="EX96" s="428">
        <f t="shared" si="262"/>
        <v>3</v>
      </c>
      <c r="EY96" s="429">
        <f t="shared" si="263"/>
        <v>0.6</v>
      </c>
      <c r="EZ96" s="100">
        <f t="shared" si="264"/>
        <v>0</v>
      </c>
      <c r="FA96" s="100">
        <f t="shared" si="265"/>
        <v>0</v>
      </c>
      <c r="FB96" s="97">
        <f t="shared" si="266"/>
        <v>0</v>
      </c>
      <c r="FC96" s="428">
        <f t="shared" si="267"/>
        <v>5</v>
      </c>
      <c r="FD96" s="429">
        <f t="shared" si="268"/>
        <v>1</v>
      </c>
      <c r="FE96" s="428">
        <f t="shared" si="269"/>
        <v>3</v>
      </c>
      <c r="FF96" s="429">
        <f t="shared" si="270"/>
        <v>0.6</v>
      </c>
      <c r="FG96" s="100">
        <f t="shared" si="271"/>
        <v>0</v>
      </c>
      <c r="FH96" s="100">
        <f t="shared" si="272"/>
        <v>0</v>
      </c>
      <c r="FI96" s="97">
        <f t="shared" si="273"/>
        <v>0</v>
      </c>
      <c r="FJ96" s="428">
        <f t="shared" si="274"/>
        <v>5</v>
      </c>
      <c r="FK96" s="429">
        <f t="shared" si="275"/>
        <v>1</v>
      </c>
      <c r="FL96" s="428">
        <f t="shared" si="276"/>
        <v>3</v>
      </c>
      <c r="FM96" s="429">
        <f t="shared" si="277"/>
        <v>0.6</v>
      </c>
      <c r="FN96" s="100">
        <f t="shared" si="278"/>
        <v>0</v>
      </c>
      <c r="FO96" s="100">
        <f t="shared" si="279"/>
        <v>0</v>
      </c>
      <c r="FP96" s="97">
        <f t="shared" si="280"/>
        <v>0</v>
      </c>
      <c r="FQ96" s="428">
        <f t="shared" si="281"/>
        <v>5</v>
      </c>
      <c r="FR96" s="429">
        <f t="shared" si="282"/>
        <v>1</v>
      </c>
      <c r="FS96" s="428">
        <f t="shared" si="283"/>
        <v>3</v>
      </c>
      <c r="FT96" s="429">
        <f t="shared" si="284"/>
        <v>0.6</v>
      </c>
      <c r="FU96" s="100">
        <f t="shared" si="285"/>
        <v>0</v>
      </c>
      <c r="FV96" s="100">
        <f t="shared" si="286"/>
        <v>0</v>
      </c>
      <c r="FW96" s="97">
        <f t="shared" si="287"/>
        <v>0</v>
      </c>
      <c r="FX96" s="428">
        <f t="shared" si="288"/>
        <v>5</v>
      </c>
      <c r="FY96" s="429">
        <f t="shared" si="289"/>
        <v>1</v>
      </c>
      <c r="FZ96" s="428">
        <f t="shared" si="290"/>
        <v>3</v>
      </c>
      <c r="GA96" s="429">
        <f t="shared" si="291"/>
        <v>0.6</v>
      </c>
      <c r="GB96" s="100">
        <f t="shared" si="292"/>
        <v>0</v>
      </c>
      <c r="GC96" s="100">
        <f t="shared" si="293"/>
        <v>0</v>
      </c>
      <c r="GD96" s="97">
        <f t="shared" si="294"/>
        <v>0</v>
      </c>
      <c r="GE96" s="428">
        <f t="shared" si="295"/>
        <v>5</v>
      </c>
      <c r="GF96" s="429">
        <f t="shared" si="296"/>
        <v>1</v>
      </c>
      <c r="GG96" s="428">
        <f t="shared" si="297"/>
        <v>3</v>
      </c>
      <c r="GH96" s="429">
        <f t="shared" si="298"/>
        <v>0.6</v>
      </c>
      <c r="GI96" s="429">
        <f t="shared" si="299"/>
        <v>0.6</v>
      </c>
      <c r="GJ96" s="101"/>
    </row>
    <row r="97" spans="1:192" ht="37.5" hidden="1" customHeight="1">
      <c r="A97" s="427">
        <v>89</v>
      </c>
      <c r="B97" s="85"/>
      <c r="C97" s="85"/>
      <c r="D97" s="193"/>
      <c r="E97" s="85"/>
      <c r="F97" s="124"/>
      <c r="G97" s="85"/>
      <c r="H97" s="85" t="s">
        <v>1170</v>
      </c>
      <c r="I97" s="86"/>
      <c r="J97" s="86"/>
      <c r="K97" s="86"/>
      <c r="L97" s="86"/>
      <c r="M97" s="86"/>
      <c r="N97" s="86"/>
      <c r="O97" s="86"/>
      <c r="P97" s="86"/>
      <c r="Q97" s="86"/>
      <c r="R97" s="86"/>
      <c r="S97" s="86"/>
      <c r="T97" s="86"/>
      <c r="U97" s="86"/>
      <c r="V97" s="86"/>
      <c r="W97" s="86"/>
      <c r="X97" s="86"/>
      <c r="Y97" s="86"/>
      <c r="Z97" s="86"/>
      <c r="AA97" s="86"/>
      <c r="AB97" s="86"/>
      <c r="AC97" s="88">
        <f t="shared" si="204"/>
        <v>0</v>
      </c>
      <c r="AD97" s="89">
        <f t="shared" si="300"/>
        <v>1</v>
      </c>
      <c r="AE97" s="88" t="str">
        <f t="shared" si="205"/>
        <v>3 - Moderado</v>
      </c>
      <c r="AF97" s="89">
        <f t="shared" si="301"/>
        <v>0.6</v>
      </c>
      <c r="AG97" s="82" t="str">
        <f t="shared" si="302"/>
        <v/>
      </c>
      <c r="AH97" s="89">
        <f t="shared" si="206"/>
        <v>0.6</v>
      </c>
      <c r="AI97" s="85"/>
      <c r="AJ97" s="85"/>
      <c r="AK97" s="85"/>
      <c r="AL97" s="85"/>
      <c r="AM97" s="47"/>
      <c r="AN97" s="91"/>
      <c r="AO97" s="91"/>
      <c r="AP97" s="47"/>
      <c r="AQ97" s="47"/>
      <c r="AR97" s="91"/>
      <c r="AS97" s="91"/>
      <c r="AT97" s="47"/>
      <c r="AU97" s="47"/>
      <c r="AV97" s="91"/>
      <c r="AW97" s="91"/>
      <c r="AX97" s="47"/>
      <c r="AY97" s="47"/>
      <c r="AZ97" s="91"/>
      <c r="BA97" s="91"/>
      <c r="BB97" s="47"/>
      <c r="BC97" s="47"/>
      <c r="BD97" s="91"/>
      <c r="BE97" s="91"/>
      <c r="BF97" s="47"/>
      <c r="BG97" s="47"/>
      <c r="BH97" s="91"/>
      <c r="BI97" s="91"/>
      <c r="BJ97" s="47"/>
      <c r="BK97" s="47"/>
      <c r="BL97" s="91"/>
      <c r="BM97" s="91"/>
      <c r="BN97" s="47"/>
      <c r="BO97" s="47"/>
      <c r="BP97" s="91"/>
      <c r="BQ97" s="91"/>
      <c r="BR97" s="47"/>
      <c r="BS97" s="47"/>
      <c r="BT97" s="91"/>
      <c r="BU97" s="91"/>
      <c r="BV97" s="47"/>
      <c r="BW97" s="47"/>
      <c r="BX97" s="91"/>
      <c r="BY97" s="91"/>
      <c r="BZ97" s="47"/>
      <c r="CA97" s="47"/>
      <c r="CB97" s="91"/>
      <c r="CC97" s="91"/>
      <c r="CD97" s="47"/>
      <c r="CE97" s="47"/>
      <c r="CF97" s="91"/>
      <c r="CG97" s="91"/>
      <c r="CH97" s="47"/>
      <c r="CI97" s="91"/>
      <c r="CJ97" s="91"/>
      <c r="CK97" s="47"/>
      <c r="CL97" s="92" t="str">
        <f t="shared" si="207"/>
        <v>5 - Muy Alta</v>
      </c>
      <c r="CM97" s="93">
        <f t="shared" si="303"/>
        <v>1</v>
      </c>
      <c r="CN97" s="92" t="str">
        <f t="shared" si="208"/>
        <v>3 - Moderado</v>
      </c>
      <c r="CO97" s="93">
        <f t="shared" si="304"/>
        <v>0.6</v>
      </c>
      <c r="CP97" s="94" t="str">
        <f t="shared" si="305"/>
        <v>ALTO</v>
      </c>
      <c r="CQ97" s="89">
        <f t="shared" si="209"/>
        <v>0.6</v>
      </c>
      <c r="CR97" s="194"/>
      <c r="CS97" s="94">
        <f t="shared" si="210"/>
        <v>5</v>
      </c>
      <c r="CT97" s="47"/>
      <c r="CU97" s="194"/>
      <c r="CV97" s="194"/>
      <c r="CW97" s="96"/>
      <c r="CX97" s="97">
        <f t="shared" si="211"/>
        <v>0</v>
      </c>
      <c r="CY97" s="98">
        <f t="shared" si="212"/>
        <v>3</v>
      </c>
      <c r="CZ97" s="97" t="str">
        <f t="shared" si="213"/>
        <v>Moderado</v>
      </c>
      <c r="DA97" s="99">
        <f t="shared" si="214"/>
        <v>0.6</v>
      </c>
      <c r="DB97" s="100">
        <f t="shared" si="215"/>
        <v>0</v>
      </c>
      <c r="DC97" s="100">
        <f t="shared" si="216"/>
        <v>0</v>
      </c>
      <c r="DD97" s="97">
        <f t="shared" si="217"/>
        <v>0</v>
      </c>
      <c r="DE97" s="428">
        <f t="shared" si="218"/>
        <v>5</v>
      </c>
      <c r="DF97" s="429">
        <f t="shared" si="219"/>
        <v>1</v>
      </c>
      <c r="DG97" s="428">
        <f t="shared" si="220"/>
        <v>3</v>
      </c>
      <c r="DH97" s="428"/>
      <c r="DI97" s="429">
        <f t="shared" si="221"/>
        <v>0.6</v>
      </c>
      <c r="DJ97" s="100">
        <f t="shared" si="222"/>
        <v>0</v>
      </c>
      <c r="DK97" s="100">
        <f t="shared" si="223"/>
        <v>0</v>
      </c>
      <c r="DL97" s="97">
        <f t="shared" si="224"/>
        <v>0</v>
      </c>
      <c r="DM97" s="428">
        <f t="shared" si="225"/>
        <v>5</v>
      </c>
      <c r="DN97" s="429">
        <f t="shared" si="226"/>
        <v>1</v>
      </c>
      <c r="DO97" s="428">
        <f t="shared" si="227"/>
        <v>3</v>
      </c>
      <c r="DP97" s="429">
        <f t="shared" si="228"/>
        <v>0.6</v>
      </c>
      <c r="DQ97" s="100">
        <f t="shared" si="229"/>
        <v>0</v>
      </c>
      <c r="DR97" s="100">
        <f t="shared" si="230"/>
        <v>0</v>
      </c>
      <c r="DS97" s="97">
        <f t="shared" si="231"/>
        <v>0</v>
      </c>
      <c r="DT97" s="428">
        <f t="shared" si="232"/>
        <v>5</v>
      </c>
      <c r="DU97" s="429">
        <f t="shared" si="233"/>
        <v>1</v>
      </c>
      <c r="DV97" s="428">
        <f t="shared" si="234"/>
        <v>3</v>
      </c>
      <c r="DW97" s="429">
        <f t="shared" si="235"/>
        <v>0.6</v>
      </c>
      <c r="DX97" s="100">
        <f t="shared" si="236"/>
        <v>0</v>
      </c>
      <c r="DY97" s="100">
        <f t="shared" si="237"/>
        <v>0</v>
      </c>
      <c r="DZ97" s="97">
        <f t="shared" si="238"/>
        <v>0</v>
      </c>
      <c r="EA97" s="428">
        <f t="shared" si="239"/>
        <v>5</v>
      </c>
      <c r="EB97" s="429">
        <f t="shared" si="240"/>
        <v>1</v>
      </c>
      <c r="EC97" s="428">
        <f t="shared" si="241"/>
        <v>3</v>
      </c>
      <c r="ED97" s="429">
        <f t="shared" si="242"/>
        <v>0.6</v>
      </c>
      <c r="EE97" s="100">
        <f t="shared" si="243"/>
        <v>0</v>
      </c>
      <c r="EF97" s="100">
        <f t="shared" si="244"/>
        <v>0</v>
      </c>
      <c r="EG97" s="97">
        <f t="shared" si="245"/>
        <v>0</v>
      </c>
      <c r="EH97" s="428">
        <f t="shared" si="246"/>
        <v>5</v>
      </c>
      <c r="EI97" s="429">
        <f t="shared" si="247"/>
        <v>1</v>
      </c>
      <c r="EJ97" s="428">
        <f t="shared" si="248"/>
        <v>3</v>
      </c>
      <c r="EK97" s="429">
        <f t="shared" si="249"/>
        <v>0.6</v>
      </c>
      <c r="EL97" s="100">
        <f t="shared" si="250"/>
        <v>0</v>
      </c>
      <c r="EM97" s="100">
        <f t="shared" si="251"/>
        <v>0</v>
      </c>
      <c r="EN97" s="97">
        <f t="shared" si="252"/>
        <v>0</v>
      </c>
      <c r="EO97" s="428">
        <f t="shared" si="253"/>
        <v>5</v>
      </c>
      <c r="EP97" s="429">
        <f t="shared" si="254"/>
        <v>1</v>
      </c>
      <c r="EQ97" s="428">
        <f t="shared" si="255"/>
        <v>3</v>
      </c>
      <c r="ER97" s="429">
        <f t="shared" si="256"/>
        <v>0.6</v>
      </c>
      <c r="ES97" s="100">
        <f t="shared" si="257"/>
        <v>0</v>
      </c>
      <c r="ET97" s="100">
        <f t="shared" si="258"/>
        <v>0</v>
      </c>
      <c r="EU97" s="97">
        <f t="shared" si="259"/>
        <v>0</v>
      </c>
      <c r="EV97" s="428">
        <f t="shared" si="260"/>
        <v>5</v>
      </c>
      <c r="EW97" s="429">
        <f t="shared" si="261"/>
        <v>1</v>
      </c>
      <c r="EX97" s="428">
        <f t="shared" si="262"/>
        <v>3</v>
      </c>
      <c r="EY97" s="429">
        <f t="shared" si="263"/>
        <v>0.6</v>
      </c>
      <c r="EZ97" s="100">
        <f t="shared" si="264"/>
        <v>0</v>
      </c>
      <c r="FA97" s="100">
        <f t="shared" si="265"/>
        <v>0</v>
      </c>
      <c r="FB97" s="97">
        <f t="shared" si="266"/>
        <v>0</v>
      </c>
      <c r="FC97" s="428">
        <f t="shared" si="267"/>
        <v>5</v>
      </c>
      <c r="FD97" s="429">
        <f t="shared" si="268"/>
        <v>1</v>
      </c>
      <c r="FE97" s="428">
        <f t="shared" si="269"/>
        <v>3</v>
      </c>
      <c r="FF97" s="429">
        <f t="shared" si="270"/>
        <v>0.6</v>
      </c>
      <c r="FG97" s="100">
        <f t="shared" si="271"/>
        <v>0</v>
      </c>
      <c r="FH97" s="100">
        <f t="shared" si="272"/>
        <v>0</v>
      </c>
      <c r="FI97" s="97">
        <f t="shared" si="273"/>
        <v>0</v>
      </c>
      <c r="FJ97" s="428">
        <f t="shared" si="274"/>
        <v>5</v>
      </c>
      <c r="FK97" s="429">
        <f t="shared" si="275"/>
        <v>1</v>
      </c>
      <c r="FL97" s="428">
        <f t="shared" si="276"/>
        <v>3</v>
      </c>
      <c r="FM97" s="429">
        <f t="shared" si="277"/>
        <v>0.6</v>
      </c>
      <c r="FN97" s="100">
        <f t="shared" si="278"/>
        <v>0</v>
      </c>
      <c r="FO97" s="100">
        <f t="shared" si="279"/>
        <v>0</v>
      </c>
      <c r="FP97" s="97">
        <f t="shared" si="280"/>
        <v>0</v>
      </c>
      <c r="FQ97" s="428">
        <f t="shared" si="281"/>
        <v>5</v>
      </c>
      <c r="FR97" s="429">
        <f t="shared" si="282"/>
        <v>1</v>
      </c>
      <c r="FS97" s="428">
        <f t="shared" si="283"/>
        <v>3</v>
      </c>
      <c r="FT97" s="429">
        <f t="shared" si="284"/>
        <v>0.6</v>
      </c>
      <c r="FU97" s="100">
        <f t="shared" si="285"/>
        <v>0</v>
      </c>
      <c r="FV97" s="100">
        <f t="shared" si="286"/>
        <v>0</v>
      </c>
      <c r="FW97" s="97">
        <f t="shared" si="287"/>
        <v>0</v>
      </c>
      <c r="FX97" s="428">
        <f t="shared" si="288"/>
        <v>5</v>
      </c>
      <c r="FY97" s="429">
        <f t="shared" si="289"/>
        <v>1</v>
      </c>
      <c r="FZ97" s="428">
        <f t="shared" si="290"/>
        <v>3</v>
      </c>
      <c r="GA97" s="429">
        <f t="shared" si="291"/>
        <v>0.6</v>
      </c>
      <c r="GB97" s="100">
        <f t="shared" si="292"/>
        <v>0</v>
      </c>
      <c r="GC97" s="100">
        <f t="shared" si="293"/>
        <v>0</v>
      </c>
      <c r="GD97" s="97">
        <f t="shared" si="294"/>
        <v>0</v>
      </c>
      <c r="GE97" s="428">
        <f t="shared" si="295"/>
        <v>5</v>
      </c>
      <c r="GF97" s="429">
        <f t="shared" si="296"/>
        <v>1</v>
      </c>
      <c r="GG97" s="428">
        <f t="shared" si="297"/>
        <v>3</v>
      </c>
      <c r="GH97" s="429">
        <f t="shared" si="298"/>
        <v>0.6</v>
      </c>
      <c r="GI97" s="429">
        <f t="shared" si="299"/>
        <v>0.6</v>
      </c>
      <c r="GJ97" s="101"/>
    </row>
    <row r="98" spans="1:192" ht="37.5" hidden="1" customHeight="1">
      <c r="A98" s="427">
        <v>90</v>
      </c>
      <c r="B98" s="85"/>
      <c r="C98" s="85"/>
      <c r="D98" s="193"/>
      <c r="E98" s="85"/>
      <c r="F98" s="124"/>
      <c r="G98" s="85"/>
      <c r="H98" s="85" t="s">
        <v>1170</v>
      </c>
      <c r="I98" s="86"/>
      <c r="J98" s="86"/>
      <c r="K98" s="86"/>
      <c r="L98" s="86"/>
      <c r="M98" s="86"/>
      <c r="N98" s="86"/>
      <c r="O98" s="86"/>
      <c r="P98" s="86"/>
      <c r="Q98" s="86"/>
      <c r="R98" s="86"/>
      <c r="S98" s="86"/>
      <c r="T98" s="86"/>
      <c r="U98" s="86"/>
      <c r="V98" s="86"/>
      <c r="W98" s="86"/>
      <c r="X98" s="86"/>
      <c r="Y98" s="86"/>
      <c r="Z98" s="86"/>
      <c r="AA98" s="86"/>
      <c r="AB98" s="86"/>
      <c r="AC98" s="88">
        <f t="shared" si="204"/>
        <v>0</v>
      </c>
      <c r="AD98" s="89">
        <f t="shared" si="300"/>
        <v>1</v>
      </c>
      <c r="AE98" s="88" t="str">
        <f t="shared" si="205"/>
        <v>3 - Moderado</v>
      </c>
      <c r="AF98" s="89">
        <f t="shared" si="301"/>
        <v>0.6</v>
      </c>
      <c r="AG98" s="82" t="str">
        <f t="shared" si="302"/>
        <v/>
      </c>
      <c r="AH98" s="89">
        <f t="shared" si="206"/>
        <v>0.6</v>
      </c>
      <c r="AI98" s="85"/>
      <c r="AJ98" s="85"/>
      <c r="AK98" s="85"/>
      <c r="AL98" s="85"/>
      <c r="AM98" s="47"/>
      <c r="AN98" s="91"/>
      <c r="AO98" s="91"/>
      <c r="AP98" s="47"/>
      <c r="AQ98" s="47"/>
      <c r="AR98" s="91"/>
      <c r="AS98" s="91"/>
      <c r="AT98" s="47"/>
      <c r="AU98" s="47"/>
      <c r="AV98" s="91"/>
      <c r="AW98" s="91"/>
      <c r="AX98" s="47"/>
      <c r="AY98" s="47"/>
      <c r="AZ98" s="91"/>
      <c r="BA98" s="91"/>
      <c r="BB98" s="47"/>
      <c r="BC98" s="47"/>
      <c r="BD98" s="91"/>
      <c r="BE98" s="91"/>
      <c r="BF98" s="47"/>
      <c r="BG98" s="47"/>
      <c r="BH98" s="91"/>
      <c r="BI98" s="91"/>
      <c r="BJ98" s="47"/>
      <c r="BK98" s="47"/>
      <c r="BL98" s="91"/>
      <c r="BM98" s="91"/>
      <c r="BN98" s="47"/>
      <c r="BO98" s="47"/>
      <c r="BP98" s="91"/>
      <c r="BQ98" s="91"/>
      <c r="BR98" s="47"/>
      <c r="BS98" s="47"/>
      <c r="BT98" s="91"/>
      <c r="BU98" s="91"/>
      <c r="BV98" s="47"/>
      <c r="BW98" s="47"/>
      <c r="BX98" s="91"/>
      <c r="BY98" s="91"/>
      <c r="BZ98" s="47"/>
      <c r="CA98" s="47"/>
      <c r="CB98" s="91"/>
      <c r="CC98" s="91"/>
      <c r="CD98" s="47"/>
      <c r="CE98" s="47"/>
      <c r="CF98" s="91"/>
      <c r="CG98" s="91"/>
      <c r="CH98" s="47"/>
      <c r="CI98" s="91"/>
      <c r="CJ98" s="91"/>
      <c r="CK98" s="47"/>
      <c r="CL98" s="92" t="str">
        <f t="shared" si="207"/>
        <v>5 - Muy Alta</v>
      </c>
      <c r="CM98" s="93">
        <f t="shared" si="303"/>
        <v>1</v>
      </c>
      <c r="CN98" s="92" t="str">
        <f t="shared" si="208"/>
        <v>3 - Moderado</v>
      </c>
      <c r="CO98" s="93">
        <f t="shared" si="304"/>
        <v>0.6</v>
      </c>
      <c r="CP98" s="94" t="str">
        <f t="shared" si="305"/>
        <v>ALTO</v>
      </c>
      <c r="CQ98" s="89">
        <f t="shared" si="209"/>
        <v>0.6</v>
      </c>
      <c r="CR98" s="194"/>
      <c r="CS98" s="94">
        <f t="shared" si="210"/>
        <v>5</v>
      </c>
      <c r="CT98" s="47"/>
      <c r="CU98" s="194"/>
      <c r="CV98" s="194"/>
      <c r="CW98" s="96"/>
      <c r="CX98" s="97">
        <f t="shared" si="211"/>
        <v>0</v>
      </c>
      <c r="CY98" s="98">
        <f t="shared" si="212"/>
        <v>3</v>
      </c>
      <c r="CZ98" s="97" t="str">
        <f t="shared" si="213"/>
        <v>Moderado</v>
      </c>
      <c r="DA98" s="99">
        <f t="shared" si="214"/>
        <v>0.6</v>
      </c>
      <c r="DB98" s="100">
        <f t="shared" si="215"/>
        <v>0</v>
      </c>
      <c r="DC98" s="100">
        <f t="shared" si="216"/>
        <v>0</v>
      </c>
      <c r="DD98" s="97">
        <f t="shared" si="217"/>
        <v>0</v>
      </c>
      <c r="DE98" s="428">
        <f t="shared" si="218"/>
        <v>5</v>
      </c>
      <c r="DF98" s="429">
        <f t="shared" si="219"/>
        <v>1</v>
      </c>
      <c r="DG98" s="428">
        <f t="shared" si="220"/>
        <v>3</v>
      </c>
      <c r="DH98" s="428"/>
      <c r="DI98" s="429">
        <f t="shared" si="221"/>
        <v>0.6</v>
      </c>
      <c r="DJ98" s="100">
        <f t="shared" si="222"/>
        <v>0</v>
      </c>
      <c r="DK98" s="100">
        <f t="shared" si="223"/>
        <v>0</v>
      </c>
      <c r="DL98" s="97">
        <f t="shared" si="224"/>
        <v>0</v>
      </c>
      <c r="DM98" s="428">
        <f t="shared" si="225"/>
        <v>5</v>
      </c>
      <c r="DN98" s="429">
        <f t="shared" si="226"/>
        <v>1</v>
      </c>
      <c r="DO98" s="428">
        <f t="shared" si="227"/>
        <v>3</v>
      </c>
      <c r="DP98" s="429">
        <f t="shared" si="228"/>
        <v>0.6</v>
      </c>
      <c r="DQ98" s="100">
        <f t="shared" si="229"/>
        <v>0</v>
      </c>
      <c r="DR98" s="100">
        <f t="shared" si="230"/>
        <v>0</v>
      </c>
      <c r="DS98" s="97">
        <f t="shared" si="231"/>
        <v>0</v>
      </c>
      <c r="DT98" s="428">
        <f t="shared" si="232"/>
        <v>5</v>
      </c>
      <c r="DU98" s="429">
        <f t="shared" si="233"/>
        <v>1</v>
      </c>
      <c r="DV98" s="428">
        <f t="shared" si="234"/>
        <v>3</v>
      </c>
      <c r="DW98" s="429">
        <f t="shared" si="235"/>
        <v>0.6</v>
      </c>
      <c r="DX98" s="100">
        <f t="shared" si="236"/>
        <v>0</v>
      </c>
      <c r="DY98" s="100">
        <f t="shared" si="237"/>
        <v>0</v>
      </c>
      <c r="DZ98" s="97">
        <f t="shared" si="238"/>
        <v>0</v>
      </c>
      <c r="EA98" s="428">
        <f t="shared" si="239"/>
        <v>5</v>
      </c>
      <c r="EB98" s="429">
        <f t="shared" si="240"/>
        <v>1</v>
      </c>
      <c r="EC98" s="428">
        <f t="shared" si="241"/>
        <v>3</v>
      </c>
      <c r="ED98" s="429">
        <f t="shared" si="242"/>
        <v>0.6</v>
      </c>
      <c r="EE98" s="100">
        <f t="shared" si="243"/>
        <v>0</v>
      </c>
      <c r="EF98" s="100">
        <f t="shared" si="244"/>
        <v>0</v>
      </c>
      <c r="EG98" s="97">
        <f t="shared" si="245"/>
        <v>0</v>
      </c>
      <c r="EH98" s="428">
        <f t="shared" si="246"/>
        <v>5</v>
      </c>
      <c r="EI98" s="429">
        <f t="shared" si="247"/>
        <v>1</v>
      </c>
      <c r="EJ98" s="428">
        <f t="shared" si="248"/>
        <v>3</v>
      </c>
      <c r="EK98" s="429">
        <f t="shared" si="249"/>
        <v>0.6</v>
      </c>
      <c r="EL98" s="100">
        <f t="shared" si="250"/>
        <v>0</v>
      </c>
      <c r="EM98" s="100">
        <f t="shared" si="251"/>
        <v>0</v>
      </c>
      <c r="EN98" s="97">
        <f t="shared" si="252"/>
        <v>0</v>
      </c>
      <c r="EO98" s="428">
        <f t="shared" si="253"/>
        <v>5</v>
      </c>
      <c r="EP98" s="429">
        <f t="shared" si="254"/>
        <v>1</v>
      </c>
      <c r="EQ98" s="428">
        <f t="shared" si="255"/>
        <v>3</v>
      </c>
      <c r="ER98" s="429">
        <f t="shared" si="256"/>
        <v>0.6</v>
      </c>
      <c r="ES98" s="100">
        <f t="shared" si="257"/>
        <v>0</v>
      </c>
      <c r="ET98" s="100">
        <f t="shared" si="258"/>
        <v>0</v>
      </c>
      <c r="EU98" s="97">
        <f t="shared" si="259"/>
        <v>0</v>
      </c>
      <c r="EV98" s="428">
        <f t="shared" si="260"/>
        <v>5</v>
      </c>
      <c r="EW98" s="429">
        <f t="shared" si="261"/>
        <v>1</v>
      </c>
      <c r="EX98" s="428">
        <f t="shared" si="262"/>
        <v>3</v>
      </c>
      <c r="EY98" s="429">
        <f t="shared" si="263"/>
        <v>0.6</v>
      </c>
      <c r="EZ98" s="100">
        <f t="shared" si="264"/>
        <v>0</v>
      </c>
      <c r="FA98" s="100">
        <f t="shared" si="265"/>
        <v>0</v>
      </c>
      <c r="FB98" s="97">
        <f t="shared" si="266"/>
        <v>0</v>
      </c>
      <c r="FC98" s="428">
        <f t="shared" si="267"/>
        <v>5</v>
      </c>
      <c r="FD98" s="429">
        <f t="shared" si="268"/>
        <v>1</v>
      </c>
      <c r="FE98" s="428">
        <f t="shared" si="269"/>
        <v>3</v>
      </c>
      <c r="FF98" s="429">
        <f t="shared" si="270"/>
        <v>0.6</v>
      </c>
      <c r="FG98" s="100">
        <f t="shared" si="271"/>
        <v>0</v>
      </c>
      <c r="FH98" s="100">
        <f t="shared" si="272"/>
        <v>0</v>
      </c>
      <c r="FI98" s="97">
        <f t="shared" si="273"/>
        <v>0</v>
      </c>
      <c r="FJ98" s="428">
        <f t="shared" si="274"/>
        <v>5</v>
      </c>
      <c r="FK98" s="429">
        <f t="shared" si="275"/>
        <v>1</v>
      </c>
      <c r="FL98" s="428">
        <f t="shared" si="276"/>
        <v>3</v>
      </c>
      <c r="FM98" s="429">
        <f t="shared" si="277"/>
        <v>0.6</v>
      </c>
      <c r="FN98" s="100">
        <f t="shared" si="278"/>
        <v>0</v>
      </c>
      <c r="FO98" s="100">
        <f t="shared" si="279"/>
        <v>0</v>
      </c>
      <c r="FP98" s="97">
        <f t="shared" si="280"/>
        <v>0</v>
      </c>
      <c r="FQ98" s="428">
        <f t="shared" si="281"/>
        <v>5</v>
      </c>
      <c r="FR98" s="429">
        <f t="shared" si="282"/>
        <v>1</v>
      </c>
      <c r="FS98" s="428">
        <f t="shared" si="283"/>
        <v>3</v>
      </c>
      <c r="FT98" s="429">
        <f t="shared" si="284"/>
        <v>0.6</v>
      </c>
      <c r="FU98" s="100">
        <f t="shared" si="285"/>
        <v>0</v>
      </c>
      <c r="FV98" s="100">
        <f t="shared" si="286"/>
        <v>0</v>
      </c>
      <c r="FW98" s="97">
        <f t="shared" si="287"/>
        <v>0</v>
      </c>
      <c r="FX98" s="428">
        <f t="shared" si="288"/>
        <v>5</v>
      </c>
      <c r="FY98" s="429">
        <f t="shared" si="289"/>
        <v>1</v>
      </c>
      <c r="FZ98" s="428">
        <f t="shared" si="290"/>
        <v>3</v>
      </c>
      <c r="GA98" s="429">
        <f t="shared" si="291"/>
        <v>0.6</v>
      </c>
      <c r="GB98" s="100">
        <f t="shared" si="292"/>
        <v>0</v>
      </c>
      <c r="GC98" s="100">
        <f t="shared" si="293"/>
        <v>0</v>
      </c>
      <c r="GD98" s="97">
        <f t="shared" si="294"/>
        <v>0</v>
      </c>
      <c r="GE98" s="428">
        <f t="shared" si="295"/>
        <v>5</v>
      </c>
      <c r="GF98" s="429">
        <f t="shared" si="296"/>
        <v>1</v>
      </c>
      <c r="GG98" s="428">
        <f t="shared" si="297"/>
        <v>3</v>
      </c>
      <c r="GH98" s="429">
        <f t="shared" si="298"/>
        <v>0.6</v>
      </c>
      <c r="GI98" s="429">
        <f t="shared" si="299"/>
        <v>0.6</v>
      </c>
      <c r="GJ98" s="101"/>
    </row>
    <row r="99" spans="1:192" ht="37.5" hidden="1" customHeight="1">
      <c r="A99" s="427">
        <v>91</v>
      </c>
      <c r="B99" s="85"/>
      <c r="C99" s="85"/>
      <c r="D99" s="193"/>
      <c r="E99" s="85"/>
      <c r="F99" s="124"/>
      <c r="G99" s="85"/>
      <c r="H99" s="85" t="s">
        <v>1170</v>
      </c>
      <c r="I99" s="86"/>
      <c r="J99" s="86"/>
      <c r="K99" s="86"/>
      <c r="L99" s="86"/>
      <c r="M99" s="86"/>
      <c r="N99" s="86"/>
      <c r="O99" s="86"/>
      <c r="P99" s="86"/>
      <c r="Q99" s="86"/>
      <c r="R99" s="86"/>
      <c r="S99" s="86"/>
      <c r="T99" s="86"/>
      <c r="U99" s="86"/>
      <c r="V99" s="86"/>
      <c r="W99" s="86"/>
      <c r="X99" s="86"/>
      <c r="Y99" s="86"/>
      <c r="Z99" s="86"/>
      <c r="AA99" s="86"/>
      <c r="AB99" s="86"/>
      <c r="AC99" s="88">
        <f t="shared" si="204"/>
        <v>0</v>
      </c>
      <c r="AD99" s="89">
        <f t="shared" si="300"/>
        <v>1</v>
      </c>
      <c r="AE99" s="88" t="str">
        <f t="shared" si="205"/>
        <v>3 - Moderado</v>
      </c>
      <c r="AF99" s="89">
        <f t="shared" si="301"/>
        <v>0.6</v>
      </c>
      <c r="AG99" s="82" t="str">
        <f t="shared" si="302"/>
        <v/>
      </c>
      <c r="AH99" s="89">
        <f t="shared" si="206"/>
        <v>0.6</v>
      </c>
      <c r="AI99" s="85"/>
      <c r="AJ99" s="85"/>
      <c r="AK99" s="85"/>
      <c r="AL99" s="85"/>
      <c r="AM99" s="47"/>
      <c r="AN99" s="91"/>
      <c r="AO99" s="91"/>
      <c r="AP99" s="47"/>
      <c r="AQ99" s="47"/>
      <c r="AR99" s="91"/>
      <c r="AS99" s="91"/>
      <c r="AT99" s="47"/>
      <c r="AU99" s="47"/>
      <c r="AV99" s="91"/>
      <c r="AW99" s="91"/>
      <c r="AX99" s="47"/>
      <c r="AY99" s="47"/>
      <c r="AZ99" s="91"/>
      <c r="BA99" s="91"/>
      <c r="BB99" s="47"/>
      <c r="BC99" s="47"/>
      <c r="BD99" s="91"/>
      <c r="BE99" s="91"/>
      <c r="BF99" s="47"/>
      <c r="BG99" s="47"/>
      <c r="BH99" s="91"/>
      <c r="BI99" s="91"/>
      <c r="BJ99" s="47"/>
      <c r="BK99" s="47"/>
      <c r="BL99" s="91"/>
      <c r="BM99" s="91"/>
      <c r="BN99" s="47"/>
      <c r="BO99" s="47"/>
      <c r="BP99" s="91"/>
      <c r="BQ99" s="91"/>
      <c r="BR99" s="47"/>
      <c r="BS99" s="47"/>
      <c r="BT99" s="91"/>
      <c r="BU99" s="91"/>
      <c r="BV99" s="47"/>
      <c r="BW99" s="47"/>
      <c r="BX99" s="91"/>
      <c r="BY99" s="91"/>
      <c r="BZ99" s="47"/>
      <c r="CA99" s="47"/>
      <c r="CB99" s="91"/>
      <c r="CC99" s="91"/>
      <c r="CD99" s="47"/>
      <c r="CE99" s="47"/>
      <c r="CF99" s="91"/>
      <c r="CG99" s="91"/>
      <c r="CH99" s="47"/>
      <c r="CI99" s="91"/>
      <c r="CJ99" s="91"/>
      <c r="CK99" s="47"/>
      <c r="CL99" s="92" t="str">
        <f t="shared" si="207"/>
        <v>5 - Muy Alta</v>
      </c>
      <c r="CM99" s="93">
        <f t="shared" si="303"/>
        <v>1</v>
      </c>
      <c r="CN99" s="92" t="str">
        <f t="shared" si="208"/>
        <v>3 - Moderado</v>
      </c>
      <c r="CO99" s="93">
        <f t="shared" si="304"/>
        <v>0.6</v>
      </c>
      <c r="CP99" s="94" t="str">
        <f t="shared" si="305"/>
        <v>ALTO</v>
      </c>
      <c r="CQ99" s="89">
        <f t="shared" si="209"/>
        <v>0.6</v>
      </c>
      <c r="CR99" s="194"/>
      <c r="CS99" s="94">
        <f t="shared" si="210"/>
        <v>5</v>
      </c>
      <c r="CT99" s="47"/>
      <c r="CU99" s="194"/>
      <c r="CV99" s="194"/>
      <c r="CW99" s="96"/>
      <c r="CX99" s="97">
        <f t="shared" si="211"/>
        <v>0</v>
      </c>
      <c r="CY99" s="98">
        <f t="shared" si="212"/>
        <v>3</v>
      </c>
      <c r="CZ99" s="97" t="str">
        <f t="shared" si="213"/>
        <v>Moderado</v>
      </c>
      <c r="DA99" s="99">
        <f t="shared" si="214"/>
        <v>0.6</v>
      </c>
      <c r="DB99" s="100">
        <f t="shared" si="215"/>
        <v>0</v>
      </c>
      <c r="DC99" s="100">
        <f t="shared" si="216"/>
        <v>0</v>
      </c>
      <c r="DD99" s="97">
        <f t="shared" si="217"/>
        <v>0</v>
      </c>
      <c r="DE99" s="428">
        <f t="shared" si="218"/>
        <v>5</v>
      </c>
      <c r="DF99" s="429">
        <f t="shared" si="219"/>
        <v>1</v>
      </c>
      <c r="DG99" s="428">
        <f t="shared" si="220"/>
        <v>3</v>
      </c>
      <c r="DH99" s="428"/>
      <c r="DI99" s="429">
        <f t="shared" si="221"/>
        <v>0.6</v>
      </c>
      <c r="DJ99" s="100">
        <f t="shared" si="222"/>
        <v>0</v>
      </c>
      <c r="DK99" s="100">
        <f t="shared" si="223"/>
        <v>0</v>
      </c>
      <c r="DL99" s="97">
        <f t="shared" si="224"/>
        <v>0</v>
      </c>
      <c r="DM99" s="428">
        <f t="shared" si="225"/>
        <v>5</v>
      </c>
      <c r="DN99" s="429">
        <f t="shared" si="226"/>
        <v>1</v>
      </c>
      <c r="DO99" s="428">
        <f t="shared" si="227"/>
        <v>3</v>
      </c>
      <c r="DP99" s="429">
        <f t="shared" si="228"/>
        <v>0.6</v>
      </c>
      <c r="DQ99" s="100">
        <f t="shared" si="229"/>
        <v>0</v>
      </c>
      <c r="DR99" s="100">
        <f t="shared" si="230"/>
        <v>0</v>
      </c>
      <c r="DS99" s="97">
        <f t="shared" si="231"/>
        <v>0</v>
      </c>
      <c r="DT99" s="428">
        <f t="shared" si="232"/>
        <v>5</v>
      </c>
      <c r="DU99" s="429">
        <f t="shared" si="233"/>
        <v>1</v>
      </c>
      <c r="DV99" s="428">
        <f t="shared" si="234"/>
        <v>3</v>
      </c>
      <c r="DW99" s="429">
        <f t="shared" si="235"/>
        <v>0.6</v>
      </c>
      <c r="DX99" s="100">
        <f t="shared" si="236"/>
        <v>0</v>
      </c>
      <c r="DY99" s="100">
        <f t="shared" si="237"/>
        <v>0</v>
      </c>
      <c r="DZ99" s="97">
        <f t="shared" si="238"/>
        <v>0</v>
      </c>
      <c r="EA99" s="428">
        <f t="shared" si="239"/>
        <v>5</v>
      </c>
      <c r="EB99" s="429">
        <f t="shared" si="240"/>
        <v>1</v>
      </c>
      <c r="EC99" s="428">
        <f t="shared" si="241"/>
        <v>3</v>
      </c>
      <c r="ED99" s="429">
        <f t="shared" si="242"/>
        <v>0.6</v>
      </c>
      <c r="EE99" s="100">
        <f t="shared" si="243"/>
        <v>0</v>
      </c>
      <c r="EF99" s="100">
        <f t="shared" si="244"/>
        <v>0</v>
      </c>
      <c r="EG99" s="97">
        <f t="shared" si="245"/>
        <v>0</v>
      </c>
      <c r="EH99" s="428">
        <f t="shared" si="246"/>
        <v>5</v>
      </c>
      <c r="EI99" s="429">
        <f t="shared" si="247"/>
        <v>1</v>
      </c>
      <c r="EJ99" s="428">
        <f t="shared" si="248"/>
        <v>3</v>
      </c>
      <c r="EK99" s="429">
        <f t="shared" si="249"/>
        <v>0.6</v>
      </c>
      <c r="EL99" s="100">
        <f t="shared" si="250"/>
        <v>0</v>
      </c>
      <c r="EM99" s="100">
        <f t="shared" si="251"/>
        <v>0</v>
      </c>
      <c r="EN99" s="97">
        <f t="shared" si="252"/>
        <v>0</v>
      </c>
      <c r="EO99" s="428">
        <f t="shared" si="253"/>
        <v>5</v>
      </c>
      <c r="EP99" s="429">
        <f t="shared" si="254"/>
        <v>1</v>
      </c>
      <c r="EQ99" s="428">
        <f t="shared" si="255"/>
        <v>3</v>
      </c>
      <c r="ER99" s="429">
        <f t="shared" si="256"/>
        <v>0.6</v>
      </c>
      <c r="ES99" s="100">
        <f t="shared" si="257"/>
        <v>0</v>
      </c>
      <c r="ET99" s="100">
        <f t="shared" si="258"/>
        <v>0</v>
      </c>
      <c r="EU99" s="97">
        <f t="shared" si="259"/>
        <v>0</v>
      </c>
      <c r="EV99" s="428">
        <f t="shared" si="260"/>
        <v>5</v>
      </c>
      <c r="EW99" s="429">
        <f t="shared" si="261"/>
        <v>1</v>
      </c>
      <c r="EX99" s="428">
        <f t="shared" si="262"/>
        <v>3</v>
      </c>
      <c r="EY99" s="429">
        <f t="shared" si="263"/>
        <v>0.6</v>
      </c>
      <c r="EZ99" s="100">
        <f t="shared" si="264"/>
        <v>0</v>
      </c>
      <c r="FA99" s="100">
        <f t="shared" si="265"/>
        <v>0</v>
      </c>
      <c r="FB99" s="97">
        <f t="shared" si="266"/>
        <v>0</v>
      </c>
      <c r="FC99" s="428">
        <f t="shared" si="267"/>
        <v>5</v>
      </c>
      <c r="FD99" s="429">
        <f t="shared" si="268"/>
        <v>1</v>
      </c>
      <c r="FE99" s="428">
        <f t="shared" si="269"/>
        <v>3</v>
      </c>
      <c r="FF99" s="429">
        <f t="shared" si="270"/>
        <v>0.6</v>
      </c>
      <c r="FG99" s="100">
        <f t="shared" si="271"/>
        <v>0</v>
      </c>
      <c r="FH99" s="100">
        <f t="shared" si="272"/>
        <v>0</v>
      </c>
      <c r="FI99" s="97">
        <f t="shared" si="273"/>
        <v>0</v>
      </c>
      <c r="FJ99" s="428">
        <f t="shared" si="274"/>
        <v>5</v>
      </c>
      <c r="FK99" s="429">
        <f t="shared" si="275"/>
        <v>1</v>
      </c>
      <c r="FL99" s="428">
        <f t="shared" si="276"/>
        <v>3</v>
      </c>
      <c r="FM99" s="429">
        <f t="shared" si="277"/>
        <v>0.6</v>
      </c>
      <c r="FN99" s="100">
        <f t="shared" si="278"/>
        <v>0</v>
      </c>
      <c r="FO99" s="100">
        <f t="shared" si="279"/>
        <v>0</v>
      </c>
      <c r="FP99" s="97">
        <f t="shared" si="280"/>
        <v>0</v>
      </c>
      <c r="FQ99" s="428">
        <f t="shared" si="281"/>
        <v>5</v>
      </c>
      <c r="FR99" s="429">
        <f t="shared" si="282"/>
        <v>1</v>
      </c>
      <c r="FS99" s="428">
        <f t="shared" si="283"/>
        <v>3</v>
      </c>
      <c r="FT99" s="429">
        <f t="shared" si="284"/>
        <v>0.6</v>
      </c>
      <c r="FU99" s="100">
        <f t="shared" si="285"/>
        <v>0</v>
      </c>
      <c r="FV99" s="100">
        <f t="shared" si="286"/>
        <v>0</v>
      </c>
      <c r="FW99" s="97">
        <f t="shared" si="287"/>
        <v>0</v>
      </c>
      <c r="FX99" s="428">
        <f t="shared" si="288"/>
        <v>5</v>
      </c>
      <c r="FY99" s="429">
        <f t="shared" si="289"/>
        <v>1</v>
      </c>
      <c r="FZ99" s="428">
        <f t="shared" si="290"/>
        <v>3</v>
      </c>
      <c r="GA99" s="429">
        <f t="shared" si="291"/>
        <v>0.6</v>
      </c>
      <c r="GB99" s="100">
        <f t="shared" si="292"/>
        <v>0</v>
      </c>
      <c r="GC99" s="100">
        <f t="shared" si="293"/>
        <v>0</v>
      </c>
      <c r="GD99" s="97">
        <f t="shared" si="294"/>
        <v>0</v>
      </c>
      <c r="GE99" s="428">
        <f t="shared" si="295"/>
        <v>5</v>
      </c>
      <c r="GF99" s="429">
        <f t="shared" si="296"/>
        <v>1</v>
      </c>
      <c r="GG99" s="428">
        <f t="shared" si="297"/>
        <v>3</v>
      </c>
      <c r="GH99" s="429">
        <f t="shared" si="298"/>
        <v>0.6</v>
      </c>
      <c r="GI99" s="429">
        <f t="shared" si="299"/>
        <v>0.6</v>
      </c>
      <c r="GJ99" s="101"/>
    </row>
    <row r="100" spans="1:192" ht="37.5" hidden="1" customHeight="1">
      <c r="A100" s="427">
        <v>92</v>
      </c>
      <c r="B100" s="85"/>
      <c r="C100" s="85"/>
      <c r="D100" s="193"/>
      <c r="E100" s="85"/>
      <c r="F100" s="124"/>
      <c r="G100" s="85"/>
      <c r="H100" s="85" t="s">
        <v>1170</v>
      </c>
      <c r="I100" s="86"/>
      <c r="J100" s="86"/>
      <c r="K100" s="86"/>
      <c r="L100" s="86"/>
      <c r="M100" s="86"/>
      <c r="N100" s="86"/>
      <c r="O100" s="86"/>
      <c r="P100" s="86"/>
      <c r="Q100" s="86"/>
      <c r="R100" s="86"/>
      <c r="S100" s="86"/>
      <c r="T100" s="86"/>
      <c r="U100" s="86"/>
      <c r="V100" s="86"/>
      <c r="W100" s="86"/>
      <c r="X100" s="86"/>
      <c r="Y100" s="86"/>
      <c r="Z100" s="86"/>
      <c r="AA100" s="86"/>
      <c r="AB100" s="86"/>
      <c r="AC100" s="88">
        <f t="shared" si="204"/>
        <v>0</v>
      </c>
      <c r="AD100" s="89">
        <f t="shared" si="300"/>
        <v>1</v>
      </c>
      <c r="AE100" s="88" t="str">
        <f t="shared" si="205"/>
        <v>3 - Moderado</v>
      </c>
      <c r="AF100" s="89">
        <f t="shared" si="301"/>
        <v>0.6</v>
      </c>
      <c r="AG100" s="82" t="str">
        <f t="shared" si="302"/>
        <v/>
      </c>
      <c r="AH100" s="89">
        <f t="shared" si="206"/>
        <v>0.6</v>
      </c>
      <c r="AI100" s="85"/>
      <c r="AJ100" s="85"/>
      <c r="AK100" s="85"/>
      <c r="AL100" s="85"/>
      <c r="AM100" s="47"/>
      <c r="AN100" s="91"/>
      <c r="AO100" s="91"/>
      <c r="AP100" s="47"/>
      <c r="AQ100" s="47"/>
      <c r="AR100" s="91"/>
      <c r="AS100" s="91"/>
      <c r="AT100" s="47"/>
      <c r="AU100" s="47"/>
      <c r="AV100" s="91"/>
      <c r="AW100" s="91"/>
      <c r="AX100" s="47"/>
      <c r="AY100" s="47"/>
      <c r="AZ100" s="91"/>
      <c r="BA100" s="91"/>
      <c r="BB100" s="47"/>
      <c r="BC100" s="47"/>
      <c r="BD100" s="91"/>
      <c r="BE100" s="91"/>
      <c r="BF100" s="47"/>
      <c r="BG100" s="47"/>
      <c r="BH100" s="91"/>
      <c r="BI100" s="91"/>
      <c r="BJ100" s="47"/>
      <c r="BK100" s="47"/>
      <c r="BL100" s="91"/>
      <c r="BM100" s="91"/>
      <c r="BN100" s="47"/>
      <c r="BO100" s="47"/>
      <c r="BP100" s="91"/>
      <c r="BQ100" s="91"/>
      <c r="BR100" s="47"/>
      <c r="BS100" s="47"/>
      <c r="BT100" s="91"/>
      <c r="BU100" s="91"/>
      <c r="BV100" s="47"/>
      <c r="BW100" s="47"/>
      <c r="BX100" s="91"/>
      <c r="BY100" s="91"/>
      <c r="BZ100" s="47"/>
      <c r="CA100" s="47"/>
      <c r="CB100" s="91"/>
      <c r="CC100" s="91"/>
      <c r="CD100" s="47"/>
      <c r="CE100" s="47"/>
      <c r="CF100" s="91"/>
      <c r="CG100" s="91"/>
      <c r="CH100" s="47"/>
      <c r="CI100" s="91"/>
      <c r="CJ100" s="91"/>
      <c r="CK100" s="47"/>
      <c r="CL100" s="92" t="str">
        <f t="shared" si="207"/>
        <v>5 - Muy Alta</v>
      </c>
      <c r="CM100" s="93">
        <f t="shared" si="303"/>
        <v>1</v>
      </c>
      <c r="CN100" s="92" t="str">
        <f t="shared" si="208"/>
        <v>3 - Moderado</v>
      </c>
      <c r="CO100" s="93">
        <f t="shared" si="304"/>
        <v>0.6</v>
      </c>
      <c r="CP100" s="94" t="str">
        <f t="shared" si="305"/>
        <v>ALTO</v>
      </c>
      <c r="CQ100" s="89">
        <f t="shared" si="209"/>
        <v>0.6</v>
      </c>
      <c r="CR100" s="194"/>
      <c r="CS100" s="94">
        <f t="shared" si="210"/>
        <v>5</v>
      </c>
      <c r="CT100" s="47"/>
      <c r="CU100" s="194"/>
      <c r="CV100" s="194"/>
      <c r="CW100" s="96"/>
      <c r="CX100" s="97">
        <f t="shared" si="211"/>
        <v>0</v>
      </c>
      <c r="CY100" s="98">
        <f t="shared" si="212"/>
        <v>3</v>
      </c>
      <c r="CZ100" s="97" t="str">
        <f t="shared" si="213"/>
        <v>Moderado</v>
      </c>
      <c r="DA100" s="99">
        <f t="shared" si="214"/>
        <v>0.6</v>
      </c>
      <c r="DB100" s="100">
        <f t="shared" si="215"/>
        <v>0</v>
      </c>
      <c r="DC100" s="100">
        <f t="shared" si="216"/>
        <v>0</v>
      </c>
      <c r="DD100" s="97">
        <f t="shared" si="217"/>
        <v>0</v>
      </c>
      <c r="DE100" s="428">
        <f t="shared" si="218"/>
        <v>5</v>
      </c>
      <c r="DF100" s="429">
        <f t="shared" si="219"/>
        <v>1</v>
      </c>
      <c r="DG100" s="428">
        <f t="shared" si="220"/>
        <v>3</v>
      </c>
      <c r="DH100" s="428"/>
      <c r="DI100" s="429">
        <f t="shared" si="221"/>
        <v>0.6</v>
      </c>
      <c r="DJ100" s="100">
        <f t="shared" si="222"/>
        <v>0</v>
      </c>
      <c r="DK100" s="100">
        <f t="shared" si="223"/>
        <v>0</v>
      </c>
      <c r="DL100" s="97">
        <f t="shared" si="224"/>
        <v>0</v>
      </c>
      <c r="DM100" s="428">
        <f t="shared" si="225"/>
        <v>5</v>
      </c>
      <c r="DN100" s="429">
        <f t="shared" si="226"/>
        <v>1</v>
      </c>
      <c r="DO100" s="428">
        <f t="shared" si="227"/>
        <v>3</v>
      </c>
      <c r="DP100" s="429">
        <f t="shared" si="228"/>
        <v>0.6</v>
      </c>
      <c r="DQ100" s="100">
        <f t="shared" si="229"/>
        <v>0</v>
      </c>
      <c r="DR100" s="100">
        <f t="shared" si="230"/>
        <v>0</v>
      </c>
      <c r="DS100" s="97">
        <f t="shared" si="231"/>
        <v>0</v>
      </c>
      <c r="DT100" s="428">
        <f t="shared" si="232"/>
        <v>5</v>
      </c>
      <c r="DU100" s="429">
        <f t="shared" si="233"/>
        <v>1</v>
      </c>
      <c r="DV100" s="428">
        <f t="shared" si="234"/>
        <v>3</v>
      </c>
      <c r="DW100" s="429">
        <f t="shared" si="235"/>
        <v>0.6</v>
      </c>
      <c r="DX100" s="100">
        <f t="shared" si="236"/>
        <v>0</v>
      </c>
      <c r="DY100" s="100">
        <f t="shared" si="237"/>
        <v>0</v>
      </c>
      <c r="DZ100" s="97">
        <f t="shared" si="238"/>
        <v>0</v>
      </c>
      <c r="EA100" s="428">
        <f t="shared" si="239"/>
        <v>5</v>
      </c>
      <c r="EB100" s="429">
        <f t="shared" si="240"/>
        <v>1</v>
      </c>
      <c r="EC100" s="428">
        <f t="shared" si="241"/>
        <v>3</v>
      </c>
      <c r="ED100" s="429">
        <f t="shared" si="242"/>
        <v>0.6</v>
      </c>
      <c r="EE100" s="100">
        <f t="shared" si="243"/>
        <v>0</v>
      </c>
      <c r="EF100" s="100">
        <f t="shared" si="244"/>
        <v>0</v>
      </c>
      <c r="EG100" s="97">
        <f t="shared" si="245"/>
        <v>0</v>
      </c>
      <c r="EH100" s="428">
        <f t="shared" si="246"/>
        <v>5</v>
      </c>
      <c r="EI100" s="429">
        <f t="shared" si="247"/>
        <v>1</v>
      </c>
      <c r="EJ100" s="428">
        <f t="shared" si="248"/>
        <v>3</v>
      </c>
      <c r="EK100" s="429">
        <f t="shared" si="249"/>
        <v>0.6</v>
      </c>
      <c r="EL100" s="100">
        <f t="shared" si="250"/>
        <v>0</v>
      </c>
      <c r="EM100" s="100">
        <f t="shared" si="251"/>
        <v>0</v>
      </c>
      <c r="EN100" s="97">
        <f t="shared" si="252"/>
        <v>0</v>
      </c>
      <c r="EO100" s="428">
        <f t="shared" si="253"/>
        <v>5</v>
      </c>
      <c r="EP100" s="429">
        <f t="shared" si="254"/>
        <v>1</v>
      </c>
      <c r="EQ100" s="428">
        <f t="shared" si="255"/>
        <v>3</v>
      </c>
      <c r="ER100" s="429">
        <f t="shared" si="256"/>
        <v>0.6</v>
      </c>
      <c r="ES100" s="100">
        <f t="shared" si="257"/>
        <v>0</v>
      </c>
      <c r="ET100" s="100">
        <f t="shared" si="258"/>
        <v>0</v>
      </c>
      <c r="EU100" s="97">
        <f t="shared" si="259"/>
        <v>0</v>
      </c>
      <c r="EV100" s="428">
        <f t="shared" si="260"/>
        <v>5</v>
      </c>
      <c r="EW100" s="429">
        <f t="shared" si="261"/>
        <v>1</v>
      </c>
      <c r="EX100" s="428">
        <f t="shared" si="262"/>
        <v>3</v>
      </c>
      <c r="EY100" s="429">
        <f t="shared" si="263"/>
        <v>0.6</v>
      </c>
      <c r="EZ100" s="100">
        <f t="shared" si="264"/>
        <v>0</v>
      </c>
      <c r="FA100" s="100">
        <f t="shared" si="265"/>
        <v>0</v>
      </c>
      <c r="FB100" s="97">
        <f t="shared" si="266"/>
        <v>0</v>
      </c>
      <c r="FC100" s="428">
        <f t="shared" si="267"/>
        <v>5</v>
      </c>
      <c r="FD100" s="429">
        <f t="shared" si="268"/>
        <v>1</v>
      </c>
      <c r="FE100" s="428">
        <f t="shared" si="269"/>
        <v>3</v>
      </c>
      <c r="FF100" s="429">
        <f t="shared" si="270"/>
        <v>0.6</v>
      </c>
      <c r="FG100" s="100">
        <f t="shared" si="271"/>
        <v>0</v>
      </c>
      <c r="FH100" s="100">
        <f t="shared" si="272"/>
        <v>0</v>
      </c>
      <c r="FI100" s="97">
        <f t="shared" si="273"/>
        <v>0</v>
      </c>
      <c r="FJ100" s="428">
        <f t="shared" si="274"/>
        <v>5</v>
      </c>
      <c r="FK100" s="429">
        <f t="shared" si="275"/>
        <v>1</v>
      </c>
      <c r="FL100" s="428">
        <f t="shared" si="276"/>
        <v>3</v>
      </c>
      <c r="FM100" s="429">
        <f t="shared" si="277"/>
        <v>0.6</v>
      </c>
      <c r="FN100" s="100">
        <f t="shared" si="278"/>
        <v>0</v>
      </c>
      <c r="FO100" s="100">
        <f t="shared" si="279"/>
        <v>0</v>
      </c>
      <c r="FP100" s="97">
        <f t="shared" si="280"/>
        <v>0</v>
      </c>
      <c r="FQ100" s="428">
        <f t="shared" si="281"/>
        <v>5</v>
      </c>
      <c r="FR100" s="429">
        <f t="shared" si="282"/>
        <v>1</v>
      </c>
      <c r="FS100" s="428">
        <f t="shared" si="283"/>
        <v>3</v>
      </c>
      <c r="FT100" s="429">
        <f t="shared" si="284"/>
        <v>0.6</v>
      </c>
      <c r="FU100" s="100">
        <f t="shared" si="285"/>
        <v>0</v>
      </c>
      <c r="FV100" s="100">
        <f t="shared" si="286"/>
        <v>0</v>
      </c>
      <c r="FW100" s="97">
        <f t="shared" si="287"/>
        <v>0</v>
      </c>
      <c r="FX100" s="428">
        <f t="shared" si="288"/>
        <v>5</v>
      </c>
      <c r="FY100" s="429">
        <f t="shared" si="289"/>
        <v>1</v>
      </c>
      <c r="FZ100" s="428">
        <f t="shared" si="290"/>
        <v>3</v>
      </c>
      <c r="GA100" s="429">
        <f t="shared" si="291"/>
        <v>0.6</v>
      </c>
      <c r="GB100" s="100">
        <f t="shared" si="292"/>
        <v>0</v>
      </c>
      <c r="GC100" s="100">
        <f t="shared" si="293"/>
        <v>0</v>
      </c>
      <c r="GD100" s="97">
        <f t="shared" si="294"/>
        <v>0</v>
      </c>
      <c r="GE100" s="428">
        <f t="shared" si="295"/>
        <v>5</v>
      </c>
      <c r="GF100" s="429">
        <f t="shared" si="296"/>
        <v>1</v>
      </c>
      <c r="GG100" s="428">
        <f t="shared" si="297"/>
        <v>3</v>
      </c>
      <c r="GH100" s="429">
        <f t="shared" si="298"/>
        <v>0.6</v>
      </c>
      <c r="GI100" s="429">
        <f t="shared" si="299"/>
        <v>0.6</v>
      </c>
      <c r="GJ100" s="101"/>
    </row>
    <row r="684" spans="1:2 1680:1729" ht="12" customHeight="1">
      <c r="A684" s="126" t="s">
        <v>2</v>
      </c>
      <c r="B684" s="126"/>
      <c r="BLP684" s="126" t="s">
        <v>2</v>
      </c>
      <c r="BLQ684" s="430"/>
      <c r="BLR684" s="430"/>
      <c r="BLS684" s="430"/>
      <c r="BLT684" s="430"/>
      <c r="BLU684" s="430"/>
      <c r="BLV684" s="430"/>
      <c r="BLW684" s="430"/>
      <c r="BLX684" s="430"/>
      <c r="BLY684" s="430"/>
      <c r="BLZ684" s="430"/>
      <c r="BMA684" s="430"/>
      <c r="BMB684" s="430"/>
      <c r="BMC684" s="430"/>
      <c r="BMD684" s="430"/>
      <c r="BME684" s="430"/>
      <c r="BMF684" s="434"/>
      <c r="BMG684" s="430"/>
      <c r="BMH684" s="433"/>
      <c r="BMI684" s="430"/>
      <c r="BMJ684" s="430"/>
      <c r="BMK684" s="430"/>
      <c r="BML684" s="430"/>
      <c r="BMM684" s="430"/>
      <c r="BMN684" s="430"/>
      <c r="BMO684" s="430"/>
      <c r="BMP684" s="430"/>
      <c r="BMQ684" s="430"/>
      <c r="BMR684" s="430"/>
      <c r="BMS684" s="430"/>
      <c r="BMT684" s="430"/>
      <c r="BMU684" s="430"/>
      <c r="BMV684" s="430"/>
      <c r="BMW684" s="430"/>
      <c r="BMX684" s="430"/>
      <c r="BMY684" s="430"/>
      <c r="BMZ684" s="430"/>
      <c r="BNA684" s="430"/>
      <c r="BNB684" s="430"/>
      <c r="BNC684" s="430"/>
      <c r="BND684" s="430"/>
      <c r="BNE684" s="430"/>
      <c r="BNF684" s="430"/>
      <c r="BNG684" s="430"/>
      <c r="BNH684" s="430"/>
      <c r="BNI684" s="430"/>
      <c r="BNJ684" s="430"/>
      <c r="BNK684" s="430"/>
      <c r="BNL684" s="430"/>
      <c r="BNM684" s="430"/>
    </row>
    <row r="685" spans="1:2 1680:1729" ht="12" customHeight="1">
      <c r="BLP685" s="430"/>
      <c r="BLQ685" s="430"/>
      <c r="BLR685" s="430"/>
      <c r="BLS685" s="430"/>
      <c r="BLT685" s="430"/>
      <c r="BLU685" s="430"/>
      <c r="BLV685" s="430"/>
      <c r="BLW685" s="655" t="s">
        <v>124</v>
      </c>
      <c r="BLX685" s="605"/>
      <c r="BLY685" s="606"/>
      <c r="BLZ685" s="16"/>
      <c r="BMA685" s="16"/>
      <c r="BMB685" s="16"/>
      <c r="BMC685" s="16"/>
      <c r="BMD685" s="16"/>
      <c r="BME685" s="16"/>
      <c r="BMF685" s="16"/>
      <c r="BMG685" s="16"/>
      <c r="BMI685" s="16"/>
      <c r="BMJ685" s="16"/>
      <c r="BMK685" s="430"/>
      <c r="BML685" s="430"/>
      <c r="BMM685" s="430"/>
      <c r="BMN685" s="430"/>
      <c r="BMO685" s="430"/>
      <c r="BMP685" s="430"/>
      <c r="BMQ685" s="430"/>
      <c r="BMR685" s="430"/>
      <c r="BMS685" s="430"/>
      <c r="BMT685" s="430"/>
      <c r="BMU685" s="430"/>
      <c r="BMV685" s="430"/>
      <c r="BMW685" s="430"/>
      <c r="BMX685" s="430"/>
      <c r="BMY685" s="430"/>
      <c r="BMZ685" s="430"/>
      <c r="BNA685" s="430"/>
      <c r="BNB685" s="430"/>
      <c r="BNC685" s="430"/>
      <c r="BND685" s="430"/>
      <c r="BNE685" s="430"/>
      <c r="BNF685" s="430"/>
      <c r="BNG685" s="430"/>
      <c r="BNH685" s="430"/>
      <c r="BNI685" s="430"/>
      <c r="BNJ685" s="430"/>
      <c r="BNK685" s="430"/>
      <c r="BNL685" s="430"/>
      <c r="BNM685" s="430"/>
    </row>
    <row r="686" spans="1:2 1680:1729" ht="12" customHeight="1">
      <c r="BLP686" s="430"/>
      <c r="BLQ686" s="430"/>
      <c r="BLR686" s="430"/>
      <c r="BLS686" s="430"/>
      <c r="BLT686" s="430"/>
      <c r="BLU686" s="128">
        <v>1</v>
      </c>
      <c r="BLV686" s="128">
        <v>2</v>
      </c>
      <c r="BLW686" s="128">
        <v>3</v>
      </c>
      <c r="BLX686" s="431">
        <v>4</v>
      </c>
      <c r="BLY686" s="431">
        <v>5</v>
      </c>
      <c r="BLZ686" s="433"/>
      <c r="BMA686" s="433"/>
      <c r="BMB686" s="433"/>
      <c r="BMC686" s="433"/>
      <c r="BMD686" s="433"/>
      <c r="BME686" s="433"/>
      <c r="BMF686" s="433"/>
      <c r="BMG686" s="433"/>
      <c r="BMH686" s="433"/>
      <c r="BMI686" s="433"/>
      <c r="BMJ686" s="433"/>
      <c r="BMK686" s="430"/>
      <c r="BML686" s="430"/>
      <c r="BMM686" s="430"/>
      <c r="BMN686" s="430"/>
      <c r="BMO686" s="430"/>
      <c r="BMP686" s="430"/>
      <c r="BMQ686" s="430"/>
      <c r="BMR686" s="430"/>
      <c r="BMS686" s="430"/>
      <c r="BMT686" s="430"/>
      <c r="BMU686" s="430"/>
      <c r="BMV686" s="430"/>
      <c r="BMW686" s="430"/>
      <c r="BMX686" s="430"/>
      <c r="BMY686" s="430"/>
      <c r="BMZ686" s="430"/>
      <c r="BNA686" s="430"/>
      <c r="BNB686" s="430"/>
      <c r="BNC686" s="430"/>
      <c r="BND686" s="430"/>
      <c r="BNE686" s="430"/>
      <c r="BNF686" s="430"/>
      <c r="BNG686" s="430"/>
      <c r="BNH686" s="430"/>
      <c r="BNI686" s="430"/>
      <c r="BNJ686" s="430"/>
      <c r="BNK686" s="430"/>
      <c r="BNL686" s="430"/>
      <c r="BNM686" s="430"/>
    </row>
    <row r="687" spans="1:2 1680:1729" ht="12" customHeight="1">
      <c r="BLP687" s="430"/>
      <c r="BLQ687" s="430"/>
      <c r="BLR687" s="430"/>
      <c r="BLS687" s="430"/>
      <c r="BLT687" s="430"/>
      <c r="BLU687" s="432" t="s">
        <v>384</v>
      </c>
      <c r="BLV687" s="432" t="s">
        <v>385</v>
      </c>
      <c r="BLW687" s="432" t="s">
        <v>299</v>
      </c>
      <c r="BLX687" s="432" t="s">
        <v>316</v>
      </c>
      <c r="BLY687" s="432" t="s">
        <v>386</v>
      </c>
      <c r="BLZ687" s="432"/>
      <c r="BMA687" s="432"/>
      <c r="BMB687" s="432"/>
      <c r="BMC687" s="432"/>
      <c r="BMD687" s="432"/>
      <c r="BME687" s="432"/>
      <c r="BMF687" s="432"/>
      <c r="BMG687" s="432"/>
      <c r="BMH687" s="433"/>
      <c r="BMI687" s="432"/>
      <c r="BMJ687" s="432"/>
      <c r="BMK687" s="430"/>
      <c r="BML687" s="430"/>
      <c r="BMM687" s="430"/>
      <c r="BMN687" s="430"/>
      <c r="BMO687" s="430"/>
      <c r="BMP687" s="430"/>
      <c r="BMQ687" s="430"/>
      <c r="BMR687" s="430"/>
      <c r="BMS687" s="430"/>
      <c r="BMT687" s="430"/>
      <c r="BMU687" s="430"/>
      <c r="BMV687" s="430"/>
      <c r="BMW687" s="430"/>
      <c r="BMX687" s="430"/>
      <c r="BMY687" s="430"/>
      <c r="BMZ687" s="430"/>
      <c r="BNA687" s="430"/>
      <c r="BNB687" s="430"/>
      <c r="BNC687" s="430"/>
      <c r="BND687" s="430"/>
      <c r="BNE687" s="430"/>
      <c r="BNF687" s="430"/>
      <c r="BNG687" s="430"/>
      <c r="BNH687" s="430"/>
      <c r="BNI687" s="430"/>
      <c r="BNJ687" s="430"/>
      <c r="BNK687" s="430"/>
      <c r="BNL687" s="430"/>
      <c r="BNM687" s="430"/>
    </row>
    <row r="688" spans="1:2 1680:1729" ht="12" customHeight="1">
      <c r="BLP688" s="430"/>
      <c r="BLQ688" s="430"/>
      <c r="BLR688" s="430"/>
      <c r="BLS688" s="430"/>
      <c r="BLT688" s="430"/>
      <c r="BLU688" s="128">
        <v>1</v>
      </c>
      <c r="BLV688" s="128">
        <v>2</v>
      </c>
      <c r="BLW688" s="128">
        <v>3</v>
      </c>
      <c r="BLX688" s="431">
        <v>4</v>
      </c>
      <c r="BLY688" s="431">
        <v>5</v>
      </c>
      <c r="BLZ688" s="433"/>
      <c r="BMA688" s="433"/>
      <c r="BMB688" s="433"/>
      <c r="BMC688" s="433"/>
      <c r="BMD688" s="433"/>
      <c r="BME688" s="433"/>
      <c r="BMF688" s="433"/>
      <c r="BMG688" s="433"/>
      <c r="BMH688" s="433"/>
      <c r="BMI688" s="433"/>
      <c r="BMJ688" s="433"/>
      <c r="BMK688" s="430"/>
      <c r="BML688" s="430"/>
      <c r="BMM688" s="430"/>
      <c r="BMN688" s="430"/>
      <c r="BMO688" s="430"/>
      <c r="BMP688" s="430"/>
      <c r="BMQ688" s="430"/>
      <c r="BMR688" s="430"/>
      <c r="BMS688" s="430"/>
      <c r="BMT688" s="430"/>
      <c r="BMU688" s="430"/>
      <c r="BMV688" s="430"/>
      <c r="BMW688" s="430"/>
      <c r="BMX688" s="430"/>
      <c r="BMY688" s="430"/>
      <c r="BMZ688" s="430"/>
      <c r="BNA688" s="430"/>
      <c r="BNB688" s="430"/>
      <c r="BNC688" s="430"/>
      <c r="BND688" s="430"/>
      <c r="BNE688" s="430"/>
      <c r="BNF688" s="430"/>
      <c r="BNG688" s="430"/>
      <c r="BNH688" s="430"/>
      <c r="BNI688" s="430"/>
      <c r="BNJ688" s="430"/>
      <c r="BNK688" s="430"/>
      <c r="BNL688" s="430"/>
      <c r="BNM688" s="430"/>
    </row>
    <row r="689" spans="1680:1729" ht="28.5" customHeight="1">
      <c r="BLP689" s="430"/>
      <c r="BLQ689" s="714" t="s">
        <v>122</v>
      </c>
      <c r="BLR689" s="433">
        <v>5</v>
      </c>
      <c r="BLS689" s="432" t="s">
        <v>387</v>
      </c>
      <c r="BLT689" s="433">
        <v>5</v>
      </c>
      <c r="BLU689" s="132" t="s">
        <v>388</v>
      </c>
      <c r="BLV689" s="133" t="s">
        <v>389</v>
      </c>
      <c r="BLW689" s="133" t="s">
        <v>389</v>
      </c>
      <c r="BLX689" s="134" t="s">
        <v>390</v>
      </c>
      <c r="BLY689" s="134" t="s">
        <v>390</v>
      </c>
      <c r="BLZ689" s="135"/>
      <c r="BMA689" s="135"/>
      <c r="BMB689" s="135"/>
      <c r="BMC689" s="135"/>
      <c r="BMD689" s="135"/>
      <c r="BME689" s="135"/>
      <c r="BMF689" s="135"/>
      <c r="BMG689" s="135"/>
      <c r="BMH689" s="135"/>
      <c r="BMI689" s="135"/>
      <c r="BMJ689" s="135"/>
      <c r="BMK689" s="430"/>
      <c r="BML689" s="430"/>
      <c r="BMM689" s="430"/>
      <c r="BMN689" s="430"/>
      <c r="BMO689" s="430"/>
      <c r="BMP689" s="430"/>
      <c r="BMQ689" s="430"/>
      <c r="BMR689" s="430"/>
      <c r="BMS689" s="430"/>
      <c r="BMT689" s="430"/>
      <c r="BMU689" s="430"/>
      <c r="BMV689" s="430"/>
      <c r="BMW689" s="430"/>
      <c r="BMX689" s="430"/>
      <c r="BMY689" s="430"/>
      <c r="BMZ689" s="430"/>
      <c r="BNA689" s="430"/>
      <c r="BNB689" s="430"/>
      <c r="BNC689" s="430"/>
      <c r="BND689" s="430"/>
      <c r="BNE689" s="430"/>
      <c r="BNF689" s="430"/>
      <c r="BNG689" s="430"/>
      <c r="BNH689" s="430"/>
      <c r="BNI689" s="430"/>
      <c r="BNJ689" s="430"/>
      <c r="BNK689" s="430"/>
      <c r="BNL689" s="430"/>
      <c r="BNM689" s="430"/>
    </row>
    <row r="690" spans="1680:1729" ht="28.5" customHeight="1">
      <c r="BLP690" s="430"/>
      <c r="BLQ690" s="653"/>
      <c r="BLR690" s="433">
        <v>4</v>
      </c>
      <c r="BLS690" s="432" t="s">
        <v>311</v>
      </c>
      <c r="BLT690" s="433">
        <v>4</v>
      </c>
      <c r="BLU690" s="132" t="s">
        <v>388</v>
      </c>
      <c r="BLV690" s="132" t="s">
        <v>388</v>
      </c>
      <c r="BLW690" s="133" t="s">
        <v>389</v>
      </c>
      <c r="BLX690" s="134" t="s">
        <v>390</v>
      </c>
      <c r="BLY690" s="134" t="s">
        <v>390</v>
      </c>
      <c r="BLZ690" s="135"/>
      <c r="BMA690" s="135"/>
      <c r="BMB690" s="135"/>
      <c r="BMC690" s="135"/>
      <c r="BMD690" s="135"/>
      <c r="BME690" s="135"/>
      <c r="BMF690" s="135"/>
      <c r="BMG690" s="135"/>
      <c r="BMH690" s="135"/>
      <c r="BMI690" s="135"/>
      <c r="BMJ690" s="135"/>
      <c r="BMK690" s="430"/>
      <c r="BML690" s="430"/>
      <c r="BMM690" s="430"/>
      <c r="BMN690" s="430"/>
      <c r="BMO690" s="430"/>
      <c r="BMP690" s="430"/>
      <c r="BMQ690" s="430"/>
      <c r="BMR690" s="430"/>
      <c r="BMS690" s="430"/>
      <c r="BMT690" s="430"/>
      <c r="BMU690" s="430"/>
      <c r="BMV690" s="430"/>
      <c r="BMW690" s="430"/>
      <c r="BMX690" s="430"/>
      <c r="BMY690" s="430"/>
      <c r="BMZ690" s="430"/>
      <c r="BNA690" s="430"/>
      <c r="BNB690" s="430"/>
      <c r="BNC690" s="430"/>
      <c r="BND690" s="430"/>
      <c r="BNE690" s="430"/>
      <c r="BNF690" s="430"/>
      <c r="BNG690" s="430"/>
      <c r="BNH690" s="430"/>
      <c r="BNI690" s="430"/>
      <c r="BNJ690" s="430"/>
      <c r="BNK690" s="430"/>
      <c r="BNL690" s="430"/>
      <c r="BNM690" s="430"/>
    </row>
    <row r="691" spans="1680:1729" ht="28.5" customHeight="1">
      <c r="BLP691" s="430"/>
      <c r="BLQ691" s="653"/>
      <c r="BLR691" s="433">
        <v>3</v>
      </c>
      <c r="BLS691" s="432" t="s">
        <v>285</v>
      </c>
      <c r="BLT691" s="433">
        <v>3</v>
      </c>
      <c r="BLU691" s="132" t="s">
        <v>388</v>
      </c>
      <c r="BLV691" s="132" t="s">
        <v>388</v>
      </c>
      <c r="BLW691" s="133" t="s">
        <v>389</v>
      </c>
      <c r="BLX691" s="133" t="s">
        <v>389</v>
      </c>
      <c r="BLY691" s="133" t="s">
        <v>389</v>
      </c>
      <c r="BLZ691" s="135"/>
      <c r="BMA691" s="135"/>
      <c r="BMB691" s="135"/>
      <c r="BMC691" s="135"/>
      <c r="BMD691" s="135"/>
      <c r="BME691" s="135"/>
      <c r="BMF691" s="135"/>
      <c r="BMG691" s="135"/>
      <c r="BMH691" s="135"/>
      <c r="BMI691" s="135"/>
      <c r="BMJ691" s="135"/>
      <c r="BMK691" s="430"/>
      <c r="BML691" s="430"/>
      <c r="BMM691" s="430"/>
      <c r="BMN691" s="430"/>
      <c r="BMO691" s="430"/>
      <c r="BMP691" s="430"/>
      <c r="BMQ691" s="430"/>
      <c r="BMR691" s="432"/>
      <c r="BMS691" s="430"/>
      <c r="BMT691" s="430"/>
      <c r="BMU691" s="430"/>
      <c r="BMV691" s="430"/>
      <c r="BMW691" s="430"/>
      <c r="BMX691" s="430"/>
      <c r="BMY691" s="430"/>
      <c r="BMZ691" s="430"/>
      <c r="BNA691" s="430"/>
      <c r="BNB691" s="430"/>
      <c r="BNC691" s="430"/>
      <c r="BND691" s="430"/>
      <c r="BNE691" s="430"/>
      <c r="BNF691" s="430"/>
      <c r="BNG691" s="430"/>
      <c r="BNH691" s="430"/>
      <c r="BNI691" s="430"/>
      <c r="BNJ691" s="430"/>
      <c r="BNK691" s="430"/>
      <c r="BNL691" s="430"/>
      <c r="BNM691" s="430"/>
    </row>
    <row r="692" spans="1680:1729" ht="28.5" customHeight="1">
      <c r="BLP692" s="430"/>
      <c r="BLQ692" s="653"/>
      <c r="BLR692" s="433">
        <v>2</v>
      </c>
      <c r="BLS692" s="432" t="s">
        <v>315</v>
      </c>
      <c r="BLT692" s="433">
        <v>2</v>
      </c>
      <c r="BLU692" s="136" t="s">
        <v>70</v>
      </c>
      <c r="BLV692" s="132" t="s">
        <v>388</v>
      </c>
      <c r="BLW692" s="132" t="s">
        <v>388</v>
      </c>
      <c r="BLX692" s="132" t="s">
        <v>388</v>
      </c>
      <c r="BLY692" s="133" t="s">
        <v>389</v>
      </c>
      <c r="BLZ692" s="135"/>
      <c r="BMA692" s="135"/>
      <c r="BMB692" s="135"/>
      <c r="BMC692" s="135"/>
      <c r="BMD692" s="135"/>
      <c r="BME692" s="135"/>
      <c r="BMF692" s="135"/>
      <c r="BMG692" s="135"/>
      <c r="BMH692" s="135"/>
      <c r="BMI692" s="135"/>
      <c r="BMJ692" s="135"/>
      <c r="BMK692" s="430"/>
      <c r="BML692" s="430"/>
      <c r="BMM692" s="430"/>
      <c r="BMN692" s="430"/>
      <c r="BMO692" s="430"/>
      <c r="BMP692" s="430"/>
      <c r="BMQ692" s="459"/>
      <c r="BMR692" s="459"/>
      <c r="BMS692" s="459"/>
      <c r="BMT692" s="459"/>
      <c r="BMU692" s="459"/>
      <c r="BMV692" s="459"/>
      <c r="BMW692" s="430"/>
      <c r="BMX692" s="430"/>
      <c r="BMY692" s="430"/>
      <c r="BMZ692" s="430"/>
      <c r="BNA692" s="430"/>
      <c r="BNB692" s="430"/>
      <c r="BNC692" s="430"/>
      <c r="BND692" s="430"/>
      <c r="BNE692" s="430"/>
      <c r="BNF692" s="430"/>
      <c r="BNG692" s="430"/>
      <c r="BNH692" s="430"/>
      <c r="BNI692" s="430"/>
      <c r="BNJ692" s="430"/>
      <c r="BNK692" s="430"/>
      <c r="BNL692" s="430"/>
      <c r="BNM692" s="430"/>
    </row>
    <row r="693" spans="1680:1729" ht="28.5" customHeight="1">
      <c r="BLP693" s="430"/>
      <c r="BLQ693" s="653"/>
      <c r="BLR693" s="433">
        <v>1</v>
      </c>
      <c r="BLS693" s="432" t="s">
        <v>298</v>
      </c>
      <c r="BLT693" s="433">
        <v>1</v>
      </c>
      <c r="BLU693" s="136" t="s">
        <v>70</v>
      </c>
      <c r="BLV693" s="136" t="s">
        <v>70</v>
      </c>
      <c r="BLW693" s="132" t="s">
        <v>388</v>
      </c>
      <c r="BLX693" s="132" t="s">
        <v>388</v>
      </c>
      <c r="BLY693" s="132" t="s">
        <v>388</v>
      </c>
      <c r="BLZ693" s="135"/>
      <c r="BMA693" s="135"/>
      <c r="BMB693" s="135"/>
      <c r="BMC693" s="135"/>
      <c r="BMD693" s="135"/>
      <c r="BME693" s="135"/>
      <c r="BMF693" s="135"/>
      <c r="BMG693" s="135"/>
      <c r="BMH693" s="135"/>
      <c r="BMI693" s="135"/>
      <c r="BMJ693" s="135"/>
      <c r="BMK693" s="430"/>
      <c r="BML693" s="430"/>
      <c r="BMM693" s="430"/>
      <c r="BMN693" s="430"/>
      <c r="BMO693" s="430"/>
      <c r="BMP693" s="430"/>
      <c r="BMQ693" s="430"/>
      <c r="BMR693" s="430"/>
      <c r="BMS693" s="430"/>
      <c r="BMT693" s="430"/>
      <c r="BMU693" s="430"/>
      <c r="BMV693" s="430"/>
      <c r="BMW693" s="430"/>
      <c r="BMX693" s="430"/>
      <c r="BMY693" s="430"/>
      <c r="BMZ693" s="430"/>
      <c r="BNA693" s="430"/>
      <c r="BNB693" s="430"/>
      <c r="BNC693" s="430"/>
      <c r="BND693" s="430"/>
      <c r="BNE693" s="430"/>
      <c r="BNF693" s="430"/>
      <c r="BNG693" s="430"/>
      <c r="BNH693" s="430"/>
      <c r="BNI693" s="430"/>
      <c r="BNJ693" s="430"/>
      <c r="BNK693" s="430"/>
      <c r="BNL693" s="430"/>
      <c r="BNM693" s="430"/>
    </row>
    <row r="694" spans="1680:1729" ht="12" customHeight="1">
      <c r="BLP694" s="430"/>
      <c r="BLQ694" s="430"/>
      <c r="BLR694" s="430"/>
      <c r="BLS694" s="430"/>
      <c r="BLT694" s="430"/>
      <c r="BLU694" s="430"/>
      <c r="BLV694" s="430"/>
      <c r="BLW694" s="430"/>
      <c r="BLX694" s="430"/>
      <c r="BLY694" s="430"/>
      <c r="BLZ694" s="430"/>
      <c r="BMA694" s="430"/>
      <c r="BMB694" s="430"/>
      <c r="BMC694" s="430"/>
      <c r="BMD694" s="430"/>
      <c r="BME694" s="430"/>
      <c r="BMF694" s="434"/>
      <c r="BMG694" s="430"/>
      <c r="BMH694" s="433"/>
      <c r="BMI694" s="430"/>
      <c r="BMJ694" s="430"/>
      <c r="BMK694" s="430"/>
      <c r="BML694" s="430"/>
      <c r="BMM694" s="430"/>
      <c r="BMN694" s="430"/>
      <c r="BMO694" s="430"/>
      <c r="BMP694" s="430"/>
      <c r="BMQ694" s="430"/>
      <c r="BMR694" s="430"/>
      <c r="BMS694" s="430"/>
      <c r="BMT694" s="430"/>
      <c r="BMU694" s="430"/>
      <c r="BMV694" s="430"/>
      <c r="BMW694" s="430"/>
      <c r="BMX694" s="430"/>
      <c r="BMY694" s="430"/>
      <c r="BMZ694" s="430"/>
      <c r="BNA694" s="430"/>
      <c r="BNB694" s="430"/>
      <c r="BNC694" s="430"/>
      <c r="BND694" s="430"/>
      <c r="BNE694" s="430"/>
      <c r="BNF694" s="430"/>
      <c r="BNG694" s="430"/>
      <c r="BNH694" s="430"/>
      <c r="BNI694" s="430"/>
      <c r="BNJ694" s="430"/>
      <c r="BNK694" s="430"/>
      <c r="BNL694" s="430"/>
      <c r="BNM694" s="430"/>
    </row>
    <row r="695" spans="1680:1729" ht="12" customHeight="1">
      <c r="BLP695" s="430"/>
      <c r="BLQ695" s="430"/>
      <c r="BLR695" s="430"/>
      <c r="BLS695" s="430"/>
      <c r="BLT695" s="430"/>
      <c r="BLU695" s="430"/>
      <c r="BLV695" s="430"/>
      <c r="BLW695" s="430"/>
      <c r="BLX695" s="430"/>
      <c r="BLY695" s="430"/>
      <c r="BLZ695" s="430"/>
      <c r="BMA695" s="430"/>
      <c r="BMB695" s="430"/>
      <c r="BMC695" s="430"/>
      <c r="BMD695" s="430"/>
      <c r="BME695" s="430"/>
      <c r="BMF695" s="434"/>
      <c r="BMG695" s="430"/>
      <c r="BMH695" s="433"/>
      <c r="BMI695" s="430"/>
      <c r="BMJ695" s="430"/>
      <c r="BMK695" s="430"/>
      <c r="BML695" s="430"/>
      <c r="BMM695" s="430"/>
      <c r="BMN695" s="430"/>
      <c r="BMO695" s="430"/>
      <c r="BMP695" s="430"/>
      <c r="BMQ695" s="430"/>
      <c r="BMR695" s="430"/>
      <c r="BMS695" s="430"/>
      <c r="BMT695" s="430"/>
      <c r="BMU695" s="430"/>
      <c r="BMV695" s="430"/>
      <c r="BMW695" s="430"/>
      <c r="BMX695" s="430"/>
      <c r="BMY695" s="430"/>
      <c r="BMZ695" s="430"/>
      <c r="BNA695" s="430"/>
      <c r="BNB695" s="430"/>
      <c r="BNC695" s="430"/>
      <c r="BND695" s="430"/>
      <c r="BNE695" s="430"/>
      <c r="BNF695" s="430"/>
      <c r="BNG695" s="430"/>
      <c r="BNH695" s="430"/>
      <c r="BNI695" s="430"/>
      <c r="BNJ695" s="430"/>
      <c r="BNK695" s="430"/>
      <c r="BNL695" s="430"/>
      <c r="BNM695" s="430"/>
    </row>
    <row r="696" spans="1680:1729" ht="12" customHeight="1">
      <c r="BLP696" s="430"/>
      <c r="BLQ696" s="430"/>
      <c r="BLR696" s="430"/>
      <c r="BLS696" s="430"/>
      <c r="BLT696" s="430"/>
      <c r="BLU696" s="430"/>
      <c r="BLV696" s="430"/>
      <c r="BLW696" s="430"/>
      <c r="BLX696" s="430"/>
      <c r="BLY696" s="430"/>
      <c r="BLZ696" s="430"/>
      <c r="BMA696" s="430" t="s">
        <v>391</v>
      </c>
      <c r="BMB696" s="430"/>
      <c r="BMC696" s="430"/>
      <c r="BMD696" s="430"/>
      <c r="BME696" s="430"/>
      <c r="BMF696" s="434"/>
      <c r="BMG696" s="430"/>
      <c r="BMH696" s="433"/>
      <c r="BMI696" s="430"/>
      <c r="BMJ696" s="430"/>
      <c r="BMK696" s="430"/>
      <c r="BML696" s="430"/>
      <c r="BMM696" s="430"/>
      <c r="BMN696" s="430"/>
      <c r="BMO696" s="430"/>
      <c r="BMP696" s="430"/>
      <c r="BMQ696" s="430"/>
      <c r="BMR696" s="430"/>
      <c r="BMS696" s="430"/>
      <c r="BMT696" s="430"/>
      <c r="BMU696" s="430"/>
      <c r="BMV696" s="430"/>
      <c r="BMW696" s="430"/>
      <c r="BMX696" s="430"/>
      <c r="BMY696" s="430"/>
      <c r="BMZ696" s="430"/>
      <c r="BNA696" s="430"/>
      <c r="BNB696" s="430"/>
      <c r="BNC696" s="430"/>
      <c r="BND696" s="430"/>
      <c r="BNE696" s="430"/>
      <c r="BNF696" s="430"/>
      <c r="BNG696" s="430"/>
      <c r="BNH696" s="430"/>
      <c r="BNI696" s="430"/>
      <c r="BNJ696" s="430"/>
      <c r="BNK696" s="430"/>
      <c r="BNL696" s="430"/>
      <c r="BNM696" s="430"/>
    </row>
    <row r="697" spans="1680:1729" ht="30" customHeight="1">
      <c r="BLP697" s="430"/>
      <c r="BLQ697" s="430"/>
      <c r="BLR697" s="430"/>
      <c r="BLS697" s="430"/>
      <c r="BLT697" s="430"/>
      <c r="BLU697" s="430"/>
      <c r="BLV697" s="430"/>
      <c r="BLW697" s="430"/>
      <c r="BLX697" s="430"/>
      <c r="BLY697" s="430"/>
      <c r="BLZ697" s="430"/>
      <c r="BMA697" s="137" t="s">
        <v>833</v>
      </c>
      <c r="BMB697" s="430"/>
      <c r="BMC697" s="430"/>
      <c r="BMD697" s="430"/>
      <c r="BME697" s="430"/>
      <c r="BMF697" s="434"/>
      <c r="BMG697" s="430"/>
      <c r="BMH697" s="433"/>
      <c r="BMI697" s="430"/>
      <c r="BMJ697" s="430"/>
      <c r="BMK697" s="430"/>
      <c r="BML697" s="430"/>
      <c r="BMM697" s="430"/>
      <c r="BMN697" s="430"/>
      <c r="BMO697" s="430"/>
      <c r="BMP697" s="430"/>
      <c r="BMQ697" s="430"/>
      <c r="BMR697" s="430"/>
      <c r="BMS697" s="430"/>
      <c r="BMT697" s="430"/>
      <c r="BMU697" s="430"/>
      <c r="BMV697" s="430"/>
      <c r="BMW697" s="430"/>
      <c r="BMX697" s="430"/>
      <c r="BMY697" s="430"/>
      <c r="BMZ697" s="430"/>
      <c r="BNA697" s="430"/>
      <c r="BNB697" s="430"/>
      <c r="BNC697" s="430"/>
      <c r="BND697" s="430"/>
      <c r="BNE697" s="430"/>
      <c r="BNF697" s="430"/>
      <c r="BNG697" s="430"/>
      <c r="BNH697" s="430"/>
      <c r="BNI697" s="430"/>
      <c r="BNJ697" s="430"/>
      <c r="BNK697" s="430"/>
      <c r="BNL697" s="430"/>
      <c r="BNM697" s="430"/>
    </row>
    <row r="698" spans="1680:1729" ht="12" customHeight="1">
      <c r="BLP698" s="430"/>
      <c r="BLQ698" s="430"/>
      <c r="BLR698" s="430"/>
      <c r="BLS698" s="430"/>
      <c r="BLT698" s="430"/>
      <c r="BLU698" s="430"/>
      <c r="BLV698" s="430"/>
      <c r="BLW698" s="430"/>
      <c r="BLX698" s="430"/>
      <c r="BLY698" s="430"/>
      <c r="BLZ698" s="430"/>
      <c r="BMA698" s="137" t="s">
        <v>305</v>
      </c>
      <c r="BMB698" s="430"/>
      <c r="BMC698" s="430"/>
      <c r="BMD698" s="430"/>
      <c r="BME698" s="430"/>
      <c r="BMF698" s="434"/>
      <c r="BMG698" s="430"/>
      <c r="BMH698" s="433"/>
      <c r="BMI698" s="430"/>
      <c r="BMJ698" s="430"/>
      <c r="BMK698" s="430"/>
      <c r="BML698" s="430"/>
      <c r="BMM698" s="430"/>
      <c r="BMN698" s="430"/>
      <c r="BMO698" s="430"/>
      <c r="BMP698" s="430"/>
      <c r="BMQ698" s="430"/>
      <c r="BMR698" s="430"/>
      <c r="BMS698" s="430"/>
      <c r="BMT698" s="430"/>
      <c r="BMU698" s="430"/>
      <c r="BMV698" s="430"/>
      <c r="BMW698" s="430"/>
      <c r="BMX698" s="430"/>
      <c r="BMY698" s="430"/>
      <c r="BMZ698" s="430"/>
      <c r="BNA698" s="430"/>
      <c r="BNB698" s="430"/>
      <c r="BNC698" s="430"/>
      <c r="BND698" s="430"/>
      <c r="BNE698" s="430"/>
      <c r="BNF698" s="430"/>
      <c r="BNG698" s="430"/>
      <c r="BNH698" s="430"/>
      <c r="BNI698" s="430"/>
      <c r="BNJ698" s="430"/>
      <c r="BNK698" s="430"/>
      <c r="BNL698" s="430"/>
      <c r="BNM698" s="430"/>
    </row>
    <row r="699" spans="1680:1729" ht="12" customHeight="1">
      <c r="BLP699" s="430"/>
      <c r="BLQ699" s="430"/>
      <c r="BLR699" s="430"/>
      <c r="BLS699" s="430"/>
      <c r="BLT699" s="430"/>
      <c r="BLU699" s="430"/>
      <c r="BLV699" s="430"/>
      <c r="BLW699" s="430"/>
      <c r="BLX699" s="430"/>
      <c r="BLY699" s="430"/>
      <c r="BLZ699" s="430"/>
      <c r="BMA699" s="137" t="s">
        <v>392</v>
      </c>
      <c r="BMB699" s="430"/>
      <c r="BMC699" s="430"/>
      <c r="BMD699" s="430"/>
      <c r="BME699" s="430"/>
      <c r="BMF699" s="434"/>
      <c r="BMG699" s="430"/>
      <c r="BMH699" s="433"/>
      <c r="BMI699" s="430"/>
      <c r="BMJ699" s="430"/>
      <c r="BMK699" s="430"/>
      <c r="BML699" s="430"/>
      <c r="BMM699" s="430"/>
      <c r="BMN699" s="430"/>
      <c r="BMO699" s="430"/>
      <c r="BMP699" s="430"/>
      <c r="BMQ699" s="430"/>
      <c r="BMR699" s="430"/>
      <c r="BMS699" s="430"/>
      <c r="BMT699" s="430"/>
      <c r="BMU699" s="430"/>
      <c r="BMV699" s="430"/>
      <c r="BMW699" s="430"/>
      <c r="BMX699" s="430"/>
      <c r="BMY699" s="430"/>
      <c r="BMZ699" s="430"/>
      <c r="BNA699" s="430"/>
      <c r="BNB699" s="430"/>
      <c r="BNC699" s="430"/>
      <c r="BND699" s="430"/>
      <c r="BNE699" s="430"/>
      <c r="BNF699" s="430"/>
      <c r="BNG699" s="430"/>
      <c r="BNH699" s="430"/>
      <c r="BNI699" s="430"/>
      <c r="BNJ699" s="430"/>
      <c r="BNK699" s="430"/>
      <c r="BNL699" s="430"/>
      <c r="BNM699" s="430"/>
    </row>
    <row r="700" spans="1680:1729" ht="19.5" customHeight="1">
      <c r="BLP700" s="430"/>
      <c r="BLQ700" s="430"/>
      <c r="BLR700" s="430"/>
      <c r="BLS700" s="430"/>
      <c r="BLT700" s="430"/>
      <c r="BLU700" s="430"/>
      <c r="BLV700" s="430"/>
      <c r="BLW700" s="430"/>
      <c r="BLX700" s="430"/>
      <c r="BLY700" s="430"/>
      <c r="BLZ700" s="430"/>
      <c r="BMA700" s="137" t="s">
        <v>318</v>
      </c>
      <c r="BMB700" s="430"/>
      <c r="BMC700" s="430"/>
      <c r="BMD700" s="430"/>
      <c r="BME700" s="430"/>
      <c r="BMF700" s="434"/>
      <c r="BMG700" s="430"/>
      <c r="BMH700" s="433"/>
      <c r="BMI700" s="430"/>
      <c r="BMJ700" s="430"/>
      <c r="BMK700" s="430"/>
      <c r="BML700" s="430"/>
      <c r="BMM700" s="430"/>
      <c r="BMN700" s="430"/>
      <c r="BMO700" s="430"/>
      <c r="BMP700" s="430"/>
      <c r="BMQ700" s="430"/>
      <c r="BMR700" s="430"/>
      <c r="BMS700" s="430"/>
      <c r="BMT700" s="430"/>
      <c r="BMU700" s="430"/>
      <c r="BMV700" s="430"/>
      <c r="BMW700" s="430"/>
      <c r="BMX700" s="430"/>
      <c r="BMY700" s="430"/>
      <c r="BMZ700" s="430"/>
      <c r="BNA700" s="430"/>
      <c r="BNB700" s="430"/>
      <c r="BNC700" s="430"/>
      <c r="BND700" s="430"/>
      <c r="BNE700" s="430"/>
      <c r="BNF700" s="430"/>
      <c r="BNG700" s="430"/>
      <c r="BNH700" s="430"/>
      <c r="BNI700" s="430"/>
      <c r="BNJ700" s="430"/>
      <c r="BNK700" s="430"/>
      <c r="BNL700" s="430"/>
      <c r="BNM700" s="430"/>
    </row>
    <row r="701" spans="1680:1729" ht="12" customHeight="1">
      <c r="BLP701" s="430"/>
      <c r="BLQ701" s="430"/>
      <c r="BLR701" s="430"/>
      <c r="BLS701" s="430"/>
      <c r="BLT701" s="430"/>
      <c r="BLU701" s="430"/>
      <c r="BLV701" s="430"/>
      <c r="BLW701" s="430"/>
      <c r="BLX701" s="430"/>
      <c r="BLY701" s="430"/>
      <c r="BLZ701" s="430"/>
      <c r="BMA701" s="81"/>
      <c r="BMB701" s="430"/>
      <c r="BMC701" s="430"/>
      <c r="BMD701" s="430"/>
      <c r="BME701" s="430"/>
      <c r="BMF701" s="434"/>
      <c r="BMG701" s="430"/>
      <c r="BMH701" s="433"/>
      <c r="BMI701" s="430"/>
      <c r="BMJ701" s="430"/>
      <c r="BMK701" s="430"/>
      <c r="BML701" s="430"/>
      <c r="BMM701" s="430"/>
      <c r="BMN701" s="430"/>
      <c r="BMO701" s="430"/>
      <c r="BMP701" s="430"/>
      <c r="BMQ701" s="430"/>
      <c r="BMR701" s="430"/>
      <c r="BMS701" s="430"/>
      <c r="BMT701" s="430"/>
      <c r="BMU701" s="430"/>
      <c r="BMV701" s="430"/>
      <c r="BMW701" s="430"/>
      <c r="BMX701" s="430"/>
      <c r="BMY701" s="430"/>
      <c r="BMZ701" s="430"/>
      <c r="BNA701" s="430"/>
      <c r="BNB701" s="430"/>
      <c r="BNC701" s="430"/>
      <c r="BND701" s="430"/>
      <c r="BNE701" s="430"/>
      <c r="BNF701" s="430"/>
      <c r="BNG701" s="430"/>
      <c r="BNH701" s="430"/>
      <c r="BNI701" s="430"/>
      <c r="BNJ701" s="430"/>
      <c r="BNK701" s="430"/>
      <c r="BNL701" s="430"/>
      <c r="BNM701" s="430"/>
    </row>
    <row r="702" spans="1680:1729" ht="12" customHeight="1">
      <c r="BLP702" s="430"/>
      <c r="BLQ702" s="430"/>
      <c r="BLR702" s="430"/>
      <c r="BLS702" s="430"/>
      <c r="BLT702" s="430"/>
      <c r="BLU702" s="430"/>
      <c r="BLV702" s="430"/>
      <c r="BLW702" s="430"/>
      <c r="BLX702" s="430"/>
      <c r="BLY702" s="430"/>
      <c r="BLZ702" s="430"/>
      <c r="BMA702" s="430"/>
      <c r="BMB702" s="430"/>
      <c r="BMC702" s="430" t="s">
        <v>393</v>
      </c>
      <c r="BMD702" s="430"/>
      <c r="BME702" s="430"/>
      <c r="BMF702" s="434"/>
      <c r="BMG702" s="430"/>
      <c r="BMH702" s="433"/>
      <c r="BMI702" s="430"/>
      <c r="BMJ702" s="430"/>
      <c r="BMK702" s="430"/>
      <c r="BML702" s="430"/>
      <c r="BMM702" s="430"/>
      <c r="BMN702" s="430"/>
      <c r="BMO702" s="430"/>
      <c r="BMP702" s="430"/>
      <c r="BMQ702" s="430"/>
      <c r="BMR702" s="430"/>
      <c r="BMS702" s="430"/>
      <c r="BMT702" s="430"/>
      <c r="BMU702" s="430"/>
      <c r="BMV702" s="430"/>
      <c r="BMW702" s="430"/>
      <c r="BMX702" s="430"/>
      <c r="BMY702" s="430"/>
      <c r="BMZ702" s="430"/>
      <c r="BNA702" s="430"/>
      <c r="BNB702" s="430"/>
      <c r="BNC702" s="430"/>
      <c r="BND702" s="430"/>
      <c r="BNE702" s="430"/>
      <c r="BNF702" s="430"/>
      <c r="BNG702" s="430"/>
      <c r="BNH702" s="430"/>
      <c r="BNI702" s="430"/>
      <c r="BNJ702" s="430"/>
      <c r="BNK702" s="430"/>
      <c r="BNL702" s="430"/>
      <c r="BNM702" s="430"/>
    </row>
    <row r="703" spans="1680:1729" ht="19.5" customHeight="1">
      <c r="BLP703" s="430"/>
      <c r="BLQ703" s="430"/>
      <c r="BLR703" s="430"/>
      <c r="BLS703" s="430"/>
      <c r="BLT703" s="430"/>
      <c r="BLU703" s="430"/>
      <c r="BLV703" s="430"/>
      <c r="BLW703" s="430"/>
      <c r="BLX703" s="430"/>
      <c r="BLY703" s="430"/>
      <c r="BLZ703" s="430"/>
      <c r="BMA703" s="430"/>
      <c r="BMB703" s="430"/>
      <c r="BMC703" s="138" t="s">
        <v>402</v>
      </c>
      <c r="BMD703" s="430"/>
      <c r="BME703" s="430"/>
      <c r="BMF703" s="434"/>
      <c r="BMG703" s="430"/>
      <c r="BMH703" s="433"/>
      <c r="BMI703" s="430"/>
      <c r="BMJ703" s="430"/>
      <c r="BMK703" s="430"/>
      <c r="BML703" s="430"/>
      <c r="BMM703" s="430"/>
      <c r="BMN703" s="430"/>
      <c r="BMO703" s="430"/>
      <c r="BMP703" s="430"/>
      <c r="BMQ703" s="430"/>
      <c r="BMR703" s="430"/>
      <c r="BMS703" s="430"/>
      <c r="BMT703" s="430"/>
      <c r="BMU703" s="430"/>
      <c r="BMV703" s="430"/>
      <c r="BMW703" s="430"/>
      <c r="BMX703" s="430"/>
      <c r="BMY703" s="430"/>
      <c r="BMZ703" s="430"/>
      <c r="BNA703" s="430"/>
      <c r="BNB703" s="430"/>
      <c r="BNC703" s="430"/>
      <c r="BND703" s="430"/>
      <c r="BNE703" s="430"/>
      <c r="BNF703" s="430"/>
      <c r="BNG703" s="430"/>
      <c r="BNH703" s="430"/>
      <c r="BNI703" s="430"/>
      <c r="BNJ703" s="430"/>
      <c r="BNK703" s="430"/>
      <c r="BNL703" s="430"/>
      <c r="BNM703" s="430"/>
    </row>
    <row r="704" spans="1680:1729" ht="12" customHeight="1">
      <c r="BLP704" s="430"/>
      <c r="BLQ704" s="430"/>
      <c r="BLR704" s="430"/>
      <c r="BLS704" s="430"/>
      <c r="BLT704" s="430"/>
      <c r="BLU704" s="430"/>
      <c r="BLV704" s="430"/>
      <c r="BLW704" s="430"/>
      <c r="BLX704" s="430"/>
      <c r="BLY704" s="430"/>
      <c r="BLZ704" s="430"/>
      <c r="BMA704" s="430"/>
      <c r="BMB704" s="430"/>
      <c r="BMC704" s="138" t="s">
        <v>401</v>
      </c>
      <c r="BMD704" s="430"/>
      <c r="BME704" s="430"/>
      <c r="BMF704" s="434"/>
      <c r="BMG704" s="430"/>
      <c r="BMH704" s="433"/>
      <c r="BMI704" s="430"/>
      <c r="BMJ704" s="430"/>
      <c r="BMK704" s="430"/>
      <c r="BML704" s="430"/>
      <c r="BMM704" s="430"/>
      <c r="BMN704" s="430"/>
      <c r="BMO704" s="430"/>
      <c r="BMP704" s="430"/>
      <c r="BMQ704" s="430"/>
      <c r="BMR704" s="430"/>
      <c r="BMS704" s="430"/>
      <c r="BMT704" s="430"/>
      <c r="BMU704" s="430"/>
      <c r="BMV704" s="430"/>
      <c r="BMW704" s="430"/>
      <c r="BMX704" s="430"/>
      <c r="BMY704" s="430"/>
      <c r="BMZ704" s="430"/>
      <c r="BNA704" s="430"/>
      <c r="BNB704" s="430"/>
      <c r="BNC704" s="430"/>
      <c r="BND704" s="430"/>
      <c r="BNE704" s="430"/>
      <c r="BNF704" s="430"/>
      <c r="BNG704" s="430"/>
      <c r="BNH704" s="430"/>
      <c r="BNI704" s="430"/>
      <c r="BNJ704" s="430"/>
      <c r="BNK704" s="430"/>
      <c r="BNL704" s="430"/>
      <c r="BNM704" s="430"/>
    </row>
    <row r="705" spans="1680:1729" ht="12" customHeight="1">
      <c r="BLP705" s="430"/>
      <c r="BLQ705" s="430"/>
      <c r="BLR705" s="430"/>
      <c r="BLS705" s="430"/>
      <c r="BLT705" s="430"/>
      <c r="BLU705" s="430"/>
      <c r="BLV705" s="430"/>
      <c r="BLW705" s="430"/>
      <c r="BLX705" s="430"/>
      <c r="BLY705" s="430"/>
      <c r="BLZ705" s="430"/>
      <c r="BMA705" s="430"/>
      <c r="BMB705" s="430"/>
      <c r="BMC705" s="138" t="s">
        <v>329</v>
      </c>
      <c r="BMD705" s="430"/>
      <c r="BME705" s="430"/>
      <c r="BMF705" s="434"/>
      <c r="BMG705" s="430"/>
      <c r="BMH705" s="433"/>
      <c r="BMI705" s="430"/>
      <c r="BMJ705" s="430"/>
      <c r="BMK705" s="430"/>
      <c r="BML705" s="430"/>
      <c r="BMM705" s="430"/>
      <c r="BMN705" s="430"/>
      <c r="BMO705" s="430"/>
      <c r="BMP705" s="430"/>
      <c r="BMQ705" s="430"/>
      <c r="BMR705" s="430"/>
      <c r="BMS705" s="430"/>
      <c r="BMT705" s="430"/>
      <c r="BMU705" s="430"/>
      <c r="BMV705" s="430"/>
      <c r="BMW705" s="430"/>
      <c r="BMX705" s="430"/>
      <c r="BMY705" s="430"/>
      <c r="BMZ705" s="430"/>
      <c r="BNA705" s="430"/>
      <c r="BNB705" s="430"/>
      <c r="BNC705" s="430"/>
      <c r="BND705" s="430"/>
      <c r="BNE705" s="430"/>
      <c r="BNF705" s="430"/>
      <c r="BNG705" s="430"/>
      <c r="BNH705" s="430"/>
      <c r="BNI705" s="430"/>
      <c r="BNJ705" s="430"/>
      <c r="BNK705" s="430"/>
      <c r="BNL705" s="430"/>
      <c r="BNM705" s="430"/>
    </row>
    <row r="706" spans="1680:1729" ht="12" customHeight="1">
      <c r="BLP706" s="430"/>
      <c r="BLQ706" s="430"/>
      <c r="BLR706" s="430"/>
      <c r="BLS706" s="430"/>
      <c r="BLT706" s="430"/>
      <c r="BLU706" s="430"/>
      <c r="BLV706" s="430"/>
      <c r="BLW706" s="430"/>
      <c r="BLX706" s="430"/>
      <c r="BLY706" s="430"/>
      <c r="BLZ706" s="430"/>
      <c r="BMA706" s="430"/>
      <c r="BMB706" s="430"/>
      <c r="BMC706" s="138" t="s">
        <v>396</v>
      </c>
      <c r="BMD706" s="430"/>
      <c r="BME706" s="430"/>
      <c r="BMF706" s="434"/>
      <c r="BMG706" s="430"/>
      <c r="BMH706" s="433"/>
      <c r="BMI706" s="430"/>
      <c r="BMJ706" s="430"/>
      <c r="BMK706" s="430"/>
      <c r="BML706" s="430"/>
      <c r="BMM706" s="430"/>
      <c r="BMN706" s="430"/>
      <c r="BMO706" s="430"/>
      <c r="BMP706" s="430"/>
      <c r="BMQ706" s="430"/>
      <c r="BMR706" s="430"/>
      <c r="BMS706" s="430"/>
      <c r="BMT706" s="430"/>
      <c r="BMU706" s="430"/>
      <c r="BMV706" s="430"/>
      <c r="BMW706" s="430"/>
      <c r="BMX706" s="430"/>
      <c r="BMY706" s="430"/>
      <c r="BMZ706" s="430"/>
      <c r="BNA706" s="430"/>
      <c r="BNB706" s="430"/>
      <c r="BNC706" s="430"/>
      <c r="BND706" s="430"/>
      <c r="BNE706" s="430"/>
      <c r="BNF706" s="430"/>
      <c r="BNG706" s="430"/>
      <c r="BNH706" s="430"/>
      <c r="BNI706" s="430"/>
      <c r="BNJ706" s="430"/>
      <c r="BNK706" s="430"/>
      <c r="BNL706" s="430"/>
      <c r="BNM706" s="430"/>
    </row>
    <row r="707" spans="1680:1729" ht="12" customHeight="1">
      <c r="BLP707" s="430"/>
      <c r="BLQ707" s="430"/>
      <c r="BLR707" s="430"/>
      <c r="BLS707" s="430"/>
      <c r="BLT707" s="430"/>
      <c r="BLU707" s="430"/>
      <c r="BLV707" s="430"/>
      <c r="BLW707" s="430"/>
      <c r="BLX707" s="430"/>
      <c r="BLY707" s="430"/>
      <c r="BLZ707" s="430"/>
      <c r="BMA707" s="430"/>
      <c r="BMB707" s="430"/>
      <c r="BMC707" s="138" t="s">
        <v>399</v>
      </c>
      <c r="BMD707" s="430"/>
      <c r="BME707" s="430"/>
      <c r="BMF707" s="434"/>
      <c r="BMG707" s="430"/>
      <c r="BMH707" s="433"/>
      <c r="BMI707" s="430"/>
      <c r="BMJ707" s="430"/>
      <c r="BMK707" s="430"/>
      <c r="BML707" s="430"/>
      <c r="BMM707" s="430"/>
      <c r="BMN707" s="430"/>
      <c r="BMO707" s="430"/>
      <c r="BMP707" s="430"/>
      <c r="BMQ707" s="430"/>
      <c r="BMR707" s="430"/>
      <c r="BMS707" s="430"/>
      <c r="BMT707" s="430"/>
      <c r="BMU707" s="430"/>
      <c r="BMV707" s="430"/>
      <c r="BMW707" s="430"/>
      <c r="BMX707" s="430"/>
      <c r="BMY707" s="430"/>
      <c r="BMZ707" s="430"/>
      <c r="BNA707" s="430"/>
      <c r="BNB707" s="430"/>
      <c r="BNC707" s="430"/>
      <c r="BND707" s="430"/>
      <c r="BNE707" s="430"/>
      <c r="BNF707" s="430"/>
      <c r="BNG707" s="430"/>
      <c r="BNH707" s="430"/>
      <c r="BNI707" s="430"/>
      <c r="BNJ707" s="430"/>
      <c r="BNK707" s="430"/>
      <c r="BNL707" s="430"/>
      <c r="BNM707" s="430"/>
    </row>
    <row r="708" spans="1680:1729" ht="12" customHeight="1">
      <c r="BLP708" s="430"/>
      <c r="BLQ708" s="430"/>
      <c r="BLR708" s="430"/>
      <c r="BLS708" s="430"/>
      <c r="BLT708" s="430"/>
      <c r="BLU708" s="430"/>
      <c r="BLV708" s="430"/>
      <c r="BLW708" s="430"/>
      <c r="BLX708" s="430"/>
      <c r="BLY708" s="430"/>
      <c r="BLZ708" s="430"/>
      <c r="BMA708" s="430"/>
      <c r="BMB708" s="430"/>
      <c r="BMC708" s="138" t="s">
        <v>395</v>
      </c>
      <c r="BMD708" s="430"/>
      <c r="BME708" s="430"/>
      <c r="BMF708" s="434"/>
      <c r="BMG708" s="430"/>
      <c r="BMH708" s="433"/>
      <c r="BMI708" s="430"/>
      <c r="BMJ708" s="430"/>
      <c r="BMK708" s="430"/>
      <c r="BML708" s="430"/>
      <c r="BMM708" s="430"/>
      <c r="BMN708" s="430"/>
      <c r="BMO708" s="430"/>
      <c r="BMP708" s="430"/>
      <c r="BMQ708" s="430"/>
      <c r="BMR708" s="430"/>
      <c r="BMS708" s="430"/>
      <c r="BMT708" s="430"/>
      <c r="BMU708" s="430"/>
      <c r="BMV708" s="430"/>
      <c r="BMW708" s="430"/>
      <c r="BMX708" s="430"/>
      <c r="BMY708" s="430"/>
      <c r="BMZ708" s="430"/>
      <c r="BNA708" s="430"/>
      <c r="BNB708" s="430"/>
      <c r="BNC708" s="430"/>
      <c r="BND708" s="430"/>
      <c r="BNE708" s="430"/>
      <c r="BNF708" s="430"/>
      <c r="BNG708" s="430"/>
      <c r="BNH708" s="430"/>
      <c r="BNI708" s="430"/>
      <c r="BNJ708" s="430"/>
      <c r="BNK708" s="430"/>
      <c r="BNL708" s="430"/>
      <c r="BNM708" s="430"/>
    </row>
    <row r="709" spans="1680:1729" ht="12" customHeight="1">
      <c r="BLP709" s="430"/>
      <c r="BLQ709" s="430"/>
      <c r="BLR709" s="430"/>
      <c r="BLS709" s="430"/>
      <c r="BLT709" s="430"/>
      <c r="BLU709" s="430"/>
      <c r="BLV709" s="430"/>
      <c r="BLW709" s="430"/>
      <c r="BLX709" s="430"/>
      <c r="BLY709" s="430"/>
      <c r="BLZ709" s="430"/>
      <c r="BMA709" s="430"/>
      <c r="BMB709" s="430"/>
      <c r="BMC709" s="138" t="s">
        <v>394</v>
      </c>
      <c r="BMD709" s="430"/>
      <c r="BME709" s="430"/>
      <c r="BMF709" s="434"/>
      <c r="BMG709" s="430"/>
      <c r="BMH709" s="433"/>
      <c r="BMI709" s="430"/>
      <c r="BMJ709" s="430"/>
      <c r="BMK709" s="430"/>
      <c r="BML709" s="430"/>
      <c r="BMM709" s="430"/>
      <c r="BMN709" s="430"/>
      <c r="BMO709" s="430"/>
      <c r="BMP709" s="430"/>
      <c r="BMQ709" s="430"/>
      <c r="BMR709" s="430"/>
      <c r="BMS709" s="430"/>
      <c r="BMT709" s="430"/>
      <c r="BMU709" s="430"/>
      <c r="BMV709" s="430"/>
      <c r="BMW709" s="430"/>
      <c r="BMX709" s="430"/>
      <c r="BMY709" s="430"/>
      <c r="BMZ709" s="430"/>
      <c r="BNA709" s="430"/>
      <c r="BNB709" s="430"/>
      <c r="BNC709" s="430"/>
      <c r="BND709" s="430"/>
      <c r="BNE709" s="430"/>
      <c r="BNF709" s="430"/>
      <c r="BNG709" s="430"/>
      <c r="BNH709" s="430"/>
      <c r="BNI709" s="430"/>
      <c r="BNJ709" s="430"/>
      <c r="BNK709" s="430"/>
      <c r="BNL709" s="430"/>
      <c r="BNM709" s="430"/>
    </row>
    <row r="710" spans="1680:1729" ht="19.5" customHeight="1">
      <c r="BLP710" s="430"/>
      <c r="BLQ710" s="430"/>
      <c r="BLR710" s="430"/>
      <c r="BLS710" s="430"/>
      <c r="BLT710" s="430"/>
      <c r="BLU710" s="430"/>
      <c r="BLV710" s="430"/>
      <c r="BLW710" s="430"/>
      <c r="BLX710" s="430"/>
      <c r="BLY710" s="430"/>
      <c r="BLZ710" s="430"/>
      <c r="BMA710" s="430"/>
      <c r="BMB710" s="430"/>
      <c r="BMC710" s="138" t="s">
        <v>400</v>
      </c>
      <c r="BMD710" s="430"/>
      <c r="BME710" s="430"/>
      <c r="BMF710" s="434"/>
      <c r="BMG710" s="430"/>
      <c r="BMH710" s="433"/>
      <c r="BMI710" s="430"/>
      <c r="BMJ710" s="430"/>
      <c r="BMK710" s="430"/>
      <c r="BML710" s="430"/>
      <c r="BMM710" s="430"/>
      <c r="BMN710" s="430"/>
      <c r="BMO710" s="430"/>
      <c r="BMP710" s="430"/>
      <c r="BMQ710" s="430"/>
      <c r="BMR710" s="430"/>
      <c r="BMS710" s="430"/>
      <c r="BMT710" s="430"/>
      <c r="BMU710" s="430"/>
      <c r="BMV710" s="430"/>
      <c r="BMW710" s="430"/>
      <c r="BMX710" s="430"/>
      <c r="BMY710" s="430"/>
      <c r="BMZ710" s="430"/>
      <c r="BNA710" s="430"/>
      <c r="BNB710" s="430"/>
      <c r="BNC710" s="430"/>
      <c r="BND710" s="430"/>
      <c r="BNE710" s="430"/>
      <c r="BNF710" s="430"/>
      <c r="BNG710" s="430"/>
      <c r="BNH710" s="430"/>
      <c r="BNI710" s="430"/>
      <c r="BNJ710" s="430"/>
      <c r="BNK710" s="430"/>
      <c r="BNL710" s="430"/>
      <c r="BNM710" s="430"/>
    </row>
    <row r="711" spans="1680:1729" ht="12" customHeight="1">
      <c r="BLP711" s="430"/>
      <c r="BLQ711" s="430"/>
      <c r="BLR711" s="430"/>
      <c r="BLS711" s="430"/>
      <c r="BLT711" s="430"/>
      <c r="BLU711" s="430"/>
      <c r="BLV711" s="430"/>
      <c r="BLW711" s="430"/>
      <c r="BLX711" s="430"/>
      <c r="BLY711" s="430"/>
      <c r="BLZ711" s="430"/>
      <c r="BMA711" s="430"/>
      <c r="BMB711" s="430"/>
      <c r="BMC711" s="138" t="s">
        <v>342</v>
      </c>
      <c r="BMD711" s="430"/>
      <c r="BME711" s="430"/>
      <c r="BMF711" s="434"/>
      <c r="BMG711" s="430"/>
      <c r="BMH711" s="433"/>
      <c r="BMI711" s="430"/>
      <c r="BMJ711" s="430"/>
      <c r="BMK711" s="430"/>
      <c r="BML711" s="430"/>
      <c r="BMM711" s="430"/>
      <c r="BMN711" s="430"/>
      <c r="BMO711" s="430"/>
      <c r="BMP711" s="430"/>
      <c r="BMQ711" s="430"/>
      <c r="BMR711" s="430"/>
      <c r="BMS711" s="430"/>
      <c r="BMT711" s="430"/>
      <c r="BMU711" s="430"/>
      <c r="BMV711" s="430"/>
      <c r="BMW711" s="430"/>
      <c r="BMX711" s="430"/>
      <c r="BMY711" s="430"/>
      <c r="BMZ711" s="430"/>
      <c r="BNA711" s="430"/>
      <c r="BNB711" s="430"/>
      <c r="BNC711" s="430"/>
      <c r="BND711" s="430"/>
      <c r="BNE711" s="430"/>
      <c r="BNF711" s="430"/>
      <c r="BNG711" s="430"/>
      <c r="BNH711" s="430"/>
      <c r="BNI711" s="430"/>
      <c r="BNJ711" s="430"/>
      <c r="BNK711" s="430"/>
      <c r="BNL711" s="430"/>
      <c r="BNM711" s="430"/>
    </row>
    <row r="712" spans="1680:1729" ht="12" customHeight="1">
      <c r="BLP712" s="430"/>
      <c r="BLQ712" s="430"/>
      <c r="BLR712" s="430"/>
      <c r="BLS712" s="430"/>
      <c r="BLT712" s="430"/>
      <c r="BLU712" s="430"/>
      <c r="BLV712" s="430"/>
      <c r="BLW712" s="430"/>
      <c r="BLX712" s="430"/>
      <c r="BLY712" s="430"/>
      <c r="BLZ712" s="430"/>
      <c r="BMA712" s="430"/>
      <c r="BMB712" s="430"/>
      <c r="BMC712" s="138" t="s">
        <v>398</v>
      </c>
      <c r="BMD712" s="430"/>
      <c r="BME712" s="430"/>
      <c r="BMF712" s="434"/>
      <c r="BMG712" s="430"/>
      <c r="BMH712" s="433"/>
      <c r="BMI712" s="430"/>
      <c r="BMJ712" s="430"/>
      <c r="BMK712" s="430"/>
      <c r="BML712" s="430"/>
      <c r="BMM712" s="430"/>
      <c r="BMN712" s="430"/>
      <c r="BMO712" s="430"/>
      <c r="BMP712" s="430"/>
      <c r="BMQ712" s="430"/>
      <c r="BMR712" s="430"/>
      <c r="BMS712" s="430"/>
      <c r="BMT712" s="430"/>
      <c r="BMU712" s="430"/>
      <c r="BMV712" s="430"/>
      <c r="BMW712" s="430"/>
      <c r="BMX712" s="430"/>
      <c r="BMY712" s="430"/>
      <c r="BMZ712" s="430"/>
      <c r="BNA712" s="430"/>
      <c r="BNB712" s="430"/>
      <c r="BNC712" s="430"/>
      <c r="BND712" s="430"/>
      <c r="BNE712" s="430"/>
      <c r="BNF712" s="430"/>
      <c r="BNG712" s="430"/>
      <c r="BNH712" s="430"/>
      <c r="BNI712" s="430"/>
      <c r="BNJ712" s="430"/>
      <c r="BNK712" s="430"/>
      <c r="BNL712" s="430"/>
      <c r="BNM712" s="430"/>
    </row>
    <row r="713" spans="1680:1729" ht="19.5" customHeight="1">
      <c r="BLP713" s="430"/>
      <c r="BLQ713" s="430"/>
      <c r="BLR713" s="430"/>
      <c r="BLS713" s="430"/>
      <c r="BLT713" s="430"/>
      <c r="BLU713" s="430"/>
      <c r="BLV713" s="430"/>
      <c r="BLW713" s="430"/>
      <c r="BLX713" s="430"/>
      <c r="BLY713" s="430"/>
      <c r="BLZ713" s="430"/>
      <c r="BMA713" s="430"/>
      <c r="BMB713" s="430"/>
      <c r="BMC713" s="138" t="s">
        <v>397</v>
      </c>
      <c r="BMD713" s="430"/>
      <c r="BME713" s="430"/>
      <c r="BMF713" s="434"/>
      <c r="BMG713" s="430"/>
      <c r="BMH713" s="433"/>
      <c r="BMI713" s="430"/>
      <c r="BMJ713" s="430"/>
      <c r="BMK713" s="430"/>
      <c r="BML713" s="430"/>
      <c r="BMM713" s="430"/>
      <c r="BMN713" s="430"/>
      <c r="BMO713" s="430"/>
      <c r="BMP713" s="430"/>
      <c r="BMQ713" s="430"/>
      <c r="BMR713" s="430"/>
      <c r="BMS713" s="430"/>
      <c r="BMT713" s="430"/>
      <c r="BMU713" s="430"/>
      <c r="BMV713" s="430"/>
      <c r="BMW713" s="430"/>
      <c r="BMX713" s="430"/>
      <c r="BMY713" s="430"/>
      <c r="BMZ713" s="430"/>
      <c r="BNA713" s="430"/>
      <c r="BNB713" s="430"/>
      <c r="BNC713" s="430"/>
      <c r="BND713" s="430"/>
      <c r="BNE713" s="430"/>
      <c r="BNF713" s="430"/>
      <c r="BNG713" s="430"/>
      <c r="BNH713" s="430"/>
      <c r="BNI713" s="430"/>
      <c r="BNJ713" s="430"/>
      <c r="BNK713" s="430"/>
      <c r="BNL713" s="430"/>
      <c r="BNM713" s="430"/>
    </row>
    <row r="714" spans="1680:1729" ht="19.5" customHeight="1">
      <c r="BLP714" s="430"/>
      <c r="BLQ714" s="430"/>
      <c r="BLR714" s="430"/>
      <c r="BLS714" s="430"/>
      <c r="BLT714" s="430"/>
      <c r="BLU714" s="430"/>
      <c r="BLV714" s="430"/>
      <c r="BLW714" s="430"/>
      <c r="BLX714" s="430"/>
      <c r="BLY714" s="430"/>
      <c r="BLZ714" s="430"/>
      <c r="BMA714" s="430"/>
      <c r="BMB714" s="430"/>
      <c r="BMC714" s="138" t="s">
        <v>306</v>
      </c>
      <c r="BMD714" s="430"/>
      <c r="BME714" s="430"/>
      <c r="BMF714" s="434"/>
      <c r="BMG714" s="430"/>
      <c r="BMH714" s="433"/>
      <c r="BMI714" s="430"/>
      <c r="BMJ714" s="430"/>
      <c r="BMK714" s="430"/>
      <c r="BML714" s="430"/>
      <c r="BMM714" s="430"/>
      <c r="BMN714" s="430"/>
      <c r="BMO714" s="430"/>
      <c r="BMP714" s="430"/>
      <c r="BMQ714" s="430"/>
      <c r="BMR714" s="430"/>
      <c r="BMS714" s="430"/>
      <c r="BMT714" s="430"/>
      <c r="BMU714" s="430"/>
      <c r="BMV714" s="430"/>
      <c r="BMW714" s="430"/>
      <c r="BMX714" s="430"/>
      <c r="BMY714" s="430"/>
      <c r="BMZ714" s="430"/>
      <c r="BNA714" s="430"/>
      <c r="BNB714" s="430"/>
      <c r="BNC714" s="430"/>
      <c r="BND714" s="430"/>
      <c r="BNE714" s="430"/>
      <c r="BNF714" s="430"/>
      <c r="BNG714" s="430"/>
      <c r="BNH714" s="430"/>
      <c r="BNI714" s="430"/>
      <c r="BNJ714" s="430"/>
      <c r="BNK714" s="430"/>
      <c r="BNL714" s="430"/>
      <c r="BNM714" s="430"/>
    </row>
    <row r="715" spans="1680:1729" ht="12" customHeight="1">
      <c r="BLP715" s="430"/>
      <c r="BLQ715" s="430"/>
      <c r="BLR715" s="430"/>
      <c r="BLS715" s="430"/>
      <c r="BLT715" s="430"/>
      <c r="BLU715" s="430"/>
      <c r="BLV715" s="430"/>
      <c r="BLW715" s="430"/>
      <c r="BLX715" s="430"/>
      <c r="BLY715" s="430"/>
      <c r="BLZ715" s="430"/>
      <c r="BMA715" s="430"/>
      <c r="BMB715" s="430"/>
      <c r="BMC715" s="430"/>
      <c r="BMD715" s="430"/>
      <c r="BME715" s="434"/>
      <c r="BMF715" s="434"/>
      <c r="BMG715" s="430"/>
      <c r="BMH715" s="433"/>
      <c r="BMI715" s="430"/>
      <c r="BMJ715" s="430"/>
      <c r="BMK715" s="430"/>
      <c r="BML715" s="430"/>
      <c r="BMM715" s="430"/>
      <c r="BMN715" s="430"/>
      <c r="BMO715" s="430"/>
      <c r="BMP715" s="430"/>
      <c r="BMQ715" s="430"/>
      <c r="BMR715" s="430"/>
      <c r="BMS715" s="430"/>
      <c r="BMT715" s="430"/>
      <c r="BMU715" s="430"/>
      <c r="BMV715" s="430"/>
      <c r="BMW715" s="430"/>
      <c r="BMX715" s="430"/>
      <c r="BMY715" s="430"/>
      <c r="BMZ715" s="430"/>
      <c r="BNA715" s="430"/>
      <c r="BNB715" s="430"/>
      <c r="BNC715" s="430"/>
      <c r="BND715" s="430"/>
      <c r="BNE715" s="430"/>
      <c r="BNF715" s="430"/>
      <c r="BNG715" s="430"/>
      <c r="BNH715" s="430"/>
      <c r="BNI715" s="430"/>
      <c r="BNJ715" s="430"/>
      <c r="BNK715" s="430"/>
      <c r="BNL715" s="430"/>
      <c r="BNM715" s="430"/>
    </row>
    <row r="716" spans="1680:1729" ht="12" customHeight="1">
      <c r="BLP716" s="430"/>
      <c r="BLQ716" s="430"/>
      <c r="BLR716" s="430"/>
      <c r="BLS716" s="430"/>
      <c r="BLT716" s="430"/>
      <c r="BLU716" s="430"/>
      <c r="BLV716" s="430"/>
      <c r="BLW716" s="430"/>
      <c r="BLX716" s="430"/>
      <c r="BLY716" s="430"/>
      <c r="BLZ716" s="430"/>
      <c r="BMA716" s="430"/>
      <c r="BMB716" s="430"/>
      <c r="BMC716" s="430"/>
      <c r="BMD716" s="430"/>
      <c r="BME716" s="430"/>
      <c r="BMF716" s="434"/>
      <c r="BMG716" s="430"/>
      <c r="BMH716" s="433"/>
      <c r="BMI716" s="430"/>
      <c r="BMJ716" s="430"/>
      <c r="BMK716" s="430"/>
      <c r="BML716" s="430"/>
      <c r="BMM716" s="430"/>
      <c r="BMN716" s="430"/>
      <c r="BMO716" s="430"/>
      <c r="BMP716" s="430"/>
      <c r="BMQ716" s="430"/>
      <c r="BMR716" s="430"/>
      <c r="BMS716" s="430"/>
      <c r="BMT716" s="430"/>
      <c r="BMU716" s="430"/>
      <c r="BMV716" s="430"/>
      <c r="BMW716" s="430"/>
      <c r="BMX716" s="430"/>
      <c r="BMY716" s="430"/>
      <c r="BMZ716" s="430"/>
      <c r="BNA716" s="430"/>
      <c r="BNB716" s="430"/>
      <c r="BNC716" s="430"/>
      <c r="BND716" s="430"/>
      <c r="BNE716" s="430"/>
      <c r="BNF716" s="430"/>
      <c r="BNG716" s="430"/>
      <c r="BNH716" s="430"/>
      <c r="BNI716" s="430"/>
      <c r="BNJ716" s="430"/>
      <c r="BNK716" s="430"/>
      <c r="BNL716" s="430"/>
      <c r="BNM716" s="430"/>
    </row>
    <row r="717" spans="1680:1729" ht="12" customHeight="1">
      <c r="BLP717" s="430"/>
      <c r="BLQ717" s="430"/>
      <c r="BLR717" s="430"/>
      <c r="BLS717" s="430"/>
      <c r="BLT717" s="430"/>
      <c r="BLU717" s="430"/>
      <c r="BLV717" s="430"/>
      <c r="BLW717" s="430"/>
      <c r="BLX717" s="430"/>
      <c r="BLY717" s="430"/>
      <c r="BLZ717" s="430"/>
      <c r="BMA717" s="430"/>
      <c r="BMB717" s="430"/>
      <c r="BMC717" s="430"/>
      <c r="BMD717" s="430"/>
      <c r="BME717" s="430"/>
      <c r="BMF717" s="434" t="s">
        <v>403</v>
      </c>
      <c r="BMG717" s="430"/>
      <c r="BMH717" s="433"/>
      <c r="BMI717" s="430"/>
      <c r="BMJ717" s="430"/>
      <c r="BMK717" s="430"/>
      <c r="BML717" s="430"/>
      <c r="BMM717" s="430"/>
      <c r="BMN717" s="430"/>
      <c r="BMO717" s="430"/>
      <c r="BMP717" s="430"/>
      <c r="BMQ717" s="430"/>
      <c r="BMR717" s="430"/>
      <c r="BMS717" s="430"/>
      <c r="BMT717" s="430"/>
      <c r="BMU717" s="430"/>
      <c r="BMV717" s="430"/>
      <c r="BMW717" s="430"/>
      <c r="BMX717" s="430"/>
      <c r="BMY717" s="430"/>
      <c r="BMZ717" s="430"/>
      <c r="BNA717" s="430"/>
      <c r="BNB717" s="430"/>
      <c r="BNC717" s="430"/>
      <c r="BND717" s="430"/>
      <c r="BNE717" s="430"/>
      <c r="BNF717" s="430"/>
      <c r="BNG717" s="430"/>
      <c r="BNH717" s="430"/>
      <c r="BNI717" s="430"/>
      <c r="BNJ717" s="430"/>
      <c r="BNK717" s="430"/>
      <c r="BNL717" s="430"/>
      <c r="BNM717" s="430"/>
    </row>
    <row r="718" spans="1680:1729" ht="12" customHeight="1">
      <c r="BLP718" s="430"/>
      <c r="BLQ718" s="430"/>
      <c r="BLR718" s="430"/>
      <c r="BLS718" s="430"/>
      <c r="BLT718" s="430"/>
      <c r="BLU718" s="430"/>
      <c r="BLV718" s="430"/>
      <c r="BLW718" s="430"/>
      <c r="BLX718" s="430"/>
      <c r="BLY718" s="430"/>
      <c r="BLZ718" s="430"/>
      <c r="BMA718" s="430"/>
      <c r="BMB718" s="430"/>
      <c r="BMC718" s="430"/>
      <c r="BMD718" s="430"/>
      <c r="BME718" s="430"/>
      <c r="BMF718" s="102" t="s">
        <v>304</v>
      </c>
      <c r="BMG718" s="430"/>
      <c r="BMH718" s="433"/>
      <c r="BMI718" s="430"/>
      <c r="BMJ718" s="430"/>
      <c r="BMK718" s="430"/>
      <c r="BML718" s="430"/>
      <c r="BMM718" s="430"/>
      <c r="BMN718" s="430"/>
      <c r="BMO718" s="430"/>
      <c r="BMP718" s="430"/>
      <c r="BMQ718" s="430"/>
      <c r="BMR718" s="430"/>
      <c r="BMS718" s="430"/>
      <c r="BMT718" s="430"/>
      <c r="BMU718" s="430"/>
      <c r="BMV718" s="430"/>
      <c r="BMW718" s="430"/>
      <c r="BMX718" s="430"/>
      <c r="BMY718" s="430"/>
      <c r="BMZ718" s="430"/>
      <c r="BNA718" s="430"/>
      <c r="BNB718" s="430"/>
      <c r="BNC718" s="430"/>
      <c r="BND718" s="430"/>
      <c r="BNE718" s="430"/>
      <c r="BNF718" s="430"/>
      <c r="BNG718" s="430"/>
      <c r="BNH718" s="430"/>
      <c r="BNI718" s="430"/>
      <c r="BNJ718" s="430"/>
      <c r="BNK718" s="430"/>
      <c r="BNL718" s="430"/>
      <c r="BNM718" s="430"/>
    </row>
    <row r="719" spans="1680:1729" ht="19.5" customHeight="1">
      <c r="BLP719" s="430"/>
      <c r="BLQ719" s="430"/>
      <c r="BLR719" s="430"/>
      <c r="BLS719" s="430"/>
      <c r="BLT719" s="430"/>
      <c r="BLU719" s="430"/>
      <c r="BLV719" s="430"/>
      <c r="BLW719" s="430"/>
      <c r="BLX719" s="430"/>
      <c r="BLY719" s="430"/>
      <c r="BLZ719" s="430"/>
      <c r="BMA719" s="430"/>
      <c r="BMB719" s="430"/>
      <c r="BMC719" s="430"/>
      <c r="BMD719" s="430"/>
      <c r="BME719" s="430"/>
      <c r="BMF719" s="102" t="s">
        <v>834</v>
      </c>
      <c r="BMG719" s="430"/>
      <c r="BMH719" s="433"/>
      <c r="BMI719" s="430"/>
      <c r="BMJ719" s="430"/>
      <c r="BMK719" s="430"/>
      <c r="BML719" s="430"/>
      <c r="BMM719" s="430"/>
      <c r="BMN719" s="430"/>
      <c r="BMO719" s="430"/>
      <c r="BMP719" s="430"/>
      <c r="BMQ719" s="430"/>
      <c r="BMR719" s="430"/>
      <c r="BMS719" s="430"/>
      <c r="BMT719" s="430"/>
      <c r="BMU719" s="430"/>
      <c r="BMV719" s="430"/>
      <c r="BMW719" s="430"/>
      <c r="BMX719" s="430"/>
      <c r="BMY719" s="430"/>
      <c r="BMZ719" s="430"/>
      <c r="BNA719" s="430"/>
      <c r="BNB719" s="430"/>
      <c r="BNC719" s="430"/>
      <c r="BND719" s="430"/>
      <c r="BNE719" s="430"/>
      <c r="BNF719" s="430"/>
      <c r="BNG719" s="430"/>
      <c r="BNH719" s="430"/>
      <c r="BNI719" s="430"/>
      <c r="BNJ719" s="430"/>
      <c r="BNK719" s="430"/>
      <c r="BNL719" s="430"/>
      <c r="BNM719" s="430"/>
    </row>
    <row r="720" spans="1680:1729" ht="12" customHeight="1">
      <c r="BLP720" s="430"/>
      <c r="BLQ720" s="430"/>
      <c r="BLR720" s="430"/>
      <c r="BLS720" s="430"/>
      <c r="BLT720" s="430"/>
      <c r="BLU720" s="430"/>
      <c r="BLV720" s="430"/>
      <c r="BLW720" s="430"/>
      <c r="BLX720" s="430"/>
      <c r="BLY720" s="430"/>
      <c r="BLZ720" s="430"/>
      <c r="BMA720" s="430"/>
      <c r="BMB720" s="430"/>
      <c r="BMC720" s="430"/>
      <c r="BMD720" s="430"/>
      <c r="BME720" s="430"/>
      <c r="BMF720" s="102"/>
      <c r="BMG720" s="430"/>
      <c r="BMH720" s="433"/>
      <c r="BMI720" s="430"/>
      <c r="BMJ720" s="430"/>
      <c r="BMK720" s="430"/>
      <c r="BML720" s="430"/>
      <c r="BMM720" s="430"/>
      <c r="BMN720" s="430"/>
      <c r="BMO720" s="430"/>
      <c r="BMP720" s="430"/>
      <c r="BMQ720" s="430"/>
      <c r="BMR720" s="430"/>
      <c r="BMS720" s="430"/>
      <c r="BMT720" s="430"/>
      <c r="BMU720" s="430"/>
      <c r="BMV720" s="430"/>
      <c r="BMW720" s="430"/>
      <c r="BMX720" s="430"/>
      <c r="BMY720" s="430"/>
      <c r="BMZ720" s="430"/>
      <c r="BNA720" s="430"/>
      <c r="BNB720" s="430"/>
      <c r="BNC720" s="430"/>
      <c r="BND720" s="430"/>
      <c r="BNE720" s="430"/>
      <c r="BNF720" s="430"/>
      <c r="BNG720" s="430"/>
      <c r="BNH720" s="430"/>
      <c r="BNI720" s="430"/>
      <c r="BNJ720" s="430"/>
      <c r="BNK720" s="430"/>
      <c r="BNL720" s="430"/>
      <c r="BNM720" s="430"/>
    </row>
    <row r="721" spans="1680:1729" ht="12" customHeight="1">
      <c r="BLP721" s="430"/>
      <c r="BLQ721" s="430"/>
      <c r="BLR721" s="430"/>
      <c r="BLS721" s="430"/>
      <c r="BLT721" s="430"/>
      <c r="BLU721" s="430"/>
      <c r="BLV721" s="430"/>
      <c r="BLW721" s="430"/>
      <c r="BLX721" s="430"/>
      <c r="BLY721" s="430"/>
      <c r="BLZ721" s="430"/>
      <c r="BMA721" s="430"/>
      <c r="BMB721" s="430"/>
      <c r="BMC721" s="430"/>
      <c r="BMD721" s="430"/>
      <c r="BME721" s="430"/>
      <c r="BMF721" s="434"/>
      <c r="BMG721" s="430"/>
      <c r="BMH721" s="433"/>
      <c r="BMI721" s="430"/>
      <c r="BMJ721" s="430"/>
      <c r="BMK721" s="430"/>
      <c r="BML721" s="430"/>
      <c r="BMM721" s="430"/>
      <c r="BMN721" s="430"/>
      <c r="BMO721" s="430"/>
      <c r="BMP721" s="430"/>
      <c r="BMQ721" s="430"/>
      <c r="BMR721" s="430"/>
      <c r="BMS721" s="430"/>
      <c r="BMT721" s="430"/>
      <c r="BMU721" s="430"/>
      <c r="BMV721" s="430"/>
      <c r="BMW721" s="430"/>
      <c r="BMX721" s="430"/>
      <c r="BMY721" s="430"/>
      <c r="BMZ721" s="430"/>
      <c r="BNA721" s="430"/>
      <c r="BNB721" s="430"/>
      <c r="BNC721" s="430"/>
      <c r="BND721" s="430"/>
      <c r="BNE721" s="430"/>
      <c r="BNF721" s="430"/>
      <c r="BNG721" s="430"/>
      <c r="BNH721" s="430"/>
      <c r="BNI721" s="430"/>
      <c r="BNJ721" s="430"/>
      <c r="BNK721" s="430"/>
      <c r="BNL721" s="430"/>
      <c r="BNM721" s="430"/>
    </row>
    <row r="722" spans="1680:1729" ht="12" customHeight="1">
      <c r="BLP722" s="430"/>
      <c r="BLQ722" s="430"/>
      <c r="BLR722" s="430"/>
      <c r="BLS722" s="430"/>
      <c r="BLT722" s="430"/>
      <c r="BLU722" s="430"/>
      <c r="BLV722" s="430"/>
      <c r="BLW722" s="430"/>
      <c r="BLX722" s="430"/>
      <c r="BLY722" s="430"/>
      <c r="BLZ722" s="430"/>
      <c r="BMA722" s="430"/>
      <c r="BMB722" s="430"/>
      <c r="BMC722" s="430"/>
      <c r="BMD722" s="430"/>
      <c r="BME722" s="430"/>
      <c r="BMF722" s="434"/>
      <c r="BMG722" s="430"/>
      <c r="BMH722" s="433"/>
      <c r="BMI722" s="430"/>
      <c r="BMJ722" s="430"/>
      <c r="BMK722" s="430"/>
      <c r="BML722" s="430"/>
      <c r="BMM722" s="430"/>
      <c r="BMN722" s="430"/>
      <c r="BMO722" s="430"/>
      <c r="BMP722" s="430"/>
      <c r="BMQ722" s="430"/>
      <c r="BMR722" s="430"/>
      <c r="BMS722" s="430"/>
      <c r="BMT722" s="430"/>
      <c r="BMU722" s="430"/>
      <c r="BMV722" s="430"/>
      <c r="BMW722" s="430"/>
      <c r="BMX722" s="430"/>
      <c r="BMY722" s="430"/>
      <c r="BMZ722" s="430"/>
      <c r="BNA722" s="430"/>
      <c r="BNB722" s="430"/>
      <c r="BNC722" s="430"/>
      <c r="BND722" s="430"/>
      <c r="BNE722" s="430"/>
      <c r="BNF722" s="430"/>
      <c r="BNG722" s="430"/>
      <c r="BNH722" s="430"/>
      <c r="BNI722" s="430"/>
      <c r="BNJ722" s="430"/>
      <c r="BNK722" s="430"/>
      <c r="BNL722" s="430"/>
      <c r="BNM722" s="430"/>
    </row>
    <row r="723" spans="1680:1729" ht="12" customHeight="1">
      <c r="BLP723" s="430"/>
      <c r="BLQ723" s="430"/>
      <c r="BLR723" s="430"/>
      <c r="BLS723" s="430"/>
      <c r="BLT723" s="430"/>
      <c r="BLU723" s="430"/>
      <c r="BLV723" s="430"/>
      <c r="BLW723" s="430"/>
      <c r="BLX723" s="430"/>
      <c r="BLY723" s="430"/>
      <c r="BLZ723" s="430"/>
      <c r="BMA723" s="430"/>
      <c r="BMB723" s="430"/>
      <c r="BMC723" s="430"/>
      <c r="BMD723" s="430"/>
      <c r="BME723" s="430"/>
      <c r="BMF723" s="434"/>
      <c r="BMG723" s="430"/>
      <c r="BMH723" s="433" t="s">
        <v>404</v>
      </c>
      <c r="BMI723" s="430"/>
      <c r="BMJ723" s="430"/>
      <c r="BMK723" s="430"/>
      <c r="BML723" s="430"/>
      <c r="BMM723" s="430"/>
      <c r="BMN723" s="430"/>
      <c r="BMO723" s="430"/>
      <c r="BMP723" s="430"/>
      <c r="BMQ723" s="430"/>
      <c r="BMR723" s="430"/>
      <c r="BMS723" s="430"/>
      <c r="BMT723" s="430"/>
      <c r="BMU723" s="430"/>
      <c r="BMV723" s="430"/>
      <c r="BMW723" s="430"/>
      <c r="BMX723" s="430"/>
      <c r="BMY723" s="430"/>
      <c r="BMZ723" s="430"/>
      <c r="BNA723" s="430"/>
      <c r="BNB723" s="430"/>
      <c r="BNC723" s="430"/>
      <c r="BND723" s="430"/>
      <c r="BNE723" s="430"/>
      <c r="BNF723" s="430"/>
      <c r="BNG723" s="430"/>
      <c r="BNH723" s="430"/>
      <c r="BNI723" s="430"/>
      <c r="BNJ723" s="430"/>
      <c r="BNK723" s="430"/>
      <c r="BNL723" s="430"/>
      <c r="BNM723" s="430"/>
    </row>
    <row r="724" spans="1680:1729" ht="12" customHeight="1">
      <c r="BLP724" s="430"/>
      <c r="BLQ724" s="430"/>
      <c r="BLR724" s="430"/>
      <c r="BLS724" s="430"/>
      <c r="BLT724" s="430"/>
      <c r="BLU724" s="430"/>
      <c r="BLV724" s="430"/>
      <c r="BLW724" s="430"/>
      <c r="BLX724" s="430"/>
      <c r="BLY724" s="430"/>
      <c r="BLZ724" s="430"/>
      <c r="BMA724" s="430"/>
      <c r="BMB724" s="430"/>
      <c r="BMC724" s="430"/>
      <c r="BMD724" s="430"/>
      <c r="BME724" s="430"/>
      <c r="BMF724" s="434"/>
      <c r="BMG724" s="430"/>
      <c r="BMH724" s="139" t="s">
        <v>281</v>
      </c>
      <c r="BMI724" s="430"/>
      <c r="BMJ724" s="430"/>
      <c r="BMK724" s="430"/>
      <c r="BML724" s="430"/>
      <c r="BMM724" s="430"/>
      <c r="BMN724" s="430"/>
      <c r="BMO724" s="430"/>
      <c r="BMP724" s="430"/>
      <c r="BMQ724" s="430"/>
      <c r="BMR724" s="430"/>
      <c r="BMS724" s="430"/>
      <c r="BMT724" s="430"/>
      <c r="BMU724" s="430"/>
      <c r="BMV724" s="430"/>
      <c r="BMW724" s="430"/>
      <c r="BMX724" s="430"/>
      <c r="BMY724" s="430"/>
      <c r="BMZ724" s="430"/>
      <c r="BNA724" s="430"/>
      <c r="BNB724" s="430"/>
      <c r="BNC724" s="430"/>
      <c r="BND724" s="430"/>
      <c r="BNE724" s="430"/>
      <c r="BNF724" s="430"/>
      <c r="BNG724" s="430"/>
      <c r="BNH724" s="430"/>
      <c r="BNI724" s="430"/>
      <c r="BNJ724" s="430"/>
      <c r="BNK724" s="430"/>
      <c r="BNL724" s="430"/>
      <c r="BNM724" s="430"/>
    </row>
    <row r="725" spans="1680:1729" ht="12" customHeight="1">
      <c r="BLP725" s="430"/>
      <c r="BLQ725" s="430"/>
      <c r="BLR725" s="430"/>
      <c r="BLS725" s="430"/>
      <c r="BLT725" s="430"/>
      <c r="BLU725" s="430"/>
      <c r="BLV725" s="430"/>
      <c r="BLW725" s="430"/>
      <c r="BLX725" s="430"/>
      <c r="BLY725" s="430"/>
      <c r="BLZ725" s="430"/>
      <c r="BMA725" s="430"/>
      <c r="BMB725" s="430"/>
      <c r="BMC725" s="430"/>
      <c r="BMD725" s="430"/>
      <c r="BME725" s="430"/>
      <c r="BMF725" s="434"/>
      <c r="BMG725" s="430"/>
      <c r="BMH725" s="139" t="s">
        <v>410</v>
      </c>
      <c r="BMI725" s="430"/>
      <c r="BMJ725" s="430"/>
      <c r="BMK725" s="430"/>
      <c r="BML725" s="430"/>
      <c r="BMM725" s="430"/>
      <c r="BMN725" s="430"/>
      <c r="BMO725" s="430"/>
      <c r="BMP725" s="430"/>
      <c r="BMQ725" s="430"/>
      <c r="BMR725" s="430"/>
      <c r="BMS725" s="430"/>
      <c r="BMT725" s="430"/>
      <c r="BMU725" s="430"/>
      <c r="BMV725" s="430"/>
      <c r="BMW725" s="430"/>
      <c r="BMX725" s="430"/>
      <c r="BMY725" s="430"/>
      <c r="BMZ725" s="430"/>
      <c r="BNA725" s="430"/>
      <c r="BNB725" s="430"/>
      <c r="BNC725" s="430"/>
      <c r="BND725" s="430"/>
      <c r="BNE725" s="430"/>
      <c r="BNF725" s="430"/>
      <c r="BNG725" s="430"/>
      <c r="BNH725" s="430"/>
      <c r="BNI725" s="430"/>
      <c r="BNJ725" s="430"/>
      <c r="BNK725" s="430"/>
      <c r="BNL725" s="430"/>
      <c r="BNM725" s="430"/>
    </row>
    <row r="726" spans="1680:1729" ht="12" customHeight="1">
      <c r="BLP726" s="430"/>
      <c r="BLQ726" s="430"/>
      <c r="BLR726" s="430"/>
      <c r="BLS726" s="430"/>
      <c r="BLT726" s="430"/>
      <c r="BLU726" s="430"/>
      <c r="BLV726" s="430"/>
      <c r="BLW726" s="430"/>
      <c r="BLX726" s="430"/>
      <c r="BLY726" s="430"/>
      <c r="BLZ726" s="430"/>
      <c r="BMA726" s="430"/>
      <c r="BMB726" s="430"/>
      <c r="BMC726" s="430"/>
      <c r="BMD726" s="430"/>
      <c r="BME726" s="430"/>
      <c r="BMF726" s="434"/>
      <c r="BMG726" s="430"/>
      <c r="BMH726" s="139" t="s">
        <v>328</v>
      </c>
      <c r="BMI726" s="430"/>
      <c r="BMJ726" s="430"/>
      <c r="BMK726" s="430"/>
      <c r="BML726" s="430"/>
      <c r="BMM726" s="430"/>
      <c r="BMN726" s="430"/>
      <c r="BMO726" s="430"/>
      <c r="BMP726" s="430"/>
      <c r="BMQ726" s="430"/>
      <c r="BMR726" s="430"/>
      <c r="BMS726" s="430"/>
      <c r="BMT726" s="430"/>
      <c r="BMU726" s="430"/>
      <c r="BMV726" s="430"/>
      <c r="BMW726" s="430"/>
      <c r="BMX726" s="430"/>
      <c r="BMY726" s="430"/>
      <c r="BMZ726" s="430"/>
      <c r="BNA726" s="430"/>
      <c r="BNB726" s="430"/>
      <c r="BNC726" s="430"/>
      <c r="BND726" s="430"/>
      <c r="BNE726" s="430"/>
      <c r="BNF726" s="430"/>
      <c r="BNG726" s="430"/>
      <c r="BNH726" s="430"/>
      <c r="BNI726" s="430"/>
      <c r="BNJ726" s="430"/>
      <c r="BNK726" s="430"/>
      <c r="BNL726" s="430"/>
      <c r="BNM726" s="430"/>
    </row>
    <row r="727" spans="1680:1729" ht="12" customHeight="1">
      <c r="BLP727" s="430"/>
      <c r="BLQ727" s="430"/>
      <c r="BLR727" s="430"/>
      <c r="BLS727" s="430"/>
      <c r="BLT727" s="430"/>
      <c r="BLU727" s="430"/>
      <c r="BLV727" s="430"/>
      <c r="BLW727" s="430"/>
      <c r="BLX727" s="430"/>
      <c r="BLY727" s="430"/>
      <c r="BLZ727" s="430"/>
      <c r="BMA727" s="430"/>
      <c r="BMB727" s="430"/>
      <c r="BMC727" s="430"/>
      <c r="BMD727" s="430"/>
      <c r="BME727" s="430"/>
      <c r="BMF727" s="434"/>
      <c r="BMG727" s="430"/>
      <c r="BMH727" s="139" t="s">
        <v>409</v>
      </c>
      <c r="BMI727" s="430"/>
      <c r="BMJ727" s="430"/>
      <c r="BMK727" s="430"/>
      <c r="BML727" s="430"/>
      <c r="BMM727" s="430"/>
      <c r="BMN727" s="430"/>
      <c r="BMO727" s="430"/>
      <c r="BMP727" s="430"/>
      <c r="BMQ727" s="430"/>
      <c r="BMR727" s="430"/>
      <c r="BMS727" s="430"/>
      <c r="BMT727" s="430"/>
      <c r="BMU727" s="430"/>
      <c r="BMV727" s="430"/>
      <c r="BMW727" s="430"/>
      <c r="BMX727" s="430"/>
      <c r="BMY727" s="430"/>
      <c r="BMZ727" s="430"/>
      <c r="BNA727" s="430"/>
      <c r="BNB727" s="430"/>
      <c r="BNC727" s="430"/>
      <c r="BND727" s="430"/>
      <c r="BNE727" s="430"/>
      <c r="BNF727" s="430"/>
      <c r="BNG727" s="430"/>
      <c r="BNH727" s="430"/>
      <c r="BNI727" s="430"/>
      <c r="BNJ727" s="430"/>
      <c r="BNK727" s="430"/>
      <c r="BNL727" s="430"/>
      <c r="BNM727" s="430"/>
    </row>
    <row r="728" spans="1680:1729" ht="12" customHeight="1">
      <c r="BLP728" s="430"/>
      <c r="BLQ728" s="430"/>
      <c r="BLR728" s="430"/>
      <c r="BLS728" s="430"/>
      <c r="BLT728" s="430"/>
      <c r="BLU728" s="430"/>
      <c r="BLV728" s="430"/>
      <c r="BLW728" s="430"/>
      <c r="BLX728" s="430"/>
      <c r="BLY728" s="430"/>
      <c r="BLZ728" s="430"/>
      <c r="BMA728" s="430"/>
      <c r="BMB728" s="430"/>
      <c r="BMC728" s="430"/>
      <c r="BMD728" s="430"/>
      <c r="BME728" s="430"/>
      <c r="BMF728" s="434"/>
      <c r="BMG728" s="430"/>
      <c r="BMH728" s="139" t="s">
        <v>406</v>
      </c>
      <c r="BMI728" s="430"/>
      <c r="BMJ728" s="430"/>
      <c r="BMK728" s="430"/>
      <c r="BML728" s="430"/>
      <c r="BMM728" s="430"/>
      <c r="BMN728" s="430"/>
      <c r="BMO728" s="430"/>
      <c r="BMP728" s="430"/>
      <c r="BMQ728" s="430"/>
      <c r="BMR728" s="430"/>
      <c r="BMS728" s="430"/>
      <c r="BMT728" s="430"/>
      <c r="BMU728" s="430"/>
      <c r="BMV728" s="430"/>
      <c r="BMW728" s="430"/>
      <c r="BMX728" s="430"/>
      <c r="BMY728" s="430"/>
      <c r="BMZ728" s="430"/>
      <c r="BNA728" s="430"/>
      <c r="BNB728" s="430"/>
      <c r="BNC728" s="430"/>
      <c r="BND728" s="430"/>
      <c r="BNE728" s="430"/>
      <c r="BNF728" s="430"/>
      <c r="BNG728" s="430"/>
      <c r="BNH728" s="430"/>
      <c r="BNI728" s="430"/>
      <c r="BNJ728" s="430"/>
      <c r="BNK728" s="430"/>
      <c r="BNL728" s="430"/>
      <c r="BNM728" s="430"/>
    </row>
    <row r="729" spans="1680:1729" ht="12" customHeight="1">
      <c r="BLP729" s="430"/>
      <c r="BLQ729" s="430"/>
      <c r="BLR729" s="430"/>
      <c r="BLS729" s="430"/>
      <c r="BLT729" s="430"/>
      <c r="BLU729" s="430"/>
      <c r="BLV729" s="430"/>
      <c r="BLW729" s="430"/>
      <c r="BLX729" s="430"/>
      <c r="BLY729" s="430"/>
      <c r="BLZ729" s="430"/>
      <c r="BMA729" s="430"/>
      <c r="BMB729" s="430"/>
      <c r="BMC729" s="430"/>
      <c r="BMD729" s="430"/>
      <c r="BME729" s="430"/>
      <c r="BMF729" s="434"/>
      <c r="BMG729" s="430"/>
      <c r="BMH729" s="139" t="s">
        <v>405</v>
      </c>
      <c r="BMI729" s="430"/>
      <c r="BMJ729" s="430"/>
      <c r="BMK729" s="430"/>
      <c r="BML729" s="430"/>
      <c r="BMM729" s="430"/>
      <c r="BMN729" s="430"/>
      <c r="BMO729" s="430"/>
      <c r="BMP729" s="430"/>
      <c r="BMQ729" s="430"/>
      <c r="BMR729" s="430"/>
      <c r="BMS729" s="430"/>
      <c r="BMT729" s="430"/>
      <c r="BMU729" s="430"/>
      <c r="BMV729" s="430"/>
      <c r="BMW729" s="430"/>
      <c r="BMX729" s="430"/>
      <c r="BMY729" s="430"/>
      <c r="BMZ729" s="430"/>
      <c r="BNA729" s="430"/>
      <c r="BNB729" s="430"/>
      <c r="BNC729" s="430"/>
      <c r="BND729" s="430"/>
      <c r="BNE729" s="430"/>
      <c r="BNF729" s="430"/>
      <c r="BNG729" s="430"/>
      <c r="BNH729" s="430"/>
      <c r="BNI729" s="430"/>
      <c r="BNJ729" s="430"/>
      <c r="BNK729" s="430"/>
      <c r="BNL729" s="430"/>
      <c r="BNM729" s="430"/>
    </row>
    <row r="730" spans="1680:1729" ht="12" customHeight="1">
      <c r="BLP730" s="430"/>
      <c r="BLQ730" s="430"/>
      <c r="BLR730" s="430"/>
      <c r="BLS730" s="430"/>
      <c r="BLT730" s="430"/>
      <c r="BLU730" s="430"/>
      <c r="BLV730" s="430"/>
      <c r="BLW730" s="430"/>
      <c r="BLX730" s="430"/>
      <c r="BLY730" s="430"/>
      <c r="BLZ730" s="430"/>
      <c r="BMA730" s="430"/>
      <c r="BMB730" s="430"/>
      <c r="BMC730" s="430"/>
      <c r="BMD730" s="430"/>
      <c r="BME730" s="430"/>
      <c r="BMF730" s="434"/>
      <c r="BMG730" s="430"/>
      <c r="BMH730" s="139" t="s">
        <v>407</v>
      </c>
      <c r="BMI730" s="430"/>
      <c r="BMJ730" s="430"/>
      <c r="BMK730" s="430"/>
      <c r="BML730" s="430"/>
      <c r="BMM730" s="430"/>
      <c r="BMN730" s="430"/>
      <c r="BMO730" s="430"/>
      <c r="BMP730" s="430"/>
      <c r="BMQ730" s="430"/>
      <c r="BMR730" s="430"/>
      <c r="BMS730" s="430"/>
      <c r="BMT730" s="430"/>
      <c r="BMU730" s="430"/>
      <c r="BMV730" s="430"/>
      <c r="BMW730" s="430"/>
      <c r="BMX730" s="430"/>
      <c r="BMY730" s="430"/>
      <c r="BMZ730" s="430"/>
      <c r="BNA730" s="430"/>
      <c r="BNB730" s="430"/>
      <c r="BNC730" s="430"/>
      <c r="BND730" s="430"/>
      <c r="BNE730" s="430"/>
      <c r="BNF730" s="430"/>
      <c r="BNG730" s="430"/>
      <c r="BNH730" s="430"/>
      <c r="BNI730" s="430"/>
      <c r="BNJ730" s="430"/>
      <c r="BNK730" s="430"/>
      <c r="BNL730" s="430"/>
      <c r="BNM730" s="430"/>
    </row>
    <row r="731" spans="1680:1729" ht="12" customHeight="1">
      <c r="BLP731" s="430"/>
      <c r="BLQ731" s="430"/>
      <c r="BLR731" s="430"/>
      <c r="BLS731" s="430"/>
      <c r="BLT731" s="430"/>
      <c r="BLU731" s="430"/>
      <c r="BLV731" s="430"/>
      <c r="BLW731" s="430"/>
      <c r="BLX731" s="430"/>
      <c r="BLY731" s="430"/>
      <c r="BLZ731" s="430"/>
      <c r="BMA731" s="430"/>
      <c r="BMB731" s="430"/>
      <c r="BMC731" s="430"/>
      <c r="BMD731" s="430"/>
      <c r="BME731" s="430"/>
      <c r="BMF731" s="434"/>
      <c r="BMG731" s="430"/>
      <c r="BMH731" s="139" t="s">
        <v>408</v>
      </c>
      <c r="BMI731" s="430"/>
      <c r="BMJ731" s="430"/>
      <c r="BMK731" s="430"/>
      <c r="BML731" s="430"/>
      <c r="BMM731" s="430"/>
      <c r="BMN731" s="430"/>
      <c r="BMO731" s="430"/>
      <c r="BMP731" s="430"/>
      <c r="BMQ731" s="430"/>
      <c r="BMR731" s="430"/>
      <c r="BMS731" s="430"/>
      <c r="BMT731" s="430"/>
      <c r="BMU731" s="430"/>
      <c r="BMV731" s="430"/>
      <c r="BMW731" s="430"/>
      <c r="BMX731" s="430"/>
      <c r="BMY731" s="430"/>
      <c r="BMZ731" s="430"/>
      <c r="BNA731" s="430"/>
      <c r="BNB731" s="430"/>
      <c r="BNC731" s="430"/>
      <c r="BND731" s="430"/>
      <c r="BNE731" s="430"/>
      <c r="BNF731" s="430"/>
      <c r="BNG731" s="430"/>
      <c r="BNH731" s="430"/>
      <c r="BNI731" s="430"/>
      <c r="BNJ731" s="430"/>
      <c r="BNK731" s="430"/>
      <c r="BNL731" s="430"/>
      <c r="BNM731" s="430"/>
    </row>
    <row r="732" spans="1680:1729" ht="12" customHeight="1">
      <c r="BLP732" s="430"/>
      <c r="BLQ732" s="430"/>
      <c r="BLR732" s="430"/>
      <c r="BLS732" s="430"/>
      <c r="BLT732" s="430"/>
      <c r="BLU732" s="430"/>
      <c r="BLV732" s="430"/>
      <c r="BLW732" s="430"/>
      <c r="BLX732" s="430"/>
      <c r="BLY732" s="430"/>
      <c r="BLZ732" s="430"/>
      <c r="BMA732" s="430"/>
      <c r="BMB732" s="430"/>
      <c r="BMC732" s="430"/>
      <c r="BMD732" s="430"/>
      <c r="BME732" s="430"/>
      <c r="BMF732" s="434"/>
      <c r="BMG732" s="430"/>
      <c r="BMH732" s="139" t="s">
        <v>411</v>
      </c>
      <c r="BMI732" s="430"/>
      <c r="BMJ732" s="430"/>
      <c r="BMK732" s="430"/>
      <c r="BML732" s="430"/>
      <c r="BMM732" s="430"/>
      <c r="BMN732" s="430"/>
      <c r="BMO732" s="430"/>
      <c r="BMP732" s="430"/>
      <c r="BMQ732" s="430"/>
      <c r="BMR732" s="430"/>
      <c r="BMS732" s="430"/>
      <c r="BMT732" s="430"/>
      <c r="BMU732" s="430"/>
      <c r="BMV732" s="430"/>
      <c r="BMW732" s="430"/>
      <c r="BMX732" s="430"/>
      <c r="BMY732" s="430"/>
      <c r="BMZ732" s="430"/>
      <c r="BNA732" s="430"/>
      <c r="BNB732" s="430"/>
      <c r="BNC732" s="430"/>
      <c r="BND732" s="430"/>
      <c r="BNE732" s="430"/>
      <c r="BNF732" s="430"/>
      <c r="BNG732" s="430"/>
      <c r="BNH732" s="430"/>
      <c r="BNI732" s="430"/>
      <c r="BNJ732" s="430"/>
      <c r="BNK732" s="430"/>
      <c r="BNL732" s="430"/>
      <c r="BNM732" s="430"/>
    </row>
    <row r="733" spans="1680:1729" ht="12" customHeight="1">
      <c r="BLP733" s="430"/>
      <c r="BLQ733" s="430"/>
      <c r="BLR733" s="430"/>
      <c r="BLS733" s="430"/>
      <c r="BLT733" s="430"/>
      <c r="BLU733" s="430"/>
      <c r="BLV733" s="430"/>
      <c r="BLW733" s="430"/>
      <c r="BLX733" s="430"/>
      <c r="BLY733" s="430"/>
      <c r="BLZ733" s="430"/>
      <c r="BMA733" s="430"/>
      <c r="BMB733" s="430"/>
      <c r="BMC733" s="430"/>
      <c r="BMD733" s="430"/>
      <c r="BME733" s="430"/>
      <c r="BMF733" s="434"/>
      <c r="BMG733" s="430"/>
      <c r="BMH733" s="434"/>
      <c r="BMI733" s="430"/>
      <c r="BMJ733" s="430"/>
      <c r="BMK733" s="430" t="s">
        <v>412</v>
      </c>
      <c r="BML733" s="430"/>
      <c r="BMM733" s="430"/>
      <c r="BMN733" s="430"/>
      <c r="BMO733" s="430"/>
      <c r="BMP733" s="430"/>
      <c r="BMQ733" s="430"/>
      <c r="BMR733" s="430"/>
      <c r="BMS733" s="430"/>
      <c r="BMT733" s="430"/>
      <c r="BMU733" s="430"/>
      <c r="BMV733" s="430"/>
      <c r="BMW733" s="430"/>
      <c r="BMX733" s="430"/>
      <c r="BMY733" s="430"/>
      <c r="BMZ733" s="430"/>
      <c r="BNA733" s="430"/>
      <c r="BNB733" s="430"/>
      <c r="BNC733" s="430"/>
      <c r="BND733" s="430"/>
      <c r="BNE733" s="430"/>
      <c r="BNF733" s="430"/>
      <c r="BNG733" s="430"/>
      <c r="BNH733" s="430"/>
      <c r="BNI733" s="430"/>
      <c r="BNJ733" s="430"/>
      <c r="BNK733" s="430"/>
      <c r="BNL733" s="430"/>
      <c r="BNM733" s="430"/>
    </row>
    <row r="734" spans="1680:1729" ht="12" customHeight="1">
      <c r="BLP734" s="430"/>
      <c r="BLQ734" s="430"/>
      <c r="BLR734" s="430"/>
      <c r="BLS734" s="430"/>
      <c r="BLT734" s="430"/>
      <c r="BLU734" s="430"/>
      <c r="BLV734" s="430"/>
      <c r="BLW734" s="430"/>
      <c r="BLX734" s="430"/>
      <c r="BLY734" s="430"/>
      <c r="BLZ734" s="430"/>
      <c r="BMA734" s="430"/>
      <c r="BMB734" s="430"/>
      <c r="BMC734" s="430"/>
      <c r="BMD734" s="430"/>
      <c r="BME734" s="430"/>
      <c r="BMF734" s="434"/>
      <c r="BMG734" s="430"/>
      <c r="BMH734" s="433"/>
      <c r="BMI734" s="430"/>
      <c r="BMJ734" s="430"/>
      <c r="BMK734" s="430" t="s">
        <v>414</v>
      </c>
      <c r="BML734" s="430"/>
      <c r="BMM734" s="430"/>
      <c r="BMN734" s="430"/>
      <c r="BMO734" s="430"/>
      <c r="BMP734" s="430"/>
      <c r="BMQ734" s="430"/>
      <c r="BMR734" s="430"/>
      <c r="BMS734" s="430"/>
      <c r="BMT734" s="430"/>
      <c r="BMU734" s="430"/>
      <c r="BMV734" s="430"/>
      <c r="BMW734" s="430"/>
      <c r="BMX734" s="430"/>
      <c r="BMY734" s="430"/>
      <c r="BMZ734" s="430"/>
      <c r="BNA734" s="430"/>
      <c r="BNB734" s="430"/>
      <c r="BNC734" s="430"/>
      <c r="BND734" s="430"/>
      <c r="BNE734" s="430"/>
      <c r="BNF734" s="430"/>
      <c r="BNG734" s="430"/>
      <c r="BNH734" s="430"/>
      <c r="BNI734" s="430"/>
      <c r="BNJ734" s="430"/>
      <c r="BNK734" s="430"/>
      <c r="BNL734" s="430"/>
      <c r="BNM734" s="430"/>
    </row>
    <row r="735" spans="1680:1729" ht="12" customHeight="1">
      <c r="BLP735" s="430"/>
      <c r="BLQ735" s="430"/>
      <c r="BLR735" s="430"/>
      <c r="BLS735" s="430"/>
      <c r="BLT735" s="430"/>
      <c r="BLU735" s="430"/>
      <c r="BLV735" s="430"/>
      <c r="BLW735" s="430"/>
      <c r="BLX735" s="430"/>
      <c r="BLY735" s="430"/>
      <c r="BLZ735" s="430"/>
      <c r="BMA735" s="430"/>
      <c r="BMB735" s="430"/>
      <c r="BMC735" s="430"/>
      <c r="BMD735" s="430"/>
      <c r="BME735" s="430"/>
      <c r="BMF735" s="434"/>
      <c r="BMG735" s="430"/>
      <c r="BMH735" s="433"/>
      <c r="BMI735" s="430"/>
      <c r="BMJ735" s="430"/>
      <c r="BMK735" s="430" t="s">
        <v>413</v>
      </c>
      <c r="BML735" s="430"/>
      <c r="BMM735" s="430"/>
      <c r="BMN735" s="430"/>
      <c r="BMO735" s="430"/>
      <c r="BMP735" s="430"/>
      <c r="BMQ735" s="430"/>
      <c r="BMR735" s="430"/>
      <c r="BMS735" s="430"/>
      <c r="BMT735" s="430"/>
      <c r="BMU735" s="430"/>
      <c r="BMV735" s="430"/>
      <c r="BMW735" s="430"/>
      <c r="BMX735" s="430"/>
      <c r="BMY735" s="430"/>
      <c r="BMZ735" s="430"/>
      <c r="BNA735" s="430"/>
      <c r="BNB735" s="430"/>
      <c r="BNC735" s="430"/>
      <c r="BND735" s="430"/>
      <c r="BNE735" s="430"/>
      <c r="BNF735" s="430"/>
      <c r="BNG735" s="430"/>
      <c r="BNH735" s="430"/>
      <c r="BNI735" s="430"/>
      <c r="BNJ735" s="430"/>
      <c r="BNK735" s="430"/>
      <c r="BNL735" s="430"/>
      <c r="BNM735" s="430"/>
    </row>
    <row r="736" spans="1680:1729" ht="12" customHeight="1">
      <c r="BLP736" s="430"/>
      <c r="BLQ736" s="430"/>
      <c r="BLR736" s="430"/>
      <c r="BLS736" s="430"/>
      <c r="BLT736" s="430"/>
      <c r="BLU736" s="430"/>
      <c r="BLV736" s="430"/>
      <c r="BLW736" s="430"/>
      <c r="BLX736" s="430"/>
      <c r="BLY736" s="430"/>
      <c r="BLZ736" s="430"/>
      <c r="BMA736" s="430"/>
      <c r="BMB736" s="430"/>
      <c r="BMC736" s="430"/>
      <c r="BMD736" s="430"/>
      <c r="BME736" s="430"/>
      <c r="BMF736" s="434"/>
      <c r="BMG736" s="430"/>
      <c r="BMH736" s="433"/>
      <c r="BMI736" s="430"/>
      <c r="BMJ736" s="430"/>
      <c r="BMK736" s="430" t="s">
        <v>418</v>
      </c>
      <c r="BML736" s="430"/>
      <c r="BMM736" s="430"/>
      <c r="BMN736" s="430"/>
      <c r="BMO736" s="430"/>
      <c r="BMP736" s="430"/>
      <c r="BMQ736" s="430"/>
      <c r="BMR736" s="430"/>
      <c r="BMS736" s="430"/>
      <c r="BMT736" s="430"/>
      <c r="BMU736" s="430"/>
      <c r="BMV736" s="430"/>
      <c r="BMW736" s="430"/>
      <c r="BMX736" s="430"/>
      <c r="BMY736" s="430"/>
      <c r="BMZ736" s="430"/>
      <c r="BNA736" s="430"/>
      <c r="BNB736" s="430"/>
      <c r="BNC736" s="430"/>
      <c r="BND736" s="430"/>
      <c r="BNE736" s="430"/>
      <c r="BNF736" s="430"/>
      <c r="BNG736" s="430"/>
      <c r="BNH736" s="430"/>
      <c r="BNI736" s="430"/>
      <c r="BNJ736" s="430"/>
      <c r="BNK736" s="430"/>
      <c r="BNL736" s="430"/>
      <c r="BNM736" s="430"/>
    </row>
    <row r="737" spans="1680:1729" ht="12" customHeight="1">
      <c r="BLP737" s="430"/>
      <c r="BLQ737" s="430"/>
      <c r="BLR737" s="430"/>
      <c r="BLS737" s="430"/>
      <c r="BLT737" s="430"/>
      <c r="BLU737" s="430"/>
      <c r="BLV737" s="430"/>
      <c r="BLW737" s="430"/>
      <c r="BLX737" s="430"/>
      <c r="BLY737" s="430"/>
      <c r="BLZ737" s="430"/>
      <c r="BMA737" s="430"/>
      <c r="BMB737" s="430"/>
      <c r="BMC737" s="430"/>
      <c r="BMD737" s="430"/>
      <c r="BME737" s="430"/>
      <c r="BMF737" s="434"/>
      <c r="BMG737" s="430"/>
      <c r="BMH737" s="433"/>
      <c r="BMI737" s="430"/>
      <c r="BMJ737" s="430"/>
      <c r="BMK737" s="430" t="s">
        <v>416</v>
      </c>
      <c r="BML737" s="430"/>
      <c r="BMM737" s="430"/>
      <c r="BMN737" s="430"/>
      <c r="BMO737" s="430"/>
      <c r="BMP737" s="430"/>
      <c r="BMQ737" s="430"/>
      <c r="BMR737" s="430"/>
      <c r="BMS737" s="430"/>
      <c r="BMT737" s="430"/>
      <c r="BMU737" s="430"/>
      <c r="BMV737" s="430"/>
      <c r="BMW737" s="430"/>
      <c r="BMX737" s="430"/>
      <c r="BMY737" s="430"/>
      <c r="BMZ737" s="430"/>
      <c r="BNA737" s="430"/>
      <c r="BNB737" s="430"/>
      <c r="BNC737" s="430"/>
      <c r="BND737" s="430"/>
      <c r="BNE737" s="430"/>
      <c r="BNF737" s="430"/>
      <c r="BNG737" s="430"/>
      <c r="BNH737" s="430"/>
      <c r="BNI737" s="430"/>
      <c r="BNJ737" s="430"/>
      <c r="BNK737" s="430"/>
      <c r="BNL737" s="430"/>
      <c r="BNM737" s="430"/>
    </row>
    <row r="738" spans="1680:1729" ht="12" customHeight="1">
      <c r="BLP738" s="430"/>
      <c r="BLQ738" s="430"/>
      <c r="BLR738" s="430"/>
      <c r="BLS738" s="430"/>
      <c r="BLT738" s="430"/>
      <c r="BLU738" s="430"/>
      <c r="BLV738" s="430"/>
      <c r="BLW738" s="430"/>
      <c r="BLX738" s="430"/>
      <c r="BLY738" s="430"/>
      <c r="BLZ738" s="430"/>
      <c r="BMA738" s="430"/>
      <c r="BMB738" s="430"/>
      <c r="BMC738" s="430"/>
      <c r="BMD738" s="430"/>
      <c r="BME738" s="430"/>
      <c r="BMF738" s="434"/>
      <c r="BMG738" s="430"/>
      <c r="BMH738" s="433"/>
      <c r="BMI738" s="430"/>
      <c r="BMJ738" s="430"/>
      <c r="BMK738" s="430" t="s">
        <v>420</v>
      </c>
      <c r="BML738" s="430"/>
      <c r="BMM738" s="430"/>
      <c r="BMN738" s="430"/>
      <c r="BMO738" s="430"/>
      <c r="BMP738" s="430"/>
      <c r="BMQ738" s="430"/>
      <c r="BMR738" s="430"/>
      <c r="BMS738" s="430"/>
      <c r="BMT738" s="430"/>
      <c r="BMU738" s="430"/>
      <c r="BMV738" s="430"/>
      <c r="BMW738" s="430"/>
      <c r="BMX738" s="430"/>
      <c r="BMY738" s="430"/>
      <c r="BMZ738" s="430"/>
      <c r="BNA738" s="430"/>
      <c r="BNB738" s="430"/>
      <c r="BNC738" s="430"/>
      <c r="BND738" s="430"/>
      <c r="BNE738" s="430"/>
      <c r="BNF738" s="430"/>
      <c r="BNG738" s="430"/>
      <c r="BNH738" s="430"/>
      <c r="BNI738" s="430"/>
      <c r="BNJ738" s="430"/>
      <c r="BNK738" s="430"/>
      <c r="BNL738" s="430"/>
      <c r="BNM738" s="430"/>
    </row>
    <row r="739" spans="1680:1729" ht="12" customHeight="1">
      <c r="BLP739" s="430"/>
      <c r="BLQ739" s="430"/>
      <c r="BLR739" s="430"/>
      <c r="BLS739" s="430"/>
      <c r="BLT739" s="430"/>
      <c r="BLU739" s="430"/>
      <c r="BLV739" s="430"/>
      <c r="BLW739" s="430"/>
      <c r="BLX739" s="430"/>
      <c r="BLY739" s="430"/>
      <c r="BLZ739" s="430"/>
      <c r="BMA739" s="430"/>
      <c r="BMB739" s="430"/>
      <c r="BMC739" s="430"/>
      <c r="BMD739" s="430"/>
      <c r="BME739" s="430"/>
      <c r="BMF739" s="434"/>
      <c r="BMG739" s="430"/>
      <c r="BMH739" s="433"/>
      <c r="BMI739" s="430"/>
      <c r="BMJ739" s="430"/>
      <c r="BMK739" s="430" t="s">
        <v>419</v>
      </c>
      <c r="BML739" s="430"/>
      <c r="BMM739" s="430"/>
      <c r="BMN739" s="430"/>
      <c r="BMO739" s="430"/>
      <c r="BMP739" s="430"/>
      <c r="BMQ739" s="430"/>
      <c r="BMR739" s="430"/>
      <c r="BMS739" s="430"/>
      <c r="BMT739" s="430"/>
      <c r="BMU739" s="430"/>
      <c r="BMV739" s="430"/>
      <c r="BMW739" s="430"/>
      <c r="BMX739" s="430"/>
      <c r="BMY739" s="430"/>
      <c r="BMZ739" s="430"/>
      <c r="BNA739" s="430"/>
      <c r="BNB739" s="430"/>
      <c r="BNC739" s="430"/>
      <c r="BND739" s="430"/>
      <c r="BNE739" s="430"/>
      <c r="BNF739" s="430"/>
      <c r="BNG739" s="430"/>
      <c r="BNH739" s="430"/>
      <c r="BNI739" s="430"/>
      <c r="BNJ739" s="430"/>
      <c r="BNK739" s="430"/>
      <c r="BNL739" s="430"/>
      <c r="BNM739" s="430"/>
    </row>
    <row r="740" spans="1680:1729" ht="12" customHeight="1">
      <c r="BLP740" s="430"/>
      <c r="BLQ740" s="430"/>
      <c r="BLR740" s="430"/>
      <c r="BLS740" s="430"/>
      <c r="BLT740" s="430"/>
      <c r="BLU740" s="430"/>
      <c r="BLV740" s="430"/>
      <c r="BLW740" s="430"/>
      <c r="BLX740" s="430"/>
      <c r="BLY740" s="430"/>
      <c r="BLZ740" s="430"/>
      <c r="BMA740" s="430"/>
      <c r="BMB740" s="430"/>
      <c r="BMC740" s="430"/>
      <c r="BMD740" s="430"/>
      <c r="BME740" s="430"/>
      <c r="BMF740" s="434"/>
      <c r="BMG740" s="430"/>
      <c r="BMH740" s="433"/>
      <c r="BMI740" s="430"/>
      <c r="BMJ740" s="430"/>
      <c r="BMK740" s="430" t="s">
        <v>417</v>
      </c>
      <c r="BML740" s="430"/>
      <c r="BMM740" s="430"/>
      <c r="BMN740" s="430"/>
      <c r="BMO740" s="430"/>
      <c r="BMP740" s="430"/>
      <c r="BMQ740" s="430"/>
      <c r="BMR740" s="430"/>
      <c r="BMS740" s="430"/>
      <c r="BMT740" s="430"/>
      <c r="BMU740" s="430"/>
      <c r="BMV740" s="430"/>
      <c r="BMW740" s="430"/>
      <c r="BMX740" s="430"/>
      <c r="BMY740" s="430"/>
      <c r="BMZ740" s="430"/>
      <c r="BNA740" s="430"/>
      <c r="BNB740" s="430"/>
      <c r="BNC740" s="430"/>
      <c r="BND740" s="430"/>
      <c r="BNE740" s="430"/>
      <c r="BNF740" s="430"/>
      <c r="BNG740" s="430"/>
      <c r="BNH740" s="430"/>
      <c r="BNI740" s="430"/>
      <c r="BNJ740" s="430"/>
      <c r="BNK740" s="430"/>
      <c r="BNL740" s="430"/>
      <c r="BNM740" s="430"/>
    </row>
    <row r="741" spans="1680:1729" ht="12" customHeight="1">
      <c r="BLP741" s="430"/>
      <c r="BLQ741" s="430"/>
      <c r="BLR741" s="430"/>
      <c r="BLS741" s="430"/>
      <c r="BLT741" s="430"/>
      <c r="BLU741" s="430"/>
      <c r="BLV741" s="430"/>
      <c r="BLW741" s="430"/>
      <c r="BLX741" s="430"/>
      <c r="BLY741" s="430"/>
      <c r="BLZ741" s="430"/>
      <c r="BMA741" s="430"/>
      <c r="BMB741" s="430"/>
      <c r="BMC741" s="430"/>
      <c r="BMD741" s="430"/>
      <c r="BME741" s="430"/>
      <c r="BMF741" s="434"/>
      <c r="BMG741" s="430"/>
      <c r="BMH741" s="433"/>
      <c r="BMI741" s="430"/>
      <c r="BMJ741" s="430"/>
      <c r="BMK741" s="430" t="s">
        <v>415</v>
      </c>
      <c r="BML741" s="430"/>
      <c r="BMM741" s="430"/>
      <c r="BMN741" s="430"/>
      <c r="BMO741" s="430"/>
      <c r="BMP741" s="430"/>
      <c r="BMQ741" s="430"/>
      <c r="BMR741" s="430"/>
      <c r="BMS741" s="430"/>
      <c r="BMT741" s="430"/>
      <c r="BMU741" s="430"/>
      <c r="BMV741" s="430"/>
      <c r="BMW741" s="430"/>
      <c r="BMX741" s="430"/>
      <c r="BMY741" s="430"/>
      <c r="BMZ741" s="430"/>
      <c r="BNA741" s="430"/>
      <c r="BNB741" s="430"/>
      <c r="BNC741" s="430"/>
      <c r="BND741" s="430"/>
      <c r="BNE741" s="430"/>
      <c r="BNF741" s="430"/>
      <c r="BNG741" s="430"/>
      <c r="BNH741" s="430"/>
      <c r="BNI741" s="430"/>
      <c r="BNJ741" s="430"/>
      <c r="BNK741" s="430"/>
      <c r="BNL741" s="430"/>
      <c r="BNM741" s="430"/>
    </row>
    <row r="742" spans="1680:1729" ht="12" customHeight="1">
      <c r="BLP742" s="430"/>
      <c r="BLQ742" s="430"/>
      <c r="BLR742" s="430"/>
      <c r="BLS742" s="430"/>
      <c r="BLT742" s="430"/>
      <c r="BLU742" s="430"/>
      <c r="BLV742" s="430"/>
      <c r="BLW742" s="430"/>
      <c r="BLX742" s="430"/>
      <c r="BLY742" s="430"/>
      <c r="BLZ742" s="430"/>
      <c r="BMA742" s="430"/>
      <c r="BMB742" s="430"/>
      <c r="BMC742" s="430"/>
      <c r="BMD742" s="430"/>
      <c r="BME742" s="430"/>
      <c r="BMF742" s="434"/>
      <c r="BMG742" s="430"/>
      <c r="BMH742" s="433"/>
      <c r="BMI742" s="430"/>
      <c r="BMJ742" s="430"/>
      <c r="BMK742" s="430"/>
      <c r="BML742" s="430"/>
      <c r="BMM742" s="430"/>
      <c r="BMN742" s="430"/>
      <c r="BMO742" s="430"/>
      <c r="BMP742" s="430"/>
      <c r="BMQ742" s="430"/>
      <c r="BMR742" s="430"/>
      <c r="BMS742" s="430"/>
      <c r="BMT742" s="430"/>
      <c r="BMU742" s="430"/>
      <c r="BMV742" s="430"/>
      <c r="BMW742" s="430"/>
      <c r="BMX742" s="430"/>
      <c r="BMY742" s="430"/>
      <c r="BMZ742" s="430"/>
      <c r="BNA742" s="430"/>
      <c r="BNB742" s="430"/>
      <c r="BNC742" s="430"/>
      <c r="BND742" s="430"/>
      <c r="BNE742" s="430"/>
      <c r="BNF742" s="430"/>
      <c r="BNG742" s="430"/>
      <c r="BNH742" s="430"/>
      <c r="BNI742" s="430"/>
      <c r="BNJ742" s="430"/>
      <c r="BNK742" s="430"/>
      <c r="BNL742" s="430"/>
      <c r="BNM742" s="430"/>
    </row>
    <row r="743" spans="1680:1729" ht="12" customHeight="1">
      <c r="BLP743" s="430"/>
      <c r="BLQ743" s="430"/>
      <c r="BLR743" s="430"/>
      <c r="BLS743" s="430"/>
      <c r="BLT743" s="430"/>
      <c r="BLU743" s="430"/>
      <c r="BLV743" s="430"/>
      <c r="BLW743" s="430"/>
      <c r="BLX743" s="430"/>
      <c r="BLY743" s="430"/>
      <c r="BLZ743" s="430"/>
      <c r="BMA743" s="430"/>
      <c r="BMB743" s="430"/>
      <c r="BMC743" s="430"/>
      <c r="BMD743" s="430"/>
      <c r="BME743" s="430"/>
      <c r="BMF743" s="434"/>
      <c r="BMG743" s="430"/>
      <c r="BMH743" s="433"/>
      <c r="BMI743" s="430"/>
      <c r="BMJ743" s="430"/>
      <c r="BMK743" s="430"/>
      <c r="BML743" s="430"/>
      <c r="BMM743" s="430"/>
      <c r="BMN743" s="430"/>
      <c r="BMO743" s="430"/>
      <c r="BMP743" s="430"/>
      <c r="BMQ743" s="430"/>
      <c r="BMR743" s="430"/>
      <c r="BMS743" s="430"/>
      <c r="BMT743" s="430"/>
      <c r="BMU743" s="430"/>
      <c r="BMV743" s="430"/>
      <c r="BMW743" s="430"/>
      <c r="BMX743" s="430"/>
      <c r="BMY743" s="430"/>
      <c r="BMZ743" s="430"/>
      <c r="BNA743" s="430"/>
      <c r="BNB743" s="430"/>
      <c r="BNC743" s="430"/>
      <c r="BND743" s="430"/>
      <c r="BNE743" s="430"/>
      <c r="BNF743" s="430"/>
      <c r="BNG743" s="430"/>
      <c r="BNH743" s="430"/>
      <c r="BNI743" s="430"/>
      <c r="BNJ743" s="430"/>
      <c r="BNK743" s="430"/>
      <c r="BNL743" s="430"/>
      <c r="BNM743" s="430"/>
    </row>
    <row r="744" spans="1680:1729" ht="12" customHeight="1">
      <c r="BLP744" s="430"/>
      <c r="BLQ744" s="430"/>
      <c r="BLR744" s="430"/>
      <c r="BLS744" s="430"/>
      <c r="BLT744" s="430"/>
      <c r="BLU744" s="430"/>
      <c r="BLV744" s="430"/>
      <c r="BLW744" s="430"/>
      <c r="BLX744" s="430"/>
      <c r="BLY744" s="430"/>
      <c r="BLZ744" s="430"/>
      <c r="BMA744" s="430"/>
      <c r="BMB744" s="430"/>
      <c r="BMC744" s="430"/>
      <c r="BMD744" s="430"/>
      <c r="BME744" s="430"/>
      <c r="BMF744" s="434"/>
      <c r="BMG744" s="430"/>
      <c r="BMH744" s="433"/>
      <c r="BMI744" s="430"/>
      <c r="BMJ744" s="430"/>
      <c r="BMK744" s="430"/>
      <c r="BML744" s="430"/>
      <c r="BMM744" s="430" t="s">
        <v>421</v>
      </c>
      <c r="BMN744" s="430"/>
      <c r="BMO744" s="430"/>
      <c r="BMP744" s="430"/>
      <c r="BMQ744" s="430"/>
      <c r="BMR744" s="430"/>
      <c r="BMS744" s="430"/>
      <c r="BMT744" s="430"/>
      <c r="BMU744" s="430"/>
      <c r="BMV744" s="430"/>
      <c r="BMW744" s="430"/>
      <c r="BMX744" s="430"/>
      <c r="BMY744" s="430"/>
      <c r="BMZ744" s="430"/>
      <c r="BNA744" s="430"/>
      <c r="BNB744" s="430"/>
      <c r="BNC744" s="430"/>
      <c r="BND744" s="430"/>
      <c r="BNE744" s="430"/>
      <c r="BNF744" s="430"/>
      <c r="BNG744" s="430"/>
      <c r="BNH744" s="430"/>
      <c r="BNI744" s="430"/>
      <c r="BNJ744" s="430"/>
      <c r="BNK744" s="430"/>
      <c r="BNL744" s="430"/>
      <c r="BNM744" s="430"/>
    </row>
    <row r="745" spans="1680:1729" ht="12" customHeight="1">
      <c r="BLP745" s="430"/>
      <c r="BLQ745" s="430"/>
      <c r="BLR745" s="430"/>
      <c r="BLS745" s="430"/>
      <c r="BLT745" s="430"/>
      <c r="BLU745" s="430"/>
      <c r="BLV745" s="430"/>
      <c r="BLW745" s="430"/>
      <c r="BLX745" s="430"/>
      <c r="BLY745" s="430"/>
      <c r="BLZ745" s="430"/>
      <c r="BMA745" s="430"/>
      <c r="BMB745" s="430"/>
      <c r="BMC745" s="430"/>
      <c r="BMD745" s="430"/>
      <c r="BME745" s="430"/>
      <c r="BMF745" s="434"/>
      <c r="BMG745" s="430"/>
      <c r="BMH745" s="433"/>
      <c r="BMI745" s="430"/>
      <c r="BMJ745" s="430"/>
      <c r="BMK745" s="430"/>
      <c r="BML745" s="430"/>
      <c r="BMM745" s="140" t="s">
        <v>422</v>
      </c>
      <c r="BMN745" s="140"/>
      <c r="BMO745" s="460"/>
      <c r="BMP745" s="430"/>
      <c r="BMQ745" s="430"/>
      <c r="BMR745" s="430"/>
      <c r="BMS745" s="430"/>
      <c r="BMT745" s="430"/>
      <c r="BMU745" s="430"/>
      <c r="BMV745" s="430"/>
      <c r="BMW745" s="430"/>
      <c r="BMX745" s="430"/>
      <c r="BMY745" s="430"/>
      <c r="BMZ745" s="430"/>
      <c r="BNA745" s="430"/>
      <c r="BNB745" s="430"/>
      <c r="BNC745" s="430"/>
      <c r="BND745" s="430"/>
      <c r="BNE745" s="430"/>
      <c r="BNF745" s="430"/>
      <c r="BNG745" s="430"/>
      <c r="BNH745" s="430"/>
      <c r="BNI745" s="430"/>
      <c r="BNJ745" s="430"/>
      <c r="BNK745" s="430"/>
      <c r="BNL745" s="430"/>
      <c r="BNM745" s="430"/>
    </row>
    <row r="746" spans="1680:1729" ht="12" customHeight="1">
      <c r="BLP746" s="430"/>
      <c r="BLQ746" s="430"/>
      <c r="BLR746" s="430"/>
      <c r="BLS746" s="430"/>
      <c r="BLT746" s="430"/>
      <c r="BLU746" s="430"/>
      <c r="BLV746" s="430"/>
      <c r="BLW746" s="430"/>
      <c r="BLX746" s="430"/>
      <c r="BLY746" s="430"/>
      <c r="BLZ746" s="430"/>
      <c r="BMA746" s="430"/>
      <c r="BMB746" s="430"/>
      <c r="BMC746" s="430"/>
      <c r="BMD746" s="430"/>
      <c r="BME746" s="430"/>
      <c r="BMF746" s="434"/>
      <c r="BMG746" s="430"/>
      <c r="BMH746" s="433"/>
      <c r="BMI746" s="430"/>
      <c r="BMJ746" s="430"/>
      <c r="BMK746" s="430"/>
      <c r="BML746" s="430"/>
      <c r="BMM746" s="140" t="s">
        <v>423</v>
      </c>
      <c r="BMN746" s="140"/>
      <c r="BMO746" s="460"/>
      <c r="BMP746" s="430"/>
      <c r="BMQ746" s="430"/>
      <c r="BMR746" s="430"/>
      <c r="BMS746" s="430"/>
      <c r="BMT746" s="430"/>
      <c r="BMU746" s="430"/>
      <c r="BMV746" s="430"/>
      <c r="BMW746" s="430"/>
      <c r="BMX746" s="430"/>
      <c r="BMY746" s="430"/>
      <c r="BMZ746" s="430"/>
      <c r="BNA746" s="430"/>
      <c r="BNB746" s="430"/>
      <c r="BNC746" s="430"/>
      <c r="BND746" s="430"/>
      <c r="BNE746" s="430"/>
      <c r="BNF746" s="430"/>
      <c r="BNG746" s="430"/>
      <c r="BNH746" s="430"/>
      <c r="BNI746" s="430"/>
      <c r="BNJ746" s="430"/>
      <c r="BNK746" s="430"/>
      <c r="BNL746" s="430"/>
      <c r="BNM746" s="430"/>
    </row>
    <row r="747" spans="1680:1729" ht="12" customHeight="1">
      <c r="BLP747" s="430"/>
      <c r="BLQ747" s="430"/>
      <c r="BLR747" s="430"/>
      <c r="BLS747" s="430"/>
      <c r="BLT747" s="430"/>
      <c r="BLU747" s="430"/>
      <c r="BLV747" s="430"/>
      <c r="BLW747" s="430"/>
      <c r="BLX747" s="430"/>
      <c r="BLY747" s="430"/>
      <c r="BLZ747" s="430"/>
      <c r="BMA747" s="430"/>
      <c r="BMB747" s="430"/>
      <c r="BMC747" s="430"/>
      <c r="BMD747" s="430"/>
      <c r="BME747" s="430"/>
      <c r="BMF747" s="434"/>
      <c r="BMG747" s="430"/>
      <c r="BMH747" s="433"/>
      <c r="BMI747" s="430"/>
      <c r="BMJ747" s="430"/>
      <c r="BMK747" s="430"/>
      <c r="BML747" s="430"/>
      <c r="BMM747" s="140" t="s">
        <v>424</v>
      </c>
      <c r="BMN747" s="140"/>
      <c r="BMO747" s="460"/>
      <c r="BMP747" s="430"/>
      <c r="BMQ747" s="430"/>
      <c r="BMR747" s="430"/>
      <c r="BMS747" s="430"/>
      <c r="BMT747" s="430"/>
      <c r="BMU747" s="430"/>
      <c r="BMV747" s="430"/>
      <c r="BMW747" s="430"/>
      <c r="BMX747" s="430"/>
      <c r="BMY747" s="430"/>
      <c r="BMZ747" s="430"/>
      <c r="BNA747" s="430"/>
      <c r="BNB747" s="430"/>
      <c r="BNC747" s="430"/>
      <c r="BND747" s="430"/>
      <c r="BNE747" s="430"/>
      <c r="BNF747" s="430"/>
      <c r="BNG747" s="430"/>
      <c r="BNH747" s="430"/>
      <c r="BNI747" s="430"/>
      <c r="BNJ747" s="430"/>
      <c r="BNK747" s="430"/>
      <c r="BNL747" s="430"/>
      <c r="BNM747" s="430"/>
    </row>
    <row r="748" spans="1680:1729" ht="19.5" customHeight="1">
      <c r="BLP748" s="430"/>
      <c r="BLQ748" s="430"/>
      <c r="BLR748" s="430"/>
      <c r="BLS748" s="430"/>
      <c r="BLT748" s="430"/>
      <c r="BLU748" s="430"/>
      <c r="BLV748" s="430"/>
      <c r="BLW748" s="430"/>
      <c r="BLX748" s="430"/>
      <c r="BLY748" s="430"/>
      <c r="BLZ748" s="430"/>
      <c r="BMA748" s="430"/>
      <c r="BMB748" s="430"/>
      <c r="BMC748" s="430"/>
      <c r="BMD748" s="430"/>
      <c r="BME748" s="430"/>
      <c r="BMF748" s="434"/>
      <c r="BMG748" s="430"/>
      <c r="BMH748" s="433"/>
      <c r="BMI748" s="430"/>
      <c r="BMJ748" s="430"/>
      <c r="BMK748" s="430"/>
      <c r="BML748" s="430"/>
      <c r="BMM748" s="140" t="s">
        <v>425</v>
      </c>
      <c r="BMN748" s="140"/>
      <c r="BMO748" s="460"/>
      <c r="BMP748" s="430"/>
      <c r="BMQ748" s="430"/>
      <c r="BMR748" s="430"/>
      <c r="BMS748" s="430"/>
      <c r="BMT748" s="430"/>
      <c r="BMU748" s="430"/>
      <c r="BMV748" s="430"/>
      <c r="BMW748" s="430"/>
      <c r="BMX748" s="430"/>
      <c r="BMY748" s="430"/>
      <c r="BMZ748" s="430"/>
      <c r="BNA748" s="430"/>
      <c r="BNB748" s="430"/>
      <c r="BNC748" s="430"/>
      <c r="BND748" s="430"/>
      <c r="BNE748" s="430"/>
      <c r="BNF748" s="430"/>
      <c r="BNG748" s="430"/>
      <c r="BNH748" s="430"/>
      <c r="BNI748" s="430"/>
      <c r="BNJ748" s="430"/>
      <c r="BNK748" s="430"/>
      <c r="BNL748" s="430"/>
      <c r="BNM748" s="430"/>
    </row>
    <row r="749" spans="1680:1729" ht="12" customHeight="1">
      <c r="BLP749" s="430"/>
      <c r="BLQ749" s="430"/>
      <c r="BLR749" s="430"/>
      <c r="BLS749" s="430"/>
      <c r="BLT749" s="430"/>
      <c r="BLU749" s="430"/>
      <c r="BLV749" s="430"/>
      <c r="BLW749" s="430"/>
      <c r="BLX749" s="430"/>
      <c r="BLY749" s="430"/>
      <c r="BLZ749" s="430"/>
      <c r="BMA749" s="430"/>
      <c r="BMB749" s="430"/>
      <c r="BMC749" s="430"/>
      <c r="BMD749" s="430"/>
      <c r="BME749" s="430"/>
      <c r="BMF749" s="434"/>
      <c r="BMG749" s="430"/>
      <c r="BMH749" s="433"/>
      <c r="BMI749" s="430"/>
      <c r="BMJ749" s="430"/>
      <c r="BMK749" s="430"/>
      <c r="BML749" s="430"/>
      <c r="BMM749" s="140" t="s">
        <v>426</v>
      </c>
      <c r="BMN749" s="140"/>
      <c r="BMO749" s="460"/>
      <c r="BMP749" s="430"/>
      <c r="BMQ749" s="430"/>
      <c r="BMR749" s="430"/>
      <c r="BMS749" s="430"/>
      <c r="BMT749" s="430"/>
      <c r="BMU749" s="430"/>
      <c r="BMV749" s="430"/>
      <c r="BMW749" s="430"/>
      <c r="BMX749" s="430"/>
      <c r="BMY749" s="430"/>
      <c r="BMZ749" s="430"/>
      <c r="BNA749" s="430"/>
      <c r="BNB749" s="430"/>
      <c r="BNC749" s="430"/>
      <c r="BND749" s="430"/>
      <c r="BNE749" s="430"/>
      <c r="BNF749" s="430"/>
      <c r="BNG749" s="430"/>
      <c r="BNH749" s="430"/>
      <c r="BNI749" s="430"/>
      <c r="BNJ749" s="430"/>
      <c r="BNK749" s="430"/>
      <c r="BNL749" s="430"/>
      <c r="BNM749" s="430"/>
    </row>
    <row r="750" spans="1680:1729" ht="19.5" customHeight="1">
      <c r="BLP750" s="430"/>
      <c r="BLQ750" s="430"/>
      <c r="BLR750" s="430"/>
      <c r="BLS750" s="430"/>
      <c r="BLT750" s="430"/>
      <c r="BLU750" s="430"/>
      <c r="BLV750" s="430"/>
      <c r="BLW750" s="430"/>
      <c r="BLX750" s="430"/>
      <c r="BLY750" s="430"/>
      <c r="BLZ750" s="430"/>
      <c r="BMA750" s="430"/>
      <c r="BMB750" s="430"/>
      <c r="BMC750" s="430"/>
      <c r="BMD750" s="430"/>
      <c r="BME750" s="430"/>
      <c r="BMF750" s="434"/>
      <c r="BMG750" s="430"/>
      <c r="BMH750" s="433"/>
      <c r="BMI750" s="430"/>
      <c r="BMJ750" s="430"/>
      <c r="BMK750" s="430"/>
      <c r="BML750" s="430"/>
      <c r="BMM750" s="141" t="s">
        <v>427</v>
      </c>
      <c r="BMN750" s="141"/>
      <c r="BMO750" s="461"/>
      <c r="BMP750" s="430"/>
      <c r="BMQ750" s="430"/>
      <c r="BMR750" s="430"/>
      <c r="BMS750" s="430"/>
      <c r="BMT750" s="430"/>
      <c r="BMU750" s="430"/>
      <c r="BMV750" s="430"/>
      <c r="BMW750" s="430"/>
      <c r="BMX750" s="430"/>
      <c r="BMY750" s="430"/>
      <c r="BMZ750" s="430"/>
      <c r="BNA750" s="430"/>
      <c r="BNB750" s="430"/>
      <c r="BNC750" s="430"/>
      <c r="BND750" s="430"/>
      <c r="BNE750" s="430"/>
      <c r="BNF750" s="430"/>
      <c r="BNG750" s="430"/>
      <c r="BNH750" s="430"/>
      <c r="BNI750" s="430"/>
      <c r="BNJ750" s="430"/>
      <c r="BNK750" s="430"/>
      <c r="BNL750" s="430"/>
      <c r="BNM750" s="430"/>
    </row>
    <row r="751" spans="1680:1729" ht="12" customHeight="1">
      <c r="BLP751" s="430"/>
      <c r="BLQ751" s="430"/>
      <c r="BLR751" s="430"/>
      <c r="BLS751" s="430"/>
      <c r="BLT751" s="430"/>
      <c r="BLU751" s="430"/>
      <c r="BLV751" s="430"/>
      <c r="BLW751" s="430"/>
      <c r="BLX751" s="430"/>
      <c r="BLY751" s="430"/>
      <c r="BLZ751" s="430"/>
      <c r="BMA751" s="430"/>
      <c r="BMB751" s="430"/>
      <c r="BMC751" s="430"/>
      <c r="BMD751" s="430"/>
      <c r="BME751" s="430"/>
      <c r="BMF751" s="434"/>
      <c r="BMG751" s="430"/>
      <c r="BMH751" s="433"/>
      <c r="BMI751" s="430"/>
      <c r="BMJ751" s="430"/>
      <c r="BMK751" s="430"/>
      <c r="BML751" s="430"/>
      <c r="BMM751" s="140" t="s">
        <v>428</v>
      </c>
      <c r="BMN751" s="140"/>
      <c r="BMO751" s="140"/>
      <c r="BMP751" s="140"/>
      <c r="BMQ751" s="140"/>
      <c r="BMR751" s="140"/>
      <c r="BMS751" s="140"/>
      <c r="BMT751" s="140"/>
      <c r="BMU751" s="460"/>
      <c r="BMV751" s="430"/>
      <c r="BMW751" s="430"/>
      <c r="BMX751" s="430"/>
      <c r="BMY751" s="430"/>
      <c r="BMZ751" s="430"/>
      <c r="BNA751" s="430"/>
      <c r="BNB751" s="430"/>
      <c r="BNC751" s="430"/>
      <c r="BND751" s="430"/>
      <c r="BNE751" s="430"/>
      <c r="BNF751" s="430"/>
      <c r="BNG751" s="430"/>
      <c r="BNH751" s="430"/>
      <c r="BNI751" s="430"/>
      <c r="BNJ751" s="430"/>
      <c r="BNK751" s="430"/>
      <c r="BNL751" s="430"/>
      <c r="BNM751" s="430"/>
    </row>
    <row r="752" spans="1680:1729" ht="19.5" customHeight="1">
      <c r="BLP752" s="430"/>
      <c r="BLQ752" s="430"/>
      <c r="BLR752" s="430"/>
      <c r="BLS752" s="430"/>
      <c r="BLT752" s="430"/>
      <c r="BLU752" s="430"/>
      <c r="BLV752" s="430"/>
      <c r="BLW752" s="430"/>
      <c r="BLX752" s="430"/>
      <c r="BLY752" s="430"/>
      <c r="BLZ752" s="430"/>
      <c r="BMA752" s="430"/>
      <c r="BMB752" s="430"/>
      <c r="BMC752" s="430"/>
      <c r="BMD752" s="430"/>
      <c r="BME752" s="430"/>
      <c r="BMF752" s="434"/>
      <c r="BMG752" s="430"/>
      <c r="BMH752" s="433"/>
      <c r="BMI752" s="430"/>
      <c r="BMJ752" s="430"/>
      <c r="BMK752" s="430"/>
      <c r="BML752" s="430"/>
      <c r="BMM752" s="140" t="s">
        <v>429</v>
      </c>
      <c r="BMN752" s="140"/>
      <c r="BMO752" s="140"/>
      <c r="BMP752" s="140"/>
      <c r="BMQ752" s="140"/>
      <c r="BMR752" s="140"/>
      <c r="BMS752" s="140"/>
      <c r="BMT752" s="140"/>
      <c r="BMU752" s="460"/>
      <c r="BMV752" s="430"/>
      <c r="BMW752" s="430"/>
      <c r="BMX752" s="430"/>
      <c r="BMY752" s="430"/>
      <c r="BMZ752" s="430"/>
      <c r="BNA752" s="430"/>
      <c r="BNB752" s="430"/>
      <c r="BNC752" s="430"/>
      <c r="BND752" s="430"/>
      <c r="BNE752" s="430"/>
      <c r="BNF752" s="430"/>
      <c r="BNG752" s="430"/>
      <c r="BNH752" s="430"/>
      <c r="BNI752" s="430"/>
      <c r="BNJ752" s="430"/>
      <c r="BNK752" s="430"/>
      <c r="BNL752" s="430"/>
      <c r="BNM752" s="430"/>
    </row>
    <row r="753" spans="1680:1729" ht="19.5" customHeight="1">
      <c r="BLP753" s="430"/>
      <c r="BLQ753" s="430"/>
      <c r="BLR753" s="430"/>
      <c r="BLS753" s="430"/>
      <c r="BLT753" s="430"/>
      <c r="BLU753" s="430"/>
      <c r="BLV753" s="430"/>
      <c r="BLW753" s="430"/>
      <c r="BLX753" s="430"/>
      <c r="BLY753" s="430"/>
      <c r="BLZ753" s="430"/>
      <c r="BMA753" s="430"/>
      <c r="BMB753" s="430"/>
      <c r="BMC753" s="430"/>
      <c r="BMD753" s="430"/>
      <c r="BME753" s="430"/>
      <c r="BMF753" s="434"/>
      <c r="BMG753" s="430"/>
      <c r="BMH753" s="433"/>
      <c r="BMI753" s="430"/>
      <c r="BMJ753" s="430"/>
      <c r="BMK753" s="430"/>
      <c r="BML753" s="430"/>
      <c r="BMM753" s="140" t="s">
        <v>430</v>
      </c>
      <c r="BMN753" s="140"/>
      <c r="BMO753" s="140"/>
      <c r="BMP753" s="140"/>
      <c r="BMQ753" s="140"/>
      <c r="BMR753" s="140"/>
      <c r="BMS753" s="140"/>
      <c r="BMT753" s="140"/>
      <c r="BMU753" s="460"/>
      <c r="BMV753" s="430"/>
      <c r="BMW753" s="430"/>
      <c r="BMX753" s="430"/>
      <c r="BMY753" s="430"/>
      <c r="BMZ753" s="430"/>
      <c r="BNA753" s="430"/>
      <c r="BNB753" s="430"/>
      <c r="BNC753" s="430"/>
      <c r="BND753" s="430"/>
      <c r="BNE753" s="430"/>
      <c r="BNF753" s="430"/>
      <c r="BNG753" s="430"/>
      <c r="BNH753" s="430"/>
      <c r="BNI753" s="430"/>
      <c r="BNJ753" s="430"/>
      <c r="BNK753" s="430"/>
      <c r="BNL753" s="430"/>
      <c r="BNM753" s="430"/>
    </row>
    <row r="754" spans="1680:1729" ht="19.5" customHeight="1">
      <c r="BLP754" s="430"/>
      <c r="BLQ754" s="430"/>
      <c r="BLR754" s="430"/>
      <c r="BLS754" s="430"/>
      <c r="BLT754" s="430"/>
      <c r="BLU754" s="430"/>
      <c r="BLV754" s="430"/>
      <c r="BLW754" s="430"/>
      <c r="BLX754" s="430"/>
      <c r="BLY754" s="430"/>
      <c r="BLZ754" s="430"/>
      <c r="BMA754" s="430"/>
      <c r="BMB754" s="430"/>
      <c r="BMC754" s="430"/>
      <c r="BMD754" s="430"/>
      <c r="BME754" s="430"/>
      <c r="BMF754" s="434"/>
      <c r="BMG754" s="430"/>
      <c r="BMH754" s="433"/>
      <c r="BMI754" s="430"/>
      <c r="BMJ754" s="430"/>
      <c r="BMK754" s="430"/>
      <c r="BML754" s="430"/>
      <c r="BMM754" s="140" t="s">
        <v>431</v>
      </c>
      <c r="BMN754" s="140"/>
      <c r="BMO754" s="140"/>
      <c r="BMP754" s="140"/>
      <c r="BMQ754" s="140"/>
      <c r="BMR754" s="140"/>
      <c r="BMS754" s="140"/>
      <c r="BMT754" s="140"/>
      <c r="BMU754" s="460"/>
      <c r="BMV754" s="430"/>
      <c r="BMW754" s="430"/>
      <c r="BMX754" s="430"/>
      <c r="BMY754" s="430"/>
      <c r="BMZ754" s="430"/>
      <c r="BNA754" s="430"/>
      <c r="BNB754" s="430"/>
      <c r="BNC754" s="430"/>
      <c r="BND754" s="430"/>
      <c r="BNE754" s="430"/>
      <c r="BNF754" s="430"/>
      <c r="BNG754" s="430"/>
      <c r="BNH754" s="430"/>
      <c r="BNI754" s="430"/>
      <c r="BNJ754" s="430"/>
      <c r="BNK754" s="430"/>
      <c r="BNL754" s="430"/>
      <c r="BNM754" s="430"/>
    </row>
    <row r="755" spans="1680:1729" ht="30" customHeight="1">
      <c r="BLP755" s="430"/>
      <c r="BLQ755" s="430"/>
      <c r="BLR755" s="430"/>
      <c r="BLS755" s="430"/>
      <c r="BLT755" s="430"/>
      <c r="BLU755" s="430"/>
      <c r="BLV755" s="430"/>
      <c r="BLW755" s="430"/>
      <c r="BLX755" s="430"/>
      <c r="BLY755" s="430"/>
      <c r="BLZ755" s="430"/>
      <c r="BMA755" s="430"/>
      <c r="BMB755" s="430"/>
      <c r="BMC755" s="430"/>
      <c r="BMD755" s="430"/>
      <c r="BME755" s="430"/>
      <c r="BMF755" s="434"/>
      <c r="BMG755" s="430"/>
      <c r="BMH755" s="433"/>
      <c r="BMI755" s="430"/>
      <c r="BMJ755" s="430"/>
      <c r="BMK755" s="430"/>
      <c r="BML755" s="430"/>
      <c r="BMM755" s="140" t="s">
        <v>432</v>
      </c>
      <c r="BMN755" s="140"/>
      <c r="BMO755" s="140"/>
      <c r="BMP755" s="140"/>
      <c r="BMQ755" s="140"/>
      <c r="BMR755" s="140"/>
      <c r="BMS755" s="140"/>
      <c r="BMT755" s="140"/>
      <c r="BMU755" s="460"/>
      <c r="BMV755" s="430"/>
      <c r="BMW755" s="430"/>
      <c r="BMX755" s="430"/>
      <c r="BMY755" s="430"/>
      <c r="BMZ755" s="430"/>
      <c r="BNA755" s="430"/>
      <c r="BNB755" s="430"/>
      <c r="BNC755" s="430"/>
      <c r="BND755" s="430"/>
      <c r="BNE755" s="430"/>
      <c r="BNF755" s="430"/>
      <c r="BNG755" s="430"/>
      <c r="BNH755" s="430"/>
      <c r="BNI755" s="430"/>
      <c r="BNJ755" s="430"/>
      <c r="BNK755" s="430"/>
      <c r="BNL755" s="430"/>
      <c r="BNM755" s="430"/>
    </row>
    <row r="756" spans="1680:1729" ht="19.5" customHeight="1">
      <c r="BLP756" s="430"/>
      <c r="BLQ756" s="430"/>
      <c r="BLR756" s="430"/>
      <c r="BLS756" s="430"/>
      <c r="BLT756" s="430"/>
      <c r="BLU756" s="430"/>
      <c r="BLV756" s="430"/>
      <c r="BLW756" s="430"/>
      <c r="BLX756" s="430"/>
      <c r="BLY756" s="430"/>
      <c r="BLZ756" s="430"/>
      <c r="BMA756" s="430"/>
      <c r="BMB756" s="430"/>
      <c r="BMC756" s="430"/>
      <c r="BMD756" s="430"/>
      <c r="BME756" s="430"/>
      <c r="BMF756" s="434"/>
      <c r="BMG756" s="430"/>
      <c r="BMH756" s="433"/>
      <c r="BMI756" s="430"/>
      <c r="BMJ756" s="430"/>
      <c r="BMK756" s="430"/>
      <c r="BML756" s="430"/>
      <c r="BMM756" s="140" t="s">
        <v>433</v>
      </c>
      <c r="BMN756" s="140"/>
      <c r="BMO756" s="140"/>
      <c r="BMP756" s="140"/>
      <c r="BMQ756" s="140"/>
      <c r="BMR756" s="140"/>
      <c r="BMS756" s="140"/>
      <c r="BMT756" s="460"/>
      <c r="BMU756" s="430"/>
      <c r="BMV756" s="430"/>
      <c r="BMW756" s="430"/>
      <c r="BMX756" s="430"/>
      <c r="BMY756" s="430"/>
      <c r="BMZ756" s="430"/>
      <c r="BNA756" s="430"/>
      <c r="BNB756" s="430"/>
      <c r="BNC756" s="430"/>
      <c r="BND756" s="430"/>
      <c r="BNE756" s="430"/>
      <c r="BNF756" s="430"/>
      <c r="BNG756" s="430"/>
      <c r="BNH756" s="430"/>
      <c r="BNI756" s="430"/>
      <c r="BNJ756" s="430"/>
      <c r="BNK756" s="430"/>
      <c r="BNL756" s="430"/>
      <c r="BNM756" s="430"/>
    </row>
    <row r="757" spans="1680:1729" ht="19.5" customHeight="1">
      <c r="BLP757" s="430"/>
      <c r="BLQ757" s="430"/>
      <c r="BLR757" s="430"/>
      <c r="BLS757" s="430"/>
      <c r="BLT757" s="430"/>
      <c r="BLU757" s="430"/>
      <c r="BLV757" s="430"/>
      <c r="BLW757" s="430"/>
      <c r="BLX757" s="430"/>
      <c r="BLY757" s="430"/>
      <c r="BLZ757" s="430"/>
      <c r="BMA757" s="430"/>
      <c r="BMB757" s="430"/>
      <c r="BMC757" s="430"/>
      <c r="BMD757" s="430"/>
      <c r="BME757" s="430"/>
      <c r="BMF757" s="434"/>
      <c r="BMG757" s="430"/>
      <c r="BMH757" s="433"/>
      <c r="BMI757" s="430"/>
      <c r="BMJ757" s="430"/>
      <c r="BMK757" s="430"/>
      <c r="BML757" s="430"/>
      <c r="BMM757" s="140" t="s">
        <v>284</v>
      </c>
      <c r="BMN757" s="140"/>
      <c r="BMO757" s="140"/>
      <c r="BMP757" s="140"/>
      <c r="BMQ757" s="140"/>
      <c r="BMR757" s="140"/>
      <c r="BMS757" s="140"/>
      <c r="BMT757" s="460"/>
      <c r="BMU757" s="430"/>
      <c r="BMV757" s="430"/>
      <c r="BMW757" s="430"/>
      <c r="BMX757" s="430"/>
      <c r="BMY757" s="430"/>
      <c r="BMZ757" s="430"/>
      <c r="BNA757" s="430"/>
      <c r="BNB757" s="430"/>
      <c r="BNC757" s="430"/>
      <c r="BND757" s="430"/>
      <c r="BNE757" s="430"/>
      <c r="BNF757" s="430"/>
      <c r="BNG757" s="430"/>
      <c r="BNH757" s="430"/>
      <c r="BNI757" s="430"/>
      <c r="BNJ757" s="430"/>
      <c r="BNK757" s="430"/>
      <c r="BNL757" s="430"/>
      <c r="BNM757" s="430"/>
    </row>
    <row r="758" spans="1680:1729" ht="12" customHeight="1">
      <c r="BLP758" s="430"/>
      <c r="BLQ758" s="430"/>
      <c r="BLR758" s="430"/>
      <c r="BLS758" s="430"/>
      <c r="BLT758" s="430"/>
      <c r="BLU758" s="430"/>
      <c r="BLV758" s="430"/>
      <c r="BLW758" s="430"/>
      <c r="BLX758" s="430"/>
      <c r="BLY758" s="430"/>
      <c r="BLZ758" s="430"/>
      <c r="BMA758" s="430"/>
      <c r="BMB758" s="430"/>
      <c r="BMC758" s="430"/>
      <c r="BMD758" s="430"/>
      <c r="BME758" s="430"/>
      <c r="BMF758" s="434"/>
      <c r="BMG758" s="430"/>
      <c r="BMH758" s="433"/>
      <c r="BMI758" s="430"/>
      <c r="BMJ758" s="430"/>
      <c r="BMK758" s="430"/>
      <c r="BML758" s="430"/>
      <c r="BMM758" s="140" t="s">
        <v>434</v>
      </c>
      <c r="BMN758" s="140"/>
      <c r="BMO758" s="140"/>
      <c r="BMP758" s="140"/>
      <c r="BMQ758" s="140"/>
      <c r="BMR758" s="140"/>
      <c r="BMS758" s="140"/>
      <c r="BMT758" s="460"/>
      <c r="BMU758" s="430"/>
      <c r="BMV758" s="430"/>
      <c r="BMW758" s="430"/>
      <c r="BMX758" s="430"/>
      <c r="BMY758" s="430"/>
      <c r="BMZ758" s="430"/>
      <c r="BNA758" s="430"/>
      <c r="BNB758" s="430"/>
      <c r="BNC758" s="430"/>
      <c r="BND758" s="430"/>
      <c r="BNE758" s="430"/>
      <c r="BNF758" s="430"/>
      <c r="BNG758" s="430"/>
      <c r="BNH758" s="430"/>
      <c r="BNI758" s="430"/>
      <c r="BNJ758" s="430"/>
      <c r="BNK758" s="430"/>
      <c r="BNL758" s="430"/>
      <c r="BNM758" s="430"/>
    </row>
    <row r="759" spans="1680:1729" ht="12" customHeight="1">
      <c r="BLP759" s="430"/>
      <c r="BLQ759" s="430"/>
      <c r="BLR759" s="430"/>
      <c r="BLS759" s="430"/>
      <c r="BLT759" s="430"/>
      <c r="BLU759" s="430"/>
      <c r="BLV759" s="430"/>
      <c r="BLW759" s="430"/>
      <c r="BLX759" s="430"/>
      <c r="BLY759" s="430"/>
      <c r="BLZ759" s="430"/>
      <c r="BMA759" s="430"/>
      <c r="BMB759" s="430"/>
      <c r="BMC759" s="430"/>
      <c r="BMD759" s="430"/>
      <c r="BME759" s="430"/>
      <c r="BMF759" s="434"/>
      <c r="BMG759" s="430"/>
      <c r="BMH759" s="433"/>
      <c r="BMI759" s="430"/>
      <c r="BMJ759" s="430"/>
      <c r="BMK759" s="430"/>
      <c r="BML759" s="430"/>
      <c r="BMM759" s="140" t="s">
        <v>330</v>
      </c>
      <c r="BMN759" s="140"/>
      <c r="BMO759" s="140"/>
      <c r="BMP759" s="140"/>
      <c r="BMQ759" s="140"/>
      <c r="BMR759" s="140"/>
      <c r="BMS759" s="140"/>
      <c r="BMT759" s="460"/>
      <c r="BMU759" s="430"/>
      <c r="BMV759" s="430"/>
      <c r="BMW759" s="430"/>
      <c r="BMX759" s="430"/>
      <c r="BMY759" s="430"/>
      <c r="BMZ759" s="430"/>
      <c r="BNA759" s="430"/>
      <c r="BNB759" s="430"/>
      <c r="BNC759" s="430"/>
      <c r="BND759" s="430"/>
      <c r="BNE759" s="430"/>
      <c r="BNF759" s="430"/>
      <c r="BNG759" s="430"/>
      <c r="BNH759" s="430"/>
      <c r="BNI759" s="430"/>
      <c r="BNJ759" s="430"/>
      <c r="BNK759" s="430"/>
      <c r="BNL759" s="430"/>
      <c r="BNM759" s="430"/>
    </row>
    <row r="760" spans="1680:1729" ht="12" customHeight="1">
      <c r="BLP760" s="430"/>
      <c r="BLQ760" s="430"/>
      <c r="BLR760" s="430"/>
      <c r="BLS760" s="430"/>
      <c r="BLT760" s="430"/>
      <c r="BLU760" s="430"/>
      <c r="BLV760" s="430"/>
      <c r="BLW760" s="430"/>
      <c r="BLX760" s="430"/>
      <c r="BLY760" s="430"/>
      <c r="BLZ760" s="430"/>
      <c r="BMA760" s="430"/>
      <c r="BMB760" s="430"/>
      <c r="BMC760" s="430"/>
      <c r="BMD760" s="430"/>
      <c r="BME760" s="430"/>
      <c r="BMF760" s="434"/>
      <c r="BMG760" s="430"/>
      <c r="BMH760" s="433"/>
      <c r="BMI760" s="430"/>
      <c r="BMJ760" s="430"/>
      <c r="BMK760" s="430"/>
      <c r="BML760" s="430"/>
      <c r="BMM760" s="140" t="s">
        <v>435</v>
      </c>
      <c r="BMN760" s="140"/>
      <c r="BMO760" s="140"/>
      <c r="BMP760" s="140"/>
      <c r="BMQ760" s="140"/>
      <c r="BMR760" s="140"/>
      <c r="BMS760" s="140"/>
      <c r="BMT760" s="460"/>
      <c r="BMU760" s="430"/>
      <c r="BMV760" s="430"/>
      <c r="BMW760" s="430"/>
      <c r="BMX760" s="430"/>
      <c r="BMY760" s="430"/>
      <c r="BMZ760" s="430"/>
      <c r="BNA760" s="430"/>
      <c r="BNB760" s="430"/>
      <c r="BNC760" s="430"/>
      <c r="BND760" s="430"/>
      <c r="BNE760" s="430"/>
      <c r="BNF760" s="430"/>
      <c r="BNG760" s="430"/>
      <c r="BNH760" s="430"/>
      <c r="BNI760" s="430"/>
      <c r="BNJ760" s="430"/>
      <c r="BNK760" s="430"/>
      <c r="BNL760" s="430"/>
      <c r="BNM760" s="430"/>
    </row>
    <row r="761" spans="1680:1729" ht="12" customHeight="1">
      <c r="BLP761" s="430"/>
      <c r="BLQ761" s="430"/>
      <c r="BLR761" s="430"/>
      <c r="BLS761" s="430"/>
      <c r="BLT761" s="430"/>
      <c r="BLU761" s="430"/>
      <c r="BLV761" s="430"/>
      <c r="BLW761" s="430"/>
      <c r="BLX761" s="430"/>
      <c r="BLY761" s="430"/>
      <c r="BLZ761" s="430"/>
      <c r="BMA761" s="430"/>
      <c r="BMB761" s="430"/>
      <c r="BMC761" s="430"/>
      <c r="BMD761" s="430"/>
      <c r="BME761" s="430"/>
      <c r="BMF761" s="434"/>
      <c r="BMG761" s="430"/>
      <c r="BMH761" s="433"/>
      <c r="BMI761" s="430"/>
      <c r="BMJ761" s="430"/>
      <c r="BMK761" s="430"/>
      <c r="BML761" s="430"/>
      <c r="BMM761" s="140" t="s">
        <v>436</v>
      </c>
      <c r="BMN761" s="140"/>
      <c r="BMO761" s="140"/>
      <c r="BMP761" s="140"/>
      <c r="BMQ761" s="140"/>
      <c r="BMR761" s="140"/>
      <c r="BMS761" s="140"/>
      <c r="BMT761" s="460"/>
      <c r="BMU761" s="430"/>
      <c r="BMV761" s="430"/>
      <c r="BMW761" s="430"/>
      <c r="BMX761" s="430"/>
      <c r="BMY761" s="430"/>
      <c r="BMZ761" s="430"/>
      <c r="BNA761" s="430"/>
      <c r="BNB761" s="430"/>
      <c r="BNC761" s="430"/>
      <c r="BND761" s="430"/>
      <c r="BNE761" s="430"/>
      <c r="BNF761" s="430"/>
      <c r="BNG761" s="430"/>
      <c r="BNH761" s="430"/>
      <c r="BNI761" s="430"/>
      <c r="BNJ761" s="430"/>
      <c r="BNK761" s="430"/>
      <c r="BNL761" s="430"/>
      <c r="BNM761" s="430"/>
    </row>
    <row r="762" spans="1680:1729" ht="12" customHeight="1">
      <c r="BLP762" s="430"/>
      <c r="BLQ762" s="430"/>
      <c r="BLR762" s="430"/>
      <c r="BLS762" s="430"/>
      <c r="BLT762" s="430"/>
      <c r="BLU762" s="430"/>
      <c r="BLV762" s="430"/>
      <c r="BLW762" s="430"/>
      <c r="BLX762" s="430"/>
      <c r="BLY762" s="430"/>
      <c r="BLZ762" s="430"/>
      <c r="BMA762" s="430"/>
      <c r="BMB762" s="430"/>
      <c r="BMC762" s="430"/>
      <c r="BMD762" s="430"/>
      <c r="BME762" s="430"/>
      <c r="BMF762" s="434"/>
      <c r="BMG762" s="430"/>
      <c r="BMH762" s="433"/>
      <c r="BMI762" s="430"/>
      <c r="BMJ762" s="430"/>
      <c r="BMK762" s="430"/>
      <c r="BML762" s="430"/>
      <c r="BMM762" s="140" t="s">
        <v>437</v>
      </c>
      <c r="BMN762" s="140"/>
      <c r="BMO762" s="140"/>
      <c r="BMP762" s="140"/>
      <c r="BMQ762" s="140"/>
      <c r="BMR762" s="140"/>
      <c r="BMS762" s="140"/>
      <c r="BMT762" s="460"/>
      <c r="BMU762" s="430"/>
      <c r="BMV762" s="430"/>
      <c r="BMW762" s="430"/>
      <c r="BMX762" s="430"/>
      <c r="BMY762" s="430"/>
      <c r="BMZ762" s="430"/>
      <c r="BNA762" s="430"/>
      <c r="BNB762" s="430"/>
      <c r="BNC762" s="430"/>
      <c r="BND762" s="430"/>
      <c r="BNE762" s="430"/>
      <c r="BNF762" s="430"/>
      <c r="BNG762" s="430"/>
      <c r="BNH762" s="430"/>
      <c r="BNI762" s="430"/>
      <c r="BNJ762" s="430"/>
      <c r="BNK762" s="430"/>
      <c r="BNL762" s="430"/>
      <c r="BNM762" s="430"/>
    </row>
    <row r="763" spans="1680:1729" ht="12" customHeight="1">
      <c r="BLP763" s="430"/>
      <c r="BLQ763" s="430"/>
      <c r="BLR763" s="430"/>
      <c r="BLS763" s="430"/>
      <c r="BLT763" s="430"/>
      <c r="BLU763" s="430"/>
      <c r="BLV763" s="430"/>
      <c r="BLW763" s="430"/>
      <c r="BLX763" s="430"/>
      <c r="BLY763" s="430"/>
      <c r="BLZ763" s="430"/>
      <c r="BMA763" s="430"/>
      <c r="BMB763" s="430"/>
      <c r="BMC763" s="430"/>
      <c r="BMD763" s="430"/>
      <c r="BME763" s="430"/>
      <c r="BMF763" s="434"/>
      <c r="BMG763" s="430"/>
      <c r="BMH763" s="433"/>
      <c r="BMI763" s="430"/>
      <c r="BMJ763" s="430"/>
      <c r="BMK763" s="430"/>
      <c r="BML763" s="430"/>
      <c r="BMM763" s="140" t="s">
        <v>438</v>
      </c>
      <c r="BMN763" s="140"/>
      <c r="BMO763" s="140"/>
      <c r="BMP763" s="140"/>
      <c r="BMQ763" s="140"/>
      <c r="BMR763" s="140"/>
      <c r="BMS763" s="140"/>
      <c r="BMT763" s="460"/>
      <c r="BMU763" s="430"/>
      <c r="BMV763" s="430"/>
      <c r="BMW763" s="430"/>
      <c r="BMX763" s="430"/>
      <c r="BMY763" s="430"/>
      <c r="BMZ763" s="430"/>
      <c r="BNA763" s="430"/>
      <c r="BNB763" s="430"/>
      <c r="BNC763" s="430"/>
      <c r="BND763" s="430"/>
      <c r="BNE763" s="430"/>
      <c r="BNF763" s="430"/>
      <c r="BNG763" s="430"/>
      <c r="BNH763" s="430"/>
      <c r="BNI763" s="430"/>
      <c r="BNJ763" s="430"/>
      <c r="BNK763" s="430"/>
      <c r="BNL763" s="430"/>
      <c r="BNM763" s="430"/>
    </row>
    <row r="764" spans="1680:1729" ht="12.75" customHeight="1">
      <c r="BLP764" s="430"/>
      <c r="BLQ764" s="430"/>
      <c r="BLR764" s="430"/>
      <c r="BLS764" s="430"/>
      <c r="BLT764" s="430"/>
      <c r="BLU764" s="430"/>
      <c r="BLV764" s="430"/>
      <c r="BLW764" s="430"/>
      <c r="BLX764" s="430"/>
      <c r="BLY764" s="430"/>
      <c r="BLZ764" s="430"/>
      <c r="BMA764" s="430"/>
      <c r="BMB764" s="430"/>
      <c r="BMC764" s="430"/>
      <c r="BMD764" s="430"/>
      <c r="BME764" s="430"/>
      <c r="BMF764" s="434"/>
      <c r="BMG764" s="430"/>
      <c r="BMH764" s="433"/>
      <c r="BMI764" s="430"/>
      <c r="BMJ764" s="430"/>
      <c r="BMK764" s="430"/>
      <c r="BML764" s="430"/>
      <c r="BMM764" s="140"/>
      <c r="BMN764" s="140"/>
      <c r="BMO764" s="140"/>
      <c r="BMP764" s="140"/>
      <c r="BMQ764" s="140"/>
      <c r="BMR764" s="140"/>
      <c r="BMS764" s="140"/>
      <c r="BMT764" s="460"/>
      <c r="BMU764" s="430"/>
      <c r="BMV764" s="430"/>
      <c r="BMW764" s="430"/>
      <c r="BMX764" s="430"/>
      <c r="BMY764" s="430"/>
      <c r="BMZ764" s="430"/>
      <c r="BNA764" s="430"/>
      <c r="BNB764" s="430"/>
      <c r="BNC764" s="430"/>
      <c r="BND764" s="430"/>
      <c r="BNE764" s="430"/>
      <c r="BNF764" s="430"/>
      <c r="BNG764" s="430"/>
      <c r="BNH764" s="430"/>
      <c r="BNI764" s="430"/>
      <c r="BNJ764" s="430"/>
      <c r="BNK764" s="430"/>
      <c r="BNL764" s="430"/>
      <c r="BNM764" s="430"/>
    </row>
    <row r="765" spans="1680:1729" ht="12.75" customHeight="1">
      <c r="BLP765" s="430"/>
      <c r="BLQ765" s="430"/>
      <c r="BLR765" s="430"/>
      <c r="BLS765" s="430"/>
      <c r="BLT765" s="430"/>
      <c r="BLU765" s="430"/>
      <c r="BLV765" s="430"/>
      <c r="BLW765" s="430"/>
      <c r="BLX765" s="430"/>
      <c r="BLY765" s="430"/>
      <c r="BLZ765" s="430"/>
      <c r="BMA765" s="430"/>
      <c r="BMB765" s="430"/>
      <c r="BMC765" s="430"/>
      <c r="BMD765" s="430"/>
      <c r="BME765" s="430"/>
      <c r="BMF765" s="434"/>
      <c r="BMG765" s="430"/>
      <c r="BMH765" s="433"/>
      <c r="BMI765" s="430"/>
      <c r="BMJ765" s="430"/>
      <c r="BMK765" s="430"/>
      <c r="BML765" s="430"/>
      <c r="BMM765" s="140"/>
      <c r="BMN765" s="140"/>
      <c r="BMO765" s="140"/>
      <c r="BMP765" s="140"/>
      <c r="BMQ765" s="140"/>
      <c r="BMR765" s="140"/>
      <c r="BMS765" s="140"/>
      <c r="BMT765" s="460"/>
      <c r="BMU765" s="430"/>
      <c r="BMV765" s="430"/>
      <c r="BMW765" s="430"/>
      <c r="BMX765" s="430"/>
      <c r="BMY765" s="430"/>
      <c r="BMZ765" s="430"/>
      <c r="BNA765" s="430"/>
      <c r="BNB765" s="430"/>
      <c r="BNC765" s="430"/>
      <c r="BND765" s="430"/>
      <c r="BNE765" s="430"/>
      <c r="BNF765" s="430"/>
      <c r="BNG765" s="430"/>
      <c r="BNH765" s="430"/>
      <c r="BNI765" s="430"/>
      <c r="BNJ765" s="430"/>
      <c r="BNK765" s="430"/>
      <c r="BNL765" s="430"/>
      <c r="BNM765" s="430"/>
    </row>
    <row r="766" spans="1680:1729" ht="12.75" customHeight="1">
      <c r="BLP766" s="430"/>
      <c r="BLQ766" s="430"/>
      <c r="BLR766" s="430"/>
      <c r="BLS766" s="430"/>
      <c r="BLT766" s="430"/>
      <c r="BLU766" s="430"/>
      <c r="BLV766" s="430"/>
      <c r="BLW766" s="430"/>
      <c r="BLX766" s="430"/>
      <c r="BLY766" s="430"/>
      <c r="BLZ766" s="430"/>
      <c r="BMA766" s="430"/>
      <c r="BMB766" s="430"/>
      <c r="BMC766" s="430"/>
      <c r="BMD766" s="430"/>
      <c r="BME766" s="430"/>
      <c r="BMF766" s="434"/>
      <c r="BMG766" s="430"/>
      <c r="BMH766" s="433"/>
      <c r="BMI766" s="430"/>
      <c r="BMJ766" s="430"/>
      <c r="BMK766" s="430"/>
      <c r="BML766" s="430"/>
      <c r="BMM766" s="140"/>
      <c r="BMN766" s="140"/>
      <c r="BMO766" s="140"/>
      <c r="BMP766" s="140"/>
      <c r="BMQ766" s="140"/>
      <c r="BMR766" s="140"/>
      <c r="BMS766" s="140"/>
      <c r="BMT766" s="460"/>
      <c r="BMU766" s="430"/>
      <c r="BMV766" s="430"/>
      <c r="BMW766" s="430"/>
      <c r="BMX766" s="430"/>
      <c r="BMY766" s="430"/>
      <c r="BMZ766" s="430"/>
      <c r="BNA766" s="430"/>
      <c r="BNB766" s="430"/>
      <c r="BNC766" s="430"/>
      <c r="BND766" s="430"/>
      <c r="BNE766" s="430"/>
      <c r="BNF766" s="430"/>
      <c r="BNG766" s="430"/>
      <c r="BNH766" s="430"/>
      <c r="BNI766" s="430"/>
      <c r="BNJ766" s="430"/>
      <c r="BNK766" s="430"/>
      <c r="BNL766" s="430"/>
      <c r="BNM766" s="430"/>
    </row>
    <row r="767" spans="1680:1729" ht="12" customHeight="1">
      <c r="BLP767" s="430"/>
      <c r="BLQ767" s="430"/>
      <c r="BLR767" s="430"/>
      <c r="BLS767" s="430"/>
      <c r="BLT767" s="430"/>
      <c r="BLU767" s="430"/>
      <c r="BLV767" s="430"/>
      <c r="BLW767" s="430"/>
      <c r="BLX767" s="430"/>
      <c r="BLY767" s="430"/>
      <c r="BLZ767" s="430"/>
      <c r="BMA767" s="430"/>
      <c r="BMB767" s="430"/>
      <c r="BMC767" s="430"/>
      <c r="BMD767" s="430"/>
      <c r="BME767" s="430"/>
      <c r="BMF767" s="434"/>
      <c r="BMG767" s="430"/>
      <c r="BMH767" s="433"/>
      <c r="BMI767" s="430"/>
      <c r="BMJ767" s="430"/>
      <c r="BMK767" s="430"/>
      <c r="BML767" s="430"/>
      <c r="BMN767" s="140"/>
      <c r="BMO767" s="140"/>
      <c r="BMP767" s="140"/>
      <c r="BMQ767" s="140"/>
      <c r="BMR767" s="140"/>
      <c r="BMS767" s="140"/>
      <c r="BMT767" s="460"/>
      <c r="BMU767" s="430"/>
      <c r="BMV767" s="430"/>
      <c r="BMW767" s="430"/>
      <c r="BMX767" s="430"/>
      <c r="BMY767" s="430"/>
      <c r="BMZ767" s="430"/>
      <c r="BNA767" s="430"/>
      <c r="BNB767" s="430"/>
      <c r="BNC767" s="430"/>
      <c r="BND767" s="430"/>
      <c r="BNE767" s="430"/>
      <c r="BNF767" s="430"/>
      <c r="BNG767" s="430"/>
      <c r="BNH767" s="430"/>
      <c r="BNI767" s="430"/>
      <c r="BNJ767" s="430"/>
      <c r="BNK767" s="430"/>
      <c r="BNL767" s="430"/>
      <c r="BNM767" s="430"/>
    </row>
    <row r="768" spans="1680:1729" ht="12" customHeight="1">
      <c r="BLP768" s="430"/>
      <c r="BLQ768" s="430"/>
      <c r="BLR768" s="430"/>
      <c r="BLS768" s="430"/>
      <c r="BLT768" s="430"/>
      <c r="BLU768" s="430"/>
      <c r="BLV768" s="430"/>
      <c r="BLW768" s="430"/>
      <c r="BLX768" s="430"/>
      <c r="BLY768" s="430"/>
      <c r="BLZ768" s="430"/>
      <c r="BMA768" s="430"/>
      <c r="BMB768" s="430"/>
      <c r="BMC768" s="430"/>
      <c r="BMD768" s="430"/>
      <c r="BME768" s="430"/>
      <c r="BMF768" s="434"/>
      <c r="BMG768" s="430"/>
      <c r="BMH768" s="433"/>
      <c r="BMI768" s="430"/>
      <c r="BMJ768" s="430"/>
      <c r="BMK768" s="430"/>
      <c r="BML768" s="430"/>
      <c r="BMN768" s="430"/>
      <c r="BMO768" s="430"/>
      <c r="BMP768" s="430"/>
      <c r="BMQ768" s="430"/>
      <c r="BMR768" s="430"/>
      <c r="BMS768" s="430"/>
      <c r="BMT768" s="430"/>
      <c r="BMU768" s="430"/>
      <c r="BMV768" s="430"/>
      <c r="BMW768" s="430"/>
      <c r="BMX768" s="430"/>
      <c r="BMY768" s="430"/>
      <c r="BMZ768" s="430"/>
      <c r="BNA768" s="430"/>
      <c r="BNB768" s="430"/>
      <c r="BNC768" s="430"/>
      <c r="BND768" s="430"/>
      <c r="BNE768" s="430"/>
      <c r="BNF768" s="430"/>
      <c r="BNG768" s="430"/>
      <c r="BNH768" s="430"/>
      <c r="BNI768" s="430"/>
      <c r="BNJ768" s="430"/>
      <c r="BNK768" s="430"/>
      <c r="BNL768" s="430"/>
      <c r="BNM768" s="430"/>
    </row>
    <row r="769" spans="1680:1729" ht="12" customHeight="1">
      <c r="BLP769" s="430"/>
      <c r="BLQ769" s="430"/>
      <c r="BLR769" s="430"/>
      <c r="BLS769" s="430"/>
      <c r="BLT769" s="430"/>
      <c r="BLU769" s="430"/>
      <c r="BLV769" s="430"/>
      <c r="BLW769" s="430"/>
      <c r="BLX769" s="430"/>
      <c r="BLY769" s="430"/>
      <c r="BLZ769" s="430"/>
      <c r="BMA769" s="430"/>
      <c r="BMB769" s="430"/>
      <c r="BMC769" s="430"/>
      <c r="BMD769" s="430"/>
      <c r="BME769" s="430"/>
      <c r="BMF769" s="434"/>
      <c r="BMG769" s="430"/>
      <c r="BMH769" s="433"/>
      <c r="BMI769" s="430"/>
      <c r="BMJ769" s="430"/>
      <c r="BMK769" s="430"/>
      <c r="BML769" s="430"/>
      <c r="BMM769" s="430"/>
      <c r="BMN769" s="430"/>
      <c r="BMO769" s="430"/>
      <c r="BMP769" s="430"/>
      <c r="BMQ769" s="430"/>
      <c r="BMR769" s="430"/>
      <c r="BMS769" s="430"/>
      <c r="BMT769" s="430"/>
      <c r="BMU769" s="430"/>
      <c r="BMV769" s="430"/>
      <c r="BMW769" s="430"/>
      <c r="BMX769" s="430"/>
      <c r="BMY769" s="430"/>
      <c r="BMZ769" s="430"/>
      <c r="BNA769" s="430"/>
      <c r="BNB769" s="430"/>
      <c r="BNC769" s="430"/>
      <c r="BND769" s="430"/>
      <c r="BNE769" s="430"/>
      <c r="BNF769" s="430"/>
      <c r="BNG769" s="430"/>
      <c r="BNH769" s="430"/>
      <c r="BNI769" s="430"/>
      <c r="BNJ769" s="430"/>
      <c r="BNK769" s="430"/>
      <c r="BNL769" s="430"/>
      <c r="BNM769" s="430"/>
    </row>
    <row r="770" spans="1680:1729" ht="12" customHeight="1">
      <c r="BLP770" s="430"/>
      <c r="BLQ770" s="430"/>
      <c r="BLR770" s="430"/>
      <c r="BLS770" s="430"/>
      <c r="BLT770" s="430"/>
      <c r="BLU770" s="430"/>
      <c r="BLV770" s="430"/>
      <c r="BLW770" s="430"/>
      <c r="BLX770" s="430"/>
      <c r="BLY770" s="430"/>
      <c r="BLZ770" s="430"/>
      <c r="BMA770" s="430"/>
      <c r="BMB770" s="430"/>
      <c r="BMC770" s="430"/>
      <c r="BMD770" s="430"/>
      <c r="BME770" s="430"/>
      <c r="BMF770" s="434"/>
      <c r="BMG770" s="430"/>
      <c r="BMH770" s="433"/>
      <c r="BMI770" s="430"/>
      <c r="BMJ770" s="430"/>
      <c r="BMK770" s="430"/>
      <c r="BML770" s="430"/>
      <c r="BMM770" s="430"/>
      <c r="BMN770" s="430"/>
      <c r="BMO770" s="430"/>
      <c r="BMP770" s="430"/>
      <c r="BMQ770" s="430"/>
      <c r="BMR770" s="430"/>
      <c r="BMS770" s="430"/>
      <c r="BMT770" s="430"/>
      <c r="BMU770" s="430"/>
      <c r="BMV770" s="430"/>
      <c r="BMW770" s="430"/>
      <c r="BMX770" s="430"/>
      <c r="BMY770" s="430"/>
      <c r="BMZ770" s="430"/>
      <c r="BNA770" s="430"/>
      <c r="BNB770" s="430"/>
      <c r="BNC770" s="430"/>
      <c r="BND770" s="430"/>
      <c r="BNE770" s="430"/>
      <c r="BNF770" s="430"/>
      <c r="BNG770" s="430"/>
      <c r="BNH770" s="430"/>
      <c r="BNI770" s="430"/>
      <c r="BNJ770" s="430"/>
      <c r="BNK770" s="430"/>
      <c r="BNL770" s="430"/>
      <c r="BNM770" s="430"/>
    </row>
    <row r="771" spans="1680:1729" ht="12" customHeight="1">
      <c r="BLP771" s="430"/>
      <c r="BLQ771" s="430"/>
      <c r="BLR771" s="430"/>
      <c r="BLS771" s="430"/>
      <c r="BLT771" s="430"/>
      <c r="BLU771" s="430"/>
      <c r="BLV771" s="430"/>
      <c r="BLW771" s="430"/>
      <c r="BLX771" s="430"/>
      <c r="BLY771" s="430"/>
      <c r="BLZ771" s="430"/>
      <c r="BMA771" s="430"/>
      <c r="BMB771" s="430"/>
      <c r="BMC771" s="430"/>
      <c r="BMD771" s="430"/>
      <c r="BME771" s="430"/>
      <c r="BMF771" s="434"/>
      <c r="BMG771" s="430"/>
      <c r="BMH771" s="433"/>
      <c r="BMI771" s="430"/>
      <c r="BMJ771" s="430"/>
      <c r="BMK771" s="430"/>
      <c r="BML771" s="430"/>
      <c r="BMM771" s="430"/>
      <c r="BMN771" s="430"/>
      <c r="BMO771" s="430"/>
      <c r="BMP771" s="430" t="s">
        <v>413</v>
      </c>
      <c r="BMQ771" s="430"/>
      <c r="BMR771" s="430"/>
      <c r="BMS771" s="430"/>
      <c r="BMT771" s="430"/>
      <c r="BMU771" s="430"/>
      <c r="BMV771" s="430"/>
      <c r="BMW771" s="430"/>
      <c r="BMX771" s="430"/>
      <c r="BMY771" s="430"/>
      <c r="BMZ771" s="430"/>
      <c r="BNA771" s="430"/>
      <c r="BNB771" s="430"/>
      <c r="BNC771" s="430"/>
      <c r="BND771" s="430"/>
      <c r="BNE771" s="430"/>
      <c r="BNF771" s="430"/>
      <c r="BNG771" s="430"/>
      <c r="BNH771" s="430"/>
      <c r="BNI771" s="430"/>
      <c r="BNJ771" s="430"/>
      <c r="BNK771" s="430"/>
      <c r="BNL771" s="430"/>
      <c r="BNM771" s="430"/>
    </row>
    <row r="772" spans="1680:1729" ht="12" customHeight="1">
      <c r="BLP772" s="430"/>
      <c r="BLQ772" s="430"/>
      <c r="BLR772" s="430"/>
      <c r="BLS772" s="430"/>
      <c r="BLT772" s="430"/>
      <c r="BLU772" s="430"/>
      <c r="BLV772" s="430"/>
      <c r="BLW772" s="430"/>
      <c r="BLX772" s="430"/>
      <c r="BLY772" s="430"/>
      <c r="BLZ772" s="430"/>
      <c r="BMA772" s="430"/>
      <c r="BMB772" s="430"/>
      <c r="BMC772" s="430"/>
      <c r="BMD772" s="430"/>
      <c r="BME772" s="430"/>
      <c r="BMF772" s="434"/>
      <c r="BMG772" s="430"/>
      <c r="BMH772" s="433"/>
      <c r="BMI772" s="430"/>
      <c r="BMJ772" s="430"/>
      <c r="BMK772" s="430"/>
      <c r="BML772" s="430"/>
      <c r="BMM772" s="430"/>
      <c r="BMN772" s="430"/>
      <c r="BMO772" s="430"/>
      <c r="BMP772" s="430" t="s">
        <v>439</v>
      </c>
      <c r="BMQ772" s="430"/>
      <c r="BMR772" s="430"/>
      <c r="BMS772" s="430"/>
      <c r="BMT772" s="430"/>
      <c r="BMU772" s="430"/>
      <c r="BMV772" s="430"/>
      <c r="BMW772" s="430"/>
      <c r="BMX772" s="430"/>
      <c r="BMY772" s="430"/>
      <c r="BMZ772" s="430"/>
      <c r="BNA772" s="430"/>
      <c r="BNB772" s="430"/>
      <c r="BNC772" s="430"/>
      <c r="BND772" s="430"/>
      <c r="BNE772" s="430"/>
      <c r="BNF772" s="430"/>
      <c r="BNG772" s="430"/>
      <c r="BNH772" s="430"/>
      <c r="BNI772" s="430"/>
      <c r="BNJ772" s="430"/>
      <c r="BNK772" s="430"/>
      <c r="BNL772" s="430"/>
      <c r="BNM772" s="430"/>
    </row>
    <row r="773" spans="1680:1729" ht="12" customHeight="1">
      <c r="BLP773" s="430"/>
      <c r="BLQ773" s="430"/>
      <c r="BLR773" s="430"/>
      <c r="BLS773" s="430"/>
      <c r="BLT773" s="430"/>
      <c r="BLU773" s="430"/>
      <c r="BLV773" s="430"/>
      <c r="BLW773" s="430"/>
      <c r="BLX773" s="430"/>
      <c r="BLY773" s="430"/>
      <c r="BLZ773" s="430"/>
      <c r="BMA773" s="430"/>
      <c r="BMB773" s="430"/>
      <c r="BMC773" s="430"/>
      <c r="BMD773" s="430"/>
      <c r="BME773" s="430"/>
      <c r="BMF773" s="434"/>
      <c r="BMG773" s="430"/>
      <c r="BMH773" s="433"/>
      <c r="BMI773" s="430"/>
      <c r="BMJ773" s="430"/>
      <c r="BMK773" s="430"/>
      <c r="BML773" s="430"/>
      <c r="BMM773" s="430"/>
      <c r="BMN773" s="430"/>
      <c r="BMO773" s="430"/>
      <c r="BMP773" s="430" t="s">
        <v>440</v>
      </c>
      <c r="BMQ773" s="430"/>
      <c r="BMR773" s="430"/>
      <c r="BMS773" s="430"/>
      <c r="BMT773" s="430"/>
      <c r="BMU773" s="430"/>
      <c r="BMV773" s="430"/>
      <c r="BMW773" s="430"/>
      <c r="BMX773" s="430"/>
      <c r="BMY773" s="430"/>
      <c r="BMZ773" s="430"/>
      <c r="BNA773" s="430"/>
      <c r="BNB773" s="430"/>
      <c r="BNC773" s="430"/>
      <c r="BND773" s="430"/>
      <c r="BNE773" s="430"/>
      <c r="BNF773" s="430"/>
      <c r="BNG773" s="430"/>
      <c r="BNH773" s="430"/>
      <c r="BNI773" s="430"/>
      <c r="BNJ773" s="430"/>
      <c r="BNK773" s="430"/>
      <c r="BNL773" s="430"/>
      <c r="BNM773" s="430"/>
    </row>
    <row r="774" spans="1680:1729" ht="12" customHeight="1">
      <c r="BLP774" s="430"/>
      <c r="BLQ774" s="430"/>
      <c r="BLR774" s="430"/>
      <c r="BLS774" s="430"/>
      <c r="BLT774" s="430"/>
      <c r="BLU774" s="430"/>
      <c r="BLV774" s="430"/>
      <c r="BLW774" s="430"/>
      <c r="BLX774" s="430"/>
      <c r="BLY774" s="430"/>
      <c r="BLZ774" s="430"/>
      <c r="BMA774" s="430"/>
      <c r="BMB774" s="430"/>
      <c r="BMC774" s="430"/>
      <c r="BMD774" s="430"/>
      <c r="BME774" s="430"/>
      <c r="BMF774" s="434"/>
      <c r="BMG774" s="430"/>
      <c r="BMH774" s="433"/>
      <c r="BMI774" s="430"/>
      <c r="BMJ774" s="430"/>
      <c r="BMK774" s="430"/>
      <c r="BML774" s="430"/>
      <c r="BMM774" s="430"/>
      <c r="BMN774" s="430"/>
      <c r="BMO774" s="430"/>
      <c r="BMP774" s="430" t="s">
        <v>441</v>
      </c>
      <c r="BMQ774" s="430"/>
      <c r="BMR774" s="430"/>
      <c r="BMS774" s="430"/>
      <c r="BMT774" s="430"/>
      <c r="BMU774" s="430"/>
      <c r="BMV774" s="430"/>
      <c r="BMW774" s="430"/>
      <c r="BMX774" s="430"/>
      <c r="BMY774" s="430"/>
      <c r="BMZ774" s="430"/>
      <c r="BNA774" s="430"/>
      <c r="BNB774" s="430"/>
      <c r="BNC774" s="430"/>
      <c r="BND774" s="430"/>
      <c r="BNE774" s="430"/>
      <c r="BNF774" s="430"/>
      <c r="BNG774" s="430"/>
      <c r="BNH774" s="430"/>
      <c r="BNI774" s="430"/>
      <c r="BNJ774" s="430"/>
      <c r="BNK774" s="430"/>
      <c r="BNL774" s="430"/>
      <c r="BNM774" s="430"/>
    </row>
    <row r="775" spans="1680:1729" ht="12" customHeight="1">
      <c r="BLP775" s="430"/>
      <c r="BLQ775" s="430"/>
      <c r="BLR775" s="430"/>
      <c r="BLS775" s="430"/>
      <c r="BLT775" s="430"/>
      <c r="BLU775" s="430"/>
      <c r="BLV775" s="430"/>
      <c r="BLW775" s="430"/>
      <c r="BLX775" s="430"/>
      <c r="BLY775" s="430"/>
      <c r="BLZ775" s="430"/>
      <c r="BMA775" s="430"/>
      <c r="BMB775" s="430"/>
      <c r="BMC775" s="430"/>
      <c r="BMD775" s="430"/>
      <c r="BME775" s="430"/>
      <c r="BMF775" s="434"/>
      <c r="BMG775" s="430"/>
      <c r="BMH775" s="433"/>
      <c r="BMI775" s="430"/>
      <c r="BMJ775" s="430"/>
      <c r="BMK775" s="430"/>
      <c r="BML775" s="430"/>
      <c r="BMM775" s="430"/>
      <c r="BMN775" s="430"/>
      <c r="BMO775" s="430"/>
      <c r="BMP775" s="430" t="s">
        <v>442</v>
      </c>
      <c r="BMQ775" s="430"/>
      <c r="BMR775" s="430"/>
      <c r="BMS775" s="430"/>
      <c r="BMT775" s="430"/>
      <c r="BMU775" s="430"/>
      <c r="BMV775" s="430"/>
      <c r="BMW775" s="430"/>
      <c r="BMX775" s="430"/>
      <c r="BMY775" s="430"/>
      <c r="BMZ775" s="430"/>
      <c r="BNA775" s="430"/>
      <c r="BNB775" s="430"/>
      <c r="BNC775" s="430"/>
      <c r="BND775" s="430"/>
      <c r="BNE775" s="430"/>
      <c r="BNF775" s="430"/>
      <c r="BNG775" s="430"/>
      <c r="BNH775" s="430"/>
      <c r="BNI775" s="430"/>
      <c r="BNJ775" s="430"/>
      <c r="BNK775" s="430"/>
      <c r="BNL775" s="430"/>
      <c r="BNM775" s="430"/>
    </row>
    <row r="776" spans="1680:1729" ht="12" customHeight="1">
      <c r="BLP776" s="430"/>
      <c r="BLQ776" s="430"/>
      <c r="BLR776" s="430"/>
      <c r="BLS776" s="430"/>
      <c r="BLT776" s="430"/>
      <c r="BLU776" s="430"/>
      <c r="BLV776" s="430"/>
      <c r="BLW776" s="430"/>
      <c r="BLX776" s="430"/>
      <c r="BLY776" s="430"/>
      <c r="BLZ776" s="430"/>
      <c r="BMA776" s="430"/>
      <c r="BMB776" s="430"/>
      <c r="BMC776" s="430"/>
      <c r="BMD776" s="430"/>
      <c r="BME776" s="430"/>
      <c r="BMF776" s="434"/>
      <c r="BMG776" s="430"/>
      <c r="BMH776" s="433"/>
      <c r="BMI776" s="430"/>
      <c r="BMJ776" s="430"/>
      <c r="BMK776" s="430"/>
      <c r="BML776" s="430"/>
      <c r="BMM776" s="430"/>
      <c r="BMN776" s="430"/>
      <c r="BMO776" s="430"/>
      <c r="BMP776" s="430" t="s">
        <v>443</v>
      </c>
      <c r="BMQ776" s="430"/>
      <c r="BMR776" s="430"/>
      <c r="BMS776" s="430"/>
      <c r="BMT776" s="430"/>
      <c r="BMU776" s="430"/>
      <c r="BMV776" s="430"/>
      <c r="BMW776" s="430"/>
      <c r="BMX776" s="430"/>
      <c r="BMY776" s="430"/>
      <c r="BMZ776" s="430"/>
      <c r="BNA776" s="430"/>
      <c r="BNB776" s="430"/>
      <c r="BNC776" s="430"/>
      <c r="BND776" s="430"/>
      <c r="BNE776" s="430"/>
      <c r="BNF776" s="430"/>
      <c r="BNG776" s="430"/>
      <c r="BNH776" s="430"/>
      <c r="BNI776" s="430"/>
      <c r="BNJ776" s="430"/>
      <c r="BNK776" s="430"/>
      <c r="BNL776" s="430"/>
      <c r="BNM776" s="430"/>
    </row>
    <row r="777" spans="1680:1729" ht="12" customHeight="1">
      <c r="BLP777" s="430"/>
      <c r="BLQ777" s="430"/>
      <c r="BLR777" s="430"/>
      <c r="BLS777" s="430"/>
      <c r="BLT777" s="430"/>
      <c r="BLU777" s="430"/>
      <c r="BLV777" s="430"/>
      <c r="BLW777" s="430"/>
      <c r="BLX777" s="430"/>
      <c r="BLY777" s="430"/>
      <c r="BLZ777" s="430"/>
      <c r="BMA777" s="430"/>
      <c r="BMB777" s="430"/>
      <c r="BMC777" s="430"/>
      <c r="BMD777" s="430"/>
      <c r="BME777" s="430"/>
      <c r="BMF777" s="434"/>
      <c r="BMG777" s="430"/>
      <c r="BMH777" s="433"/>
      <c r="BMI777" s="430"/>
      <c r="BMJ777" s="430"/>
      <c r="BMK777" s="430"/>
      <c r="BML777" s="430"/>
      <c r="BMM777" s="430"/>
      <c r="BMN777" s="430"/>
      <c r="BMO777" s="430"/>
      <c r="BMP777" s="430"/>
      <c r="BMQ777" s="430"/>
      <c r="BMR777" s="430"/>
      <c r="BMS777" s="430"/>
      <c r="BMT777" s="430"/>
      <c r="BMU777" s="430"/>
      <c r="BMV777" s="430"/>
      <c r="BMW777" s="430"/>
      <c r="BMX777" s="430"/>
      <c r="BMY777" s="430"/>
      <c r="BMZ777" s="430"/>
      <c r="BNA777" s="430"/>
      <c r="BNB777" s="430"/>
      <c r="BNC777" s="430"/>
      <c r="BND777" s="430"/>
      <c r="BNE777" s="430"/>
      <c r="BNF777" s="430"/>
      <c r="BNG777" s="430"/>
      <c r="BNH777" s="430"/>
      <c r="BNI777" s="430"/>
      <c r="BNJ777" s="430"/>
      <c r="BNK777" s="430"/>
      <c r="BNL777" s="430"/>
      <c r="BNM777" s="430"/>
    </row>
    <row r="778" spans="1680:1729" ht="12" customHeight="1">
      <c r="BLP778" s="430"/>
      <c r="BLQ778" s="430"/>
      <c r="BLR778" s="430"/>
      <c r="BLS778" s="430"/>
      <c r="BLT778" s="430"/>
      <c r="BLU778" s="430"/>
      <c r="BLV778" s="430"/>
      <c r="BLW778" s="430"/>
      <c r="BLX778" s="430"/>
      <c r="BLY778" s="430"/>
      <c r="BLZ778" s="430"/>
      <c r="BMA778" s="430"/>
      <c r="BMB778" s="430"/>
      <c r="BMC778" s="430"/>
      <c r="BMD778" s="430"/>
      <c r="BME778" s="430"/>
      <c r="BMF778" s="434"/>
      <c r="BMG778" s="430"/>
      <c r="BMH778" s="433"/>
      <c r="BMI778" s="430"/>
      <c r="BMJ778" s="430"/>
      <c r="BMK778" s="430"/>
      <c r="BML778" s="430"/>
      <c r="BMM778" s="430"/>
      <c r="BMN778" s="430"/>
      <c r="BMO778" s="430"/>
      <c r="BMP778" s="430"/>
      <c r="BMQ778" s="430"/>
      <c r="BMR778" s="430"/>
      <c r="BMS778" s="430"/>
      <c r="BMT778" s="430"/>
      <c r="BMU778" s="430"/>
      <c r="BMV778" s="430"/>
      <c r="BMW778" s="430"/>
      <c r="BMX778" s="430"/>
      <c r="BMY778" s="430"/>
      <c r="BMZ778" s="430"/>
      <c r="BNA778" s="430"/>
      <c r="BNB778" s="430"/>
      <c r="BNC778" s="430"/>
      <c r="BND778" s="430"/>
      <c r="BNE778" s="430"/>
      <c r="BNF778" s="430"/>
      <c r="BNG778" s="430"/>
      <c r="BNH778" s="430"/>
      <c r="BNI778" s="430"/>
      <c r="BNJ778" s="430"/>
      <c r="BNK778" s="430"/>
      <c r="BNL778" s="430"/>
      <c r="BNM778" s="430"/>
    </row>
    <row r="779" spans="1680:1729" ht="12" customHeight="1">
      <c r="BLP779" s="430"/>
      <c r="BLQ779" s="430"/>
      <c r="BLR779" s="430"/>
      <c r="BLS779" s="430"/>
      <c r="BLT779" s="430"/>
      <c r="BLU779" s="430"/>
      <c r="BLV779" s="430"/>
      <c r="BLW779" s="430"/>
      <c r="BLX779" s="430"/>
      <c r="BLY779" s="430"/>
      <c r="BLZ779" s="430"/>
      <c r="BMA779" s="430"/>
      <c r="BMB779" s="430"/>
      <c r="BMC779" s="430"/>
      <c r="BMD779" s="430"/>
      <c r="BME779" s="430"/>
      <c r="BMF779" s="434"/>
      <c r="BMG779" s="430"/>
      <c r="BMH779" s="433"/>
      <c r="BMI779" s="430"/>
      <c r="BMJ779" s="430"/>
      <c r="BMK779" s="430"/>
      <c r="BML779" s="430"/>
      <c r="BMM779" s="430"/>
      <c r="BMN779" s="430"/>
      <c r="BMO779" s="430"/>
      <c r="BMP779" s="430"/>
      <c r="BMQ779" s="430"/>
      <c r="BMR779" s="430"/>
      <c r="BMS779" s="430"/>
      <c r="BMT779" s="430"/>
      <c r="BMU779" s="430"/>
      <c r="BMV779" s="430"/>
      <c r="BMW779" s="430"/>
      <c r="BMX779" s="430"/>
      <c r="BMY779" s="430"/>
      <c r="BMZ779" s="430"/>
      <c r="BNA779" s="430"/>
      <c r="BNB779" s="430"/>
      <c r="BNC779" s="430"/>
      <c r="BND779" s="430"/>
      <c r="BNE779" s="430"/>
      <c r="BNF779" s="430"/>
      <c r="BNG779" s="430"/>
      <c r="BNH779" s="430"/>
      <c r="BNI779" s="430"/>
      <c r="BNJ779" s="430"/>
      <c r="BNK779" s="430"/>
      <c r="BNL779" s="430"/>
      <c r="BNM779" s="430"/>
    </row>
    <row r="780" spans="1680:1729" ht="13.5" customHeight="1">
      <c r="BLP780" s="430"/>
      <c r="BLQ780" s="430"/>
      <c r="BLR780" s="430"/>
      <c r="BLS780" s="430"/>
      <c r="BLT780" s="430"/>
      <c r="BLU780" s="430"/>
      <c r="BLV780" s="430"/>
      <c r="BLW780" s="430"/>
      <c r="BLX780" s="430"/>
      <c r="BLY780" s="430"/>
      <c r="BLZ780" s="430"/>
      <c r="BMA780" s="430"/>
      <c r="BMB780" s="430"/>
      <c r="BMC780" s="430"/>
      <c r="BMD780" s="430"/>
      <c r="BME780" s="430"/>
      <c r="BMF780" s="434"/>
      <c r="BMG780" s="430"/>
      <c r="BMH780" s="433"/>
      <c r="BMI780" s="430"/>
      <c r="BMJ780" s="430"/>
      <c r="BMK780" s="430"/>
      <c r="BML780" s="430"/>
      <c r="BMM780" s="430"/>
      <c r="BMN780" s="430"/>
      <c r="BMO780" s="430"/>
      <c r="BMP780" s="430"/>
      <c r="BMQ780" s="430"/>
      <c r="BMR780" s="435" t="s">
        <v>294</v>
      </c>
      <c r="BMS780" s="430"/>
      <c r="BMT780" s="430"/>
      <c r="BMU780" s="430"/>
      <c r="BMV780" s="430"/>
      <c r="BMW780" s="430"/>
      <c r="BMX780" s="430"/>
      <c r="BMY780" s="430"/>
      <c r="BMZ780" s="430"/>
      <c r="BNA780" s="430"/>
      <c r="BNB780" s="430"/>
      <c r="BNC780" s="430"/>
      <c r="BND780" s="430"/>
      <c r="BNE780" s="430"/>
      <c r="BNF780" s="430"/>
      <c r="BNG780" s="430"/>
      <c r="BNH780" s="430"/>
      <c r="BNI780" s="430"/>
      <c r="BNJ780" s="430"/>
      <c r="BNK780" s="430"/>
      <c r="BNL780" s="430"/>
      <c r="BNM780" s="430"/>
    </row>
    <row r="781" spans="1680:1729" ht="12" customHeight="1">
      <c r="BLP781" s="430"/>
      <c r="BLQ781" s="430"/>
      <c r="BLR781" s="430"/>
      <c r="BLS781" s="430"/>
      <c r="BLT781" s="430"/>
      <c r="BLU781" s="430"/>
      <c r="BLV781" s="430"/>
      <c r="BLW781" s="430"/>
      <c r="BLX781" s="430"/>
      <c r="BLY781" s="430"/>
      <c r="BLZ781" s="430"/>
      <c r="BMA781" s="430"/>
      <c r="BMB781" s="430"/>
      <c r="BMC781" s="430"/>
      <c r="BMD781" s="430"/>
      <c r="BME781" s="430"/>
      <c r="BMF781" s="434"/>
      <c r="BMG781" s="430"/>
      <c r="BMH781" s="433"/>
      <c r="BMI781" s="430"/>
      <c r="BMJ781" s="430"/>
      <c r="BMK781" s="430"/>
      <c r="BML781" s="430"/>
      <c r="BMM781" s="430"/>
      <c r="BMN781" s="430"/>
      <c r="BMO781" s="430"/>
      <c r="BMP781" s="430"/>
      <c r="BMQ781" s="430"/>
      <c r="BMR781" s="432" t="s">
        <v>387</v>
      </c>
      <c r="BMS781" s="430"/>
      <c r="BMT781" s="430"/>
      <c r="BMU781" s="430"/>
      <c r="BMV781" s="430"/>
      <c r="BMW781" s="430"/>
      <c r="BMX781" s="430"/>
      <c r="BMY781" s="430"/>
      <c r="BMZ781" s="430"/>
      <c r="BNA781" s="430"/>
      <c r="BNB781" s="430"/>
      <c r="BNC781" s="430"/>
      <c r="BND781" s="430"/>
      <c r="BNE781" s="430"/>
      <c r="BNF781" s="430"/>
      <c r="BNG781" s="430"/>
      <c r="BNH781" s="430"/>
      <c r="BNI781" s="430"/>
      <c r="BNJ781" s="430"/>
      <c r="BNK781" s="430"/>
      <c r="BNL781" s="430"/>
      <c r="BNM781" s="430"/>
    </row>
    <row r="782" spans="1680:1729" ht="12" customHeight="1">
      <c r="BLP782" s="430"/>
      <c r="BLQ782" s="430"/>
      <c r="BLR782" s="430"/>
      <c r="BLS782" s="430"/>
      <c r="BLT782" s="430"/>
      <c r="BLU782" s="430"/>
      <c r="BLV782" s="430"/>
      <c r="BLW782" s="430"/>
      <c r="BLX782" s="430"/>
      <c r="BLY782" s="430"/>
      <c r="BLZ782" s="430"/>
      <c r="BMA782" s="430"/>
      <c r="BMB782" s="430"/>
      <c r="BMC782" s="430"/>
      <c r="BMD782" s="430"/>
      <c r="BME782" s="430"/>
      <c r="BMF782" s="434"/>
      <c r="BMG782" s="430"/>
      <c r="BMH782" s="433"/>
      <c r="BMI782" s="430"/>
      <c r="BMJ782" s="430"/>
      <c r="BMK782" s="430"/>
      <c r="BML782" s="430"/>
      <c r="BMM782" s="430"/>
      <c r="BMN782" s="430"/>
      <c r="BMO782" s="430"/>
      <c r="BMP782" s="430"/>
      <c r="BMQ782" s="430"/>
      <c r="BMR782" s="432" t="s">
        <v>311</v>
      </c>
      <c r="BMS782" s="430"/>
      <c r="BMT782" s="430"/>
      <c r="BMU782" s="430"/>
      <c r="BMV782" s="430"/>
      <c r="BMW782" s="430"/>
      <c r="BMX782" s="430"/>
      <c r="BMY782" s="430"/>
      <c r="BMZ782" s="430"/>
      <c r="BNA782" s="430"/>
      <c r="BNB782" s="430"/>
      <c r="BNC782" s="430"/>
      <c r="BND782" s="430"/>
      <c r="BNE782" s="430"/>
      <c r="BNF782" s="430"/>
      <c r="BNG782" s="430"/>
      <c r="BNH782" s="430"/>
      <c r="BNI782" s="430"/>
      <c r="BNJ782" s="430"/>
      <c r="BNK782" s="430"/>
      <c r="BNL782" s="430"/>
      <c r="BNM782" s="430"/>
    </row>
    <row r="783" spans="1680:1729" ht="12" customHeight="1">
      <c r="BLP783" s="430"/>
      <c r="BLQ783" s="430"/>
      <c r="BLR783" s="430"/>
      <c r="BLS783" s="430"/>
      <c r="BLT783" s="430"/>
      <c r="BLU783" s="430"/>
      <c r="BLV783" s="430"/>
      <c r="BLW783" s="430"/>
      <c r="BLX783" s="430"/>
      <c r="BLY783" s="430"/>
      <c r="BLZ783" s="430"/>
      <c r="BMA783" s="430"/>
      <c r="BMB783" s="430"/>
      <c r="BMC783" s="430"/>
      <c r="BMD783" s="430"/>
      <c r="BME783" s="430"/>
      <c r="BMF783" s="434"/>
      <c r="BMG783" s="430"/>
      <c r="BMH783" s="433"/>
      <c r="BMI783" s="430"/>
      <c r="BMJ783" s="430"/>
      <c r="BMK783" s="430"/>
      <c r="BML783" s="430"/>
      <c r="BMM783" s="430"/>
      <c r="BMN783" s="430"/>
      <c r="BMO783" s="430"/>
      <c r="BMP783" s="430"/>
      <c r="BMQ783" s="430"/>
      <c r="BMR783" s="432" t="s">
        <v>285</v>
      </c>
      <c r="BMS783" s="430"/>
      <c r="BMT783" s="430"/>
      <c r="BMU783" s="430"/>
      <c r="BMV783" s="430"/>
      <c r="BMW783" s="430"/>
      <c r="BMX783" s="430"/>
      <c r="BMY783" s="430"/>
      <c r="BMZ783" s="430"/>
      <c r="BNA783" s="430"/>
      <c r="BNB783" s="430"/>
      <c r="BNC783" s="430"/>
      <c r="BND783" s="430"/>
      <c r="BNE783" s="430"/>
      <c r="BNF783" s="430"/>
      <c r="BNG783" s="430"/>
      <c r="BNH783" s="430"/>
      <c r="BNI783" s="430"/>
      <c r="BNJ783" s="430"/>
      <c r="BNK783" s="430"/>
      <c r="BNL783" s="430"/>
      <c r="BNM783" s="430"/>
    </row>
    <row r="784" spans="1680:1729" ht="12" customHeight="1">
      <c r="BLP784" s="430"/>
      <c r="BLQ784" s="430"/>
      <c r="BLR784" s="430"/>
      <c r="BLS784" s="430"/>
      <c r="BLT784" s="430"/>
      <c r="BLU784" s="430"/>
      <c r="BLV784" s="430"/>
      <c r="BLW784" s="430"/>
      <c r="BLX784" s="430"/>
      <c r="BLY784" s="430"/>
      <c r="BLZ784" s="430"/>
      <c r="BMA784" s="430"/>
      <c r="BMB784" s="430"/>
      <c r="BMC784" s="430"/>
      <c r="BMD784" s="430"/>
      <c r="BME784" s="430"/>
      <c r="BMF784" s="434"/>
      <c r="BMG784" s="430"/>
      <c r="BMH784" s="433"/>
      <c r="BMI784" s="430"/>
      <c r="BMJ784" s="430"/>
      <c r="BMK784" s="430"/>
      <c r="BML784" s="430"/>
      <c r="BMM784" s="430"/>
      <c r="BMN784" s="430"/>
      <c r="BMO784" s="430"/>
      <c r="BMP784" s="430"/>
      <c r="BMQ784" s="430"/>
      <c r="BMR784" s="432" t="s">
        <v>315</v>
      </c>
      <c r="BMS784" s="430"/>
      <c r="BMT784" s="432"/>
      <c r="BMU784" s="430"/>
      <c r="BMV784" s="430"/>
      <c r="BMW784" s="430"/>
      <c r="BMX784" s="430"/>
      <c r="BMY784" s="430"/>
      <c r="BMZ784" s="430"/>
      <c r="BNA784" s="430"/>
      <c r="BNB784" s="430"/>
      <c r="BNC784" s="430"/>
      <c r="BND784" s="430"/>
      <c r="BNE784" s="430"/>
      <c r="BNF784" s="430"/>
      <c r="BNG784" s="430"/>
      <c r="BNH784" s="430"/>
      <c r="BNI784" s="430"/>
      <c r="BNJ784" s="430"/>
      <c r="BNK784" s="430"/>
      <c r="BNL784" s="430"/>
      <c r="BNM784" s="430"/>
    </row>
    <row r="785" spans="1680:1729" ht="12" customHeight="1">
      <c r="BLP785" s="430"/>
      <c r="BLQ785" s="430"/>
      <c r="BLR785" s="430"/>
      <c r="BLS785" s="430"/>
      <c r="BLT785" s="430"/>
      <c r="BLU785" s="430"/>
      <c r="BLV785" s="430"/>
      <c r="BLW785" s="430"/>
      <c r="BLX785" s="430"/>
      <c r="BLY785" s="430"/>
      <c r="BLZ785" s="430"/>
      <c r="BMA785" s="430"/>
      <c r="BMB785" s="430"/>
      <c r="BMC785" s="430"/>
      <c r="BMD785" s="430"/>
      <c r="BME785" s="430"/>
      <c r="BMF785" s="434"/>
      <c r="BMG785" s="430"/>
      <c r="BMH785" s="433"/>
      <c r="BMI785" s="430"/>
      <c r="BMJ785" s="430"/>
      <c r="BMK785" s="430"/>
      <c r="BML785" s="430"/>
      <c r="BMM785" s="430"/>
      <c r="BMN785" s="430"/>
      <c r="BMO785" s="430"/>
      <c r="BMP785" s="430"/>
      <c r="BMQ785" s="430"/>
      <c r="BMR785" s="432" t="s">
        <v>298</v>
      </c>
      <c r="BMS785" s="430"/>
      <c r="BMT785" s="430"/>
      <c r="BMU785" s="430"/>
      <c r="BMV785" s="430"/>
      <c r="BMW785" s="430"/>
      <c r="BMX785" s="430"/>
      <c r="BMY785" s="430"/>
      <c r="BMZ785" s="430"/>
      <c r="BNA785" s="430"/>
      <c r="BNB785" s="430"/>
      <c r="BNC785" s="430"/>
      <c r="BND785" s="430"/>
      <c r="BNE785" s="430"/>
      <c r="BNF785" s="430"/>
      <c r="BNG785" s="430"/>
      <c r="BNH785" s="430"/>
      <c r="BNI785" s="430"/>
      <c r="BNJ785" s="430"/>
      <c r="BNK785" s="430"/>
      <c r="BNL785" s="430"/>
      <c r="BNM785" s="430"/>
    </row>
    <row r="786" spans="1680:1729" ht="12" customHeight="1">
      <c r="BLP786" s="430"/>
      <c r="BLQ786" s="430"/>
      <c r="BLR786" s="430"/>
      <c r="BLS786" s="430"/>
      <c r="BLT786" s="430"/>
      <c r="BLU786" s="430"/>
      <c r="BLV786" s="430"/>
      <c r="BLW786" s="430"/>
      <c r="BLX786" s="430"/>
      <c r="BLY786" s="430"/>
      <c r="BLZ786" s="430"/>
      <c r="BMA786" s="430"/>
      <c r="BMB786" s="430"/>
      <c r="BMC786" s="430"/>
      <c r="BMD786" s="430"/>
      <c r="BME786" s="430"/>
      <c r="BMF786" s="434"/>
      <c r="BMG786" s="430"/>
      <c r="BMH786" s="433"/>
      <c r="BMI786" s="430"/>
      <c r="BMJ786" s="430"/>
      <c r="BMK786" s="430"/>
      <c r="BML786" s="430"/>
      <c r="BMM786" s="430"/>
      <c r="BMN786" s="430"/>
      <c r="BMO786" s="430"/>
      <c r="BMP786" s="430"/>
      <c r="BMQ786" s="430"/>
      <c r="BMR786" s="432"/>
      <c r="BMS786" s="430"/>
      <c r="BMT786" s="430"/>
      <c r="BMU786" s="430"/>
      <c r="BMV786" s="430"/>
      <c r="BMW786" s="430"/>
      <c r="BMX786" s="430"/>
      <c r="BMY786" s="430"/>
      <c r="BMZ786" s="430"/>
      <c r="BNA786" s="430"/>
      <c r="BNB786" s="430"/>
      <c r="BNC786" s="430"/>
      <c r="BND786" s="430"/>
      <c r="BNE786" s="430"/>
      <c r="BNF786" s="430"/>
      <c r="BNG786" s="430"/>
      <c r="BNH786" s="430"/>
      <c r="BNI786" s="430"/>
      <c r="BNJ786" s="430"/>
      <c r="BNK786" s="430"/>
      <c r="BNL786" s="430"/>
      <c r="BNM786" s="430"/>
    </row>
    <row r="787" spans="1680:1729" ht="13.5" customHeight="1">
      <c r="BLP787" s="430"/>
      <c r="BLQ787" s="430"/>
      <c r="BLR787" s="430"/>
      <c r="BLS787" s="430"/>
      <c r="BLT787" s="430"/>
      <c r="BLU787" s="430"/>
      <c r="BLV787" s="430"/>
      <c r="BLW787" s="430"/>
      <c r="BLX787" s="430"/>
      <c r="BLY787" s="430"/>
      <c r="BLZ787" s="430"/>
      <c r="BMA787" s="430"/>
      <c r="BMB787" s="430"/>
      <c r="BMC787" s="430"/>
      <c r="BMD787" s="430"/>
      <c r="BME787" s="430"/>
      <c r="BMF787" s="434"/>
      <c r="BMG787" s="430"/>
      <c r="BMH787" s="433"/>
      <c r="BMI787" s="430"/>
      <c r="BMJ787" s="430"/>
      <c r="BMK787" s="430"/>
      <c r="BML787" s="430"/>
      <c r="BMM787" s="430"/>
      <c r="BMN787" s="430"/>
      <c r="BMO787" s="430"/>
      <c r="BMP787" s="430"/>
      <c r="BMQ787" s="430"/>
      <c r="BMR787" s="432"/>
      <c r="BMS787" s="430"/>
      <c r="BMT787" s="435" t="s">
        <v>297</v>
      </c>
      <c r="BMU787" s="430"/>
      <c r="BMV787" s="430"/>
      <c r="BMW787" s="430"/>
      <c r="BMX787" s="430"/>
      <c r="BMY787" s="430"/>
      <c r="BMZ787" s="430"/>
      <c r="BNA787" s="430"/>
      <c r="BNB787" s="430"/>
      <c r="BNC787" s="430"/>
      <c r="BND787" s="430"/>
      <c r="BNE787" s="430"/>
      <c r="BNF787" s="430"/>
      <c r="BNG787" s="430"/>
      <c r="BNH787" s="430"/>
      <c r="BNI787" s="430"/>
      <c r="BNJ787" s="430"/>
      <c r="BNK787" s="430"/>
      <c r="BNL787" s="430"/>
      <c r="BNM787" s="430"/>
    </row>
    <row r="788" spans="1680:1729" ht="12" customHeight="1">
      <c r="BLP788" s="430"/>
      <c r="BLQ788" s="430"/>
      <c r="BLR788" s="430"/>
      <c r="BLS788" s="430"/>
      <c r="BLT788" s="430"/>
      <c r="BLU788" s="430"/>
      <c r="BLV788" s="430"/>
      <c r="BLW788" s="430"/>
      <c r="BLX788" s="430"/>
      <c r="BLY788" s="430"/>
      <c r="BLZ788" s="430"/>
      <c r="BMA788" s="430"/>
      <c r="BMB788" s="430"/>
      <c r="BMC788" s="430"/>
      <c r="BMD788" s="430"/>
      <c r="BME788" s="430"/>
      <c r="BMF788" s="434"/>
      <c r="BMG788" s="430"/>
      <c r="BMH788" s="433"/>
      <c r="BMI788" s="430"/>
      <c r="BMJ788" s="430"/>
      <c r="BMK788" s="430"/>
      <c r="BML788" s="430"/>
      <c r="BMM788" s="430"/>
      <c r="BMN788" s="430"/>
      <c r="BMO788" s="430"/>
      <c r="BMP788" s="430"/>
      <c r="BMQ788" s="430"/>
      <c r="BMR788" s="432"/>
      <c r="BMS788" s="430"/>
      <c r="BMT788" s="432" t="s">
        <v>386</v>
      </c>
      <c r="BMU788" s="430"/>
      <c r="BMV788" s="430"/>
      <c r="BMW788" s="430"/>
      <c r="BMX788" s="430"/>
      <c r="BMY788" s="430"/>
      <c r="BMZ788" s="430"/>
      <c r="BNA788" s="430"/>
      <c r="BNB788" s="430"/>
      <c r="BNC788" s="430"/>
      <c r="BND788" s="430"/>
      <c r="BNE788" s="430"/>
      <c r="BNF788" s="430"/>
      <c r="BNG788" s="430"/>
      <c r="BNH788" s="430"/>
      <c r="BNI788" s="430"/>
      <c r="BNJ788" s="430"/>
      <c r="BNK788" s="430"/>
      <c r="BNL788" s="430"/>
      <c r="BNM788" s="430"/>
    </row>
    <row r="789" spans="1680:1729" ht="12" customHeight="1">
      <c r="BLP789" s="430"/>
      <c r="BLQ789" s="430"/>
      <c r="BLR789" s="430"/>
      <c r="BLS789" s="430"/>
      <c r="BLT789" s="433"/>
      <c r="BLU789" s="430"/>
      <c r="BLV789" s="430"/>
      <c r="BLW789" s="430"/>
      <c r="BLX789" s="430"/>
      <c r="BLY789" s="430"/>
      <c r="BLZ789" s="430"/>
      <c r="BMA789" s="430"/>
      <c r="BMB789" s="430"/>
      <c r="BMC789" s="430"/>
      <c r="BMD789" s="430"/>
      <c r="BME789" s="430"/>
      <c r="BMF789" s="434"/>
      <c r="BMG789" s="430"/>
      <c r="BMH789" s="433"/>
      <c r="BMI789" s="430"/>
      <c r="BMJ789" s="430"/>
      <c r="BMK789" s="430"/>
      <c r="BML789" s="430"/>
      <c r="BMM789" s="430"/>
      <c r="BMN789" s="430"/>
      <c r="BMO789" s="430"/>
      <c r="BMP789" s="430"/>
      <c r="BMQ789" s="430"/>
      <c r="BMR789" s="432"/>
      <c r="BMS789" s="430"/>
      <c r="BMT789" s="432" t="s">
        <v>316</v>
      </c>
      <c r="BMU789" s="430"/>
      <c r="BMV789" s="430"/>
      <c r="BMW789" s="430"/>
      <c r="BMX789" s="430"/>
      <c r="BMY789" s="430"/>
      <c r="BMZ789" s="430"/>
      <c r="BNA789" s="430"/>
      <c r="BNB789" s="430"/>
      <c r="BNC789" s="430"/>
      <c r="BND789" s="430"/>
      <c r="BNE789" s="430"/>
      <c r="BNF789" s="430"/>
      <c r="BNG789" s="430"/>
      <c r="BNH789" s="430"/>
      <c r="BNI789" s="430"/>
      <c r="BNJ789" s="430"/>
      <c r="BNK789" s="430"/>
      <c r="BNL789" s="430"/>
      <c r="BNM789" s="430"/>
    </row>
    <row r="790" spans="1680:1729" ht="12" customHeight="1">
      <c r="BLP790" s="430"/>
      <c r="BLQ790" s="430"/>
      <c r="BLR790" s="430"/>
      <c r="BLS790" s="430"/>
      <c r="BLT790" s="430"/>
      <c r="BLU790" s="430"/>
      <c r="BLV790" s="430"/>
      <c r="BLW790" s="430"/>
      <c r="BLX790" s="430"/>
      <c r="BLY790" s="430"/>
      <c r="BLZ790" s="430"/>
      <c r="BMA790" s="430"/>
      <c r="BMB790" s="430"/>
      <c r="BMC790" s="430"/>
      <c r="BMD790" s="430"/>
      <c r="BME790" s="430"/>
      <c r="BMF790" s="434"/>
      <c r="BMG790" s="430"/>
      <c r="BMH790" s="433"/>
      <c r="BMI790" s="430"/>
      <c r="BMJ790" s="430"/>
      <c r="BMK790" s="430"/>
      <c r="BML790" s="430"/>
      <c r="BMM790" s="430"/>
      <c r="BMN790" s="430"/>
      <c r="BMO790" s="430"/>
      <c r="BMP790" s="430"/>
      <c r="BMQ790" s="430"/>
      <c r="BMR790" s="432"/>
      <c r="BMS790" s="430"/>
      <c r="BMT790" s="432" t="s">
        <v>299</v>
      </c>
      <c r="BMU790" s="430"/>
      <c r="BMV790" s="430"/>
      <c r="BMW790" s="430"/>
      <c r="BMX790" s="430"/>
      <c r="BMY790" s="430"/>
      <c r="BMZ790" s="430"/>
      <c r="BNA790" s="430"/>
      <c r="BNB790" s="430"/>
      <c r="BNC790" s="430"/>
      <c r="BND790" s="430"/>
      <c r="BNE790" s="430"/>
      <c r="BNF790" s="430"/>
      <c r="BNG790" s="430"/>
      <c r="BNH790" s="430"/>
      <c r="BNI790" s="430"/>
      <c r="BNJ790" s="430"/>
      <c r="BNK790" s="430"/>
      <c r="BNL790" s="430"/>
      <c r="BNM790" s="430"/>
    </row>
    <row r="791" spans="1680:1729" ht="12" customHeight="1">
      <c r="BLP791" s="430"/>
      <c r="BLQ791" s="430"/>
      <c r="BLR791" s="430"/>
      <c r="BLS791" s="430"/>
      <c r="BLT791" s="430"/>
      <c r="BLU791" s="430"/>
      <c r="BLV791" s="430"/>
      <c r="BLW791" s="430"/>
      <c r="BLX791" s="430"/>
      <c r="BLY791" s="430"/>
      <c r="BLZ791" s="430"/>
      <c r="BMA791" s="430"/>
      <c r="BMB791" s="430"/>
      <c r="BMC791" s="430"/>
      <c r="BMD791" s="430"/>
      <c r="BME791" s="430"/>
      <c r="BMF791" s="434"/>
      <c r="BMG791" s="430"/>
      <c r="BMH791" s="433"/>
      <c r="BMI791" s="430"/>
      <c r="BMJ791" s="430"/>
      <c r="BMK791" s="430"/>
      <c r="BML791" s="430"/>
      <c r="BMM791" s="430"/>
      <c r="BMN791" s="430"/>
      <c r="BMO791" s="430"/>
      <c r="BMP791" s="430"/>
      <c r="BMQ791" s="430"/>
      <c r="BMR791" s="432"/>
      <c r="BMS791" s="430"/>
      <c r="BMT791" s="432" t="s">
        <v>385</v>
      </c>
      <c r="BMU791" s="430"/>
      <c r="BMV791" s="430"/>
      <c r="BMW791" s="430"/>
      <c r="BMX791" s="430"/>
      <c r="BMY791" s="430"/>
      <c r="BMZ791" s="430"/>
      <c r="BNA791" s="430"/>
      <c r="BNB791" s="430"/>
      <c r="BNC791" s="430"/>
      <c r="BND791" s="430"/>
      <c r="BNE791" s="430"/>
      <c r="BNF791" s="430"/>
      <c r="BNG791" s="430"/>
      <c r="BNH791" s="430"/>
      <c r="BNI791" s="430"/>
      <c r="BNJ791" s="430"/>
      <c r="BNK791" s="430"/>
      <c r="BNL791" s="430"/>
      <c r="BNM791" s="430"/>
    </row>
    <row r="792" spans="1680:1729" ht="12" customHeight="1">
      <c r="BLP792" s="430"/>
      <c r="BLQ792" s="430"/>
      <c r="BLR792" s="430"/>
      <c r="BLS792" s="430"/>
      <c r="BLT792" s="430"/>
      <c r="BLU792" s="430"/>
      <c r="BLV792" s="430"/>
      <c r="BLW792" s="430"/>
      <c r="BLX792" s="430"/>
      <c r="BLY792" s="430"/>
      <c r="BLZ792" s="430"/>
      <c r="BMA792" s="430"/>
      <c r="BMB792" s="430"/>
      <c r="BMC792" s="430"/>
      <c r="BMD792" s="430"/>
      <c r="BME792" s="430"/>
      <c r="BMF792" s="434"/>
      <c r="BMG792" s="430"/>
      <c r="BMH792" s="433"/>
      <c r="BMI792" s="430"/>
      <c r="BMJ792" s="430"/>
      <c r="BMK792" s="430"/>
      <c r="BML792" s="430"/>
      <c r="BMM792" s="430"/>
      <c r="BMN792" s="430"/>
      <c r="BMO792" s="430"/>
      <c r="BMP792" s="430"/>
      <c r="BMQ792" s="430"/>
      <c r="BMR792" s="432"/>
      <c r="BMS792" s="430"/>
      <c r="BMT792" s="432" t="s">
        <v>384</v>
      </c>
      <c r="BMU792" s="430"/>
      <c r="BMV792" s="430"/>
      <c r="BMW792" s="430"/>
      <c r="BMX792" s="430"/>
      <c r="BMY792" s="430"/>
      <c r="BMZ792" s="430"/>
      <c r="BNA792" s="430"/>
      <c r="BNB792" s="430"/>
      <c r="BNC792" s="430"/>
      <c r="BND792" s="430"/>
      <c r="BNE792" s="430"/>
      <c r="BNF792" s="430"/>
      <c r="BNG792" s="430"/>
      <c r="BNH792" s="430"/>
      <c r="BNI792" s="430"/>
      <c r="BNJ792" s="430"/>
      <c r="BNK792" s="430"/>
      <c r="BNL792" s="430"/>
      <c r="BNM792" s="430"/>
    </row>
    <row r="793" spans="1680:1729" ht="12" customHeight="1">
      <c r="BLP793" s="430"/>
      <c r="BLQ793" s="430"/>
      <c r="BLR793" s="430"/>
      <c r="BLS793" s="430"/>
      <c r="BLT793" s="430"/>
      <c r="BLU793" s="430"/>
      <c r="BLV793" s="430"/>
      <c r="BLW793" s="430"/>
      <c r="BLX793" s="430"/>
      <c r="BLY793" s="430"/>
      <c r="BLZ793" s="430"/>
      <c r="BMA793" s="430"/>
      <c r="BMB793" s="430"/>
      <c r="BMC793" s="430"/>
      <c r="BMD793" s="430"/>
      <c r="BME793" s="430"/>
      <c r="BMF793" s="434"/>
      <c r="BMG793" s="430"/>
      <c r="BMH793" s="433"/>
      <c r="BMI793" s="430"/>
      <c r="BMJ793" s="430"/>
      <c r="BMK793" s="430"/>
      <c r="BML793" s="430"/>
      <c r="BMM793" s="430"/>
      <c r="BMN793" s="430"/>
      <c r="BMO793" s="430"/>
      <c r="BMP793" s="430"/>
      <c r="BMQ793" s="430"/>
      <c r="BMR793" s="432"/>
      <c r="BMS793" s="430"/>
      <c r="BMT793" s="430"/>
      <c r="BMU793" s="430"/>
      <c r="BMV793" s="430"/>
      <c r="BMW793" s="430"/>
      <c r="BMX793" s="430"/>
      <c r="BMY793" s="430"/>
      <c r="BMZ793" s="430"/>
      <c r="BNA793" s="430"/>
      <c r="BNB793" s="430"/>
      <c r="BNC793" s="430"/>
      <c r="BND793" s="430"/>
      <c r="BNE793" s="430"/>
      <c r="BNF793" s="430"/>
      <c r="BNG793" s="430"/>
      <c r="BNH793" s="430"/>
      <c r="BNI793" s="430"/>
      <c r="BNJ793" s="430"/>
      <c r="BNK793" s="430"/>
      <c r="BNL793" s="430"/>
      <c r="BNM793" s="430"/>
    </row>
    <row r="794" spans="1680:1729" ht="12" customHeight="1">
      <c r="BLP794" s="430"/>
      <c r="BLQ794" s="430"/>
      <c r="BLR794" s="430"/>
      <c r="BLS794" s="430" t="s">
        <v>444</v>
      </c>
      <c r="BLT794" s="433"/>
      <c r="BLU794" s="430"/>
      <c r="BLV794" s="430"/>
      <c r="BLW794" s="430"/>
      <c r="BLX794" s="430"/>
      <c r="BLY794" s="430"/>
      <c r="BLZ794" s="430"/>
      <c r="BMA794" s="430"/>
      <c r="BMB794" s="430"/>
      <c r="BMC794" s="430"/>
      <c r="BMD794" s="430"/>
      <c r="BME794" s="430"/>
      <c r="BMF794" s="434"/>
      <c r="BMG794" s="430"/>
      <c r="BMH794" s="433"/>
      <c r="BMI794" s="430"/>
      <c r="BMJ794" s="430"/>
      <c r="BMK794" s="430"/>
      <c r="BML794" s="430"/>
      <c r="BMM794" s="430"/>
      <c r="BMN794" s="430"/>
      <c r="BMO794" s="430"/>
      <c r="BMP794" s="430" t="s">
        <v>445</v>
      </c>
      <c r="BMQ794" s="430"/>
      <c r="BMR794" s="432"/>
      <c r="BMS794" s="430"/>
      <c r="BMT794" s="430"/>
      <c r="BMU794" s="430"/>
      <c r="BMV794" s="430"/>
      <c r="BMW794" s="430"/>
      <c r="BMX794" s="430"/>
      <c r="BMY794" s="430"/>
      <c r="BMZ794" s="430"/>
      <c r="BNA794" s="430"/>
      <c r="BNB794" s="430"/>
      <c r="BNC794" s="430"/>
      <c r="BND794" s="430"/>
      <c r="BNE794" s="430"/>
      <c r="BNF794" s="430"/>
      <c r="BNG794" s="430"/>
      <c r="BNH794" s="430"/>
      <c r="BNI794" s="430"/>
      <c r="BNJ794" s="430"/>
      <c r="BNK794" s="430"/>
      <c r="BNL794" s="430"/>
      <c r="BNM794" s="430"/>
    </row>
    <row r="795" spans="1680:1729" ht="12" customHeight="1">
      <c r="BLP795" s="430"/>
      <c r="BLQ795" s="430"/>
      <c r="BLR795" s="430"/>
      <c r="BLS795" s="430" t="s">
        <v>446</v>
      </c>
      <c r="BLT795" s="433">
        <v>0</v>
      </c>
      <c r="BLU795" s="430" t="s">
        <v>447</v>
      </c>
      <c r="BLV795" s="430"/>
      <c r="BLW795" s="430"/>
      <c r="BLX795" s="430"/>
      <c r="BLY795" s="430"/>
      <c r="BLZ795" s="430"/>
      <c r="BMA795" s="430"/>
      <c r="BMB795" s="430"/>
      <c r="BMC795" s="430"/>
      <c r="BMD795" s="430"/>
      <c r="BME795" s="430"/>
      <c r="BMF795" s="434"/>
      <c r="BMG795" s="430"/>
      <c r="BMH795" s="433"/>
      <c r="BMI795" s="430"/>
      <c r="BMJ795" s="430"/>
      <c r="BMK795" s="430"/>
      <c r="BML795" s="430"/>
      <c r="BMM795" s="430"/>
      <c r="BMN795" s="430"/>
      <c r="BMO795" s="430"/>
      <c r="BMP795" s="430" t="s">
        <v>448</v>
      </c>
      <c r="BMQ795" s="430"/>
      <c r="BMR795" s="432"/>
      <c r="BMS795" s="430"/>
      <c r="BMT795" s="430"/>
      <c r="BMU795" s="430"/>
      <c r="BMV795" s="430"/>
      <c r="BMW795" s="430"/>
      <c r="BMX795" s="430"/>
      <c r="BMY795" s="430"/>
      <c r="BMZ795" s="430"/>
      <c r="BNA795" s="430"/>
      <c r="BNB795" s="430"/>
      <c r="BNC795" s="430"/>
      <c r="BND795" s="430"/>
      <c r="BNE795" s="430"/>
      <c r="BNF795" s="430"/>
      <c r="BNG795" s="430"/>
      <c r="BNH795" s="430"/>
      <c r="BNI795" s="430"/>
      <c r="BNJ795" s="430"/>
      <c r="BNK795" s="430"/>
      <c r="BNL795" s="430"/>
      <c r="BNM795" s="430"/>
    </row>
    <row r="796" spans="1680:1729" ht="12" customHeight="1">
      <c r="BLP796" s="430"/>
      <c r="BLQ796" s="430"/>
      <c r="BLR796" s="430"/>
      <c r="BLS796" s="430" t="s">
        <v>449</v>
      </c>
      <c r="BLT796" s="433">
        <v>1</v>
      </c>
      <c r="BLU796" s="430" t="s">
        <v>450</v>
      </c>
      <c r="BLV796" s="430"/>
      <c r="BLW796" s="430"/>
      <c r="BLX796" s="430"/>
      <c r="BLY796" s="430"/>
      <c r="BLZ796" s="430"/>
      <c r="BMA796" s="430"/>
      <c r="BMB796" s="430"/>
      <c r="BMC796" s="430"/>
      <c r="BMD796" s="430"/>
      <c r="BME796" s="430"/>
      <c r="BMF796" s="434"/>
      <c r="BMG796" s="430"/>
      <c r="BMH796" s="433"/>
      <c r="BMI796" s="430"/>
      <c r="BMJ796" s="430"/>
      <c r="BMK796" s="430"/>
      <c r="BML796" s="430"/>
      <c r="BMM796" s="430"/>
      <c r="BMN796" s="430"/>
      <c r="BMO796" s="430"/>
      <c r="BMP796" s="430" t="s">
        <v>451</v>
      </c>
      <c r="BMQ796" s="430"/>
      <c r="BMR796" s="432"/>
      <c r="BMS796" s="430"/>
      <c r="BMT796" s="430"/>
      <c r="BMU796" s="430"/>
      <c r="BMV796" s="430"/>
      <c r="BMW796" s="430"/>
      <c r="BMX796" s="430"/>
      <c r="BMY796" s="430"/>
      <c r="BMZ796" s="430"/>
      <c r="BNA796" s="430"/>
      <c r="BNB796" s="430"/>
      <c r="BNC796" s="430"/>
      <c r="BND796" s="430"/>
      <c r="BNE796" s="430"/>
      <c r="BNF796" s="430"/>
      <c r="BNG796" s="430"/>
      <c r="BNH796" s="430"/>
      <c r="BNI796" s="430"/>
      <c r="BNJ796" s="430"/>
      <c r="BNK796" s="430"/>
      <c r="BNL796" s="430"/>
      <c r="BNM796" s="430"/>
    </row>
    <row r="797" spans="1680:1729" ht="12" customHeight="1">
      <c r="BLP797" s="430"/>
      <c r="BLQ797" s="430"/>
      <c r="BLR797" s="430"/>
      <c r="BLS797" s="430" t="s">
        <v>452</v>
      </c>
      <c r="BLT797" s="433">
        <v>2</v>
      </c>
      <c r="BLU797" s="430" t="s">
        <v>453</v>
      </c>
      <c r="BLV797" s="430"/>
      <c r="BLW797" s="430"/>
      <c r="BLX797" s="430"/>
      <c r="BLY797" s="430"/>
      <c r="BLZ797" s="430"/>
      <c r="BMA797" s="430"/>
      <c r="BMB797" s="430"/>
      <c r="BMC797" s="430"/>
      <c r="BMD797" s="430"/>
      <c r="BME797" s="430"/>
      <c r="BMF797" s="434"/>
      <c r="BMG797" s="430"/>
      <c r="BMH797" s="433"/>
      <c r="BMI797" s="430"/>
      <c r="BMJ797" s="430"/>
      <c r="BMK797" s="430"/>
      <c r="BML797" s="430"/>
      <c r="BMM797" s="430"/>
      <c r="BMN797" s="430"/>
      <c r="BMO797" s="430"/>
      <c r="BMP797" s="430" t="s">
        <v>454</v>
      </c>
      <c r="BMQ797" s="430"/>
      <c r="BMR797" s="430"/>
      <c r="BMS797" s="430"/>
      <c r="BMT797" s="430"/>
      <c r="BMU797" s="430"/>
      <c r="BMV797" s="430"/>
      <c r="BMW797" s="430"/>
      <c r="BMX797" s="430"/>
      <c r="BMY797" s="430"/>
      <c r="BMZ797" s="430"/>
      <c r="BNA797" s="430"/>
      <c r="BNB797" s="430"/>
      <c r="BNC797" s="430"/>
      <c r="BND797" s="430"/>
      <c r="BNE797" s="430"/>
      <c r="BNF797" s="430"/>
      <c r="BNG797" s="430"/>
      <c r="BNH797" s="430"/>
      <c r="BNI797" s="430"/>
      <c r="BNJ797" s="430"/>
      <c r="BNK797" s="430"/>
      <c r="BNL797" s="430"/>
      <c r="BNM797" s="430"/>
    </row>
    <row r="798" spans="1680:1729" ht="13.5" customHeight="1">
      <c r="BLP798" s="430"/>
      <c r="BLQ798" s="430"/>
      <c r="BLR798" s="430"/>
      <c r="BLS798" s="430"/>
      <c r="BLT798" s="430"/>
      <c r="BLU798" s="430"/>
      <c r="BLV798" s="430"/>
      <c r="BLW798" s="430"/>
      <c r="BLX798" s="430"/>
      <c r="BLY798" s="430"/>
      <c r="BLZ798" s="430"/>
      <c r="BMA798" s="430"/>
      <c r="BMB798" s="430"/>
      <c r="BMC798" s="430"/>
      <c r="BMD798" s="430"/>
      <c r="BME798" s="430"/>
      <c r="BMF798" s="434"/>
      <c r="BMG798" s="430"/>
      <c r="BMH798" s="433"/>
      <c r="BMI798" s="430"/>
      <c r="BMJ798" s="430"/>
      <c r="BMK798" s="430"/>
      <c r="BML798" s="430"/>
      <c r="BMM798" s="430"/>
      <c r="BMN798" s="430"/>
      <c r="BMO798" s="430"/>
      <c r="BMP798" s="430" t="s">
        <v>455</v>
      </c>
      <c r="BMQ798" s="430"/>
      <c r="BMR798" s="430"/>
      <c r="BMS798" s="430"/>
      <c r="BMT798" s="435"/>
      <c r="BMU798" s="430"/>
      <c r="BMV798" s="430"/>
      <c r="BMW798" s="430"/>
      <c r="BMX798" s="430"/>
      <c r="BMY798" s="430"/>
      <c r="BMZ798" s="430"/>
      <c r="BNA798" s="430"/>
      <c r="BNB798" s="430"/>
      <c r="BNC798" s="430"/>
      <c r="BND798" s="430"/>
      <c r="BNE798" s="430"/>
      <c r="BNF798" s="430"/>
      <c r="BNG798" s="430"/>
      <c r="BNH798" s="430"/>
      <c r="BNI798" s="430"/>
      <c r="BNJ798" s="430"/>
      <c r="BNK798" s="430"/>
      <c r="BNL798" s="430"/>
      <c r="BNM798" s="430"/>
    </row>
    <row r="799" spans="1680:1729" ht="12.75" customHeight="1">
      <c r="BLY799" s="430"/>
      <c r="BLZ799" s="430"/>
      <c r="BMA799" s="430"/>
      <c r="BMB799" s="430"/>
      <c r="BMC799" s="430"/>
      <c r="BMD799" s="430"/>
      <c r="BME799" s="430"/>
      <c r="BMF799" s="434"/>
      <c r="BMG799" s="430"/>
      <c r="BMH799" s="433"/>
      <c r="BMI799" s="430"/>
      <c r="BMJ799" s="430"/>
      <c r="BMK799" s="430"/>
      <c r="BML799" s="430"/>
      <c r="BMM799" s="430"/>
      <c r="BMN799" s="430"/>
      <c r="BMO799" s="430"/>
      <c r="BMP799" s="430" t="s">
        <v>456</v>
      </c>
      <c r="BMQ799" s="430"/>
      <c r="BMR799" s="430"/>
      <c r="BMS799" s="430"/>
      <c r="BMT799" s="432"/>
      <c r="BMU799" s="430"/>
      <c r="BMV799" s="430"/>
      <c r="BMW799" s="16" t="s">
        <v>457</v>
      </c>
      <c r="BMX799" s="666" t="s">
        <v>458</v>
      </c>
      <c r="BMY799" s="618"/>
      <c r="BMZ799" s="618"/>
      <c r="BNA799" s="16" t="s">
        <v>459</v>
      </c>
      <c r="BNB799" s="430"/>
      <c r="BNC799" s="436" t="s">
        <v>6</v>
      </c>
      <c r="BND799" s="430"/>
      <c r="BNE799" s="430"/>
      <c r="BNF799" s="430"/>
      <c r="BNG799" s="430"/>
      <c r="BNH799" s="430"/>
      <c r="BNI799" s="430"/>
      <c r="BNJ799" s="430"/>
      <c r="BNK799" s="430"/>
      <c r="BNL799" s="430"/>
      <c r="BNM799" s="430"/>
    </row>
    <row r="800" spans="1680:1729" ht="12" customHeight="1">
      <c r="BLP800" s="144"/>
      <c r="BLQ800" s="144"/>
      <c r="BLR800" s="144"/>
      <c r="BLY800" s="430"/>
      <c r="BLZ800" s="430"/>
      <c r="BMA800" s="430"/>
      <c r="BMB800" s="430"/>
      <c r="BMC800" s="430"/>
      <c r="BMD800" s="430"/>
      <c r="BME800" s="430"/>
      <c r="BMF800" s="434"/>
      <c r="BMG800" s="430"/>
      <c r="BMH800" s="433"/>
      <c r="BMI800" s="430"/>
      <c r="BMJ800" s="430"/>
      <c r="BMK800" s="430"/>
      <c r="BML800" s="430"/>
      <c r="BMM800" s="430"/>
      <c r="BMN800" s="430"/>
      <c r="BMO800" s="430"/>
      <c r="BMP800" s="430" t="s">
        <v>460</v>
      </c>
      <c r="BMQ800" s="430"/>
      <c r="BMR800" s="430"/>
      <c r="BMS800" s="430"/>
      <c r="BMT800" s="432"/>
      <c r="BMU800" s="430"/>
      <c r="BMV800" s="430"/>
      <c r="BMW800" s="144" t="s">
        <v>461</v>
      </c>
      <c r="BMX800" s="144" t="s">
        <v>462</v>
      </c>
      <c r="BMY800" s="144" t="s">
        <v>463</v>
      </c>
      <c r="BMZ800" s="144" t="s">
        <v>464</v>
      </c>
      <c r="BNA800" s="144" t="s">
        <v>465</v>
      </c>
      <c r="BNB800" s="430"/>
      <c r="BNC800" s="437" t="s">
        <v>466</v>
      </c>
      <c r="BND800" s="430"/>
      <c r="BNE800" s="430"/>
      <c r="BNF800" s="430"/>
      <c r="BNG800" s="430"/>
      <c r="BNH800" s="430"/>
      <c r="BNI800" s="430"/>
      <c r="BNJ800" s="430"/>
      <c r="BNK800" s="430"/>
      <c r="BNL800" s="430"/>
      <c r="BNM800" s="430"/>
    </row>
    <row r="801" spans="1680:1729" ht="12" customHeight="1">
      <c r="BLY801" s="430"/>
      <c r="BLZ801" s="430"/>
      <c r="BMA801" s="430"/>
      <c r="BMB801" s="430"/>
      <c r="BMC801" s="430"/>
      <c r="BMD801" s="430"/>
      <c r="BME801" s="430"/>
      <c r="BMF801" s="434"/>
      <c r="BMG801" s="430"/>
      <c r="BMH801" s="433"/>
      <c r="BMI801" s="430"/>
      <c r="BMJ801" s="430"/>
      <c r="BMK801" s="430"/>
      <c r="BML801" s="430"/>
      <c r="BMM801" s="430"/>
      <c r="BMN801" s="430"/>
      <c r="BMO801" s="430"/>
      <c r="BMP801" s="430" t="s">
        <v>467</v>
      </c>
      <c r="BMQ801" s="430"/>
      <c r="BMR801" s="430"/>
      <c r="BMS801" s="430"/>
      <c r="BMT801" s="432"/>
      <c r="BMU801" s="430"/>
      <c r="BMV801" s="430"/>
      <c r="BMW801" s="13" t="s">
        <v>468</v>
      </c>
      <c r="BMX801" s="13" t="s">
        <v>469</v>
      </c>
      <c r="BMY801" s="13" t="s">
        <v>470</v>
      </c>
      <c r="BMZ801" s="13" t="s">
        <v>294</v>
      </c>
      <c r="BNA801" s="13" t="s">
        <v>471</v>
      </c>
      <c r="BNB801" s="430"/>
      <c r="BNC801" s="438" t="s">
        <v>472</v>
      </c>
      <c r="BND801" s="430"/>
      <c r="BNE801" s="430"/>
      <c r="BNF801" s="430"/>
      <c r="BNG801" s="430"/>
      <c r="BNH801" s="430"/>
      <c r="BNI801" s="430"/>
      <c r="BNJ801" s="430"/>
      <c r="BNK801" s="430"/>
      <c r="BNL801" s="430"/>
      <c r="BNM801" s="430"/>
    </row>
    <row r="802" spans="1680:1729" ht="12" customHeight="1">
      <c r="BLY802" s="430"/>
      <c r="BLZ802" s="430"/>
      <c r="BMA802" s="430"/>
      <c r="BMB802" s="430"/>
      <c r="BMC802" s="430"/>
      <c r="BMD802" s="430"/>
      <c r="BME802" s="430"/>
      <c r="BMF802" s="434"/>
      <c r="BMG802" s="430"/>
      <c r="BMH802" s="433"/>
      <c r="BMI802" s="430"/>
      <c r="BMJ802" s="430"/>
      <c r="BMK802" s="430"/>
      <c r="BML802" s="430"/>
      <c r="BMM802" s="430"/>
      <c r="BMN802" s="430"/>
      <c r="BMO802" s="430"/>
      <c r="BMP802" s="430" t="s">
        <v>473</v>
      </c>
      <c r="BMQ802" s="430"/>
      <c r="BMR802" s="430"/>
      <c r="BMS802" s="430"/>
      <c r="BMT802" s="430"/>
      <c r="BMU802" s="430"/>
      <c r="BMV802" s="430"/>
      <c r="BMW802" s="13" t="s">
        <v>474</v>
      </c>
      <c r="BMX802" s="13" t="s">
        <v>475</v>
      </c>
      <c r="BMY802" s="13" t="s">
        <v>476</v>
      </c>
      <c r="BMZ802" s="13" t="s">
        <v>297</v>
      </c>
      <c r="BNA802" s="13" t="s">
        <v>477</v>
      </c>
      <c r="BNB802" s="430"/>
      <c r="BNC802" s="438" t="s">
        <v>478</v>
      </c>
      <c r="BND802" s="430"/>
      <c r="BNE802" s="430"/>
      <c r="BNF802" s="430"/>
      <c r="BNG802" s="430"/>
      <c r="BNH802" s="430"/>
      <c r="BNI802" s="430"/>
      <c r="BNJ802" s="430"/>
      <c r="BNK802" s="430"/>
      <c r="BNL802" s="430"/>
      <c r="BNM802" s="430"/>
    </row>
    <row r="803" spans="1680:1729" ht="12" customHeight="1">
      <c r="BLY803" s="430"/>
      <c r="BLZ803" s="430"/>
      <c r="BMA803" s="430"/>
      <c r="BMB803" s="430"/>
      <c r="BMC803" s="430"/>
      <c r="BMD803" s="430"/>
      <c r="BME803" s="430"/>
      <c r="BMF803" s="434"/>
      <c r="BMG803" s="430"/>
      <c r="BMH803" s="433"/>
      <c r="BMI803" s="430"/>
      <c r="BMJ803" s="430"/>
      <c r="BMK803" s="430"/>
      <c r="BML803" s="430"/>
      <c r="BMM803" s="430"/>
      <c r="BMN803" s="430"/>
      <c r="BMO803" s="430"/>
      <c r="BMP803" s="430" t="s">
        <v>479</v>
      </c>
      <c r="BMQ803" s="430"/>
      <c r="BMR803" s="430"/>
      <c r="BMS803" s="430"/>
      <c r="BMT803" s="430"/>
      <c r="BMU803" s="430"/>
      <c r="BMV803" s="430"/>
      <c r="BMW803" s="13" t="s">
        <v>414</v>
      </c>
      <c r="BMX803" s="13" t="s">
        <v>480</v>
      </c>
      <c r="BMY803" s="13" t="s">
        <v>481</v>
      </c>
      <c r="BNA803" s="13" t="s">
        <v>482</v>
      </c>
      <c r="BNB803" s="430"/>
      <c r="BNC803" s="438" t="s">
        <v>483</v>
      </c>
      <c r="BND803" s="430"/>
      <c r="BNE803" s="430"/>
      <c r="BNF803" s="430"/>
      <c r="BNG803" s="430"/>
      <c r="BNH803" s="430"/>
      <c r="BNI803" s="430"/>
      <c r="BNJ803" s="430"/>
      <c r="BNK803" s="430"/>
      <c r="BNL803" s="430"/>
      <c r="BNM803" s="430"/>
    </row>
    <row r="804" spans="1680:1729" ht="12" customHeight="1">
      <c r="BLY804" s="430"/>
      <c r="BLZ804" s="430"/>
      <c r="BMA804" s="430"/>
      <c r="BMB804" s="430"/>
      <c r="BMC804" s="430"/>
      <c r="BMD804" s="430"/>
      <c r="BME804" s="430"/>
      <c r="BMF804" s="434"/>
      <c r="BMG804" s="430"/>
      <c r="BMH804" s="433"/>
      <c r="BMI804" s="430"/>
      <c r="BMJ804" s="430"/>
      <c r="BMK804" s="430"/>
      <c r="BML804" s="430"/>
      <c r="BMM804" s="430"/>
      <c r="BMN804" s="430"/>
      <c r="BMO804" s="430"/>
      <c r="BMP804" s="430" t="s">
        <v>484</v>
      </c>
      <c r="BMQ804" s="430"/>
      <c r="BMR804" s="430"/>
      <c r="BMS804" s="430"/>
      <c r="BMT804" s="430"/>
      <c r="BMU804" s="430"/>
      <c r="BMV804" s="430"/>
      <c r="BMW804" s="13" t="s">
        <v>451</v>
      </c>
      <c r="BNA804" s="13" t="s">
        <v>485</v>
      </c>
      <c r="BNB804" s="430"/>
      <c r="BNC804" s="438" t="s">
        <v>486</v>
      </c>
      <c r="BND804" s="430"/>
      <c r="BNE804" s="430"/>
      <c r="BNF804" s="430"/>
      <c r="BNG804" s="430"/>
      <c r="BNH804" s="430"/>
      <c r="BNI804" s="430"/>
      <c r="BNJ804" s="430"/>
      <c r="BNK804" s="430"/>
      <c r="BNL804" s="430"/>
      <c r="BNM804" s="430"/>
    </row>
    <row r="805" spans="1680:1729" ht="12" customHeight="1">
      <c r="BLY805" s="430"/>
      <c r="BLZ805" s="430"/>
      <c r="BMA805" s="430"/>
      <c r="BMB805" s="430"/>
      <c r="BMC805" s="430"/>
      <c r="BMD805" s="430"/>
      <c r="BME805" s="430"/>
      <c r="BMF805" s="434"/>
      <c r="BMG805" s="430"/>
      <c r="BMH805" s="433"/>
      <c r="BMI805" s="430"/>
      <c r="BMJ805" s="430"/>
      <c r="BMK805" s="430"/>
      <c r="BML805" s="430"/>
      <c r="BMM805" s="430"/>
      <c r="BMN805" s="430"/>
      <c r="BMO805" s="430"/>
      <c r="BMP805" s="430"/>
      <c r="BMQ805" s="430"/>
      <c r="BMR805" s="430"/>
      <c r="BMS805" s="430"/>
      <c r="BMT805" s="430"/>
      <c r="BMU805" s="430"/>
      <c r="BMV805" s="430"/>
      <c r="BMW805" s="13" t="s">
        <v>454</v>
      </c>
      <c r="BNB805" s="430"/>
      <c r="BNC805" s="438" t="s">
        <v>487</v>
      </c>
      <c r="BND805" s="430"/>
      <c r="BNE805" s="430"/>
      <c r="BNF805" s="430"/>
      <c r="BNG805" s="430"/>
      <c r="BNH805" s="430"/>
      <c r="BNI805" s="430"/>
      <c r="BNJ805" s="430"/>
      <c r="BNK805" s="430"/>
      <c r="BNL805" s="430"/>
      <c r="BNM805" s="430"/>
    </row>
    <row r="806" spans="1680:1729" ht="12" customHeight="1">
      <c r="BLY806" s="430"/>
      <c r="BLZ806" s="430"/>
      <c r="BMA806" s="430"/>
      <c r="BMB806" s="430"/>
      <c r="BMC806" s="430"/>
      <c r="BMD806" s="430"/>
      <c r="BME806" s="430"/>
      <c r="BMF806" s="434"/>
      <c r="BMG806" s="430"/>
      <c r="BMH806" s="433"/>
      <c r="BMI806" s="430"/>
      <c r="BMJ806" s="430"/>
      <c r="BMK806" s="430"/>
      <c r="BML806" s="430"/>
      <c r="BMM806" s="430"/>
      <c r="BMN806" s="430"/>
      <c r="BMO806" s="430"/>
      <c r="BMP806" s="430"/>
      <c r="BMQ806" s="430"/>
      <c r="BMR806" s="430"/>
      <c r="BMS806" s="430"/>
      <c r="BMT806" s="430"/>
      <c r="BMU806" s="430"/>
      <c r="BMV806" s="430"/>
      <c r="BMW806" s="13" t="s">
        <v>488</v>
      </c>
      <c r="BNB806" s="430"/>
      <c r="BNC806" s="438" t="s">
        <v>489</v>
      </c>
      <c r="BND806" s="430"/>
      <c r="BNE806" s="430"/>
      <c r="BNF806" s="430"/>
      <c r="BNG806" s="430"/>
      <c r="BNH806" s="430"/>
      <c r="BNI806" s="430"/>
      <c r="BNJ806" s="430"/>
      <c r="BNK806" s="430"/>
      <c r="BNL806" s="430"/>
      <c r="BNM806" s="430"/>
    </row>
    <row r="807" spans="1680:1729" ht="12" customHeight="1">
      <c r="BLP807" s="430"/>
      <c r="BLQ807" s="430"/>
      <c r="BLR807" s="430"/>
      <c r="BLS807" s="430"/>
      <c r="BLT807" s="430"/>
      <c r="BLU807" s="430"/>
      <c r="BLV807" s="430"/>
      <c r="BLW807" s="430"/>
      <c r="BLX807" s="430"/>
      <c r="BLY807" s="430"/>
      <c r="BLZ807" s="430"/>
      <c r="BMA807" s="430"/>
      <c r="BMB807" s="430"/>
      <c r="BMC807" s="430"/>
      <c r="BMD807" s="430"/>
      <c r="BME807" s="430"/>
      <c r="BMF807" s="434"/>
      <c r="BMG807" s="430"/>
      <c r="BMH807" s="433"/>
      <c r="BMI807" s="430"/>
      <c r="BMJ807" s="430"/>
      <c r="BMK807" s="430"/>
      <c r="BML807" s="430"/>
      <c r="BMM807" s="430"/>
      <c r="BMN807" s="430"/>
      <c r="BMO807" s="430"/>
      <c r="BMP807" s="430"/>
      <c r="BMQ807" s="430"/>
      <c r="BMR807" s="430"/>
      <c r="BMS807" s="430"/>
      <c r="BMT807" s="430"/>
      <c r="BMU807" s="430"/>
      <c r="BMV807" s="430"/>
      <c r="BMW807" s="13" t="s">
        <v>490</v>
      </c>
      <c r="BNB807" s="430"/>
      <c r="BNC807" s="438" t="s">
        <v>491</v>
      </c>
      <c r="BND807" s="430"/>
      <c r="BNE807" s="430"/>
      <c r="BNF807" s="430"/>
      <c r="BNG807" s="430"/>
      <c r="BNH807" s="430"/>
      <c r="BNI807" s="430"/>
      <c r="BNJ807" s="430"/>
      <c r="BNK807" s="430"/>
      <c r="BNL807" s="430"/>
      <c r="BNM807" s="430"/>
    </row>
    <row r="808" spans="1680:1729" ht="12" customHeight="1">
      <c r="BLP808" s="430"/>
      <c r="BLQ808" s="430"/>
      <c r="BLR808" s="430"/>
      <c r="BLS808" s="430"/>
      <c r="BLT808" s="430"/>
      <c r="BLU808" s="430"/>
      <c r="BLV808" s="430"/>
      <c r="BLW808" s="430"/>
      <c r="BLX808" s="430"/>
      <c r="BLY808" s="430"/>
      <c r="BLZ808" s="430"/>
      <c r="BMA808" s="430"/>
      <c r="BMB808" s="430"/>
      <c r="BMC808" s="430"/>
      <c r="BMD808" s="430"/>
      <c r="BME808" s="430"/>
      <c r="BMF808" s="434"/>
      <c r="BMG808" s="430"/>
      <c r="BMH808" s="433"/>
      <c r="BMI808" s="430"/>
      <c r="BMJ808" s="430"/>
      <c r="BMK808" s="430"/>
      <c r="BML808" s="430"/>
      <c r="BMM808" s="430"/>
      <c r="BMN808" s="430"/>
      <c r="BMO808" s="430"/>
      <c r="BMP808" s="430"/>
      <c r="BMQ808" s="430"/>
      <c r="BMR808" s="430"/>
      <c r="BMS808" s="430"/>
      <c r="BMT808" s="430"/>
      <c r="BMU808" s="430"/>
      <c r="BMV808" s="430"/>
      <c r="BMW808" s="13" t="s">
        <v>492</v>
      </c>
      <c r="BNB808" s="430"/>
      <c r="BNC808" s="438" t="s">
        <v>493</v>
      </c>
      <c r="BND808" s="430"/>
      <c r="BNE808" s="430"/>
      <c r="BNF808" s="430"/>
      <c r="BNG808" s="430"/>
      <c r="BNH808" s="430"/>
      <c r="BNI808" s="430"/>
      <c r="BNJ808" s="430"/>
      <c r="BNK808" s="430"/>
      <c r="BNL808" s="430"/>
      <c r="BNM808" s="430"/>
    </row>
    <row r="809" spans="1680:1729" ht="12" customHeight="1">
      <c r="BLP809" s="430"/>
      <c r="BLQ809" s="430"/>
      <c r="BLR809" s="430"/>
      <c r="BLS809" s="430"/>
      <c r="BLT809" s="430"/>
      <c r="BLU809" s="430"/>
      <c r="BLV809" s="430"/>
      <c r="BLW809" s="430"/>
      <c r="BLX809" s="430"/>
      <c r="BLY809" s="430"/>
      <c r="BLZ809" s="430"/>
      <c r="BMA809" s="430"/>
      <c r="BMB809" s="430"/>
      <c r="BMC809" s="430"/>
      <c r="BMD809" s="430"/>
      <c r="BME809" s="430"/>
      <c r="BMF809" s="434"/>
      <c r="BMG809" s="430"/>
      <c r="BMH809" s="433"/>
      <c r="BMI809" s="430"/>
      <c r="BMJ809" s="430"/>
      <c r="BMK809" s="430"/>
      <c r="BML809" s="430"/>
      <c r="BMM809" s="430"/>
      <c r="BMN809" s="430"/>
      <c r="BMO809" s="430"/>
      <c r="BMP809" s="430"/>
      <c r="BMQ809" s="430"/>
      <c r="BMR809" s="430"/>
      <c r="BMS809" s="430"/>
      <c r="BMT809" s="430"/>
      <c r="BMU809" s="430"/>
      <c r="BMV809" s="430"/>
      <c r="BMW809" s="13" t="s">
        <v>404</v>
      </c>
      <c r="BNB809" s="430"/>
      <c r="BNC809" s="438" t="s">
        <v>494</v>
      </c>
      <c r="BND809" s="430"/>
      <c r="BNE809" s="430"/>
      <c r="BNF809" s="430"/>
      <c r="BNG809" s="430"/>
      <c r="BNH809" s="430"/>
      <c r="BNI809" s="430"/>
      <c r="BNJ809" s="430"/>
      <c r="BNK809" s="430"/>
      <c r="BNL809" s="430"/>
      <c r="BNM809" s="430"/>
    </row>
    <row r="810" spans="1680:1729" ht="12" customHeight="1">
      <c r="BLP810" s="430"/>
      <c r="BLQ810" s="430"/>
      <c r="BLR810" s="430"/>
      <c r="BLS810" s="430"/>
      <c r="BLT810" s="430"/>
      <c r="BLU810" s="430"/>
      <c r="BLV810" s="430"/>
      <c r="BLW810" s="430"/>
      <c r="BLX810" s="430"/>
      <c r="BLY810" s="430"/>
      <c r="BLZ810" s="430"/>
      <c r="BMA810" s="430"/>
      <c r="BMB810" s="430"/>
      <c r="BMC810" s="430"/>
      <c r="BMD810" s="430"/>
      <c r="BME810" s="430"/>
      <c r="BMF810" s="434"/>
      <c r="BMG810" s="430"/>
      <c r="BMH810" s="433"/>
      <c r="BMI810" s="430"/>
      <c r="BMJ810" s="430"/>
      <c r="BMK810" s="430"/>
      <c r="BML810" s="430"/>
      <c r="BMM810" s="430"/>
      <c r="BMN810" s="430"/>
      <c r="BMO810" s="430"/>
      <c r="BMP810" s="430"/>
      <c r="BMQ810" s="430"/>
      <c r="BMR810" s="430"/>
      <c r="BMS810" s="430"/>
      <c r="BMT810" s="430"/>
      <c r="BMU810" s="430"/>
      <c r="BMV810" s="430"/>
      <c r="BMW810" s="430" t="s">
        <v>456</v>
      </c>
      <c r="BMX810" s="430"/>
      <c r="BNA810" s="81"/>
      <c r="BNB810" s="430"/>
      <c r="BNC810" s="438" t="s">
        <v>495</v>
      </c>
      <c r="BND810" s="430"/>
      <c r="BNE810" s="430"/>
      <c r="BNF810" s="430"/>
      <c r="BNG810" s="430"/>
      <c r="BNH810" s="430"/>
      <c r="BNI810" s="430"/>
      <c r="BNJ810" s="430"/>
      <c r="BNK810" s="430"/>
      <c r="BNL810" s="430"/>
      <c r="BNM810" s="430"/>
    </row>
    <row r="811" spans="1680:1729" ht="12" customHeight="1">
      <c r="BLP811" s="430"/>
      <c r="BLQ811" s="430"/>
      <c r="BLR811" s="430"/>
      <c r="BLS811" s="430"/>
      <c r="BLT811" s="430"/>
      <c r="BLU811" s="430"/>
      <c r="BLV811" s="430"/>
      <c r="BLW811" s="430"/>
      <c r="BLX811" s="430"/>
      <c r="BLY811" s="430"/>
      <c r="BLZ811" s="430"/>
      <c r="BMA811" s="430"/>
      <c r="BMB811" s="430"/>
      <c r="BMC811" s="430"/>
      <c r="BMD811" s="430"/>
      <c r="BME811" s="430"/>
      <c r="BMF811" s="434"/>
      <c r="BMG811" s="430"/>
      <c r="BMH811" s="433"/>
      <c r="BMI811" s="430"/>
      <c r="BMJ811" s="430"/>
      <c r="BMK811" s="430"/>
      <c r="BML811" s="430"/>
      <c r="BMM811" s="430"/>
      <c r="BMN811" s="430"/>
      <c r="BMO811" s="430"/>
      <c r="BMP811" s="430"/>
      <c r="BMQ811" s="430"/>
      <c r="BMR811" s="430"/>
      <c r="BMS811" s="430"/>
      <c r="BMT811" s="430"/>
      <c r="BMU811" s="430"/>
      <c r="BMV811" s="430"/>
      <c r="BMW811" s="430" t="s">
        <v>460</v>
      </c>
      <c r="BMX811" s="430"/>
      <c r="BNA811" s="81"/>
      <c r="BNB811" s="430"/>
      <c r="BNC811" s="438" t="s">
        <v>496</v>
      </c>
      <c r="BND811" s="430"/>
      <c r="BNE811" s="430"/>
      <c r="BNF811" s="430"/>
      <c r="BNG811" s="430"/>
      <c r="BNH811" s="430"/>
      <c r="BNI811" s="430"/>
      <c r="BNJ811" s="430"/>
      <c r="BNK811" s="430"/>
      <c r="BNL811" s="430"/>
      <c r="BNM811" s="430"/>
    </row>
    <row r="812" spans="1680:1729" ht="12" customHeight="1">
      <c r="BLP812" s="430"/>
      <c r="BLQ812" s="430"/>
      <c r="BLR812" s="430"/>
      <c r="BLS812" s="430"/>
      <c r="BLT812" s="430"/>
      <c r="BLU812" s="430"/>
      <c r="BLV812" s="430"/>
      <c r="BLW812" s="430"/>
      <c r="BLX812" s="430"/>
      <c r="BLY812" s="430"/>
      <c r="BLZ812" s="430"/>
      <c r="BMA812" s="430"/>
      <c r="BMB812" s="430"/>
      <c r="BMC812" s="430"/>
      <c r="BMD812" s="430"/>
      <c r="BME812" s="430"/>
      <c r="BMF812" s="434"/>
      <c r="BMG812" s="430"/>
      <c r="BMH812" s="433"/>
      <c r="BMI812" s="430"/>
      <c r="BMJ812" s="430"/>
      <c r="BMK812" s="430"/>
      <c r="BML812" s="430"/>
      <c r="BMM812" s="430"/>
      <c r="BMN812" s="430"/>
      <c r="BMO812" s="430"/>
      <c r="BMP812" s="430"/>
      <c r="BMQ812" s="430"/>
      <c r="BMR812" s="430"/>
      <c r="BMS812" s="430"/>
      <c r="BMT812" s="430"/>
      <c r="BMU812" s="430"/>
      <c r="BMV812" s="430"/>
      <c r="BMW812" s="430" t="s">
        <v>467</v>
      </c>
      <c r="BNA812" s="81"/>
      <c r="BNB812" s="430"/>
      <c r="BNC812" s="438" t="s">
        <v>497</v>
      </c>
      <c r="BND812" s="430"/>
      <c r="BNE812" s="430"/>
      <c r="BNF812" s="430"/>
      <c r="BNG812" s="430"/>
      <c r="BNH812" s="430"/>
      <c r="BNI812" s="430"/>
      <c r="BNJ812" s="430"/>
      <c r="BNK812" s="430"/>
      <c r="BNL812" s="430"/>
      <c r="BNM812" s="430"/>
    </row>
    <row r="813" spans="1680:1729" ht="12" customHeight="1">
      <c r="BLP813" s="430"/>
      <c r="BLQ813" s="430"/>
      <c r="BLR813" s="430"/>
      <c r="BLS813" s="430"/>
      <c r="BLT813" s="430"/>
      <c r="BLU813" s="430"/>
      <c r="BLV813" s="430"/>
      <c r="BLW813" s="430"/>
      <c r="BLX813" s="430"/>
      <c r="BLY813" s="430"/>
      <c r="BLZ813" s="430"/>
      <c r="BMA813" s="430"/>
      <c r="BMB813" s="430"/>
      <c r="BMC813" s="430"/>
      <c r="BMD813" s="430"/>
      <c r="BME813" s="430"/>
      <c r="BMF813" s="434"/>
      <c r="BMG813" s="430"/>
      <c r="BMH813" s="433"/>
      <c r="BMI813" s="430"/>
      <c r="BMJ813" s="430"/>
      <c r="BMK813" s="430"/>
      <c r="BML813" s="430"/>
      <c r="BMM813" s="430"/>
      <c r="BMN813" s="430"/>
      <c r="BMO813" s="430"/>
      <c r="BMP813" s="430"/>
      <c r="BMQ813" s="430"/>
      <c r="BMR813" s="430"/>
      <c r="BMS813" s="430"/>
      <c r="BMT813" s="430"/>
      <c r="BMU813" s="430"/>
      <c r="BMV813" s="430"/>
      <c r="BMW813" s="430" t="s">
        <v>473</v>
      </c>
      <c r="BNA813" s="81"/>
      <c r="BNB813" s="430"/>
      <c r="BNC813" s="438" t="s">
        <v>498</v>
      </c>
      <c r="BND813" s="430"/>
      <c r="BNE813" s="430"/>
      <c r="BNF813" s="430"/>
      <c r="BNG813" s="430"/>
      <c r="BNH813" s="430"/>
      <c r="BNI813" s="430"/>
      <c r="BNJ813" s="430"/>
      <c r="BNK813" s="430"/>
      <c r="BNL813" s="430"/>
      <c r="BNM813" s="430"/>
    </row>
    <row r="814" spans="1680:1729" ht="12" customHeight="1">
      <c r="BLP814" s="430"/>
      <c r="BLQ814" s="430"/>
      <c r="BLR814" s="430"/>
      <c r="BLS814" s="430"/>
      <c r="BLT814" s="430"/>
      <c r="BLU814" s="430"/>
      <c r="BLV814" s="430"/>
      <c r="BLW814" s="430"/>
      <c r="BLX814" s="430"/>
      <c r="BLY814" s="430"/>
      <c r="BLZ814" s="430"/>
      <c r="BMA814" s="430"/>
      <c r="BMB814" s="430"/>
      <c r="BMC814" s="430"/>
      <c r="BMD814" s="430"/>
      <c r="BME814" s="430"/>
      <c r="BMF814" s="434"/>
      <c r="BMG814" s="430"/>
      <c r="BMH814" s="433"/>
      <c r="BMI814" s="430"/>
      <c r="BMJ814" s="430"/>
      <c r="BMK814" s="430"/>
      <c r="BML814" s="430"/>
      <c r="BMM814" s="430"/>
      <c r="BMN814" s="430"/>
      <c r="BMO814" s="430"/>
      <c r="BMP814" s="430"/>
      <c r="BMQ814" s="430"/>
      <c r="BMR814" s="430"/>
      <c r="BMS814" s="430"/>
      <c r="BMT814" s="430"/>
      <c r="BMU814" s="430"/>
      <c r="BMV814" s="430"/>
      <c r="BMW814" s="430" t="s">
        <v>479</v>
      </c>
      <c r="BNA814" s="81"/>
      <c r="BNB814" s="430"/>
      <c r="BNC814" s="438" t="s">
        <v>499</v>
      </c>
      <c r="BND814" s="430"/>
      <c r="BNE814" s="430"/>
      <c r="BNF814" s="430"/>
      <c r="BNG814" s="430"/>
      <c r="BNH814" s="430"/>
      <c r="BNI814" s="430"/>
      <c r="BNJ814" s="430"/>
      <c r="BNK814" s="430"/>
      <c r="BNL814" s="430"/>
      <c r="BNM814" s="430"/>
    </row>
    <row r="815" spans="1680:1729" ht="12" customHeight="1">
      <c r="BLP815" s="430"/>
      <c r="BLQ815" s="430"/>
      <c r="BLR815" s="430"/>
      <c r="BLS815" s="430"/>
      <c r="BLT815" s="430"/>
      <c r="BLU815" s="430"/>
      <c r="BLV815" s="430"/>
      <c r="BLW815" s="430"/>
      <c r="BLX815" s="430"/>
      <c r="BLY815" s="430"/>
      <c r="BLZ815" s="430"/>
      <c r="BMA815" s="430"/>
      <c r="BMB815" s="430"/>
      <c r="BMC815" s="430"/>
      <c r="BMD815" s="430"/>
      <c r="BME815" s="430"/>
      <c r="BMF815" s="434"/>
      <c r="BMG815" s="430"/>
      <c r="BMH815" s="433"/>
      <c r="BMI815" s="430"/>
      <c r="BMJ815" s="430"/>
      <c r="BMK815" s="430"/>
      <c r="BML815" s="430"/>
      <c r="BMM815" s="430"/>
      <c r="BMN815" s="430"/>
      <c r="BMO815" s="430"/>
      <c r="BMP815" s="430"/>
      <c r="BMQ815" s="430"/>
      <c r="BMR815" s="430"/>
      <c r="BMS815" s="430"/>
      <c r="BMT815" s="430"/>
      <c r="BMU815" s="430"/>
      <c r="BMV815" s="430"/>
      <c r="BMW815" s="430" t="s">
        <v>484</v>
      </c>
      <c r="BNA815" s="81"/>
      <c r="BNB815" s="430"/>
      <c r="BNC815" s="438" t="s">
        <v>500</v>
      </c>
      <c r="BND815" s="430"/>
      <c r="BNE815" s="430"/>
      <c r="BNF815" s="430"/>
      <c r="BNG815" s="430"/>
      <c r="BNH815" s="430"/>
      <c r="BNI815" s="430"/>
      <c r="BNJ815" s="430"/>
      <c r="BNK815" s="430"/>
      <c r="BNL815" s="430"/>
      <c r="BNM815" s="430"/>
    </row>
    <row r="816" spans="1680:1729" ht="12" customHeight="1">
      <c r="BLY816" s="430"/>
      <c r="BLZ816" s="430"/>
      <c r="BMA816" s="430"/>
      <c r="BMB816" s="430"/>
      <c r="BMC816" s="430"/>
      <c r="BMD816" s="430"/>
      <c r="BME816" s="430"/>
      <c r="BMF816" s="434"/>
      <c r="BMG816" s="430"/>
      <c r="BMH816" s="433"/>
      <c r="BMI816" s="430"/>
      <c r="BMJ816" s="430"/>
      <c r="BMK816" s="430"/>
      <c r="BML816" s="430"/>
      <c r="BMM816" s="430"/>
      <c r="BMN816" s="430"/>
      <c r="BMO816" s="430"/>
      <c r="BMP816" s="430"/>
      <c r="BMQ816" s="430"/>
      <c r="BMR816" s="430"/>
      <c r="BMS816" s="430"/>
      <c r="BMT816" s="430"/>
      <c r="BMU816" s="430"/>
      <c r="BMV816" s="430"/>
      <c r="BMW816" s="430"/>
      <c r="BNB816" s="430"/>
      <c r="BNC816" s="438" t="s">
        <v>501</v>
      </c>
      <c r="BND816" s="430"/>
      <c r="BNE816" s="430"/>
      <c r="BNF816" s="430"/>
      <c r="BNG816" s="430"/>
      <c r="BNH816" s="430"/>
      <c r="BNI816" s="430"/>
      <c r="BNJ816" s="430"/>
      <c r="BNK816" s="430"/>
      <c r="BNL816" s="430"/>
      <c r="BNM816" s="430"/>
    </row>
    <row r="817" spans="1680:1729" ht="12" customHeight="1">
      <c r="BLQ817" s="16"/>
      <c r="BLR817" s="16"/>
      <c r="BLS817" s="16"/>
      <c r="BLT817" s="462"/>
      <c r="BLU817" s="462"/>
      <c r="BLV817" s="462"/>
      <c r="BLW817" s="462"/>
      <c r="BLX817" s="462"/>
      <c r="BLY817" s="430"/>
      <c r="BLZ817" s="430"/>
      <c r="BMA817" s="430"/>
      <c r="BMB817" s="430"/>
      <c r="BMC817" s="430"/>
      <c r="BMD817" s="430"/>
      <c r="BME817" s="430"/>
      <c r="BMF817" s="434"/>
      <c r="BMG817" s="430"/>
      <c r="BMH817" s="433"/>
      <c r="BMI817" s="430"/>
      <c r="BMJ817" s="430"/>
      <c r="BMK817" s="430"/>
      <c r="BML817" s="430"/>
      <c r="BMM817" s="430"/>
      <c r="BMN817" s="430"/>
      <c r="BMO817" s="430"/>
      <c r="BMP817" s="430"/>
      <c r="BMQ817" s="430"/>
      <c r="BMR817" s="430"/>
      <c r="BMS817" s="430"/>
      <c r="BMT817" s="430"/>
      <c r="BMU817" s="430"/>
      <c r="BMV817" s="430"/>
      <c r="BMW817" s="430"/>
      <c r="BMX817" s="430"/>
      <c r="BMY817" s="430"/>
      <c r="BMZ817" s="430"/>
      <c r="BNA817" s="430"/>
      <c r="BNB817" s="430"/>
      <c r="BNC817" s="438" t="s">
        <v>502</v>
      </c>
      <c r="BND817" s="430"/>
      <c r="BNE817" s="430"/>
      <c r="BNF817" s="430"/>
      <c r="BNG817" s="430"/>
      <c r="BNH817" s="430"/>
      <c r="BNI817" s="430"/>
      <c r="BNJ817" s="430"/>
      <c r="BNK817" s="430"/>
      <c r="BNL817" s="430"/>
      <c r="BNM817" s="430"/>
    </row>
    <row r="818" spans="1680:1729" ht="12" customHeight="1">
      <c r="BLQ818" s="16"/>
      <c r="BLR818" s="16"/>
      <c r="BLS818" s="16"/>
      <c r="BLT818" s="81"/>
      <c r="BLU818" s="81"/>
      <c r="BLV818" s="81"/>
      <c r="BLW818" s="81"/>
      <c r="BLX818" s="81"/>
      <c r="BLY818" s="430"/>
      <c r="BLZ818" s="430"/>
      <c r="BMA818" s="430"/>
      <c r="BMB818" s="430"/>
      <c r="BMC818" s="430"/>
      <c r="BMD818" s="430"/>
      <c r="BME818" s="430"/>
      <c r="BMF818" s="434"/>
      <c r="BMG818" s="430"/>
      <c r="BMH818" s="433"/>
      <c r="BMI818" s="430"/>
      <c r="BMJ818" s="430"/>
      <c r="BMK818" s="430"/>
      <c r="BML818" s="430"/>
      <c r="BMM818" s="430"/>
      <c r="BMN818" s="430"/>
      <c r="BMO818" s="430"/>
      <c r="BMP818" s="430"/>
      <c r="BMQ818" s="430"/>
      <c r="BMR818" s="430"/>
      <c r="BMS818" s="430"/>
      <c r="BMT818" s="430"/>
      <c r="BMU818" s="430"/>
      <c r="BMV818" s="430"/>
      <c r="BMW818" s="430"/>
      <c r="BMX818" s="430"/>
      <c r="BMY818" s="430"/>
      <c r="BMZ818" s="430"/>
      <c r="BNA818" s="430"/>
      <c r="BNB818" s="430"/>
      <c r="BNC818" s="438" t="s">
        <v>503</v>
      </c>
      <c r="BND818" s="430"/>
      <c r="BNE818" s="430"/>
      <c r="BNF818" s="430"/>
      <c r="BNG818" s="430"/>
      <c r="BNH818" s="430"/>
      <c r="BNI818" s="430"/>
      <c r="BNJ818" s="430"/>
      <c r="BNK818" s="430"/>
      <c r="BNL818" s="430"/>
      <c r="BNM818" s="430"/>
    </row>
    <row r="819" spans="1680:1729" ht="12" customHeight="1">
      <c r="BLQ819" s="16"/>
      <c r="BLR819" s="16"/>
      <c r="BLS819" s="16"/>
      <c r="BLT819" s="16"/>
      <c r="BLU819" s="16"/>
      <c r="BLV819" s="16"/>
      <c r="BLW819" s="16"/>
      <c r="BLX819" s="16"/>
      <c r="BLY819" s="430"/>
      <c r="BLZ819" s="430"/>
      <c r="BMA819" s="430"/>
      <c r="BMB819" s="430"/>
      <c r="BMC819" s="430"/>
      <c r="BMD819" s="430"/>
      <c r="BME819" s="430"/>
      <c r="BMF819" s="434"/>
      <c r="BMG819" s="430"/>
      <c r="BMH819" s="433"/>
      <c r="BMI819" s="430"/>
      <c r="BMJ819" s="430"/>
      <c r="BMK819" s="430"/>
      <c r="BML819" s="430"/>
      <c r="BMM819" s="430"/>
      <c r="BMN819" s="430"/>
      <c r="BMO819" s="430"/>
      <c r="BMP819" s="430"/>
      <c r="BMQ819" s="430"/>
      <c r="BMR819" s="430"/>
      <c r="BMS819" s="430"/>
      <c r="BMT819" s="430"/>
      <c r="BMU819" s="430"/>
      <c r="BMV819" s="430"/>
      <c r="BMW819" s="430"/>
      <c r="BMX819" s="430"/>
      <c r="BMY819" s="430"/>
      <c r="BMZ819" s="430"/>
      <c r="BNA819" s="430"/>
      <c r="BNB819" s="430"/>
      <c r="BNC819" s="438" t="s">
        <v>504</v>
      </c>
      <c r="BND819" s="430"/>
      <c r="BNE819" s="430"/>
      <c r="BNF819" s="430"/>
      <c r="BNG819" s="430"/>
      <c r="BNH819" s="430"/>
      <c r="BNI819" s="430"/>
      <c r="BNJ819" s="430"/>
      <c r="BNK819" s="430"/>
      <c r="BNL819" s="430"/>
      <c r="BNM819" s="430"/>
    </row>
    <row r="820" spans="1680:1729" ht="12" customHeight="1">
      <c r="BLP820" s="81"/>
      <c r="BLQ820" s="462"/>
      <c r="BLR820" s="81"/>
      <c r="BLS820" s="16"/>
      <c r="BLT820" s="81"/>
      <c r="BLU820" s="81"/>
      <c r="BLV820" s="81"/>
      <c r="BLW820" s="81"/>
      <c r="BLX820" s="81"/>
      <c r="BLY820" s="430"/>
      <c r="BLZ820" s="430"/>
      <c r="BMA820" s="430"/>
      <c r="BMB820" s="430"/>
      <c r="BMC820" s="430"/>
      <c r="BMD820" s="430"/>
      <c r="BME820" s="430"/>
      <c r="BMF820" s="434"/>
      <c r="BMG820" s="430"/>
      <c r="BMH820" s="433"/>
      <c r="BMI820" s="430"/>
      <c r="BMJ820" s="430"/>
      <c r="BMK820" s="430"/>
      <c r="BML820" s="430"/>
      <c r="BMM820" s="430"/>
      <c r="BMN820" s="430"/>
      <c r="BMO820" s="430"/>
      <c r="BMP820" s="430"/>
      <c r="BMQ820" s="430"/>
      <c r="BMR820" s="430"/>
      <c r="BMS820" s="430"/>
      <c r="BMT820" s="430"/>
      <c r="BMU820" s="430"/>
      <c r="BMV820" s="430"/>
      <c r="BMW820" s="430"/>
      <c r="BMX820" s="430"/>
      <c r="BMY820" s="430"/>
      <c r="BMZ820" s="430"/>
      <c r="BNA820" s="430"/>
      <c r="BNB820" s="430"/>
      <c r="BNC820" s="438" t="s">
        <v>505</v>
      </c>
      <c r="BND820" s="430"/>
      <c r="BNE820" s="430"/>
      <c r="BNF820" s="430"/>
      <c r="BNG820" s="430"/>
      <c r="BNH820" s="430"/>
      <c r="BNI820" s="430"/>
      <c r="BNJ820" s="430"/>
      <c r="BNK820" s="430"/>
      <c r="BNL820" s="430"/>
      <c r="BNM820" s="430"/>
    </row>
    <row r="821" spans="1680:1729" ht="12" customHeight="1">
      <c r="BLP821" s="81"/>
      <c r="BLQ821" s="462"/>
      <c r="BLR821" s="81"/>
      <c r="BLS821" s="16"/>
      <c r="BLT821" s="81"/>
      <c r="BLU821" s="81"/>
      <c r="BLV821" s="81"/>
      <c r="BLW821" s="81"/>
      <c r="BLX821" s="81"/>
      <c r="BLY821" s="430"/>
      <c r="BLZ821" s="430"/>
      <c r="BMA821" s="430"/>
      <c r="BMB821" s="430"/>
      <c r="BMC821" s="430"/>
      <c r="BMD821" s="430"/>
      <c r="BME821" s="430"/>
      <c r="BMF821" s="434"/>
      <c r="BMG821" s="430"/>
      <c r="BMH821" s="433"/>
      <c r="BMI821" s="430"/>
      <c r="BMJ821" s="430"/>
      <c r="BMK821" s="430"/>
      <c r="BML821" s="430"/>
      <c r="BMM821" s="430"/>
      <c r="BMN821" s="430"/>
      <c r="BMO821" s="430"/>
      <c r="BMP821" s="430"/>
      <c r="BMQ821" s="430"/>
      <c r="BMR821" s="430"/>
      <c r="BMS821" s="430"/>
      <c r="BMT821" s="430"/>
      <c r="BMU821" s="430"/>
      <c r="BMV821" s="430"/>
      <c r="BMW821" s="430"/>
      <c r="BMX821" s="430"/>
      <c r="BMY821" s="430"/>
      <c r="BMZ821" s="430"/>
      <c r="BNA821" s="430"/>
      <c r="BNB821" s="430"/>
      <c r="BNC821" s="438" t="s">
        <v>506</v>
      </c>
      <c r="BND821" s="430"/>
      <c r="BNE821" s="430"/>
      <c r="BNF821" s="430"/>
      <c r="BNG821" s="430"/>
      <c r="BNH821" s="430"/>
      <c r="BNI821" s="430"/>
      <c r="BNJ821" s="430"/>
      <c r="BNK821" s="430"/>
      <c r="BNL821" s="430"/>
      <c r="BNM821" s="430"/>
    </row>
    <row r="822" spans="1680:1729" ht="12" customHeight="1">
      <c r="BLP822" s="81"/>
      <c r="BLQ822" s="462"/>
      <c r="BLR822" s="81"/>
      <c r="BLS822" s="16"/>
      <c r="BLT822" s="81"/>
      <c r="BLU822" s="81"/>
      <c r="BLV822" s="81"/>
      <c r="BLW822" s="81"/>
      <c r="BLX822" s="463"/>
      <c r="BLY822" s="430"/>
      <c r="BLZ822" s="430"/>
      <c r="BMA822" s="430"/>
      <c r="BMB822" s="430"/>
      <c r="BMC822" s="430"/>
      <c r="BMD822" s="430"/>
      <c r="BME822" s="430"/>
      <c r="BMF822" s="434"/>
      <c r="BMG822" s="430"/>
      <c r="BMH822" s="433"/>
      <c r="BMI822" s="430"/>
      <c r="BMJ822" s="430"/>
      <c r="BMK822" s="430"/>
      <c r="BML822" s="430"/>
      <c r="BMM822" s="430"/>
      <c r="BMN822" s="430"/>
      <c r="BMO822" s="430"/>
      <c r="BMP822" s="430"/>
      <c r="BMQ822" s="430"/>
      <c r="BMR822" s="430"/>
      <c r="BMS822" s="430"/>
      <c r="BMT822" s="430"/>
      <c r="BMU822" s="430"/>
      <c r="BMV822" s="430"/>
      <c r="BMW822" s="430"/>
      <c r="BMX822" s="430"/>
      <c r="BMY822" s="430"/>
      <c r="BMZ822" s="430"/>
      <c r="BNA822" s="430"/>
      <c r="BNB822" s="430"/>
      <c r="BNC822" s="438" t="s">
        <v>507</v>
      </c>
      <c r="BND822" s="430"/>
      <c r="BNE822" s="430"/>
      <c r="BNF822" s="430"/>
      <c r="BNG822" s="430"/>
      <c r="BNH822" s="430"/>
      <c r="BNI822" s="430"/>
      <c r="BNJ822" s="430"/>
      <c r="BNK822" s="430"/>
      <c r="BNL822" s="430"/>
      <c r="BNM822" s="430"/>
    </row>
    <row r="823" spans="1680:1729" ht="12" customHeight="1">
      <c r="BLP823" s="81"/>
      <c r="BLQ823" s="462"/>
      <c r="BLR823" s="81"/>
      <c r="BLS823" s="16"/>
      <c r="BLT823" s="81"/>
      <c r="BLU823" s="81"/>
      <c r="BLV823" s="81"/>
      <c r="BLW823" s="463"/>
      <c r="BLX823" s="463"/>
      <c r="BLY823" s="430"/>
      <c r="BLZ823" s="430"/>
      <c r="BMA823" s="430"/>
      <c r="BMB823" s="430"/>
      <c r="BMC823" s="430"/>
      <c r="BMD823" s="430"/>
      <c r="BME823" s="430"/>
      <c r="BMF823" s="434"/>
      <c r="BMG823" s="430"/>
      <c r="BMH823" s="433"/>
      <c r="BMI823" s="430"/>
      <c r="BMJ823" s="430"/>
      <c r="BMK823" s="430"/>
      <c r="BML823" s="430"/>
      <c r="BMM823" s="430"/>
      <c r="BMN823" s="430"/>
      <c r="BMO823" s="430"/>
      <c r="BMP823" s="430"/>
      <c r="BMQ823" s="430"/>
      <c r="BMR823" s="430"/>
      <c r="BMS823" s="430"/>
      <c r="BMT823" s="430"/>
      <c r="BMU823" s="430"/>
      <c r="BMV823" s="430"/>
      <c r="BMW823" s="430"/>
      <c r="BMX823" s="430"/>
      <c r="BMY823" s="430"/>
      <c r="BMZ823" s="430"/>
      <c r="BNA823" s="430"/>
      <c r="BNB823" s="430"/>
      <c r="BNC823" s="438" t="s">
        <v>508</v>
      </c>
      <c r="BND823" s="430"/>
      <c r="BNE823" s="430"/>
      <c r="BNF823" s="430"/>
      <c r="BNG823" s="430"/>
      <c r="BNH823" s="430"/>
      <c r="BNI823" s="430"/>
      <c r="BNJ823" s="430"/>
      <c r="BNK823" s="430"/>
      <c r="BNL823" s="430"/>
      <c r="BNM823" s="430"/>
    </row>
    <row r="824" spans="1680:1729" ht="12" customHeight="1">
      <c r="BLP824" s="81"/>
      <c r="BLQ824" s="462"/>
      <c r="BLR824" s="81"/>
      <c r="BLS824" s="16"/>
      <c r="BLT824" s="81"/>
      <c r="BLU824" s="81"/>
      <c r="BLV824" s="463"/>
      <c r="BLW824" s="463"/>
      <c r="BLX824" s="463"/>
      <c r="BLY824" s="430"/>
      <c r="BLZ824" s="430"/>
      <c r="BMA824" s="430"/>
      <c r="BMB824" s="430"/>
      <c r="BMC824" s="430"/>
      <c r="BMD824" s="430"/>
      <c r="BME824" s="430"/>
      <c r="BMF824" s="434"/>
      <c r="BMG824" s="430"/>
      <c r="BMH824" s="433"/>
      <c r="BMI824" s="430"/>
      <c r="BMJ824" s="430"/>
      <c r="BMK824" s="430"/>
      <c r="BML824" s="430"/>
      <c r="BMM824" s="430"/>
      <c r="BMN824" s="430"/>
      <c r="BMO824" s="430"/>
      <c r="BMP824" s="430"/>
      <c r="BMQ824" s="430"/>
      <c r="BMR824" s="430"/>
      <c r="BMS824" s="430"/>
      <c r="BMT824" s="430"/>
      <c r="BMU824" s="430"/>
      <c r="BMV824" s="430"/>
      <c r="BMW824" s="430"/>
      <c r="BMX824" s="430"/>
      <c r="BMY824" s="430"/>
      <c r="BMZ824" s="430"/>
      <c r="BNA824" s="430"/>
      <c r="BNB824" s="430"/>
      <c r="BNC824" s="438" t="s">
        <v>509</v>
      </c>
      <c r="BND824" s="430"/>
      <c r="BNE824" s="430"/>
      <c r="BNF824" s="430"/>
      <c r="BNG824" s="430"/>
      <c r="BNH824" s="430"/>
      <c r="BNI824" s="430"/>
      <c r="BNJ824" s="430"/>
      <c r="BNK824" s="430"/>
      <c r="BNL824" s="430"/>
      <c r="BNM824" s="430"/>
    </row>
    <row r="825" spans="1680:1729" ht="12" customHeight="1">
      <c r="BLP825" s="430"/>
      <c r="BLQ825" s="430"/>
      <c r="BLR825" s="430"/>
      <c r="BLS825" s="430"/>
      <c r="BLT825" s="430"/>
      <c r="BLU825" s="430"/>
      <c r="BLV825" s="430"/>
      <c r="BLW825" s="430"/>
      <c r="BLX825" s="430"/>
      <c r="BLY825" s="430"/>
      <c r="BLZ825" s="430"/>
      <c r="BMA825" s="430"/>
      <c r="BMB825" s="430"/>
      <c r="BMC825" s="430"/>
      <c r="BMD825" s="430"/>
      <c r="BME825" s="430"/>
      <c r="BMF825" s="434"/>
      <c r="BMG825" s="430"/>
      <c r="BMH825" s="433"/>
      <c r="BMI825" s="430"/>
      <c r="BMJ825" s="430"/>
      <c r="BMK825" s="430"/>
      <c r="BML825" s="430"/>
      <c r="BMM825" s="430"/>
      <c r="BMN825" s="430"/>
      <c r="BMO825" s="430"/>
      <c r="BMP825" s="430"/>
      <c r="BMQ825" s="430"/>
      <c r="BMR825" s="430"/>
      <c r="BMS825" s="430"/>
      <c r="BMT825" s="430"/>
      <c r="BMU825" s="430"/>
      <c r="BMV825" s="430"/>
      <c r="BMW825" s="430"/>
      <c r="BMX825" s="430"/>
      <c r="BMY825" s="430"/>
      <c r="BMZ825" s="430"/>
      <c r="BNA825" s="430"/>
      <c r="BNB825" s="430"/>
      <c r="BNC825" s="438" t="s">
        <v>5</v>
      </c>
      <c r="BND825" s="430"/>
      <c r="BNE825" s="430"/>
      <c r="BNF825" s="430"/>
      <c r="BNG825" s="430"/>
      <c r="BNH825" s="430"/>
      <c r="BNI825" s="430"/>
      <c r="BNJ825" s="430"/>
      <c r="BNK825" s="430"/>
      <c r="BNL825" s="430"/>
      <c r="BNM825" s="430"/>
    </row>
    <row r="826" spans="1680:1729" ht="12" customHeight="1">
      <c r="BLP826" s="430"/>
      <c r="BLQ826" s="430"/>
      <c r="BLR826" s="81"/>
      <c r="BLS826" s="430"/>
      <c r="BLT826" s="16"/>
      <c r="BLU826" s="16"/>
      <c r="BLV826" s="16"/>
      <c r="BLW826" s="16"/>
      <c r="BLX826" s="16"/>
      <c r="BLY826" s="433"/>
      <c r="BLZ826" s="433"/>
      <c r="BMA826" s="433"/>
      <c r="BMB826" s="433"/>
      <c r="BMC826" s="433"/>
      <c r="BMD826" s="433"/>
      <c r="BME826" s="433"/>
      <c r="BMF826" s="433"/>
      <c r="BMG826" s="433"/>
      <c r="BMH826" s="433"/>
      <c r="BMI826" s="433"/>
      <c r="BMJ826" s="433"/>
      <c r="BMK826" s="430"/>
      <c r="BML826" s="430"/>
      <c r="BMM826" s="430"/>
      <c r="BMN826" s="430"/>
      <c r="BMO826" s="430"/>
      <c r="BMP826" s="430"/>
      <c r="BMQ826" s="430"/>
      <c r="BMR826" s="430"/>
      <c r="BMS826" s="430"/>
      <c r="BMT826" s="430"/>
      <c r="BMU826" s="430"/>
      <c r="BMV826" s="430"/>
      <c r="BMW826" s="430"/>
      <c r="BMX826" s="430"/>
      <c r="BMY826" s="430"/>
      <c r="BMZ826" s="430"/>
      <c r="BNA826" s="430"/>
      <c r="BNB826" s="430"/>
      <c r="BNC826" s="438" t="s">
        <v>510</v>
      </c>
      <c r="BND826" s="430"/>
      <c r="BNE826" s="430"/>
      <c r="BNF826" s="430"/>
      <c r="BNG826" s="430"/>
      <c r="BNH826" s="430"/>
      <c r="BNI826" s="430"/>
      <c r="BNJ826" s="430"/>
      <c r="BNK826" s="430"/>
      <c r="BNL826" s="430"/>
      <c r="BNM826" s="430"/>
    </row>
    <row r="827" spans="1680:1729" ht="12" customHeight="1">
      <c r="BLP827" s="430"/>
      <c r="BLQ827" s="430"/>
      <c r="BLR827" s="430"/>
      <c r="BLS827" s="430"/>
      <c r="BLT827" s="81"/>
      <c r="BLU827" s="81"/>
      <c r="BLV827" s="81"/>
      <c r="BLW827" s="81"/>
      <c r="BLX827" s="81"/>
      <c r="BLY827" s="433"/>
      <c r="BLZ827" s="433"/>
      <c r="BMA827" s="433"/>
      <c r="BMB827" s="433"/>
      <c r="BMC827" s="433"/>
      <c r="BMD827" s="433"/>
      <c r="BME827" s="433"/>
      <c r="BMF827" s="433"/>
      <c r="BMG827" s="433"/>
      <c r="BMH827" s="433"/>
      <c r="BMI827" s="433"/>
      <c r="BMJ827" s="433"/>
      <c r="BMK827" s="430"/>
      <c r="BML827" s="430"/>
      <c r="BMM827" s="430"/>
      <c r="BMN827" s="430"/>
      <c r="BMO827" s="430"/>
      <c r="BMP827" s="430"/>
      <c r="BMQ827" s="430"/>
      <c r="BMR827" s="430"/>
      <c r="BMS827" s="430"/>
      <c r="BMT827" s="430"/>
      <c r="BMU827" s="430"/>
      <c r="BMV827" s="430"/>
      <c r="BMW827" s="430"/>
      <c r="BMX827" s="430"/>
      <c r="BMY827" s="430"/>
      <c r="BMZ827" s="430"/>
      <c r="BNA827" s="430"/>
      <c r="BNB827" s="430"/>
      <c r="BNC827" s="438" t="s">
        <v>511</v>
      </c>
      <c r="BND827" s="430"/>
      <c r="BNE827" s="430"/>
      <c r="BNF827" s="430"/>
      <c r="BNG827" s="430"/>
      <c r="BNH827" s="430"/>
      <c r="BNI827" s="430"/>
      <c r="BNJ827" s="430"/>
      <c r="BNK827" s="430"/>
      <c r="BNL827" s="430"/>
      <c r="BNM827" s="430"/>
    </row>
    <row r="828" spans="1680:1729" ht="12" customHeight="1">
      <c r="BLP828" s="430"/>
      <c r="BLQ828" s="430"/>
      <c r="BLR828" s="430"/>
      <c r="BLS828" s="430"/>
      <c r="BLT828" s="81"/>
      <c r="BLU828" s="81"/>
      <c r="BLV828" s="81"/>
      <c r="BLW828" s="81"/>
      <c r="BLX828" s="81"/>
      <c r="BLY828" s="433"/>
      <c r="BLZ828" s="433"/>
      <c r="BMA828" s="433"/>
      <c r="BMB828" s="433"/>
      <c r="BMC828" s="433"/>
      <c r="BMD828" s="433"/>
      <c r="BME828" s="433"/>
      <c r="BMF828" s="433"/>
      <c r="BMG828" s="433"/>
      <c r="BMH828" s="433"/>
      <c r="BMI828" s="433"/>
      <c r="BMJ828" s="433"/>
      <c r="BMK828" s="430"/>
      <c r="BML828" s="430"/>
      <c r="BMM828" s="430"/>
      <c r="BMN828" s="430"/>
      <c r="BMO828" s="430"/>
      <c r="BMP828" s="430"/>
      <c r="BMQ828" s="430"/>
      <c r="BMR828" s="430"/>
      <c r="BMS828" s="430"/>
      <c r="BMT828" s="430"/>
      <c r="BMU828" s="430"/>
      <c r="BMV828" s="430"/>
      <c r="BMW828" s="430"/>
      <c r="BMX828" s="430"/>
      <c r="BMY828" s="430"/>
      <c r="BMZ828" s="430"/>
      <c r="BNA828" s="430"/>
      <c r="BNB828" s="430"/>
      <c r="BNC828" s="438" t="s">
        <v>512</v>
      </c>
      <c r="BND828" s="430"/>
      <c r="BNE828" s="430"/>
      <c r="BNF828" s="430"/>
      <c r="BNG828" s="430"/>
      <c r="BNH828" s="430"/>
      <c r="BNI828" s="430"/>
      <c r="BNJ828" s="430"/>
      <c r="BNK828" s="430"/>
      <c r="BNL828" s="430"/>
      <c r="BNM828" s="430"/>
    </row>
    <row r="829" spans="1680:1729" ht="12" customHeight="1">
      <c r="BLP829" s="430"/>
      <c r="BLQ829" s="430"/>
      <c r="BLR829" s="430"/>
      <c r="BLS829" s="430"/>
      <c r="BLT829" s="81"/>
      <c r="BLU829" s="81"/>
      <c r="BLV829" s="81"/>
      <c r="BLW829" s="81"/>
      <c r="BLX829" s="430"/>
      <c r="BLY829" s="433"/>
      <c r="BLZ829" s="433"/>
      <c r="BMA829" s="433"/>
      <c r="BMB829" s="433"/>
      <c r="BMC829" s="433"/>
      <c r="BMD829" s="433"/>
      <c r="BME829" s="433"/>
      <c r="BMF829" s="433"/>
      <c r="BMG829" s="433"/>
      <c r="BMH829" s="433"/>
      <c r="BMI829" s="433"/>
      <c r="BMJ829" s="433"/>
      <c r="BMK829" s="430"/>
      <c r="BML829" s="430"/>
      <c r="BMM829" s="430"/>
      <c r="BMN829" s="430"/>
      <c r="BMO829" s="430"/>
      <c r="BMP829" s="430"/>
      <c r="BMQ829" s="430"/>
      <c r="BMR829" s="430"/>
      <c r="BMS829" s="430"/>
      <c r="BMT829" s="430"/>
      <c r="BMU829" s="430"/>
      <c r="BMV829" s="430"/>
      <c r="BMW829" s="430"/>
      <c r="BMX829" s="430"/>
      <c r="BMY829" s="430"/>
      <c r="BMZ829" s="430"/>
      <c r="BNA829" s="430"/>
      <c r="BNB829" s="430"/>
      <c r="BNC829" s="438" t="s">
        <v>513</v>
      </c>
      <c r="BND829" s="430"/>
      <c r="BNE829" s="430"/>
      <c r="BNF829" s="430"/>
      <c r="BNG829" s="430"/>
      <c r="BNH829" s="430"/>
      <c r="BNI829" s="430"/>
      <c r="BNJ829" s="430"/>
      <c r="BNK829" s="430"/>
      <c r="BNL829" s="430"/>
      <c r="BNM829" s="430"/>
    </row>
    <row r="830" spans="1680:1729" ht="12" customHeight="1">
      <c r="BLP830" s="430"/>
      <c r="BLQ830" s="430"/>
      <c r="BLR830" s="430"/>
      <c r="BLS830" s="430"/>
      <c r="BLT830" s="81"/>
      <c r="BLU830" s="81"/>
      <c r="BLV830" s="81"/>
      <c r="BLW830" s="430"/>
      <c r="BLX830" s="430"/>
      <c r="BLY830" s="433"/>
      <c r="BLZ830" s="433"/>
      <c r="BMA830" s="433"/>
      <c r="BMB830" s="433"/>
      <c r="BMC830" s="433"/>
      <c r="BMD830" s="433"/>
      <c r="BME830" s="433"/>
      <c r="BMF830" s="433"/>
      <c r="BMG830" s="433"/>
      <c r="BMH830" s="433"/>
      <c r="BMI830" s="433"/>
      <c r="BMJ830" s="433"/>
      <c r="BMK830" s="430"/>
      <c r="BML830" s="430"/>
      <c r="BMM830" s="430"/>
      <c r="BMN830" s="430"/>
      <c r="BMO830" s="430"/>
      <c r="BMP830" s="430"/>
      <c r="BMQ830" s="430"/>
      <c r="BMR830" s="430"/>
      <c r="BMS830" s="430"/>
      <c r="BMT830" s="430"/>
      <c r="BMU830" s="430"/>
      <c r="BMV830" s="430"/>
      <c r="BMW830" s="430"/>
      <c r="BMX830" s="430"/>
      <c r="BMY830" s="430"/>
      <c r="BMZ830" s="430"/>
      <c r="BNA830" s="430"/>
      <c r="BNB830" s="430"/>
      <c r="BNC830" s="439" t="s">
        <v>514</v>
      </c>
      <c r="BND830" s="430"/>
      <c r="BNE830" s="430"/>
      <c r="BNF830" s="430"/>
      <c r="BNG830" s="430"/>
      <c r="BNH830" s="430"/>
      <c r="BNI830" s="430"/>
      <c r="BNJ830" s="430"/>
      <c r="BNK830" s="430"/>
      <c r="BNL830" s="430"/>
      <c r="BNM830" s="430"/>
    </row>
    <row r="831" spans="1680:1729" ht="12" customHeight="1">
      <c r="BLP831" s="430"/>
      <c r="BLQ831" s="430"/>
      <c r="BLR831" s="430"/>
      <c r="BLS831" s="430"/>
      <c r="BLT831" s="81"/>
      <c r="BLU831" s="81"/>
      <c r="BLV831" s="430"/>
      <c r="BLW831" s="430"/>
      <c r="BLX831" s="430"/>
      <c r="BLY831" s="433"/>
      <c r="BLZ831" s="433"/>
      <c r="BMA831" s="433"/>
      <c r="BMB831" s="433"/>
      <c r="BMC831" s="433"/>
      <c r="BMD831" s="433"/>
      <c r="BME831" s="433"/>
      <c r="BMF831" s="433"/>
      <c r="BMG831" s="433"/>
      <c r="BMH831" s="433"/>
      <c r="BMI831" s="433"/>
      <c r="BMJ831" s="433"/>
      <c r="BMK831" s="430"/>
      <c r="BML831" s="430"/>
      <c r="BMM831" s="430"/>
      <c r="BMN831" s="430"/>
      <c r="BMO831" s="430"/>
      <c r="BMP831" s="430"/>
      <c r="BMQ831" s="430"/>
      <c r="BMR831" s="430"/>
      <c r="BMS831" s="430"/>
      <c r="BMT831" s="430"/>
      <c r="BMU831" s="430"/>
      <c r="BMV831" s="430"/>
      <c r="BMW831" s="430"/>
      <c r="BMX831" s="430"/>
      <c r="BMY831" s="430"/>
      <c r="BMZ831" s="430"/>
      <c r="BNA831" s="430"/>
      <c r="BNB831" s="430"/>
      <c r="BNC831" s="438" t="s">
        <v>515</v>
      </c>
      <c r="BND831" s="430"/>
      <c r="BNE831" s="430"/>
      <c r="BNF831" s="430"/>
      <c r="BNG831" s="430"/>
      <c r="BNH831" s="430"/>
      <c r="BNI831" s="430"/>
      <c r="BNJ831" s="430"/>
      <c r="BNK831" s="430"/>
      <c r="BNL831" s="430"/>
      <c r="BNM831" s="430"/>
    </row>
    <row r="832" spans="1680:1729" ht="12" customHeight="1">
      <c r="BLP832" s="430"/>
      <c r="BLQ832" s="430"/>
      <c r="BLR832" s="430"/>
      <c r="BLS832" s="430"/>
      <c r="BLT832" s="430"/>
      <c r="BLU832" s="430"/>
      <c r="BLV832" s="430"/>
      <c r="BLW832" s="430"/>
      <c r="BLX832" s="430"/>
      <c r="BLY832" s="433"/>
      <c r="BLZ832" s="433"/>
      <c r="BMA832" s="433"/>
      <c r="BMB832" s="433"/>
      <c r="BMC832" s="433"/>
      <c r="BMD832" s="433"/>
      <c r="BME832" s="433"/>
      <c r="BMF832" s="433"/>
      <c r="BMG832" s="433"/>
      <c r="BMH832" s="433"/>
      <c r="BMI832" s="433"/>
      <c r="BMJ832" s="433"/>
      <c r="BMK832" s="430"/>
      <c r="BML832" s="430"/>
      <c r="BMM832" s="430"/>
      <c r="BMN832" s="430"/>
      <c r="BMO832" s="430"/>
      <c r="BMP832" s="430"/>
      <c r="BMQ832" s="430"/>
      <c r="BMR832" s="430"/>
      <c r="BMS832" s="430"/>
      <c r="BMT832" s="430"/>
      <c r="BMU832" s="430"/>
      <c r="BMV832" s="430"/>
      <c r="BMW832" s="430"/>
      <c r="BMX832" s="430"/>
      <c r="BMY832" s="430"/>
      <c r="BMZ832" s="430"/>
      <c r="BNA832" s="430"/>
      <c r="BNB832" s="430"/>
      <c r="BNC832" s="438" t="s">
        <v>516</v>
      </c>
      <c r="BND832" s="430"/>
      <c r="BNE832" s="430"/>
      <c r="BNF832" s="430"/>
      <c r="BNG832" s="430"/>
      <c r="BNH832" s="430"/>
      <c r="BNI832" s="430"/>
      <c r="BNJ832" s="430"/>
      <c r="BNK832" s="430"/>
      <c r="BNL832" s="430"/>
      <c r="BNM832" s="430"/>
    </row>
    <row r="833" spans="1680:1729" ht="12" customHeight="1">
      <c r="BLP833" s="430"/>
      <c r="BLQ833" s="430"/>
      <c r="BLR833" s="430"/>
      <c r="BLS833" s="430"/>
      <c r="BLT833" s="430"/>
      <c r="BLU833" s="430"/>
      <c r="BLV833" s="430"/>
      <c r="BLW833" s="430"/>
      <c r="BLX833" s="430"/>
      <c r="BLY833" s="430"/>
      <c r="BLZ833" s="430"/>
      <c r="BMA833" s="430"/>
      <c r="BMB833" s="430"/>
      <c r="BMC833" s="430"/>
      <c r="BMD833" s="430"/>
      <c r="BME833" s="430"/>
      <c r="BMF833" s="434"/>
      <c r="BMG833" s="430"/>
      <c r="BMH833" s="433"/>
      <c r="BMI833" s="430"/>
      <c r="BMJ833" s="430"/>
      <c r="BMK833" s="430"/>
      <c r="BML833" s="430"/>
      <c r="BMM833" s="430"/>
      <c r="BMN833" s="430"/>
      <c r="BMO833" s="430"/>
      <c r="BMP833" s="430"/>
      <c r="BMQ833" s="430"/>
      <c r="BMR833" s="430"/>
      <c r="BMS833" s="430"/>
      <c r="BMT833" s="430"/>
      <c r="BMU833" s="430"/>
      <c r="BMV833" s="430"/>
      <c r="BMW833" s="430"/>
      <c r="BMX833" s="430"/>
      <c r="BMY833" s="430"/>
      <c r="BMZ833" s="430"/>
      <c r="BNA833" s="430"/>
      <c r="BNB833" s="430"/>
      <c r="BNC833" s="438" t="s">
        <v>517</v>
      </c>
      <c r="BND833" s="430"/>
      <c r="BNE833" s="430"/>
      <c r="BNF833" s="430"/>
      <c r="BNG833" s="430"/>
      <c r="BNH833" s="430"/>
      <c r="BNI833" s="430"/>
      <c r="BNJ833" s="430"/>
      <c r="BNK833" s="430"/>
      <c r="BNL833" s="430"/>
      <c r="BNM833" s="430"/>
    </row>
    <row r="834" spans="1680:1729" ht="12" customHeight="1">
      <c r="BLP834" s="430"/>
      <c r="BLQ834" s="430"/>
      <c r="BLR834" s="430"/>
      <c r="BLS834" s="430"/>
      <c r="BLT834" s="430"/>
      <c r="BLU834" s="430"/>
      <c r="BLV834" s="430"/>
      <c r="BLW834" s="430"/>
      <c r="BLX834" s="430"/>
      <c r="BLY834" s="430"/>
      <c r="BLZ834" s="430"/>
      <c r="BMA834" s="430"/>
      <c r="BMB834" s="430"/>
      <c r="BMC834" s="430"/>
      <c r="BMD834" s="430"/>
      <c r="BME834" s="430"/>
      <c r="BMF834" s="434"/>
      <c r="BMG834" s="430"/>
      <c r="BMH834" s="433"/>
      <c r="BMI834" s="430"/>
      <c r="BMJ834" s="430"/>
      <c r="BMK834" s="430"/>
      <c r="BML834" s="430"/>
      <c r="BMM834" s="430"/>
      <c r="BMN834" s="430"/>
      <c r="BMO834" s="430"/>
      <c r="BMP834" s="430"/>
      <c r="BMQ834" s="430"/>
      <c r="BMR834" s="430"/>
      <c r="BMS834" s="430"/>
      <c r="BMT834" s="430"/>
      <c r="BMU834" s="430"/>
      <c r="BMV834" s="430"/>
      <c r="BMW834" s="430"/>
      <c r="BMX834" s="430"/>
      <c r="BMY834" s="430"/>
      <c r="BMZ834" s="430"/>
      <c r="BNA834" s="430"/>
      <c r="BNB834" s="430"/>
      <c r="BNC834" s="438" t="s">
        <v>518</v>
      </c>
      <c r="BND834" s="430"/>
      <c r="BNE834" s="430"/>
      <c r="BNF834" s="430"/>
      <c r="BNG834" s="430"/>
      <c r="BNH834" s="430"/>
      <c r="BNI834" s="430"/>
      <c r="BNJ834" s="430"/>
      <c r="BNK834" s="430"/>
      <c r="BNL834" s="430"/>
      <c r="BNM834" s="430"/>
    </row>
    <row r="835" spans="1680:1729" ht="12" customHeight="1">
      <c r="BLP835" s="430"/>
      <c r="BLQ835" s="430"/>
      <c r="BLR835" s="430"/>
      <c r="BLS835" s="430"/>
      <c r="BLT835" s="430"/>
      <c r="BLU835" s="463"/>
      <c r="BLV835" s="430"/>
      <c r="BLW835" s="430"/>
      <c r="BLX835" s="430"/>
      <c r="BLY835" s="430"/>
      <c r="BLZ835" s="430"/>
      <c r="BMA835" s="430"/>
      <c r="BMB835" s="430"/>
      <c r="BMC835" s="430"/>
      <c r="BMD835" s="430"/>
      <c r="BME835" s="430"/>
      <c r="BMF835" s="434"/>
      <c r="BMG835" s="430"/>
      <c r="BMH835" s="433"/>
      <c r="BMI835" s="430"/>
      <c r="BMJ835" s="430"/>
      <c r="BMK835" s="430"/>
      <c r="BML835" s="430"/>
      <c r="BMM835" s="430"/>
      <c r="BMN835" s="430"/>
      <c r="BMO835" s="430"/>
      <c r="BMP835" s="430"/>
      <c r="BMQ835" s="430"/>
      <c r="BMR835" s="430"/>
      <c r="BMS835" s="430"/>
      <c r="BMT835" s="430"/>
      <c r="BMU835" s="430"/>
      <c r="BMV835" s="430"/>
      <c r="BMW835" s="430"/>
      <c r="BMX835" s="430"/>
      <c r="BMY835" s="430"/>
      <c r="BMZ835" s="430"/>
      <c r="BNA835" s="430"/>
      <c r="BNB835" s="430"/>
      <c r="BNC835" s="430"/>
      <c r="BND835" s="430"/>
      <c r="BNE835" s="430"/>
      <c r="BNF835" s="430"/>
      <c r="BNG835" s="430"/>
      <c r="BNH835" s="430"/>
      <c r="BNI835" s="430"/>
      <c r="BNJ835" s="430"/>
      <c r="BNK835" s="430"/>
      <c r="BNL835" s="430"/>
      <c r="BNM835" s="430"/>
    </row>
    <row r="836" spans="1680:1729" ht="12" customHeight="1">
      <c r="BLP836" s="430"/>
      <c r="BLQ836" s="430"/>
      <c r="BLR836" s="430"/>
      <c r="BLS836" s="430"/>
      <c r="BLT836" s="430"/>
      <c r="BLU836" s="81"/>
      <c r="BLV836" s="430"/>
      <c r="BLW836" s="430"/>
      <c r="BLX836" s="430"/>
      <c r="BLY836" s="430"/>
      <c r="BLZ836" s="430"/>
      <c r="BMA836" s="430"/>
      <c r="BMB836" s="430"/>
      <c r="BMC836" s="430"/>
      <c r="BMD836" s="430"/>
      <c r="BME836" s="430"/>
      <c r="BMF836" s="434"/>
      <c r="BMG836" s="430"/>
      <c r="BMH836" s="433"/>
      <c r="BMI836" s="430"/>
      <c r="BMJ836" s="430"/>
      <c r="BMK836" s="430"/>
      <c r="BML836" s="430"/>
      <c r="BMM836" s="430"/>
      <c r="BMN836" s="430"/>
      <c r="BMO836" s="430"/>
      <c r="BMP836" s="430"/>
      <c r="BMQ836" s="430"/>
      <c r="BMR836" s="430"/>
      <c r="BMS836" s="430"/>
      <c r="BMT836" s="430"/>
      <c r="BMU836" s="430"/>
      <c r="BMV836" s="430"/>
      <c r="BMW836" s="430"/>
      <c r="BMX836" s="430"/>
      <c r="BMY836" s="430"/>
      <c r="BMZ836" s="430"/>
      <c r="BNA836" s="430"/>
      <c r="BNB836" s="430"/>
      <c r="BNC836" s="430"/>
      <c r="BND836" s="430"/>
      <c r="BNE836" s="430"/>
      <c r="BNF836" s="430"/>
      <c r="BNG836" s="430"/>
      <c r="BNH836" s="430"/>
      <c r="BNI836" s="430"/>
      <c r="BNJ836" s="430"/>
      <c r="BNK836" s="430"/>
      <c r="BNL836" s="430"/>
      <c r="BNM836" s="430"/>
    </row>
    <row r="837" spans="1680:1729" ht="12" customHeight="1">
      <c r="BLP837" s="430"/>
      <c r="BLQ837" s="430"/>
      <c r="BLR837" s="430"/>
      <c r="BLS837" s="430"/>
      <c r="BLT837" s="430"/>
      <c r="BLU837" s="81"/>
      <c r="BLV837" s="430"/>
      <c r="BLW837" s="430"/>
      <c r="BLX837" s="430"/>
      <c r="BLY837" s="430"/>
      <c r="BLZ837" s="430"/>
      <c r="BMA837" s="430"/>
      <c r="BMB837" s="430"/>
      <c r="BMC837" s="430"/>
      <c r="BMD837" s="430"/>
      <c r="BME837" s="430"/>
      <c r="BMF837" s="434"/>
      <c r="BMG837" s="430"/>
      <c r="BMH837" s="433"/>
      <c r="BMI837" s="430"/>
      <c r="BMJ837" s="430"/>
      <c r="BMK837" s="430"/>
      <c r="BML837" s="430"/>
      <c r="BMM837" s="430"/>
      <c r="BMN837" s="430"/>
      <c r="BMO837" s="430"/>
      <c r="BMP837" s="430"/>
      <c r="BMQ837" s="430"/>
      <c r="BMR837" s="430"/>
      <c r="BMS837" s="430"/>
      <c r="BMT837" s="430"/>
      <c r="BMU837" s="430"/>
      <c r="BMV837" s="430"/>
      <c r="BMW837" s="430"/>
      <c r="BMX837" s="430"/>
      <c r="BMY837" s="430"/>
      <c r="BMZ837" s="430"/>
      <c r="BNA837" s="430"/>
      <c r="BNB837" s="430"/>
      <c r="BNC837" s="430"/>
      <c r="BND837" s="430"/>
      <c r="BNE837" s="430" t="s">
        <v>69</v>
      </c>
      <c r="BNF837" s="430"/>
      <c r="BNG837" s="430"/>
      <c r="BNH837" s="430"/>
      <c r="BNI837" s="430"/>
      <c r="BNJ837" s="430"/>
      <c r="BNK837" s="430"/>
      <c r="BNL837" s="430"/>
      <c r="BNM837" s="430"/>
    </row>
    <row r="838" spans="1680:1729" ht="12" customHeight="1">
      <c r="BLP838" s="430"/>
      <c r="BLQ838" s="430"/>
      <c r="BLR838" s="430"/>
      <c r="BLS838" s="430"/>
      <c r="BLT838" s="430"/>
      <c r="BLU838" s="81"/>
      <c r="BLV838" s="430"/>
      <c r="BLW838" s="430"/>
      <c r="BLX838" s="430"/>
      <c r="BLY838" s="430"/>
      <c r="BLZ838" s="430"/>
      <c r="BMA838" s="430"/>
      <c r="BMB838" s="430"/>
      <c r="BMC838" s="430"/>
      <c r="BMD838" s="430"/>
      <c r="BME838" s="430"/>
      <c r="BMF838" s="434"/>
      <c r="BMG838" s="430"/>
      <c r="BMH838" s="433"/>
      <c r="BMI838" s="430"/>
      <c r="BMJ838" s="430"/>
      <c r="BMK838" s="430"/>
      <c r="BML838" s="430"/>
      <c r="BMM838" s="430"/>
      <c r="BMN838" s="430"/>
      <c r="BMO838" s="430"/>
      <c r="BMP838" s="430"/>
      <c r="BMQ838" s="430"/>
      <c r="BMR838" s="430"/>
      <c r="BMS838" s="430"/>
      <c r="BMT838" s="430"/>
      <c r="BMU838" s="430"/>
      <c r="BMV838" s="430"/>
      <c r="BMW838" s="430"/>
      <c r="BMX838" s="430"/>
      <c r="BMY838" s="430"/>
      <c r="BMZ838" s="430"/>
      <c r="BNA838" s="430"/>
      <c r="BNB838" s="430"/>
      <c r="BNC838" s="430"/>
      <c r="BND838" s="430"/>
      <c r="BNE838" s="430" t="s">
        <v>286</v>
      </c>
      <c r="BNF838" s="430"/>
      <c r="BNG838" s="430"/>
      <c r="BNH838" s="430"/>
      <c r="BNI838" s="430"/>
      <c r="BNJ838" s="430"/>
      <c r="BNK838" s="430"/>
      <c r="BNL838" s="430"/>
      <c r="BNM838" s="430"/>
    </row>
    <row r="839" spans="1680:1729" ht="12" customHeight="1">
      <c r="BLP839" s="430"/>
      <c r="BLQ839" s="430"/>
      <c r="BLR839" s="430"/>
      <c r="BLS839" s="430"/>
      <c r="BLT839" s="430"/>
      <c r="BLU839" s="430"/>
      <c r="BLV839" s="430"/>
      <c r="BLW839" s="430"/>
      <c r="BLX839" s="430"/>
      <c r="BLY839" s="430"/>
      <c r="BLZ839" s="430"/>
      <c r="BMA839" s="430"/>
      <c r="BMB839" s="430"/>
      <c r="BMC839" s="430"/>
      <c r="BMD839" s="430"/>
      <c r="BME839" s="430"/>
      <c r="BMF839" s="434"/>
      <c r="BMG839" s="430"/>
      <c r="BMH839" s="433"/>
      <c r="BMI839" s="430"/>
      <c r="BMJ839" s="430"/>
      <c r="BMK839" s="430"/>
      <c r="BML839" s="430"/>
      <c r="BMM839" s="430"/>
      <c r="BMN839" s="430"/>
      <c r="BMO839" s="430"/>
      <c r="BMP839" s="430"/>
      <c r="BMQ839" s="430"/>
      <c r="BMR839" s="430"/>
      <c r="BMS839" s="430"/>
      <c r="BMT839" s="430"/>
      <c r="BMU839" s="430"/>
      <c r="BMV839" s="430"/>
      <c r="BMW839" s="430"/>
      <c r="BMX839" s="430"/>
      <c r="BMY839" s="430"/>
      <c r="BMZ839" s="430"/>
      <c r="BNA839" s="430"/>
      <c r="BNB839" s="430"/>
      <c r="BNC839" s="430"/>
      <c r="BND839" s="430"/>
      <c r="BNE839" s="430"/>
      <c r="BNF839" s="430"/>
      <c r="BNG839" s="430"/>
      <c r="BNH839" s="430"/>
      <c r="BNI839" s="430"/>
      <c r="BNJ839" s="430"/>
      <c r="BNK839" s="430"/>
      <c r="BNL839" s="430"/>
      <c r="BNM839" s="430"/>
    </row>
    <row r="840" spans="1680:1729" ht="12" customHeight="1">
      <c r="BLP840" s="430"/>
      <c r="BLQ840" s="430"/>
      <c r="BLR840" s="430"/>
      <c r="BLS840" s="430"/>
      <c r="BLT840" s="430"/>
      <c r="BLU840" s="430"/>
      <c r="BLV840" s="430"/>
      <c r="BLW840" s="430"/>
      <c r="BLX840" s="430"/>
      <c r="BLY840" s="430"/>
      <c r="BLZ840" s="430"/>
      <c r="BMA840" s="430"/>
      <c r="BMB840" s="430"/>
      <c r="BMC840" s="430"/>
      <c r="BMD840" s="430"/>
      <c r="BME840" s="430"/>
      <c r="BMF840" s="434"/>
      <c r="BMG840" s="430"/>
      <c r="BMH840" s="433"/>
      <c r="BMI840" s="430"/>
      <c r="BMJ840" s="430"/>
      <c r="BMK840" s="430"/>
      <c r="BML840" s="430"/>
      <c r="BMM840" s="430"/>
      <c r="BMN840" s="430"/>
      <c r="BMO840" s="430"/>
      <c r="BMP840" s="430"/>
      <c r="BMQ840" s="430"/>
      <c r="BMR840" s="430"/>
      <c r="BMS840" s="430"/>
      <c r="BMT840" s="430"/>
      <c r="BMU840" s="430"/>
      <c r="BMV840" s="430"/>
      <c r="BMW840" s="430"/>
      <c r="BMX840" s="430"/>
      <c r="BMY840" s="430"/>
      <c r="BMZ840" s="430"/>
      <c r="BNA840" s="430"/>
      <c r="BNB840" s="430"/>
      <c r="BNC840" s="430"/>
      <c r="BND840" s="430"/>
      <c r="BNE840" s="430"/>
      <c r="BNF840" s="430"/>
      <c r="BNG840" s="430" t="s">
        <v>519</v>
      </c>
      <c r="BNH840" s="430"/>
      <c r="BNI840" s="430"/>
      <c r="BNJ840" s="430"/>
      <c r="BNK840" s="430"/>
      <c r="BNL840" s="430"/>
      <c r="BNM840" s="430"/>
    </row>
    <row r="841" spans="1680:1729" ht="12" customHeight="1">
      <c r="BLP841" s="430"/>
      <c r="BLQ841" s="430"/>
      <c r="BLR841" s="430"/>
      <c r="BLS841" s="430"/>
      <c r="BLT841" s="430"/>
      <c r="BLU841" s="430"/>
      <c r="BLV841" s="430"/>
      <c r="BLW841" s="430"/>
      <c r="BLX841" s="430"/>
      <c r="BLY841" s="430"/>
      <c r="BLZ841" s="430"/>
      <c r="BMA841" s="430"/>
      <c r="BMB841" s="430"/>
      <c r="BMC841" s="430"/>
      <c r="BMD841" s="430"/>
      <c r="BME841" s="430"/>
      <c r="BMF841" s="434"/>
      <c r="BMG841" s="430"/>
      <c r="BMH841" s="433"/>
      <c r="BMI841" s="430"/>
      <c r="BMJ841" s="430"/>
      <c r="BMK841" s="430"/>
      <c r="BML841" s="430"/>
      <c r="BMM841" s="430"/>
      <c r="BMN841" s="430"/>
      <c r="BMO841" s="430"/>
      <c r="BMP841" s="430"/>
      <c r="BMQ841" s="430"/>
      <c r="BMR841" s="430"/>
      <c r="BMS841" s="430"/>
      <c r="BMT841" s="430"/>
      <c r="BMU841" s="430"/>
      <c r="BMV841" s="430"/>
      <c r="BMW841" s="430"/>
      <c r="BMX841" s="430"/>
      <c r="BMY841" s="430"/>
      <c r="BMZ841" s="430"/>
      <c r="BNA841" s="430"/>
      <c r="BNB841" s="430"/>
      <c r="BNC841" s="430"/>
      <c r="BND841" s="430"/>
      <c r="BNE841" s="430"/>
      <c r="BNF841" s="430"/>
      <c r="BNG841" s="430" t="s">
        <v>520</v>
      </c>
      <c r="BNH841" s="430"/>
      <c r="BNI841" s="430"/>
      <c r="BNJ841" s="430"/>
      <c r="BNK841" s="430"/>
      <c r="BNL841" s="430"/>
      <c r="BNM841" s="430"/>
    </row>
    <row r="842" spans="1680:1729" ht="12" customHeight="1">
      <c r="BLP842" s="430"/>
      <c r="BLQ842" s="430"/>
      <c r="BLR842" s="430"/>
      <c r="BLS842" s="430"/>
      <c r="BLT842" s="430"/>
      <c r="BLU842" s="430"/>
      <c r="BLV842" s="15"/>
      <c r="BLW842" s="15"/>
      <c r="BLX842" s="15"/>
      <c r="BLY842" s="430"/>
      <c r="BLZ842" s="430"/>
      <c r="BMA842" s="430"/>
      <c r="BMB842" s="430"/>
      <c r="BMC842" s="430"/>
      <c r="BMD842" s="430"/>
      <c r="BME842" s="430"/>
      <c r="BMF842" s="434"/>
      <c r="BMG842" s="430"/>
      <c r="BMH842" s="433"/>
      <c r="BMI842" s="430"/>
      <c r="BMJ842" s="430"/>
      <c r="BMK842" s="430"/>
      <c r="BML842" s="430"/>
      <c r="BMM842" s="430"/>
      <c r="BMN842" s="430"/>
      <c r="BMO842" s="430"/>
      <c r="BMP842" s="430"/>
      <c r="BMQ842" s="430"/>
      <c r="BMR842" s="430"/>
      <c r="BMS842" s="430"/>
      <c r="BMT842" s="430"/>
      <c r="BMU842" s="430"/>
      <c r="BMV842" s="430"/>
      <c r="BMW842" s="430"/>
      <c r="BMX842" s="430"/>
      <c r="BMY842" s="430"/>
      <c r="BMZ842" s="430"/>
      <c r="BNA842" s="430"/>
      <c r="BNB842" s="430"/>
      <c r="BNC842" s="430"/>
      <c r="BND842" s="430"/>
      <c r="BNE842" s="430"/>
      <c r="BNF842" s="430"/>
      <c r="BNG842" s="430" t="s">
        <v>521</v>
      </c>
      <c r="BNH842" s="430"/>
      <c r="BNI842" s="430"/>
      <c r="BNJ842" s="430"/>
      <c r="BNK842" s="430"/>
      <c r="BNL842" s="430"/>
      <c r="BNM842" s="430"/>
    </row>
    <row r="843" spans="1680:1729" ht="12" customHeight="1">
      <c r="BLP843" s="430"/>
      <c r="BLQ843" s="430"/>
      <c r="BLR843" s="430"/>
      <c r="BLS843" s="430"/>
      <c r="BLT843" s="430"/>
      <c r="BLU843" s="430"/>
      <c r="BLV843" s="16"/>
      <c r="BLW843" s="16"/>
      <c r="BLX843" s="16"/>
      <c r="BLY843" s="430"/>
      <c r="BLZ843" s="430"/>
      <c r="BMA843" s="430"/>
      <c r="BMB843" s="430"/>
      <c r="BMC843" s="430"/>
      <c r="BMD843" s="430"/>
      <c r="BME843" s="430"/>
      <c r="BMF843" s="434"/>
      <c r="BMG843" s="430"/>
      <c r="BMH843" s="433"/>
      <c r="BMI843" s="430"/>
      <c r="BMJ843" s="430"/>
      <c r="BMK843" s="430"/>
      <c r="BML843" s="430"/>
      <c r="BMM843" s="430"/>
      <c r="BMN843" s="430"/>
      <c r="BMO843" s="430"/>
      <c r="BMP843" s="430"/>
      <c r="BMQ843" s="430"/>
      <c r="BMR843" s="430"/>
      <c r="BMS843" s="430"/>
      <c r="BMT843" s="430"/>
      <c r="BMU843" s="430"/>
      <c r="BMV843" s="430"/>
      <c r="BMW843" s="430"/>
      <c r="BMX843" s="430"/>
      <c r="BMY843" s="430"/>
      <c r="BMZ843" s="430"/>
      <c r="BNA843" s="430"/>
      <c r="BNB843" s="430"/>
      <c r="BNC843" s="430"/>
      <c r="BND843" s="430"/>
      <c r="BNE843" s="430"/>
      <c r="BNF843" s="430"/>
      <c r="BNG843" s="430" t="s">
        <v>522</v>
      </c>
      <c r="BNH843" s="430"/>
      <c r="BNI843" s="430"/>
      <c r="BNJ843" s="430"/>
      <c r="BNK843" s="430"/>
      <c r="BNL843" s="430"/>
      <c r="BNM843" s="430"/>
    </row>
    <row r="844" spans="1680:1729" ht="12" customHeight="1">
      <c r="BLP844" s="430"/>
      <c r="BLQ844" s="430"/>
      <c r="BLR844" s="430"/>
      <c r="BLS844" s="430"/>
      <c r="BLT844" s="430"/>
      <c r="BLU844" s="430"/>
      <c r="BLV844" s="432"/>
      <c r="BLW844" s="432"/>
      <c r="BLX844" s="432"/>
      <c r="BLY844" s="430"/>
      <c r="BLZ844" s="430"/>
      <c r="BMA844" s="430"/>
      <c r="BMB844" s="430"/>
      <c r="BMC844" s="430"/>
      <c r="BMD844" s="430"/>
      <c r="BME844" s="430"/>
      <c r="BMF844" s="434"/>
      <c r="BMG844" s="430"/>
      <c r="BMH844" s="433"/>
      <c r="BMI844" s="430"/>
      <c r="BMJ844" s="430"/>
      <c r="BMK844" s="430"/>
      <c r="BML844" s="430"/>
      <c r="BMM844" s="430"/>
      <c r="BMN844" s="430"/>
      <c r="BMO844" s="430"/>
      <c r="BMP844" s="430"/>
      <c r="BMQ844" s="430"/>
      <c r="BMR844" s="430"/>
      <c r="BMS844" s="430"/>
      <c r="BMT844" s="430"/>
      <c r="BMU844" s="430"/>
      <c r="BMV844" s="430"/>
      <c r="BMW844" s="430"/>
      <c r="BMX844" s="430"/>
      <c r="BMY844" s="430"/>
      <c r="BMZ844" s="430"/>
      <c r="BNA844" s="430"/>
      <c r="BNB844" s="430"/>
      <c r="BNC844" s="430"/>
      <c r="BND844" s="430"/>
      <c r="BNE844" s="430"/>
      <c r="BNF844" s="430"/>
      <c r="BNG844" s="430"/>
      <c r="BNH844" s="430"/>
      <c r="BNI844" s="430"/>
      <c r="BNJ844" s="430"/>
      <c r="BNK844" s="430"/>
      <c r="BNL844" s="430"/>
      <c r="BNM844" s="430"/>
    </row>
    <row r="845" spans="1680:1729" ht="12" customHeight="1">
      <c r="BLP845" s="430"/>
      <c r="BLQ845" s="430"/>
      <c r="BLR845" s="430"/>
      <c r="BLS845" s="430"/>
      <c r="BLT845" s="81"/>
      <c r="BLU845" s="81"/>
      <c r="BLV845" s="81"/>
      <c r="BLW845" s="433"/>
      <c r="BLX845" s="433"/>
      <c r="BLY845" s="430"/>
      <c r="BLZ845" s="430"/>
      <c r="BMA845" s="430"/>
      <c r="BMB845" s="430"/>
      <c r="BMC845" s="430"/>
      <c r="BMD845" s="430"/>
      <c r="BME845" s="430"/>
      <c r="BMF845" s="434"/>
      <c r="BMG845" s="430"/>
      <c r="BMH845" s="433"/>
      <c r="BMI845" s="430"/>
      <c r="BMJ845" s="430"/>
      <c r="BMK845" s="430"/>
      <c r="BML845" s="430"/>
      <c r="BMM845" s="430"/>
      <c r="BMN845" s="430"/>
      <c r="BMO845" s="430"/>
      <c r="BMP845" s="430"/>
      <c r="BMQ845" s="430"/>
      <c r="BMR845" s="430"/>
      <c r="BMS845" s="430"/>
      <c r="BMT845" s="430"/>
      <c r="BMU845" s="430"/>
      <c r="BMV845" s="430"/>
      <c r="BMW845" s="430"/>
      <c r="BMX845" s="430"/>
      <c r="BMY845" s="430"/>
      <c r="BMZ845" s="430"/>
      <c r="BNA845" s="430"/>
      <c r="BNB845" s="430"/>
      <c r="BNC845" s="430"/>
      <c r="BND845" s="430"/>
      <c r="BNE845" s="430"/>
      <c r="BNF845" s="430"/>
      <c r="BNG845" s="430"/>
      <c r="BNH845" s="430"/>
      <c r="BNI845" s="430" t="s">
        <v>523</v>
      </c>
      <c r="BNJ845" s="430"/>
      <c r="BNK845" s="430"/>
      <c r="BNL845" s="430"/>
      <c r="BNM845" s="430"/>
    </row>
    <row r="846" spans="1680:1729" ht="12" customHeight="1">
      <c r="BLP846" s="464"/>
      <c r="BLQ846" s="433"/>
      <c r="BLR846" s="462"/>
      <c r="BLS846" s="433"/>
      <c r="BLT846" s="81"/>
      <c r="BLU846" s="81"/>
      <c r="BLV846" s="463"/>
      <c r="BLW846" s="463"/>
      <c r="BLX846" s="463"/>
      <c r="BLY846" s="430"/>
      <c r="BLZ846" s="430"/>
      <c r="BMA846" s="430"/>
      <c r="BMB846" s="430"/>
      <c r="BMC846" s="430"/>
      <c r="BMD846" s="430"/>
      <c r="BME846" s="430"/>
      <c r="BMF846" s="434"/>
      <c r="BMG846" s="430"/>
      <c r="BMH846" s="433"/>
      <c r="BMI846" s="430"/>
      <c r="BMJ846" s="430"/>
      <c r="BMK846" s="430"/>
      <c r="BML846" s="430"/>
      <c r="BMM846" s="430"/>
      <c r="BMN846" s="430"/>
      <c r="BMO846" s="430"/>
      <c r="BMP846" s="463"/>
      <c r="BMQ846" s="430"/>
      <c r="BMR846" s="430"/>
      <c r="BMS846" s="430"/>
      <c r="BMT846" s="430"/>
      <c r="BMU846" s="430"/>
      <c r="BMV846" s="430"/>
      <c r="BMW846" s="430"/>
      <c r="BMX846" s="430"/>
      <c r="BMY846" s="430"/>
      <c r="BMZ846" s="430"/>
      <c r="BNA846" s="430"/>
      <c r="BNB846" s="430"/>
      <c r="BNC846" s="430"/>
      <c r="BND846" s="430"/>
      <c r="BNE846" s="430"/>
      <c r="BNF846" s="430"/>
      <c r="BNG846" s="430"/>
      <c r="BNH846" s="430"/>
      <c r="BNI846" s="430" t="s">
        <v>524</v>
      </c>
      <c r="BNJ846" s="430"/>
      <c r="BNK846" s="430"/>
      <c r="BNL846" s="430"/>
      <c r="BNM846" s="430"/>
    </row>
    <row r="847" spans="1680:1729" ht="12" customHeight="1">
      <c r="BLP847" s="464"/>
      <c r="BLQ847" s="433"/>
      <c r="BLR847" s="462"/>
      <c r="BLS847" s="433"/>
      <c r="BLT847" s="81"/>
      <c r="BLU847" s="81"/>
      <c r="BLV847" s="81"/>
      <c r="BLW847" s="463"/>
      <c r="BLX847" s="463"/>
      <c r="BLY847" s="430"/>
      <c r="BLZ847" s="430"/>
      <c r="BMA847" s="430"/>
      <c r="BMB847" s="430"/>
      <c r="BMC847" s="430"/>
      <c r="BMD847" s="430"/>
      <c r="BME847" s="430"/>
      <c r="BMF847" s="434"/>
      <c r="BMG847" s="430"/>
      <c r="BMH847" s="433"/>
      <c r="BMI847" s="430"/>
      <c r="BMJ847" s="430"/>
      <c r="BMK847" s="430"/>
      <c r="BML847" s="430"/>
      <c r="BMM847" s="430"/>
      <c r="BMN847" s="430"/>
      <c r="BMO847" s="430"/>
      <c r="BMP847" s="81"/>
      <c r="BMQ847" s="430"/>
      <c r="BMR847" s="430"/>
      <c r="BMS847" s="430"/>
      <c r="BMT847" s="430"/>
      <c r="BMU847" s="430"/>
      <c r="BMV847" s="430"/>
      <c r="BMW847" s="430"/>
      <c r="BMX847" s="430"/>
      <c r="BMY847" s="430"/>
      <c r="BMZ847" s="430"/>
      <c r="BNA847" s="430"/>
      <c r="BNB847" s="430"/>
      <c r="BNC847" s="430"/>
      <c r="BND847" s="430"/>
      <c r="BNE847" s="430"/>
      <c r="BNF847" s="430"/>
      <c r="BNG847" s="430"/>
      <c r="BNH847" s="430"/>
      <c r="BNI847" s="430" t="s">
        <v>525</v>
      </c>
      <c r="BNJ847" s="430"/>
      <c r="BNK847" s="430"/>
      <c r="BNL847" s="430"/>
      <c r="BNM847" s="430"/>
    </row>
    <row r="848" spans="1680:1729" ht="12" customHeight="1">
      <c r="BLP848" s="464"/>
      <c r="BLQ848" s="433"/>
      <c r="BLR848" s="462"/>
      <c r="BLS848" s="433"/>
      <c r="BLT848" s="81"/>
      <c r="BLU848" s="81"/>
      <c r="BLV848" s="81"/>
      <c r="BLW848" s="81"/>
      <c r="BLX848" s="463"/>
      <c r="BLY848" s="430"/>
      <c r="BLZ848" s="430"/>
      <c r="BMA848" s="430"/>
      <c r="BMB848" s="430"/>
      <c r="BMC848" s="430"/>
      <c r="BMD848" s="430"/>
      <c r="BME848" s="430"/>
      <c r="BMF848" s="434"/>
      <c r="BMG848" s="430"/>
      <c r="BMH848" s="433"/>
      <c r="BMI848" s="430"/>
      <c r="BMJ848" s="430"/>
      <c r="BMK848" s="430"/>
      <c r="BML848" s="430"/>
      <c r="BMM848" s="430"/>
      <c r="BMN848" s="430"/>
      <c r="BMO848" s="430"/>
      <c r="BMP848" s="81"/>
      <c r="BMQ848" s="430"/>
      <c r="BMR848" s="430"/>
      <c r="BMS848" s="430"/>
      <c r="BMT848" s="430"/>
      <c r="BMU848" s="430"/>
      <c r="BMV848" s="430"/>
      <c r="BMW848" s="430"/>
      <c r="BMX848" s="430"/>
      <c r="BMY848" s="430"/>
      <c r="BMZ848" s="430"/>
      <c r="BNA848" s="430"/>
      <c r="BNB848" s="430"/>
      <c r="BNC848" s="430"/>
      <c r="BND848" s="430"/>
      <c r="BNE848" s="430"/>
      <c r="BNF848" s="430"/>
      <c r="BNG848" s="430"/>
      <c r="BNH848" s="430"/>
      <c r="BNI848" s="430"/>
      <c r="BNJ848" s="430"/>
      <c r="BNK848" s="430"/>
      <c r="BNL848" s="430"/>
      <c r="BNM848" s="430"/>
    </row>
    <row r="849" spans="1680:1761" ht="12" customHeight="1">
      <c r="BLP849" s="464"/>
      <c r="BLQ849" s="433"/>
      <c r="BLR849" s="462"/>
      <c r="BLS849" s="433"/>
      <c r="BLT849" s="81"/>
      <c r="BLU849" s="81"/>
      <c r="BLV849" s="81"/>
      <c r="BLW849" s="81"/>
      <c r="BLX849" s="81"/>
      <c r="BLY849" s="430"/>
      <c r="BLZ849" s="430"/>
      <c r="BMA849" s="430"/>
      <c r="BMB849" s="430"/>
      <c r="BMC849" s="430"/>
      <c r="BMD849" s="430"/>
      <c r="BME849" s="430"/>
      <c r="BMF849" s="434"/>
      <c r="BMG849" s="430"/>
      <c r="BMH849" s="433"/>
      <c r="BMI849" s="430"/>
      <c r="BMJ849" s="430"/>
      <c r="BMK849" s="430"/>
      <c r="BML849" s="430"/>
      <c r="BMM849" s="430"/>
      <c r="BMN849" s="430"/>
      <c r="BMO849" s="430"/>
      <c r="BMP849" s="81"/>
      <c r="BMQ849" s="430"/>
      <c r="BMR849" s="430"/>
      <c r="BMS849" s="430"/>
      <c r="BMT849" s="430"/>
      <c r="BMU849" s="430"/>
      <c r="BMV849" s="430"/>
      <c r="BMW849" s="430"/>
      <c r="BMX849" s="430"/>
      <c r="BMY849" s="430"/>
      <c r="BMZ849" s="430"/>
      <c r="BNA849" s="430"/>
      <c r="BNB849" s="430"/>
      <c r="BNC849" s="430"/>
      <c r="BND849" s="430"/>
      <c r="BNE849" s="430"/>
      <c r="BNF849" s="430"/>
      <c r="BNG849" s="430"/>
      <c r="BNH849" s="430"/>
      <c r="BNI849" s="430"/>
      <c r="BNJ849" s="430"/>
      <c r="BNK849" s="430"/>
      <c r="BNL849" s="430"/>
      <c r="BNM849" s="430"/>
    </row>
    <row r="850" spans="1680:1761" ht="12" customHeight="1">
      <c r="BLP850" s="464"/>
      <c r="BLQ850" s="433"/>
      <c r="BLR850" s="462"/>
      <c r="BLS850" s="433"/>
      <c r="BLT850" s="81"/>
      <c r="BLU850" s="81"/>
      <c r="BLV850" s="81"/>
      <c r="BLW850" s="81"/>
      <c r="BLX850" s="81"/>
      <c r="BLY850" s="430"/>
      <c r="BLZ850" s="430"/>
      <c r="BMA850" s="430"/>
      <c r="BMB850" s="430"/>
      <c r="BMC850" s="430"/>
      <c r="BMD850" s="430"/>
      <c r="BME850" s="430"/>
      <c r="BMF850" s="434"/>
      <c r="BMG850" s="430"/>
      <c r="BMH850" s="433"/>
      <c r="BMI850" s="430"/>
      <c r="BMJ850" s="430"/>
      <c r="BMK850" s="430"/>
      <c r="BML850" s="430"/>
      <c r="BMM850" s="430"/>
      <c r="BMN850" s="430"/>
      <c r="BMO850" s="430"/>
      <c r="BMP850" s="430"/>
      <c r="BMQ850" s="430"/>
      <c r="BMR850" s="430"/>
      <c r="BMS850" s="430"/>
      <c r="BMT850" s="430"/>
      <c r="BMU850" s="430"/>
      <c r="BMV850" s="430"/>
      <c r="BMW850" s="430"/>
      <c r="BMX850" s="430"/>
      <c r="BMY850" s="430"/>
      <c r="BMZ850" s="430"/>
      <c r="BNA850" s="430"/>
      <c r="BNB850" s="430"/>
      <c r="BNC850" s="430"/>
      <c r="BND850" s="430"/>
      <c r="BNE850" s="430"/>
      <c r="BNF850" s="430"/>
      <c r="BNG850" s="430"/>
      <c r="BNH850" s="430"/>
      <c r="BNI850" s="430"/>
      <c r="BNJ850" s="430"/>
      <c r="BNK850" s="430"/>
      <c r="BNL850" s="146" t="s">
        <v>526</v>
      </c>
      <c r="BNM850" s="146"/>
      <c r="BNN850" s="146"/>
      <c r="BNO850" s="146"/>
      <c r="BNP850" s="146"/>
      <c r="BNQ850" s="146"/>
      <c r="BNR850" s="146"/>
      <c r="BNS850" s="146"/>
      <c r="BNT850" s="146"/>
      <c r="BNU850" s="146"/>
      <c r="BNV850" s="146"/>
      <c r="BNW850" s="146"/>
      <c r="BNX850" s="154"/>
      <c r="BNY850" s="154"/>
      <c r="BNZ850" s="154"/>
      <c r="BOA850" s="154"/>
      <c r="BOB850" s="154"/>
      <c r="BOC850" s="154"/>
      <c r="BOD850" s="154"/>
      <c r="BOE850" s="154"/>
      <c r="BOF850" s="154"/>
      <c r="BOG850" s="154"/>
      <c r="BOH850" s="154"/>
      <c r="BOI850" s="154"/>
      <c r="BOJ850" s="146"/>
      <c r="BOK850" s="146"/>
      <c r="BOL850" s="146"/>
      <c r="BOM850" s="146"/>
      <c r="BON850" s="146"/>
      <c r="BOO850" s="146"/>
      <c r="BOP850" s="146"/>
      <c r="BOQ850" s="146"/>
      <c r="BOR850" s="146"/>
      <c r="BOS850" s="146"/>
    </row>
    <row r="851" spans="1680:1761" ht="12" customHeight="1">
      <c r="BLP851" s="430"/>
      <c r="BLQ851" s="430"/>
      <c r="BLR851" s="430"/>
      <c r="BLS851" s="430"/>
      <c r="BLT851" s="430"/>
      <c r="BLU851" s="430"/>
      <c r="BLV851" s="430"/>
      <c r="BLW851" s="430"/>
      <c r="BLX851" s="430"/>
      <c r="BLY851" s="433"/>
      <c r="BLZ851" s="433"/>
      <c r="BMA851" s="433"/>
      <c r="BMB851" s="433"/>
      <c r="BMC851" s="433"/>
      <c r="BMD851" s="433"/>
      <c r="BME851" s="433"/>
      <c r="BMF851" s="433"/>
      <c r="BMG851" s="433"/>
      <c r="BMH851" s="433"/>
      <c r="BMI851" s="433"/>
      <c r="BMJ851" s="433"/>
      <c r="BMK851" s="430"/>
      <c r="BML851" s="430"/>
      <c r="BMM851" s="430"/>
      <c r="BMN851" s="430"/>
      <c r="BMO851" s="430"/>
      <c r="BMP851" s="430"/>
      <c r="BMQ851" s="430"/>
      <c r="BMR851" s="430"/>
      <c r="BMS851" s="430"/>
      <c r="BMT851" s="430"/>
      <c r="BMU851" s="430"/>
      <c r="BMV851" s="430"/>
      <c r="BMW851" s="430"/>
      <c r="BMX851" s="430"/>
      <c r="BMY851" s="430"/>
      <c r="BMZ851" s="430"/>
      <c r="BNA851" s="430"/>
      <c r="BNB851" s="430"/>
      <c r="BNC851" s="430"/>
      <c r="BND851" s="430"/>
      <c r="BNE851" s="430"/>
      <c r="BNF851" s="430"/>
      <c r="BNG851" s="430"/>
      <c r="BNH851" s="430"/>
      <c r="BNI851" s="430"/>
      <c r="BNJ851" s="430"/>
      <c r="BNK851" s="430"/>
      <c r="BNL851" s="440" t="s">
        <v>527</v>
      </c>
      <c r="BNM851" s="146"/>
      <c r="BNN851" s="146"/>
      <c r="BNO851" s="146"/>
      <c r="BNP851" s="146"/>
      <c r="BNQ851" s="146"/>
      <c r="BNR851" s="146"/>
      <c r="BNS851" s="146"/>
      <c r="BNT851" s="146"/>
      <c r="BNU851" s="146"/>
      <c r="BNV851" s="146"/>
      <c r="BNW851" s="146"/>
      <c r="BNX851" s="154"/>
      <c r="BNY851" s="154"/>
      <c r="BNZ851" s="154"/>
      <c r="BOA851" s="154"/>
      <c r="BOB851" s="154"/>
      <c r="BOC851" s="154"/>
      <c r="BOD851" s="154"/>
      <c r="BOE851" s="154"/>
      <c r="BOF851" s="154"/>
      <c r="BOG851" s="154"/>
      <c r="BOH851" s="154"/>
      <c r="BOI851" s="154"/>
      <c r="BOJ851" s="146"/>
      <c r="BOK851" s="146"/>
      <c r="BOL851" s="146"/>
      <c r="BOM851" s="146"/>
      <c r="BON851" s="146"/>
      <c r="BOO851" s="146"/>
      <c r="BOP851" s="146"/>
      <c r="BOQ851" s="146"/>
      <c r="BOR851" s="146"/>
      <c r="BOS851" s="146"/>
    </row>
    <row r="852" spans="1680:1761" ht="12" customHeight="1">
      <c r="BLP852" s="430"/>
      <c r="BLQ852" s="430"/>
      <c r="BLR852" s="430"/>
      <c r="BLS852" s="430"/>
      <c r="BLT852" s="430"/>
      <c r="BLU852" s="430"/>
      <c r="BLV852" s="430"/>
      <c r="BLW852" s="430"/>
      <c r="BLX852" s="430"/>
      <c r="BLY852" s="433"/>
      <c r="BLZ852" s="433"/>
      <c r="BMA852" s="433"/>
      <c r="BMB852" s="433"/>
      <c r="BMC852" s="433"/>
      <c r="BMD852" s="433"/>
      <c r="BME852" s="433"/>
      <c r="BMF852" s="433"/>
      <c r="BMG852" s="433"/>
      <c r="BMH852" s="433"/>
      <c r="BMI852" s="433"/>
      <c r="BMJ852" s="433"/>
      <c r="BMK852" s="430"/>
      <c r="BML852" s="430"/>
      <c r="BMM852" s="430"/>
      <c r="BMN852" s="430"/>
      <c r="BMO852" s="430"/>
      <c r="BMP852" s="430"/>
      <c r="BMQ852" s="430"/>
      <c r="BMR852" s="430"/>
      <c r="BMS852" s="430"/>
      <c r="BMT852" s="430"/>
      <c r="BMU852" s="430"/>
      <c r="BMV852" s="430"/>
      <c r="BMW852" s="430"/>
      <c r="BMX852" s="430"/>
      <c r="BMY852" s="430"/>
      <c r="BMZ852" s="430"/>
      <c r="BNA852" s="430"/>
      <c r="BNB852" s="430"/>
      <c r="BNC852" s="430"/>
      <c r="BND852" s="430"/>
      <c r="BNE852" s="430"/>
      <c r="BNF852" s="430"/>
      <c r="BNG852" s="430"/>
      <c r="BNH852" s="430"/>
      <c r="BNI852" s="430"/>
      <c r="BNJ852" s="430"/>
      <c r="BNK852" s="430"/>
      <c r="BNL852" s="440" t="s">
        <v>528</v>
      </c>
      <c r="BNM852" s="146"/>
      <c r="BNN852" s="146"/>
      <c r="BNO852" s="146"/>
      <c r="BNP852" s="146"/>
      <c r="BNQ852" s="146"/>
      <c r="BNR852" s="146"/>
      <c r="BNS852" s="146"/>
      <c r="BNT852" s="146"/>
      <c r="BNU852" s="146"/>
      <c r="BNV852" s="146"/>
      <c r="BNW852" s="146"/>
      <c r="BNX852" s="154"/>
      <c r="BNY852" s="154"/>
      <c r="BNZ852" s="154"/>
      <c r="BOA852" s="154"/>
      <c r="BOB852" s="154"/>
      <c r="BOC852" s="154"/>
      <c r="BOD852" s="154"/>
      <c r="BOE852" s="154"/>
      <c r="BOF852" s="154"/>
      <c r="BOG852" s="154"/>
      <c r="BOH852" s="154"/>
      <c r="BOI852" s="154"/>
      <c r="BOJ852" s="146"/>
      <c r="BOK852" s="146"/>
      <c r="BOL852" s="146"/>
      <c r="BOM852" s="146"/>
      <c r="BON852" s="146"/>
      <c r="BOO852" s="146"/>
      <c r="BOP852" s="146"/>
      <c r="BOQ852" s="146"/>
      <c r="BOR852" s="146"/>
      <c r="BOS852" s="146"/>
    </row>
    <row r="853" spans="1680:1761" ht="12" customHeight="1">
      <c r="BLP853" s="430"/>
      <c r="BLQ853" s="430"/>
      <c r="BLR853" s="430"/>
      <c r="BLS853" s="430"/>
      <c r="BLT853" s="430"/>
      <c r="BLU853" s="430"/>
      <c r="BLV853" s="430"/>
      <c r="BLW853" s="430"/>
      <c r="BLX853" s="430"/>
      <c r="BLY853" s="433"/>
      <c r="BLZ853" s="433"/>
      <c r="BMA853" s="433"/>
      <c r="BMB853" s="433"/>
      <c r="BMC853" s="433"/>
      <c r="BMD853" s="433"/>
      <c r="BME853" s="433"/>
      <c r="BMF853" s="433"/>
      <c r="BMG853" s="433"/>
      <c r="BMH853" s="433"/>
      <c r="BMI853" s="433"/>
      <c r="BMJ853" s="433"/>
      <c r="BMK853" s="430"/>
      <c r="BML853" s="430"/>
      <c r="BMM853" s="430"/>
      <c r="BMN853" s="430"/>
      <c r="BMO853" s="430"/>
      <c r="BMP853" s="430"/>
      <c r="BMQ853" s="430"/>
      <c r="BMR853" s="430"/>
      <c r="BMS853" s="430"/>
      <c r="BMT853" s="430"/>
      <c r="BMU853" s="430"/>
      <c r="BMV853" s="430"/>
      <c r="BMW853" s="430"/>
      <c r="BMX853" s="430"/>
      <c r="BMY853" s="430"/>
      <c r="BMZ853" s="430"/>
      <c r="BNA853" s="430"/>
      <c r="BNB853" s="430"/>
      <c r="BNC853" s="430"/>
      <c r="BND853" s="430"/>
      <c r="BNE853" s="430"/>
      <c r="BNF853" s="430"/>
      <c r="BNG853" s="430"/>
      <c r="BNH853" s="430"/>
      <c r="BNI853" s="430"/>
      <c r="BNJ853" s="430"/>
      <c r="BNK853" s="430"/>
      <c r="BNL853" s="440" t="s">
        <v>529</v>
      </c>
      <c r="BNM853" s="146"/>
      <c r="BNN853" s="146"/>
      <c r="BNO853" s="146"/>
      <c r="BNP853" s="146"/>
      <c r="BNQ853" s="146"/>
      <c r="BNR853" s="146"/>
      <c r="BNS853" s="146"/>
      <c r="BNT853" s="146"/>
      <c r="BNU853" s="146"/>
      <c r="BNV853" s="146"/>
      <c r="BNW853" s="146"/>
      <c r="BNX853" s="154"/>
      <c r="BNY853" s="154"/>
      <c r="BNZ853" s="154"/>
      <c r="BOA853" s="154"/>
      <c r="BOB853" s="154"/>
      <c r="BOC853" s="154"/>
      <c r="BOD853" s="154"/>
      <c r="BOE853" s="154"/>
      <c r="BOF853" s="154"/>
      <c r="BOG853" s="154"/>
      <c r="BOH853" s="154"/>
      <c r="BOI853" s="154"/>
      <c r="BOJ853" s="146"/>
      <c r="BOK853" s="146"/>
      <c r="BOL853" s="146"/>
      <c r="BOM853" s="146"/>
      <c r="BON853" s="146"/>
      <c r="BOO853" s="146"/>
      <c r="BOP853" s="146"/>
      <c r="BOQ853" s="146"/>
      <c r="BOR853" s="146"/>
      <c r="BOS853" s="146"/>
    </row>
    <row r="854" spans="1680:1761" ht="12" customHeight="1">
      <c r="BLP854" s="430"/>
      <c r="BLQ854" s="430"/>
      <c r="BLR854" s="430"/>
      <c r="BLS854" s="430"/>
      <c r="BLT854" s="81"/>
      <c r="BLU854" s="81"/>
      <c r="BLV854" s="81"/>
      <c r="BLW854" s="433"/>
      <c r="BLX854" s="433"/>
      <c r="BLY854" s="430"/>
      <c r="BLZ854" s="430"/>
      <c r="BMA854" s="430"/>
      <c r="BMB854" s="430"/>
      <c r="BMC854" s="430"/>
      <c r="BMD854" s="430"/>
      <c r="BME854" s="430"/>
      <c r="BMF854" s="434"/>
      <c r="BMG854" s="430"/>
      <c r="BMH854" s="433"/>
      <c r="BMI854" s="430"/>
      <c r="BMJ854" s="430"/>
      <c r="BMK854" s="430"/>
      <c r="BML854" s="430"/>
      <c r="BMM854" s="430"/>
      <c r="BMN854" s="430"/>
      <c r="BMO854" s="430"/>
      <c r="BMP854" s="430"/>
      <c r="BMQ854" s="430"/>
      <c r="BMR854" s="430"/>
      <c r="BMS854" s="430"/>
      <c r="BMT854" s="430"/>
      <c r="BMU854" s="430"/>
      <c r="BMV854" s="430"/>
      <c r="BMW854" s="430"/>
      <c r="BMX854" s="430"/>
      <c r="BMY854" s="430"/>
      <c r="BMZ854" s="430"/>
      <c r="BNA854" s="430"/>
      <c r="BNB854" s="430"/>
      <c r="BNC854" s="430"/>
      <c r="BND854" s="430"/>
      <c r="BNE854" s="430"/>
      <c r="BNF854" s="430"/>
      <c r="BNG854" s="430"/>
      <c r="BNH854" s="430"/>
      <c r="BNI854" s="430"/>
      <c r="BNJ854" s="430"/>
      <c r="BNK854" s="430"/>
      <c r="BNL854" s="440" t="s">
        <v>530</v>
      </c>
      <c r="BNM854" s="146"/>
      <c r="BNN854" s="146"/>
      <c r="BNO854" s="146"/>
      <c r="BNP854" s="146"/>
      <c r="BNQ854" s="146"/>
      <c r="BNR854" s="146"/>
      <c r="BNS854" s="146"/>
      <c r="BNT854" s="146"/>
      <c r="BNU854" s="146"/>
      <c r="BNV854" s="146"/>
      <c r="BNW854" s="146"/>
      <c r="BNX854" s="154"/>
      <c r="BNY854" s="154"/>
      <c r="BNZ854" s="154"/>
      <c r="BOA854" s="154"/>
      <c r="BOB854" s="154"/>
      <c r="BOC854" s="154"/>
      <c r="BOD854" s="154"/>
      <c r="BOE854" s="154"/>
      <c r="BOF854" s="154"/>
      <c r="BOG854" s="154"/>
      <c r="BOH854" s="154"/>
      <c r="BOI854" s="154"/>
      <c r="BOJ854" s="146"/>
      <c r="BOK854" s="146"/>
      <c r="BOL854" s="146"/>
      <c r="BOM854" s="146"/>
      <c r="BON854" s="146"/>
      <c r="BOO854" s="146"/>
      <c r="BOP854" s="146"/>
      <c r="BOQ854" s="146"/>
      <c r="BOR854" s="146"/>
      <c r="BOS854" s="146"/>
    </row>
    <row r="855" spans="1680:1761" ht="12" customHeight="1">
      <c r="BLP855" s="430"/>
      <c r="BLQ855" s="430"/>
      <c r="BLR855" s="430"/>
      <c r="BLS855" s="430"/>
      <c r="BLT855" s="81"/>
      <c r="BLU855" s="81"/>
      <c r="BLV855" s="81"/>
      <c r="BLW855" s="463"/>
      <c r="BLX855" s="463"/>
      <c r="BLY855" s="433"/>
      <c r="BLZ855" s="433"/>
      <c r="BMA855" s="433"/>
      <c r="BMB855" s="433"/>
      <c r="BMC855" s="433"/>
      <c r="BMD855" s="433"/>
      <c r="BME855" s="433"/>
      <c r="BMF855" s="433"/>
      <c r="BMG855" s="433"/>
      <c r="BMH855" s="433"/>
      <c r="BMI855" s="433"/>
      <c r="BMJ855" s="433"/>
      <c r="BMK855" s="430"/>
      <c r="BML855" s="430"/>
      <c r="BMM855" s="430"/>
      <c r="BMN855" s="430"/>
      <c r="BMO855" s="430"/>
      <c r="BMP855" s="430"/>
      <c r="BMQ855" s="430"/>
      <c r="BMR855" s="430"/>
      <c r="BMS855" s="430"/>
      <c r="BMT855" s="430"/>
      <c r="BMU855" s="430"/>
      <c r="BMV855" s="430"/>
      <c r="BMW855" s="430"/>
      <c r="BMX855" s="430"/>
      <c r="BMY855" s="430"/>
      <c r="BMZ855" s="430"/>
      <c r="BNA855" s="430"/>
      <c r="BNB855" s="430"/>
      <c r="BNC855" s="430"/>
      <c r="BND855" s="430"/>
      <c r="BNE855" s="430"/>
      <c r="BNF855" s="430"/>
      <c r="BNG855" s="430"/>
      <c r="BNH855" s="430"/>
      <c r="BNI855" s="430"/>
      <c r="BNJ855" s="430"/>
      <c r="BNK855" s="430"/>
      <c r="BNL855" s="440" t="s">
        <v>531</v>
      </c>
      <c r="BNM855" s="146"/>
      <c r="BNN855" s="146"/>
      <c r="BNO855" s="146"/>
      <c r="BNP855" s="146"/>
      <c r="BNQ855" s="146"/>
      <c r="BNR855" s="146"/>
      <c r="BNS855" s="146"/>
      <c r="BNT855" s="146"/>
      <c r="BNU855" s="146"/>
      <c r="BNV855" s="146"/>
      <c r="BNW855" s="146"/>
      <c r="BNX855" s="154"/>
      <c r="BNY855" s="154"/>
      <c r="BNZ855" s="154"/>
      <c r="BOA855" s="154"/>
      <c r="BOB855" s="154"/>
      <c r="BOC855" s="154"/>
      <c r="BOD855" s="154"/>
      <c r="BOE855" s="154"/>
      <c r="BOF855" s="154"/>
      <c r="BOG855" s="154"/>
      <c r="BOH855" s="154"/>
      <c r="BOI855" s="154"/>
      <c r="BOJ855" s="146"/>
      <c r="BOK855" s="146"/>
      <c r="BOL855" s="146"/>
      <c r="BOM855" s="146"/>
      <c r="BON855" s="146"/>
      <c r="BOO855" s="146"/>
      <c r="BOP855" s="146"/>
      <c r="BOQ855" s="146"/>
      <c r="BOR855" s="146"/>
      <c r="BOS855" s="146"/>
    </row>
    <row r="856" spans="1680:1761" ht="12" customHeight="1">
      <c r="BLP856" s="430"/>
      <c r="BLQ856" s="430"/>
      <c r="BLR856" s="430"/>
      <c r="BLS856" s="430"/>
      <c r="BLT856" s="81"/>
      <c r="BLU856" s="81"/>
      <c r="BLV856" s="81"/>
      <c r="BLW856" s="81"/>
      <c r="BLX856" s="463"/>
      <c r="BLY856" s="433"/>
      <c r="BLZ856" s="433"/>
      <c r="BMA856" s="433"/>
      <c r="BMB856" s="433"/>
      <c r="BMC856" s="433"/>
      <c r="BMD856" s="433"/>
      <c r="BME856" s="433"/>
      <c r="BMF856" s="433"/>
      <c r="BMG856" s="433"/>
      <c r="BMH856" s="433"/>
      <c r="BMI856" s="433"/>
      <c r="BMJ856" s="433"/>
      <c r="BMK856" s="430"/>
      <c r="BML856" s="430"/>
      <c r="BMM856" s="430"/>
      <c r="BMN856" s="430"/>
      <c r="BMO856" s="430"/>
      <c r="BMP856" s="430"/>
      <c r="BMQ856" s="430"/>
      <c r="BMR856" s="430"/>
      <c r="BMS856" s="430"/>
      <c r="BMT856" s="430"/>
      <c r="BMU856" s="430"/>
      <c r="BMV856" s="430"/>
      <c r="BMW856" s="430"/>
      <c r="BMX856" s="430"/>
      <c r="BMY856" s="430"/>
      <c r="BMZ856" s="430"/>
      <c r="BNA856" s="430"/>
      <c r="BNB856" s="430"/>
      <c r="BNC856" s="430"/>
      <c r="BND856" s="430"/>
      <c r="BNE856" s="430"/>
      <c r="BNF856" s="430"/>
      <c r="BNG856" s="430"/>
      <c r="BNH856" s="430"/>
      <c r="BNI856" s="430"/>
      <c r="BNJ856" s="430"/>
      <c r="BNK856" s="430"/>
      <c r="BNL856" s="440" t="s">
        <v>532</v>
      </c>
      <c r="BNM856" s="146"/>
      <c r="BNN856" s="146"/>
      <c r="BNO856" s="146"/>
      <c r="BNP856" s="146"/>
      <c r="BNQ856" s="146"/>
      <c r="BNR856" s="146"/>
      <c r="BNS856" s="146"/>
      <c r="BNT856" s="146"/>
      <c r="BNU856" s="146"/>
      <c r="BNV856" s="146"/>
      <c r="BNW856" s="146"/>
      <c r="BNX856" s="154"/>
      <c r="BNY856" s="154"/>
      <c r="BNZ856" s="154"/>
      <c r="BOA856" s="154"/>
      <c r="BOB856" s="154"/>
      <c r="BOC856" s="154"/>
      <c r="BOD856" s="154"/>
      <c r="BOE856" s="154"/>
      <c r="BOF856" s="154"/>
      <c r="BOG856" s="154"/>
      <c r="BOH856" s="154"/>
      <c r="BOI856" s="154"/>
      <c r="BOJ856" s="146"/>
      <c r="BOK856" s="146"/>
      <c r="BOL856" s="146"/>
      <c r="BOM856" s="146"/>
      <c r="BON856" s="146"/>
      <c r="BOO856" s="146"/>
      <c r="BOP856" s="146"/>
      <c r="BOQ856" s="146"/>
      <c r="BOR856" s="146"/>
      <c r="BOS856" s="146"/>
    </row>
    <row r="857" spans="1680:1761" ht="12" customHeight="1">
      <c r="BLP857" s="430"/>
      <c r="BLQ857" s="430"/>
      <c r="BLR857" s="430"/>
      <c r="BLS857" s="430"/>
      <c r="BLT857" s="81"/>
      <c r="BLU857" s="81"/>
      <c r="BLV857" s="81"/>
      <c r="BLW857" s="81"/>
      <c r="BLX857" s="463"/>
      <c r="BLY857" s="433"/>
      <c r="BLZ857" s="433"/>
      <c r="BMA857" s="433"/>
      <c r="BMB857" s="433"/>
      <c r="BMC857" s="433"/>
      <c r="BMD857" s="433"/>
      <c r="BME857" s="433"/>
      <c r="BMF857" s="433"/>
      <c r="BMG857" s="433"/>
      <c r="BMH857" s="433"/>
      <c r="BMI857" s="433"/>
      <c r="BMJ857" s="433"/>
      <c r="BMK857" s="430"/>
      <c r="BML857" s="430"/>
      <c r="BMM857" s="430"/>
      <c r="BMN857" s="430"/>
      <c r="BMO857" s="430"/>
      <c r="BMP857" s="430"/>
      <c r="BMQ857" s="430"/>
      <c r="BMR857" s="430"/>
      <c r="BMS857" s="430"/>
      <c r="BMT857" s="430"/>
      <c r="BMU857" s="430"/>
      <c r="BMV857" s="430"/>
      <c r="BMW857" s="430"/>
      <c r="BMX857" s="430"/>
      <c r="BMY857" s="430"/>
      <c r="BMZ857" s="430"/>
      <c r="BNA857" s="430"/>
      <c r="BNB857" s="430"/>
      <c r="BNC857" s="430"/>
      <c r="BND857" s="430"/>
      <c r="BNE857" s="430"/>
      <c r="BNF857" s="430"/>
      <c r="BNG857" s="430"/>
      <c r="BNH857" s="430"/>
      <c r="BNI857" s="430"/>
      <c r="BNJ857" s="430"/>
      <c r="BNK857" s="430"/>
      <c r="BNL857" s="440" t="s">
        <v>533</v>
      </c>
      <c r="BNM857" s="146"/>
      <c r="BNN857" s="146"/>
      <c r="BNO857" s="146"/>
      <c r="BNP857" s="146"/>
      <c r="BNQ857" s="146"/>
      <c r="BNR857" s="146"/>
      <c r="BNS857" s="146"/>
      <c r="BNT857" s="146"/>
      <c r="BNU857" s="146"/>
      <c r="BNV857" s="146"/>
      <c r="BNW857" s="146"/>
      <c r="BNX857" s="154"/>
      <c r="BNY857" s="154"/>
      <c r="BNZ857" s="154"/>
      <c r="BOA857" s="154"/>
      <c r="BOB857" s="154"/>
      <c r="BOC857" s="154"/>
      <c r="BOD857" s="154"/>
      <c r="BOE857" s="154"/>
      <c r="BOF857" s="154"/>
      <c r="BOG857" s="154"/>
      <c r="BOH857" s="154"/>
      <c r="BOI857" s="154"/>
      <c r="BOJ857" s="146"/>
      <c r="BOK857" s="146"/>
      <c r="BOL857" s="146"/>
      <c r="BOM857" s="146"/>
      <c r="BON857" s="146"/>
      <c r="BOO857" s="146"/>
      <c r="BOP857" s="146"/>
      <c r="BOQ857" s="146"/>
      <c r="BOR857" s="146"/>
      <c r="BOS857" s="146"/>
    </row>
    <row r="858" spans="1680:1761" ht="12" customHeight="1">
      <c r="BNL858" s="440" t="s">
        <v>534</v>
      </c>
      <c r="BNM858" s="146"/>
      <c r="BNN858" s="146"/>
      <c r="BNO858" s="146"/>
      <c r="BNP858" s="146"/>
      <c r="BNQ858" s="146"/>
      <c r="BNR858" s="146"/>
      <c r="BNS858" s="146"/>
      <c r="BNT858" s="146"/>
      <c r="BNU858" s="146"/>
      <c r="BNV858" s="146"/>
      <c r="BNW858" s="146"/>
      <c r="BNX858" s="154"/>
      <c r="BNY858" s="154"/>
      <c r="BNZ858" s="154"/>
      <c r="BOA858" s="154"/>
      <c r="BOB858" s="154"/>
      <c r="BOC858" s="154"/>
      <c r="BOD858" s="154"/>
      <c r="BOE858" s="154"/>
      <c r="BOF858" s="154"/>
      <c r="BOG858" s="154"/>
      <c r="BOH858" s="154"/>
      <c r="BOI858" s="154"/>
      <c r="BOJ858" s="146"/>
      <c r="BOK858" s="146"/>
      <c r="BOL858" s="146"/>
      <c r="BOM858" s="146"/>
      <c r="BON858" s="146"/>
      <c r="BOO858" s="146"/>
      <c r="BOP858" s="146"/>
      <c r="BOQ858" s="146"/>
      <c r="BOR858" s="146"/>
      <c r="BOS858" s="146"/>
    </row>
    <row r="859" spans="1680:1761" ht="12" customHeight="1">
      <c r="BNL859" s="440" t="s">
        <v>535</v>
      </c>
      <c r="BNM859" s="146"/>
      <c r="BNN859" s="146"/>
      <c r="BNO859" s="146"/>
      <c r="BNP859" s="146"/>
      <c r="BNQ859" s="146"/>
      <c r="BNR859" s="146"/>
      <c r="BNS859" s="146"/>
      <c r="BNT859" s="146"/>
      <c r="BNU859" s="146"/>
      <c r="BNV859" s="146"/>
      <c r="BNW859" s="146"/>
      <c r="BNX859" s="154"/>
      <c r="BNY859" s="154"/>
      <c r="BNZ859" s="154"/>
      <c r="BOA859" s="154"/>
      <c r="BOB859" s="154"/>
      <c r="BOC859" s="154"/>
      <c r="BOD859" s="154"/>
      <c r="BOE859" s="154"/>
      <c r="BOF859" s="154"/>
      <c r="BOG859" s="154"/>
      <c r="BOH859" s="154"/>
      <c r="BOI859" s="154"/>
      <c r="BOJ859" s="146"/>
      <c r="BOK859" s="146"/>
      <c r="BOL859" s="146"/>
      <c r="BOM859" s="146"/>
      <c r="BON859" s="146"/>
      <c r="BOO859" s="146"/>
      <c r="BOP859" s="146"/>
      <c r="BOQ859" s="146"/>
      <c r="BOR859" s="146"/>
      <c r="BOS859" s="146"/>
    </row>
    <row r="860" spans="1680:1761" ht="12" customHeight="1">
      <c r="BNL860" s="440" t="s">
        <v>536</v>
      </c>
      <c r="BNM860" s="146"/>
      <c r="BNN860" s="146"/>
      <c r="BNO860" s="146"/>
      <c r="BNP860" s="146"/>
      <c r="BNQ860" s="146"/>
      <c r="BNR860" s="146"/>
      <c r="BNS860" s="146"/>
      <c r="BNT860" s="146"/>
      <c r="BNU860" s="146"/>
      <c r="BNV860" s="146"/>
      <c r="BNW860" s="146"/>
      <c r="BNX860" s="154"/>
      <c r="BNY860" s="154"/>
      <c r="BNZ860" s="154"/>
      <c r="BOA860" s="154"/>
      <c r="BOB860" s="154"/>
      <c r="BOC860" s="154"/>
      <c r="BOD860" s="154"/>
      <c r="BOE860" s="154"/>
      <c r="BOF860" s="154"/>
      <c r="BOG860" s="154"/>
      <c r="BOH860" s="154"/>
      <c r="BOI860" s="154"/>
      <c r="BOJ860" s="146"/>
      <c r="BOK860" s="146"/>
      <c r="BOL860" s="146"/>
      <c r="BOM860" s="146"/>
      <c r="BON860" s="146"/>
      <c r="BOO860" s="146"/>
      <c r="BOP860" s="146"/>
      <c r="BOQ860" s="146"/>
      <c r="BOR860" s="146"/>
      <c r="BOS860" s="146"/>
    </row>
    <row r="861" spans="1680:1761" ht="9.75" customHeight="1">
      <c r="BNL861" s="146"/>
      <c r="BNM861" s="146"/>
      <c r="BNN861" s="146"/>
      <c r="BNO861" s="146"/>
      <c r="BNP861" s="146"/>
      <c r="BNQ861" s="146"/>
      <c r="BNR861" s="146"/>
      <c r="BNS861" s="146"/>
      <c r="BNT861" s="146"/>
      <c r="BNU861" s="146"/>
      <c r="BNV861" s="146"/>
      <c r="BNW861" s="146"/>
      <c r="BNX861" s="154"/>
      <c r="BNY861" s="154"/>
      <c r="BNZ861" s="154"/>
      <c r="BOA861" s="154"/>
      <c r="BOB861" s="154"/>
      <c r="BOC861" s="154"/>
      <c r="BOD861" s="154"/>
      <c r="BOE861" s="154"/>
      <c r="BOF861" s="154"/>
      <c r="BOG861" s="154"/>
      <c r="BOH861" s="154"/>
      <c r="BOI861" s="154"/>
      <c r="BOJ861" s="146"/>
      <c r="BOK861" s="146"/>
      <c r="BOL861" s="146"/>
      <c r="BOM861" s="146"/>
      <c r="BON861" s="146"/>
      <c r="BOO861" s="146"/>
      <c r="BOP861" s="146"/>
      <c r="BOQ861" s="146"/>
      <c r="BOR861" s="146"/>
      <c r="BOS861" s="146"/>
    </row>
    <row r="862" spans="1680:1761" ht="9.75" customHeight="1">
      <c r="BNL862" s="146"/>
      <c r="BNM862" s="146"/>
      <c r="BNN862" s="146" t="s">
        <v>537</v>
      </c>
      <c r="BNO862" s="146"/>
      <c r="BNP862" s="146"/>
      <c r="BNQ862" s="146"/>
      <c r="BNR862" s="146"/>
      <c r="BNS862" s="146"/>
      <c r="BNT862" s="146"/>
      <c r="BNU862" s="146"/>
      <c r="BNV862" s="146"/>
      <c r="BNW862" s="146"/>
      <c r="BNX862" s="154"/>
      <c r="BNY862" s="154"/>
      <c r="BNZ862" s="154"/>
      <c r="BOA862" s="154"/>
      <c r="BOB862" s="154"/>
      <c r="BOC862" s="154"/>
      <c r="BOD862" s="154"/>
      <c r="BOE862" s="154"/>
      <c r="BOF862" s="154"/>
      <c r="BOG862" s="154"/>
      <c r="BOH862" s="154"/>
      <c r="BOI862" s="154"/>
      <c r="BOJ862" s="146"/>
      <c r="BOK862" s="146"/>
      <c r="BOL862" s="146"/>
      <c r="BOM862" s="146"/>
      <c r="BON862" s="146"/>
      <c r="BOO862" s="146"/>
      <c r="BOP862" s="146"/>
      <c r="BOQ862" s="146"/>
      <c r="BOR862" s="146"/>
      <c r="BOS862" s="146"/>
    </row>
    <row r="863" spans="1680:1761" ht="9.75" customHeight="1">
      <c r="BNL863" s="146"/>
      <c r="BNM863" s="146"/>
      <c r="BNN863" s="146" t="s">
        <v>538</v>
      </c>
      <c r="BNO863" s="146"/>
      <c r="BNP863" s="146"/>
      <c r="BNQ863" s="146"/>
      <c r="BNR863" s="146"/>
      <c r="BNS863" s="146"/>
      <c r="BNT863" s="146"/>
      <c r="BNU863" s="146"/>
      <c r="BNV863" s="146"/>
      <c r="BNW863" s="146"/>
      <c r="BNX863" s="154"/>
      <c r="BNY863" s="154"/>
      <c r="BNZ863" s="154"/>
      <c r="BOA863" s="154"/>
      <c r="BOB863" s="154"/>
      <c r="BOC863" s="154"/>
      <c r="BOD863" s="154"/>
      <c r="BOE863" s="154"/>
      <c r="BOF863" s="154"/>
      <c r="BOG863" s="154"/>
      <c r="BOH863" s="154"/>
      <c r="BOI863" s="154"/>
      <c r="BOJ863" s="146"/>
      <c r="BOK863" s="146"/>
      <c r="BOL863" s="146"/>
      <c r="BOM863" s="146"/>
      <c r="BON863" s="146"/>
      <c r="BOO863" s="146"/>
      <c r="BOP863" s="146"/>
      <c r="BOQ863" s="146"/>
      <c r="BOR863" s="146"/>
      <c r="BOS863" s="146"/>
    </row>
    <row r="864" spans="1680:1761" ht="9.75" customHeight="1">
      <c r="BNL864" s="146"/>
      <c r="BNM864" s="146"/>
      <c r="BNN864" s="146" t="s">
        <v>539</v>
      </c>
      <c r="BNO864" s="146"/>
      <c r="BNP864" s="146"/>
      <c r="BNQ864" s="146"/>
      <c r="BNR864" s="146"/>
      <c r="BNS864" s="146"/>
      <c r="BNT864" s="146"/>
      <c r="BNU864" s="146"/>
      <c r="BNV864" s="146"/>
      <c r="BNW864" s="146"/>
      <c r="BNX864" s="154"/>
      <c r="BNY864" s="154"/>
      <c r="BNZ864" s="154"/>
      <c r="BOA864" s="154"/>
      <c r="BOB864" s="154"/>
      <c r="BOC864" s="154"/>
      <c r="BOD864" s="154"/>
      <c r="BOE864" s="154"/>
      <c r="BOF864" s="154"/>
      <c r="BOG864" s="154"/>
      <c r="BOH864" s="154"/>
      <c r="BOI864" s="154"/>
      <c r="BOJ864" s="146"/>
      <c r="BOK864" s="146"/>
      <c r="BOL864" s="146"/>
      <c r="BOM864" s="146"/>
      <c r="BON864" s="146"/>
      <c r="BOO864" s="146"/>
      <c r="BOP864" s="146"/>
      <c r="BOQ864" s="146"/>
      <c r="BOR864" s="146"/>
      <c r="BOS864" s="146"/>
    </row>
    <row r="865" spans="1728:1761" ht="9.75" customHeight="1">
      <c r="BNL865" s="146"/>
      <c r="BNM865" s="146"/>
      <c r="BNN865" s="146" t="s">
        <v>540</v>
      </c>
      <c r="BNO865" s="146"/>
      <c r="BNP865" s="146"/>
      <c r="BNQ865" s="146"/>
      <c r="BNR865" s="146"/>
      <c r="BNS865" s="146"/>
      <c r="BNT865" s="146"/>
      <c r="BNU865" s="146"/>
      <c r="BNV865" s="146"/>
      <c r="BNW865" s="146"/>
      <c r="BNX865" s="154"/>
      <c r="BNY865" s="154"/>
      <c r="BNZ865" s="154"/>
      <c r="BOA865" s="154"/>
      <c r="BOB865" s="154"/>
      <c r="BOC865" s="154"/>
      <c r="BOD865" s="154"/>
      <c r="BOE865" s="154"/>
      <c r="BOF865" s="154"/>
      <c r="BOG865" s="154"/>
      <c r="BOH865" s="154"/>
      <c r="BOI865" s="154"/>
      <c r="BOJ865" s="146"/>
      <c r="BOK865" s="146"/>
      <c r="BOL865" s="146"/>
      <c r="BOM865" s="146"/>
      <c r="BON865" s="146"/>
      <c r="BOO865" s="146"/>
      <c r="BOP865" s="146"/>
      <c r="BOQ865" s="146"/>
      <c r="BOR865" s="146"/>
      <c r="BOS865" s="146"/>
    </row>
    <row r="866" spans="1728:1761" ht="9.75" customHeight="1">
      <c r="BNL866" s="146"/>
      <c r="BNM866" s="146"/>
      <c r="BNN866" s="146"/>
      <c r="BNO866" s="146"/>
      <c r="BNP866" s="146"/>
      <c r="BNQ866" s="146"/>
      <c r="BNR866" s="146"/>
      <c r="BNS866" s="146"/>
      <c r="BNT866" s="146"/>
      <c r="BNU866" s="146"/>
      <c r="BNV866" s="146"/>
      <c r="BNW866" s="146"/>
      <c r="BNX866" s="154"/>
      <c r="BNY866" s="154"/>
      <c r="BNZ866" s="154"/>
      <c r="BOA866" s="154"/>
      <c r="BOB866" s="154"/>
      <c r="BOC866" s="154"/>
      <c r="BOD866" s="154"/>
      <c r="BOE866" s="154"/>
      <c r="BOF866" s="154"/>
      <c r="BOG866" s="154"/>
      <c r="BOH866" s="154"/>
      <c r="BOI866" s="154"/>
      <c r="BOJ866" s="146"/>
      <c r="BOK866" s="146"/>
      <c r="BOL866" s="146"/>
      <c r="BOM866" s="146"/>
      <c r="BON866" s="146"/>
      <c r="BOO866" s="146"/>
      <c r="BOP866" s="146"/>
      <c r="BOQ866" s="146"/>
      <c r="BOR866" s="146"/>
      <c r="BOS866" s="146"/>
    </row>
    <row r="867" spans="1728:1761" ht="9.75" customHeight="1">
      <c r="BNL867" s="146"/>
      <c r="BNM867" s="146"/>
      <c r="BNN867" s="146" t="s">
        <v>541</v>
      </c>
      <c r="BNO867" s="146"/>
      <c r="BNP867" s="146"/>
      <c r="BNQ867" s="146"/>
      <c r="BNR867" s="146"/>
      <c r="BNS867" s="146"/>
      <c r="BNT867" s="146"/>
      <c r="BNU867" s="146"/>
      <c r="BNV867" s="146"/>
      <c r="BNW867" s="146"/>
      <c r="BNX867" s="154"/>
      <c r="BNY867" s="154"/>
      <c r="BNZ867" s="154"/>
      <c r="BOA867" s="154"/>
      <c r="BOB867" s="154"/>
      <c r="BOC867" s="154"/>
      <c r="BOD867" s="154"/>
      <c r="BOE867" s="154"/>
      <c r="BOF867" s="154"/>
      <c r="BOG867" s="154"/>
      <c r="BOH867" s="154"/>
      <c r="BOI867" s="154"/>
      <c r="BOJ867" s="146"/>
      <c r="BOK867" s="146"/>
      <c r="BOL867" s="146"/>
      <c r="BOM867" s="146"/>
      <c r="BON867" s="146"/>
      <c r="BOO867" s="146"/>
      <c r="BOP867" s="146"/>
      <c r="BOQ867" s="146"/>
      <c r="BOR867" s="146"/>
      <c r="BOS867" s="146"/>
    </row>
    <row r="868" spans="1728:1761" ht="12.75" customHeight="1">
      <c r="BNL868" s="146"/>
      <c r="BNM868" s="146"/>
      <c r="BNN868" s="146"/>
      <c r="BNO868" s="146"/>
      <c r="BNP868" s="441" t="s">
        <v>542</v>
      </c>
      <c r="BNQ868" s="146"/>
      <c r="BNR868" s="146"/>
      <c r="BNS868" s="146"/>
      <c r="BNT868" s="146"/>
      <c r="BNU868" s="146"/>
      <c r="BNV868" s="146"/>
      <c r="BNW868" s="146"/>
      <c r="BNX868" s="154"/>
      <c r="BNY868" s="154"/>
      <c r="BNZ868" s="154"/>
      <c r="BOA868" s="154"/>
      <c r="BOB868" s="154"/>
      <c r="BOC868" s="154"/>
      <c r="BOD868" s="154"/>
      <c r="BOE868" s="154"/>
      <c r="BOF868" s="154"/>
      <c r="BOG868" s="154"/>
      <c r="BOH868" s="154"/>
      <c r="BOI868" s="154"/>
      <c r="BOJ868" s="146"/>
      <c r="BOK868" s="146"/>
      <c r="BOL868" s="146"/>
      <c r="BOM868" s="146"/>
      <c r="BON868" s="146"/>
      <c r="BOO868" s="146"/>
      <c r="BOP868" s="146"/>
      <c r="BOQ868" s="146"/>
      <c r="BOR868" s="146"/>
      <c r="BOS868" s="146"/>
    </row>
    <row r="869" spans="1728:1761" ht="12" customHeight="1">
      <c r="BNL869" s="146"/>
      <c r="BNM869" s="146"/>
      <c r="BNN869" s="146"/>
      <c r="BNO869" s="146"/>
      <c r="BNP869" s="440" t="s">
        <v>445</v>
      </c>
      <c r="BNQ869" s="146"/>
      <c r="BNR869" s="146"/>
      <c r="BNS869" s="146"/>
      <c r="BNT869" s="146"/>
      <c r="BNU869" s="146"/>
      <c r="BNV869" s="146"/>
      <c r="BNW869" s="146"/>
      <c r="BNX869" s="154"/>
      <c r="BNY869" s="154"/>
      <c r="BNZ869" s="154"/>
      <c r="BOA869" s="154"/>
      <c r="BOB869" s="154"/>
      <c r="BOC869" s="154"/>
      <c r="BOD869" s="154"/>
      <c r="BOE869" s="154"/>
      <c r="BOF869" s="154"/>
      <c r="BOG869" s="154"/>
      <c r="BOH869" s="154"/>
      <c r="BOI869" s="154"/>
      <c r="BOJ869" s="146"/>
      <c r="BOK869" s="146"/>
      <c r="BOL869" s="146"/>
      <c r="BOM869" s="146"/>
      <c r="BON869" s="146"/>
      <c r="BOO869" s="146"/>
      <c r="BOP869" s="146"/>
      <c r="BOQ869" s="146"/>
      <c r="BOR869" s="146"/>
      <c r="BOS869" s="146"/>
    </row>
    <row r="870" spans="1728:1761" ht="12" customHeight="1">
      <c r="BNL870" s="146"/>
      <c r="BNM870" s="146"/>
      <c r="BNN870" s="146"/>
      <c r="BNO870" s="146"/>
      <c r="BNP870" s="440" t="s">
        <v>448</v>
      </c>
      <c r="BNQ870" s="146"/>
      <c r="BNR870" s="146"/>
      <c r="BNS870" s="146"/>
      <c r="BNT870" s="146"/>
      <c r="BNU870" s="146"/>
      <c r="BNV870" s="146"/>
      <c r="BNW870" s="146"/>
      <c r="BNX870" s="154"/>
      <c r="BNY870" s="154"/>
      <c r="BNZ870" s="154"/>
      <c r="BOA870" s="154"/>
      <c r="BOB870" s="154"/>
      <c r="BOC870" s="154"/>
      <c r="BOD870" s="154"/>
      <c r="BOE870" s="154"/>
      <c r="BOF870" s="154"/>
      <c r="BOG870" s="154"/>
      <c r="BOH870" s="154"/>
      <c r="BOI870" s="154"/>
      <c r="BOJ870" s="146"/>
      <c r="BOK870" s="146"/>
      <c r="BOL870" s="146"/>
      <c r="BOM870" s="146"/>
      <c r="BON870" s="146"/>
      <c r="BOO870" s="146"/>
      <c r="BOP870" s="146"/>
      <c r="BOQ870" s="146"/>
      <c r="BOR870" s="146"/>
      <c r="BOS870" s="146"/>
    </row>
    <row r="871" spans="1728:1761" ht="12" customHeight="1">
      <c r="BNL871" s="146"/>
      <c r="BNM871" s="146"/>
      <c r="BNN871" s="146"/>
      <c r="BNO871" s="146"/>
      <c r="BNP871" s="440" t="s">
        <v>451</v>
      </c>
      <c r="BNQ871" s="146"/>
      <c r="BNR871" s="146"/>
      <c r="BNS871" s="146"/>
      <c r="BNT871" s="146"/>
      <c r="BNU871" s="146"/>
      <c r="BNV871" s="146"/>
      <c r="BNW871" s="146"/>
      <c r="BNX871" s="154"/>
      <c r="BNY871" s="154"/>
      <c r="BNZ871" s="154"/>
      <c r="BOA871" s="154"/>
      <c r="BOB871" s="154"/>
      <c r="BOC871" s="154"/>
      <c r="BOD871" s="154"/>
      <c r="BOE871" s="154"/>
      <c r="BOF871" s="154"/>
      <c r="BOG871" s="154"/>
      <c r="BOH871" s="154"/>
      <c r="BOI871" s="154"/>
      <c r="BOJ871" s="146"/>
      <c r="BOK871" s="146"/>
      <c r="BOL871" s="146"/>
      <c r="BOM871" s="146"/>
      <c r="BON871" s="146"/>
      <c r="BOO871" s="146"/>
      <c r="BOP871" s="146"/>
      <c r="BOQ871" s="146"/>
      <c r="BOR871" s="146"/>
      <c r="BOS871" s="146"/>
    </row>
    <row r="872" spans="1728:1761" ht="12" customHeight="1">
      <c r="BNL872" s="146"/>
      <c r="BNM872" s="146"/>
      <c r="BNN872" s="146"/>
      <c r="BNO872" s="146"/>
      <c r="BNP872" s="440" t="s">
        <v>454</v>
      </c>
      <c r="BNQ872" s="146"/>
      <c r="BNR872" s="146"/>
      <c r="BNS872" s="146"/>
      <c r="BNT872" s="146"/>
      <c r="BNU872" s="146"/>
      <c r="BNV872" s="146"/>
      <c r="BNW872" s="146"/>
      <c r="BNX872" s="154"/>
      <c r="BNY872" s="154"/>
      <c r="BNZ872" s="154"/>
      <c r="BOA872" s="154"/>
      <c r="BOB872" s="154"/>
      <c r="BOC872" s="154"/>
      <c r="BOD872" s="154"/>
      <c r="BOE872" s="154"/>
      <c r="BOF872" s="154"/>
      <c r="BOG872" s="154"/>
      <c r="BOH872" s="154"/>
      <c r="BOI872" s="154"/>
      <c r="BOJ872" s="146"/>
      <c r="BOK872" s="146"/>
      <c r="BOL872" s="146"/>
      <c r="BOM872" s="146"/>
      <c r="BON872" s="146"/>
      <c r="BOO872" s="146"/>
      <c r="BOP872" s="146"/>
      <c r="BOQ872" s="146"/>
      <c r="BOR872" s="146"/>
      <c r="BOS872" s="146"/>
    </row>
    <row r="873" spans="1728:1761" ht="12" customHeight="1">
      <c r="BNL873" s="146"/>
      <c r="BNM873" s="146"/>
      <c r="BNN873" s="146"/>
      <c r="BNO873" s="146"/>
      <c r="BNP873" s="440" t="s">
        <v>455</v>
      </c>
      <c r="BNQ873" s="146"/>
      <c r="BNR873" s="146"/>
      <c r="BNS873" s="146"/>
      <c r="BNT873" s="146"/>
      <c r="BNU873" s="146"/>
      <c r="BNV873" s="146"/>
      <c r="BNW873" s="146"/>
      <c r="BNX873" s="154"/>
      <c r="BNY873" s="154"/>
      <c r="BNZ873" s="154"/>
      <c r="BOA873" s="154"/>
      <c r="BOB873" s="154"/>
      <c r="BOC873" s="154"/>
      <c r="BOD873" s="154"/>
      <c r="BOE873" s="154"/>
      <c r="BOF873" s="154"/>
      <c r="BOG873" s="154"/>
      <c r="BOH873" s="154"/>
      <c r="BOI873" s="154"/>
      <c r="BOJ873" s="146"/>
      <c r="BOK873" s="146"/>
      <c r="BOL873" s="146"/>
      <c r="BOM873" s="146"/>
      <c r="BON873" s="146"/>
      <c r="BOO873" s="146"/>
      <c r="BOP873" s="146"/>
      <c r="BOQ873" s="146"/>
      <c r="BOR873" s="146"/>
      <c r="BOS873" s="146"/>
    </row>
    <row r="874" spans="1728:1761" ht="12" customHeight="1">
      <c r="BNL874" s="146"/>
      <c r="BNM874" s="146"/>
      <c r="BNN874" s="146"/>
      <c r="BNO874" s="146"/>
      <c r="BNP874" s="440" t="s">
        <v>456</v>
      </c>
      <c r="BNQ874" s="146"/>
      <c r="BNR874" s="146"/>
      <c r="BNS874" s="146"/>
      <c r="BNT874" s="146"/>
      <c r="BNU874" s="146"/>
      <c r="BNV874" s="146"/>
      <c r="BNW874" s="146"/>
      <c r="BNX874" s="154"/>
      <c r="BNY874" s="154"/>
      <c r="BNZ874" s="154"/>
      <c r="BOA874" s="154"/>
      <c r="BOB874" s="154"/>
      <c r="BOC874" s="154"/>
      <c r="BOD874" s="154"/>
      <c r="BOE874" s="154"/>
      <c r="BOF874" s="154"/>
      <c r="BOG874" s="154"/>
      <c r="BOH874" s="154"/>
      <c r="BOI874" s="154"/>
      <c r="BOJ874" s="146"/>
      <c r="BOK874" s="146"/>
      <c r="BOL874" s="146"/>
      <c r="BOM874" s="146"/>
      <c r="BON874" s="146"/>
      <c r="BOO874" s="146"/>
      <c r="BOP874" s="146"/>
      <c r="BOQ874" s="146"/>
      <c r="BOR874" s="146"/>
      <c r="BOS874" s="146"/>
    </row>
    <row r="875" spans="1728:1761" ht="12" customHeight="1">
      <c r="BNL875" s="146"/>
      <c r="BNM875" s="146"/>
      <c r="BNN875" s="146"/>
      <c r="BNO875" s="146"/>
      <c r="BNP875" s="440" t="s">
        <v>460</v>
      </c>
      <c r="BNQ875" s="146"/>
      <c r="BNR875" s="146"/>
      <c r="BNS875" s="146"/>
      <c r="BNT875" s="146"/>
      <c r="BNU875" s="146"/>
      <c r="BNV875" s="146"/>
      <c r="BNW875" s="146"/>
      <c r="BNX875" s="154"/>
      <c r="BNY875" s="154"/>
      <c r="BNZ875" s="154"/>
      <c r="BOA875" s="154"/>
      <c r="BOB875" s="154"/>
      <c r="BOC875" s="154"/>
      <c r="BOD875" s="154"/>
      <c r="BOE875" s="154"/>
      <c r="BOF875" s="154"/>
      <c r="BOG875" s="154"/>
      <c r="BOH875" s="154"/>
      <c r="BOI875" s="154"/>
      <c r="BOJ875" s="146"/>
      <c r="BOK875" s="146"/>
      <c r="BOL875" s="146"/>
      <c r="BOM875" s="146"/>
      <c r="BON875" s="146"/>
      <c r="BOO875" s="146"/>
      <c r="BOP875" s="146"/>
      <c r="BOQ875" s="146"/>
      <c r="BOR875" s="146"/>
      <c r="BOS875" s="146"/>
    </row>
    <row r="876" spans="1728:1761" ht="12" customHeight="1">
      <c r="BNL876" s="146"/>
      <c r="BNM876" s="146"/>
      <c r="BNN876" s="146"/>
      <c r="BNO876" s="146"/>
      <c r="BNP876" s="440" t="s">
        <v>467</v>
      </c>
      <c r="BNQ876" s="146"/>
      <c r="BNR876" s="146"/>
      <c r="BNS876" s="146"/>
      <c r="BNT876" s="146"/>
      <c r="BNU876" s="146"/>
      <c r="BNV876" s="146"/>
      <c r="BNW876" s="146"/>
      <c r="BNX876" s="154"/>
      <c r="BNY876" s="154"/>
      <c r="BNZ876" s="154"/>
      <c r="BOA876" s="154"/>
      <c r="BOB876" s="154"/>
      <c r="BOC876" s="154"/>
      <c r="BOD876" s="154"/>
      <c r="BOE876" s="154"/>
      <c r="BOF876" s="154"/>
      <c r="BOG876" s="154"/>
      <c r="BOH876" s="154"/>
      <c r="BOI876" s="154"/>
      <c r="BOJ876" s="146"/>
      <c r="BOK876" s="146"/>
      <c r="BOL876" s="146"/>
      <c r="BOM876" s="146"/>
      <c r="BON876" s="146"/>
      <c r="BOO876" s="146"/>
      <c r="BOP876" s="146"/>
      <c r="BOQ876" s="146"/>
      <c r="BOR876" s="146"/>
      <c r="BOS876" s="146"/>
    </row>
    <row r="877" spans="1728:1761" ht="12" customHeight="1">
      <c r="BNL877" s="146"/>
      <c r="BNM877" s="146"/>
      <c r="BNN877" s="146"/>
      <c r="BNO877" s="146"/>
      <c r="BNP877" s="440" t="s">
        <v>473</v>
      </c>
      <c r="BNQ877" s="146"/>
      <c r="BNR877" s="146"/>
      <c r="BNS877" s="146"/>
      <c r="BNT877" s="146"/>
      <c r="BNU877" s="146"/>
      <c r="BNV877" s="146"/>
      <c r="BNW877" s="146"/>
      <c r="BNX877" s="154"/>
      <c r="BNY877" s="154"/>
      <c r="BNZ877" s="154"/>
      <c r="BOA877" s="154"/>
      <c r="BOB877" s="154"/>
      <c r="BOC877" s="154"/>
      <c r="BOD877" s="154"/>
      <c r="BOE877" s="154"/>
      <c r="BOF877" s="154"/>
      <c r="BOG877" s="154"/>
      <c r="BOH877" s="154"/>
      <c r="BOI877" s="154"/>
      <c r="BOJ877" s="146"/>
      <c r="BOK877" s="146"/>
      <c r="BOL877" s="146"/>
      <c r="BOM877" s="146"/>
      <c r="BON877" s="146"/>
      <c r="BOO877" s="146"/>
      <c r="BOP877" s="146"/>
      <c r="BOQ877" s="146"/>
      <c r="BOR877" s="146"/>
      <c r="BOS877" s="146"/>
    </row>
    <row r="878" spans="1728:1761" ht="12" customHeight="1">
      <c r="BNL878" s="146"/>
      <c r="BNM878" s="146"/>
      <c r="BNN878" s="146"/>
      <c r="BNO878" s="146"/>
      <c r="BNP878" s="440" t="s">
        <v>479</v>
      </c>
      <c r="BNQ878" s="146"/>
      <c r="BNR878" s="146"/>
      <c r="BNS878" s="146"/>
      <c r="BNT878" s="146"/>
      <c r="BNU878" s="146"/>
      <c r="BNV878" s="146"/>
      <c r="BNW878" s="146"/>
      <c r="BNX878" s="154"/>
      <c r="BNY878" s="154"/>
      <c r="BNZ878" s="154"/>
      <c r="BOA878" s="154"/>
      <c r="BOB878" s="154"/>
      <c r="BOC878" s="154"/>
      <c r="BOD878" s="154"/>
      <c r="BOE878" s="154"/>
      <c r="BOF878" s="154"/>
      <c r="BOG878" s="154"/>
      <c r="BOH878" s="154"/>
      <c r="BOI878" s="154"/>
      <c r="BOJ878" s="146"/>
      <c r="BOK878" s="146"/>
      <c r="BOL878" s="146"/>
      <c r="BOM878" s="146"/>
      <c r="BON878" s="146"/>
      <c r="BOO878" s="146"/>
      <c r="BOP878" s="146"/>
      <c r="BOQ878" s="146"/>
      <c r="BOR878" s="146"/>
      <c r="BOS878" s="146"/>
    </row>
    <row r="879" spans="1728:1761" ht="12" customHeight="1">
      <c r="BNL879" s="146"/>
      <c r="BNM879" s="146"/>
      <c r="BNN879" s="146"/>
      <c r="BNO879" s="146"/>
      <c r="BNP879" s="440" t="s">
        <v>484</v>
      </c>
      <c r="BNQ879" s="146"/>
      <c r="BNR879" s="146" t="s">
        <v>543</v>
      </c>
      <c r="BNS879" s="146"/>
      <c r="BNT879" s="146"/>
      <c r="BNU879" s="146"/>
      <c r="BNV879" s="146"/>
      <c r="BNW879" s="146"/>
      <c r="BNX879" s="154"/>
      <c r="BNY879" s="154"/>
      <c r="BNZ879" s="154"/>
      <c r="BOA879" s="154"/>
      <c r="BOB879" s="154"/>
      <c r="BOC879" s="154"/>
      <c r="BOD879" s="154"/>
      <c r="BOE879" s="154"/>
      <c r="BOF879" s="154"/>
      <c r="BOG879" s="154"/>
      <c r="BOH879" s="154"/>
      <c r="BOI879" s="154"/>
      <c r="BOJ879" s="146"/>
      <c r="BOK879" s="146"/>
      <c r="BOL879" s="146"/>
      <c r="BOM879" s="146"/>
      <c r="BON879" s="146"/>
      <c r="BOO879" s="146"/>
      <c r="BOP879" s="146"/>
      <c r="BOQ879" s="146"/>
      <c r="BOR879" s="146"/>
      <c r="BOS879" s="146"/>
    </row>
    <row r="880" spans="1728:1761" ht="12" customHeight="1">
      <c r="BNL880" s="146"/>
      <c r="BNM880" s="146"/>
      <c r="BNN880" s="146"/>
      <c r="BNO880" s="146"/>
      <c r="BNP880" s="146"/>
      <c r="BNQ880" s="146"/>
      <c r="BNR880" s="440" t="s">
        <v>519</v>
      </c>
      <c r="BNS880" s="146"/>
      <c r="BNT880" s="146"/>
      <c r="BNU880" s="146"/>
      <c r="BNV880" s="146"/>
      <c r="BNW880" s="146"/>
      <c r="BNX880" s="154"/>
      <c r="BNY880" s="154"/>
      <c r="BNZ880" s="154"/>
      <c r="BOA880" s="154"/>
      <c r="BOB880" s="154"/>
      <c r="BOC880" s="154"/>
      <c r="BOD880" s="154"/>
      <c r="BOE880" s="154"/>
      <c r="BOF880" s="154"/>
      <c r="BOG880" s="154"/>
      <c r="BOH880" s="154"/>
      <c r="BOI880" s="154"/>
      <c r="BOJ880" s="146"/>
      <c r="BOK880" s="146"/>
      <c r="BOL880" s="146"/>
      <c r="BOM880" s="146"/>
      <c r="BON880" s="146"/>
      <c r="BOO880" s="146"/>
      <c r="BOP880" s="146"/>
      <c r="BOQ880" s="146"/>
      <c r="BOR880" s="146"/>
      <c r="BOS880" s="146"/>
    </row>
    <row r="881" spans="1728:1761" ht="12" customHeight="1">
      <c r="BNL881" s="146"/>
      <c r="BNM881" s="146"/>
      <c r="BNN881" s="146"/>
      <c r="BNO881" s="146"/>
      <c r="BNP881" s="146"/>
      <c r="BNQ881" s="146"/>
      <c r="BNR881" s="440" t="s">
        <v>520</v>
      </c>
      <c r="BNS881" s="146"/>
      <c r="BNT881" s="146"/>
      <c r="BNU881" s="146"/>
      <c r="BNV881" s="146"/>
      <c r="BNW881" s="146"/>
      <c r="BNX881" s="154"/>
      <c r="BNY881" s="154"/>
      <c r="BNZ881" s="154"/>
      <c r="BOA881" s="154"/>
      <c r="BOB881" s="154"/>
      <c r="BOC881" s="154"/>
      <c r="BOD881" s="154"/>
      <c r="BOE881" s="154"/>
      <c r="BOF881" s="154"/>
      <c r="BOG881" s="154"/>
      <c r="BOH881" s="154"/>
      <c r="BOI881" s="154"/>
      <c r="BOJ881" s="146"/>
      <c r="BOK881" s="146"/>
      <c r="BOL881" s="146"/>
      <c r="BOM881" s="146"/>
      <c r="BON881" s="146"/>
      <c r="BOO881" s="146"/>
      <c r="BOP881" s="146"/>
      <c r="BOQ881" s="146"/>
      <c r="BOR881" s="146"/>
      <c r="BOS881" s="146"/>
    </row>
    <row r="882" spans="1728:1761" ht="12" customHeight="1">
      <c r="BNL882" s="146"/>
      <c r="BNM882" s="146"/>
      <c r="BNN882" s="146"/>
      <c r="BNO882" s="146"/>
      <c r="BNP882" s="146"/>
      <c r="BNQ882" s="146"/>
      <c r="BNR882" s="440" t="s">
        <v>521</v>
      </c>
      <c r="BNS882" s="146"/>
      <c r="BNT882" s="146"/>
      <c r="BNU882" s="146"/>
      <c r="BNV882" s="146"/>
      <c r="BNW882" s="146"/>
      <c r="BNX882" s="154"/>
      <c r="BNY882" s="154"/>
      <c r="BNZ882" s="154"/>
      <c r="BOA882" s="154"/>
      <c r="BOB882" s="154"/>
      <c r="BOC882" s="154"/>
      <c r="BOD882" s="154"/>
      <c r="BOE882" s="154"/>
      <c r="BOF882" s="154"/>
      <c r="BOG882" s="154"/>
      <c r="BOH882" s="154"/>
      <c r="BOI882" s="154"/>
      <c r="BOJ882" s="146"/>
      <c r="BOK882" s="146"/>
      <c r="BOL882" s="146"/>
      <c r="BOM882" s="146"/>
      <c r="BON882" s="146"/>
      <c r="BOO882" s="146"/>
      <c r="BOP882" s="146"/>
      <c r="BOQ882" s="146"/>
      <c r="BOR882" s="146"/>
      <c r="BOS882" s="146"/>
    </row>
    <row r="883" spans="1728:1761" ht="12" customHeight="1">
      <c r="BNL883" s="146"/>
      <c r="BNM883" s="146"/>
      <c r="BNN883" s="146"/>
      <c r="BNO883" s="146"/>
      <c r="BNP883" s="146"/>
      <c r="BNQ883" s="146"/>
      <c r="BNR883" s="440" t="s">
        <v>522</v>
      </c>
      <c r="BNS883" s="146"/>
      <c r="BNT883" s="146"/>
      <c r="BNU883" s="146"/>
      <c r="BNV883" s="146"/>
      <c r="BNW883" s="146"/>
      <c r="BNX883" s="154"/>
      <c r="BNY883" s="154"/>
      <c r="BNZ883" s="154"/>
      <c r="BOA883" s="154"/>
      <c r="BOB883" s="154"/>
      <c r="BOC883" s="154"/>
      <c r="BOD883" s="154"/>
      <c r="BOE883" s="154"/>
      <c r="BOF883" s="154"/>
      <c r="BOG883" s="154"/>
      <c r="BOH883" s="154"/>
      <c r="BOI883" s="154"/>
      <c r="BOJ883" s="146"/>
      <c r="BOK883" s="146"/>
      <c r="BOL883" s="146"/>
      <c r="BOM883" s="146"/>
      <c r="BON883" s="146"/>
      <c r="BOO883" s="146"/>
      <c r="BOP883" s="146"/>
      <c r="BOQ883" s="146"/>
      <c r="BOR883" s="146"/>
      <c r="BOS883" s="146"/>
    </row>
    <row r="884" spans="1728:1761" ht="9.75" customHeight="1">
      <c r="BNL884" s="146"/>
      <c r="BNM884" s="146"/>
      <c r="BNN884" s="146"/>
      <c r="BNO884" s="146"/>
      <c r="BNP884" s="146"/>
      <c r="BNQ884" s="146"/>
      <c r="BNR884" s="146"/>
      <c r="BNS884" s="146"/>
      <c r="BNT884" s="146"/>
      <c r="BNU884" s="146"/>
      <c r="BNV884" s="146"/>
      <c r="BNW884" s="146"/>
      <c r="BNX884" s="154"/>
      <c r="BNY884" s="154"/>
      <c r="BNZ884" s="154"/>
      <c r="BOA884" s="154"/>
      <c r="BOB884" s="154"/>
      <c r="BOC884" s="154"/>
      <c r="BOD884" s="154"/>
      <c r="BOE884" s="154"/>
      <c r="BOF884" s="154"/>
      <c r="BOG884" s="154"/>
      <c r="BOH884" s="154"/>
      <c r="BOI884" s="154"/>
      <c r="BOJ884" s="146"/>
      <c r="BOK884" s="146"/>
      <c r="BOL884" s="146"/>
      <c r="BOM884" s="146"/>
      <c r="BON884" s="146"/>
      <c r="BOO884" s="146"/>
      <c r="BOP884" s="146"/>
      <c r="BOQ884" s="146"/>
      <c r="BOR884" s="146"/>
      <c r="BOS884" s="146"/>
    </row>
    <row r="885" spans="1728:1761" ht="9.75" customHeight="1">
      <c r="BNL885" s="146"/>
      <c r="BNM885" s="146"/>
      <c r="BNN885" s="146"/>
      <c r="BNO885" s="146"/>
      <c r="BNP885" s="146"/>
      <c r="BNQ885" s="146"/>
      <c r="BNR885" s="146"/>
      <c r="BNS885" s="146"/>
      <c r="BNT885" s="146" t="s">
        <v>544</v>
      </c>
      <c r="BNU885" s="146"/>
      <c r="BNV885" s="146"/>
      <c r="BNW885" s="146"/>
      <c r="BNX885" s="154"/>
      <c r="BNY885" s="154"/>
      <c r="BNZ885" s="154"/>
      <c r="BOA885" s="154"/>
      <c r="BOB885" s="154"/>
      <c r="BOC885" s="154"/>
      <c r="BOD885" s="154"/>
      <c r="BOE885" s="154"/>
      <c r="BOF885" s="154"/>
      <c r="BOG885" s="154"/>
      <c r="BOH885" s="154"/>
      <c r="BOI885" s="154"/>
      <c r="BOJ885" s="146"/>
      <c r="BOK885" s="146"/>
      <c r="BOL885" s="146"/>
      <c r="BOM885" s="146"/>
      <c r="BON885" s="146"/>
      <c r="BOO885" s="146"/>
      <c r="BOP885" s="146"/>
      <c r="BOQ885" s="146"/>
      <c r="BOR885" s="146"/>
      <c r="BOS885" s="146"/>
    </row>
    <row r="886" spans="1728:1761" ht="62.25" customHeight="1">
      <c r="BNL886" s="146"/>
      <c r="BNM886" s="146"/>
      <c r="BNN886" s="146"/>
      <c r="BNO886" s="146"/>
      <c r="BNP886" s="146"/>
      <c r="BNQ886" s="146"/>
      <c r="BNR886" s="146"/>
      <c r="BNS886" s="146"/>
      <c r="BNT886" s="442" t="s">
        <v>545</v>
      </c>
      <c r="BNU886" s="146"/>
      <c r="BNV886" s="146"/>
      <c r="BNW886" s="146"/>
      <c r="BNX886" s="154"/>
      <c r="BNY886" s="154"/>
      <c r="BNZ886" s="154"/>
      <c r="BOA886" s="154"/>
      <c r="BOB886" s="154"/>
      <c r="BOC886" s="154"/>
      <c r="BOD886" s="154"/>
      <c r="BOE886" s="154"/>
      <c r="BOF886" s="154"/>
      <c r="BOG886" s="154"/>
      <c r="BOH886" s="154"/>
      <c r="BOI886" s="154"/>
      <c r="BOJ886" s="146"/>
      <c r="BOK886" s="146"/>
      <c r="BOL886" s="146"/>
      <c r="BOM886" s="146"/>
      <c r="BON886" s="146"/>
      <c r="BOO886" s="146"/>
      <c r="BOP886" s="146"/>
      <c r="BOQ886" s="146"/>
      <c r="BOR886" s="146"/>
      <c r="BOS886" s="146"/>
    </row>
    <row r="887" spans="1728:1761" ht="12" customHeight="1">
      <c r="BNL887" s="146"/>
      <c r="BNM887" s="146"/>
      <c r="BNN887" s="146"/>
      <c r="BNO887" s="146"/>
      <c r="BNP887" s="146"/>
      <c r="BNQ887" s="146"/>
      <c r="BNR887" s="146"/>
      <c r="BNS887" s="146"/>
      <c r="BNT887" s="443" t="s">
        <v>546</v>
      </c>
      <c r="BNU887" s="146"/>
      <c r="BNV887" s="146"/>
      <c r="BNW887" s="146"/>
      <c r="BNX887" s="154"/>
      <c r="BNY887" s="154"/>
      <c r="BNZ887" s="154"/>
      <c r="BOA887" s="154"/>
      <c r="BOB887" s="154"/>
      <c r="BOC887" s="154"/>
      <c r="BOD887" s="154"/>
      <c r="BOE887" s="154"/>
      <c r="BOF887" s="154"/>
      <c r="BOG887" s="154"/>
      <c r="BOH887" s="154"/>
      <c r="BOI887" s="154"/>
      <c r="BOJ887" s="146"/>
      <c r="BOK887" s="146"/>
      <c r="BOL887" s="146"/>
      <c r="BOM887" s="146"/>
      <c r="BON887" s="146"/>
      <c r="BOO887" s="146"/>
      <c r="BOP887" s="146"/>
      <c r="BOQ887" s="146"/>
      <c r="BOR887" s="146"/>
      <c r="BOS887" s="146"/>
    </row>
    <row r="888" spans="1728:1761" ht="12" customHeight="1">
      <c r="BNL888" s="146"/>
      <c r="BNM888" s="146"/>
      <c r="BNN888" s="146"/>
      <c r="BNO888" s="146"/>
      <c r="BNP888" s="146"/>
      <c r="BNQ888" s="146"/>
      <c r="BNR888" s="146"/>
      <c r="BNS888" s="146"/>
      <c r="BNT888" s="443" t="s">
        <v>547</v>
      </c>
      <c r="BNU888" s="146"/>
      <c r="BNV888" s="146"/>
      <c r="BNW888" s="146"/>
      <c r="BNX888" s="154"/>
      <c r="BNY888" s="154"/>
      <c r="BNZ888" s="154"/>
      <c r="BOA888" s="154"/>
      <c r="BOB888" s="154"/>
      <c r="BOC888" s="154"/>
      <c r="BOD888" s="154"/>
      <c r="BOE888" s="154"/>
      <c r="BOF888" s="154"/>
      <c r="BOG888" s="154"/>
      <c r="BOH888" s="154"/>
      <c r="BOI888" s="154"/>
      <c r="BOJ888" s="146"/>
      <c r="BOK888" s="146"/>
      <c r="BOL888" s="146"/>
      <c r="BOM888" s="146"/>
      <c r="BON888" s="146"/>
      <c r="BOO888" s="146"/>
      <c r="BOP888" s="146"/>
      <c r="BOQ888" s="146"/>
      <c r="BOR888" s="146"/>
      <c r="BOS888" s="146"/>
    </row>
    <row r="889" spans="1728:1761" ht="12" customHeight="1">
      <c r="BNL889" s="146"/>
      <c r="BNM889" s="146"/>
      <c r="BNN889" s="146"/>
      <c r="BNO889" s="146"/>
      <c r="BNP889" s="146"/>
      <c r="BNQ889" s="146"/>
      <c r="BNR889" s="146"/>
      <c r="BNS889" s="146"/>
      <c r="BNT889" s="443" t="s">
        <v>548</v>
      </c>
      <c r="BNU889" s="146"/>
      <c r="BNV889" s="146"/>
      <c r="BNW889" s="146"/>
      <c r="BNX889" s="154"/>
      <c r="BNY889" s="154"/>
      <c r="BNZ889" s="154"/>
      <c r="BOA889" s="154"/>
      <c r="BOB889" s="154"/>
      <c r="BOC889" s="154"/>
      <c r="BOD889" s="154"/>
      <c r="BOE889" s="154"/>
      <c r="BOF889" s="154"/>
      <c r="BOG889" s="154"/>
      <c r="BOH889" s="154"/>
      <c r="BOI889" s="154"/>
      <c r="BOJ889" s="146"/>
      <c r="BOK889" s="146"/>
      <c r="BOL889" s="146"/>
      <c r="BOM889" s="146"/>
      <c r="BON889" s="146"/>
      <c r="BOO889" s="146"/>
      <c r="BOP889" s="146"/>
      <c r="BOQ889" s="146"/>
      <c r="BOR889" s="146"/>
      <c r="BOS889" s="146"/>
    </row>
    <row r="890" spans="1728:1761" ht="12" customHeight="1">
      <c r="BNL890" s="146"/>
      <c r="BNM890" s="146"/>
      <c r="BNN890" s="146"/>
      <c r="BNO890" s="146"/>
      <c r="BNP890" s="146"/>
      <c r="BNQ890" s="146"/>
      <c r="BNR890" s="146"/>
      <c r="BNS890" s="146"/>
      <c r="BNT890" s="443" t="s">
        <v>549</v>
      </c>
      <c r="BNU890" s="146"/>
      <c r="BNV890" s="146"/>
      <c r="BNW890" s="146"/>
      <c r="BNX890" s="154"/>
      <c r="BNY890" s="154"/>
      <c r="BNZ890" s="154"/>
      <c r="BOA890" s="154"/>
      <c r="BOB890" s="154"/>
      <c r="BOC890" s="154"/>
      <c r="BOD890" s="154"/>
      <c r="BOE890" s="154"/>
      <c r="BOF890" s="154"/>
      <c r="BOG890" s="154"/>
      <c r="BOH890" s="154"/>
      <c r="BOI890" s="154"/>
      <c r="BOJ890" s="146"/>
      <c r="BOK890" s="146"/>
      <c r="BOL890" s="146"/>
      <c r="BOM890" s="146"/>
      <c r="BON890" s="146"/>
      <c r="BOO890" s="146"/>
      <c r="BOP890" s="146"/>
      <c r="BOQ890" s="146"/>
      <c r="BOR890" s="146"/>
      <c r="BOS890" s="146"/>
    </row>
    <row r="891" spans="1728:1761" ht="62.25" customHeight="1">
      <c r="BNL891" s="146"/>
      <c r="BNM891" s="146"/>
      <c r="BNN891" s="146"/>
      <c r="BNO891" s="146"/>
      <c r="BNP891" s="146"/>
      <c r="BNQ891" s="146"/>
      <c r="BNR891" s="146"/>
      <c r="BNS891" s="146"/>
      <c r="BNT891" s="442" t="s">
        <v>550</v>
      </c>
      <c r="BNU891" s="146"/>
      <c r="BNV891" s="146"/>
      <c r="BNW891" s="146"/>
      <c r="BNX891" s="154"/>
      <c r="BNY891" s="154"/>
      <c r="BNZ891" s="154"/>
      <c r="BOA891" s="154"/>
      <c r="BOB891" s="154"/>
      <c r="BOC891" s="154"/>
      <c r="BOD891" s="154"/>
      <c r="BOE891" s="154"/>
      <c r="BOF891" s="154"/>
      <c r="BOG891" s="154"/>
      <c r="BOH891" s="154"/>
      <c r="BOI891" s="154"/>
      <c r="BOJ891" s="146"/>
      <c r="BOK891" s="146"/>
      <c r="BOL891" s="146"/>
      <c r="BOM891" s="146"/>
      <c r="BON891" s="146"/>
      <c r="BOO891" s="146"/>
      <c r="BOP891" s="146"/>
      <c r="BOQ891" s="146"/>
      <c r="BOR891" s="146"/>
      <c r="BOS891" s="146"/>
    </row>
    <row r="892" spans="1728:1761" ht="12" customHeight="1">
      <c r="BNL892" s="146"/>
      <c r="BNM892" s="146"/>
      <c r="BNN892" s="146"/>
      <c r="BNO892" s="146"/>
      <c r="BNP892" s="146"/>
      <c r="BNQ892" s="146"/>
      <c r="BNR892" s="146"/>
      <c r="BNS892" s="146"/>
      <c r="BNT892" s="443" t="s">
        <v>551</v>
      </c>
      <c r="BNU892" s="146"/>
      <c r="BNV892" s="146"/>
      <c r="BNW892" s="146"/>
      <c r="BNX892" s="154"/>
      <c r="BNY892" s="154"/>
      <c r="BNZ892" s="154"/>
      <c r="BOA892" s="154"/>
      <c r="BOB892" s="154"/>
      <c r="BOC892" s="154"/>
      <c r="BOD892" s="154"/>
      <c r="BOE892" s="154"/>
      <c r="BOF892" s="154"/>
      <c r="BOG892" s="154"/>
      <c r="BOH892" s="154"/>
      <c r="BOI892" s="154"/>
      <c r="BOJ892" s="146"/>
      <c r="BOK892" s="146"/>
      <c r="BOL892" s="146"/>
      <c r="BOM892" s="146"/>
      <c r="BON892" s="146"/>
      <c r="BOO892" s="146"/>
      <c r="BOP892" s="146"/>
      <c r="BOQ892" s="146"/>
      <c r="BOR892" s="146"/>
      <c r="BOS892" s="146"/>
    </row>
    <row r="893" spans="1728:1761" ht="12" customHeight="1">
      <c r="BNL893" s="146"/>
      <c r="BNM893" s="146"/>
      <c r="BNN893" s="146"/>
      <c r="BNO893" s="146"/>
      <c r="BNP893" s="146"/>
      <c r="BNQ893" s="146"/>
      <c r="BNR893" s="146"/>
      <c r="BNS893" s="146"/>
      <c r="BNT893" s="442" t="s">
        <v>484</v>
      </c>
      <c r="BNU893" s="146"/>
      <c r="BNV893" s="146"/>
      <c r="BNW893" s="146"/>
      <c r="BNX893" s="154"/>
      <c r="BNY893" s="154"/>
      <c r="BNZ893" s="154"/>
      <c r="BOA893" s="154"/>
      <c r="BOB893" s="154"/>
      <c r="BOC893" s="154"/>
      <c r="BOD893" s="154"/>
      <c r="BOE893" s="154"/>
      <c r="BOF893" s="154"/>
      <c r="BOG893" s="154"/>
      <c r="BOH893" s="154"/>
      <c r="BOI893" s="154"/>
      <c r="BOJ893" s="146"/>
      <c r="BOK893" s="146"/>
      <c r="BOL893" s="146"/>
      <c r="BOM893" s="146"/>
      <c r="BON893" s="146"/>
      <c r="BOO893" s="146"/>
      <c r="BOP893" s="146"/>
      <c r="BOQ893" s="146"/>
      <c r="BOR893" s="146"/>
      <c r="BOS893" s="146"/>
    </row>
    <row r="894" spans="1728:1761" ht="12" customHeight="1">
      <c r="BNL894" s="146"/>
      <c r="BNM894" s="146"/>
      <c r="BNN894" s="146"/>
      <c r="BNO894" s="146"/>
      <c r="BNP894" s="146"/>
      <c r="BNQ894" s="146"/>
      <c r="BNR894" s="146"/>
      <c r="BNS894" s="146"/>
      <c r="BNT894" s="443" t="s">
        <v>541</v>
      </c>
      <c r="BNU894" s="146"/>
      <c r="BNV894" s="146"/>
      <c r="BNW894" s="146"/>
      <c r="BNX894" s="146"/>
      <c r="BNY894" s="146"/>
      <c r="BNZ894" s="146"/>
      <c r="BOA894" s="146"/>
      <c r="BOB894" s="146"/>
      <c r="BOC894" s="146"/>
      <c r="BOD894" s="146"/>
      <c r="BOE894" s="146"/>
      <c r="BOF894" s="146"/>
      <c r="BOG894" s="146"/>
      <c r="BOH894" s="146"/>
      <c r="BOI894" s="146"/>
      <c r="BOJ894" s="146"/>
      <c r="BOK894" s="146"/>
      <c r="BOL894" s="146"/>
      <c r="BOM894" s="146"/>
      <c r="BON894" s="146"/>
      <c r="BOO894" s="146"/>
      <c r="BOP894" s="146"/>
      <c r="BOQ894" s="146"/>
      <c r="BOR894" s="146"/>
      <c r="BOS894" s="146"/>
    </row>
    <row r="895" spans="1728:1761" ht="12" customHeight="1">
      <c r="BNL895" s="146"/>
      <c r="BNM895" s="146"/>
      <c r="BNN895" s="146"/>
      <c r="BNO895" s="146"/>
      <c r="BNP895" s="146"/>
      <c r="BNQ895" s="146"/>
      <c r="BNR895" s="146"/>
      <c r="BNS895" s="146"/>
      <c r="BNT895" s="443"/>
      <c r="BNU895" s="146"/>
      <c r="BNV895" s="146"/>
      <c r="BNW895" s="146"/>
      <c r="BNX895" s="146"/>
      <c r="BNY895" s="146"/>
      <c r="BNZ895" s="146"/>
      <c r="BOA895" s="146"/>
      <c r="BOB895" s="146"/>
      <c r="BOC895" s="146"/>
      <c r="BOD895" s="146"/>
      <c r="BOE895" s="146"/>
      <c r="BOF895" s="146"/>
      <c r="BOG895" s="146"/>
      <c r="BOH895" s="146"/>
      <c r="BOI895" s="146"/>
      <c r="BOJ895" s="146"/>
      <c r="BOK895" s="146"/>
      <c r="BOL895" s="146"/>
      <c r="BOM895" s="146"/>
      <c r="BON895" s="146"/>
      <c r="BOO895" s="146"/>
      <c r="BOP895" s="146"/>
      <c r="BOQ895" s="146"/>
      <c r="BOR895" s="146"/>
      <c r="BOS895" s="146"/>
    </row>
    <row r="896" spans="1728:1761" ht="12" customHeight="1">
      <c r="BNL896" s="146"/>
      <c r="BNM896" s="146"/>
      <c r="BNN896" s="146"/>
      <c r="BNO896" s="146"/>
      <c r="BNP896" s="146"/>
      <c r="BNQ896" s="146"/>
      <c r="BNR896" s="146"/>
      <c r="BNS896" s="146"/>
      <c r="BNT896" s="146"/>
      <c r="BNU896" s="146"/>
      <c r="BNV896" s="440" t="s">
        <v>69</v>
      </c>
      <c r="BNW896" s="440"/>
      <c r="BNX896" s="440"/>
      <c r="BNY896" s="440"/>
      <c r="BNZ896" s="440"/>
      <c r="BOA896" s="440"/>
      <c r="BOB896" s="440"/>
      <c r="BOC896" s="440"/>
      <c r="BOD896" s="440"/>
      <c r="BOE896" s="440"/>
      <c r="BOF896" s="146"/>
      <c r="BOG896" s="146"/>
      <c r="BOH896" s="146"/>
      <c r="BOI896" s="146"/>
      <c r="BOJ896" s="146"/>
      <c r="BOK896" s="146"/>
      <c r="BOL896" s="146"/>
      <c r="BOM896" s="146"/>
      <c r="BON896" s="146"/>
      <c r="BOO896" s="146"/>
      <c r="BOP896" s="146"/>
      <c r="BOQ896" s="146"/>
      <c r="BOR896" s="146"/>
      <c r="BOS896" s="146"/>
    </row>
    <row r="897" spans="1728:1761" ht="12" customHeight="1">
      <c r="BNL897" s="146"/>
      <c r="BNM897" s="146"/>
      <c r="BNN897" s="146"/>
      <c r="BNO897" s="146"/>
      <c r="BNP897" s="146"/>
      <c r="BNQ897" s="146"/>
      <c r="BNR897" s="146"/>
      <c r="BNS897" s="146"/>
      <c r="BNT897" s="146"/>
      <c r="BNU897" s="146"/>
      <c r="BNV897" s="440" t="s">
        <v>286</v>
      </c>
      <c r="BNW897" s="440"/>
      <c r="BNX897" s="440"/>
      <c r="BNY897" s="440"/>
      <c r="BNZ897" s="440"/>
      <c r="BOA897" s="440"/>
      <c r="BOB897" s="440"/>
      <c r="BOC897" s="440"/>
      <c r="BOD897" s="440"/>
      <c r="BOE897" s="440"/>
      <c r="BOF897" s="146"/>
      <c r="BOG897" s="146"/>
      <c r="BOH897" s="146"/>
      <c r="BOI897" s="146"/>
      <c r="BOJ897" s="146"/>
      <c r="BOK897" s="146"/>
      <c r="BOL897" s="146"/>
      <c r="BOM897" s="146"/>
      <c r="BON897" s="146"/>
      <c r="BOO897" s="146"/>
      <c r="BOP897" s="146"/>
      <c r="BOQ897" s="146"/>
      <c r="BOR897" s="146"/>
      <c r="BOS897" s="146"/>
    </row>
    <row r="898" spans="1728:1761" ht="12" customHeight="1">
      <c r="BNL898" s="146"/>
      <c r="BNM898" s="146"/>
      <c r="BNN898" s="146"/>
      <c r="BNO898" s="146"/>
      <c r="BNP898" s="146"/>
      <c r="BNQ898" s="146"/>
      <c r="BNR898" s="146"/>
      <c r="BNS898" s="146"/>
      <c r="BNT898" s="146"/>
      <c r="BNU898" s="146"/>
      <c r="BNV898" s="440"/>
      <c r="BNW898" s="440"/>
      <c r="BNX898" s="440"/>
      <c r="BNY898" s="440"/>
      <c r="BNZ898" s="440"/>
      <c r="BOA898" s="440"/>
      <c r="BOB898" s="440"/>
      <c r="BOC898" s="440"/>
      <c r="BOD898" s="440"/>
      <c r="BOE898" s="440"/>
      <c r="BOF898" s="146"/>
      <c r="BOG898" s="146"/>
      <c r="BOH898" s="146"/>
      <c r="BOI898" s="146"/>
      <c r="BOJ898" s="146"/>
      <c r="BOK898" s="146"/>
      <c r="BOL898" s="146"/>
      <c r="BOM898" s="146"/>
      <c r="BON898" s="146"/>
      <c r="BOO898" s="146"/>
      <c r="BOP898" s="146"/>
      <c r="BOQ898" s="146"/>
      <c r="BOR898" s="146"/>
      <c r="BOS898" s="146"/>
    </row>
    <row r="899" spans="1728:1761" ht="12" customHeight="1">
      <c r="BNL899" s="146"/>
      <c r="BNM899" s="146"/>
      <c r="BNN899" s="146"/>
      <c r="BNO899" s="146"/>
      <c r="BNP899" s="146"/>
      <c r="BNQ899" s="146"/>
      <c r="BNR899" s="146"/>
      <c r="BNS899" s="146"/>
      <c r="BNT899" s="146"/>
      <c r="BNU899" s="146"/>
      <c r="BNV899" s="440"/>
      <c r="BNW899" s="440" t="s">
        <v>294</v>
      </c>
      <c r="BNX899" s="440"/>
      <c r="BNY899" s="440"/>
      <c r="BNZ899" s="440"/>
      <c r="BOA899" s="440"/>
      <c r="BOB899" s="440"/>
      <c r="BOC899" s="440"/>
      <c r="BOD899" s="440"/>
      <c r="BOE899" s="440"/>
      <c r="BOF899" s="146"/>
      <c r="BOG899" s="146"/>
      <c r="BOH899" s="146"/>
      <c r="BOI899" s="146"/>
      <c r="BOJ899" s="146"/>
      <c r="BOK899" s="146"/>
      <c r="BOL899" s="146"/>
      <c r="BOM899" s="146"/>
      <c r="BON899" s="146"/>
      <c r="BOO899" s="146"/>
      <c r="BOP899" s="146"/>
      <c r="BOQ899" s="146"/>
      <c r="BOR899" s="146"/>
      <c r="BOS899" s="146"/>
    </row>
    <row r="900" spans="1728:1761" ht="12" customHeight="1">
      <c r="BNL900" s="146"/>
      <c r="BNM900" s="146"/>
      <c r="BNN900" s="146"/>
      <c r="BNO900" s="146"/>
      <c r="BNP900" s="146"/>
      <c r="BNQ900" s="146"/>
      <c r="BNR900" s="146"/>
      <c r="BNS900" s="146"/>
      <c r="BNT900" s="146"/>
      <c r="BNU900" s="146"/>
      <c r="BNV900" s="440"/>
      <c r="BNW900" s="440" t="s">
        <v>297</v>
      </c>
      <c r="BNX900" s="440"/>
      <c r="BNY900" s="440"/>
      <c r="BNZ900" s="440"/>
      <c r="BOA900" s="440"/>
      <c r="BOB900" s="440"/>
      <c r="BOC900" s="440"/>
      <c r="BOD900" s="440"/>
      <c r="BOE900" s="440"/>
      <c r="BOF900" s="146"/>
      <c r="BOG900" s="146"/>
      <c r="BOH900" s="146"/>
      <c r="BOI900" s="146"/>
      <c r="BOJ900" s="146"/>
      <c r="BOK900" s="146"/>
      <c r="BOL900" s="146"/>
      <c r="BOM900" s="146"/>
      <c r="BON900" s="146"/>
      <c r="BOO900" s="146"/>
      <c r="BOP900" s="146"/>
      <c r="BOQ900" s="146"/>
      <c r="BOR900" s="146"/>
      <c r="BOS900" s="146"/>
    </row>
    <row r="901" spans="1728:1761" ht="12" customHeight="1">
      <c r="BNL901" s="146"/>
      <c r="BNM901" s="146"/>
      <c r="BNN901" s="146"/>
      <c r="BNO901" s="146"/>
      <c r="BNP901" s="146"/>
      <c r="BNQ901" s="146"/>
      <c r="BNR901" s="146"/>
      <c r="BNS901" s="146"/>
      <c r="BNT901" s="146"/>
      <c r="BNU901" s="146"/>
      <c r="BNV901" s="440"/>
      <c r="BNW901" s="440"/>
      <c r="BNX901" s="440"/>
      <c r="BNY901" s="440"/>
      <c r="BNZ901" s="440"/>
      <c r="BOA901" s="440"/>
      <c r="BOB901" s="440"/>
      <c r="BOC901" s="440"/>
      <c r="BOD901" s="440"/>
      <c r="BOE901" s="440"/>
      <c r="BOF901" s="146"/>
      <c r="BOG901" s="146"/>
      <c r="BOH901" s="146"/>
      <c r="BOI901" s="146"/>
      <c r="BOJ901" s="146"/>
      <c r="BOK901" s="146"/>
      <c r="BOL901" s="146"/>
      <c r="BOM901" s="146"/>
      <c r="BON901" s="146"/>
      <c r="BOO901" s="146"/>
      <c r="BOP901" s="146"/>
      <c r="BOQ901" s="146"/>
      <c r="BOR901" s="146"/>
      <c r="BOS901" s="146"/>
    </row>
    <row r="902" spans="1728:1761" ht="12" customHeight="1">
      <c r="BNL902" s="146"/>
      <c r="BNM902" s="146"/>
      <c r="BNN902" s="146"/>
      <c r="BNO902" s="146"/>
      <c r="BNP902" s="146"/>
      <c r="BNQ902" s="146"/>
      <c r="BNR902" s="146"/>
      <c r="BNS902" s="146"/>
      <c r="BNT902" s="146"/>
      <c r="BNU902" s="146"/>
      <c r="BNV902" s="440"/>
      <c r="BNW902" s="440"/>
      <c r="BNX902" s="440"/>
      <c r="BNY902" s="440"/>
      <c r="BNZ902" s="440"/>
      <c r="BOA902" s="440"/>
      <c r="BOB902" s="440"/>
      <c r="BOC902" s="440"/>
      <c r="BOD902" s="440"/>
      <c r="BOE902" s="440"/>
      <c r="BOF902" s="146"/>
      <c r="BOG902" s="146"/>
      <c r="BOH902" s="146"/>
      <c r="BOI902" s="146"/>
      <c r="BOJ902" s="146"/>
      <c r="BOK902" s="146"/>
      <c r="BOL902" s="146"/>
      <c r="BOM902" s="146"/>
      <c r="BON902" s="146"/>
      <c r="BOO902" s="146"/>
      <c r="BOP902" s="146"/>
      <c r="BOQ902" s="146"/>
      <c r="BOR902" s="146"/>
      <c r="BOS902" s="146"/>
    </row>
    <row r="903" spans="1728:1761" ht="12" customHeight="1">
      <c r="BNL903" s="146"/>
      <c r="BNM903" s="146"/>
      <c r="BNN903" s="146"/>
      <c r="BNO903" s="146"/>
      <c r="BNP903" s="146"/>
      <c r="BNQ903" s="146"/>
      <c r="BNR903" s="146"/>
      <c r="BNS903" s="146"/>
      <c r="BNT903" s="146"/>
      <c r="BNU903" s="146"/>
      <c r="BNV903" s="440"/>
      <c r="BNW903" s="440"/>
      <c r="BNX903" s="440"/>
      <c r="BNY903" s="440"/>
      <c r="BNZ903" s="440"/>
      <c r="BOA903" s="440"/>
      <c r="BOB903" s="440"/>
      <c r="BOC903" s="440"/>
      <c r="BOD903" s="440"/>
      <c r="BOE903" s="440"/>
      <c r="BOF903" s="146"/>
      <c r="BOG903" s="146"/>
      <c r="BOH903" s="146"/>
      <c r="BOI903" s="146"/>
      <c r="BOJ903" s="146"/>
      <c r="BOK903" s="146"/>
      <c r="BOL903" s="146"/>
      <c r="BOM903" s="146"/>
      <c r="BON903" s="146"/>
      <c r="BOO903" s="146"/>
      <c r="BOP903" s="146"/>
      <c r="BOQ903" s="146"/>
      <c r="BOR903" s="146"/>
      <c r="BOS903" s="146"/>
    </row>
    <row r="904" spans="1728:1761" ht="12" customHeight="1">
      <c r="BNL904" s="146"/>
      <c r="BNM904" s="146"/>
      <c r="BNN904" s="146"/>
      <c r="BNO904" s="146"/>
      <c r="BNP904" s="146"/>
      <c r="BNQ904" s="146"/>
      <c r="BNR904" s="146"/>
      <c r="BNS904" s="146"/>
      <c r="BNT904" s="146"/>
      <c r="BNU904" s="146"/>
      <c r="BNV904" s="440"/>
      <c r="BNW904" s="440"/>
      <c r="BNX904" s="440"/>
      <c r="BNY904" s="440"/>
      <c r="BNZ904" s="440"/>
      <c r="BOA904" s="440"/>
      <c r="BOB904" s="440"/>
      <c r="BOC904" s="440"/>
      <c r="BOD904" s="440"/>
      <c r="BOE904" s="440"/>
      <c r="BOF904" s="146"/>
      <c r="BOG904" s="146"/>
      <c r="BOH904" s="146"/>
      <c r="BOI904" s="146"/>
      <c r="BOJ904" s="146"/>
      <c r="BOK904" s="146"/>
      <c r="BOL904" s="146"/>
      <c r="BOM904" s="146"/>
      <c r="BON904" s="146"/>
      <c r="BOO904" s="146"/>
      <c r="BOP904" s="146"/>
      <c r="BOQ904" s="146"/>
      <c r="BOR904" s="146"/>
      <c r="BOS904" s="146"/>
    </row>
    <row r="905" spans="1728:1761" ht="12" customHeight="1">
      <c r="BNL905" s="146"/>
      <c r="BNM905" s="146"/>
      <c r="BNN905" s="146"/>
      <c r="BNO905" s="146"/>
      <c r="BNP905" s="146"/>
      <c r="BNQ905" s="146"/>
      <c r="BNR905" s="146"/>
      <c r="BNS905" s="146"/>
      <c r="BNT905" s="146"/>
      <c r="BNU905" s="146"/>
      <c r="BNV905" s="440"/>
      <c r="BNW905" s="440"/>
      <c r="BNX905" s="440"/>
      <c r="BNY905" s="440"/>
      <c r="BNZ905" s="440"/>
      <c r="BOA905" s="440"/>
      <c r="BOB905" s="440"/>
      <c r="BOC905" s="440"/>
      <c r="BOD905" s="440"/>
      <c r="BOE905" s="440"/>
      <c r="BOF905" s="146"/>
      <c r="BOG905" s="146"/>
      <c r="BOH905" s="146"/>
      <c r="BOI905" s="146"/>
      <c r="BOJ905" s="146"/>
      <c r="BOK905" s="146"/>
      <c r="BOL905" s="146"/>
      <c r="BOM905" s="146"/>
      <c r="BON905" s="146"/>
      <c r="BOO905" s="146"/>
      <c r="BOP905" s="146"/>
      <c r="BOQ905" s="146"/>
      <c r="BOR905" s="146"/>
      <c r="BOS905" s="146"/>
    </row>
    <row r="906" spans="1728:1761" ht="12" customHeight="1">
      <c r="BNL906" s="146"/>
      <c r="BNM906" s="146"/>
      <c r="BNN906" s="146"/>
      <c r="BNO906" s="146"/>
      <c r="BNP906" s="146"/>
      <c r="BNQ906" s="146"/>
      <c r="BNR906" s="146"/>
      <c r="BNS906" s="146"/>
      <c r="BNT906" s="146"/>
      <c r="BNU906" s="146"/>
      <c r="BNV906" s="440"/>
      <c r="BNW906" s="440"/>
      <c r="BNX906" s="440"/>
      <c r="BNY906" s="440" t="s">
        <v>293</v>
      </c>
      <c r="BNZ906" s="440"/>
      <c r="BOA906" s="440"/>
      <c r="BOB906" s="440"/>
      <c r="BOC906" s="440"/>
      <c r="BOD906" s="440"/>
      <c r="BOE906" s="440"/>
      <c r="BOF906" s="146"/>
      <c r="BOG906" s="146"/>
      <c r="BOH906" s="146"/>
      <c r="BOI906" s="146"/>
      <c r="BOJ906" s="146"/>
      <c r="BOK906" s="146"/>
      <c r="BOL906" s="146"/>
      <c r="BOM906" s="146"/>
      <c r="BON906" s="146"/>
      <c r="BOO906" s="146"/>
      <c r="BOP906" s="146"/>
      <c r="BOQ906" s="146"/>
      <c r="BOR906" s="146"/>
      <c r="BOS906" s="146"/>
    </row>
    <row r="907" spans="1728:1761" ht="12" customHeight="1">
      <c r="BNL907" s="146"/>
      <c r="BNM907" s="146"/>
      <c r="BNN907" s="146"/>
      <c r="BNO907" s="146"/>
      <c r="BNP907" s="146"/>
      <c r="BNQ907" s="146"/>
      <c r="BNR907" s="146"/>
      <c r="BNS907" s="146"/>
      <c r="BNT907" s="146"/>
      <c r="BNU907" s="146"/>
      <c r="BNV907" s="440"/>
      <c r="BNW907" s="440"/>
      <c r="BNX907" s="440"/>
      <c r="BNY907" s="440" t="s">
        <v>340</v>
      </c>
      <c r="BNZ907" s="440"/>
      <c r="BOA907" s="440"/>
      <c r="BOB907" s="440"/>
      <c r="BOC907" s="440"/>
      <c r="BOD907" s="440"/>
      <c r="BOE907" s="440"/>
      <c r="BOF907" s="146"/>
      <c r="BOG907" s="146"/>
      <c r="BOH907" s="146"/>
      <c r="BOI907" s="146"/>
      <c r="BOJ907" s="146"/>
      <c r="BOK907" s="146"/>
      <c r="BOL907" s="146"/>
      <c r="BOM907" s="146"/>
      <c r="BON907" s="146"/>
      <c r="BOO907" s="146"/>
      <c r="BOP907" s="146"/>
      <c r="BOQ907" s="146"/>
      <c r="BOR907" s="146"/>
      <c r="BOS907" s="146"/>
    </row>
    <row r="908" spans="1728:1761" ht="12" customHeight="1">
      <c r="BNL908" s="146"/>
      <c r="BNM908" s="146"/>
      <c r="BNN908" s="146"/>
      <c r="BNO908" s="146"/>
      <c r="BNP908" s="146"/>
      <c r="BNQ908" s="146"/>
      <c r="BNR908" s="146"/>
      <c r="BNS908" s="146"/>
      <c r="BNT908" s="146"/>
      <c r="BNU908" s="146"/>
      <c r="BNV908" s="440"/>
      <c r="BNW908" s="440"/>
      <c r="BNX908" s="440"/>
      <c r="BNY908" s="440" t="s">
        <v>552</v>
      </c>
      <c r="BNZ908" s="440"/>
      <c r="BOA908" s="440"/>
      <c r="BOB908" s="440"/>
      <c r="BOC908" s="440"/>
      <c r="BOD908" s="440"/>
      <c r="BOE908" s="440"/>
      <c r="BOF908" s="146"/>
      <c r="BOG908" s="146"/>
      <c r="BOH908" s="146"/>
      <c r="BOI908" s="146"/>
      <c r="BOJ908" s="146"/>
      <c r="BOK908" s="146"/>
      <c r="BOL908" s="146"/>
      <c r="BOM908" s="146"/>
      <c r="BON908" s="146"/>
      <c r="BOO908" s="146"/>
      <c r="BOP908" s="146"/>
      <c r="BOQ908" s="146"/>
      <c r="BOR908" s="146"/>
      <c r="BOS908" s="146"/>
    </row>
    <row r="909" spans="1728:1761" ht="12" customHeight="1">
      <c r="BNL909" s="146"/>
      <c r="BNM909" s="146"/>
      <c r="BNN909" s="146"/>
      <c r="BNO909" s="146"/>
      <c r="BNP909" s="146"/>
      <c r="BNQ909" s="146"/>
      <c r="BNR909" s="146"/>
      <c r="BNS909" s="146"/>
      <c r="BNT909" s="146"/>
      <c r="BNU909" s="146"/>
      <c r="BNV909" s="440"/>
      <c r="BNW909" s="440"/>
      <c r="BNX909" s="440"/>
      <c r="BNY909" s="440"/>
      <c r="BNZ909" s="440"/>
      <c r="BOA909" s="440"/>
      <c r="BOB909" s="440"/>
      <c r="BOC909" s="440"/>
      <c r="BOD909" s="440"/>
      <c r="BOE909" s="440"/>
      <c r="BOF909" s="146"/>
      <c r="BOG909" s="146"/>
      <c r="BOH909" s="146"/>
      <c r="BOI909" s="146"/>
      <c r="BOJ909" s="146"/>
      <c r="BOK909" s="146"/>
      <c r="BOL909" s="146"/>
      <c r="BOM909" s="146"/>
      <c r="BON909" s="146"/>
      <c r="BOO909" s="146"/>
      <c r="BOP909" s="146"/>
      <c r="BOQ909" s="146"/>
      <c r="BOR909" s="146"/>
      <c r="BOS909" s="146"/>
    </row>
    <row r="910" spans="1728:1761" ht="12" customHeight="1">
      <c r="BNL910" s="146"/>
      <c r="BNM910" s="146"/>
      <c r="BNN910" s="146"/>
      <c r="BNO910" s="146"/>
      <c r="BNP910" s="146"/>
      <c r="BNQ910" s="146"/>
      <c r="BNR910" s="146"/>
      <c r="BNS910" s="146"/>
      <c r="BNT910" s="146"/>
      <c r="BNU910" s="146"/>
      <c r="BNV910" s="440"/>
      <c r="BNW910" s="440"/>
      <c r="BNX910" s="440"/>
      <c r="BNY910" s="440"/>
      <c r="BNZ910" s="440"/>
      <c r="BOA910" s="440"/>
      <c r="BOB910" s="440"/>
      <c r="BOC910" s="440"/>
      <c r="BOD910" s="440"/>
      <c r="BOE910" s="440"/>
      <c r="BOF910" s="154"/>
      <c r="BOG910" s="154"/>
      <c r="BOH910" s="154"/>
      <c r="BOI910" s="154"/>
      <c r="BOJ910" s="146"/>
      <c r="BOK910" s="146"/>
      <c r="BOL910" s="146"/>
      <c r="BOM910" s="146"/>
      <c r="BON910" s="146"/>
      <c r="BOO910" s="146"/>
      <c r="BOP910" s="146"/>
      <c r="BOQ910" s="146"/>
      <c r="BOR910" s="146"/>
      <c r="BOS910" s="146"/>
    </row>
    <row r="911" spans="1728:1761" ht="12" customHeight="1">
      <c r="BNL911" s="146"/>
      <c r="BNM911" s="146"/>
      <c r="BNN911" s="146"/>
      <c r="BNO911" s="146"/>
      <c r="BNP911" s="146"/>
      <c r="BNQ911" s="146"/>
      <c r="BNR911" s="146"/>
      <c r="BNS911" s="146"/>
      <c r="BNT911" s="146"/>
      <c r="BNU911" s="146"/>
      <c r="BNV911" s="440"/>
      <c r="BNW911" s="440"/>
      <c r="BNX911" s="440"/>
      <c r="BNY911" s="440"/>
      <c r="BNZ911" s="440"/>
      <c r="BOA911" s="440"/>
      <c r="BOB911" s="440"/>
      <c r="BOC911" s="440"/>
      <c r="BOD911" s="440"/>
      <c r="BOE911" s="440"/>
      <c r="BOF911" s="154"/>
      <c r="BOG911" s="154"/>
      <c r="BOH911" s="154"/>
      <c r="BOI911" s="154"/>
      <c r="BOJ911" s="146"/>
      <c r="BOK911" s="146"/>
      <c r="BOL911" s="146"/>
      <c r="BOM911" s="146"/>
      <c r="BON911" s="146"/>
      <c r="BOO911" s="146"/>
      <c r="BOP911" s="146"/>
      <c r="BOQ911" s="146"/>
      <c r="BOR911" s="146"/>
      <c r="BOS911" s="146"/>
    </row>
    <row r="912" spans="1728:1761" ht="12" customHeight="1">
      <c r="BNL912" s="146"/>
      <c r="BNM912" s="146"/>
      <c r="BNN912" s="146"/>
      <c r="BNO912" s="146"/>
      <c r="BNP912" s="146"/>
      <c r="BNQ912" s="146"/>
      <c r="BNR912" s="146"/>
      <c r="BNS912" s="146"/>
      <c r="BNT912" s="146"/>
      <c r="BNU912" s="146"/>
      <c r="BNV912" s="440"/>
      <c r="BNW912" s="440"/>
      <c r="BNX912" s="440"/>
      <c r="BNY912" s="440"/>
      <c r="BNZ912" s="440" t="s">
        <v>553</v>
      </c>
      <c r="BOA912" s="440"/>
      <c r="BOB912" s="440"/>
      <c r="BOC912" s="440"/>
      <c r="BOD912" s="440"/>
      <c r="BOE912" s="440"/>
      <c r="BOF912" s="154"/>
      <c r="BOG912" s="154"/>
      <c r="BOH912" s="154"/>
      <c r="BOI912" s="154"/>
      <c r="BOJ912" s="146"/>
      <c r="BOK912" s="146"/>
      <c r="BOL912" s="146"/>
      <c r="BOM912" s="146"/>
      <c r="BON912" s="146"/>
      <c r="BOO912" s="146"/>
      <c r="BOP912" s="146"/>
      <c r="BOQ912" s="146"/>
      <c r="BOR912" s="146"/>
      <c r="BOS912" s="146"/>
    </row>
    <row r="913" spans="1728:1761" ht="12" customHeight="1">
      <c r="BNL913" s="146"/>
      <c r="BNM913" s="146"/>
      <c r="BNN913" s="146"/>
      <c r="BNO913" s="146"/>
      <c r="BNP913" s="146"/>
      <c r="BNQ913" s="146"/>
      <c r="BNR913" s="146"/>
      <c r="BNS913" s="146"/>
      <c r="BNT913" s="146"/>
      <c r="BNU913" s="146"/>
      <c r="BNV913" s="440"/>
      <c r="BNW913" s="440"/>
      <c r="BNX913" s="440"/>
      <c r="BNY913" s="440"/>
      <c r="BNZ913" s="440" t="s">
        <v>295</v>
      </c>
      <c r="BOA913" s="440"/>
      <c r="BOB913" s="440"/>
      <c r="BOC913" s="440"/>
      <c r="BOD913" s="440"/>
      <c r="BOE913" s="440"/>
      <c r="BOF913" s="154"/>
      <c r="BOG913" s="154"/>
      <c r="BOH913" s="154"/>
      <c r="BOI913" s="154"/>
      <c r="BOJ913" s="146"/>
      <c r="BOK913" s="146"/>
      <c r="BOL913" s="146"/>
      <c r="BOM913" s="146"/>
      <c r="BON913" s="146"/>
      <c r="BOO913" s="146"/>
      <c r="BOP913" s="146"/>
      <c r="BOQ913" s="146"/>
      <c r="BOR913" s="146"/>
      <c r="BOS913" s="146"/>
    </row>
    <row r="914" spans="1728:1761" ht="12" customHeight="1">
      <c r="BNL914" s="146"/>
      <c r="BNM914" s="146"/>
      <c r="BNN914" s="146"/>
      <c r="BNO914" s="146"/>
      <c r="BNP914" s="146"/>
      <c r="BNQ914" s="146"/>
      <c r="BNR914" s="146"/>
      <c r="BNS914" s="146"/>
      <c r="BNT914" s="146"/>
      <c r="BNU914" s="146"/>
      <c r="BNV914" s="440"/>
      <c r="BNW914" s="440"/>
      <c r="BNX914" s="440"/>
      <c r="BNY914" s="440"/>
      <c r="BNZ914" s="440" t="s">
        <v>292</v>
      </c>
      <c r="BOA914" s="440"/>
      <c r="BOB914" s="440"/>
      <c r="BOC914" s="440"/>
      <c r="BOD914" s="440"/>
      <c r="BOE914" s="440"/>
      <c r="BOF914" s="154"/>
      <c r="BOG914" s="154"/>
      <c r="BOH914" s="154"/>
      <c r="BOI914" s="154"/>
      <c r="BOJ914" s="146"/>
      <c r="BOK914" s="146"/>
      <c r="BOL914" s="146"/>
      <c r="BOM914" s="146"/>
      <c r="BON914" s="146"/>
      <c r="BOO914" s="146"/>
      <c r="BOP914" s="146"/>
      <c r="BOQ914" s="146"/>
      <c r="BOR914" s="146"/>
      <c r="BOS914" s="146"/>
    </row>
    <row r="915" spans="1728:1761" ht="12" customHeight="1">
      <c r="BNL915" s="146"/>
      <c r="BNM915" s="146"/>
      <c r="BNN915" s="146"/>
      <c r="BNO915" s="146"/>
      <c r="BNP915" s="146"/>
      <c r="BNQ915" s="146"/>
      <c r="BNR915" s="146"/>
      <c r="BNS915" s="146"/>
      <c r="BNT915" s="146"/>
      <c r="BNU915" s="146"/>
      <c r="BNV915" s="440"/>
      <c r="BNW915" s="440"/>
      <c r="BNX915" s="440"/>
      <c r="BNY915" s="440"/>
      <c r="BNZ915" s="440"/>
      <c r="BOA915" s="440"/>
      <c r="BOB915" s="440"/>
      <c r="BOC915" s="440"/>
      <c r="BOD915" s="440"/>
      <c r="BOE915" s="440"/>
      <c r="BOF915" s="154"/>
      <c r="BOG915" s="154"/>
      <c r="BOH915" s="154"/>
      <c r="BOI915" s="154"/>
      <c r="BOJ915" s="146"/>
      <c r="BOK915" s="146"/>
      <c r="BOL915" s="146"/>
      <c r="BOM915" s="146"/>
      <c r="BON915" s="146"/>
      <c r="BOO915" s="146"/>
      <c r="BOP915" s="146"/>
      <c r="BOQ915" s="146"/>
      <c r="BOR915" s="146"/>
      <c r="BOS915" s="146"/>
    </row>
    <row r="916" spans="1728:1761" ht="12" customHeight="1">
      <c r="BNL916" s="146"/>
      <c r="BNM916" s="146"/>
      <c r="BNN916" s="146"/>
      <c r="BNO916" s="146"/>
      <c r="BNP916" s="146"/>
      <c r="BNQ916" s="146"/>
      <c r="BNR916" s="146"/>
      <c r="BNS916" s="146"/>
      <c r="BNT916" s="146"/>
      <c r="BNU916" s="146"/>
      <c r="BNV916" s="440"/>
      <c r="BNW916" s="440"/>
      <c r="BNX916" s="440"/>
      <c r="BNY916" s="440"/>
      <c r="BNZ916" s="440"/>
      <c r="BOA916" s="440"/>
      <c r="BOB916" s="440"/>
      <c r="BOC916" s="440"/>
      <c r="BOD916" s="440"/>
      <c r="BOE916" s="440"/>
      <c r="BOF916" s="154"/>
      <c r="BOG916" s="154"/>
      <c r="BOH916" s="154"/>
      <c r="BOI916" s="154"/>
      <c r="BOJ916" s="146"/>
      <c r="BOK916" s="146"/>
      <c r="BOL916" s="146"/>
      <c r="BOM916" s="146"/>
      <c r="BON916" s="146"/>
      <c r="BOO916" s="146"/>
      <c r="BOP916" s="146"/>
      <c r="BOQ916" s="146"/>
      <c r="BOR916" s="146"/>
      <c r="BOS916" s="146"/>
    </row>
    <row r="917" spans="1728:1761" ht="12" customHeight="1">
      <c r="BNL917" s="146"/>
      <c r="BNM917" s="146"/>
      <c r="BNN917" s="146"/>
      <c r="BNO917" s="146"/>
      <c r="BNP917" s="146"/>
      <c r="BNQ917" s="146"/>
      <c r="BNR917" s="146"/>
      <c r="BNS917" s="146"/>
      <c r="BNT917" s="146"/>
      <c r="BNU917" s="146"/>
      <c r="BNV917" s="440"/>
      <c r="BNW917" s="440"/>
      <c r="BNX917" s="440"/>
      <c r="BNY917" s="440"/>
      <c r="BNZ917" s="440"/>
      <c r="BOA917" s="440"/>
      <c r="BOB917" s="440"/>
      <c r="BOC917" s="440"/>
      <c r="BOD917" s="440"/>
      <c r="BOE917" s="440"/>
      <c r="BOF917" s="154"/>
      <c r="BOG917" s="154"/>
      <c r="BOH917" s="154"/>
      <c r="BOI917" s="154"/>
      <c r="BOJ917" s="146"/>
      <c r="BOK917" s="146"/>
      <c r="BOL917" s="146"/>
      <c r="BOM917" s="146"/>
      <c r="BON917" s="146"/>
      <c r="BOO917" s="146"/>
      <c r="BOP917" s="146"/>
      <c r="BOQ917" s="146"/>
      <c r="BOR917" s="146"/>
      <c r="BOS917" s="146"/>
    </row>
    <row r="918" spans="1728:1761" ht="12" customHeight="1">
      <c r="BNL918" s="146"/>
      <c r="BNM918" s="146"/>
      <c r="BNN918" s="146"/>
      <c r="BNO918" s="146"/>
      <c r="BNP918" s="146"/>
      <c r="BNQ918" s="146"/>
      <c r="BNR918" s="146"/>
      <c r="BNS918" s="146"/>
      <c r="BNT918" s="146"/>
      <c r="BNU918" s="146"/>
      <c r="BNV918" s="440"/>
      <c r="BNW918" s="440"/>
      <c r="BNX918" s="440"/>
      <c r="BNY918" s="440"/>
      <c r="BNZ918" s="440"/>
      <c r="BOA918" s="440"/>
      <c r="BOB918" s="440" t="s">
        <v>554</v>
      </c>
      <c r="BOC918" s="440"/>
      <c r="BOD918" s="440"/>
      <c r="BOE918" s="440"/>
      <c r="BOF918" s="146"/>
      <c r="BOG918" s="146"/>
      <c r="BOH918" s="146"/>
      <c r="BOI918" s="146"/>
      <c r="BOJ918" s="146"/>
      <c r="BOK918" s="146"/>
      <c r="BOL918" s="146"/>
      <c r="BOM918" s="146"/>
      <c r="BON918" s="146"/>
      <c r="BOO918" s="146"/>
      <c r="BOP918" s="146"/>
      <c r="BOQ918" s="146"/>
      <c r="BOR918" s="146"/>
      <c r="BOS918" s="146"/>
    </row>
    <row r="919" spans="1728:1761" ht="12" customHeight="1">
      <c r="BNL919" s="146"/>
      <c r="BNM919" s="146"/>
      <c r="BNN919" s="146"/>
      <c r="BNO919" s="146"/>
      <c r="BNP919" s="146"/>
      <c r="BNQ919" s="146"/>
      <c r="BNR919" s="146"/>
      <c r="BNS919" s="146"/>
      <c r="BNT919" s="146"/>
      <c r="BNU919" s="146"/>
      <c r="BNV919" s="440"/>
      <c r="BNW919" s="440"/>
      <c r="BNX919" s="440"/>
      <c r="BNY919" s="440"/>
      <c r="BNZ919" s="440"/>
      <c r="BOA919" s="440"/>
      <c r="BOB919" s="440" t="s">
        <v>555</v>
      </c>
      <c r="BOC919" s="440"/>
      <c r="BOD919" s="440"/>
      <c r="BOE919" s="440"/>
      <c r="BOF919" s="146"/>
      <c r="BOG919" s="146"/>
      <c r="BOH919" s="146"/>
      <c r="BOI919" s="146"/>
      <c r="BOJ919" s="146"/>
      <c r="BOK919" s="146"/>
      <c r="BOL919" s="146"/>
      <c r="BOM919" s="146"/>
      <c r="BON919" s="146"/>
      <c r="BOO919" s="146"/>
      <c r="BOP919" s="146"/>
      <c r="BOQ919" s="146"/>
      <c r="BOR919" s="146"/>
      <c r="BOS919" s="146"/>
    </row>
    <row r="920" spans="1728:1761" ht="12" customHeight="1">
      <c r="BNL920" s="146"/>
      <c r="BNM920" s="146"/>
      <c r="BNN920" s="146"/>
      <c r="BNO920" s="146"/>
      <c r="BNP920" s="146"/>
      <c r="BNQ920" s="146"/>
      <c r="BNR920" s="146"/>
      <c r="BNS920" s="146"/>
      <c r="BNT920" s="146"/>
      <c r="BNU920" s="146"/>
      <c r="BNV920" s="440"/>
      <c r="BNW920" s="440"/>
      <c r="BNX920" s="440"/>
      <c r="BNY920" s="440"/>
      <c r="BNZ920" s="440"/>
      <c r="BOA920" s="440"/>
      <c r="BOB920" s="440" t="s">
        <v>556</v>
      </c>
      <c r="BOC920" s="440"/>
      <c r="BOD920" s="440"/>
      <c r="BOE920" s="440"/>
      <c r="BOF920" s="146"/>
      <c r="BOG920" s="146"/>
      <c r="BOH920" s="146"/>
      <c r="BOI920" s="146"/>
      <c r="BOJ920" s="146"/>
      <c r="BOK920" s="146"/>
      <c r="BOL920" s="146"/>
      <c r="BOM920" s="146"/>
      <c r="BON920" s="146"/>
      <c r="BOO920" s="146"/>
      <c r="BOP920" s="146"/>
      <c r="BOQ920" s="146"/>
      <c r="BOR920" s="146"/>
      <c r="BOS920" s="146"/>
    </row>
    <row r="921" spans="1728:1761" ht="12" customHeight="1">
      <c r="BNL921" s="146"/>
      <c r="BNM921" s="146"/>
      <c r="BNN921" s="146"/>
      <c r="BNO921" s="146"/>
      <c r="BNP921" s="146"/>
      <c r="BNQ921" s="146"/>
      <c r="BNR921" s="146"/>
      <c r="BNS921" s="146"/>
      <c r="BNT921" s="146"/>
      <c r="BNU921" s="146"/>
      <c r="BNV921" s="440"/>
      <c r="BNW921" s="440"/>
      <c r="BNX921" s="440"/>
      <c r="BNY921" s="440"/>
      <c r="BNZ921" s="440"/>
      <c r="BOA921" s="440"/>
      <c r="BOB921" s="440"/>
      <c r="BOC921" s="440"/>
      <c r="BOD921" s="440"/>
      <c r="BOE921" s="440"/>
      <c r="BOF921" s="146"/>
      <c r="BOG921" s="146"/>
      <c r="BOH921" s="146"/>
      <c r="BOI921" s="146"/>
      <c r="BOJ921" s="146"/>
      <c r="BOK921" s="146"/>
      <c r="BOL921" s="146"/>
      <c r="BOM921" s="146"/>
      <c r="BON921" s="146"/>
      <c r="BOO921" s="146"/>
      <c r="BOP921" s="146"/>
      <c r="BOQ921" s="146"/>
      <c r="BOR921" s="146"/>
      <c r="BOS921" s="146"/>
    </row>
    <row r="922" spans="1728:1761" ht="12" customHeight="1">
      <c r="BNL922" s="146"/>
      <c r="BNM922" s="146"/>
      <c r="BNN922" s="146"/>
      <c r="BNO922" s="146"/>
      <c r="BNP922" s="146"/>
      <c r="BNQ922" s="146"/>
      <c r="BNR922" s="146"/>
      <c r="BNS922" s="146"/>
      <c r="BNT922" s="146"/>
      <c r="BNU922" s="146"/>
      <c r="BNV922" s="440"/>
      <c r="BNW922" s="440"/>
      <c r="BNX922" s="440"/>
      <c r="BNY922" s="440"/>
      <c r="BNZ922" s="440"/>
      <c r="BOA922" s="440"/>
      <c r="BOB922" s="440"/>
      <c r="BOC922" s="440" t="s">
        <v>481</v>
      </c>
      <c r="BOD922" s="440"/>
      <c r="BOE922" s="440"/>
      <c r="BOF922" s="146"/>
      <c r="BOG922" s="146"/>
      <c r="BOH922" s="146"/>
      <c r="BOI922" s="146"/>
      <c r="BOJ922" s="146"/>
      <c r="BOK922" s="146"/>
      <c r="BOL922" s="146"/>
      <c r="BOM922" s="146"/>
      <c r="BON922" s="146"/>
      <c r="BOO922" s="146"/>
      <c r="BOP922" s="146"/>
      <c r="BOQ922" s="146"/>
      <c r="BOR922" s="146"/>
      <c r="BOS922" s="146"/>
    </row>
    <row r="923" spans="1728:1761" ht="12" customHeight="1">
      <c r="BNL923" s="146"/>
      <c r="BNM923" s="146"/>
      <c r="BNN923" s="146"/>
      <c r="BNO923" s="146"/>
      <c r="BNP923" s="146"/>
      <c r="BNQ923" s="146"/>
      <c r="BNR923" s="146"/>
      <c r="BNS923" s="146"/>
      <c r="BNT923" s="146"/>
      <c r="BNU923" s="146"/>
      <c r="BNV923" s="440"/>
      <c r="BNW923" s="440"/>
      <c r="BNX923" s="440"/>
      <c r="BNY923" s="440"/>
      <c r="BNZ923" s="440"/>
      <c r="BOA923" s="440"/>
      <c r="BOB923" s="440"/>
      <c r="BOC923" s="440" t="s">
        <v>477</v>
      </c>
      <c r="BOD923" s="440"/>
      <c r="BOE923" s="440"/>
      <c r="BOF923" s="146"/>
      <c r="BOG923" s="146"/>
      <c r="BOH923" s="146"/>
      <c r="BOI923" s="146"/>
      <c r="BOJ923" s="146"/>
      <c r="BOK923" s="146"/>
      <c r="BOL923" s="146"/>
      <c r="BOM923" s="146"/>
      <c r="BON923" s="146"/>
      <c r="BOO923" s="146"/>
      <c r="BOP923" s="146"/>
      <c r="BOQ923" s="146"/>
      <c r="BOR923" s="146"/>
      <c r="BOS923" s="146"/>
    </row>
    <row r="924" spans="1728:1761" ht="12" customHeight="1">
      <c r="BNL924" s="146"/>
      <c r="BNM924" s="146"/>
      <c r="BNN924" s="146"/>
      <c r="BNO924" s="146"/>
      <c r="BNP924" s="146"/>
      <c r="BNQ924" s="146"/>
      <c r="BNR924" s="146"/>
      <c r="BNS924" s="146"/>
      <c r="BNT924" s="146"/>
      <c r="BNU924" s="146"/>
      <c r="BNV924" s="440"/>
      <c r="BNW924" s="440"/>
      <c r="BNX924" s="440"/>
      <c r="BNY924" s="440"/>
      <c r="BNZ924" s="440"/>
      <c r="BOA924" s="440"/>
      <c r="BOB924" s="440"/>
      <c r="BOC924" s="440" t="s">
        <v>557</v>
      </c>
      <c r="BOD924" s="440"/>
      <c r="BOE924" s="440"/>
      <c r="BOF924" s="146"/>
      <c r="BOG924" s="146"/>
      <c r="BOH924" s="146"/>
      <c r="BOI924" s="146"/>
      <c r="BOJ924" s="146"/>
      <c r="BOK924" s="146"/>
      <c r="BOL924" s="146"/>
      <c r="BOM924" s="146"/>
      <c r="BON924" s="146"/>
      <c r="BOO924" s="146"/>
      <c r="BOP924" s="146"/>
      <c r="BOQ924" s="146"/>
      <c r="BOR924" s="146"/>
      <c r="BOS924" s="146"/>
    </row>
    <row r="925" spans="1728:1761" ht="12" customHeight="1">
      <c r="BNL925" s="146"/>
      <c r="BNM925" s="146"/>
      <c r="BNN925" s="146"/>
      <c r="BNO925" s="146"/>
      <c r="BNP925" s="146"/>
      <c r="BNQ925" s="146"/>
      <c r="BNR925" s="146"/>
      <c r="BNS925" s="146"/>
      <c r="BNT925" s="146"/>
      <c r="BNU925" s="146"/>
      <c r="BNV925" s="440"/>
      <c r="BNW925" s="440"/>
      <c r="BNX925" s="440"/>
      <c r="BNY925" s="440"/>
      <c r="BNZ925" s="440"/>
      <c r="BOA925" s="440"/>
      <c r="BOB925" s="440"/>
      <c r="BOC925" s="440"/>
      <c r="BOD925" s="440"/>
      <c r="BOE925" s="440"/>
      <c r="BOF925" s="146"/>
      <c r="BOG925" s="146"/>
      <c r="BOH925" s="146"/>
      <c r="BOI925" s="146"/>
      <c r="BOJ925" s="146"/>
      <c r="BOK925" s="146"/>
      <c r="BOL925" s="146"/>
      <c r="BOM925" s="146"/>
      <c r="BON925" s="146"/>
      <c r="BOO925" s="146"/>
      <c r="BOP925" s="146"/>
      <c r="BOQ925" s="146"/>
      <c r="BOR925" s="146"/>
      <c r="BOS925" s="146"/>
    </row>
    <row r="926" spans="1728:1761" ht="12" customHeight="1">
      <c r="BNL926" s="146"/>
      <c r="BNM926" s="146"/>
      <c r="BNN926" s="146"/>
      <c r="BNO926" s="146"/>
      <c r="BNP926" s="146"/>
      <c r="BNQ926" s="146"/>
      <c r="BNR926" s="146"/>
      <c r="BNS926" s="146"/>
      <c r="BNT926" s="146"/>
      <c r="BNU926" s="146"/>
      <c r="BNV926" s="440"/>
      <c r="BNW926" s="440"/>
      <c r="BNX926" s="440"/>
      <c r="BNY926" s="440"/>
      <c r="BNZ926" s="440"/>
      <c r="BOA926" s="440"/>
      <c r="BOB926" s="440"/>
      <c r="BOC926" s="440"/>
      <c r="BOD926" s="440" t="s">
        <v>558</v>
      </c>
      <c r="BOE926" s="440"/>
      <c r="BOF926" s="146"/>
      <c r="BOG926" s="146"/>
      <c r="BOH926" s="146"/>
      <c r="BOI926" s="146"/>
      <c r="BOJ926" s="146"/>
      <c r="BOK926" s="146"/>
      <c r="BOL926" s="146"/>
      <c r="BOM926" s="146"/>
      <c r="BON926" s="146"/>
      <c r="BOO926" s="146"/>
      <c r="BOP926" s="146"/>
      <c r="BOQ926" s="146"/>
      <c r="BOR926" s="146"/>
      <c r="BOS926" s="146"/>
    </row>
    <row r="927" spans="1728:1761" ht="12" customHeight="1">
      <c r="BNL927" s="146"/>
      <c r="BNM927" s="146"/>
      <c r="BNN927" s="146"/>
      <c r="BNO927" s="146"/>
      <c r="BNP927" s="146"/>
      <c r="BNQ927" s="146"/>
      <c r="BNR927" s="146"/>
      <c r="BNS927" s="146"/>
      <c r="BNT927" s="146"/>
      <c r="BNU927" s="146"/>
      <c r="BNV927" s="440"/>
      <c r="BNW927" s="440"/>
      <c r="BNX927" s="440"/>
      <c r="BNY927" s="440"/>
      <c r="BNZ927" s="440"/>
      <c r="BOA927" s="440"/>
      <c r="BOB927" s="440"/>
      <c r="BOC927" s="440"/>
      <c r="BOD927" s="440" t="s">
        <v>559</v>
      </c>
      <c r="BOE927" s="440"/>
      <c r="BOF927" s="146"/>
      <c r="BOG927" s="146"/>
      <c r="BOH927" s="146"/>
      <c r="BOI927" s="146"/>
      <c r="BOJ927" s="146"/>
      <c r="BOK927" s="146"/>
      <c r="BOL927" s="146"/>
      <c r="BOM927" s="146"/>
      <c r="BON927" s="146"/>
      <c r="BOO927" s="146"/>
      <c r="BOP927" s="146"/>
      <c r="BOQ927" s="146"/>
      <c r="BOR927" s="146"/>
      <c r="BOS927" s="146"/>
    </row>
    <row r="928" spans="1728:1761" ht="12" customHeight="1">
      <c r="BNL928" s="146"/>
      <c r="BNM928" s="146"/>
      <c r="BNN928" s="146"/>
      <c r="BNO928" s="146"/>
      <c r="BNP928" s="146"/>
      <c r="BNQ928" s="146"/>
      <c r="BNR928" s="146"/>
      <c r="BNS928" s="146"/>
      <c r="BNT928" s="146"/>
      <c r="BNU928" s="146"/>
      <c r="BNV928" s="440"/>
      <c r="BNW928" s="440"/>
      <c r="BNX928" s="440"/>
      <c r="BNY928" s="440"/>
      <c r="BNZ928" s="440"/>
      <c r="BOA928" s="440"/>
      <c r="BOB928" s="440"/>
      <c r="BOC928" s="440"/>
      <c r="BOD928" s="440" t="s">
        <v>560</v>
      </c>
      <c r="BOE928" s="440"/>
      <c r="BOF928" s="146"/>
      <c r="BOG928" s="146"/>
      <c r="BOH928" s="146"/>
      <c r="BOI928" s="146"/>
      <c r="BOJ928" s="146"/>
      <c r="BOK928" s="146"/>
      <c r="BOL928" s="146"/>
      <c r="BOM928" s="146"/>
      <c r="BON928" s="146"/>
      <c r="BOO928" s="146"/>
      <c r="BOP928" s="146"/>
      <c r="BOQ928" s="146"/>
      <c r="BOR928" s="146"/>
      <c r="BOS928" s="146"/>
    </row>
    <row r="929" spans="1728:1761" ht="12" customHeight="1">
      <c r="BNL929" s="146"/>
      <c r="BNM929" s="146"/>
      <c r="BNN929" s="146"/>
      <c r="BNO929" s="146"/>
      <c r="BNP929" s="146"/>
      <c r="BNQ929" s="146"/>
      <c r="BNR929" s="146"/>
      <c r="BNS929" s="146"/>
      <c r="BNT929" s="146"/>
      <c r="BNU929" s="146"/>
      <c r="BNV929" s="440"/>
      <c r="BNW929" s="440"/>
      <c r="BNX929" s="440"/>
      <c r="BNY929" s="440"/>
      <c r="BNZ929" s="440"/>
      <c r="BOA929" s="440"/>
      <c r="BOB929" s="440"/>
      <c r="BOC929" s="440"/>
      <c r="BOD929" s="440"/>
      <c r="BOE929" s="440"/>
      <c r="BOF929" s="146"/>
      <c r="BOG929" s="146"/>
      <c r="BOH929" s="146"/>
      <c r="BOI929" s="146"/>
      <c r="BOJ929" s="146"/>
      <c r="BOK929" s="146"/>
      <c r="BOL929" s="146"/>
      <c r="BOM929" s="146"/>
      <c r="BON929" s="146"/>
      <c r="BOO929" s="146"/>
      <c r="BOP929" s="146"/>
      <c r="BOQ929" s="146"/>
      <c r="BOR929" s="146"/>
      <c r="BOS929" s="146"/>
    </row>
    <row r="930" spans="1728:1761" ht="12" customHeight="1">
      <c r="BNL930" s="146"/>
      <c r="BNM930" s="146"/>
      <c r="BNN930" s="146"/>
      <c r="BNO930" s="146"/>
      <c r="BNP930" s="146"/>
      <c r="BNQ930" s="146"/>
      <c r="BNR930" s="146"/>
      <c r="BNS930" s="146"/>
      <c r="BNT930" s="146"/>
      <c r="BNU930" s="146"/>
      <c r="BNV930" s="440"/>
      <c r="BNW930" s="440"/>
      <c r="BNX930" s="440"/>
      <c r="BNY930" s="440"/>
      <c r="BNZ930" s="440"/>
      <c r="BOA930" s="440"/>
      <c r="BOB930" s="440"/>
      <c r="BOC930" s="440"/>
      <c r="BOD930" s="440"/>
      <c r="BOE930" s="443" t="s">
        <v>291</v>
      </c>
      <c r="BOF930" s="146"/>
      <c r="BOG930" s="146"/>
      <c r="BOH930" s="146"/>
      <c r="BOI930" s="146"/>
      <c r="BOJ930" s="146"/>
      <c r="BOK930" s="146"/>
      <c r="BOL930" s="146"/>
      <c r="BOM930" s="146"/>
      <c r="BON930" s="146"/>
      <c r="BOO930" s="146"/>
      <c r="BOP930" s="146"/>
      <c r="BOQ930" s="146"/>
      <c r="BOR930" s="146"/>
      <c r="BOS930" s="146"/>
    </row>
    <row r="931" spans="1728:1761" ht="12" customHeight="1">
      <c r="BNL931" s="146"/>
      <c r="BNM931" s="146"/>
      <c r="BNN931" s="146"/>
      <c r="BNO931" s="146"/>
      <c r="BNP931" s="146"/>
      <c r="BNQ931" s="146"/>
      <c r="BNR931" s="146"/>
      <c r="BNS931" s="146"/>
      <c r="BNT931" s="146"/>
      <c r="BNU931" s="146"/>
      <c r="BNV931" s="440"/>
      <c r="BNW931" s="440"/>
      <c r="BNX931" s="440"/>
      <c r="BNY931" s="440"/>
      <c r="BNZ931" s="440"/>
      <c r="BOA931" s="440"/>
      <c r="BOB931" s="440"/>
      <c r="BOC931" s="440"/>
      <c r="BOD931" s="440"/>
      <c r="BOE931" s="443" t="s">
        <v>296</v>
      </c>
      <c r="BOF931" s="146"/>
      <c r="BOG931" s="146"/>
      <c r="BOH931" s="146"/>
      <c r="BOI931" s="146"/>
      <c r="BOJ931" s="146"/>
      <c r="BOK931" s="146"/>
      <c r="BOL931" s="146"/>
      <c r="BOM931" s="146"/>
      <c r="BON931" s="146"/>
      <c r="BOO931" s="146"/>
      <c r="BOP931" s="146"/>
      <c r="BOQ931" s="146"/>
      <c r="BOR931" s="146"/>
      <c r="BOS931" s="146"/>
    </row>
    <row r="932" spans="1728:1761" ht="12" customHeight="1">
      <c r="BNL932" s="146"/>
      <c r="BNM932" s="146"/>
      <c r="BNN932" s="146"/>
      <c r="BNO932" s="146"/>
      <c r="BNP932" s="146"/>
      <c r="BNQ932" s="146"/>
      <c r="BNR932" s="146"/>
      <c r="BNS932" s="146"/>
      <c r="BNT932" s="146"/>
      <c r="BNU932" s="146"/>
      <c r="BNV932" s="440"/>
      <c r="BNW932" s="440"/>
      <c r="BNX932" s="440"/>
      <c r="BNY932" s="440"/>
      <c r="BNZ932" s="440"/>
      <c r="BOA932" s="440"/>
      <c r="BOB932" s="440"/>
      <c r="BOC932" s="440"/>
      <c r="BOD932" s="440"/>
      <c r="BOE932" s="443"/>
      <c r="BOF932" s="146"/>
      <c r="BOG932" s="146"/>
      <c r="BOH932" s="146"/>
      <c r="BOI932" s="146"/>
      <c r="BOJ932" s="146"/>
      <c r="BOK932" s="146"/>
      <c r="BOL932" s="146"/>
      <c r="BOM932" s="146"/>
      <c r="BON932" s="146"/>
      <c r="BOO932" s="146"/>
      <c r="BOP932" s="146"/>
      <c r="BOQ932" s="146"/>
      <c r="BOR932" s="146"/>
      <c r="BOS932" s="146"/>
    </row>
    <row r="933" spans="1728:1761" ht="9.75" customHeight="1">
      <c r="BNL933" s="146"/>
      <c r="BNM933" s="146"/>
      <c r="BNN933" s="146"/>
      <c r="BNO933" s="146"/>
      <c r="BNP933" s="146"/>
      <c r="BNQ933" s="146"/>
      <c r="BNR933" s="146"/>
      <c r="BNS933" s="146"/>
      <c r="BNT933" s="146"/>
      <c r="BNU933" s="146"/>
      <c r="BNV933" s="146"/>
      <c r="BNW933" s="146"/>
      <c r="BNX933" s="146"/>
      <c r="BNY933" s="146"/>
      <c r="BNZ933" s="146"/>
      <c r="BOA933" s="146"/>
      <c r="BOB933" s="146"/>
      <c r="BOC933" s="146"/>
      <c r="BOD933" s="146"/>
      <c r="BOE933" s="146"/>
      <c r="BOF933" s="146"/>
      <c r="BOG933" s="146"/>
      <c r="BOH933" s="146"/>
      <c r="BOI933" s="146"/>
      <c r="BOJ933" s="146"/>
      <c r="BOK933" s="146"/>
      <c r="BOL933" s="146"/>
      <c r="BOM933" s="146"/>
      <c r="BON933" s="146"/>
      <c r="BOO933" s="146"/>
      <c r="BOP933" s="146"/>
      <c r="BOQ933" s="146"/>
      <c r="BOR933" s="146"/>
      <c r="BOS933" s="146"/>
    </row>
    <row r="934" spans="1728:1761" ht="9.75" customHeight="1">
      <c r="BNL934" s="146"/>
      <c r="BNM934" s="146"/>
      <c r="BNN934" s="146"/>
      <c r="BNO934" s="146"/>
      <c r="BNP934" s="146"/>
      <c r="BNQ934" s="146"/>
      <c r="BNR934" s="146"/>
      <c r="BNS934" s="146"/>
      <c r="BNT934" s="146"/>
      <c r="BNU934" s="146"/>
      <c r="BNV934" s="146"/>
      <c r="BNW934" s="146"/>
      <c r="BNX934" s="146"/>
      <c r="BNY934" s="146"/>
      <c r="BNZ934" s="146"/>
      <c r="BOA934" s="146"/>
      <c r="BOB934" s="146"/>
      <c r="BOC934" s="146"/>
      <c r="BOD934" s="146"/>
      <c r="BOE934" s="146"/>
      <c r="BOF934" s="146"/>
      <c r="BOG934" s="146"/>
      <c r="BOH934" s="146"/>
      <c r="BOI934" s="146"/>
      <c r="BOJ934" s="146"/>
      <c r="BOK934" s="146"/>
      <c r="BOL934" s="146"/>
      <c r="BOM934" s="146"/>
      <c r="BON934" s="146"/>
      <c r="BOO934" s="146"/>
      <c r="BOP934" s="146"/>
      <c r="BOQ934" s="146"/>
      <c r="BOR934" s="146"/>
      <c r="BOS934" s="146"/>
    </row>
    <row r="935" spans="1728:1761" ht="12" customHeight="1">
      <c r="BNL935" s="146"/>
      <c r="BNM935" s="146"/>
      <c r="BNN935" s="146"/>
      <c r="BNO935" s="146"/>
      <c r="BNP935" s="146"/>
      <c r="BNQ935" s="146"/>
      <c r="BNR935" s="146"/>
      <c r="BNS935" s="146"/>
      <c r="BNT935" s="146"/>
      <c r="BNU935" s="146"/>
      <c r="BNV935" s="146"/>
      <c r="BNW935" s="146"/>
      <c r="BNX935" s="146"/>
      <c r="BNY935" s="146"/>
      <c r="BNZ935" s="146"/>
      <c r="BOA935" s="146"/>
      <c r="BOB935" s="146"/>
      <c r="BOC935" s="146"/>
      <c r="BOD935" s="146"/>
      <c r="BOE935" s="146"/>
      <c r="BOF935" s="146"/>
      <c r="BOG935" s="440"/>
      <c r="BOH935" s="440"/>
      <c r="BOI935" s="440"/>
      <c r="BOJ935" s="440"/>
      <c r="BOK935" s="440"/>
      <c r="BOL935" s="440"/>
      <c r="BOM935" s="440"/>
      <c r="BON935" s="440"/>
      <c r="BOO935" s="639" t="s">
        <v>124</v>
      </c>
      <c r="BOP935" s="605"/>
      <c r="BOQ935" s="606"/>
      <c r="BOR935" s="146"/>
      <c r="BOS935" s="146"/>
    </row>
    <row r="936" spans="1728:1761" ht="12" customHeight="1">
      <c r="BNL936" s="146"/>
      <c r="BNM936" s="146"/>
      <c r="BNN936" s="146"/>
      <c r="BNO936" s="146"/>
      <c r="BNP936" s="146"/>
      <c r="BNQ936" s="146"/>
      <c r="BNR936" s="146"/>
      <c r="BNS936" s="146"/>
      <c r="BNT936" s="146"/>
      <c r="BNU936" s="146"/>
      <c r="BNV936" s="146"/>
      <c r="BNW936" s="146"/>
      <c r="BNX936" s="146"/>
      <c r="BNY936" s="146"/>
      <c r="BNZ936" s="146"/>
      <c r="BOA936" s="146"/>
      <c r="BOB936" s="146"/>
      <c r="BOC936" s="146"/>
      <c r="BOD936" s="146"/>
      <c r="BOE936" s="146"/>
      <c r="BOF936" s="146"/>
      <c r="BOG936" s="440"/>
      <c r="BOH936" s="440"/>
      <c r="BOI936" s="440"/>
      <c r="BOJ936" s="440"/>
      <c r="BOK936" s="440"/>
      <c r="BOL936" s="440"/>
      <c r="BOM936" s="151">
        <v>1</v>
      </c>
      <c r="BON936" s="151">
        <v>2</v>
      </c>
      <c r="BOO936" s="151">
        <v>3</v>
      </c>
      <c r="BOP936" s="444">
        <v>4</v>
      </c>
      <c r="BOQ936" s="444">
        <v>5</v>
      </c>
      <c r="BOR936" s="146"/>
      <c r="BOS936" s="146"/>
    </row>
    <row r="937" spans="1728:1761" ht="12" customHeight="1">
      <c r="BNL937" s="146"/>
      <c r="BNM937" s="146"/>
      <c r="BNN937" s="146"/>
      <c r="BNO937" s="146"/>
      <c r="BNP937" s="146"/>
      <c r="BNQ937" s="146"/>
      <c r="BNR937" s="146"/>
      <c r="BNS937" s="146"/>
      <c r="BNT937" s="146"/>
      <c r="BNU937" s="146"/>
      <c r="BNV937" s="146"/>
      <c r="BNW937" s="146"/>
      <c r="BNX937" s="146"/>
      <c r="BNY937" s="146"/>
      <c r="BNZ937" s="146"/>
      <c r="BOA937" s="146"/>
      <c r="BOB937" s="146"/>
      <c r="BOC937" s="146"/>
      <c r="BOD937" s="146"/>
      <c r="BOE937" s="146"/>
      <c r="BOF937" s="146"/>
      <c r="BOG937" s="440"/>
      <c r="BOH937" s="440"/>
      <c r="BOI937" s="440"/>
      <c r="BOJ937" s="440"/>
      <c r="BOK937" s="440"/>
      <c r="BOL937" s="440"/>
      <c r="BOM937" s="443" t="s">
        <v>384</v>
      </c>
      <c r="BON937" s="443" t="s">
        <v>385</v>
      </c>
      <c r="BOO937" s="443" t="s">
        <v>299</v>
      </c>
      <c r="BOP937" s="443" t="s">
        <v>316</v>
      </c>
      <c r="BOQ937" s="443" t="s">
        <v>386</v>
      </c>
      <c r="BOR937" s="146"/>
      <c r="BOS937" s="146"/>
    </row>
    <row r="938" spans="1728:1761" ht="12" customHeight="1">
      <c r="BNL938" s="146"/>
      <c r="BNM938" s="146"/>
      <c r="BNN938" s="146"/>
      <c r="BNO938" s="146"/>
      <c r="BNP938" s="146"/>
      <c r="BNQ938" s="146"/>
      <c r="BNR938" s="146"/>
      <c r="BNS938" s="146"/>
      <c r="BNT938" s="146"/>
      <c r="BNU938" s="146"/>
      <c r="BNV938" s="146"/>
      <c r="BNW938" s="146"/>
      <c r="BNX938" s="146"/>
      <c r="BNY938" s="146"/>
      <c r="BNZ938" s="146"/>
      <c r="BOA938" s="146"/>
      <c r="BOB938" s="146"/>
      <c r="BOC938" s="146"/>
      <c r="BOD938" s="146"/>
      <c r="BOE938" s="146"/>
      <c r="BOF938" s="146"/>
      <c r="BOG938" s="440"/>
      <c r="BOH938" s="440"/>
      <c r="BOI938" s="440"/>
      <c r="BOJ938" s="440"/>
      <c r="BOK938" s="440"/>
      <c r="BOL938" s="440"/>
      <c r="BOM938" s="445">
        <v>0.2</v>
      </c>
      <c r="BON938" s="445">
        <v>0.4</v>
      </c>
      <c r="BOO938" s="445">
        <v>0.6</v>
      </c>
      <c r="BOP938" s="445">
        <v>0.8</v>
      </c>
      <c r="BOQ938" s="445">
        <v>1</v>
      </c>
      <c r="BOR938" s="146"/>
      <c r="BOS938" s="146"/>
    </row>
    <row r="939" spans="1728:1761" ht="12" customHeight="1">
      <c r="BNL939" s="146"/>
      <c r="BNM939" s="146"/>
      <c r="BNN939" s="146"/>
      <c r="BNO939" s="146"/>
      <c r="BNP939" s="146"/>
      <c r="BNQ939" s="146"/>
      <c r="BNR939" s="146"/>
      <c r="BNS939" s="146"/>
      <c r="BNT939" s="146"/>
      <c r="BNU939" s="146"/>
      <c r="BNV939" s="146"/>
      <c r="BNW939" s="146"/>
      <c r="BNX939" s="146"/>
      <c r="BNY939" s="146"/>
      <c r="BNZ939" s="146"/>
      <c r="BOA939" s="146"/>
      <c r="BOB939" s="146"/>
      <c r="BOC939" s="146"/>
      <c r="BOD939" s="146"/>
      <c r="BOE939" s="146"/>
      <c r="BOF939" s="146"/>
      <c r="BOG939" s="440"/>
      <c r="BOH939" s="440"/>
      <c r="BOI939" s="440"/>
      <c r="BOJ939" s="440"/>
      <c r="BOK939" s="440"/>
      <c r="BOL939" s="440"/>
      <c r="BOM939" s="151"/>
      <c r="BON939" s="151"/>
      <c r="BOO939" s="151"/>
      <c r="BOP939" s="444"/>
      <c r="BOQ939" s="444"/>
      <c r="BOR939" s="146"/>
      <c r="BOS939" s="146"/>
    </row>
    <row r="940" spans="1728:1761" ht="12" customHeight="1">
      <c r="BNL940" s="146"/>
      <c r="BNM940" s="146"/>
      <c r="BNN940" s="146"/>
      <c r="BNO940" s="146"/>
      <c r="BNP940" s="146"/>
      <c r="BNQ940" s="146"/>
      <c r="BNR940" s="146"/>
      <c r="BNS940" s="146"/>
      <c r="BNT940" s="146"/>
      <c r="BNU940" s="146"/>
      <c r="BNV940" s="146"/>
      <c r="BNW940" s="146"/>
      <c r="BNX940" s="146"/>
      <c r="BNY940" s="146"/>
      <c r="BNZ940" s="146"/>
      <c r="BOA940" s="146"/>
      <c r="BOB940" s="146"/>
      <c r="BOC940" s="146"/>
      <c r="BOD940" s="146"/>
      <c r="BOE940" s="146"/>
      <c r="BOF940" s="146"/>
      <c r="BOG940" s="713" t="s">
        <v>122</v>
      </c>
      <c r="BOH940" s="446">
        <v>5</v>
      </c>
      <c r="BOI940" s="443" t="s">
        <v>387</v>
      </c>
      <c r="BOJ940" s="445">
        <v>1</v>
      </c>
      <c r="BOK940" s="440" t="s">
        <v>561</v>
      </c>
      <c r="BOL940" s="447">
        <v>1</v>
      </c>
      <c r="BOM940" s="151" t="s">
        <v>389</v>
      </c>
      <c r="BON940" s="151" t="s">
        <v>389</v>
      </c>
      <c r="BOO940" s="151" t="s">
        <v>389</v>
      </c>
      <c r="BOP940" s="151" t="s">
        <v>389</v>
      </c>
      <c r="BOQ940" s="151" t="s">
        <v>390</v>
      </c>
      <c r="BOR940" s="146"/>
      <c r="BOS940" s="146"/>
    </row>
    <row r="941" spans="1728:1761" ht="12" customHeight="1">
      <c r="BNL941" s="146"/>
      <c r="BNM941" s="146"/>
      <c r="BNN941" s="146"/>
      <c r="BNO941" s="146"/>
      <c r="BNP941" s="146"/>
      <c r="BNQ941" s="146"/>
      <c r="BNR941" s="146"/>
      <c r="BNS941" s="146"/>
      <c r="BNT941" s="146"/>
      <c r="BNU941" s="146"/>
      <c r="BNV941" s="146"/>
      <c r="BNW941" s="146"/>
      <c r="BNX941" s="146"/>
      <c r="BNY941" s="146"/>
      <c r="BNZ941" s="146"/>
      <c r="BOA941" s="146"/>
      <c r="BOB941" s="146"/>
      <c r="BOC941" s="146"/>
      <c r="BOD941" s="146"/>
      <c r="BOE941" s="146"/>
      <c r="BOF941" s="146"/>
      <c r="BOG941" s="653"/>
      <c r="BOH941" s="446">
        <v>4</v>
      </c>
      <c r="BOI941" s="443" t="s">
        <v>311</v>
      </c>
      <c r="BOJ941" s="445">
        <v>0.8</v>
      </c>
      <c r="BOK941" s="440" t="s">
        <v>562</v>
      </c>
      <c r="BOL941" s="447">
        <v>0.8</v>
      </c>
      <c r="BOM941" s="151" t="s">
        <v>388</v>
      </c>
      <c r="BON941" s="151" t="s">
        <v>388</v>
      </c>
      <c r="BOO941" s="151" t="s">
        <v>389</v>
      </c>
      <c r="BOP941" s="151" t="s">
        <v>389</v>
      </c>
      <c r="BOQ941" s="151" t="s">
        <v>390</v>
      </c>
      <c r="BOR941" s="146"/>
      <c r="BOS941" s="146"/>
    </row>
    <row r="942" spans="1728:1761" ht="12" customHeight="1">
      <c r="BNL942" s="146"/>
      <c r="BNM942" s="146"/>
      <c r="BNN942" s="146"/>
      <c r="BNO942" s="146"/>
      <c r="BNP942" s="146"/>
      <c r="BNQ942" s="146"/>
      <c r="BNR942" s="146"/>
      <c r="BNS942" s="146"/>
      <c r="BNT942" s="146"/>
      <c r="BNU942" s="146"/>
      <c r="BNV942" s="146"/>
      <c r="BNW942" s="146"/>
      <c r="BNX942" s="146"/>
      <c r="BNY942" s="146"/>
      <c r="BNZ942" s="146"/>
      <c r="BOA942" s="146"/>
      <c r="BOB942" s="146"/>
      <c r="BOC942" s="146"/>
      <c r="BOD942" s="146"/>
      <c r="BOE942" s="146"/>
      <c r="BOF942" s="146"/>
      <c r="BOG942" s="653"/>
      <c r="BOH942" s="446">
        <v>3</v>
      </c>
      <c r="BOI942" s="443" t="s">
        <v>285</v>
      </c>
      <c r="BOJ942" s="445">
        <v>0.6</v>
      </c>
      <c r="BOK942" s="440" t="s">
        <v>563</v>
      </c>
      <c r="BOL942" s="447">
        <v>0.6</v>
      </c>
      <c r="BOM942" s="151" t="s">
        <v>388</v>
      </c>
      <c r="BON942" s="151" t="s">
        <v>388</v>
      </c>
      <c r="BOO942" s="151" t="s">
        <v>388</v>
      </c>
      <c r="BOP942" s="151" t="s">
        <v>389</v>
      </c>
      <c r="BOQ942" s="151" t="s">
        <v>390</v>
      </c>
      <c r="BOR942" s="146"/>
      <c r="BOS942" s="146"/>
    </row>
    <row r="943" spans="1728:1761" ht="12" customHeight="1">
      <c r="BNL943" s="146"/>
      <c r="BNM943" s="146"/>
      <c r="BNN943" s="146"/>
      <c r="BNO943" s="146"/>
      <c r="BNP943" s="146"/>
      <c r="BNQ943" s="146"/>
      <c r="BNR943" s="146"/>
      <c r="BNS943" s="146"/>
      <c r="BNT943" s="146"/>
      <c r="BNU943" s="146"/>
      <c r="BNV943" s="146"/>
      <c r="BNW943" s="146"/>
      <c r="BNX943" s="146"/>
      <c r="BNY943" s="146"/>
      <c r="BNZ943" s="146"/>
      <c r="BOA943" s="146"/>
      <c r="BOB943" s="146"/>
      <c r="BOC943" s="146"/>
      <c r="BOD943" s="146"/>
      <c r="BOE943" s="146"/>
      <c r="BOF943" s="146"/>
      <c r="BOG943" s="653"/>
      <c r="BOH943" s="446">
        <v>2</v>
      </c>
      <c r="BOI943" s="443" t="s">
        <v>315</v>
      </c>
      <c r="BOJ943" s="445">
        <v>0.4</v>
      </c>
      <c r="BOK943" s="440" t="s">
        <v>564</v>
      </c>
      <c r="BOL943" s="447">
        <v>0.4</v>
      </c>
      <c r="BOM943" s="151" t="s">
        <v>70</v>
      </c>
      <c r="BON943" s="151" t="s">
        <v>388</v>
      </c>
      <c r="BOO943" s="151" t="s">
        <v>388</v>
      </c>
      <c r="BOP943" s="151" t="s">
        <v>389</v>
      </c>
      <c r="BOQ943" s="151" t="s">
        <v>390</v>
      </c>
      <c r="BOR943" s="146"/>
      <c r="BOS943" s="146"/>
    </row>
    <row r="944" spans="1728:1761" ht="12" customHeight="1">
      <c r="BNL944" s="146"/>
      <c r="BNM944" s="146"/>
      <c r="BNN944" s="146"/>
      <c r="BNO944" s="146"/>
      <c r="BNP944" s="146"/>
      <c r="BNQ944" s="146"/>
      <c r="BNR944" s="146"/>
      <c r="BNS944" s="146"/>
      <c r="BNT944" s="146"/>
      <c r="BNU944" s="146"/>
      <c r="BNV944" s="146"/>
      <c r="BNW944" s="146"/>
      <c r="BNX944" s="146"/>
      <c r="BNY944" s="146"/>
      <c r="BNZ944" s="146"/>
      <c r="BOA944" s="146"/>
      <c r="BOB944" s="146"/>
      <c r="BOC944" s="146"/>
      <c r="BOD944" s="146"/>
      <c r="BOE944" s="146"/>
      <c r="BOF944" s="146"/>
      <c r="BOG944" s="653"/>
      <c r="BOH944" s="446">
        <v>1</v>
      </c>
      <c r="BOI944" s="443" t="s">
        <v>298</v>
      </c>
      <c r="BOJ944" s="445">
        <v>0.2</v>
      </c>
      <c r="BOK944" s="440" t="s">
        <v>565</v>
      </c>
      <c r="BOL944" s="447">
        <v>0.2</v>
      </c>
      <c r="BOM944" s="151" t="s">
        <v>70</v>
      </c>
      <c r="BON944" s="151" t="s">
        <v>70</v>
      </c>
      <c r="BOO944" s="151" t="s">
        <v>388</v>
      </c>
      <c r="BOP944" s="151" t="s">
        <v>389</v>
      </c>
      <c r="BOQ944" s="151" t="s">
        <v>390</v>
      </c>
      <c r="BOR944" s="146"/>
      <c r="BOS944" s="146"/>
    </row>
    <row r="945" spans="1728:1763" ht="9.75" customHeight="1">
      <c r="BNL945" s="146"/>
      <c r="BNM945" s="146"/>
      <c r="BNN945" s="146"/>
      <c r="BNO945" s="146"/>
      <c r="BNP945" s="146"/>
      <c r="BNQ945" s="146"/>
      <c r="BNR945" s="146"/>
      <c r="BNS945" s="146"/>
      <c r="BNT945" s="146"/>
      <c r="BNU945" s="146"/>
      <c r="BNV945" s="146"/>
      <c r="BNW945" s="146"/>
      <c r="BNX945" s="146"/>
      <c r="BNY945" s="146"/>
      <c r="BNZ945" s="146"/>
      <c r="BOA945" s="146"/>
      <c r="BOB945" s="146"/>
      <c r="BOC945" s="146"/>
      <c r="BOD945" s="146"/>
      <c r="BOE945" s="146"/>
      <c r="BOF945" s="146"/>
      <c r="BOG945" s="146"/>
      <c r="BOH945" s="146"/>
      <c r="BOI945" s="146"/>
      <c r="BOJ945" s="146"/>
      <c r="BOK945" s="146"/>
      <c r="BOL945" s="146"/>
      <c r="BOM945" s="146"/>
      <c r="BON945" s="146"/>
      <c r="BOO945" s="146"/>
      <c r="BOP945" s="146"/>
      <c r="BOQ945" s="146"/>
      <c r="BOR945" s="146"/>
      <c r="BOS945" s="146"/>
    </row>
    <row r="946" spans="1728:1763" ht="9.75" customHeight="1">
      <c r="BNL946" s="146"/>
      <c r="BNM946" s="146"/>
      <c r="BNN946" s="146"/>
      <c r="BNO946" s="146"/>
      <c r="BNP946" s="146"/>
      <c r="BNQ946" s="146"/>
      <c r="BNR946" s="146"/>
      <c r="BNS946" s="146"/>
      <c r="BNT946" s="146"/>
      <c r="BNU946" s="146"/>
      <c r="BNV946" s="146"/>
      <c r="BNW946" s="146"/>
      <c r="BNX946" s="146"/>
      <c r="BNY946" s="146"/>
      <c r="BNZ946" s="146"/>
      <c r="BOA946" s="146"/>
      <c r="BOB946" s="146"/>
      <c r="BOC946" s="146"/>
      <c r="BOD946" s="146"/>
      <c r="BOE946" s="146"/>
      <c r="BOF946" s="146"/>
      <c r="BOG946" s="146"/>
      <c r="BOH946" s="146"/>
      <c r="BOI946" s="146"/>
      <c r="BOJ946" s="146"/>
      <c r="BOK946" s="146"/>
      <c r="BOL946" s="146"/>
      <c r="BOM946" s="146"/>
      <c r="BON946" s="146"/>
      <c r="BOO946" s="146"/>
      <c r="BOP946" s="146"/>
      <c r="BOQ946" s="146"/>
      <c r="BOR946" s="146"/>
      <c r="BOS946" s="146"/>
    </row>
    <row r="947" spans="1728:1763" ht="9.75" customHeight="1">
      <c r="BNL947" s="146"/>
      <c r="BNM947" s="146"/>
      <c r="BNN947" s="146"/>
      <c r="BNO947" s="146"/>
      <c r="BNP947" s="146"/>
      <c r="BNQ947" s="146"/>
      <c r="BNR947" s="146"/>
      <c r="BNS947" s="146"/>
      <c r="BNT947" s="146"/>
      <c r="BNU947" s="146"/>
      <c r="BNV947" s="146"/>
      <c r="BNW947" s="146"/>
      <c r="BNX947" s="146"/>
      <c r="BNY947" s="146"/>
      <c r="BNZ947" s="146"/>
      <c r="BOA947" s="146"/>
      <c r="BOB947" s="146"/>
      <c r="BOC947" s="146"/>
      <c r="BOD947" s="146"/>
      <c r="BOE947" s="146"/>
      <c r="BOF947" s="146"/>
      <c r="BOG947" s="146"/>
      <c r="BOH947" s="146"/>
      <c r="BOI947" s="146"/>
      <c r="BOJ947" s="146"/>
      <c r="BOK947" s="146"/>
      <c r="BOL947" s="146"/>
      <c r="BOM947" s="146"/>
      <c r="BON947" s="146"/>
      <c r="BOO947" s="146"/>
      <c r="BOP947" s="146"/>
      <c r="BOQ947" s="146"/>
      <c r="BOR947" s="146"/>
      <c r="BOS947" s="146" t="s">
        <v>566</v>
      </c>
    </row>
    <row r="948" spans="1728:1763" ht="9.75" customHeight="1">
      <c r="BNL948" s="146"/>
      <c r="BNM948" s="146"/>
      <c r="BNN948" s="146"/>
      <c r="BNO948" s="146"/>
      <c r="BNP948" s="146"/>
      <c r="BNQ948" s="146"/>
      <c r="BNR948" s="146"/>
      <c r="BNS948" s="146"/>
      <c r="BNT948" s="146"/>
      <c r="BNU948" s="146"/>
      <c r="BNV948" s="146"/>
      <c r="BNW948" s="146"/>
      <c r="BNX948" s="146"/>
      <c r="BNY948" s="146"/>
      <c r="BNZ948" s="146"/>
      <c r="BOA948" s="146"/>
      <c r="BOB948" s="146"/>
      <c r="BOC948" s="146"/>
      <c r="BOD948" s="146"/>
      <c r="BOE948" s="146"/>
      <c r="BOF948" s="146"/>
      <c r="BOG948" s="146"/>
      <c r="BOH948" s="146"/>
      <c r="BOI948" s="146"/>
      <c r="BOJ948" s="146"/>
      <c r="BOK948" s="146"/>
      <c r="BOL948" s="146"/>
      <c r="BOM948" s="146"/>
      <c r="BON948" s="146"/>
      <c r="BOO948" s="146"/>
      <c r="BOP948" s="146"/>
      <c r="BOQ948" s="146"/>
      <c r="BOR948" s="146"/>
      <c r="BOS948" s="146" t="s">
        <v>567</v>
      </c>
    </row>
    <row r="949" spans="1728:1763" ht="9.75" customHeight="1">
      <c r="BNL949" s="146"/>
      <c r="BNM949" s="146"/>
      <c r="BNN949" s="146"/>
      <c r="BNO949" s="146"/>
      <c r="BNP949" s="146"/>
      <c r="BNQ949" s="146"/>
      <c r="BNR949" s="146"/>
      <c r="BNS949" s="146"/>
      <c r="BNT949" s="146"/>
      <c r="BNU949" s="146"/>
      <c r="BNV949" s="146"/>
      <c r="BNW949" s="146"/>
      <c r="BNX949" s="146"/>
      <c r="BNY949" s="146"/>
      <c r="BNZ949" s="146"/>
      <c r="BOA949" s="146"/>
      <c r="BOB949" s="146"/>
      <c r="BOC949" s="146"/>
      <c r="BOD949" s="146"/>
      <c r="BOE949" s="146"/>
      <c r="BOF949" s="146"/>
      <c r="BOG949" s="146"/>
      <c r="BOH949" s="146"/>
      <c r="BOI949" s="146"/>
      <c r="BOJ949" s="146"/>
      <c r="BOK949" s="146"/>
      <c r="BOL949" s="146"/>
      <c r="BOM949" s="146"/>
      <c r="BON949" s="146"/>
      <c r="BOO949" s="146"/>
      <c r="BOP949" s="146"/>
      <c r="BOQ949" s="146"/>
      <c r="BOR949" s="146"/>
      <c r="BOS949" s="146" t="s">
        <v>568</v>
      </c>
    </row>
    <row r="950" spans="1728:1763" ht="9.75" customHeight="1">
      <c r="BNL950" s="146"/>
      <c r="BNM950" s="146"/>
      <c r="BNN950" s="146"/>
      <c r="BNO950" s="146"/>
      <c r="BNP950" s="146"/>
      <c r="BNQ950" s="146"/>
      <c r="BNR950" s="146"/>
      <c r="BNS950" s="146"/>
      <c r="BNT950" s="146"/>
      <c r="BNU950" s="146"/>
      <c r="BNV950" s="146"/>
      <c r="BNW950" s="146"/>
      <c r="BNX950" s="146"/>
      <c r="BNY950" s="146"/>
      <c r="BNZ950" s="146"/>
      <c r="BOA950" s="146"/>
      <c r="BOB950" s="146"/>
      <c r="BOC950" s="146"/>
      <c r="BOD950" s="146"/>
      <c r="BOE950" s="146"/>
      <c r="BOF950" s="146"/>
      <c r="BOG950" s="146"/>
      <c r="BOH950" s="146"/>
      <c r="BOI950" s="146"/>
      <c r="BOJ950" s="146"/>
      <c r="BOK950" s="146"/>
      <c r="BOL950" s="146"/>
      <c r="BOM950" s="146"/>
      <c r="BON950" s="146"/>
      <c r="BOO950" s="146"/>
      <c r="BOP950" s="146"/>
      <c r="BOQ950" s="146"/>
      <c r="BOR950" s="146"/>
      <c r="BOS950" s="146" t="s">
        <v>569</v>
      </c>
    </row>
    <row r="951" spans="1728:1763" ht="9.75" customHeight="1">
      <c r="BNL951" s="146"/>
      <c r="BNM951" s="146"/>
      <c r="BNN951" s="146"/>
      <c r="BNO951" s="146"/>
      <c r="BNP951" s="146"/>
      <c r="BNQ951" s="146"/>
      <c r="BNR951" s="146"/>
      <c r="BNS951" s="146"/>
      <c r="BNT951" s="146"/>
      <c r="BNU951" s="146"/>
      <c r="BNV951" s="146"/>
      <c r="BNW951" s="146"/>
      <c r="BNX951" s="146"/>
      <c r="BNY951" s="146"/>
      <c r="BNZ951" s="146"/>
      <c r="BOA951" s="146"/>
      <c r="BOB951" s="146"/>
      <c r="BOC951" s="146"/>
      <c r="BOD951" s="146"/>
      <c r="BOE951" s="146"/>
      <c r="BOF951" s="146"/>
      <c r="BOG951" s="146"/>
      <c r="BOH951" s="146"/>
      <c r="BOI951" s="146"/>
      <c r="BOJ951" s="146"/>
      <c r="BOK951" s="146"/>
      <c r="BOL951" s="146"/>
      <c r="BOM951" s="146"/>
      <c r="BON951" s="146"/>
      <c r="BOO951" s="146"/>
      <c r="BOP951" s="146"/>
      <c r="BOQ951" s="146"/>
      <c r="BOR951" s="146"/>
      <c r="BOS951" s="146" t="s">
        <v>570</v>
      </c>
    </row>
    <row r="952" spans="1728:1763" ht="9.75" customHeight="1">
      <c r="BNL952" s="146"/>
      <c r="BNM952" s="146"/>
      <c r="BNN952" s="146"/>
      <c r="BNO952" s="146"/>
      <c r="BNP952" s="146"/>
      <c r="BNQ952" s="146"/>
      <c r="BNR952" s="146"/>
      <c r="BNS952" s="146"/>
      <c r="BNT952" s="146"/>
      <c r="BNU952" s="146"/>
      <c r="BNV952" s="146"/>
      <c r="BNW952" s="146"/>
      <c r="BNX952" s="146"/>
      <c r="BNY952" s="146"/>
      <c r="BNZ952" s="146"/>
      <c r="BOA952" s="146"/>
      <c r="BOB952" s="146"/>
      <c r="BOC952" s="146"/>
      <c r="BOD952" s="146"/>
      <c r="BOE952" s="146"/>
      <c r="BOF952" s="146"/>
      <c r="BOG952" s="146"/>
      <c r="BOH952" s="146"/>
      <c r="BOI952" s="146"/>
      <c r="BOJ952" s="146"/>
      <c r="BOK952" s="146"/>
      <c r="BOL952" s="146"/>
      <c r="BOM952" s="146"/>
      <c r="BON952" s="146"/>
      <c r="BOO952" s="146"/>
      <c r="BOP952" s="146"/>
      <c r="BOQ952" s="146"/>
      <c r="BOR952" s="146"/>
      <c r="BOS952" s="146" t="s">
        <v>541</v>
      </c>
    </row>
    <row r="955" spans="1728:1763" ht="10.5" customHeight="1">
      <c r="BOU955" s="156" t="s">
        <v>571</v>
      </c>
    </row>
    <row r="956" spans="1728:1763" ht="9.75" customHeight="1">
      <c r="BOU956" s="102" t="s">
        <v>572</v>
      </c>
    </row>
    <row r="957" spans="1728:1763" ht="19.5" customHeight="1">
      <c r="BOU957" s="102" t="s">
        <v>573</v>
      </c>
    </row>
    <row r="958" spans="1728:1763" ht="9.75" customHeight="1">
      <c r="BOU958" s="102" t="s">
        <v>574</v>
      </c>
    </row>
    <row r="959" spans="1728:1763" ht="9.75" customHeight="1">
      <c r="BOU959" s="102" t="s">
        <v>575</v>
      </c>
    </row>
    <row r="960" spans="1728:1763" ht="9.75" customHeight="1">
      <c r="BOU960" s="102" t="s">
        <v>576</v>
      </c>
    </row>
    <row r="961" spans="1763:1763" ht="9.75" customHeight="1">
      <c r="BOU961" s="13" t="s">
        <v>484</v>
      </c>
    </row>
  </sheetData>
  <mergeCells count="20">
    <mergeCell ref="BOG940:BOG944"/>
    <mergeCell ref="C3:H3"/>
    <mergeCell ref="BLQ689:BLQ693"/>
    <mergeCell ref="AC7:AH7"/>
    <mergeCell ref="E5:G5"/>
    <mergeCell ref="J1:K4"/>
    <mergeCell ref="U5:V5"/>
    <mergeCell ref="C4:H4"/>
    <mergeCell ref="AI7:AL7"/>
    <mergeCell ref="J7:AB7"/>
    <mergeCell ref="B2:I2"/>
    <mergeCell ref="BLW685:BLY685"/>
    <mergeCell ref="B7:H7"/>
    <mergeCell ref="B1:I1"/>
    <mergeCell ref="BMX799:BMZ799"/>
    <mergeCell ref="BOO935:BOQ935"/>
    <mergeCell ref="W5:X5"/>
    <mergeCell ref="I5:N5"/>
    <mergeCell ref="O5:P5"/>
    <mergeCell ref="Q5:R5"/>
  </mergeCells>
  <conditionalFormatting sqref="AG9:AG100">
    <cfRule type="containsText" dxfId="757" priority="84" operator="containsText" text="EXTREMO">
      <formula>NOT(ISERROR(SEARCH("EXTREMO",AG9)))</formula>
    </cfRule>
    <cfRule type="containsText" dxfId="756" priority="83" operator="containsText" text="ALTO">
      <formula>NOT(ISERROR(SEARCH("ALTO",AG9)))</formula>
    </cfRule>
    <cfRule type="containsText" dxfId="755" priority="82" operator="containsText" text="MODERADO">
      <formula>NOT(ISERROR(SEARCH("MODERADO",AG9)))</formula>
    </cfRule>
    <cfRule type="containsText" dxfId="754" priority="81" operator="containsText" text="BAJO">
      <formula>NOT(ISERROR(SEARCH("BAJO",AG9)))</formula>
    </cfRule>
  </conditionalFormatting>
  <conditionalFormatting sqref="CP9:CP100">
    <cfRule type="containsText" dxfId="753" priority="80" operator="containsText" text="EXTREMO">
      <formula>NOT(ISERROR(SEARCH("EXTREMO",CP9)))</formula>
    </cfRule>
    <cfRule type="containsText" dxfId="752" priority="79" operator="containsText" text="ALTO">
      <formula>NOT(ISERROR(SEARCH("ALTO",CP9)))</formula>
    </cfRule>
    <cfRule type="containsText" dxfId="751" priority="78" operator="containsText" text="MODERADO">
      <formula>NOT(ISERROR(SEARCH("MODERADO",CP9)))</formula>
    </cfRule>
  </conditionalFormatting>
  <conditionalFormatting sqref="DB9:DC9">
    <cfRule type="containsText" dxfId="750" priority="75" operator="containsText" text="MODERADO">
      <formula>NOT(ISERROR(SEARCH("MODERADO",DB9)))</formula>
    </cfRule>
    <cfRule type="containsText" dxfId="749" priority="77" operator="containsText" text="EXTREMO">
      <formula>NOT(ISERROR(SEARCH("EXTREMO",DB9)))</formula>
    </cfRule>
    <cfRule type="containsText" dxfId="748" priority="76" operator="containsText" text="ALTO">
      <formula>NOT(ISERROR(SEARCH("ALTO",DB9)))</formula>
    </cfRule>
  </conditionalFormatting>
  <conditionalFormatting sqref="DB10:DC100">
    <cfRule type="containsText" dxfId="747" priority="22" operator="containsText" text="EXTREMO">
      <formula>NOT(ISERROR(SEARCH("EXTREMO",DB10)))</formula>
    </cfRule>
    <cfRule type="containsText" dxfId="746" priority="20" operator="containsText" text="MODERADO">
      <formula>NOT(ISERROR(SEARCH("MODERADO",DB10)))</formula>
    </cfRule>
    <cfRule type="containsText" dxfId="745" priority="21" operator="containsText" text="ALTO">
      <formula>NOT(ISERROR(SEARCH("ALTO",DB10)))</formula>
    </cfRule>
  </conditionalFormatting>
  <conditionalFormatting sqref="DJ9:DK100">
    <cfRule type="containsText" dxfId="744" priority="35" operator="containsText" text="MODERADO">
      <formula>NOT(ISERROR(SEARCH("MODERADO",DJ9)))</formula>
    </cfRule>
    <cfRule type="containsText" dxfId="743" priority="36" operator="containsText" text="ALTO">
      <formula>NOT(ISERROR(SEARCH("ALTO",DJ9)))</formula>
    </cfRule>
    <cfRule type="containsText" dxfId="742" priority="37" operator="containsText" text="EXTREMO">
      <formula>NOT(ISERROR(SEARCH("EXTREMO",DJ9)))</formula>
    </cfRule>
  </conditionalFormatting>
  <conditionalFormatting sqref="DQ9:DR100">
    <cfRule type="containsText" dxfId="741" priority="34" operator="containsText" text="EXTREMO">
      <formula>NOT(ISERROR(SEARCH("EXTREMO",DQ9)))</formula>
    </cfRule>
    <cfRule type="containsText" dxfId="740" priority="32" operator="containsText" text="MODERADO">
      <formula>NOT(ISERROR(SEARCH("MODERADO",DQ9)))</formula>
    </cfRule>
    <cfRule type="containsText" dxfId="739" priority="33" operator="containsText" text="ALTO">
      <formula>NOT(ISERROR(SEARCH("ALTO",DQ9)))</formula>
    </cfRule>
  </conditionalFormatting>
  <conditionalFormatting sqref="DX9:DY100">
    <cfRule type="containsText" dxfId="738" priority="29" operator="containsText" text="MODERADO">
      <formula>NOT(ISERROR(SEARCH("MODERADO",DX9)))</formula>
    </cfRule>
    <cfRule type="containsText" dxfId="737" priority="30" operator="containsText" text="ALTO">
      <formula>NOT(ISERROR(SEARCH("ALTO",DX9)))</formula>
    </cfRule>
    <cfRule type="containsText" dxfId="736" priority="31" operator="containsText" text="EXTREMO">
      <formula>NOT(ISERROR(SEARCH("EXTREMO",DX9)))</formula>
    </cfRule>
  </conditionalFormatting>
  <conditionalFormatting sqref="EE9:EF100">
    <cfRule type="containsText" dxfId="735" priority="26" operator="containsText" text="MODERADO">
      <formula>NOT(ISERROR(SEARCH("MODERADO",EE9)))</formula>
    </cfRule>
    <cfRule type="containsText" dxfId="734" priority="27" operator="containsText" text="ALTO">
      <formula>NOT(ISERROR(SEARCH("ALTO",EE9)))</formula>
    </cfRule>
    <cfRule type="containsText" dxfId="733" priority="28" operator="containsText" text="EXTREMO">
      <formula>NOT(ISERROR(SEARCH("EXTREMO",EE9)))</formula>
    </cfRule>
  </conditionalFormatting>
  <conditionalFormatting sqref="EL9:EM100">
    <cfRule type="containsText" dxfId="732" priority="23" operator="containsText" text="MODERADO">
      <formula>NOT(ISERROR(SEARCH("MODERADO",EL9)))</formula>
    </cfRule>
    <cfRule type="containsText" dxfId="731" priority="24" operator="containsText" text="ALTO">
      <formula>NOT(ISERROR(SEARCH("ALTO",EL9)))</formula>
    </cfRule>
    <cfRule type="containsText" dxfId="730" priority="25" operator="containsText" text="EXTREMO">
      <formula>NOT(ISERROR(SEARCH("EXTREMO",EL9)))</formula>
    </cfRule>
  </conditionalFormatting>
  <conditionalFormatting sqref="ER9:EU100 EY9:FB100 FF9:FI100 FM9:FP100 FT9:FW100 GA9:GD100 DI9:DL100 DP9:DS100 DW9:DZ100 ED9:EG100 EK9:EN100 DB9:DD100 CL9:CP100 DF9:DF100 DN9:DN100 DU9:DU100 EB9:EB100 EI9:EI100 EP9:EP100 EW9:EW100 FD9:FD100 FK9:FK100 FR9:FR100 FY9:FY100 GF9:GF100 GH9:GI100">
    <cfRule type="containsText" dxfId="729" priority="74" operator="containsText" text="BAJO">
      <formula>NOT(ISERROR(SEARCH("BAJO",CL9)))</formula>
    </cfRule>
  </conditionalFormatting>
  <conditionalFormatting sqref="ES9:ET9">
    <cfRule type="containsText" dxfId="728" priority="73" operator="containsText" text="EXTREMO">
      <formula>NOT(ISERROR(SEARCH("EXTREMO",ES9)))</formula>
    </cfRule>
    <cfRule type="containsText" dxfId="727" priority="72" operator="containsText" text="ALTO">
      <formula>NOT(ISERROR(SEARCH("ALTO",ES9)))</formula>
    </cfRule>
    <cfRule type="containsText" dxfId="726" priority="71" operator="containsText" text="MODERADO">
      <formula>NOT(ISERROR(SEARCH("MODERADO",ES9)))</formula>
    </cfRule>
  </conditionalFormatting>
  <conditionalFormatting sqref="ES9:ET100">
    <cfRule type="containsText" dxfId="725" priority="53" operator="containsText" text="MODERADO">
      <formula>NOT(ISERROR(SEARCH("MODERADO",ES9)))</formula>
    </cfRule>
    <cfRule type="containsText" dxfId="724" priority="54" operator="containsText" text="ALTO">
      <formula>NOT(ISERROR(SEARCH("ALTO",ES9)))</formula>
    </cfRule>
    <cfRule type="containsText" dxfId="723" priority="55" operator="containsText" text="EXTREMO">
      <formula>NOT(ISERROR(SEARCH("EXTREMO",ES9)))</formula>
    </cfRule>
  </conditionalFormatting>
  <conditionalFormatting sqref="ES10:ET100">
    <cfRule type="containsText" dxfId="722" priority="17" operator="containsText" text="MODERADO">
      <formula>NOT(ISERROR(SEARCH("MODERADO",ES10)))</formula>
    </cfRule>
    <cfRule type="containsText" dxfId="721" priority="19" operator="containsText" text="EXTREMO">
      <formula>NOT(ISERROR(SEARCH("EXTREMO",ES10)))</formula>
    </cfRule>
    <cfRule type="containsText" dxfId="720" priority="18" operator="containsText" text="ALTO">
      <formula>NOT(ISERROR(SEARCH("ALTO",ES10)))</formula>
    </cfRule>
  </conditionalFormatting>
  <conditionalFormatting sqref="EZ9:FA9">
    <cfRule type="containsText" dxfId="719" priority="70" operator="containsText" text="EXTREMO">
      <formula>NOT(ISERROR(SEARCH("EXTREMO",EZ9)))</formula>
    </cfRule>
    <cfRule type="containsText" dxfId="718" priority="69" operator="containsText" text="ALTO">
      <formula>NOT(ISERROR(SEARCH("ALTO",EZ9)))</formula>
    </cfRule>
    <cfRule type="containsText" dxfId="717" priority="68" operator="containsText" text="MODERADO">
      <formula>NOT(ISERROR(SEARCH("MODERADO",EZ9)))</formula>
    </cfRule>
  </conditionalFormatting>
  <conditionalFormatting sqref="EZ9:FA100">
    <cfRule type="containsText" dxfId="716" priority="50" operator="containsText" text="MODERADO">
      <formula>NOT(ISERROR(SEARCH("MODERADO",EZ9)))</formula>
    </cfRule>
    <cfRule type="containsText" dxfId="715" priority="51" operator="containsText" text="ALTO">
      <formula>NOT(ISERROR(SEARCH("ALTO",EZ9)))</formula>
    </cfRule>
    <cfRule type="containsText" dxfId="714" priority="52" operator="containsText" text="EXTREMO">
      <formula>NOT(ISERROR(SEARCH("EXTREMO",EZ9)))</formula>
    </cfRule>
  </conditionalFormatting>
  <conditionalFormatting sqref="EZ10:FA100">
    <cfRule type="containsText" dxfId="713" priority="15" operator="containsText" text="ALTO">
      <formula>NOT(ISERROR(SEARCH("ALTO",EZ10)))</formula>
    </cfRule>
    <cfRule type="containsText" dxfId="712" priority="16" operator="containsText" text="EXTREMO">
      <formula>NOT(ISERROR(SEARCH("EXTREMO",EZ10)))</formula>
    </cfRule>
    <cfRule type="containsText" dxfId="711" priority="14" operator="containsText" text="MODERADO">
      <formula>NOT(ISERROR(SEARCH("MODERADO",EZ10)))</formula>
    </cfRule>
  </conditionalFormatting>
  <conditionalFormatting sqref="FG9:FH9">
    <cfRule type="containsText" dxfId="710" priority="67" operator="containsText" text="EXTREMO">
      <formula>NOT(ISERROR(SEARCH("EXTREMO",FG9)))</formula>
    </cfRule>
    <cfRule type="containsText" dxfId="709" priority="66" operator="containsText" text="ALTO">
      <formula>NOT(ISERROR(SEARCH("ALTO",FG9)))</formula>
    </cfRule>
    <cfRule type="containsText" dxfId="708" priority="65" operator="containsText" text="MODERADO">
      <formula>NOT(ISERROR(SEARCH("MODERADO",FG9)))</formula>
    </cfRule>
  </conditionalFormatting>
  <conditionalFormatting sqref="FG9:FH100">
    <cfRule type="containsText" dxfId="707" priority="49" operator="containsText" text="EXTREMO">
      <formula>NOT(ISERROR(SEARCH("EXTREMO",FG9)))</formula>
    </cfRule>
    <cfRule type="containsText" dxfId="706" priority="47" operator="containsText" text="MODERADO">
      <formula>NOT(ISERROR(SEARCH("MODERADO",FG9)))</formula>
    </cfRule>
    <cfRule type="containsText" dxfId="705" priority="48" operator="containsText" text="ALTO">
      <formula>NOT(ISERROR(SEARCH("ALTO",FG9)))</formula>
    </cfRule>
  </conditionalFormatting>
  <conditionalFormatting sqref="FG10:FH100">
    <cfRule type="containsText" dxfId="704" priority="12" operator="containsText" text="ALTO">
      <formula>NOT(ISERROR(SEARCH("ALTO",FG10)))</formula>
    </cfRule>
    <cfRule type="containsText" dxfId="703" priority="11" operator="containsText" text="MODERADO">
      <formula>NOT(ISERROR(SEARCH("MODERADO",FG10)))</formula>
    </cfRule>
    <cfRule type="containsText" dxfId="702" priority="13" operator="containsText" text="EXTREMO">
      <formula>NOT(ISERROR(SEARCH("EXTREMO",FG10)))</formula>
    </cfRule>
  </conditionalFormatting>
  <conditionalFormatting sqref="FN9:FO9">
    <cfRule type="containsText" dxfId="701" priority="64" operator="containsText" text="EXTREMO">
      <formula>NOT(ISERROR(SEARCH("EXTREMO",FN9)))</formula>
    </cfRule>
    <cfRule type="containsText" dxfId="700" priority="63" operator="containsText" text="ALTO">
      <formula>NOT(ISERROR(SEARCH("ALTO",FN9)))</formula>
    </cfRule>
    <cfRule type="containsText" dxfId="699" priority="62" operator="containsText" text="MODERADO">
      <formula>NOT(ISERROR(SEARCH("MODERADO",FN9)))</formula>
    </cfRule>
  </conditionalFormatting>
  <conditionalFormatting sqref="FN9:FO100">
    <cfRule type="containsText" dxfId="698" priority="45" operator="containsText" text="ALTO">
      <formula>NOT(ISERROR(SEARCH("ALTO",FN9)))</formula>
    </cfRule>
    <cfRule type="containsText" dxfId="697" priority="46" operator="containsText" text="EXTREMO">
      <formula>NOT(ISERROR(SEARCH("EXTREMO",FN9)))</formula>
    </cfRule>
    <cfRule type="containsText" dxfId="696" priority="44" operator="containsText" text="MODERADO">
      <formula>NOT(ISERROR(SEARCH("MODERADO",FN9)))</formula>
    </cfRule>
  </conditionalFormatting>
  <conditionalFormatting sqref="FN10:FO100">
    <cfRule type="containsText" dxfId="695" priority="10" operator="containsText" text="EXTREMO">
      <formula>NOT(ISERROR(SEARCH("EXTREMO",FN10)))</formula>
    </cfRule>
    <cfRule type="containsText" dxfId="694" priority="8" operator="containsText" text="MODERADO">
      <formula>NOT(ISERROR(SEARCH("MODERADO",FN10)))</formula>
    </cfRule>
    <cfRule type="containsText" dxfId="693" priority="9" operator="containsText" text="ALTO">
      <formula>NOT(ISERROR(SEARCH("ALTO",FN10)))</formula>
    </cfRule>
  </conditionalFormatting>
  <conditionalFormatting sqref="FU9:FV9">
    <cfRule type="containsText" dxfId="692" priority="61" operator="containsText" text="EXTREMO">
      <formula>NOT(ISERROR(SEARCH("EXTREMO",FU9)))</formula>
    </cfRule>
    <cfRule type="containsText" dxfId="691" priority="60" operator="containsText" text="ALTO">
      <formula>NOT(ISERROR(SEARCH("ALTO",FU9)))</formula>
    </cfRule>
    <cfRule type="containsText" dxfId="690" priority="59" operator="containsText" text="MODERADO">
      <formula>NOT(ISERROR(SEARCH("MODERADO",FU9)))</formula>
    </cfRule>
  </conditionalFormatting>
  <conditionalFormatting sqref="FU9:FV100">
    <cfRule type="containsText" dxfId="689" priority="42" operator="containsText" text="ALTO">
      <formula>NOT(ISERROR(SEARCH("ALTO",FU9)))</formula>
    </cfRule>
    <cfRule type="containsText" dxfId="688" priority="43" operator="containsText" text="EXTREMO">
      <formula>NOT(ISERROR(SEARCH("EXTREMO",FU9)))</formula>
    </cfRule>
    <cfRule type="containsText" dxfId="687" priority="41" operator="containsText" text="MODERADO">
      <formula>NOT(ISERROR(SEARCH("MODERADO",FU9)))</formula>
    </cfRule>
  </conditionalFormatting>
  <conditionalFormatting sqref="FU10:FV100">
    <cfRule type="containsText" dxfId="686" priority="7" operator="containsText" text="EXTREMO">
      <formula>NOT(ISERROR(SEARCH("EXTREMO",FU10)))</formula>
    </cfRule>
    <cfRule type="containsText" dxfId="685" priority="6" operator="containsText" text="ALTO">
      <formula>NOT(ISERROR(SEARCH("ALTO",FU10)))</formula>
    </cfRule>
    <cfRule type="containsText" dxfId="684" priority="5" operator="containsText" text="MODERADO">
      <formula>NOT(ISERROR(SEARCH("MODERADO",FU10)))</formula>
    </cfRule>
  </conditionalFormatting>
  <conditionalFormatting sqref="GB9:GC9">
    <cfRule type="containsText" dxfId="683" priority="58" operator="containsText" text="EXTREMO">
      <formula>NOT(ISERROR(SEARCH("EXTREMO",GB9)))</formula>
    </cfRule>
    <cfRule type="containsText" dxfId="682" priority="57" operator="containsText" text="ALTO">
      <formula>NOT(ISERROR(SEARCH("ALTO",GB9)))</formula>
    </cfRule>
    <cfRule type="containsText" dxfId="681" priority="56" operator="containsText" text="MODERADO">
      <formula>NOT(ISERROR(SEARCH("MODERADO",GB9)))</formula>
    </cfRule>
  </conditionalFormatting>
  <conditionalFormatting sqref="GB9:GC100">
    <cfRule type="containsText" dxfId="680" priority="39" operator="containsText" text="ALTO">
      <formula>NOT(ISERROR(SEARCH("ALTO",GB9)))</formula>
    </cfRule>
    <cfRule type="containsText" dxfId="679" priority="38" operator="containsText" text="MODERADO">
      <formula>NOT(ISERROR(SEARCH("MODERADO",GB9)))</formula>
    </cfRule>
    <cfRule type="containsText" dxfId="678" priority="40" operator="containsText" text="EXTREMO">
      <formula>NOT(ISERROR(SEARCH("EXTREMO",GB9)))</formula>
    </cfRule>
  </conditionalFormatting>
  <conditionalFormatting sqref="GB10:GC100">
    <cfRule type="containsText" dxfId="677" priority="3" operator="containsText" text="ALTO">
      <formula>NOT(ISERROR(SEARCH("ALTO",GB10)))</formula>
    </cfRule>
    <cfRule type="containsText" dxfId="676" priority="2" operator="containsText" text="MODERADO">
      <formula>NOT(ISERROR(SEARCH("MODERADO",GB10)))</formula>
    </cfRule>
    <cfRule type="containsText" dxfId="675" priority="4" operator="containsText" text="EXTREMO">
      <formula>NOT(ISERROR(SEARCH("EXTREMO",GB10)))</formula>
    </cfRule>
  </conditionalFormatting>
  <dataValidations count="17">
    <dataValidation type="list" allowBlank="1" showInputMessage="1" showErrorMessage="1" sqref="J9:AB11 J12:AB10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0F00-000000000000}">
      <formula1>sinoo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0F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0F00-000002000000}">
      <formula1>0</formula1>
      <formula2>0</formula2>
    </dataValidation>
    <dataValidation type="list" showInputMessage="1" showErrorMessage="1" errorTitle="Rechazado" error="Solo son validadas las opciones de la lista" sqref="AP9:AP100 AT9:AT100 AX9:AX100 BB9:BB100 BF9:BF100 BJ9:BJ100 BN9:BN100 BR9:BR100 BV9:BV100 BZ9:BZ100 CD9:CD100 CH9:CH100 CK9:CO100 CT9:CT100 CW9:CW10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0F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0F00-000004000000}">
      <formula1>IMPACTO</formula1>
      <formula2>0</formula2>
    </dataValidation>
    <dataValidation type="list" allowBlank="1" showInputMessage="1" showErrorMessage="1" sqref="I9:I10 I11:I10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0F00-000005000000}">
      <formula1>seloj</formula1>
      <formula2>0</formula2>
    </dataValidation>
    <dataValidation type="list" showInputMessage="1" showErrorMessage="1" sqref="AO9:AO100 AS9:AS100 AW9:AW100 BA9:BA100 BE9:BE100 BI9:BI100 BM9:BM100 BQ9:BQ100 BU9:BU100 BY9:BY100 CC9:CC100 CG9:CG100 CJ9:CJ100" xr:uid="{00000000-0002-0000-0F00-000006000000}">
      <formula1>TIP_CONTROL</formula1>
      <formula2>0</formula2>
    </dataValidation>
    <dataValidation type="list" sqref="CI9:CI100" xr:uid="{00000000-0002-0000-0F00-000007000000}">
      <formula1>IMPLEMENT</formula1>
      <formula2>0</formula2>
    </dataValidation>
    <dataValidation showInputMessage="1" showErrorMessage="1" errorTitle="Rechazado" error="Solo son validadas las opciones de la lista" sqref="AK9:AL100 CP9:CS100 CU9:CV10 CU11:CU13 CU14:CV100" xr:uid="{00000000-0002-0000-0F00-000008000000}">
      <formula1>0</formula1>
      <formula2>0</formula2>
    </dataValidation>
    <dataValidation type="list" allowBlank="1" showInputMessage="1" sqref="D9:D100" xr:uid="{00000000-0002-0000-0F00-000009000000}">
      <formula1>InternoExp</formula1>
      <formula2>0</formula2>
    </dataValidation>
    <dataValidation type="list" allowBlank="1" showInputMessage="1" sqref="E9:E100" xr:uid="{00000000-0002-0000-0F00-00000A000000}">
      <formula1>ExternoExp</formula1>
      <formula2>0</formula2>
    </dataValidation>
    <dataValidation type="list" allowBlank="1" showInputMessage="1" sqref="H9:H100" xr:uid="{00000000-0002-0000-0F00-00000B000000}">
      <formula1>jj</formula1>
      <formula2>0</formula2>
    </dataValidation>
    <dataValidation type="list" allowBlank="1" showInputMessage="1" showErrorMessage="1" sqref="G9:G100" xr:uid="{00000000-0002-0000-0F00-00000C000000}">
      <formula1>consecuencias</formula1>
      <formula2>0</formula2>
    </dataValidation>
    <dataValidation type="list" allowBlank="1" showInputMessage="1" showErrorMessage="1" sqref="BMA697:BMA701" xr:uid="{00000000-0002-0000-0F00-00000D000000}">
      <formula1>TipoCausa</formula1>
      <formula2>0</formula2>
    </dataValidation>
    <dataValidation type="list" showInputMessage="1" showErrorMessage="1" errorTitle="Rechazado" error="Solo son validadas las opciones de la lista" sqref="AM9:AM100 AQ9:AQ100 AU9:AU100 AY9:AY100 BC9:BC100 BG9:BG100 BK9:BK100 BO9:BO100 BS9:BS100 BW9:BW100 CA9:CA100 CE9:CE100" xr:uid="{00000000-0002-0000-0F00-00000E000000}">
      <formula1>FRECUENCY</formula1>
      <formula2>0</formula2>
    </dataValidation>
    <dataValidation type="list" showErrorMessage="1" sqref="AN9:AN100 AR9:AR100 AV9:AV100 AZ9:AZ100 BD9:BD100 BH9:BH100 BL9:BL100 BP9:BP100 BT9:BT100 BX9:BX100 CB9:CB100 CF9:CF100" xr:uid="{00000000-0002-0000-0F00-00000F000000}">
      <formula1>IMPLEMENT</formula1>
      <formula2>0</formula2>
    </dataValidation>
    <dataValidation type="list" allowBlank="1" showInputMessage="1" sqref="F9:F100" xr:uid="{00000000-0002-0000-0F00-000010000000}">
      <formula1>$BMA$697:$BMA$701</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FF"/>
  </sheetPr>
  <dimension ref="A1:XAO961"/>
  <sheetViews>
    <sheetView topLeftCell="A10" zoomScale="82" zoomScaleNormal="82" workbookViewId="0">
      <selection activeCell="A13" sqref="A13"/>
    </sheetView>
  </sheetViews>
  <sheetFormatPr baseColWidth="10" defaultColWidth="10.88671875" defaultRowHeight="10.199999999999999"/>
  <cols>
    <col min="1" max="1" width="4.109375" style="13" customWidth="1"/>
    <col min="2" max="2" width="20.109375" style="13" customWidth="1"/>
    <col min="3" max="3" width="24" style="13" customWidth="1"/>
    <col min="4" max="4" width="20.88671875" style="13" customWidth="1"/>
    <col min="5" max="6" width="11.88671875" style="13" customWidth="1"/>
    <col min="7" max="8" width="20.88671875" style="13" customWidth="1"/>
    <col min="9" max="9" width="10.44140625" style="16" customWidth="1"/>
    <col min="10" max="28" width="8.44140625" style="16" customWidth="1"/>
    <col min="29" max="29" width="10.88671875" style="16" customWidth="1"/>
    <col min="30" max="30" width="5.44140625" style="16" customWidth="1"/>
    <col min="31" max="31" width="8.6640625" style="16" customWidth="1"/>
    <col min="32" max="32" width="5.109375" style="13" customWidth="1"/>
    <col min="33" max="33" width="9" style="16" customWidth="1"/>
    <col min="34" max="34" width="5.6640625" style="7" customWidth="1"/>
    <col min="35" max="35" width="55.6640625" style="13" customWidth="1"/>
    <col min="36" max="36" width="15.44140625" style="13" customWidth="1"/>
    <col min="37" max="37" width="20.109375" style="38" customWidth="1"/>
    <col min="38" max="38" width="15.88671875" style="38" customWidth="1"/>
    <col min="39" max="39" width="7.88671875" style="38" customWidth="1"/>
    <col min="40" max="40" width="10.88671875" style="13" customWidth="1"/>
    <col min="41" max="41" width="7.6640625" style="13" customWidth="1"/>
    <col min="42" max="42" width="8" style="38" hidden="1" customWidth="1"/>
    <col min="43" max="43" width="7.88671875" style="38" hidden="1" customWidth="1"/>
    <col min="44" max="44" width="13" style="13" hidden="1" customWidth="1"/>
    <col min="45" max="45" width="7.6640625" style="13" hidden="1" customWidth="1"/>
    <col min="46" max="46" width="8" style="38" hidden="1" customWidth="1"/>
    <col min="47" max="47" width="7.88671875" style="38" hidden="1" customWidth="1"/>
    <col min="48" max="48" width="13" style="13" hidden="1" customWidth="1"/>
    <col min="49" max="49" width="7.6640625" style="13" hidden="1" customWidth="1"/>
    <col min="50" max="50" width="8" style="38" hidden="1" customWidth="1"/>
    <col min="51" max="51" width="7.88671875" style="38" hidden="1" customWidth="1"/>
    <col min="52" max="52" width="13" style="13" hidden="1" customWidth="1"/>
    <col min="53" max="53" width="7.6640625" style="13" hidden="1" customWidth="1"/>
    <col min="54" max="54" width="8" style="38" hidden="1" customWidth="1"/>
    <col min="55" max="55" width="7.88671875" style="38" hidden="1" customWidth="1"/>
    <col min="56" max="56" width="13" style="13" hidden="1" customWidth="1"/>
    <col min="57" max="57" width="7.6640625" style="13" hidden="1" customWidth="1"/>
    <col min="58" max="58" width="8" style="38" hidden="1" customWidth="1"/>
    <col min="59" max="59" width="7.88671875" style="38" hidden="1" customWidth="1"/>
    <col min="60" max="60" width="13" style="13" hidden="1" customWidth="1"/>
    <col min="61" max="61" width="7.6640625" style="13" hidden="1" customWidth="1"/>
    <col min="62" max="62" width="8" style="38" hidden="1" customWidth="1"/>
    <col min="63" max="63" width="7.88671875" style="38" hidden="1" customWidth="1"/>
    <col min="64" max="64" width="13" style="13" hidden="1" customWidth="1"/>
    <col min="65" max="65" width="7.6640625" style="13" hidden="1" customWidth="1"/>
    <col min="66" max="66" width="8" style="38" hidden="1" customWidth="1"/>
    <col min="67" max="67" width="7.88671875" style="38" hidden="1" customWidth="1"/>
    <col min="68" max="68" width="13" style="13" hidden="1" customWidth="1"/>
    <col min="69" max="69" width="7.6640625" style="13" hidden="1" customWidth="1"/>
    <col min="70" max="70" width="8" style="38" hidden="1" customWidth="1"/>
    <col min="71" max="71" width="7.88671875" style="38" hidden="1" customWidth="1"/>
    <col min="72" max="72" width="13" style="13" hidden="1" customWidth="1"/>
    <col min="73" max="73" width="7.6640625" style="13" hidden="1" customWidth="1"/>
    <col min="74" max="74" width="8" style="38" hidden="1" customWidth="1"/>
    <col min="75" max="75" width="7.88671875" style="38" hidden="1" customWidth="1"/>
    <col min="76" max="76" width="13" style="13" hidden="1" customWidth="1"/>
    <col min="77" max="77" width="7.6640625" style="13" hidden="1" customWidth="1"/>
    <col min="78" max="78" width="8" style="38" hidden="1" customWidth="1"/>
    <col min="79" max="79" width="7.88671875" style="38" hidden="1" customWidth="1"/>
    <col min="80" max="80" width="13" style="13" hidden="1" customWidth="1"/>
    <col min="81" max="81" width="7.6640625" style="13" hidden="1" customWidth="1"/>
    <col min="82" max="82" width="8" style="38" hidden="1" customWidth="1"/>
    <col min="83" max="83" width="7.88671875" style="38" hidden="1" customWidth="1"/>
    <col min="84" max="84" width="13" style="13" hidden="1" customWidth="1"/>
    <col min="85" max="85" width="7.6640625" style="13" hidden="1" customWidth="1"/>
    <col min="86" max="86" width="8" style="38" hidden="1" customWidth="1"/>
    <col min="87" max="89" width="1.88671875" style="38" hidden="1" customWidth="1"/>
    <col min="90" max="90" width="8.44140625" style="38" customWidth="1"/>
    <col min="91" max="91" width="6" style="38" customWidth="1"/>
    <col min="92" max="92" width="8.44140625" style="38" customWidth="1"/>
    <col min="93" max="93" width="6" style="38" customWidth="1"/>
    <col min="94" max="94" width="8.44140625" style="38" customWidth="1"/>
    <col min="95" max="95" width="6" style="38" customWidth="1"/>
    <col min="96" max="96" width="28.88671875" style="38" customWidth="1"/>
    <col min="97" max="97" width="6.109375" style="38" customWidth="1"/>
    <col min="98" max="98" width="0.88671875" style="38" customWidth="1"/>
    <col min="99" max="99" width="32.6640625" style="38" customWidth="1"/>
    <col min="100" max="100" width="24" style="38" customWidth="1"/>
    <col min="101" max="101" width="1.109375" style="38" hidden="1" customWidth="1"/>
    <col min="102" max="105" width="4.88671875" style="38" hidden="1" customWidth="1"/>
    <col min="106" max="106" width="5.109375" style="13" hidden="1" customWidth="1"/>
    <col min="107" max="108" width="6" style="13" hidden="1" customWidth="1"/>
    <col min="109" max="109" width="3.88671875" style="38" hidden="1" customWidth="1"/>
    <col min="110" max="110" width="5.6640625" style="13" hidden="1" customWidth="1"/>
    <col min="111" max="112" width="5.6640625" style="38" hidden="1" customWidth="1"/>
    <col min="113" max="113" width="16.6640625" style="13" hidden="1" customWidth="1"/>
    <col min="114" max="116" width="5.109375" style="13" hidden="1" customWidth="1"/>
    <col min="117" max="117" width="3.88671875" style="38" hidden="1" customWidth="1"/>
    <col min="118" max="118" width="5.6640625" style="13" hidden="1" customWidth="1"/>
    <col min="119" max="119" width="5.6640625" style="38" hidden="1" customWidth="1"/>
    <col min="120" max="191" width="5.109375" style="13" hidden="1" customWidth="1"/>
    <col min="192" max="192" width="6.44140625" style="13" hidden="1" customWidth="1"/>
    <col min="193" max="224" width="7" style="13" customWidth="1"/>
    <col min="225" max="1677" width="1.88671875" style="13" customWidth="1"/>
    <col min="1678" max="1680" width="10.88671875" style="13" customWidth="1"/>
    <col min="1681" max="1681" width="3.88671875" style="13" customWidth="1"/>
    <col min="1682" max="1683" width="10.88671875" style="13" customWidth="1"/>
    <col min="1684" max="1684" width="4.109375" style="13" customWidth="1"/>
    <col min="1685" max="1690" width="10.88671875" style="13" customWidth="1"/>
    <col min="1691" max="1691" width="31.88671875" style="13" customWidth="1"/>
    <col min="1692" max="1692" width="10.88671875" style="13" customWidth="1"/>
    <col min="1693" max="1693" width="39.88671875" style="13" customWidth="1"/>
    <col min="1694" max="1695" width="10.88671875" style="13" customWidth="1"/>
    <col min="1696" max="1696" width="10.88671875" style="15" customWidth="1"/>
    <col min="1697" max="1697" width="10.88671875" style="13" customWidth="1"/>
    <col min="1698" max="1698" width="28.33203125" style="16" customWidth="1"/>
    <col min="1699" max="1702" width="10.88671875" style="13" customWidth="1"/>
    <col min="1703" max="1703" width="37.109375" style="13" customWidth="1"/>
    <col min="1704" max="1762" width="10.88671875" style="13" customWidth="1"/>
    <col min="1763" max="1763" width="23.109375" style="13" customWidth="1"/>
    <col min="1764" max="1766" width="10.88671875" style="13" customWidth="1"/>
    <col min="1767" max="1767" width="15.109375" style="13" customWidth="1"/>
    <col min="1768" max="1892" width="10.88671875" style="13" customWidth="1"/>
    <col min="1893" max="1893" width="10.44140625" style="13" customWidth="1"/>
    <col min="1894" max="1894" width="2.33203125" style="13" customWidth="1"/>
    <col min="1895" max="1896" width="5.6640625" style="13" customWidth="1"/>
    <col min="1897" max="1897" width="5.109375" style="13" customWidth="1"/>
    <col min="1898" max="1898" width="5.6640625" style="13" customWidth="1"/>
    <col min="1899" max="1899" width="12" style="13" customWidth="1"/>
    <col min="1900" max="1901" width="7.88671875" style="13" customWidth="1"/>
    <col min="1902" max="1902" width="2.109375" style="13" customWidth="1"/>
    <col min="1903" max="1903" width="7.88671875" style="13" customWidth="1"/>
    <col min="1904" max="1904" width="6.44140625" style="13" customWidth="1"/>
    <col min="1905" max="1907" width="3.109375" style="13" customWidth="1"/>
    <col min="1908" max="1908" width="3" style="13" customWidth="1"/>
    <col min="1909" max="1909" width="2.44140625" style="13" customWidth="1"/>
    <col min="1910" max="1910" width="2.6640625" style="13" customWidth="1"/>
    <col min="1911" max="1913" width="13" style="13" hidden="1" customWidth="1"/>
    <col min="1914" max="1914" width="3.88671875" style="13" customWidth="1"/>
    <col min="1915" max="1915" width="13" style="13" hidden="1" customWidth="1"/>
    <col min="1916" max="1917" width="13" style="13" customWidth="1"/>
    <col min="1918" max="1918" width="13.109375" style="13" customWidth="1"/>
    <col min="1919" max="1919" width="5.6640625" style="13" customWidth="1"/>
    <col min="1920" max="1920" width="13.109375" style="13" customWidth="1"/>
    <col min="1921" max="1921" width="3.6640625" style="13" customWidth="1"/>
    <col min="1922" max="1922" width="2.6640625" style="13" customWidth="1"/>
    <col min="1923" max="1925" width="13" style="13" hidden="1" customWidth="1"/>
    <col min="1926" max="1926" width="2.6640625" style="13" customWidth="1"/>
    <col min="1927" max="1927" width="13" style="13" hidden="1" customWidth="1"/>
    <col min="1928" max="1928" width="2.6640625" style="13" customWidth="1"/>
    <col min="1929" max="1929" width="13" style="13" hidden="1" customWidth="1"/>
    <col min="1930" max="1930" width="3.88671875" style="13" customWidth="1"/>
    <col min="1931" max="1931" width="30" style="13" customWidth="1"/>
    <col min="1932" max="1932" width="20.44140625" style="13" customWidth="1"/>
    <col min="1933" max="1933" width="8" style="13" customWidth="1"/>
    <col min="1934" max="1934" width="17" style="13" customWidth="1"/>
    <col min="1935" max="1935" width="37.33203125" style="13" customWidth="1"/>
    <col min="1936" max="1936" width="5.109375" style="13" customWidth="1"/>
    <col min="1937" max="1937" width="27.44140625" style="13" customWidth="1"/>
    <col min="1938" max="1938" width="14.109375" style="13" customWidth="1"/>
    <col min="1939" max="1940" width="8.109375" style="13" customWidth="1"/>
    <col min="1941" max="1941" width="9.88671875" style="13" customWidth="1"/>
    <col min="1942" max="1942" width="1.88671875" style="13" customWidth="1"/>
    <col min="1943" max="2148" width="10.88671875" style="13" customWidth="1"/>
    <col min="2149" max="2149" width="10.44140625" style="13" customWidth="1"/>
    <col min="2150" max="2150" width="2.33203125" style="13" customWidth="1"/>
    <col min="2151" max="2152" width="5.6640625" style="13" customWidth="1"/>
    <col min="2153" max="2153" width="5.109375" style="13" customWidth="1"/>
    <col min="2154" max="2154" width="5.6640625" style="13" customWidth="1"/>
    <col min="2155" max="2155" width="12" style="13" customWidth="1"/>
    <col min="2156" max="2157" width="7.88671875" style="13" customWidth="1"/>
    <col min="2158" max="2158" width="2.109375" style="13" customWidth="1"/>
    <col min="2159" max="2159" width="7.88671875" style="13" customWidth="1"/>
    <col min="2160" max="2160" width="6.44140625" style="13" customWidth="1"/>
    <col min="2161" max="2163" width="3.109375" style="13" customWidth="1"/>
    <col min="2164" max="2164" width="3" style="13" customWidth="1"/>
    <col min="2165" max="2165" width="2.44140625" style="13" customWidth="1"/>
    <col min="2166" max="2166" width="2.6640625" style="13" customWidth="1"/>
    <col min="2167" max="2169" width="13" style="13" hidden="1" customWidth="1"/>
    <col min="2170" max="2170" width="3.88671875" style="13" customWidth="1"/>
    <col min="2171" max="2171" width="13" style="13" hidden="1" customWidth="1"/>
    <col min="2172" max="2173" width="13" style="13" customWidth="1"/>
    <col min="2174" max="2174" width="13.109375" style="13" customWidth="1"/>
    <col min="2175" max="2175" width="5.6640625" style="13" customWidth="1"/>
    <col min="2176" max="2176" width="13.109375" style="13" customWidth="1"/>
    <col min="2177" max="2177" width="3.6640625" style="13" customWidth="1"/>
    <col min="2178" max="2178" width="2.6640625" style="13" customWidth="1"/>
    <col min="2179" max="2181" width="13" style="13" hidden="1" customWidth="1"/>
    <col min="2182" max="2182" width="2.6640625" style="13" customWidth="1"/>
    <col min="2183" max="2183" width="13" style="13" hidden="1" customWidth="1"/>
    <col min="2184" max="2184" width="2.6640625" style="13" customWidth="1"/>
    <col min="2185" max="2185" width="13" style="13" hidden="1" customWidth="1"/>
    <col min="2186" max="2186" width="3.88671875" style="13" customWidth="1"/>
    <col min="2187" max="2187" width="30" style="13" customWidth="1"/>
    <col min="2188" max="2188" width="20.44140625" style="13" customWidth="1"/>
    <col min="2189" max="2189" width="8" style="13" customWidth="1"/>
    <col min="2190" max="2190" width="17" style="13" customWidth="1"/>
    <col min="2191" max="2191" width="37.33203125" style="13" customWidth="1"/>
    <col min="2192" max="2192" width="5.109375" style="13" customWidth="1"/>
    <col min="2193" max="2193" width="27.44140625" style="13" customWidth="1"/>
    <col min="2194" max="2194" width="14.109375" style="13" customWidth="1"/>
    <col min="2195" max="2196" width="8.109375" style="13" customWidth="1"/>
    <col min="2197" max="2197" width="9.88671875" style="13" customWidth="1"/>
    <col min="2198" max="2198" width="1.88671875" style="13" customWidth="1"/>
    <col min="2199" max="2404" width="10.88671875" style="13" customWidth="1"/>
    <col min="2405" max="2405" width="10.44140625" style="13" customWidth="1"/>
    <col min="2406" max="2406" width="2.33203125" style="13" customWidth="1"/>
    <col min="2407" max="2408" width="5.6640625" style="13" customWidth="1"/>
    <col min="2409" max="2409" width="5.109375" style="13" customWidth="1"/>
    <col min="2410" max="2410" width="5.6640625" style="13" customWidth="1"/>
    <col min="2411" max="2411" width="12" style="13" customWidth="1"/>
    <col min="2412" max="2413" width="7.88671875" style="13" customWidth="1"/>
    <col min="2414" max="2414" width="2.109375" style="13" customWidth="1"/>
    <col min="2415" max="2415" width="7.88671875" style="13" customWidth="1"/>
    <col min="2416" max="2416" width="6.44140625" style="13" customWidth="1"/>
    <col min="2417" max="2419" width="3.109375" style="13" customWidth="1"/>
    <col min="2420" max="2420" width="3" style="13" customWidth="1"/>
    <col min="2421" max="2421" width="2.44140625" style="13" customWidth="1"/>
    <col min="2422" max="2422" width="2.6640625" style="13" customWidth="1"/>
    <col min="2423" max="2425" width="13" style="13" hidden="1" customWidth="1"/>
    <col min="2426" max="2426" width="3.88671875" style="13" customWidth="1"/>
    <col min="2427" max="2427" width="13" style="13" hidden="1" customWidth="1"/>
    <col min="2428" max="2429" width="13" style="13" customWidth="1"/>
    <col min="2430" max="2430" width="13.109375" style="13" customWidth="1"/>
    <col min="2431" max="2431" width="5.6640625" style="13" customWidth="1"/>
    <col min="2432" max="2432" width="13.109375" style="13" customWidth="1"/>
    <col min="2433" max="2433" width="3.6640625" style="13" customWidth="1"/>
    <col min="2434" max="2434" width="2.6640625" style="13" customWidth="1"/>
    <col min="2435" max="2437" width="13" style="13" hidden="1" customWidth="1"/>
    <col min="2438" max="2438" width="2.6640625" style="13" customWidth="1"/>
    <col min="2439" max="2439" width="13" style="13" hidden="1" customWidth="1"/>
    <col min="2440" max="2440" width="2.6640625" style="13" customWidth="1"/>
    <col min="2441" max="2441" width="13" style="13" hidden="1" customWidth="1"/>
    <col min="2442" max="2442" width="3.88671875" style="13" customWidth="1"/>
    <col min="2443" max="2443" width="30" style="13" customWidth="1"/>
    <col min="2444" max="2444" width="20.44140625" style="13" customWidth="1"/>
    <col min="2445" max="2445" width="8" style="13" customWidth="1"/>
    <col min="2446" max="2446" width="17" style="13" customWidth="1"/>
    <col min="2447" max="2447" width="37.33203125" style="13" customWidth="1"/>
    <col min="2448" max="2448" width="5.109375" style="13" customWidth="1"/>
    <col min="2449" max="2449" width="27.44140625" style="13" customWidth="1"/>
    <col min="2450" max="2450" width="14.109375" style="13" customWidth="1"/>
    <col min="2451" max="2452" width="8.109375" style="13" customWidth="1"/>
    <col min="2453" max="2453" width="9.88671875" style="13" customWidth="1"/>
    <col min="2454" max="2454" width="1.88671875" style="13" customWidth="1"/>
    <col min="2455" max="2660" width="10.88671875" style="13" customWidth="1"/>
    <col min="2661" max="2661" width="10.44140625" style="13" customWidth="1"/>
    <col min="2662" max="2662" width="2.33203125" style="13" customWidth="1"/>
    <col min="2663" max="2664" width="5.6640625" style="13" customWidth="1"/>
    <col min="2665" max="2665" width="5.109375" style="13" customWidth="1"/>
    <col min="2666" max="2666" width="5.6640625" style="13" customWidth="1"/>
    <col min="2667" max="2667" width="12" style="13" customWidth="1"/>
    <col min="2668" max="2669" width="7.88671875" style="13" customWidth="1"/>
    <col min="2670" max="2670" width="2.109375" style="13" customWidth="1"/>
    <col min="2671" max="2671" width="7.88671875" style="13" customWidth="1"/>
    <col min="2672" max="2672" width="6.44140625" style="13" customWidth="1"/>
    <col min="2673" max="2675" width="3.109375" style="13" customWidth="1"/>
    <col min="2676" max="2676" width="3" style="13" customWidth="1"/>
    <col min="2677" max="2677" width="2.44140625" style="13" customWidth="1"/>
    <col min="2678" max="2678" width="2.6640625" style="13" customWidth="1"/>
    <col min="2679" max="2681" width="13" style="13" hidden="1" customWidth="1"/>
    <col min="2682" max="2682" width="3.88671875" style="13" customWidth="1"/>
    <col min="2683" max="2683" width="13" style="13" hidden="1" customWidth="1"/>
    <col min="2684" max="2685" width="13" style="13" customWidth="1"/>
    <col min="2686" max="2686" width="13.109375" style="13" customWidth="1"/>
    <col min="2687" max="2687" width="5.6640625" style="13" customWidth="1"/>
    <col min="2688" max="2688" width="13.109375" style="13" customWidth="1"/>
    <col min="2689" max="2689" width="3.6640625" style="13" customWidth="1"/>
    <col min="2690" max="2690" width="2.6640625" style="13" customWidth="1"/>
    <col min="2691" max="2693" width="13" style="13" hidden="1" customWidth="1"/>
    <col min="2694" max="2694" width="2.6640625" style="13" customWidth="1"/>
    <col min="2695" max="2695" width="13" style="13" hidden="1" customWidth="1"/>
    <col min="2696" max="2696" width="2.6640625" style="13" customWidth="1"/>
    <col min="2697" max="2697" width="13" style="13" hidden="1" customWidth="1"/>
    <col min="2698" max="2698" width="3.88671875" style="13" customWidth="1"/>
    <col min="2699" max="2699" width="30" style="13" customWidth="1"/>
    <col min="2700" max="2700" width="20.44140625" style="13" customWidth="1"/>
    <col min="2701" max="2701" width="8" style="13" customWidth="1"/>
    <col min="2702" max="2702" width="17" style="13" customWidth="1"/>
    <col min="2703" max="2703" width="37.33203125" style="13" customWidth="1"/>
    <col min="2704" max="2704" width="5.109375" style="13" customWidth="1"/>
    <col min="2705" max="2705" width="27.44140625" style="13" customWidth="1"/>
    <col min="2706" max="2706" width="14.109375" style="13" customWidth="1"/>
    <col min="2707" max="2708" width="8.109375" style="13" customWidth="1"/>
    <col min="2709" max="2709" width="9.88671875" style="13" customWidth="1"/>
    <col min="2710" max="2710" width="1.88671875" style="13" customWidth="1"/>
    <col min="2711" max="2916" width="10.88671875" style="13" customWidth="1"/>
    <col min="2917" max="2917" width="10.44140625" style="13" customWidth="1"/>
    <col min="2918" max="2918" width="2.33203125" style="13" customWidth="1"/>
    <col min="2919" max="2920" width="5.6640625" style="13" customWidth="1"/>
    <col min="2921" max="2921" width="5.109375" style="13" customWidth="1"/>
    <col min="2922" max="2922" width="5.6640625" style="13" customWidth="1"/>
    <col min="2923" max="2923" width="12" style="13" customWidth="1"/>
    <col min="2924" max="2925" width="7.88671875" style="13" customWidth="1"/>
    <col min="2926" max="2926" width="2.109375" style="13" customWidth="1"/>
    <col min="2927" max="2927" width="7.88671875" style="13" customWidth="1"/>
    <col min="2928" max="2928" width="6.44140625" style="13" customWidth="1"/>
    <col min="2929" max="2931" width="3.109375" style="13" customWidth="1"/>
    <col min="2932" max="2932" width="3" style="13" customWidth="1"/>
    <col min="2933" max="2933" width="2.44140625" style="13" customWidth="1"/>
    <col min="2934" max="2934" width="2.6640625" style="13" customWidth="1"/>
    <col min="2935" max="2937" width="13" style="13" hidden="1" customWidth="1"/>
    <col min="2938" max="2938" width="3.88671875" style="13" customWidth="1"/>
    <col min="2939" max="2939" width="13" style="13" hidden="1" customWidth="1"/>
    <col min="2940" max="2941" width="13" style="13" customWidth="1"/>
    <col min="2942" max="2942" width="13.109375" style="13" customWidth="1"/>
    <col min="2943" max="2943" width="5.6640625" style="13" customWidth="1"/>
    <col min="2944" max="2944" width="13.109375" style="13" customWidth="1"/>
    <col min="2945" max="2945" width="3.6640625" style="13" customWidth="1"/>
    <col min="2946" max="2946" width="2.6640625" style="13" customWidth="1"/>
    <col min="2947" max="2949" width="13" style="13" hidden="1" customWidth="1"/>
    <col min="2950" max="2950" width="2.6640625" style="13" customWidth="1"/>
    <col min="2951" max="2951" width="13" style="13" hidden="1" customWidth="1"/>
    <col min="2952" max="2952" width="2.6640625" style="13" customWidth="1"/>
    <col min="2953" max="2953" width="13" style="13" hidden="1" customWidth="1"/>
    <col min="2954" max="2954" width="3.88671875" style="13" customWidth="1"/>
    <col min="2955" max="2955" width="30" style="13" customWidth="1"/>
    <col min="2956" max="2956" width="20.44140625" style="13" customWidth="1"/>
    <col min="2957" max="2957" width="8" style="13" customWidth="1"/>
    <col min="2958" max="2958" width="17" style="13" customWidth="1"/>
    <col min="2959" max="2959" width="37.33203125" style="13" customWidth="1"/>
    <col min="2960" max="2960" width="5.109375" style="13" customWidth="1"/>
    <col min="2961" max="2961" width="27.44140625" style="13" customWidth="1"/>
    <col min="2962" max="2962" width="14.109375" style="13" customWidth="1"/>
    <col min="2963" max="2964" width="8.109375" style="13" customWidth="1"/>
    <col min="2965" max="2965" width="9.88671875" style="13" customWidth="1"/>
    <col min="2966" max="2966" width="1.88671875" style="13" customWidth="1"/>
    <col min="2967" max="3172" width="10.88671875" style="13" customWidth="1"/>
    <col min="3173" max="3173" width="10.44140625" style="13" customWidth="1"/>
    <col min="3174" max="3174" width="2.33203125" style="13" customWidth="1"/>
    <col min="3175" max="3176" width="5.6640625" style="13" customWidth="1"/>
    <col min="3177" max="3177" width="5.109375" style="13" customWidth="1"/>
    <col min="3178" max="3178" width="5.6640625" style="13" customWidth="1"/>
    <col min="3179" max="3179" width="12" style="13" customWidth="1"/>
    <col min="3180" max="3181" width="7.88671875" style="13" customWidth="1"/>
    <col min="3182" max="3182" width="2.109375" style="13" customWidth="1"/>
    <col min="3183" max="3183" width="7.88671875" style="13" customWidth="1"/>
    <col min="3184" max="3184" width="6.44140625" style="13" customWidth="1"/>
    <col min="3185" max="3187" width="3.109375" style="13" customWidth="1"/>
    <col min="3188" max="3188" width="3" style="13" customWidth="1"/>
    <col min="3189" max="3189" width="2.44140625" style="13" customWidth="1"/>
    <col min="3190" max="3190" width="2.6640625" style="13" customWidth="1"/>
    <col min="3191" max="3193" width="13" style="13" hidden="1" customWidth="1"/>
    <col min="3194" max="3194" width="3.88671875" style="13" customWidth="1"/>
    <col min="3195" max="3195" width="13" style="13" hidden="1" customWidth="1"/>
    <col min="3196" max="3197" width="13" style="13" customWidth="1"/>
    <col min="3198" max="3198" width="13.109375" style="13" customWidth="1"/>
    <col min="3199" max="3199" width="5.6640625" style="13" customWidth="1"/>
    <col min="3200" max="3200" width="13.109375" style="13" customWidth="1"/>
    <col min="3201" max="3201" width="3.6640625" style="13" customWidth="1"/>
    <col min="3202" max="3202" width="2.6640625" style="13" customWidth="1"/>
    <col min="3203" max="3205" width="13" style="13" hidden="1" customWidth="1"/>
    <col min="3206" max="3206" width="2.6640625" style="13" customWidth="1"/>
    <col min="3207" max="3207" width="13" style="13" hidden="1" customWidth="1"/>
    <col min="3208" max="3208" width="2.6640625" style="13" customWidth="1"/>
    <col min="3209" max="3209" width="13" style="13" hidden="1" customWidth="1"/>
    <col min="3210" max="3210" width="3.88671875" style="13" customWidth="1"/>
    <col min="3211" max="3211" width="30" style="13" customWidth="1"/>
    <col min="3212" max="3212" width="20.44140625" style="13" customWidth="1"/>
    <col min="3213" max="3213" width="8" style="13" customWidth="1"/>
    <col min="3214" max="3214" width="17" style="13" customWidth="1"/>
    <col min="3215" max="3215" width="37.33203125" style="13" customWidth="1"/>
    <col min="3216" max="3216" width="5.109375" style="13" customWidth="1"/>
    <col min="3217" max="3217" width="27.44140625" style="13" customWidth="1"/>
    <col min="3218" max="3218" width="14.109375" style="13" customWidth="1"/>
    <col min="3219" max="3220" width="8.109375" style="13" customWidth="1"/>
    <col min="3221" max="3221" width="9.88671875" style="13" customWidth="1"/>
    <col min="3222" max="3222" width="1.88671875" style="13" customWidth="1"/>
    <col min="3223" max="3428" width="10.88671875" style="13" customWidth="1"/>
    <col min="3429" max="3429" width="10.44140625" style="13" customWidth="1"/>
    <col min="3430" max="3430" width="2.33203125" style="13" customWidth="1"/>
    <col min="3431" max="3432" width="5.6640625" style="13" customWidth="1"/>
    <col min="3433" max="3433" width="5.109375" style="13" customWidth="1"/>
    <col min="3434" max="3434" width="5.6640625" style="13" customWidth="1"/>
    <col min="3435" max="3435" width="12" style="13" customWidth="1"/>
    <col min="3436" max="3437" width="7.88671875" style="13" customWidth="1"/>
    <col min="3438" max="3438" width="2.109375" style="13" customWidth="1"/>
    <col min="3439" max="3439" width="7.88671875" style="13" customWidth="1"/>
    <col min="3440" max="3440" width="6.44140625" style="13" customWidth="1"/>
    <col min="3441" max="3443" width="3.109375" style="13" customWidth="1"/>
    <col min="3444" max="3444" width="3" style="13" customWidth="1"/>
    <col min="3445" max="3445" width="2.44140625" style="13" customWidth="1"/>
    <col min="3446" max="3446" width="2.6640625" style="13" customWidth="1"/>
    <col min="3447" max="3449" width="13" style="13" hidden="1" customWidth="1"/>
    <col min="3450" max="3450" width="3.88671875" style="13" customWidth="1"/>
    <col min="3451" max="3451" width="13" style="13" hidden="1" customWidth="1"/>
    <col min="3452" max="3453" width="13" style="13" customWidth="1"/>
    <col min="3454" max="3454" width="13.109375" style="13" customWidth="1"/>
    <col min="3455" max="3455" width="5.6640625" style="13" customWidth="1"/>
    <col min="3456" max="3456" width="13.109375" style="13" customWidth="1"/>
    <col min="3457" max="3457" width="3.6640625" style="13" customWidth="1"/>
    <col min="3458" max="3458" width="2.6640625" style="13" customWidth="1"/>
    <col min="3459" max="3461" width="13" style="13" hidden="1" customWidth="1"/>
    <col min="3462" max="3462" width="2.6640625" style="13" customWidth="1"/>
    <col min="3463" max="3463" width="13" style="13" hidden="1" customWidth="1"/>
    <col min="3464" max="3464" width="2.6640625" style="13" customWidth="1"/>
    <col min="3465" max="3465" width="13" style="13" hidden="1" customWidth="1"/>
    <col min="3466" max="3466" width="3.88671875" style="13" customWidth="1"/>
    <col min="3467" max="3467" width="30" style="13" customWidth="1"/>
    <col min="3468" max="3468" width="20.44140625" style="13" customWidth="1"/>
    <col min="3469" max="3469" width="8" style="13" customWidth="1"/>
    <col min="3470" max="3470" width="17" style="13" customWidth="1"/>
    <col min="3471" max="3471" width="37.33203125" style="13" customWidth="1"/>
    <col min="3472" max="3472" width="5.109375" style="13" customWidth="1"/>
    <col min="3473" max="3473" width="27.44140625" style="13" customWidth="1"/>
    <col min="3474" max="3474" width="14.109375" style="13" customWidth="1"/>
    <col min="3475" max="3476" width="8.109375" style="13" customWidth="1"/>
    <col min="3477" max="3477" width="9.88671875" style="13" customWidth="1"/>
    <col min="3478" max="3478" width="1.88671875" style="13" customWidth="1"/>
    <col min="3479" max="3684" width="10.88671875" style="13" customWidth="1"/>
    <col min="3685" max="3685" width="10.44140625" style="13" customWidth="1"/>
    <col min="3686" max="3686" width="2.33203125" style="13" customWidth="1"/>
    <col min="3687" max="3688" width="5.6640625" style="13" customWidth="1"/>
    <col min="3689" max="3689" width="5.109375" style="13" customWidth="1"/>
    <col min="3690" max="3690" width="5.6640625" style="13" customWidth="1"/>
    <col min="3691" max="3691" width="12" style="13" customWidth="1"/>
    <col min="3692" max="3693" width="7.88671875" style="13" customWidth="1"/>
    <col min="3694" max="3694" width="2.109375" style="13" customWidth="1"/>
    <col min="3695" max="3695" width="7.88671875" style="13" customWidth="1"/>
    <col min="3696" max="3696" width="6.44140625" style="13" customWidth="1"/>
    <col min="3697" max="3699" width="3.109375" style="13" customWidth="1"/>
    <col min="3700" max="3700" width="3" style="13" customWidth="1"/>
    <col min="3701" max="3701" width="2.44140625" style="13" customWidth="1"/>
    <col min="3702" max="3702" width="2.6640625" style="13" customWidth="1"/>
    <col min="3703" max="3705" width="13" style="13" hidden="1" customWidth="1"/>
    <col min="3706" max="3706" width="3.88671875" style="13" customWidth="1"/>
    <col min="3707" max="3707" width="13" style="13" hidden="1" customWidth="1"/>
    <col min="3708" max="3709" width="13" style="13" customWidth="1"/>
    <col min="3710" max="3710" width="13.109375" style="13" customWidth="1"/>
    <col min="3711" max="3711" width="5.6640625" style="13" customWidth="1"/>
    <col min="3712" max="3712" width="13.109375" style="13" customWidth="1"/>
    <col min="3713" max="3713" width="3.6640625" style="13" customWidth="1"/>
    <col min="3714" max="3714" width="2.6640625" style="13" customWidth="1"/>
    <col min="3715" max="3717" width="13" style="13" hidden="1" customWidth="1"/>
    <col min="3718" max="3718" width="2.6640625" style="13" customWidth="1"/>
    <col min="3719" max="3719" width="13" style="13" hidden="1" customWidth="1"/>
    <col min="3720" max="3720" width="2.6640625" style="13" customWidth="1"/>
    <col min="3721" max="3721" width="13" style="13" hidden="1" customWidth="1"/>
    <col min="3722" max="3722" width="3.88671875" style="13" customWidth="1"/>
    <col min="3723" max="3723" width="30" style="13" customWidth="1"/>
    <col min="3724" max="3724" width="20.44140625" style="13" customWidth="1"/>
    <col min="3725" max="3725" width="8" style="13" customWidth="1"/>
    <col min="3726" max="3726" width="17" style="13" customWidth="1"/>
    <col min="3727" max="3727" width="37.33203125" style="13" customWidth="1"/>
    <col min="3728" max="3728" width="5.109375" style="13" customWidth="1"/>
    <col min="3729" max="3729" width="27.44140625" style="13" customWidth="1"/>
    <col min="3730" max="3730" width="14.109375" style="13" customWidth="1"/>
    <col min="3731" max="3732" width="8.109375" style="13" customWidth="1"/>
    <col min="3733" max="3733" width="9.88671875" style="13" customWidth="1"/>
    <col min="3734" max="3734" width="1.88671875" style="13" customWidth="1"/>
    <col min="3735" max="3940" width="10.88671875" style="13" customWidth="1"/>
    <col min="3941" max="3941" width="10.44140625" style="13" customWidth="1"/>
    <col min="3942" max="3942" width="2.33203125" style="13" customWidth="1"/>
    <col min="3943" max="3944" width="5.6640625" style="13" customWidth="1"/>
    <col min="3945" max="3945" width="5.109375" style="13" customWidth="1"/>
    <col min="3946" max="3946" width="5.6640625" style="13" customWidth="1"/>
    <col min="3947" max="3947" width="12" style="13" customWidth="1"/>
    <col min="3948" max="3949" width="7.88671875" style="13" customWidth="1"/>
    <col min="3950" max="3950" width="2.109375" style="13" customWidth="1"/>
    <col min="3951" max="3951" width="7.88671875" style="13" customWidth="1"/>
    <col min="3952" max="3952" width="6.44140625" style="13" customWidth="1"/>
    <col min="3953" max="3955" width="3.109375" style="13" customWidth="1"/>
    <col min="3956" max="3956" width="3" style="13" customWidth="1"/>
    <col min="3957" max="3957" width="2.44140625" style="13" customWidth="1"/>
    <col min="3958" max="3958" width="2.6640625" style="13" customWidth="1"/>
    <col min="3959" max="3961" width="13" style="13" hidden="1" customWidth="1"/>
    <col min="3962" max="3962" width="3.88671875" style="13" customWidth="1"/>
    <col min="3963" max="3963" width="13" style="13" hidden="1" customWidth="1"/>
    <col min="3964" max="3965" width="13" style="13" customWidth="1"/>
    <col min="3966" max="3966" width="13.109375" style="13" customWidth="1"/>
    <col min="3967" max="3967" width="5.6640625" style="13" customWidth="1"/>
    <col min="3968" max="3968" width="13.109375" style="13" customWidth="1"/>
    <col min="3969" max="3969" width="3.6640625" style="13" customWidth="1"/>
    <col min="3970" max="3970" width="2.6640625" style="13" customWidth="1"/>
    <col min="3971" max="3973" width="13" style="13" hidden="1" customWidth="1"/>
    <col min="3974" max="3974" width="2.6640625" style="13" customWidth="1"/>
    <col min="3975" max="3975" width="13" style="13" hidden="1" customWidth="1"/>
    <col min="3976" max="3976" width="2.6640625" style="13" customWidth="1"/>
    <col min="3977" max="3977" width="13" style="13" hidden="1" customWidth="1"/>
    <col min="3978" max="3978" width="3.88671875" style="13" customWidth="1"/>
    <col min="3979" max="3979" width="30" style="13" customWidth="1"/>
    <col min="3980" max="3980" width="20.44140625" style="13" customWidth="1"/>
    <col min="3981" max="3981" width="8" style="13" customWidth="1"/>
    <col min="3982" max="3982" width="17" style="13" customWidth="1"/>
    <col min="3983" max="3983" width="37.33203125" style="13" customWidth="1"/>
    <col min="3984" max="3984" width="5.109375" style="13" customWidth="1"/>
    <col min="3985" max="3985" width="27.44140625" style="13" customWidth="1"/>
    <col min="3986" max="3986" width="14.109375" style="13" customWidth="1"/>
    <col min="3987" max="3988" width="8.109375" style="13" customWidth="1"/>
    <col min="3989" max="3989" width="9.88671875" style="13" customWidth="1"/>
    <col min="3990" max="3990" width="1.88671875" style="13" customWidth="1"/>
    <col min="3991" max="4196" width="10.88671875" style="13" customWidth="1"/>
    <col min="4197" max="4197" width="10.44140625" style="13" customWidth="1"/>
    <col min="4198" max="4198" width="2.33203125" style="13" customWidth="1"/>
    <col min="4199" max="4200" width="5.6640625" style="13" customWidth="1"/>
    <col min="4201" max="4201" width="5.109375" style="13" customWidth="1"/>
    <col min="4202" max="4202" width="5.6640625" style="13" customWidth="1"/>
    <col min="4203" max="4203" width="12" style="13" customWidth="1"/>
    <col min="4204" max="4205" width="7.88671875" style="13" customWidth="1"/>
    <col min="4206" max="4206" width="2.109375" style="13" customWidth="1"/>
    <col min="4207" max="4207" width="7.88671875" style="13" customWidth="1"/>
    <col min="4208" max="4208" width="6.44140625" style="13" customWidth="1"/>
    <col min="4209" max="4211" width="3.109375" style="13" customWidth="1"/>
    <col min="4212" max="4212" width="3" style="13" customWidth="1"/>
    <col min="4213" max="4213" width="2.44140625" style="13" customWidth="1"/>
    <col min="4214" max="4214" width="2.6640625" style="13" customWidth="1"/>
    <col min="4215" max="4217" width="13" style="13" hidden="1" customWidth="1"/>
    <col min="4218" max="4218" width="3.88671875" style="13" customWidth="1"/>
    <col min="4219" max="4219" width="13" style="13" hidden="1" customWidth="1"/>
    <col min="4220" max="4221" width="13" style="13" customWidth="1"/>
    <col min="4222" max="4222" width="13.109375" style="13" customWidth="1"/>
    <col min="4223" max="4223" width="5.6640625" style="13" customWidth="1"/>
    <col min="4224" max="4224" width="13.109375" style="13" customWidth="1"/>
    <col min="4225" max="4225" width="3.6640625" style="13" customWidth="1"/>
    <col min="4226" max="4226" width="2.6640625" style="13" customWidth="1"/>
    <col min="4227" max="4229" width="13" style="13" hidden="1" customWidth="1"/>
    <col min="4230" max="4230" width="2.6640625" style="13" customWidth="1"/>
    <col min="4231" max="4231" width="13" style="13" hidden="1" customWidth="1"/>
    <col min="4232" max="4232" width="2.6640625" style="13" customWidth="1"/>
    <col min="4233" max="4233" width="13" style="13" hidden="1" customWidth="1"/>
    <col min="4234" max="4234" width="3.88671875" style="13" customWidth="1"/>
    <col min="4235" max="4235" width="30" style="13" customWidth="1"/>
    <col min="4236" max="4236" width="20.44140625" style="13" customWidth="1"/>
    <col min="4237" max="4237" width="8" style="13" customWidth="1"/>
    <col min="4238" max="4238" width="17" style="13" customWidth="1"/>
    <col min="4239" max="4239" width="37.33203125" style="13" customWidth="1"/>
    <col min="4240" max="4240" width="5.109375" style="13" customWidth="1"/>
    <col min="4241" max="4241" width="27.44140625" style="13" customWidth="1"/>
    <col min="4242" max="4242" width="14.109375" style="13" customWidth="1"/>
    <col min="4243" max="4244" width="8.109375" style="13" customWidth="1"/>
    <col min="4245" max="4245" width="9.88671875" style="13" customWidth="1"/>
    <col min="4246" max="4246" width="1.88671875" style="13" customWidth="1"/>
    <col min="4247" max="4452" width="10.88671875" style="13" customWidth="1"/>
    <col min="4453" max="4453" width="10.44140625" style="13" customWidth="1"/>
    <col min="4454" max="4454" width="2.33203125" style="13" customWidth="1"/>
    <col min="4455" max="4456" width="5.6640625" style="13" customWidth="1"/>
    <col min="4457" max="4457" width="5.109375" style="13" customWidth="1"/>
    <col min="4458" max="4458" width="5.6640625" style="13" customWidth="1"/>
    <col min="4459" max="4459" width="12" style="13" customWidth="1"/>
    <col min="4460" max="4461" width="7.88671875" style="13" customWidth="1"/>
    <col min="4462" max="4462" width="2.109375" style="13" customWidth="1"/>
    <col min="4463" max="4463" width="7.88671875" style="13" customWidth="1"/>
    <col min="4464" max="4464" width="6.44140625" style="13" customWidth="1"/>
    <col min="4465" max="4467" width="3.109375" style="13" customWidth="1"/>
    <col min="4468" max="4468" width="3" style="13" customWidth="1"/>
    <col min="4469" max="4469" width="2.44140625" style="13" customWidth="1"/>
    <col min="4470" max="4470" width="2.6640625" style="13" customWidth="1"/>
    <col min="4471" max="4473" width="13" style="13" hidden="1" customWidth="1"/>
    <col min="4474" max="4474" width="3.88671875" style="13" customWidth="1"/>
    <col min="4475" max="4475" width="13" style="13" hidden="1" customWidth="1"/>
    <col min="4476" max="4477" width="13" style="13" customWidth="1"/>
    <col min="4478" max="4478" width="13.109375" style="13" customWidth="1"/>
    <col min="4479" max="4479" width="5.6640625" style="13" customWidth="1"/>
    <col min="4480" max="4480" width="13.109375" style="13" customWidth="1"/>
    <col min="4481" max="4481" width="3.6640625" style="13" customWidth="1"/>
    <col min="4482" max="4482" width="2.6640625" style="13" customWidth="1"/>
    <col min="4483" max="4485" width="13" style="13" hidden="1" customWidth="1"/>
    <col min="4486" max="4486" width="2.6640625" style="13" customWidth="1"/>
    <col min="4487" max="4487" width="13" style="13" hidden="1" customWidth="1"/>
    <col min="4488" max="4488" width="2.6640625" style="13" customWidth="1"/>
    <col min="4489" max="4489" width="13" style="13" hidden="1" customWidth="1"/>
    <col min="4490" max="4490" width="3.88671875" style="13" customWidth="1"/>
    <col min="4491" max="4491" width="30" style="13" customWidth="1"/>
    <col min="4492" max="4492" width="20.44140625" style="13" customWidth="1"/>
    <col min="4493" max="4493" width="8" style="13" customWidth="1"/>
    <col min="4494" max="4494" width="17" style="13" customWidth="1"/>
    <col min="4495" max="4495" width="37.33203125" style="13" customWidth="1"/>
    <col min="4496" max="4496" width="5.109375" style="13" customWidth="1"/>
    <col min="4497" max="4497" width="27.44140625" style="13" customWidth="1"/>
    <col min="4498" max="4498" width="14.109375" style="13" customWidth="1"/>
    <col min="4499" max="4500" width="8.109375" style="13" customWidth="1"/>
    <col min="4501" max="4501" width="9.88671875" style="13" customWidth="1"/>
    <col min="4502" max="4502" width="1.88671875" style="13" customWidth="1"/>
    <col min="4503" max="4708" width="10.88671875" style="13" customWidth="1"/>
    <col min="4709" max="4709" width="10.44140625" style="13" customWidth="1"/>
    <col min="4710" max="4710" width="2.33203125" style="13" customWidth="1"/>
    <col min="4711" max="4712" width="5.6640625" style="13" customWidth="1"/>
    <col min="4713" max="4713" width="5.109375" style="13" customWidth="1"/>
    <col min="4714" max="4714" width="5.6640625" style="13" customWidth="1"/>
    <col min="4715" max="4715" width="12" style="13" customWidth="1"/>
    <col min="4716" max="4717" width="7.88671875" style="13" customWidth="1"/>
    <col min="4718" max="4718" width="2.109375" style="13" customWidth="1"/>
    <col min="4719" max="4719" width="7.88671875" style="13" customWidth="1"/>
    <col min="4720" max="4720" width="6.44140625" style="13" customWidth="1"/>
    <col min="4721" max="4723" width="3.109375" style="13" customWidth="1"/>
    <col min="4724" max="4724" width="3" style="13" customWidth="1"/>
    <col min="4725" max="4725" width="2.44140625" style="13" customWidth="1"/>
    <col min="4726" max="4726" width="2.6640625" style="13" customWidth="1"/>
    <col min="4727" max="4729" width="13" style="13" hidden="1" customWidth="1"/>
    <col min="4730" max="4730" width="3.88671875" style="13" customWidth="1"/>
    <col min="4731" max="4731" width="13" style="13" hidden="1" customWidth="1"/>
    <col min="4732" max="4733" width="13" style="13" customWidth="1"/>
    <col min="4734" max="4734" width="13.109375" style="13" customWidth="1"/>
    <col min="4735" max="4735" width="5.6640625" style="13" customWidth="1"/>
    <col min="4736" max="4736" width="13.109375" style="13" customWidth="1"/>
    <col min="4737" max="4737" width="3.6640625" style="13" customWidth="1"/>
    <col min="4738" max="4738" width="2.6640625" style="13" customWidth="1"/>
    <col min="4739" max="4741" width="13" style="13" hidden="1" customWidth="1"/>
    <col min="4742" max="4742" width="2.6640625" style="13" customWidth="1"/>
    <col min="4743" max="4743" width="13" style="13" hidden="1" customWidth="1"/>
    <col min="4744" max="4744" width="2.6640625" style="13" customWidth="1"/>
    <col min="4745" max="4745" width="13" style="13" hidden="1" customWidth="1"/>
    <col min="4746" max="4746" width="3.88671875" style="13" customWidth="1"/>
    <col min="4747" max="4747" width="30" style="13" customWidth="1"/>
    <col min="4748" max="4748" width="20.44140625" style="13" customWidth="1"/>
    <col min="4749" max="4749" width="8" style="13" customWidth="1"/>
    <col min="4750" max="4750" width="17" style="13" customWidth="1"/>
    <col min="4751" max="4751" width="37.33203125" style="13" customWidth="1"/>
    <col min="4752" max="4752" width="5.109375" style="13" customWidth="1"/>
    <col min="4753" max="4753" width="27.44140625" style="13" customWidth="1"/>
    <col min="4754" max="4754" width="14.109375" style="13" customWidth="1"/>
    <col min="4755" max="4756" width="8.109375" style="13" customWidth="1"/>
    <col min="4757" max="4757" width="9.88671875" style="13" customWidth="1"/>
    <col min="4758" max="4758" width="1.88671875" style="13" customWidth="1"/>
    <col min="4759" max="4964" width="10.88671875" style="13" customWidth="1"/>
    <col min="4965" max="4965" width="10.44140625" style="13" customWidth="1"/>
    <col min="4966" max="4966" width="2.33203125" style="13" customWidth="1"/>
    <col min="4967" max="4968" width="5.6640625" style="13" customWidth="1"/>
    <col min="4969" max="4969" width="5.109375" style="13" customWidth="1"/>
    <col min="4970" max="4970" width="5.6640625" style="13" customWidth="1"/>
    <col min="4971" max="4971" width="12" style="13" customWidth="1"/>
    <col min="4972" max="4973" width="7.88671875" style="13" customWidth="1"/>
    <col min="4974" max="4974" width="2.109375" style="13" customWidth="1"/>
    <col min="4975" max="4975" width="7.88671875" style="13" customWidth="1"/>
    <col min="4976" max="4976" width="6.44140625" style="13" customWidth="1"/>
    <col min="4977" max="4979" width="3.109375" style="13" customWidth="1"/>
    <col min="4980" max="4980" width="3" style="13" customWidth="1"/>
    <col min="4981" max="4981" width="2.44140625" style="13" customWidth="1"/>
    <col min="4982" max="4982" width="2.6640625" style="13" customWidth="1"/>
    <col min="4983" max="4985" width="13" style="13" hidden="1" customWidth="1"/>
    <col min="4986" max="4986" width="3.88671875" style="13" customWidth="1"/>
    <col min="4987" max="4987" width="13" style="13" hidden="1" customWidth="1"/>
    <col min="4988" max="4989" width="13" style="13" customWidth="1"/>
    <col min="4990" max="4990" width="13.109375" style="13" customWidth="1"/>
    <col min="4991" max="4991" width="5.6640625" style="13" customWidth="1"/>
    <col min="4992" max="4992" width="13.109375" style="13" customWidth="1"/>
    <col min="4993" max="4993" width="3.6640625" style="13" customWidth="1"/>
    <col min="4994" max="4994" width="2.6640625" style="13" customWidth="1"/>
    <col min="4995" max="4997" width="13" style="13" hidden="1" customWidth="1"/>
    <col min="4998" max="4998" width="2.6640625" style="13" customWidth="1"/>
    <col min="4999" max="4999" width="13" style="13" hidden="1" customWidth="1"/>
    <col min="5000" max="5000" width="2.6640625" style="13" customWidth="1"/>
    <col min="5001" max="5001" width="13" style="13" hidden="1" customWidth="1"/>
    <col min="5002" max="5002" width="3.88671875" style="13" customWidth="1"/>
    <col min="5003" max="5003" width="30" style="13" customWidth="1"/>
    <col min="5004" max="5004" width="20.44140625" style="13" customWidth="1"/>
    <col min="5005" max="5005" width="8" style="13" customWidth="1"/>
    <col min="5006" max="5006" width="17" style="13" customWidth="1"/>
    <col min="5007" max="5007" width="37.33203125" style="13" customWidth="1"/>
    <col min="5008" max="5008" width="5.109375" style="13" customWidth="1"/>
    <col min="5009" max="5009" width="27.44140625" style="13" customWidth="1"/>
    <col min="5010" max="5010" width="14.109375" style="13" customWidth="1"/>
    <col min="5011" max="5012" width="8.109375" style="13" customWidth="1"/>
    <col min="5013" max="5013" width="9.88671875" style="13" customWidth="1"/>
    <col min="5014" max="5014" width="1.88671875" style="13" customWidth="1"/>
    <col min="5015" max="5220" width="10.88671875" style="13" customWidth="1"/>
    <col min="5221" max="5221" width="10.44140625" style="13" customWidth="1"/>
    <col min="5222" max="5222" width="2.33203125" style="13" customWidth="1"/>
    <col min="5223" max="5224" width="5.6640625" style="13" customWidth="1"/>
    <col min="5225" max="5225" width="5.109375" style="13" customWidth="1"/>
    <col min="5226" max="5226" width="5.6640625" style="13" customWidth="1"/>
    <col min="5227" max="5227" width="12" style="13" customWidth="1"/>
    <col min="5228" max="5229" width="7.88671875" style="13" customWidth="1"/>
    <col min="5230" max="5230" width="2.109375" style="13" customWidth="1"/>
    <col min="5231" max="5231" width="7.88671875" style="13" customWidth="1"/>
    <col min="5232" max="5232" width="6.44140625" style="13" customWidth="1"/>
    <col min="5233" max="5235" width="3.109375" style="13" customWidth="1"/>
    <col min="5236" max="5236" width="3" style="13" customWidth="1"/>
    <col min="5237" max="5237" width="2.44140625" style="13" customWidth="1"/>
    <col min="5238" max="5238" width="2.6640625" style="13" customWidth="1"/>
    <col min="5239" max="5241" width="13" style="13" hidden="1" customWidth="1"/>
    <col min="5242" max="5242" width="3.88671875" style="13" customWidth="1"/>
    <col min="5243" max="5243" width="13" style="13" hidden="1" customWidth="1"/>
    <col min="5244" max="5245" width="13" style="13" customWidth="1"/>
    <col min="5246" max="5246" width="13.109375" style="13" customWidth="1"/>
    <col min="5247" max="5247" width="5.6640625" style="13" customWidth="1"/>
    <col min="5248" max="5248" width="13.109375" style="13" customWidth="1"/>
    <col min="5249" max="5249" width="3.6640625" style="13" customWidth="1"/>
    <col min="5250" max="5250" width="2.6640625" style="13" customWidth="1"/>
    <col min="5251" max="5253" width="13" style="13" hidden="1" customWidth="1"/>
    <col min="5254" max="5254" width="2.6640625" style="13" customWidth="1"/>
    <col min="5255" max="5255" width="13" style="13" hidden="1" customWidth="1"/>
    <col min="5256" max="5256" width="2.6640625" style="13" customWidth="1"/>
    <col min="5257" max="5257" width="13" style="13" hidden="1" customWidth="1"/>
    <col min="5258" max="5258" width="3.88671875" style="13" customWidth="1"/>
    <col min="5259" max="5259" width="30" style="13" customWidth="1"/>
    <col min="5260" max="5260" width="20.44140625" style="13" customWidth="1"/>
    <col min="5261" max="5261" width="8" style="13" customWidth="1"/>
    <col min="5262" max="5262" width="17" style="13" customWidth="1"/>
    <col min="5263" max="5263" width="37.33203125" style="13" customWidth="1"/>
    <col min="5264" max="5264" width="5.109375" style="13" customWidth="1"/>
    <col min="5265" max="5265" width="27.44140625" style="13" customWidth="1"/>
    <col min="5266" max="5266" width="14.109375" style="13" customWidth="1"/>
    <col min="5267" max="5268" width="8.109375" style="13" customWidth="1"/>
    <col min="5269" max="5269" width="9.88671875" style="13" customWidth="1"/>
    <col min="5270" max="5270" width="1.88671875" style="13" customWidth="1"/>
    <col min="5271" max="5476" width="10.88671875" style="13" customWidth="1"/>
    <col min="5477" max="5477" width="10.44140625" style="13" customWidth="1"/>
    <col min="5478" max="5478" width="2.33203125" style="13" customWidth="1"/>
    <col min="5479" max="5480" width="5.6640625" style="13" customWidth="1"/>
    <col min="5481" max="5481" width="5.109375" style="13" customWidth="1"/>
    <col min="5482" max="5482" width="5.6640625" style="13" customWidth="1"/>
    <col min="5483" max="5483" width="12" style="13" customWidth="1"/>
    <col min="5484" max="5485" width="7.88671875" style="13" customWidth="1"/>
    <col min="5486" max="5486" width="2.109375" style="13" customWidth="1"/>
    <col min="5487" max="5487" width="7.88671875" style="13" customWidth="1"/>
    <col min="5488" max="5488" width="6.44140625" style="13" customWidth="1"/>
    <col min="5489" max="5491" width="3.109375" style="13" customWidth="1"/>
    <col min="5492" max="5492" width="3" style="13" customWidth="1"/>
    <col min="5493" max="5493" width="2.44140625" style="13" customWidth="1"/>
    <col min="5494" max="5494" width="2.6640625" style="13" customWidth="1"/>
    <col min="5495" max="5497" width="13" style="13" hidden="1" customWidth="1"/>
    <col min="5498" max="5498" width="3.88671875" style="13" customWidth="1"/>
    <col min="5499" max="5499" width="13" style="13" hidden="1" customWidth="1"/>
    <col min="5500" max="5501" width="13" style="13" customWidth="1"/>
    <col min="5502" max="5502" width="13.109375" style="13" customWidth="1"/>
    <col min="5503" max="5503" width="5.6640625" style="13" customWidth="1"/>
    <col min="5504" max="5504" width="13.109375" style="13" customWidth="1"/>
    <col min="5505" max="5505" width="3.6640625" style="13" customWidth="1"/>
    <col min="5506" max="5506" width="2.6640625" style="13" customWidth="1"/>
    <col min="5507" max="5509" width="13" style="13" hidden="1" customWidth="1"/>
    <col min="5510" max="5510" width="2.6640625" style="13" customWidth="1"/>
    <col min="5511" max="5511" width="13" style="13" hidden="1" customWidth="1"/>
    <col min="5512" max="5512" width="2.6640625" style="13" customWidth="1"/>
    <col min="5513" max="5513" width="13" style="13" hidden="1" customWidth="1"/>
    <col min="5514" max="5514" width="3.88671875" style="13" customWidth="1"/>
    <col min="5515" max="5515" width="30" style="13" customWidth="1"/>
    <col min="5516" max="5516" width="20.44140625" style="13" customWidth="1"/>
    <col min="5517" max="5517" width="8" style="13" customWidth="1"/>
    <col min="5518" max="5518" width="17" style="13" customWidth="1"/>
    <col min="5519" max="5519" width="37.33203125" style="13" customWidth="1"/>
    <col min="5520" max="5520" width="5.109375" style="13" customWidth="1"/>
    <col min="5521" max="5521" width="27.44140625" style="13" customWidth="1"/>
    <col min="5522" max="5522" width="14.109375" style="13" customWidth="1"/>
    <col min="5523" max="5524" width="8.109375" style="13" customWidth="1"/>
    <col min="5525" max="5525" width="9.88671875" style="13" customWidth="1"/>
    <col min="5526" max="5526" width="1.88671875" style="13" customWidth="1"/>
    <col min="5527" max="5732" width="10.88671875" style="13" customWidth="1"/>
    <col min="5733" max="5733" width="10.44140625" style="13" customWidth="1"/>
    <col min="5734" max="5734" width="2.33203125" style="13" customWidth="1"/>
    <col min="5735" max="5736" width="5.6640625" style="13" customWidth="1"/>
    <col min="5737" max="5737" width="5.109375" style="13" customWidth="1"/>
    <col min="5738" max="5738" width="5.6640625" style="13" customWidth="1"/>
    <col min="5739" max="5739" width="12" style="13" customWidth="1"/>
    <col min="5740" max="5741" width="7.88671875" style="13" customWidth="1"/>
    <col min="5742" max="5742" width="2.109375" style="13" customWidth="1"/>
    <col min="5743" max="5743" width="7.88671875" style="13" customWidth="1"/>
    <col min="5744" max="5744" width="6.44140625" style="13" customWidth="1"/>
    <col min="5745" max="5747" width="3.109375" style="13" customWidth="1"/>
    <col min="5748" max="5748" width="3" style="13" customWidth="1"/>
    <col min="5749" max="5749" width="2.44140625" style="13" customWidth="1"/>
    <col min="5750" max="5750" width="2.6640625" style="13" customWidth="1"/>
    <col min="5751" max="5753" width="13" style="13" hidden="1" customWidth="1"/>
    <col min="5754" max="5754" width="3.88671875" style="13" customWidth="1"/>
    <col min="5755" max="5755" width="13" style="13" hidden="1" customWidth="1"/>
    <col min="5756" max="5757" width="13" style="13" customWidth="1"/>
    <col min="5758" max="5758" width="13.109375" style="13" customWidth="1"/>
    <col min="5759" max="5759" width="5.6640625" style="13" customWidth="1"/>
    <col min="5760" max="5760" width="13.109375" style="13" customWidth="1"/>
    <col min="5761" max="5761" width="3.6640625" style="13" customWidth="1"/>
    <col min="5762" max="5762" width="2.6640625" style="13" customWidth="1"/>
    <col min="5763" max="5765" width="13" style="13" hidden="1" customWidth="1"/>
    <col min="5766" max="5766" width="2.6640625" style="13" customWidth="1"/>
    <col min="5767" max="5767" width="13" style="13" hidden="1" customWidth="1"/>
    <col min="5768" max="5768" width="2.6640625" style="13" customWidth="1"/>
    <col min="5769" max="5769" width="13" style="13" hidden="1" customWidth="1"/>
    <col min="5770" max="5770" width="3.88671875" style="13" customWidth="1"/>
    <col min="5771" max="5771" width="30" style="13" customWidth="1"/>
    <col min="5772" max="5772" width="20.44140625" style="13" customWidth="1"/>
    <col min="5773" max="5773" width="8" style="13" customWidth="1"/>
    <col min="5774" max="5774" width="17" style="13" customWidth="1"/>
    <col min="5775" max="5775" width="37.33203125" style="13" customWidth="1"/>
    <col min="5776" max="5776" width="5.109375" style="13" customWidth="1"/>
    <col min="5777" max="5777" width="27.44140625" style="13" customWidth="1"/>
    <col min="5778" max="5778" width="14.109375" style="13" customWidth="1"/>
    <col min="5779" max="5780" width="8.109375" style="13" customWidth="1"/>
    <col min="5781" max="5781" width="9.88671875" style="13" customWidth="1"/>
    <col min="5782" max="5782" width="1.88671875" style="13" customWidth="1"/>
    <col min="5783" max="5988" width="10.88671875" style="13" customWidth="1"/>
    <col min="5989" max="5989" width="10.44140625" style="13" customWidth="1"/>
    <col min="5990" max="5990" width="2.33203125" style="13" customWidth="1"/>
    <col min="5991" max="5992" width="5.6640625" style="13" customWidth="1"/>
    <col min="5993" max="5993" width="5.109375" style="13" customWidth="1"/>
    <col min="5994" max="5994" width="5.6640625" style="13" customWidth="1"/>
    <col min="5995" max="5995" width="12" style="13" customWidth="1"/>
    <col min="5996" max="5997" width="7.88671875" style="13" customWidth="1"/>
    <col min="5998" max="5998" width="2.109375" style="13" customWidth="1"/>
    <col min="5999" max="5999" width="7.88671875" style="13" customWidth="1"/>
    <col min="6000" max="6000" width="6.44140625" style="13" customWidth="1"/>
    <col min="6001" max="6003" width="3.109375" style="13" customWidth="1"/>
    <col min="6004" max="6004" width="3" style="13" customWidth="1"/>
    <col min="6005" max="6005" width="2.44140625" style="13" customWidth="1"/>
    <col min="6006" max="6006" width="2.6640625" style="13" customWidth="1"/>
    <col min="6007" max="6009" width="13" style="13" hidden="1" customWidth="1"/>
    <col min="6010" max="6010" width="3.88671875" style="13" customWidth="1"/>
    <col min="6011" max="6011" width="13" style="13" hidden="1" customWidth="1"/>
    <col min="6012" max="6013" width="13" style="13" customWidth="1"/>
    <col min="6014" max="6014" width="13.109375" style="13" customWidth="1"/>
    <col min="6015" max="6015" width="5.6640625" style="13" customWidth="1"/>
    <col min="6016" max="6016" width="13.109375" style="13" customWidth="1"/>
    <col min="6017" max="6017" width="3.6640625" style="13" customWidth="1"/>
    <col min="6018" max="6018" width="2.6640625" style="13" customWidth="1"/>
    <col min="6019" max="6021" width="13" style="13" hidden="1" customWidth="1"/>
    <col min="6022" max="6022" width="2.6640625" style="13" customWidth="1"/>
    <col min="6023" max="6023" width="13" style="13" hidden="1" customWidth="1"/>
    <col min="6024" max="6024" width="2.6640625" style="13" customWidth="1"/>
    <col min="6025" max="6025" width="13" style="13" hidden="1" customWidth="1"/>
    <col min="6026" max="6026" width="3.88671875" style="13" customWidth="1"/>
    <col min="6027" max="6027" width="30" style="13" customWidth="1"/>
    <col min="6028" max="6028" width="20.44140625" style="13" customWidth="1"/>
    <col min="6029" max="6029" width="8" style="13" customWidth="1"/>
    <col min="6030" max="6030" width="17" style="13" customWidth="1"/>
    <col min="6031" max="6031" width="37.33203125" style="13" customWidth="1"/>
    <col min="6032" max="6032" width="5.109375" style="13" customWidth="1"/>
    <col min="6033" max="6033" width="27.44140625" style="13" customWidth="1"/>
    <col min="6034" max="6034" width="14.109375" style="13" customWidth="1"/>
    <col min="6035" max="6036" width="8.109375" style="13" customWidth="1"/>
    <col min="6037" max="6037" width="9.88671875" style="13" customWidth="1"/>
    <col min="6038" max="6038" width="1.88671875" style="13" customWidth="1"/>
    <col min="6039" max="6244" width="10.88671875" style="13" customWidth="1"/>
    <col min="6245" max="6245" width="10.44140625" style="13" customWidth="1"/>
    <col min="6246" max="6246" width="2.33203125" style="13" customWidth="1"/>
    <col min="6247" max="6248" width="5.6640625" style="13" customWidth="1"/>
    <col min="6249" max="6249" width="5.109375" style="13" customWidth="1"/>
    <col min="6250" max="6250" width="5.6640625" style="13" customWidth="1"/>
    <col min="6251" max="6251" width="12" style="13" customWidth="1"/>
    <col min="6252" max="6253" width="7.88671875" style="13" customWidth="1"/>
    <col min="6254" max="6254" width="2.109375" style="13" customWidth="1"/>
    <col min="6255" max="6255" width="7.88671875" style="13" customWidth="1"/>
    <col min="6256" max="6256" width="6.44140625" style="13" customWidth="1"/>
    <col min="6257" max="6259" width="3.109375" style="13" customWidth="1"/>
    <col min="6260" max="6260" width="3" style="13" customWidth="1"/>
    <col min="6261" max="6261" width="2.44140625" style="13" customWidth="1"/>
    <col min="6262" max="6262" width="2.6640625" style="13" customWidth="1"/>
    <col min="6263" max="6265" width="13" style="13" hidden="1" customWidth="1"/>
    <col min="6266" max="6266" width="3.88671875" style="13" customWidth="1"/>
    <col min="6267" max="6267" width="13" style="13" hidden="1" customWidth="1"/>
    <col min="6268" max="6269" width="13" style="13" customWidth="1"/>
    <col min="6270" max="6270" width="13.109375" style="13" customWidth="1"/>
    <col min="6271" max="6271" width="5.6640625" style="13" customWidth="1"/>
    <col min="6272" max="6272" width="13.109375" style="13" customWidth="1"/>
    <col min="6273" max="6273" width="3.6640625" style="13" customWidth="1"/>
    <col min="6274" max="6274" width="2.6640625" style="13" customWidth="1"/>
    <col min="6275" max="6277" width="13" style="13" hidden="1" customWidth="1"/>
    <col min="6278" max="6278" width="2.6640625" style="13" customWidth="1"/>
    <col min="6279" max="6279" width="13" style="13" hidden="1" customWidth="1"/>
    <col min="6280" max="6280" width="2.6640625" style="13" customWidth="1"/>
    <col min="6281" max="6281" width="13" style="13" hidden="1" customWidth="1"/>
    <col min="6282" max="6282" width="3.88671875" style="13" customWidth="1"/>
    <col min="6283" max="6283" width="30" style="13" customWidth="1"/>
    <col min="6284" max="6284" width="20.44140625" style="13" customWidth="1"/>
    <col min="6285" max="6285" width="8" style="13" customWidth="1"/>
    <col min="6286" max="6286" width="17" style="13" customWidth="1"/>
    <col min="6287" max="6287" width="37.33203125" style="13" customWidth="1"/>
    <col min="6288" max="6288" width="5.109375" style="13" customWidth="1"/>
    <col min="6289" max="6289" width="27.44140625" style="13" customWidth="1"/>
    <col min="6290" max="6290" width="14.109375" style="13" customWidth="1"/>
    <col min="6291" max="6292" width="8.109375" style="13" customWidth="1"/>
    <col min="6293" max="6293" width="9.88671875" style="13" customWidth="1"/>
    <col min="6294" max="6294" width="1.88671875" style="13" customWidth="1"/>
    <col min="6295" max="6500" width="10.88671875" style="13" customWidth="1"/>
    <col min="6501" max="6501" width="10.44140625" style="13" customWidth="1"/>
    <col min="6502" max="6502" width="2.33203125" style="13" customWidth="1"/>
    <col min="6503" max="6504" width="5.6640625" style="13" customWidth="1"/>
    <col min="6505" max="6505" width="5.109375" style="13" customWidth="1"/>
    <col min="6506" max="6506" width="5.6640625" style="13" customWidth="1"/>
    <col min="6507" max="6507" width="12" style="13" customWidth="1"/>
    <col min="6508" max="6509" width="7.88671875" style="13" customWidth="1"/>
    <col min="6510" max="6510" width="2.109375" style="13" customWidth="1"/>
    <col min="6511" max="6511" width="7.88671875" style="13" customWidth="1"/>
    <col min="6512" max="6512" width="6.44140625" style="13" customWidth="1"/>
    <col min="6513" max="6515" width="3.109375" style="13" customWidth="1"/>
    <col min="6516" max="6516" width="3" style="13" customWidth="1"/>
    <col min="6517" max="6517" width="2.44140625" style="13" customWidth="1"/>
    <col min="6518" max="6518" width="2.6640625" style="13" customWidth="1"/>
    <col min="6519" max="6521" width="13" style="13" hidden="1" customWidth="1"/>
    <col min="6522" max="6522" width="3.88671875" style="13" customWidth="1"/>
    <col min="6523" max="6523" width="13" style="13" hidden="1" customWidth="1"/>
    <col min="6524" max="6525" width="13" style="13" customWidth="1"/>
    <col min="6526" max="6526" width="13.109375" style="13" customWidth="1"/>
    <col min="6527" max="6527" width="5.6640625" style="13" customWidth="1"/>
    <col min="6528" max="6528" width="13.109375" style="13" customWidth="1"/>
    <col min="6529" max="6529" width="3.6640625" style="13" customWidth="1"/>
    <col min="6530" max="6530" width="2.6640625" style="13" customWidth="1"/>
    <col min="6531" max="6533" width="13" style="13" hidden="1" customWidth="1"/>
    <col min="6534" max="6534" width="2.6640625" style="13" customWidth="1"/>
    <col min="6535" max="6535" width="13" style="13" hidden="1" customWidth="1"/>
    <col min="6536" max="6536" width="2.6640625" style="13" customWidth="1"/>
    <col min="6537" max="6537" width="13" style="13" hidden="1" customWidth="1"/>
    <col min="6538" max="6538" width="3.88671875" style="13" customWidth="1"/>
    <col min="6539" max="6539" width="30" style="13" customWidth="1"/>
    <col min="6540" max="6540" width="20.44140625" style="13" customWidth="1"/>
    <col min="6541" max="6541" width="8" style="13" customWidth="1"/>
    <col min="6542" max="6542" width="17" style="13" customWidth="1"/>
    <col min="6543" max="6543" width="37.33203125" style="13" customWidth="1"/>
    <col min="6544" max="6544" width="5.109375" style="13" customWidth="1"/>
    <col min="6545" max="6545" width="27.44140625" style="13" customWidth="1"/>
    <col min="6546" max="6546" width="14.109375" style="13" customWidth="1"/>
    <col min="6547" max="6548" width="8.109375" style="13" customWidth="1"/>
    <col min="6549" max="6549" width="9.88671875" style="13" customWidth="1"/>
    <col min="6550" max="6550" width="1.88671875" style="13" customWidth="1"/>
    <col min="6551" max="6756" width="10.88671875" style="13" customWidth="1"/>
    <col min="6757" max="6757" width="10.44140625" style="13" customWidth="1"/>
    <col min="6758" max="6758" width="2.33203125" style="13" customWidth="1"/>
    <col min="6759" max="6760" width="5.6640625" style="13" customWidth="1"/>
    <col min="6761" max="6761" width="5.109375" style="13" customWidth="1"/>
    <col min="6762" max="6762" width="5.6640625" style="13" customWidth="1"/>
    <col min="6763" max="6763" width="12" style="13" customWidth="1"/>
    <col min="6764" max="6765" width="7.88671875" style="13" customWidth="1"/>
    <col min="6766" max="6766" width="2.109375" style="13" customWidth="1"/>
    <col min="6767" max="6767" width="7.88671875" style="13" customWidth="1"/>
    <col min="6768" max="6768" width="6.44140625" style="13" customWidth="1"/>
    <col min="6769" max="6771" width="3.109375" style="13" customWidth="1"/>
    <col min="6772" max="6772" width="3" style="13" customWidth="1"/>
    <col min="6773" max="6773" width="2.44140625" style="13" customWidth="1"/>
    <col min="6774" max="6774" width="2.6640625" style="13" customWidth="1"/>
    <col min="6775" max="6777" width="13" style="13" hidden="1" customWidth="1"/>
    <col min="6778" max="6778" width="3.88671875" style="13" customWidth="1"/>
    <col min="6779" max="6779" width="13" style="13" hidden="1" customWidth="1"/>
    <col min="6780" max="6781" width="13" style="13" customWidth="1"/>
    <col min="6782" max="6782" width="13.109375" style="13" customWidth="1"/>
    <col min="6783" max="6783" width="5.6640625" style="13" customWidth="1"/>
    <col min="6784" max="6784" width="13.109375" style="13" customWidth="1"/>
    <col min="6785" max="6785" width="3.6640625" style="13" customWidth="1"/>
    <col min="6786" max="6786" width="2.6640625" style="13" customWidth="1"/>
    <col min="6787" max="6789" width="13" style="13" hidden="1" customWidth="1"/>
    <col min="6790" max="6790" width="2.6640625" style="13" customWidth="1"/>
    <col min="6791" max="6791" width="13" style="13" hidden="1" customWidth="1"/>
    <col min="6792" max="6792" width="2.6640625" style="13" customWidth="1"/>
    <col min="6793" max="6793" width="13" style="13" hidden="1" customWidth="1"/>
    <col min="6794" max="6794" width="3.88671875" style="13" customWidth="1"/>
    <col min="6795" max="6795" width="30" style="13" customWidth="1"/>
    <col min="6796" max="6796" width="20.44140625" style="13" customWidth="1"/>
    <col min="6797" max="6797" width="8" style="13" customWidth="1"/>
    <col min="6798" max="6798" width="17" style="13" customWidth="1"/>
    <col min="6799" max="6799" width="37.33203125" style="13" customWidth="1"/>
    <col min="6800" max="6800" width="5.109375" style="13" customWidth="1"/>
    <col min="6801" max="6801" width="27.44140625" style="13" customWidth="1"/>
    <col min="6802" max="6802" width="14.109375" style="13" customWidth="1"/>
    <col min="6803" max="6804" width="8.109375" style="13" customWidth="1"/>
    <col min="6805" max="6805" width="9.88671875" style="13" customWidth="1"/>
    <col min="6806" max="6806" width="1.88671875" style="13" customWidth="1"/>
    <col min="6807" max="7012" width="10.88671875" style="13" customWidth="1"/>
    <col min="7013" max="7013" width="10.44140625" style="13" customWidth="1"/>
    <col min="7014" max="7014" width="2.33203125" style="13" customWidth="1"/>
    <col min="7015" max="7016" width="5.6640625" style="13" customWidth="1"/>
    <col min="7017" max="7017" width="5.109375" style="13" customWidth="1"/>
    <col min="7018" max="7018" width="5.6640625" style="13" customWidth="1"/>
    <col min="7019" max="7019" width="12" style="13" customWidth="1"/>
    <col min="7020" max="7021" width="7.88671875" style="13" customWidth="1"/>
    <col min="7022" max="7022" width="2.109375" style="13" customWidth="1"/>
    <col min="7023" max="7023" width="7.88671875" style="13" customWidth="1"/>
    <col min="7024" max="7024" width="6.44140625" style="13" customWidth="1"/>
    <col min="7025" max="7027" width="3.109375" style="13" customWidth="1"/>
    <col min="7028" max="7028" width="3" style="13" customWidth="1"/>
    <col min="7029" max="7029" width="2.44140625" style="13" customWidth="1"/>
    <col min="7030" max="7030" width="2.6640625" style="13" customWidth="1"/>
    <col min="7031" max="7033" width="13" style="13" hidden="1" customWidth="1"/>
    <col min="7034" max="7034" width="3.88671875" style="13" customWidth="1"/>
    <col min="7035" max="7035" width="13" style="13" hidden="1" customWidth="1"/>
    <col min="7036" max="7037" width="13" style="13" customWidth="1"/>
    <col min="7038" max="7038" width="13.109375" style="13" customWidth="1"/>
    <col min="7039" max="7039" width="5.6640625" style="13" customWidth="1"/>
    <col min="7040" max="7040" width="13.109375" style="13" customWidth="1"/>
    <col min="7041" max="7041" width="3.6640625" style="13" customWidth="1"/>
    <col min="7042" max="7042" width="2.6640625" style="13" customWidth="1"/>
    <col min="7043" max="7045" width="13" style="13" hidden="1" customWidth="1"/>
    <col min="7046" max="7046" width="2.6640625" style="13" customWidth="1"/>
    <col min="7047" max="7047" width="13" style="13" hidden="1" customWidth="1"/>
    <col min="7048" max="7048" width="2.6640625" style="13" customWidth="1"/>
    <col min="7049" max="7049" width="13" style="13" hidden="1" customWidth="1"/>
    <col min="7050" max="7050" width="3.88671875" style="13" customWidth="1"/>
    <col min="7051" max="7051" width="30" style="13" customWidth="1"/>
    <col min="7052" max="7052" width="20.44140625" style="13" customWidth="1"/>
    <col min="7053" max="7053" width="8" style="13" customWidth="1"/>
    <col min="7054" max="7054" width="17" style="13" customWidth="1"/>
    <col min="7055" max="7055" width="37.33203125" style="13" customWidth="1"/>
    <col min="7056" max="7056" width="5.109375" style="13" customWidth="1"/>
    <col min="7057" max="7057" width="27.44140625" style="13" customWidth="1"/>
    <col min="7058" max="7058" width="14.109375" style="13" customWidth="1"/>
    <col min="7059" max="7060" width="8.109375" style="13" customWidth="1"/>
    <col min="7061" max="7061" width="9.88671875" style="13" customWidth="1"/>
    <col min="7062" max="7062" width="1.88671875" style="13" customWidth="1"/>
    <col min="7063" max="7268" width="10.88671875" style="13" customWidth="1"/>
    <col min="7269" max="7269" width="10.44140625" style="13" customWidth="1"/>
    <col min="7270" max="7270" width="2.33203125" style="13" customWidth="1"/>
    <col min="7271" max="7272" width="5.6640625" style="13" customWidth="1"/>
    <col min="7273" max="7273" width="5.109375" style="13" customWidth="1"/>
    <col min="7274" max="7274" width="5.6640625" style="13" customWidth="1"/>
    <col min="7275" max="7275" width="12" style="13" customWidth="1"/>
    <col min="7276" max="7277" width="7.88671875" style="13" customWidth="1"/>
    <col min="7278" max="7278" width="2.109375" style="13" customWidth="1"/>
    <col min="7279" max="7279" width="7.88671875" style="13" customWidth="1"/>
    <col min="7280" max="7280" width="6.44140625" style="13" customWidth="1"/>
    <col min="7281" max="7283" width="3.109375" style="13" customWidth="1"/>
    <col min="7284" max="7284" width="3" style="13" customWidth="1"/>
    <col min="7285" max="7285" width="2.44140625" style="13" customWidth="1"/>
    <col min="7286" max="7286" width="2.6640625" style="13" customWidth="1"/>
    <col min="7287" max="7289" width="13" style="13" hidden="1" customWidth="1"/>
    <col min="7290" max="7290" width="3.88671875" style="13" customWidth="1"/>
    <col min="7291" max="7291" width="13" style="13" hidden="1" customWidth="1"/>
    <col min="7292" max="7293" width="13" style="13" customWidth="1"/>
    <col min="7294" max="7294" width="13.109375" style="13" customWidth="1"/>
    <col min="7295" max="7295" width="5.6640625" style="13" customWidth="1"/>
    <col min="7296" max="7296" width="13.109375" style="13" customWidth="1"/>
    <col min="7297" max="7297" width="3.6640625" style="13" customWidth="1"/>
    <col min="7298" max="7298" width="2.6640625" style="13" customWidth="1"/>
    <col min="7299" max="7301" width="13" style="13" hidden="1" customWidth="1"/>
    <col min="7302" max="7302" width="2.6640625" style="13" customWidth="1"/>
    <col min="7303" max="7303" width="13" style="13" hidden="1" customWidth="1"/>
    <col min="7304" max="7304" width="2.6640625" style="13" customWidth="1"/>
    <col min="7305" max="7305" width="13" style="13" hidden="1" customWidth="1"/>
    <col min="7306" max="7306" width="3.88671875" style="13" customWidth="1"/>
    <col min="7307" max="7307" width="30" style="13" customWidth="1"/>
    <col min="7308" max="7308" width="20.44140625" style="13" customWidth="1"/>
    <col min="7309" max="7309" width="8" style="13" customWidth="1"/>
    <col min="7310" max="7310" width="17" style="13" customWidth="1"/>
    <col min="7311" max="7311" width="37.33203125" style="13" customWidth="1"/>
    <col min="7312" max="7312" width="5.109375" style="13" customWidth="1"/>
    <col min="7313" max="7313" width="27.44140625" style="13" customWidth="1"/>
    <col min="7314" max="7314" width="14.109375" style="13" customWidth="1"/>
    <col min="7315" max="7316" width="8.109375" style="13" customWidth="1"/>
    <col min="7317" max="7317" width="9.88671875" style="13" customWidth="1"/>
    <col min="7318" max="7318" width="1.88671875" style="13" customWidth="1"/>
    <col min="7319" max="7524" width="10.88671875" style="13" customWidth="1"/>
    <col min="7525" max="7525" width="10.44140625" style="13" customWidth="1"/>
    <col min="7526" max="7526" width="2.33203125" style="13" customWidth="1"/>
    <col min="7527" max="7528" width="5.6640625" style="13" customWidth="1"/>
    <col min="7529" max="7529" width="5.109375" style="13" customWidth="1"/>
    <col min="7530" max="7530" width="5.6640625" style="13" customWidth="1"/>
    <col min="7531" max="7531" width="12" style="13" customWidth="1"/>
    <col min="7532" max="7533" width="7.88671875" style="13" customWidth="1"/>
    <col min="7534" max="7534" width="2.109375" style="13" customWidth="1"/>
    <col min="7535" max="7535" width="7.88671875" style="13" customWidth="1"/>
    <col min="7536" max="7536" width="6.44140625" style="13" customWidth="1"/>
    <col min="7537" max="7539" width="3.109375" style="13" customWidth="1"/>
    <col min="7540" max="7540" width="3" style="13" customWidth="1"/>
    <col min="7541" max="7541" width="2.44140625" style="13" customWidth="1"/>
    <col min="7542" max="7542" width="2.6640625" style="13" customWidth="1"/>
    <col min="7543" max="7545" width="13" style="13" hidden="1" customWidth="1"/>
    <col min="7546" max="7546" width="3.88671875" style="13" customWidth="1"/>
    <col min="7547" max="7547" width="13" style="13" hidden="1" customWidth="1"/>
    <col min="7548" max="7549" width="13" style="13" customWidth="1"/>
    <col min="7550" max="7550" width="13.109375" style="13" customWidth="1"/>
    <col min="7551" max="7551" width="5.6640625" style="13" customWidth="1"/>
    <col min="7552" max="7552" width="13.109375" style="13" customWidth="1"/>
    <col min="7553" max="7553" width="3.6640625" style="13" customWidth="1"/>
    <col min="7554" max="7554" width="2.6640625" style="13" customWidth="1"/>
    <col min="7555" max="7557" width="13" style="13" hidden="1" customWidth="1"/>
    <col min="7558" max="7558" width="2.6640625" style="13" customWidth="1"/>
    <col min="7559" max="7559" width="13" style="13" hidden="1" customWidth="1"/>
    <col min="7560" max="7560" width="2.6640625" style="13" customWidth="1"/>
    <col min="7561" max="7561" width="13" style="13" hidden="1" customWidth="1"/>
    <col min="7562" max="7562" width="3.88671875" style="13" customWidth="1"/>
    <col min="7563" max="7563" width="30" style="13" customWidth="1"/>
    <col min="7564" max="7564" width="20.44140625" style="13" customWidth="1"/>
    <col min="7565" max="7565" width="8" style="13" customWidth="1"/>
    <col min="7566" max="7566" width="17" style="13" customWidth="1"/>
    <col min="7567" max="7567" width="37.33203125" style="13" customWidth="1"/>
    <col min="7568" max="7568" width="5.109375" style="13" customWidth="1"/>
    <col min="7569" max="7569" width="27.44140625" style="13" customWidth="1"/>
    <col min="7570" max="7570" width="14.109375" style="13" customWidth="1"/>
    <col min="7571" max="7572" width="8.109375" style="13" customWidth="1"/>
    <col min="7573" max="7573" width="9.88671875" style="13" customWidth="1"/>
    <col min="7574" max="7574" width="1.88671875" style="13" customWidth="1"/>
    <col min="7575" max="7780" width="10.88671875" style="13" customWidth="1"/>
    <col min="7781" max="7781" width="10.44140625" style="13" customWidth="1"/>
    <col min="7782" max="7782" width="2.33203125" style="13" customWidth="1"/>
    <col min="7783" max="7784" width="5.6640625" style="13" customWidth="1"/>
    <col min="7785" max="7785" width="5.109375" style="13" customWidth="1"/>
    <col min="7786" max="7786" width="5.6640625" style="13" customWidth="1"/>
    <col min="7787" max="7787" width="12" style="13" customWidth="1"/>
    <col min="7788" max="7789" width="7.88671875" style="13" customWidth="1"/>
    <col min="7790" max="7790" width="2.109375" style="13" customWidth="1"/>
    <col min="7791" max="7791" width="7.88671875" style="13" customWidth="1"/>
    <col min="7792" max="7792" width="6.44140625" style="13" customWidth="1"/>
    <col min="7793" max="7795" width="3.109375" style="13" customWidth="1"/>
    <col min="7796" max="7796" width="3" style="13" customWidth="1"/>
    <col min="7797" max="7797" width="2.44140625" style="13" customWidth="1"/>
    <col min="7798" max="7798" width="2.6640625" style="13" customWidth="1"/>
    <col min="7799" max="7801" width="13" style="13" hidden="1" customWidth="1"/>
    <col min="7802" max="7802" width="3.88671875" style="13" customWidth="1"/>
    <col min="7803" max="7803" width="13" style="13" hidden="1" customWidth="1"/>
    <col min="7804" max="7805" width="13" style="13" customWidth="1"/>
    <col min="7806" max="7806" width="13.109375" style="13" customWidth="1"/>
    <col min="7807" max="7807" width="5.6640625" style="13" customWidth="1"/>
    <col min="7808" max="7808" width="13.109375" style="13" customWidth="1"/>
    <col min="7809" max="7809" width="3.6640625" style="13" customWidth="1"/>
    <col min="7810" max="7810" width="2.6640625" style="13" customWidth="1"/>
    <col min="7811" max="7813" width="13" style="13" hidden="1" customWidth="1"/>
    <col min="7814" max="7814" width="2.6640625" style="13" customWidth="1"/>
    <col min="7815" max="7815" width="13" style="13" hidden="1" customWidth="1"/>
    <col min="7816" max="7816" width="2.6640625" style="13" customWidth="1"/>
    <col min="7817" max="7817" width="13" style="13" hidden="1" customWidth="1"/>
    <col min="7818" max="7818" width="3.88671875" style="13" customWidth="1"/>
    <col min="7819" max="7819" width="30" style="13" customWidth="1"/>
    <col min="7820" max="7820" width="20.44140625" style="13" customWidth="1"/>
    <col min="7821" max="7821" width="8" style="13" customWidth="1"/>
    <col min="7822" max="7822" width="17" style="13" customWidth="1"/>
    <col min="7823" max="7823" width="37.33203125" style="13" customWidth="1"/>
    <col min="7824" max="7824" width="5.109375" style="13" customWidth="1"/>
    <col min="7825" max="7825" width="27.44140625" style="13" customWidth="1"/>
    <col min="7826" max="7826" width="14.109375" style="13" customWidth="1"/>
    <col min="7827" max="7828" width="8.109375" style="13" customWidth="1"/>
    <col min="7829" max="7829" width="9.88671875" style="13" customWidth="1"/>
    <col min="7830" max="7830" width="1.88671875" style="13" customWidth="1"/>
    <col min="7831" max="8036" width="10.88671875" style="13" customWidth="1"/>
    <col min="8037" max="8037" width="10.44140625" style="13" customWidth="1"/>
    <col min="8038" max="8038" width="2.33203125" style="13" customWidth="1"/>
    <col min="8039" max="8040" width="5.6640625" style="13" customWidth="1"/>
    <col min="8041" max="8041" width="5.109375" style="13" customWidth="1"/>
    <col min="8042" max="8042" width="5.6640625" style="13" customWidth="1"/>
    <col min="8043" max="8043" width="12" style="13" customWidth="1"/>
    <col min="8044" max="8045" width="7.88671875" style="13" customWidth="1"/>
    <col min="8046" max="8046" width="2.109375" style="13" customWidth="1"/>
    <col min="8047" max="8047" width="7.88671875" style="13" customWidth="1"/>
    <col min="8048" max="8048" width="6.44140625" style="13" customWidth="1"/>
    <col min="8049" max="8051" width="3.109375" style="13" customWidth="1"/>
    <col min="8052" max="8052" width="3" style="13" customWidth="1"/>
    <col min="8053" max="8053" width="2.44140625" style="13" customWidth="1"/>
    <col min="8054" max="8054" width="2.6640625" style="13" customWidth="1"/>
    <col min="8055" max="8057" width="13" style="13" hidden="1" customWidth="1"/>
    <col min="8058" max="8058" width="3.88671875" style="13" customWidth="1"/>
    <col min="8059" max="8059" width="13" style="13" hidden="1" customWidth="1"/>
    <col min="8060" max="8061" width="13" style="13" customWidth="1"/>
    <col min="8062" max="8062" width="13.109375" style="13" customWidth="1"/>
    <col min="8063" max="8063" width="5.6640625" style="13" customWidth="1"/>
    <col min="8064" max="8064" width="13.109375" style="13" customWidth="1"/>
    <col min="8065" max="8065" width="3.6640625" style="13" customWidth="1"/>
    <col min="8066" max="8066" width="2.6640625" style="13" customWidth="1"/>
    <col min="8067" max="8069" width="13" style="13" hidden="1" customWidth="1"/>
    <col min="8070" max="8070" width="2.6640625" style="13" customWidth="1"/>
    <col min="8071" max="8071" width="13" style="13" hidden="1" customWidth="1"/>
    <col min="8072" max="8072" width="2.6640625" style="13" customWidth="1"/>
    <col min="8073" max="8073" width="13" style="13" hidden="1" customWidth="1"/>
    <col min="8074" max="8074" width="3.88671875" style="13" customWidth="1"/>
    <col min="8075" max="8075" width="30" style="13" customWidth="1"/>
    <col min="8076" max="8076" width="20.44140625" style="13" customWidth="1"/>
    <col min="8077" max="8077" width="8" style="13" customWidth="1"/>
    <col min="8078" max="8078" width="17" style="13" customWidth="1"/>
    <col min="8079" max="8079" width="37.33203125" style="13" customWidth="1"/>
    <col min="8080" max="8080" width="5.109375" style="13" customWidth="1"/>
    <col min="8081" max="8081" width="27.44140625" style="13" customWidth="1"/>
    <col min="8082" max="8082" width="14.109375" style="13" customWidth="1"/>
    <col min="8083" max="8084" width="8.109375" style="13" customWidth="1"/>
    <col min="8085" max="8085" width="9.88671875" style="13" customWidth="1"/>
    <col min="8086" max="8086" width="1.88671875" style="13" customWidth="1"/>
    <col min="8087" max="8292" width="10.88671875" style="13" customWidth="1"/>
    <col min="8293" max="8293" width="10.44140625" style="13" customWidth="1"/>
    <col min="8294" max="8294" width="2.33203125" style="13" customWidth="1"/>
    <col min="8295" max="8296" width="5.6640625" style="13" customWidth="1"/>
    <col min="8297" max="8297" width="5.109375" style="13" customWidth="1"/>
    <col min="8298" max="8298" width="5.6640625" style="13" customWidth="1"/>
    <col min="8299" max="8299" width="12" style="13" customWidth="1"/>
    <col min="8300" max="8301" width="7.88671875" style="13" customWidth="1"/>
    <col min="8302" max="8302" width="2.109375" style="13" customWidth="1"/>
    <col min="8303" max="8303" width="7.88671875" style="13" customWidth="1"/>
    <col min="8304" max="8304" width="6.44140625" style="13" customWidth="1"/>
    <col min="8305" max="8307" width="3.109375" style="13" customWidth="1"/>
    <col min="8308" max="8308" width="3" style="13" customWidth="1"/>
    <col min="8309" max="8309" width="2.44140625" style="13" customWidth="1"/>
    <col min="8310" max="8310" width="2.6640625" style="13" customWidth="1"/>
    <col min="8311" max="8313" width="13" style="13" hidden="1" customWidth="1"/>
    <col min="8314" max="8314" width="3.88671875" style="13" customWidth="1"/>
    <col min="8315" max="8315" width="13" style="13" hidden="1" customWidth="1"/>
    <col min="8316" max="8317" width="13" style="13" customWidth="1"/>
    <col min="8318" max="8318" width="13.109375" style="13" customWidth="1"/>
    <col min="8319" max="8319" width="5.6640625" style="13" customWidth="1"/>
    <col min="8320" max="8320" width="13.109375" style="13" customWidth="1"/>
    <col min="8321" max="8321" width="3.6640625" style="13" customWidth="1"/>
    <col min="8322" max="8322" width="2.6640625" style="13" customWidth="1"/>
    <col min="8323" max="8325" width="13" style="13" hidden="1" customWidth="1"/>
    <col min="8326" max="8326" width="2.6640625" style="13" customWidth="1"/>
    <col min="8327" max="8327" width="13" style="13" hidden="1" customWidth="1"/>
    <col min="8328" max="8328" width="2.6640625" style="13" customWidth="1"/>
    <col min="8329" max="8329" width="13" style="13" hidden="1" customWidth="1"/>
    <col min="8330" max="8330" width="3.88671875" style="13" customWidth="1"/>
    <col min="8331" max="8331" width="30" style="13" customWidth="1"/>
    <col min="8332" max="8332" width="20.44140625" style="13" customWidth="1"/>
    <col min="8333" max="8333" width="8" style="13" customWidth="1"/>
    <col min="8334" max="8334" width="17" style="13" customWidth="1"/>
    <col min="8335" max="8335" width="37.33203125" style="13" customWidth="1"/>
    <col min="8336" max="8336" width="5.109375" style="13" customWidth="1"/>
    <col min="8337" max="8337" width="27.44140625" style="13" customWidth="1"/>
    <col min="8338" max="8338" width="14.109375" style="13" customWidth="1"/>
    <col min="8339" max="8340" width="8.109375" style="13" customWidth="1"/>
    <col min="8341" max="8341" width="9.88671875" style="13" customWidth="1"/>
    <col min="8342" max="8342" width="1.88671875" style="13" customWidth="1"/>
    <col min="8343" max="8548" width="10.88671875" style="13" customWidth="1"/>
    <col min="8549" max="8549" width="10.44140625" style="13" customWidth="1"/>
    <col min="8550" max="8550" width="2.33203125" style="13" customWidth="1"/>
    <col min="8551" max="8552" width="5.6640625" style="13" customWidth="1"/>
    <col min="8553" max="8553" width="5.109375" style="13" customWidth="1"/>
    <col min="8554" max="8554" width="5.6640625" style="13" customWidth="1"/>
    <col min="8555" max="8555" width="12" style="13" customWidth="1"/>
    <col min="8556" max="8557" width="7.88671875" style="13" customWidth="1"/>
    <col min="8558" max="8558" width="2.109375" style="13" customWidth="1"/>
    <col min="8559" max="8559" width="7.88671875" style="13" customWidth="1"/>
    <col min="8560" max="8560" width="6.44140625" style="13" customWidth="1"/>
    <col min="8561" max="8563" width="3.109375" style="13" customWidth="1"/>
    <col min="8564" max="8564" width="3" style="13" customWidth="1"/>
    <col min="8565" max="8565" width="2.44140625" style="13" customWidth="1"/>
    <col min="8566" max="8566" width="2.6640625" style="13" customWidth="1"/>
    <col min="8567" max="8569" width="13" style="13" hidden="1" customWidth="1"/>
    <col min="8570" max="8570" width="3.88671875" style="13" customWidth="1"/>
    <col min="8571" max="8571" width="13" style="13" hidden="1" customWidth="1"/>
    <col min="8572" max="8573" width="13" style="13" customWidth="1"/>
    <col min="8574" max="8574" width="13.109375" style="13" customWidth="1"/>
    <col min="8575" max="8575" width="5.6640625" style="13" customWidth="1"/>
    <col min="8576" max="8576" width="13.109375" style="13" customWidth="1"/>
    <col min="8577" max="8577" width="3.6640625" style="13" customWidth="1"/>
    <col min="8578" max="8578" width="2.6640625" style="13" customWidth="1"/>
    <col min="8579" max="8581" width="13" style="13" hidden="1" customWidth="1"/>
    <col min="8582" max="8582" width="2.6640625" style="13" customWidth="1"/>
    <col min="8583" max="8583" width="13" style="13" hidden="1" customWidth="1"/>
    <col min="8584" max="8584" width="2.6640625" style="13" customWidth="1"/>
    <col min="8585" max="8585" width="13" style="13" hidden="1" customWidth="1"/>
    <col min="8586" max="8586" width="3.88671875" style="13" customWidth="1"/>
    <col min="8587" max="8587" width="30" style="13" customWidth="1"/>
    <col min="8588" max="8588" width="20.44140625" style="13" customWidth="1"/>
    <col min="8589" max="8589" width="8" style="13" customWidth="1"/>
    <col min="8590" max="8590" width="17" style="13" customWidth="1"/>
    <col min="8591" max="8591" width="37.33203125" style="13" customWidth="1"/>
    <col min="8592" max="8592" width="5.109375" style="13" customWidth="1"/>
    <col min="8593" max="8593" width="27.44140625" style="13" customWidth="1"/>
    <col min="8594" max="8594" width="14.109375" style="13" customWidth="1"/>
    <col min="8595" max="8596" width="8.109375" style="13" customWidth="1"/>
    <col min="8597" max="8597" width="9.88671875" style="13" customWidth="1"/>
    <col min="8598" max="8598" width="1.88671875" style="13" customWidth="1"/>
    <col min="8599" max="8804" width="10.88671875" style="13" customWidth="1"/>
    <col min="8805" max="8805" width="10.44140625" style="13" customWidth="1"/>
    <col min="8806" max="8806" width="2.33203125" style="13" customWidth="1"/>
    <col min="8807" max="8808" width="5.6640625" style="13" customWidth="1"/>
    <col min="8809" max="8809" width="5.109375" style="13" customWidth="1"/>
    <col min="8810" max="8810" width="5.6640625" style="13" customWidth="1"/>
    <col min="8811" max="8811" width="12" style="13" customWidth="1"/>
    <col min="8812" max="8813" width="7.88671875" style="13" customWidth="1"/>
    <col min="8814" max="8814" width="2.109375" style="13" customWidth="1"/>
    <col min="8815" max="8815" width="7.88671875" style="13" customWidth="1"/>
    <col min="8816" max="8816" width="6.44140625" style="13" customWidth="1"/>
    <col min="8817" max="8819" width="3.109375" style="13" customWidth="1"/>
    <col min="8820" max="8820" width="3" style="13" customWidth="1"/>
    <col min="8821" max="8821" width="2.44140625" style="13" customWidth="1"/>
    <col min="8822" max="8822" width="2.6640625" style="13" customWidth="1"/>
    <col min="8823" max="8825" width="13" style="13" hidden="1" customWidth="1"/>
    <col min="8826" max="8826" width="3.88671875" style="13" customWidth="1"/>
    <col min="8827" max="8827" width="13" style="13" hidden="1" customWidth="1"/>
    <col min="8828" max="8829" width="13" style="13" customWidth="1"/>
    <col min="8830" max="8830" width="13.109375" style="13" customWidth="1"/>
    <col min="8831" max="8831" width="5.6640625" style="13" customWidth="1"/>
    <col min="8832" max="8832" width="13.109375" style="13" customWidth="1"/>
    <col min="8833" max="8833" width="3.6640625" style="13" customWidth="1"/>
    <col min="8834" max="8834" width="2.6640625" style="13" customWidth="1"/>
    <col min="8835" max="8837" width="13" style="13" hidden="1" customWidth="1"/>
    <col min="8838" max="8838" width="2.6640625" style="13" customWidth="1"/>
    <col min="8839" max="8839" width="13" style="13" hidden="1" customWidth="1"/>
    <col min="8840" max="8840" width="2.6640625" style="13" customWidth="1"/>
    <col min="8841" max="8841" width="13" style="13" hidden="1" customWidth="1"/>
    <col min="8842" max="8842" width="3.88671875" style="13" customWidth="1"/>
    <col min="8843" max="8843" width="30" style="13" customWidth="1"/>
    <col min="8844" max="8844" width="20.44140625" style="13" customWidth="1"/>
    <col min="8845" max="8845" width="8" style="13" customWidth="1"/>
    <col min="8846" max="8846" width="17" style="13" customWidth="1"/>
    <col min="8847" max="8847" width="37.33203125" style="13" customWidth="1"/>
    <col min="8848" max="8848" width="5.109375" style="13" customWidth="1"/>
    <col min="8849" max="8849" width="27.44140625" style="13" customWidth="1"/>
    <col min="8850" max="8850" width="14.109375" style="13" customWidth="1"/>
    <col min="8851" max="8852" width="8.109375" style="13" customWidth="1"/>
    <col min="8853" max="8853" width="9.88671875" style="13" customWidth="1"/>
    <col min="8854" max="8854" width="1.88671875" style="13" customWidth="1"/>
    <col min="8855" max="9060" width="10.88671875" style="13" customWidth="1"/>
    <col min="9061" max="9061" width="10.44140625" style="13" customWidth="1"/>
    <col min="9062" max="9062" width="2.33203125" style="13" customWidth="1"/>
    <col min="9063" max="9064" width="5.6640625" style="13" customWidth="1"/>
    <col min="9065" max="9065" width="5.109375" style="13" customWidth="1"/>
    <col min="9066" max="9066" width="5.6640625" style="13" customWidth="1"/>
    <col min="9067" max="9067" width="12" style="13" customWidth="1"/>
    <col min="9068" max="9069" width="7.88671875" style="13" customWidth="1"/>
    <col min="9070" max="9070" width="2.109375" style="13" customWidth="1"/>
    <col min="9071" max="9071" width="7.88671875" style="13" customWidth="1"/>
    <col min="9072" max="9072" width="6.44140625" style="13" customWidth="1"/>
    <col min="9073" max="9075" width="3.109375" style="13" customWidth="1"/>
    <col min="9076" max="9076" width="3" style="13" customWidth="1"/>
    <col min="9077" max="9077" width="2.44140625" style="13" customWidth="1"/>
    <col min="9078" max="9078" width="2.6640625" style="13" customWidth="1"/>
    <col min="9079" max="9081" width="13" style="13" hidden="1" customWidth="1"/>
    <col min="9082" max="9082" width="3.88671875" style="13" customWidth="1"/>
    <col min="9083" max="9083" width="13" style="13" hidden="1" customWidth="1"/>
    <col min="9084" max="9085" width="13" style="13" customWidth="1"/>
    <col min="9086" max="9086" width="13.109375" style="13" customWidth="1"/>
    <col min="9087" max="9087" width="5.6640625" style="13" customWidth="1"/>
    <col min="9088" max="9088" width="13.109375" style="13" customWidth="1"/>
    <col min="9089" max="9089" width="3.6640625" style="13" customWidth="1"/>
    <col min="9090" max="9090" width="2.6640625" style="13" customWidth="1"/>
    <col min="9091" max="9093" width="13" style="13" hidden="1" customWidth="1"/>
    <col min="9094" max="9094" width="2.6640625" style="13" customWidth="1"/>
    <col min="9095" max="9095" width="13" style="13" hidden="1" customWidth="1"/>
    <col min="9096" max="9096" width="2.6640625" style="13" customWidth="1"/>
    <col min="9097" max="9097" width="13" style="13" hidden="1" customWidth="1"/>
    <col min="9098" max="9098" width="3.88671875" style="13" customWidth="1"/>
    <col min="9099" max="9099" width="30" style="13" customWidth="1"/>
    <col min="9100" max="9100" width="20.44140625" style="13" customWidth="1"/>
    <col min="9101" max="9101" width="8" style="13" customWidth="1"/>
    <col min="9102" max="9102" width="17" style="13" customWidth="1"/>
    <col min="9103" max="9103" width="37.33203125" style="13" customWidth="1"/>
    <col min="9104" max="9104" width="5.109375" style="13" customWidth="1"/>
    <col min="9105" max="9105" width="27.44140625" style="13" customWidth="1"/>
    <col min="9106" max="9106" width="14.109375" style="13" customWidth="1"/>
    <col min="9107" max="9108" width="8.109375" style="13" customWidth="1"/>
    <col min="9109" max="9109" width="9.88671875" style="13" customWidth="1"/>
    <col min="9110" max="9110" width="1.88671875" style="13" customWidth="1"/>
    <col min="9111" max="9316" width="10.88671875" style="13" customWidth="1"/>
    <col min="9317" max="9317" width="10.44140625" style="13" customWidth="1"/>
    <col min="9318" max="9318" width="2.33203125" style="13" customWidth="1"/>
    <col min="9319" max="9320" width="5.6640625" style="13" customWidth="1"/>
    <col min="9321" max="9321" width="5.109375" style="13" customWidth="1"/>
    <col min="9322" max="9322" width="5.6640625" style="13" customWidth="1"/>
    <col min="9323" max="9323" width="12" style="13" customWidth="1"/>
    <col min="9324" max="9325" width="7.88671875" style="13" customWidth="1"/>
    <col min="9326" max="9326" width="2.109375" style="13" customWidth="1"/>
    <col min="9327" max="9327" width="7.88671875" style="13" customWidth="1"/>
    <col min="9328" max="9328" width="6.44140625" style="13" customWidth="1"/>
    <col min="9329" max="9331" width="3.109375" style="13" customWidth="1"/>
    <col min="9332" max="9332" width="3" style="13" customWidth="1"/>
    <col min="9333" max="9333" width="2.44140625" style="13" customWidth="1"/>
    <col min="9334" max="9334" width="2.6640625" style="13" customWidth="1"/>
    <col min="9335" max="9337" width="13" style="13" hidden="1" customWidth="1"/>
    <col min="9338" max="9338" width="3.88671875" style="13" customWidth="1"/>
    <col min="9339" max="9339" width="13" style="13" hidden="1" customWidth="1"/>
    <col min="9340" max="9341" width="13" style="13" customWidth="1"/>
    <col min="9342" max="9342" width="13.109375" style="13" customWidth="1"/>
    <col min="9343" max="9343" width="5.6640625" style="13" customWidth="1"/>
    <col min="9344" max="9344" width="13.109375" style="13" customWidth="1"/>
    <col min="9345" max="9345" width="3.6640625" style="13" customWidth="1"/>
    <col min="9346" max="9346" width="2.6640625" style="13" customWidth="1"/>
    <col min="9347" max="9349" width="13" style="13" hidden="1" customWidth="1"/>
    <col min="9350" max="9350" width="2.6640625" style="13" customWidth="1"/>
    <col min="9351" max="9351" width="13" style="13" hidden="1" customWidth="1"/>
    <col min="9352" max="9352" width="2.6640625" style="13" customWidth="1"/>
    <col min="9353" max="9353" width="13" style="13" hidden="1" customWidth="1"/>
    <col min="9354" max="9354" width="3.88671875" style="13" customWidth="1"/>
    <col min="9355" max="9355" width="30" style="13" customWidth="1"/>
    <col min="9356" max="9356" width="20.44140625" style="13" customWidth="1"/>
    <col min="9357" max="9357" width="8" style="13" customWidth="1"/>
    <col min="9358" max="9358" width="17" style="13" customWidth="1"/>
    <col min="9359" max="9359" width="37.33203125" style="13" customWidth="1"/>
    <col min="9360" max="9360" width="5.109375" style="13" customWidth="1"/>
    <col min="9361" max="9361" width="27.44140625" style="13" customWidth="1"/>
    <col min="9362" max="9362" width="14.109375" style="13" customWidth="1"/>
    <col min="9363" max="9364" width="8.109375" style="13" customWidth="1"/>
    <col min="9365" max="9365" width="9.88671875" style="13" customWidth="1"/>
    <col min="9366" max="9366" width="1.88671875" style="13" customWidth="1"/>
    <col min="9367" max="9572" width="10.88671875" style="13" customWidth="1"/>
    <col min="9573" max="9573" width="10.44140625" style="13" customWidth="1"/>
    <col min="9574" max="9574" width="2.33203125" style="13" customWidth="1"/>
    <col min="9575" max="9576" width="5.6640625" style="13" customWidth="1"/>
    <col min="9577" max="9577" width="5.109375" style="13" customWidth="1"/>
    <col min="9578" max="9578" width="5.6640625" style="13" customWidth="1"/>
    <col min="9579" max="9579" width="12" style="13" customWidth="1"/>
    <col min="9580" max="9581" width="7.88671875" style="13" customWidth="1"/>
    <col min="9582" max="9582" width="2.109375" style="13" customWidth="1"/>
    <col min="9583" max="9583" width="7.88671875" style="13" customWidth="1"/>
    <col min="9584" max="9584" width="6.44140625" style="13" customWidth="1"/>
    <col min="9585" max="9587" width="3.109375" style="13" customWidth="1"/>
    <col min="9588" max="9588" width="3" style="13" customWidth="1"/>
    <col min="9589" max="9589" width="2.44140625" style="13" customWidth="1"/>
    <col min="9590" max="9590" width="2.6640625" style="13" customWidth="1"/>
    <col min="9591" max="9593" width="13" style="13" hidden="1" customWidth="1"/>
    <col min="9594" max="9594" width="3.88671875" style="13" customWidth="1"/>
    <col min="9595" max="9595" width="13" style="13" hidden="1" customWidth="1"/>
    <col min="9596" max="9597" width="13" style="13" customWidth="1"/>
    <col min="9598" max="9598" width="13.109375" style="13" customWidth="1"/>
    <col min="9599" max="9599" width="5.6640625" style="13" customWidth="1"/>
    <col min="9600" max="9600" width="13.109375" style="13" customWidth="1"/>
    <col min="9601" max="9601" width="3.6640625" style="13" customWidth="1"/>
    <col min="9602" max="9602" width="2.6640625" style="13" customWidth="1"/>
    <col min="9603" max="9605" width="13" style="13" hidden="1" customWidth="1"/>
    <col min="9606" max="9606" width="2.6640625" style="13" customWidth="1"/>
    <col min="9607" max="9607" width="13" style="13" hidden="1" customWidth="1"/>
    <col min="9608" max="9608" width="2.6640625" style="13" customWidth="1"/>
    <col min="9609" max="9609" width="13" style="13" hidden="1" customWidth="1"/>
    <col min="9610" max="9610" width="3.88671875" style="13" customWidth="1"/>
    <col min="9611" max="9611" width="30" style="13" customWidth="1"/>
    <col min="9612" max="9612" width="20.44140625" style="13" customWidth="1"/>
    <col min="9613" max="9613" width="8" style="13" customWidth="1"/>
    <col min="9614" max="9614" width="17" style="13" customWidth="1"/>
    <col min="9615" max="9615" width="37.33203125" style="13" customWidth="1"/>
    <col min="9616" max="9616" width="5.109375" style="13" customWidth="1"/>
    <col min="9617" max="9617" width="27.44140625" style="13" customWidth="1"/>
    <col min="9618" max="9618" width="14.109375" style="13" customWidth="1"/>
    <col min="9619" max="9620" width="8.109375" style="13" customWidth="1"/>
    <col min="9621" max="9621" width="9.88671875" style="13" customWidth="1"/>
    <col min="9622" max="9622" width="1.88671875" style="13" customWidth="1"/>
    <col min="9623" max="9828" width="10.88671875" style="13" customWidth="1"/>
    <col min="9829" max="9829" width="10.44140625" style="13" customWidth="1"/>
    <col min="9830" max="9830" width="2.33203125" style="13" customWidth="1"/>
    <col min="9831" max="9832" width="5.6640625" style="13" customWidth="1"/>
    <col min="9833" max="9833" width="5.109375" style="13" customWidth="1"/>
    <col min="9834" max="9834" width="5.6640625" style="13" customWidth="1"/>
    <col min="9835" max="9835" width="12" style="13" customWidth="1"/>
    <col min="9836" max="9837" width="7.88671875" style="13" customWidth="1"/>
    <col min="9838" max="9838" width="2.109375" style="13" customWidth="1"/>
    <col min="9839" max="9839" width="7.88671875" style="13" customWidth="1"/>
    <col min="9840" max="9840" width="6.44140625" style="13" customWidth="1"/>
    <col min="9841" max="9843" width="3.109375" style="13" customWidth="1"/>
    <col min="9844" max="9844" width="3" style="13" customWidth="1"/>
    <col min="9845" max="9845" width="2.44140625" style="13" customWidth="1"/>
    <col min="9846" max="9846" width="2.6640625" style="13" customWidth="1"/>
    <col min="9847" max="9849" width="13" style="13" hidden="1" customWidth="1"/>
    <col min="9850" max="9850" width="3.88671875" style="13" customWidth="1"/>
    <col min="9851" max="9851" width="13" style="13" hidden="1" customWidth="1"/>
    <col min="9852" max="9853" width="13" style="13" customWidth="1"/>
    <col min="9854" max="9854" width="13.109375" style="13" customWidth="1"/>
    <col min="9855" max="9855" width="5.6640625" style="13" customWidth="1"/>
    <col min="9856" max="9856" width="13.109375" style="13" customWidth="1"/>
    <col min="9857" max="9857" width="3.6640625" style="13" customWidth="1"/>
    <col min="9858" max="9858" width="2.6640625" style="13" customWidth="1"/>
    <col min="9859" max="9861" width="13" style="13" hidden="1" customWidth="1"/>
    <col min="9862" max="9862" width="2.6640625" style="13" customWidth="1"/>
    <col min="9863" max="9863" width="13" style="13" hidden="1" customWidth="1"/>
    <col min="9864" max="9864" width="2.6640625" style="13" customWidth="1"/>
    <col min="9865" max="9865" width="13" style="13" hidden="1" customWidth="1"/>
    <col min="9866" max="9866" width="3.88671875" style="13" customWidth="1"/>
    <col min="9867" max="9867" width="30" style="13" customWidth="1"/>
    <col min="9868" max="9868" width="20.44140625" style="13" customWidth="1"/>
    <col min="9869" max="9869" width="8" style="13" customWidth="1"/>
    <col min="9870" max="9870" width="17" style="13" customWidth="1"/>
    <col min="9871" max="9871" width="37.33203125" style="13" customWidth="1"/>
    <col min="9872" max="9872" width="5.109375" style="13" customWidth="1"/>
    <col min="9873" max="9873" width="27.44140625" style="13" customWidth="1"/>
    <col min="9874" max="9874" width="14.109375" style="13" customWidth="1"/>
    <col min="9875" max="9876" width="8.109375" style="13" customWidth="1"/>
    <col min="9877" max="9877" width="9.88671875" style="13" customWidth="1"/>
    <col min="9878" max="9878" width="1.88671875" style="13" customWidth="1"/>
    <col min="9879" max="10084" width="10.88671875" style="13" customWidth="1"/>
    <col min="10085" max="10085" width="10.44140625" style="13" customWidth="1"/>
    <col min="10086" max="10086" width="2.33203125" style="13" customWidth="1"/>
    <col min="10087" max="10088" width="5.6640625" style="13" customWidth="1"/>
    <col min="10089" max="10089" width="5.109375" style="13" customWidth="1"/>
    <col min="10090" max="10090" width="5.6640625" style="13" customWidth="1"/>
    <col min="10091" max="10091" width="12" style="13" customWidth="1"/>
    <col min="10092" max="10093" width="7.88671875" style="13" customWidth="1"/>
    <col min="10094" max="10094" width="2.109375" style="13" customWidth="1"/>
    <col min="10095" max="10095" width="7.88671875" style="13" customWidth="1"/>
    <col min="10096" max="10096" width="6.44140625" style="13" customWidth="1"/>
    <col min="10097" max="10099" width="3.109375" style="13" customWidth="1"/>
    <col min="10100" max="10100" width="3" style="13" customWidth="1"/>
    <col min="10101" max="10101" width="2.44140625" style="13" customWidth="1"/>
    <col min="10102" max="10102" width="2.6640625" style="13" customWidth="1"/>
    <col min="10103" max="10105" width="13" style="13" hidden="1" customWidth="1"/>
    <col min="10106" max="10106" width="3.88671875" style="13" customWidth="1"/>
    <col min="10107" max="10107" width="13" style="13" hidden="1" customWidth="1"/>
    <col min="10108" max="10109" width="13" style="13" customWidth="1"/>
    <col min="10110" max="10110" width="13.109375" style="13" customWidth="1"/>
    <col min="10111" max="10111" width="5.6640625" style="13" customWidth="1"/>
    <col min="10112" max="10112" width="13.109375" style="13" customWidth="1"/>
    <col min="10113" max="10113" width="3.6640625" style="13" customWidth="1"/>
    <col min="10114" max="10114" width="2.6640625" style="13" customWidth="1"/>
    <col min="10115" max="10117" width="13" style="13" hidden="1" customWidth="1"/>
    <col min="10118" max="10118" width="2.6640625" style="13" customWidth="1"/>
    <col min="10119" max="10119" width="13" style="13" hidden="1" customWidth="1"/>
    <col min="10120" max="10120" width="2.6640625" style="13" customWidth="1"/>
    <col min="10121" max="10121" width="13" style="13" hidden="1" customWidth="1"/>
    <col min="10122" max="10122" width="3.88671875" style="13" customWidth="1"/>
    <col min="10123" max="10123" width="30" style="13" customWidth="1"/>
    <col min="10124" max="10124" width="20.44140625" style="13" customWidth="1"/>
    <col min="10125" max="10125" width="8" style="13" customWidth="1"/>
    <col min="10126" max="10126" width="17" style="13" customWidth="1"/>
    <col min="10127" max="10127" width="37.33203125" style="13" customWidth="1"/>
    <col min="10128" max="10128" width="5.109375" style="13" customWidth="1"/>
    <col min="10129" max="10129" width="27.44140625" style="13" customWidth="1"/>
    <col min="10130" max="10130" width="14.109375" style="13" customWidth="1"/>
    <col min="10131" max="10132" width="8.109375" style="13" customWidth="1"/>
    <col min="10133" max="10133" width="9.88671875" style="13" customWidth="1"/>
    <col min="10134" max="10134" width="1.88671875" style="13" customWidth="1"/>
    <col min="10135" max="10340" width="10.88671875" style="13" customWidth="1"/>
    <col min="10341" max="10341" width="10.44140625" style="13" customWidth="1"/>
    <col min="10342" max="10342" width="2.33203125" style="13" customWidth="1"/>
    <col min="10343" max="10344" width="5.6640625" style="13" customWidth="1"/>
    <col min="10345" max="10345" width="5.109375" style="13" customWidth="1"/>
    <col min="10346" max="10346" width="5.6640625" style="13" customWidth="1"/>
    <col min="10347" max="10347" width="12" style="13" customWidth="1"/>
    <col min="10348" max="10349" width="7.88671875" style="13" customWidth="1"/>
    <col min="10350" max="10350" width="2.109375" style="13" customWidth="1"/>
    <col min="10351" max="10351" width="7.88671875" style="13" customWidth="1"/>
    <col min="10352" max="10352" width="6.44140625" style="13" customWidth="1"/>
    <col min="10353" max="10355" width="3.109375" style="13" customWidth="1"/>
    <col min="10356" max="10356" width="3" style="13" customWidth="1"/>
    <col min="10357" max="10357" width="2.44140625" style="13" customWidth="1"/>
    <col min="10358" max="10358" width="2.6640625" style="13" customWidth="1"/>
    <col min="10359" max="10361" width="13" style="13" hidden="1" customWidth="1"/>
    <col min="10362" max="10362" width="3.88671875" style="13" customWidth="1"/>
    <col min="10363" max="10363" width="13" style="13" hidden="1" customWidth="1"/>
    <col min="10364" max="10365" width="13" style="13" customWidth="1"/>
    <col min="10366" max="10366" width="13.109375" style="13" customWidth="1"/>
    <col min="10367" max="10367" width="5.6640625" style="13" customWidth="1"/>
    <col min="10368" max="10368" width="13.109375" style="13" customWidth="1"/>
    <col min="10369" max="10369" width="3.6640625" style="13" customWidth="1"/>
    <col min="10370" max="10370" width="2.6640625" style="13" customWidth="1"/>
    <col min="10371" max="10373" width="13" style="13" hidden="1" customWidth="1"/>
    <col min="10374" max="10374" width="2.6640625" style="13" customWidth="1"/>
    <col min="10375" max="10375" width="13" style="13" hidden="1" customWidth="1"/>
    <col min="10376" max="10376" width="2.6640625" style="13" customWidth="1"/>
    <col min="10377" max="10377" width="13" style="13" hidden="1" customWidth="1"/>
    <col min="10378" max="10378" width="3.88671875" style="13" customWidth="1"/>
    <col min="10379" max="10379" width="30" style="13" customWidth="1"/>
    <col min="10380" max="10380" width="20.44140625" style="13" customWidth="1"/>
    <col min="10381" max="10381" width="8" style="13" customWidth="1"/>
    <col min="10382" max="10382" width="17" style="13" customWidth="1"/>
    <col min="10383" max="10383" width="37.33203125" style="13" customWidth="1"/>
    <col min="10384" max="10384" width="5.109375" style="13" customWidth="1"/>
    <col min="10385" max="10385" width="27.44140625" style="13" customWidth="1"/>
    <col min="10386" max="10386" width="14.109375" style="13" customWidth="1"/>
    <col min="10387" max="10388" width="8.109375" style="13" customWidth="1"/>
    <col min="10389" max="10389" width="9.88671875" style="13" customWidth="1"/>
    <col min="10390" max="10390" width="1.88671875" style="13" customWidth="1"/>
    <col min="10391" max="10596" width="10.88671875" style="13" customWidth="1"/>
    <col min="10597" max="10597" width="10.44140625" style="13" customWidth="1"/>
    <col min="10598" max="10598" width="2.33203125" style="13" customWidth="1"/>
    <col min="10599" max="10600" width="5.6640625" style="13" customWidth="1"/>
    <col min="10601" max="10601" width="5.109375" style="13" customWidth="1"/>
    <col min="10602" max="10602" width="5.6640625" style="13" customWidth="1"/>
    <col min="10603" max="10603" width="12" style="13" customWidth="1"/>
    <col min="10604" max="10605" width="7.88671875" style="13" customWidth="1"/>
    <col min="10606" max="10606" width="2.109375" style="13" customWidth="1"/>
    <col min="10607" max="10607" width="7.88671875" style="13" customWidth="1"/>
    <col min="10608" max="10608" width="6.44140625" style="13" customWidth="1"/>
    <col min="10609" max="10611" width="3.109375" style="13" customWidth="1"/>
    <col min="10612" max="10612" width="3" style="13" customWidth="1"/>
    <col min="10613" max="10613" width="2.44140625" style="13" customWidth="1"/>
    <col min="10614" max="10614" width="2.6640625" style="13" customWidth="1"/>
    <col min="10615" max="10617" width="13" style="13" hidden="1" customWidth="1"/>
    <col min="10618" max="10618" width="3.88671875" style="13" customWidth="1"/>
    <col min="10619" max="10619" width="13" style="13" hidden="1" customWidth="1"/>
    <col min="10620" max="10621" width="13" style="13" customWidth="1"/>
    <col min="10622" max="10622" width="13.109375" style="13" customWidth="1"/>
    <col min="10623" max="10623" width="5.6640625" style="13" customWidth="1"/>
    <col min="10624" max="10624" width="13.109375" style="13" customWidth="1"/>
    <col min="10625" max="10625" width="3.6640625" style="13" customWidth="1"/>
    <col min="10626" max="10626" width="2.6640625" style="13" customWidth="1"/>
    <col min="10627" max="10629" width="13" style="13" hidden="1" customWidth="1"/>
    <col min="10630" max="10630" width="2.6640625" style="13" customWidth="1"/>
    <col min="10631" max="10631" width="13" style="13" hidden="1" customWidth="1"/>
    <col min="10632" max="10632" width="2.6640625" style="13" customWidth="1"/>
    <col min="10633" max="10633" width="13" style="13" hidden="1" customWidth="1"/>
    <col min="10634" max="10634" width="3.88671875" style="13" customWidth="1"/>
    <col min="10635" max="10635" width="30" style="13" customWidth="1"/>
    <col min="10636" max="10636" width="20.44140625" style="13" customWidth="1"/>
    <col min="10637" max="10637" width="8" style="13" customWidth="1"/>
    <col min="10638" max="10638" width="17" style="13" customWidth="1"/>
    <col min="10639" max="10639" width="37.33203125" style="13" customWidth="1"/>
    <col min="10640" max="10640" width="5.109375" style="13" customWidth="1"/>
    <col min="10641" max="10641" width="27.44140625" style="13" customWidth="1"/>
    <col min="10642" max="10642" width="14.109375" style="13" customWidth="1"/>
    <col min="10643" max="10644" width="8.109375" style="13" customWidth="1"/>
    <col min="10645" max="10645" width="9.88671875" style="13" customWidth="1"/>
    <col min="10646" max="10646" width="1.88671875" style="13" customWidth="1"/>
    <col min="10647" max="10852" width="10.88671875" style="13" customWidth="1"/>
    <col min="10853" max="10853" width="10.44140625" style="13" customWidth="1"/>
    <col min="10854" max="10854" width="2.33203125" style="13" customWidth="1"/>
    <col min="10855" max="10856" width="5.6640625" style="13" customWidth="1"/>
    <col min="10857" max="10857" width="5.109375" style="13" customWidth="1"/>
    <col min="10858" max="10858" width="5.6640625" style="13" customWidth="1"/>
    <col min="10859" max="10859" width="12" style="13" customWidth="1"/>
    <col min="10860" max="10861" width="7.88671875" style="13" customWidth="1"/>
    <col min="10862" max="10862" width="2.109375" style="13" customWidth="1"/>
    <col min="10863" max="10863" width="7.88671875" style="13" customWidth="1"/>
    <col min="10864" max="10864" width="6.44140625" style="13" customWidth="1"/>
    <col min="10865" max="10867" width="3.109375" style="13" customWidth="1"/>
    <col min="10868" max="10868" width="3" style="13" customWidth="1"/>
    <col min="10869" max="10869" width="2.44140625" style="13" customWidth="1"/>
    <col min="10870" max="10870" width="2.6640625" style="13" customWidth="1"/>
    <col min="10871" max="10873" width="13" style="13" hidden="1" customWidth="1"/>
    <col min="10874" max="10874" width="3.88671875" style="13" customWidth="1"/>
    <col min="10875" max="10875" width="13" style="13" hidden="1" customWidth="1"/>
    <col min="10876" max="10877" width="13" style="13" customWidth="1"/>
    <col min="10878" max="10878" width="13.109375" style="13" customWidth="1"/>
    <col min="10879" max="10879" width="5.6640625" style="13" customWidth="1"/>
    <col min="10880" max="10880" width="13.109375" style="13" customWidth="1"/>
    <col min="10881" max="10881" width="3.6640625" style="13" customWidth="1"/>
    <col min="10882" max="10882" width="2.6640625" style="13" customWidth="1"/>
    <col min="10883" max="10885" width="13" style="13" hidden="1" customWidth="1"/>
    <col min="10886" max="10886" width="2.6640625" style="13" customWidth="1"/>
    <col min="10887" max="10887" width="13" style="13" hidden="1" customWidth="1"/>
    <col min="10888" max="10888" width="2.6640625" style="13" customWidth="1"/>
    <col min="10889" max="10889" width="13" style="13" hidden="1" customWidth="1"/>
    <col min="10890" max="10890" width="3.88671875" style="13" customWidth="1"/>
    <col min="10891" max="10891" width="30" style="13" customWidth="1"/>
    <col min="10892" max="10892" width="20.44140625" style="13" customWidth="1"/>
    <col min="10893" max="10893" width="8" style="13" customWidth="1"/>
    <col min="10894" max="10894" width="17" style="13" customWidth="1"/>
    <col min="10895" max="10895" width="37.33203125" style="13" customWidth="1"/>
    <col min="10896" max="10896" width="5.109375" style="13" customWidth="1"/>
    <col min="10897" max="10897" width="27.44140625" style="13" customWidth="1"/>
    <col min="10898" max="10898" width="14.109375" style="13" customWidth="1"/>
    <col min="10899" max="10900" width="8.109375" style="13" customWidth="1"/>
    <col min="10901" max="10901" width="9.88671875" style="13" customWidth="1"/>
    <col min="10902" max="10902" width="1.88671875" style="13" customWidth="1"/>
    <col min="10903" max="11108" width="10.88671875" style="13" customWidth="1"/>
    <col min="11109" max="11109" width="10.44140625" style="13" customWidth="1"/>
    <col min="11110" max="11110" width="2.33203125" style="13" customWidth="1"/>
    <col min="11111" max="11112" width="5.6640625" style="13" customWidth="1"/>
    <col min="11113" max="11113" width="5.109375" style="13" customWidth="1"/>
    <col min="11114" max="11114" width="5.6640625" style="13" customWidth="1"/>
    <col min="11115" max="11115" width="12" style="13" customWidth="1"/>
    <col min="11116" max="11117" width="7.88671875" style="13" customWidth="1"/>
    <col min="11118" max="11118" width="2.109375" style="13" customWidth="1"/>
    <col min="11119" max="11119" width="7.88671875" style="13" customWidth="1"/>
    <col min="11120" max="11120" width="6.44140625" style="13" customWidth="1"/>
    <col min="11121" max="11123" width="3.109375" style="13" customWidth="1"/>
    <col min="11124" max="11124" width="3" style="13" customWidth="1"/>
    <col min="11125" max="11125" width="2.44140625" style="13" customWidth="1"/>
    <col min="11126" max="11126" width="2.6640625" style="13" customWidth="1"/>
    <col min="11127" max="11129" width="13" style="13" hidden="1" customWidth="1"/>
    <col min="11130" max="11130" width="3.88671875" style="13" customWidth="1"/>
    <col min="11131" max="11131" width="13" style="13" hidden="1" customWidth="1"/>
    <col min="11132" max="11133" width="13" style="13" customWidth="1"/>
    <col min="11134" max="11134" width="13.109375" style="13" customWidth="1"/>
    <col min="11135" max="11135" width="5.6640625" style="13" customWidth="1"/>
    <col min="11136" max="11136" width="13.109375" style="13" customWidth="1"/>
    <col min="11137" max="11137" width="3.6640625" style="13" customWidth="1"/>
    <col min="11138" max="11138" width="2.6640625" style="13" customWidth="1"/>
    <col min="11139" max="11141" width="13" style="13" hidden="1" customWidth="1"/>
    <col min="11142" max="11142" width="2.6640625" style="13" customWidth="1"/>
    <col min="11143" max="11143" width="13" style="13" hidden="1" customWidth="1"/>
    <col min="11144" max="11144" width="2.6640625" style="13" customWidth="1"/>
    <col min="11145" max="11145" width="13" style="13" hidden="1" customWidth="1"/>
    <col min="11146" max="11146" width="3.88671875" style="13" customWidth="1"/>
    <col min="11147" max="11147" width="30" style="13" customWidth="1"/>
    <col min="11148" max="11148" width="20.44140625" style="13" customWidth="1"/>
    <col min="11149" max="11149" width="8" style="13" customWidth="1"/>
    <col min="11150" max="11150" width="17" style="13" customWidth="1"/>
    <col min="11151" max="11151" width="37.33203125" style="13" customWidth="1"/>
    <col min="11152" max="11152" width="5.109375" style="13" customWidth="1"/>
    <col min="11153" max="11153" width="27.44140625" style="13" customWidth="1"/>
    <col min="11154" max="11154" width="14.109375" style="13" customWidth="1"/>
    <col min="11155" max="11156" width="8.109375" style="13" customWidth="1"/>
    <col min="11157" max="11157" width="9.88671875" style="13" customWidth="1"/>
    <col min="11158" max="11158" width="1.88671875" style="13" customWidth="1"/>
    <col min="11159" max="11364" width="10.88671875" style="13" customWidth="1"/>
    <col min="11365" max="11365" width="10.44140625" style="13" customWidth="1"/>
    <col min="11366" max="11366" width="2.33203125" style="13" customWidth="1"/>
    <col min="11367" max="11368" width="5.6640625" style="13" customWidth="1"/>
    <col min="11369" max="11369" width="5.109375" style="13" customWidth="1"/>
    <col min="11370" max="11370" width="5.6640625" style="13" customWidth="1"/>
    <col min="11371" max="11371" width="12" style="13" customWidth="1"/>
    <col min="11372" max="11373" width="7.88671875" style="13" customWidth="1"/>
    <col min="11374" max="11374" width="2.109375" style="13" customWidth="1"/>
    <col min="11375" max="11375" width="7.88671875" style="13" customWidth="1"/>
    <col min="11376" max="11376" width="6.44140625" style="13" customWidth="1"/>
    <col min="11377" max="11379" width="3.109375" style="13" customWidth="1"/>
    <col min="11380" max="11380" width="3" style="13" customWidth="1"/>
    <col min="11381" max="11381" width="2.44140625" style="13" customWidth="1"/>
    <col min="11382" max="11382" width="2.6640625" style="13" customWidth="1"/>
    <col min="11383" max="11385" width="13" style="13" hidden="1" customWidth="1"/>
    <col min="11386" max="11386" width="3.88671875" style="13" customWidth="1"/>
    <col min="11387" max="11387" width="13" style="13" hidden="1" customWidth="1"/>
    <col min="11388" max="11389" width="13" style="13" customWidth="1"/>
    <col min="11390" max="11390" width="13.109375" style="13" customWidth="1"/>
    <col min="11391" max="11391" width="5.6640625" style="13" customWidth="1"/>
    <col min="11392" max="11392" width="13.109375" style="13" customWidth="1"/>
    <col min="11393" max="11393" width="3.6640625" style="13" customWidth="1"/>
    <col min="11394" max="11394" width="2.6640625" style="13" customWidth="1"/>
    <col min="11395" max="11397" width="13" style="13" hidden="1" customWidth="1"/>
    <col min="11398" max="11398" width="2.6640625" style="13" customWidth="1"/>
    <col min="11399" max="11399" width="13" style="13" hidden="1" customWidth="1"/>
    <col min="11400" max="11400" width="2.6640625" style="13" customWidth="1"/>
    <col min="11401" max="11401" width="13" style="13" hidden="1" customWidth="1"/>
    <col min="11402" max="11402" width="3.88671875" style="13" customWidth="1"/>
    <col min="11403" max="11403" width="30" style="13" customWidth="1"/>
    <col min="11404" max="11404" width="20.44140625" style="13" customWidth="1"/>
    <col min="11405" max="11405" width="8" style="13" customWidth="1"/>
    <col min="11406" max="11406" width="17" style="13" customWidth="1"/>
    <col min="11407" max="11407" width="37.33203125" style="13" customWidth="1"/>
    <col min="11408" max="11408" width="5.109375" style="13" customWidth="1"/>
    <col min="11409" max="11409" width="27.44140625" style="13" customWidth="1"/>
    <col min="11410" max="11410" width="14.109375" style="13" customWidth="1"/>
    <col min="11411" max="11412" width="8.109375" style="13" customWidth="1"/>
    <col min="11413" max="11413" width="9.88671875" style="13" customWidth="1"/>
    <col min="11414" max="11414" width="1.88671875" style="13" customWidth="1"/>
    <col min="11415" max="11620" width="10.88671875" style="13" customWidth="1"/>
    <col min="11621" max="11621" width="10.44140625" style="13" customWidth="1"/>
    <col min="11622" max="11622" width="2.33203125" style="13" customWidth="1"/>
    <col min="11623" max="11624" width="5.6640625" style="13" customWidth="1"/>
    <col min="11625" max="11625" width="5.109375" style="13" customWidth="1"/>
    <col min="11626" max="11626" width="5.6640625" style="13" customWidth="1"/>
    <col min="11627" max="11627" width="12" style="13" customWidth="1"/>
    <col min="11628" max="11629" width="7.88671875" style="13" customWidth="1"/>
    <col min="11630" max="11630" width="2.109375" style="13" customWidth="1"/>
    <col min="11631" max="11631" width="7.88671875" style="13" customWidth="1"/>
    <col min="11632" max="11632" width="6.44140625" style="13" customWidth="1"/>
    <col min="11633" max="11635" width="3.109375" style="13" customWidth="1"/>
    <col min="11636" max="11636" width="3" style="13" customWidth="1"/>
    <col min="11637" max="11637" width="2.44140625" style="13" customWidth="1"/>
    <col min="11638" max="11638" width="2.6640625" style="13" customWidth="1"/>
    <col min="11639" max="11641" width="13" style="13" hidden="1" customWidth="1"/>
    <col min="11642" max="11642" width="3.88671875" style="13" customWidth="1"/>
    <col min="11643" max="11643" width="13" style="13" hidden="1" customWidth="1"/>
    <col min="11644" max="11645" width="13" style="13" customWidth="1"/>
    <col min="11646" max="11646" width="13.109375" style="13" customWidth="1"/>
    <col min="11647" max="11647" width="5.6640625" style="13" customWidth="1"/>
    <col min="11648" max="11648" width="13.109375" style="13" customWidth="1"/>
    <col min="11649" max="11649" width="3.6640625" style="13" customWidth="1"/>
    <col min="11650" max="11650" width="2.6640625" style="13" customWidth="1"/>
    <col min="11651" max="11653" width="13" style="13" hidden="1" customWidth="1"/>
    <col min="11654" max="11654" width="2.6640625" style="13" customWidth="1"/>
    <col min="11655" max="11655" width="13" style="13" hidden="1" customWidth="1"/>
    <col min="11656" max="11656" width="2.6640625" style="13" customWidth="1"/>
    <col min="11657" max="11657" width="13" style="13" hidden="1" customWidth="1"/>
    <col min="11658" max="11658" width="3.88671875" style="13" customWidth="1"/>
    <col min="11659" max="11659" width="30" style="13" customWidth="1"/>
    <col min="11660" max="11660" width="20.44140625" style="13" customWidth="1"/>
    <col min="11661" max="11661" width="8" style="13" customWidth="1"/>
    <col min="11662" max="11662" width="17" style="13" customWidth="1"/>
    <col min="11663" max="11663" width="37.33203125" style="13" customWidth="1"/>
    <col min="11664" max="11664" width="5.109375" style="13" customWidth="1"/>
    <col min="11665" max="11665" width="27.44140625" style="13" customWidth="1"/>
    <col min="11666" max="11666" width="14.109375" style="13" customWidth="1"/>
    <col min="11667" max="11668" width="8.109375" style="13" customWidth="1"/>
    <col min="11669" max="11669" width="9.88671875" style="13" customWidth="1"/>
    <col min="11670" max="11670" width="1.88671875" style="13" customWidth="1"/>
    <col min="11671" max="11876" width="10.88671875" style="13" customWidth="1"/>
    <col min="11877" max="11877" width="10.44140625" style="13" customWidth="1"/>
    <col min="11878" max="11878" width="2.33203125" style="13" customWidth="1"/>
    <col min="11879" max="11880" width="5.6640625" style="13" customWidth="1"/>
    <col min="11881" max="11881" width="5.109375" style="13" customWidth="1"/>
    <col min="11882" max="11882" width="5.6640625" style="13" customWidth="1"/>
    <col min="11883" max="11883" width="12" style="13" customWidth="1"/>
    <col min="11884" max="11885" width="7.88671875" style="13" customWidth="1"/>
    <col min="11886" max="11886" width="2.109375" style="13" customWidth="1"/>
    <col min="11887" max="11887" width="7.88671875" style="13" customWidth="1"/>
    <col min="11888" max="11888" width="6.44140625" style="13" customWidth="1"/>
    <col min="11889" max="11891" width="3.109375" style="13" customWidth="1"/>
    <col min="11892" max="11892" width="3" style="13" customWidth="1"/>
    <col min="11893" max="11893" width="2.44140625" style="13" customWidth="1"/>
    <col min="11894" max="11894" width="2.6640625" style="13" customWidth="1"/>
    <col min="11895" max="11897" width="13" style="13" hidden="1" customWidth="1"/>
    <col min="11898" max="11898" width="3.88671875" style="13" customWidth="1"/>
    <col min="11899" max="11899" width="13" style="13" hidden="1" customWidth="1"/>
    <col min="11900" max="11901" width="13" style="13" customWidth="1"/>
    <col min="11902" max="11902" width="13.109375" style="13" customWidth="1"/>
    <col min="11903" max="11903" width="5.6640625" style="13" customWidth="1"/>
    <col min="11904" max="11904" width="13.109375" style="13" customWidth="1"/>
    <col min="11905" max="11905" width="3.6640625" style="13" customWidth="1"/>
    <col min="11906" max="11906" width="2.6640625" style="13" customWidth="1"/>
    <col min="11907" max="11909" width="13" style="13" hidden="1" customWidth="1"/>
    <col min="11910" max="11910" width="2.6640625" style="13" customWidth="1"/>
    <col min="11911" max="11911" width="13" style="13" hidden="1" customWidth="1"/>
    <col min="11912" max="11912" width="2.6640625" style="13" customWidth="1"/>
    <col min="11913" max="11913" width="13" style="13" hidden="1" customWidth="1"/>
    <col min="11914" max="11914" width="3.88671875" style="13" customWidth="1"/>
    <col min="11915" max="11915" width="30" style="13" customWidth="1"/>
    <col min="11916" max="11916" width="20.44140625" style="13" customWidth="1"/>
    <col min="11917" max="11917" width="8" style="13" customWidth="1"/>
    <col min="11918" max="11918" width="17" style="13" customWidth="1"/>
    <col min="11919" max="11919" width="37.33203125" style="13" customWidth="1"/>
    <col min="11920" max="11920" width="5.109375" style="13" customWidth="1"/>
    <col min="11921" max="11921" width="27.44140625" style="13" customWidth="1"/>
    <col min="11922" max="11922" width="14.109375" style="13" customWidth="1"/>
    <col min="11923" max="11924" width="8.109375" style="13" customWidth="1"/>
    <col min="11925" max="11925" width="9.88671875" style="13" customWidth="1"/>
    <col min="11926" max="11926" width="1.88671875" style="13" customWidth="1"/>
    <col min="11927" max="12132" width="10.88671875" style="13" customWidth="1"/>
    <col min="12133" max="12133" width="10.44140625" style="13" customWidth="1"/>
    <col min="12134" max="12134" width="2.33203125" style="13" customWidth="1"/>
    <col min="12135" max="12136" width="5.6640625" style="13" customWidth="1"/>
    <col min="12137" max="12137" width="5.109375" style="13" customWidth="1"/>
    <col min="12138" max="12138" width="5.6640625" style="13" customWidth="1"/>
    <col min="12139" max="12139" width="12" style="13" customWidth="1"/>
    <col min="12140" max="12141" width="7.88671875" style="13" customWidth="1"/>
    <col min="12142" max="12142" width="2.109375" style="13" customWidth="1"/>
    <col min="12143" max="12143" width="7.88671875" style="13" customWidth="1"/>
    <col min="12144" max="12144" width="6.44140625" style="13" customWidth="1"/>
    <col min="12145" max="12147" width="3.109375" style="13" customWidth="1"/>
    <col min="12148" max="12148" width="3" style="13" customWidth="1"/>
    <col min="12149" max="12149" width="2.44140625" style="13" customWidth="1"/>
    <col min="12150" max="12150" width="2.6640625" style="13" customWidth="1"/>
    <col min="12151" max="12153" width="13" style="13" hidden="1" customWidth="1"/>
    <col min="12154" max="12154" width="3.88671875" style="13" customWidth="1"/>
    <col min="12155" max="12155" width="13" style="13" hidden="1" customWidth="1"/>
    <col min="12156" max="12157" width="13" style="13" customWidth="1"/>
    <col min="12158" max="12158" width="13.109375" style="13" customWidth="1"/>
    <col min="12159" max="12159" width="5.6640625" style="13" customWidth="1"/>
    <col min="12160" max="12160" width="13.109375" style="13" customWidth="1"/>
    <col min="12161" max="12161" width="3.6640625" style="13" customWidth="1"/>
    <col min="12162" max="12162" width="2.6640625" style="13" customWidth="1"/>
    <col min="12163" max="12165" width="13" style="13" hidden="1" customWidth="1"/>
    <col min="12166" max="12166" width="2.6640625" style="13" customWidth="1"/>
    <col min="12167" max="12167" width="13" style="13" hidden="1" customWidth="1"/>
    <col min="12168" max="12168" width="2.6640625" style="13" customWidth="1"/>
    <col min="12169" max="12169" width="13" style="13" hidden="1" customWidth="1"/>
    <col min="12170" max="12170" width="3.88671875" style="13" customWidth="1"/>
    <col min="12171" max="12171" width="30" style="13" customWidth="1"/>
    <col min="12172" max="12172" width="20.44140625" style="13" customWidth="1"/>
    <col min="12173" max="12173" width="8" style="13" customWidth="1"/>
    <col min="12174" max="12174" width="17" style="13" customWidth="1"/>
    <col min="12175" max="12175" width="37.33203125" style="13" customWidth="1"/>
    <col min="12176" max="12176" width="5.109375" style="13" customWidth="1"/>
    <col min="12177" max="12177" width="27.44140625" style="13" customWidth="1"/>
    <col min="12178" max="12178" width="14.109375" style="13" customWidth="1"/>
    <col min="12179" max="12180" width="8.109375" style="13" customWidth="1"/>
    <col min="12181" max="12181" width="9.88671875" style="13" customWidth="1"/>
    <col min="12182" max="12182" width="1.88671875" style="13" customWidth="1"/>
    <col min="12183" max="12388" width="10.88671875" style="13" customWidth="1"/>
    <col min="12389" max="12389" width="10.44140625" style="13" customWidth="1"/>
    <col min="12390" max="12390" width="2.33203125" style="13" customWidth="1"/>
    <col min="12391" max="12392" width="5.6640625" style="13" customWidth="1"/>
    <col min="12393" max="12393" width="5.109375" style="13" customWidth="1"/>
    <col min="12394" max="12394" width="5.6640625" style="13" customWidth="1"/>
    <col min="12395" max="12395" width="12" style="13" customWidth="1"/>
    <col min="12396" max="12397" width="7.88671875" style="13" customWidth="1"/>
    <col min="12398" max="12398" width="2.109375" style="13" customWidth="1"/>
    <col min="12399" max="12399" width="7.88671875" style="13" customWidth="1"/>
    <col min="12400" max="12400" width="6.44140625" style="13" customWidth="1"/>
    <col min="12401" max="12403" width="3.109375" style="13" customWidth="1"/>
    <col min="12404" max="12404" width="3" style="13" customWidth="1"/>
    <col min="12405" max="12405" width="2.44140625" style="13" customWidth="1"/>
    <col min="12406" max="12406" width="2.6640625" style="13" customWidth="1"/>
    <col min="12407" max="12409" width="13" style="13" hidden="1" customWidth="1"/>
    <col min="12410" max="12410" width="3.88671875" style="13" customWidth="1"/>
    <col min="12411" max="12411" width="13" style="13" hidden="1" customWidth="1"/>
    <col min="12412" max="12413" width="13" style="13" customWidth="1"/>
    <col min="12414" max="12414" width="13.109375" style="13" customWidth="1"/>
    <col min="12415" max="12415" width="5.6640625" style="13" customWidth="1"/>
    <col min="12416" max="12416" width="13.109375" style="13" customWidth="1"/>
    <col min="12417" max="12417" width="3.6640625" style="13" customWidth="1"/>
    <col min="12418" max="12418" width="2.6640625" style="13" customWidth="1"/>
    <col min="12419" max="12421" width="13" style="13" hidden="1" customWidth="1"/>
    <col min="12422" max="12422" width="2.6640625" style="13" customWidth="1"/>
    <col min="12423" max="12423" width="13" style="13" hidden="1" customWidth="1"/>
    <col min="12424" max="12424" width="2.6640625" style="13" customWidth="1"/>
    <col min="12425" max="12425" width="13" style="13" hidden="1" customWidth="1"/>
    <col min="12426" max="12426" width="3.88671875" style="13" customWidth="1"/>
    <col min="12427" max="12427" width="30" style="13" customWidth="1"/>
    <col min="12428" max="12428" width="20.44140625" style="13" customWidth="1"/>
    <col min="12429" max="12429" width="8" style="13" customWidth="1"/>
    <col min="12430" max="12430" width="17" style="13" customWidth="1"/>
    <col min="12431" max="12431" width="37.33203125" style="13" customWidth="1"/>
    <col min="12432" max="12432" width="5.109375" style="13" customWidth="1"/>
    <col min="12433" max="12433" width="27.44140625" style="13" customWidth="1"/>
    <col min="12434" max="12434" width="14.109375" style="13" customWidth="1"/>
    <col min="12435" max="12436" width="8.109375" style="13" customWidth="1"/>
    <col min="12437" max="12437" width="9.88671875" style="13" customWidth="1"/>
    <col min="12438" max="12438" width="1.88671875" style="13" customWidth="1"/>
    <col min="12439" max="12644" width="10.88671875" style="13" customWidth="1"/>
    <col min="12645" max="12645" width="10.44140625" style="13" customWidth="1"/>
    <col min="12646" max="12646" width="2.33203125" style="13" customWidth="1"/>
    <col min="12647" max="12648" width="5.6640625" style="13" customWidth="1"/>
    <col min="12649" max="12649" width="5.109375" style="13" customWidth="1"/>
    <col min="12650" max="12650" width="5.6640625" style="13" customWidth="1"/>
    <col min="12651" max="12651" width="12" style="13" customWidth="1"/>
    <col min="12652" max="12653" width="7.88671875" style="13" customWidth="1"/>
    <col min="12654" max="12654" width="2.109375" style="13" customWidth="1"/>
    <col min="12655" max="12655" width="7.88671875" style="13" customWidth="1"/>
    <col min="12656" max="12656" width="6.44140625" style="13" customWidth="1"/>
    <col min="12657" max="12659" width="3.109375" style="13" customWidth="1"/>
    <col min="12660" max="12660" width="3" style="13" customWidth="1"/>
    <col min="12661" max="12661" width="2.44140625" style="13" customWidth="1"/>
    <col min="12662" max="12662" width="2.6640625" style="13" customWidth="1"/>
    <col min="12663" max="12665" width="13" style="13" hidden="1" customWidth="1"/>
    <col min="12666" max="12666" width="3.88671875" style="13" customWidth="1"/>
    <col min="12667" max="12667" width="13" style="13" hidden="1" customWidth="1"/>
    <col min="12668" max="12669" width="13" style="13" customWidth="1"/>
    <col min="12670" max="12670" width="13.109375" style="13" customWidth="1"/>
    <col min="12671" max="12671" width="5.6640625" style="13" customWidth="1"/>
    <col min="12672" max="12672" width="13.109375" style="13" customWidth="1"/>
    <col min="12673" max="12673" width="3.6640625" style="13" customWidth="1"/>
    <col min="12674" max="12674" width="2.6640625" style="13" customWidth="1"/>
    <col min="12675" max="12677" width="13" style="13" hidden="1" customWidth="1"/>
    <col min="12678" max="12678" width="2.6640625" style="13" customWidth="1"/>
    <col min="12679" max="12679" width="13" style="13" hidden="1" customWidth="1"/>
    <col min="12680" max="12680" width="2.6640625" style="13" customWidth="1"/>
    <col min="12681" max="12681" width="13" style="13" hidden="1" customWidth="1"/>
    <col min="12682" max="12682" width="3.88671875" style="13" customWidth="1"/>
    <col min="12683" max="12683" width="30" style="13" customWidth="1"/>
    <col min="12684" max="12684" width="20.44140625" style="13" customWidth="1"/>
    <col min="12685" max="12685" width="8" style="13" customWidth="1"/>
    <col min="12686" max="12686" width="17" style="13" customWidth="1"/>
    <col min="12687" max="12687" width="37.33203125" style="13" customWidth="1"/>
    <col min="12688" max="12688" width="5.109375" style="13" customWidth="1"/>
    <col min="12689" max="12689" width="27.44140625" style="13" customWidth="1"/>
    <col min="12690" max="12690" width="14.109375" style="13" customWidth="1"/>
    <col min="12691" max="12692" width="8.109375" style="13" customWidth="1"/>
    <col min="12693" max="12693" width="9.88671875" style="13" customWidth="1"/>
    <col min="12694" max="12694" width="1.88671875" style="13" customWidth="1"/>
    <col min="12695" max="12900" width="10.88671875" style="13" customWidth="1"/>
    <col min="12901" max="12901" width="10.44140625" style="13" customWidth="1"/>
    <col min="12902" max="12902" width="2.33203125" style="13" customWidth="1"/>
    <col min="12903" max="12904" width="5.6640625" style="13" customWidth="1"/>
    <col min="12905" max="12905" width="5.109375" style="13" customWidth="1"/>
    <col min="12906" max="12906" width="5.6640625" style="13" customWidth="1"/>
    <col min="12907" max="12907" width="12" style="13" customWidth="1"/>
    <col min="12908" max="12909" width="7.88671875" style="13" customWidth="1"/>
    <col min="12910" max="12910" width="2.109375" style="13" customWidth="1"/>
    <col min="12911" max="12911" width="7.88671875" style="13" customWidth="1"/>
    <col min="12912" max="12912" width="6.44140625" style="13" customWidth="1"/>
    <col min="12913" max="12915" width="3.109375" style="13" customWidth="1"/>
    <col min="12916" max="12916" width="3" style="13" customWidth="1"/>
    <col min="12917" max="12917" width="2.44140625" style="13" customWidth="1"/>
    <col min="12918" max="12918" width="2.6640625" style="13" customWidth="1"/>
    <col min="12919" max="12921" width="13" style="13" hidden="1" customWidth="1"/>
    <col min="12922" max="12922" width="3.88671875" style="13" customWidth="1"/>
    <col min="12923" max="12923" width="13" style="13" hidden="1" customWidth="1"/>
    <col min="12924" max="12925" width="13" style="13" customWidth="1"/>
    <col min="12926" max="12926" width="13.109375" style="13" customWidth="1"/>
    <col min="12927" max="12927" width="5.6640625" style="13" customWidth="1"/>
    <col min="12928" max="12928" width="13.109375" style="13" customWidth="1"/>
    <col min="12929" max="12929" width="3.6640625" style="13" customWidth="1"/>
    <col min="12930" max="12930" width="2.6640625" style="13" customWidth="1"/>
    <col min="12931" max="12933" width="13" style="13" hidden="1" customWidth="1"/>
    <col min="12934" max="12934" width="2.6640625" style="13" customWidth="1"/>
    <col min="12935" max="12935" width="13" style="13" hidden="1" customWidth="1"/>
    <col min="12936" max="12936" width="2.6640625" style="13" customWidth="1"/>
    <col min="12937" max="12937" width="13" style="13" hidden="1" customWidth="1"/>
    <col min="12938" max="12938" width="3.88671875" style="13" customWidth="1"/>
    <col min="12939" max="12939" width="30" style="13" customWidth="1"/>
    <col min="12940" max="12940" width="20.44140625" style="13" customWidth="1"/>
    <col min="12941" max="12941" width="8" style="13" customWidth="1"/>
    <col min="12942" max="12942" width="17" style="13" customWidth="1"/>
    <col min="12943" max="12943" width="37.33203125" style="13" customWidth="1"/>
    <col min="12944" max="12944" width="5.109375" style="13" customWidth="1"/>
    <col min="12945" max="12945" width="27.44140625" style="13" customWidth="1"/>
    <col min="12946" max="12946" width="14.109375" style="13" customWidth="1"/>
    <col min="12947" max="12948" width="8.109375" style="13" customWidth="1"/>
    <col min="12949" max="12949" width="9.88671875" style="13" customWidth="1"/>
    <col min="12950" max="12950" width="1.88671875" style="13" customWidth="1"/>
    <col min="12951" max="13156" width="10.88671875" style="13" customWidth="1"/>
    <col min="13157" max="13157" width="10.44140625" style="13" customWidth="1"/>
    <col min="13158" max="13158" width="2.33203125" style="13" customWidth="1"/>
    <col min="13159" max="13160" width="5.6640625" style="13" customWidth="1"/>
    <col min="13161" max="13161" width="5.109375" style="13" customWidth="1"/>
    <col min="13162" max="13162" width="5.6640625" style="13" customWidth="1"/>
    <col min="13163" max="13163" width="12" style="13" customWidth="1"/>
    <col min="13164" max="13165" width="7.88671875" style="13" customWidth="1"/>
    <col min="13166" max="13166" width="2.109375" style="13" customWidth="1"/>
    <col min="13167" max="13167" width="7.88671875" style="13" customWidth="1"/>
    <col min="13168" max="13168" width="6.44140625" style="13" customWidth="1"/>
    <col min="13169" max="13171" width="3.109375" style="13" customWidth="1"/>
    <col min="13172" max="13172" width="3" style="13" customWidth="1"/>
    <col min="13173" max="13173" width="2.44140625" style="13" customWidth="1"/>
    <col min="13174" max="13174" width="2.6640625" style="13" customWidth="1"/>
    <col min="13175" max="13177" width="13" style="13" hidden="1" customWidth="1"/>
    <col min="13178" max="13178" width="3.88671875" style="13" customWidth="1"/>
    <col min="13179" max="13179" width="13" style="13" hidden="1" customWidth="1"/>
    <col min="13180" max="13181" width="13" style="13" customWidth="1"/>
    <col min="13182" max="13182" width="13.109375" style="13" customWidth="1"/>
    <col min="13183" max="13183" width="5.6640625" style="13" customWidth="1"/>
    <col min="13184" max="13184" width="13.109375" style="13" customWidth="1"/>
    <col min="13185" max="13185" width="3.6640625" style="13" customWidth="1"/>
    <col min="13186" max="13186" width="2.6640625" style="13" customWidth="1"/>
    <col min="13187" max="13189" width="13" style="13" hidden="1" customWidth="1"/>
    <col min="13190" max="13190" width="2.6640625" style="13" customWidth="1"/>
    <col min="13191" max="13191" width="13" style="13" hidden="1" customWidth="1"/>
    <col min="13192" max="13192" width="2.6640625" style="13" customWidth="1"/>
    <col min="13193" max="13193" width="13" style="13" hidden="1" customWidth="1"/>
    <col min="13194" max="13194" width="3.88671875" style="13" customWidth="1"/>
    <col min="13195" max="13195" width="30" style="13" customWidth="1"/>
    <col min="13196" max="13196" width="20.44140625" style="13" customWidth="1"/>
    <col min="13197" max="13197" width="8" style="13" customWidth="1"/>
    <col min="13198" max="13198" width="17" style="13" customWidth="1"/>
    <col min="13199" max="13199" width="37.33203125" style="13" customWidth="1"/>
    <col min="13200" max="13200" width="5.109375" style="13" customWidth="1"/>
    <col min="13201" max="13201" width="27.44140625" style="13" customWidth="1"/>
    <col min="13202" max="13202" width="14.109375" style="13" customWidth="1"/>
    <col min="13203" max="13204" width="8.109375" style="13" customWidth="1"/>
    <col min="13205" max="13205" width="9.88671875" style="13" customWidth="1"/>
    <col min="13206" max="13206" width="1.88671875" style="13" customWidth="1"/>
    <col min="13207" max="13412" width="10.88671875" style="13" customWidth="1"/>
    <col min="13413" max="13413" width="10.44140625" style="13" customWidth="1"/>
    <col min="13414" max="13414" width="2.33203125" style="13" customWidth="1"/>
    <col min="13415" max="13416" width="5.6640625" style="13" customWidth="1"/>
    <col min="13417" max="13417" width="5.109375" style="13" customWidth="1"/>
    <col min="13418" max="13418" width="5.6640625" style="13" customWidth="1"/>
    <col min="13419" max="13419" width="12" style="13" customWidth="1"/>
    <col min="13420" max="13421" width="7.88671875" style="13" customWidth="1"/>
    <col min="13422" max="13422" width="2.109375" style="13" customWidth="1"/>
    <col min="13423" max="13423" width="7.88671875" style="13" customWidth="1"/>
    <col min="13424" max="13424" width="6.44140625" style="13" customWidth="1"/>
    <col min="13425" max="13427" width="3.109375" style="13" customWidth="1"/>
    <col min="13428" max="13428" width="3" style="13" customWidth="1"/>
    <col min="13429" max="13429" width="2.44140625" style="13" customWidth="1"/>
    <col min="13430" max="13430" width="2.6640625" style="13" customWidth="1"/>
    <col min="13431" max="13433" width="13" style="13" hidden="1" customWidth="1"/>
    <col min="13434" max="13434" width="3.88671875" style="13" customWidth="1"/>
    <col min="13435" max="13435" width="13" style="13" hidden="1" customWidth="1"/>
    <col min="13436" max="13437" width="13" style="13" customWidth="1"/>
    <col min="13438" max="13438" width="13.109375" style="13" customWidth="1"/>
    <col min="13439" max="13439" width="5.6640625" style="13" customWidth="1"/>
    <col min="13440" max="13440" width="13.109375" style="13" customWidth="1"/>
    <col min="13441" max="13441" width="3.6640625" style="13" customWidth="1"/>
    <col min="13442" max="13442" width="2.6640625" style="13" customWidth="1"/>
    <col min="13443" max="13445" width="13" style="13" hidden="1" customWidth="1"/>
    <col min="13446" max="13446" width="2.6640625" style="13" customWidth="1"/>
    <col min="13447" max="13447" width="13" style="13" hidden="1" customWidth="1"/>
    <col min="13448" max="13448" width="2.6640625" style="13" customWidth="1"/>
    <col min="13449" max="13449" width="13" style="13" hidden="1" customWidth="1"/>
    <col min="13450" max="13450" width="3.88671875" style="13" customWidth="1"/>
    <col min="13451" max="13451" width="30" style="13" customWidth="1"/>
    <col min="13452" max="13452" width="20.44140625" style="13" customWidth="1"/>
    <col min="13453" max="13453" width="8" style="13" customWidth="1"/>
    <col min="13454" max="13454" width="17" style="13" customWidth="1"/>
    <col min="13455" max="13455" width="37.33203125" style="13" customWidth="1"/>
    <col min="13456" max="13456" width="5.109375" style="13" customWidth="1"/>
    <col min="13457" max="13457" width="27.44140625" style="13" customWidth="1"/>
    <col min="13458" max="13458" width="14.109375" style="13" customWidth="1"/>
    <col min="13459" max="13460" width="8.109375" style="13" customWidth="1"/>
    <col min="13461" max="13461" width="9.88671875" style="13" customWidth="1"/>
    <col min="13462" max="13462" width="1.88671875" style="13" customWidth="1"/>
    <col min="13463" max="13668" width="10.88671875" style="13" customWidth="1"/>
    <col min="13669" max="13669" width="10.44140625" style="13" customWidth="1"/>
    <col min="13670" max="13670" width="2.33203125" style="13" customWidth="1"/>
    <col min="13671" max="13672" width="5.6640625" style="13" customWidth="1"/>
    <col min="13673" max="13673" width="5.109375" style="13" customWidth="1"/>
    <col min="13674" max="13674" width="5.6640625" style="13" customWidth="1"/>
    <col min="13675" max="13675" width="12" style="13" customWidth="1"/>
    <col min="13676" max="13677" width="7.88671875" style="13" customWidth="1"/>
    <col min="13678" max="13678" width="2.109375" style="13" customWidth="1"/>
    <col min="13679" max="13679" width="7.88671875" style="13" customWidth="1"/>
    <col min="13680" max="13680" width="6.44140625" style="13" customWidth="1"/>
    <col min="13681" max="13683" width="3.109375" style="13" customWidth="1"/>
    <col min="13684" max="13684" width="3" style="13" customWidth="1"/>
    <col min="13685" max="13685" width="2.44140625" style="13" customWidth="1"/>
    <col min="13686" max="13686" width="2.6640625" style="13" customWidth="1"/>
    <col min="13687" max="13689" width="13" style="13" hidden="1" customWidth="1"/>
    <col min="13690" max="13690" width="3.88671875" style="13" customWidth="1"/>
    <col min="13691" max="13691" width="13" style="13" hidden="1" customWidth="1"/>
    <col min="13692" max="13693" width="13" style="13" customWidth="1"/>
    <col min="13694" max="13694" width="13.109375" style="13" customWidth="1"/>
    <col min="13695" max="13695" width="5.6640625" style="13" customWidth="1"/>
    <col min="13696" max="13696" width="13.109375" style="13" customWidth="1"/>
    <col min="13697" max="13697" width="3.6640625" style="13" customWidth="1"/>
    <col min="13698" max="13698" width="2.6640625" style="13" customWidth="1"/>
    <col min="13699" max="13701" width="13" style="13" hidden="1" customWidth="1"/>
    <col min="13702" max="13702" width="2.6640625" style="13" customWidth="1"/>
    <col min="13703" max="13703" width="13" style="13" hidden="1" customWidth="1"/>
    <col min="13704" max="13704" width="2.6640625" style="13" customWidth="1"/>
    <col min="13705" max="13705" width="13" style="13" hidden="1" customWidth="1"/>
    <col min="13706" max="13706" width="3.88671875" style="13" customWidth="1"/>
    <col min="13707" max="13707" width="30" style="13" customWidth="1"/>
    <col min="13708" max="13708" width="20.44140625" style="13" customWidth="1"/>
    <col min="13709" max="13709" width="8" style="13" customWidth="1"/>
    <col min="13710" max="13710" width="17" style="13" customWidth="1"/>
    <col min="13711" max="13711" width="37.33203125" style="13" customWidth="1"/>
    <col min="13712" max="13712" width="5.109375" style="13" customWidth="1"/>
    <col min="13713" max="13713" width="27.44140625" style="13" customWidth="1"/>
    <col min="13714" max="13714" width="14.109375" style="13" customWidth="1"/>
    <col min="13715" max="13716" width="8.109375" style="13" customWidth="1"/>
    <col min="13717" max="13717" width="9.88671875" style="13" customWidth="1"/>
    <col min="13718" max="13718" width="1.88671875" style="13" customWidth="1"/>
    <col min="13719" max="13924" width="10.88671875" style="13" customWidth="1"/>
    <col min="13925" max="13925" width="10.44140625" style="13" customWidth="1"/>
    <col min="13926" max="13926" width="2.33203125" style="13" customWidth="1"/>
    <col min="13927" max="13928" width="5.6640625" style="13" customWidth="1"/>
    <col min="13929" max="13929" width="5.109375" style="13" customWidth="1"/>
    <col min="13930" max="13930" width="5.6640625" style="13" customWidth="1"/>
    <col min="13931" max="13931" width="12" style="13" customWidth="1"/>
    <col min="13932" max="13933" width="7.88671875" style="13" customWidth="1"/>
    <col min="13934" max="13934" width="2.109375" style="13" customWidth="1"/>
    <col min="13935" max="13935" width="7.88671875" style="13" customWidth="1"/>
    <col min="13936" max="13936" width="6.44140625" style="13" customWidth="1"/>
    <col min="13937" max="13939" width="3.109375" style="13" customWidth="1"/>
    <col min="13940" max="13940" width="3" style="13" customWidth="1"/>
    <col min="13941" max="13941" width="2.44140625" style="13" customWidth="1"/>
    <col min="13942" max="13942" width="2.6640625" style="13" customWidth="1"/>
    <col min="13943" max="13945" width="13" style="13" hidden="1" customWidth="1"/>
    <col min="13946" max="13946" width="3.88671875" style="13" customWidth="1"/>
    <col min="13947" max="13947" width="13" style="13" hidden="1" customWidth="1"/>
    <col min="13948" max="13949" width="13" style="13" customWidth="1"/>
    <col min="13950" max="13950" width="13.109375" style="13" customWidth="1"/>
    <col min="13951" max="13951" width="5.6640625" style="13" customWidth="1"/>
    <col min="13952" max="13952" width="13.109375" style="13" customWidth="1"/>
    <col min="13953" max="13953" width="3.6640625" style="13" customWidth="1"/>
    <col min="13954" max="13954" width="2.6640625" style="13" customWidth="1"/>
    <col min="13955" max="13957" width="13" style="13" hidden="1" customWidth="1"/>
    <col min="13958" max="13958" width="2.6640625" style="13" customWidth="1"/>
    <col min="13959" max="13959" width="13" style="13" hidden="1" customWidth="1"/>
    <col min="13960" max="13960" width="2.6640625" style="13" customWidth="1"/>
    <col min="13961" max="13961" width="13" style="13" hidden="1" customWidth="1"/>
    <col min="13962" max="13962" width="3.88671875" style="13" customWidth="1"/>
    <col min="13963" max="13963" width="30" style="13" customWidth="1"/>
    <col min="13964" max="13964" width="20.44140625" style="13" customWidth="1"/>
    <col min="13965" max="13965" width="8" style="13" customWidth="1"/>
    <col min="13966" max="13966" width="17" style="13" customWidth="1"/>
    <col min="13967" max="13967" width="37.33203125" style="13" customWidth="1"/>
    <col min="13968" max="13968" width="5.109375" style="13" customWidth="1"/>
    <col min="13969" max="13969" width="27.44140625" style="13" customWidth="1"/>
    <col min="13970" max="13970" width="14.109375" style="13" customWidth="1"/>
    <col min="13971" max="13972" width="8.109375" style="13" customWidth="1"/>
    <col min="13973" max="13973" width="9.88671875" style="13" customWidth="1"/>
    <col min="13974" max="13974" width="1.88671875" style="13" customWidth="1"/>
    <col min="13975" max="14180" width="10.88671875" style="13" customWidth="1"/>
    <col min="14181" max="14181" width="10.44140625" style="13" customWidth="1"/>
    <col min="14182" max="14182" width="2.33203125" style="13" customWidth="1"/>
    <col min="14183" max="14184" width="5.6640625" style="13" customWidth="1"/>
    <col min="14185" max="14185" width="5.109375" style="13" customWidth="1"/>
    <col min="14186" max="14186" width="5.6640625" style="13" customWidth="1"/>
    <col min="14187" max="14187" width="12" style="13" customWidth="1"/>
    <col min="14188" max="14189" width="7.88671875" style="13" customWidth="1"/>
    <col min="14190" max="14190" width="2.109375" style="13" customWidth="1"/>
    <col min="14191" max="14191" width="7.88671875" style="13" customWidth="1"/>
    <col min="14192" max="14192" width="6.44140625" style="13" customWidth="1"/>
    <col min="14193" max="14195" width="3.109375" style="13" customWidth="1"/>
    <col min="14196" max="14196" width="3" style="13" customWidth="1"/>
    <col min="14197" max="14197" width="2.44140625" style="13" customWidth="1"/>
    <col min="14198" max="14198" width="2.6640625" style="13" customWidth="1"/>
    <col min="14199" max="14201" width="13" style="13" hidden="1" customWidth="1"/>
    <col min="14202" max="14202" width="3.88671875" style="13" customWidth="1"/>
    <col min="14203" max="14203" width="13" style="13" hidden="1" customWidth="1"/>
    <col min="14204" max="14205" width="13" style="13" customWidth="1"/>
    <col min="14206" max="14206" width="13.109375" style="13" customWidth="1"/>
    <col min="14207" max="14207" width="5.6640625" style="13" customWidth="1"/>
    <col min="14208" max="14208" width="13.109375" style="13" customWidth="1"/>
    <col min="14209" max="14209" width="3.6640625" style="13" customWidth="1"/>
    <col min="14210" max="14210" width="2.6640625" style="13" customWidth="1"/>
    <col min="14211" max="14213" width="13" style="13" hidden="1" customWidth="1"/>
    <col min="14214" max="14214" width="2.6640625" style="13" customWidth="1"/>
    <col min="14215" max="14215" width="13" style="13" hidden="1" customWidth="1"/>
    <col min="14216" max="14216" width="2.6640625" style="13" customWidth="1"/>
    <col min="14217" max="14217" width="13" style="13" hidden="1" customWidth="1"/>
    <col min="14218" max="14218" width="3.88671875" style="13" customWidth="1"/>
    <col min="14219" max="14219" width="30" style="13" customWidth="1"/>
    <col min="14220" max="14220" width="20.44140625" style="13" customWidth="1"/>
    <col min="14221" max="14221" width="8" style="13" customWidth="1"/>
    <col min="14222" max="14222" width="17" style="13" customWidth="1"/>
    <col min="14223" max="14223" width="37.33203125" style="13" customWidth="1"/>
    <col min="14224" max="14224" width="5.109375" style="13" customWidth="1"/>
    <col min="14225" max="14225" width="27.44140625" style="13" customWidth="1"/>
    <col min="14226" max="14226" width="14.109375" style="13" customWidth="1"/>
    <col min="14227" max="14228" width="8.109375" style="13" customWidth="1"/>
    <col min="14229" max="14229" width="9.88671875" style="13" customWidth="1"/>
    <col min="14230" max="14230" width="1.88671875" style="13" customWidth="1"/>
    <col min="14231" max="14436" width="10.88671875" style="13" customWidth="1"/>
    <col min="14437" max="14437" width="10.44140625" style="13" customWidth="1"/>
    <col min="14438" max="14438" width="2.33203125" style="13" customWidth="1"/>
    <col min="14439" max="14440" width="5.6640625" style="13" customWidth="1"/>
    <col min="14441" max="14441" width="5.109375" style="13" customWidth="1"/>
    <col min="14442" max="14442" width="5.6640625" style="13" customWidth="1"/>
    <col min="14443" max="14443" width="12" style="13" customWidth="1"/>
    <col min="14444" max="14445" width="7.88671875" style="13" customWidth="1"/>
    <col min="14446" max="14446" width="2.109375" style="13" customWidth="1"/>
    <col min="14447" max="14447" width="7.88671875" style="13" customWidth="1"/>
    <col min="14448" max="14448" width="6.44140625" style="13" customWidth="1"/>
    <col min="14449" max="14451" width="3.109375" style="13" customWidth="1"/>
    <col min="14452" max="14452" width="3" style="13" customWidth="1"/>
    <col min="14453" max="14453" width="2.44140625" style="13" customWidth="1"/>
    <col min="14454" max="14454" width="2.6640625" style="13" customWidth="1"/>
    <col min="14455" max="14457" width="13" style="13" hidden="1" customWidth="1"/>
    <col min="14458" max="14458" width="3.88671875" style="13" customWidth="1"/>
    <col min="14459" max="14459" width="13" style="13" hidden="1" customWidth="1"/>
    <col min="14460" max="14461" width="13" style="13" customWidth="1"/>
    <col min="14462" max="14462" width="13.109375" style="13" customWidth="1"/>
    <col min="14463" max="14463" width="5.6640625" style="13" customWidth="1"/>
    <col min="14464" max="14464" width="13.109375" style="13" customWidth="1"/>
    <col min="14465" max="14465" width="3.6640625" style="13" customWidth="1"/>
    <col min="14466" max="14466" width="2.6640625" style="13" customWidth="1"/>
    <col min="14467" max="14469" width="13" style="13" hidden="1" customWidth="1"/>
    <col min="14470" max="14470" width="2.6640625" style="13" customWidth="1"/>
    <col min="14471" max="14471" width="13" style="13" hidden="1" customWidth="1"/>
    <col min="14472" max="14472" width="2.6640625" style="13" customWidth="1"/>
    <col min="14473" max="14473" width="13" style="13" hidden="1" customWidth="1"/>
    <col min="14474" max="14474" width="3.88671875" style="13" customWidth="1"/>
    <col min="14475" max="14475" width="30" style="13" customWidth="1"/>
    <col min="14476" max="14476" width="20.44140625" style="13" customWidth="1"/>
    <col min="14477" max="14477" width="8" style="13" customWidth="1"/>
    <col min="14478" max="14478" width="17" style="13" customWidth="1"/>
    <col min="14479" max="14479" width="37.33203125" style="13" customWidth="1"/>
    <col min="14480" max="14480" width="5.109375" style="13" customWidth="1"/>
    <col min="14481" max="14481" width="27.44140625" style="13" customWidth="1"/>
    <col min="14482" max="14482" width="14.109375" style="13" customWidth="1"/>
    <col min="14483" max="14484" width="8.109375" style="13" customWidth="1"/>
    <col min="14485" max="14485" width="9.88671875" style="13" customWidth="1"/>
    <col min="14486" max="14486" width="1.88671875" style="13" customWidth="1"/>
    <col min="14487" max="14692" width="10.88671875" style="13" customWidth="1"/>
    <col min="14693" max="14693" width="10.44140625" style="13" customWidth="1"/>
    <col min="14694" max="14694" width="2.33203125" style="13" customWidth="1"/>
    <col min="14695" max="14696" width="5.6640625" style="13" customWidth="1"/>
    <col min="14697" max="14697" width="5.109375" style="13" customWidth="1"/>
    <col min="14698" max="14698" width="5.6640625" style="13" customWidth="1"/>
    <col min="14699" max="14699" width="12" style="13" customWidth="1"/>
    <col min="14700" max="14701" width="7.88671875" style="13" customWidth="1"/>
    <col min="14702" max="14702" width="2.109375" style="13" customWidth="1"/>
    <col min="14703" max="14703" width="7.88671875" style="13" customWidth="1"/>
    <col min="14704" max="14704" width="6.44140625" style="13" customWidth="1"/>
    <col min="14705" max="14707" width="3.109375" style="13" customWidth="1"/>
    <col min="14708" max="14708" width="3" style="13" customWidth="1"/>
    <col min="14709" max="14709" width="2.44140625" style="13" customWidth="1"/>
    <col min="14710" max="14710" width="2.6640625" style="13" customWidth="1"/>
    <col min="14711" max="14713" width="13" style="13" hidden="1" customWidth="1"/>
    <col min="14714" max="14714" width="3.88671875" style="13" customWidth="1"/>
    <col min="14715" max="14715" width="13" style="13" hidden="1" customWidth="1"/>
    <col min="14716" max="14717" width="13" style="13" customWidth="1"/>
    <col min="14718" max="14718" width="13.109375" style="13" customWidth="1"/>
    <col min="14719" max="14719" width="5.6640625" style="13" customWidth="1"/>
    <col min="14720" max="14720" width="13.109375" style="13" customWidth="1"/>
    <col min="14721" max="14721" width="3.6640625" style="13" customWidth="1"/>
    <col min="14722" max="14722" width="2.6640625" style="13" customWidth="1"/>
    <col min="14723" max="14725" width="13" style="13" hidden="1" customWidth="1"/>
    <col min="14726" max="14726" width="2.6640625" style="13" customWidth="1"/>
    <col min="14727" max="14727" width="13" style="13" hidden="1" customWidth="1"/>
    <col min="14728" max="14728" width="2.6640625" style="13" customWidth="1"/>
    <col min="14729" max="14729" width="13" style="13" hidden="1" customWidth="1"/>
    <col min="14730" max="14730" width="3.88671875" style="13" customWidth="1"/>
    <col min="14731" max="14731" width="30" style="13" customWidth="1"/>
    <col min="14732" max="14732" width="20.44140625" style="13" customWidth="1"/>
    <col min="14733" max="14733" width="8" style="13" customWidth="1"/>
    <col min="14734" max="14734" width="17" style="13" customWidth="1"/>
    <col min="14735" max="14735" width="37.33203125" style="13" customWidth="1"/>
    <col min="14736" max="14736" width="5.109375" style="13" customWidth="1"/>
    <col min="14737" max="14737" width="27.44140625" style="13" customWidth="1"/>
    <col min="14738" max="14738" width="14.109375" style="13" customWidth="1"/>
    <col min="14739" max="14740" width="8.109375" style="13" customWidth="1"/>
    <col min="14741" max="14741" width="9.88671875" style="13" customWidth="1"/>
    <col min="14742" max="14742" width="1.88671875" style="13" customWidth="1"/>
    <col min="14743" max="14948" width="10.88671875" style="13" customWidth="1"/>
    <col min="14949" max="14949" width="10.44140625" style="13" customWidth="1"/>
    <col min="14950" max="14950" width="2.33203125" style="13" customWidth="1"/>
    <col min="14951" max="14952" width="5.6640625" style="13" customWidth="1"/>
    <col min="14953" max="14953" width="5.109375" style="13" customWidth="1"/>
    <col min="14954" max="14954" width="5.6640625" style="13" customWidth="1"/>
    <col min="14955" max="14955" width="12" style="13" customWidth="1"/>
    <col min="14956" max="14957" width="7.88671875" style="13" customWidth="1"/>
    <col min="14958" max="14958" width="2.109375" style="13" customWidth="1"/>
    <col min="14959" max="14959" width="7.88671875" style="13" customWidth="1"/>
    <col min="14960" max="14960" width="6.44140625" style="13" customWidth="1"/>
    <col min="14961" max="14963" width="3.109375" style="13" customWidth="1"/>
    <col min="14964" max="14964" width="3" style="13" customWidth="1"/>
    <col min="14965" max="14965" width="2.44140625" style="13" customWidth="1"/>
    <col min="14966" max="14966" width="2.6640625" style="13" customWidth="1"/>
    <col min="14967" max="14969" width="13" style="13" hidden="1" customWidth="1"/>
    <col min="14970" max="14970" width="3.88671875" style="13" customWidth="1"/>
    <col min="14971" max="14971" width="13" style="13" hidden="1" customWidth="1"/>
    <col min="14972" max="14973" width="13" style="13" customWidth="1"/>
    <col min="14974" max="14974" width="13.109375" style="13" customWidth="1"/>
    <col min="14975" max="14975" width="5.6640625" style="13" customWidth="1"/>
    <col min="14976" max="14976" width="13.109375" style="13" customWidth="1"/>
    <col min="14977" max="14977" width="3.6640625" style="13" customWidth="1"/>
    <col min="14978" max="14978" width="2.6640625" style="13" customWidth="1"/>
    <col min="14979" max="14981" width="13" style="13" hidden="1" customWidth="1"/>
    <col min="14982" max="14982" width="2.6640625" style="13" customWidth="1"/>
    <col min="14983" max="14983" width="13" style="13" hidden="1" customWidth="1"/>
    <col min="14984" max="14984" width="2.6640625" style="13" customWidth="1"/>
    <col min="14985" max="14985" width="13" style="13" hidden="1" customWidth="1"/>
    <col min="14986" max="14986" width="3.88671875" style="13" customWidth="1"/>
    <col min="14987" max="14987" width="30" style="13" customWidth="1"/>
    <col min="14988" max="14988" width="20.44140625" style="13" customWidth="1"/>
    <col min="14989" max="14989" width="8" style="13" customWidth="1"/>
    <col min="14990" max="14990" width="17" style="13" customWidth="1"/>
    <col min="14991" max="14991" width="37.33203125" style="13" customWidth="1"/>
    <col min="14992" max="14992" width="5.109375" style="13" customWidth="1"/>
    <col min="14993" max="14993" width="27.44140625" style="13" customWidth="1"/>
    <col min="14994" max="14994" width="14.109375" style="13" customWidth="1"/>
    <col min="14995" max="14996" width="8.109375" style="13" customWidth="1"/>
    <col min="14997" max="14997" width="9.88671875" style="13" customWidth="1"/>
    <col min="14998" max="14998" width="1.88671875" style="13" customWidth="1"/>
    <col min="14999" max="15204" width="10.88671875" style="13" customWidth="1"/>
    <col min="15205" max="15205" width="10.44140625" style="13" customWidth="1"/>
    <col min="15206" max="15206" width="2.33203125" style="13" customWidth="1"/>
    <col min="15207" max="15208" width="5.6640625" style="13" customWidth="1"/>
    <col min="15209" max="15209" width="5.109375" style="13" customWidth="1"/>
    <col min="15210" max="15210" width="5.6640625" style="13" customWidth="1"/>
    <col min="15211" max="15211" width="12" style="13" customWidth="1"/>
    <col min="15212" max="15213" width="7.88671875" style="13" customWidth="1"/>
    <col min="15214" max="15214" width="2.109375" style="13" customWidth="1"/>
    <col min="15215" max="15215" width="7.88671875" style="13" customWidth="1"/>
    <col min="15216" max="15216" width="6.44140625" style="13" customWidth="1"/>
    <col min="15217" max="15219" width="3.109375" style="13" customWidth="1"/>
    <col min="15220" max="15220" width="3" style="13" customWidth="1"/>
    <col min="15221" max="15221" width="2.44140625" style="13" customWidth="1"/>
    <col min="15222" max="15222" width="2.6640625" style="13" customWidth="1"/>
    <col min="15223" max="15225" width="13" style="13" hidden="1" customWidth="1"/>
    <col min="15226" max="15226" width="3.88671875" style="13" customWidth="1"/>
    <col min="15227" max="15227" width="13" style="13" hidden="1" customWidth="1"/>
    <col min="15228" max="15229" width="13" style="13" customWidth="1"/>
    <col min="15230" max="15230" width="13.109375" style="13" customWidth="1"/>
    <col min="15231" max="15231" width="5.6640625" style="13" customWidth="1"/>
    <col min="15232" max="15232" width="13.109375" style="13" customWidth="1"/>
    <col min="15233" max="15233" width="3.6640625" style="13" customWidth="1"/>
    <col min="15234" max="15234" width="2.6640625" style="13" customWidth="1"/>
    <col min="15235" max="15237" width="13" style="13" hidden="1" customWidth="1"/>
    <col min="15238" max="15238" width="2.6640625" style="13" customWidth="1"/>
    <col min="15239" max="15239" width="13" style="13" hidden="1" customWidth="1"/>
    <col min="15240" max="15240" width="2.6640625" style="13" customWidth="1"/>
    <col min="15241" max="15241" width="13" style="13" hidden="1" customWidth="1"/>
    <col min="15242" max="15242" width="3.88671875" style="13" customWidth="1"/>
    <col min="15243" max="15243" width="30" style="13" customWidth="1"/>
    <col min="15244" max="15244" width="20.44140625" style="13" customWidth="1"/>
    <col min="15245" max="15245" width="8" style="13" customWidth="1"/>
    <col min="15246" max="15246" width="17" style="13" customWidth="1"/>
    <col min="15247" max="15247" width="37.33203125" style="13" customWidth="1"/>
    <col min="15248" max="15248" width="5.109375" style="13" customWidth="1"/>
    <col min="15249" max="15249" width="27.44140625" style="13" customWidth="1"/>
    <col min="15250" max="15250" width="14.109375" style="13" customWidth="1"/>
    <col min="15251" max="15252" width="8.109375" style="13" customWidth="1"/>
    <col min="15253" max="15253" width="9.88671875" style="13" customWidth="1"/>
    <col min="15254" max="15254" width="1.88671875" style="13" customWidth="1"/>
    <col min="15255" max="15460" width="10.88671875" style="13" customWidth="1"/>
    <col min="15461" max="15461" width="10.44140625" style="13" customWidth="1"/>
    <col min="15462" max="15462" width="2.33203125" style="13" customWidth="1"/>
    <col min="15463" max="15464" width="5.6640625" style="13" customWidth="1"/>
    <col min="15465" max="15465" width="5.109375" style="13" customWidth="1"/>
    <col min="15466" max="15466" width="5.6640625" style="13" customWidth="1"/>
    <col min="15467" max="15467" width="12" style="13" customWidth="1"/>
    <col min="15468" max="15469" width="7.88671875" style="13" customWidth="1"/>
    <col min="15470" max="15470" width="2.109375" style="13" customWidth="1"/>
    <col min="15471" max="15471" width="7.88671875" style="13" customWidth="1"/>
    <col min="15472" max="15472" width="6.44140625" style="13" customWidth="1"/>
    <col min="15473" max="15475" width="3.109375" style="13" customWidth="1"/>
    <col min="15476" max="15476" width="3" style="13" customWidth="1"/>
    <col min="15477" max="15477" width="2.44140625" style="13" customWidth="1"/>
    <col min="15478" max="15478" width="2.6640625" style="13" customWidth="1"/>
    <col min="15479" max="15481" width="13" style="13" hidden="1" customWidth="1"/>
    <col min="15482" max="15482" width="3.88671875" style="13" customWidth="1"/>
    <col min="15483" max="15483" width="13" style="13" hidden="1" customWidth="1"/>
    <col min="15484" max="15485" width="13" style="13" customWidth="1"/>
    <col min="15486" max="15486" width="13.109375" style="13" customWidth="1"/>
    <col min="15487" max="15487" width="5.6640625" style="13" customWidth="1"/>
    <col min="15488" max="15488" width="13.109375" style="13" customWidth="1"/>
    <col min="15489" max="15489" width="3.6640625" style="13" customWidth="1"/>
    <col min="15490" max="15490" width="2.6640625" style="13" customWidth="1"/>
    <col min="15491" max="15493" width="13" style="13" hidden="1" customWidth="1"/>
    <col min="15494" max="15494" width="2.6640625" style="13" customWidth="1"/>
    <col min="15495" max="15495" width="13" style="13" hidden="1" customWidth="1"/>
    <col min="15496" max="15496" width="2.6640625" style="13" customWidth="1"/>
    <col min="15497" max="15497" width="13" style="13" hidden="1" customWidth="1"/>
    <col min="15498" max="15498" width="3.88671875" style="13" customWidth="1"/>
    <col min="15499" max="15499" width="30" style="13" customWidth="1"/>
    <col min="15500" max="15500" width="20.44140625" style="13" customWidth="1"/>
    <col min="15501" max="15501" width="8" style="13" customWidth="1"/>
    <col min="15502" max="15502" width="17" style="13" customWidth="1"/>
    <col min="15503" max="15503" width="37.33203125" style="13" customWidth="1"/>
    <col min="15504" max="15504" width="5.109375" style="13" customWidth="1"/>
    <col min="15505" max="15505" width="27.44140625" style="13" customWidth="1"/>
    <col min="15506" max="15506" width="14.109375" style="13" customWidth="1"/>
    <col min="15507" max="15508" width="8.109375" style="13" customWidth="1"/>
    <col min="15509" max="15509" width="9.88671875" style="13" customWidth="1"/>
    <col min="15510" max="15510" width="1.88671875" style="13" customWidth="1"/>
    <col min="15511" max="15716" width="10.88671875" style="13" customWidth="1"/>
    <col min="15717" max="15717" width="10.44140625" style="13" customWidth="1"/>
    <col min="15718" max="15718" width="2.33203125" style="13" customWidth="1"/>
    <col min="15719" max="15720" width="5.6640625" style="13" customWidth="1"/>
    <col min="15721" max="15721" width="5.109375" style="13" customWidth="1"/>
    <col min="15722" max="15722" width="5.6640625" style="13" customWidth="1"/>
    <col min="15723" max="15723" width="12" style="13" customWidth="1"/>
    <col min="15724" max="15725" width="7.88671875" style="13" customWidth="1"/>
    <col min="15726" max="15726" width="2.109375" style="13" customWidth="1"/>
    <col min="15727" max="15727" width="7.88671875" style="13" customWidth="1"/>
    <col min="15728" max="15728" width="6.44140625" style="13" customWidth="1"/>
    <col min="15729" max="15731" width="3.109375" style="13" customWidth="1"/>
    <col min="15732" max="15732" width="3" style="13" customWidth="1"/>
    <col min="15733" max="15733" width="2.44140625" style="13" customWidth="1"/>
    <col min="15734" max="15734" width="2.6640625" style="13" customWidth="1"/>
    <col min="15735" max="15737" width="13" style="13" hidden="1" customWidth="1"/>
    <col min="15738" max="15738" width="3.88671875" style="13" customWidth="1"/>
    <col min="15739" max="15739" width="13" style="13" hidden="1" customWidth="1"/>
    <col min="15740" max="15741" width="13" style="13" customWidth="1"/>
    <col min="15742" max="15742" width="13.109375" style="13" customWidth="1"/>
    <col min="15743" max="15743" width="5.6640625" style="13" customWidth="1"/>
    <col min="15744" max="15744" width="13.109375" style="13" customWidth="1"/>
    <col min="15745" max="15745" width="3.6640625" style="13" customWidth="1"/>
    <col min="15746" max="15746" width="2.6640625" style="13" customWidth="1"/>
    <col min="15747" max="15749" width="13" style="13" hidden="1" customWidth="1"/>
    <col min="15750" max="15750" width="2.6640625" style="13" customWidth="1"/>
    <col min="15751" max="15751" width="13" style="13" hidden="1" customWidth="1"/>
    <col min="15752" max="15752" width="2.6640625" style="13" customWidth="1"/>
    <col min="15753" max="15753" width="13" style="13" hidden="1" customWidth="1"/>
    <col min="15754" max="15754" width="3.88671875" style="13" customWidth="1"/>
    <col min="15755" max="15755" width="30" style="13" customWidth="1"/>
    <col min="15756" max="15756" width="20.44140625" style="13" customWidth="1"/>
    <col min="15757" max="15757" width="8" style="13" customWidth="1"/>
    <col min="15758" max="15758" width="17" style="13" customWidth="1"/>
    <col min="15759" max="15759" width="37.33203125" style="13" customWidth="1"/>
    <col min="15760" max="15760" width="5.109375" style="13" customWidth="1"/>
    <col min="15761" max="15761" width="27.44140625" style="13" customWidth="1"/>
    <col min="15762" max="15762" width="14.109375" style="13" customWidth="1"/>
    <col min="15763" max="15764" width="8.109375" style="13" customWidth="1"/>
    <col min="15765" max="15765" width="9.88671875" style="13" customWidth="1"/>
    <col min="15766" max="15766" width="1.88671875" style="13" customWidth="1"/>
    <col min="15767" max="15972" width="10.88671875" style="13" customWidth="1"/>
    <col min="15973" max="15973" width="10.44140625" style="13" customWidth="1"/>
    <col min="15974" max="15974" width="2.33203125" style="13" customWidth="1"/>
    <col min="15975" max="15976" width="5.6640625" style="13" customWidth="1"/>
    <col min="15977" max="15977" width="5.109375" style="13" customWidth="1"/>
    <col min="15978" max="15978" width="5.6640625" style="13" customWidth="1"/>
    <col min="15979" max="15979" width="12" style="13" customWidth="1"/>
    <col min="15980" max="15981" width="7.88671875" style="13" customWidth="1"/>
    <col min="15982" max="15982" width="2.109375" style="13" customWidth="1"/>
    <col min="15983" max="15983" width="7.88671875" style="13" customWidth="1"/>
    <col min="15984" max="15984" width="6.44140625" style="13" customWidth="1"/>
    <col min="15985" max="15987" width="3.109375" style="13" customWidth="1"/>
    <col min="15988" max="15988" width="3" style="13" customWidth="1"/>
    <col min="15989" max="15989" width="2.44140625" style="13" customWidth="1"/>
    <col min="15990" max="15990" width="2.6640625" style="13" customWidth="1"/>
    <col min="15991" max="15993" width="13" style="13" hidden="1" customWidth="1"/>
    <col min="15994" max="15994" width="3.88671875" style="13" customWidth="1"/>
    <col min="15995" max="15995" width="13" style="13" hidden="1" customWidth="1"/>
    <col min="15996" max="15997" width="13" style="13" customWidth="1"/>
    <col min="15998" max="15998" width="13.109375" style="13" customWidth="1"/>
    <col min="15999" max="15999" width="5.6640625" style="13" customWidth="1"/>
    <col min="16000" max="16000" width="13.109375" style="13" customWidth="1"/>
    <col min="16001" max="16001" width="3.6640625" style="13" customWidth="1"/>
    <col min="16002" max="16002" width="2.6640625" style="13" customWidth="1"/>
    <col min="16003" max="16005" width="13" style="13" hidden="1" customWidth="1"/>
    <col min="16006" max="16006" width="2.6640625" style="13" customWidth="1"/>
    <col min="16007" max="16007" width="13" style="13" hidden="1" customWidth="1"/>
    <col min="16008" max="16008" width="2.6640625" style="13" customWidth="1"/>
    <col min="16009" max="16009" width="13" style="13" hidden="1" customWidth="1"/>
    <col min="16010" max="16010" width="3.88671875" style="13" customWidth="1"/>
    <col min="16011" max="16011" width="30" style="13" customWidth="1"/>
    <col min="16012" max="16012" width="20.44140625" style="13" customWidth="1"/>
    <col min="16013" max="16013" width="8" style="13" customWidth="1"/>
    <col min="16014" max="16014" width="17" style="13" customWidth="1"/>
    <col min="16015" max="16015" width="37.33203125" style="13" customWidth="1"/>
    <col min="16016" max="16016" width="5.109375" style="13" customWidth="1"/>
    <col min="16017" max="16017" width="27.44140625" style="13" customWidth="1"/>
    <col min="16018" max="16018" width="14.109375" style="13" customWidth="1"/>
    <col min="16019" max="16020" width="8.109375" style="13" customWidth="1"/>
    <col min="16021" max="16021" width="9.88671875" style="13" customWidth="1"/>
    <col min="16022" max="16022" width="1.88671875" style="13" customWidth="1"/>
    <col min="16023" max="16228" width="10.88671875" style="13" customWidth="1"/>
    <col min="16229" max="16229" width="10.44140625" style="13" customWidth="1"/>
    <col min="16230" max="16230" width="2.33203125" style="13" customWidth="1"/>
    <col min="16231" max="16232" width="5.6640625" style="13" customWidth="1"/>
    <col min="16233" max="16233" width="5.109375" style="13" customWidth="1"/>
    <col min="16234" max="16234" width="5.6640625" style="13" customWidth="1"/>
    <col min="16235" max="16235" width="12" style="13" customWidth="1"/>
    <col min="16236" max="16237" width="7.88671875" style="13" customWidth="1"/>
    <col min="16238" max="16238" width="2.109375" style="13" customWidth="1"/>
    <col min="16239" max="16239" width="7.88671875" style="13" customWidth="1"/>
    <col min="16240" max="16240" width="6.44140625" style="13" customWidth="1"/>
    <col min="16241" max="16243" width="3.109375" style="13" customWidth="1"/>
    <col min="16244" max="16244" width="3" style="13" customWidth="1"/>
    <col min="16245" max="16245" width="2.44140625" style="13" customWidth="1"/>
    <col min="16246" max="16246" width="2.6640625" style="13" customWidth="1"/>
    <col min="16247" max="16249" width="13" style="13" hidden="1" customWidth="1"/>
    <col min="16250" max="16250" width="3.88671875" style="13" customWidth="1"/>
    <col min="16251" max="16251" width="13" style="13" hidden="1" customWidth="1"/>
    <col min="16252" max="16253" width="13" style="13" customWidth="1"/>
    <col min="16254" max="16254" width="13.109375" style="13" customWidth="1"/>
    <col min="16255" max="16255" width="5.6640625" style="13" customWidth="1"/>
    <col min="16256" max="16256" width="13.109375" style="13" customWidth="1"/>
    <col min="16257" max="16257" width="3.6640625" style="13" customWidth="1"/>
    <col min="16258" max="16258" width="2.6640625" style="13" customWidth="1"/>
    <col min="16259" max="16261" width="13" style="13" hidden="1" customWidth="1"/>
    <col min="16262" max="16262" width="2.6640625" style="13" customWidth="1"/>
    <col min="16263" max="16263" width="13" style="13" hidden="1" customWidth="1"/>
    <col min="16264" max="16264" width="2.6640625" style="13" customWidth="1"/>
    <col min="16265" max="16265" width="13" style="13" hidden="1" customWidth="1"/>
    <col min="16266" max="16266" width="3.88671875" style="13" customWidth="1"/>
    <col min="16267" max="16267" width="30" style="13" customWidth="1"/>
    <col min="16268" max="16268" width="20.44140625" style="13" customWidth="1"/>
    <col min="16269" max="16269" width="8" style="13" customWidth="1"/>
    <col min="16270" max="16270" width="17" style="13" customWidth="1"/>
    <col min="16271" max="16271" width="37.33203125" style="13" customWidth="1"/>
    <col min="16272" max="16272" width="5.109375" style="13" customWidth="1"/>
    <col min="16273" max="16273" width="27.44140625" style="13" customWidth="1"/>
    <col min="16274" max="16274" width="14.109375" style="13" customWidth="1"/>
    <col min="16275" max="16276" width="8.109375" style="13" customWidth="1"/>
    <col min="16277" max="16277" width="9.88671875" style="13" customWidth="1"/>
    <col min="16278" max="16278" width="1.88671875" style="13" customWidth="1"/>
    <col min="16279" max="16383" width="10.88671875" style="13" customWidth="1"/>
    <col min="16384" max="16384" width="10" style="13" customWidth="1"/>
  </cols>
  <sheetData>
    <row r="1" spans="1:193 1680:1680"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84" customHeight="1">
      <c r="A5" s="7"/>
      <c r="B5" s="398" t="s">
        <v>52</v>
      </c>
      <c r="C5" s="399" t="s">
        <v>53</v>
      </c>
      <c r="D5" s="398" t="s">
        <v>85</v>
      </c>
      <c r="E5" s="715" t="s">
        <v>1208</v>
      </c>
      <c r="F5" s="641"/>
      <c r="G5" s="642"/>
      <c r="H5" s="400" t="s">
        <v>87</v>
      </c>
      <c r="I5" s="721" t="s">
        <v>1209</v>
      </c>
      <c r="J5" s="641"/>
      <c r="K5" s="641"/>
      <c r="L5" s="641"/>
      <c r="M5" s="641"/>
      <c r="N5" s="642"/>
      <c r="O5" s="712" t="s">
        <v>8</v>
      </c>
      <c r="P5" s="606"/>
      <c r="Q5" s="671">
        <v>46273</v>
      </c>
      <c r="R5" s="642"/>
      <c r="S5" s="49"/>
      <c r="T5" s="49"/>
      <c r="U5" s="716"/>
      <c r="V5" s="658"/>
      <c r="W5" s="710"/>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23.25" customHeight="1">
      <c r="A7" s="10">
        <f>COUNTA(C9:C100)</f>
        <v>4</v>
      </c>
      <c r="B7" s="648" t="s">
        <v>89</v>
      </c>
      <c r="C7" s="615"/>
      <c r="D7" s="615"/>
      <c r="E7" s="615"/>
      <c r="F7" s="615"/>
      <c r="G7" s="615"/>
      <c r="H7" s="615"/>
      <c r="I7" s="57"/>
      <c r="J7" s="71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160">
        <f>SUM(CS9:CS12)</f>
        <v>0.4</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ht="74.25" customHeight="1">
      <c r="A8" s="181" t="s">
        <v>94</v>
      </c>
      <c r="B8" s="182" t="s">
        <v>95</v>
      </c>
      <c r="C8" s="182" t="s">
        <v>96</v>
      </c>
      <c r="D8" s="68" t="s">
        <v>97</v>
      </c>
      <c r="E8" s="68" t="s">
        <v>98</v>
      </c>
      <c r="F8" s="68" t="s">
        <v>99</v>
      </c>
      <c r="G8" s="68" t="s">
        <v>100</v>
      </c>
      <c r="H8" s="68" t="s">
        <v>101</v>
      </c>
      <c r="I8" s="182" t="s">
        <v>102</v>
      </c>
      <c r="J8" s="183" t="s">
        <v>103</v>
      </c>
      <c r="K8" s="183" t="s">
        <v>104</v>
      </c>
      <c r="L8" s="183" t="s">
        <v>105</v>
      </c>
      <c r="M8" s="183" t="s">
        <v>106</v>
      </c>
      <c r="N8" s="183" t="s">
        <v>107</v>
      </c>
      <c r="O8" s="183" t="s">
        <v>108</v>
      </c>
      <c r="P8" s="183" t="s">
        <v>109</v>
      </c>
      <c r="Q8" s="183" t="s">
        <v>110</v>
      </c>
      <c r="R8" s="183" t="s">
        <v>111</v>
      </c>
      <c r="S8" s="183" t="s">
        <v>112</v>
      </c>
      <c r="T8" s="183" t="s">
        <v>113</v>
      </c>
      <c r="U8" s="183" t="s">
        <v>114</v>
      </c>
      <c r="V8" s="183" t="s">
        <v>115</v>
      </c>
      <c r="W8" s="183" t="s">
        <v>116</v>
      </c>
      <c r="X8" s="183" t="s">
        <v>117</v>
      </c>
      <c r="Y8" s="183" t="s">
        <v>118</v>
      </c>
      <c r="Z8" s="183" t="s">
        <v>119</v>
      </c>
      <c r="AA8" s="183" t="s">
        <v>120</v>
      </c>
      <c r="AB8" s="183" t="s">
        <v>121</v>
      </c>
      <c r="AC8" s="182" t="s">
        <v>122</v>
      </c>
      <c r="AD8" s="182" t="s">
        <v>123</v>
      </c>
      <c r="AE8" s="182" t="s">
        <v>124</v>
      </c>
      <c r="AF8" s="182" t="s">
        <v>125</v>
      </c>
      <c r="AG8" s="182" t="s">
        <v>126</v>
      </c>
      <c r="AH8" s="182" t="s">
        <v>127</v>
      </c>
      <c r="AI8" s="68" t="s">
        <v>128</v>
      </c>
      <c r="AJ8" s="68" t="s">
        <v>129</v>
      </c>
      <c r="AK8" s="68" t="s">
        <v>130</v>
      </c>
      <c r="AL8" s="68" t="s">
        <v>131</v>
      </c>
      <c r="AM8" s="448" t="s">
        <v>132</v>
      </c>
      <c r="AN8" s="448" t="s">
        <v>133</v>
      </c>
      <c r="AO8" s="184" t="s">
        <v>134</v>
      </c>
      <c r="AP8" s="184" t="s">
        <v>135</v>
      </c>
      <c r="AQ8" s="449" t="s">
        <v>136</v>
      </c>
      <c r="AR8" s="449" t="s">
        <v>137</v>
      </c>
      <c r="AS8" s="185" t="s">
        <v>138</v>
      </c>
      <c r="AT8" s="185" t="s">
        <v>139</v>
      </c>
      <c r="AU8" s="450" t="s">
        <v>140</v>
      </c>
      <c r="AV8" s="186" t="s">
        <v>141</v>
      </c>
      <c r="AW8" s="186" t="s">
        <v>142</v>
      </c>
      <c r="AX8" s="186" t="s">
        <v>143</v>
      </c>
      <c r="AY8" s="451" t="s">
        <v>144</v>
      </c>
      <c r="AZ8" s="451" t="s">
        <v>145</v>
      </c>
      <c r="BA8" s="187" t="s">
        <v>146</v>
      </c>
      <c r="BB8" s="187" t="s">
        <v>147</v>
      </c>
      <c r="BC8" s="452" t="s">
        <v>148</v>
      </c>
      <c r="BD8" s="452" t="s">
        <v>149</v>
      </c>
      <c r="BE8" s="188" t="s">
        <v>150</v>
      </c>
      <c r="BF8" s="188" t="s">
        <v>151</v>
      </c>
      <c r="BG8" s="453" t="s">
        <v>152</v>
      </c>
      <c r="BH8" s="453" t="s">
        <v>153</v>
      </c>
      <c r="BI8" s="189" t="s">
        <v>154</v>
      </c>
      <c r="BJ8" s="189" t="s">
        <v>155</v>
      </c>
      <c r="BK8" s="454" t="s">
        <v>156</v>
      </c>
      <c r="BL8" s="454" t="s">
        <v>157</v>
      </c>
      <c r="BM8" s="190" t="s">
        <v>158</v>
      </c>
      <c r="BN8" s="190" t="s">
        <v>159</v>
      </c>
      <c r="BO8" s="450" t="s">
        <v>160</v>
      </c>
      <c r="BP8" s="450" t="s">
        <v>161</v>
      </c>
      <c r="BQ8" s="186" t="s">
        <v>162</v>
      </c>
      <c r="BR8" s="186" t="s">
        <v>163</v>
      </c>
      <c r="BS8" s="451" t="s">
        <v>160</v>
      </c>
      <c r="BT8" s="451" t="s">
        <v>164</v>
      </c>
      <c r="BU8" s="187" t="s">
        <v>165</v>
      </c>
      <c r="BV8" s="187" t="s">
        <v>166</v>
      </c>
      <c r="BW8" s="452" t="s">
        <v>167</v>
      </c>
      <c r="BX8" s="452" t="s">
        <v>168</v>
      </c>
      <c r="BY8" s="188" t="s">
        <v>169</v>
      </c>
      <c r="BZ8" s="188" t="s">
        <v>170</v>
      </c>
      <c r="CA8" s="453" t="s">
        <v>171</v>
      </c>
      <c r="CB8" s="453" t="s">
        <v>172</v>
      </c>
      <c r="CC8" s="189" t="s">
        <v>173</v>
      </c>
      <c r="CD8" s="189" t="s">
        <v>174</v>
      </c>
      <c r="CE8" s="454" t="s">
        <v>175</v>
      </c>
      <c r="CF8" s="454" t="s">
        <v>176</v>
      </c>
      <c r="CG8" s="190" t="s">
        <v>177</v>
      </c>
      <c r="CH8" s="190" t="s">
        <v>178</v>
      </c>
      <c r="CI8" s="190"/>
      <c r="CJ8" s="190"/>
      <c r="CK8" s="190"/>
      <c r="CL8" s="182" t="s">
        <v>179</v>
      </c>
      <c r="CM8" s="182" t="s">
        <v>180</v>
      </c>
      <c r="CN8" s="182" t="s">
        <v>181</v>
      </c>
      <c r="CO8" s="182" t="s">
        <v>182</v>
      </c>
      <c r="CP8" s="182" t="s">
        <v>183</v>
      </c>
      <c r="CQ8" s="182" t="s">
        <v>184</v>
      </c>
      <c r="CR8" s="76" t="s">
        <v>185</v>
      </c>
      <c r="CS8" s="76" t="s">
        <v>186</v>
      </c>
      <c r="CT8" s="57"/>
      <c r="CU8" s="455" t="s">
        <v>187</v>
      </c>
      <c r="CV8" s="456"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101"/>
      <c r="GK8" s="192"/>
    </row>
    <row r="9" spans="1:193 1680:1680" ht="91.5" customHeight="1">
      <c r="A9" s="427">
        <v>1</v>
      </c>
      <c r="B9" s="85" t="s">
        <v>1210</v>
      </c>
      <c r="C9" s="85" t="s">
        <v>1211</v>
      </c>
      <c r="D9" s="193" t="s">
        <v>280</v>
      </c>
      <c r="E9" s="85" t="s">
        <v>406</v>
      </c>
      <c r="F9" s="124" t="s">
        <v>318</v>
      </c>
      <c r="G9" s="85" t="s">
        <v>329</v>
      </c>
      <c r="H9" s="85" t="s">
        <v>438</v>
      </c>
      <c r="I9" s="86" t="s">
        <v>298</v>
      </c>
      <c r="J9" s="86" t="s">
        <v>286</v>
      </c>
      <c r="K9" s="86" t="s">
        <v>286</v>
      </c>
      <c r="L9" s="86" t="s">
        <v>286</v>
      </c>
      <c r="M9" s="86" t="s">
        <v>286</v>
      </c>
      <c r="N9" s="86" t="s">
        <v>69</v>
      </c>
      <c r="O9" s="86" t="s">
        <v>286</v>
      </c>
      <c r="P9" s="86" t="s">
        <v>286</v>
      </c>
      <c r="Q9" s="86" t="s">
        <v>286</v>
      </c>
      <c r="R9" s="86" t="s">
        <v>286</v>
      </c>
      <c r="S9" s="86" t="s">
        <v>286</v>
      </c>
      <c r="T9" s="86" t="s">
        <v>286</v>
      </c>
      <c r="U9" s="86" t="s">
        <v>69</v>
      </c>
      <c r="V9" s="86" t="s">
        <v>286</v>
      </c>
      <c r="W9" s="86" t="s">
        <v>69</v>
      </c>
      <c r="X9" s="86" t="s">
        <v>286</v>
      </c>
      <c r="Y9" s="86" t="s">
        <v>286</v>
      </c>
      <c r="Z9" s="86" t="s">
        <v>286</v>
      </c>
      <c r="AA9" s="86" t="s">
        <v>286</v>
      </c>
      <c r="AB9" s="86" t="s">
        <v>286</v>
      </c>
      <c r="AC9" s="88" t="str">
        <f t="shared" ref="AC9:AC40" si="0">I9</f>
        <v>1 - Muy Baja</v>
      </c>
      <c r="AD9" s="89">
        <f>IF(AC9="1 - Muy Baja",0.2,IF(AC9="2 - Baja",0.4,IF(AC9="3 - Media",0.6,IF(AC9="4 - Alta",0.8,""))))</f>
        <v>0.2</v>
      </c>
      <c r="AE9" s="88" t="str">
        <f t="shared" ref="AE9:AE40" si="1">CONCATENATE(CY9," - ",CZ9)</f>
        <v>3 - Moderado</v>
      </c>
      <c r="AF9" s="89">
        <f>COUNTIF(J9:AB9,"SI")/COUNTA(J9:AB9)</f>
        <v>0.15789473684210525</v>
      </c>
      <c r="AG9" s="82" t="str">
        <f>_xlfn.LET(_xlpm.P,IF(AD9&lt;=20%,1,IF(AD9&lt;=40%,2,IF(AD9&lt;=60%,3,IF(AD9&lt;=80%,4,5)))),_xlpm.I,IF(AF9&lt;=20%,1,IF(AF9&lt;=40%,2,IF(AF9&lt;=60%,3,IF(AF9&lt;=80%,4,5)))),_xlpm.S,_xlpm.P*_xlpm.I,CHOOSE(1+(_xlpm.S&gt;4)+(_xlpm.S&gt;9)+(_xlpm.S&gt;16), "BAJO", "MODERADO", "ALTO", "EXTREMO"))</f>
        <v>BAJO</v>
      </c>
      <c r="AH9" s="89">
        <f t="shared" ref="AH9:AH40" si="2">AD9*AF9</f>
        <v>3.1578947368421054E-2</v>
      </c>
      <c r="AI9" s="85" t="s">
        <v>1212</v>
      </c>
      <c r="AJ9" s="85" t="s">
        <v>472</v>
      </c>
      <c r="AK9" s="85" t="s">
        <v>1213</v>
      </c>
      <c r="AL9" s="85" t="s">
        <v>1214</v>
      </c>
      <c r="AM9" s="47" t="s">
        <v>291</v>
      </c>
      <c r="AN9" s="91" t="s">
        <v>292</v>
      </c>
      <c r="AO9" s="91" t="s">
        <v>293</v>
      </c>
      <c r="AP9" s="47" t="s">
        <v>294</v>
      </c>
      <c r="AQ9" s="47" t="s">
        <v>291</v>
      </c>
      <c r="AR9" s="91" t="s">
        <v>292</v>
      </c>
      <c r="AS9" s="91" t="s">
        <v>293</v>
      </c>
      <c r="AT9" s="47" t="s">
        <v>294</v>
      </c>
      <c r="AU9" s="47" t="s">
        <v>291</v>
      </c>
      <c r="AV9" s="91" t="s">
        <v>292</v>
      </c>
      <c r="AW9" s="91" t="s">
        <v>340</v>
      </c>
      <c r="AX9" s="47" t="s">
        <v>294</v>
      </c>
      <c r="AY9" s="47" t="s">
        <v>291</v>
      </c>
      <c r="AZ9" s="91" t="s">
        <v>292</v>
      </c>
      <c r="BA9" s="91" t="s">
        <v>552</v>
      </c>
      <c r="BB9" s="47" t="s">
        <v>297</v>
      </c>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tr">
        <f t="shared" ref="CL9:CL40" si="3">IFERROR(IF(GE9&lt;=1,"1 - Muy Baja",VLOOKUP(GE9,$BLR$689:$BLS$693,2,0)),"")</f>
        <v>1 - Muy Baja</v>
      </c>
      <c r="CM9" s="93">
        <f>AD9*(1-(IF(AN9="Automático",0.25,0.15)+IF(AO9="Preventivo",0.25,IF(AO9="Detectivo",0.15,0.1))))</f>
        <v>0.12</v>
      </c>
      <c r="CN9" s="92" t="str">
        <f t="shared" ref="CN9:CN40" si="4">IFERROR(IF(GG9&lt;=1,"1 - Leve",HLOOKUP(GG9,$BLU$686:$BLY$687,2,0)),"")</f>
        <v>3 - Moderado</v>
      </c>
      <c r="CO9" s="93">
        <f>AF9*(1-(IF(AN9="Automático",0.25,0.15)+IF(AO9="Preventivo",0.25,IF(AO9="Detectivo",0.15,0.1))))</f>
        <v>9.4736842105263147E-2</v>
      </c>
      <c r="CP9" s="94" t="str">
        <f>IF(CQ9&lt;=20%,"BAJO",
   IF(CQ9&lt;=40%,"MODERADO",
      IF(CQ9&lt;=60%,"ALTO",
         "EXTREMO"
      )
   )
)</f>
        <v>BAJO</v>
      </c>
      <c r="CQ9" s="89">
        <f t="shared" ref="CQ9:CQ40" si="5">CM9*CO9</f>
        <v>1.1368421052631578E-2</v>
      </c>
      <c r="CR9" s="194" t="s">
        <v>300</v>
      </c>
      <c r="CS9" s="94">
        <f t="shared" ref="CS9:CS40" si="6">IF(CP9="BAJO",0.1,IF(CP9="MODERADO",3,5))</f>
        <v>0.1</v>
      </c>
      <c r="CT9" s="47"/>
      <c r="CU9" s="47" t="s">
        <v>1215</v>
      </c>
      <c r="CV9" s="4" t="s">
        <v>1216</v>
      </c>
      <c r="CW9" s="96"/>
      <c r="CX9" s="97">
        <f t="shared" ref="CX9:CX40" si="7">COUNTIF(J9:AB9,"SI")</f>
        <v>3</v>
      </c>
      <c r="CY9" s="98">
        <f t="shared" ref="CY9:CY40" si="8">IF(CX9&lt;6,3,IF(CX9&gt;11,5,4))</f>
        <v>3</v>
      </c>
      <c r="CZ9" s="97" t="str">
        <f t="shared" ref="CZ9:CZ40" si="9">IF(CX9&lt;6,"Moderado",IF(CX9&gt;11,"Catastrófico","Mayor"))</f>
        <v>Moderado</v>
      </c>
      <c r="DA9" s="99">
        <f t="shared" ref="DA9:DA40" si="10">IF(CY9=3,0.6,IF(CY9=4,0.8,1))</f>
        <v>0.6</v>
      </c>
      <c r="DB9" s="100">
        <f t="shared" ref="DB9:DB40" si="11">IF(AN9="",0,IF(AN9="Automático",0.25,IF(AN9="Manual",0.15,0)))</f>
        <v>0.15</v>
      </c>
      <c r="DC9" s="100">
        <f t="shared" ref="DC9:DC40" si="12">IF(AI9="",0,IF(AO9="Preventivo",0.25,IF(AO9="Detectivo",0.15,IF(AO9="Correctivo",0.1,0))))</f>
        <v>0.25</v>
      </c>
      <c r="DD9" s="97">
        <f t="shared" ref="DD9:DD40" si="13">IF(OR(AN9=0,AO9=0),0,DB9+DC9)</f>
        <v>0.4</v>
      </c>
      <c r="DE9" s="428">
        <f t="shared" ref="DE9:DE40" si="14">IF(DF9&gt;0.8,5,IF(DF9&gt;0.6,4,IF(DF9&gt;0.4,3,IF(DF9&gt;0.2,2,1))))</f>
        <v>1</v>
      </c>
      <c r="DF9" s="429">
        <f t="shared" ref="DF9:DF40" si="15">IF(OR(AP9="Ambos",AP9="Probabilidad"),$AD9-($AD9*$DD9),$AD9)</f>
        <v>0.12</v>
      </c>
      <c r="DG9" s="428">
        <f t="shared" ref="DG9:DG40" si="16">IF(DI9&gt;0.8,5,IF(DI9&gt;0.6,4,3))</f>
        <v>3</v>
      </c>
      <c r="DH9" s="428"/>
      <c r="DI9" s="429">
        <f t="shared" ref="DI9:DI40" si="17">IF(OR(AP9="Ambos",AP9="Impacto"),$DA9-($DA9*$DD9),$DA9)</f>
        <v>0.6</v>
      </c>
      <c r="DJ9" s="100">
        <f t="shared" ref="DJ9:DJ40" si="18">IF(AR9="",0,IF(AR9="Automático",0.25,IF(AR9="Manual",0.15,0)))</f>
        <v>0.15</v>
      </c>
      <c r="DK9" s="100">
        <f t="shared" ref="DK9:DK40" si="19">IF(AS9="",0,IF(AS9="Preventivo",0.25,IF(AS9="Detectivo",0.15,IF(AS9="Correctivo",0.1,0))))</f>
        <v>0.25</v>
      </c>
      <c r="DL9" s="97">
        <f t="shared" ref="DL9:DL40" si="20">IF(OR(AR9=0,AS9=0),0,DJ9+DK9)</f>
        <v>0.4</v>
      </c>
      <c r="DM9" s="428">
        <f t="shared" ref="DM9:DM40" si="21">IF(DN9&gt;0.8,5,IF(DN9&gt;0.6,4,IF(DN9&gt;0.4,3,IF(DN9&gt;0.2,2,1))))</f>
        <v>1</v>
      </c>
      <c r="DN9" s="429">
        <f t="shared" ref="DN9:DN40" si="22">IF(OR(AT9="Ambos",AT9="Probabilidad"),DF9-(DF9*$DL9),DF9)</f>
        <v>7.1999999999999995E-2</v>
      </c>
      <c r="DO9" s="428">
        <f t="shared" ref="DO9:DO40" si="23">IF(DP9&gt;0.8,5,IF(DP9&gt;0.6,4,3))</f>
        <v>3</v>
      </c>
      <c r="DP9" s="429">
        <f t="shared" ref="DP9:DP40" si="24">IF(OR(AT9="Ambos",AT9="Impacto"),$DI9-($DI9*$DL9),$DI9)</f>
        <v>0.6</v>
      </c>
      <c r="DQ9" s="100">
        <f t="shared" ref="DQ9:DQ40" si="25">IF(AV9="",0,IF(AV9="Automático",0.25,IF(AV9="Manual",0.15,0)))</f>
        <v>0.15</v>
      </c>
      <c r="DR9" s="100">
        <f t="shared" ref="DR9:DR40" si="26">IF(AW9="",0,IF(AW9="Preventivo",0.25,IF(AW9="Detectivo",0.15,IF(AW9="Correctivo",0.1,0))))</f>
        <v>0.15</v>
      </c>
      <c r="DS9" s="97">
        <f t="shared" ref="DS9:DS40" si="27">IF(OR(AV9=0,AW9=0),0,DQ9+DR9)</f>
        <v>0.3</v>
      </c>
      <c r="DT9" s="428">
        <f t="shared" ref="DT9:DT40" si="28">IF(DU9&gt;0.8,5,IF(DU9&gt;0.6,4,IF(DU9&gt;0.4,3,IF(DU9&gt;0.2,2,1))))</f>
        <v>1</v>
      </c>
      <c r="DU9" s="429">
        <f t="shared" ref="DU9:DU40" si="29">IF(OR(AX9="Ambos",AX9="Probabilidad"),DN9-(DN9*$DS9),DN9)</f>
        <v>5.04E-2</v>
      </c>
      <c r="DV9" s="428">
        <f t="shared" ref="DV9:DV40" si="30">IF(DW9&gt;0.8,5,IF(DW9&gt;0.6,4,3))</f>
        <v>3</v>
      </c>
      <c r="DW9" s="429">
        <f t="shared" ref="DW9:DW40" si="31">IF(OR(AX9="Ambos",AX9="Impacto"),$DP9-($DP9*$DS9),$DP9)</f>
        <v>0.6</v>
      </c>
      <c r="DX9" s="100">
        <f t="shared" ref="DX9:DX40" si="32">IF(AZ9="",0,IF(AZ9="Automático",0.25,IF(AZ9="Manual",0.15,0)))</f>
        <v>0.15</v>
      </c>
      <c r="DY9" s="100">
        <f t="shared" ref="DY9:DY40" si="33">IF(BA9="",0,IF(BA9="Preventivo",0.25,IF(BA9="Detectivo",0.15,IF(BA10="Correctivo",0.1,0))))</f>
        <v>0.1</v>
      </c>
      <c r="DZ9" s="97">
        <f t="shared" ref="DZ9:DZ40" si="34">IF(OR(AZ9=0,BA9=0),0,DX9+DY9)</f>
        <v>0.25</v>
      </c>
      <c r="EA9" s="428">
        <f t="shared" ref="EA9:EA40" si="35">IF(EB9&gt;0.8,5,IF(EB9&gt;0.6,4,IF(EB9&gt;0.4,3,IF(EB9&gt;0.2,2,1))))</f>
        <v>1</v>
      </c>
      <c r="EB9" s="429">
        <f t="shared" ref="EB9:EB40" si="36">IF(OR(BB9="Ambos",BB9="Probabilidad"),DU9-(DU9*$DZ9),DU9)</f>
        <v>5.04E-2</v>
      </c>
      <c r="EC9" s="428">
        <f t="shared" ref="EC9:EC40" si="37">IF(ED9&gt;0.8,5,IF(ED9&gt;0.6,4,3))</f>
        <v>3</v>
      </c>
      <c r="ED9" s="429">
        <f t="shared" ref="ED9:ED40" si="38">IF(OR(BB9="Ambos",BB9="Impacto"),$DW9-($DW9*$DZ9),$DW9)</f>
        <v>0.44999999999999996</v>
      </c>
      <c r="EE9" s="100">
        <f t="shared" ref="EE9:EE40" si="39">IF(BD9="",0,IF(BD9="Automático",0.25,IF(BD9="Manual",0.15,0)))</f>
        <v>0</v>
      </c>
      <c r="EF9" s="100">
        <f t="shared" ref="EF9:EF40" si="40">IF(BE9="",0,IF(BE9="Preventivo",0.25,IF(BE9="Detectivo",0.15,IF(BE9="Correctivo",0.1,0))))</f>
        <v>0</v>
      </c>
      <c r="EG9" s="97">
        <f t="shared" ref="EG9:EG40" si="41">IF(OR(BD9=0,BE9=0),0,EE9+EF9)</f>
        <v>0</v>
      </c>
      <c r="EH9" s="428">
        <f t="shared" ref="EH9:EH40" si="42">IF(EI9&gt;0.8,5,IF(EI9&gt;0.6,4,IF(EI9&gt;0.4,3,IF(EI9&gt;0.2,2,1))))</f>
        <v>1</v>
      </c>
      <c r="EI9" s="429">
        <f t="shared" ref="EI9:EI40" si="43">IF(OR(BF9="Ambos",BF9="Probabilidad"),EB9-(EB9*$EG9),EB9)</f>
        <v>5.04E-2</v>
      </c>
      <c r="EJ9" s="428">
        <f t="shared" ref="EJ9:EJ40" si="44">IF(EK9&gt;0.8,5,IF(EK9&gt;0.6,4,3))</f>
        <v>3</v>
      </c>
      <c r="EK9" s="429">
        <f t="shared" ref="EK9:EK40" si="45">IF(OR(BF9="Ambos",BF9="Impacto"),$ED9-($ED9*$EG9),$ED9)</f>
        <v>0.44999999999999996</v>
      </c>
      <c r="EL9" s="100">
        <f t="shared" ref="EL9:EL40" si="46">IF(BH9="",0,IF(BH9="Automático",0.25,IF(BH9="Manual",0.15,0)))</f>
        <v>0</v>
      </c>
      <c r="EM9" s="100">
        <f t="shared" ref="EM9:EM40" si="47">IF(BI9="",0,IF(BI9="Preventivo",0.25,IF(BI9="Detectivo",0.15,IF(BI9="Correctivo",0.1,0))))</f>
        <v>0</v>
      </c>
      <c r="EN9" s="97">
        <f t="shared" ref="EN9:EN40" si="48">IF(OR(BH9=0,BI9=0),0,EL9+EM9)</f>
        <v>0</v>
      </c>
      <c r="EO9" s="428">
        <f t="shared" ref="EO9:EO40" si="49">IF(EP9&gt;0.8,5,IF(EP9&gt;0.6,4,IF(EP9&gt;0.4,3,IF(EP9&gt;0.2,2,1))))</f>
        <v>1</v>
      </c>
      <c r="EP9" s="429">
        <f t="shared" ref="EP9:EP40" si="50">IF(OR(BF9="Ambos",BF9="Probabilidad"),EI9-(EI9*$EN9),EI9)</f>
        <v>5.04E-2</v>
      </c>
      <c r="EQ9" s="428">
        <f t="shared" ref="EQ9:EQ40" si="51">IF(ER9&gt;0.8,5,IF(ER9&gt;0.6,4,3))</f>
        <v>3</v>
      </c>
      <c r="ER9" s="429">
        <f t="shared" ref="ER9:ER40" si="52">IF(OR(BJ9="Ambos",BJ9="Impacto"),$EK9-($EK9*$EN9),$EK9)</f>
        <v>0.44999999999999996</v>
      </c>
      <c r="ES9" s="100">
        <f t="shared" ref="ES9:ES40" si="53">IF(BL9="",0,IF(BL9="Automático",0.25,IF(BL9="Manual",0.15,0)))</f>
        <v>0</v>
      </c>
      <c r="ET9" s="100">
        <f t="shared" ref="ET9:ET40" si="54">IF(BM9="",0,IF(BM9="Preventivo",0.25,IF(BM9="Detectivo",0.15,IF(BM9="Correctivo",0.1,0))))</f>
        <v>0</v>
      </c>
      <c r="EU9" s="97">
        <f t="shared" ref="EU9:EU40" si="55">IF(OR(BL9=0,BM9=0),0,ES9+ET9)</f>
        <v>0</v>
      </c>
      <c r="EV9" s="428">
        <f t="shared" ref="EV9:EV40" si="56">IF(EW9&gt;0.8,5,IF(EW9&gt;0.6,4,IF(EW9&gt;0.4,3,IF(EW9&gt;0.2,2,1))))</f>
        <v>1</v>
      </c>
      <c r="EW9" s="429">
        <f t="shared" ref="EW9:EW40" si="57">IF(OR(BP9="Ambos",BP9="Probabilidad"),EP9-(EP9*$EU9),EP9)</f>
        <v>5.04E-2</v>
      </c>
      <c r="EX9" s="428">
        <f t="shared" ref="EX9:EX40" si="58">IF(EY9&gt;0.8,5,IF(EY9&gt;0.6,4,3))</f>
        <v>3</v>
      </c>
      <c r="EY9" s="429">
        <f t="shared" ref="EY9:EY40" si="59">IF(OR(BN9="Ambos",BN9="Impacto"),$ER9-($ER9*$EU9),$ER9)</f>
        <v>0.44999999999999996</v>
      </c>
      <c r="EZ9" s="100">
        <f t="shared" ref="EZ9:EZ40" si="60">IF(BP9="",0,IF(BP9="Automático",0.25,IF(BP9="Manual",0.15,0)))</f>
        <v>0</v>
      </c>
      <c r="FA9" s="100">
        <f t="shared" ref="FA9:FA40" si="61">IF(BQ9="",0,IF(BQ9="Preventivo",0.25,IF(BQ9="Detectivo",0.15,IF(BQ9="Correctivo",0.1,0))))</f>
        <v>0</v>
      </c>
      <c r="FB9" s="97">
        <f t="shared" ref="FB9:FB40" si="62">IF(OR(BP9=0,BQ9=0),0,EZ9+FA9)</f>
        <v>0</v>
      </c>
      <c r="FC9" s="428">
        <f t="shared" ref="FC9:FC40" si="63">IF(FD9&gt;0.8,5,IF(FD9&gt;0.6,4,IF(FD9&gt;0.4,3,IF(FD9&gt;0.2,2,1))))</f>
        <v>1</v>
      </c>
      <c r="FD9" s="429">
        <f t="shared" ref="FD9:FD40" si="64">IF(OR(BR9="Ambos",BR9="Probabilidad"),EW9-(EW9*$FB9),EW9)</f>
        <v>5.04E-2</v>
      </c>
      <c r="FE9" s="428">
        <f t="shared" ref="FE9:FE40" si="65">IF(FF9&gt;0.8,5,IF(FF9&gt;0.6,4,3))</f>
        <v>3</v>
      </c>
      <c r="FF9" s="429">
        <f t="shared" ref="FF9:FF40" si="66">IF(OR(BR9="Ambos",BR9="Impacto"),$EY9-($EY9*$FB9),$EY9)</f>
        <v>0.44999999999999996</v>
      </c>
      <c r="FG9" s="100">
        <f t="shared" ref="FG9:FG40" si="67">IF(BT9="",0,IF(BT9="Automático",0.25,IF(BT9="Manual",0.15,0)))</f>
        <v>0</v>
      </c>
      <c r="FH9" s="100">
        <f t="shared" ref="FH9:FH40" si="68">IF(BU9="",0,IF(BU9="Preventivo",0.25,IF(BU9="Detectivo",0.15,IF(BU9="Correctivo",0.1,0))))</f>
        <v>0</v>
      </c>
      <c r="FI9" s="97">
        <f t="shared" ref="FI9:FI40" si="69">IF(OR(BT9=0,BU9=0),0,FG9+FH9)</f>
        <v>0</v>
      </c>
      <c r="FJ9" s="428">
        <f t="shared" ref="FJ9:FJ40" si="70">IF(FK9&gt;0.8,5,IF(FK9&gt;0.6,4,IF(FK9&gt;0.4,3,IF(FK9&gt;0.2,2,1))))</f>
        <v>1</v>
      </c>
      <c r="FK9" s="429">
        <f t="shared" ref="FK9:FK40" si="71">IF(OR(BV9="Ambos",BV9="Probabilidad"),FD9-(FD9*$FI9),FD9)</f>
        <v>5.04E-2</v>
      </c>
      <c r="FL9" s="428">
        <f t="shared" ref="FL9:FL40" si="72">IF(FM9&gt;0.8,5,IF(FM9&gt;0.6,4,3))</f>
        <v>3</v>
      </c>
      <c r="FM9" s="429">
        <f t="shared" ref="FM9:FM40" si="73">IF(OR(BV9="Ambos",BV9="Impacto"),$FF9-($FF9*$FI9),$FF9)</f>
        <v>0.44999999999999996</v>
      </c>
      <c r="FN9" s="100">
        <f t="shared" ref="FN9:FN40" si="74">IF(BX9="",0,IF(BX9="Automático",0.25,IF(BX9="Manual",0.15,0)))</f>
        <v>0</v>
      </c>
      <c r="FO9" s="100">
        <f t="shared" ref="FO9:FO40" si="75">IF(BY9="",0,IF(BY9="Preventivo",0.25,IF(BY9="Detectivo",0.15,IF(BY9="Correctivo",0.1,0))))</f>
        <v>0</v>
      </c>
      <c r="FP9" s="97">
        <f t="shared" ref="FP9:FP40" si="76">IF(OR(BX9=0,BY9=0),0,FN9+FO9)</f>
        <v>0</v>
      </c>
      <c r="FQ9" s="428">
        <f t="shared" ref="FQ9:FQ40" si="77">IF(FR9&gt;0.8,5,IF(FR9&gt;0.6,4,IF(FR9&gt;0.4,3,IF(FR9&gt;0.2,2,1))))</f>
        <v>1</v>
      </c>
      <c r="FR9" s="429">
        <f t="shared" ref="FR9:FR40" si="78">IF(OR(BZ9="Ambos",BZ9="Probabilidad"),FK9-(FK9*$FP9),FK9)</f>
        <v>5.04E-2</v>
      </c>
      <c r="FS9" s="428">
        <f t="shared" ref="FS9:FS40" si="79">IF(FT9&gt;0.8,5,IF(FT9&gt;0.6,4,3))</f>
        <v>3</v>
      </c>
      <c r="FT9" s="429">
        <f t="shared" ref="FT9:FT40" si="80">IF(OR(BZ9="Ambos",BZ9="Impacto"),$FM9-($FM9*$FP9),$FM9)</f>
        <v>0.44999999999999996</v>
      </c>
      <c r="FU9" s="100">
        <f t="shared" ref="FU9:FU40" si="81">IF(CB9="",0,IF(CB9="Automático",0.25,IF(CB9="Manual",0.15,0)))</f>
        <v>0</v>
      </c>
      <c r="FV9" s="100">
        <f t="shared" ref="FV9:FV40" si="82">IF(CC9="",0,IF(CC9="Preventivo",0.25,IF(CC9="Detectivo",0.15,IF(CC9="Correctivo",0.1,0))))</f>
        <v>0</v>
      </c>
      <c r="FW9" s="97">
        <f t="shared" ref="FW9:FW40" si="83">IF(OR(CB9=0,CC9=0),0,FU9+FV9)</f>
        <v>0</v>
      </c>
      <c r="FX9" s="428">
        <f t="shared" ref="FX9:FX40" si="84">IF(FY9&gt;0.8,5,IF(FY9&gt;0.6,4,IF(FY9&gt;0.4,3,IF(FY9&gt;0.2,2,1))))</f>
        <v>1</v>
      </c>
      <c r="FY9" s="429">
        <f t="shared" ref="FY9:FY40" si="85">IF(OR(CD9="Ambos",CD9="Probabilidad"),FR9-(FR9*$FW9),FR9)</f>
        <v>5.04E-2</v>
      </c>
      <c r="FZ9" s="428">
        <f t="shared" ref="FZ9:FZ40" si="86">IF(GA9&gt;0.8,5,IF(GA9&gt;0.6,4,3))</f>
        <v>3</v>
      </c>
      <c r="GA9" s="429">
        <f t="shared" ref="GA9:GA40" si="87">IF(OR(CD9="Ambos",CD9="Impacto"),$FT9-($FT9*$FW9),$FT9)</f>
        <v>0.44999999999999996</v>
      </c>
      <c r="GB9" s="100">
        <f t="shared" ref="GB9:GB40" si="88">IF(CF9="",0,IF(CF9="Automático",0.25,IF(CF9="Manual",0.15,0)))</f>
        <v>0</v>
      </c>
      <c r="GC9" s="100">
        <f t="shared" ref="GC9:GC40" si="89">IF(CG9="",0,IF(CG9="Preventivo",0.25,IF(CG9="Detectivo",0.15,IF(CG9="Correctivo",0.1,0))))</f>
        <v>0</v>
      </c>
      <c r="GD9" s="97">
        <f t="shared" ref="GD9:GD40" si="90">IF(OR(CF9=0,CG9=0),0,GB9+GC9)</f>
        <v>0</v>
      </c>
      <c r="GE9" s="428">
        <f t="shared" ref="GE9:GE40" si="91">IF(GF9&gt;0.8,5,IF(GF9&gt;0.6,4,IF(GF9&gt;0.4,3,IF(GF9&gt;0.2,2,1))))</f>
        <v>1</v>
      </c>
      <c r="GF9" s="429">
        <f t="shared" ref="GF9:GF40" si="92">IF(OR(CH9="Ambos",CH9="Probabilidad"),FY9-(FY9*$GD9),FY9)</f>
        <v>5.04E-2</v>
      </c>
      <c r="GG9" s="428">
        <f t="shared" ref="GG9:GG40" si="93">IF(GH9&gt;0.8,5,IF(GH9&gt;0.6,4,3))</f>
        <v>3</v>
      </c>
      <c r="GH9" s="429">
        <f t="shared" ref="GH9:GH40" si="94">IF(OR(CH9="Ambos",CH9="Impacto"),$GA9-($GA9*$GD9),$GA9)</f>
        <v>0.44999999999999996</v>
      </c>
      <c r="GI9" s="429">
        <f t="shared" ref="GI9:GI40" si="95">IF(GH9&lt;0.6,0.6,GH9)</f>
        <v>0.6</v>
      </c>
      <c r="GJ9" s="101"/>
      <c r="GK9" s="7"/>
    </row>
    <row r="10" spans="1:193 1680:1680" ht="91.5" customHeight="1">
      <c r="A10" s="427">
        <v>2</v>
      </c>
      <c r="B10" s="85" t="s">
        <v>1210</v>
      </c>
      <c r="C10" s="85" t="s">
        <v>1217</v>
      </c>
      <c r="D10" s="193" t="s">
        <v>304</v>
      </c>
      <c r="E10" s="85" t="s">
        <v>406</v>
      </c>
      <c r="F10" s="124" t="s">
        <v>318</v>
      </c>
      <c r="G10" s="85" t="s">
        <v>329</v>
      </c>
      <c r="H10" s="85" t="s">
        <v>438</v>
      </c>
      <c r="I10" s="86" t="s">
        <v>298</v>
      </c>
      <c r="J10" s="86" t="s">
        <v>286</v>
      </c>
      <c r="K10" s="86" t="s">
        <v>286</v>
      </c>
      <c r="L10" s="86" t="s">
        <v>286</v>
      </c>
      <c r="M10" s="86" t="s">
        <v>286</v>
      </c>
      <c r="N10" s="86" t="s">
        <v>69</v>
      </c>
      <c r="O10" s="86" t="s">
        <v>286</v>
      </c>
      <c r="P10" s="86" t="s">
        <v>286</v>
      </c>
      <c r="Q10" s="86" t="s">
        <v>286</v>
      </c>
      <c r="R10" s="86" t="s">
        <v>286</v>
      </c>
      <c r="S10" s="86" t="s">
        <v>286</v>
      </c>
      <c r="T10" s="86" t="s">
        <v>286</v>
      </c>
      <c r="U10" s="86" t="s">
        <v>69</v>
      </c>
      <c r="V10" s="86" t="s">
        <v>286</v>
      </c>
      <c r="W10" s="86" t="s">
        <v>69</v>
      </c>
      <c r="X10" s="86" t="s">
        <v>286</v>
      </c>
      <c r="Y10" s="86" t="s">
        <v>286</v>
      </c>
      <c r="Z10" s="86" t="s">
        <v>286</v>
      </c>
      <c r="AA10" s="86" t="s">
        <v>286</v>
      </c>
      <c r="AB10" s="86" t="s">
        <v>286</v>
      </c>
      <c r="AC10" s="88" t="str">
        <f t="shared" si="0"/>
        <v>1 - Muy Baja</v>
      </c>
      <c r="AD10" s="89">
        <f>IF(AC10="1 - Muy Baja",0.2,IF(AC10="2 - Baja",0.4,IF(AC10="3 - Media",0.6,IF(AC10="4 - Alta",0.8,""))))</f>
        <v>0.2</v>
      </c>
      <c r="AE10" s="88" t="str">
        <f t="shared" si="1"/>
        <v>3 - Moderado</v>
      </c>
      <c r="AF10" s="89">
        <f t="shared" ref="AF10:AF41" si="96">IFERROR(IF(CY10=1,0.2,IF(CY10=2,0.4,IF(CY10=3,0.6,IF(CY10=4,0.8,1)))),"")</f>
        <v>0.6</v>
      </c>
      <c r="AG10" s="82" t="str">
        <f>_xlfn.LET(_xlpm.P,IF(AD10&lt;=20%,1,IF(AD10&lt;=40%,2,IF(AD10&lt;=60%,3,IF(AD10&lt;=80%,4,5)))),_xlpm.I,IF(AF10&lt;=20%,1,IF(AF10&lt;=40%,2,IF(AF10&lt;=60%,3,IF(AF10&lt;=80%,4,5)))),_xlpm.S,_xlpm.P*_xlpm.I,CHOOSE(1+(_xlpm.S&gt;4)+(_xlpm.S&gt;9)+(_xlpm.S&gt;16), "BAJO", "MODERADO", "ALTO", "EXTREMO"))</f>
        <v>BAJO</v>
      </c>
      <c r="AH10" s="89">
        <f t="shared" si="2"/>
        <v>0.12</v>
      </c>
      <c r="AI10" s="85" t="s">
        <v>1218</v>
      </c>
      <c r="AJ10" s="85" t="s">
        <v>472</v>
      </c>
      <c r="AK10" s="85" t="s">
        <v>1213</v>
      </c>
      <c r="AL10" s="85" t="s">
        <v>1214</v>
      </c>
      <c r="AM10" s="47" t="s">
        <v>291</v>
      </c>
      <c r="AN10" s="91" t="s">
        <v>292</v>
      </c>
      <c r="AO10" s="91" t="s">
        <v>293</v>
      </c>
      <c r="AP10" s="47" t="s">
        <v>294</v>
      </c>
      <c r="AQ10" s="47" t="s">
        <v>291</v>
      </c>
      <c r="AR10" s="91" t="s">
        <v>292</v>
      </c>
      <c r="AS10" s="91" t="s">
        <v>293</v>
      </c>
      <c r="AT10" s="47" t="s">
        <v>294</v>
      </c>
      <c r="AU10" s="47" t="s">
        <v>291</v>
      </c>
      <c r="AV10" s="91" t="s">
        <v>292</v>
      </c>
      <c r="AW10" s="91" t="s">
        <v>340</v>
      </c>
      <c r="AX10" s="47" t="s">
        <v>294</v>
      </c>
      <c r="AY10" s="47" t="s">
        <v>291</v>
      </c>
      <c r="AZ10" s="91" t="s">
        <v>292</v>
      </c>
      <c r="BA10" s="91" t="s">
        <v>552</v>
      </c>
      <c r="BB10" s="47" t="s">
        <v>297</v>
      </c>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 t="shared" si="3"/>
        <v>1 - Muy Baja</v>
      </c>
      <c r="CM10" s="93">
        <f>AD10*(1-(IF(AN10="Automático",0.25,0.15)+IF(AO10="Preventivo",0.25,IF(AO10="Detectivo",0.15,0.1))))</f>
        <v>0.12</v>
      </c>
      <c r="CN10" s="92" t="str">
        <f t="shared" si="4"/>
        <v>3 - Moderado</v>
      </c>
      <c r="CO10" s="93">
        <f>AF10*(1-(IF(AN10="Automático",0.25,0.15)+IF(AO10="Preventivo",0.25,IF(AO10="Detectivo",0.15,0.1))))</f>
        <v>0.36</v>
      </c>
      <c r="CP10" s="94" t="str">
        <f>IF(CQ10&lt;=20%,"BAJO",
   IF(CQ10&lt;=40%,"MODERADO",
      IF(CQ10&lt;=60%,"ALTO",
         "EXTREMO"
      )
   )
)</f>
        <v>BAJO</v>
      </c>
      <c r="CQ10" s="89">
        <f t="shared" si="5"/>
        <v>4.3199999999999995E-2</v>
      </c>
      <c r="CR10" s="194" t="s">
        <v>309</v>
      </c>
      <c r="CS10" s="94">
        <f t="shared" si="6"/>
        <v>0.1</v>
      </c>
      <c r="CT10" s="47"/>
      <c r="CU10" s="47" t="s">
        <v>1215</v>
      </c>
      <c r="CV10" s="4" t="s">
        <v>1216</v>
      </c>
      <c r="CW10" s="96"/>
      <c r="CX10" s="97">
        <f t="shared" si="7"/>
        <v>3</v>
      </c>
      <c r="CY10" s="98">
        <f t="shared" si="8"/>
        <v>3</v>
      </c>
      <c r="CZ10" s="97" t="str">
        <f t="shared" si="9"/>
        <v>Moderado</v>
      </c>
      <c r="DA10" s="99">
        <f t="shared" si="10"/>
        <v>0.6</v>
      </c>
      <c r="DB10" s="100">
        <f t="shared" si="11"/>
        <v>0.15</v>
      </c>
      <c r="DC10" s="100">
        <f t="shared" si="12"/>
        <v>0.25</v>
      </c>
      <c r="DD10" s="97">
        <f t="shared" si="13"/>
        <v>0.4</v>
      </c>
      <c r="DE10" s="428">
        <f t="shared" si="14"/>
        <v>1</v>
      </c>
      <c r="DF10" s="429">
        <f t="shared" si="15"/>
        <v>0.12</v>
      </c>
      <c r="DG10" s="428">
        <f t="shared" si="16"/>
        <v>3</v>
      </c>
      <c r="DH10" s="428"/>
      <c r="DI10" s="429">
        <f t="shared" si="17"/>
        <v>0.6</v>
      </c>
      <c r="DJ10" s="100">
        <f t="shared" si="18"/>
        <v>0.15</v>
      </c>
      <c r="DK10" s="100">
        <f t="shared" si="19"/>
        <v>0.25</v>
      </c>
      <c r="DL10" s="97">
        <f t="shared" si="20"/>
        <v>0.4</v>
      </c>
      <c r="DM10" s="428">
        <f t="shared" si="21"/>
        <v>1</v>
      </c>
      <c r="DN10" s="429">
        <f t="shared" si="22"/>
        <v>7.1999999999999995E-2</v>
      </c>
      <c r="DO10" s="428">
        <f t="shared" si="23"/>
        <v>3</v>
      </c>
      <c r="DP10" s="429">
        <f t="shared" si="24"/>
        <v>0.6</v>
      </c>
      <c r="DQ10" s="100">
        <f t="shared" si="25"/>
        <v>0.15</v>
      </c>
      <c r="DR10" s="100">
        <f t="shared" si="26"/>
        <v>0.15</v>
      </c>
      <c r="DS10" s="97">
        <f t="shared" si="27"/>
        <v>0.3</v>
      </c>
      <c r="DT10" s="428">
        <f t="shared" si="28"/>
        <v>1</v>
      </c>
      <c r="DU10" s="429">
        <f t="shared" si="29"/>
        <v>5.04E-2</v>
      </c>
      <c r="DV10" s="428">
        <f t="shared" si="30"/>
        <v>3</v>
      </c>
      <c r="DW10" s="429">
        <f t="shared" si="31"/>
        <v>0.6</v>
      </c>
      <c r="DX10" s="100">
        <f t="shared" si="32"/>
        <v>0.15</v>
      </c>
      <c r="DY10" s="100">
        <f t="shared" si="33"/>
        <v>0</v>
      </c>
      <c r="DZ10" s="97">
        <f t="shared" si="34"/>
        <v>0.15</v>
      </c>
      <c r="EA10" s="428">
        <f t="shared" si="35"/>
        <v>1</v>
      </c>
      <c r="EB10" s="429">
        <f t="shared" si="36"/>
        <v>5.04E-2</v>
      </c>
      <c r="EC10" s="428">
        <f t="shared" si="37"/>
        <v>3</v>
      </c>
      <c r="ED10" s="429">
        <f t="shared" si="38"/>
        <v>0.51</v>
      </c>
      <c r="EE10" s="100">
        <f t="shared" si="39"/>
        <v>0</v>
      </c>
      <c r="EF10" s="100">
        <f t="shared" si="40"/>
        <v>0</v>
      </c>
      <c r="EG10" s="97">
        <f t="shared" si="41"/>
        <v>0</v>
      </c>
      <c r="EH10" s="428">
        <f t="shared" si="42"/>
        <v>1</v>
      </c>
      <c r="EI10" s="429">
        <f t="shared" si="43"/>
        <v>5.04E-2</v>
      </c>
      <c r="EJ10" s="428">
        <f t="shared" si="44"/>
        <v>3</v>
      </c>
      <c r="EK10" s="429">
        <f t="shared" si="45"/>
        <v>0.51</v>
      </c>
      <c r="EL10" s="100">
        <f t="shared" si="46"/>
        <v>0</v>
      </c>
      <c r="EM10" s="100">
        <f t="shared" si="47"/>
        <v>0</v>
      </c>
      <c r="EN10" s="97">
        <f t="shared" si="48"/>
        <v>0</v>
      </c>
      <c r="EO10" s="428">
        <f t="shared" si="49"/>
        <v>1</v>
      </c>
      <c r="EP10" s="429">
        <f t="shared" si="50"/>
        <v>5.04E-2</v>
      </c>
      <c r="EQ10" s="428">
        <f t="shared" si="51"/>
        <v>3</v>
      </c>
      <c r="ER10" s="429">
        <f t="shared" si="52"/>
        <v>0.51</v>
      </c>
      <c r="ES10" s="100">
        <f t="shared" si="53"/>
        <v>0</v>
      </c>
      <c r="ET10" s="100">
        <f t="shared" si="54"/>
        <v>0</v>
      </c>
      <c r="EU10" s="97">
        <f t="shared" si="55"/>
        <v>0</v>
      </c>
      <c r="EV10" s="428">
        <f t="shared" si="56"/>
        <v>1</v>
      </c>
      <c r="EW10" s="429">
        <f t="shared" si="57"/>
        <v>5.04E-2</v>
      </c>
      <c r="EX10" s="428">
        <f t="shared" si="58"/>
        <v>3</v>
      </c>
      <c r="EY10" s="429">
        <f t="shared" si="59"/>
        <v>0.51</v>
      </c>
      <c r="EZ10" s="100">
        <f t="shared" si="60"/>
        <v>0</v>
      </c>
      <c r="FA10" s="100">
        <f t="shared" si="61"/>
        <v>0</v>
      </c>
      <c r="FB10" s="97">
        <f t="shared" si="62"/>
        <v>0</v>
      </c>
      <c r="FC10" s="428">
        <f t="shared" si="63"/>
        <v>1</v>
      </c>
      <c r="FD10" s="429">
        <f t="shared" si="64"/>
        <v>5.04E-2</v>
      </c>
      <c r="FE10" s="428">
        <f t="shared" si="65"/>
        <v>3</v>
      </c>
      <c r="FF10" s="429">
        <f t="shared" si="66"/>
        <v>0.51</v>
      </c>
      <c r="FG10" s="100">
        <f t="shared" si="67"/>
        <v>0</v>
      </c>
      <c r="FH10" s="100">
        <f t="shared" si="68"/>
        <v>0</v>
      </c>
      <c r="FI10" s="97">
        <f t="shared" si="69"/>
        <v>0</v>
      </c>
      <c r="FJ10" s="428">
        <f t="shared" si="70"/>
        <v>1</v>
      </c>
      <c r="FK10" s="429">
        <f t="shared" si="71"/>
        <v>5.04E-2</v>
      </c>
      <c r="FL10" s="428">
        <f t="shared" si="72"/>
        <v>3</v>
      </c>
      <c r="FM10" s="429">
        <f t="shared" si="73"/>
        <v>0.51</v>
      </c>
      <c r="FN10" s="100">
        <f t="shared" si="74"/>
        <v>0</v>
      </c>
      <c r="FO10" s="100">
        <f t="shared" si="75"/>
        <v>0</v>
      </c>
      <c r="FP10" s="97">
        <f t="shared" si="76"/>
        <v>0</v>
      </c>
      <c r="FQ10" s="428">
        <f t="shared" si="77"/>
        <v>1</v>
      </c>
      <c r="FR10" s="429">
        <f t="shared" si="78"/>
        <v>5.04E-2</v>
      </c>
      <c r="FS10" s="428">
        <f t="shared" si="79"/>
        <v>3</v>
      </c>
      <c r="FT10" s="429">
        <f t="shared" si="80"/>
        <v>0.51</v>
      </c>
      <c r="FU10" s="100">
        <f t="shared" si="81"/>
        <v>0</v>
      </c>
      <c r="FV10" s="100">
        <f t="shared" si="82"/>
        <v>0</v>
      </c>
      <c r="FW10" s="97">
        <f t="shared" si="83"/>
        <v>0</v>
      </c>
      <c r="FX10" s="428">
        <f t="shared" si="84"/>
        <v>1</v>
      </c>
      <c r="FY10" s="429">
        <f t="shared" si="85"/>
        <v>5.04E-2</v>
      </c>
      <c r="FZ10" s="428">
        <f t="shared" si="86"/>
        <v>3</v>
      </c>
      <c r="GA10" s="429">
        <f t="shared" si="87"/>
        <v>0.51</v>
      </c>
      <c r="GB10" s="100">
        <f t="shared" si="88"/>
        <v>0</v>
      </c>
      <c r="GC10" s="100">
        <f t="shared" si="89"/>
        <v>0</v>
      </c>
      <c r="GD10" s="97">
        <f t="shared" si="90"/>
        <v>0</v>
      </c>
      <c r="GE10" s="428">
        <f t="shared" si="91"/>
        <v>1</v>
      </c>
      <c r="GF10" s="429">
        <f t="shared" si="92"/>
        <v>5.04E-2</v>
      </c>
      <c r="GG10" s="428">
        <f t="shared" si="93"/>
        <v>3</v>
      </c>
      <c r="GH10" s="429">
        <f t="shared" si="94"/>
        <v>0.51</v>
      </c>
      <c r="GI10" s="429">
        <f t="shared" si="95"/>
        <v>0.6</v>
      </c>
      <c r="GJ10" s="101"/>
    </row>
    <row r="11" spans="1:193 1680:1680" ht="91.5" customHeight="1">
      <c r="A11" s="427">
        <v>3</v>
      </c>
      <c r="B11" s="85" t="s">
        <v>1219</v>
      </c>
      <c r="C11" s="85" t="s">
        <v>1220</v>
      </c>
      <c r="D11" s="193" t="s">
        <v>280</v>
      </c>
      <c r="E11" s="85" t="s">
        <v>1221</v>
      </c>
      <c r="F11" s="124" t="s">
        <v>318</v>
      </c>
      <c r="G11" s="85" t="s">
        <v>329</v>
      </c>
      <c r="H11" s="85" t="s">
        <v>438</v>
      </c>
      <c r="I11" s="86" t="s">
        <v>315</v>
      </c>
      <c r="J11" s="86" t="s">
        <v>286</v>
      </c>
      <c r="K11" s="86" t="s">
        <v>286</v>
      </c>
      <c r="L11" s="86" t="s">
        <v>286</v>
      </c>
      <c r="M11" s="86" t="s">
        <v>286</v>
      </c>
      <c r="N11" s="86" t="s">
        <v>69</v>
      </c>
      <c r="O11" s="86" t="s">
        <v>286</v>
      </c>
      <c r="P11" s="86" t="s">
        <v>286</v>
      </c>
      <c r="Q11" s="86" t="s">
        <v>286</v>
      </c>
      <c r="R11" s="86" t="s">
        <v>286</v>
      </c>
      <c r="S11" s="86" t="s">
        <v>286</v>
      </c>
      <c r="T11" s="86" t="s">
        <v>286</v>
      </c>
      <c r="U11" s="86" t="s">
        <v>69</v>
      </c>
      <c r="V11" s="86" t="s">
        <v>286</v>
      </c>
      <c r="W11" s="86" t="s">
        <v>69</v>
      </c>
      <c r="X11" s="86" t="s">
        <v>286</v>
      </c>
      <c r="Y11" s="86" t="s">
        <v>286</v>
      </c>
      <c r="Z11" s="86" t="s">
        <v>286</v>
      </c>
      <c r="AA11" s="86" t="s">
        <v>286</v>
      </c>
      <c r="AB11" s="86" t="s">
        <v>286</v>
      </c>
      <c r="AC11" s="88" t="str">
        <f t="shared" si="0"/>
        <v>2 - Baja</v>
      </c>
      <c r="AD11" s="89">
        <f>IF(AC11="1 - Muy Baja",0.2,IF(AC11="2 - Baja",0.4,IF(AC11="3 - Media",0.6,IF(AC11="4 - Alta",0.8,""))))</f>
        <v>0.4</v>
      </c>
      <c r="AE11" s="88" t="str">
        <f t="shared" si="1"/>
        <v>3 - Moderado</v>
      </c>
      <c r="AF11" s="89">
        <f t="shared" si="96"/>
        <v>0.6</v>
      </c>
      <c r="AG11" s="82" t="str">
        <f>_xlfn.LET(_xlpm.P,IF(AD11&lt;=20%,1,IF(AD11&lt;=40%,2,IF(AD11&lt;=60%,3,IF(AD11&lt;=80%,4,5)))),_xlpm.I,IF(AF11&lt;=20%,1,IF(AF11&lt;=40%,2,IF(AF11&lt;=60%,3,IF(AF11&lt;=80%,4,5)))),_xlpm.S,_xlpm.P*_xlpm.I,CHOOSE(1+(_xlpm.S&gt;4)+(_xlpm.S&gt;9)+(_xlpm.S&gt;16), "BAJO", "MODERADO", "ALTO", "EXTREMO"))</f>
        <v>MODERADO</v>
      </c>
      <c r="AH11" s="89">
        <f t="shared" si="2"/>
        <v>0.24</v>
      </c>
      <c r="AI11" s="85" t="s">
        <v>1222</v>
      </c>
      <c r="AJ11" s="85" t="s">
        <v>499</v>
      </c>
      <c r="AK11" s="85" t="s">
        <v>1223</v>
      </c>
      <c r="AL11" s="85" t="s">
        <v>1224</v>
      </c>
      <c r="AM11" s="47" t="s">
        <v>291</v>
      </c>
      <c r="AN11" s="91" t="s">
        <v>292</v>
      </c>
      <c r="AO11" s="91" t="s">
        <v>293</v>
      </c>
      <c r="AP11" s="47" t="s">
        <v>294</v>
      </c>
      <c r="AQ11" s="47" t="s">
        <v>296</v>
      </c>
      <c r="AR11" s="91" t="s">
        <v>292</v>
      </c>
      <c r="AS11" s="91" t="s">
        <v>293</v>
      </c>
      <c r="AT11" s="47" t="s">
        <v>294</v>
      </c>
      <c r="AU11" s="47" t="s">
        <v>291</v>
      </c>
      <c r="AV11" s="91" t="s">
        <v>292</v>
      </c>
      <c r="AW11" s="91" t="s">
        <v>293</v>
      </c>
      <c r="AX11" s="47" t="s">
        <v>294</v>
      </c>
      <c r="AY11" s="47"/>
      <c r="AZ11" s="91"/>
      <c r="BA11" s="91"/>
      <c r="BB11" s="47"/>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tr">
        <f t="shared" si="3"/>
        <v>1 - Muy Baja</v>
      </c>
      <c r="CM11" s="93">
        <f>AD11*(1-(IF(AN11="Automático",0.25,0.15)+IF(AO11="Preventivo",0.25,IF(AO11="Detectivo",0.15,0.1))))</f>
        <v>0.24</v>
      </c>
      <c r="CN11" s="92" t="str">
        <f t="shared" si="4"/>
        <v>3 - Moderado</v>
      </c>
      <c r="CO11" s="93">
        <f>AF11*(1-(IF(AN11="Automático",0.25,0.15)+IF(AO11="Preventivo",0.25,IF(AO11="Detectivo",0.15,0.1))))</f>
        <v>0.36</v>
      </c>
      <c r="CP11" s="94" t="str">
        <f>IF(CQ11&lt;=20%,"BAJO",
IF(CQ11&lt;=40%,"MODERADO",
IF(CQ11&lt;=60%,"ALTO",
"EXTREMO"
)
)
)</f>
        <v>BAJO</v>
      </c>
      <c r="CQ11" s="89">
        <f t="shared" si="5"/>
        <v>8.6399999999999991E-2</v>
      </c>
      <c r="CR11" s="194" t="s">
        <v>300</v>
      </c>
      <c r="CS11" s="94">
        <f t="shared" si="6"/>
        <v>0.1</v>
      </c>
      <c r="CT11" s="47"/>
      <c r="CU11" s="47" t="s">
        <v>1225</v>
      </c>
      <c r="CV11" s="4" t="s">
        <v>1216</v>
      </c>
      <c r="CW11" s="96"/>
      <c r="CX11" s="97">
        <f t="shared" si="7"/>
        <v>3</v>
      </c>
      <c r="CY11" s="98">
        <f t="shared" si="8"/>
        <v>3</v>
      </c>
      <c r="CZ11" s="97" t="str">
        <f t="shared" si="9"/>
        <v>Moderado</v>
      </c>
      <c r="DA11" s="99">
        <f t="shared" si="10"/>
        <v>0.6</v>
      </c>
      <c r="DB11" s="100">
        <f t="shared" si="11"/>
        <v>0.15</v>
      </c>
      <c r="DC11" s="100">
        <f t="shared" si="12"/>
        <v>0.25</v>
      </c>
      <c r="DD11" s="97">
        <f t="shared" si="13"/>
        <v>0.4</v>
      </c>
      <c r="DE11" s="428">
        <f t="shared" si="14"/>
        <v>2</v>
      </c>
      <c r="DF11" s="429">
        <f t="shared" si="15"/>
        <v>0.24</v>
      </c>
      <c r="DG11" s="428">
        <f t="shared" si="16"/>
        <v>3</v>
      </c>
      <c r="DH11" s="428"/>
      <c r="DI11" s="429">
        <f t="shared" si="17"/>
        <v>0.6</v>
      </c>
      <c r="DJ11" s="100">
        <f t="shared" si="18"/>
        <v>0.15</v>
      </c>
      <c r="DK11" s="100">
        <f t="shared" si="19"/>
        <v>0.25</v>
      </c>
      <c r="DL11" s="97">
        <f t="shared" si="20"/>
        <v>0.4</v>
      </c>
      <c r="DM11" s="428">
        <f t="shared" si="21"/>
        <v>1</v>
      </c>
      <c r="DN11" s="429">
        <f t="shared" si="22"/>
        <v>0.14399999999999999</v>
      </c>
      <c r="DO11" s="428">
        <f t="shared" si="23"/>
        <v>3</v>
      </c>
      <c r="DP11" s="429">
        <f t="shared" si="24"/>
        <v>0.6</v>
      </c>
      <c r="DQ11" s="100">
        <f t="shared" si="25"/>
        <v>0.15</v>
      </c>
      <c r="DR11" s="100">
        <f t="shared" si="26"/>
        <v>0.25</v>
      </c>
      <c r="DS11" s="97">
        <f t="shared" si="27"/>
        <v>0.4</v>
      </c>
      <c r="DT11" s="428">
        <f t="shared" si="28"/>
        <v>1</v>
      </c>
      <c r="DU11" s="429">
        <f t="shared" si="29"/>
        <v>8.6399999999999991E-2</v>
      </c>
      <c r="DV11" s="428">
        <f t="shared" si="30"/>
        <v>3</v>
      </c>
      <c r="DW11" s="429">
        <f t="shared" si="31"/>
        <v>0.6</v>
      </c>
      <c r="DX11" s="100">
        <f t="shared" si="32"/>
        <v>0</v>
      </c>
      <c r="DY11" s="100">
        <f t="shared" si="33"/>
        <v>0</v>
      </c>
      <c r="DZ11" s="97">
        <f t="shared" si="34"/>
        <v>0</v>
      </c>
      <c r="EA11" s="428">
        <f t="shared" si="35"/>
        <v>1</v>
      </c>
      <c r="EB11" s="429">
        <f t="shared" si="36"/>
        <v>8.6399999999999991E-2</v>
      </c>
      <c r="EC11" s="428">
        <f t="shared" si="37"/>
        <v>3</v>
      </c>
      <c r="ED11" s="429">
        <f t="shared" si="38"/>
        <v>0.6</v>
      </c>
      <c r="EE11" s="100">
        <f t="shared" si="39"/>
        <v>0</v>
      </c>
      <c r="EF11" s="100">
        <f t="shared" si="40"/>
        <v>0</v>
      </c>
      <c r="EG11" s="97">
        <f t="shared" si="41"/>
        <v>0</v>
      </c>
      <c r="EH11" s="428">
        <f t="shared" si="42"/>
        <v>1</v>
      </c>
      <c r="EI11" s="429">
        <f t="shared" si="43"/>
        <v>8.6399999999999991E-2</v>
      </c>
      <c r="EJ11" s="428">
        <f t="shared" si="44"/>
        <v>3</v>
      </c>
      <c r="EK11" s="429">
        <f t="shared" si="45"/>
        <v>0.6</v>
      </c>
      <c r="EL11" s="100">
        <f t="shared" si="46"/>
        <v>0</v>
      </c>
      <c r="EM11" s="100">
        <f t="shared" si="47"/>
        <v>0</v>
      </c>
      <c r="EN11" s="97">
        <f t="shared" si="48"/>
        <v>0</v>
      </c>
      <c r="EO11" s="428">
        <f t="shared" si="49"/>
        <v>1</v>
      </c>
      <c r="EP11" s="429">
        <f t="shared" si="50"/>
        <v>8.6399999999999991E-2</v>
      </c>
      <c r="EQ11" s="428">
        <f t="shared" si="51"/>
        <v>3</v>
      </c>
      <c r="ER11" s="429">
        <f t="shared" si="52"/>
        <v>0.6</v>
      </c>
      <c r="ES11" s="100">
        <f t="shared" si="53"/>
        <v>0</v>
      </c>
      <c r="ET11" s="100">
        <f t="shared" si="54"/>
        <v>0</v>
      </c>
      <c r="EU11" s="97">
        <f t="shared" si="55"/>
        <v>0</v>
      </c>
      <c r="EV11" s="428">
        <f t="shared" si="56"/>
        <v>1</v>
      </c>
      <c r="EW11" s="429">
        <f t="shared" si="57"/>
        <v>8.6399999999999991E-2</v>
      </c>
      <c r="EX11" s="428">
        <f t="shared" si="58"/>
        <v>3</v>
      </c>
      <c r="EY11" s="429">
        <f t="shared" si="59"/>
        <v>0.6</v>
      </c>
      <c r="EZ11" s="100">
        <f t="shared" si="60"/>
        <v>0</v>
      </c>
      <c r="FA11" s="100">
        <f t="shared" si="61"/>
        <v>0</v>
      </c>
      <c r="FB11" s="97">
        <f t="shared" si="62"/>
        <v>0</v>
      </c>
      <c r="FC11" s="428">
        <f t="shared" si="63"/>
        <v>1</v>
      </c>
      <c r="FD11" s="429">
        <f t="shared" si="64"/>
        <v>8.6399999999999991E-2</v>
      </c>
      <c r="FE11" s="428">
        <f t="shared" si="65"/>
        <v>3</v>
      </c>
      <c r="FF11" s="429">
        <f t="shared" si="66"/>
        <v>0.6</v>
      </c>
      <c r="FG11" s="100">
        <f t="shared" si="67"/>
        <v>0</v>
      </c>
      <c r="FH11" s="100">
        <f t="shared" si="68"/>
        <v>0</v>
      </c>
      <c r="FI11" s="97">
        <f t="shared" si="69"/>
        <v>0</v>
      </c>
      <c r="FJ11" s="428">
        <f t="shared" si="70"/>
        <v>1</v>
      </c>
      <c r="FK11" s="429">
        <f t="shared" si="71"/>
        <v>8.6399999999999991E-2</v>
      </c>
      <c r="FL11" s="428">
        <f t="shared" si="72"/>
        <v>3</v>
      </c>
      <c r="FM11" s="429">
        <f t="shared" si="73"/>
        <v>0.6</v>
      </c>
      <c r="FN11" s="100">
        <f t="shared" si="74"/>
        <v>0</v>
      </c>
      <c r="FO11" s="100">
        <f t="shared" si="75"/>
        <v>0</v>
      </c>
      <c r="FP11" s="97">
        <f t="shared" si="76"/>
        <v>0</v>
      </c>
      <c r="FQ11" s="428">
        <f t="shared" si="77"/>
        <v>1</v>
      </c>
      <c r="FR11" s="429">
        <f t="shared" si="78"/>
        <v>8.6399999999999991E-2</v>
      </c>
      <c r="FS11" s="428">
        <f t="shared" si="79"/>
        <v>3</v>
      </c>
      <c r="FT11" s="429">
        <f t="shared" si="80"/>
        <v>0.6</v>
      </c>
      <c r="FU11" s="100">
        <f t="shared" si="81"/>
        <v>0</v>
      </c>
      <c r="FV11" s="100">
        <f t="shared" si="82"/>
        <v>0</v>
      </c>
      <c r="FW11" s="97">
        <f t="shared" si="83"/>
        <v>0</v>
      </c>
      <c r="FX11" s="428">
        <f t="shared" si="84"/>
        <v>1</v>
      </c>
      <c r="FY11" s="429">
        <f t="shared" si="85"/>
        <v>8.6399999999999991E-2</v>
      </c>
      <c r="FZ11" s="428">
        <f t="shared" si="86"/>
        <v>3</v>
      </c>
      <c r="GA11" s="429">
        <f t="shared" si="87"/>
        <v>0.6</v>
      </c>
      <c r="GB11" s="100">
        <f t="shared" si="88"/>
        <v>0</v>
      </c>
      <c r="GC11" s="100">
        <f t="shared" si="89"/>
        <v>0</v>
      </c>
      <c r="GD11" s="97">
        <f t="shared" si="90"/>
        <v>0</v>
      </c>
      <c r="GE11" s="428">
        <f t="shared" si="91"/>
        <v>1</v>
      </c>
      <c r="GF11" s="429">
        <f t="shared" si="92"/>
        <v>8.6399999999999991E-2</v>
      </c>
      <c r="GG11" s="428">
        <f t="shared" si="93"/>
        <v>3</v>
      </c>
      <c r="GH11" s="429">
        <f t="shared" si="94"/>
        <v>0.6</v>
      </c>
      <c r="GI11" s="429">
        <f t="shared" si="95"/>
        <v>0.6</v>
      </c>
      <c r="GJ11" s="101"/>
    </row>
    <row r="12" spans="1:193 1680:1680" ht="91.5" customHeight="1">
      <c r="A12" s="427">
        <v>4</v>
      </c>
      <c r="B12" s="85" t="s">
        <v>1219</v>
      </c>
      <c r="C12" s="85" t="s">
        <v>1226</v>
      </c>
      <c r="D12" s="193" t="s">
        <v>304</v>
      </c>
      <c r="E12" s="85" t="s">
        <v>1221</v>
      </c>
      <c r="F12" s="124" t="s">
        <v>318</v>
      </c>
      <c r="G12" s="85" t="s">
        <v>329</v>
      </c>
      <c r="H12" s="85" t="s">
        <v>438</v>
      </c>
      <c r="I12" s="86" t="s">
        <v>315</v>
      </c>
      <c r="J12" s="86" t="s">
        <v>286</v>
      </c>
      <c r="K12" s="86" t="s">
        <v>286</v>
      </c>
      <c r="L12" s="86" t="s">
        <v>286</v>
      </c>
      <c r="M12" s="86" t="s">
        <v>286</v>
      </c>
      <c r="N12" s="86" t="s">
        <v>69</v>
      </c>
      <c r="O12" s="86" t="s">
        <v>286</v>
      </c>
      <c r="P12" s="86" t="s">
        <v>286</v>
      </c>
      <c r="Q12" s="86" t="s">
        <v>286</v>
      </c>
      <c r="R12" s="86" t="s">
        <v>286</v>
      </c>
      <c r="S12" s="86" t="s">
        <v>286</v>
      </c>
      <c r="T12" s="86" t="s">
        <v>286</v>
      </c>
      <c r="U12" s="86" t="s">
        <v>69</v>
      </c>
      <c r="V12" s="86" t="s">
        <v>286</v>
      </c>
      <c r="W12" s="86" t="s">
        <v>69</v>
      </c>
      <c r="X12" s="86" t="s">
        <v>286</v>
      </c>
      <c r="Y12" s="86" t="s">
        <v>286</v>
      </c>
      <c r="Z12" s="86" t="s">
        <v>286</v>
      </c>
      <c r="AA12" s="86" t="s">
        <v>286</v>
      </c>
      <c r="AB12" s="86" t="s">
        <v>286</v>
      </c>
      <c r="AC12" s="88" t="str">
        <f t="shared" si="0"/>
        <v>2 - Baja</v>
      </c>
      <c r="AD12" s="89">
        <f>IF(AC12="1 - Muy Baja",0.2,IF(AC12="2 - Baja",0.4,IF(AC12="3 - Media",0.6,IF(AC12="4 - Alta",0.8,""))))</f>
        <v>0.4</v>
      </c>
      <c r="AE12" s="88" t="str">
        <f t="shared" si="1"/>
        <v>3 - Moderado</v>
      </c>
      <c r="AF12" s="89">
        <f t="shared" si="96"/>
        <v>0.6</v>
      </c>
      <c r="AG12" s="82" t="str">
        <f>_xlfn.LET(_xlpm.P,IF(AD12&lt;=20%,1,IF(AD12&lt;=40%,2,IF(AD12&lt;=60%,3,IF(AD12&lt;=80%,4,5)))),_xlpm.I,IF(AF12&lt;=20%,1,IF(AF12&lt;=40%,2,IF(AF12&lt;=60%,3,IF(AF12&lt;=80%,4,5)))),_xlpm.S,_xlpm.P*_xlpm.I,CHOOSE(1+(_xlpm.S&gt;4)+(_xlpm.S&gt;9)+(_xlpm.S&gt;16), "BAJO", "MODERADO", "ALTO", "EXTREMO"))</f>
        <v>MODERADO</v>
      </c>
      <c r="AH12" s="89">
        <f t="shared" si="2"/>
        <v>0.24</v>
      </c>
      <c r="AI12" s="85" t="s">
        <v>1227</v>
      </c>
      <c r="AJ12" s="85" t="s">
        <v>499</v>
      </c>
      <c r="AK12" s="85" t="s">
        <v>1223</v>
      </c>
      <c r="AL12" s="85" t="s">
        <v>1224</v>
      </c>
      <c r="AM12" s="47" t="s">
        <v>291</v>
      </c>
      <c r="AN12" s="91" t="s">
        <v>292</v>
      </c>
      <c r="AO12" s="91" t="s">
        <v>293</v>
      </c>
      <c r="AP12" s="47" t="s">
        <v>294</v>
      </c>
      <c r="AQ12" s="47" t="s">
        <v>296</v>
      </c>
      <c r="AR12" s="91" t="s">
        <v>292</v>
      </c>
      <c r="AS12" s="91" t="s">
        <v>293</v>
      </c>
      <c r="AT12" s="47" t="s">
        <v>294</v>
      </c>
      <c r="AU12" s="47" t="s">
        <v>291</v>
      </c>
      <c r="AV12" s="91" t="s">
        <v>292</v>
      </c>
      <c r="AW12" s="91" t="s">
        <v>293</v>
      </c>
      <c r="AX12" s="47" t="s">
        <v>294</v>
      </c>
      <c r="AY12" s="47"/>
      <c r="AZ12" s="91"/>
      <c r="BA12" s="91"/>
      <c r="BB12" s="47"/>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tr">
        <f t="shared" si="3"/>
        <v>1 - Muy Baja</v>
      </c>
      <c r="CM12" s="93">
        <f>AD12*(1-(IF(AN12="Automático",0.25,0.15)+IF(AO12="Preventivo",0.25,IF(AO12="Detectivo",0.15,0.1))))</f>
        <v>0.24</v>
      </c>
      <c r="CN12" s="92" t="str">
        <f t="shared" si="4"/>
        <v>3 - Moderado</v>
      </c>
      <c r="CO12" s="93">
        <f>AF12*(1-(IF(AN12="Automático",0.25,0.15)+IF(AO12="Preventivo",0.25,IF(AO12="Detectivo",0.15,0.1))))</f>
        <v>0.36</v>
      </c>
      <c r="CP12" s="94" t="str">
        <f>IF(CQ12&lt;=20%,"BAJO",
IF(CQ12&lt;=40%,"MODERADO",
IF(CQ12&lt;=60%,"ALTO",
"EXTREMO"
)
)
)</f>
        <v>BAJO</v>
      </c>
      <c r="CQ12" s="89">
        <f t="shared" si="5"/>
        <v>8.6399999999999991E-2</v>
      </c>
      <c r="CR12" s="194" t="s">
        <v>309</v>
      </c>
      <c r="CS12" s="94">
        <f t="shared" si="6"/>
        <v>0.1</v>
      </c>
      <c r="CT12" s="47"/>
      <c r="CU12" s="47" t="s">
        <v>1225</v>
      </c>
      <c r="CV12" s="4" t="s">
        <v>1216</v>
      </c>
      <c r="CW12" s="96"/>
      <c r="CX12" s="97">
        <f t="shared" si="7"/>
        <v>3</v>
      </c>
      <c r="CY12" s="98">
        <f t="shared" si="8"/>
        <v>3</v>
      </c>
      <c r="CZ12" s="97" t="str">
        <f t="shared" si="9"/>
        <v>Moderado</v>
      </c>
      <c r="DA12" s="99">
        <f t="shared" si="10"/>
        <v>0.6</v>
      </c>
      <c r="DB12" s="100">
        <f t="shared" si="11"/>
        <v>0.15</v>
      </c>
      <c r="DC12" s="100">
        <f t="shared" si="12"/>
        <v>0.25</v>
      </c>
      <c r="DD12" s="97">
        <f t="shared" si="13"/>
        <v>0.4</v>
      </c>
      <c r="DE12" s="428">
        <f t="shared" si="14"/>
        <v>2</v>
      </c>
      <c r="DF12" s="429">
        <f t="shared" si="15"/>
        <v>0.24</v>
      </c>
      <c r="DG12" s="428">
        <f t="shared" si="16"/>
        <v>3</v>
      </c>
      <c r="DH12" s="428"/>
      <c r="DI12" s="429">
        <f t="shared" si="17"/>
        <v>0.6</v>
      </c>
      <c r="DJ12" s="100">
        <f t="shared" si="18"/>
        <v>0.15</v>
      </c>
      <c r="DK12" s="100">
        <f t="shared" si="19"/>
        <v>0.25</v>
      </c>
      <c r="DL12" s="97">
        <f t="shared" si="20"/>
        <v>0.4</v>
      </c>
      <c r="DM12" s="428">
        <f t="shared" si="21"/>
        <v>1</v>
      </c>
      <c r="DN12" s="429">
        <f t="shared" si="22"/>
        <v>0.14399999999999999</v>
      </c>
      <c r="DO12" s="428">
        <f t="shared" si="23"/>
        <v>3</v>
      </c>
      <c r="DP12" s="429">
        <f t="shared" si="24"/>
        <v>0.6</v>
      </c>
      <c r="DQ12" s="100">
        <f t="shared" si="25"/>
        <v>0.15</v>
      </c>
      <c r="DR12" s="100">
        <f t="shared" si="26"/>
        <v>0.25</v>
      </c>
      <c r="DS12" s="97">
        <f t="shared" si="27"/>
        <v>0.4</v>
      </c>
      <c r="DT12" s="428">
        <f t="shared" si="28"/>
        <v>1</v>
      </c>
      <c r="DU12" s="429">
        <f t="shared" si="29"/>
        <v>8.6399999999999991E-2</v>
      </c>
      <c r="DV12" s="428">
        <f t="shared" si="30"/>
        <v>3</v>
      </c>
      <c r="DW12" s="429">
        <f t="shared" si="31"/>
        <v>0.6</v>
      </c>
      <c r="DX12" s="100">
        <f t="shared" si="32"/>
        <v>0</v>
      </c>
      <c r="DY12" s="100">
        <f t="shared" si="33"/>
        <v>0</v>
      </c>
      <c r="DZ12" s="97">
        <f t="shared" si="34"/>
        <v>0</v>
      </c>
      <c r="EA12" s="428">
        <f t="shared" si="35"/>
        <v>1</v>
      </c>
      <c r="EB12" s="429">
        <f t="shared" si="36"/>
        <v>8.6399999999999991E-2</v>
      </c>
      <c r="EC12" s="428">
        <f t="shared" si="37"/>
        <v>3</v>
      </c>
      <c r="ED12" s="429">
        <f t="shared" si="38"/>
        <v>0.6</v>
      </c>
      <c r="EE12" s="100">
        <f t="shared" si="39"/>
        <v>0</v>
      </c>
      <c r="EF12" s="100">
        <f t="shared" si="40"/>
        <v>0</v>
      </c>
      <c r="EG12" s="97">
        <f t="shared" si="41"/>
        <v>0</v>
      </c>
      <c r="EH12" s="428">
        <f t="shared" si="42"/>
        <v>1</v>
      </c>
      <c r="EI12" s="429">
        <f t="shared" si="43"/>
        <v>8.6399999999999991E-2</v>
      </c>
      <c r="EJ12" s="428">
        <f t="shared" si="44"/>
        <v>3</v>
      </c>
      <c r="EK12" s="429">
        <f t="shared" si="45"/>
        <v>0.6</v>
      </c>
      <c r="EL12" s="100">
        <f t="shared" si="46"/>
        <v>0</v>
      </c>
      <c r="EM12" s="100">
        <f t="shared" si="47"/>
        <v>0</v>
      </c>
      <c r="EN12" s="97">
        <f t="shared" si="48"/>
        <v>0</v>
      </c>
      <c r="EO12" s="428">
        <f t="shared" si="49"/>
        <v>1</v>
      </c>
      <c r="EP12" s="429">
        <f t="shared" si="50"/>
        <v>8.6399999999999991E-2</v>
      </c>
      <c r="EQ12" s="428">
        <f t="shared" si="51"/>
        <v>3</v>
      </c>
      <c r="ER12" s="429">
        <f t="shared" si="52"/>
        <v>0.6</v>
      </c>
      <c r="ES12" s="100">
        <f t="shared" si="53"/>
        <v>0</v>
      </c>
      <c r="ET12" s="100">
        <f t="shared" si="54"/>
        <v>0</v>
      </c>
      <c r="EU12" s="97">
        <f t="shared" si="55"/>
        <v>0</v>
      </c>
      <c r="EV12" s="428">
        <f t="shared" si="56"/>
        <v>1</v>
      </c>
      <c r="EW12" s="429">
        <f t="shared" si="57"/>
        <v>8.6399999999999991E-2</v>
      </c>
      <c r="EX12" s="428">
        <f t="shared" si="58"/>
        <v>3</v>
      </c>
      <c r="EY12" s="429">
        <f t="shared" si="59"/>
        <v>0.6</v>
      </c>
      <c r="EZ12" s="100">
        <f t="shared" si="60"/>
        <v>0</v>
      </c>
      <c r="FA12" s="100">
        <f t="shared" si="61"/>
        <v>0</v>
      </c>
      <c r="FB12" s="97">
        <f t="shared" si="62"/>
        <v>0</v>
      </c>
      <c r="FC12" s="428">
        <f t="shared" si="63"/>
        <v>1</v>
      </c>
      <c r="FD12" s="429">
        <f t="shared" si="64"/>
        <v>8.6399999999999991E-2</v>
      </c>
      <c r="FE12" s="428">
        <f t="shared" si="65"/>
        <v>3</v>
      </c>
      <c r="FF12" s="429">
        <f t="shared" si="66"/>
        <v>0.6</v>
      </c>
      <c r="FG12" s="100">
        <f t="shared" si="67"/>
        <v>0</v>
      </c>
      <c r="FH12" s="100">
        <f t="shared" si="68"/>
        <v>0</v>
      </c>
      <c r="FI12" s="97">
        <f t="shared" si="69"/>
        <v>0</v>
      </c>
      <c r="FJ12" s="428">
        <f t="shared" si="70"/>
        <v>1</v>
      </c>
      <c r="FK12" s="429">
        <f t="shared" si="71"/>
        <v>8.6399999999999991E-2</v>
      </c>
      <c r="FL12" s="428">
        <f t="shared" si="72"/>
        <v>3</v>
      </c>
      <c r="FM12" s="429">
        <f t="shared" si="73"/>
        <v>0.6</v>
      </c>
      <c r="FN12" s="100">
        <f t="shared" si="74"/>
        <v>0</v>
      </c>
      <c r="FO12" s="100">
        <f t="shared" si="75"/>
        <v>0</v>
      </c>
      <c r="FP12" s="97">
        <f t="shared" si="76"/>
        <v>0</v>
      </c>
      <c r="FQ12" s="428">
        <f t="shared" si="77"/>
        <v>1</v>
      </c>
      <c r="FR12" s="429">
        <f t="shared" si="78"/>
        <v>8.6399999999999991E-2</v>
      </c>
      <c r="FS12" s="428">
        <f t="shared" si="79"/>
        <v>3</v>
      </c>
      <c r="FT12" s="429">
        <f t="shared" si="80"/>
        <v>0.6</v>
      </c>
      <c r="FU12" s="100">
        <f t="shared" si="81"/>
        <v>0</v>
      </c>
      <c r="FV12" s="100">
        <f t="shared" si="82"/>
        <v>0</v>
      </c>
      <c r="FW12" s="97">
        <f t="shared" si="83"/>
        <v>0</v>
      </c>
      <c r="FX12" s="428">
        <f t="shared" si="84"/>
        <v>1</v>
      </c>
      <c r="FY12" s="429">
        <f t="shared" si="85"/>
        <v>8.6399999999999991E-2</v>
      </c>
      <c r="FZ12" s="428">
        <f t="shared" si="86"/>
        <v>3</v>
      </c>
      <c r="GA12" s="429">
        <f t="shared" si="87"/>
        <v>0.6</v>
      </c>
      <c r="GB12" s="100">
        <f t="shared" si="88"/>
        <v>0</v>
      </c>
      <c r="GC12" s="100">
        <f t="shared" si="89"/>
        <v>0</v>
      </c>
      <c r="GD12" s="97">
        <f t="shared" si="90"/>
        <v>0</v>
      </c>
      <c r="GE12" s="428">
        <f t="shared" si="91"/>
        <v>1</v>
      </c>
      <c r="GF12" s="429">
        <f t="shared" si="92"/>
        <v>8.6399999999999991E-2</v>
      </c>
      <c r="GG12" s="428">
        <f t="shared" si="93"/>
        <v>3</v>
      </c>
      <c r="GH12" s="429">
        <f t="shared" si="94"/>
        <v>0.6</v>
      </c>
      <c r="GI12" s="429">
        <f t="shared" si="95"/>
        <v>0.6</v>
      </c>
      <c r="GJ12" s="101"/>
    </row>
    <row r="13" spans="1:193 1680:1680" ht="37.5" hidden="1" customHeight="1">
      <c r="A13" s="427">
        <v>5</v>
      </c>
      <c r="B13" s="85"/>
      <c r="C13" s="85"/>
      <c r="D13" s="193"/>
      <c r="E13" s="85"/>
      <c r="F13" s="124"/>
      <c r="G13" s="85"/>
      <c r="H13" s="85" t="s">
        <v>1170</v>
      </c>
      <c r="I13" s="86"/>
      <c r="J13" s="86"/>
      <c r="K13" s="86"/>
      <c r="L13" s="86"/>
      <c r="M13" s="86"/>
      <c r="N13" s="86"/>
      <c r="O13" s="86"/>
      <c r="P13" s="86"/>
      <c r="Q13" s="86"/>
      <c r="R13" s="86"/>
      <c r="S13" s="86"/>
      <c r="T13" s="86"/>
      <c r="U13" s="86"/>
      <c r="V13" s="86"/>
      <c r="W13" s="86"/>
      <c r="X13" s="86"/>
      <c r="Y13" s="86"/>
      <c r="Z13" s="86"/>
      <c r="AA13" s="86"/>
      <c r="AB13" s="86"/>
      <c r="AC13" s="88">
        <f t="shared" si="0"/>
        <v>0</v>
      </c>
      <c r="AD13" s="89">
        <f t="shared" ref="AD13:AD44" si="97">IFERROR(IF(I13="1 - Muy Baja",0.2,IF(I13="2 - Baja",0.4,IF(I13="3 - Media",0.6,IF(I13="4 - Alta",0.8,1)))),"")</f>
        <v>1</v>
      </c>
      <c r="AE13" s="88" t="str">
        <f t="shared" si="1"/>
        <v>3 - Moderado</v>
      </c>
      <c r="AF13" s="89">
        <f t="shared" si="96"/>
        <v>0.6</v>
      </c>
      <c r="AG13" s="82" t="str">
        <f t="shared" ref="AG13:AG44" si="98">IFERROR(INDEX($BLU$689:$BLY$693,MATCH(I13,$BLS$689:$BLS$693,0),MATCH(AE13,$BLU$687:$BLY$687,0)),"")</f>
        <v/>
      </c>
      <c r="AH13" s="89">
        <f t="shared" si="2"/>
        <v>0.6</v>
      </c>
      <c r="AI13" s="85"/>
      <c r="AJ13" s="85"/>
      <c r="AK13" s="85"/>
      <c r="AL13" s="85"/>
      <c r="AM13" s="47"/>
      <c r="AN13" s="91"/>
      <c r="AO13" s="91"/>
      <c r="AP13" s="47"/>
      <c r="AQ13" s="47"/>
      <c r="AR13" s="91"/>
      <c r="AS13" s="91"/>
      <c r="AT13" s="47"/>
      <c r="AU13" s="47"/>
      <c r="AV13" s="91"/>
      <c r="AW13" s="91"/>
      <c r="AX13" s="47"/>
      <c r="AY13" s="47"/>
      <c r="AZ13" s="91"/>
      <c r="BA13" s="91"/>
      <c r="BB13" s="47"/>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tr">
        <f t="shared" si="3"/>
        <v>5 - Muy Alta</v>
      </c>
      <c r="CM13" s="93">
        <f t="shared" ref="CM13:CM44" si="99">GF13</f>
        <v>1</v>
      </c>
      <c r="CN13" s="92" t="str">
        <f t="shared" si="4"/>
        <v>3 - Moderado</v>
      </c>
      <c r="CO13" s="93">
        <f t="shared" ref="CO13:CO44" si="100">GI13</f>
        <v>0.6</v>
      </c>
      <c r="CP13" s="94" t="str">
        <f t="shared" ref="CP13:CP44" si="101">IFERROR(INDEX($BLU$689:$BLY$693,MATCH(GE13,$BLR$689:$BLR$693,0),MATCH(GG13,$BLU$686:$BLY$686,0)),"")</f>
        <v>ALTO</v>
      </c>
      <c r="CQ13" s="89">
        <f t="shared" si="5"/>
        <v>0.6</v>
      </c>
      <c r="CR13" s="194"/>
      <c r="CS13" s="94">
        <f t="shared" si="6"/>
        <v>5</v>
      </c>
      <c r="CT13" s="47"/>
      <c r="CU13" s="194"/>
      <c r="CV13" s="194"/>
      <c r="CW13" s="96"/>
      <c r="CX13" s="97">
        <f t="shared" si="7"/>
        <v>0</v>
      </c>
      <c r="CY13" s="98">
        <f t="shared" si="8"/>
        <v>3</v>
      </c>
      <c r="CZ13" s="97" t="str">
        <f t="shared" si="9"/>
        <v>Moderado</v>
      </c>
      <c r="DA13" s="99">
        <f t="shared" si="10"/>
        <v>0.6</v>
      </c>
      <c r="DB13" s="100">
        <f t="shared" si="11"/>
        <v>0</v>
      </c>
      <c r="DC13" s="100">
        <f t="shared" si="12"/>
        <v>0</v>
      </c>
      <c r="DD13" s="97">
        <f t="shared" si="13"/>
        <v>0</v>
      </c>
      <c r="DE13" s="428">
        <f t="shared" si="14"/>
        <v>5</v>
      </c>
      <c r="DF13" s="429">
        <f t="shared" si="15"/>
        <v>1</v>
      </c>
      <c r="DG13" s="428">
        <f t="shared" si="16"/>
        <v>3</v>
      </c>
      <c r="DH13" s="428"/>
      <c r="DI13" s="429">
        <f t="shared" si="17"/>
        <v>0.6</v>
      </c>
      <c r="DJ13" s="100">
        <f t="shared" si="18"/>
        <v>0</v>
      </c>
      <c r="DK13" s="100">
        <f t="shared" si="19"/>
        <v>0</v>
      </c>
      <c r="DL13" s="97">
        <f t="shared" si="20"/>
        <v>0</v>
      </c>
      <c r="DM13" s="428">
        <f t="shared" si="21"/>
        <v>5</v>
      </c>
      <c r="DN13" s="429">
        <f t="shared" si="22"/>
        <v>1</v>
      </c>
      <c r="DO13" s="428">
        <f t="shared" si="23"/>
        <v>3</v>
      </c>
      <c r="DP13" s="429">
        <f t="shared" si="24"/>
        <v>0.6</v>
      </c>
      <c r="DQ13" s="100">
        <f t="shared" si="25"/>
        <v>0</v>
      </c>
      <c r="DR13" s="100">
        <f t="shared" si="26"/>
        <v>0</v>
      </c>
      <c r="DS13" s="97">
        <f t="shared" si="27"/>
        <v>0</v>
      </c>
      <c r="DT13" s="428">
        <f t="shared" si="28"/>
        <v>5</v>
      </c>
      <c r="DU13" s="429">
        <f t="shared" si="29"/>
        <v>1</v>
      </c>
      <c r="DV13" s="428">
        <f t="shared" si="30"/>
        <v>3</v>
      </c>
      <c r="DW13" s="429">
        <f t="shared" si="31"/>
        <v>0.6</v>
      </c>
      <c r="DX13" s="100">
        <f t="shared" si="32"/>
        <v>0</v>
      </c>
      <c r="DY13" s="100">
        <f t="shared" si="33"/>
        <v>0</v>
      </c>
      <c r="DZ13" s="97">
        <f t="shared" si="34"/>
        <v>0</v>
      </c>
      <c r="EA13" s="428">
        <f t="shared" si="35"/>
        <v>5</v>
      </c>
      <c r="EB13" s="429">
        <f t="shared" si="36"/>
        <v>1</v>
      </c>
      <c r="EC13" s="428">
        <f t="shared" si="37"/>
        <v>3</v>
      </c>
      <c r="ED13" s="429">
        <f t="shared" si="38"/>
        <v>0.6</v>
      </c>
      <c r="EE13" s="100">
        <f t="shared" si="39"/>
        <v>0</v>
      </c>
      <c r="EF13" s="100">
        <f t="shared" si="40"/>
        <v>0</v>
      </c>
      <c r="EG13" s="97">
        <f t="shared" si="41"/>
        <v>0</v>
      </c>
      <c r="EH13" s="428">
        <f t="shared" si="42"/>
        <v>5</v>
      </c>
      <c r="EI13" s="429">
        <f t="shared" si="43"/>
        <v>1</v>
      </c>
      <c r="EJ13" s="428">
        <f t="shared" si="44"/>
        <v>3</v>
      </c>
      <c r="EK13" s="429">
        <f t="shared" si="45"/>
        <v>0.6</v>
      </c>
      <c r="EL13" s="100">
        <f t="shared" si="46"/>
        <v>0</v>
      </c>
      <c r="EM13" s="100">
        <f t="shared" si="47"/>
        <v>0</v>
      </c>
      <c r="EN13" s="97">
        <f t="shared" si="48"/>
        <v>0</v>
      </c>
      <c r="EO13" s="428">
        <f t="shared" si="49"/>
        <v>5</v>
      </c>
      <c r="EP13" s="429">
        <f t="shared" si="50"/>
        <v>1</v>
      </c>
      <c r="EQ13" s="428">
        <f t="shared" si="51"/>
        <v>3</v>
      </c>
      <c r="ER13" s="429">
        <f t="shared" si="52"/>
        <v>0.6</v>
      </c>
      <c r="ES13" s="100">
        <f t="shared" si="53"/>
        <v>0</v>
      </c>
      <c r="ET13" s="100">
        <f t="shared" si="54"/>
        <v>0</v>
      </c>
      <c r="EU13" s="97">
        <f t="shared" si="55"/>
        <v>0</v>
      </c>
      <c r="EV13" s="428">
        <f t="shared" si="56"/>
        <v>5</v>
      </c>
      <c r="EW13" s="429">
        <f t="shared" si="57"/>
        <v>1</v>
      </c>
      <c r="EX13" s="428">
        <f t="shared" si="58"/>
        <v>3</v>
      </c>
      <c r="EY13" s="429">
        <f t="shared" si="59"/>
        <v>0.6</v>
      </c>
      <c r="EZ13" s="100">
        <f t="shared" si="60"/>
        <v>0</v>
      </c>
      <c r="FA13" s="100">
        <f t="shared" si="61"/>
        <v>0</v>
      </c>
      <c r="FB13" s="97">
        <f t="shared" si="62"/>
        <v>0</v>
      </c>
      <c r="FC13" s="428">
        <f t="shared" si="63"/>
        <v>5</v>
      </c>
      <c r="FD13" s="429">
        <f t="shared" si="64"/>
        <v>1</v>
      </c>
      <c r="FE13" s="428">
        <f t="shared" si="65"/>
        <v>3</v>
      </c>
      <c r="FF13" s="429">
        <f t="shared" si="66"/>
        <v>0.6</v>
      </c>
      <c r="FG13" s="100">
        <f t="shared" si="67"/>
        <v>0</v>
      </c>
      <c r="FH13" s="100">
        <f t="shared" si="68"/>
        <v>0</v>
      </c>
      <c r="FI13" s="97">
        <f t="shared" si="69"/>
        <v>0</v>
      </c>
      <c r="FJ13" s="428">
        <f t="shared" si="70"/>
        <v>5</v>
      </c>
      <c r="FK13" s="429">
        <f t="shared" si="71"/>
        <v>1</v>
      </c>
      <c r="FL13" s="428">
        <f t="shared" si="72"/>
        <v>3</v>
      </c>
      <c r="FM13" s="429">
        <f t="shared" si="73"/>
        <v>0.6</v>
      </c>
      <c r="FN13" s="100">
        <f t="shared" si="74"/>
        <v>0</v>
      </c>
      <c r="FO13" s="100">
        <f t="shared" si="75"/>
        <v>0</v>
      </c>
      <c r="FP13" s="97">
        <f t="shared" si="76"/>
        <v>0</v>
      </c>
      <c r="FQ13" s="428">
        <f t="shared" si="77"/>
        <v>5</v>
      </c>
      <c r="FR13" s="429">
        <f t="shared" si="78"/>
        <v>1</v>
      </c>
      <c r="FS13" s="428">
        <f t="shared" si="79"/>
        <v>3</v>
      </c>
      <c r="FT13" s="429">
        <f t="shared" si="80"/>
        <v>0.6</v>
      </c>
      <c r="FU13" s="100">
        <f t="shared" si="81"/>
        <v>0</v>
      </c>
      <c r="FV13" s="100">
        <f t="shared" si="82"/>
        <v>0</v>
      </c>
      <c r="FW13" s="97">
        <f t="shared" si="83"/>
        <v>0</v>
      </c>
      <c r="FX13" s="428">
        <f t="shared" si="84"/>
        <v>5</v>
      </c>
      <c r="FY13" s="429">
        <f t="shared" si="85"/>
        <v>1</v>
      </c>
      <c r="FZ13" s="428">
        <f t="shared" si="86"/>
        <v>3</v>
      </c>
      <c r="GA13" s="429">
        <f t="shared" si="87"/>
        <v>0.6</v>
      </c>
      <c r="GB13" s="100">
        <f t="shared" si="88"/>
        <v>0</v>
      </c>
      <c r="GC13" s="100">
        <f t="shared" si="89"/>
        <v>0</v>
      </c>
      <c r="GD13" s="97">
        <f t="shared" si="90"/>
        <v>0</v>
      </c>
      <c r="GE13" s="428">
        <f t="shared" si="91"/>
        <v>5</v>
      </c>
      <c r="GF13" s="429">
        <f t="shared" si="92"/>
        <v>1</v>
      </c>
      <c r="GG13" s="428">
        <f t="shared" si="93"/>
        <v>3</v>
      </c>
      <c r="GH13" s="429">
        <f t="shared" si="94"/>
        <v>0.6</v>
      </c>
      <c r="GI13" s="429">
        <f t="shared" si="95"/>
        <v>0.6</v>
      </c>
      <c r="GJ13" s="101"/>
    </row>
    <row r="14" spans="1:193 1680:1680" ht="37.5" hidden="1" customHeight="1">
      <c r="A14" s="427">
        <v>6</v>
      </c>
      <c r="B14" s="85"/>
      <c r="C14" s="85"/>
      <c r="D14" s="193"/>
      <c r="E14" s="85"/>
      <c r="F14" s="124"/>
      <c r="G14" s="85"/>
      <c r="H14" s="85" t="s">
        <v>1170</v>
      </c>
      <c r="I14" s="86"/>
      <c r="J14" s="86"/>
      <c r="K14" s="86"/>
      <c r="L14" s="86"/>
      <c r="M14" s="86"/>
      <c r="N14" s="86"/>
      <c r="O14" s="86"/>
      <c r="P14" s="86"/>
      <c r="Q14" s="86"/>
      <c r="R14" s="86"/>
      <c r="S14" s="86"/>
      <c r="T14" s="86"/>
      <c r="U14" s="86"/>
      <c r="V14" s="86"/>
      <c r="W14" s="86"/>
      <c r="X14" s="86"/>
      <c r="Y14" s="86"/>
      <c r="Z14" s="86"/>
      <c r="AA14" s="86"/>
      <c r="AB14" s="86"/>
      <c r="AC14" s="88">
        <f t="shared" si="0"/>
        <v>0</v>
      </c>
      <c r="AD14" s="89">
        <f t="shared" si="97"/>
        <v>1</v>
      </c>
      <c r="AE14" s="88" t="str">
        <f t="shared" si="1"/>
        <v>3 - Moderado</v>
      </c>
      <c r="AF14" s="89">
        <f t="shared" si="96"/>
        <v>0.6</v>
      </c>
      <c r="AG14" s="82" t="str">
        <f t="shared" si="98"/>
        <v/>
      </c>
      <c r="AH14" s="89">
        <f t="shared" si="2"/>
        <v>0.6</v>
      </c>
      <c r="AI14" s="85"/>
      <c r="AJ14" s="85"/>
      <c r="AK14" s="85"/>
      <c r="AL14" s="85"/>
      <c r="AM14" s="47"/>
      <c r="AN14" s="91"/>
      <c r="AO14" s="91"/>
      <c r="AP14" s="47"/>
      <c r="AQ14" s="47"/>
      <c r="AR14" s="91"/>
      <c r="AS14" s="91"/>
      <c r="AT14" s="47"/>
      <c r="AU14" s="47"/>
      <c r="AV14" s="91"/>
      <c r="AW14" s="91"/>
      <c r="AX14" s="47"/>
      <c r="AY14" s="47"/>
      <c r="AZ14" s="91"/>
      <c r="BA14" s="91"/>
      <c r="BB14" s="47"/>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tr">
        <f t="shared" si="3"/>
        <v>5 - Muy Alta</v>
      </c>
      <c r="CM14" s="93">
        <f t="shared" si="99"/>
        <v>1</v>
      </c>
      <c r="CN14" s="92" t="str">
        <f t="shared" si="4"/>
        <v>3 - Moderado</v>
      </c>
      <c r="CO14" s="93">
        <f t="shared" si="100"/>
        <v>0.6</v>
      </c>
      <c r="CP14" s="94" t="str">
        <f t="shared" si="101"/>
        <v>ALTO</v>
      </c>
      <c r="CQ14" s="89">
        <f t="shared" si="5"/>
        <v>0.6</v>
      </c>
      <c r="CR14" s="194"/>
      <c r="CS14" s="94">
        <f t="shared" si="6"/>
        <v>5</v>
      </c>
      <c r="CT14" s="47"/>
      <c r="CU14" s="194"/>
      <c r="CV14" s="194"/>
      <c r="CW14" s="96"/>
      <c r="CX14" s="97">
        <f t="shared" si="7"/>
        <v>0</v>
      </c>
      <c r="CY14" s="98">
        <f t="shared" si="8"/>
        <v>3</v>
      </c>
      <c r="CZ14" s="97" t="str">
        <f t="shared" si="9"/>
        <v>Moderado</v>
      </c>
      <c r="DA14" s="99">
        <f t="shared" si="10"/>
        <v>0.6</v>
      </c>
      <c r="DB14" s="100">
        <f t="shared" si="11"/>
        <v>0</v>
      </c>
      <c r="DC14" s="100">
        <f t="shared" si="12"/>
        <v>0</v>
      </c>
      <c r="DD14" s="97">
        <f t="shared" si="13"/>
        <v>0</v>
      </c>
      <c r="DE14" s="428">
        <f t="shared" si="14"/>
        <v>5</v>
      </c>
      <c r="DF14" s="429">
        <f t="shared" si="15"/>
        <v>1</v>
      </c>
      <c r="DG14" s="428">
        <f t="shared" si="16"/>
        <v>3</v>
      </c>
      <c r="DH14" s="428"/>
      <c r="DI14" s="429">
        <f t="shared" si="17"/>
        <v>0.6</v>
      </c>
      <c r="DJ14" s="100">
        <f t="shared" si="18"/>
        <v>0</v>
      </c>
      <c r="DK14" s="100">
        <f t="shared" si="19"/>
        <v>0</v>
      </c>
      <c r="DL14" s="97">
        <f t="shared" si="20"/>
        <v>0</v>
      </c>
      <c r="DM14" s="428">
        <f t="shared" si="21"/>
        <v>5</v>
      </c>
      <c r="DN14" s="429">
        <f t="shared" si="22"/>
        <v>1</v>
      </c>
      <c r="DO14" s="428">
        <f t="shared" si="23"/>
        <v>3</v>
      </c>
      <c r="DP14" s="429">
        <f t="shared" si="24"/>
        <v>0.6</v>
      </c>
      <c r="DQ14" s="100">
        <f t="shared" si="25"/>
        <v>0</v>
      </c>
      <c r="DR14" s="100">
        <f t="shared" si="26"/>
        <v>0</v>
      </c>
      <c r="DS14" s="97">
        <f t="shared" si="27"/>
        <v>0</v>
      </c>
      <c r="DT14" s="428">
        <f t="shared" si="28"/>
        <v>5</v>
      </c>
      <c r="DU14" s="429">
        <f t="shared" si="29"/>
        <v>1</v>
      </c>
      <c r="DV14" s="428">
        <f t="shared" si="30"/>
        <v>3</v>
      </c>
      <c r="DW14" s="429">
        <f t="shared" si="31"/>
        <v>0.6</v>
      </c>
      <c r="DX14" s="100">
        <f t="shared" si="32"/>
        <v>0</v>
      </c>
      <c r="DY14" s="100">
        <f t="shared" si="33"/>
        <v>0</v>
      </c>
      <c r="DZ14" s="97">
        <f t="shared" si="34"/>
        <v>0</v>
      </c>
      <c r="EA14" s="428">
        <f t="shared" si="35"/>
        <v>5</v>
      </c>
      <c r="EB14" s="429">
        <f t="shared" si="36"/>
        <v>1</v>
      </c>
      <c r="EC14" s="428">
        <f t="shared" si="37"/>
        <v>3</v>
      </c>
      <c r="ED14" s="429">
        <f t="shared" si="38"/>
        <v>0.6</v>
      </c>
      <c r="EE14" s="100">
        <f t="shared" si="39"/>
        <v>0</v>
      </c>
      <c r="EF14" s="100">
        <f t="shared" si="40"/>
        <v>0</v>
      </c>
      <c r="EG14" s="97">
        <f t="shared" si="41"/>
        <v>0</v>
      </c>
      <c r="EH14" s="428">
        <f t="shared" si="42"/>
        <v>5</v>
      </c>
      <c r="EI14" s="429">
        <f t="shared" si="43"/>
        <v>1</v>
      </c>
      <c r="EJ14" s="428">
        <f t="shared" si="44"/>
        <v>3</v>
      </c>
      <c r="EK14" s="429">
        <f t="shared" si="45"/>
        <v>0.6</v>
      </c>
      <c r="EL14" s="100">
        <f t="shared" si="46"/>
        <v>0</v>
      </c>
      <c r="EM14" s="100">
        <f t="shared" si="47"/>
        <v>0</v>
      </c>
      <c r="EN14" s="97">
        <f t="shared" si="48"/>
        <v>0</v>
      </c>
      <c r="EO14" s="428">
        <f t="shared" si="49"/>
        <v>5</v>
      </c>
      <c r="EP14" s="429">
        <f t="shared" si="50"/>
        <v>1</v>
      </c>
      <c r="EQ14" s="428">
        <f t="shared" si="51"/>
        <v>3</v>
      </c>
      <c r="ER14" s="429">
        <f t="shared" si="52"/>
        <v>0.6</v>
      </c>
      <c r="ES14" s="100">
        <f t="shared" si="53"/>
        <v>0</v>
      </c>
      <c r="ET14" s="100">
        <f t="shared" si="54"/>
        <v>0</v>
      </c>
      <c r="EU14" s="97">
        <f t="shared" si="55"/>
        <v>0</v>
      </c>
      <c r="EV14" s="428">
        <f t="shared" si="56"/>
        <v>5</v>
      </c>
      <c r="EW14" s="429">
        <f t="shared" si="57"/>
        <v>1</v>
      </c>
      <c r="EX14" s="428">
        <f t="shared" si="58"/>
        <v>3</v>
      </c>
      <c r="EY14" s="429">
        <f t="shared" si="59"/>
        <v>0.6</v>
      </c>
      <c r="EZ14" s="100">
        <f t="shared" si="60"/>
        <v>0</v>
      </c>
      <c r="FA14" s="100">
        <f t="shared" si="61"/>
        <v>0</v>
      </c>
      <c r="FB14" s="97">
        <f t="shared" si="62"/>
        <v>0</v>
      </c>
      <c r="FC14" s="428">
        <f t="shared" si="63"/>
        <v>5</v>
      </c>
      <c r="FD14" s="429">
        <f t="shared" si="64"/>
        <v>1</v>
      </c>
      <c r="FE14" s="428">
        <f t="shared" si="65"/>
        <v>3</v>
      </c>
      <c r="FF14" s="429">
        <f t="shared" si="66"/>
        <v>0.6</v>
      </c>
      <c r="FG14" s="100">
        <f t="shared" si="67"/>
        <v>0</v>
      </c>
      <c r="FH14" s="100">
        <f t="shared" si="68"/>
        <v>0</v>
      </c>
      <c r="FI14" s="97">
        <f t="shared" si="69"/>
        <v>0</v>
      </c>
      <c r="FJ14" s="428">
        <f t="shared" si="70"/>
        <v>5</v>
      </c>
      <c r="FK14" s="429">
        <f t="shared" si="71"/>
        <v>1</v>
      </c>
      <c r="FL14" s="428">
        <f t="shared" si="72"/>
        <v>3</v>
      </c>
      <c r="FM14" s="429">
        <f t="shared" si="73"/>
        <v>0.6</v>
      </c>
      <c r="FN14" s="100">
        <f t="shared" si="74"/>
        <v>0</v>
      </c>
      <c r="FO14" s="100">
        <f t="shared" si="75"/>
        <v>0</v>
      </c>
      <c r="FP14" s="97">
        <f t="shared" si="76"/>
        <v>0</v>
      </c>
      <c r="FQ14" s="428">
        <f t="shared" si="77"/>
        <v>5</v>
      </c>
      <c r="FR14" s="429">
        <f t="shared" si="78"/>
        <v>1</v>
      </c>
      <c r="FS14" s="428">
        <f t="shared" si="79"/>
        <v>3</v>
      </c>
      <c r="FT14" s="429">
        <f t="shared" si="80"/>
        <v>0.6</v>
      </c>
      <c r="FU14" s="100">
        <f t="shared" si="81"/>
        <v>0</v>
      </c>
      <c r="FV14" s="100">
        <f t="shared" si="82"/>
        <v>0</v>
      </c>
      <c r="FW14" s="97">
        <f t="shared" si="83"/>
        <v>0</v>
      </c>
      <c r="FX14" s="428">
        <f t="shared" si="84"/>
        <v>5</v>
      </c>
      <c r="FY14" s="429">
        <f t="shared" si="85"/>
        <v>1</v>
      </c>
      <c r="FZ14" s="428">
        <f t="shared" si="86"/>
        <v>3</v>
      </c>
      <c r="GA14" s="429">
        <f t="shared" si="87"/>
        <v>0.6</v>
      </c>
      <c r="GB14" s="100">
        <f t="shared" si="88"/>
        <v>0</v>
      </c>
      <c r="GC14" s="100">
        <f t="shared" si="89"/>
        <v>0</v>
      </c>
      <c r="GD14" s="97">
        <f t="shared" si="90"/>
        <v>0</v>
      </c>
      <c r="GE14" s="428">
        <f t="shared" si="91"/>
        <v>5</v>
      </c>
      <c r="GF14" s="429">
        <f t="shared" si="92"/>
        <v>1</v>
      </c>
      <c r="GG14" s="428">
        <f t="shared" si="93"/>
        <v>3</v>
      </c>
      <c r="GH14" s="429">
        <f t="shared" si="94"/>
        <v>0.6</v>
      </c>
      <c r="GI14" s="429">
        <f t="shared" si="95"/>
        <v>0.6</v>
      </c>
      <c r="GJ14" s="101"/>
    </row>
    <row r="15" spans="1:193 1680:1680" ht="37.5" hidden="1" customHeight="1">
      <c r="A15" s="427">
        <v>7</v>
      </c>
      <c r="B15" s="85"/>
      <c r="C15" s="85"/>
      <c r="D15" s="193"/>
      <c r="E15" s="85"/>
      <c r="F15" s="124"/>
      <c r="G15" s="85"/>
      <c r="H15" s="85" t="s">
        <v>1170</v>
      </c>
      <c r="I15" s="86"/>
      <c r="J15" s="86"/>
      <c r="K15" s="86"/>
      <c r="L15" s="86"/>
      <c r="M15" s="86"/>
      <c r="N15" s="86"/>
      <c r="O15" s="86"/>
      <c r="P15" s="86"/>
      <c r="Q15" s="86"/>
      <c r="R15" s="86"/>
      <c r="S15" s="86"/>
      <c r="T15" s="86"/>
      <c r="U15" s="86"/>
      <c r="V15" s="86"/>
      <c r="W15" s="86"/>
      <c r="X15" s="86"/>
      <c r="Y15" s="86"/>
      <c r="Z15" s="86"/>
      <c r="AA15" s="86"/>
      <c r="AB15" s="86"/>
      <c r="AC15" s="88">
        <f t="shared" si="0"/>
        <v>0</v>
      </c>
      <c r="AD15" s="89">
        <f t="shared" si="97"/>
        <v>1</v>
      </c>
      <c r="AE15" s="88" t="str">
        <f t="shared" si="1"/>
        <v>3 - Moderado</v>
      </c>
      <c r="AF15" s="89">
        <f t="shared" si="96"/>
        <v>0.6</v>
      </c>
      <c r="AG15" s="82" t="str">
        <f t="shared" si="98"/>
        <v/>
      </c>
      <c r="AH15" s="89">
        <f t="shared" si="2"/>
        <v>0.6</v>
      </c>
      <c r="AI15" s="85"/>
      <c r="AJ15" s="85"/>
      <c r="AK15" s="85"/>
      <c r="AL15" s="85"/>
      <c r="AM15" s="47"/>
      <c r="AN15" s="91"/>
      <c r="AO15" s="91"/>
      <c r="AP15" s="47"/>
      <c r="AQ15" s="47"/>
      <c r="AR15" s="91"/>
      <c r="AS15" s="91"/>
      <c r="AT15" s="47"/>
      <c r="AU15" s="47"/>
      <c r="AV15" s="91"/>
      <c r="AW15" s="91"/>
      <c r="AX15" s="47"/>
      <c r="AY15" s="47"/>
      <c r="AZ15" s="91"/>
      <c r="BA15" s="91"/>
      <c r="BB15" s="47"/>
      <c r="BC15" s="47"/>
      <c r="BD15" s="91"/>
      <c r="BE15" s="91"/>
      <c r="BF15" s="47"/>
      <c r="BG15" s="47"/>
      <c r="BH15" s="91"/>
      <c r="BI15" s="91"/>
      <c r="BJ15" s="47"/>
      <c r="BK15" s="47"/>
      <c r="BL15" s="91"/>
      <c r="BM15" s="91"/>
      <c r="BN15" s="47"/>
      <c r="BO15" s="47"/>
      <c r="BP15" s="91"/>
      <c r="BQ15" s="91"/>
      <c r="BR15" s="47"/>
      <c r="BS15" s="47"/>
      <c r="BT15" s="91"/>
      <c r="BU15" s="91"/>
      <c r="BV15" s="47"/>
      <c r="BW15" s="47"/>
      <c r="BX15" s="91"/>
      <c r="BY15" s="91"/>
      <c r="BZ15" s="47"/>
      <c r="CA15" s="47"/>
      <c r="CB15" s="91"/>
      <c r="CC15" s="91"/>
      <c r="CD15" s="47"/>
      <c r="CE15" s="47"/>
      <c r="CF15" s="91"/>
      <c r="CG15" s="91"/>
      <c r="CH15" s="47"/>
      <c r="CI15" s="91"/>
      <c r="CJ15" s="91"/>
      <c r="CK15" s="47"/>
      <c r="CL15" s="92" t="str">
        <f t="shared" si="3"/>
        <v>5 - Muy Alta</v>
      </c>
      <c r="CM15" s="93">
        <f t="shared" si="99"/>
        <v>1</v>
      </c>
      <c r="CN15" s="92" t="str">
        <f t="shared" si="4"/>
        <v>3 - Moderado</v>
      </c>
      <c r="CO15" s="93">
        <f t="shared" si="100"/>
        <v>0.6</v>
      </c>
      <c r="CP15" s="94" t="str">
        <f t="shared" si="101"/>
        <v>ALTO</v>
      </c>
      <c r="CQ15" s="89">
        <f t="shared" si="5"/>
        <v>0.6</v>
      </c>
      <c r="CR15" s="194"/>
      <c r="CS15" s="94">
        <f t="shared" si="6"/>
        <v>5</v>
      </c>
      <c r="CT15" s="47"/>
      <c r="CU15" s="194"/>
      <c r="CV15" s="194"/>
      <c r="CW15" s="96"/>
      <c r="CX15" s="97">
        <f t="shared" si="7"/>
        <v>0</v>
      </c>
      <c r="CY15" s="98">
        <f t="shared" si="8"/>
        <v>3</v>
      </c>
      <c r="CZ15" s="97" t="str">
        <f t="shared" si="9"/>
        <v>Moderado</v>
      </c>
      <c r="DA15" s="99">
        <f t="shared" si="10"/>
        <v>0.6</v>
      </c>
      <c r="DB15" s="100">
        <f t="shared" si="11"/>
        <v>0</v>
      </c>
      <c r="DC15" s="100">
        <f t="shared" si="12"/>
        <v>0</v>
      </c>
      <c r="DD15" s="97">
        <f t="shared" si="13"/>
        <v>0</v>
      </c>
      <c r="DE15" s="428">
        <f t="shared" si="14"/>
        <v>5</v>
      </c>
      <c r="DF15" s="429">
        <f t="shared" si="15"/>
        <v>1</v>
      </c>
      <c r="DG15" s="428">
        <f t="shared" si="16"/>
        <v>3</v>
      </c>
      <c r="DH15" s="428"/>
      <c r="DI15" s="429">
        <f t="shared" si="17"/>
        <v>0.6</v>
      </c>
      <c r="DJ15" s="100">
        <f t="shared" si="18"/>
        <v>0</v>
      </c>
      <c r="DK15" s="100">
        <f t="shared" si="19"/>
        <v>0</v>
      </c>
      <c r="DL15" s="97">
        <f t="shared" si="20"/>
        <v>0</v>
      </c>
      <c r="DM15" s="428">
        <f t="shared" si="21"/>
        <v>5</v>
      </c>
      <c r="DN15" s="429">
        <f t="shared" si="22"/>
        <v>1</v>
      </c>
      <c r="DO15" s="428">
        <f t="shared" si="23"/>
        <v>3</v>
      </c>
      <c r="DP15" s="429">
        <f t="shared" si="24"/>
        <v>0.6</v>
      </c>
      <c r="DQ15" s="100">
        <f t="shared" si="25"/>
        <v>0</v>
      </c>
      <c r="DR15" s="100">
        <f t="shared" si="26"/>
        <v>0</v>
      </c>
      <c r="DS15" s="97">
        <f t="shared" si="27"/>
        <v>0</v>
      </c>
      <c r="DT15" s="428">
        <f t="shared" si="28"/>
        <v>5</v>
      </c>
      <c r="DU15" s="429">
        <f t="shared" si="29"/>
        <v>1</v>
      </c>
      <c r="DV15" s="428">
        <f t="shared" si="30"/>
        <v>3</v>
      </c>
      <c r="DW15" s="429">
        <f t="shared" si="31"/>
        <v>0.6</v>
      </c>
      <c r="DX15" s="100">
        <f t="shared" si="32"/>
        <v>0</v>
      </c>
      <c r="DY15" s="100">
        <f t="shared" si="33"/>
        <v>0</v>
      </c>
      <c r="DZ15" s="97">
        <f t="shared" si="34"/>
        <v>0</v>
      </c>
      <c r="EA15" s="428">
        <f t="shared" si="35"/>
        <v>5</v>
      </c>
      <c r="EB15" s="429">
        <f t="shared" si="36"/>
        <v>1</v>
      </c>
      <c r="EC15" s="428">
        <f t="shared" si="37"/>
        <v>3</v>
      </c>
      <c r="ED15" s="429">
        <f t="shared" si="38"/>
        <v>0.6</v>
      </c>
      <c r="EE15" s="100">
        <f t="shared" si="39"/>
        <v>0</v>
      </c>
      <c r="EF15" s="100">
        <f t="shared" si="40"/>
        <v>0</v>
      </c>
      <c r="EG15" s="97">
        <f t="shared" si="41"/>
        <v>0</v>
      </c>
      <c r="EH15" s="428">
        <f t="shared" si="42"/>
        <v>5</v>
      </c>
      <c r="EI15" s="429">
        <f t="shared" si="43"/>
        <v>1</v>
      </c>
      <c r="EJ15" s="428">
        <f t="shared" si="44"/>
        <v>3</v>
      </c>
      <c r="EK15" s="429">
        <f t="shared" si="45"/>
        <v>0.6</v>
      </c>
      <c r="EL15" s="100">
        <f t="shared" si="46"/>
        <v>0</v>
      </c>
      <c r="EM15" s="100">
        <f t="shared" si="47"/>
        <v>0</v>
      </c>
      <c r="EN15" s="97">
        <f t="shared" si="48"/>
        <v>0</v>
      </c>
      <c r="EO15" s="428">
        <f t="shared" si="49"/>
        <v>5</v>
      </c>
      <c r="EP15" s="429">
        <f t="shared" si="50"/>
        <v>1</v>
      </c>
      <c r="EQ15" s="428">
        <f t="shared" si="51"/>
        <v>3</v>
      </c>
      <c r="ER15" s="429">
        <f t="shared" si="52"/>
        <v>0.6</v>
      </c>
      <c r="ES15" s="100">
        <f t="shared" si="53"/>
        <v>0</v>
      </c>
      <c r="ET15" s="100">
        <f t="shared" si="54"/>
        <v>0</v>
      </c>
      <c r="EU15" s="97">
        <f t="shared" si="55"/>
        <v>0</v>
      </c>
      <c r="EV15" s="428">
        <f t="shared" si="56"/>
        <v>5</v>
      </c>
      <c r="EW15" s="429">
        <f t="shared" si="57"/>
        <v>1</v>
      </c>
      <c r="EX15" s="428">
        <f t="shared" si="58"/>
        <v>3</v>
      </c>
      <c r="EY15" s="429">
        <f t="shared" si="59"/>
        <v>0.6</v>
      </c>
      <c r="EZ15" s="100">
        <f t="shared" si="60"/>
        <v>0</v>
      </c>
      <c r="FA15" s="100">
        <f t="shared" si="61"/>
        <v>0</v>
      </c>
      <c r="FB15" s="97">
        <f t="shared" si="62"/>
        <v>0</v>
      </c>
      <c r="FC15" s="428">
        <f t="shared" si="63"/>
        <v>5</v>
      </c>
      <c r="FD15" s="429">
        <f t="shared" si="64"/>
        <v>1</v>
      </c>
      <c r="FE15" s="428">
        <f t="shared" si="65"/>
        <v>3</v>
      </c>
      <c r="FF15" s="429">
        <f t="shared" si="66"/>
        <v>0.6</v>
      </c>
      <c r="FG15" s="100">
        <f t="shared" si="67"/>
        <v>0</v>
      </c>
      <c r="FH15" s="100">
        <f t="shared" si="68"/>
        <v>0</v>
      </c>
      <c r="FI15" s="97">
        <f t="shared" si="69"/>
        <v>0</v>
      </c>
      <c r="FJ15" s="428">
        <f t="shared" si="70"/>
        <v>5</v>
      </c>
      <c r="FK15" s="429">
        <f t="shared" si="71"/>
        <v>1</v>
      </c>
      <c r="FL15" s="428">
        <f t="shared" si="72"/>
        <v>3</v>
      </c>
      <c r="FM15" s="429">
        <f t="shared" si="73"/>
        <v>0.6</v>
      </c>
      <c r="FN15" s="100">
        <f t="shared" si="74"/>
        <v>0</v>
      </c>
      <c r="FO15" s="100">
        <f t="shared" si="75"/>
        <v>0</v>
      </c>
      <c r="FP15" s="97">
        <f t="shared" si="76"/>
        <v>0</v>
      </c>
      <c r="FQ15" s="428">
        <f t="shared" si="77"/>
        <v>5</v>
      </c>
      <c r="FR15" s="429">
        <f t="shared" si="78"/>
        <v>1</v>
      </c>
      <c r="FS15" s="428">
        <f t="shared" si="79"/>
        <v>3</v>
      </c>
      <c r="FT15" s="429">
        <f t="shared" si="80"/>
        <v>0.6</v>
      </c>
      <c r="FU15" s="100">
        <f t="shared" si="81"/>
        <v>0</v>
      </c>
      <c r="FV15" s="100">
        <f t="shared" si="82"/>
        <v>0</v>
      </c>
      <c r="FW15" s="97">
        <f t="shared" si="83"/>
        <v>0</v>
      </c>
      <c r="FX15" s="428">
        <f t="shared" si="84"/>
        <v>5</v>
      </c>
      <c r="FY15" s="429">
        <f t="shared" si="85"/>
        <v>1</v>
      </c>
      <c r="FZ15" s="428">
        <f t="shared" si="86"/>
        <v>3</v>
      </c>
      <c r="GA15" s="429">
        <f t="shared" si="87"/>
        <v>0.6</v>
      </c>
      <c r="GB15" s="100">
        <f t="shared" si="88"/>
        <v>0</v>
      </c>
      <c r="GC15" s="100">
        <f t="shared" si="89"/>
        <v>0</v>
      </c>
      <c r="GD15" s="97">
        <f t="shared" si="90"/>
        <v>0</v>
      </c>
      <c r="GE15" s="428">
        <f t="shared" si="91"/>
        <v>5</v>
      </c>
      <c r="GF15" s="429">
        <f t="shared" si="92"/>
        <v>1</v>
      </c>
      <c r="GG15" s="428">
        <f t="shared" si="93"/>
        <v>3</v>
      </c>
      <c r="GH15" s="429">
        <f t="shared" si="94"/>
        <v>0.6</v>
      </c>
      <c r="GI15" s="429">
        <f t="shared" si="95"/>
        <v>0.6</v>
      </c>
      <c r="GJ15" s="101"/>
    </row>
    <row r="16" spans="1:193 1680:1680" ht="37.5" hidden="1" customHeight="1">
      <c r="A16" s="427">
        <v>8</v>
      </c>
      <c r="B16" s="85"/>
      <c r="C16" s="85"/>
      <c r="D16" s="193"/>
      <c r="E16" s="85"/>
      <c r="F16" s="124"/>
      <c r="G16" s="85"/>
      <c r="H16" s="85" t="s">
        <v>1170</v>
      </c>
      <c r="I16" s="86"/>
      <c r="J16" s="86"/>
      <c r="K16" s="86"/>
      <c r="L16" s="86"/>
      <c r="M16" s="86"/>
      <c r="N16" s="86"/>
      <c r="O16" s="86"/>
      <c r="P16" s="86"/>
      <c r="Q16" s="86"/>
      <c r="R16" s="86"/>
      <c r="S16" s="86"/>
      <c r="T16" s="86"/>
      <c r="U16" s="86"/>
      <c r="V16" s="86"/>
      <c r="W16" s="86"/>
      <c r="X16" s="86"/>
      <c r="Y16" s="86"/>
      <c r="Z16" s="86"/>
      <c r="AA16" s="86"/>
      <c r="AB16" s="86"/>
      <c r="AC16" s="88">
        <f t="shared" si="0"/>
        <v>0</v>
      </c>
      <c r="AD16" s="89">
        <f t="shared" si="97"/>
        <v>1</v>
      </c>
      <c r="AE16" s="88" t="str">
        <f t="shared" si="1"/>
        <v>3 - Moderado</v>
      </c>
      <c r="AF16" s="89">
        <f t="shared" si="96"/>
        <v>0.6</v>
      </c>
      <c r="AG16" s="82" t="str">
        <f t="shared" si="98"/>
        <v/>
      </c>
      <c r="AH16" s="89">
        <f t="shared" si="2"/>
        <v>0.6</v>
      </c>
      <c r="AI16" s="85"/>
      <c r="AJ16" s="85"/>
      <c r="AK16" s="85"/>
      <c r="AL16" s="85"/>
      <c r="AM16" s="47"/>
      <c r="AN16" s="91"/>
      <c r="AO16" s="91"/>
      <c r="AP16" s="47"/>
      <c r="AQ16" s="47"/>
      <c r="AR16" s="91"/>
      <c r="AS16" s="91"/>
      <c r="AT16" s="47"/>
      <c r="AU16" s="47"/>
      <c r="AV16" s="91"/>
      <c r="AW16" s="91"/>
      <c r="AX16" s="47"/>
      <c r="AY16" s="47"/>
      <c r="AZ16" s="91"/>
      <c r="BA16" s="91"/>
      <c r="BB16" s="47"/>
      <c r="BC16" s="47"/>
      <c r="BD16" s="91"/>
      <c r="BE16" s="91"/>
      <c r="BF16" s="47"/>
      <c r="BG16" s="47"/>
      <c r="BH16" s="91"/>
      <c r="BI16" s="91"/>
      <c r="BJ16" s="47"/>
      <c r="BK16" s="47"/>
      <c r="BL16" s="91"/>
      <c r="BM16" s="91"/>
      <c r="BN16" s="47"/>
      <c r="BO16" s="47"/>
      <c r="BP16" s="91"/>
      <c r="BQ16" s="91"/>
      <c r="BR16" s="47"/>
      <c r="BS16" s="47"/>
      <c r="BT16" s="91"/>
      <c r="BU16" s="91"/>
      <c r="BV16" s="47"/>
      <c r="BW16" s="47"/>
      <c r="BX16" s="91"/>
      <c r="BY16" s="91"/>
      <c r="BZ16" s="47"/>
      <c r="CA16" s="47"/>
      <c r="CB16" s="91"/>
      <c r="CC16" s="91"/>
      <c r="CD16" s="47"/>
      <c r="CE16" s="47"/>
      <c r="CF16" s="91"/>
      <c r="CG16" s="91"/>
      <c r="CH16" s="47"/>
      <c r="CI16" s="91"/>
      <c r="CJ16" s="91"/>
      <c r="CK16" s="47"/>
      <c r="CL16" s="92" t="str">
        <f t="shared" si="3"/>
        <v>5 - Muy Alta</v>
      </c>
      <c r="CM16" s="93">
        <f t="shared" si="99"/>
        <v>1</v>
      </c>
      <c r="CN16" s="92" t="str">
        <f t="shared" si="4"/>
        <v>3 - Moderado</v>
      </c>
      <c r="CO16" s="93">
        <f t="shared" si="100"/>
        <v>0.6</v>
      </c>
      <c r="CP16" s="94" t="str">
        <f t="shared" si="101"/>
        <v>ALTO</v>
      </c>
      <c r="CQ16" s="89">
        <f t="shared" si="5"/>
        <v>0.6</v>
      </c>
      <c r="CR16" s="194"/>
      <c r="CS16" s="94">
        <f t="shared" si="6"/>
        <v>5</v>
      </c>
      <c r="CT16" s="47"/>
      <c r="CU16" s="194"/>
      <c r="CV16" s="194"/>
      <c r="CW16" s="96"/>
      <c r="CX16" s="97">
        <f t="shared" si="7"/>
        <v>0</v>
      </c>
      <c r="CY16" s="98">
        <f t="shared" si="8"/>
        <v>3</v>
      </c>
      <c r="CZ16" s="97" t="str">
        <f t="shared" si="9"/>
        <v>Moderado</v>
      </c>
      <c r="DA16" s="99">
        <f t="shared" si="10"/>
        <v>0.6</v>
      </c>
      <c r="DB16" s="100">
        <f t="shared" si="11"/>
        <v>0</v>
      </c>
      <c r="DC16" s="100">
        <f t="shared" si="12"/>
        <v>0</v>
      </c>
      <c r="DD16" s="97">
        <f t="shared" si="13"/>
        <v>0</v>
      </c>
      <c r="DE16" s="428">
        <f t="shared" si="14"/>
        <v>5</v>
      </c>
      <c r="DF16" s="429">
        <f t="shared" si="15"/>
        <v>1</v>
      </c>
      <c r="DG16" s="428">
        <f t="shared" si="16"/>
        <v>3</v>
      </c>
      <c r="DH16" s="428"/>
      <c r="DI16" s="429">
        <f t="shared" si="17"/>
        <v>0.6</v>
      </c>
      <c r="DJ16" s="100">
        <f t="shared" si="18"/>
        <v>0</v>
      </c>
      <c r="DK16" s="100">
        <f t="shared" si="19"/>
        <v>0</v>
      </c>
      <c r="DL16" s="97">
        <f t="shared" si="20"/>
        <v>0</v>
      </c>
      <c r="DM16" s="428">
        <f t="shared" si="21"/>
        <v>5</v>
      </c>
      <c r="DN16" s="429">
        <f t="shared" si="22"/>
        <v>1</v>
      </c>
      <c r="DO16" s="428">
        <f t="shared" si="23"/>
        <v>3</v>
      </c>
      <c r="DP16" s="429">
        <f t="shared" si="24"/>
        <v>0.6</v>
      </c>
      <c r="DQ16" s="100">
        <f t="shared" si="25"/>
        <v>0</v>
      </c>
      <c r="DR16" s="100">
        <f t="shared" si="26"/>
        <v>0</v>
      </c>
      <c r="DS16" s="97">
        <f t="shared" si="27"/>
        <v>0</v>
      </c>
      <c r="DT16" s="428">
        <f t="shared" si="28"/>
        <v>5</v>
      </c>
      <c r="DU16" s="429">
        <f t="shared" si="29"/>
        <v>1</v>
      </c>
      <c r="DV16" s="428">
        <f t="shared" si="30"/>
        <v>3</v>
      </c>
      <c r="DW16" s="429">
        <f t="shared" si="31"/>
        <v>0.6</v>
      </c>
      <c r="DX16" s="100">
        <f t="shared" si="32"/>
        <v>0</v>
      </c>
      <c r="DY16" s="100">
        <f t="shared" si="33"/>
        <v>0</v>
      </c>
      <c r="DZ16" s="97">
        <f t="shared" si="34"/>
        <v>0</v>
      </c>
      <c r="EA16" s="428">
        <f t="shared" si="35"/>
        <v>5</v>
      </c>
      <c r="EB16" s="429">
        <f t="shared" si="36"/>
        <v>1</v>
      </c>
      <c r="EC16" s="428">
        <f t="shared" si="37"/>
        <v>3</v>
      </c>
      <c r="ED16" s="429">
        <f t="shared" si="38"/>
        <v>0.6</v>
      </c>
      <c r="EE16" s="100">
        <f t="shared" si="39"/>
        <v>0</v>
      </c>
      <c r="EF16" s="100">
        <f t="shared" si="40"/>
        <v>0</v>
      </c>
      <c r="EG16" s="97">
        <f t="shared" si="41"/>
        <v>0</v>
      </c>
      <c r="EH16" s="428">
        <f t="shared" si="42"/>
        <v>5</v>
      </c>
      <c r="EI16" s="429">
        <f t="shared" si="43"/>
        <v>1</v>
      </c>
      <c r="EJ16" s="428">
        <f t="shared" si="44"/>
        <v>3</v>
      </c>
      <c r="EK16" s="429">
        <f t="shared" si="45"/>
        <v>0.6</v>
      </c>
      <c r="EL16" s="100">
        <f t="shared" si="46"/>
        <v>0</v>
      </c>
      <c r="EM16" s="100">
        <f t="shared" si="47"/>
        <v>0</v>
      </c>
      <c r="EN16" s="97">
        <f t="shared" si="48"/>
        <v>0</v>
      </c>
      <c r="EO16" s="428">
        <f t="shared" si="49"/>
        <v>5</v>
      </c>
      <c r="EP16" s="429">
        <f t="shared" si="50"/>
        <v>1</v>
      </c>
      <c r="EQ16" s="428">
        <f t="shared" si="51"/>
        <v>3</v>
      </c>
      <c r="ER16" s="429">
        <f t="shared" si="52"/>
        <v>0.6</v>
      </c>
      <c r="ES16" s="100">
        <f t="shared" si="53"/>
        <v>0</v>
      </c>
      <c r="ET16" s="100">
        <f t="shared" si="54"/>
        <v>0</v>
      </c>
      <c r="EU16" s="97">
        <f t="shared" si="55"/>
        <v>0</v>
      </c>
      <c r="EV16" s="428">
        <f t="shared" si="56"/>
        <v>5</v>
      </c>
      <c r="EW16" s="429">
        <f t="shared" si="57"/>
        <v>1</v>
      </c>
      <c r="EX16" s="428">
        <f t="shared" si="58"/>
        <v>3</v>
      </c>
      <c r="EY16" s="429">
        <f t="shared" si="59"/>
        <v>0.6</v>
      </c>
      <c r="EZ16" s="100">
        <f t="shared" si="60"/>
        <v>0</v>
      </c>
      <c r="FA16" s="100">
        <f t="shared" si="61"/>
        <v>0</v>
      </c>
      <c r="FB16" s="97">
        <f t="shared" si="62"/>
        <v>0</v>
      </c>
      <c r="FC16" s="428">
        <f t="shared" si="63"/>
        <v>5</v>
      </c>
      <c r="FD16" s="429">
        <f t="shared" si="64"/>
        <v>1</v>
      </c>
      <c r="FE16" s="428">
        <f t="shared" si="65"/>
        <v>3</v>
      </c>
      <c r="FF16" s="429">
        <f t="shared" si="66"/>
        <v>0.6</v>
      </c>
      <c r="FG16" s="100">
        <f t="shared" si="67"/>
        <v>0</v>
      </c>
      <c r="FH16" s="100">
        <f t="shared" si="68"/>
        <v>0</v>
      </c>
      <c r="FI16" s="97">
        <f t="shared" si="69"/>
        <v>0</v>
      </c>
      <c r="FJ16" s="428">
        <f t="shared" si="70"/>
        <v>5</v>
      </c>
      <c r="FK16" s="429">
        <f t="shared" si="71"/>
        <v>1</v>
      </c>
      <c r="FL16" s="428">
        <f t="shared" si="72"/>
        <v>3</v>
      </c>
      <c r="FM16" s="429">
        <f t="shared" si="73"/>
        <v>0.6</v>
      </c>
      <c r="FN16" s="100">
        <f t="shared" si="74"/>
        <v>0</v>
      </c>
      <c r="FO16" s="100">
        <f t="shared" si="75"/>
        <v>0</v>
      </c>
      <c r="FP16" s="97">
        <f t="shared" si="76"/>
        <v>0</v>
      </c>
      <c r="FQ16" s="428">
        <f t="shared" si="77"/>
        <v>5</v>
      </c>
      <c r="FR16" s="429">
        <f t="shared" si="78"/>
        <v>1</v>
      </c>
      <c r="FS16" s="428">
        <f t="shared" si="79"/>
        <v>3</v>
      </c>
      <c r="FT16" s="429">
        <f t="shared" si="80"/>
        <v>0.6</v>
      </c>
      <c r="FU16" s="100">
        <f t="shared" si="81"/>
        <v>0</v>
      </c>
      <c r="FV16" s="100">
        <f t="shared" si="82"/>
        <v>0</v>
      </c>
      <c r="FW16" s="97">
        <f t="shared" si="83"/>
        <v>0</v>
      </c>
      <c r="FX16" s="428">
        <f t="shared" si="84"/>
        <v>5</v>
      </c>
      <c r="FY16" s="429">
        <f t="shared" si="85"/>
        <v>1</v>
      </c>
      <c r="FZ16" s="428">
        <f t="shared" si="86"/>
        <v>3</v>
      </c>
      <c r="GA16" s="429">
        <f t="shared" si="87"/>
        <v>0.6</v>
      </c>
      <c r="GB16" s="100">
        <f t="shared" si="88"/>
        <v>0</v>
      </c>
      <c r="GC16" s="100">
        <f t="shared" si="89"/>
        <v>0</v>
      </c>
      <c r="GD16" s="97">
        <f t="shared" si="90"/>
        <v>0</v>
      </c>
      <c r="GE16" s="428">
        <f t="shared" si="91"/>
        <v>5</v>
      </c>
      <c r="GF16" s="429">
        <f t="shared" si="92"/>
        <v>1</v>
      </c>
      <c r="GG16" s="428">
        <f t="shared" si="93"/>
        <v>3</v>
      </c>
      <c r="GH16" s="429">
        <f t="shared" si="94"/>
        <v>0.6</v>
      </c>
      <c r="GI16" s="429">
        <f t="shared" si="95"/>
        <v>0.6</v>
      </c>
      <c r="GJ16" s="101"/>
    </row>
    <row r="17" spans="1:191" ht="37.5" hidden="1" customHeight="1">
      <c r="A17" s="427">
        <v>9</v>
      </c>
      <c r="B17" s="85"/>
      <c r="C17" s="85"/>
      <c r="D17" s="193"/>
      <c r="E17" s="85"/>
      <c r="F17" s="124"/>
      <c r="G17" s="85"/>
      <c r="H17" s="85" t="s">
        <v>1170</v>
      </c>
      <c r="I17" s="86"/>
      <c r="J17" s="86"/>
      <c r="K17" s="86"/>
      <c r="L17" s="86"/>
      <c r="M17" s="86"/>
      <c r="N17" s="86"/>
      <c r="O17" s="86"/>
      <c r="P17" s="86"/>
      <c r="Q17" s="86"/>
      <c r="R17" s="86"/>
      <c r="S17" s="86"/>
      <c r="T17" s="86"/>
      <c r="U17" s="86"/>
      <c r="V17" s="86"/>
      <c r="W17" s="86"/>
      <c r="X17" s="86"/>
      <c r="Y17" s="86"/>
      <c r="Z17" s="86"/>
      <c r="AA17" s="86"/>
      <c r="AB17" s="86"/>
      <c r="AC17" s="88">
        <f t="shared" si="0"/>
        <v>0</v>
      </c>
      <c r="AD17" s="89">
        <f t="shared" si="97"/>
        <v>1</v>
      </c>
      <c r="AE17" s="88" t="str">
        <f t="shared" si="1"/>
        <v>3 - Moderado</v>
      </c>
      <c r="AF17" s="89">
        <f t="shared" si="96"/>
        <v>0.6</v>
      </c>
      <c r="AG17" s="82" t="str">
        <f t="shared" si="98"/>
        <v/>
      </c>
      <c r="AH17" s="89">
        <f t="shared" si="2"/>
        <v>0.6</v>
      </c>
      <c r="AI17" s="85"/>
      <c r="AJ17" s="85"/>
      <c r="AK17" s="85"/>
      <c r="AL17" s="85"/>
      <c r="AM17" s="47"/>
      <c r="AN17" s="91"/>
      <c r="AO17" s="91"/>
      <c r="AP17" s="47"/>
      <c r="AQ17" s="47"/>
      <c r="AR17" s="91"/>
      <c r="AS17" s="91"/>
      <c r="AT17" s="47"/>
      <c r="AU17" s="47"/>
      <c r="AV17" s="91"/>
      <c r="AW17" s="91"/>
      <c r="AX17" s="47"/>
      <c r="AY17" s="47"/>
      <c r="AZ17" s="91"/>
      <c r="BA17" s="91"/>
      <c r="BB17" s="47"/>
      <c r="BC17" s="47"/>
      <c r="BD17" s="91"/>
      <c r="BE17" s="91"/>
      <c r="BF17" s="47"/>
      <c r="BG17" s="47"/>
      <c r="BH17" s="91"/>
      <c r="BI17" s="91"/>
      <c r="BJ17" s="47"/>
      <c r="BK17" s="47"/>
      <c r="BL17" s="91"/>
      <c r="BM17" s="91"/>
      <c r="BN17" s="47"/>
      <c r="BO17" s="47"/>
      <c r="BP17" s="91"/>
      <c r="BQ17" s="91"/>
      <c r="BR17" s="47"/>
      <c r="BS17" s="47"/>
      <c r="BT17" s="91"/>
      <c r="BU17" s="91"/>
      <c r="BV17" s="47"/>
      <c r="BW17" s="47"/>
      <c r="BX17" s="91"/>
      <c r="BY17" s="91"/>
      <c r="BZ17" s="47"/>
      <c r="CA17" s="47"/>
      <c r="CB17" s="91"/>
      <c r="CC17" s="91"/>
      <c r="CD17" s="47"/>
      <c r="CE17" s="47"/>
      <c r="CF17" s="91"/>
      <c r="CG17" s="91"/>
      <c r="CH17" s="47"/>
      <c r="CI17" s="91"/>
      <c r="CJ17" s="91"/>
      <c r="CK17" s="47"/>
      <c r="CL17" s="92" t="str">
        <f t="shared" si="3"/>
        <v>5 - Muy Alta</v>
      </c>
      <c r="CM17" s="93">
        <f t="shared" si="99"/>
        <v>1</v>
      </c>
      <c r="CN17" s="92" t="str">
        <f t="shared" si="4"/>
        <v>3 - Moderado</v>
      </c>
      <c r="CO17" s="93">
        <f t="shared" si="100"/>
        <v>0.6</v>
      </c>
      <c r="CP17" s="94" t="str">
        <f t="shared" si="101"/>
        <v>ALTO</v>
      </c>
      <c r="CQ17" s="89">
        <f t="shared" si="5"/>
        <v>0.6</v>
      </c>
      <c r="CR17" s="194"/>
      <c r="CS17" s="94">
        <f t="shared" si="6"/>
        <v>5</v>
      </c>
      <c r="CT17" s="47"/>
      <c r="CU17" s="194"/>
      <c r="CV17" s="194"/>
      <c r="CW17" s="96"/>
      <c r="CX17" s="97">
        <f t="shared" si="7"/>
        <v>0</v>
      </c>
      <c r="CY17" s="98">
        <f t="shared" si="8"/>
        <v>3</v>
      </c>
      <c r="CZ17" s="97" t="str">
        <f t="shared" si="9"/>
        <v>Moderado</v>
      </c>
      <c r="DA17" s="99">
        <f t="shared" si="10"/>
        <v>0.6</v>
      </c>
      <c r="DB17" s="100">
        <f t="shared" si="11"/>
        <v>0</v>
      </c>
      <c r="DC17" s="100">
        <f t="shared" si="12"/>
        <v>0</v>
      </c>
      <c r="DD17" s="97">
        <f t="shared" si="13"/>
        <v>0</v>
      </c>
      <c r="DE17" s="428">
        <f t="shared" si="14"/>
        <v>5</v>
      </c>
      <c r="DF17" s="429">
        <f t="shared" si="15"/>
        <v>1</v>
      </c>
      <c r="DG17" s="428">
        <f t="shared" si="16"/>
        <v>3</v>
      </c>
      <c r="DH17" s="428"/>
      <c r="DI17" s="429">
        <f t="shared" si="17"/>
        <v>0.6</v>
      </c>
      <c r="DJ17" s="100">
        <f t="shared" si="18"/>
        <v>0</v>
      </c>
      <c r="DK17" s="100">
        <f t="shared" si="19"/>
        <v>0</v>
      </c>
      <c r="DL17" s="97">
        <f t="shared" si="20"/>
        <v>0</v>
      </c>
      <c r="DM17" s="428">
        <f t="shared" si="21"/>
        <v>5</v>
      </c>
      <c r="DN17" s="429">
        <f t="shared" si="22"/>
        <v>1</v>
      </c>
      <c r="DO17" s="428">
        <f t="shared" si="23"/>
        <v>3</v>
      </c>
      <c r="DP17" s="429">
        <f t="shared" si="24"/>
        <v>0.6</v>
      </c>
      <c r="DQ17" s="100">
        <f t="shared" si="25"/>
        <v>0</v>
      </c>
      <c r="DR17" s="100">
        <f t="shared" si="26"/>
        <v>0</v>
      </c>
      <c r="DS17" s="97">
        <f t="shared" si="27"/>
        <v>0</v>
      </c>
      <c r="DT17" s="428">
        <f t="shared" si="28"/>
        <v>5</v>
      </c>
      <c r="DU17" s="429">
        <f t="shared" si="29"/>
        <v>1</v>
      </c>
      <c r="DV17" s="428">
        <f t="shared" si="30"/>
        <v>3</v>
      </c>
      <c r="DW17" s="429">
        <f t="shared" si="31"/>
        <v>0.6</v>
      </c>
      <c r="DX17" s="100">
        <f t="shared" si="32"/>
        <v>0</v>
      </c>
      <c r="DY17" s="100">
        <f t="shared" si="33"/>
        <v>0</v>
      </c>
      <c r="DZ17" s="97">
        <f t="shared" si="34"/>
        <v>0</v>
      </c>
      <c r="EA17" s="428">
        <f t="shared" si="35"/>
        <v>5</v>
      </c>
      <c r="EB17" s="429">
        <f t="shared" si="36"/>
        <v>1</v>
      </c>
      <c r="EC17" s="428">
        <f t="shared" si="37"/>
        <v>3</v>
      </c>
      <c r="ED17" s="429">
        <f t="shared" si="38"/>
        <v>0.6</v>
      </c>
      <c r="EE17" s="100">
        <f t="shared" si="39"/>
        <v>0</v>
      </c>
      <c r="EF17" s="100">
        <f t="shared" si="40"/>
        <v>0</v>
      </c>
      <c r="EG17" s="97">
        <f t="shared" si="41"/>
        <v>0</v>
      </c>
      <c r="EH17" s="428">
        <f t="shared" si="42"/>
        <v>5</v>
      </c>
      <c r="EI17" s="429">
        <f t="shared" si="43"/>
        <v>1</v>
      </c>
      <c r="EJ17" s="428">
        <f t="shared" si="44"/>
        <v>3</v>
      </c>
      <c r="EK17" s="429">
        <f t="shared" si="45"/>
        <v>0.6</v>
      </c>
      <c r="EL17" s="100">
        <f t="shared" si="46"/>
        <v>0</v>
      </c>
      <c r="EM17" s="100">
        <f t="shared" si="47"/>
        <v>0</v>
      </c>
      <c r="EN17" s="97">
        <f t="shared" si="48"/>
        <v>0</v>
      </c>
      <c r="EO17" s="428">
        <f t="shared" si="49"/>
        <v>5</v>
      </c>
      <c r="EP17" s="429">
        <f t="shared" si="50"/>
        <v>1</v>
      </c>
      <c r="EQ17" s="428">
        <f t="shared" si="51"/>
        <v>3</v>
      </c>
      <c r="ER17" s="429">
        <f t="shared" si="52"/>
        <v>0.6</v>
      </c>
      <c r="ES17" s="100">
        <f t="shared" si="53"/>
        <v>0</v>
      </c>
      <c r="ET17" s="100">
        <f t="shared" si="54"/>
        <v>0</v>
      </c>
      <c r="EU17" s="97">
        <f t="shared" si="55"/>
        <v>0</v>
      </c>
      <c r="EV17" s="428">
        <f t="shared" si="56"/>
        <v>5</v>
      </c>
      <c r="EW17" s="429">
        <f t="shared" si="57"/>
        <v>1</v>
      </c>
      <c r="EX17" s="428">
        <f t="shared" si="58"/>
        <v>3</v>
      </c>
      <c r="EY17" s="429">
        <f t="shared" si="59"/>
        <v>0.6</v>
      </c>
      <c r="EZ17" s="100">
        <f t="shared" si="60"/>
        <v>0</v>
      </c>
      <c r="FA17" s="100">
        <f t="shared" si="61"/>
        <v>0</v>
      </c>
      <c r="FB17" s="97">
        <f t="shared" si="62"/>
        <v>0</v>
      </c>
      <c r="FC17" s="428">
        <f t="shared" si="63"/>
        <v>5</v>
      </c>
      <c r="FD17" s="429">
        <f t="shared" si="64"/>
        <v>1</v>
      </c>
      <c r="FE17" s="428">
        <f t="shared" si="65"/>
        <v>3</v>
      </c>
      <c r="FF17" s="429">
        <f t="shared" si="66"/>
        <v>0.6</v>
      </c>
      <c r="FG17" s="100">
        <f t="shared" si="67"/>
        <v>0</v>
      </c>
      <c r="FH17" s="100">
        <f t="shared" si="68"/>
        <v>0</v>
      </c>
      <c r="FI17" s="97">
        <f t="shared" si="69"/>
        <v>0</v>
      </c>
      <c r="FJ17" s="428">
        <f t="shared" si="70"/>
        <v>5</v>
      </c>
      <c r="FK17" s="429">
        <f t="shared" si="71"/>
        <v>1</v>
      </c>
      <c r="FL17" s="428">
        <f t="shared" si="72"/>
        <v>3</v>
      </c>
      <c r="FM17" s="429">
        <f t="shared" si="73"/>
        <v>0.6</v>
      </c>
      <c r="FN17" s="100">
        <f t="shared" si="74"/>
        <v>0</v>
      </c>
      <c r="FO17" s="100">
        <f t="shared" si="75"/>
        <v>0</v>
      </c>
      <c r="FP17" s="97">
        <f t="shared" si="76"/>
        <v>0</v>
      </c>
      <c r="FQ17" s="428">
        <f t="shared" si="77"/>
        <v>5</v>
      </c>
      <c r="FR17" s="429">
        <f t="shared" si="78"/>
        <v>1</v>
      </c>
      <c r="FS17" s="428">
        <f t="shared" si="79"/>
        <v>3</v>
      </c>
      <c r="FT17" s="429">
        <f t="shared" si="80"/>
        <v>0.6</v>
      </c>
      <c r="FU17" s="100">
        <f t="shared" si="81"/>
        <v>0</v>
      </c>
      <c r="FV17" s="100">
        <f t="shared" si="82"/>
        <v>0</v>
      </c>
      <c r="FW17" s="97">
        <f t="shared" si="83"/>
        <v>0</v>
      </c>
      <c r="FX17" s="428">
        <f t="shared" si="84"/>
        <v>5</v>
      </c>
      <c r="FY17" s="429">
        <f t="shared" si="85"/>
        <v>1</v>
      </c>
      <c r="FZ17" s="428">
        <f t="shared" si="86"/>
        <v>3</v>
      </c>
      <c r="GA17" s="429">
        <f t="shared" si="87"/>
        <v>0.6</v>
      </c>
      <c r="GB17" s="100">
        <f t="shared" si="88"/>
        <v>0</v>
      </c>
      <c r="GC17" s="100">
        <f t="shared" si="89"/>
        <v>0</v>
      </c>
      <c r="GD17" s="97">
        <f t="shared" si="90"/>
        <v>0</v>
      </c>
      <c r="GE17" s="428">
        <f t="shared" si="91"/>
        <v>5</v>
      </c>
      <c r="GF17" s="429">
        <f t="shared" si="92"/>
        <v>1</v>
      </c>
      <c r="GG17" s="428">
        <f t="shared" si="93"/>
        <v>3</v>
      </c>
      <c r="GH17" s="429">
        <f t="shared" si="94"/>
        <v>0.6</v>
      </c>
      <c r="GI17" s="429">
        <f t="shared" si="95"/>
        <v>0.6</v>
      </c>
    </row>
    <row r="18" spans="1:191" ht="37.5" hidden="1" customHeight="1">
      <c r="A18" s="427">
        <v>10</v>
      </c>
      <c r="B18" s="85"/>
      <c r="C18" s="85"/>
      <c r="D18" s="193"/>
      <c r="E18" s="85"/>
      <c r="F18" s="124"/>
      <c r="G18" s="85"/>
      <c r="H18" s="85" t="s">
        <v>1170</v>
      </c>
      <c r="I18" s="86"/>
      <c r="J18" s="86"/>
      <c r="K18" s="86"/>
      <c r="L18" s="86"/>
      <c r="M18" s="86"/>
      <c r="N18" s="86"/>
      <c r="O18" s="86"/>
      <c r="P18" s="86"/>
      <c r="Q18" s="86"/>
      <c r="R18" s="86"/>
      <c r="S18" s="86"/>
      <c r="T18" s="86"/>
      <c r="U18" s="86"/>
      <c r="V18" s="86"/>
      <c r="W18" s="86"/>
      <c r="X18" s="86"/>
      <c r="Y18" s="86"/>
      <c r="Z18" s="86"/>
      <c r="AA18" s="86"/>
      <c r="AB18" s="86"/>
      <c r="AC18" s="88">
        <f t="shared" si="0"/>
        <v>0</v>
      </c>
      <c r="AD18" s="89">
        <f t="shared" si="97"/>
        <v>1</v>
      </c>
      <c r="AE18" s="88" t="str">
        <f t="shared" si="1"/>
        <v>3 - Moderado</v>
      </c>
      <c r="AF18" s="89">
        <f t="shared" si="96"/>
        <v>0.6</v>
      </c>
      <c r="AG18" s="82" t="str">
        <f t="shared" si="98"/>
        <v/>
      </c>
      <c r="AH18" s="89">
        <f t="shared" si="2"/>
        <v>0.6</v>
      </c>
      <c r="AI18" s="85"/>
      <c r="AJ18" s="85"/>
      <c r="AK18" s="85"/>
      <c r="AL18" s="85"/>
      <c r="AM18" s="47"/>
      <c r="AN18" s="91"/>
      <c r="AO18" s="91"/>
      <c r="AP18" s="47"/>
      <c r="AQ18" s="47"/>
      <c r="AR18" s="91"/>
      <c r="AS18" s="91"/>
      <c r="AT18" s="47"/>
      <c r="AU18" s="47"/>
      <c r="AV18" s="91"/>
      <c r="AW18" s="91"/>
      <c r="AX18" s="47"/>
      <c r="AY18" s="47"/>
      <c r="AZ18" s="91"/>
      <c r="BA18" s="91"/>
      <c r="BB18" s="47"/>
      <c r="BC18" s="47"/>
      <c r="BD18" s="91"/>
      <c r="BE18" s="91"/>
      <c r="BF18" s="47"/>
      <c r="BG18" s="47"/>
      <c r="BH18" s="91"/>
      <c r="BI18" s="91"/>
      <c r="BJ18" s="47"/>
      <c r="BK18" s="47"/>
      <c r="BL18" s="91"/>
      <c r="BM18" s="91"/>
      <c r="BN18" s="47"/>
      <c r="BO18" s="47"/>
      <c r="BP18" s="91"/>
      <c r="BQ18" s="91"/>
      <c r="BR18" s="47"/>
      <c r="BS18" s="47"/>
      <c r="BT18" s="91"/>
      <c r="BU18" s="91"/>
      <c r="BV18" s="47"/>
      <c r="BW18" s="47"/>
      <c r="BX18" s="91"/>
      <c r="BY18" s="91"/>
      <c r="BZ18" s="47"/>
      <c r="CA18" s="47"/>
      <c r="CB18" s="91"/>
      <c r="CC18" s="91"/>
      <c r="CD18" s="47"/>
      <c r="CE18" s="47"/>
      <c r="CF18" s="91"/>
      <c r="CG18" s="91"/>
      <c r="CH18" s="47"/>
      <c r="CI18" s="91"/>
      <c r="CJ18" s="91"/>
      <c r="CK18" s="47"/>
      <c r="CL18" s="92" t="str">
        <f t="shared" si="3"/>
        <v>5 - Muy Alta</v>
      </c>
      <c r="CM18" s="93">
        <f t="shared" si="99"/>
        <v>1</v>
      </c>
      <c r="CN18" s="92" t="str">
        <f t="shared" si="4"/>
        <v>3 - Moderado</v>
      </c>
      <c r="CO18" s="93">
        <f t="shared" si="100"/>
        <v>0.6</v>
      </c>
      <c r="CP18" s="94" t="str">
        <f t="shared" si="101"/>
        <v>ALTO</v>
      </c>
      <c r="CQ18" s="89">
        <f t="shared" si="5"/>
        <v>0.6</v>
      </c>
      <c r="CR18" s="194"/>
      <c r="CS18" s="94">
        <f t="shared" si="6"/>
        <v>5</v>
      </c>
      <c r="CT18" s="47"/>
      <c r="CU18" s="194"/>
      <c r="CV18" s="194"/>
      <c r="CW18" s="96"/>
      <c r="CX18" s="97">
        <f t="shared" si="7"/>
        <v>0</v>
      </c>
      <c r="CY18" s="98">
        <f t="shared" si="8"/>
        <v>3</v>
      </c>
      <c r="CZ18" s="97" t="str">
        <f t="shared" si="9"/>
        <v>Moderado</v>
      </c>
      <c r="DA18" s="99">
        <f t="shared" si="10"/>
        <v>0.6</v>
      </c>
      <c r="DB18" s="100">
        <f t="shared" si="11"/>
        <v>0</v>
      </c>
      <c r="DC18" s="100">
        <f t="shared" si="12"/>
        <v>0</v>
      </c>
      <c r="DD18" s="97">
        <f t="shared" si="13"/>
        <v>0</v>
      </c>
      <c r="DE18" s="428">
        <f t="shared" si="14"/>
        <v>5</v>
      </c>
      <c r="DF18" s="429">
        <f t="shared" si="15"/>
        <v>1</v>
      </c>
      <c r="DG18" s="428">
        <f t="shared" si="16"/>
        <v>3</v>
      </c>
      <c r="DH18" s="428"/>
      <c r="DI18" s="429">
        <f t="shared" si="17"/>
        <v>0.6</v>
      </c>
      <c r="DJ18" s="100">
        <f t="shared" si="18"/>
        <v>0</v>
      </c>
      <c r="DK18" s="100">
        <f t="shared" si="19"/>
        <v>0</v>
      </c>
      <c r="DL18" s="97">
        <f t="shared" si="20"/>
        <v>0</v>
      </c>
      <c r="DM18" s="428">
        <f t="shared" si="21"/>
        <v>5</v>
      </c>
      <c r="DN18" s="429">
        <f t="shared" si="22"/>
        <v>1</v>
      </c>
      <c r="DO18" s="428">
        <f t="shared" si="23"/>
        <v>3</v>
      </c>
      <c r="DP18" s="429">
        <f t="shared" si="24"/>
        <v>0.6</v>
      </c>
      <c r="DQ18" s="100">
        <f t="shared" si="25"/>
        <v>0</v>
      </c>
      <c r="DR18" s="100">
        <f t="shared" si="26"/>
        <v>0</v>
      </c>
      <c r="DS18" s="97">
        <f t="shared" si="27"/>
        <v>0</v>
      </c>
      <c r="DT18" s="428">
        <f t="shared" si="28"/>
        <v>5</v>
      </c>
      <c r="DU18" s="429">
        <f t="shared" si="29"/>
        <v>1</v>
      </c>
      <c r="DV18" s="428">
        <f t="shared" si="30"/>
        <v>3</v>
      </c>
      <c r="DW18" s="429">
        <f t="shared" si="31"/>
        <v>0.6</v>
      </c>
      <c r="DX18" s="100">
        <f t="shared" si="32"/>
        <v>0</v>
      </c>
      <c r="DY18" s="100">
        <f t="shared" si="33"/>
        <v>0</v>
      </c>
      <c r="DZ18" s="97">
        <f t="shared" si="34"/>
        <v>0</v>
      </c>
      <c r="EA18" s="428">
        <f t="shared" si="35"/>
        <v>5</v>
      </c>
      <c r="EB18" s="429">
        <f t="shared" si="36"/>
        <v>1</v>
      </c>
      <c r="EC18" s="428">
        <f t="shared" si="37"/>
        <v>3</v>
      </c>
      <c r="ED18" s="429">
        <f t="shared" si="38"/>
        <v>0.6</v>
      </c>
      <c r="EE18" s="100">
        <f t="shared" si="39"/>
        <v>0</v>
      </c>
      <c r="EF18" s="100">
        <f t="shared" si="40"/>
        <v>0</v>
      </c>
      <c r="EG18" s="97">
        <f t="shared" si="41"/>
        <v>0</v>
      </c>
      <c r="EH18" s="428">
        <f t="shared" si="42"/>
        <v>5</v>
      </c>
      <c r="EI18" s="429">
        <f t="shared" si="43"/>
        <v>1</v>
      </c>
      <c r="EJ18" s="428">
        <f t="shared" si="44"/>
        <v>3</v>
      </c>
      <c r="EK18" s="429">
        <f t="shared" si="45"/>
        <v>0.6</v>
      </c>
      <c r="EL18" s="100">
        <f t="shared" si="46"/>
        <v>0</v>
      </c>
      <c r="EM18" s="100">
        <f t="shared" si="47"/>
        <v>0</v>
      </c>
      <c r="EN18" s="97">
        <f t="shared" si="48"/>
        <v>0</v>
      </c>
      <c r="EO18" s="428">
        <f t="shared" si="49"/>
        <v>5</v>
      </c>
      <c r="EP18" s="429">
        <f t="shared" si="50"/>
        <v>1</v>
      </c>
      <c r="EQ18" s="428">
        <f t="shared" si="51"/>
        <v>3</v>
      </c>
      <c r="ER18" s="429">
        <f t="shared" si="52"/>
        <v>0.6</v>
      </c>
      <c r="ES18" s="100">
        <f t="shared" si="53"/>
        <v>0</v>
      </c>
      <c r="ET18" s="100">
        <f t="shared" si="54"/>
        <v>0</v>
      </c>
      <c r="EU18" s="97">
        <f t="shared" si="55"/>
        <v>0</v>
      </c>
      <c r="EV18" s="428">
        <f t="shared" si="56"/>
        <v>5</v>
      </c>
      <c r="EW18" s="429">
        <f t="shared" si="57"/>
        <v>1</v>
      </c>
      <c r="EX18" s="428">
        <f t="shared" si="58"/>
        <v>3</v>
      </c>
      <c r="EY18" s="429">
        <f t="shared" si="59"/>
        <v>0.6</v>
      </c>
      <c r="EZ18" s="100">
        <f t="shared" si="60"/>
        <v>0</v>
      </c>
      <c r="FA18" s="100">
        <f t="shared" si="61"/>
        <v>0</v>
      </c>
      <c r="FB18" s="97">
        <f t="shared" si="62"/>
        <v>0</v>
      </c>
      <c r="FC18" s="428">
        <f t="shared" si="63"/>
        <v>5</v>
      </c>
      <c r="FD18" s="429">
        <f t="shared" si="64"/>
        <v>1</v>
      </c>
      <c r="FE18" s="428">
        <f t="shared" si="65"/>
        <v>3</v>
      </c>
      <c r="FF18" s="429">
        <f t="shared" si="66"/>
        <v>0.6</v>
      </c>
      <c r="FG18" s="100">
        <f t="shared" si="67"/>
        <v>0</v>
      </c>
      <c r="FH18" s="100">
        <f t="shared" si="68"/>
        <v>0</v>
      </c>
      <c r="FI18" s="97">
        <f t="shared" si="69"/>
        <v>0</v>
      </c>
      <c r="FJ18" s="428">
        <f t="shared" si="70"/>
        <v>5</v>
      </c>
      <c r="FK18" s="429">
        <f t="shared" si="71"/>
        <v>1</v>
      </c>
      <c r="FL18" s="428">
        <f t="shared" si="72"/>
        <v>3</v>
      </c>
      <c r="FM18" s="429">
        <f t="shared" si="73"/>
        <v>0.6</v>
      </c>
      <c r="FN18" s="100">
        <f t="shared" si="74"/>
        <v>0</v>
      </c>
      <c r="FO18" s="100">
        <f t="shared" si="75"/>
        <v>0</v>
      </c>
      <c r="FP18" s="97">
        <f t="shared" si="76"/>
        <v>0</v>
      </c>
      <c r="FQ18" s="428">
        <f t="shared" si="77"/>
        <v>5</v>
      </c>
      <c r="FR18" s="429">
        <f t="shared" si="78"/>
        <v>1</v>
      </c>
      <c r="FS18" s="428">
        <f t="shared" si="79"/>
        <v>3</v>
      </c>
      <c r="FT18" s="429">
        <f t="shared" si="80"/>
        <v>0.6</v>
      </c>
      <c r="FU18" s="100">
        <f t="shared" si="81"/>
        <v>0</v>
      </c>
      <c r="FV18" s="100">
        <f t="shared" si="82"/>
        <v>0</v>
      </c>
      <c r="FW18" s="97">
        <f t="shared" si="83"/>
        <v>0</v>
      </c>
      <c r="FX18" s="428">
        <f t="shared" si="84"/>
        <v>5</v>
      </c>
      <c r="FY18" s="429">
        <f t="shared" si="85"/>
        <v>1</v>
      </c>
      <c r="FZ18" s="428">
        <f t="shared" si="86"/>
        <v>3</v>
      </c>
      <c r="GA18" s="429">
        <f t="shared" si="87"/>
        <v>0.6</v>
      </c>
      <c r="GB18" s="100">
        <f t="shared" si="88"/>
        <v>0</v>
      </c>
      <c r="GC18" s="100">
        <f t="shared" si="89"/>
        <v>0</v>
      </c>
      <c r="GD18" s="97">
        <f t="shared" si="90"/>
        <v>0</v>
      </c>
      <c r="GE18" s="428">
        <f t="shared" si="91"/>
        <v>5</v>
      </c>
      <c r="GF18" s="429">
        <f t="shared" si="92"/>
        <v>1</v>
      </c>
      <c r="GG18" s="428">
        <f t="shared" si="93"/>
        <v>3</v>
      </c>
      <c r="GH18" s="429">
        <f t="shared" si="94"/>
        <v>0.6</v>
      </c>
      <c r="GI18" s="429">
        <f t="shared" si="95"/>
        <v>0.6</v>
      </c>
    </row>
    <row r="19" spans="1:191" ht="37.5" hidden="1" customHeight="1">
      <c r="A19" s="427">
        <v>11</v>
      </c>
      <c r="B19" s="85"/>
      <c r="C19" s="85"/>
      <c r="D19" s="193"/>
      <c r="E19" s="85"/>
      <c r="F19" s="124"/>
      <c r="G19" s="85"/>
      <c r="H19" s="85" t="s">
        <v>1170</v>
      </c>
      <c r="I19" s="86"/>
      <c r="J19" s="86"/>
      <c r="K19" s="86"/>
      <c r="L19" s="86"/>
      <c r="M19" s="86"/>
      <c r="N19" s="86"/>
      <c r="O19" s="86"/>
      <c r="P19" s="86"/>
      <c r="Q19" s="86"/>
      <c r="R19" s="86"/>
      <c r="S19" s="86"/>
      <c r="T19" s="86"/>
      <c r="U19" s="86"/>
      <c r="V19" s="86"/>
      <c r="W19" s="86"/>
      <c r="X19" s="86"/>
      <c r="Y19" s="86"/>
      <c r="Z19" s="86"/>
      <c r="AA19" s="86"/>
      <c r="AB19" s="86"/>
      <c r="AC19" s="88">
        <f t="shared" si="0"/>
        <v>0</v>
      </c>
      <c r="AD19" s="89">
        <f t="shared" si="97"/>
        <v>1</v>
      </c>
      <c r="AE19" s="88" t="str">
        <f t="shared" si="1"/>
        <v>3 - Moderado</v>
      </c>
      <c r="AF19" s="89">
        <f t="shared" si="96"/>
        <v>0.6</v>
      </c>
      <c r="AG19" s="82" t="str">
        <f t="shared" si="98"/>
        <v/>
      </c>
      <c r="AH19" s="89">
        <f t="shared" si="2"/>
        <v>0.6</v>
      </c>
      <c r="AI19" s="85"/>
      <c r="AJ19" s="85"/>
      <c r="AK19" s="85"/>
      <c r="AL19" s="85"/>
      <c r="AM19" s="47"/>
      <c r="AN19" s="91"/>
      <c r="AO19" s="91"/>
      <c r="AP19" s="47"/>
      <c r="AQ19" s="47"/>
      <c r="AR19" s="91"/>
      <c r="AS19" s="91"/>
      <c r="AT19" s="47"/>
      <c r="AU19" s="47"/>
      <c r="AV19" s="91"/>
      <c r="AW19" s="91"/>
      <c r="AX19" s="47"/>
      <c r="AY19" s="47"/>
      <c r="AZ19" s="91"/>
      <c r="BA19" s="91"/>
      <c r="BB19" s="47"/>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tr">
        <f t="shared" si="3"/>
        <v>5 - Muy Alta</v>
      </c>
      <c r="CM19" s="93">
        <f t="shared" si="99"/>
        <v>1</v>
      </c>
      <c r="CN19" s="92" t="str">
        <f t="shared" si="4"/>
        <v>3 - Moderado</v>
      </c>
      <c r="CO19" s="93">
        <f t="shared" si="100"/>
        <v>0.6</v>
      </c>
      <c r="CP19" s="94" t="str">
        <f t="shared" si="101"/>
        <v>ALTO</v>
      </c>
      <c r="CQ19" s="89">
        <f t="shared" si="5"/>
        <v>0.6</v>
      </c>
      <c r="CR19" s="194"/>
      <c r="CS19" s="94">
        <f t="shared" si="6"/>
        <v>5</v>
      </c>
      <c r="CT19" s="47"/>
      <c r="CU19" s="194"/>
      <c r="CV19" s="194"/>
      <c r="CW19" s="96"/>
      <c r="CX19" s="97">
        <f t="shared" si="7"/>
        <v>0</v>
      </c>
      <c r="CY19" s="98">
        <f t="shared" si="8"/>
        <v>3</v>
      </c>
      <c r="CZ19" s="97" t="str">
        <f t="shared" si="9"/>
        <v>Moderado</v>
      </c>
      <c r="DA19" s="99">
        <f t="shared" si="10"/>
        <v>0.6</v>
      </c>
      <c r="DB19" s="100">
        <f t="shared" si="11"/>
        <v>0</v>
      </c>
      <c r="DC19" s="100">
        <f t="shared" si="12"/>
        <v>0</v>
      </c>
      <c r="DD19" s="97">
        <f t="shared" si="13"/>
        <v>0</v>
      </c>
      <c r="DE19" s="428">
        <f t="shared" si="14"/>
        <v>5</v>
      </c>
      <c r="DF19" s="429">
        <f t="shared" si="15"/>
        <v>1</v>
      </c>
      <c r="DG19" s="428">
        <f t="shared" si="16"/>
        <v>3</v>
      </c>
      <c r="DH19" s="428"/>
      <c r="DI19" s="429">
        <f t="shared" si="17"/>
        <v>0.6</v>
      </c>
      <c r="DJ19" s="100">
        <f t="shared" si="18"/>
        <v>0</v>
      </c>
      <c r="DK19" s="100">
        <f t="shared" si="19"/>
        <v>0</v>
      </c>
      <c r="DL19" s="97">
        <f t="shared" si="20"/>
        <v>0</v>
      </c>
      <c r="DM19" s="428">
        <f t="shared" si="21"/>
        <v>5</v>
      </c>
      <c r="DN19" s="429">
        <f t="shared" si="22"/>
        <v>1</v>
      </c>
      <c r="DO19" s="428">
        <f t="shared" si="23"/>
        <v>3</v>
      </c>
      <c r="DP19" s="429">
        <f t="shared" si="24"/>
        <v>0.6</v>
      </c>
      <c r="DQ19" s="100">
        <f t="shared" si="25"/>
        <v>0</v>
      </c>
      <c r="DR19" s="100">
        <f t="shared" si="26"/>
        <v>0</v>
      </c>
      <c r="DS19" s="97">
        <f t="shared" si="27"/>
        <v>0</v>
      </c>
      <c r="DT19" s="428">
        <f t="shared" si="28"/>
        <v>5</v>
      </c>
      <c r="DU19" s="429">
        <f t="shared" si="29"/>
        <v>1</v>
      </c>
      <c r="DV19" s="428">
        <f t="shared" si="30"/>
        <v>3</v>
      </c>
      <c r="DW19" s="429">
        <f t="shared" si="31"/>
        <v>0.6</v>
      </c>
      <c r="DX19" s="100">
        <f t="shared" si="32"/>
        <v>0</v>
      </c>
      <c r="DY19" s="100">
        <f t="shared" si="33"/>
        <v>0</v>
      </c>
      <c r="DZ19" s="97">
        <f t="shared" si="34"/>
        <v>0</v>
      </c>
      <c r="EA19" s="428">
        <f t="shared" si="35"/>
        <v>5</v>
      </c>
      <c r="EB19" s="429">
        <f t="shared" si="36"/>
        <v>1</v>
      </c>
      <c r="EC19" s="428">
        <f t="shared" si="37"/>
        <v>3</v>
      </c>
      <c r="ED19" s="429">
        <f t="shared" si="38"/>
        <v>0.6</v>
      </c>
      <c r="EE19" s="100">
        <f t="shared" si="39"/>
        <v>0</v>
      </c>
      <c r="EF19" s="100">
        <f t="shared" si="40"/>
        <v>0</v>
      </c>
      <c r="EG19" s="97">
        <f t="shared" si="41"/>
        <v>0</v>
      </c>
      <c r="EH19" s="428">
        <f t="shared" si="42"/>
        <v>5</v>
      </c>
      <c r="EI19" s="429">
        <f t="shared" si="43"/>
        <v>1</v>
      </c>
      <c r="EJ19" s="428">
        <f t="shared" si="44"/>
        <v>3</v>
      </c>
      <c r="EK19" s="429">
        <f t="shared" si="45"/>
        <v>0.6</v>
      </c>
      <c r="EL19" s="100">
        <f t="shared" si="46"/>
        <v>0</v>
      </c>
      <c r="EM19" s="100">
        <f t="shared" si="47"/>
        <v>0</v>
      </c>
      <c r="EN19" s="97">
        <f t="shared" si="48"/>
        <v>0</v>
      </c>
      <c r="EO19" s="428">
        <f t="shared" si="49"/>
        <v>5</v>
      </c>
      <c r="EP19" s="429">
        <f t="shared" si="50"/>
        <v>1</v>
      </c>
      <c r="EQ19" s="428">
        <f t="shared" si="51"/>
        <v>3</v>
      </c>
      <c r="ER19" s="429">
        <f t="shared" si="52"/>
        <v>0.6</v>
      </c>
      <c r="ES19" s="100">
        <f t="shared" si="53"/>
        <v>0</v>
      </c>
      <c r="ET19" s="100">
        <f t="shared" si="54"/>
        <v>0</v>
      </c>
      <c r="EU19" s="97">
        <f t="shared" si="55"/>
        <v>0</v>
      </c>
      <c r="EV19" s="428">
        <f t="shared" si="56"/>
        <v>5</v>
      </c>
      <c r="EW19" s="429">
        <f t="shared" si="57"/>
        <v>1</v>
      </c>
      <c r="EX19" s="428">
        <f t="shared" si="58"/>
        <v>3</v>
      </c>
      <c r="EY19" s="429">
        <f t="shared" si="59"/>
        <v>0.6</v>
      </c>
      <c r="EZ19" s="100">
        <f t="shared" si="60"/>
        <v>0</v>
      </c>
      <c r="FA19" s="100">
        <f t="shared" si="61"/>
        <v>0</v>
      </c>
      <c r="FB19" s="97">
        <f t="shared" si="62"/>
        <v>0</v>
      </c>
      <c r="FC19" s="428">
        <f t="shared" si="63"/>
        <v>5</v>
      </c>
      <c r="FD19" s="429">
        <f t="shared" si="64"/>
        <v>1</v>
      </c>
      <c r="FE19" s="428">
        <f t="shared" si="65"/>
        <v>3</v>
      </c>
      <c r="FF19" s="429">
        <f t="shared" si="66"/>
        <v>0.6</v>
      </c>
      <c r="FG19" s="100">
        <f t="shared" si="67"/>
        <v>0</v>
      </c>
      <c r="FH19" s="100">
        <f t="shared" si="68"/>
        <v>0</v>
      </c>
      <c r="FI19" s="97">
        <f t="shared" si="69"/>
        <v>0</v>
      </c>
      <c r="FJ19" s="428">
        <f t="shared" si="70"/>
        <v>5</v>
      </c>
      <c r="FK19" s="429">
        <f t="shared" si="71"/>
        <v>1</v>
      </c>
      <c r="FL19" s="428">
        <f t="shared" si="72"/>
        <v>3</v>
      </c>
      <c r="FM19" s="429">
        <f t="shared" si="73"/>
        <v>0.6</v>
      </c>
      <c r="FN19" s="100">
        <f t="shared" si="74"/>
        <v>0</v>
      </c>
      <c r="FO19" s="100">
        <f t="shared" si="75"/>
        <v>0</v>
      </c>
      <c r="FP19" s="97">
        <f t="shared" si="76"/>
        <v>0</v>
      </c>
      <c r="FQ19" s="428">
        <f t="shared" si="77"/>
        <v>5</v>
      </c>
      <c r="FR19" s="429">
        <f t="shared" si="78"/>
        <v>1</v>
      </c>
      <c r="FS19" s="428">
        <f t="shared" si="79"/>
        <v>3</v>
      </c>
      <c r="FT19" s="429">
        <f t="shared" si="80"/>
        <v>0.6</v>
      </c>
      <c r="FU19" s="100">
        <f t="shared" si="81"/>
        <v>0</v>
      </c>
      <c r="FV19" s="100">
        <f t="shared" si="82"/>
        <v>0</v>
      </c>
      <c r="FW19" s="97">
        <f t="shared" si="83"/>
        <v>0</v>
      </c>
      <c r="FX19" s="428">
        <f t="shared" si="84"/>
        <v>5</v>
      </c>
      <c r="FY19" s="429">
        <f t="shared" si="85"/>
        <v>1</v>
      </c>
      <c r="FZ19" s="428">
        <f t="shared" si="86"/>
        <v>3</v>
      </c>
      <c r="GA19" s="429">
        <f t="shared" si="87"/>
        <v>0.6</v>
      </c>
      <c r="GB19" s="100">
        <f t="shared" si="88"/>
        <v>0</v>
      </c>
      <c r="GC19" s="100">
        <f t="shared" si="89"/>
        <v>0</v>
      </c>
      <c r="GD19" s="97">
        <f t="shared" si="90"/>
        <v>0</v>
      </c>
      <c r="GE19" s="428">
        <f t="shared" si="91"/>
        <v>5</v>
      </c>
      <c r="GF19" s="429">
        <f t="shared" si="92"/>
        <v>1</v>
      </c>
      <c r="GG19" s="428">
        <f t="shared" si="93"/>
        <v>3</v>
      </c>
      <c r="GH19" s="429">
        <f t="shared" si="94"/>
        <v>0.6</v>
      </c>
      <c r="GI19" s="429">
        <f t="shared" si="95"/>
        <v>0.6</v>
      </c>
    </row>
    <row r="20" spans="1:191" ht="37.5" hidden="1" customHeight="1">
      <c r="A20" s="427">
        <v>12</v>
      </c>
      <c r="B20" s="85"/>
      <c r="C20" s="85"/>
      <c r="D20" s="193"/>
      <c r="E20" s="85"/>
      <c r="F20" s="124"/>
      <c r="G20" s="85"/>
      <c r="H20" s="85" t="s">
        <v>1170</v>
      </c>
      <c r="I20" s="86"/>
      <c r="J20" s="86"/>
      <c r="K20" s="86"/>
      <c r="L20" s="86"/>
      <c r="M20" s="86"/>
      <c r="N20" s="86"/>
      <c r="O20" s="86"/>
      <c r="P20" s="86"/>
      <c r="Q20" s="86"/>
      <c r="R20" s="86"/>
      <c r="S20" s="86"/>
      <c r="T20" s="86"/>
      <c r="U20" s="86"/>
      <c r="V20" s="86"/>
      <c r="W20" s="86"/>
      <c r="X20" s="86"/>
      <c r="Y20" s="86"/>
      <c r="Z20" s="86"/>
      <c r="AA20" s="86"/>
      <c r="AB20" s="86"/>
      <c r="AC20" s="88">
        <f t="shared" si="0"/>
        <v>0</v>
      </c>
      <c r="AD20" s="89">
        <f t="shared" si="97"/>
        <v>1</v>
      </c>
      <c r="AE20" s="88" t="str">
        <f t="shared" si="1"/>
        <v>3 - Moderado</v>
      </c>
      <c r="AF20" s="89">
        <f t="shared" si="96"/>
        <v>0.6</v>
      </c>
      <c r="AG20" s="82" t="str">
        <f t="shared" si="98"/>
        <v/>
      </c>
      <c r="AH20" s="89">
        <f t="shared" si="2"/>
        <v>0.6</v>
      </c>
      <c r="AI20" s="85"/>
      <c r="AJ20" s="85"/>
      <c r="AK20" s="85"/>
      <c r="AL20" s="85"/>
      <c r="AM20" s="47"/>
      <c r="AN20" s="91"/>
      <c r="AO20" s="91"/>
      <c r="AP20" s="47"/>
      <c r="AQ20" s="47"/>
      <c r="AR20" s="91"/>
      <c r="AS20" s="91"/>
      <c r="AT20" s="47"/>
      <c r="AU20" s="47"/>
      <c r="AV20" s="91"/>
      <c r="AW20" s="91"/>
      <c r="AX20" s="47"/>
      <c r="AY20" s="47"/>
      <c r="AZ20" s="91"/>
      <c r="BA20" s="91"/>
      <c r="BB20" s="47"/>
      <c r="BC20" s="47"/>
      <c r="BD20" s="91"/>
      <c r="BE20" s="91"/>
      <c r="BF20" s="47"/>
      <c r="BG20" s="47"/>
      <c r="BH20" s="91"/>
      <c r="BI20" s="91"/>
      <c r="BJ20" s="47"/>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tr">
        <f t="shared" si="3"/>
        <v>5 - Muy Alta</v>
      </c>
      <c r="CM20" s="93">
        <f t="shared" si="99"/>
        <v>1</v>
      </c>
      <c r="CN20" s="92" t="str">
        <f t="shared" si="4"/>
        <v>3 - Moderado</v>
      </c>
      <c r="CO20" s="93">
        <f t="shared" si="100"/>
        <v>0.6</v>
      </c>
      <c r="CP20" s="94" t="str">
        <f t="shared" si="101"/>
        <v>ALTO</v>
      </c>
      <c r="CQ20" s="89">
        <f t="shared" si="5"/>
        <v>0.6</v>
      </c>
      <c r="CR20" s="194"/>
      <c r="CS20" s="94">
        <f t="shared" si="6"/>
        <v>5</v>
      </c>
      <c r="CT20" s="47"/>
      <c r="CU20" s="194"/>
      <c r="CV20" s="194"/>
      <c r="CW20" s="96"/>
      <c r="CX20" s="97">
        <f t="shared" si="7"/>
        <v>0</v>
      </c>
      <c r="CY20" s="98">
        <f t="shared" si="8"/>
        <v>3</v>
      </c>
      <c r="CZ20" s="97" t="str">
        <f t="shared" si="9"/>
        <v>Moderado</v>
      </c>
      <c r="DA20" s="99">
        <f t="shared" si="10"/>
        <v>0.6</v>
      </c>
      <c r="DB20" s="100">
        <f t="shared" si="11"/>
        <v>0</v>
      </c>
      <c r="DC20" s="100">
        <f t="shared" si="12"/>
        <v>0</v>
      </c>
      <c r="DD20" s="97">
        <f t="shared" si="13"/>
        <v>0</v>
      </c>
      <c r="DE20" s="428">
        <f t="shared" si="14"/>
        <v>5</v>
      </c>
      <c r="DF20" s="429">
        <f t="shared" si="15"/>
        <v>1</v>
      </c>
      <c r="DG20" s="428">
        <f t="shared" si="16"/>
        <v>3</v>
      </c>
      <c r="DH20" s="428"/>
      <c r="DI20" s="429">
        <f t="shared" si="17"/>
        <v>0.6</v>
      </c>
      <c r="DJ20" s="100">
        <f t="shared" si="18"/>
        <v>0</v>
      </c>
      <c r="DK20" s="100">
        <f t="shared" si="19"/>
        <v>0</v>
      </c>
      <c r="DL20" s="97">
        <f t="shared" si="20"/>
        <v>0</v>
      </c>
      <c r="DM20" s="428">
        <f t="shared" si="21"/>
        <v>5</v>
      </c>
      <c r="DN20" s="429">
        <f t="shared" si="22"/>
        <v>1</v>
      </c>
      <c r="DO20" s="428">
        <f t="shared" si="23"/>
        <v>3</v>
      </c>
      <c r="DP20" s="429">
        <f t="shared" si="24"/>
        <v>0.6</v>
      </c>
      <c r="DQ20" s="100">
        <f t="shared" si="25"/>
        <v>0</v>
      </c>
      <c r="DR20" s="100">
        <f t="shared" si="26"/>
        <v>0</v>
      </c>
      <c r="DS20" s="97">
        <f t="shared" si="27"/>
        <v>0</v>
      </c>
      <c r="DT20" s="428">
        <f t="shared" si="28"/>
        <v>5</v>
      </c>
      <c r="DU20" s="429">
        <f t="shared" si="29"/>
        <v>1</v>
      </c>
      <c r="DV20" s="428">
        <f t="shared" si="30"/>
        <v>3</v>
      </c>
      <c r="DW20" s="429">
        <f t="shared" si="31"/>
        <v>0.6</v>
      </c>
      <c r="DX20" s="100">
        <f t="shared" si="32"/>
        <v>0</v>
      </c>
      <c r="DY20" s="100">
        <f t="shared" si="33"/>
        <v>0</v>
      </c>
      <c r="DZ20" s="97">
        <f t="shared" si="34"/>
        <v>0</v>
      </c>
      <c r="EA20" s="428">
        <f t="shared" si="35"/>
        <v>5</v>
      </c>
      <c r="EB20" s="429">
        <f t="shared" si="36"/>
        <v>1</v>
      </c>
      <c r="EC20" s="428">
        <f t="shared" si="37"/>
        <v>3</v>
      </c>
      <c r="ED20" s="429">
        <f t="shared" si="38"/>
        <v>0.6</v>
      </c>
      <c r="EE20" s="100">
        <f t="shared" si="39"/>
        <v>0</v>
      </c>
      <c r="EF20" s="100">
        <f t="shared" si="40"/>
        <v>0</v>
      </c>
      <c r="EG20" s="97">
        <f t="shared" si="41"/>
        <v>0</v>
      </c>
      <c r="EH20" s="428">
        <f t="shared" si="42"/>
        <v>5</v>
      </c>
      <c r="EI20" s="429">
        <f t="shared" si="43"/>
        <v>1</v>
      </c>
      <c r="EJ20" s="428">
        <f t="shared" si="44"/>
        <v>3</v>
      </c>
      <c r="EK20" s="429">
        <f t="shared" si="45"/>
        <v>0.6</v>
      </c>
      <c r="EL20" s="100">
        <f t="shared" si="46"/>
        <v>0</v>
      </c>
      <c r="EM20" s="100">
        <f t="shared" si="47"/>
        <v>0</v>
      </c>
      <c r="EN20" s="97">
        <f t="shared" si="48"/>
        <v>0</v>
      </c>
      <c r="EO20" s="428">
        <f t="shared" si="49"/>
        <v>5</v>
      </c>
      <c r="EP20" s="429">
        <f t="shared" si="50"/>
        <v>1</v>
      </c>
      <c r="EQ20" s="428">
        <f t="shared" si="51"/>
        <v>3</v>
      </c>
      <c r="ER20" s="429">
        <f t="shared" si="52"/>
        <v>0.6</v>
      </c>
      <c r="ES20" s="100">
        <f t="shared" si="53"/>
        <v>0</v>
      </c>
      <c r="ET20" s="100">
        <f t="shared" si="54"/>
        <v>0</v>
      </c>
      <c r="EU20" s="97">
        <f t="shared" si="55"/>
        <v>0</v>
      </c>
      <c r="EV20" s="428">
        <f t="shared" si="56"/>
        <v>5</v>
      </c>
      <c r="EW20" s="429">
        <f t="shared" si="57"/>
        <v>1</v>
      </c>
      <c r="EX20" s="428">
        <f t="shared" si="58"/>
        <v>3</v>
      </c>
      <c r="EY20" s="429">
        <f t="shared" si="59"/>
        <v>0.6</v>
      </c>
      <c r="EZ20" s="100">
        <f t="shared" si="60"/>
        <v>0</v>
      </c>
      <c r="FA20" s="100">
        <f t="shared" si="61"/>
        <v>0</v>
      </c>
      <c r="FB20" s="97">
        <f t="shared" si="62"/>
        <v>0</v>
      </c>
      <c r="FC20" s="428">
        <f t="shared" si="63"/>
        <v>5</v>
      </c>
      <c r="FD20" s="429">
        <f t="shared" si="64"/>
        <v>1</v>
      </c>
      <c r="FE20" s="428">
        <f t="shared" si="65"/>
        <v>3</v>
      </c>
      <c r="FF20" s="429">
        <f t="shared" si="66"/>
        <v>0.6</v>
      </c>
      <c r="FG20" s="100">
        <f t="shared" si="67"/>
        <v>0</v>
      </c>
      <c r="FH20" s="100">
        <f t="shared" si="68"/>
        <v>0</v>
      </c>
      <c r="FI20" s="97">
        <f t="shared" si="69"/>
        <v>0</v>
      </c>
      <c r="FJ20" s="428">
        <f t="shared" si="70"/>
        <v>5</v>
      </c>
      <c r="FK20" s="429">
        <f t="shared" si="71"/>
        <v>1</v>
      </c>
      <c r="FL20" s="428">
        <f t="shared" si="72"/>
        <v>3</v>
      </c>
      <c r="FM20" s="429">
        <f t="shared" si="73"/>
        <v>0.6</v>
      </c>
      <c r="FN20" s="100">
        <f t="shared" si="74"/>
        <v>0</v>
      </c>
      <c r="FO20" s="100">
        <f t="shared" si="75"/>
        <v>0</v>
      </c>
      <c r="FP20" s="97">
        <f t="shared" si="76"/>
        <v>0</v>
      </c>
      <c r="FQ20" s="428">
        <f t="shared" si="77"/>
        <v>5</v>
      </c>
      <c r="FR20" s="429">
        <f t="shared" si="78"/>
        <v>1</v>
      </c>
      <c r="FS20" s="428">
        <f t="shared" si="79"/>
        <v>3</v>
      </c>
      <c r="FT20" s="429">
        <f t="shared" si="80"/>
        <v>0.6</v>
      </c>
      <c r="FU20" s="100">
        <f t="shared" si="81"/>
        <v>0</v>
      </c>
      <c r="FV20" s="100">
        <f t="shared" si="82"/>
        <v>0</v>
      </c>
      <c r="FW20" s="97">
        <f t="shared" si="83"/>
        <v>0</v>
      </c>
      <c r="FX20" s="428">
        <f t="shared" si="84"/>
        <v>5</v>
      </c>
      <c r="FY20" s="429">
        <f t="shared" si="85"/>
        <v>1</v>
      </c>
      <c r="FZ20" s="428">
        <f t="shared" si="86"/>
        <v>3</v>
      </c>
      <c r="GA20" s="429">
        <f t="shared" si="87"/>
        <v>0.6</v>
      </c>
      <c r="GB20" s="100">
        <f t="shared" si="88"/>
        <v>0</v>
      </c>
      <c r="GC20" s="100">
        <f t="shared" si="89"/>
        <v>0</v>
      </c>
      <c r="GD20" s="97">
        <f t="shared" si="90"/>
        <v>0</v>
      </c>
      <c r="GE20" s="428">
        <f t="shared" si="91"/>
        <v>5</v>
      </c>
      <c r="GF20" s="429">
        <f t="shared" si="92"/>
        <v>1</v>
      </c>
      <c r="GG20" s="428">
        <f t="shared" si="93"/>
        <v>3</v>
      </c>
      <c r="GH20" s="429">
        <f t="shared" si="94"/>
        <v>0.6</v>
      </c>
      <c r="GI20" s="429">
        <f t="shared" si="95"/>
        <v>0.6</v>
      </c>
    </row>
    <row r="21" spans="1:191" ht="37.5" hidden="1" customHeight="1">
      <c r="A21" s="427">
        <v>13</v>
      </c>
      <c r="B21" s="85"/>
      <c r="C21" s="85"/>
      <c r="D21" s="193"/>
      <c r="E21" s="85"/>
      <c r="F21" s="124"/>
      <c r="G21" s="85"/>
      <c r="H21" s="85" t="s">
        <v>1170</v>
      </c>
      <c r="I21" s="86"/>
      <c r="J21" s="86"/>
      <c r="K21" s="86"/>
      <c r="L21" s="86"/>
      <c r="M21" s="86"/>
      <c r="N21" s="86"/>
      <c r="O21" s="86"/>
      <c r="P21" s="86"/>
      <c r="Q21" s="86"/>
      <c r="R21" s="86"/>
      <c r="S21" s="86"/>
      <c r="T21" s="86"/>
      <c r="U21" s="86"/>
      <c r="V21" s="86"/>
      <c r="W21" s="86"/>
      <c r="X21" s="86"/>
      <c r="Y21" s="86"/>
      <c r="Z21" s="86"/>
      <c r="AA21" s="86"/>
      <c r="AB21" s="86"/>
      <c r="AC21" s="88">
        <f t="shared" si="0"/>
        <v>0</v>
      </c>
      <c r="AD21" s="89">
        <f t="shared" si="97"/>
        <v>1</v>
      </c>
      <c r="AE21" s="88" t="str">
        <f t="shared" si="1"/>
        <v>3 - Moderado</v>
      </c>
      <c r="AF21" s="89">
        <f t="shared" si="96"/>
        <v>0.6</v>
      </c>
      <c r="AG21" s="82" t="str">
        <f t="shared" si="98"/>
        <v/>
      </c>
      <c r="AH21" s="89">
        <f t="shared" si="2"/>
        <v>0.6</v>
      </c>
      <c r="AI21" s="85"/>
      <c r="AJ21" s="85"/>
      <c r="AK21" s="85"/>
      <c r="AL21" s="85"/>
      <c r="AM21" s="47"/>
      <c r="AN21" s="91"/>
      <c r="AO21" s="91"/>
      <c r="AP21" s="47"/>
      <c r="AQ21" s="47"/>
      <c r="AR21" s="91"/>
      <c r="AS21" s="91"/>
      <c r="AT21" s="47"/>
      <c r="AU21" s="47"/>
      <c r="AV21" s="91"/>
      <c r="AW21" s="91"/>
      <c r="AX21" s="47"/>
      <c r="AY21" s="47"/>
      <c r="AZ21" s="91"/>
      <c r="BA21" s="91"/>
      <c r="BB21" s="47"/>
      <c r="BC21" s="47"/>
      <c r="BD21" s="91"/>
      <c r="BE21" s="91"/>
      <c r="BF21" s="47"/>
      <c r="BG21" s="47"/>
      <c r="BH21" s="91"/>
      <c r="BI21" s="91"/>
      <c r="BJ21" s="47"/>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tr">
        <f t="shared" si="3"/>
        <v>5 - Muy Alta</v>
      </c>
      <c r="CM21" s="93">
        <f t="shared" si="99"/>
        <v>1</v>
      </c>
      <c r="CN21" s="92" t="str">
        <f t="shared" si="4"/>
        <v>3 - Moderado</v>
      </c>
      <c r="CO21" s="93">
        <f t="shared" si="100"/>
        <v>0.6</v>
      </c>
      <c r="CP21" s="94" t="str">
        <f t="shared" si="101"/>
        <v>ALTO</v>
      </c>
      <c r="CQ21" s="89">
        <f t="shared" si="5"/>
        <v>0.6</v>
      </c>
      <c r="CR21" s="194"/>
      <c r="CS21" s="94">
        <f t="shared" si="6"/>
        <v>5</v>
      </c>
      <c r="CT21" s="47"/>
      <c r="CU21" s="194"/>
      <c r="CV21" s="194"/>
      <c r="CW21" s="96"/>
      <c r="CX21" s="97">
        <f t="shared" si="7"/>
        <v>0</v>
      </c>
      <c r="CY21" s="98">
        <f t="shared" si="8"/>
        <v>3</v>
      </c>
      <c r="CZ21" s="97" t="str">
        <f t="shared" si="9"/>
        <v>Moderado</v>
      </c>
      <c r="DA21" s="99">
        <f t="shared" si="10"/>
        <v>0.6</v>
      </c>
      <c r="DB21" s="100">
        <f t="shared" si="11"/>
        <v>0</v>
      </c>
      <c r="DC21" s="100">
        <f t="shared" si="12"/>
        <v>0</v>
      </c>
      <c r="DD21" s="97">
        <f t="shared" si="13"/>
        <v>0</v>
      </c>
      <c r="DE21" s="428">
        <f t="shared" si="14"/>
        <v>5</v>
      </c>
      <c r="DF21" s="429">
        <f t="shared" si="15"/>
        <v>1</v>
      </c>
      <c r="DG21" s="428">
        <f t="shared" si="16"/>
        <v>3</v>
      </c>
      <c r="DH21" s="428"/>
      <c r="DI21" s="429">
        <f t="shared" si="17"/>
        <v>0.6</v>
      </c>
      <c r="DJ21" s="100">
        <f t="shared" si="18"/>
        <v>0</v>
      </c>
      <c r="DK21" s="100">
        <f t="shared" si="19"/>
        <v>0</v>
      </c>
      <c r="DL21" s="97">
        <f t="shared" si="20"/>
        <v>0</v>
      </c>
      <c r="DM21" s="428">
        <f t="shared" si="21"/>
        <v>5</v>
      </c>
      <c r="DN21" s="429">
        <f t="shared" si="22"/>
        <v>1</v>
      </c>
      <c r="DO21" s="428">
        <f t="shared" si="23"/>
        <v>3</v>
      </c>
      <c r="DP21" s="429">
        <f t="shared" si="24"/>
        <v>0.6</v>
      </c>
      <c r="DQ21" s="100">
        <f t="shared" si="25"/>
        <v>0</v>
      </c>
      <c r="DR21" s="100">
        <f t="shared" si="26"/>
        <v>0</v>
      </c>
      <c r="DS21" s="97">
        <f t="shared" si="27"/>
        <v>0</v>
      </c>
      <c r="DT21" s="428">
        <f t="shared" si="28"/>
        <v>5</v>
      </c>
      <c r="DU21" s="429">
        <f t="shared" si="29"/>
        <v>1</v>
      </c>
      <c r="DV21" s="428">
        <f t="shared" si="30"/>
        <v>3</v>
      </c>
      <c r="DW21" s="429">
        <f t="shared" si="31"/>
        <v>0.6</v>
      </c>
      <c r="DX21" s="100">
        <f t="shared" si="32"/>
        <v>0</v>
      </c>
      <c r="DY21" s="100">
        <f t="shared" si="33"/>
        <v>0</v>
      </c>
      <c r="DZ21" s="97">
        <f t="shared" si="34"/>
        <v>0</v>
      </c>
      <c r="EA21" s="428">
        <f t="shared" si="35"/>
        <v>5</v>
      </c>
      <c r="EB21" s="429">
        <f t="shared" si="36"/>
        <v>1</v>
      </c>
      <c r="EC21" s="428">
        <f t="shared" si="37"/>
        <v>3</v>
      </c>
      <c r="ED21" s="429">
        <f t="shared" si="38"/>
        <v>0.6</v>
      </c>
      <c r="EE21" s="100">
        <f t="shared" si="39"/>
        <v>0</v>
      </c>
      <c r="EF21" s="100">
        <f t="shared" si="40"/>
        <v>0</v>
      </c>
      <c r="EG21" s="97">
        <f t="shared" si="41"/>
        <v>0</v>
      </c>
      <c r="EH21" s="428">
        <f t="shared" si="42"/>
        <v>5</v>
      </c>
      <c r="EI21" s="429">
        <f t="shared" si="43"/>
        <v>1</v>
      </c>
      <c r="EJ21" s="428">
        <f t="shared" si="44"/>
        <v>3</v>
      </c>
      <c r="EK21" s="429">
        <f t="shared" si="45"/>
        <v>0.6</v>
      </c>
      <c r="EL21" s="100">
        <f t="shared" si="46"/>
        <v>0</v>
      </c>
      <c r="EM21" s="100">
        <f t="shared" si="47"/>
        <v>0</v>
      </c>
      <c r="EN21" s="97">
        <f t="shared" si="48"/>
        <v>0</v>
      </c>
      <c r="EO21" s="428">
        <f t="shared" si="49"/>
        <v>5</v>
      </c>
      <c r="EP21" s="429">
        <f t="shared" si="50"/>
        <v>1</v>
      </c>
      <c r="EQ21" s="428">
        <f t="shared" si="51"/>
        <v>3</v>
      </c>
      <c r="ER21" s="429">
        <f t="shared" si="52"/>
        <v>0.6</v>
      </c>
      <c r="ES21" s="100">
        <f t="shared" si="53"/>
        <v>0</v>
      </c>
      <c r="ET21" s="100">
        <f t="shared" si="54"/>
        <v>0</v>
      </c>
      <c r="EU21" s="97">
        <f t="shared" si="55"/>
        <v>0</v>
      </c>
      <c r="EV21" s="428">
        <f t="shared" si="56"/>
        <v>5</v>
      </c>
      <c r="EW21" s="429">
        <f t="shared" si="57"/>
        <v>1</v>
      </c>
      <c r="EX21" s="428">
        <f t="shared" si="58"/>
        <v>3</v>
      </c>
      <c r="EY21" s="429">
        <f t="shared" si="59"/>
        <v>0.6</v>
      </c>
      <c r="EZ21" s="100">
        <f t="shared" si="60"/>
        <v>0</v>
      </c>
      <c r="FA21" s="100">
        <f t="shared" si="61"/>
        <v>0</v>
      </c>
      <c r="FB21" s="97">
        <f t="shared" si="62"/>
        <v>0</v>
      </c>
      <c r="FC21" s="428">
        <f t="shared" si="63"/>
        <v>5</v>
      </c>
      <c r="FD21" s="429">
        <f t="shared" si="64"/>
        <v>1</v>
      </c>
      <c r="FE21" s="428">
        <f t="shared" si="65"/>
        <v>3</v>
      </c>
      <c r="FF21" s="429">
        <f t="shared" si="66"/>
        <v>0.6</v>
      </c>
      <c r="FG21" s="100">
        <f t="shared" si="67"/>
        <v>0</v>
      </c>
      <c r="FH21" s="100">
        <f t="shared" si="68"/>
        <v>0</v>
      </c>
      <c r="FI21" s="97">
        <f t="shared" si="69"/>
        <v>0</v>
      </c>
      <c r="FJ21" s="428">
        <f t="shared" si="70"/>
        <v>5</v>
      </c>
      <c r="FK21" s="429">
        <f t="shared" si="71"/>
        <v>1</v>
      </c>
      <c r="FL21" s="428">
        <f t="shared" si="72"/>
        <v>3</v>
      </c>
      <c r="FM21" s="429">
        <f t="shared" si="73"/>
        <v>0.6</v>
      </c>
      <c r="FN21" s="100">
        <f t="shared" si="74"/>
        <v>0</v>
      </c>
      <c r="FO21" s="100">
        <f t="shared" si="75"/>
        <v>0</v>
      </c>
      <c r="FP21" s="97">
        <f t="shared" si="76"/>
        <v>0</v>
      </c>
      <c r="FQ21" s="428">
        <f t="shared" si="77"/>
        <v>5</v>
      </c>
      <c r="FR21" s="429">
        <f t="shared" si="78"/>
        <v>1</v>
      </c>
      <c r="FS21" s="428">
        <f t="shared" si="79"/>
        <v>3</v>
      </c>
      <c r="FT21" s="429">
        <f t="shared" si="80"/>
        <v>0.6</v>
      </c>
      <c r="FU21" s="100">
        <f t="shared" si="81"/>
        <v>0</v>
      </c>
      <c r="FV21" s="100">
        <f t="shared" si="82"/>
        <v>0</v>
      </c>
      <c r="FW21" s="97">
        <f t="shared" si="83"/>
        <v>0</v>
      </c>
      <c r="FX21" s="428">
        <f t="shared" si="84"/>
        <v>5</v>
      </c>
      <c r="FY21" s="429">
        <f t="shared" si="85"/>
        <v>1</v>
      </c>
      <c r="FZ21" s="428">
        <f t="shared" si="86"/>
        <v>3</v>
      </c>
      <c r="GA21" s="429">
        <f t="shared" si="87"/>
        <v>0.6</v>
      </c>
      <c r="GB21" s="100">
        <f t="shared" si="88"/>
        <v>0</v>
      </c>
      <c r="GC21" s="100">
        <f t="shared" si="89"/>
        <v>0</v>
      </c>
      <c r="GD21" s="97">
        <f t="shared" si="90"/>
        <v>0</v>
      </c>
      <c r="GE21" s="428">
        <f t="shared" si="91"/>
        <v>5</v>
      </c>
      <c r="GF21" s="429">
        <f t="shared" si="92"/>
        <v>1</v>
      </c>
      <c r="GG21" s="428">
        <f t="shared" si="93"/>
        <v>3</v>
      </c>
      <c r="GH21" s="429">
        <f t="shared" si="94"/>
        <v>0.6</v>
      </c>
      <c r="GI21" s="429">
        <f t="shared" si="95"/>
        <v>0.6</v>
      </c>
    </row>
    <row r="22" spans="1:191" ht="37.5" hidden="1" customHeight="1">
      <c r="A22" s="427">
        <v>14</v>
      </c>
      <c r="B22" s="85"/>
      <c r="C22" s="85"/>
      <c r="D22" s="193"/>
      <c r="E22" s="85"/>
      <c r="F22" s="124"/>
      <c r="G22" s="85"/>
      <c r="H22" s="85" t="s">
        <v>1170</v>
      </c>
      <c r="I22" s="86"/>
      <c r="J22" s="86"/>
      <c r="K22" s="86"/>
      <c r="L22" s="86"/>
      <c r="M22" s="86"/>
      <c r="N22" s="86"/>
      <c r="O22" s="86"/>
      <c r="P22" s="86"/>
      <c r="Q22" s="86"/>
      <c r="R22" s="86"/>
      <c r="S22" s="86"/>
      <c r="T22" s="86"/>
      <c r="U22" s="86"/>
      <c r="V22" s="86"/>
      <c r="W22" s="86"/>
      <c r="X22" s="86"/>
      <c r="Y22" s="86"/>
      <c r="Z22" s="86"/>
      <c r="AA22" s="86"/>
      <c r="AB22" s="86"/>
      <c r="AC22" s="88">
        <f t="shared" si="0"/>
        <v>0</v>
      </c>
      <c r="AD22" s="89">
        <f t="shared" si="97"/>
        <v>1</v>
      </c>
      <c r="AE22" s="88" t="str">
        <f t="shared" si="1"/>
        <v>3 - Moderado</v>
      </c>
      <c r="AF22" s="89">
        <f t="shared" si="96"/>
        <v>0.6</v>
      </c>
      <c r="AG22" s="82" t="str">
        <f t="shared" si="98"/>
        <v/>
      </c>
      <c r="AH22" s="89">
        <f t="shared" si="2"/>
        <v>0.6</v>
      </c>
      <c r="AI22" s="85"/>
      <c r="AJ22" s="85"/>
      <c r="AK22" s="85"/>
      <c r="AL22" s="85"/>
      <c r="AM22" s="47"/>
      <c r="AN22" s="91"/>
      <c r="AO22" s="91"/>
      <c r="AP22" s="47"/>
      <c r="AQ22" s="47"/>
      <c r="AR22" s="91"/>
      <c r="AS22" s="91"/>
      <c r="AT22" s="47"/>
      <c r="AU22" s="47"/>
      <c r="AV22" s="91"/>
      <c r="AW22" s="91"/>
      <c r="AX22" s="47"/>
      <c r="AY22" s="47"/>
      <c r="AZ22" s="91"/>
      <c r="BA22" s="91"/>
      <c r="BB22" s="47"/>
      <c r="BC22" s="47"/>
      <c r="BD22" s="91"/>
      <c r="BE22" s="91"/>
      <c r="BF22" s="47"/>
      <c r="BG22" s="47"/>
      <c r="BH22" s="91"/>
      <c r="BI22" s="91"/>
      <c r="BJ22" s="47"/>
      <c r="BK22" s="47"/>
      <c r="BL22" s="91"/>
      <c r="BM22" s="91"/>
      <c r="BN22" s="47"/>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tr">
        <f t="shared" si="3"/>
        <v>5 - Muy Alta</v>
      </c>
      <c r="CM22" s="93">
        <f t="shared" si="99"/>
        <v>1</v>
      </c>
      <c r="CN22" s="92" t="str">
        <f t="shared" si="4"/>
        <v>3 - Moderado</v>
      </c>
      <c r="CO22" s="93">
        <f t="shared" si="100"/>
        <v>0.6</v>
      </c>
      <c r="CP22" s="94" t="str">
        <f t="shared" si="101"/>
        <v>ALTO</v>
      </c>
      <c r="CQ22" s="89">
        <f t="shared" si="5"/>
        <v>0.6</v>
      </c>
      <c r="CR22" s="194"/>
      <c r="CS22" s="94">
        <f t="shared" si="6"/>
        <v>5</v>
      </c>
      <c r="CT22" s="47"/>
      <c r="CU22" s="194"/>
      <c r="CV22" s="194"/>
      <c r="CW22" s="96"/>
      <c r="CX22" s="97">
        <f t="shared" si="7"/>
        <v>0</v>
      </c>
      <c r="CY22" s="98">
        <f t="shared" si="8"/>
        <v>3</v>
      </c>
      <c r="CZ22" s="97" t="str">
        <f t="shared" si="9"/>
        <v>Moderado</v>
      </c>
      <c r="DA22" s="99">
        <f t="shared" si="10"/>
        <v>0.6</v>
      </c>
      <c r="DB22" s="100">
        <f t="shared" si="11"/>
        <v>0</v>
      </c>
      <c r="DC22" s="100">
        <f t="shared" si="12"/>
        <v>0</v>
      </c>
      <c r="DD22" s="97">
        <f t="shared" si="13"/>
        <v>0</v>
      </c>
      <c r="DE22" s="428">
        <f t="shared" si="14"/>
        <v>5</v>
      </c>
      <c r="DF22" s="429">
        <f t="shared" si="15"/>
        <v>1</v>
      </c>
      <c r="DG22" s="428">
        <f t="shared" si="16"/>
        <v>3</v>
      </c>
      <c r="DH22" s="428"/>
      <c r="DI22" s="429">
        <f t="shared" si="17"/>
        <v>0.6</v>
      </c>
      <c r="DJ22" s="100">
        <f t="shared" si="18"/>
        <v>0</v>
      </c>
      <c r="DK22" s="100">
        <f t="shared" si="19"/>
        <v>0</v>
      </c>
      <c r="DL22" s="97">
        <f t="shared" si="20"/>
        <v>0</v>
      </c>
      <c r="DM22" s="428">
        <f t="shared" si="21"/>
        <v>5</v>
      </c>
      <c r="DN22" s="429">
        <f t="shared" si="22"/>
        <v>1</v>
      </c>
      <c r="DO22" s="428">
        <f t="shared" si="23"/>
        <v>3</v>
      </c>
      <c r="DP22" s="429">
        <f t="shared" si="24"/>
        <v>0.6</v>
      </c>
      <c r="DQ22" s="100">
        <f t="shared" si="25"/>
        <v>0</v>
      </c>
      <c r="DR22" s="100">
        <f t="shared" si="26"/>
        <v>0</v>
      </c>
      <c r="DS22" s="97">
        <f t="shared" si="27"/>
        <v>0</v>
      </c>
      <c r="DT22" s="428">
        <f t="shared" si="28"/>
        <v>5</v>
      </c>
      <c r="DU22" s="429">
        <f t="shared" si="29"/>
        <v>1</v>
      </c>
      <c r="DV22" s="428">
        <f t="shared" si="30"/>
        <v>3</v>
      </c>
      <c r="DW22" s="429">
        <f t="shared" si="31"/>
        <v>0.6</v>
      </c>
      <c r="DX22" s="100">
        <f t="shared" si="32"/>
        <v>0</v>
      </c>
      <c r="DY22" s="100">
        <f t="shared" si="33"/>
        <v>0</v>
      </c>
      <c r="DZ22" s="97">
        <f t="shared" si="34"/>
        <v>0</v>
      </c>
      <c r="EA22" s="428">
        <f t="shared" si="35"/>
        <v>5</v>
      </c>
      <c r="EB22" s="429">
        <f t="shared" si="36"/>
        <v>1</v>
      </c>
      <c r="EC22" s="428">
        <f t="shared" si="37"/>
        <v>3</v>
      </c>
      <c r="ED22" s="429">
        <f t="shared" si="38"/>
        <v>0.6</v>
      </c>
      <c r="EE22" s="100">
        <f t="shared" si="39"/>
        <v>0</v>
      </c>
      <c r="EF22" s="100">
        <f t="shared" si="40"/>
        <v>0</v>
      </c>
      <c r="EG22" s="97">
        <f t="shared" si="41"/>
        <v>0</v>
      </c>
      <c r="EH22" s="428">
        <f t="shared" si="42"/>
        <v>5</v>
      </c>
      <c r="EI22" s="429">
        <f t="shared" si="43"/>
        <v>1</v>
      </c>
      <c r="EJ22" s="428">
        <f t="shared" si="44"/>
        <v>3</v>
      </c>
      <c r="EK22" s="429">
        <f t="shared" si="45"/>
        <v>0.6</v>
      </c>
      <c r="EL22" s="100">
        <f t="shared" si="46"/>
        <v>0</v>
      </c>
      <c r="EM22" s="100">
        <f t="shared" si="47"/>
        <v>0</v>
      </c>
      <c r="EN22" s="97">
        <f t="shared" si="48"/>
        <v>0</v>
      </c>
      <c r="EO22" s="428">
        <f t="shared" si="49"/>
        <v>5</v>
      </c>
      <c r="EP22" s="429">
        <f t="shared" si="50"/>
        <v>1</v>
      </c>
      <c r="EQ22" s="428">
        <f t="shared" si="51"/>
        <v>3</v>
      </c>
      <c r="ER22" s="429">
        <f t="shared" si="52"/>
        <v>0.6</v>
      </c>
      <c r="ES22" s="100">
        <f t="shared" si="53"/>
        <v>0</v>
      </c>
      <c r="ET22" s="100">
        <f t="shared" si="54"/>
        <v>0</v>
      </c>
      <c r="EU22" s="97">
        <f t="shared" si="55"/>
        <v>0</v>
      </c>
      <c r="EV22" s="428">
        <f t="shared" si="56"/>
        <v>5</v>
      </c>
      <c r="EW22" s="429">
        <f t="shared" si="57"/>
        <v>1</v>
      </c>
      <c r="EX22" s="428">
        <f t="shared" si="58"/>
        <v>3</v>
      </c>
      <c r="EY22" s="429">
        <f t="shared" si="59"/>
        <v>0.6</v>
      </c>
      <c r="EZ22" s="100">
        <f t="shared" si="60"/>
        <v>0</v>
      </c>
      <c r="FA22" s="100">
        <f t="shared" si="61"/>
        <v>0</v>
      </c>
      <c r="FB22" s="97">
        <f t="shared" si="62"/>
        <v>0</v>
      </c>
      <c r="FC22" s="428">
        <f t="shared" si="63"/>
        <v>5</v>
      </c>
      <c r="FD22" s="429">
        <f t="shared" si="64"/>
        <v>1</v>
      </c>
      <c r="FE22" s="428">
        <f t="shared" si="65"/>
        <v>3</v>
      </c>
      <c r="FF22" s="429">
        <f t="shared" si="66"/>
        <v>0.6</v>
      </c>
      <c r="FG22" s="100">
        <f t="shared" si="67"/>
        <v>0</v>
      </c>
      <c r="FH22" s="100">
        <f t="shared" si="68"/>
        <v>0</v>
      </c>
      <c r="FI22" s="97">
        <f t="shared" si="69"/>
        <v>0</v>
      </c>
      <c r="FJ22" s="428">
        <f t="shared" si="70"/>
        <v>5</v>
      </c>
      <c r="FK22" s="429">
        <f t="shared" si="71"/>
        <v>1</v>
      </c>
      <c r="FL22" s="428">
        <f t="shared" si="72"/>
        <v>3</v>
      </c>
      <c r="FM22" s="429">
        <f t="shared" si="73"/>
        <v>0.6</v>
      </c>
      <c r="FN22" s="100">
        <f t="shared" si="74"/>
        <v>0</v>
      </c>
      <c r="FO22" s="100">
        <f t="shared" si="75"/>
        <v>0</v>
      </c>
      <c r="FP22" s="97">
        <f t="shared" si="76"/>
        <v>0</v>
      </c>
      <c r="FQ22" s="428">
        <f t="shared" si="77"/>
        <v>5</v>
      </c>
      <c r="FR22" s="429">
        <f t="shared" si="78"/>
        <v>1</v>
      </c>
      <c r="FS22" s="428">
        <f t="shared" si="79"/>
        <v>3</v>
      </c>
      <c r="FT22" s="429">
        <f t="shared" si="80"/>
        <v>0.6</v>
      </c>
      <c r="FU22" s="100">
        <f t="shared" si="81"/>
        <v>0</v>
      </c>
      <c r="FV22" s="100">
        <f t="shared" si="82"/>
        <v>0</v>
      </c>
      <c r="FW22" s="97">
        <f t="shared" si="83"/>
        <v>0</v>
      </c>
      <c r="FX22" s="428">
        <f t="shared" si="84"/>
        <v>5</v>
      </c>
      <c r="FY22" s="429">
        <f t="shared" si="85"/>
        <v>1</v>
      </c>
      <c r="FZ22" s="428">
        <f t="shared" si="86"/>
        <v>3</v>
      </c>
      <c r="GA22" s="429">
        <f t="shared" si="87"/>
        <v>0.6</v>
      </c>
      <c r="GB22" s="100">
        <f t="shared" si="88"/>
        <v>0</v>
      </c>
      <c r="GC22" s="100">
        <f t="shared" si="89"/>
        <v>0</v>
      </c>
      <c r="GD22" s="97">
        <f t="shared" si="90"/>
        <v>0</v>
      </c>
      <c r="GE22" s="428">
        <f t="shared" si="91"/>
        <v>5</v>
      </c>
      <c r="GF22" s="429">
        <f t="shared" si="92"/>
        <v>1</v>
      </c>
      <c r="GG22" s="428">
        <f t="shared" si="93"/>
        <v>3</v>
      </c>
      <c r="GH22" s="429">
        <f t="shared" si="94"/>
        <v>0.6</v>
      </c>
      <c r="GI22" s="429">
        <f t="shared" si="95"/>
        <v>0.6</v>
      </c>
    </row>
    <row r="23" spans="1:191" ht="37.5" hidden="1" customHeight="1">
      <c r="A23" s="427">
        <v>15</v>
      </c>
      <c r="B23" s="85"/>
      <c r="C23" s="85"/>
      <c r="D23" s="193"/>
      <c r="E23" s="85"/>
      <c r="F23" s="124"/>
      <c r="G23" s="85"/>
      <c r="H23" s="85" t="s">
        <v>1170</v>
      </c>
      <c r="I23" s="86"/>
      <c r="J23" s="86"/>
      <c r="K23" s="86"/>
      <c r="L23" s="86"/>
      <c r="M23" s="86"/>
      <c r="N23" s="86"/>
      <c r="O23" s="86"/>
      <c r="P23" s="86"/>
      <c r="Q23" s="86"/>
      <c r="R23" s="86"/>
      <c r="S23" s="86"/>
      <c r="T23" s="86"/>
      <c r="U23" s="86"/>
      <c r="V23" s="86"/>
      <c r="W23" s="86"/>
      <c r="X23" s="86"/>
      <c r="Y23" s="86"/>
      <c r="Z23" s="86"/>
      <c r="AA23" s="86"/>
      <c r="AB23" s="86"/>
      <c r="AC23" s="88">
        <f t="shared" si="0"/>
        <v>0</v>
      </c>
      <c r="AD23" s="89">
        <f t="shared" si="97"/>
        <v>1</v>
      </c>
      <c r="AE23" s="88" t="str">
        <f t="shared" si="1"/>
        <v>3 - Moderado</v>
      </c>
      <c r="AF23" s="89">
        <f t="shared" si="96"/>
        <v>0.6</v>
      </c>
      <c r="AG23" s="82" t="str">
        <f t="shared" si="98"/>
        <v/>
      </c>
      <c r="AH23" s="89">
        <f t="shared" si="2"/>
        <v>0.6</v>
      </c>
      <c r="AI23" s="85"/>
      <c r="AJ23" s="85"/>
      <c r="AK23" s="85"/>
      <c r="AL23" s="85"/>
      <c r="AM23" s="47"/>
      <c r="AN23" s="91"/>
      <c r="AO23" s="91"/>
      <c r="AP23" s="47"/>
      <c r="AQ23" s="47"/>
      <c r="AR23" s="91"/>
      <c r="AS23" s="91"/>
      <c r="AT23" s="47"/>
      <c r="AU23" s="47"/>
      <c r="AV23" s="91"/>
      <c r="AW23" s="91"/>
      <c r="AX23" s="47"/>
      <c r="AY23" s="47"/>
      <c r="AZ23" s="91"/>
      <c r="BA23" s="91"/>
      <c r="BB23" s="47"/>
      <c r="BC23" s="47"/>
      <c r="BD23" s="91"/>
      <c r="BE23" s="91"/>
      <c r="BF23" s="47"/>
      <c r="BG23" s="47"/>
      <c r="BH23" s="91"/>
      <c r="BI23" s="91"/>
      <c r="BJ23" s="47"/>
      <c r="BK23" s="47"/>
      <c r="BL23" s="91"/>
      <c r="BM23" s="91"/>
      <c r="BN23" s="47"/>
      <c r="BO23" s="47"/>
      <c r="BP23" s="91"/>
      <c r="BQ23" s="91"/>
      <c r="BR23" s="47"/>
      <c r="BS23" s="47"/>
      <c r="BT23" s="91"/>
      <c r="BU23" s="91"/>
      <c r="BV23" s="47"/>
      <c r="BW23" s="47"/>
      <c r="BX23" s="91"/>
      <c r="BY23" s="91"/>
      <c r="BZ23" s="47"/>
      <c r="CA23" s="47"/>
      <c r="CB23" s="91"/>
      <c r="CC23" s="91"/>
      <c r="CD23" s="47"/>
      <c r="CE23" s="47"/>
      <c r="CF23" s="91"/>
      <c r="CG23" s="91"/>
      <c r="CH23" s="47"/>
      <c r="CI23" s="91"/>
      <c r="CJ23" s="91"/>
      <c r="CK23" s="47"/>
      <c r="CL23" s="92" t="str">
        <f t="shared" si="3"/>
        <v>5 - Muy Alta</v>
      </c>
      <c r="CM23" s="93">
        <f t="shared" si="99"/>
        <v>1</v>
      </c>
      <c r="CN23" s="92" t="str">
        <f t="shared" si="4"/>
        <v>3 - Moderado</v>
      </c>
      <c r="CO23" s="93">
        <f t="shared" si="100"/>
        <v>0.6</v>
      </c>
      <c r="CP23" s="94" t="str">
        <f t="shared" si="101"/>
        <v>ALTO</v>
      </c>
      <c r="CQ23" s="89">
        <f t="shared" si="5"/>
        <v>0.6</v>
      </c>
      <c r="CR23" s="194"/>
      <c r="CS23" s="94">
        <f t="shared" si="6"/>
        <v>5</v>
      </c>
      <c r="CT23" s="47"/>
      <c r="CU23" s="194"/>
      <c r="CV23" s="194"/>
      <c r="CW23" s="96"/>
      <c r="CX23" s="97">
        <f t="shared" si="7"/>
        <v>0</v>
      </c>
      <c r="CY23" s="98">
        <f t="shared" si="8"/>
        <v>3</v>
      </c>
      <c r="CZ23" s="97" t="str">
        <f t="shared" si="9"/>
        <v>Moderado</v>
      </c>
      <c r="DA23" s="99">
        <f t="shared" si="10"/>
        <v>0.6</v>
      </c>
      <c r="DB23" s="100">
        <f t="shared" si="11"/>
        <v>0</v>
      </c>
      <c r="DC23" s="100">
        <f t="shared" si="12"/>
        <v>0</v>
      </c>
      <c r="DD23" s="97">
        <f t="shared" si="13"/>
        <v>0</v>
      </c>
      <c r="DE23" s="428">
        <f t="shared" si="14"/>
        <v>5</v>
      </c>
      <c r="DF23" s="429">
        <f t="shared" si="15"/>
        <v>1</v>
      </c>
      <c r="DG23" s="428">
        <f t="shared" si="16"/>
        <v>3</v>
      </c>
      <c r="DH23" s="428"/>
      <c r="DI23" s="429">
        <f t="shared" si="17"/>
        <v>0.6</v>
      </c>
      <c r="DJ23" s="100">
        <f t="shared" si="18"/>
        <v>0</v>
      </c>
      <c r="DK23" s="100">
        <f t="shared" si="19"/>
        <v>0</v>
      </c>
      <c r="DL23" s="97">
        <f t="shared" si="20"/>
        <v>0</v>
      </c>
      <c r="DM23" s="428">
        <f t="shared" si="21"/>
        <v>5</v>
      </c>
      <c r="DN23" s="429">
        <f t="shared" si="22"/>
        <v>1</v>
      </c>
      <c r="DO23" s="428">
        <f t="shared" si="23"/>
        <v>3</v>
      </c>
      <c r="DP23" s="429">
        <f t="shared" si="24"/>
        <v>0.6</v>
      </c>
      <c r="DQ23" s="100">
        <f t="shared" si="25"/>
        <v>0</v>
      </c>
      <c r="DR23" s="100">
        <f t="shared" si="26"/>
        <v>0</v>
      </c>
      <c r="DS23" s="97">
        <f t="shared" si="27"/>
        <v>0</v>
      </c>
      <c r="DT23" s="428">
        <f t="shared" si="28"/>
        <v>5</v>
      </c>
      <c r="DU23" s="429">
        <f t="shared" si="29"/>
        <v>1</v>
      </c>
      <c r="DV23" s="428">
        <f t="shared" si="30"/>
        <v>3</v>
      </c>
      <c r="DW23" s="429">
        <f t="shared" si="31"/>
        <v>0.6</v>
      </c>
      <c r="DX23" s="100">
        <f t="shared" si="32"/>
        <v>0</v>
      </c>
      <c r="DY23" s="100">
        <f t="shared" si="33"/>
        <v>0</v>
      </c>
      <c r="DZ23" s="97">
        <f t="shared" si="34"/>
        <v>0</v>
      </c>
      <c r="EA23" s="428">
        <f t="shared" si="35"/>
        <v>5</v>
      </c>
      <c r="EB23" s="429">
        <f t="shared" si="36"/>
        <v>1</v>
      </c>
      <c r="EC23" s="428">
        <f t="shared" si="37"/>
        <v>3</v>
      </c>
      <c r="ED23" s="429">
        <f t="shared" si="38"/>
        <v>0.6</v>
      </c>
      <c r="EE23" s="100">
        <f t="shared" si="39"/>
        <v>0</v>
      </c>
      <c r="EF23" s="100">
        <f t="shared" si="40"/>
        <v>0</v>
      </c>
      <c r="EG23" s="97">
        <f t="shared" si="41"/>
        <v>0</v>
      </c>
      <c r="EH23" s="428">
        <f t="shared" si="42"/>
        <v>5</v>
      </c>
      <c r="EI23" s="429">
        <f t="shared" si="43"/>
        <v>1</v>
      </c>
      <c r="EJ23" s="428">
        <f t="shared" si="44"/>
        <v>3</v>
      </c>
      <c r="EK23" s="429">
        <f t="shared" si="45"/>
        <v>0.6</v>
      </c>
      <c r="EL23" s="100">
        <f t="shared" si="46"/>
        <v>0</v>
      </c>
      <c r="EM23" s="100">
        <f t="shared" si="47"/>
        <v>0</v>
      </c>
      <c r="EN23" s="97">
        <f t="shared" si="48"/>
        <v>0</v>
      </c>
      <c r="EO23" s="428">
        <f t="shared" si="49"/>
        <v>5</v>
      </c>
      <c r="EP23" s="429">
        <f t="shared" si="50"/>
        <v>1</v>
      </c>
      <c r="EQ23" s="428">
        <f t="shared" si="51"/>
        <v>3</v>
      </c>
      <c r="ER23" s="429">
        <f t="shared" si="52"/>
        <v>0.6</v>
      </c>
      <c r="ES23" s="100">
        <f t="shared" si="53"/>
        <v>0</v>
      </c>
      <c r="ET23" s="100">
        <f t="shared" si="54"/>
        <v>0</v>
      </c>
      <c r="EU23" s="97">
        <f t="shared" si="55"/>
        <v>0</v>
      </c>
      <c r="EV23" s="428">
        <f t="shared" si="56"/>
        <v>5</v>
      </c>
      <c r="EW23" s="429">
        <f t="shared" si="57"/>
        <v>1</v>
      </c>
      <c r="EX23" s="428">
        <f t="shared" si="58"/>
        <v>3</v>
      </c>
      <c r="EY23" s="429">
        <f t="shared" si="59"/>
        <v>0.6</v>
      </c>
      <c r="EZ23" s="100">
        <f t="shared" si="60"/>
        <v>0</v>
      </c>
      <c r="FA23" s="100">
        <f t="shared" si="61"/>
        <v>0</v>
      </c>
      <c r="FB23" s="97">
        <f t="shared" si="62"/>
        <v>0</v>
      </c>
      <c r="FC23" s="428">
        <f t="shared" si="63"/>
        <v>5</v>
      </c>
      <c r="FD23" s="429">
        <f t="shared" si="64"/>
        <v>1</v>
      </c>
      <c r="FE23" s="428">
        <f t="shared" si="65"/>
        <v>3</v>
      </c>
      <c r="FF23" s="429">
        <f t="shared" si="66"/>
        <v>0.6</v>
      </c>
      <c r="FG23" s="100">
        <f t="shared" si="67"/>
        <v>0</v>
      </c>
      <c r="FH23" s="100">
        <f t="shared" si="68"/>
        <v>0</v>
      </c>
      <c r="FI23" s="97">
        <f t="shared" si="69"/>
        <v>0</v>
      </c>
      <c r="FJ23" s="428">
        <f t="shared" si="70"/>
        <v>5</v>
      </c>
      <c r="FK23" s="429">
        <f t="shared" si="71"/>
        <v>1</v>
      </c>
      <c r="FL23" s="428">
        <f t="shared" si="72"/>
        <v>3</v>
      </c>
      <c r="FM23" s="429">
        <f t="shared" si="73"/>
        <v>0.6</v>
      </c>
      <c r="FN23" s="100">
        <f t="shared" si="74"/>
        <v>0</v>
      </c>
      <c r="FO23" s="100">
        <f t="shared" si="75"/>
        <v>0</v>
      </c>
      <c r="FP23" s="97">
        <f t="shared" si="76"/>
        <v>0</v>
      </c>
      <c r="FQ23" s="428">
        <f t="shared" si="77"/>
        <v>5</v>
      </c>
      <c r="FR23" s="429">
        <f t="shared" si="78"/>
        <v>1</v>
      </c>
      <c r="FS23" s="428">
        <f t="shared" si="79"/>
        <v>3</v>
      </c>
      <c r="FT23" s="429">
        <f t="shared" si="80"/>
        <v>0.6</v>
      </c>
      <c r="FU23" s="100">
        <f t="shared" si="81"/>
        <v>0</v>
      </c>
      <c r="FV23" s="100">
        <f t="shared" si="82"/>
        <v>0</v>
      </c>
      <c r="FW23" s="97">
        <f t="shared" si="83"/>
        <v>0</v>
      </c>
      <c r="FX23" s="428">
        <f t="shared" si="84"/>
        <v>5</v>
      </c>
      <c r="FY23" s="429">
        <f t="shared" si="85"/>
        <v>1</v>
      </c>
      <c r="FZ23" s="428">
        <f t="shared" si="86"/>
        <v>3</v>
      </c>
      <c r="GA23" s="429">
        <f t="shared" si="87"/>
        <v>0.6</v>
      </c>
      <c r="GB23" s="100">
        <f t="shared" si="88"/>
        <v>0</v>
      </c>
      <c r="GC23" s="100">
        <f t="shared" si="89"/>
        <v>0</v>
      </c>
      <c r="GD23" s="97">
        <f t="shared" si="90"/>
        <v>0</v>
      </c>
      <c r="GE23" s="428">
        <f t="shared" si="91"/>
        <v>5</v>
      </c>
      <c r="GF23" s="429">
        <f t="shared" si="92"/>
        <v>1</v>
      </c>
      <c r="GG23" s="428">
        <f t="shared" si="93"/>
        <v>3</v>
      </c>
      <c r="GH23" s="429">
        <f t="shared" si="94"/>
        <v>0.6</v>
      </c>
      <c r="GI23" s="429">
        <f t="shared" si="95"/>
        <v>0.6</v>
      </c>
    </row>
    <row r="24" spans="1:191" ht="37.5" hidden="1" customHeight="1">
      <c r="A24" s="427">
        <v>16</v>
      </c>
      <c r="B24" s="85"/>
      <c r="C24" s="85"/>
      <c r="D24" s="193"/>
      <c r="E24" s="85"/>
      <c r="F24" s="124"/>
      <c r="G24" s="85"/>
      <c r="H24" s="85" t="s">
        <v>1170</v>
      </c>
      <c r="I24" s="86"/>
      <c r="J24" s="86"/>
      <c r="K24" s="86"/>
      <c r="L24" s="86"/>
      <c r="M24" s="86"/>
      <c r="N24" s="86"/>
      <c r="O24" s="86"/>
      <c r="P24" s="86"/>
      <c r="Q24" s="86"/>
      <c r="R24" s="86"/>
      <c r="S24" s="86"/>
      <c r="T24" s="86"/>
      <c r="U24" s="86"/>
      <c r="V24" s="86"/>
      <c r="W24" s="86"/>
      <c r="X24" s="86"/>
      <c r="Y24" s="86"/>
      <c r="Z24" s="86"/>
      <c r="AA24" s="86"/>
      <c r="AB24" s="86"/>
      <c r="AC24" s="88">
        <f t="shared" si="0"/>
        <v>0</v>
      </c>
      <c r="AD24" s="89">
        <f t="shared" si="97"/>
        <v>1</v>
      </c>
      <c r="AE24" s="88" t="str">
        <f t="shared" si="1"/>
        <v>3 - Moderado</v>
      </c>
      <c r="AF24" s="89">
        <f t="shared" si="96"/>
        <v>0.6</v>
      </c>
      <c r="AG24" s="82" t="str">
        <f t="shared" si="98"/>
        <v/>
      </c>
      <c r="AH24" s="89">
        <f t="shared" si="2"/>
        <v>0.6</v>
      </c>
      <c r="AI24" s="85"/>
      <c r="AJ24" s="85"/>
      <c r="AK24" s="85"/>
      <c r="AL24" s="85"/>
      <c r="AM24" s="47"/>
      <c r="AN24" s="91"/>
      <c r="AO24" s="91"/>
      <c r="AP24" s="47"/>
      <c r="AQ24" s="47"/>
      <c r="AR24" s="91"/>
      <c r="AS24" s="91"/>
      <c r="AT24" s="47"/>
      <c r="AU24" s="47"/>
      <c r="AV24" s="91"/>
      <c r="AW24" s="91"/>
      <c r="AX24" s="47"/>
      <c r="AY24" s="47"/>
      <c r="AZ24" s="91"/>
      <c r="BA24" s="91"/>
      <c r="BB24" s="47"/>
      <c r="BC24" s="47"/>
      <c r="BD24" s="91"/>
      <c r="BE24" s="91"/>
      <c r="BF24" s="47"/>
      <c r="BG24" s="47"/>
      <c r="BH24" s="91"/>
      <c r="BI24" s="91"/>
      <c r="BJ24" s="47"/>
      <c r="BK24" s="47"/>
      <c r="BL24" s="91"/>
      <c r="BM24" s="91"/>
      <c r="BN24" s="47"/>
      <c r="BO24" s="47"/>
      <c r="BP24" s="91"/>
      <c r="BQ24" s="91"/>
      <c r="BR24" s="47"/>
      <c r="BS24" s="47"/>
      <c r="BT24" s="91"/>
      <c r="BU24" s="91"/>
      <c r="BV24" s="47"/>
      <c r="BW24" s="47"/>
      <c r="BX24" s="91"/>
      <c r="BY24" s="91"/>
      <c r="BZ24" s="47"/>
      <c r="CA24" s="47"/>
      <c r="CB24" s="91"/>
      <c r="CC24" s="91"/>
      <c r="CD24" s="47"/>
      <c r="CE24" s="47"/>
      <c r="CF24" s="91"/>
      <c r="CG24" s="91"/>
      <c r="CH24" s="47"/>
      <c r="CI24" s="91"/>
      <c r="CJ24" s="91"/>
      <c r="CK24" s="47"/>
      <c r="CL24" s="92" t="str">
        <f t="shared" si="3"/>
        <v>5 - Muy Alta</v>
      </c>
      <c r="CM24" s="93">
        <f t="shared" si="99"/>
        <v>1</v>
      </c>
      <c r="CN24" s="92" t="str">
        <f t="shared" si="4"/>
        <v>3 - Moderado</v>
      </c>
      <c r="CO24" s="93">
        <f t="shared" si="100"/>
        <v>0.6</v>
      </c>
      <c r="CP24" s="94" t="str">
        <f t="shared" si="101"/>
        <v>ALTO</v>
      </c>
      <c r="CQ24" s="89">
        <f t="shared" si="5"/>
        <v>0.6</v>
      </c>
      <c r="CR24" s="194"/>
      <c r="CS24" s="94">
        <f t="shared" si="6"/>
        <v>5</v>
      </c>
      <c r="CT24" s="47"/>
      <c r="CU24" s="194"/>
      <c r="CV24" s="194"/>
      <c r="CW24" s="96"/>
      <c r="CX24" s="97">
        <f t="shared" si="7"/>
        <v>0</v>
      </c>
      <c r="CY24" s="98">
        <f t="shared" si="8"/>
        <v>3</v>
      </c>
      <c r="CZ24" s="97" t="str">
        <f t="shared" si="9"/>
        <v>Moderado</v>
      </c>
      <c r="DA24" s="99">
        <f t="shared" si="10"/>
        <v>0.6</v>
      </c>
      <c r="DB24" s="100">
        <f t="shared" si="11"/>
        <v>0</v>
      </c>
      <c r="DC24" s="100">
        <f t="shared" si="12"/>
        <v>0</v>
      </c>
      <c r="DD24" s="97">
        <f t="shared" si="13"/>
        <v>0</v>
      </c>
      <c r="DE24" s="428">
        <f t="shared" si="14"/>
        <v>5</v>
      </c>
      <c r="DF24" s="429">
        <f t="shared" si="15"/>
        <v>1</v>
      </c>
      <c r="DG24" s="428">
        <f t="shared" si="16"/>
        <v>3</v>
      </c>
      <c r="DH24" s="428"/>
      <c r="DI24" s="429">
        <f t="shared" si="17"/>
        <v>0.6</v>
      </c>
      <c r="DJ24" s="100">
        <f t="shared" si="18"/>
        <v>0</v>
      </c>
      <c r="DK24" s="100">
        <f t="shared" si="19"/>
        <v>0</v>
      </c>
      <c r="DL24" s="97">
        <f t="shared" si="20"/>
        <v>0</v>
      </c>
      <c r="DM24" s="428">
        <f t="shared" si="21"/>
        <v>5</v>
      </c>
      <c r="DN24" s="429">
        <f t="shared" si="22"/>
        <v>1</v>
      </c>
      <c r="DO24" s="428">
        <f t="shared" si="23"/>
        <v>3</v>
      </c>
      <c r="DP24" s="429">
        <f t="shared" si="24"/>
        <v>0.6</v>
      </c>
      <c r="DQ24" s="100">
        <f t="shared" si="25"/>
        <v>0</v>
      </c>
      <c r="DR24" s="100">
        <f t="shared" si="26"/>
        <v>0</v>
      </c>
      <c r="DS24" s="97">
        <f t="shared" si="27"/>
        <v>0</v>
      </c>
      <c r="DT24" s="428">
        <f t="shared" si="28"/>
        <v>5</v>
      </c>
      <c r="DU24" s="429">
        <f t="shared" si="29"/>
        <v>1</v>
      </c>
      <c r="DV24" s="428">
        <f t="shared" si="30"/>
        <v>3</v>
      </c>
      <c r="DW24" s="429">
        <f t="shared" si="31"/>
        <v>0.6</v>
      </c>
      <c r="DX24" s="100">
        <f t="shared" si="32"/>
        <v>0</v>
      </c>
      <c r="DY24" s="100">
        <f t="shared" si="33"/>
        <v>0</v>
      </c>
      <c r="DZ24" s="97">
        <f t="shared" si="34"/>
        <v>0</v>
      </c>
      <c r="EA24" s="428">
        <f t="shared" si="35"/>
        <v>5</v>
      </c>
      <c r="EB24" s="429">
        <f t="shared" si="36"/>
        <v>1</v>
      </c>
      <c r="EC24" s="428">
        <f t="shared" si="37"/>
        <v>3</v>
      </c>
      <c r="ED24" s="429">
        <f t="shared" si="38"/>
        <v>0.6</v>
      </c>
      <c r="EE24" s="100">
        <f t="shared" si="39"/>
        <v>0</v>
      </c>
      <c r="EF24" s="100">
        <f t="shared" si="40"/>
        <v>0</v>
      </c>
      <c r="EG24" s="97">
        <f t="shared" si="41"/>
        <v>0</v>
      </c>
      <c r="EH24" s="428">
        <f t="shared" si="42"/>
        <v>5</v>
      </c>
      <c r="EI24" s="429">
        <f t="shared" si="43"/>
        <v>1</v>
      </c>
      <c r="EJ24" s="428">
        <f t="shared" si="44"/>
        <v>3</v>
      </c>
      <c r="EK24" s="429">
        <f t="shared" si="45"/>
        <v>0.6</v>
      </c>
      <c r="EL24" s="100">
        <f t="shared" si="46"/>
        <v>0</v>
      </c>
      <c r="EM24" s="100">
        <f t="shared" si="47"/>
        <v>0</v>
      </c>
      <c r="EN24" s="97">
        <f t="shared" si="48"/>
        <v>0</v>
      </c>
      <c r="EO24" s="428">
        <f t="shared" si="49"/>
        <v>5</v>
      </c>
      <c r="EP24" s="429">
        <f t="shared" si="50"/>
        <v>1</v>
      </c>
      <c r="EQ24" s="428">
        <f t="shared" si="51"/>
        <v>3</v>
      </c>
      <c r="ER24" s="429">
        <f t="shared" si="52"/>
        <v>0.6</v>
      </c>
      <c r="ES24" s="100">
        <f t="shared" si="53"/>
        <v>0</v>
      </c>
      <c r="ET24" s="100">
        <f t="shared" si="54"/>
        <v>0</v>
      </c>
      <c r="EU24" s="97">
        <f t="shared" si="55"/>
        <v>0</v>
      </c>
      <c r="EV24" s="428">
        <f t="shared" si="56"/>
        <v>5</v>
      </c>
      <c r="EW24" s="429">
        <f t="shared" si="57"/>
        <v>1</v>
      </c>
      <c r="EX24" s="428">
        <f t="shared" si="58"/>
        <v>3</v>
      </c>
      <c r="EY24" s="429">
        <f t="shared" si="59"/>
        <v>0.6</v>
      </c>
      <c r="EZ24" s="100">
        <f t="shared" si="60"/>
        <v>0</v>
      </c>
      <c r="FA24" s="100">
        <f t="shared" si="61"/>
        <v>0</v>
      </c>
      <c r="FB24" s="97">
        <f t="shared" si="62"/>
        <v>0</v>
      </c>
      <c r="FC24" s="428">
        <f t="shared" si="63"/>
        <v>5</v>
      </c>
      <c r="FD24" s="429">
        <f t="shared" si="64"/>
        <v>1</v>
      </c>
      <c r="FE24" s="428">
        <f t="shared" si="65"/>
        <v>3</v>
      </c>
      <c r="FF24" s="429">
        <f t="shared" si="66"/>
        <v>0.6</v>
      </c>
      <c r="FG24" s="100">
        <f t="shared" si="67"/>
        <v>0</v>
      </c>
      <c r="FH24" s="100">
        <f t="shared" si="68"/>
        <v>0</v>
      </c>
      <c r="FI24" s="97">
        <f t="shared" si="69"/>
        <v>0</v>
      </c>
      <c r="FJ24" s="428">
        <f t="shared" si="70"/>
        <v>5</v>
      </c>
      <c r="FK24" s="429">
        <f t="shared" si="71"/>
        <v>1</v>
      </c>
      <c r="FL24" s="428">
        <f t="shared" si="72"/>
        <v>3</v>
      </c>
      <c r="FM24" s="429">
        <f t="shared" si="73"/>
        <v>0.6</v>
      </c>
      <c r="FN24" s="100">
        <f t="shared" si="74"/>
        <v>0</v>
      </c>
      <c r="FO24" s="100">
        <f t="shared" si="75"/>
        <v>0</v>
      </c>
      <c r="FP24" s="97">
        <f t="shared" si="76"/>
        <v>0</v>
      </c>
      <c r="FQ24" s="428">
        <f t="shared" si="77"/>
        <v>5</v>
      </c>
      <c r="FR24" s="429">
        <f t="shared" si="78"/>
        <v>1</v>
      </c>
      <c r="FS24" s="428">
        <f t="shared" si="79"/>
        <v>3</v>
      </c>
      <c r="FT24" s="429">
        <f t="shared" si="80"/>
        <v>0.6</v>
      </c>
      <c r="FU24" s="100">
        <f t="shared" si="81"/>
        <v>0</v>
      </c>
      <c r="FV24" s="100">
        <f t="shared" si="82"/>
        <v>0</v>
      </c>
      <c r="FW24" s="97">
        <f t="shared" si="83"/>
        <v>0</v>
      </c>
      <c r="FX24" s="428">
        <f t="shared" si="84"/>
        <v>5</v>
      </c>
      <c r="FY24" s="429">
        <f t="shared" si="85"/>
        <v>1</v>
      </c>
      <c r="FZ24" s="428">
        <f t="shared" si="86"/>
        <v>3</v>
      </c>
      <c r="GA24" s="429">
        <f t="shared" si="87"/>
        <v>0.6</v>
      </c>
      <c r="GB24" s="100">
        <f t="shared" si="88"/>
        <v>0</v>
      </c>
      <c r="GC24" s="100">
        <f t="shared" si="89"/>
        <v>0</v>
      </c>
      <c r="GD24" s="97">
        <f t="shared" si="90"/>
        <v>0</v>
      </c>
      <c r="GE24" s="428">
        <f t="shared" si="91"/>
        <v>5</v>
      </c>
      <c r="GF24" s="429">
        <f t="shared" si="92"/>
        <v>1</v>
      </c>
      <c r="GG24" s="428">
        <f t="shared" si="93"/>
        <v>3</v>
      </c>
      <c r="GH24" s="429">
        <f t="shared" si="94"/>
        <v>0.6</v>
      </c>
      <c r="GI24" s="429">
        <f t="shared" si="95"/>
        <v>0.6</v>
      </c>
    </row>
    <row r="25" spans="1:191" ht="37.5" hidden="1" customHeight="1">
      <c r="A25" s="427">
        <v>17</v>
      </c>
      <c r="B25" s="85"/>
      <c r="C25" s="85"/>
      <c r="D25" s="193"/>
      <c r="E25" s="85"/>
      <c r="F25" s="124"/>
      <c r="G25" s="85"/>
      <c r="H25" s="85" t="s">
        <v>1170</v>
      </c>
      <c r="I25" s="86"/>
      <c r="J25" s="86"/>
      <c r="K25" s="86"/>
      <c r="L25" s="86"/>
      <c r="M25" s="86"/>
      <c r="N25" s="86"/>
      <c r="O25" s="86"/>
      <c r="P25" s="86"/>
      <c r="Q25" s="86"/>
      <c r="R25" s="86"/>
      <c r="S25" s="86"/>
      <c r="T25" s="86"/>
      <c r="U25" s="86"/>
      <c r="V25" s="86"/>
      <c r="W25" s="86"/>
      <c r="X25" s="86"/>
      <c r="Y25" s="86"/>
      <c r="Z25" s="86"/>
      <c r="AA25" s="86"/>
      <c r="AB25" s="86"/>
      <c r="AC25" s="88">
        <f t="shared" si="0"/>
        <v>0</v>
      </c>
      <c r="AD25" s="89">
        <f t="shared" si="97"/>
        <v>1</v>
      </c>
      <c r="AE25" s="88" t="str">
        <f t="shared" si="1"/>
        <v>3 - Moderado</v>
      </c>
      <c r="AF25" s="89">
        <f t="shared" si="96"/>
        <v>0.6</v>
      </c>
      <c r="AG25" s="82" t="str">
        <f t="shared" si="98"/>
        <v/>
      </c>
      <c r="AH25" s="89">
        <f t="shared" si="2"/>
        <v>0.6</v>
      </c>
      <c r="AI25" s="85"/>
      <c r="AJ25" s="85"/>
      <c r="AK25" s="85"/>
      <c r="AL25" s="85"/>
      <c r="AM25" s="47"/>
      <c r="AN25" s="91"/>
      <c r="AO25" s="91"/>
      <c r="AP25" s="47"/>
      <c r="AQ25" s="47"/>
      <c r="AR25" s="91"/>
      <c r="AS25" s="91"/>
      <c r="AT25" s="47"/>
      <c r="AU25" s="47"/>
      <c r="AV25" s="91"/>
      <c r="AW25" s="91"/>
      <c r="AX25" s="47"/>
      <c r="AY25" s="47"/>
      <c r="AZ25" s="91"/>
      <c r="BA25" s="91"/>
      <c r="BB25" s="47"/>
      <c r="BC25" s="47"/>
      <c r="BD25" s="91"/>
      <c r="BE25" s="91"/>
      <c r="BF25" s="47"/>
      <c r="BG25" s="47"/>
      <c r="BH25" s="91"/>
      <c r="BI25" s="91"/>
      <c r="BJ25" s="47"/>
      <c r="BK25" s="47"/>
      <c r="BL25" s="91"/>
      <c r="BM25" s="91"/>
      <c r="BN25" s="47"/>
      <c r="BO25" s="47"/>
      <c r="BP25" s="91"/>
      <c r="BQ25" s="91"/>
      <c r="BR25" s="47"/>
      <c r="BS25" s="47"/>
      <c r="BT25" s="91"/>
      <c r="BU25" s="91"/>
      <c r="BV25" s="47"/>
      <c r="BW25" s="47"/>
      <c r="BX25" s="91"/>
      <c r="BY25" s="91"/>
      <c r="BZ25" s="47"/>
      <c r="CA25" s="47"/>
      <c r="CB25" s="91"/>
      <c r="CC25" s="91"/>
      <c r="CD25" s="47"/>
      <c r="CE25" s="47"/>
      <c r="CF25" s="91"/>
      <c r="CG25" s="91"/>
      <c r="CH25" s="47"/>
      <c r="CI25" s="91"/>
      <c r="CJ25" s="91"/>
      <c r="CK25" s="47"/>
      <c r="CL25" s="92" t="str">
        <f t="shared" si="3"/>
        <v>5 - Muy Alta</v>
      </c>
      <c r="CM25" s="93">
        <f t="shared" si="99"/>
        <v>1</v>
      </c>
      <c r="CN25" s="92" t="str">
        <f t="shared" si="4"/>
        <v>3 - Moderado</v>
      </c>
      <c r="CO25" s="93">
        <f t="shared" si="100"/>
        <v>0.6</v>
      </c>
      <c r="CP25" s="94" t="str">
        <f t="shared" si="101"/>
        <v>ALTO</v>
      </c>
      <c r="CQ25" s="89">
        <f t="shared" si="5"/>
        <v>0.6</v>
      </c>
      <c r="CR25" s="194"/>
      <c r="CS25" s="94">
        <f t="shared" si="6"/>
        <v>5</v>
      </c>
      <c r="CT25" s="47"/>
      <c r="CU25" s="194"/>
      <c r="CV25" s="194"/>
      <c r="CW25" s="96"/>
      <c r="CX25" s="97">
        <f t="shared" si="7"/>
        <v>0</v>
      </c>
      <c r="CY25" s="98">
        <f t="shared" si="8"/>
        <v>3</v>
      </c>
      <c r="CZ25" s="97" t="str">
        <f t="shared" si="9"/>
        <v>Moderado</v>
      </c>
      <c r="DA25" s="99">
        <f t="shared" si="10"/>
        <v>0.6</v>
      </c>
      <c r="DB25" s="100">
        <f t="shared" si="11"/>
        <v>0</v>
      </c>
      <c r="DC25" s="100">
        <f t="shared" si="12"/>
        <v>0</v>
      </c>
      <c r="DD25" s="97">
        <f t="shared" si="13"/>
        <v>0</v>
      </c>
      <c r="DE25" s="428">
        <f t="shared" si="14"/>
        <v>5</v>
      </c>
      <c r="DF25" s="429">
        <f t="shared" si="15"/>
        <v>1</v>
      </c>
      <c r="DG25" s="428">
        <f t="shared" si="16"/>
        <v>3</v>
      </c>
      <c r="DH25" s="428"/>
      <c r="DI25" s="429">
        <f t="shared" si="17"/>
        <v>0.6</v>
      </c>
      <c r="DJ25" s="100">
        <f t="shared" si="18"/>
        <v>0</v>
      </c>
      <c r="DK25" s="100">
        <f t="shared" si="19"/>
        <v>0</v>
      </c>
      <c r="DL25" s="97">
        <f t="shared" si="20"/>
        <v>0</v>
      </c>
      <c r="DM25" s="428">
        <f t="shared" si="21"/>
        <v>5</v>
      </c>
      <c r="DN25" s="429">
        <f t="shared" si="22"/>
        <v>1</v>
      </c>
      <c r="DO25" s="428">
        <f t="shared" si="23"/>
        <v>3</v>
      </c>
      <c r="DP25" s="429">
        <f t="shared" si="24"/>
        <v>0.6</v>
      </c>
      <c r="DQ25" s="100">
        <f t="shared" si="25"/>
        <v>0</v>
      </c>
      <c r="DR25" s="100">
        <f t="shared" si="26"/>
        <v>0</v>
      </c>
      <c r="DS25" s="97">
        <f t="shared" si="27"/>
        <v>0</v>
      </c>
      <c r="DT25" s="428">
        <f t="shared" si="28"/>
        <v>5</v>
      </c>
      <c r="DU25" s="429">
        <f t="shared" si="29"/>
        <v>1</v>
      </c>
      <c r="DV25" s="428">
        <f t="shared" si="30"/>
        <v>3</v>
      </c>
      <c r="DW25" s="429">
        <f t="shared" si="31"/>
        <v>0.6</v>
      </c>
      <c r="DX25" s="100">
        <f t="shared" si="32"/>
        <v>0</v>
      </c>
      <c r="DY25" s="100">
        <f t="shared" si="33"/>
        <v>0</v>
      </c>
      <c r="DZ25" s="97">
        <f t="shared" si="34"/>
        <v>0</v>
      </c>
      <c r="EA25" s="428">
        <f t="shared" si="35"/>
        <v>5</v>
      </c>
      <c r="EB25" s="429">
        <f t="shared" si="36"/>
        <v>1</v>
      </c>
      <c r="EC25" s="428">
        <f t="shared" si="37"/>
        <v>3</v>
      </c>
      <c r="ED25" s="429">
        <f t="shared" si="38"/>
        <v>0.6</v>
      </c>
      <c r="EE25" s="100">
        <f t="shared" si="39"/>
        <v>0</v>
      </c>
      <c r="EF25" s="100">
        <f t="shared" si="40"/>
        <v>0</v>
      </c>
      <c r="EG25" s="97">
        <f t="shared" si="41"/>
        <v>0</v>
      </c>
      <c r="EH25" s="428">
        <f t="shared" si="42"/>
        <v>5</v>
      </c>
      <c r="EI25" s="429">
        <f t="shared" si="43"/>
        <v>1</v>
      </c>
      <c r="EJ25" s="428">
        <f t="shared" si="44"/>
        <v>3</v>
      </c>
      <c r="EK25" s="429">
        <f t="shared" si="45"/>
        <v>0.6</v>
      </c>
      <c r="EL25" s="100">
        <f t="shared" si="46"/>
        <v>0</v>
      </c>
      <c r="EM25" s="100">
        <f t="shared" si="47"/>
        <v>0</v>
      </c>
      <c r="EN25" s="97">
        <f t="shared" si="48"/>
        <v>0</v>
      </c>
      <c r="EO25" s="428">
        <f t="shared" si="49"/>
        <v>5</v>
      </c>
      <c r="EP25" s="429">
        <f t="shared" si="50"/>
        <v>1</v>
      </c>
      <c r="EQ25" s="428">
        <f t="shared" si="51"/>
        <v>3</v>
      </c>
      <c r="ER25" s="429">
        <f t="shared" si="52"/>
        <v>0.6</v>
      </c>
      <c r="ES25" s="100">
        <f t="shared" si="53"/>
        <v>0</v>
      </c>
      <c r="ET25" s="100">
        <f t="shared" si="54"/>
        <v>0</v>
      </c>
      <c r="EU25" s="97">
        <f t="shared" si="55"/>
        <v>0</v>
      </c>
      <c r="EV25" s="428">
        <f t="shared" si="56"/>
        <v>5</v>
      </c>
      <c r="EW25" s="429">
        <f t="shared" si="57"/>
        <v>1</v>
      </c>
      <c r="EX25" s="428">
        <f t="shared" si="58"/>
        <v>3</v>
      </c>
      <c r="EY25" s="429">
        <f t="shared" si="59"/>
        <v>0.6</v>
      </c>
      <c r="EZ25" s="100">
        <f t="shared" si="60"/>
        <v>0</v>
      </c>
      <c r="FA25" s="100">
        <f t="shared" si="61"/>
        <v>0</v>
      </c>
      <c r="FB25" s="97">
        <f t="shared" si="62"/>
        <v>0</v>
      </c>
      <c r="FC25" s="428">
        <f t="shared" si="63"/>
        <v>5</v>
      </c>
      <c r="FD25" s="429">
        <f t="shared" si="64"/>
        <v>1</v>
      </c>
      <c r="FE25" s="428">
        <f t="shared" si="65"/>
        <v>3</v>
      </c>
      <c r="FF25" s="429">
        <f t="shared" si="66"/>
        <v>0.6</v>
      </c>
      <c r="FG25" s="100">
        <f t="shared" si="67"/>
        <v>0</v>
      </c>
      <c r="FH25" s="100">
        <f t="shared" si="68"/>
        <v>0</v>
      </c>
      <c r="FI25" s="97">
        <f t="shared" si="69"/>
        <v>0</v>
      </c>
      <c r="FJ25" s="428">
        <f t="shared" si="70"/>
        <v>5</v>
      </c>
      <c r="FK25" s="429">
        <f t="shared" si="71"/>
        <v>1</v>
      </c>
      <c r="FL25" s="428">
        <f t="shared" si="72"/>
        <v>3</v>
      </c>
      <c r="FM25" s="429">
        <f t="shared" si="73"/>
        <v>0.6</v>
      </c>
      <c r="FN25" s="100">
        <f t="shared" si="74"/>
        <v>0</v>
      </c>
      <c r="FO25" s="100">
        <f t="shared" si="75"/>
        <v>0</v>
      </c>
      <c r="FP25" s="97">
        <f t="shared" si="76"/>
        <v>0</v>
      </c>
      <c r="FQ25" s="428">
        <f t="shared" si="77"/>
        <v>5</v>
      </c>
      <c r="FR25" s="429">
        <f t="shared" si="78"/>
        <v>1</v>
      </c>
      <c r="FS25" s="428">
        <f t="shared" si="79"/>
        <v>3</v>
      </c>
      <c r="FT25" s="429">
        <f t="shared" si="80"/>
        <v>0.6</v>
      </c>
      <c r="FU25" s="100">
        <f t="shared" si="81"/>
        <v>0</v>
      </c>
      <c r="FV25" s="100">
        <f t="shared" si="82"/>
        <v>0</v>
      </c>
      <c r="FW25" s="97">
        <f t="shared" si="83"/>
        <v>0</v>
      </c>
      <c r="FX25" s="428">
        <f t="shared" si="84"/>
        <v>5</v>
      </c>
      <c r="FY25" s="429">
        <f t="shared" si="85"/>
        <v>1</v>
      </c>
      <c r="FZ25" s="428">
        <f t="shared" si="86"/>
        <v>3</v>
      </c>
      <c r="GA25" s="429">
        <f t="shared" si="87"/>
        <v>0.6</v>
      </c>
      <c r="GB25" s="100">
        <f t="shared" si="88"/>
        <v>0</v>
      </c>
      <c r="GC25" s="100">
        <f t="shared" si="89"/>
        <v>0</v>
      </c>
      <c r="GD25" s="97">
        <f t="shared" si="90"/>
        <v>0</v>
      </c>
      <c r="GE25" s="428">
        <f t="shared" si="91"/>
        <v>5</v>
      </c>
      <c r="GF25" s="429">
        <f t="shared" si="92"/>
        <v>1</v>
      </c>
      <c r="GG25" s="428">
        <f t="shared" si="93"/>
        <v>3</v>
      </c>
      <c r="GH25" s="429">
        <f t="shared" si="94"/>
        <v>0.6</v>
      </c>
      <c r="GI25" s="429">
        <f t="shared" si="95"/>
        <v>0.6</v>
      </c>
    </row>
    <row r="26" spans="1:191" ht="37.5" hidden="1" customHeight="1">
      <c r="A26" s="427">
        <v>18</v>
      </c>
      <c r="B26" s="85"/>
      <c r="C26" s="85"/>
      <c r="D26" s="193"/>
      <c r="E26" s="85"/>
      <c r="F26" s="124"/>
      <c r="G26" s="85"/>
      <c r="H26" s="85" t="s">
        <v>1170</v>
      </c>
      <c r="I26" s="86"/>
      <c r="J26" s="86"/>
      <c r="K26" s="86"/>
      <c r="L26" s="86"/>
      <c r="M26" s="86"/>
      <c r="N26" s="86"/>
      <c r="O26" s="86"/>
      <c r="P26" s="86"/>
      <c r="Q26" s="86"/>
      <c r="R26" s="86"/>
      <c r="S26" s="86"/>
      <c r="T26" s="86"/>
      <c r="U26" s="86"/>
      <c r="V26" s="86"/>
      <c r="W26" s="86"/>
      <c r="X26" s="86"/>
      <c r="Y26" s="86"/>
      <c r="Z26" s="86"/>
      <c r="AA26" s="86"/>
      <c r="AB26" s="86"/>
      <c r="AC26" s="88">
        <f t="shared" si="0"/>
        <v>0</v>
      </c>
      <c r="AD26" s="89">
        <f t="shared" si="97"/>
        <v>1</v>
      </c>
      <c r="AE26" s="88" t="str">
        <f t="shared" si="1"/>
        <v>3 - Moderado</v>
      </c>
      <c r="AF26" s="89">
        <f t="shared" si="96"/>
        <v>0.6</v>
      </c>
      <c r="AG26" s="82" t="str">
        <f t="shared" si="98"/>
        <v/>
      </c>
      <c r="AH26" s="89">
        <f t="shared" si="2"/>
        <v>0.6</v>
      </c>
      <c r="AI26" s="85"/>
      <c r="AJ26" s="85"/>
      <c r="AK26" s="85"/>
      <c r="AL26" s="85"/>
      <c r="AM26" s="47"/>
      <c r="AN26" s="91"/>
      <c r="AO26" s="91"/>
      <c r="AP26" s="47"/>
      <c r="AQ26" s="47"/>
      <c r="AR26" s="91"/>
      <c r="AS26" s="91"/>
      <c r="AT26" s="47"/>
      <c r="AU26" s="47"/>
      <c r="AV26" s="91"/>
      <c r="AW26" s="91"/>
      <c r="AX26" s="47"/>
      <c r="AY26" s="47"/>
      <c r="AZ26" s="91"/>
      <c r="BA26" s="91"/>
      <c r="BB26" s="47"/>
      <c r="BC26" s="47"/>
      <c r="BD26" s="91"/>
      <c r="BE26" s="91"/>
      <c r="BF26" s="47"/>
      <c r="BG26" s="47"/>
      <c r="BH26" s="91"/>
      <c r="BI26" s="91"/>
      <c r="BJ26" s="47"/>
      <c r="BK26" s="47"/>
      <c r="BL26" s="91"/>
      <c r="BM26" s="91"/>
      <c r="BN26" s="47"/>
      <c r="BO26" s="47"/>
      <c r="BP26" s="91"/>
      <c r="BQ26" s="91"/>
      <c r="BR26" s="47"/>
      <c r="BS26" s="47"/>
      <c r="BT26" s="91"/>
      <c r="BU26" s="91"/>
      <c r="BV26" s="47"/>
      <c r="BW26" s="47"/>
      <c r="BX26" s="91"/>
      <c r="BY26" s="91"/>
      <c r="BZ26" s="47"/>
      <c r="CA26" s="47"/>
      <c r="CB26" s="91"/>
      <c r="CC26" s="91"/>
      <c r="CD26" s="47"/>
      <c r="CE26" s="47"/>
      <c r="CF26" s="91"/>
      <c r="CG26" s="91"/>
      <c r="CH26" s="47"/>
      <c r="CI26" s="91"/>
      <c r="CJ26" s="91"/>
      <c r="CK26" s="47"/>
      <c r="CL26" s="92" t="str">
        <f t="shared" si="3"/>
        <v>5 - Muy Alta</v>
      </c>
      <c r="CM26" s="93">
        <f t="shared" si="99"/>
        <v>1</v>
      </c>
      <c r="CN26" s="92" t="str">
        <f t="shared" si="4"/>
        <v>3 - Moderado</v>
      </c>
      <c r="CO26" s="93">
        <f t="shared" si="100"/>
        <v>0.6</v>
      </c>
      <c r="CP26" s="94" t="str">
        <f t="shared" si="101"/>
        <v>ALTO</v>
      </c>
      <c r="CQ26" s="89">
        <f t="shared" si="5"/>
        <v>0.6</v>
      </c>
      <c r="CR26" s="194"/>
      <c r="CS26" s="94">
        <f t="shared" si="6"/>
        <v>5</v>
      </c>
      <c r="CT26" s="47"/>
      <c r="CU26" s="194"/>
      <c r="CV26" s="194"/>
      <c r="CW26" s="96"/>
      <c r="CX26" s="97">
        <f t="shared" si="7"/>
        <v>0</v>
      </c>
      <c r="CY26" s="98">
        <f t="shared" si="8"/>
        <v>3</v>
      </c>
      <c r="CZ26" s="97" t="str">
        <f t="shared" si="9"/>
        <v>Moderado</v>
      </c>
      <c r="DA26" s="99">
        <f t="shared" si="10"/>
        <v>0.6</v>
      </c>
      <c r="DB26" s="100">
        <f t="shared" si="11"/>
        <v>0</v>
      </c>
      <c r="DC26" s="100">
        <f t="shared" si="12"/>
        <v>0</v>
      </c>
      <c r="DD26" s="97">
        <f t="shared" si="13"/>
        <v>0</v>
      </c>
      <c r="DE26" s="428">
        <f t="shared" si="14"/>
        <v>5</v>
      </c>
      <c r="DF26" s="429">
        <f t="shared" si="15"/>
        <v>1</v>
      </c>
      <c r="DG26" s="428">
        <f t="shared" si="16"/>
        <v>3</v>
      </c>
      <c r="DH26" s="428"/>
      <c r="DI26" s="429">
        <f t="shared" si="17"/>
        <v>0.6</v>
      </c>
      <c r="DJ26" s="100">
        <f t="shared" si="18"/>
        <v>0</v>
      </c>
      <c r="DK26" s="100">
        <f t="shared" si="19"/>
        <v>0</v>
      </c>
      <c r="DL26" s="97">
        <f t="shared" si="20"/>
        <v>0</v>
      </c>
      <c r="DM26" s="428">
        <f t="shared" si="21"/>
        <v>5</v>
      </c>
      <c r="DN26" s="429">
        <f t="shared" si="22"/>
        <v>1</v>
      </c>
      <c r="DO26" s="428">
        <f t="shared" si="23"/>
        <v>3</v>
      </c>
      <c r="DP26" s="429">
        <f t="shared" si="24"/>
        <v>0.6</v>
      </c>
      <c r="DQ26" s="100">
        <f t="shared" si="25"/>
        <v>0</v>
      </c>
      <c r="DR26" s="100">
        <f t="shared" si="26"/>
        <v>0</v>
      </c>
      <c r="DS26" s="97">
        <f t="shared" si="27"/>
        <v>0</v>
      </c>
      <c r="DT26" s="428">
        <f t="shared" si="28"/>
        <v>5</v>
      </c>
      <c r="DU26" s="429">
        <f t="shared" si="29"/>
        <v>1</v>
      </c>
      <c r="DV26" s="428">
        <f t="shared" si="30"/>
        <v>3</v>
      </c>
      <c r="DW26" s="429">
        <f t="shared" si="31"/>
        <v>0.6</v>
      </c>
      <c r="DX26" s="100">
        <f t="shared" si="32"/>
        <v>0</v>
      </c>
      <c r="DY26" s="100">
        <f t="shared" si="33"/>
        <v>0</v>
      </c>
      <c r="DZ26" s="97">
        <f t="shared" si="34"/>
        <v>0</v>
      </c>
      <c r="EA26" s="428">
        <f t="shared" si="35"/>
        <v>5</v>
      </c>
      <c r="EB26" s="429">
        <f t="shared" si="36"/>
        <v>1</v>
      </c>
      <c r="EC26" s="428">
        <f t="shared" si="37"/>
        <v>3</v>
      </c>
      <c r="ED26" s="429">
        <f t="shared" si="38"/>
        <v>0.6</v>
      </c>
      <c r="EE26" s="100">
        <f t="shared" si="39"/>
        <v>0</v>
      </c>
      <c r="EF26" s="100">
        <f t="shared" si="40"/>
        <v>0</v>
      </c>
      <c r="EG26" s="97">
        <f t="shared" si="41"/>
        <v>0</v>
      </c>
      <c r="EH26" s="428">
        <f t="shared" si="42"/>
        <v>5</v>
      </c>
      <c r="EI26" s="429">
        <f t="shared" si="43"/>
        <v>1</v>
      </c>
      <c r="EJ26" s="428">
        <f t="shared" si="44"/>
        <v>3</v>
      </c>
      <c r="EK26" s="429">
        <f t="shared" si="45"/>
        <v>0.6</v>
      </c>
      <c r="EL26" s="100">
        <f t="shared" si="46"/>
        <v>0</v>
      </c>
      <c r="EM26" s="100">
        <f t="shared" si="47"/>
        <v>0</v>
      </c>
      <c r="EN26" s="97">
        <f t="shared" si="48"/>
        <v>0</v>
      </c>
      <c r="EO26" s="428">
        <f t="shared" si="49"/>
        <v>5</v>
      </c>
      <c r="EP26" s="429">
        <f t="shared" si="50"/>
        <v>1</v>
      </c>
      <c r="EQ26" s="428">
        <f t="shared" si="51"/>
        <v>3</v>
      </c>
      <c r="ER26" s="429">
        <f t="shared" si="52"/>
        <v>0.6</v>
      </c>
      <c r="ES26" s="100">
        <f t="shared" si="53"/>
        <v>0</v>
      </c>
      <c r="ET26" s="100">
        <f t="shared" si="54"/>
        <v>0</v>
      </c>
      <c r="EU26" s="97">
        <f t="shared" si="55"/>
        <v>0</v>
      </c>
      <c r="EV26" s="428">
        <f t="shared" si="56"/>
        <v>5</v>
      </c>
      <c r="EW26" s="429">
        <f t="shared" si="57"/>
        <v>1</v>
      </c>
      <c r="EX26" s="428">
        <f t="shared" si="58"/>
        <v>3</v>
      </c>
      <c r="EY26" s="429">
        <f t="shared" si="59"/>
        <v>0.6</v>
      </c>
      <c r="EZ26" s="100">
        <f t="shared" si="60"/>
        <v>0</v>
      </c>
      <c r="FA26" s="100">
        <f t="shared" si="61"/>
        <v>0</v>
      </c>
      <c r="FB26" s="97">
        <f t="shared" si="62"/>
        <v>0</v>
      </c>
      <c r="FC26" s="428">
        <f t="shared" si="63"/>
        <v>5</v>
      </c>
      <c r="FD26" s="429">
        <f t="shared" si="64"/>
        <v>1</v>
      </c>
      <c r="FE26" s="428">
        <f t="shared" si="65"/>
        <v>3</v>
      </c>
      <c r="FF26" s="429">
        <f t="shared" si="66"/>
        <v>0.6</v>
      </c>
      <c r="FG26" s="100">
        <f t="shared" si="67"/>
        <v>0</v>
      </c>
      <c r="FH26" s="100">
        <f t="shared" si="68"/>
        <v>0</v>
      </c>
      <c r="FI26" s="97">
        <f t="shared" si="69"/>
        <v>0</v>
      </c>
      <c r="FJ26" s="428">
        <f t="shared" si="70"/>
        <v>5</v>
      </c>
      <c r="FK26" s="429">
        <f t="shared" si="71"/>
        <v>1</v>
      </c>
      <c r="FL26" s="428">
        <f t="shared" si="72"/>
        <v>3</v>
      </c>
      <c r="FM26" s="429">
        <f t="shared" si="73"/>
        <v>0.6</v>
      </c>
      <c r="FN26" s="100">
        <f t="shared" si="74"/>
        <v>0</v>
      </c>
      <c r="FO26" s="100">
        <f t="shared" si="75"/>
        <v>0</v>
      </c>
      <c r="FP26" s="97">
        <f t="shared" si="76"/>
        <v>0</v>
      </c>
      <c r="FQ26" s="428">
        <f t="shared" si="77"/>
        <v>5</v>
      </c>
      <c r="FR26" s="429">
        <f t="shared" si="78"/>
        <v>1</v>
      </c>
      <c r="FS26" s="428">
        <f t="shared" si="79"/>
        <v>3</v>
      </c>
      <c r="FT26" s="429">
        <f t="shared" si="80"/>
        <v>0.6</v>
      </c>
      <c r="FU26" s="100">
        <f t="shared" si="81"/>
        <v>0</v>
      </c>
      <c r="FV26" s="100">
        <f t="shared" si="82"/>
        <v>0</v>
      </c>
      <c r="FW26" s="97">
        <f t="shared" si="83"/>
        <v>0</v>
      </c>
      <c r="FX26" s="428">
        <f t="shared" si="84"/>
        <v>5</v>
      </c>
      <c r="FY26" s="429">
        <f t="shared" si="85"/>
        <v>1</v>
      </c>
      <c r="FZ26" s="428">
        <f t="shared" si="86"/>
        <v>3</v>
      </c>
      <c r="GA26" s="429">
        <f t="shared" si="87"/>
        <v>0.6</v>
      </c>
      <c r="GB26" s="100">
        <f t="shared" si="88"/>
        <v>0</v>
      </c>
      <c r="GC26" s="100">
        <f t="shared" si="89"/>
        <v>0</v>
      </c>
      <c r="GD26" s="97">
        <f t="shared" si="90"/>
        <v>0</v>
      </c>
      <c r="GE26" s="428">
        <f t="shared" si="91"/>
        <v>5</v>
      </c>
      <c r="GF26" s="429">
        <f t="shared" si="92"/>
        <v>1</v>
      </c>
      <c r="GG26" s="428">
        <f t="shared" si="93"/>
        <v>3</v>
      </c>
      <c r="GH26" s="429">
        <f t="shared" si="94"/>
        <v>0.6</v>
      </c>
      <c r="GI26" s="429">
        <f t="shared" si="95"/>
        <v>0.6</v>
      </c>
    </row>
    <row r="27" spans="1:191" ht="37.5" hidden="1" customHeight="1">
      <c r="A27" s="427">
        <v>19</v>
      </c>
      <c r="B27" s="85"/>
      <c r="C27" s="85"/>
      <c r="D27" s="193"/>
      <c r="E27" s="85"/>
      <c r="F27" s="124"/>
      <c r="G27" s="85"/>
      <c r="H27" s="85" t="s">
        <v>1170</v>
      </c>
      <c r="I27" s="86"/>
      <c r="J27" s="86"/>
      <c r="K27" s="86"/>
      <c r="L27" s="86"/>
      <c r="M27" s="86"/>
      <c r="N27" s="86"/>
      <c r="O27" s="86"/>
      <c r="P27" s="86"/>
      <c r="Q27" s="86"/>
      <c r="R27" s="86"/>
      <c r="S27" s="86"/>
      <c r="T27" s="86"/>
      <c r="U27" s="86"/>
      <c r="V27" s="86"/>
      <c r="W27" s="86"/>
      <c r="X27" s="86"/>
      <c r="Y27" s="86"/>
      <c r="Z27" s="86"/>
      <c r="AA27" s="86"/>
      <c r="AB27" s="86"/>
      <c r="AC27" s="88">
        <f t="shared" si="0"/>
        <v>0</v>
      </c>
      <c r="AD27" s="89">
        <f t="shared" si="97"/>
        <v>1</v>
      </c>
      <c r="AE27" s="88" t="str">
        <f t="shared" si="1"/>
        <v>3 - Moderado</v>
      </c>
      <c r="AF27" s="89">
        <f t="shared" si="96"/>
        <v>0.6</v>
      </c>
      <c r="AG27" s="82" t="str">
        <f t="shared" si="98"/>
        <v/>
      </c>
      <c r="AH27" s="89">
        <f t="shared" si="2"/>
        <v>0.6</v>
      </c>
      <c r="AI27" s="85"/>
      <c r="AJ27" s="85"/>
      <c r="AK27" s="85"/>
      <c r="AL27" s="85"/>
      <c r="AM27" s="47"/>
      <c r="AN27" s="91"/>
      <c r="AO27" s="91"/>
      <c r="AP27" s="47"/>
      <c r="AQ27" s="47"/>
      <c r="AR27" s="91"/>
      <c r="AS27" s="91"/>
      <c r="AT27" s="47"/>
      <c r="AU27" s="47"/>
      <c r="AV27" s="91"/>
      <c r="AW27" s="91"/>
      <c r="AX27" s="47"/>
      <c r="AY27" s="47"/>
      <c r="AZ27" s="91"/>
      <c r="BA27" s="91"/>
      <c r="BB27" s="47"/>
      <c r="BC27" s="47"/>
      <c r="BD27" s="91"/>
      <c r="BE27" s="91"/>
      <c r="BF27" s="47"/>
      <c r="BG27" s="47"/>
      <c r="BH27" s="91"/>
      <c r="BI27" s="91"/>
      <c r="BJ27" s="47"/>
      <c r="BK27" s="47"/>
      <c r="BL27" s="91"/>
      <c r="BM27" s="91"/>
      <c r="BN27" s="47"/>
      <c r="BO27" s="47"/>
      <c r="BP27" s="91"/>
      <c r="BQ27" s="91"/>
      <c r="BR27" s="47"/>
      <c r="BS27" s="47"/>
      <c r="BT27" s="91"/>
      <c r="BU27" s="91"/>
      <c r="BV27" s="47"/>
      <c r="BW27" s="47"/>
      <c r="BX27" s="91"/>
      <c r="BY27" s="91"/>
      <c r="BZ27" s="47"/>
      <c r="CA27" s="47"/>
      <c r="CB27" s="91"/>
      <c r="CC27" s="91"/>
      <c r="CD27" s="47"/>
      <c r="CE27" s="47"/>
      <c r="CF27" s="91"/>
      <c r="CG27" s="91"/>
      <c r="CH27" s="47"/>
      <c r="CI27" s="91"/>
      <c r="CJ27" s="91"/>
      <c r="CK27" s="47"/>
      <c r="CL27" s="92" t="str">
        <f t="shared" si="3"/>
        <v>5 - Muy Alta</v>
      </c>
      <c r="CM27" s="93">
        <f t="shared" si="99"/>
        <v>1</v>
      </c>
      <c r="CN27" s="92" t="str">
        <f t="shared" si="4"/>
        <v>3 - Moderado</v>
      </c>
      <c r="CO27" s="93">
        <f t="shared" si="100"/>
        <v>0.6</v>
      </c>
      <c r="CP27" s="94" t="str">
        <f t="shared" si="101"/>
        <v>ALTO</v>
      </c>
      <c r="CQ27" s="89">
        <f t="shared" si="5"/>
        <v>0.6</v>
      </c>
      <c r="CR27" s="194"/>
      <c r="CS27" s="94">
        <f t="shared" si="6"/>
        <v>5</v>
      </c>
      <c r="CT27" s="47"/>
      <c r="CU27" s="194"/>
      <c r="CV27" s="194"/>
      <c r="CW27" s="96"/>
      <c r="CX27" s="97">
        <f t="shared" si="7"/>
        <v>0</v>
      </c>
      <c r="CY27" s="98">
        <f t="shared" si="8"/>
        <v>3</v>
      </c>
      <c r="CZ27" s="97" t="str">
        <f t="shared" si="9"/>
        <v>Moderado</v>
      </c>
      <c r="DA27" s="99">
        <f t="shared" si="10"/>
        <v>0.6</v>
      </c>
      <c r="DB27" s="100">
        <f t="shared" si="11"/>
        <v>0</v>
      </c>
      <c r="DC27" s="100">
        <f t="shared" si="12"/>
        <v>0</v>
      </c>
      <c r="DD27" s="97">
        <f t="shared" si="13"/>
        <v>0</v>
      </c>
      <c r="DE27" s="428">
        <f t="shared" si="14"/>
        <v>5</v>
      </c>
      <c r="DF27" s="429">
        <f t="shared" si="15"/>
        <v>1</v>
      </c>
      <c r="DG27" s="428">
        <f t="shared" si="16"/>
        <v>3</v>
      </c>
      <c r="DH27" s="428"/>
      <c r="DI27" s="429">
        <f t="shared" si="17"/>
        <v>0.6</v>
      </c>
      <c r="DJ27" s="100">
        <f t="shared" si="18"/>
        <v>0</v>
      </c>
      <c r="DK27" s="100">
        <f t="shared" si="19"/>
        <v>0</v>
      </c>
      <c r="DL27" s="97">
        <f t="shared" si="20"/>
        <v>0</v>
      </c>
      <c r="DM27" s="428">
        <f t="shared" si="21"/>
        <v>5</v>
      </c>
      <c r="DN27" s="429">
        <f t="shared" si="22"/>
        <v>1</v>
      </c>
      <c r="DO27" s="428">
        <f t="shared" si="23"/>
        <v>3</v>
      </c>
      <c r="DP27" s="429">
        <f t="shared" si="24"/>
        <v>0.6</v>
      </c>
      <c r="DQ27" s="100">
        <f t="shared" si="25"/>
        <v>0</v>
      </c>
      <c r="DR27" s="100">
        <f t="shared" si="26"/>
        <v>0</v>
      </c>
      <c r="DS27" s="97">
        <f t="shared" si="27"/>
        <v>0</v>
      </c>
      <c r="DT27" s="428">
        <f t="shared" si="28"/>
        <v>5</v>
      </c>
      <c r="DU27" s="429">
        <f t="shared" si="29"/>
        <v>1</v>
      </c>
      <c r="DV27" s="428">
        <f t="shared" si="30"/>
        <v>3</v>
      </c>
      <c r="DW27" s="429">
        <f t="shared" si="31"/>
        <v>0.6</v>
      </c>
      <c r="DX27" s="100">
        <f t="shared" si="32"/>
        <v>0</v>
      </c>
      <c r="DY27" s="100">
        <f t="shared" si="33"/>
        <v>0</v>
      </c>
      <c r="DZ27" s="97">
        <f t="shared" si="34"/>
        <v>0</v>
      </c>
      <c r="EA27" s="428">
        <f t="shared" si="35"/>
        <v>5</v>
      </c>
      <c r="EB27" s="429">
        <f t="shared" si="36"/>
        <v>1</v>
      </c>
      <c r="EC27" s="428">
        <f t="shared" si="37"/>
        <v>3</v>
      </c>
      <c r="ED27" s="429">
        <f t="shared" si="38"/>
        <v>0.6</v>
      </c>
      <c r="EE27" s="100">
        <f t="shared" si="39"/>
        <v>0</v>
      </c>
      <c r="EF27" s="100">
        <f t="shared" si="40"/>
        <v>0</v>
      </c>
      <c r="EG27" s="97">
        <f t="shared" si="41"/>
        <v>0</v>
      </c>
      <c r="EH27" s="428">
        <f t="shared" si="42"/>
        <v>5</v>
      </c>
      <c r="EI27" s="429">
        <f t="shared" si="43"/>
        <v>1</v>
      </c>
      <c r="EJ27" s="428">
        <f t="shared" si="44"/>
        <v>3</v>
      </c>
      <c r="EK27" s="429">
        <f t="shared" si="45"/>
        <v>0.6</v>
      </c>
      <c r="EL27" s="100">
        <f t="shared" si="46"/>
        <v>0</v>
      </c>
      <c r="EM27" s="100">
        <f t="shared" si="47"/>
        <v>0</v>
      </c>
      <c r="EN27" s="97">
        <f t="shared" si="48"/>
        <v>0</v>
      </c>
      <c r="EO27" s="428">
        <f t="shared" si="49"/>
        <v>5</v>
      </c>
      <c r="EP27" s="429">
        <f t="shared" si="50"/>
        <v>1</v>
      </c>
      <c r="EQ27" s="428">
        <f t="shared" si="51"/>
        <v>3</v>
      </c>
      <c r="ER27" s="429">
        <f t="shared" si="52"/>
        <v>0.6</v>
      </c>
      <c r="ES27" s="100">
        <f t="shared" si="53"/>
        <v>0</v>
      </c>
      <c r="ET27" s="100">
        <f t="shared" si="54"/>
        <v>0</v>
      </c>
      <c r="EU27" s="97">
        <f t="shared" si="55"/>
        <v>0</v>
      </c>
      <c r="EV27" s="428">
        <f t="shared" si="56"/>
        <v>5</v>
      </c>
      <c r="EW27" s="429">
        <f t="shared" si="57"/>
        <v>1</v>
      </c>
      <c r="EX27" s="428">
        <f t="shared" si="58"/>
        <v>3</v>
      </c>
      <c r="EY27" s="429">
        <f t="shared" si="59"/>
        <v>0.6</v>
      </c>
      <c r="EZ27" s="100">
        <f t="shared" si="60"/>
        <v>0</v>
      </c>
      <c r="FA27" s="100">
        <f t="shared" si="61"/>
        <v>0</v>
      </c>
      <c r="FB27" s="97">
        <f t="shared" si="62"/>
        <v>0</v>
      </c>
      <c r="FC27" s="428">
        <f t="shared" si="63"/>
        <v>5</v>
      </c>
      <c r="FD27" s="429">
        <f t="shared" si="64"/>
        <v>1</v>
      </c>
      <c r="FE27" s="428">
        <f t="shared" si="65"/>
        <v>3</v>
      </c>
      <c r="FF27" s="429">
        <f t="shared" si="66"/>
        <v>0.6</v>
      </c>
      <c r="FG27" s="100">
        <f t="shared" si="67"/>
        <v>0</v>
      </c>
      <c r="FH27" s="100">
        <f t="shared" si="68"/>
        <v>0</v>
      </c>
      <c r="FI27" s="97">
        <f t="shared" si="69"/>
        <v>0</v>
      </c>
      <c r="FJ27" s="428">
        <f t="shared" si="70"/>
        <v>5</v>
      </c>
      <c r="FK27" s="429">
        <f t="shared" si="71"/>
        <v>1</v>
      </c>
      <c r="FL27" s="428">
        <f t="shared" si="72"/>
        <v>3</v>
      </c>
      <c r="FM27" s="429">
        <f t="shared" si="73"/>
        <v>0.6</v>
      </c>
      <c r="FN27" s="100">
        <f t="shared" si="74"/>
        <v>0</v>
      </c>
      <c r="FO27" s="100">
        <f t="shared" si="75"/>
        <v>0</v>
      </c>
      <c r="FP27" s="97">
        <f t="shared" si="76"/>
        <v>0</v>
      </c>
      <c r="FQ27" s="428">
        <f t="shared" si="77"/>
        <v>5</v>
      </c>
      <c r="FR27" s="429">
        <f t="shared" si="78"/>
        <v>1</v>
      </c>
      <c r="FS27" s="428">
        <f t="shared" si="79"/>
        <v>3</v>
      </c>
      <c r="FT27" s="429">
        <f t="shared" si="80"/>
        <v>0.6</v>
      </c>
      <c r="FU27" s="100">
        <f t="shared" si="81"/>
        <v>0</v>
      </c>
      <c r="FV27" s="100">
        <f t="shared" si="82"/>
        <v>0</v>
      </c>
      <c r="FW27" s="97">
        <f t="shared" si="83"/>
        <v>0</v>
      </c>
      <c r="FX27" s="428">
        <f t="shared" si="84"/>
        <v>5</v>
      </c>
      <c r="FY27" s="429">
        <f t="shared" si="85"/>
        <v>1</v>
      </c>
      <c r="FZ27" s="428">
        <f t="shared" si="86"/>
        <v>3</v>
      </c>
      <c r="GA27" s="429">
        <f t="shared" si="87"/>
        <v>0.6</v>
      </c>
      <c r="GB27" s="100">
        <f t="shared" si="88"/>
        <v>0</v>
      </c>
      <c r="GC27" s="100">
        <f t="shared" si="89"/>
        <v>0</v>
      </c>
      <c r="GD27" s="97">
        <f t="shared" si="90"/>
        <v>0</v>
      </c>
      <c r="GE27" s="428">
        <f t="shared" si="91"/>
        <v>5</v>
      </c>
      <c r="GF27" s="429">
        <f t="shared" si="92"/>
        <v>1</v>
      </c>
      <c r="GG27" s="428">
        <f t="shared" si="93"/>
        <v>3</v>
      </c>
      <c r="GH27" s="429">
        <f t="shared" si="94"/>
        <v>0.6</v>
      </c>
      <c r="GI27" s="429">
        <f t="shared" si="95"/>
        <v>0.6</v>
      </c>
    </row>
    <row r="28" spans="1:191" ht="37.5" hidden="1" customHeight="1">
      <c r="A28" s="427">
        <v>20</v>
      </c>
      <c r="B28" s="85"/>
      <c r="C28" s="85"/>
      <c r="D28" s="193"/>
      <c r="E28" s="85"/>
      <c r="F28" s="124"/>
      <c r="G28" s="85"/>
      <c r="H28" s="85" t="s">
        <v>1170</v>
      </c>
      <c r="I28" s="86"/>
      <c r="J28" s="86"/>
      <c r="K28" s="86"/>
      <c r="L28" s="86"/>
      <c r="M28" s="86"/>
      <c r="N28" s="86"/>
      <c r="O28" s="86"/>
      <c r="P28" s="86"/>
      <c r="Q28" s="86"/>
      <c r="R28" s="86"/>
      <c r="S28" s="86"/>
      <c r="T28" s="86"/>
      <c r="U28" s="86"/>
      <c r="V28" s="86"/>
      <c r="W28" s="86"/>
      <c r="X28" s="86"/>
      <c r="Y28" s="86"/>
      <c r="Z28" s="86"/>
      <c r="AA28" s="86"/>
      <c r="AB28" s="86"/>
      <c r="AC28" s="88">
        <f t="shared" si="0"/>
        <v>0</v>
      </c>
      <c r="AD28" s="89">
        <f t="shared" si="97"/>
        <v>1</v>
      </c>
      <c r="AE28" s="88" t="str">
        <f t="shared" si="1"/>
        <v>3 - Moderado</v>
      </c>
      <c r="AF28" s="89">
        <f t="shared" si="96"/>
        <v>0.6</v>
      </c>
      <c r="AG28" s="82" t="str">
        <f t="shared" si="98"/>
        <v/>
      </c>
      <c r="AH28" s="89">
        <f t="shared" si="2"/>
        <v>0.6</v>
      </c>
      <c r="AI28" s="85"/>
      <c r="AJ28" s="85"/>
      <c r="AK28" s="85"/>
      <c r="AL28" s="85"/>
      <c r="AM28" s="47"/>
      <c r="AN28" s="91"/>
      <c r="AO28" s="91"/>
      <c r="AP28" s="47"/>
      <c r="AQ28" s="47"/>
      <c r="AR28" s="91"/>
      <c r="AS28" s="91"/>
      <c r="AT28" s="47"/>
      <c r="AU28" s="47"/>
      <c r="AV28" s="91"/>
      <c r="AW28" s="91"/>
      <c r="AX28" s="47"/>
      <c r="AY28" s="47"/>
      <c r="AZ28" s="91"/>
      <c r="BA28" s="91"/>
      <c r="BB28" s="47"/>
      <c r="BC28" s="47"/>
      <c r="BD28" s="91"/>
      <c r="BE28" s="91"/>
      <c r="BF28" s="47"/>
      <c r="BG28" s="47"/>
      <c r="BH28" s="91"/>
      <c r="BI28" s="91"/>
      <c r="BJ28" s="47"/>
      <c r="BK28" s="47"/>
      <c r="BL28" s="91"/>
      <c r="BM28" s="91"/>
      <c r="BN28" s="47"/>
      <c r="BO28" s="47"/>
      <c r="BP28" s="91"/>
      <c r="BQ28" s="91"/>
      <c r="BR28" s="47"/>
      <c r="BS28" s="47"/>
      <c r="BT28" s="91"/>
      <c r="BU28" s="91"/>
      <c r="BV28" s="47"/>
      <c r="BW28" s="47"/>
      <c r="BX28" s="91"/>
      <c r="BY28" s="91"/>
      <c r="BZ28" s="47"/>
      <c r="CA28" s="47"/>
      <c r="CB28" s="91"/>
      <c r="CC28" s="91"/>
      <c r="CD28" s="47"/>
      <c r="CE28" s="47"/>
      <c r="CF28" s="91"/>
      <c r="CG28" s="91"/>
      <c r="CH28" s="47"/>
      <c r="CI28" s="91"/>
      <c r="CJ28" s="91"/>
      <c r="CK28" s="47"/>
      <c r="CL28" s="92" t="str">
        <f t="shared" si="3"/>
        <v>5 - Muy Alta</v>
      </c>
      <c r="CM28" s="93">
        <f t="shared" si="99"/>
        <v>1</v>
      </c>
      <c r="CN28" s="92" t="str">
        <f t="shared" si="4"/>
        <v>3 - Moderado</v>
      </c>
      <c r="CO28" s="93">
        <f t="shared" si="100"/>
        <v>0.6</v>
      </c>
      <c r="CP28" s="94" t="str">
        <f t="shared" si="101"/>
        <v>ALTO</v>
      </c>
      <c r="CQ28" s="89">
        <f t="shared" si="5"/>
        <v>0.6</v>
      </c>
      <c r="CR28" s="194"/>
      <c r="CS28" s="94">
        <f t="shared" si="6"/>
        <v>5</v>
      </c>
      <c r="CT28" s="47"/>
      <c r="CU28" s="194"/>
      <c r="CV28" s="194"/>
      <c r="CW28" s="96"/>
      <c r="CX28" s="97">
        <f t="shared" si="7"/>
        <v>0</v>
      </c>
      <c r="CY28" s="98">
        <f t="shared" si="8"/>
        <v>3</v>
      </c>
      <c r="CZ28" s="97" t="str">
        <f t="shared" si="9"/>
        <v>Moderado</v>
      </c>
      <c r="DA28" s="99">
        <f t="shared" si="10"/>
        <v>0.6</v>
      </c>
      <c r="DB28" s="100">
        <f t="shared" si="11"/>
        <v>0</v>
      </c>
      <c r="DC28" s="100">
        <f t="shared" si="12"/>
        <v>0</v>
      </c>
      <c r="DD28" s="97">
        <f t="shared" si="13"/>
        <v>0</v>
      </c>
      <c r="DE28" s="428">
        <f t="shared" si="14"/>
        <v>5</v>
      </c>
      <c r="DF28" s="429">
        <f t="shared" si="15"/>
        <v>1</v>
      </c>
      <c r="DG28" s="428">
        <f t="shared" si="16"/>
        <v>3</v>
      </c>
      <c r="DH28" s="428"/>
      <c r="DI28" s="429">
        <f t="shared" si="17"/>
        <v>0.6</v>
      </c>
      <c r="DJ28" s="100">
        <f t="shared" si="18"/>
        <v>0</v>
      </c>
      <c r="DK28" s="100">
        <f t="shared" si="19"/>
        <v>0</v>
      </c>
      <c r="DL28" s="97">
        <f t="shared" si="20"/>
        <v>0</v>
      </c>
      <c r="DM28" s="428">
        <f t="shared" si="21"/>
        <v>5</v>
      </c>
      <c r="DN28" s="429">
        <f t="shared" si="22"/>
        <v>1</v>
      </c>
      <c r="DO28" s="428">
        <f t="shared" si="23"/>
        <v>3</v>
      </c>
      <c r="DP28" s="429">
        <f t="shared" si="24"/>
        <v>0.6</v>
      </c>
      <c r="DQ28" s="100">
        <f t="shared" si="25"/>
        <v>0</v>
      </c>
      <c r="DR28" s="100">
        <f t="shared" si="26"/>
        <v>0</v>
      </c>
      <c r="DS28" s="97">
        <f t="shared" si="27"/>
        <v>0</v>
      </c>
      <c r="DT28" s="428">
        <f t="shared" si="28"/>
        <v>5</v>
      </c>
      <c r="DU28" s="429">
        <f t="shared" si="29"/>
        <v>1</v>
      </c>
      <c r="DV28" s="428">
        <f t="shared" si="30"/>
        <v>3</v>
      </c>
      <c r="DW28" s="429">
        <f t="shared" si="31"/>
        <v>0.6</v>
      </c>
      <c r="DX28" s="100">
        <f t="shared" si="32"/>
        <v>0</v>
      </c>
      <c r="DY28" s="100">
        <f t="shared" si="33"/>
        <v>0</v>
      </c>
      <c r="DZ28" s="97">
        <f t="shared" si="34"/>
        <v>0</v>
      </c>
      <c r="EA28" s="428">
        <f t="shared" si="35"/>
        <v>5</v>
      </c>
      <c r="EB28" s="429">
        <f t="shared" si="36"/>
        <v>1</v>
      </c>
      <c r="EC28" s="428">
        <f t="shared" si="37"/>
        <v>3</v>
      </c>
      <c r="ED28" s="429">
        <f t="shared" si="38"/>
        <v>0.6</v>
      </c>
      <c r="EE28" s="100">
        <f t="shared" si="39"/>
        <v>0</v>
      </c>
      <c r="EF28" s="100">
        <f t="shared" si="40"/>
        <v>0</v>
      </c>
      <c r="EG28" s="97">
        <f t="shared" si="41"/>
        <v>0</v>
      </c>
      <c r="EH28" s="428">
        <f t="shared" si="42"/>
        <v>5</v>
      </c>
      <c r="EI28" s="429">
        <f t="shared" si="43"/>
        <v>1</v>
      </c>
      <c r="EJ28" s="428">
        <f t="shared" si="44"/>
        <v>3</v>
      </c>
      <c r="EK28" s="429">
        <f t="shared" si="45"/>
        <v>0.6</v>
      </c>
      <c r="EL28" s="100">
        <f t="shared" si="46"/>
        <v>0</v>
      </c>
      <c r="EM28" s="100">
        <f t="shared" si="47"/>
        <v>0</v>
      </c>
      <c r="EN28" s="97">
        <f t="shared" si="48"/>
        <v>0</v>
      </c>
      <c r="EO28" s="428">
        <f t="shared" si="49"/>
        <v>5</v>
      </c>
      <c r="EP28" s="429">
        <f t="shared" si="50"/>
        <v>1</v>
      </c>
      <c r="EQ28" s="428">
        <f t="shared" si="51"/>
        <v>3</v>
      </c>
      <c r="ER28" s="429">
        <f t="shared" si="52"/>
        <v>0.6</v>
      </c>
      <c r="ES28" s="100">
        <f t="shared" si="53"/>
        <v>0</v>
      </c>
      <c r="ET28" s="100">
        <f t="shared" si="54"/>
        <v>0</v>
      </c>
      <c r="EU28" s="97">
        <f t="shared" si="55"/>
        <v>0</v>
      </c>
      <c r="EV28" s="428">
        <f t="shared" si="56"/>
        <v>5</v>
      </c>
      <c r="EW28" s="429">
        <f t="shared" si="57"/>
        <v>1</v>
      </c>
      <c r="EX28" s="428">
        <f t="shared" si="58"/>
        <v>3</v>
      </c>
      <c r="EY28" s="429">
        <f t="shared" si="59"/>
        <v>0.6</v>
      </c>
      <c r="EZ28" s="100">
        <f t="shared" si="60"/>
        <v>0</v>
      </c>
      <c r="FA28" s="100">
        <f t="shared" si="61"/>
        <v>0</v>
      </c>
      <c r="FB28" s="97">
        <f t="shared" si="62"/>
        <v>0</v>
      </c>
      <c r="FC28" s="428">
        <f t="shared" si="63"/>
        <v>5</v>
      </c>
      <c r="FD28" s="429">
        <f t="shared" si="64"/>
        <v>1</v>
      </c>
      <c r="FE28" s="428">
        <f t="shared" si="65"/>
        <v>3</v>
      </c>
      <c r="FF28" s="429">
        <f t="shared" si="66"/>
        <v>0.6</v>
      </c>
      <c r="FG28" s="100">
        <f t="shared" si="67"/>
        <v>0</v>
      </c>
      <c r="FH28" s="100">
        <f t="shared" si="68"/>
        <v>0</v>
      </c>
      <c r="FI28" s="97">
        <f t="shared" si="69"/>
        <v>0</v>
      </c>
      <c r="FJ28" s="428">
        <f t="shared" si="70"/>
        <v>5</v>
      </c>
      <c r="FK28" s="429">
        <f t="shared" si="71"/>
        <v>1</v>
      </c>
      <c r="FL28" s="428">
        <f t="shared" si="72"/>
        <v>3</v>
      </c>
      <c r="FM28" s="429">
        <f t="shared" si="73"/>
        <v>0.6</v>
      </c>
      <c r="FN28" s="100">
        <f t="shared" si="74"/>
        <v>0</v>
      </c>
      <c r="FO28" s="100">
        <f t="shared" si="75"/>
        <v>0</v>
      </c>
      <c r="FP28" s="97">
        <f t="shared" si="76"/>
        <v>0</v>
      </c>
      <c r="FQ28" s="428">
        <f t="shared" si="77"/>
        <v>5</v>
      </c>
      <c r="FR28" s="429">
        <f t="shared" si="78"/>
        <v>1</v>
      </c>
      <c r="FS28" s="428">
        <f t="shared" si="79"/>
        <v>3</v>
      </c>
      <c r="FT28" s="429">
        <f t="shared" si="80"/>
        <v>0.6</v>
      </c>
      <c r="FU28" s="100">
        <f t="shared" si="81"/>
        <v>0</v>
      </c>
      <c r="FV28" s="100">
        <f t="shared" si="82"/>
        <v>0</v>
      </c>
      <c r="FW28" s="97">
        <f t="shared" si="83"/>
        <v>0</v>
      </c>
      <c r="FX28" s="428">
        <f t="shared" si="84"/>
        <v>5</v>
      </c>
      <c r="FY28" s="429">
        <f t="shared" si="85"/>
        <v>1</v>
      </c>
      <c r="FZ28" s="428">
        <f t="shared" si="86"/>
        <v>3</v>
      </c>
      <c r="GA28" s="429">
        <f t="shared" si="87"/>
        <v>0.6</v>
      </c>
      <c r="GB28" s="100">
        <f t="shared" si="88"/>
        <v>0</v>
      </c>
      <c r="GC28" s="100">
        <f t="shared" si="89"/>
        <v>0</v>
      </c>
      <c r="GD28" s="97">
        <f t="shared" si="90"/>
        <v>0</v>
      </c>
      <c r="GE28" s="428">
        <f t="shared" si="91"/>
        <v>5</v>
      </c>
      <c r="GF28" s="429">
        <f t="shared" si="92"/>
        <v>1</v>
      </c>
      <c r="GG28" s="428">
        <f t="shared" si="93"/>
        <v>3</v>
      </c>
      <c r="GH28" s="429">
        <f t="shared" si="94"/>
        <v>0.6</v>
      </c>
      <c r="GI28" s="429">
        <f t="shared" si="95"/>
        <v>0.6</v>
      </c>
    </row>
    <row r="29" spans="1:191" ht="37.5" hidden="1" customHeight="1">
      <c r="A29" s="427">
        <v>21</v>
      </c>
      <c r="B29" s="85"/>
      <c r="C29" s="85"/>
      <c r="D29" s="193"/>
      <c r="E29" s="85"/>
      <c r="F29" s="124"/>
      <c r="G29" s="85"/>
      <c r="H29" s="85" t="s">
        <v>1170</v>
      </c>
      <c r="I29" s="86"/>
      <c r="J29" s="86"/>
      <c r="K29" s="86"/>
      <c r="L29" s="86"/>
      <c r="M29" s="86"/>
      <c r="N29" s="86"/>
      <c r="O29" s="86"/>
      <c r="P29" s="86"/>
      <c r="Q29" s="86"/>
      <c r="R29" s="86"/>
      <c r="S29" s="86"/>
      <c r="T29" s="86"/>
      <c r="U29" s="86"/>
      <c r="V29" s="86"/>
      <c r="W29" s="86"/>
      <c r="X29" s="86"/>
      <c r="Y29" s="86"/>
      <c r="Z29" s="86"/>
      <c r="AA29" s="86"/>
      <c r="AB29" s="86"/>
      <c r="AC29" s="88">
        <f t="shared" si="0"/>
        <v>0</v>
      </c>
      <c r="AD29" s="89">
        <f t="shared" si="97"/>
        <v>1</v>
      </c>
      <c r="AE29" s="88" t="str">
        <f t="shared" si="1"/>
        <v>3 - Moderado</v>
      </c>
      <c r="AF29" s="89">
        <f t="shared" si="96"/>
        <v>0.6</v>
      </c>
      <c r="AG29" s="82" t="str">
        <f t="shared" si="98"/>
        <v/>
      </c>
      <c r="AH29" s="89">
        <f t="shared" si="2"/>
        <v>0.6</v>
      </c>
      <c r="AI29" s="85"/>
      <c r="AJ29" s="85"/>
      <c r="AK29" s="85"/>
      <c r="AL29" s="85"/>
      <c r="AM29" s="47"/>
      <c r="AN29" s="91"/>
      <c r="AO29" s="91"/>
      <c r="AP29" s="47"/>
      <c r="AQ29" s="47"/>
      <c r="AR29" s="91"/>
      <c r="AS29" s="91"/>
      <c r="AT29" s="47"/>
      <c r="AU29" s="47"/>
      <c r="AV29" s="91"/>
      <c r="AW29" s="91"/>
      <c r="AX29" s="47"/>
      <c r="AY29" s="47"/>
      <c r="AZ29" s="91"/>
      <c r="BA29" s="91"/>
      <c r="BB29" s="47"/>
      <c r="BC29" s="47"/>
      <c r="BD29" s="91"/>
      <c r="BE29" s="91"/>
      <c r="BF29" s="47"/>
      <c r="BG29" s="47"/>
      <c r="BH29" s="91"/>
      <c r="BI29" s="91"/>
      <c r="BJ29" s="47"/>
      <c r="BK29" s="47"/>
      <c r="BL29" s="91"/>
      <c r="BM29" s="91"/>
      <c r="BN29" s="47"/>
      <c r="BO29" s="47"/>
      <c r="BP29" s="91"/>
      <c r="BQ29" s="91"/>
      <c r="BR29" s="47"/>
      <c r="BS29" s="47"/>
      <c r="BT29" s="91"/>
      <c r="BU29" s="91"/>
      <c r="BV29" s="47"/>
      <c r="BW29" s="47"/>
      <c r="BX29" s="91"/>
      <c r="BY29" s="91"/>
      <c r="BZ29" s="47"/>
      <c r="CA29" s="47"/>
      <c r="CB29" s="91"/>
      <c r="CC29" s="91"/>
      <c r="CD29" s="47"/>
      <c r="CE29" s="47"/>
      <c r="CF29" s="91"/>
      <c r="CG29" s="91"/>
      <c r="CH29" s="47"/>
      <c r="CI29" s="91"/>
      <c r="CJ29" s="91"/>
      <c r="CK29" s="47"/>
      <c r="CL29" s="92" t="str">
        <f t="shared" si="3"/>
        <v>5 - Muy Alta</v>
      </c>
      <c r="CM29" s="93">
        <f t="shared" si="99"/>
        <v>1</v>
      </c>
      <c r="CN29" s="92" t="str">
        <f t="shared" si="4"/>
        <v>3 - Moderado</v>
      </c>
      <c r="CO29" s="93">
        <f t="shared" si="100"/>
        <v>0.6</v>
      </c>
      <c r="CP29" s="94" t="str">
        <f t="shared" si="101"/>
        <v>ALTO</v>
      </c>
      <c r="CQ29" s="89">
        <f t="shared" si="5"/>
        <v>0.6</v>
      </c>
      <c r="CR29" s="194"/>
      <c r="CS29" s="94">
        <f t="shared" si="6"/>
        <v>5</v>
      </c>
      <c r="CT29" s="47"/>
      <c r="CU29" s="194"/>
      <c r="CV29" s="194"/>
      <c r="CW29" s="96"/>
      <c r="CX29" s="97">
        <f t="shared" si="7"/>
        <v>0</v>
      </c>
      <c r="CY29" s="98">
        <f t="shared" si="8"/>
        <v>3</v>
      </c>
      <c r="CZ29" s="97" t="str">
        <f t="shared" si="9"/>
        <v>Moderado</v>
      </c>
      <c r="DA29" s="99">
        <f t="shared" si="10"/>
        <v>0.6</v>
      </c>
      <c r="DB29" s="100">
        <f t="shared" si="11"/>
        <v>0</v>
      </c>
      <c r="DC29" s="100">
        <f t="shared" si="12"/>
        <v>0</v>
      </c>
      <c r="DD29" s="97">
        <f t="shared" si="13"/>
        <v>0</v>
      </c>
      <c r="DE29" s="428">
        <f t="shared" si="14"/>
        <v>5</v>
      </c>
      <c r="DF29" s="429">
        <f t="shared" si="15"/>
        <v>1</v>
      </c>
      <c r="DG29" s="428">
        <f t="shared" si="16"/>
        <v>3</v>
      </c>
      <c r="DH29" s="428"/>
      <c r="DI29" s="429">
        <f t="shared" si="17"/>
        <v>0.6</v>
      </c>
      <c r="DJ29" s="100">
        <f t="shared" si="18"/>
        <v>0</v>
      </c>
      <c r="DK29" s="100">
        <f t="shared" si="19"/>
        <v>0</v>
      </c>
      <c r="DL29" s="97">
        <f t="shared" si="20"/>
        <v>0</v>
      </c>
      <c r="DM29" s="428">
        <f t="shared" si="21"/>
        <v>5</v>
      </c>
      <c r="DN29" s="429">
        <f t="shared" si="22"/>
        <v>1</v>
      </c>
      <c r="DO29" s="428">
        <f t="shared" si="23"/>
        <v>3</v>
      </c>
      <c r="DP29" s="429">
        <f t="shared" si="24"/>
        <v>0.6</v>
      </c>
      <c r="DQ29" s="100">
        <f t="shared" si="25"/>
        <v>0</v>
      </c>
      <c r="DR29" s="100">
        <f t="shared" si="26"/>
        <v>0</v>
      </c>
      <c r="DS29" s="97">
        <f t="shared" si="27"/>
        <v>0</v>
      </c>
      <c r="DT29" s="428">
        <f t="shared" si="28"/>
        <v>5</v>
      </c>
      <c r="DU29" s="429">
        <f t="shared" si="29"/>
        <v>1</v>
      </c>
      <c r="DV29" s="428">
        <f t="shared" si="30"/>
        <v>3</v>
      </c>
      <c r="DW29" s="429">
        <f t="shared" si="31"/>
        <v>0.6</v>
      </c>
      <c r="DX29" s="100">
        <f t="shared" si="32"/>
        <v>0</v>
      </c>
      <c r="DY29" s="100">
        <f t="shared" si="33"/>
        <v>0</v>
      </c>
      <c r="DZ29" s="97">
        <f t="shared" si="34"/>
        <v>0</v>
      </c>
      <c r="EA29" s="428">
        <f t="shared" si="35"/>
        <v>5</v>
      </c>
      <c r="EB29" s="429">
        <f t="shared" si="36"/>
        <v>1</v>
      </c>
      <c r="EC29" s="428">
        <f t="shared" si="37"/>
        <v>3</v>
      </c>
      <c r="ED29" s="429">
        <f t="shared" si="38"/>
        <v>0.6</v>
      </c>
      <c r="EE29" s="100">
        <f t="shared" si="39"/>
        <v>0</v>
      </c>
      <c r="EF29" s="100">
        <f t="shared" si="40"/>
        <v>0</v>
      </c>
      <c r="EG29" s="97">
        <f t="shared" si="41"/>
        <v>0</v>
      </c>
      <c r="EH29" s="428">
        <f t="shared" si="42"/>
        <v>5</v>
      </c>
      <c r="EI29" s="429">
        <f t="shared" si="43"/>
        <v>1</v>
      </c>
      <c r="EJ29" s="428">
        <f t="shared" si="44"/>
        <v>3</v>
      </c>
      <c r="EK29" s="429">
        <f t="shared" si="45"/>
        <v>0.6</v>
      </c>
      <c r="EL29" s="100">
        <f t="shared" si="46"/>
        <v>0</v>
      </c>
      <c r="EM29" s="100">
        <f t="shared" si="47"/>
        <v>0</v>
      </c>
      <c r="EN29" s="97">
        <f t="shared" si="48"/>
        <v>0</v>
      </c>
      <c r="EO29" s="428">
        <f t="shared" si="49"/>
        <v>5</v>
      </c>
      <c r="EP29" s="429">
        <f t="shared" si="50"/>
        <v>1</v>
      </c>
      <c r="EQ29" s="428">
        <f t="shared" si="51"/>
        <v>3</v>
      </c>
      <c r="ER29" s="429">
        <f t="shared" si="52"/>
        <v>0.6</v>
      </c>
      <c r="ES29" s="100">
        <f t="shared" si="53"/>
        <v>0</v>
      </c>
      <c r="ET29" s="100">
        <f t="shared" si="54"/>
        <v>0</v>
      </c>
      <c r="EU29" s="97">
        <f t="shared" si="55"/>
        <v>0</v>
      </c>
      <c r="EV29" s="428">
        <f t="shared" si="56"/>
        <v>5</v>
      </c>
      <c r="EW29" s="429">
        <f t="shared" si="57"/>
        <v>1</v>
      </c>
      <c r="EX29" s="428">
        <f t="shared" si="58"/>
        <v>3</v>
      </c>
      <c r="EY29" s="429">
        <f t="shared" si="59"/>
        <v>0.6</v>
      </c>
      <c r="EZ29" s="100">
        <f t="shared" si="60"/>
        <v>0</v>
      </c>
      <c r="FA29" s="100">
        <f t="shared" si="61"/>
        <v>0</v>
      </c>
      <c r="FB29" s="97">
        <f t="shared" si="62"/>
        <v>0</v>
      </c>
      <c r="FC29" s="428">
        <f t="shared" si="63"/>
        <v>5</v>
      </c>
      <c r="FD29" s="429">
        <f t="shared" si="64"/>
        <v>1</v>
      </c>
      <c r="FE29" s="428">
        <f t="shared" si="65"/>
        <v>3</v>
      </c>
      <c r="FF29" s="429">
        <f t="shared" si="66"/>
        <v>0.6</v>
      </c>
      <c r="FG29" s="100">
        <f t="shared" si="67"/>
        <v>0</v>
      </c>
      <c r="FH29" s="100">
        <f t="shared" si="68"/>
        <v>0</v>
      </c>
      <c r="FI29" s="97">
        <f t="shared" si="69"/>
        <v>0</v>
      </c>
      <c r="FJ29" s="428">
        <f t="shared" si="70"/>
        <v>5</v>
      </c>
      <c r="FK29" s="429">
        <f t="shared" si="71"/>
        <v>1</v>
      </c>
      <c r="FL29" s="428">
        <f t="shared" si="72"/>
        <v>3</v>
      </c>
      <c r="FM29" s="429">
        <f t="shared" si="73"/>
        <v>0.6</v>
      </c>
      <c r="FN29" s="100">
        <f t="shared" si="74"/>
        <v>0</v>
      </c>
      <c r="FO29" s="100">
        <f t="shared" si="75"/>
        <v>0</v>
      </c>
      <c r="FP29" s="97">
        <f t="shared" si="76"/>
        <v>0</v>
      </c>
      <c r="FQ29" s="428">
        <f t="shared" si="77"/>
        <v>5</v>
      </c>
      <c r="FR29" s="429">
        <f t="shared" si="78"/>
        <v>1</v>
      </c>
      <c r="FS29" s="428">
        <f t="shared" si="79"/>
        <v>3</v>
      </c>
      <c r="FT29" s="429">
        <f t="shared" si="80"/>
        <v>0.6</v>
      </c>
      <c r="FU29" s="100">
        <f t="shared" si="81"/>
        <v>0</v>
      </c>
      <c r="FV29" s="100">
        <f t="shared" si="82"/>
        <v>0</v>
      </c>
      <c r="FW29" s="97">
        <f t="shared" si="83"/>
        <v>0</v>
      </c>
      <c r="FX29" s="428">
        <f t="shared" si="84"/>
        <v>5</v>
      </c>
      <c r="FY29" s="429">
        <f t="shared" si="85"/>
        <v>1</v>
      </c>
      <c r="FZ29" s="428">
        <f t="shared" si="86"/>
        <v>3</v>
      </c>
      <c r="GA29" s="429">
        <f t="shared" si="87"/>
        <v>0.6</v>
      </c>
      <c r="GB29" s="100">
        <f t="shared" si="88"/>
        <v>0</v>
      </c>
      <c r="GC29" s="100">
        <f t="shared" si="89"/>
        <v>0</v>
      </c>
      <c r="GD29" s="97">
        <f t="shared" si="90"/>
        <v>0</v>
      </c>
      <c r="GE29" s="428">
        <f t="shared" si="91"/>
        <v>5</v>
      </c>
      <c r="GF29" s="429">
        <f t="shared" si="92"/>
        <v>1</v>
      </c>
      <c r="GG29" s="428">
        <f t="shared" si="93"/>
        <v>3</v>
      </c>
      <c r="GH29" s="429">
        <f t="shared" si="94"/>
        <v>0.6</v>
      </c>
      <c r="GI29" s="429">
        <f t="shared" si="95"/>
        <v>0.6</v>
      </c>
    </row>
    <row r="30" spans="1:191" ht="37.5" hidden="1" customHeight="1">
      <c r="A30" s="427">
        <v>22</v>
      </c>
      <c r="B30" s="85"/>
      <c r="C30" s="85"/>
      <c r="D30" s="193"/>
      <c r="E30" s="85"/>
      <c r="F30" s="124"/>
      <c r="G30" s="85"/>
      <c r="H30" s="85" t="s">
        <v>1170</v>
      </c>
      <c r="I30" s="86"/>
      <c r="J30" s="86"/>
      <c r="K30" s="86"/>
      <c r="L30" s="86"/>
      <c r="M30" s="86"/>
      <c r="N30" s="86"/>
      <c r="O30" s="86"/>
      <c r="P30" s="86"/>
      <c r="Q30" s="86"/>
      <c r="R30" s="86"/>
      <c r="S30" s="86"/>
      <c r="T30" s="86"/>
      <c r="U30" s="86"/>
      <c r="V30" s="86"/>
      <c r="W30" s="86"/>
      <c r="X30" s="86"/>
      <c r="Y30" s="86"/>
      <c r="Z30" s="86"/>
      <c r="AA30" s="86"/>
      <c r="AB30" s="86"/>
      <c r="AC30" s="88">
        <f t="shared" si="0"/>
        <v>0</v>
      </c>
      <c r="AD30" s="89">
        <f t="shared" si="97"/>
        <v>1</v>
      </c>
      <c r="AE30" s="88" t="str">
        <f t="shared" si="1"/>
        <v>3 - Moderado</v>
      </c>
      <c r="AF30" s="89">
        <f t="shared" si="96"/>
        <v>0.6</v>
      </c>
      <c r="AG30" s="82" t="str">
        <f t="shared" si="98"/>
        <v/>
      </c>
      <c r="AH30" s="89">
        <f t="shared" si="2"/>
        <v>0.6</v>
      </c>
      <c r="AI30" s="85"/>
      <c r="AJ30" s="85"/>
      <c r="AK30" s="85"/>
      <c r="AL30" s="85"/>
      <c r="AM30" s="47"/>
      <c r="AN30" s="91"/>
      <c r="AO30" s="91"/>
      <c r="AP30" s="47"/>
      <c r="AQ30" s="47"/>
      <c r="AR30" s="91"/>
      <c r="AS30" s="91"/>
      <c r="AT30" s="47"/>
      <c r="AU30" s="47"/>
      <c r="AV30" s="91"/>
      <c r="AW30" s="91"/>
      <c r="AX30" s="47"/>
      <c r="AY30" s="47"/>
      <c r="AZ30" s="91"/>
      <c r="BA30" s="91"/>
      <c r="BB30" s="47"/>
      <c r="BC30" s="47"/>
      <c r="BD30" s="91"/>
      <c r="BE30" s="91"/>
      <c r="BF30" s="47"/>
      <c r="BG30" s="47"/>
      <c r="BH30" s="91"/>
      <c r="BI30" s="91"/>
      <c r="BJ30" s="47"/>
      <c r="BK30" s="47"/>
      <c r="BL30" s="91"/>
      <c r="BM30" s="91"/>
      <c r="BN30" s="47"/>
      <c r="BO30" s="47"/>
      <c r="BP30" s="91"/>
      <c r="BQ30" s="91"/>
      <c r="BR30" s="47"/>
      <c r="BS30" s="47"/>
      <c r="BT30" s="91"/>
      <c r="BU30" s="91"/>
      <c r="BV30" s="47"/>
      <c r="BW30" s="47"/>
      <c r="BX30" s="91"/>
      <c r="BY30" s="91"/>
      <c r="BZ30" s="47"/>
      <c r="CA30" s="47"/>
      <c r="CB30" s="91"/>
      <c r="CC30" s="91"/>
      <c r="CD30" s="47"/>
      <c r="CE30" s="47"/>
      <c r="CF30" s="91"/>
      <c r="CG30" s="91"/>
      <c r="CH30" s="47"/>
      <c r="CI30" s="91"/>
      <c r="CJ30" s="91"/>
      <c r="CK30" s="47"/>
      <c r="CL30" s="92" t="str">
        <f t="shared" si="3"/>
        <v>5 - Muy Alta</v>
      </c>
      <c r="CM30" s="93">
        <f t="shared" si="99"/>
        <v>1</v>
      </c>
      <c r="CN30" s="92" t="str">
        <f t="shared" si="4"/>
        <v>3 - Moderado</v>
      </c>
      <c r="CO30" s="93">
        <f t="shared" si="100"/>
        <v>0.6</v>
      </c>
      <c r="CP30" s="94" t="str">
        <f t="shared" si="101"/>
        <v>ALTO</v>
      </c>
      <c r="CQ30" s="89">
        <f t="shared" si="5"/>
        <v>0.6</v>
      </c>
      <c r="CR30" s="194"/>
      <c r="CS30" s="94">
        <f t="shared" si="6"/>
        <v>5</v>
      </c>
      <c r="CT30" s="47"/>
      <c r="CU30" s="194"/>
      <c r="CV30" s="194"/>
      <c r="CW30" s="96"/>
      <c r="CX30" s="97">
        <f t="shared" si="7"/>
        <v>0</v>
      </c>
      <c r="CY30" s="98">
        <f t="shared" si="8"/>
        <v>3</v>
      </c>
      <c r="CZ30" s="97" t="str">
        <f t="shared" si="9"/>
        <v>Moderado</v>
      </c>
      <c r="DA30" s="99">
        <f t="shared" si="10"/>
        <v>0.6</v>
      </c>
      <c r="DB30" s="100">
        <f t="shared" si="11"/>
        <v>0</v>
      </c>
      <c r="DC30" s="100">
        <f t="shared" si="12"/>
        <v>0</v>
      </c>
      <c r="DD30" s="97">
        <f t="shared" si="13"/>
        <v>0</v>
      </c>
      <c r="DE30" s="428">
        <f t="shared" si="14"/>
        <v>5</v>
      </c>
      <c r="DF30" s="429">
        <f t="shared" si="15"/>
        <v>1</v>
      </c>
      <c r="DG30" s="428">
        <f t="shared" si="16"/>
        <v>3</v>
      </c>
      <c r="DH30" s="428"/>
      <c r="DI30" s="429">
        <f t="shared" si="17"/>
        <v>0.6</v>
      </c>
      <c r="DJ30" s="100">
        <f t="shared" si="18"/>
        <v>0</v>
      </c>
      <c r="DK30" s="100">
        <f t="shared" si="19"/>
        <v>0</v>
      </c>
      <c r="DL30" s="97">
        <f t="shared" si="20"/>
        <v>0</v>
      </c>
      <c r="DM30" s="428">
        <f t="shared" si="21"/>
        <v>5</v>
      </c>
      <c r="DN30" s="429">
        <f t="shared" si="22"/>
        <v>1</v>
      </c>
      <c r="DO30" s="428">
        <f t="shared" si="23"/>
        <v>3</v>
      </c>
      <c r="DP30" s="429">
        <f t="shared" si="24"/>
        <v>0.6</v>
      </c>
      <c r="DQ30" s="100">
        <f t="shared" si="25"/>
        <v>0</v>
      </c>
      <c r="DR30" s="100">
        <f t="shared" si="26"/>
        <v>0</v>
      </c>
      <c r="DS30" s="97">
        <f t="shared" si="27"/>
        <v>0</v>
      </c>
      <c r="DT30" s="428">
        <f t="shared" si="28"/>
        <v>5</v>
      </c>
      <c r="DU30" s="429">
        <f t="shared" si="29"/>
        <v>1</v>
      </c>
      <c r="DV30" s="428">
        <f t="shared" si="30"/>
        <v>3</v>
      </c>
      <c r="DW30" s="429">
        <f t="shared" si="31"/>
        <v>0.6</v>
      </c>
      <c r="DX30" s="100">
        <f t="shared" si="32"/>
        <v>0</v>
      </c>
      <c r="DY30" s="100">
        <f t="shared" si="33"/>
        <v>0</v>
      </c>
      <c r="DZ30" s="97">
        <f t="shared" si="34"/>
        <v>0</v>
      </c>
      <c r="EA30" s="428">
        <f t="shared" si="35"/>
        <v>5</v>
      </c>
      <c r="EB30" s="429">
        <f t="shared" si="36"/>
        <v>1</v>
      </c>
      <c r="EC30" s="428">
        <f t="shared" si="37"/>
        <v>3</v>
      </c>
      <c r="ED30" s="429">
        <f t="shared" si="38"/>
        <v>0.6</v>
      </c>
      <c r="EE30" s="100">
        <f t="shared" si="39"/>
        <v>0</v>
      </c>
      <c r="EF30" s="100">
        <f t="shared" si="40"/>
        <v>0</v>
      </c>
      <c r="EG30" s="97">
        <f t="shared" si="41"/>
        <v>0</v>
      </c>
      <c r="EH30" s="428">
        <f t="shared" si="42"/>
        <v>5</v>
      </c>
      <c r="EI30" s="429">
        <f t="shared" si="43"/>
        <v>1</v>
      </c>
      <c r="EJ30" s="428">
        <f t="shared" si="44"/>
        <v>3</v>
      </c>
      <c r="EK30" s="429">
        <f t="shared" si="45"/>
        <v>0.6</v>
      </c>
      <c r="EL30" s="100">
        <f t="shared" si="46"/>
        <v>0</v>
      </c>
      <c r="EM30" s="100">
        <f t="shared" si="47"/>
        <v>0</v>
      </c>
      <c r="EN30" s="97">
        <f t="shared" si="48"/>
        <v>0</v>
      </c>
      <c r="EO30" s="428">
        <f t="shared" si="49"/>
        <v>5</v>
      </c>
      <c r="EP30" s="429">
        <f t="shared" si="50"/>
        <v>1</v>
      </c>
      <c r="EQ30" s="428">
        <f t="shared" si="51"/>
        <v>3</v>
      </c>
      <c r="ER30" s="429">
        <f t="shared" si="52"/>
        <v>0.6</v>
      </c>
      <c r="ES30" s="100">
        <f t="shared" si="53"/>
        <v>0</v>
      </c>
      <c r="ET30" s="100">
        <f t="shared" si="54"/>
        <v>0</v>
      </c>
      <c r="EU30" s="97">
        <f t="shared" si="55"/>
        <v>0</v>
      </c>
      <c r="EV30" s="428">
        <f t="shared" si="56"/>
        <v>5</v>
      </c>
      <c r="EW30" s="429">
        <f t="shared" si="57"/>
        <v>1</v>
      </c>
      <c r="EX30" s="428">
        <f t="shared" si="58"/>
        <v>3</v>
      </c>
      <c r="EY30" s="429">
        <f t="shared" si="59"/>
        <v>0.6</v>
      </c>
      <c r="EZ30" s="100">
        <f t="shared" si="60"/>
        <v>0</v>
      </c>
      <c r="FA30" s="100">
        <f t="shared" si="61"/>
        <v>0</v>
      </c>
      <c r="FB30" s="97">
        <f t="shared" si="62"/>
        <v>0</v>
      </c>
      <c r="FC30" s="428">
        <f t="shared" si="63"/>
        <v>5</v>
      </c>
      <c r="FD30" s="429">
        <f t="shared" si="64"/>
        <v>1</v>
      </c>
      <c r="FE30" s="428">
        <f t="shared" si="65"/>
        <v>3</v>
      </c>
      <c r="FF30" s="429">
        <f t="shared" si="66"/>
        <v>0.6</v>
      </c>
      <c r="FG30" s="100">
        <f t="shared" si="67"/>
        <v>0</v>
      </c>
      <c r="FH30" s="100">
        <f t="shared" si="68"/>
        <v>0</v>
      </c>
      <c r="FI30" s="97">
        <f t="shared" si="69"/>
        <v>0</v>
      </c>
      <c r="FJ30" s="428">
        <f t="shared" si="70"/>
        <v>5</v>
      </c>
      <c r="FK30" s="429">
        <f t="shared" si="71"/>
        <v>1</v>
      </c>
      <c r="FL30" s="428">
        <f t="shared" si="72"/>
        <v>3</v>
      </c>
      <c r="FM30" s="429">
        <f t="shared" si="73"/>
        <v>0.6</v>
      </c>
      <c r="FN30" s="100">
        <f t="shared" si="74"/>
        <v>0</v>
      </c>
      <c r="FO30" s="100">
        <f t="shared" si="75"/>
        <v>0</v>
      </c>
      <c r="FP30" s="97">
        <f t="shared" si="76"/>
        <v>0</v>
      </c>
      <c r="FQ30" s="428">
        <f t="shared" si="77"/>
        <v>5</v>
      </c>
      <c r="FR30" s="429">
        <f t="shared" si="78"/>
        <v>1</v>
      </c>
      <c r="FS30" s="428">
        <f t="shared" si="79"/>
        <v>3</v>
      </c>
      <c r="FT30" s="429">
        <f t="shared" si="80"/>
        <v>0.6</v>
      </c>
      <c r="FU30" s="100">
        <f t="shared" si="81"/>
        <v>0</v>
      </c>
      <c r="FV30" s="100">
        <f t="shared" si="82"/>
        <v>0</v>
      </c>
      <c r="FW30" s="97">
        <f t="shared" si="83"/>
        <v>0</v>
      </c>
      <c r="FX30" s="428">
        <f t="shared" si="84"/>
        <v>5</v>
      </c>
      <c r="FY30" s="429">
        <f t="shared" si="85"/>
        <v>1</v>
      </c>
      <c r="FZ30" s="428">
        <f t="shared" si="86"/>
        <v>3</v>
      </c>
      <c r="GA30" s="429">
        <f t="shared" si="87"/>
        <v>0.6</v>
      </c>
      <c r="GB30" s="100">
        <f t="shared" si="88"/>
        <v>0</v>
      </c>
      <c r="GC30" s="100">
        <f t="shared" si="89"/>
        <v>0</v>
      </c>
      <c r="GD30" s="97">
        <f t="shared" si="90"/>
        <v>0</v>
      </c>
      <c r="GE30" s="428">
        <f t="shared" si="91"/>
        <v>5</v>
      </c>
      <c r="GF30" s="429">
        <f t="shared" si="92"/>
        <v>1</v>
      </c>
      <c r="GG30" s="428">
        <f t="shared" si="93"/>
        <v>3</v>
      </c>
      <c r="GH30" s="429">
        <f t="shared" si="94"/>
        <v>0.6</v>
      </c>
      <c r="GI30" s="429">
        <f t="shared" si="95"/>
        <v>0.6</v>
      </c>
    </row>
    <row r="31" spans="1:191" ht="37.5" hidden="1" customHeight="1">
      <c r="A31" s="427">
        <v>23</v>
      </c>
      <c r="B31" s="85"/>
      <c r="C31" s="85"/>
      <c r="D31" s="193"/>
      <c r="E31" s="85"/>
      <c r="F31" s="124"/>
      <c r="G31" s="85"/>
      <c r="H31" s="85" t="s">
        <v>1170</v>
      </c>
      <c r="I31" s="86"/>
      <c r="J31" s="86"/>
      <c r="K31" s="86"/>
      <c r="L31" s="86"/>
      <c r="M31" s="86"/>
      <c r="N31" s="86"/>
      <c r="O31" s="86"/>
      <c r="P31" s="86"/>
      <c r="Q31" s="86"/>
      <c r="R31" s="86"/>
      <c r="S31" s="86"/>
      <c r="T31" s="86"/>
      <c r="U31" s="86"/>
      <c r="V31" s="86"/>
      <c r="W31" s="86"/>
      <c r="X31" s="86"/>
      <c r="Y31" s="86"/>
      <c r="Z31" s="86"/>
      <c r="AA31" s="86"/>
      <c r="AB31" s="86"/>
      <c r="AC31" s="88">
        <f t="shared" si="0"/>
        <v>0</v>
      </c>
      <c r="AD31" s="89">
        <f t="shared" si="97"/>
        <v>1</v>
      </c>
      <c r="AE31" s="88" t="str">
        <f t="shared" si="1"/>
        <v>3 - Moderado</v>
      </c>
      <c r="AF31" s="89">
        <f t="shared" si="96"/>
        <v>0.6</v>
      </c>
      <c r="AG31" s="82" t="str">
        <f t="shared" si="98"/>
        <v/>
      </c>
      <c r="AH31" s="89">
        <f t="shared" si="2"/>
        <v>0.6</v>
      </c>
      <c r="AI31" s="85"/>
      <c r="AJ31" s="85"/>
      <c r="AK31" s="85"/>
      <c r="AL31" s="85"/>
      <c r="AM31" s="47"/>
      <c r="AN31" s="91"/>
      <c r="AO31" s="91"/>
      <c r="AP31" s="47"/>
      <c r="AQ31" s="47"/>
      <c r="AR31" s="91"/>
      <c r="AS31" s="91"/>
      <c r="AT31" s="47"/>
      <c r="AU31" s="47"/>
      <c r="AV31" s="91"/>
      <c r="AW31" s="91"/>
      <c r="AX31" s="47"/>
      <c r="AY31" s="47"/>
      <c r="AZ31" s="91"/>
      <c r="BA31" s="91"/>
      <c r="BB31" s="47"/>
      <c r="BC31" s="47"/>
      <c r="BD31" s="91"/>
      <c r="BE31" s="91"/>
      <c r="BF31" s="47"/>
      <c r="BG31" s="47"/>
      <c r="BH31" s="91"/>
      <c r="BI31" s="91"/>
      <c r="BJ31" s="47"/>
      <c r="BK31" s="47"/>
      <c r="BL31" s="91"/>
      <c r="BM31" s="91"/>
      <c r="BN31" s="47"/>
      <c r="BO31" s="47"/>
      <c r="BP31" s="91"/>
      <c r="BQ31" s="91"/>
      <c r="BR31" s="47"/>
      <c r="BS31" s="47"/>
      <c r="BT31" s="91"/>
      <c r="BU31" s="91"/>
      <c r="BV31" s="47"/>
      <c r="BW31" s="47"/>
      <c r="BX31" s="91"/>
      <c r="BY31" s="91"/>
      <c r="BZ31" s="47"/>
      <c r="CA31" s="47"/>
      <c r="CB31" s="91"/>
      <c r="CC31" s="91"/>
      <c r="CD31" s="47"/>
      <c r="CE31" s="47"/>
      <c r="CF31" s="91"/>
      <c r="CG31" s="91"/>
      <c r="CH31" s="47"/>
      <c r="CI31" s="91"/>
      <c r="CJ31" s="91"/>
      <c r="CK31" s="47"/>
      <c r="CL31" s="92" t="str">
        <f t="shared" si="3"/>
        <v>5 - Muy Alta</v>
      </c>
      <c r="CM31" s="93">
        <f t="shared" si="99"/>
        <v>1</v>
      </c>
      <c r="CN31" s="92" t="str">
        <f t="shared" si="4"/>
        <v>3 - Moderado</v>
      </c>
      <c r="CO31" s="93">
        <f t="shared" si="100"/>
        <v>0.6</v>
      </c>
      <c r="CP31" s="94" t="str">
        <f t="shared" si="101"/>
        <v>ALTO</v>
      </c>
      <c r="CQ31" s="89">
        <f t="shared" si="5"/>
        <v>0.6</v>
      </c>
      <c r="CR31" s="194"/>
      <c r="CS31" s="94">
        <f t="shared" si="6"/>
        <v>5</v>
      </c>
      <c r="CT31" s="47"/>
      <c r="CU31" s="194"/>
      <c r="CV31" s="194"/>
      <c r="CW31" s="96"/>
      <c r="CX31" s="97">
        <f t="shared" si="7"/>
        <v>0</v>
      </c>
      <c r="CY31" s="98">
        <f t="shared" si="8"/>
        <v>3</v>
      </c>
      <c r="CZ31" s="97" t="str">
        <f t="shared" si="9"/>
        <v>Moderado</v>
      </c>
      <c r="DA31" s="99">
        <f t="shared" si="10"/>
        <v>0.6</v>
      </c>
      <c r="DB31" s="100">
        <f t="shared" si="11"/>
        <v>0</v>
      </c>
      <c r="DC31" s="100">
        <f t="shared" si="12"/>
        <v>0</v>
      </c>
      <c r="DD31" s="97">
        <f t="shared" si="13"/>
        <v>0</v>
      </c>
      <c r="DE31" s="428">
        <f t="shared" si="14"/>
        <v>5</v>
      </c>
      <c r="DF31" s="429">
        <f t="shared" si="15"/>
        <v>1</v>
      </c>
      <c r="DG31" s="428">
        <f t="shared" si="16"/>
        <v>3</v>
      </c>
      <c r="DH31" s="428"/>
      <c r="DI31" s="429">
        <f t="shared" si="17"/>
        <v>0.6</v>
      </c>
      <c r="DJ31" s="100">
        <f t="shared" si="18"/>
        <v>0</v>
      </c>
      <c r="DK31" s="100">
        <f t="shared" si="19"/>
        <v>0</v>
      </c>
      <c r="DL31" s="97">
        <f t="shared" si="20"/>
        <v>0</v>
      </c>
      <c r="DM31" s="428">
        <f t="shared" si="21"/>
        <v>5</v>
      </c>
      <c r="DN31" s="429">
        <f t="shared" si="22"/>
        <v>1</v>
      </c>
      <c r="DO31" s="428">
        <f t="shared" si="23"/>
        <v>3</v>
      </c>
      <c r="DP31" s="429">
        <f t="shared" si="24"/>
        <v>0.6</v>
      </c>
      <c r="DQ31" s="100">
        <f t="shared" si="25"/>
        <v>0</v>
      </c>
      <c r="DR31" s="100">
        <f t="shared" si="26"/>
        <v>0</v>
      </c>
      <c r="DS31" s="97">
        <f t="shared" si="27"/>
        <v>0</v>
      </c>
      <c r="DT31" s="428">
        <f t="shared" si="28"/>
        <v>5</v>
      </c>
      <c r="DU31" s="429">
        <f t="shared" si="29"/>
        <v>1</v>
      </c>
      <c r="DV31" s="428">
        <f t="shared" si="30"/>
        <v>3</v>
      </c>
      <c r="DW31" s="429">
        <f t="shared" si="31"/>
        <v>0.6</v>
      </c>
      <c r="DX31" s="100">
        <f t="shared" si="32"/>
        <v>0</v>
      </c>
      <c r="DY31" s="100">
        <f t="shared" si="33"/>
        <v>0</v>
      </c>
      <c r="DZ31" s="97">
        <f t="shared" si="34"/>
        <v>0</v>
      </c>
      <c r="EA31" s="428">
        <f t="shared" si="35"/>
        <v>5</v>
      </c>
      <c r="EB31" s="429">
        <f t="shared" si="36"/>
        <v>1</v>
      </c>
      <c r="EC31" s="428">
        <f t="shared" si="37"/>
        <v>3</v>
      </c>
      <c r="ED31" s="429">
        <f t="shared" si="38"/>
        <v>0.6</v>
      </c>
      <c r="EE31" s="100">
        <f t="shared" si="39"/>
        <v>0</v>
      </c>
      <c r="EF31" s="100">
        <f t="shared" si="40"/>
        <v>0</v>
      </c>
      <c r="EG31" s="97">
        <f t="shared" si="41"/>
        <v>0</v>
      </c>
      <c r="EH31" s="428">
        <f t="shared" si="42"/>
        <v>5</v>
      </c>
      <c r="EI31" s="429">
        <f t="shared" si="43"/>
        <v>1</v>
      </c>
      <c r="EJ31" s="428">
        <f t="shared" si="44"/>
        <v>3</v>
      </c>
      <c r="EK31" s="429">
        <f t="shared" si="45"/>
        <v>0.6</v>
      </c>
      <c r="EL31" s="100">
        <f t="shared" si="46"/>
        <v>0</v>
      </c>
      <c r="EM31" s="100">
        <f t="shared" si="47"/>
        <v>0</v>
      </c>
      <c r="EN31" s="97">
        <f t="shared" si="48"/>
        <v>0</v>
      </c>
      <c r="EO31" s="428">
        <f t="shared" si="49"/>
        <v>5</v>
      </c>
      <c r="EP31" s="429">
        <f t="shared" si="50"/>
        <v>1</v>
      </c>
      <c r="EQ31" s="428">
        <f t="shared" si="51"/>
        <v>3</v>
      </c>
      <c r="ER31" s="429">
        <f t="shared" si="52"/>
        <v>0.6</v>
      </c>
      <c r="ES31" s="100">
        <f t="shared" si="53"/>
        <v>0</v>
      </c>
      <c r="ET31" s="100">
        <f t="shared" si="54"/>
        <v>0</v>
      </c>
      <c r="EU31" s="97">
        <f t="shared" si="55"/>
        <v>0</v>
      </c>
      <c r="EV31" s="428">
        <f t="shared" si="56"/>
        <v>5</v>
      </c>
      <c r="EW31" s="429">
        <f t="shared" si="57"/>
        <v>1</v>
      </c>
      <c r="EX31" s="428">
        <f t="shared" si="58"/>
        <v>3</v>
      </c>
      <c r="EY31" s="429">
        <f t="shared" si="59"/>
        <v>0.6</v>
      </c>
      <c r="EZ31" s="100">
        <f t="shared" si="60"/>
        <v>0</v>
      </c>
      <c r="FA31" s="100">
        <f t="shared" si="61"/>
        <v>0</v>
      </c>
      <c r="FB31" s="97">
        <f t="shared" si="62"/>
        <v>0</v>
      </c>
      <c r="FC31" s="428">
        <f t="shared" si="63"/>
        <v>5</v>
      </c>
      <c r="FD31" s="429">
        <f t="shared" si="64"/>
        <v>1</v>
      </c>
      <c r="FE31" s="428">
        <f t="shared" si="65"/>
        <v>3</v>
      </c>
      <c r="FF31" s="429">
        <f t="shared" si="66"/>
        <v>0.6</v>
      </c>
      <c r="FG31" s="100">
        <f t="shared" si="67"/>
        <v>0</v>
      </c>
      <c r="FH31" s="100">
        <f t="shared" si="68"/>
        <v>0</v>
      </c>
      <c r="FI31" s="97">
        <f t="shared" si="69"/>
        <v>0</v>
      </c>
      <c r="FJ31" s="428">
        <f t="shared" si="70"/>
        <v>5</v>
      </c>
      <c r="FK31" s="429">
        <f t="shared" si="71"/>
        <v>1</v>
      </c>
      <c r="FL31" s="428">
        <f t="shared" si="72"/>
        <v>3</v>
      </c>
      <c r="FM31" s="429">
        <f t="shared" si="73"/>
        <v>0.6</v>
      </c>
      <c r="FN31" s="100">
        <f t="shared" si="74"/>
        <v>0</v>
      </c>
      <c r="FO31" s="100">
        <f t="shared" si="75"/>
        <v>0</v>
      </c>
      <c r="FP31" s="97">
        <f t="shared" si="76"/>
        <v>0</v>
      </c>
      <c r="FQ31" s="428">
        <f t="shared" si="77"/>
        <v>5</v>
      </c>
      <c r="FR31" s="429">
        <f t="shared" si="78"/>
        <v>1</v>
      </c>
      <c r="FS31" s="428">
        <f t="shared" si="79"/>
        <v>3</v>
      </c>
      <c r="FT31" s="429">
        <f t="shared" si="80"/>
        <v>0.6</v>
      </c>
      <c r="FU31" s="100">
        <f t="shared" si="81"/>
        <v>0</v>
      </c>
      <c r="FV31" s="100">
        <f t="shared" si="82"/>
        <v>0</v>
      </c>
      <c r="FW31" s="97">
        <f t="shared" si="83"/>
        <v>0</v>
      </c>
      <c r="FX31" s="428">
        <f t="shared" si="84"/>
        <v>5</v>
      </c>
      <c r="FY31" s="429">
        <f t="shared" si="85"/>
        <v>1</v>
      </c>
      <c r="FZ31" s="428">
        <f t="shared" si="86"/>
        <v>3</v>
      </c>
      <c r="GA31" s="429">
        <f t="shared" si="87"/>
        <v>0.6</v>
      </c>
      <c r="GB31" s="100">
        <f t="shared" si="88"/>
        <v>0</v>
      </c>
      <c r="GC31" s="100">
        <f t="shared" si="89"/>
        <v>0</v>
      </c>
      <c r="GD31" s="97">
        <f t="shared" si="90"/>
        <v>0</v>
      </c>
      <c r="GE31" s="428">
        <f t="shared" si="91"/>
        <v>5</v>
      </c>
      <c r="GF31" s="429">
        <f t="shared" si="92"/>
        <v>1</v>
      </c>
      <c r="GG31" s="428">
        <f t="shared" si="93"/>
        <v>3</v>
      </c>
      <c r="GH31" s="429">
        <f t="shared" si="94"/>
        <v>0.6</v>
      </c>
      <c r="GI31" s="429">
        <f t="shared" si="95"/>
        <v>0.6</v>
      </c>
    </row>
    <row r="32" spans="1:191" ht="37.5" hidden="1" customHeight="1">
      <c r="A32" s="427">
        <v>24</v>
      </c>
      <c r="B32" s="85"/>
      <c r="C32" s="85"/>
      <c r="D32" s="193"/>
      <c r="E32" s="85"/>
      <c r="F32" s="124"/>
      <c r="G32" s="85"/>
      <c r="H32" s="85" t="s">
        <v>1170</v>
      </c>
      <c r="I32" s="86"/>
      <c r="J32" s="86"/>
      <c r="K32" s="86"/>
      <c r="L32" s="86"/>
      <c r="M32" s="86"/>
      <c r="N32" s="86"/>
      <c r="O32" s="86"/>
      <c r="P32" s="86"/>
      <c r="Q32" s="86"/>
      <c r="R32" s="86"/>
      <c r="S32" s="86"/>
      <c r="T32" s="86"/>
      <c r="U32" s="86"/>
      <c r="V32" s="86"/>
      <c r="W32" s="86"/>
      <c r="X32" s="86"/>
      <c r="Y32" s="86"/>
      <c r="Z32" s="86"/>
      <c r="AA32" s="86"/>
      <c r="AB32" s="86"/>
      <c r="AC32" s="88">
        <f t="shared" si="0"/>
        <v>0</v>
      </c>
      <c r="AD32" s="89">
        <f t="shared" si="97"/>
        <v>1</v>
      </c>
      <c r="AE32" s="88" t="str">
        <f t="shared" si="1"/>
        <v>3 - Moderado</v>
      </c>
      <c r="AF32" s="89">
        <f t="shared" si="96"/>
        <v>0.6</v>
      </c>
      <c r="AG32" s="82" t="str">
        <f t="shared" si="98"/>
        <v/>
      </c>
      <c r="AH32" s="89">
        <f t="shared" si="2"/>
        <v>0.6</v>
      </c>
      <c r="AI32" s="85"/>
      <c r="AJ32" s="85"/>
      <c r="AK32" s="85"/>
      <c r="AL32" s="85"/>
      <c r="AM32" s="47"/>
      <c r="AN32" s="91"/>
      <c r="AO32" s="91"/>
      <c r="AP32" s="47"/>
      <c r="AQ32" s="47"/>
      <c r="AR32" s="91"/>
      <c r="AS32" s="91"/>
      <c r="AT32" s="47"/>
      <c r="AU32" s="47"/>
      <c r="AV32" s="91"/>
      <c r="AW32" s="91"/>
      <c r="AX32" s="47"/>
      <c r="AY32" s="47"/>
      <c r="AZ32" s="91"/>
      <c r="BA32" s="91"/>
      <c r="BB32" s="47"/>
      <c r="BC32" s="47"/>
      <c r="BD32" s="91"/>
      <c r="BE32" s="91"/>
      <c r="BF32" s="47"/>
      <c r="BG32" s="47"/>
      <c r="BH32" s="91"/>
      <c r="BI32" s="91"/>
      <c r="BJ32" s="47"/>
      <c r="BK32" s="47"/>
      <c r="BL32" s="91"/>
      <c r="BM32" s="91"/>
      <c r="BN32" s="47"/>
      <c r="BO32" s="47"/>
      <c r="BP32" s="91"/>
      <c r="BQ32" s="91"/>
      <c r="BR32" s="47"/>
      <c r="BS32" s="47"/>
      <c r="BT32" s="91"/>
      <c r="BU32" s="91"/>
      <c r="BV32" s="47"/>
      <c r="BW32" s="47"/>
      <c r="BX32" s="91"/>
      <c r="BY32" s="91"/>
      <c r="BZ32" s="47"/>
      <c r="CA32" s="47"/>
      <c r="CB32" s="91"/>
      <c r="CC32" s="91"/>
      <c r="CD32" s="47"/>
      <c r="CE32" s="47"/>
      <c r="CF32" s="91"/>
      <c r="CG32" s="91"/>
      <c r="CH32" s="47"/>
      <c r="CI32" s="91"/>
      <c r="CJ32" s="91"/>
      <c r="CK32" s="47"/>
      <c r="CL32" s="92" t="str">
        <f t="shared" si="3"/>
        <v>5 - Muy Alta</v>
      </c>
      <c r="CM32" s="93">
        <f t="shared" si="99"/>
        <v>1</v>
      </c>
      <c r="CN32" s="92" t="str">
        <f t="shared" si="4"/>
        <v>3 - Moderado</v>
      </c>
      <c r="CO32" s="93">
        <f t="shared" si="100"/>
        <v>0.6</v>
      </c>
      <c r="CP32" s="94" t="str">
        <f t="shared" si="101"/>
        <v>ALTO</v>
      </c>
      <c r="CQ32" s="89">
        <f t="shared" si="5"/>
        <v>0.6</v>
      </c>
      <c r="CR32" s="194"/>
      <c r="CS32" s="94">
        <f t="shared" si="6"/>
        <v>5</v>
      </c>
      <c r="CT32" s="47"/>
      <c r="CU32" s="194"/>
      <c r="CV32" s="194"/>
      <c r="CW32" s="96"/>
      <c r="CX32" s="97">
        <f t="shared" si="7"/>
        <v>0</v>
      </c>
      <c r="CY32" s="98">
        <f t="shared" si="8"/>
        <v>3</v>
      </c>
      <c r="CZ32" s="97" t="str">
        <f t="shared" si="9"/>
        <v>Moderado</v>
      </c>
      <c r="DA32" s="99">
        <f t="shared" si="10"/>
        <v>0.6</v>
      </c>
      <c r="DB32" s="100">
        <f t="shared" si="11"/>
        <v>0</v>
      </c>
      <c r="DC32" s="100">
        <f t="shared" si="12"/>
        <v>0</v>
      </c>
      <c r="DD32" s="97">
        <f t="shared" si="13"/>
        <v>0</v>
      </c>
      <c r="DE32" s="428">
        <f t="shared" si="14"/>
        <v>5</v>
      </c>
      <c r="DF32" s="429">
        <f t="shared" si="15"/>
        <v>1</v>
      </c>
      <c r="DG32" s="428">
        <f t="shared" si="16"/>
        <v>3</v>
      </c>
      <c r="DH32" s="428"/>
      <c r="DI32" s="429">
        <f t="shared" si="17"/>
        <v>0.6</v>
      </c>
      <c r="DJ32" s="100">
        <f t="shared" si="18"/>
        <v>0</v>
      </c>
      <c r="DK32" s="100">
        <f t="shared" si="19"/>
        <v>0</v>
      </c>
      <c r="DL32" s="97">
        <f t="shared" si="20"/>
        <v>0</v>
      </c>
      <c r="DM32" s="428">
        <f t="shared" si="21"/>
        <v>5</v>
      </c>
      <c r="DN32" s="429">
        <f t="shared" si="22"/>
        <v>1</v>
      </c>
      <c r="DO32" s="428">
        <f t="shared" si="23"/>
        <v>3</v>
      </c>
      <c r="DP32" s="429">
        <f t="shared" si="24"/>
        <v>0.6</v>
      </c>
      <c r="DQ32" s="100">
        <f t="shared" si="25"/>
        <v>0</v>
      </c>
      <c r="DR32" s="100">
        <f t="shared" si="26"/>
        <v>0</v>
      </c>
      <c r="DS32" s="97">
        <f t="shared" si="27"/>
        <v>0</v>
      </c>
      <c r="DT32" s="428">
        <f t="shared" si="28"/>
        <v>5</v>
      </c>
      <c r="DU32" s="429">
        <f t="shared" si="29"/>
        <v>1</v>
      </c>
      <c r="DV32" s="428">
        <f t="shared" si="30"/>
        <v>3</v>
      </c>
      <c r="DW32" s="429">
        <f t="shared" si="31"/>
        <v>0.6</v>
      </c>
      <c r="DX32" s="100">
        <f t="shared" si="32"/>
        <v>0</v>
      </c>
      <c r="DY32" s="100">
        <f t="shared" si="33"/>
        <v>0</v>
      </c>
      <c r="DZ32" s="97">
        <f t="shared" si="34"/>
        <v>0</v>
      </c>
      <c r="EA32" s="428">
        <f t="shared" si="35"/>
        <v>5</v>
      </c>
      <c r="EB32" s="429">
        <f t="shared" si="36"/>
        <v>1</v>
      </c>
      <c r="EC32" s="428">
        <f t="shared" si="37"/>
        <v>3</v>
      </c>
      <c r="ED32" s="429">
        <f t="shared" si="38"/>
        <v>0.6</v>
      </c>
      <c r="EE32" s="100">
        <f t="shared" si="39"/>
        <v>0</v>
      </c>
      <c r="EF32" s="100">
        <f t="shared" si="40"/>
        <v>0</v>
      </c>
      <c r="EG32" s="97">
        <f t="shared" si="41"/>
        <v>0</v>
      </c>
      <c r="EH32" s="428">
        <f t="shared" si="42"/>
        <v>5</v>
      </c>
      <c r="EI32" s="429">
        <f t="shared" si="43"/>
        <v>1</v>
      </c>
      <c r="EJ32" s="428">
        <f t="shared" si="44"/>
        <v>3</v>
      </c>
      <c r="EK32" s="429">
        <f t="shared" si="45"/>
        <v>0.6</v>
      </c>
      <c r="EL32" s="100">
        <f t="shared" si="46"/>
        <v>0</v>
      </c>
      <c r="EM32" s="100">
        <f t="shared" si="47"/>
        <v>0</v>
      </c>
      <c r="EN32" s="97">
        <f t="shared" si="48"/>
        <v>0</v>
      </c>
      <c r="EO32" s="428">
        <f t="shared" si="49"/>
        <v>5</v>
      </c>
      <c r="EP32" s="429">
        <f t="shared" si="50"/>
        <v>1</v>
      </c>
      <c r="EQ32" s="428">
        <f t="shared" si="51"/>
        <v>3</v>
      </c>
      <c r="ER32" s="429">
        <f t="shared" si="52"/>
        <v>0.6</v>
      </c>
      <c r="ES32" s="100">
        <f t="shared" si="53"/>
        <v>0</v>
      </c>
      <c r="ET32" s="100">
        <f t="shared" si="54"/>
        <v>0</v>
      </c>
      <c r="EU32" s="97">
        <f t="shared" si="55"/>
        <v>0</v>
      </c>
      <c r="EV32" s="428">
        <f t="shared" si="56"/>
        <v>5</v>
      </c>
      <c r="EW32" s="429">
        <f t="shared" si="57"/>
        <v>1</v>
      </c>
      <c r="EX32" s="428">
        <f t="shared" si="58"/>
        <v>3</v>
      </c>
      <c r="EY32" s="429">
        <f t="shared" si="59"/>
        <v>0.6</v>
      </c>
      <c r="EZ32" s="100">
        <f t="shared" si="60"/>
        <v>0</v>
      </c>
      <c r="FA32" s="100">
        <f t="shared" si="61"/>
        <v>0</v>
      </c>
      <c r="FB32" s="97">
        <f t="shared" si="62"/>
        <v>0</v>
      </c>
      <c r="FC32" s="428">
        <f t="shared" si="63"/>
        <v>5</v>
      </c>
      <c r="FD32" s="429">
        <f t="shared" si="64"/>
        <v>1</v>
      </c>
      <c r="FE32" s="428">
        <f t="shared" si="65"/>
        <v>3</v>
      </c>
      <c r="FF32" s="429">
        <f t="shared" si="66"/>
        <v>0.6</v>
      </c>
      <c r="FG32" s="100">
        <f t="shared" si="67"/>
        <v>0</v>
      </c>
      <c r="FH32" s="100">
        <f t="shared" si="68"/>
        <v>0</v>
      </c>
      <c r="FI32" s="97">
        <f t="shared" si="69"/>
        <v>0</v>
      </c>
      <c r="FJ32" s="428">
        <f t="shared" si="70"/>
        <v>5</v>
      </c>
      <c r="FK32" s="429">
        <f t="shared" si="71"/>
        <v>1</v>
      </c>
      <c r="FL32" s="428">
        <f t="shared" si="72"/>
        <v>3</v>
      </c>
      <c r="FM32" s="429">
        <f t="shared" si="73"/>
        <v>0.6</v>
      </c>
      <c r="FN32" s="100">
        <f t="shared" si="74"/>
        <v>0</v>
      </c>
      <c r="FO32" s="100">
        <f t="shared" si="75"/>
        <v>0</v>
      </c>
      <c r="FP32" s="97">
        <f t="shared" si="76"/>
        <v>0</v>
      </c>
      <c r="FQ32" s="428">
        <f t="shared" si="77"/>
        <v>5</v>
      </c>
      <c r="FR32" s="429">
        <f t="shared" si="78"/>
        <v>1</v>
      </c>
      <c r="FS32" s="428">
        <f t="shared" si="79"/>
        <v>3</v>
      </c>
      <c r="FT32" s="429">
        <f t="shared" si="80"/>
        <v>0.6</v>
      </c>
      <c r="FU32" s="100">
        <f t="shared" si="81"/>
        <v>0</v>
      </c>
      <c r="FV32" s="100">
        <f t="shared" si="82"/>
        <v>0</v>
      </c>
      <c r="FW32" s="97">
        <f t="shared" si="83"/>
        <v>0</v>
      </c>
      <c r="FX32" s="428">
        <f t="shared" si="84"/>
        <v>5</v>
      </c>
      <c r="FY32" s="429">
        <f t="shared" si="85"/>
        <v>1</v>
      </c>
      <c r="FZ32" s="428">
        <f t="shared" si="86"/>
        <v>3</v>
      </c>
      <c r="GA32" s="429">
        <f t="shared" si="87"/>
        <v>0.6</v>
      </c>
      <c r="GB32" s="100">
        <f t="shared" si="88"/>
        <v>0</v>
      </c>
      <c r="GC32" s="100">
        <f t="shared" si="89"/>
        <v>0</v>
      </c>
      <c r="GD32" s="97">
        <f t="shared" si="90"/>
        <v>0</v>
      </c>
      <c r="GE32" s="428">
        <f t="shared" si="91"/>
        <v>5</v>
      </c>
      <c r="GF32" s="429">
        <f t="shared" si="92"/>
        <v>1</v>
      </c>
      <c r="GG32" s="428">
        <f t="shared" si="93"/>
        <v>3</v>
      </c>
      <c r="GH32" s="429">
        <f t="shared" si="94"/>
        <v>0.6</v>
      </c>
      <c r="GI32" s="429">
        <f t="shared" si="95"/>
        <v>0.6</v>
      </c>
    </row>
    <row r="33" spans="1:191" ht="37.5" hidden="1" customHeight="1">
      <c r="A33" s="427">
        <v>25</v>
      </c>
      <c r="B33" s="85"/>
      <c r="C33" s="85"/>
      <c r="D33" s="193"/>
      <c r="E33" s="85"/>
      <c r="F33" s="124"/>
      <c r="G33" s="85"/>
      <c r="H33" s="85" t="s">
        <v>1170</v>
      </c>
      <c r="I33" s="86"/>
      <c r="J33" s="86"/>
      <c r="K33" s="86"/>
      <c r="L33" s="86"/>
      <c r="M33" s="86"/>
      <c r="N33" s="86"/>
      <c r="O33" s="86"/>
      <c r="P33" s="86"/>
      <c r="Q33" s="86"/>
      <c r="R33" s="86"/>
      <c r="S33" s="86"/>
      <c r="T33" s="86"/>
      <c r="U33" s="86"/>
      <c r="V33" s="86"/>
      <c r="W33" s="86"/>
      <c r="X33" s="86"/>
      <c r="Y33" s="86"/>
      <c r="Z33" s="86"/>
      <c r="AA33" s="86"/>
      <c r="AB33" s="86"/>
      <c r="AC33" s="88">
        <f t="shared" si="0"/>
        <v>0</v>
      </c>
      <c r="AD33" s="89">
        <f t="shared" si="97"/>
        <v>1</v>
      </c>
      <c r="AE33" s="88" t="str">
        <f t="shared" si="1"/>
        <v>3 - Moderado</v>
      </c>
      <c r="AF33" s="89">
        <f t="shared" si="96"/>
        <v>0.6</v>
      </c>
      <c r="AG33" s="82" t="str">
        <f t="shared" si="98"/>
        <v/>
      </c>
      <c r="AH33" s="89">
        <f t="shared" si="2"/>
        <v>0.6</v>
      </c>
      <c r="AI33" s="85"/>
      <c r="AJ33" s="85"/>
      <c r="AK33" s="85"/>
      <c r="AL33" s="85"/>
      <c r="AM33" s="47"/>
      <c r="AN33" s="91"/>
      <c r="AO33" s="91"/>
      <c r="AP33" s="47"/>
      <c r="AQ33" s="47"/>
      <c r="AR33" s="91"/>
      <c r="AS33" s="91"/>
      <c r="AT33" s="47"/>
      <c r="AU33" s="47"/>
      <c r="AV33" s="91"/>
      <c r="AW33" s="91"/>
      <c r="AX33" s="47"/>
      <c r="AY33" s="47"/>
      <c r="AZ33" s="91"/>
      <c r="BA33" s="91"/>
      <c r="BB33" s="47"/>
      <c r="BC33" s="47"/>
      <c r="BD33" s="91"/>
      <c r="BE33" s="91"/>
      <c r="BF33" s="47"/>
      <c r="BG33" s="47"/>
      <c r="BH33" s="91"/>
      <c r="BI33" s="91"/>
      <c r="BJ33" s="47"/>
      <c r="BK33" s="47"/>
      <c r="BL33" s="91"/>
      <c r="BM33" s="91"/>
      <c r="BN33" s="47"/>
      <c r="BO33" s="47"/>
      <c r="BP33" s="91"/>
      <c r="BQ33" s="91"/>
      <c r="BR33" s="47"/>
      <c r="BS33" s="47"/>
      <c r="BT33" s="91"/>
      <c r="BU33" s="91"/>
      <c r="BV33" s="47"/>
      <c r="BW33" s="47"/>
      <c r="BX33" s="91"/>
      <c r="BY33" s="91"/>
      <c r="BZ33" s="47"/>
      <c r="CA33" s="47"/>
      <c r="CB33" s="91"/>
      <c r="CC33" s="91"/>
      <c r="CD33" s="47"/>
      <c r="CE33" s="47"/>
      <c r="CF33" s="91"/>
      <c r="CG33" s="91"/>
      <c r="CH33" s="47"/>
      <c r="CI33" s="91"/>
      <c r="CJ33" s="91"/>
      <c r="CK33" s="47"/>
      <c r="CL33" s="92" t="str">
        <f t="shared" si="3"/>
        <v>5 - Muy Alta</v>
      </c>
      <c r="CM33" s="93">
        <f t="shared" si="99"/>
        <v>1</v>
      </c>
      <c r="CN33" s="92" t="str">
        <f t="shared" si="4"/>
        <v>3 - Moderado</v>
      </c>
      <c r="CO33" s="93">
        <f t="shared" si="100"/>
        <v>0.6</v>
      </c>
      <c r="CP33" s="94" t="str">
        <f t="shared" si="101"/>
        <v>ALTO</v>
      </c>
      <c r="CQ33" s="89">
        <f t="shared" si="5"/>
        <v>0.6</v>
      </c>
      <c r="CR33" s="194"/>
      <c r="CS33" s="94">
        <f t="shared" si="6"/>
        <v>5</v>
      </c>
      <c r="CT33" s="47"/>
      <c r="CU33" s="194"/>
      <c r="CV33" s="194"/>
      <c r="CW33" s="96"/>
      <c r="CX33" s="97">
        <f t="shared" si="7"/>
        <v>0</v>
      </c>
      <c r="CY33" s="98">
        <f t="shared" si="8"/>
        <v>3</v>
      </c>
      <c r="CZ33" s="97" t="str">
        <f t="shared" si="9"/>
        <v>Moderado</v>
      </c>
      <c r="DA33" s="99">
        <f t="shared" si="10"/>
        <v>0.6</v>
      </c>
      <c r="DB33" s="100">
        <f t="shared" si="11"/>
        <v>0</v>
      </c>
      <c r="DC33" s="100">
        <f t="shared" si="12"/>
        <v>0</v>
      </c>
      <c r="DD33" s="97">
        <f t="shared" si="13"/>
        <v>0</v>
      </c>
      <c r="DE33" s="428">
        <f t="shared" si="14"/>
        <v>5</v>
      </c>
      <c r="DF33" s="429">
        <f t="shared" si="15"/>
        <v>1</v>
      </c>
      <c r="DG33" s="428">
        <f t="shared" si="16"/>
        <v>3</v>
      </c>
      <c r="DH33" s="428"/>
      <c r="DI33" s="429">
        <f t="shared" si="17"/>
        <v>0.6</v>
      </c>
      <c r="DJ33" s="100">
        <f t="shared" si="18"/>
        <v>0</v>
      </c>
      <c r="DK33" s="100">
        <f t="shared" si="19"/>
        <v>0</v>
      </c>
      <c r="DL33" s="97">
        <f t="shared" si="20"/>
        <v>0</v>
      </c>
      <c r="DM33" s="428">
        <f t="shared" si="21"/>
        <v>5</v>
      </c>
      <c r="DN33" s="429">
        <f t="shared" si="22"/>
        <v>1</v>
      </c>
      <c r="DO33" s="428">
        <f t="shared" si="23"/>
        <v>3</v>
      </c>
      <c r="DP33" s="429">
        <f t="shared" si="24"/>
        <v>0.6</v>
      </c>
      <c r="DQ33" s="100">
        <f t="shared" si="25"/>
        <v>0</v>
      </c>
      <c r="DR33" s="100">
        <f t="shared" si="26"/>
        <v>0</v>
      </c>
      <c r="DS33" s="97">
        <f t="shared" si="27"/>
        <v>0</v>
      </c>
      <c r="DT33" s="428">
        <f t="shared" si="28"/>
        <v>5</v>
      </c>
      <c r="DU33" s="429">
        <f t="shared" si="29"/>
        <v>1</v>
      </c>
      <c r="DV33" s="428">
        <f t="shared" si="30"/>
        <v>3</v>
      </c>
      <c r="DW33" s="429">
        <f t="shared" si="31"/>
        <v>0.6</v>
      </c>
      <c r="DX33" s="100">
        <f t="shared" si="32"/>
        <v>0</v>
      </c>
      <c r="DY33" s="100">
        <f t="shared" si="33"/>
        <v>0</v>
      </c>
      <c r="DZ33" s="97">
        <f t="shared" si="34"/>
        <v>0</v>
      </c>
      <c r="EA33" s="428">
        <f t="shared" si="35"/>
        <v>5</v>
      </c>
      <c r="EB33" s="429">
        <f t="shared" si="36"/>
        <v>1</v>
      </c>
      <c r="EC33" s="428">
        <f t="shared" si="37"/>
        <v>3</v>
      </c>
      <c r="ED33" s="429">
        <f t="shared" si="38"/>
        <v>0.6</v>
      </c>
      <c r="EE33" s="100">
        <f t="shared" si="39"/>
        <v>0</v>
      </c>
      <c r="EF33" s="100">
        <f t="shared" si="40"/>
        <v>0</v>
      </c>
      <c r="EG33" s="97">
        <f t="shared" si="41"/>
        <v>0</v>
      </c>
      <c r="EH33" s="428">
        <f t="shared" si="42"/>
        <v>5</v>
      </c>
      <c r="EI33" s="429">
        <f t="shared" si="43"/>
        <v>1</v>
      </c>
      <c r="EJ33" s="428">
        <f t="shared" si="44"/>
        <v>3</v>
      </c>
      <c r="EK33" s="429">
        <f t="shared" si="45"/>
        <v>0.6</v>
      </c>
      <c r="EL33" s="100">
        <f t="shared" si="46"/>
        <v>0</v>
      </c>
      <c r="EM33" s="100">
        <f t="shared" si="47"/>
        <v>0</v>
      </c>
      <c r="EN33" s="97">
        <f t="shared" si="48"/>
        <v>0</v>
      </c>
      <c r="EO33" s="428">
        <f t="shared" si="49"/>
        <v>5</v>
      </c>
      <c r="EP33" s="429">
        <f t="shared" si="50"/>
        <v>1</v>
      </c>
      <c r="EQ33" s="428">
        <f t="shared" si="51"/>
        <v>3</v>
      </c>
      <c r="ER33" s="429">
        <f t="shared" si="52"/>
        <v>0.6</v>
      </c>
      <c r="ES33" s="100">
        <f t="shared" si="53"/>
        <v>0</v>
      </c>
      <c r="ET33" s="100">
        <f t="shared" si="54"/>
        <v>0</v>
      </c>
      <c r="EU33" s="97">
        <f t="shared" si="55"/>
        <v>0</v>
      </c>
      <c r="EV33" s="428">
        <f t="shared" si="56"/>
        <v>5</v>
      </c>
      <c r="EW33" s="429">
        <f t="shared" si="57"/>
        <v>1</v>
      </c>
      <c r="EX33" s="428">
        <f t="shared" si="58"/>
        <v>3</v>
      </c>
      <c r="EY33" s="429">
        <f t="shared" si="59"/>
        <v>0.6</v>
      </c>
      <c r="EZ33" s="100">
        <f t="shared" si="60"/>
        <v>0</v>
      </c>
      <c r="FA33" s="100">
        <f t="shared" si="61"/>
        <v>0</v>
      </c>
      <c r="FB33" s="97">
        <f t="shared" si="62"/>
        <v>0</v>
      </c>
      <c r="FC33" s="428">
        <f t="shared" si="63"/>
        <v>5</v>
      </c>
      <c r="FD33" s="429">
        <f t="shared" si="64"/>
        <v>1</v>
      </c>
      <c r="FE33" s="428">
        <f t="shared" si="65"/>
        <v>3</v>
      </c>
      <c r="FF33" s="429">
        <f t="shared" si="66"/>
        <v>0.6</v>
      </c>
      <c r="FG33" s="100">
        <f t="shared" si="67"/>
        <v>0</v>
      </c>
      <c r="FH33" s="100">
        <f t="shared" si="68"/>
        <v>0</v>
      </c>
      <c r="FI33" s="97">
        <f t="shared" si="69"/>
        <v>0</v>
      </c>
      <c r="FJ33" s="428">
        <f t="shared" si="70"/>
        <v>5</v>
      </c>
      <c r="FK33" s="429">
        <f t="shared" si="71"/>
        <v>1</v>
      </c>
      <c r="FL33" s="428">
        <f t="shared" si="72"/>
        <v>3</v>
      </c>
      <c r="FM33" s="429">
        <f t="shared" si="73"/>
        <v>0.6</v>
      </c>
      <c r="FN33" s="100">
        <f t="shared" si="74"/>
        <v>0</v>
      </c>
      <c r="FO33" s="100">
        <f t="shared" si="75"/>
        <v>0</v>
      </c>
      <c r="FP33" s="97">
        <f t="shared" si="76"/>
        <v>0</v>
      </c>
      <c r="FQ33" s="428">
        <f t="shared" si="77"/>
        <v>5</v>
      </c>
      <c r="FR33" s="429">
        <f t="shared" si="78"/>
        <v>1</v>
      </c>
      <c r="FS33" s="428">
        <f t="shared" si="79"/>
        <v>3</v>
      </c>
      <c r="FT33" s="429">
        <f t="shared" si="80"/>
        <v>0.6</v>
      </c>
      <c r="FU33" s="100">
        <f t="shared" si="81"/>
        <v>0</v>
      </c>
      <c r="FV33" s="100">
        <f t="shared" si="82"/>
        <v>0</v>
      </c>
      <c r="FW33" s="97">
        <f t="shared" si="83"/>
        <v>0</v>
      </c>
      <c r="FX33" s="428">
        <f t="shared" si="84"/>
        <v>5</v>
      </c>
      <c r="FY33" s="429">
        <f t="shared" si="85"/>
        <v>1</v>
      </c>
      <c r="FZ33" s="428">
        <f t="shared" si="86"/>
        <v>3</v>
      </c>
      <c r="GA33" s="429">
        <f t="shared" si="87"/>
        <v>0.6</v>
      </c>
      <c r="GB33" s="100">
        <f t="shared" si="88"/>
        <v>0</v>
      </c>
      <c r="GC33" s="100">
        <f t="shared" si="89"/>
        <v>0</v>
      </c>
      <c r="GD33" s="97">
        <f t="shared" si="90"/>
        <v>0</v>
      </c>
      <c r="GE33" s="428">
        <f t="shared" si="91"/>
        <v>5</v>
      </c>
      <c r="GF33" s="429">
        <f t="shared" si="92"/>
        <v>1</v>
      </c>
      <c r="GG33" s="428">
        <f t="shared" si="93"/>
        <v>3</v>
      </c>
      <c r="GH33" s="429">
        <f t="shared" si="94"/>
        <v>0.6</v>
      </c>
      <c r="GI33" s="429">
        <f t="shared" si="95"/>
        <v>0.6</v>
      </c>
    </row>
    <row r="34" spans="1:191" ht="37.5" hidden="1" customHeight="1">
      <c r="A34" s="427">
        <v>26</v>
      </c>
      <c r="B34" s="85"/>
      <c r="C34" s="85"/>
      <c r="D34" s="193"/>
      <c r="E34" s="85"/>
      <c r="F34" s="124"/>
      <c r="G34" s="85"/>
      <c r="H34" s="85" t="s">
        <v>1170</v>
      </c>
      <c r="I34" s="86"/>
      <c r="J34" s="86"/>
      <c r="K34" s="86"/>
      <c r="L34" s="86"/>
      <c r="M34" s="86"/>
      <c r="N34" s="86"/>
      <c r="O34" s="86"/>
      <c r="P34" s="86"/>
      <c r="Q34" s="86"/>
      <c r="R34" s="86"/>
      <c r="S34" s="86"/>
      <c r="T34" s="86"/>
      <c r="U34" s="86"/>
      <c r="V34" s="86"/>
      <c r="W34" s="86"/>
      <c r="X34" s="86"/>
      <c r="Y34" s="86"/>
      <c r="Z34" s="86"/>
      <c r="AA34" s="86"/>
      <c r="AB34" s="86"/>
      <c r="AC34" s="88">
        <f t="shared" si="0"/>
        <v>0</v>
      </c>
      <c r="AD34" s="89">
        <f t="shared" si="97"/>
        <v>1</v>
      </c>
      <c r="AE34" s="88" t="str">
        <f t="shared" si="1"/>
        <v>3 - Moderado</v>
      </c>
      <c r="AF34" s="89">
        <f t="shared" si="96"/>
        <v>0.6</v>
      </c>
      <c r="AG34" s="82" t="str">
        <f t="shared" si="98"/>
        <v/>
      </c>
      <c r="AH34" s="89">
        <f t="shared" si="2"/>
        <v>0.6</v>
      </c>
      <c r="AI34" s="85"/>
      <c r="AJ34" s="85"/>
      <c r="AK34" s="85"/>
      <c r="AL34" s="85"/>
      <c r="AM34" s="47"/>
      <c r="AN34" s="91"/>
      <c r="AO34" s="91"/>
      <c r="AP34" s="47"/>
      <c r="AQ34" s="47"/>
      <c r="AR34" s="91"/>
      <c r="AS34" s="91"/>
      <c r="AT34" s="47"/>
      <c r="AU34" s="47"/>
      <c r="AV34" s="91"/>
      <c r="AW34" s="91"/>
      <c r="AX34" s="47"/>
      <c r="AY34" s="47"/>
      <c r="AZ34" s="91"/>
      <c r="BA34" s="91"/>
      <c r="BB34" s="47"/>
      <c r="BC34" s="47"/>
      <c r="BD34" s="91"/>
      <c r="BE34" s="91"/>
      <c r="BF34" s="47"/>
      <c r="BG34" s="47"/>
      <c r="BH34" s="91"/>
      <c r="BI34" s="91"/>
      <c r="BJ34" s="47"/>
      <c r="BK34" s="47"/>
      <c r="BL34" s="91"/>
      <c r="BM34" s="91"/>
      <c r="BN34" s="47"/>
      <c r="BO34" s="47"/>
      <c r="BP34" s="91"/>
      <c r="BQ34" s="91"/>
      <c r="BR34" s="47"/>
      <c r="BS34" s="47"/>
      <c r="BT34" s="91"/>
      <c r="BU34" s="91"/>
      <c r="BV34" s="47"/>
      <c r="BW34" s="47"/>
      <c r="BX34" s="91"/>
      <c r="BY34" s="91"/>
      <c r="BZ34" s="47"/>
      <c r="CA34" s="47"/>
      <c r="CB34" s="91"/>
      <c r="CC34" s="91"/>
      <c r="CD34" s="47"/>
      <c r="CE34" s="47"/>
      <c r="CF34" s="91"/>
      <c r="CG34" s="91"/>
      <c r="CH34" s="47"/>
      <c r="CI34" s="91"/>
      <c r="CJ34" s="91"/>
      <c r="CK34" s="47"/>
      <c r="CL34" s="92" t="str">
        <f t="shared" si="3"/>
        <v>5 - Muy Alta</v>
      </c>
      <c r="CM34" s="93">
        <f t="shared" si="99"/>
        <v>1</v>
      </c>
      <c r="CN34" s="92" t="str">
        <f t="shared" si="4"/>
        <v>3 - Moderado</v>
      </c>
      <c r="CO34" s="93">
        <f t="shared" si="100"/>
        <v>0.6</v>
      </c>
      <c r="CP34" s="94" t="str">
        <f t="shared" si="101"/>
        <v>ALTO</v>
      </c>
      <c r="CQ34" s="89">
        <f t="shared" si="5"/>
        <v>0.6</v>
      </c>
      <c r="CR34" s="194"/>
      <c r="CS34" s="94">
        <f t="shared" si="6"/>
        <v>5</v>
      </c>
      <c r="CT34" s="47"/>
      <c r="CU34" s="194"/>
      <c r="CV34" s="194"/>
      <c r="CW34" s="96"/>
      <c r="CX34" s="97">
        <f t="shared" si="7"/>
        <v>0</v>
      </c>
      <c r="CY34" s="98">
        <f t="shared" si="8"/>
        <v>3</v>
      </c>
      <c r="CZ34" s="97" t="str">
        <f t="shared" si="9"/>
        <v>Moderado</v>
      </c>
      <c r="DA34" s="99">
        <f t="shared" si="10"/>
        <v>0.6</v>
      </c>
      <c r="DB34" s="100">
        <f t="shared" si="11"/>
        <v>0</v>
      </c>
      <c r="DC34" s="100">
        <f t="shared" si="12"/>
        <v>0</v>
      </c>
      <c r="DD34" s="97">
        <f t="shared" si="13"/>
        <v>0</v>
      </c>
      <c r="DE34" s="428">
        <f t="shared" si="14"/>
        <v>5</v>
      </c>
      <c r="DF34" s="429">
        <f t="shared" si="15"/>
        <v>1</v>
      </c>
      <c r="DG34" s="428">
        <f t="shared" si="16"/>
        <v>3</v>
      </c>
      <c r="DH34" s="428"/>
      <c r="DI34" s="429">
        <f t="shared" si="17"/>
        <v>0.6</v>
      </c>
      <c r="DJ34" s="100">
        <f t="shared" si="18"/>
        <v>0</v>
      </c>
      <c r="DK34" s="100">
        <f t="shared" si="19"/>
        <v>0</v>
      </c>
      <c r="DL34" s="97">
        <f t="shared" si="20"/>
        <v>0</v>
      </c>
      <c r="DM34" s="428">
        <f t="shared" si="21"/>
        <v>5</v>
      </c>
      <c r="DN34" s="429">
        <f t="shared" si="22"/>
        <v>1</v>
      </c>
      <c r="DO34" s="428">
        <f t="shared" si="23"/>
        <v>3</v>
      </c>
      <c r="DP34" s="429">
        <f t="shared" si="24"/>
        <v>0.6</v>
      </c>
      <c r="DQ34" s="100">
        <f t="shared" si="25"/>
        <v>0</v>
      </c>
      <c r="DR34" s="100">
        <f t="shared" si="26"/>
        <v>0</v>
      </c>
      <c r="DS34" s="97">
        <f t="shared" si="27"/>
        <v>0</v>
      </c>
      <c r="DT34" s="428">
        <f t="shared" si="28"/>
        <v>5</v>
      </c>
      <c r="DU34" s="429">
        <f t="shared" si="29"/>
        <v>1</v>
      </c>
      <c r="DV34" s="428">
        <f t="shared" si="30"/>
        <v>3</v>
      </c>
      <c r="DW34" s="429">
        <f t="shared" si="31"/>
        <v>0.6</v>
      </c>
      <c r="DX34" s="100">
        <f t="shared" si="32"/>
        <v>0</v>
      </c>
      <c r="DY34" s="100">
        <f t="shared" si="33"/>
        <v>0</v>
      </c>
      <c r="DZ34" s="97">
        <f t="shared" si="34"/>
        <v>0</v>
      </c>
      <c r="EA34" s="428">
        <f t="shared" si="35"/>
        <v>5</v>
      </c>
      <c r="EB34" s="429">
        <f t="shared" si="36"/>
        <v>1</v>
      </c>
      <c r="EC34" s="428">
        <f t="shared" si="37"/>
        <v>3</v>
      </c>
      <c r="ED34" s="429">
        <f t="shared" si="38"/>
        <v>0.6</v>
      </c>
      <c r="EE34" s="100">
        <f t="shared" si="39"/>
        <v>0</v>
      </c>
      <c r="EF34" s="100">
        <f t="shared" si="40"/>
        <v>0</v>
      </c>
      <c r="EG34" s="97">
        <f t="shared" si="41"/>
        <v>0</v>
      </c>
      <c r="EH34" s="428">
        <f t="shared" si="42"/>
        <v>5</v>
      </c>
      <c r="EI34" s="429">
        <f t="shared" si="43"/>
        <v>1</v>
      </c>
      <c r="EJ34" s="428">
        <f t="shared" si="44"/>
        <v>3</v>
      </c>
      <c r="EK34" s="429">
        <f t="shared" si="45"/>
        <v>0.6</v>
      </c>
      <c r="EL34" s="100">
        <f t="shared" si="46"/>
        <v>0</v>
      </c>
      <c r="EM34" s="100">
        <f t="shared" si="47"/>
        <v>0</v>
      </c>
      <c r="EN34" s="97">
        <f t="shared" si="48"/>
        <v>0</v>
      </c>
      <c r="EO34" s="428">
        <f t="shared" si="49"/>
        <v>5</v>
      </c>
      <c r="EP34" s="429">
        <f t="shared" si="50"/>
        <v>1</v>
      </c>
      <c r="EQ34" s="428">
        <f t="shared" si="51"/>
        <v>3</v>
      </c>
      <c r="ER34" s="429">
        <f t="shared" si="52"/>
        <v>0.6</v>
      </c>
      <c r="ES34" s="100">
        <f t="shared" si="53"/>
        <v>0</v>
      </c>
      <c r="ET34" s="100">
        <f t="shared" si="54"/>
        <v>0</v>
      </c>
      <c r="EU34" s="97">
        <f t="shared" si="55"/>
        <v>0</v>
      </c>
      <c r="EV34" s="428">
        <f t="shared" si="56"/>
        <v>5</v>
      </c>
      <c r="EW34" s="429">
        <f t="shared" si="57"/>
        <v>1</v>
      </c>
      <c r="EX34" s="428">
        <f t="shared" si="58"/>
        <v>3</v>
      </c>
      <c r="EY34" s="429">
        <f t="shared" si="59"/>
        <v>0.6</v>
      </c>
      <c r="EZ34" s="100">
        <f t="shared" si="60"/>
        <v>0</v>
      </c>
      <c r="FA34" s="100">
        <f t="shared" si="61"/>
        <v>0</v>
      </c>
      <c r="FB34" s="97">
        <f t="shared" si="62"/>
        <v>0</v>
      </c>
      <c r="FC34" s="428">
        <f t="shared" si="63"/>
        <v>5</v>
      </c>
      <c r="FD34" s="429">
        <f t="shared" si="64"/>
        <v>1</v>
      </c>
      <c r="FE34" s="428">
        <f t="shared" si="65"/>
        <v>3</v>
      </c>
      <c r="FF34" s="429">
        <f t="shared" si="66"/>
        <v>0.6</v>
      </c>
      <c r="FG34" s="100">
        <f t="shared" si="67"/>
        <v>0</v>
      </c>
      <c r="FH34" s="100">
        <f t="shared" si="68"/>
        <v>0</v>
      </c>
      <c r="FI34" s="97">
        <f t="shared" si="69"/>
        <v>0</v>
      </c>
      <c r="FJ34" s="428">
        <f t="shared" si="70"/>
        <v>5</v>
      </c>
      <c r="FK34" s="429">
        <f t="shared" si="71"/>
        <v>1</v>
      </c>
      <c r="FL34" s="428">
        <f t="shared" si="72"/>
        <v>3</v>
      </c>
      <c r="FM34" s="429">
        <f t="shared" si="73"/>
        <v>0.6</v>
      </c>
      <c r="FN34" s="100">
        <f t="shared" si="74"/>
        <v>0</v>
      </c>
      <c r="FO34" s="100">
        <f t="shared" si="75"/>
        <v>0</v>
      </c>
      <c r="FP34" s="97">
        <f t="shared" si="76"/>
        <v>0</v>
      </c>
      <c r="FQ34" s="428">
        <f t="shared" si="77"/>
        <v>5</v>
      </c>
      <c r="FR34" s="429">
        <f t="shared" si="78"/>
        <v>1</v>
      </c>
      <c r="FS34" s="428">
        <f t="shared" si="79"/>
        <v>3</v>
      </c>
      <c r="FT34" s="429">
        <f t="shared" si="80"/>
        <v>0.6</v>
      </c>
      <c r="FU34" s="100">
        <f t="shared" si="81"/>
        <v>0</v>
      </c>
      <c r="FV34" s="100">
        <f t="shared" si="82"/>
        <v>0</v>
      </c>
      <c r="FW34" s="97">
        <f t="shared" si="83"/>
        <v>0</v>
      </c>
      <c r="FX34" s="428">
        <f t="shared" si="84"/>
        <v>5</v>
      </c>
      <c r="FY34" s="429">
        <f t="shared" si="85"/>
        <v>1</v>
      </c>
      <c r="FZ34" s="428">
        <f t="shared" si="86"/>
        <v>3</v>
      </c>
      <c r="GA34" s="429">
        <f t="shared" si="87"/>
        <v>0.6</v>
      </c>
      <c r="GB34" s="100">
        <f t="shared" si="88"/>
        <v>0</v>
      </c>
      <c r="GC34" s="100">
        <f t="shared" si="89"/>
        <v>0</v>
      </c>
      <c r="GD34" s="97">
        <f t="shared" si="90"/>
        <v>0</v>
      </c>
      <c r="GE34" s="428">
        <f t="shared" si="91"/>
        <v>5</v>
      </c>
      <c r="GF34" s="429">
        <f t="shared" si="92"/>
        <v>1</v>
      </c>
      <c r="GG34" s="428">
        <f t="shared" si="93"/>
        <v>3</v>
      </c>
      <c r="GH34" s="429">
        <f t="shared" si="94"/>
        <v>0.6</v>
      </c>
      <c r="GI34" s="429">
        <f t="shared" si="95"/>
        <v>0.6</v>
      </c>
    </row>
    <row r="35" spans="1:191" ht="37.5" hidden="1" customHeight="1">
      <c r="A35" s="427">
        <v>27</v>
      </c>
      <c r="B35" s="85"/>
      <c r="C35" s="85"/>
      <c r="D35" s="193"/>
      <c r="E35" s="85"/>
      <c r="F35" s="124"/>
      <c r="G35" s="85"/>
      <c r="H35" s="85" t="s">
        <v>1170</v>
      </c>
      <c r="I35" s="86"/>
      <c r="J35" s="86"/>
      <c r="K35" s="86"/>
      <c r="L35" s="86"/>
      <c r="M35" s="86"/>
      <c r="N35" s="86"/>
      <c r="O35" s="86"/>
      <c r="P35" s="86"/>
      <c r="Q35" s="86"/>
      <c r="R35" s="86"/>
      <c r="S35" s="86"/>
      <c r="T35" s="86"/>
      <c r="U35" s="86"/>
      <c r="V35" s="86"/>
      <c r="W35" s="86"/>
      <c r="X35" s="86"/>
      <c r="Y35" s="86"/>
      <c r="Z35" s="86"/>
      <c r="AA35" s="86"/>
      <c r="AB35" s="86"/>
      <c r="AC35" s="88">
        <f t="shared" si="0"/>
        <v>0</v>
      </c>
      <c r="AD35" s="89">
        <f t="shared" si="97"/>
        <v>1</v>
      </c>
      <c r="AE35" s="88" t="str">
        <f t="shared" si="1"/>
        <v>3 - Moderado</v>
      </c>
      <c r="AF35" s="89">
        <f t="shared" si="96"/>
        <v>0.6</v>
      </c>
      <c r="AG35" s="82" t="str">
        <f t="shared" si="98"/>
        <v/>
      </c>
      <c r="AH35" s="89">
        <f t="shared" si="2"/>
        <v>0.6</v>
      </c>
      <c r="AI35" s="85"/>
      <c r="AJ35" s="85"/>
      <c r="AK35" s="85"/>
      <c r="AL35" s="85"/>
      <c r="AM35" s="47"/>
      <c r="AN35" s="91"/>
      <c r="AO35" s="91"/>
      <c r="AP35" s="47"/>
      <c r="AQ35" s="47"/>
      <c r="AR35" s="91"/>
      <c r="AS35" s="91"/>
      <c r="AT35" s="47"/>
      <c r="AU35" s="47"/>
      <c r="AV35" s="91"/>
      <c r="AW35" s="91"/>
      <c r="AX35" s="47"/>
      <c r="AY35" s="47"/>
      <c r="AZ35" s="91"/>
      <c r="BA35" s="91"/>
      <c r="BB35" s="47"/>
      <c r="BC35" s="47"/>
      <c r="BD35" s="91"/>
      <c r="BE35" s="91"/>
      <c r="BF35" s="47"/>
      <c r="BG35" s="47"/>
      <c r="BH35" s="91"/>
      <c r="BI35" s="91"/>
      <c r="BJ35" s="47"/>
      <c r="BK35" s="47"/>
      <c r="BL35" s="91"/>
      <c r="BM35" s="91"/>
      <c r="BN35" s="47"/>
      <c r="BO35" s="47"/>
      <c r="BP35" s="91"/>
      <c r="BQ35" s="91"/>
      <c r="BR35" s="47"/>
      <c r="BS35" s="47"/>
      <c r="BT35" s="91"/>
      <c r="BU35" s="91"/>
      <c r="BV35" s="47"/>
      <c r="BW35" s="47"/>
      <c r="BX35" s="91"/>
      <c r="BY35" s="91"/>
      <c r="BZ35" s="47"/>
      <c r="CA35" s="47"/>
      <c r="CB35" s="91"/>
      <c r="CC35" s="91"/>
      <c r="CD35" s="47"/>
      <c r="CE35" s="47"/>
      <c r="CF35" s="91"/>
      <c r="CG35" s="91"/>
      <c r="CH35" s="47"/>
      <c r="CI35" s="91"/>
      <c r="CJ35" s="91"/>
      <c r="CK35" s="47"/>
      <c r="CL35" s="92" t="str">
        <f t="shared" si="3"/>
        <v>5 - Muy Alta</v>
      </c>
      <c r="CM35" s="93">
        <f t="shared" si="99"/>
        <v>1</v>
      </c>
      <c r="CN35" s="92" t="str">
        <f t="shared" si="4"/>
        <v>3 - Moderado</v>
      </c>
      <c r="CO35" s="93">
        <f t="shared" si="100"/>
        <v>0.6</v>
      </c>
      <c r="CP35" s="94" t="str">
        <f t="shared" si="101"/>
        <v>ALTO</v>
      </c>
      <c r="CQ35" s="89">
        <f t="shared" si="5"/>
        <v>0.6</v>
      </c>
      <c r="CR35" s="194"/>
      <c r="CS35" s="94">
        <f t="shared" si="6"/>
        <v>5</v>
      </c>
      <c r="CT35" s="47"/>
      <c r="CU35" s="194"/>
      <c r="CV35" s="194"/>
      <c r="CW35" s="96"/>
      <c r="CX35" s="97">
        <f t="shared" si="7"/>
        <v>0</v>
      </c>
      <c r="CY35" s="98">
        <f t="shared" si="8"/>
        <v>3</v>
      </c>
      <c r="CZ35" s="97" t="str">
        <f t="shared" si="9"/>
        <v>Moderado</v>
      </c>
      <c r="DA35" s="99">
        <f t="shared" si="10"/>
        <v>0.6</v>
      </c>
      <c r="DB35" s="100">
        <f t="shared" si="11"/>
        <v>0</v>
      </c>
      <c r="DC35" s="100">
        <f t="shared" si="12"/>
        <v>0</v>
      </c>
      <c r="DD35" s="97">
        <f t="shared" si="13"/>
        <v>0</v>
      </c>
      <c r="DE35" s="428">
        <f t="shared" si="14"/>
        <v>5</v>
      </c>
      <c r="DF35" s="429">
        <f t="shared" si="15"/>
        <v>1</v>
      </c>
      <c r="DG35" s="428">
        <f t="shared" si="16"/>
        <v>3</v>
      </c>
      <c r="DH35" s="428"/>
      <c r="DI35" s="429">
        <f t="shared" si="17"/>
        <v>0.6</v>
      </c>
      <c r="DJ35" s="100">
        <f t="shared" si="18"/>
        <v>0</v>
      </c>
      <c r="DK35" s="100">
        <f t="shared" si="19"/>
        <v>0</v>
      </c>
      <c r="DL35" s="97">
        <f t="shared" si="20"/>
        <v>0</v>
      </c>
      <c r="DM35" s="428">
        <f t="shared" si="21"/>
        <v>5</v>
      </c>
      <c r="DN35" s="429">
        <f t="shared" si="22"/>
        <v>1</v>
      </c>
      <c r="DO35" s="428">
        <f t="shared" si="23"/>
        <v>3</v>
      </c>
      <c r="DP35" s="429">
        <f t="shared" si="24"/>
        <v>0.6</v>
      </c>
      <c r="DQ35" s="100">
        <f t="shared" si="25"/>
        <v>0</v>
      </c>
      <c r="DR35" s="100">
        <f t="shared" si="26"/>
        <v>0</v>
      </c>
      <c r="DS35" s="97">
        <f t="shared" si="27"/>
        <v>0</v>
      </c>
      <c r="DT35" s="428">
        <f t="shared" si="28"/>
        <v>5</v>
      </c>
      <c r="DU35" s="429">
        <f t="shared" si="29"/>
        <v>1</v>
      </c>
      <c r="DV35" s="428">
        <f t="shared" si="30"/>
        <v>3</v>
      </c>
      <c r="DW35" s="429">
        <f t="shared" si="31"/>
        <v>0.6</v>
      </c>
      <c r="DX35" s="100">
        <f t="shared" si="32"/>
        <v>0</v>
      </c>
      <c r="DY35" s="100">
        <f t="shared" si="33"/>
        <v>0</v>
      </c>
      <c r="DZ35" s="97">
        <f t="shared" si="34"/>
        <v>0</v>
      </c>
      <c r="EA35" s="428">
        <f t="shared" si="35"/>
        <v>5</v>
      </c>
      <c r="EB35" s="429">
        <f t="shared" si="36"/>
        <v>1</v>
      </c>
      <c r="EC35" s="428">
        <f t="shared" si="37"/>
        <v>3</v>
      </c>
      <c r="ED35" s="429">
        <f t="shared" si="38"/>
        <v>0.6</v>
      </c>
      <c r="EE35" s="100">
        <f t="shared" si="39"/>
        <v>0</v>
      </c>
      <c r="EF35" s="100">
        <f t="shared" si="40"/>
        <v>0</v>
      </c>
      <c r="EG35" s="97">
        <f t="shared" si="41"/>
        <v>0</v>
      </c>
      <c r="EH35" s="428">
        <f t="shared" si="42"/>
        <v>5</v>
      </c>
      <c r="EI35" s="429">
        <f t="shared" si="43"/>
        <v>1</v>
      </c>
      <c r="EJ35" s="428">
        <f t="shared" si="44"/>
        <v>3</v>
      </c>
      <c r="EK35" s="429">
        <f t="shared" si="45"/>
        <v>0.6</v>
      </c>
      <c r="EL35" s="100">
        <f t="shared" si="46"/>
        <v>0</v>
      </c>
      <c r="EM35" s="100">
        <f t="shared" si="47"/>
        <v>0</v>
      </c>
      <c r="EN35" s="97">
        <f t="shared" si="48"/>
        <v>0</v>
      </c>
      <c r="EO35" s="428">
        <f t="shared" si="49"/>
        <v>5</v>
      </c>
      <c r="EP35" s="429">
        <f t="shared" si="50"/>
        <v>1</v>
      </c>
      <c r="EQ35" s="428">
        <f t="shared" si="51"/>
        <v>3</v>
      </c>
      <c r="ER35" s="429">
        <f t="shared" si="52"/>
        <v>0.6</v>
      </c>
      <c r="ES35" s="100">
        <f t="shared" si="53"/>
        <v>0</v>
      </c>
      <c r="ET35" s="100">
        <f t="shared" si="54"/>
        <v>0</v>
      </c>
      <c r="EU35" s="97">
        <f t="shared" si="55"/>
        <v>0</v>
      </c>
      <c r="EV35" s="428">
        <f t="shared" si="56"/>
        <v>5</v>
      </c>
      <c r="EW35" s="429">
        <f t="shared" si="57"/>
        <v>1</v>
      </c>
      <c r="EX35" s="428">
        <f t="shared" si="58"/>
        <v>3</v>
      </c>
      <c r="EY35" s="429">
        <f t="shared" si="59"/>
        <v>0.6</v>
      </c>
      <c r="EZ35" s="100">
        <f t="shared" si="60"/>
        <v>0</v>
      </c>
      <c r="FA35" s="100">
        <f t="shared" si="61"/>
        <v>0</v>
      </c>
      <c r="FB35" s="97">
        <f t="shared" si="62"/>
        <v>0</v>
      </c>
      <c r="FC35" s="428">
        <f t="shared" si="63"/>
        <v>5</v>
      </c>
      <c r="FD35" s="429">
        <f t="shared" si="64"/>
        <v>1</v>
      </c>
      <c r="FE35" s="428">
        <f t="shared" si="65"/>
        <v>3</v>
      </c>
      <c r="FF35" s="429">
        <f t="shared" si="66"/>
        <v>0.6</v>
      </c>
      <c r="FG35" s="100">
        <f t="shared" si="67"/>
        <v>0</v>
      </c>
      <c r="FH35" s="100">
        <f t="shared" si="68"/>
        <v>0</v>
      </c>
      <c r="FI35" s="97">
        <f t="shared" si="69"/>
        <v>0</v>
      </c>
      <c r="FJ35" s="428">
        <f t="shared" si="70"/>
        <v>5</v>
      </c>
      <c r="FK35" s="429">
        <f t="shared" si="71"/>
        <v>1</v>
      </c>
      <c r="FL35" s="428">
        <f t="shared" si="72"/>
        <v>3</v>
      </c>
      <c r="FM35" s="429">
        <f t="shared" si="73"/>
        <v>0.6</v>
      </c>
      <c r="FN35" s="100">
        <f t="shared" si="74"/>
        <v>0</v>
      </c>
      <c r="FO35" s="100">
        <f t="shared" si="75"/>
        <v>0</v>
      </c>
      <c r="FP35" s="97">
        <f t="shared" si="76"/>
        <v>0</v>
      </c>
      <c r="FQ35" s="428">
        <f t="shared" si="77"/>
        <v>5</v>
      </c>
      <c r="FR35" s="429">
        <f t="shared" si="78"/>
        <v>1</v>
      </c>
      <c r="FS35" s="428">
        <f t="shared" si="79"/>
        <v>3</v>
      </c>
      <c r="FT35" s="429">
        <f t="shared" si="80"/>
        <v>0.6</v>
      </c>
      <c r="FU35" s="100">
        <f t="shared" si="81"/>
        <v>0</v>
      </c>
      <c r="FV35" s="100">
        <f t="shared" si="82"/>
        <v>0</v>
      </c>
      <c r="FW35" s="97">
        <f t="shared" si="83"/>
        <v>0</v>
      </c>
      <c r="FX35" s="428">
        <f t="shared" si="84"/>
        <v>5</v>
      </c>
      <c r="FY35" s="429">
        <f t="shared" si="85"/>
        <v>1</v>
      </c>
      <c r="FZ35" s="428">
        <f t="shared" si="86"/>
        <v>3</v>
      </c>
      <c r="GA35" s="429">
        <f t="shared" si="87"/>
        <v>0.6</v>
      </c>
      <c r="GB35" s="100">
        <f t="shared" si="88"/>
        <v>0</v>
      </c>
      <c r="GC35" s="100">
        <f t="shared" si="89"/>
        <v>0</v>
      </c>
      <c r="GD35" s="97">
        <f t="shared" si="90"/>
        <v>0</v>
      </c>
      <c r="GE35" s="428">
        <f t="shared" si="91"/>
        <v>5</v>
      </c>
      <c r="GF35" s="429">
        <f t="shared" si="92"/>
        <v>1</v>
      </c>
      <c r="GG35" s="428">
        <f t="shared" si="93"/>
        <v>3</v>
      </c>
      <c r="GH35" s="429">
        <f t="shared" si="94"/>
        <v>0.6</v>
      </c>
      <c r="GI35" s="429">
        <f t="shared" si="95"/>
        <v>0.6</v>
      </c>
    </row>
    <row r="36" spans="1:191" ht="37.5" hidden="1" customHeight="1">
      <c r="A36" s="427">
        <v>28</v>
      </c>
      <c r="B36" s="85"/>
      <c r="C36" s="85"/>
      <c r="D36" s="193"/>
      <c r="E36" s="85"/>
      <c r="F36" s="124"/>
      <c r="G36" s="85"/>
      <c r="H36" s="85" t="s">
        <v>1170</v>
      </c>
      <c r="I36" s="86"/>
      <c r="J36" s="86"/>
      <c r="K36" s="86"/>
      <c r="L36" s="86"/>
      <c r="M36" s="86"/>
      <c r="N36" s="86"/>
      <c r="O36" s="86"/>
      <c r="P36" s="86"/>
      <c r="Q36" s="86"/>
      <c r="R36" s="86"/>
      <c r="S36" s="86"/>
      <c r="T36" s="86"/>
      <c r="U36" s="86"/>
      <c r="V36" s="86"/>
      <c r="W36" s="86"/>
      <c r="X36" s="86"/>
      <c r="Y36" s="86"/>
      <c r="Z36" s="86"/>
      <c r="AA36" s="86"/>
      <c r="AB36" s="86"/>
      <c r="AC36" s="88">
        <f t="shared" si="0"/>
        <v>0</v>
      </c>
      <c r="AD36" s="89">
        <f t="shared" si="97"/>
        <v>1</v>
      </c>
      <c r="AE36" s="88" t="str">
        <f t="shared" si="1"/>
        <v>3 - Moderado</v>
      </c>
      <c r="AF36" s="89">
        <f t="shared" si="96"/>
        <v>0.6</v>
      </c>
      <c r="AG36" s="82" t="str">
        <f t="shared" si="98"/>
        <v/>
      </c>
      <c r="AH36" s="89">
        <f t="shared" si="2"/>
        <v>0.6</v>
      </c>
      <c r="AI36" s="85"/>
      <c r="AJ36" s="85"/>
      <c r="AK36" s="85"/>
      <c r="AL36" s="85"/>
      <c r="AM36" s="47"/>
      <c r="AN36" s="91"/>
      <c r="AO36" s="91"/>
      <c r="AP36" s="47"/>
      <c r="AQ36" s="47"/>
      <c r="AR36" s="91"/>
      <c r="AS36" s="91"/>
      <c r="AT36" s="47"/>
      <c r="AU36" s="47"/>
      <c r="AV36" s="91"/>
      <c r="AW36" s="91"/>
      <c r="AX36" s="47"/>
      <c r="AY36" s="47"/>
      <c r="AZ36" s="91"/>
      <c r="BA36" s="91"/>
      <c r="BB36" s="47"/>
      <c r="BC36" s="47"/>
      <c r="BD36" s="91"/>
      <c r="BE36" s="91"/>
      <c r="BF36" s="47"/>
      <c r="BG36" s="47"/>
      <c r="BH36" s="91"/>
      <c r="BI36" s="91"/>
      <c r="BJ36" s="47"/>
      <c r="BK36" s="47"/>
      <c r="BL36" s="91"/>
      <c r="BM36" s="91"/>
      <c r="BN36" s="47"/>
      <c r="BO36" s="47"/>
      <c r="BP36" s="91"/>
      <c r="BQ36" s="91"/>
      <c r="BR36" s="47"/>
      <c r="BS36" s="47"/>
      <c r="BT36" s="91"/>
      <c r="BU36" s="91"/>
      <c r="BV36" s="47"/>
      <c r="BW36" s="47"/>
      <c r="BX36" s="91"/>
      <c r="BY36" s="91"/>
      <c r="BZ36" s="47"/>
      <c r="CA36" s="47"/>
      <c r="CB36" s="91"/>
      <c r="CC36" s="91"/>
      <c r="CD36" s="47"/>
      <c r="CE36" s="47"/>
      <c r="CF36" s="91"/>
      <c r="CG36" s="91"/>
      <c r="CH36" s="47"/>
      <c r="CI36" s="91"/>
      <c r="CJ36" s="91"/>
      <c r="CK36" s="47"/>
      <c r="CL36" s="92" t="str">
        <f t="shared" si="3"/>
        <v>5 - Muy Alta</v>
      </c>
      <c r="CM36" s="93">
        <f t="shared" si="99"/>
        <v>1</v>
      </c>
      <c r="CN36" s="92" t="str">
        <f t="shared" si="4"/>
        <v>3 - Moderado</v>
      </c>
      <c r="CO36" s="93">
        <f t="shared" si="100"/>
        <v>0.6</v>
      </c>
      <c r="CP36" s="94" t="str">
        <f t="shared" si="101"/>
        <v>ALTO</v>
      </c>
      <c r="CQ36" s="89">
        <f t="shared" si="5"/>
        <v>0.6</v>
      </c>
      <c r="CR36" s="194"/>
      <c r="CS36" s="94">
        <f t="shared" si="6"/>
        <v>5</v>
      </c>
      <c r="CT36" s="47"/>
      <c r="CU36" s="194"/>
      <c r="CV36" s="194"/>
      <c r="CW36" s="96"/>
      <c r="CX36" s="97">
        <f t="shared" si="7"/>
        <v>0</v>
      </c>
      <c r="CY36" s="98">
        <f t="shared" si="8"/>
        <v>3</v>
      </c>
      <c r="CZ36" s="97" t="str">
        <f t="shared" si="9"/>
        <v>Moderado</v>
      </c>
      <c r="DA36" s="99">
        <f t="shared" si="10"/>
        <v>0.6</v>
      </c>
      <c r="DB36" s="100">
        <f t="shared" si="11"/>
        <v>0</v>
      </c>
      <c r="DC36" s="100">
        <f t="shared" si="12"/>
        <v>0</v>
      </c>
      <c r="DD36" s="97">
        <f t="shared" si="13"/>
        <v>0</v>
      </c>
      <c r="DE36" s="428">
        <f t="shared" si="14"/>
        <v>5</v>
      </c>
      <c r="DF36" s="429">
        <f t="shared" si="15"/>
        <v>1</v>
      </c>
      <c r="DG36" s="428">
        <f t="shared" si="16"/>
        <v>3</v>
      </c>
      <c r="DH36" s="428"/>
      <c r="DI36" s="429">
        <f t="shared" si="17"/>
        <v>0.6</v>
      </c>
      <c r="DJ36" s="100">
        <f t="shared" si="18"/>
        <v>0</v>
      </c>
      <c r="DK36" s="100">
        <f t="shared" si="19"/>
        <v>0</v>
      </c>
      <c r="DL36" s="97">
        <f t="shared" si="20"/>
        <v>0</v>
      </c>
      <c r="DM36" s="428">
        <f t="shared" si="21"/>
        <v>5</v>
      </c>
      <c r="DN36" s="429">
        <f t="shared" si="22"/>
        <v>1</v>
      </c>
      <c r="DO36" s="428">
        <f t="shared" si="23"/>
        <v>3</v>
      </c>
      <c r="DP36" s="429">
        <f t="shared" si="24"/>
        <v>0.6</v>
      </c>
      <c r="DQ36" s="100">
        <f t="shared" si="25"/>
        <v>0</v>
      </c>
      <c r="DR36" s="100">
        <f t="shared" si="26"/>
        <v>0</v>
      </c>
      <c r="DS36" s="97">
        <f t="shared" si="27"/>
        <v>0</v>
      </c>
      <c r="DT36" s="428">
        <f t="shared" si="28"/>
        <v>5</v>
      </c>
      <c r="DU36" s="429">
        <f t="shared" si="29"/>
        <v>1</v>
      </c>
      <c r="DV36" s="428">
        <f t="shared" si="30"/>
        <v>3</v>
      </c>
      <c r="DW36" s="429">
        <f t="shared" si="31"/>
        <v>0.6</v>
      </c>
      <c r="DX36" s="100">
        <f t="shared" si="32"/>
        <v>0</v>
      </c>
      <c r="DY36" s="100">
        <f t="shared" si="33"/>
        <v>0</v>
      </c>
      <c r="DZ36" s="97">
        <f t="shared" si="34"/>
        <v>0</v>
      </c>
      <c r="EA36" s="428">
        <f t="shared" si="35"/>
        <v>5</v>
      </c>
      <c r="EB36" s="429">
        <f t="shared" si="36"/>
        <v>1</v>
      </c>
      <c r="EC36" s="428">
        <f t="shared" si="37"/>
        <v>3</v>
      </c>
      <c r="ED36" s="429">
        <f t="shared" si="38"/>
        <v>0.6</v>
      </c>
      <c r="EE36" s="100">
        <f t="shared" si="39"/>
        <v>0</v>
      </c>
      <c r="EF36" s="100">
        <f t="shared" si="40"/>
        <v>0</v>
      </c>
      <c r="EG36" s="97">
        <f t="shared" si="41"/>
        <v>0</v>
      </c>
      <c r="EH36" s="428">
        <f t="shared" si="42"/>
        <v>5</v>
      </c>
      <c r="EI36" s="429">
        <f t="shared" si="43"/>
        <v>1</v>
      </c>
      <c r="EJ36" s="428">
        <f t="shared" si="44"/>
        <v>3</v>
      </c>
      <c r="EK36" s="429">
        <f t="shared" si="45"/>
        <v>0.6</v>
      </c>
      <c r="EL36" s="100">
        <f t="shared" si="46"/>
        <v>0</v>
      </c>
      <c r="EM36" s="100">
        <f t="shared" si="47"/>
        <v>0</v>
      </c>
      <c r="EN36" s="97">
        <f t="shared" si="48"/>
        <v>0</v>
      </c>
      <c r="EO36" s="428">
        <f t="shared" si="49"/>
        <v>5</v>
      </c>
      <c r="EP36" s="429">
        <f t="shared" si="50"/>
        <v>1</v>
      </c>
      <c r="EQ36" s="428">
        <f t="shared" si="51"/>
        <v>3</v>
      </c>
      <c r="ER36" s="429">
        <f t="shared" si="52"/>
        <v>0.6</v>
      </c>
      <c r="ES36" s="100">
        <f t="shared" si="53"/>
        <v>0</v>
      </c>
      <c r="ET36" s="100">
        <f t="shared" si="54"/>
        <v>0</v>
      </c>
      <c r="EU36" s="97">
        <f t="shared" si="55"/>
        <v>0</v>
      </c>
      <c r="EV36" s="428">
        <f t="shared" si="56"/>
        <v>5</v>
      </c>
      <c r="EW36" s="429">
        <f t="shared" si="57"/>
        <v>1</v>
      </c>
      <c r="EX36" s="428">
        <f t="shared" si="58"/>
        <v>3</v>
      </c>
      <c r="EY36" s="429">
        <f t="shared" si="59"/>
        <v>0.6</v>
      </c>
      <c r="EZ36" s="100">
        <f t="shared" si="60"/>
        <v>0</v>
      </c>
      <c r="FA36" s="100">
        <f t="shared" si="61"/>
        <v>0</v>
      </c>
      <c r="FB36" s="97">
        <f t="shared" si="62"/>
        <v>0</v>
      </c>
      <c r="FC36" s="428">
        <f t="shared" si="63"/>
        <v>5</v>
      </c>
      <c r="FD36" s="429">
        <f t="shared" si="64"/>
        <v>1</v>
      </c>
      <c r="FE36" s="428">
        <f t="shared" si="65"/>
        <v>3</v>
      </c>
      <c r="FF36" s="429">
        <f t="shared" si="66"/>
        <v>0.6</v>
      </c>
      <c r="FG36" s="100">
        <f t="shared" si="67"/>
        <v>0</v>
      </c>
      <c r="FH36" s="100">
        <f t="shared" si="68"/>
        <v>0</v>
      </c>
      <c r="FI36" s="97">
        <f t="shared" si="69"/>
        <v>0</v>
      </c>
      <c r="FJ36" s="428">
        <f t="shared" si="70"/>
        <v>5</v>
      </c>
      <c r="FK36" s="429">
        <f t="shared" si="71"/>
        <v>1</v>
      </c>
      <c r="FL36" s="428">
        <f t="shared" si="72"/>
        <v>3</v>
      </c>
      <c r="FM36" s="429">
        <f t="shared" si="73"/>
        <v>0.6</v>
      </c>
      <c r="FN36" s="100">
        <f t="shared" si="74"/>
        <v>0</v>
      </c>
      <c r="FO36" s="100">
        <f t="shared" si="75"/>
        <v>0</v>
      </c>
      <c r="FP36" s="97">
        <f t="shared" si="76"/>
        <v>0</v>
      </c>
      <c r="FQ36" s="428">
        <f t="shared" si="77"/>
        <v>5</v>
      </c>
      <c r="FR36" s="429">
        <f t="shared" si="78"/>
        <v>1</v>
      </c>
      <c r="FS36" s="428">
        <f t="shared" si="79"/>
        <v>3</v>
      </c>
      <c r="FT36" s="429">
        <f t="shared" si="80"/>
        <v>0.6</v>
      </c>
      <c r="FU36" s="100">
        <f t="shared" si="81"/>
        <v>0</v>
      </c>
      <c r="FV36" s="100">
        <f t="shared" si="82"/>
        <v>0</v>
      </c>
      <c r="FW36" s="97">
        <f t="shared" si="83"/>
        <v>0</v>
      </c>
      <c r="FX36" s="428">
        <f t="shared" si="84"/>
        <v>5</v>
      </c>
      <c r="FY36" s="429">
        <f t="shared" si="85"/>
        <v>1</v>
      </c>
      <c r="FZ36" s="428">
        <f t="shared" si="86"/>
        <v>3</v>
      </c>
      <c r="GA36" s="429">
        <f t="shared" si="87"/>
        <v>0.6</v>
      </c>
      <c r="GB36" s="100">
        <f t="shared" si="88"/>
        <v>0</v>
      </c>
      <c r="GC36" s="100">
        <f t="shared" si="89"/>
        <v>0</v>
      </c>
      <c r="GD36" s="97">
        <f t="shared" si="90"/>
        <v>0</v>
      </c>
      <c r="GE36" s="428">
        <f t="shared" si="91"/>
        <v>5</v>
      </c>
      <c r="GF36" s="429">
        <f t="shared" si="92"/>
        <v>1</v>
      </c>
      <c r="GG36" s="428">
        <f t="shared" si="93"/>
        <v>3</v>
      </c>
      <c r="GH36" s="429">
        <f t="shared" si="94"/>
        <v>0.6</v>
      </c>
      <c r="GI36" s="429">
        <f t="shared" si="95"/>
        <v>0.6</v>
      </c>
    </row>
    <row r="37" spans="1:191" ht="37.5" hidden="1" customHeight="1">
      <c r="A37" s="427">
        <v>29</v>
      </c>
      <c r="B37" s="85"/>
      <c r="C37" s="85"/>
      <c r="D37" s="193"/>
      <c r="E37" s="85"/>
      <c r="F37" s="124"/>
      <c r="G37" s="85"/>
      <c r="H37" s="85" t="s">
        <v>1170</v>
      </c>
      <c r="I37" s="86"/>
      <c r="J37" s="86"/>
      <c r="K37" s="86"/>
      <c r="L37" s="86"/>
      <c r="M37" s="86"/>
      <c r="N37" s="86"/>
      <c r="O37" s="86"/>
      <c r="P37" s="86"/>
      <c r="Q37" s="86"/>
      <c r="R37" s="86"/>
      <c r="S37" s="86"/>
      <c r="T37" s="86"/>
      <c r="U37" s="86"/>
      <c r="V37" s="86"/>
      <c r="W37" s="86"/>
      <c r="X37" s="86"/>
      <c r="Y37" s="86"/>
      <c r="Z37" s="86"/>
      <c r="AA37" s="86"/>
      <c r="AB37" s="86"/>
      <c r="AC37" s="88">
        <f t="shared" si="0"/>
        <v>0</v>
      </c>
      <c r="AD37" s="89">
        <f t="shared" si="97"/>
        <v>1</v>
      </c>
      <c r="AE37" s="88" t="str">
        <f t="shared" si="1"/>
        <v>3 - Moderado</v>
      </c>
      <c r="AF37" s="89">
        <f t="shared" si="96"/>
        <v>0.6</v>
      </c>
      <c r="AG37" s="82" t="str">
        <f t="shared" si="98"/>
        <v/>
      </c>
      <c r="AH37" s="89">
        <f t="shared" si="2"/>
        <v>0.6</v>
      </c>
      <c r="AI37" s="85"/>
      <c r="AJ37" s="85"/>
      <c r="AK37" s="85"/>
      <c r="AL37" s="85"/>
      <c r="AM37" s="47"/>
      <c r="AN37" s="91"/>
      <c r="AO37" s="91"/>
      <c r="AP37" s="47"/>
      <c r="AQ37" s="47"/>
      <c r="AR37" s="91"/>
      <c r="AS37" s="91"/>
      <c r="AT37" s="47"/>
      <c r="AU37" s="47"/>
      <c r="AV37" s="91"/>
      <c r="AW37" s="91"/>
      <c r="AX37" s="47"/>
      <c r="AY37" s="47"/>
      <c r="AZ37" s="91"/>
      <c r="BA37" s="91"/>
      <c r="BB37" s="47"/>
      <c r="BC37" s="47"/>
      <c r="BD37" s="91"/>
      <c r="BE37" s="91"/>
      <c r="BF37" s="47"/>
      <c r="BG37" s="47"/>
      <c r="BH37" s="91"/>
      <c r="BI37" s="91"/>
      <c r="BJ37" s="47"/>
      <c r="BK37" s="47"/>
      <c r="BL37" s="91"/>
      <c r="BM37" s="91"/>
      <c r="BN37" s="47"/>
      <c r="BO37" s="47"/>
      <c r="BP37" s="91"/>
      <c r="BQ37" s="91"/>
      <c r="BR37" s="47"/>
      <c r="BS37" s="47"/>
      <c r="BT37" s="91"/>
      <c r="BU37" s="91"/>
      <c r="BV37" s="47"/>
      <c r="BW37" s="47"/>
      <c r="BX37" s="91"/>
      <c r="BY37" s="91"/>
      <c r="BZ37" s="47"/>
      <c r="CA37" s="47"/>
      <c r="CB37" s="91"/>
      <c r="CC37" s="91"/>
      <c r="CD37" s="47"/>
      <c r="CE37" s="47"/>
      <c r="CF37" s="91"/>
      <c r="CG37" s="91"/>
      <c r="CH37" s="47"/>
      <c r="CI37" s="91"/>
      <c r="CJ37" s="91"/>
      <c r="CK37" s="47"/>
      <c r="CL37" s="92" t="str">
        <f t="shared" si="3"/>
        <v>5 - Muy Alta</v>
      </c>
      <c r="CM37" s="93">
        <f t="shared" si="99"/>
        <v>1</v>
      </c>
      <c r="CN37" s="92" t="str">
        <f t="shared" si="4"/>
        <v>3 - Moderado</v>
      </c>
      <c r="CO37" s="93">
        <f t="shared" si="100"/>
        <v>0.6</v>
      </c>
      <c r="CP37" s="94" t="str">
        <f t="shared" si="101"/>
        <v>ALTO</v>
      </c>
      <c r="CQ37" s="89">
        <f t="shared" si="5"/>
        <v>0.6</v>
      </c>
      <c r="CR37" s="194"/>
      <c r="CS37" s="94">
        <f t="shared" si="6"/>
        <v>5</v>
      </c>
      <c r="CT37" s="47"/>
      <c r="CU37" s="194"/>
      <c r="CV37" s="194"/>
      <c r="CW37" s="96"/>
      <c r="CX37" s="97">
        <f t="shared" si="7"/>
        <v>0</v>
      </c>
      <c r="CY37" s="98">
        <f t="shared" si="8"/>
        <v>3</v>
      </c>
      <c r="CZ37" s="97" t="str">
        <f t="shared" si="9"/>
        <v>Moderado</v>
      </c>
      <c r="DA37" s="99">
        <f t="shared" si="10"/>
        <v>0.6</v>
      </c>
      <c r="DB37" s="100">
        <f t="shared" si="11"/>
        <v>0</v>
      </c>
      <c r="DC37" s="100">
        <f t="shared" si="12"/>
        <v>0</v>
      </c>
      <c r="DD37" s="97">
        <f t="shared" si="13"/>
        <v>0</v>
      </c>
      <c r="DE37" s="428">
        <f t="shared" si="14"/>
        <v>5</v>
      </c>
      <c r="DF37" s="429">
        <f t="shared" si="15"/>
        <v>1</v>
      </c>
      <c r="DG37" s="428">
        <f t="shared" si="16"/>
        <v>3</v>
      </c>
      <c r="DH37" s="428"/>
      <c r="DI37" s="429">
        <f t="shared" si="17"/>
        <v>0.6</v>
      </c>
      <c r="DJ37" s="100">
        <f t="shared" si="18"/>
        <v>0</v>
      </c>
      <c r="DK37" s="100">
        <f t="shared" si="19"/>
        <v>0</v>
      </c>
      <c r="DL37" s="97">
        <f t="shared" si="20"/>
        <v>0</v>
      </c>
      <c r="DM37" s="428">
        <f t="shared" si="21"/>
        <v>5</v>
      </c>
      <c r="DN37" s="429">
        <f t="shared" si="22"/>
        <v>1</v>
      </c>
      <c r="DO37" s="428">
        <f t="shared" si="23"/>
        <v>3</v>
      </c>
      <c r="DP37" s="429">
        <f t="shared" si="24"/>
        <v>0.6</v>
      </c>
      <c r="DQ37" s="100">
        <f t="shared" si="25"/>
        <v>0</v>
      </c>
      <c r="DR37" s="100">
        <f t="shared" si="26"/>
        <v>0</v>
      </c>
      <c r="DS37" s="97">
        <f t="shared" si="27"/>
        <v>0</v>
      </c>
      <c r="DT37" s="428">
        <f t="shared" si="28"/>
        <v>5</v>
      </c>
      <c r="DU37" s="429">
        <f t="shared" si="29"/>
        <v>1</v>
      </c>
      <c r="DV37" s="428">
        <f t="shared" si="30"/>
        <v>3</v>
      </c>
      <c r="DW37" s="429">
        <f t="shared" si="31"/>
        <v>0.6</v>
      </c>
      <c r="DX37" s="100">
        <f t="shared" si="32"/>
        <v>0</v>
      </c>
      <c r="DY37" s="100">
        <f t="shared" si="33"/>
        <v>0</v>
      </c>
      <c r="DZ37" s="97">
        <f t="shared" si="34"/>
        <v>0</v>
      </c>
      <c r="EA37" s="428">
        <f t="shared" si="35"/>
        <v>5</v>
      </c>
      <c r="EB37" s="429">
        <f t="shared" si="36"/>
        <v>1</v>
      </c>
      <c r="EC37" s="428">
        <f t="shared" si="37"/>
        <v>3</v>
      </c>
      <c r="ED37" s="429">
        <f t="shared" si="38"/>
        <v>0.6</v>
      </c>
      <c r="EE37" s="100">
        <f t="shared" si="39"/>
        <v>0</v>
      </c>
      <c r="EF37" s="100">
        <f t="shared" si="40"/>
        <v>0</v>
      </c>
      <c r="EG37" s="97">
        <f t="shared" si="41"/>
        <v>0</v>
      </c>
      <c r="EH37" s="428">
        <f t="shared" si="42"/>
        <v>5</v>
      </c>
      <c r="EI37" s="429">
        <f t="shared" si="43"/>
        <v>1</v>
      </c>
      <c r="EJ37" s="428">
        <f t="shared" si="44"/>
        <v>3</v>
      </c>
      <c r="EK37" s="429">
        <f t="shared" si="45"/>
        <v>0.6</v>
      </c>
      <c r="EL37" s="100">
        <f t="shared" si="46"/>
        <v>0</v>
      </c>
      <c r="EM37" s="100">
        <f t="shared" si="47"/>
        <v>0</v>
      </c>
      <c r="EN37" s="97">
        <f t="shared" si="48"/>
        <v>0</v>
      </c>
      <c r="EO37" s="428">
        <f t="shared" si="49"/>
        <v>5</v>
      </c>
      <c r="EP37" s="429">
        <f t="shared" si="50"/>
        <v>1</v>
      </c>
      <c r="EQ37" s="428">
        <f t="shared" si="51"/>
        <v>3</v>
      </c>
      <c r="ER37" s="429">
        <f t="shared" si="52"/>
        <v>0.6</v>
      </c>
      <c r="ES37" s="100">
        <f t="shared" si="53"/>
        <v>0</v>
      </c>
      <c r="ET37" s="100">
        <f t="shared" si="54"/>
        <v>0</v>
      </c>
      <c r="EU37" s="97">
        <f t="shared" si="55"/>
        <v>0</v>
      </c>
      <c r="EV37" s="428">
        <f t="shared" si="56"/>
        <v>5</v>
      </c>
      <c r="EW37" s="429">
        <f t="shared" si="57"/>
        <v>1</v>
      </c>
      <c r="EX37" s="428">
        <f t="shared" si="58"/>
        <v>3</v>
      </c>
      <c r="EY37" s="429">
        <f t="shared" si="59"/>
        <v>0.6</v>
      </c>
      <c r="EZ37" s="100">
        <f t="shared" si="60"/>
        <v>0</v>
      </c>
      <c r="FA37" s="100">
        <f t="shared" si="61"/>
        <v>0</v>
      </c>
      <c r="FB37" s="97">
        <f t="shared" si="62"/>
        <v>0</v>
      </c>
      <c r="FC37" s="428">
        <f t="shared" si="63"/>
        <v>5</v>
      </c>
      <c r="FD37" s="429">
        <f t="shared" si="64"/>
        <v>1</v>
      </c>
      <c r="FE37" s="428">
        <f t="shared" si="65"/>
        <v>3</v>
      </c>
      <c r="FF37" s="429">
        <f t="shared" si="66"/>
        <v>0.6</v>
      </c>
      <c r="FG37" s="100">
        <f t="shared" si="67"/>
        <v>0</v>
      </c>
      <c r="FH37" s="100">
        <f t="shared" si="68"/>
        <v>0</v>
      </c>
      <c r="FI37" s="97">
        <f t="shared" si="69"/>
        <v>0</v>
      </c>
      <c r="FJ37" s="428">
        <f t="shared" si="70"/>
        <v>5</v>
      </c>
      <c r="FK37" s="429">
        <f t="shared" si="71"/>
        <v>1</v>
      </c>
      <c r="FL37" s="428">
        <f t="shared" si="72"/>
        <v>3</v>
      </c>
      <c r="FM37" s="429">
        <f t="shared" si="73"/>
        <v>0.6</v>
      </c>
      <c r="FN37" s="100">
        <f t="shared" si="74"/>
        <v>0</v>
      </c>
      <c r="FO37" s="100">
        <f t="shared" si="75"/>
        <v>0</v>
      </c>
      <c r="FP37" s="97">
        <f t="shared" si="76"/>
        <v>0</v>
      </c>
      <c r="FQ37" s="428">
        <f t="shared" si="77"/>
        <v>5</v>
      </c>
      <c r="FR37" s="429">
        <f t="shared" si="78"/>
        <v>1</v>
      </c>
      <c r="FS37" s="428">
        <f t="shared" si="79"/>
        <v>3</v>
      </c>
      <c r="FT37" s="429">
        <f t="shared" si="80"/>
        <v>0.6</v>
      </c>
      <c r="FU37" s="100">
        <f t="shared" si="81"/>
        <v>0</v>
      </c>
      <c r="FV37" s="100">
        <f t="shared" si="82"/>
        <v>0</v>
      </c>
      <c r="FW37" s="97">
        <f t="shared" si="83"/>
        <v>0</v>
      </c>
      <c r="FX37" s="428">
        <f t="shared" si="84"/>
        <v>5</v>
      </c>
      <c r="FY37" s="429">
        <f t="shared" si="85"/>
        <v>1</v>
      </c>
      <c r="FZ37" s="428">
        <f t="shared" si="86"/>
        <v>3</v>
      </c>
      <c r="GA37" s="429">
        <f t="shared" si="87"/>
        <v>0.6</v>
      </c>
      <c r="GB37" s="100">
        <f t="shared" si="88"/>
        <v>0</v>
      </c>
      <c r="GC37" s="100">
        <f t="shared" si="89"/>
        <v>0</v>
      </c>
      <c r="GD37" s="97">
        <f t="shared" si="90"/>
        <v>0</v>
      </c>
      <c r="GE37" s="428">
        <f t="shared" si="91"/>
        <v>5</v>
      </c>
      <c r="GF37" s="429">
        <f t="shared" si="92"/>
        <v>1</v>
      </c>
      <c r="GG37" s="428">
        <f t="shared" si="93"/>
        <v>3</v>
      </c>
      <c r="GH37" s="429">
        <f t="shared" si="94"/>
        <v>0.6</v>
      </c>
      <c r="GI37" s="429">
        <f t="shared" si="95"/>
        <v>0.6</v>
      </c>
    </row>
    <row r="38" spans="1:191" ht="37.5" hidden="1" customHeight="1">
      <c r="A38" s="427">
        <v>30</v>
      </c>
      <c r="B38" s="85"/>
      <c r="C38" s="85"/>
      <c r="D38" s="193"/>
      <c r="E38" s="85"/>
      <c r="F38" s="124"/>
      <c r="G38" s="85"/>
      <c r="H38" s="85" t="s">
        <v>1170</v>
      </c>
      <c r="I38" s="86"/>
      <c r="J38" s="86"/>
      <c r="K38" s="86"/>
      <c r="L38" s="86"/>
      <c r="M38" s="86"/>
      <c r="N38" s="86"/>
      <c r="O38" s="86"/>
      <c r="P38" s="86"/>
      <c r="Q38" s="86"/>
      <c r="R38" s="86"/>
      <c r="S38" s="86"/>
      <c r="T38" s="86"/>
      <c r="U38" s="86"/>
      <c r="V38" s="86"/>
      <c r="W38" s="86"/>
      <c r="X38" s="86"/>
      <c r="Y38" s="86"/>
      <c r="Z38" s="86"/>
      <c r="AA38" s="86"/>
      <c r="AB38" s="86"/>
      <c r="AC38" s="88">
        <f t="shared" si="0"/>
        <v>0</v>
      </c>
      <c r="AD38" s="89">
        <f t="shared" si="97"/>
        <v>1</v>
      </c>
      <c r="AE38" s="88" t="str">
        <f t="shared" si="1"/>
        <v>3 - Moderado</v>
      </c>
      <c r="AF38" s="89">
        <f t="shared" si="96"/>
        <v>0.6</v>
      </c>
      <c r="AG38" s="82" t="str">
        <f t="shared" si="98"/>
        <v/>
      </c>
      <c r="AH38" s="89">
        <f t="shared" si="2"/>
        <v>0.6</v>
      </c>
      <c r="AI38" s="85"/>
      <c r="AJ38" s="85"/>
      <c r="AK38" s="85"/>
      <c r="AL38" s="85"/>
      <c r="AM38" s="47"/>
      <c r="AN38" s="91"/>
      <c r="AO38" s="91"/>
      <c r="AP38" s="47"/>
      <c r="AQ38" s="47"/>
      <c r="AR38" s="91"/>
      <c r="AS38" s="91"/>
      <c r="AT38" s="47"/>
      <c r="AU38" s="47"/>
      <c r="AV38" s="91"/>
      <c r="AW38" s="91"/>
      <c r="AX38" s="47"/>
      <c r="AY38" s="47"/>
      <c r="AZ38" s="91"/>
      <c r="BA38" s="91"/>
      <c r="BB38" s="47"/>
      <c r="BC38" s="47"/>
      <c r="BD38" s="91"/>
      <c r="BE38" s="91"/>
      <c r="BF38" s="47"/>
      <c r="BG38" s="47"/>
      <c r="BH38" s="91"/>
      <c r="BI38" s="91"/>
      <c r="BJ38" s="47"/>
      <c r="BK38" s="47"/>
      <c r="BL38" s="91"/>
      <c r="BM38" s="91"/>
      <c r="BN38" s="47"/>
      <c r="BO38" s="47"/>
      <c r="BP38" s="91"/>
      <c r="BQ38" s="91"/>
      <c r="BR38" s="47"/>
      <c r="BS38" s="47"/>
      <c r="BT38" s="91"/>
      <c r="BU38" s="91"/>
      <c r="BV38" s="47"/>
      <c r="BW38" s="47"/>
      <c r="BX38" s="91"/>
      <c r="BY38" s="91"/>
      <c r="BZ38" s="47"/>
      <c r="CA38" s="47"/>
      <c r="CB38" s="91"/>
      <c r="CC38" s="91"/>
      <c r="CD38" s="47"/>
      <c r="CE38" s="47"/>
      <c r="CF38" s="91"/>
      <c r="CG38" s="91"/>
      <c r="CH38" s="47"/>
      <c r="CI38" s="91"/>
      <c r="CJ38" s="91"/>
      <c r="CK38" s="47"/>
      <c r="CL38" s="92" t="str">
        <f t="shared" si="3"/>
        <v>5 - Muy Alta</v>
      </c>
      <c r="CM38" s="93">
        <f t="shared" si="99"/>
        <v>1</v>
      </c>
      <c r="CN38" s="92" t="str">
        <f t="shared" si="4"/>
        <v>3 - Moderado</v>
      </c>
      <c r="CO38" s="93">
        <f t="shared" si="100"/>
        <v>0.6</v>
      </c>
      <c r="CP38" s="94" t="str">
        <f t="shared" si="101"/>
        <v>ALTO</v>
      </c>
      <c r="CQ38" s="89">
        <f t="shared" si="5"/>
        <v>0.6</v>
      </c>
      <c r="CR38" s="194"/>
      <c r="CS38" s="94">
        <f t="shared" si="6"/>
        <v>5</v>
      </c>
      <c r="CT38" s="47"/>
      <c r="CU38" s="194"/>
      <c r="CV38" s="194"/>
      <c r="CW38" s="96"/>
      <c r="CX38" s="97">
        <f t="shared" si="7"/>
        <v>0</v>
      </c>
      <c r="CY38" s="98">
        <f t="shared" si="8"/>
        <v>3</v>
      </c>
      <c r="CZ38" s="97" t="str">
        <f t="shared" si="9"/>
        <v>Moderado</v>
      </c>
      <c r="DA38" s="99">
        <f t="shared" si="10"/>
        <v>0.6</v>
      </c>
      <c r="DB38" s="100">
        <f t="shared" si="11"/>
        <v>0</v>
      </c>
      <c r="DC38" s="100">
        <f t="shared" si="12"/>
        <v>0</v>
      </c>
      <c r="DD38" s="97">
        <f t="shared" si="13"/>
        <v>0</v>
      </c>
      <c r="DE38" s="428">
        <f t="shared" si="14"/>
        <v>5</v>
      </c>
      <c r="DF38" s="429">
        <f t="shared" si="15"/>
        <v>1</v>
      </c>
      <c r="DG38" s="428">
        <f t="shared" si="16"/>
        <v>3</v>
      </c>
      <c r="DH38" s="428"/>
      <c r="DI38" s="429">
        <f t="shared" si="17"/>
        <v>0.6</v>
      </c>
      <c r="DJ38" s="100">
        <f t="shared" si="18"/>
        <v>0</v>
      </c>
      <c r="DK38" s="100">
        <f t="shared" si="19"/>
        <v>0</v>
      </c>
      <c r="DL38" s="97">
        <f t="shared" si="20"/>
        <v>0</v>
      </c>
      <c r="DM38" s="428">
        <f t="shared" si="21"/>
        <v>5</v>
      </c>
      <c r="DN38" s="429">
        <f t="shared" si="22"/>
        <v>1</v>
      </c>
      <c r="DO38" s="428">
        <f t="shared" si="23"/>
        <v>3</v>
      </c>
      <c r="DP38" s="429">
        <f t="shared" si="24"/>
        <v>0.6</v>
      </c>
      <c r="DQ38" s="100">
        <f t="shared" si="25"/>
        <v>0</v>
      </c>
      <c r="DR38" s="100">
        <f t="shared" si="26"/>
        <v>0</v>
      </c>
      <c r="DS38" s="97">
        <f t="shared" si="27"/>
        <v>0</v>
      </c>
      <c r="DT38" s="428">
        <f t="shared" si="28"/>
        <v>5</v>
      </c>
      <c r="DU38" s="429">
        <f t="shared" si="29"/>
        <v>1</v>
      </c>
      <c r="DV38" s="428">
        <f t="shared" si="30"/>
        <v>3</v>
      </c>
      <c r="DW38" s="429">
        <f t="shared" si="31"/>
        <v>0.6</v>
      </c>
      <c r="DX38" s="100">
        <f t="shared" si="32"/>
        <v>0</v>
      </c>
      <c r="DY38" s="100">
        <f t="shared" si="33"/>
        <v>0</v>
      </c>
      <c r="DZ38" s="97">
        <f t="shared" si="34"/>
        <v>0</v>
      </c>
      <c r="EA38" s="428">
        <f t="shared" si="35"/>
        <v>5</v>
      </c>
      <c r="EB38" s="429">
        <f t="shared" si="36"/>
        <v>1</v>
      </c>
      <c r="EC38" s="428">
        <f t="shared" si="37"/>
        <v>3</v>
      </c>
      <c r="ED38" s="429">
        <f t="shared" si="38"/>
        <v>0.6</v>
      </c>
      <c r="EE38" s="100">
        <f t="shared" si="39"/>
        <v>0</v>
      </c>
      <c r="EF38" s="100">
        <f t="shared" si="40"/>
        <v>0</v>
      </c>
      <c r="EG38" s="97">
        <f t="shared" si="41"/>
        <v>0</v>
      </c>
      <c r="EH38" s="428">
        <f t="shared" si="42"/>
        <v>5</v>
      </c>
      <c r="EI38" s="429">
        <f t="shared" si="43"/>
        <v>1</v>
      </c>
      <c r="EJ38" s="428">
        <f t="shared" si="44"/>
        <v>3</v>
      </c>
      <c r="EK38" s="429">
        <f t="shared" si="45"/>
        <v>0.6</v>
      </c>
      <c r="EL38" s="100">
        <f t="shared" si="46"/>
        <v>0</v>
      </c>
      <c r="EM38" s="100">
        <f t="shared" si="47"/>
        <v>0</v>
      </c>
      <c r="EN38" s="97">
        <f t="shared" si="48"/>
        <v>0</v>
      </c>
      <c r="EO38" s="428">
        <f t="shared" si="49"/>
        <v>5</v>
      </c>
      <c r="EP38" s="429">
        <f t="shared" si="50"/>
        <v>1</v>
      </c>
      <c r="EQ38" s="428">
        <f t="shared" si="51"/>
        <v>3</v>
      </c>
      <c r="ER38" s="429">
        <f t="shared" si="52"/>
        <v>0.6</v>
      </c>
      <c r="ES38" s="100">
        <f t="shared" si="53"/>
        <v>0</v>
      </c>
      <c r="ET38" s="100">
        <f t="shared" si="54"/>
        <v>0</v>
      </c>
      <c r="EU38" s="97">
        <f t="shared" si="55"/>
        <v>0</v>
      </c>
      <c r="EV38" s="428">
        <f t="shared" si="56"/>
        <v>5</v>
      </c>
      <c r="EW38" s="429">
        <f t="shared" si="57"/>
        <v>1</v>
      </c>
      <c r="EX38" s="428">
        <f t="shared" si="58"/>
        <v>3</v>
      </c>
      <c r="EY38" s="429">
        <f t="shared" si="59"/>
        <v>0.6</v>
      </c>
      <c r="EZ38" s="100">
        <f t="shared" si="60"/>
        <v>0</v>
      </c>
      <c r="FA38" s="100">
        <f t="shared" si="61"/>
        <v>0</v>
      </c>
      <c r="FB38" s="97">
        <f t="shared" si="62"/>
        <v>0</v>
      </c>
      <c r="FC38" s="428">
        <f t="shared" si="63"/>
        <v>5</v>
      </c>
      <c r="FD38" s="429">
        <f t="shared" si="64"/>
        <v>1</v>
      </c>
      <c r="FE38" s="428">
        <f t="shared" si="65"/>
        <v>3</v>
      </c>
      <c r="FF38" s="429">
        <f t="shared" si="66"/>
        <v>0.6</v>
      </c>
      <c r="FG38" s="100">
        <f t="shared" si="67"/>
        <v>0</v>
      </c>
      <c r="FH38" s="100">
        <f t="shared" si="68"/>
        <v>0</v>
      </c>
      <c r="FI38" s="97">
        <f t="shared" si="69"/>
        <v>0</v>
      </c>
      <c r="FJ38" s="428">
        <f t="shared" si="70"/>
        <v>5</v>
      </c>
      <c r="FK38" s="429">
        <f t="shared" si="71"/>
        <v>1</v>
      </c>
      <c r="FL38" s="428">
        <f t="shared" si="72"/>
        <v>3</v>
      </c>
      <c r="FM38" s="429">
        <f t="shared" si="73"/>
        <v>0.6</v>
      </c>
      <c r="FN38" s="100">
        <f t="shared" si="74"/>
        <v>0</v>
      </c>
      <c r="FO38" s="100">
        <f t="shared" si="75"/>
        <v>0</v>
      </c>
      <c r="FP38" s="97">
        <f t="shared" si="76"/>
        <v>0</v>
      </c>
      <c r="FQ38" s="428">
        <f t="shared" si="77"/>
        <v>5</v>
      </c>
      <c r="FR38" s="429">
        <f t="shared" si="78"/>
        <v>1</v>
      </c>
      <c r="FS38" s="428">
        <f t="shared" si="79"/>
        <v>3</v>
      </c>
      <c r="FT38" s="429">
        <f t="shared" si="80"/>
        <v>0.6</v>
      </c>
      <c r="FU38" s="100">
        <f t="shared" si="81"/>
        <v>0</v>
      </c>
      <c r="FV38" s="100">
        <f t="shared" si="82"/>
        <v>0</v>
      </c>
      <c r="FW38" s="97">
        <f t="shared" si="83"/>
        <v>0</v>
      </c>
      <c r="FX38" s="428">
        <f t="shared" si="84"/>
        <v>5</v>
      </c>
      <c r="FY38" s="429">
        <f t="shared" si="85"/>
        <v>1</v>
      </c>
      <c r="FZ38" s="428">
        <f t="shared" si="86"/>
        <v>3</v>
      </c>
      <c r="GA38" s="429">
        <f t="shared" si="87"/>
        <v>0.6</v>
      </c>
      <c r="GB38" s="100">
        <f t="shared" si="88"/>
        <v>0</v>
      </c>
      <c r="GC38" s="100">
        <f t="shared" si="89"/>
        <v>0</v>
      </c>
      <c r="GD38" s="97">
        <f t="shared" si="90"/>
        <v>0</v>
      </c>
      <c r="GE38" s="428">
        <f t="shared" si="91"/>
        <v>5</v>
      </c>
      <c r="GF38" s="429">
        <f t="shared" si="92"/>
        <v>1</v>
      </c>
      <c r="GG38" s="428">
        <f t="shared" si="93"/>
        <v>3</v>
      </c>
      <c r="GH38" s="429">
        <f t="shared" si="94"/>
        <v>0.6</v>
      </c>
      <c r="GI38" s="429">
        <f t="shared" si="95"/>
        <v>0.6</v>
      </c>
    </row>
    <row r="39" spans="1:191" ht="37.5" hidden="1" customHeight="1">
      <c r="A39" s="427">
        <v>31</v>
      </c>
      <c r="B39" s="85"/>
      <c r="C39" s="85"/>
      <c r="D39" s="193"/>
      <c r="E39" s="85"/>
      <c r="F39" s="124"/>
      <c r="G39" s="85"/>
      <c r="H39" s="85" t="s">
        <v>1170</v>
      </c>
      <c r="I39" s="86"/>
      <c r="J39" s="86"/>
      <c r="K39" s="86"/>
      <c r="L39" s="86"/>
      <c r="M39" s="86"/>
      <c r="N39" s="86"/>
      <c r="O39" s="86"/>
      <c r="P39" s="86"/>
      <c r="Q39" s="86"/>
      <c r="R39" s="86"/>
      <c r="S39" s="86"/>
      <c r="T39" s="86"/>
      <c r="U39" s="86"/>
      <c r="V39" s="86"/>
      <c r="W39" s="86"/>
      <c r="X39" s="86"/>
      <c r="Y39" s="86"/>
      <c r="Z39" s="86"/>
      <c r="AA39" s="86"/>
      <c r="AB39" s="86"/>
      <c r="AC39" s="88">
        <f t="shared" si="0"/>
        <v>0</v>
      </c>
      <c r="AD39" s="89">
        <f t="shared" si="97"/>
        <v>1</v>
      </c>
      <c r="AE39" s="88" t="str">
        <f t="shared" si="1"/>
        <v>3 - Moderado</v>
      </c>
      <c r="AF39" s="89">
        <f t="shared" si="96"/>
        <v>0.6</v>
      </c>
      <c r="AG39" s="82" t="str">
        <f t="shared" si="98"/>
        <v/>
      </c>
      <c r="AH39" s="89">
        <f t="shared" si="2"/>
        <v>0.6</v>
      </c>
      <c r="AI39" s="85"/>
      <c r="AJ39" s="85"/>
      <c r="AK39" s="85"/>
      <c r="AL39" s="85"/>
      <c r="AM39" s="47"/>
      <c r="AN39" s="91"/>
      <c r="AO39" s="91"/>
      <c r="AP39" s="47"/>
      <c r="AQ39" s="47"/>
      <c r="AR39" s="91"/>
      <c r="AS39" s="91"/>
      <c r="AT39" s="47"/>
      <c r="AU39" s="47"/>
      <c r="AV39" s="91"/>
      <c r="AW39" s="91"/>
      <c r="AX39" s="47"/>
      <c r="AY39" s="47"/>
      <c r="AZ39" s="91"/>
      <c r="BA39" s="91"/>
      <c r="BB39" s="47"/>
      <c r="BC39" s="47"/>
      <c r="BD39" s="91"/>
      <c r="BE39" s="91"/>
      <c r="BF39" s="47"/>
      <c r="BG39" s="47"/>
      <c r="BH39" s="91"/>
      <c r="BI39" s="91"/>
      <c r="BJ39" s="47"/>
      <c r="BK39" s="47"/>
      <c r="BL39" s="91"/>
      <c r="BM39" s="91"/>
      <c r="BN39" s="47"/>
      <c r="BO39" s="47"/>
      <c r="BP39" s="91"/>
      <c r="BQ39" s="91"/>
      <c r="BR39" s="47"/>
      <c r="BS39" s="47"/>
      <c r="BT39" s="91"/>
      <c r="BU39" s="91"/>
      <c r="BV39" s="47"/>
      <c r="BW39" s="47"/>
      <c r="BX39" s="91"/>
      <c r="BY39" s="91"/>
      <c r="BZ39" s="47"/>
      <c r="CA39" s="47"/>
      <c r="CB39" s="91"/>
      <c r="CC39" s="91"/>
      <c r="CD39" s="47"/>
      <c r="CE39" s="47"/>
      <c r="CF39" s="91"/>
      <c r="CG39" s="91"/>
      <c r="CH39" s="47"/>
      <c r="CI39" s="91"/>
      <c r="CJ39" s="91"/>
      <c r="CK39" s="47"/>
      <c r="CL39" s="92" t="str">
        <f t="shared" si="3"/>
        <v>5 - Muy Alta</v>
      </c>
      <c r="CM39" s="93">
        <f t="shared" si="99"/>
        <v>1</v>
      </c>
      <c r="CN39" s="92" t="str">
        <f t="shared" si="4"/>
        <v>3 - Moderado</v>
      </c>
      <c r="CO39" s="93">
        <f t="shared" si="100"/>
        <v>0.6</v>
      </c>
      <c r="CP39" s="94" t="str">
        <f t="shared" si="101"/>
        <v>ALTO</v>
      </c>
      <c r="CQ39" s="89">
        <f t="shared" si="5"/>
        <v>0.6</v>
      </c>
      <c r="CR39" s="194"/>
      <c r="CS39" s="94">
        <f t="shared" si="6"/>
        <v>5</v>
      </c>
      <c r="CT39" s="47"/>
      <c r="CU39" s="194"/>
      <c r="CV39" s="194"/>
      <c r="CW39" s="96"/>
      <c r="CX39" s="97">
        <f t="shared" si="7"/>
        <v>0</v>
      </c>
      <c r="CY39" s="98">
        <f t="shared" si="8"/>
        <v>3</v>
      </c>
      <c r="CZ39" s="97" t="str">
        <f t="shared" si="9"/>
        <v>Moderado</v>
      </c>
      <c r="DA39" s="99">
        <f t="shared" si="10"/>
        <v>0.6</v>
      </c>
      <c r="DB39" s="100">
        <f t="shared" si="11"/>
        <v>0</v>
      </c>
      <c r="DC39" s="100">
        <f t="shared" si="12"/>
        <v>0</v>
      </c>
      <c r="DD39" s="97">
        <f t="shared" si="13"/>
        <v>0</v>
      </c>
      <c r="DE39" s="428">
        <f t="shared" si="14"/>
        <v>5</v>
      </c>
      <c r="DF39" s="429">
        <f t="shared" si="15"/>
        <v>1</v>
      </c>
      <c r="DG39" s="428">
        <f t="shared" si="16"/>
        <v>3</v>
      </c>
      <c r="DH39" s="428"/>
      <c r="DI39" s="429">
        <f t="shared" si="17"/>
        <v>0.6</v>
      </c>
      <c r="DJ39" s="100">
        <f t="shared" si="18"/>
        <v>0</v>
      </c>
      <c r="DK39" s="100">
        <f t="shared" si="19"/>
        <v>0</v>
      </c>
      <c r="DL39" s="97">
        <f t="shared" si="20"/>
        <v>0</v>
      </c>
      <c r="DM39" s="428">
        <f t="shared" si="21"/>
        <v>5</v>
      </c>
      <c r="DN39" s="429">
        <f t="shared" si="22"/>
        <v>1</v>
      </c>
      <c r="DO39" s="428">
        <f t="shared" si="23"/>
        <v>3</v>
      </c>
      <c r="DP39" s="429">
        <f t="shared" si="24"/>
        <v>0.6</v>
      </c>
      <c r="DQ39" s="100">
        <f t="shared" si="25"/>
        <v>0</v>
      </c>
      <c r="DR39" s="100">
        <f t="shared" si="26"/>
        <v>0</v>
      </c>
      <c r="DS39" s="97">
        <f t="shared" si="27"/>
        <v>0</v>
      </c>
      <c r="DT39" s="428">
        <f t="shared" si="28"/>
        <v>5</v>
      </c>
      <c r="DU39" s="429">
        <f t="shared" si="29"/>
        <v>1</v>
      </c>
      <c r="DV39" s="428">
        <f t="shared" si="30"/>
        <v>3</v>
      </c>
      <c r="DW39" s="429">
        <f t="shared" si="31"/>
        <v>0.6</v>
      </c>
      <c r="DX39" s="100">
        <f t="shared" si="32"/>
        <v>0</v>
      </c>
      <c r="DY39" s="100">
        <f t="shared" si="33"/>
        <v>0</v>
      </c>
      <c r="DZ39" s="97">
        <f t="shared" si="34"/>
        <v>0</v>
      </c>
      <c r="EA39" s="428">
        <f t="shared" si="35"/>
        <v>5</v>
      </c>
      <c r="EB39" s="429">
        <f t="shared" si="36"/>
        <v>1</v>
      </c>
      <c r="EC39" s="428">
        <f t="shared" si="37"/>
        <v>3</v>
      </c>
      <c r="ED39" s="429">
        <f t="shared" si="38"/>
        <v>0.6</v>
      </c>
      <c r="EE39" s="100">
        <f t="shared" si="39"/>
        <v>0</v>
      </c>
      <c r="EF39" s="100">
        <f t="shared" si="40"/>
        <v>0</v>
      </c>
      <c r="EG39" s="97">
        <f t="shared" si="41"/>
        <v>0</v>
      </c>
      <c r="EH39" s="428">
        <f t="shared" si="42"/>
        <v>5</v>
      </c>
      <c r="EI39" s="429">
        <f t="shared" si="43"/>
        <v>1</v>
      </c>
      <c r="EJ39" s="428">
        <f t="shared" si="44"/>
        <v>3</v>
      </c>
      <c r="EK39" s="429">
        <f t="shared" si="45"/>
        <v>0.6</v>
      </c>
      <c r="EL39" s="100">
        <f t="shared" si="46"/>
        <v>0</v>
      </c>
      <c r="EM39" s="100">
        <f t="shared" si="47"/>
        <v>0</v>
      </c>
      <c r="EN39" s="97">
        <f t="shared" si="48"/>
        <v>0</v>
      </c>
      <c r="EO39" s="428">
        <f t="shared" si="49"/>
        <v>5</v>
      </c>
      <c r="EP39" s="429">
        <f t="shared" si="50"/>
        <v>1</v>
      </c>
      <c r="EQ39" s="428">
        <f t="shared" si="51"/>
        <v>3</v>
      </c>
      <c r="ER39" s="429">
        <f t="shared" si="52"/>
        <v>0.6</v>
      </c>
      <c r="ES39" s="100">
        <f t="shared" si="53"/>
        <v>0</v>
      </c>
      <c r="ET39" s="100">
        <f t="shared" si="54"/>
        <v>0</v>
      </c>
      <c r="EU39" s="97">
        <f t="shared" si="55"/>
        <v>0</v>
      </c>
      <c r="EV39" s="428">
        <f t="shared" si="56"/>
        <v>5</v>
      </c>
      <c r="EW39" s="429">
        <f t="shared" si="57"/>
        <v>1</v>
      </c>
      <c r="EX39" s="428">
        <f t="shared" si="58"/>
        <v>3</v>
      </c>
      <c r="EY39" s="429">
        <f t="shared" si="59"/>
        <v>0.6</v>
      </c>
      <c r="EZ39" s="100">
        <f t="shared" si="60"/>
        <v>0</v>
      </c>
      <c r="FA39" s="100">
        <f t="shared" si="61"/>
        <v>0</v>
      </c>
      <c r="FB39" s="97">
        <f t="shared" si="62"/>
        <v>0</v>
      </c>
      <c r="FC39" s="428">
        <f t="shared" si="63"/>
        <v>5</v>
      </c>
      <c r="FD39" s="429">
        <f t="shared" si="64"/>
        <v>1</v>
      </c>
      <c r="FE39" s="428">
        <f t="shared" si="65"/>
        <v>3</v>
      </c>
      <c r="FF39" s="429">
        <f t="shared" si="66"/>
        <v>0.6</v>
      </c>
      <c r="FG39" s="100">
        <f t="shared" si="67"/>
        <v>0</v>
      </c>
      <c r="FH39" s="100">
        <f t="shared" si="68"/>
        <v>0</v>
      </c>
      <c r="FI39" s="97">
        <f t="shared" si="69"/>
        <v>0</v>
      </c>
      <c r="FJ39" s="428">
        <f t="shared" si="70"/>
        <v>5</v>
      </c>
      <c r="FK39" s="429">
        <f t="shared" si="71"/>
        <v>1</v>
      </c>
      <c r="FL39" s="428">
        <f t="shared" si="72"/>
        <v>3</v>
      </c>
      <c r="FM39" s="429">
        <f t="shared" si="73"/>
        <v>0.6</v>
      </c>
      <c r="FN39" s="100">
        <f t="shared" si="74"/>
        <v>0</v>
      </c>
      <c r="FO39" s="100">
        <f t="shared" si="75"/>
        <v>0</v>
      </c>
      <c r="FP39" s="97">
        <f t="shared" si="76"/>
        <v>0</v>
      </c>
      <c r="FQ39" s="428">
        <f t="shared" si="77"/>
        <v>5</v>
      </c>
      <c r="FR39" s="429">
        <f t="shared" si="78"/>
        <v>1</v>
      </c>
      <c r="FS39" s="428">
        <f t="shared" si="79"/>
        <v>3</v>
      </c>
      <c r="FT39" s="429">
        <f t="shared" si="80"/>
        <v>0.6</v>
      </c>
      <c r="FU39" s="100">
        <f t="shared" si="81"/>
        <v>0</v>
      </c>
      <c r="FV39" s="100">
        <f t="shared" si="82"/>
        <v>0</v>
      </c>
      <c r="FW39" s="97">
        <f t="shared" si="83"/>
        <v>0</v>
      </c>
      <c r="FX39" s="428">
        <f t="shared" si="84"/>
        <v>5</v>
      </c>
      <c r="FY39" s="429">
        <f t="shared" si="85"/>
        <v>1</v>
      </c>
      <c r="FZ39" s="428">
        <f t="shared" si="86"/>
        <v>3</v>
      </c>
      <c r="GA39" s="429">
        <f t="shared" si="87"/>
        <v>0.6</v>
      </c>
      <c r="GB39" s="100">
        <f t="shared" si="88"/>
        <v>0</v>
      </c>
      <c r="GC39" s="100">
        <f t="shared" si="89"/>
        <v>0</v>
      </c>
      <c r="GD39" s="97">
        <f t="shared" si="90"/>
        <v>0</v>
      </c>
      <c r="GE39" s="428">
        <f t="shared" si="91"/>
        <v>5</v>
      </c>
      <c r="GF39" s="429">
        <f t="shared" si="92"/>
        <v>1</v>
      </c>
      <c r="GG39" s="428">
        <f t="shared" si="93"/>
        <v>3</v>
      </c>
      <c r="GH39" s="429">
        <f t="shared" si="94"/>
        <v>0.6</v>
      </c>
      <c r="GI39" s="429">
        <f t="shared" si="95"/>
        <v>0.6</v>
      </c>
    </row>
    <row r="40" spans="1:191" ht="37.5" hidden="1" customHeight="1">
      <c r="A40" s="427">
        <v>32</v>
      </c>
      <c r="B40" s="85"/>
      <c r="C40" s="85"/>
      <c r="D40" s="193"/>
      <c r="E40" s="85"/>
      <c r="F40" s="124"/>
      <c r="G40" s="85"/>
      <c r="H40" s="85" t="s">
        <v>1170</v>
      </c>
      <c r="I40" s="86"/>
      <c r="J40" s="86"/>
      <c r="K40" s="86"/>
      <c r="L40" s="86"/>
      <c r="M40" s="86"/>
      <c r="N40" s="86"/>
      <c r="O40" s="86"/>
      <c r="P40" s="86"/>
      <c r="Q40" s="86"/>
      <c r="R40" s="86"/>
      <c r="S40" s="86"/>
      <c r="T40" s="86"/>
      <c r="U40" s="86"/>
      <c r="V40" s="86"/>
      <c r="W40" s="86"/>
      <c r="X40" s="86"/>
      <c r="Y40" s="86"/>
      <c r="Z40" s="86"/>
      <c r="AA40" s="86"/>
      <c r="AB40" s="86"/>
      <c r="AC40" s="88">
        <f t="shared" si="0"/>
        <v>0</v>
      </c>
      <c r="AD40" s="89">
        <f t="shared" si="97"/>
        <v>1</v>
      </c>
      <c r="AE40" s="88" t="str">
        <f t="shared" si="1"/>
        <v>3 - Moderado</v>
      </c>
      <c r="AF40" s="89">
        <f t="shared" si="96"/>
        <v>0.6</v>
      </c>
      <c r="AG40" s="82" t="str">
        <f t="shared" si="98"/>
        <v/>
      </c>
      <c r="AH40" s="89">
        <f t="shared" si="2"/>
        <v>0.6</v>
      </c>
      <c r="AI40" s="85"/>
      <c r="AJ40" s="85"/>
      <c r="AK40" s="85"/>
      <c r="AL40" s="85"/>
      <c r="AM40" s="47"/>
      <c r="AN40" s="91"/>
      <c r="AO40" s="91"/>
      <c r="AP40" s="47"/>
      <c r="AQ40" s="47"/>
      <c r="AR40" s="91"/>
      <c r="AS40" s="91"/>
      <c r="AT40" s="47"/>
      <c r="AU40" s="47"/>
      <c r="AV40" s="91"/>
      <c r="AW40" s="91"/>
      <c r="AX40" s="47"/>
      <c r="AY40" s="47"/>
      <c r="AZ40" s="91"/>
      <c r="BA40" s="91"/>
      <c r="BB40" s="47"/>
      <c r="BC40" s="47"/>
      <c r="BD40" s="91"/>
      <c r="BE40" s="91"/>
      <c r="BF40" s="47"/>
      <c r="BG40" s="47"/>
      <c r="BH40" s="91"/>
      <c r="BI40" s="91"/>
      <c r="BJ40" s="47"/>
      <c r="BK40" s="47"/>
      <c r="BL40" s="91"/>
      <c r="BM40" s="91"/>
      <c r="BN40" s="47"/>
      <c r="BO40" s="47"/>
      <c r="BP40" s="91"/>
      <c r="BQ40" s="91"/>
      <c r="BR40" s="47"/>
      <c r="BS40" s="47"/>
      <c r="BT40" s="91"/>
      <c r="BU40" s="91"/>
      <c r="BV40" s="47"/>
      <c r="BW40" s="47"/>
      <c r="BX40" s="91"/>
      <c r="BY40" s="91"/>
      <c r="BZ40" s="47"/>
      <c r="CA40" s="47"/>
      <c r="CB40" s="91"/>
      <c r="CC40" s="91"/>
      <c r="CD40" s="47"/>
      <c r="CE40" s="47"/>
      <c r="CF40" s="91"/>
      <c r="CG40" s="91"/>
      <c r="CH40" s="47"/>
      <c r="CI40" s="91"/>
      <c r="CJ40" s="91"/>
      <c r="CK40" s="47"/>
      <c r="CL40" s="92" t="str">
        <f t="shared" si="3"/>
        <v>5 - Muy Alta</v>
      </c>
      <c r="CM40" s="93">
        <f t="shared" si="99"/>
        <v>1</v>
      </c>
      <c r="CN40" s="92" t="str">
        <f t="shared" si="4"/>
        <v>3 - Moderado</v>
      </c>
      <c r="CO40" s="93">
        <f t="shared" si="100"/>
        <v>0.6</v>
      </c>
      <c r="CP40" s="94" t="str">
        <f t="shared" si="101"/>
        <v>ALTO</v>
      </c>
      <c r="CQ40" s="89">
        <f t="shared" si="5"/>
        <v>0.6</v>
      </c>
      <c r="CR40" s="194"/>
      <c r="CS40" s="94">
        <f t="shared" si="6"/>
        <v>5</v>
      </c>
      <c r="CT40" s="47"/>
      <c r="CU40" s="194"/>
      <c r="CV40" s="194"/>
      <c r="CW40" s="96"/>
      <c r="CX40" s="97">
        <f t="shared" si="7"/>
        <v>0</v>
      </c>
      <c r="CY40" s="98">
        <f t="shared" si="8"/>
        <v>3</v>
      </c>
      <c r="CZ40" s="97" t="str">
        <f t="shared" si="9"/>
        <v>Moderado</v>
      </c>
      <c r="DA40" s="99">
        <f t="shared" si="10"/>
        <v>0.6</v>
      </c>
      <c r="DB40" s="100">
        <f t="shared" si="11"/>
        <v>0</v>
      </c>
      <c r="DC40" s="100">
        <f t="shared" si="12"/>
        <v>0</v>
      </c>
      <c r="DD40" s="97">
        <f t="shared" si="13"/>
        <v>0</v>
      </c>
      <c r="DE40" s="428">
        <f t="shared" si="14"/>
        <v>5</v>
      </c>
      <c r="DF40" s="429">
        <f t="shared" si="15"/>
        <v>1</v>
      </c>
      <c r="DG40" s="428">
        <f t="shared" si="16"/>
        <v>3</v>
      </c>
      <c r="DH40" s="428"/>
      <c r="DI40" s="429">
        <f t="shared" si="17"/>
        <v>0.6</v>
      </c>
      <c r="DJ40" s="100">
        <f t="shared" si="18"/>
        <v>0</v>
      </c>
      <c r="DK40" s="100">
        <f t="shared" si="19"/>
        <v>0</v>
      </c>
      <c r="DL40" s="97">
        <f t="shared" si="20"/>
        <v>0</v>
      </c>
      <c r="DM40" s="428">
        <f t="shared" si="21"/>
        <v>5</v>
      </c>
      <c r="DN40" s="429">
        <f t="shared" si="22"/>
        <v>1</v>
      </c>
      <c r="DO40" s="428">
        <f t="shared" si="23"/>
        <v>3</v>
      </c>
      <c r="DP40" s="429">
        <f t="shared" si="24"/>
        <v>0.6</v>
      </c>
      <c r="DQ40" s="100">
        <f t="shared" si="25"/>
        <v>0</v>
      </c>
      <c r="DR40" s="100">
        <f t="shared" si="26"/>
        <v>0</v>
      </c>
      <c r="DS40" s="97">
        <f t="shared" si="27"/>
        <v>0</v>
      </c>
      <c r="DT40" s="428">
        <f t="shared" si="28"/>
        <v>5</v>
      </c>
      <c r="DU40" s="429">
        <f t="shared" si="29"/>
        <v>1</v>
      </c>
      <c r="DV40" s="428">
        <f t="shared" si="30"/>
        <v>3</v>
      </c>
      <c r="DW40" s="429">
        <f t="shared" si="31"/>
        <v>0.6</v>
      </c>
      <c r="DX40" s="100">
        <f t="shared" si="32"/>
        <v>0</v>
      </c>
      <c r="DY40" s="100">
        <f t="shared" si="33"/>
        <v>0</v>
      </c>
      <c r="DZ40" s="97">
        <f t="shared" si="34"/>
        <v>0</v>
      </c>
      <c r="EA40" s="428">
        <f t="shared" si="35"/>
        <v>5</v>
      </c>
      <c r="EB40" s="429">
        <f t="shared" si="36"/>
        <v>1</v>
      </c>
      <c r="EC40" s="428">
        <f t="shared" si="37"/>
        <v>3</v>
      </c>
      <c r="ED40" s="429">
        <f t="shared" si="38"/>
        <v>0.6</v>
      </c>
      <c r="EE40" s="100">
        <f t="shared" si="39"/>
        <v>0</v>
      </c>
      <c r="EF40" s="100">
        <f t="shared" si="40"/>
        <v>0</v>
      </c>
      <c r="EG40" s="97">
        <f t="shared" si="41"/>
        <v>0</v>
      </c>
      <c r="EH40" s="428">
        <f t="shared" si="42"/>
        <v>5</v>
      </c>
      <c r="EI40" s="429">
        <f t="shared" si="43"/>
        <v>1</v>
      </c>
      <c r="EJ40" s="428">
        <f t="shared" si="44"/>
        <v>3</v>
      </c>
      <c r="EK40" s="429">
        <f t="shared" si="45"/>
        <v>0.6</v>
      </c>
      <c r="EL40" s="100">
        <f t="shared" si="46"/>
        <v>0</v>
      </c>
      <c r="EM40" s="100">
        <f t="shared" si="47"/>
        <v>0</v>
      </c>
      <c r="EN40" s="97">
        <f t="shared" si="48"/>
        <v>0</v>
      </c>
      <c r="EO40" s="428">
        <f t="shared" si="49"/>
        <v>5</v>
      </c>
      <c r="EP40" s="429">
        <f t="shared" si="50"/>
        <v>1</v>
      </c>
      <c r="EQ40" s="428">
        <f t="shared" si="51"/>
        <v>3</v>
      </c>
      <c r="ER40" s="429">
        <f t="shared" si="52"/>
        <v>0.6</v>
      </c>
      <c r="ES40" s="100">
        <f t="shared" si="53"/>
        <v>0</v>
      </c>
      <c r="ET40" s="100">
        <f t="shared" si="54"/>
        <v>0</v>
      </c>
      <c r="EU40" s="97">
        <f t="shared" si="55"/>
        <v>0</v>
      </c>
      <c r="EV40" s="428">
        <f t="shared" si="56"/>
        <v>5</v>
      </c>
      <c r="EW40" s="429">
        <f t="shared" si="57"/>
        <v>1</v>
      </c>
      <c r="EX40" s="428">
        <f t="shared" si="58"/>
        <v>3</v>
      </c>
      <c r="EY40" s="429">
        <f t="shared" si="59"/>
        <v>0.6</v>
      </c>
      <c r="EZ40" s="100">
        <f t="shared" si="60"/>
        <v>0</v>
      </c>
      <c r="FA40" s="100">
        <f t="shared" si="61"/>
        <v>0</v>
      </c>
      <c r="FB40" s="97">
        <f t="shared" si="62"/>
        <v>0</v>
      </c>
      <c r="FC40" s="428">
        <f t="shared" si="63"/>
        <v>5</v>
      </c>
      <c r="FD40" s="429">
        <f t="shared" si="64"/>
        <v>1</v>
      </c>
      <c r="FE40" s="428">
        <f t="shared" si="65"/>
        <v>3</v>
      </c>
      <c r="FF40" s="429">
        <f t="shared" si="66"/>
        <v>0.6</v>
      </c>
      <c r="FG40" s="100">
        <f t="shared" si="67"/>
        <v>0</v>
      </c>
      <c r="FH40" s="100">
        <f t="shared" si="68"/>
        <v>0</v>
      </c>
      <c r="FI40" s="97">
        <f t="shared" si="69"/>
        <v>0</v>
      </c>
      <c r="FJ40" s="428">
        <f t="shared" si="70"/>
        <v>5</v>
      </c>
      <c r="FK40" s="429">
        <f t="shared" si="71"/>
        <v>1</v>
      </c>
      <c r="FL40" s="428">
        <f t="shared" si="72"/>
        <v>3</v>
      </c>
      <c r="FM40" s="429">
        <f t="shared" si="73"/>
        <v>0.6</v>
      </c>
      <c r="FN40" s="100">
        <f t="shared" si="74"/>
        <v>0</v>
      </c>
      <c r="FO40" s="100">
        <f t="shared" si="75"/>
        <v>0</v>
      </c>
      <c r="FP40" s="97">
        <f t="shared" si="76"/>
        <v>0</v>
      </c>
      <c r="FQ40" s="428">
        <f t="shared" si="77"/>
        <v>5</v>
      </c>
      <c r="FR40" s="429">
        <f t="shared" si="78"/>
        <v>1</v>
      </c>
      <c r="FS40" s="428">
        <f t="shared" si="79"/>
        <v>3</v>
      </c>
      <c r="FT40" s="429">
        <f t="shared" si="80"/>
        <v>0.6</v>
      </c>
      <c r="FU40" s="100">
        <f t="shared" si="81"/>
        <v>0</v>
      </c>
      <c r="FV40" s="100">
        <f t="shared" si="82"/>
        <v>0</v>
      </c>
      <c r="FW40" s="97">
        <f t="shared" si="83"/>
        <v>0</v>
      </c>
      <c r="FX40" s="428">
        <f t="shared" si="84"/>
        <v>5</v>
      </c>
      <c r="FY40" s="429">
        <f t="shared" si="85"/>
        <v>1</v>
      </c>
      <c r="FZ40" s="428">
        <f t="shared" si="86"/>
        <v>3</v>
      </c>
      <c r="GA40" s="429">
        <f t="shared" si="87"/>
        <v>0.6</v>
      </c>
      <c r="GB40" s="100">
        <f t="shared" si="88"/>
        <v>0</v>
      </c>
      <c r="GC40" s="100">
        <f t="shared" si="89"/>
        <v>0</v>
      </c>
      <c r="GD40" s="97">
        <f t="shared" si="90"/>
        <v>0</v>
      </c>
      <c r="GE40" s="428">
        <f t="shared" si="91"/>
        <v>5</v>
      </c>
      <c r="GF40" s="429">
        <f t="shared" si="92"/>
        <v>1</v>
      </c>
      <c r="GG40" s="428">
        <f t="shared" si="93"/>
        <v>3</v>
      </c>
      <c r="GH40" s="429">
        <f t="shared" si="94"/>
        <v>0.6</v>
      </c>
      <c r="GI40" s="429">
        <f t="shared" si="95"/>
        <v>0.6</v>
      </c>
    </row>
    <row r="41" spans="1:191" ht="37.5" hidden="1" customHeight="1">
      <c r="A41" s="427">
        <v>33</v>
      </c>
      <c r="B41" s="85"/>
      <c r="C41" s="85"/>
      <c r="D41" s="193"/>
      <c r="E41" s="85"/>
      <c r="F41" s="124"/>
      <c r="G41" s="85"/>
      <c r="H41" s="85" t="s">
        <v>1170</v>
      </c>
      <c r="I41" s="86"/>
      <c r="J41" s="86"/>
      <c r="K41" s="86"/>
      <c r="L41" s="86"/>
      <c r="M41" s="86"/>
      <c r="N41" s="86"/>
      <c r="O41" s="86"/>
      <c r="P41" s="86"/>
      <c r="Q41" s="86"/>
      <c r="R41" s="86"/>
      <c r="S41" s="86"/>
      <c r="T41" s="86"/>
      <c r="U41" s="86"/>
      <c r="V41" s="86"/>
      <c r="W41" s="86"/>
      <c r="X41" s="86"/>
      <c r="Y41" s="86"/>
      <c r="Z41" s="86"/>
      <c r="AA41" s="86"/>
      <c r="AB41" s="86"/>
      <c r="AC41" s="88">
        <f t="shared" ref="AC41:AC72" si="102">I41</f>
        <v>0</v>
      </c>
      <c r="AD41" s="89">
        <f t="shared" si="97"/>
        <v>1</v>
      </c>
      <c r="AE41" s="88" t="str">
        <f t="shared" ref="AE41:AE72" si="103">CONCATENATE(CY41," - ",CZ41)</f>
        <v>3 - Moderado</v>
      </c>
      <c r="AF41" s="89">
        <f t="shared" si="96"/>
        <v>0.6</v>
      </c>
      <c r="AG41" s="82" t="str">
        <f t="shared" si="98"/>
        <v/>
      </c>
      <c r="AH41" s="89">
        <f t="shared" ref="AH41:AH72" si="104">AD41*AF41</f>
        <v>0.6</v>
      </c>
      <c r="AI41" s="85"/>
      <c r="AJ41" s="85"/>
      <c r="AK41" s="85"/>
      <c r="AL41" s="85"/>
      <c r="AM41" s="47"/>
      <c r="AN41" s="91"/>
      <c r="AO41" s="91"/>
      <c r="AP41" s="47"/>
      <c r="AQ41" s="47"/>
      <c r="AR41" s="91"/>
      <c r="AS41" s="91"/>
      <c r="AT41" s="47"/>
      <c r="AU41" s="47"/>
      <c r="AV41" s="91"/>
      <c r="AW41" s="91"/>
      <c r="AX41" s="47"/>
      <c r="AY41" s="47"/>
      <c r="AZ41" s="91"/>
      <c r="BA41" s="91"/>
      <c r="BB41" s="47"/>
      <c r="BC41" s="47"/>
      <c r="BD41" s="91"/>
      <c r="BE41" s="91"/>
      <c r="BF41" s="47"/>
      <c r="BG41" s="47"/>
      <c r="BH41" s="91"/>
      <c r="BI41" s="91"/>
      <c r="BJ41" s="47"/>
      <c r="BK41" s="47"/>
      <c r="BL41" s="91"/>
      <c r="BM41" s="91"/>
      <c r="BN41" s="47"/>
      <c r="BO41" s="47"/>
      <c r="BP41" s="91"/>
      <c r="BQ41" s="91"/>
      <c r="BR41" s="47"/>
      <c r="BS41" s="47"/>
      <c r="BT41" s="91"/>
      <c r="BU41" s="91"/>
      <c r="BV41" s="47"/>
      <c r="BW41" s="47"/>
      <c r="BX41" s="91"/>
      <c r="BY41" s="91"/>
      <c r="BZ41" s="47"/>
      <c r="CA41" s="47"/>
      <c r="CB41" s="91"/>
      <c r="CC41" s="91"/>
      <c r="CD41" s="47"/>
      <c r="CE41" s="47"/>
      <c r="CF41" s="91"/>
      <c r="CG41" s="91"/>
      <c r="CH41" s="47"/>
      <c r="CI41" s="91"/>
      <c r="CJ41" s="91"/>
      <c r="CK41" s="47"/>
      <c r="CL41" s="92" t="str">
        <f t="shared" ref="CL41:CL72" si="105">IFERROR(IF(GE41&lt;=1,"1 - Muy Baja",VLOOKUP(GE41,$BLR$689:$BLS$693,2,0)),"")</f>
        <v>5 - Muy Alta</v>
      </c>
      <c r="CM41" s="93">
        <f t="shared" si="99"/>
        <v>1</v>
      </c>
      <c r="CN41" s="92" t="str">
        <f t="shared" ref="CN41:CN72" si="106">IFERROR(IF(GG41&lt;=1,"1 - Leve",HLOOKUP(GG41,$BLU$686:$BLY$687,2,0)),"")</f>
        <v>3 - Moderado</v>
      </c>
      <c r="CO41" s="93">
        <f t="shared" si="100"/>
        <v>0.6</v>
      </c>
      <c r="CP41" s="94" t="str">
        <f t="shared" si="101"/>
        <v>ALTO</v>
      </c>
      <c r="CQ41" s="89">
        <f t="shared" ref="CQ41:CQ72" si="107">CM41*CO41</f>
        <v>0.6</v>
      </c>
      <c r="CR41" s="194"/>
      <c r="CS41" s="94">
        <f t="shared" ref="CS41:CS72" si="108">IF(CP41="BAJO",0.1,IF(CP41="MODERADO",3,5))</f>
        <v>5</v>
      </c>
      <c r="CT41" s="47"/>
      <c r="CU41" s="194"/>
      <c r="CV41" s="194"/>
      <c r="CW41" s="96"/>
      <c r="CX41" s="97">
        <f t="shared" ref="CX41:CX72" si="109">COUNTIF(J41:AB41,"SI")</f>
        <v>0</v>
      </c>
      <c r="CY41" s="98">
        <f t="shared" ref="CY41:CY72" si="110">IF(CX41&lt;6,3,IF(CX41&gt;11,5,4))</f>
        <v>3</v>
      </c>
      <c r="CZ41" s="97" t="str">
        <f t="shared" ref="CZ41:CZ72" si="111">IF(CX41&lt;6,"Moderado",IF(CX41&gt;11,"Catastrófico","Mayor"))</f>
        <v>Moderado</v>
      </c>
      <c r="DA41" s="99">
        <f t="shared" ref="DA41:DA72" si="112">IF(CY41=3,0.6,IF(CY41=4,0.8,1))</f>
        <v>0.6</v>
      </c>
      <c r="DB41" s="100">
        <f t="shared" ref="DB41:DB72" si="113">IF(AN41="",0,IF(AN41="Automático",0.25,IF(AN41="Manual",0.15,0)))</f>
        <v>0</v>
      </c>
      <c r="DC41" s="100">
        <f t="shared" ref="DC41:DC72" si="114">IF(AI41="",0,IF(AO41="Preventivo",0.25,IF(AO41="Detectivo",0.15,IF(AO41="Correctivo",0.1,0))))</f>
        <v>0</v>
      </c>
      <c r="DD41" s="97">
        <f t="shared" ref="DD41:DD72" si="115">IF(OR(AN41=0,AO41=0),0,DB41+DC41)</f>
        <v>0</v>
      </c>
      <c r="DE41" s="428">
        <f t="shared" ref="DE41:DE72" si="116">IF(DF41&gt;0.8,5,IF(DF41&gt;0.6,4,IF(DF41&gt;0.4,3,IF(DF41&gt;0.2,2,1))))</f>
        <v>5</v>
      </c>
      <c r="DF41" s="429">
        <f t="shared" ref="DF41:DF72" si="117">IF(OR(AP41="Ambos",AP41="Probabilidad"),$AD41-($AD41*$DD41),$AD41)</f>
        <v>1</v>
      </c>
      <c r="DG41" s="428">
        <f t="shared" ref="DG41:DG72" si="118">IF(DI41&gt;0.8,5,IF(DI41&gt;0.6,4,3))</f>
        <v>3</v>
      </c>
      <c r="DH41" s="428"/>
      <c r="DI41" s="429">
        <f t="shared" ref="DI41:DI72" si="119">IF(OR(AP41="Ambos",AP41="Impacto"),$DA41-($DA41*$DD41),$DA41)</f>
        <v>0.6</v>
      </c>
      <c r="DJ41" s="100">
        <f t="shared" ref="DJ41:DJ72" si="120">IF(AR41="",0,IF(AR41="Automático",0.25,IF(AR41="Manual",0.15,0)))</f>
        <v>0</v>
      </c>
      <c r="DK41" s="100">
        <f t="shared" ref="DK41:DK72" si="121">IF(AS41="",0,IF(AS41="Preventivo",0.25,IF(AS41="Detectivo",0.15,IF(AS41="Correctivo",0.1,0))))</f>
        <v>0</v>
      </c>
      <c r="DL41" s="97">
        <f t="shared" ref="DL41:DL72" si="122">IF(OR(AR41=0,AS41=0),0,DJ41+DK41)</f>
        <v>0</v>
      </c>
      <c r="DM41" s="428">
        <f t="shared" ref="DM41:DM72" si="123">IF(DN41&gt;0.8,5,IF(DN41&gt;0.6,4,IF(DN41&gt;0.4,3,IF(DN41&gt;0.2,2,1))))</f>
        <v>5</v>
      </c>
      <c r="DN41" s="429">
        <f t="shared" ref="DN41:DN72" si="124">IF(OR(AT41="Ambos",AT41="Probabilidad"),DF41-(DF41*$DL41),DF41)</f>
        <v>1</v>
      </c>
      <c r="DO41" s="428">
        <f t="shared" ref="DO41:DO72" si="125">IF(DP41&gt;0.8,5,IF(DP41&gt;0.6,4,3))</f>
        <v>3</v>
      </c>
      <c r="DP41" s="429">
        <f t="shared" ref="DP41:DP72" si="126">IF(OR(AT41="Ambos",AT41="Impacto"),$DI41-($DI41*$DL41),$DI41)</f>
        <v>0.6</v>
      </c>
      <c r="DQ41" s="100">
        <f t="shared" ref="DQ41:DQ72" si="127">IF(AV41="",0,IF(AV41="Automático",0.25,IF(AV41="Manual",0.15,0)))</f>
        <v>0</v>
      </c>
      <c r="DR41" s="100">
        <f t="shared" ref="DR41:DR72" si="128">IF(AW41="",0,IF(AW41="Preventivo",0.25,IF(AW41="Detectivo",0.15,IF(AW41="Correctivo",0.1,0))))</f>
        <v>0</v>
      </c>
      <c r="DS41" s="97">
        <f t="shared" ref="DS41:DS72" si="129">IF(OR(AV41=0,AW41=0),0,DQ41+DR41)</f>
        <v>0</v>
      </c>
      <c r="DT41" s="428">
        <f t="shared" ref="DT41:DT72" si="130">IF(DU41&gt;0.8,5,IF(DU41&gt;0.6,4,IF(DU41&gt;0.4,3,IF(DU41&gt;0.2,2,1))))</f>
        <v>5</v>
      </c>
      <c r="DU41" s="429">
        <f t="shared" ref="DU41:DU72" si="131">IF(OR(AX41="Ambos",AX41="Probabilidad"),DN41-(DN41*$DS41),DN41)</f>
        <v>1</v>
      </c>
      <c r="DV41" s="428">
        <f t="shared" ref="DV41:DV72" si="132">IF(DW41&gt;0.8,5,IF(DW41&gt;0.6,4,3))</f>
        <v>3</v>
      </c>
      <c r="DW41" s="429">
        <f t="shared" ref="DW41:DW72" si="133">IF(OR(AX41="Ambos",AX41="Impacto"),$DP41-($DP41*$DS41),$DP41)</f>
        <v>0.6</v>
      </c>
      <c r="DX41" s="100">
        <f t="shared" ref="DX41:DX72" si="134">IF(AZ41="",0,IF(AZ41="Automático",0.25,IF(AZ41="Manual",0.15,0)))</f>
        <v>0</v>
      </c>
      <c r="DY41" s="100">
        <f t="shared" ref="DY41:DY72" si="135">IF(BA41="",0,IF(BA41="Preventivo",0.25,IF(BA41="Detectivo",0.15,IF(BA42="Correctivo",0.1,0))))</f>
        <v>0</v>
      </c>
      <c r="DZ41" s="97">
        <f t="shared" ref="DZ41:DZ72" si="136">IF(OR(AZ41=0,BA41=0),0,DX41+DY41)</f>
        <v>0</v>
      </c>
      <c r="EA41" s="428">
        <f t="shared" ref="EA41:EA72" si="137">IF(EB41&gt;0.8,5,IF(EB41&gt;0.6,4,IF(EB41&gt;0.4,3,IF(EB41&gt;0.2,2,1))))</f>
        <v>5</v>
      </c>
      <c r="EB41" s="429">
        <f t="shared" ref="EB41:EB72" si="138">IF(OR(BB41="Ambos",BB41="Probabilidad"),DU41-(DU41*$DZ41),DU41)</f>
        <v>1</v>
      </c>
      <c r="EC41" s="428">
        <f t="shared" ref="EC41:EC72" si="139">IF(ED41&gt;0.8,5,IF(ED41&gt;0.6,4,3))</f>
        <v>3</v>
      </c>
      <c r="ED41" s="429">
        <f t="shared" ref="ED41:ED72" si="140">IF(OR(BB41="Ambos",BB41="Impacto"),$DW41-($DW41*$DZ41),$DW41)</f>
        <v>0.6</v>
      </c>
      <c r="EE41" s="100">
        <f t="shared" ref="EE41:EE72" si="141">IF(BD41="",0,IF(BD41="Automático",0.25,IF(BD41="Manual",0.15,0)))</f>
        <v>0</v>
      </c>
      <c r="EF41" s="100">
        <f t="shared" ref="EF41:EF72" si="142">IF(BE41="",0,IF(BE41="Preventivo",0.25,IF(BE41="Detectivo",0.15,IF(BE41="Correctivo",0.1,0))))</f>
        <v>0</v>
      </c>
      <c r="EG41" s="97">
        <f t="shared" ref="EG41:EG72" si="143">IF(OR(BD41=0,BE41=0),0,EE41+EF41)</f>
        <v>0</v>
      </c>
      <c r="EH41" s="428">
        <f t="shared" ref="EH41:EH72" si="144">IF(EI41&gt;0.8,5,IF(EI41&gt;0.6,4,IF(EI41&gt;0.4,3,IF(EI41&gt;0.2,2,1))))</f>
        <v>5</v>
      </c>
      <c r="EI41" s="429">
        <f t="shared" ref="EI41:EI72" si="145">IF(OR(BF41="Ambos",BF41="Probabilidad"),EB41-(EB41*$EG41),EB41)</f>
        <v>1</v>
      </c>
      <c r="EJ41" s="428">
        <f t="shared" ref="EJ41:EJ72" si="146">IF(EK41&gt;0.8,5,IF(EK41&gt;0.6,4,3))</f>
        <v>3</v>
      </c>
      <c r="EK41" s="429">
        <f t="shared" ref="EK41:EK72" si="147">IF(OR(BF41="Ambos",BF41="Impacto"),$ED41-($ED41*$EG41),$ED41)</f>
        <v>0.6</v>
      </c>
      <c r="EL41" s="100">
        <f t="shared" ref="EL41:EL72" si="148">IF(BH41="",0,IF(BH41="Automático",0.25,IF(BH41="Manual",0.15,0)))</f>
        <v>0</v>
      </c>
      <c r="EM41" s="100">
        <f t="shared" ref="EM41:EM72" si="149">IF(BI41="",0,IF(BI41="Preventivo",0.25,IF(BI41="Detectivo",0.15,IF(BI41="Correctivo",0.1,0))))</f>
        <v>0</v>
      </c>
      <c r="EN41" s="97">
        <f t="shared" ref="EN41:EN72" si="150">IF(OR(BH41=0,BI41=0),0,EL41+EM41)</f>
        <v>0</v>
      </c>
      <c r="EO41" s="428">
        <f t="shared" ref="EO41:EO72" si="151">IF(EP41&gt;0.8,5,IF(EP41&gt;0.6,4,IF(EP41&gt;0.4,3,IF(EP41&gt;0.2,2,1))))</f>
        <v>5</v>
      </c>
      <c r="EP41" s="429">
        <f t="shared" ref="EP41:EP72" si="152">IF(OR(BF41="Ambos",BF41="Probabilidad"),EI41-(EI41*$EN41),EI41)</f>
        <v>1</v>
      </c>
      <c r="EQ41" s="428">
        <f t="shared" ref="EQ41:EQ72" si="153">IF(ER41&gt;0.8,5,IF(ER41&gt;0.6,4,3))</f>
        <v>3</v>
      </c>
      <c r="ER41" s="429">
        <f t="shared" ref="ER41:ER72" si="154">IF(OR(BJ41="Ambos",BJ41="Impacto"),$EK41-($EK41*$EN41),$EK41)</f>
        <v>0.6</v>
      </c>
      <c r="ES41" s="100">
        <f t="shared" ref="ES41:ES72" si="155">IF(BL41="",0,IF(BL41="Automático",0.25,IF(BL41="Manual",0.15,0)))</f>
        <v>0</v>
      </c>
      <c r="ET41" s="100">
        <f t="shared" ref="ET41:ET72" si="156">IF(BM41="",0,IF(BM41="Preventivo",0.25,IF(BM41="Detectivo",0.15,IF(BM41="Correctivo",0.1,0))))</f>
        <v>0</v>
      </c>
      <c r="EU41" s="97">
        <f t="shared" ref="EU41:EU72" si="157">IF(OR(BL41=0,BM41=0),0,ES41+ET41)</f>
        <v>0</v>
      </c>
      <c r="EV41" s="428">
        <f t="shared" ref="EV41:EV72" si="158">IF(EW41&gt;0.8,5,IF(EW41&gt;0.6,4,IF(EW41&gt;0.4,3,IF(EW41&gt;0.2,2,1))))</f>
        <v>5</v>
      </c>
      <c r="EW41" s="429">
        <f t="shared" ref="EW41:EW72" si="159">IF(OR(BP41="Ambos",BP41="Probabilidad"),EP41-(EP41*$EU41),EP41)</f>
        <v>1</v>
      </c>
      <c r="EX41" s="428">
        <f t="shared" ref="EX41:EX72" si="160">IF(EY41&gt;0.8,5,IF(EY41&gt;0.6,4,3))</f>
        <v>3</v>
      </c>
      <c r="EY41" s="429">
        <f t="shared" ref="EY41:EY72" si="161">IF(OR(BN41="Ambos",BN41="Impacto"),$ER41-($ER41*$EU41),$ER41)</f>
        <v>0.6</v>
      </c>
      <c r="EZ41" s="100">
        <f t="shared" ref="EZ41:EZ72" si="162">IF(BP41="",0,IF(BP41="Automático",0.25,IF(BP41="Manual",0.15,0)))</f>
        <v>0</v>
      </c>
      <c r="FA41" s="100">
        <f t="shared" ref="FA41:FA72" si="163">IF(BQ41="",0,IF(BQ41="Preventivo",0.25,IF(BQ41="Detectivo",0.15,IF(BQ41="Correctivo",0.1,0))))</f>
        <v>0</v>
      </c>
      <c r="FB41" s="97">
        <f t="shared" ref="FB41:FB72" si="164">IF(OR(BP41=0,BQ41=0),0,EZ41+FA41)</f>
        <v>0</v>
      </c>
      <c r="FC41" s="428">
        <f t="shared" ref="FC41:FC72" si="165">IF(FD41&gt;0.8,5,IF(FD41&gt;0.6,4,IF(FD41&gt;0.4,3,IF(FD41&gt;0.2,2,1))))</f>
        <v>5</v>
      </c>
      <c r="FD41" s="429">
        <f t="shared" ref="FD41:FD72" si="166">IF(OR(BR41="Ambos",BR41="Probabilidad"),EW41-(EW41*$FB41),EW41)</f>
        <v>1</v>
      </c>
      <c r="FE41" s="428">
        <f t="shared" ref="FE41:FE72" si="167">IF(FF41&gt;0.8,5,IF(FF41&gt;0.6,4,3))</f>
        <v>3</v>
      </c>
      <c r="FF41" s="429">
        <f t="shared" ref="FF41:FF72" si="168">IF(OR(BR41="Ambos",BR41="Impacto"),$EY41-($EY41*$FB41),$EY41)</f>
        <v>0.6</v>
      </c>
      <c r="FG41" s="100">
        <f t="shared" ref="FG41:FG72" si="169">IF(BT41="",0,IF(BT41="Automático",0.25,IF(BT41="Manual",0.15,0)))</f>
        <v>0</v>
      </c>
      <c r="FH41" s="100">
        <f t="shared" ref="FH41:FH72" si="170">IF(BU41="",0,IF(BU41="Preventivo",0.25,IF(BU41="Detectivo",0.15,IF(BU41="Correctivo",0.1,0))))</f>
        <v>0</v>
      </c>
      <c r="FI41" s="97">
        <f t="shared" ref="FI41:FI72" si="171">IF(OR(BT41=0,BU41=0),0,FG41+FH41)</f>
        <v>0</v>
      </c>
      <c r="FJ41" s="428">
        <f t="shared" ref="FJ41:FJ72" si="172">IF(FK41&gt;0.8,5,IF(FK41&gt;0.6,4,IF(FK41&gt;0.4,3,IF(FK41&gt;0.2,2,1))))</f>
        <v>5</v>
      </c>
      <c r="FK41" s="429">
        <f t="shared" ref="FK41:FK72" si="173">IF(OR(BV41="Ambos",BV41="Probabilidad"),FD41-(FD41*$FI41),FD41)</f>
        <v>1</v>
      </c>
      <c r="FL41" s="428">
        <f t="shared" ref="FL41:FL72" si="174">IF(FM41&gt;0.8,5,IF(FM41&gt;0.6,4,3))</f>
        <v>3</v>
      </c>
      <c r="FM41" s="429">
        <f t="shared" ref="FM41:FM72" si="175">IF(OR(BV41="Ambos",BV41="Impacto"),$FF41-($FF41*$FI41),$FF41)</f>
        <v>0.6</v>
      </c>
      <c r="FN41" s="100">
        <f t="shared" ref="FN41:FN72" si="176">IF(BX41="",0,IF(BX41="Automático",0.25,IF(BX41="Manual",0.15,0)))</f>
        <v>0</v>
      </c>
      <c r="FO41" s="100">
        <f t="shared" ref="FO41:FO72" si="177">IF(BY41="",0,IF(BY41="Preventivo",0.25,IF(BY41="Detectivo",0.15,IF(BY41="Correctivo",0.1,0))))</f>
        <v>0</v>
      </c>
      <c r="FP41" s="97">
        <f t="shared" ref="FP41:FP72" si="178">IF(OR(BX41=0,BY41=0),0,FN41+FO41)</f>
        <v>0</v>
      </c>
      <c r="FQ41" s="428">
        <f t="shared" ref="FQ41:FQ72" si="179">IF(FR41&gt;0.8,5,IF(FR41&gt;0.6,4,IF(FR41&gt;0.4,3,IF(FR41&gt;0.2,2,1))))</f>
        <v>5</v>
      </c>
      <c r="FR41" s="429">
        <f t="shared" ref="FR41:FR72" si="180">IF(OR(BZ41="Ambos",BZ41="Probabilidad"),FK41-(FK41*$FP41),FK41)</f>
        <v>1</v>
      </c>
      <c r="FS41" s="428">
        <f t="shared" ref="FS41:FS72" si="181">IF(FT41&gt;0.8,5,IF(FT41&gt;0.6,4,3))</f>
        <v>3</v>
      </c>
      <c r="FT41" s="429">
        <f t="shared" ref="FT41:FT72" si="182">IF(OR(BZ41="Ambos",BZ41="Impacto"),$FM41-($FM41*$FP41),$FM41)</f>
        <v>0.6</v>
      </c>
      <c r="FU41" s="100">
        <f t="shared" ref="FU41:FU72" si="183">IF(CB41="",0,IF(CB41="Automático",0.25,IF(CB41="Manual",0.15,0)))</f>
        <v>0</v>
      </c>
      <c r="FV41" s="100">
        <f t="shared" ref="FV41:FV72" si="184">IF(CC41="",0,IF(CC41="Preventivo",0.25,IF(CC41="Detectivo",0.15,IF(CC41="Correctivo",0.1,0))))</f>
        <v>0</v>
      </c>
      <c r="FW41" s="97">
        <f t="shared" ref="FW41:FW72" si="185">IF(OR(CB41=0,CC41=0),0,FU41+FV41)</f>
        <v>0</v>
      </c>
      <c r="FX41" s="428">
        <f t="shared" ref="FX41:FX72" si="186">IF(FY41&gt;0.8,5,IF(FY41&gt;0.6,4,IF(FY41&gt;0.4,3,IF(FY41&gt;0.2,2,1))))</f>
        <v>5</v>
      </c>
      <c r="FY41" s="429">
        <f t="shared" ref="FY41:FY72" si="187">IF(OR(CD41="Ambos",CD41="Probabilidad"),FR41-(FR41*$FW41),FR41)</f>
        <v>1</v>
      </c>
      <c r="FZ41" s="428">
        <f t="shared" ref="FZ41:FZ72" si="188">IF(GA41&gt;0.8,5,IF(GA41&gt;0.6,4,3))</f>
        <v>3</v>
      </c>
      <c r="GA41" s="429">
        <f t="shared" ref="GA41:GA72" si="189">IF(OR(CD41="Ambos",CD41="Impacto"),$FT41-($FT41*$FW41),$FT41)</f>
        <v>0.6</v>
      </c>
      <c r="GB41" s="100">
        <f t="shared" ref="GB41:GB72" si="190">IF(CF41="",0,IF(CF41="Automático",0.25,IF(CF41="Manual",0.15,0)))</f>
        <v>0</v>
      </c>
      <c r="GC41" s="100">
        <f t="shared" ref="GC41:GC72" si="191">IF(CG41="",0,IF(CG41="Preventivo",0.25,IF(CG41="Detectivo",0.15,IF(CG41="Correctivo",0.1,0))))</f>
        <v>0</v>
      </c>
      <c r="GD41" s="97">
        <f t="shared" ref="GD41:GD72" si="192">IF(OR(CF41=0,CG41=0),0,GB41+GC41)</f>
        <v>0</v>
      </c>
      <c r="GE41" s="428">
        <f t="shared" ref="GE41:GE72" si="193">IF(GF41&gt;0.8,5,IF(GF41&gt;0.6,4,IF(GF41&gt;0.4,3,IF(GF41&gt;0.2,2,1))))</f>
        <v>5</v>
      </c>
      <c r="GF41" s="429">
        <f t="shared" ref="GF41:GF72" si="194">IF(OR(CH41="Ambos",CH41="Probabilidad"),FY41-(FY41*$GD41),FY41)</f>
        <v>1</v>
      </c>
      <c r="GG41" s="428">
        <f t="shared" ref="GG41:GG72" si="195">IF(GH41&gt;0.8,5,IF(GH41&gt;0.6,4,3))</f>
        <v>3</v>
      </c>
      <c r="GH41" s="429">
        <f t="shared" ref="GH41:GH72" si="196">IF(OR(CH41="Ambos",CH41="Impacto"),$GA41-($GA41*$GD41),$GA41)</f>
        <v>0.6</v>
      </c>
      <c r="GI41" s="429">
        <f t="shared" ref="GI41:GI72" si="197">IF(GH41&lt;0.6,0.6,GH41)</f>
        <v>0.6</v>
      </c>
    </row>
    <row r="42" spans="1:191" ht="37.5" hidden="1" customHeight="1">
      <c r="A42" s="427">
        <v>34</v>
      </c>
      <c r="B42" s="85"/>
      <c r="C42" s="85"/>
      <c r="D42" s="193"/>
      <c r="E42" s="85"/>
      <c r="F42" s="124"/>
      <c r="G42" s="85"/>
      <c r="H42" s="85" t="s">
        <v>1170</v>
      </c>
      <c r="I42" s="86"/>
      <c r="J42" s="86"/>
      <c r="K42" s="86"/>
      <c r="L42" s="86"/>
      <c r="M42" s="86"/>
      <c r="N42" s="86"/>
      <c r="O42" s="86"/>
      <c r="P42" s="86"/>
      <c r="Q42" s="86"/>
      <c r="R42" s="86"/>
      <c r="S42" s="86"/>
      <c r="T42" s="86"/>
      <c r="U42" s="86"/>
      <c r="V42" s="86"/>
      <c r="W42" s="86"/>
      <c r="X42" s="86"/>
      <c r="Y42" s="86"/>
      <c r="Z42" s="86"/>
      <c r="AA42" s="86"/>
      <c r="AB42" s="86"/>
      <c r="AC42" s="88">
        <f t="shared" si="102"/>
        <v>0</v>
      </c>
      <c r="AD42" s="89">
        <f t="shared" si="97"/>
        <v>1</v>
      </c>
      <c r="AE42" s="88" t="str">
        <f t="shared" si="103"/>
        <v>3 - Moderado</v>
      </c>
      <c r="AF42" s="89">
        <f t="shared" ref="AF42:AF73" si="198">IFERROR(IF(CY42=1,0.2,IF(CY42=2,0.4,IF(CY42=3,0.6,IF(CY42=4,0.8,1)))),"")</f>
        <v>0.6</v>
      </c>
      <c r="AG42" s="82" t="str">
        <f t="shared" si="98"/>
        <v/>
      </c>
      <c r="AH42" s="89">
        <f t="shared" si="104"/>
        <v>0.6</v>
      </c>
      <c r="AI42" s="85"/>
      <c r="AJ42" s="85"/>
      <c r="AK42" s="85"/>
      <c r="AL42" s="85"/>
      <c r="AM42" s="47"/>
      <c r="AN42" s="91"/>
      <c r="AO42" s="91"/>
      <c r="AP42" s="47"/>
      <c r="AQ42" s="47"/>
      <c r="AR42" s="91"/>
      <c r="AS42" s="91"/>
      <c r="AT42" s="47"/>
      <c r="AU42" s="47"/>
      <c r="AV42" s="91"/>
      <c r="AW42" s="91"/>
      <c r="AX42" s="47"/>
      <c r="AY42" s="47"/>
      <c r="AZ42" s="91"/>
      <c r="BA42" s="91"/>
      <c r="BB42" s="47"/>
      <c r="BC42" s="47"/>
      <c r="BD42" s="91"/>
      <c r="BE42" s="91"/>
      <c r="BF42" s="47"/>
      <c r="BG42" s="47"/>
      <c r="BH42" s="91"/>
      <c r="BI42" s="91"/>
      <c r="BJ42" s="47"/>
      <c r="BK42" s="47"/>
      <c r="BL42" s="91"/>
      <c r="BM42" s="91"/>
      <c r="BN42" s="47"/>
      <c r="BO42" s="47"/>
      <c r="BP42" s="91"/>
      <c r="BQ42" s="91"/>
      <c r="BR42" s="47"/>
      <c r="BS42" s="47"/>
      <c r="BT42" s="91"/>
      <c r="BU42" s="91"/>
      <c r="BV42" s="47"/>
      <c r="BW42" s="47"/>
      <c r="BX42" s="91"/>
      <c r="BY42" s="91"/>
      <c r="BZ42" s="47"/>
      <c r="CA42" s="47"/>
      <c r="CB42" s="91"/>
      <c r="CC42" s="91"/>
      <c r="CD42" s="47"/>
      <c r="CE42" s="47"/>
      <c r="CF42" s="91"/>
      <c r="CG42" s="91"/>
      <c r="CH42" s="47"/>
      <c r="CI42" s="91"/>
      <c r="CJ42" s="91"/>
      <c r="CK42" s="47"/>
      <c r="CL42" s="92" t="str">
        <f t="shared" si="105"/>
        <v>5 - Muy Alta</v>
      </c>
      <c r="CM42" s="93">
        <f t="shared" si="99"/>
        <v>1</v>
      </c>
      <c r="CN42" s="92" t="str">
        <f t="shared" si="106"/>
        <v>3 - Moderado</v>
      </c>
      <c r="CO42" s="93">
        <f t="shared" si="100"/>
        <v>0.6</v>
      </c>
      <c r="CP42" s="94" t="str">
        <f t="shared" si="101"/>
        <v>ALTO</v>
      </c>
      <c r="CQ42" s="89">
        <f t="shared" si="107"/>
        <v>0.6</v>
      </c>
      <c r="CR42" s="194"/>
      <c r="CS42" s="94">
        <f t="shared" si="108"/>
        <v>5</v>
      </c>
      <c r="CT42" s="47"/>
      <c r="CU42" s="194"/>
      <c r="CV42" s="194"/>
      <c r="CW42" s="96"/>
      <c r="CX42" s="97">
        <f t="shared" si="109"/>
        <v>0</v>
      </c>
      <c r="CY42" s="98">
        <f t="shared" si="110"/>
        <v>3</v>
      </c>
      <c r="CZ42" s="97" t="str">
        <f t="shared" si="111"/>
        <v>Moderado</v>
      </c>
      <c r="DA42" s="99">
        <f t="shared" si="112"/>
        <v>0.6</v>
      </c>
      <c r="DB42" s="100">
        <f t="shared" si="113"/>
        <v>0</v>
      </c>
      <c r="DC42" s="100">
        <f t="shared" si="114"/>
        <v>0</v>
      </c>
      <c r="DD42" s="97">
        <f t="shared" si="115"/>
        <v>0</v>
      </c>
      <c r="DE42" s="428">
        <f t="shared" si="116"/>
        <v>5</v>
      </c>
      <c r="DF42" s="429">
        <f t="shared" si="117"/>
        <v>1</v>
      </c>
      <c r="DG42" s="428">
        <f t="shared" si="118"/>
        <v>3</v>
      </c>
      <c r="DH42" s="428"/>
      <c r="DI42" s="429">
        <f t="shared" si="119"/>
        <v>0.6</v>
      </c>
      <c r="DJ42" s="100">
        <f t="shared" si="120"/>
        <v>0</v>
      </c>
      <c r="DK42" s="100">
        <f t="shared" si="121"/>
        <v>0</v>
      </c>
      <c r="DL42" s="97">
        <f t="shared" si="122"/>
        <v>0</v>
      </c>
      <c r="DM42" s="428">
        <f t="shared" si="123"/>
        <v>5</v>
      </c>
      <c r="DN42" s="429">
        <f t="shared" si="124"/>
        <v>1</v>
      </c>
      <c r="DO42" s="428">
        <f t="shared" si="125"/>
        <v>3</v>
      </c>
      <c r="DP42" s="429">
        <f t="shared" si="126"/>
        <v>0.6</v>
      </c>
      <c r="DQ42" s="100">
        <f t="shared" si="127"/>
        <v>0</v>
      </c>
      <c r="DR42" s="100">
        <f t="shared" si="128"/>
        <v>0</v>
      </c>
      <c r="DS42" s="97">
        <f t="shared" si="129"/>
        <v>0</v>
      </c>
      <c r="DT42" s="428">
        <f t="shared" si="130"/>
        <v>5</v>
      </c>
      <c r="DU42" s="429">
        <f t="shared" si="131"/>
        <v>1</v>
      </c>
      <c r="DV42" s="428">
        <f t="shared" si="132"/>
        <v>3</v>
      </c>
      <c r="DW42" s="429">
        <f t="shared" si="133"/>
        <v>0.6</v>
      </c>
      <c r="DX42" s="100">
        <f t="shared" si="134"/>
        <v>0</v>
      </c>
      <c r="DY42" s="100">
        <f t="shared" si="135"/>
        <v>0</v>
      </c>
      <c r="DZ42" s="97">
        <f t="shared" si="136"/>
        <v>0</v>
      </c>
      <c r="EA42" s="428">
        <f t="shared" si="137"/>
        <v>5</v>
      </c>
      <c r="EB42" s="429">
        <f t="shared" si="138"/>
        <v>1</v>
      </c>
      <c r="EC42" s="428">
        <f t="shared" si="139"/>
        <v>3</v>
      </c>
      <c r="ED42" s="429">
        <f t="shared" si="140"/>
        <v>0.6</v>
      </c>
      <c r="EE42" s="100">
        <f t="shared" si="141"/>
        <v>0</v>
      </c>
      <c r="EF42" s="100">
        <f t="shared" si="142"/>
        <v>0</v>
      </c>
      <c r="EG42" s="97">
        <f t="shared" si="143"/>
        <v>0</v>
      </c>
      <c r="EH42" s="428">
        <f t="shared" si="144"/>
        <v>5</v>
      </c>
      <c r="EI42" s="429">
        <f t="shared" si="145"/>
        <v>1</v>
      </c>
      <c r="EJ42" s="428">
        <f t="shared" si="146"/>
        <v>3</v>
      </c>
      <c r="EK42" s="429">
        <f t="shared" si="147"/>
        <v>0.6</v>
      </c>
      <c r="EL42" s="100">
        <f t="shared" si="148"/>
        <v>0</v>
      </c>
      <c r="EM42" s="100">
        <f t="shared" si="149"/>
        <v>0</v>
      </c>
      <c r="EN42" s="97">
        <f t="shared" si="150"/>
        <v>0</v>
      </c>
      <c r="EO42" s="428">
        <f t="shared" si="151"/>
        <v>5</v>
      </c>
      <c r="EP42" s="429">
        <f t="shared" si="152"/>
        <v>1</v>
      </c>
      <c r="EQ42" s="428">
        <f t="shared" si="153"/>
        <v>3</v>
      </c>
      <c r="ER42" s="429">
        <f t="shared" si="154"/>
        <v>0.6</v>
      </c>
      <c r="ES42" s="100">
        <f t="shared" si="155"/>
        <v>0</v>
      </c>
      <c r="ET42" s="100">
        <f t="shared" si="156"/>
        <v>0</v>
      </c>
      <c r="EU42" s="97">
        <f t="shared" si="157"/>
        <v>0</v>
      </c>
      <c r="EV42" s="428">
        <f t="shared" si="158"/>
        <v>5</v>
      </c>
      <c r="EW42" s="429">
        <f t="shared" si="159"/>
        <v>1</v>
      </c>
      <c r="EX42" s="428">
        <f t="shared" si="160"/>
        <v>3</v>
      </c>
      <c r="EY42" s="429">
        <f t="shared" si="161"/>
        <v>0.6</v>
      </c>
      <c r="EZ42" s="100">
        <f t="shared" si="162"/>
        <v>0</v>
      </c>
      <c r="FA42" s="100">
        <f t="shared" si="163"/>
        <v>0</v>
      </c>
      <c r="FB42" s="97">
        <f t="shared" si="164"/>
        <v>0</v>
      </c>
      <c r="FC42" s="428">
        <f t="shared" si="165"/>
        <v>5</v>
      </c>
      <c r="FD42" s="429">
        <f t="shared" si="166"/>
        <v>1</v>
      </c>
      <c r="FE42" s="428">
        <f t="shared" si="167"/>
        <v>3</v>
      </c>
      <c r="FF42" s="429">
        <f t="shared" si="168"/>
        <v>0.6</v>
      </c>
      <c r="FG42" s="100">
        <f t="shared" si="169"/>
        <v>0</v>
      </c>
      <c r="FH42" s="100">
        <f t="shared" si="170"/>
        <v>0</v>
      </c>
      <c r="FI42" s="97">
        <f t="shared" si="171"/>
        <v>0</v>
      </c>
      <c r="FJ42" s="428">
        <f t="shared" si="172"/>
        <v>5</v>
      </c>
      <c r="FK42" s="429">
        <f t="shared" si="173"/>
        <v>1</v>
      </c>
      <c r="FL42" s="428">
        <f t="shared" si="174"/>
        <v>3</v>
      </c>
      <c r="FM42" s="429">
        <f t="shared" si="175"/>
        <v>0.6</v>
      </c>
      <c r="FN42" s="100">
        <f t="shared" si="176"/>
        <v>0</v>
      </c>
      <c r="FO42" s="100">
        <f t="shared" si="177"/>
        <v>0</v>
      </c>
      <c r="FP42" s="97">
        <f t="shared" si="178"/>
        <v>0</v>
      </c>
      <c r="FQ42" s="428">
        <f t="shared" si="179"/>
        <v>5</v>
      </c>
      <c r="FR42" s="429">
        <f t="shared" si="180"/>
        <v>1</v>
      </c>
      <c r="FS42" s="428">
        <f t="shared" si="181"/>
        <v>3</v>
      </c>
      <c r="FT42" s="429">
        <f t="shared" si="182"/>
        <v>0.6</v>
      </c>
      <c r="FU42" s="100">
        <f t="shared" si="183"/>
        <v>0</v>
      </c>
      <c r="FV42" s="100">
        <f t="shared" si="184"/>
        <v>0</v>
      </c>
      <c r="FW42" s="97">
        <f t="shared" si="185"/>
        <v>0</v>
      </c>
      <c r="FX42" s="428">
        <f t="shared" si="186"/>
        <v>5</v>
      </c>
      <c r="FY42" s="429">
        <f t="shared" si="187"/>
        <v>1</v>
      </c>
      <c r="FZ42" s="428">
        <f t="shared" si="188"/>
        <v>3</v>
      </c>
      <c r="GA42" s="429">
        <f t="shared" si="189"/>
        <v>0.6</v>
      </c>
      <c r="GB42" s="100">
        <f t="shared" si="190"/>
        <v>0</v>
      </c>
      <c r="GC42" s="100">
        <f t="shared" si="191"/>
        <v>0</v>
      </c>
      <c r="GD42" s="97">
        <f t="shared" si="192"/>
        <v>0</v>
      </c>
      <c r="GE42" s="428">
        <f t="shared" si="193"/>
        <v>5</v>
      </c>
      <c r="GF42" s="429">
        <f t="shared" si="194"/>
        <v>1</v>
      </c>
      <c r="GG42" s="428">
        <f t="shared" si="195"/>
        <v>3</v>
      </c>
      <c r="GH42" s="429">
        <f t="shared" si="196"/>
        <v>0.6</v>
      </c>
      <c r="GI42" s="429">
        <f t="shared" si="197"/>
        <v>0.6</v>
      </c>
    </row>
    <row r="43" spans="1:191" ht="37.5" hidden="1" customHeight="1">
      <c r="A43" s="427">
        <v>35</v>
      </c>
      <c r="B43" s="85"/>
      <c r="C43" s="85"/>
      <c r="D43" s="193"/>
      <c r="E43" s="85"/>
      <c r="F43" s="124"/>
      <c r="G43" s="85"/>
      <c r="H43" s="85" t="s">
        <v>1170</v>
      </c>
      <c r="I43" s="86"/>
      <c r="J43" s="86"/>
      <c r="K43" s="86"/>
      <c r="L43" s="86"/>
      <c r="M43" s="86"/>
      <c r="N43" s="86"/>
      <c r="O43" s="86"/>
      <c r="P43" s="86"/>
      <c r="Q43" s="86"/>
      <c r="R43" s="86"/>
      <c r="S43" s="86"/>
      <c r="T43" s="86"/>
      <c r="U43" s="86"/>
      <c r="V43" s="86"/>
      <c r="W43" s="86"/>
      <c r="X43" s="86"/>
      <c r="Y43" s="86"/>
      <c r="Z43" s="86"/>
      <c r="AA43" s="86"/>
      <c r="AB43" s="86"/>
      <c r="AC43" s="88">
        <f t="shared" si="102"/>
        <v>0</v>
      </c>
      <c r="AD43" s="89">
        <f t="shared" si="97"/>
        <v>1</v>
      </c>
      <c r="AE43" s="88" t="str">
        <f t="shared" si="103"/>
        <v>3 - Moderado</v>
      </c>
      <c r="AF43" s="89">
        <f t="shared" si="198"/>
        <v>0.6</v>
      </c>
      <c r="AG43" s="82" t="str">
        <f t="shared" si="98"/>
        <v/>
      </c>
      <c r="AH43" s="89">
        <f t="shared" si="104"/>
        <v>0.6</v>
      </c>
      <c r="AI43" s="85"/>
      <c r="AJ43" s="85"/>
      <c r="AK43" s="85"/>
      <c r="AL43" s="85"/>
      <c r="AM43" s="47"/>
      <c r="AN43" s="91"/>
      <c r="AO43" s="91"/>
      <c r="AP43" s="47"/>
      <c r="AQ43" s="47"/>
      <c r="AR43" s="91"/>
      <c r="AS43" s="91"/>
      <c r="AT43" s="47"/>
      <c r="AU43" s="47"/>
      <c r="AV43" s="91"/>
      <c r="AW43" s="91"/>
      <c r="AX43" s="47"/>
      <c r="AY43" s="47"/>
      <c r="AZ43" s="91"/>
      <c r="BA43" s="91"/>
      <c r="BB43" s="47"/>
      <c r="BC43" s="47"/>
      <c r="BD43" s="91"/>
      <c r="BE43" s="91"/>
      <c r="BF43" s="47"/>
      <c r="BG43" s="47"/>
      <c r="BH43" s="91"/>
      <c r="BI43" s="91"/>
      <c r="BJ43" s="47"/>
      <c r="BK43" s="47"/>
      <c r="BL43" s="91"/>
      <c r="BM43" s="91"/>
      <c r="BN43" s="47"/>
      <c r="BO43" s="47"/>
      <c r="BP43" s="91"/>
      <c r="BQ43" s="91"/>
      <c r="BR43" s="47"/>
      <c r="BS43" s="47"/>
      <c r="BT43" s="91"/>
      <c r="BU43" s="91"/>
      <c r="BV43" s="47"/>
      <c r="BW43" s="47"/>
      <c r="BX43" s="91"/>
      <c r="BY43" s="91"/>
      <c r="BZ43" s="47"/>
      <c r="CA43" s="47"/>
      <c r="CB43" s="91"/>
      <c r="CC43" s="91"/>
      <c r="CD43" s="47"/>
      <c r="CE43" s="47"/>
      <c r="CF43" s="91"/>
      <c r="CG43" s="91"/>
      <c r="CH43" s="47"/>
      <c r="CI43" s="91"/>
      <c r="CJ43" s="91"/>
      <c r="CK43" s="47"/>
      <c r="CL43" s="92" t="str">
        <f t="shared" si="105"/>
        <v>5 - Muy Alta</v>
      </c>
      <c r="CM43" s="93">
        <f t="shared" si="99"/>
        <v>1</v>
      </c>
      <c r="CN43" s="92" t="str">
        <f t="shared" si="106"/>
        <v>3 - Moderado</v>
      </c>
      <c r="CO43" s="93">
        <f t="shared" si="100"/>
        <v>0.6</v>
      </c>
      <c r="CP43" s="94" t="str">
        <f t="shared" si="101"/>
        <v>ALTO</v>
      </c>
      <c r="CQ43" s="89">
        <f t="shared" si="107"/>
        <v>0.6</v>
      </c>
      <c r="CR43" s="194"/>
      <c r="CS43" s="94">
        <f t="shared" si="108"/>
        <v>5</v>
      </c>
      <c r="CT43" s="47"/>
      <c r="CU43" s="194"/>
      <c r="CV43" s="194"/>
      <c r="CW43" s="96"/>
      <c r="CX43" s="97">
        <f t="shared" si="109"/>
        <v>0</v>
      </c>
      <c r="CY43" s="98">
        <f t="shared" si="110"/>
        <v>3</v>
      </c>
      <c r="CZ43" s="97" t="str">
        <f t="shared" si="111"/>
        <v>Moderado</v>
      </c>
      <c r="DA43" s="99">
        <f t="shared" si="112"/>
        <v>0.6</v>
      </c>
      <c r="DB43" s="100">
        <f t="shared" si="113"/>
        <v>0</v>
      </c>
      <c r="DC43" s="100">
        <f t="shared" si="114"/>
        <v>0</v>
      </c>
      <c r="DD43" s="97">
        <f t="shared" si="115"/>
        <v>0</v>
      </c>
      <c r="DE43" s="428">
        <f t="shared" si="116"/>
        <v>5</v>
      </c>
      <c r="DF43" s="429">
        <f t="shared" si="117"/>
        <v>1</v>
      </c>
      <c r="DG43" s="428">
        <f t="shared" si="118"/>
        <v>3</v>
      </c>
      <c r="DH43" s="428"/>
      <c r="DI43" s="429">
        <f t="shared" si="119"/>
        <v>0.6</v>
      </c>
      <c r="DJ43" s="100">
        <f t="shared" si="120"/>
        <v>0</v>
      </c>
      <c r="DK43" s="100">
        <f t="shared" si="121"/>
        <v>0</v>
      </c>
      <c r="DL43" s="97">
        <f t="shared" si="122"/>
        <v>0</v>
      </c>
      <c r="DM43" s="428">
        <f t="shared" si="123"/>
        <v>5</v>
      </c>
      <c r="DN43" s="429">
        <f t="shared" si="124"/>
        <v>1</v>
      </c>
      <c r="DO43" s="428">
        <f t="shared" si="125"/>
        <v>3</v>
      </c>
      <c r="DP43" s="429">
        <f t="shared" si="126"/>
        <v>0.6</v>
      </c>
      <c r="DQ43" s="100">
        <f t="shared" si="127"/>
        <v>0</v>
      </c>
      <c r="DR43" s="100">
        <f t="shared" si="128"/>
        <v>0</v>
      </c>
      <c r="DS43" s="97">
        <f t="shared" si="129"/>
        <v>0</v>
      </c>
      <c r="DT43" s="428">
        <f t="shared" si="130"/>
        <v>5</v>
      </c>
      <c r="DU43" s="429">
        <f t="shared" si="131"/>
        <v>1</v>
      </c>
      <c r="DV43" s="428">
        <f t="shared" si="132"/>
        <v>3</v>
      </c>
      <c r="DW43" s="429">
        <f t="shared" si="133"/>
        <v>0.6</v>
      </c>
      <c r="DX43" s="100">
        <f t="shared" si="134"/>
        <v>0</v>
      </c>
      <c r="DY43" s="100">
        <f t="shared" si="135"/>
        <v>0</v>
      </c>
      <c r="DZ43" s="97">
        <f t="shared" si="136"/>
        <v>0</v>
      </c>
      <c r="EA43" s="428">
        <f t="shared" si="137"/>
        <v>5</v>
      </c>
      <c r="EB43" s="429">
        <f t="shared" si="138"/>
        <v>1</v>
      </c>
      <c r="EC43" s="428">
        <f t="shared" si="139"/>
        <v>3</v>
      </c>
      <c r="ED43" s="429">
        <f t="shared" si="140"/>
        <v>0.6</v>
      </c>
      <c r="EE43" s="100">
        <f t="shared" si="141"/>
        <v>0</v>
      </c>
      <c r="EF43" s="100">
        <f t="shared" si="142"/>
        <v>0</v>
      </c>
      <c r="EG43" s="97">
        <f t="shared" si="143"/>
        <v>0</v>
      </c>
      <c r="EH43" s="428">
        <f t="shared" si="144"/>
        <v>5</v>
      </c>
      <c r="EI43" s="429">
        <f t="shared" si="145"/>
        <v>1</v>
      </c>
      <c r="EJ43" s="428">
        <f t="shared" si="146"/>
        <v>3</v>
      </c>
      <c r="EK43" s="429">
        <f t="shared" si="147"/>
        <v>0.6</v>
      </c>
      <c r="EL43" s="100">
        <f t="shared" si="148"/>
        <v>0</v>
      </c>
      <c r="EM43" s="100">
        <f t="shared" si="149"/>
        <v>0</v>
      </c>
      <c r="EN43" s="97">
        <f t="shared" si="150"/>
        <v>0</v>
      </c>
      <c r="EO43" s="428">
        <f t="shared" si="151"/>
        <v>5</v>
      </c>
      <c r="EP43" s="429">
        <f t="shared" si="152"/>
        <v>1</v>
      </c>
      <c r="EQ43" s="428">
        <f t="shared" si="153"/>
        <v>3</v>
      </c>
      <c r="ER43" s="429">
        <f t="shared" si="154"/>
        <v>0.6</v>
      </c>
      <c r="ES43" s="100">
        <f t="shared" si="155"/>
        <v>0</v>
      </c>
      <c r="ET43" s="100">
        <f t="shared" si="156"/>
        <v>0</v>
      </c>
      <c r="EU43" s="97">
        <f t="shared" si="157"/>
        <v>0</v>
      </c>
      <c r="EV43" s="428">
        <f t="shared" si="158"/>
        <v>5</v>
      </c>
      <c r="EW43" s="429">
        <f t="shared" si="159"/>
        <v>1</v>
      </c>
      <c r="EX43" s="428">
        <f t="shared" si="160"/>
        <v>3</v>
      </c>
      <c r="EY43" s="429">
        <f t="shared" si="161"/>
        <v>0.6</v>
      </c>
      <c r="EZ43" s="100">
        <f t="shared" si="162"/>
        <v>0</v>
      </c>
      <c r="FA43" s="100">
        <f t="shared" si="163"/>
        <v>0</v>
      </c>
      <c r="FB43" s="97">
        <f t="shared" si="164"/>
        <v>0</v>
      </c>
      <c r="FC43" s="428">
        <f t="shared" si="165"/>
        <v>5</v>
      </c>
      <c r="FD43" s="429">
        <f t="shared" si="166"/>
        <v>1</v>
      </c>
      <c r="FE43" s="428">
        <f t="shared" si="167"/>
        <v>3</v>
      </c>
      <c r="FF43" s="429">
        <f t="shared" si="168"/>
        <v>0.6</v>
      </c>
      <c r="FG43" s="100">
        <f t="shared" si="169"/>
        <v>0</v>
      </c>
      <c r="FH43" s="100">
        <f t="shared" si="170"/>
        <v>0</v>
      </c>
      <c r="FI43" s="97">
        <f t="shared" si="171"/>
        <v>0</v>
      </c>
      <c r="FJ43" s="428">
        <f t="shared" si="172"/>
        <v>5</v>
      </c>
      <c r="FK43" s="429">
        <f t="shared" si="173"/>
        <v>1</v>
      </c>
      <c r="FL43" s="428">
        <f t="shared" si="174"/>
        <v>3</v>
      </c>
      <c r="FM43" s="429">
        <f t="shared" si="175"/>
        <v>0.6</v>
      </c>
      <c r="FN43" s="100">
        <f t="shared" si="176"/>
        <v>0</v>
      </c>
      <c r="FO43" s="100">
        <f t="shared" si="177"/>
        <v>0</v>
      </c>
      <c r="FP43" s="97">
        <f t="shared" si="178"/>
        <v>0</v>
      </c>
      <c r="FQ43" s="428">
        <f t="shared" si="179"/>
        <v>5</v>
      </c>
      <c r="FR43" s="429">
        <f t="shared" si="180"/>
        <v>1</v>
      </c>
      <c r="FS43" s="428">
        <f t="shared" si="181"/>
        <v>3</v>
      </c>
      <c r="FT43" s="429">
        <f t="shared" si="182"/>
        <v>0.6</v>
      </c>
      <c r="FU43" s="100">
        <f t="shared" si="183"/>
        <v>0</v>
      </c>
      <c r="FV43" s="100">
        <f t="shared" si="184"/>
        <v>0</v>
      </c>
      <c r="FW43" s="97">
        <f t="shared" si="185"/>
        <v>0</v>
      </c>
      <c r="FX43" s="428">
        <f t="shared" si="186"/>
        <v>5</v>
      </c>
      <c r="FY43" s="429">
        <f t="shared" si="187"/>
        <v>1</v>
      </c>
      <c r="FZ43" s="428">
        <f t="shared" si="188"/>
        <v>3</v>
      </c>
      <c r="GA43" s="429">
        <f t="shared" si="189"/>
        <v>0.6</v>
      </c>
      <c r="GB43" s="100">
        <f t="shared" si="190"/>
        <v>0</v>
      </c>
      <c r="GC43" s="100">
        <f t="shared" si="191"/>
        <v>0</v>
      </c>
      <c r="GD43" s="97">
        <f t="shared" si="192"/>
        <v>0</v>
      </c>
      <c r="GE43" s="428">
        <f t="shared" si="193"/>
        <v>5</v>
      </c>
      <c r="GF43" s="429">
        <f t="shared" si="194"/>
        <v>1</v>
      </c>
      <c r="GG43" s="428">
        <f t="shared" si="195"/>
        <v>3</v>
      </c>
      <c r="GH43" s="429">
        <f t="shared" si="196"/>
        <v>0.6</v>
      </c>
      <c r="GI43" s="429">
        <f t="shared" si="197"/>
        <v>0.6</v>
      </c>
    </row>
    <row r="44" spans="1:191" ht="37.5" hidden="1" customHeight="1">
      <c r="A44" s="427">
        <v>36</v>
      </c>
      <c r="B44" s="85"/>
      <c r="C44" s="85"/>
      <c r="D44" s="193"/>
      <c r="E44" s="85"/>
      <c r="F44" s="124"/>
      <c r="G44" s="85"/>
      <c r="H44" s="85" t="s">
        <v>1170</v>
      </c>
      <c r="I44" s="86"/>
      <c r="J44" s="86"/>
      <c r="K44" s="86"/>
      <c r="L44" s="86"/>
      <c r="M44" s="86"/>
      <c r="N44" s="86"/>
      <c r="O44" s="86"/>
      <c r="P44" s="86"/>
      <c r="Q44" s="86"/>
      <c r="R44" s="86"/>
      <c r="S44" s="86"/>
      <c r="T44" s="86"/>
      <c r="U44" s="86"/>
      <c r="V44" s="86"/>
      <c r="W44" s="86"/>
      <c r="X44" s="86"/>
      <c r="Y44" s="86"/>
      <c r="Z44" s="86"/>
      <c r="AA44" s="86"/>
      <c r="AB44" s="86"/>
      <c r="AC44" s="88">
        <f t="shared" si="102"/>
        <v>0</v>
      </c>
      <c r="AD44" s="89">
        <f t="shared" si="97"/>
        <v>1</v>
      </c>
      <c r="AE44" s="88" t="str">
        <f t="shared" si="103"/>
        <v>3 - Moderado</v>
      </c>
      <c r="AF44" s="89">
        <f t="shared" si="198"/>
        <v>0.6</v>
      </c>
      <c r="AG44" s="82" t="str">
        <f t="shared" si="98"/>
        <v/>
      </c>
      <c r="AH44" s="89">
        <f t="shared" si="104"/>
        <v>0.6</v>
      </c>
      <c r="AI44" s="85"/>
      <c r="AJ44" s="85"/>
      <c r="AK44" s="85"/>
      <c r="AL44" s="85"/>
      <c r="AM44" s="47"/>
      <c r="AN44" s="91"/>
      <c r="AO44" s="91"/>
      <c r="AP44" s="47"/>
      <c r="AQ44" s="47"/>
      <c r="AR44" s="91"/>
      <c r="AS44" s="91"/>
      <c r="AT44" s="47"/>
      <c r="AU44" s="47"/>
      <c r="AV44" s="91"/>
      <c r="AW44" s="91"/>
      <c r="AX44" s="47"/>
      <c r="AY44" s="47"/>
      <c r="AZ44" s="91"/>
      <c r="BA44" s="91"/>
      <c r="BB44" s="47"/>
      <c r="BC44" s="47"/>
      <c r="BD44" s="91"/>
      <c r="BE44" s="91"/>
      <c r="BF44" s="47"/>
      <c r="BG44" s="47"/>
      <c r="BH44" s="91"/>
      <c r="BI44" s="91"/>
      <c r="BJ44" s="47"/>
      <c r="BK44" s="47"/>
      <c r="BL44" s="91"/>
      <c r="BM44" s="91"/>
      <c r="BN44" s="47"/>
      <c r="BO44" s="47"/>
      <c r="BP44" s="91"/>
      <c r="BQ44" s="91"/>
      <c r="BR44" s="47"/>
      <c r="BS44" s="47"/>
      <c r="BT44" s="91"/>
      <c r="BU44" s="91"/>
      <c r="BV44" s="47"/>
      <c r="BW44" s="47"/>
      <c r="BX44" s="91"/>
      <c r="BY44" s="91"/>
      <c r="BZ44" s="47"/>
      <c r="CA44" s="47"/>
      <c r="CB44" s="91"/>
      <c r="CC44" s="91"/>
      <c r="CD44" s="47"/>
      <c r="CE44" s="47"/>
      <c r="CF44" s="91"/>
      <c r="CG44" s="91"/>
      <c r="CH44" s="47"/>
      <c r="CI44" s="91"/>
      <c r="CJ44" s="91"/>
      <c r="CK44" s="47"/>
      <c r="CL44" s="92" t="str">
        <f t="shared" si="105"/>
        <v>5 - Muy Alta</v>
      </c>
      <c r="CM44" s="93">
        <f t="shared" si="99"/>
        <v>1</v>
      </c>
      <c r="CN44" s="92" t="str">
        <f t="shared" si="106"/>
        <v>3 - Moderado</v>
      </c>
      <c r="CO44" s="93">
        <f t="shared" si="100"/>
        <v>0.6</v>
      </c>
      <c r="CP44" s="94" t="str">
        <f t="shared" si="101"/>
        <v>ALTO</v>
      </c>
      <c r="CQ44" s="89">
        <f t="shared" si="107"/>
        <v>0.6</v>
      </c>
      <c r="CR44" s="194"/>
      <c r="CS44" s="94">
        <f t="shared" si="108"/>
        <v>5</v>
      </c>
      <c r="CT44" s="47"/>
      <c r="CU44" s="194"/>
      <c r="CV44" s="194"/>
      <c r="CW44" s="96"/>
      <c r="CX44" s="97">
        <f t="shared" si="109"/>
        <v>0</v>
      </c>
      <c r="CY44" s="98">
        <f t="shared" si="110"/>
        <v>3</v>
      </c>
      <c r="CZ44" s="97" t="str">
        <f t="shared" si="111"/>
        <v>Moderado</v>
      </c>
      <c r="DA44" s="99">
        <f t="shared" si="112"/>
        <v>0.6</v>
      </c>
      <c r="DB44" s="100">
        <f t="shared" si="113"/>
        <v>0</v>
      </c>
      <c r="DC44" s="100">
        <f t="shared" si="114"/>
        <v>0</v>
      </c>
      <c r="DD44" s="97">
        <f t="shared" si="115"/>
        <v>0</v>
      </c>
      <c r="DE44" s="428">
        <f t="shared" si="116"/>
        <v>5</v>
      </c>
      <c r="DF44" s="429">
        <f t="shared" si="117"/>
        <v>1</v>
      </c>
      <c r="DG44" s="428">
        <f t="shared" si="118"/>
        <v>3</v>
      </c>
      <c r="DH44" s="428"/>
      <c r="DI44" s="429">
        <f t="shared" si="119"/>
        <v>0.6</v>
      </c>
      <c r="DJ44" s="100">
        <f t="shared" si="120"/>
        <v>0</v>
      </c>
      <c r="DK44" s="100">
        <f t="shared" si="121"/>
        <v>0</v>
      </c>
      <c r="DL44" s="97">
        <f t="shared" si="122"/>
        <v>0</v>
      </c>
      <c r="DM44" s="428">
        <f t="shared" si="123"/>
        <v>5</v>
      </c>
      <c r="DN44" s="429">
        <f t="shared" si="124"/>
        <v>1</v>
      </c>
      <c r="DO44" s="428">
        <f t="shared" si="125"/>
        <v>3</v>
      </c>
      <c r="DP44" s="429">
        <f t="shared" si="126"/>
        <v>0.6</v>
      </c>
      <c r="DQ44" s="100">
        <f t="shared" si="127"/>
        <v>0</v>
      </c>
      <c r="DR44" s="100">
        <f t="shared" si="128"/>
        <v>0</v>
      </c>
      <c r="DS44" s="97">
        <f t="shared" si="129"/>
        <v>0</v>
      </c>
      <c r="DT44" s="428">
        <f t="shared" si="130"/>
        <v>5</v>
      </c>
      <c r="DU44" s="429">
        <f t="shared" si="131"/>
        <v>1</v>
      </c>
      <c r="DV44" s="428">
        <f t="shared" si="132"/>
        <v>3</v>
      </c>
      <c r="DW44" s="429">
        <f t="shared" si="133"/>
        <v>0.6</v>
      </c>
      <c r="DX44" s="100">
        <f t="shared" si="134"/>
        <v>0</v>
      </c>
      <c r="DY44" s="100">
        <f t="shared" si="135"/>
        <v>0</v>
      </c>
      <c r="DZ44" s="97">
        <f t="shared" si="136"/>
        <v>0</v>
      </c>
      <c r="EA44" s="428">
        <f t="shared" si="137"/>
        <v>5</v>
      </c>
      <c r="EB44" s="429">
        <f t="shared" si="138"/>
        <v>1</v>
      </c>
      <c r="EC44" s="428">
        <f t="shared" si="139"/>
        <v>3</v>
      </c>
      <c r="ED44" s="429">
        <f t="shared" si="140"/>
        <v>0.6</v>
      </c>
      <c r="EE44" s="100">
        <f t="shared" si="141"/>
        <v>0</v>
      </c>
      <c r="EF44" s="100">
        <f t="shared" si="142"/>
        <v>0</v>
      </c>
      <c r="EG44" s="97">
        <f t="shared" si="143"/>
        <v>0</v>
      </c>
      <c r="EH44" s="428">
        <f t="shared" si="144"/>
        <v>5</v>
      </c>
      <c r="EI44" s="429">
        <f t="shared" si="145"/>
        <v>1</v>
      </c>
      <c r="EJ44" s="428">
        <f t="shared" si="146"/>
        <v>3</v>
      </c>
      <c r="EK44" s="429">
        <f t="shared" si="147"/>
        <v>0.6</v>
      </c>
      <c r="EL44" s="100">
        <f t="shared" si="148"/>
        <v>0</v>
      </c>
      <c r="EM44" s="100">
        <f t="shared" si="149"/>
        <v>0</v>
      </c>
      <c r="EN44" s="97">
        <f t="shared" si="150"/>
        <v>0</v>
      </c>
      <c r="EO44" s="428">
        <f t="shared" si="151"/>
        <v>5</v>
      </c>
      <c r="EP44" s="429">
        <f t="shared" si="152"/>
        <v>1</v>
      </c>
      <c r="EQ44" s="428">
        <f t="shared" si="153"/>
        <v>3</v>
      </c>
      <c r="ER44" s="429">
        <f t="shared" si="154"/>
        <v>0.6</v>
      </c>
      <c r="ES44" s="100">
        <f t="shared" si="155"/>
        <v>0</v>
      </c>
      <c r="ET44" s="100">
        <f t="shared" si="156"/>
        <v>0</v>
      </c>
      <c r="EU44" s="97">
        <f t="shared" si="157"/>
        <v>0</v>
      </c>
      <c r="EV44" s="428">
        <f t="shared" si="158"/>
        <v>5</v>
      </c>
      <c r="EW44" s="429">
        <f t="shared" si="159"/>
        <v>1</v>
      </c>
      <c r="EX44" s="428">
        <f t="shared" si="160"/>
        <v>3</v>
      </c>
      <c r="EY44" s="429">
        <f t="shared" si="161"/>
        <v>0.6</v>
      </c>
      <c r="EZ44" s="100">
        <f t="shared" si="162"/>
        <v>0</v>
      </c>
      <c r="FA44" s="100">
        <f t="shared" si="163"/>
        <v>0</v>
      </c>
      <c r="FB44" s="97">
        <f t="shared" si="164"/>
        <v>0</v>
      </c>
      <c r="FC44" s="428">
        <f t="shared" si="165"/>
        <v>5</v>
      </c>
      <c r="FD44" s="429">
        <f t="shared" si="166"/>
        <v>1</v>
      </c>
      <c r="FE44" s="428">
        <f t="shared" si="167"/>
        <v>3</v>
      </c>
      <c r="FF44" s="429">
        <f t="shared" si="168"/>
        <v>0.6</v>
      </c>
      <c r="FG44" s="100">
        <f t="shared" si="169"/>
        <v>0</v>
      </c>
      <c r="FH44" s="100">
        <f t="shared" si="170"/>
        <v>0</v>
      </c>
      <c r="FI44" s="97">
        <f t="shared" si="171"/>
        <v>0</v>
      </c>
      <c r="FJ44" s="428">
        <f t="shared" si="172"/>
        <v>5</v>
      </c>
      <c r="FK44" s="429">
        <f t="shared" si="173"/>
        <v>1</v>
      </c>
      <c r="FL44" s="428">
        <f t="shared" si="174"/>
        <v>3</v>
      </c>
      <c r="FM44" s="429">
        <f t="shared" si="175"/>
        <v>0.6</v>
      </c>
      <c r="FN44" s="100">
        <f t="shared" si="176"/>
        <v>0</v>
      </c>
      <c r="FO44" s="100">
        <f t="shared" si="177"/>
        <v>0</v>
      </c>
      <c r="FP44" s="97">
        <f t="shared" si="178"/>
        <v>0</v>
      </c>
      <c r="FQ44" s="428">
        <f t="shared" si="179"/>
        <v>5</v>
      </c>
      <c r="FR44" s="429">
        <f t="shared" si="180"/>
        <v>1</v>
      </c>
      <c r="FS44" s="428">
        <f t="shared" si="181"/>
        <v>3</v>
      </c>
      <c r="FT44" s="429">
        <f t="shared" si="182"/>
        <v>0.6</v>
      </c>
      <c r="FU44" s="100">
        <f t="shared" si="183"/>
        <v>0</v>
      </c>
      <c r="FV44" s="100">
        <f t="shared" si="184"/>
        <v>0</v>
      </c>
      <c r="FW44" s="97">
        <f t="shared" si="185"/>
        <v>0</v>
      </c>
      <c r="FX44" s="428">
        <f t="shared" si="186"/>
        <v>5</v>
      </c>
      <c r="FY44" s="429">
        <f t="shared" si="187"/>
        <v>1</v>
      </c>
      <c r="FZ44" s="428">
        <f t="shared" si="188"/>
        <v>3</v>
      </c>
      <c r="GA44" s="429">
        <f t="shared" si="189"/>
        <v>0.6</v>
      </c>
      <c r="GB44" s="100">
        <f t="shared" si="190"/>
        <v>0</v>
      </c>
      <c r="GC44" s="100">
        <f t="shared" si="191"/>
        <v>0</v>
      </c>
      <c r="GD44" s="97">
        <f t="shared" si="192"/>
        <v>0</v>
      </c>
      <c r="GE44" s="428">
        <f t="shared" si="193"/>
        <v>5</v>
      </c>
      <c r="GF44" s="429">
        <f t="shared" si="194"/>
        <v>1</v>
      </c>
      <c r="GG44" s="428">
        <f t="shared" si="195"/>
        <v>3</v>
      </c>
      <c r="GH44" s="429">
        <f t="shared" si="196"/>
        <v>0.6</v>
      </c>
      <c r="GI44" s="429">
        <f t="shared" si="197"/>
        <v>0.6</v>
      </c>
    </row>
    <row r="45" spans="1:191" ht="37.5" hidden="1" customHeight="1">
      <c r="A45" s="427">
        <v>37</v>
      </c>
      <c r="B45" s="85"/>
      <c r="C45" s="85"/>
      <c r="D45" s="193"/>
      <c r="E45" s="85"/>
      <c r="F45" s="124"/>
      <c r="G45" s="85"/>
      <c r="H45" s="85" t="s">
        <v>1170</v>
      </c>
      <c r="I45" s="86"/>
      <c r="J45" s="86"/>
      <c r="K45" s="86"/>
      <c r="L45" s="86"/>
      <c r="M45" s="86"/>
      <c r="N45" s="86"/>
      <c r="O45" s="86"/>
      <c r="P45" s="86"/>
      <c r="Q45" s="86"/>
      <c r="R45" s="86"/>
      <c r="S45" s="86"/>
      <c r="T45" s="86"/>
      <c r="U45" s="86"/>
      <c r="V45" s="86"/>
      <c r="W45" s="86"/>
      <c r="X45" s="86"/>
      <c r="Y45" s="86"/>
      <c r="Z45" s="86"/>
      <c r="AA45" s="86"/>
      <c r="AB45" s="86"/>
      <c r="AC45" s="88">
        <f t="shared" si="102"/>
        <v>0</v>
      </c>
      <c r="AD45" s="89">
        <f t="shared" ref="AD45:AD76" si="199">IFERROR(IF(I45="1 - Muy Baja",0.2,IF(I45="2 - Baja",0.4,IF(I45="3 - Media",0.6,IF(I45="4 - Alta",0.8,1)))),"")</f>
        <v>1</v>
      </c>
      <c r="AE45" s="88" t="str">
        <f t="shared" si="103"/>
        <v>3 - Moderado</v>
      </c>
      <c r="AF45" s="89">
        <f t="shared" si="198"/>
        <v>0.6</v>
      </c>
      <c r="AG45" s="82" t="str">
        <f t="shared" ref="AG45:AG76" si="200">IFERROR(INDEX($BLU$689:$BLY$693,MATCH(I45,$BLS$689:$BLS$693,0),MATCH(AE45,$BLU$687:$BLY$687,0)),"")</f>
        <v/>
      </c>
      <c r="AH45" s="89">
        <f t="shared" si="104"/>
        <v>0.6</v>
      </c>
      <c r="AI45" s="85"/>
      <c r="AJ45" s="85"/>
      <c r="AK45" s="85"/>
      <c r="AL45" s="85"/>
      <c r="AM45" s="47"/>
      <c r="AN45" s="91"/>
      <c r="AO45" s="91"/>
      <c r="AP45" s="47"/>
      <c r="AQ45" s="47"/>
      <c r="AR45" s="91"/>
      <c r="AS45" s="91"/>
      <c r="AT45" s="47"/>
      <c r="AU45" s="47"/>
      <c r="AV45" s="91"/>
      <c r="AW45" s="91"/>
      <c r="AX45" s="47"/>
      <c r="AY45" s="47"/>
      <c r="AZ45" s="91"/>
      <c r="BA45" s="91"/>
      <c r="BB45" s="47"/>
      <c r="BC45" s="47"/>
      <c r="BD45" s="91"/>
      <c r="BE45" s="91"/>
      <c r="BF45" s="47"/>
      <c r="BG45" s="47"/>
      <c r="BH45" s="91"/>
      <c r="BI45" s="91"/>
      <c r="BJ45" s="47"/>
      <c r="BK45" s="47"/>
      <c r="BL45" s="91"/>
      <c r="BM45" s="91"/>
      <c r="BN45" s="47"/>
      <c r="BO45" s="47"/>
      <c r="BP45" s="91"/>
      <c r="BQ45" s="91"/>
      <c r="BR45" s="47"/>
      <c r="BS45" s="47"/>
      <c r="BT45" s="91"/>
      <c r="BU45" s="91"/>
      <c r="BV45" s="47"/>
      <c r="BW45" s="47"/>
      <c r="BX45" s="91"/>
      <c r="BY45" s="91"/>
      <c r="BZ45" s="47"/>
      <c r="CA45" s="47"/>
      <c r="CB45" s="91"/>
      <c r="CC45" s="91"/>
      <c r="CD45" s="47"/>
      <c r="CE45" s="47"/>
      <c r="CF45" s="91"/>
      <c r="CG45" s="91"/>
      <c r="CH45" s="47"/>
      <c r="CI45" s="91"/>
      <c r="CJ45" s="91"/>
      <c r="CK45" s="47"/>
      <c r="CL45" s="92" t="str">
        <f t="shared" si="105"/>
        <v>5 - Muy Alta</v>
      </c>
      <c r="CM45" s="93">
        <f t="shared" ref="CM45:CM76" si="201">GF45</f>
        <v>1</v>
      </c>
      <c r="CN45" s="92" t="str">
        <f t="shared" si="106"/>
        <v>3 - Moderado</v>
      </c>
      <c r="CO45" s="93">
        <f t="shared" ref="CO45:CO76" si="202">GI45</f>
        <v>0.6</v>
      </c>
      <c r="CP45" s="94" t="str">
        <f t="shared" ref="CP45:CP76" si="203">IFERROR(INDEX($BLU$689:$BLY$693,MATCH(GE45,$BLR$689:$BLR$693,0),MATCH(GG45,$BLU$686:$BLY$686,0)),"")</f>
        <v>ALTO</v>
      </c>
      <c r="CQ45" s="89">
        <f t="shared" si="107"/>
        <v>0.6</v>
      </c>
      <c r="CR45" s="194"/>
      <c r="CS45" s="94">
        <f t="shared" si="108"/>
        <v>5</v>
      </c>
      <c r="CT45" s="47"/>
      <c r="CU45" s="194"/>
      <c r="CV45" s="194"/>
      <c r="CW45" s="96"/>
      <c r="CX45" s="97">
        <f t="shared" si="109"/>
        <v>0</v>
      </c>
      <c r="CY45" s="98">
        <f t="shared" si="110"/>
        <v>3</v>
      </c>
      <c r="CZ45" s="97" t="str">
        <f t="shared" si="111"/>
        <v>Moderado</v>
      </c>
      <c r="DA45" s="99">
        <f t="shared" si="112"/>
        <v>0.6</v>
      </c>
      <c r="DB45" s="100">
        <f t="shared" si="113"/>
        <v>0</v>
      </c>
      <c r="DC45" s="100">
        <f t="shared" si="114"/>
        <v>0</v>
      </c>
      <c r="DD45" s="97">
        <f t="shared" si="115"/>
        <v>0</v>
      </c>
      <c r="DE45" s="428">
        <f t="shared" si="116"/>
        <v>5</v>
      </c>
      <c r="DF45" s="429">
        <f t="shared" si="117"/>
        <v>1</v>
      </c>
      <c r="DG45" s="428">
        <f t="shared" si="118"/>
        <v>3</v>
      </c>
      <c r="DH45" s="428"/>
      <c r="DI45" s="429">
        <f t="shared" si="119"/>
        <v>0.6</v>
      </c>
      <c r="DJ45" s="100">
        <f t="shared" si="120"/>
        <v>0</v>
      </c>
      <c r="DK45" s="100">
        <f t="shared" si="121"/>
        <v>0</v>
      </c>
      <c r="DL45" s="97">
        <f t="shared" si="122"/>
        <v>0</v>
      </c>
      <c r="DM45" s="428">
        <f t="shared" si="123"/>
        <v>5</v>
      </c>
      <c r="DN45" s="429">
        <f t="shared" si="124"/>
        <v>1</v>
      </c>
      <c r="DO45" s="428">
        <f t="shared" si="125"/>
        <v>3</v>
      </c>
      <c r="DP45" s="429">
        <f t="shared" si="126"/>
        <v>0.6</v>
      </c>
      <c r="DQ45" s="100">
        <f t="shared" si="127"/>
        <v>0</v>
      </c>
      <c r="DR45" s="100">
        <f t="shared" si="128"/>
        <v>0</v>
      </c>
      <c r="DS45" s="97">
        <f t="shared" si="129"/>
        <v>0</v>
      </c>
      <c r="DT45" s="428">
        <f t="shared" si="130"/>
        <v>5</v>
      </c>
      <c r="DU45" s="429">
        <f t="shared" si="131"/>
        <v>1</v>
      </c>
      <c r="DV45" s="428">
        <f t="shared" si="132"/>
        <v>3</v>
      </c>
      <c r="DW45" s="429">
        <f t="shared" si="133"/>
        <v>0.6</v>
      </c>
      <c r="DX45" s="100">
        <f t="shared" si="134"/>
        <v>0</v>
      </c>
      <c r="DY45" s="100">
        <f t="shared" si="135"/>
        <v>0</v>
      </c>
      <c r="DZ45" s="97">
        <f t="shared" si="136"/>
        <v>0</v>
      </c>
      <c r="EA45" s="428">
        <f t="shared" si="137"/>
        <v>5</v>
      </c>
      <c r="EB45" s="429">
        <f t="shared" si="138"/>
        <v>1</v>
      </c>
      <c r="EC45" s="428">
        <f t="shared" si="139"/>
        <v>3</v>
      </c>
      <c r="ED45" s="429">
        <f t="shared" si="140"/>
        <v>0.6</v>
      </c>
      <c r="EE45" s="100">
        <f t="shared" si="141"/>
        <v>0</v>
      </c>
      <c r="EF45" s="100">
        <f t="shared" si="142"/>
        <v>0</v>
      </c>
      <c r="EG45" s="97">
        <f t="shared" si="143"/>
        <v>0</v>
      </c>
      <c r="EH45" s="428">
        <f t="shared" si="144"/>
        <v>5</v>
      </c>
      <c r="EI45" s="429">
        <f t="shared" si="145"/>
        <v>1</v>
      </c>
      <c r="EJ45" s="428">
        <f t="shared" si="146"/>
        <v>3</v>
      </c>
      <c r="EK45" s="429">
        <f t="shared" si="147"/>
        <v>0.6</v>
      </c>
      <c r="EL45" s="100">
        <f t="shared" si="148"/>
        <v>0</v>
      </c>
      <c r="EM45" s="100">
        <f t="shared" si="149"/>
        <v>0</v>
      </c>
      <c r="EN45" s="97">
        <f t="shared" si="150"/>
        <v>0</v>
      </c>
      <c r="EO45" s="428">
        <f t="shared" si="151"/>
        <v>5</v>
      </c>
      <c r="EP45" s="429">
        <f t="shared" si="152"/>
        <v>1</v>
      </c>
      <c r="EQ45" s="428">
        <f t="shared" si="153"/>
        <v>3</v>
      </c>
      <c r="ER45" s="429">
        <f t="shared" si="154"/>
        <v>0.6</v>
      </c>
      <c r="ES45" s="100">
        <f t="shared" si="155"/>
        <v>0</v>
      </c>
      <c r="ET45" s="100">
        <f t="shared" si="156"/>
        <v>0</v>
      </c>
      <c r="EU45" s="97">
        <f t="shared" si="157"/>
        <v>0</v>
      </c>
      <c r="EV45" s="428">
        <f t="shared" si="158"/>
        <v>5</v>
      </c>
      <c r="EW45" s="429">
        <f t="shared" si="159"/>
        <v>1</v>
      </c>
      <c r="EX45" s="428">
        <f t="shared" si="160"/>
        <v>3</v>
      </c>
      <c r="EY45" s="429">
        <f t="shared" si="161"/>
        <v>0.6</v>
      </c>
      <c r="EZ45" s="100">
        <f t="shared" si="162"/>
        <v>0</v>
      </c>
      <c r="FA45" s="100">
        <f t="shared" si="163"/>
        <v>0</v>
      </c>
      <c r="FB45" s="97">
        <f t="shared" si="164"/>
        <v>0</v>
      </c>
      <c r="FC45" s="428">
        <f t="shared" si="165"/>
        <v>5</v>
      </c>
      <c r="FD45" s="429">
        <f t="shared" si="166"/>
        <v>1</v>
      </c>
      <c r="FE45" s="428">
        <f t="shared" si="167"/>
        <v>3</v>
      </c>
      <c r="FF45" s="429">
        <f t="shared" si="168"/>
        <v>0.6</v>
      </c>
      <c r="FG45" s="100">
        <f t="shared" si="169"/>
        <v>0</v>
      </c>
      <c r="FH45" s="100">
        <f t="shared" si="170"/>
        <v>0</v>
      </c>
      <c r="FI45" s="97">
        <f t="shared" si="171"/>
        <v>0</v>
      </c>
      <c r="FJ45" s="428">
        <f t="shared" si="172"/>
        <v>5</v>
      </c>
      <c r="FK45" s="429">
        <f t="shared" si="173"/>
        <v>1</v>
      </c>
      <c r="FL45" s="428">
        <f t="shared" si="174"/>
        <v>3</v>
      </c>
      <c r="FM45" s="429">
        <f t="shared" si="175"/>
        <v>0.6</v>
      </c>
      <c r="FN45" s="100">
        <f t="shared" si="176"/>
        <v>0</v>
      </c>
      <c r="FO45" s="100">
        <f t="shared" si="177"/>
        <v>0</v>
      </c>
      <c r="FP45" s="97">
        <f t="shared" si="178"/>
        <v>0</v>
      </c>
      <c r="FQ45" s="428">
        <f t="shared" si="179"/>
        <v>5</v>
      </c>
      <c r="FR45" s="429">
        <f t="shared" si="180"/>
        <v>1</v>
      </c>
      <c r="FS45" s="428">
        <f t="shared" si="181"/>
        <v>3</v>
      </c>
      <c r="FT45" s="429">
        <f t="shared" si="182"/>
        <v>0.6</v>
      </c>
      <c r="FU45" s="100">
        <f t="shared" si="183"/>
        <v>0</v>
      </c>
      <c r="FV45" s="100">
        <f t="shared" si="184"/>
        <v>0</v>
      </c>
      <c r="FW45" s="97">
        <f t="shared" si="185"/>
        <v>0</v>
      </c>
      <c r="FX45" s="428">
        <f t="shared" si="186"/>
        <v>5</v>
      </c>
      <c r="FY45" s="429">
        <f t="shared" si="187"/>
        <v>1</v>
      </c>
      <c r="FZ45" s="428">
        <f t="shared" si="188"/>
        <v>3</v>
      </c>
      <c r="GA45" s="429">
        <f t="shared" si="189"/>
        <v>0.6</v>
      </c>
      <c r="GB45" s="100">
        <f t="shared" si="190"/>
        <v>0</v>
      </c>
      <c r="GC45" s="100">
        <f t="shared" si="191"/>
        <v>0</v>
      </c>
      <c r="GD45" s="97">
        <f t="shared" si="192"/>
        <v>0</v>
      </c>
      <c r="GE45" s="428">
        <f t="shared" si="193"/>
        <v>5</v>
      </c>
      <c r="GF45" s="429">
        <f t="shared" si="194"/>
        <v>1</v>
      </c>
      <c r="GG45" s="428">
        <f t="shared" si="195"/>
        <v>3</v>
      </c>
      <c r="GH45" s="429">
        <f t="shared" si="196"/>
        <v>0.6</v>
      </c>
      <c r="GI45" s="429">
        <f t="shared" si="197"/>
        <v>0.6</v>
      </c>
    </row>
    <row r="46" spans="1:191" ht="37.5" hidden="1" customHeight="1">
      <c r="A46" s="427">
        <v>38</v>
      </c>
      <c r="B46" s="85"/>
      <c r="C46" s="85"/>
      <c r="D46" s="193"/>
      <c r="E46" s="85"/>
      <c r="F46" s="124"/>
      <c r="G46" s="85"/>
      <c r="H46" s="85" t="s">
        <v>1170</v>
      </c>
      <c r="I46" s="86"/>
      <c r="J46" s="86"/>
      <c r="K46" s="86"/>
      <c r="L46" s="86"/>
      <c r="M46" s="86"/>
      <c r="N46" s="86"/>
      <c r="O46" s="86"/>
      <c r="P46" s="86"/>
      <c r="Q46" s="86"/>
      <c r="R46" s="86"/>
      <c r="S46" s="86"/>
      <c r="T46" s="86"/>
      <c r="U46" s="86"/>
      <c r="V46" s="86"/>
      <c r="W46" s="86"/>
      <c r="X46" s="86"/>
      <c r="Y46" s="86"/>
      <c r="Z46" s="86"/>
      <c r="AA46" s="86"/>
      <c r="AB46" s="86"/>
      <c r="AC46" s="88">
        <f t="shared" si="102"/>
        <v>0</v>
      </c>
      <c r="AD46" s="89">
        <f t="shared" si="199"/>
        <v>1</v>
      </c>
      <c r="AE46" s="88" t="str">
        <f t="shared" si="103"/>
        <v>3 - Moderado</v>
      </c>
      <c r="AF46" s="89">
        <f t="shared" si="198"/>
        <v>0.6</v>
      </c>
      <c r="AG46" s="82" t="str">
        <f t="shared" si="200"/>
        <v/>
      </c>
      <c r="AH46" s="89">
        <f t="shared" si="104"/>
        <v>0.6</v>
      </c>
      <c r="AI46" s="85"/>
      <c r="AJ46" s="85"/>
      <c r="AK46" s="85"/>
      <c r="AL46" s="85"/>
      <c r="AM46" s="47"/>
      <c r="AN46" s="91"/>
      <c r="AO46" s="91"/>
      <c r="AP46" s="47"/>
      <c r="AQ46" s="47"/>
      <c r="AR46" s="91"/>
      <c r="AS46" s="91"/>
      <c r="AT46" s="47"/>
      <c r="AU46" s="47"/>
      <c r="AV46" s="91"/>
      <c r="AW46" s="91"/>
      <c r="AX46" s="47"/>
      <c r="AY46" s="47"/>
      <c r="AZ46" s="91"/>
      <c r="BA46" s="91"/>
      <c r="BB46" s="47"/>
      <c r="BC46" s="47"/>
      <c r="BD46" s="91"/>
      <c r="BE46" s="91"/>
      <c r="BF46" s="47"/>
      <c r="BG46" s="47"/>
      <c r="BH46" s="91"/>
      <c r="BI46" s="91"/>
      <c r="BJ46" s="47"/>
      <c r="BK46" s="47"/>
      <c r="BL46" s="91"/>
      <c r="BM46" s="91"/>
      <c r="BN46" s="47"/>
      <c r="BO46" s="47"/>
      <c r="BP46" s="91"/>
      <c r="BQ46" s="91"/>
      <c r="BR46" s="47"/>
      <c r="BS46" s="47"/>
      <c r="BT46" s="91"/>
      <c r="BU46" s="91"/>
      <c r="BV46" s="47"/>
      <c r="BW46" s="47"/>
      <c r="BX46" s="91"/>
      <c r="BY46" s="91"/>
      <c r="BZ46" s="47"/>
      <c r="CA46" s="47"/>
      <c r="CB46" s="91"/>
      <c r="CC46" s="91"/>
      <c r="CD46" s="47"/>
      <c r="CE46" s="47"/>
      <c r="CF46" s="91"/>
      <c r="CG46" s="91"/>
      <c r="CH46" s="47"/>
      <c r="CI46" s="91"/>
      <c r="CJ46" s="91"/>
      <c r="CK46" s="47"/>
      <c r="CL46" s="92" t="str">
        <f t="shared" si="105"/>
        <v>5 - Muy Alta</v>
      </c>
      <c r="CM46" s="93">
        <f t="shared" si="201"/>
        <v>1</v>
      </c>
      <c r="CN46" s="92" t="str">
        <f t="shared" si="106"/>
        <v>3 - Moderado</v>
      </c>
      <c r="CO46" s="93">
        <f t="shared" si="202"/>
        <v>0.6</v>
      </c>
      <c r="CP46" s="94" t="str">
        <f t="shared" si="203"/>
        <v>ALTO</v>
      </c>
      <c r="CQ46" s="89">
        <f t="shared" si="107"/>
        <v>0.6</v>
      </c>
      <c r="CR46" s="194"/>
      <c r="CS46" s="94">
        <f t="shared" si="108"/>
        <v>5</v>
      </c>
      <c r="CT46" s="47"/>
      <c r="CU46" s="194"/>
      <c r="CV46" s="194"/>
      <c r="CW46" s="96"/>
      <c r="CX46" s="97">
        <f t="shared" si="109"/>
        <v>0</v>
      </c>
      <c r="CY46" s="98">
        <f t="shared" si="110"/>
        <v>3</v>
      </c>
      <c r="CZ46" s="97" t="str">
        <f t="shared" si="111"/>
        <v>Moderado</v>
      </c>
      <c r="DA46" s="99">
        <f t="shared" si="112"/>
        <v>0.6</v>
      </c>
      <c r="DB46" s="100">
        <f t="shared" si="113"/>
        <v>0</v>
      </c>
      <c r="DC46" s="100">
        <f t="shared" si="114"/>
        <v>0</v>
      </c>
      <c r="DD46" s="97">
        <f t="shared" si="115"/>
        <v>0</v>
      </c>
      <c r="DE46" s="428">
        <f t="shared" si="116"/>
        <v>5</v>
      </c>
      <c r="DF46" s="429">
        <f t="shared" si="117"/>
        <v>1</v>
      </c>
      <c r="DG46" s="428">
        <f t="shared" si="118"/>
        <v>3</v>
      </c>
      <c r="DH46" s="428"/>
      <c r="DI46" s="429">
        <f t="shared" si="119"/>
        <v>0.6</v>
      </c>
      <c r="DJ46" s="100">
        <f t="shared" si="120"/>
        <v>0</v>
      </c>
      <c r="DK46" s="100">
        <f t="shared" si="121"/>
        <v>0</v>
      </c>
      <c r="DL46" s="97">
        <f t="shared" si="122"/>
        <v>0</v>
      </c>
      <c r="DM46" s="428">
        <f t="shared" si="123"/>
        <v>5</v>
      </c>
      <c r="DN46" s="429">
        <f t="shared" si="124"/>
        <v>1</v>
      </c>
      <c r="DO46" s="428">
        <f t="shared" si="125"/>
        <v>3</v>
      </c>
      <c r="DP46" s="429">
        <f t="shared" si="126"/>
        <v>0.6</v>
      </c>
      <c r="DQ46" s="100">
        <f t="shared" si="127"/>
        <v>0</v>
      </c>
      <c r="DR46" s="100">
        <f t="shared" si="128"/>
        <v>0</v>
      </c>
      <c r="DS46" s="97">
        <f t="shared" si="129"/>
        <v>0</v>
      </c>
      <c r="DT46" s="428">
        <f t="shared" si="130"/>
        <v>5</v>
      </c>
      <c r="DU46" s="429">
        <f t="shared" si="131"/>
        <v>1</v>
      </c>
      <c r="DV46" s="428">
        <f t="shared" si="132"/>
        <v>3</v>
      </c>
      <c r="DW46" s="429">
        <f t="shared" si="133"/>
        <v>0.6</v>
      </c>
      <c r="DX46" s="100">
        <f t="shared" si="134"/>
        <v>0</v>
      </c>
      <c r="DY46" s="100">
        <f t="shared" si="135"/>
        <v>0</v>
      </c>
      <c r="DZ46" s="97">
        <f t="shared" si="136"/>
        <v>0</v>
      </c>
      <c r="EA46" s="428">
        <f t="shared" si="137"/>
        <v>5</v>
      </c>
      <c r="EB46" s="429">
        <f t="shared" si="138"/>
        <v>1</v>
      </c>
      <c r="EC46" s="428">
        <f t="shared" si="139"/>
        <v>3</v>
      </c>
      <c r="ED46" s="429">
        <f t="shared" si="140"/>
        <v>0.6</v>
      </c>
      <c r="EE46" s="100">
        <f t="shared" si="141"/>
        <v>0</v>
      </c>
      <c r="EF46" s="100">
        <f t="shared" si="142"/>
        <v>0</v>
      </c>
      <c r="EG46" s="97">
        <f t="shared" si="143"/>
        <v>0</v>
      </c>
      <c r="EH46" s="428">
        <f t="shared" si="144"/>
        <v>5</v>
      </c>
      <c r="EI46" s="429">
        <f t="shared" si="145"/>
        <v>1</v>
      </c>
      <c r="EJ46" s="428">
        <f t="shared" si="146"/>
        <v>3</v>
      </c>
      <c r="EK46" s="429">
        <f t="shared" si="147"/>
        <v>0.6</v>
      </c>
      <c r="EL46" s="100">
        <f t="shared" si="148"/>
        <v>0</v>
      </c>
      <c r="EM46" s="100">
        <f t="shared" si="149"/>
        <v>0</v>
      </c>
      <c r="EN46" s="97">
        <f t="shared" si="150"/>
        <v>0</v>
      </c>
      <c r="EO46" s="428">
        <f t="shared" si="151"/>
        <v>5</v>
      </c>
      <c r="EP46" s="429">
        <f t="shared" si="152"/>
        <v>1</v>
      </c>
      <c r="EQ46" s="428">
        <f t="shared" si="153"/>
        <v>3</v>
      </c>
      <c r="ER46" s="429">
        <f t="shared" si="154"/>
        <v>0.6</v>
      </c>
      <c r="ES46" s="100">
        <f t="shared" si="155"/>
        <v>0</v>
      </c>
      <c r="ET46" s="100">
        <f t="shared" si="156"/>
        <v>0</v>
      </c>
      <c r="EU46" s="97">
        <f t="shared" si="157"/>
        <v>0</v>
      </c>
      <c r="EV46" s="428">
        <f t="shared" si="158"/>
        <v>5</v>
      </c>
      <c r="EW46" s="429">
        <f t="shared" si="159"/>
        <v>1</v>
      </c>
      <c r="EX46" s="428">
        <f t="shared" si="160"/>
        <v>3</v>
      </c>
      <c r="EY46" s="429">
        <f t="shared" si="161"/>
        <v>0.6</v>
      </c>
      <c r="EZ46" s="100">
        <f t="shared" si="162"/>
        <v>0</v>
      </c>
      <c r="FA46" s="100">
        <f t="shared" si="163"/>
        <v>0</v>
      </c>
      <c r="FB46" s="97">
        <f t="shared" si="164"/>
        <v>0</v>
      </c>
      <c r="FC46" s="428">
        <f t="shared" si="165"/>
        <v>5</v>
      </c>
      <c r="FD46" s="429">
        <f t="shared" si="166"/>
        <v>1</v>
      </c>
      <c r="FE46" s="428">
        <f t="shared" si="167"/>
        <v>3</v>
      </c>
      <c r="FF46" s="429">
        <f t="shared" si="168"/>
        <v>0.6</v>
      </c>
      <c r="FG46" s="100">
        <f t="shared" si="169"/>
        <v>0</v>
      </c>
      <c r="FH46" s="100">
        <f t="shared" si="170"/>
        <v>0</v>
      </c>
      <c r="FI46" s="97">
        <f t="shared" si="171"/>
        <v>0</v>
      </c>
      <c r="FJ46" s="428">
        <f t="shared" si="172"/>
        <v>5</v>
      </c>
      <c r="FK46" s="429">
        <f t="shared" si="173"/>
        <v>1</v>
      </c>
      <c r="FL46" s="428">
        <f t="shared" si="174"/>
        <v>3</v>
      </c>
      <c r="FM46" s="429">
        <f t="shared" si="175"/>
        <v>0.6</v>
      </c>
      <c r="FN46" s="100">
        <f t="shared" si="176"/>
        <v>0</v>
      </c>
      <c r="FO46" s="100">
        <f t="shared" si="177"/>
        <v>0</v>
      </c>
      <c r="FP46" s="97">
        <f t="shared" si="178"/>
        <v>0</v>
      </c>
      <c r="FQ46" s="428">
        <f t="shared" si="179"/>
        <v>5</v>
      </c>
      <c r="FR46" s="429">
        <f t="shared" si="180"/>
        <v>1</v>
      </c>
      <c r="FS46" s="428">
        <f t="shared" si="181"/>
        <v>3</v>
      </c>
      <c r="FT46" s="429">
        <f t="shared" si="182"/>
        <v>0.6</v>
      </c>
      <c r="FU46" s="100">
        <f t="shared" si="183"/>
        <v>0</v>
      </c>
      <c r="FV46" s="100">
        <f t="shared" si="184"/>
        <v>0</v>
      </c>
      <c r="FW46" s="97">
        <f t="shared" si="185"/>
        <v>0</v>
      </c>
      <c r="FX46" s="428">
        <f t="shared" si="186"/>
        <v>5</v>
      </c>
      <c r="FY46" s="429">
        <f t="shared" si="187"/>
        <v>1</v>
      </c>
      <c r="FZ46" s="428">
        <f t="shared" si="188"/>
        <v>3</v>
      </c>
      <c r="GA46" s="429">
        <f t="shared" si="189"/>
        <v>0.6</v>
      </c>
      <c r="GB46" s="100">
        <f t="shared" si="190"/>
        <v>0</v>
      </c>
      <c r="GC46" s="100">
        <f t="shared" si="191"/>
        <v>0</v>
      </c>
      <c r="GD46" s="97">
        <f t="shared" si="192"/>
        <v>0</v>
      </c>
      <c r="GE46" s="428">
        <f t="shared" si="193"/>
        <v>5</v>
      </c>
      <c r="GF46" s="429">
        <f t="shared" si="194"/>
        <v>1</v>
      </c>
      <c r="GG46" s="428">
        <f t="shared" si="195"/>
        <v>3</v>
      </c>
      <c r="GH46" s="429">
        <f t="shared" si="196"/>
        <v>0.6</v>
      </c>
      <c r="GI46" s="429">
        <f t="shared" si="197"/>
        <v>0.6</v>
      </c>
    </row>
    <row r="47" spans="1:191" ht="37.5" hidden="1" customHeight="1">
      <c r="A47" s="427">
        <v>39</v>
      </c>
      <c r="B47" s="85"/>
      <c r="C47" s="85"/>
      <c r="D47" s="193"/>
      <c r="E47" s="85"/>
      <c r="F47" s="124"/>
      <c r="G47" s="85"/>
      <c r="H47" s="85" t="s">
        <v>1170</v>
      </c>
      <c r="I47" s="86"/>
      <c r="J47" s="86"/>
      <c r="K47" s="86"/>
      <c r="L47" s="86"/>
      <c r="M47" s="86"/>
      <c r="N47" s="86"/>
      <c r="O47" s="86"/>
      <c r="P47" s="86"/>
      <c r="Q47" s="86"/>
      <c r="R47" s="86"/>
      <c r="S47" s="86"/>
      <c r="T47" s="86"/>
      <c r="U47" s="86"/>
      <c r="V47" s="86"/>
      <c r="W47" s="86"/>
      <c r="X47" s="86"/>
      <c r="Y47" s="86"/>
      <c r="Z47" s="86"/>
      <c r="AA47" s="86"/>
      <c r="AB47" s="86"/>
      <c r="AC47" s="88">
        <f t="shared" si="102"/>
        <v>0</v>
      </c>
      <c r="AD47" s="89">
        <f t="shared" si="199"/>
        <v>1</v>
      </c>
      <c r="AE47" s="88" t="str">
        <f t="shared" si="103"/>
        <v>3 - Moderado</v>
      </c>
      <c r="AF47" s="89">
        <f t="shared" si="198"/>
        <v>0.6</v>
      </c>
      <c r="AG47" s="82" t="str">
        <f t="shared" si="200"/>
        <v/>
      </c>
      <c r="AH47" s="89">
        <f t="shared" si="104"/>
        <v>0.6</v>
      </c>
      <c r="AI47" s="85"/>
      <c r="AJ47" s="85"/>
      <c r="AK47" s="85"/>
      <c r="AL47" s="85"/>
      <c r="AM47" s="47"/>
      <c r="AN47" s="91"/>
      <c r="AO47" s="91"/>
      <c r="AP47" s="47"/>
      <c r="AQ47" s="47"/>
      <c r="AR47" s="91"/>
      <c r="AS47" s="91"/>
      <c r="AT47" s="47"/>
      <c r="AU47" s="47"/>
      <c r="AV47" s="91"/>
      <c r="AW47" s="91"/>
      <c r="AX47" s="47"/>
      <c r="AY47" s="47"/>
      <c r="AZ47" s="91"/>
      <c r="BA47" s="91"/>
      <c r="BB47" s="47"/>
      <c r="BC47" s="47"/>
      <c r="BD47" s="91"/>
      <c r="BE47" s="91"/>
      <c r="BF47" s="47"/>
      <c r="BG47" s="47"/>
      <c r="BH47" s="91"/>
      <c r="BI47" s="91"/>
      <c r="BJ47" s="47"/>
      <c r="BK47" s="47"/>
      <c r="BL47" s="91"/>
      <c r="BM47" s="91"/>
      <c r="BN47" s="47"/>
      <c r="BO47" s="47"/>
      <c r="BP47" s="91"/>
      <c r="BQ47" s="91"/>
      <c r="BR47" s="47"/>
      <c r="BS47" s="47"/>
      <c r="BT47" s="91"/>
      <c r="BU47" s="91"/>
      <c r="BV47" s="47"/>
      <c r="BW47" s="47"/>
      <c r="BX47" s="91"/>
      <c r="BY47" s="91"/>
      <c r="BZ47" s="47"/>
      <c r="CA47" s="47"/>
      <c r="CB47" s="91"/>
      <c r="CC47" s="91"/>
      <c r="CD47" s="47"/>
      <c r="CE47" s="47"/>
      <c r="CF47" s="91"/>
      <c r="CG47" s="91"/>
      <c r="CH47" s="47"/>
      <c r="CI47" s="91"/>
      <c r="CJ47" s="91"/>
      <c r="CK47" s="47"/>
      <c r="CL47" s="92" t="str">
        <f t="shared" si="105"/>
        <v>5 - Muy Alta</v>
      </c>
      <c r="CM47" s="93">
        <f t="shared" si="201"/>
        <v>1</v>
      </c>
      <c r="CN47" s="92" t="str">
        <f t="shared" si="106"/>
        <v>3 - Moderado</v>
      </c>
      <c r="CO47" s="93">
        <f t="shared" si="202"/>
        <v>0.6</v>
      </c>
      <c r="CP47" s="94" t="str">
        <f t="shared" si="203"/>
        <v>ALTO</v>
      </c>
      <c r="CQ47" s="89">
        <f t="shared" si="107"/>
        <v>0.6</v>
      </c>
      <c r="CR47" s="194"/>
      <c r="CS47" s="94">
        <f t="shared" si="108"/>
        <v>5</v>
      </c>
      <c r="CT47" s="47"/>
      <c r="CU47" s="194"/>
      <c r="CV47" s="194"/>
      <c r="CW47" s="96"/>
      <c r="CX47" s="97">
        <f t="shared" si="109"/>
        <v>0</v>
      </c>
      <c r="CY47" s="98">
        <f t="shared" si="110"/>
        <v>3</v>
      </c>
      <c r="CZ47" s="97" t="str">
        <f t="shared" si="111"/>
        <v>Moderado</v>
      </c>
      <c r="DA47" s="99">
        <f t="shared" si="112"/>
        <v>0.6</v>
      </c>
      <c r="DB47" s="100">
        <f t="shared" si="113"/>
        <v>0</v>
      </c>
      <c r="DC47" s="100">
        <f t="shared" si="114"/>
        <v>0</v>
      </c>
      <c r="DD47" s="97">
        <f t="shared" si="115"/>
        <v>0</v>
      </c>
      <c r="DE47" s="428">
        <f t="shared" si="116"/>
        <v>5</v>
      </c>
      <c r="DF47" s="429">
        <f t="shared" si="117"/>
        <v>1</v>
      </c>
      <c r="DG47" s="428">
        <f t="shared" si="118"/>
        <v>3</v>
      </c>
      <c r="DH47" s="428"/>
      <c r="DI47" s="429">
        <f t="shared" si="119"/>
        <v>0.6</v>
      </c>
      <c r="DJ47" s="100">
        <f t="shared" si="120"/>
        <v>0</v>
      </c>
      <c r="DK47" s="100">
        <f t="shared" si="121"/>
        <v>0</v>
      </c>
      <c r="DL47" s="97">
        <f t="shared" si="122"/>
        <v>0</v>
      </c>
      <c r="DM47" s="428">
        <f t="shared" si="123"/>
        <v>5</v>
      </c>
      <c r="DN47" s="429">
        <f t="shared" si="124"/>
        <v>1</v>
      </c>
      <c r="DO47" s="428">
        <f t="shared" si="125"/>
        <v>3</v>
      </c>
      <c r="DP47" s="429">
        <f t="shared" si="126"/>
        <v>0.6</v>
      </c>
      <c r="DQ47" s="100">
        <f t="shared" si="127"/>
        <v>0</v>
      </c>
      <c r="DR47" s="100">
        <f t="shared" si="128"/>
        <v>0</v>
      </c>
      <c r="DS47" s="97">
        <f t="shared" si="129"/>
        <v>0</v>
      </c>
      <c r="DT47" s="428">
        <f t="shared" si="130"/>
        <v>5</v>
      </c>
      <c r="DU47" s="429">
        <f t="shared" si="131"/>
        <v>1</v>
      </c>
      <c r="DV47" s="428">
        <f t="shared" si="132"/>
        <v>3</v>
      </c>
      <c r="DW47" s="429">
        <f t="shared" si="133"/>
        <v>0.6</v>
      </c>
      <c r="DX47" s="100">
        <f t="shared" si="134"/>
        <v>0</v>
      </c>
      <c r="DY47" s="100">
        <f t="shared" si="135"/>
        <v>0</v>
      </c>
      <c r="DZ47" s="97">
        <f t="shared" si="136"/>
        <v>0</v>
      </c>
      <c r="EA47" s="428">
        <f t="shared" si="137"/>
        <v>5</v>
      </c>
      <c r="EB47" s="429">
        <f t="shared" si="138"/>
        <v>1</v>
      </c>
      <c r="EC47" s="428">
        <f t="shared" si="139"/>
        <v>3</v>
      </c>
      <c r="ED47" s="429">
        <f t="shared" si="140"/>
        <v>0.6</v>
      </c>
      <c r="EE47" s="100">
        <f t="shared" si="141"/>
        <v>0</v>
      </c>
      <c r="EF47" s="100">
        <f t="shared" si="142"/>
        <v>0</v>
      </c>
      <c r="EG47" s="97">
        <f t="shared" si="143"/>
        <v>0</v>
      </c>
      <c r="EH47" s="428">
        <f t="shared" si="144"/>
        <v>5</v>
      </c>
      <c r="EI47" s="429">
        <f t="shared" si="145"/>
        <v>1</v>
      </c>
      <c r="EJ47" s="428">
        <f t="shared" si="146"/>
        <v>3</v>
      </c>
      <c r="EK47" s="429">
        <f t="shared" si="147"/>
        <v>0.6</v>
      </c>
      <c r="EL47" s="100">
        <f t="shared" si="148"/>
        <v>0</v>
      </c>
      <c r="EM47" s="100">
        <f t="shared" si="149"/>
        <v>0</v>
      </c>
      <c r="EN47" s="97">
        <f t="shared" si="150"/>
        <v>0</v>
      </c>
      <c r="EO47" s="428">
        <f t="shared" si="151"/>
        <v>5</v>
      </c>
      <c r="EP47" s="429">
        <f t="shared" si="152"/>
        <v>1</v>
      </c>
      <c r="EQ47" s="428">
        <f t="shared" si="153"/>
        <v>3</v>
      </c>
      <c r="ER47" s="429">
        <f t="shared" si="154"/>
        <v>0.6</v>
      </c>
      <c r="ES47" s="100">
        <f t="shared" si="155"/>
        <v>0</v>
      </c>
      <c r="ET47" s="100">
        <f t="shared" si="156"/>
        <v>0</v>
      </c>
      <c r="EU47" s="97">
        <f t="shared" si="157"/>
        <v>0</v>
      </c>
      <c r="EV47" s="428">
        <f t="shared" si="158"/>
        <v>5</v>
      </c>
      <c r="EW47" s="429">
        <f t="shared" si="159"/>
        <v>1</v>
      </c>
      <c r="EX47" s="428">
        <f t="shared" si="160"/>
        <v>3</v>
      </c>
      <c r="EY47" s="429">
        <f t="shared" si="161"/>
        <v>0.6</v>
      </c>
      <c r="EZ47" s="100">
        <f t="shared" si="162"/>
        <v>0</v>
      </c>
      <c r="FA47" s="100">
        <f t="shared" si="163"/>
        <v>0</v>
      </c>
      <c r="FB47" s="97">
        <f t="shared" si="164"/>
        <v>0</v>
      </c>
      <c r="FC47" s="428">
        <f t="shared" si="165"/>
        <v>5</v>
      </c>
      <c r="FD47" s="429">
        <f t="shared" si="166"/>
        <v>1</v>
      </c>
      <c r="FE47" s="428">
        <f t="shared" si="167"/>
        <v>3</v>
      </c>
      <c r="FF47" s="429">
        <f t="shared" si="168"/>
        <v>0.6</v>
      </c>
      <c r="FG47" s="100">
        <f t="shared" si="169"/>
        <v>0</v>
      </c>
      <c r="FH47" s="100">
        <f t="shared" si="170"/>
        <v>0</v>
      </c>
      <c r="FI47" s="97">
        <f t="shared" si="171"/>
        <v>0</v>
      </c>
      <c r="FJ47" s="428">
        <f t="shared" si="172"/>
        <v>5</v>
      </c>
      <c r="FK47" s="429">
        <f t="shared" si="173"/>
        <v>1</v>
      </c>
      <c r="FL47" s="428">
        <f t="shared" si="174"/>
        <v>3</v>
      </c>
      <c r="FM47" s="429">
        <f t="shared" si="175"/>
        <v>0.6</v>
      </c>
      <c r="FN47" s="100">
        <f t="shared" si="176"/>
        <v>0</v>
      </c>
      <c r="FO47" s="100">
        <f t="shared" si="177"/>
        <v>0</v>
      </c>
      <c r="FP47" s="97">
        <f t="shared" si="178"/>
        <v>0</v>
      </c>
      <c r="FQ47" s="428">
        <f t="shared" si="179"/>
        <v>5</v>
      </c>
      <c r="FR47" s="429">
        <f t="shared" si="180"/>
        <v>1</v>
      </c>
      <c r="FS47" s="428">
        <f t="shared" si="181"/>
        <v>3</v>
      </c>
      <c r="FT47" s="429">
        <f t="shared" si="182"/>
        <v>0.6</v>
      </c>
      <c r="FU47" s="100">
        <f t="shared" si="183"/>
        <v>0</v>
      </c>
      <c r="FV47" s="100">
        <f t="shared" si="184"/>
        <v>0</v>
      </c>
      <c r="FW47" s="97">
        <f t="shared" si="185"/>
        <v>0</v>
      </c>
      <c r="FX47" s="428">
        <f t="shared" si="186"/>
        <v>5</v>
      </c>
      <c r="FY47" s="429">
        <f t="shared" si="187"/>
        <v>1</v>
      </c>
      <c r="FZ47" s="428">
        <f t="shared" si="188"/>
        <v>3</v>
      </c>
      <c r="GA47" s="429">
        <f t="shared" si="189"/>
        <v>0.6</v>
      </c>
      <c r="GB47" s="100">
        <f t="shared" si="190"/>
        <v>0</v>
      </c>
      <c r="GC47" s="100">
        <f t="shared" si="191"/>
        <v>0</v>
      </c>
      <c r="GD47" s="97">
        <f t="shared" si="192"/>
        <v>0</v>
      </c>
      <c r="GE47" s="428">
        <f t="shared" si="193"/>
        <v>5</v>
      </c>
      <c r="GF47" s="429">
        <f t="shared" si="194"/>
        <v>1</v>
      </c>
      <c r="GG47" s="428">
        <f t="shared" si="195"/>
        <v>3</v>
      </c>
      <c r="GH47" s="429">
        <f t="shared" si="196"/>
        <v>0.6</v>
      </c>
      <c r="GI47" s="429">
        <f t="shared" si="197"/>
        <v>0.6</v>
      </c>
    </row>
    <row r="48" spans="1:191" ht="37.5" hidden="1" customHeight="1">
      <c r="A48" s="427">
        <v>40</v>
      </c>
      <c r="B48" s="85"/>
      <c r="C48" s="85"/>
      <c r="D48" s="193"/>
      <c r="E48" s="85"/>
      <c r="F48" s="124"/>
      <c r="G48" s="85"/>
      <c r="H48" s="85" t="s">
        <v>1170</v>
      </c>
      <c r="I48" s="86"/>
      <c r="J48" s="86"/>
      <c r="K48" s="86"/>
      <c r="L48" s="86"/>
      <c r="M48" s="86"/>
      <c r="N48" s="86"/>
      <c r="O48" s="86"/>
      <c r="P48" s="86"/>
      <c r="Q48" s="86"/>
      <c r="R48" s="86"/>
      <c r="S48" s="86"/>
      <c r="T48" s="86"/>
      <c r="U48" s="86"/>
      <c r="V48" s="86"/>
      <c r="W48" s="86"/>
      <c r="X48" s="86"/>
      <c r="Y48" s="86"/>
      <c r="Z48" s="86"/>
      <c r="AA48" s="86"/>
      <c r="AB48" s="86"/>
      <c r="AC48" s="88">
        <f t="shared" si="102"/>
        <v>0</v>
      </c>
      <c r="AD48" s="89">
        <f t="shared" si="199"/>
        <v>1</v>
      </c>
      <c r="AE48" s="88" t="str">
        <f t="shared" si="103"/>
        <v>3 - Moderado</v>
      </c>
      <c r="AF48" s="89">
        <f t="shared" si="198"/>
        <v>0.6</v>
      </c>
      <c r="AG48" s="82" t="str">
        <f t="shared" si="200"/>
        <v/>
      </c>
      <c r="AH48" s="89">
        <f t="shared" si="104"/>
        <v>0.6</v>
      </c>
      <c r="AI48" s="85"/>
      <c r="AJ48" s="85"/>
      <c r="AK48" s="85"/>
      <c r="AL48" s="85"/>
      <c r="AM48" s="47"/>
      <c r="AN48" s="91"/>
      <c r="AO48" s="91"/>
      <c r="AP48" s="47"/>
      <c r="AQ48" s="47"/>
      <c r="AR48" s="91"/>
      <c r="AS48" s="91"/>
      <c r="AT48" s="47"/>
      <c r="AU48" s="47"/>
      <c r="AV48" s="91"/>
      <c r="AW48" s="91"/>
      <c r="AX48" s="47"/>
      <c r="AY48" s="47"/>
      <c r="AZ48" s="91"/>
      <c r="BA48" s="91"/>
      <c r="BB48" s="47"/>
      <c r="BC48" s="47"/>
      <c r="BD48" s="91"/>
      <c r="BE48" s="91"/>
      <c r="BF48" s="47"/>
      <c r="BG48" s="47"/>
      <c r="BH48" s="91"/>
      <c r="BI48" s="91"/>
      <c r="BJ48" s="47"/>
      <c r="BK48" s="47"/>
      <c r="BL48" s="91"/>
      <c r="BM48" s="91"/>
      <c r="BN48" s="47"/>
      <c r="BO48" s="47"/>
      <c r="BP48" s="91"/>
      <c r="BQ48" s="91"/>
      <c r="BR48" s="47"/>
      <c r="BS48" s="47"/>
      <c r="BT48" s="91"/>
      <c r="BU48" s="91"/>
      <c r="BV48" s="47"/>
      <c r="BW48" s="47"/>
      <c r="BX48" s="91"/>
      <c r="BY48" s="91"/>
      <c r="BZ48" s="47"/>
      <c r="CA48" s="47"/>
      <c r="CB48" s="91"/>
      <c r="CC48" s="91"/>
      <c r="CD48" s="47"/>
      <c r="CE48" s="47"/>
      <c r="CF48" s="91"/>
      <c r="CG48" s="91"/>
      <c r="CH48" s="47"/>
      <c r="CI48" s="91"/>
      <c r="CJ48" s="91"/>
      <c r="CK48" s="47"/>
      <c r="CL48" s="92" t="str">
        <f t="shared" si="105"/>
        <v>5 - Muy Alta</v>
      </c>
      <c r="CM48" s="93">
        <f t="shared" si="201"/>
        <v>1</v>
      </c>
      <c r="CN48" s="92" t="str">
        <f t="shared" si="106"/>
        <v>3 - Moderado</v>
      </c>
      <c r="CO48" s="93">
        <f t="shared" si="202"/>
        <v>0.6</v>
      </c>
      <c r="CP48" s="94" t="str">
        <f t="shared" si="203"/>
        <v>ALTO</v>
      </c>
      <c r="CQ48" s="89">
        <f t="shared" si="107"/>
        <v>0.6</v>
      </c>
      <c r="CR48" s="194"/>
      <c r="CS48" s="94">
        <f t="shared" si="108"/>
        <v>5</v>
      </c>
      <c r="CT48" s="47"/>
      <c r="CU48" s="194"/>
      <c r="CV48" s="194"/>
      <c r="CW48" s="96"/>
      <c r="CX48" s="97">
        <f t="shared" si="109"/>
        <v>0</v>
      </c>
      <c r="CY48" s="98">
        <f t="shared" si="110"/>
        <v>3</v>
      </c>
      <c r="CZ48" s="97" t="str">
        <f t="shared" si="111"/>
        <v>Moderado</v>
      </c>
      <c r="DA48" s="99">
        <f t="shared" si="112"/>
        <v>0.6</v>
      </c>
      <c r="DB48" s="100">
        <f t="shared" si="113"/>
        <v>0</v>
      </c>
      <c r="DC48" s="100">
        <f t="shared" si="114"/>
        <v>0</v>
      </c>
      <c r="DD48" s="97">
        <f t="shared" si="115"/>
        <v>0</v>
      </c>
      <c r="DE48" s="428">
        <f t="shared" si="116"/>
        <v>5</v>
      </c>
      <c r="DF48" s="429">
        <f t="shared" si="117"/>
        <v>1</v>
      </c>
      <c r="DG48" s="428">
        <f t="shared" si="118"/>
        <v>3</v>
      </c>
      <c r="DH48" s="428"/>
      <c r="DI48" s="429">
        <f t="shared" si="119"/>
        <v>0.6</v>
      </c>
      <c r="DJ48" s="100">
        <f t="shared" si="120"/>
        <v>0</v>
      </c>
      <c r="DK48" s="100">
        <f t="shared" si="121"/>
        <v>0</v>
      </c>
      <c r="DL48" s="97">
        <f t="shared" si="122"/>
        <v>0</v>
      </c>
      <c r="DM48" s="428">
        <f t="shared" si="123"/>
        <v>5</v>
      </c>
      <c r="DN48" s="429">
        <f t="shared" si="124"/>
        <v>1</v>
      </c>
      <c r="DO48" s="428">
        <f t="shared" si="125"/>
        <v>3</v>
      </c>
      <c r="DP48" s="429">
        <f t="shared" si="126"/>
        <v>0.6</v>
      </c>
      <c r="DQ48" s="100">
        <f t="shared" si="127"/>
        <v>0</v>
      </c>
      <c r="DR48" s="100">
        <f t="shared" si="128"/>
        <v>0</v>
      </c>
      <c r="DS48" s="97">
        <f t="shared" si="129"/>
        <v>0</v>
      </c>
      <c r="DT48" s="428">
        <f t="shared" si="130"/>
        <v>5</v>
      </c>
      <c r="DU48" s="429">
        <f t="shared" si="131"/>
        <v>1</v>
      </c>
      <c r="DV48" s="428">
        <f t="shared" si="132"/>
        <v>3</v>
      </c>
      <c r="DW48" s="429">
        <f t="shared" si="133"/>
        <v>0.6</v>
      </c>
      <c r="DX48" s="100">
        <f t="shared" si="134"/>
        <v>0</v>
      </c>
      <c r="DY48" s="100">
        <f t="shared" si="135"/>
        <v>0</v>
      </c>
      <c r="DZ48" s="97">
        <f t="shared" si="136"/>
        <v>0</v>
      </c>
      <c r="EA48" s="428">
        <f t="shared" si="137"/>
        <v>5</v>
      </c>
      <c r="EB48" s="429">
        <f t="shared" si="138"/>
        <v>1</v>
      </c>
      <c r="EC48" s="428">
        <f t="shared" si="139"/>
        <v>3</v>
      </c>
      <c r="ED48" s="429">
        <f t="shared" si="140"/>
        <v>0.6</v>
      </c>
      <c r="EE48" s="100">
        <f t="shared" si="141"/>
        <v>0</v>
      </c>
      <c r="EF48" s="100">
        <f t="shared" si="142"/>
        <v>0</v>
      </c>
      <c r="EG48" s="97">
        <f t="shared" si="143"/>
        <v>0</v>
      </c>
      <c r="EH48" s="428">
        <f t="shared" si="144"/>
        <v>5</v>
      </c>
      <c r="EI48" s="429">
        <f t="shared" si="145"/>
        <v>1</v>
      </c>
      <c r="EJ48" s="428">
        <f t="shared" si="146"/>
        <v>3</v>
      </c>
      <c r="EK48" s="429">
        <f t="shared" si="147"/>
        <v>0.6</v>
      </c>
      <c r="EL48" s="100">
        <f t="shared" si="148"/>
        <v>0</v>
      </c>
      <c r="EM48" s="100">
        <f t="shared" si="149"/>
        <v>0</v>
      </c>
      <c r="EN48" s="97">
        <f t="shared" si="150"/>
        <v>0</v>
      </c>
      <c r="EO48" s="428">
        <f t="shared" si="151"/>
        <v>5</v>
      </c>
      <c r="EP48" s="429">
        <f t="shared" si="152"/>
        <v>1</v>
      </c>
      <c r="EQ48" s="428">
        <f t="shared" si="153"/>
        <v>3</v>
      </c>
      <c r="ER48" s="429">
        <f t="shared" si="154"/>
        <v>0.6</v>
      </c>
      <c r="ES48" s="100">
        <f t="shared" si="155"/>
        <v>0</v>
      </c>
      <c r="ET48" s="100">
        <f t="shared" si="156"/>
        <v>0</v>
      </c>
      <c r="EU48" s="97">
        <f t="shared" si="157"/>
        <v>0</v>
      </c>
      <c r="EV48" s="428">
        <f t="shared" si="158"/>
        <v>5</v>
      </c>
      <c r="EW48" s="429">
        <f t="shared" si="159"/>
        <v>1</v>
      </c>
      <c r="EX48" s="428">
        <f t="shared" si="160"/>
        <v>3</v>
      </c>
      <c r="EY48" s="429">
        <f t="shared" si="161"/>
        <v>0.6</v>
      </c>
      <c r="EZ48" s="100">
        <f t="shared" si="162"/>
        <v>0</v>
      </c>
      <c r="FA48" s="100">
        <f t="shared" si="163"/>
        <v>0</v>
      </c>
      <c r="FB48" s="97">
        <f t="shared" si="164"/>
        <v>0</v>
      </c>
      <c r="FC48" s="428">
        <f t="shared" si="165"/>
        <v>5</v>
      </c>
      <c r="FD48" s="429">
        <f t="shared" si="166"/>
        <v>1</v>
      </c>
      <c r="FE48" s="428">
        <f t="shared" si="167"/>
        <v>3</v>
      </c>
      <c r="FF48" s="429">
        <f t="shared" si="168"/>
        <v>0.6</v>
      </c>
      <c r="FG48" s="100">
        <f t="shared" si="169"/>
        <v>0</v>
      </c>
      <c r="FH48" s="100">
        <f t="shared" si="170"/>
        <v>0</v>
      </c>
      <c r="FI48" s="97">
        <f t="shared" si="171"/>
        <v>0</v>
      </c>
      <c r="FJ48" s="428">
        <f t="shared" si="172"/>
        <v>5</v>
      </c>
      <c r="FK48" s="429">
        <f t="shared" si="173"/>
        <v>1</v>
      </c>
      <c r="FL48" s="428">
        <f t="shared" si="174"/>
        <v>3</v>
      </c>
      <c r="FM48" s="429">
        <f t="shared" si="175"/>
        <v>0.6</v>
      </c>
      <c r="FN48" s="100">
        <f t="shared" si="176"/>
        <v>0</v>
      </c>
      <c r="FO48" s="100">
        <f t="shared" si="177"/>
        <v>0</v>
      </c>
      <c r="FP48" s="97">
        <f t="shared" si="178"/>
        <v>0</v>
      </c>
      <c r="FQ48" s="428">
        <f t="shared" si="179"/>
        <v>5</v>
      </c>
      <c r="FR48" s="429">
        <f t="shared" si="180"/>
        <v>1</v>
      </c>
      <c r="FS48" s="428">
        <f t="shared" si="181"/>
        <v>3</v>
      </c>
      <c r="FT48" s="429">
        <f t="shared" si="182"/>
        <v>0.6</v>
      </c>
      <c r="FU48" s="100">
        <f t="shared" si="183"/>
        <v>0</v>
      </c>
      <c r="FV48" s="100">
        <f t="shared" si="184"/>
        <v>0</v>
      </c>
      <c r="FW48" s="97">
        <f t="shared" si="185"/>
        <v>0</v>
      </c>
      <c r="FX48" s="428">
        <f t="shared" si="186"/>
        <v>5</v>
      </c>
      <c r="FY48" s="429">
        <f t="shared" si="187"/>
        <v>1</v>
      </c>
      <c r="FZ48" s="428">
        <f t="shared" si="188"/>
        <v>3</v>
      </c>
      <c r="GA48" s="429">
        <f t="shared" si="189"/>
        <v>0.6</v>
      </c>
      <c r="GB48" s="100">
        <f t="shared" si="190"/>
        <v>0</v>
      </c>
      <c r="GC48" s="100">
        <f t="shared" si="191"/>
        <v>0</v>
      </c>
      <c r="GD48" s="97">
        <f t="shared" si="192"/>
        <v>0</v>
      </c>
      <c r="GE48" s="428">
        <f t="shared" si="193"/>
        <v>5</v>
      </c>
      <c r="GF48" s="429">
        <f t="shared" si="194"/>
        <v>1</v>
      </c>
      <c r="GG48" s="428">
        <f t="shared" si="195"/>
        <v>3</v>
      </c>
      <c r="GH48" s="429">
        <f t="shared" si="196"/>
        <v>0.6</v>
      </c>
      <c r="GI48" s="429">
        <f t="shared" si="197"/>
        <v>0.6</v>
      </c>
    </row>
    <row r="49" spans="1:191" ht="37.5" hidden="1" customHeight="1">
      <c r="A49" s="427">
        <v>41</v>
      </c>
      <c r="B49" s="85"/>
      <c r="C49" s="85"/>
      <c r="D49" s="193"/>
      <c r="E49" s="85"/>
      <c r="F49" s="124"/>
      <c r="G49" s="85"/>
      <c r="H49" s="85" t="s">
        <v>1170</v>
      </c>
      <c r="I49" s="86"/>
      <c r="J49" s="86"/>
      <c r="K49" s="86"/>
      <c r="L49" s="86"/>
      <c r="M49" s="86"/>
      <c r="N49" s="86"/>
      <c r="O49" s="86"/>
      <c r="P49" s="86"/>
      <c r="Q49" s="86"/>
      <c r="R49" s="86"/>
      <c r="S49" s="86"/>
      <c r="T49" s="86"/>
      <c r="U49" s="86"/>
      <c r="V49" s="86"/>
      <c r="W49" s="86"/>
      <c r="X49" s="86"/>
      <c r="Y49" s="86"/>
      <c r="Z49" s="86"/>
      <c r="AA49" s="86"/>
      <c r="AB49" s="86"/>
      <c r="AC49" s="88">
        <f t="shared" si="102"/>
        <v>0</v>
      </c>
      <c r="AD49" s="89">
        <f t="shared" si="199"/>
        <v>1</v>
      </c>
      <c r="AE49" s="88" t="str">
        <f t="shared" si="103"/>
        <v>3 - Moderado</v>
      </c>
      <c r="AF49" s="89">
        <f t="shared" si="198"/>
        <v>0.6</v>
      </c>
      <c r="AG49" s="82" t="str">
        <f t="shared" si="200"/>
        <v/>
      </c>
      <c r="AH49" s="89">
        <f t="shared" si="104"/>
        <v>0.6</v>
      </c>
      <c r="AI49" s="85"/>
      <c r="AJ49" s="85"/>
      <c r="AK49" s="85"/>
      <c r="AL49" s="85"/>
      <c r="AM49" s="47"/>
      <c r="AN49" s="91"/>
      <c r="AO49" s="91"/>
      <c r="AP49" s="47"/>
      <c r="AQ49" s="47"/>
      <c r="AR49" s="91"/>
      <c r="AS49" s="91"/>
      <c r="AT49" s="47"/>
      <c r="AU49" s="47"/>
      <c r="AV49" s="91"/>
      <c r="AW49" s="91"/>
      <c r="AX49" s="47"/>
      <c r="AY49" s="47"/>
      <c r="AZ49" s="91"/>
      <c r="BA49" s="91"/>
      <c r="BB49" s="47"/>
      <c r="BC49" s="47"/>
      <c r="BD49" s="91"/>
      <c r="BE49" s="91"/>
      <c r="BF49" s="47"/>
      <c r="BG49" s="47"/>
      <c r="BH49" s="91"/>
      <c r="BI49" s="91"/>
      <c r="BJ49" s="47"/>
      <c r="BK49" s="47"/>
      <c r="BL49" s="91"/>
      <c r="BM49" s="91"/>
      <c r="BN49" s="47"/>
      <c r="BO49" s="47"/>
      <c r="BP49" s="91"/>
      <c r="BQ49" s="91"/>
      <c r="BR49" s="47"/>
      <c r="BS49" s="47"/>
      <c r="BT49" s="91"/>
      <c r="BU49" s="91"/>
      <c r="BV49" s="47"/>
      <c r="BW49" s="47"/>
      <c r="BX49" s="91"/>
      <c r="BY49" s="91"/>
      <c r="BZ49" s="47"/>
      <c r="CA49" s="47"/>
      <c r="CB49" s="91"/>
      <c r="CC49" s="91"/>
      <c r="CD49" s="47"/>
      <c r="CE49" s="47"/>
      <c r="CF49" s="91"/>
      <c r="CG49" s="91"/>
      <c r="CH49" s="47"/>
      <c r="CI49" s="91"/>
      <c r="CJ49" s="91"/>
      <c r="CK49" s="47"/>
      <c r="CL49" s="92" t="str">
        <f t="shared" si="105"/>
        <v>5 - Muy Alta</v>
      </c>
      <c r="CM49" s="93">
        <f t="shared" si="201"/>
        <v>1</v>
      </c>
      <c r="CN49" s="92" t="str">
        <f t="shared" si="106"/>
        <v>3 - Moderado</v>
      </c>
      <c r="CO49" s="93">
        <f t="shared" si="202"/>
        <v>0.6</v>
      </c>
      <c r="CP49" s="94" t="str">
        <f t="shared" si="203"/>
        <v>ALTO</v>
      </c>
      <c r="CQ49" s="89">
        <f t="shared" si="107"/>
        <v>0.6</v>
      </c>
      <c r="CR49" s="194"/>
      <c r="CS49" s="94">
        <f t="shared" si="108"/>
        <v>5</v>
      </c>
      <c r="CT49" s="47"/>
      <c r="CU49" s="194"/>
      <c r="CV49" s="194"/>
      <c r="CW49" s="96"/>
      <c r="CX49" s="97">
        <f t="shared" si="109"/>
        <v>0</v>
      </c>
      <c r="CY49" s="98">
        <f t="shared" si="110"/>
        <v>3</v>
      </c>
      <c r="CZ49" s="97" t="str">
        <f t="shared" si="111"/>
        <v>Moderado</v>
      </c>
      <c r="DA49" s="99">
        <f t="shared" si="112"/>
        <v>0.6</v>
      </c>
      <c r="DB49" s="100">
        <f t="shared" si="113"/>
        <v>0</v>
      </c>
      <c r="DC49" s="100">
        <f t="shared" si="114"/>
        <v>0</v>
      </c>
      <c r="DD49" s="97">
        <f t="shared" si="115"/>
        <v>0</v>
      </c>
      <c r="DE49" s="428">
        <f t="shared" si="116"/>
        <v>5</v>
      </c>
      <c r="DF49" s="429">
        <f t="shared" si="117"/>
        <v>1</v>
      </c>
      <c r="DG49" s="428">
        <f t="shared" si="118"/>
        <v>3</v>
      </c>
      <c r="DH49" s="428"/>
      <c r="DI49" s="429">
        <f t="shared" si="119"/>
        <v>0.6</v>
      </c>
      <c r="DJ49" s="100">
        <f t="shared" si="120"/>
        <v>0</v>
      </c>
      <c r="DK49" s="100">
        <f t="shared" si="121"/>
        <v>0</v>
      </c>
      <c r="DL49" s="97">
        <f t="shared" si="122"/>
        <v>0</v>
      </c>
      <c r="DM49" s="428">
        <f t="shared" si="123"/>
        <v>5</v>
      </c>
      <c r="DN49" s="429">
        <f t="shared" si="124"/>
        <v>1</v>
      </c>
      <c r="DO49" s="428">
        <f t="shared" si="125"/>
        <v>3</v>
      </c>
      <c r="DP49" s="429">
        <f t="shared" si="126"/>
        <v>0.6</v>
      </c>
      <c r="DQ49" s="100">
        <f t="shared" si="127"/>
        <v>0</v>
      </c>
      <c r="DR49" s="100">
        <f t="shared" si="128"/>
        <v>0</v>
      </c>
      <c r="DS49" s="97">
        <f t="shared" si="129"/>
        <v>0</v>
      </c>
      <c r="DT49" s="428">
        <f t="shared" si="130"/>
        <v>5</v>
      </c>
      <c r="DU49" s="429">
        <f t="shared" si="131"/>
        <v>1</v>
      </c>
      <c r="DV49" s="428">
        <f t="shared" si="132"/>
        <v>3</v>
      </c>
      <c r="DW49" s="429">
        <f t="shared" si="133"/>
        <v>0.6</v>
      </c>
      <c r="DX49" s="100">
        <f t="shared" si="134"/>
        <v>0</v>
      </c>
      <c r="DY49" s="100">
        <f t="shared" si="135"/>
        <v>0</v>
      </c>
      <c r="DZ49" s="97">
        <f t="shared" si="136"/>
        <v>0</v>
      </c>
      <c r="EA49" s="428">
        <f t="shared" si="137"/>
        <v>5</v>
      </c>
      <c r="EB49" s="429">
        <f t="shared" si="138"/>
        <v>1</v>
      </c>
      <c r="EC49" s="428">
        <f t="shared" si="139"/>
        <v>3</v>
      </c>
      <c r="ED49" s="429">
        <f t="shared" si="140"/>
        <v>0.6</v>
      </c>
      <c r="EE49" s="100">
        <f t="shared" si="141"/>
        <v>0</v>
      </c>
      <c r="EF49" s="100">
        <f t="shared" si="142"/>
        <v>0</v>
      </c>
      <c r="EG49" s="97">
        <f t="shared" si="143"/>
        <v>0</v>
      </c>
      <c r="EH49" s="428">
        <f t="shared" si="144"/>
        <v>5</v>
      </c>
      <c r="EI49" s="429">
        <f t="shared" si="145"/>
        <v>1</v>
      </c>
      <c r="EJ49" s="428">
        <f t="shared" si="146"/>
        <v>3</v>
      </c>
      <c r="EK49" s="429">
        <f t="shared" si="147"/>
        <v>0.6</v>
      </c>
      <c r="EL49" s="100">
        <f t="shared" si="148"/>
        <v>0</v>
      </c>
      <c r="EM49" s="100">
        <f t="shared" si="149"/>
        <v>0</v>
      </c>
      <c r="EN49" s="97">
        <f t="shared" si="150"/>
        <v>0</v>
      </c>
      <c r="EO49" s="428">
        <f t="shared" si="151"/>
        <v>5</v>
      </c>
      <c r="EP49" s="429">
        <f t="shared" si="152"/>
        <v>1</v>
      </c>
      <c r="EQ49" s="428">
        <f t="shared" si="153"/>
        <v>3</v>
      </c>
      <c r="ER49" s="429">
        <f t="shared" si="154"/>
        <v>0.6</v>
      </c>
      <c r="ES49" s="100">
        <f t="shared" si="155"/>
        <v>0</v>
      </c>
      <c r="ET49" s="100">
        <f t="shared" si="156"/>
        <v>0</v>
      </c>
      <c r="EU49" s="97">
        <f t="shared" si="157"/>
        <v>0</v>
      </c>
      <c r="EV49" s="428">
        <f t="shared" si="158"/>
        <v>5</v>
      </c>
      <c r="EW49" s="429">
        <f t="shared" si="159"/>
        <v>1</v>
      </c>
      <c r="EX49" s="428">
        <f t="shared" si="160"/>
        <v>3</v>
      </c>
      <c r="EY49" s="429">
        <f t="shared" si="161"/>
        <v>0.6</v>
      </c>
      <c r="EZ49" s="100">
        <f t="shared" si="162"/>
        <v>0</v>
      </c>
      <c r="FA49" s="100">
        <f t="shared" si="163"/>
        <v>0</v>
      </c>
      <c r="FB49" s="97">
        <f t="shared" si="164"/>
        <v>0</v>
      </c>
      <c r="FC49" s="428">
        <f t="shared" si="165"/>
        <v>5</v>
      </c>
      <c r="FD49" s="429">
        <f t="shared" si="166"/>
        <v>1</v>
      </c>
      <c r="FE49" s="428">
        <f t="shared" si="167"/>
        <v>3</v>
      </c>
      <c r="FF49" s="429">
        <f t="shared" si="168"/>
        <v>0.6</v>
      </c>
      <c r="FG49" s="100">
        <f t="shared" si="169"/>
        <v>0</v>
      </c>
      <c r="FH49" s="100">
        <f t="shared" si="170"/>
        <v>0</v>
      </c>
      <c r="FI49" s="97">
        <f t="shared" si="171"/>
        <v>0</v>
      </c>
      <c r="FJ49" s="428">
        <f t="shared" si="172"/>
        <v>5</v>
      </c>
      <c r="FK49" s="429">
        <f t="shared" si="173"/>
        <v>1</v>
      </c>
      <c r="FL49" s="428">
        <f t="shared" si="174"/>
        <v>3</v>
      </c>
      <c r="FM49" s="429">
        <f t="shared" si="175"/>
        <v>0.6</v>
      </c>
      <c r="FN49" s="100">
        <f t="shared" si="176"/>
        <v>0</v>
      </c>
      <c r="FO49" s="100">
        <f t="shared" si="177"/>
        <v>0</v>
      </c>
      <c r="FP49" s="97">
        <f t="shared" si="178"/>
        <v>0</v>
      </c>
      <c r="FQ49" s="428">
        <f t="shared" si="179"/>
        <v>5</v>
      </c>
      <c r="FR49" s="429">
        <f t="shared" si="180"/>
        <v>1</v>
      </c>
      <c r="FS49" s="428">
        <f t="shared" si="181"/>
        <v>3</v>
      </c>
      <c r="FT49" s="429">
        <f t="shared" si="182"/>
        <v>0.6</v>
      </c>
      <c r="FU49" s="100">
        <f t="shared" si="183"/>
        <v>0</v>
      </c>
      <c r="FV49" s="100">
        <f t="shared" si="184"/>
        <v>0</v>
      </c>
      <c r="FW49" s="97">
        <f t="shared" si="185"/>
        <v>0</v>
      </c>
      <c r="FX49" s="428">
        <f t="shared" si="186"/>
        <v>5</v>
      </c>
      <c r="FY49" s="429">
        <f t="shared" si="187"/>
        <v>1</v>
      </c>
      <c r="FZ49" s="428">
        <f t="shared" si="188"/>
        <v>3</v>
      </c>
      <c r="GA49" s="429">
        <f t="shared" si="189"/>
        <v>0.6</v>
      </c>
      <c r="GB49" s="100">
        <f t="shared" si="190"/>
        <v>0</v>
      </c>
      <c r="GC49" s="100">
        <f t="shared" si="191"/>
        <v>0</v>
      </c>
      <c r="GD49" s="97">
        <f t="shared" si="192"/>
        <v>0</v>
      </c>
      <c r="GE49" s="428">
        <f t="shared" si="193"/>
        <v>5</v>
      </c>
      <c r="GF49" s="429">
        <f t="shared" si="194"/>
        <v>1</v>
      </c>
      <c r="GG49" s="428">
        <f t="shared" si="195"/>
        <v>3</v>
      </c>
      <c r="GH49" s="429">
        <f t="shared" si="196"/>
        <v>0.6</v>
      </c>
      <c r="GI49" s="429">
        <f t="shared" si="197"/>
        <v>0.6</v>
      </c>
    </row>
    <row r="50" spans="1:191" ht="37.5" hidden="1" customHeight="1">
      <c r="A50" s="427">
        <v>42</v>
      </c>
      <c r="B50" s="85"/>
      <c r="C50" s="85"/>
      <c r="D50" s="193"/>
      <c r="E50" s="85"/>
      <c r="F50" s="124"/>
      <c r="G50" s="85"/>
      <c r="H50" s="85" t="s">
        <v>1170</v>
      </c>
      <c r="I50" s="86"/>
      <c r="J50" s="86"/>
      <c r="K50" s="86"/>
      <c r="L50" s="86"/>
      <c r="M50" s="86"/>
      <c r="N50" s="86"/>
      <c r="O50" s="86"/>
      <c r="P50" s="86"/>
      <c r="Q50" s="86"/>
      <c r="R50" s="86"/>
      <c r="S50" s="86"/>
      <c r="T50" s="86"/>
      <c r="U50" s="86"/>
      <c r="V50" s="86"/>
      <c r="W50" s="86"/>
      <c r="X50" s="86"/>
      <c r="Y50" s="86"/>
      <c r="Z50" s="86"/>
      <c r="AA50" s="86"/>
      <c r="AB50" s="86"/>
      <c r="AC50" s="88">
        <f t="shared" si="102"/>
        <v>0</v>
      </c>
      <c r="AD50" s="89">
        <f t="shared" si="199"/>
        <v>1</v>
      </c>
      <c r="AE50" s="88" t="str">
        <f t="shared" si="103"/>
        <v>3 - Moderado</v>
      </c>
      <c r="AF50" s="89">
        <f t="shared" si="198"/>
        <v>0.6</v>
      </c>
      <c r="AG50" s="82" t="str">
        <f t="shared" si="200"/>
        <v/>
      </c>
      <c r="AH50" s="89">
        <f t="shared" si="104"/>
        <v>0.6</v>
      </c>
      <c r="AI50" s="85"/>
      <c r="AJ50" s="85"/>
      <c r="AK50" s="85"/>
      <c r="AL50" s="85"/>
      <c r="AM50" s="47"/>
      <c r="AN50" s="91"/>
      <c r="AO50" s="91"/>
      <c r="AP50" s="47"/>
      <c r="AQ50" s="47"/>
      <c r="AR50" s="91"/>
      <c r="AS50" s="91"/>
      <c r="AT50" s="47"/>
      <c r="AU50" s="47"/>
      <c r="AV50" s="91"/>
      <c r="AW50" s="91"/>
      <c r="AX50" s="47"/>
      <c r="AY50" s="47"/>
      <c r="AZ50" s="91"/>
      <c r="BA50" s="91"/>
      <c r="BB50" s="47"/>
      <c r="BC50" s="47"/>
      <c r="BD50" s="91"/>
      <c r="BE50" s="91"/>
      <c r="BF50" s="47"/>
      <c r="BG50" s="47"/>
      <c r="BH50" s="91"/>
      <c r="BI50" s="91"/>
      <c r="BJ50" s="47"/>
      <c r="BK50" s="47"/>
      <c r="BL50" s="91"/>
      <c r="BM50" s="91"/>
      <c r="BN50" s="47"/>
      <c r="BO50" s="47"/>
      <c r="BP50" s="91"/>
      <c r="BQ50" s="91"/>
      <c r="BR50" s="47"/>
      <c r="BS50" s="47"/>
      <c r="BT50" s="91"/>
      <c r="BU50" s="91"/>
      <c r="BV50" s="47"/>
      <c r="BW50" s="47"/>
      <c r="BX50" s="91"/>
      <c r="BY50" s="91"/>
      <c r="BZ50" s="47"/>
      <c r="CA50" s="47"/>
      <c r="CB50" s="91"/>
      <c r="CC50" s="91"/>
      <c r="CD50" s="47"/>
      <c r="CE50" s="47"/>
      <c r="CF50" s="91"/>
      <c r="CG50" s="91"/>
      <c r="CH50" s="47"/>
      <c r="CI50" s="91"/>
      <c r="CJ50" s="91"/>
      <c r="CK50" s="47"/>
      <c r="CL50" s="92" t="str">
        <f t="shared" si="105"/>
        <v>5 - Muy Alta</v>
      </c>
      <c r="CM50" s="93">
        <f t="shared" si="201"/>
        <v>1</v>
      </c>
      <c r="CN50" s="92" t="str">
        <f t="shared" si="106"/>
        <v>3 - Moderado</v>
      </c>
      <c r="CO50" s="93">
        <f t="shared" si="202"/>
        <v>0.6</v>
      </c>
      <c r="CP50" s="94" t="str">
        <f t="shared" si="203"/>
        <v>ALTO</v>
      </c>
      <c r="CQ50" s="89">
        <f t="shared" si="107"/>
        <v>0.6</v>
      </c>
      <c r="CR50" s="194"/>
      <c r="CS50" s="94">
        <f t="shared" si="108"/>
        <v>5</v>
      </c>
      <c r="CT50" s="47"/>
      <c r="CU50" s="194"/>
      <c r="CV50" s="194"/>
      <c r="CW50" s="96"/>
      <c r="CX50" s="97">
        <f t="shared" si="109"/>
        <v>0</v>
      </c>
      <c r="CY50" s="98">
        <f t="shared" si="110"/>
        <v>3</v>
      </c>
      <c r="CZ50" s="97" t="str">
        <f t="shared" si="111"/>
        <v>Moderado</v>
      </c>
      <c r="DA50" s="99">
        <f t="shared" si="112"/>
        <v>0.6</v>
      </c>
      <c r="DB50" s="100">
        <f t="shared" si="113"/>
        <v>0</v>
      </c>
      <c r="DC50" s="100">
        <f t="shared" si="114"/>
        <v>0</v>
      </c>
      <c r="DD50" s="97">
        <f t="shared" si="115"/>
        <v>0</v>
      </c>
      <c r="DE50" s="428">
        <f t="shared" si="116"/>
        <v>5</v>
      </c>
      <c r="DF50" s="429">
        <f t="shared" si="117"/>
        <v>1</v>
      </c>
      <c r="DG50" s="428">
        <f t="shared" si="118"/>
        <v>3</v>
      </c>
      <c r="DH50" s="428"/>
      <c r="DI50" s="429">
        <f t="shared" si="119"/>
        <v>0.6</v>
      </c>
      <c r="DJ50" s="100">
        <f t="shared" si="120"/>
        <v>0</v>
      </c>
      <c r="DK50" s="100">
        <f t="shared" si="121"/>
        <v>0</v>
      </c>
      <c r="DL50" s="97">
        <f t="shared" si="122"/>
        <v>0</v>
      </c>
      <c r="DM50" s="428">
        <f t="shared" si="123"/>
        <v>5</v>
      </c>
      <c r="DN50" s="429">
        <f t="shared" si="124"/>
        <v>1</v>
      </c>
      <c r="DO50" s="428">
        <f t="shared" si="125"/>
        <v>3</v>
      </c>
      <c r="DP50" s="429">
        <f t="shared" si="126"/>
        <v>0.6</v>
      </c>
      <c r="DQ50" s="100">
        <f t="shared" si="127"/>
        <v>0</v>
      </c>
      <c r="DR50" s="100">
        <f t="shared" si="128"/>
        <v>0</v>
      </c>
      <c r="DS50" s="97">
        <f t="shared" si="129"/>
        <v>0</v>
      </c>
      <c r="DT50" s="428">
        <f t="shared" si="130"/>
        <v>5</v>
      </c>
      <c r="DU50" s="429">
        <f t="shared" si="131"/>
        <v>1</v>
      </c>
      <c r="DV50" s="428">
        <f t="shared" si="132"/>
        <v>3</v>
      </c>
      <c r="DW50" s="429">
        <f t="shared" si="133"/>
        <v>0.6</v>
      </c>
      <c r="DX50" s="100">
        <f t="shared" si="134"/>
        <v>0</v>
      </c>
      <c r="DY50" s="100">
        <f t="shared" si="135"/>
        <v>0</v>
      </c>
      <c r="DZ50" s="97">
        <f t="shared" si="136"/>
        <v>0</v>
      </c>
      <c r="EA50" s="428">
        <f t="shared" si="137"/>
        <v>5</v>
      </c>
      <c r="EB50" s="429">
        <f t="shared" si="138"/>
        <v>1</v>
      </c>
      <c r="EC50" s="428">
        <f t="shared" si="139"/>
        <v>3</v>
      </c>
      <c r="ED50" s="429">
        <f t="shared" si="140"/>
        <v>0.6</v>
      </c>
      <c r="EE50" s="100">
        <f t="shared" si="141"/>
        <v>0</v>
      </c>
      <c r="EF50" s="100">
        <f t="shared" si="142"/>
        <v>0</v>
      </c>
      <c r="EG50" s="97">
        <f t="shared" si="143"/>
        <v>0</v>
      </c>
      <c r="EH50" s="428">
        <f t="shared" si="144"/>
        <v>5</v>
      </c>
      <c r="EI50" s="429">
        <f t="shared" si="145"/>
        <v>1</v>
      </c>
      <c r="EJ50" s="428">
        <f t="shared" si="146"/>
        <v>3</v>
      </c>
      <c r="EK50" s="429">
        <f t="shared" si="147"/>
        <v>0.6</v>
      </c>
      <c r="EL50" s="100">
        <f t="shared" si="148"/>
        <v>0</v>
      </c>
      <c r="EM50" s="100">
        <f t="shared" si="149"/>
        <v>0</v>
      </c>
      <c r="EN50" s="97">
        <f t="shared" si="150"/>
        <v>0</v>
      </c>
      <c r="EO50" s="428">
        <f t="shared" si="151"/>
        <v>5</v>
      </c>
      <c r="EP50" s="429">
        <f t="shared" si="152"/>
        <v>1</v>
      </c>
      <c r="EQ50" s="428">
        <f t="shared" si="153"/>
        <v>3</v>
      </c>
      <c r="ER50" s="429">
        <f t="shared" si="154"/>
        <v>0.6</v>
      </c>
      <c r="ES50" s="100">
        <f t="shared" si="155"/>
        <v>0</v>
      </c>
      <c r="ET50" s="100">
        <f t="shared" si="156"/>
        <v>0</v>
      </c>
      <c r="EU50" s="97">
        <f t="shared" si="157"/>
        <v>0</v>
      </c>
      <c r="EV50" s="428">
        <f t="shared" si="158"/>
        <v>5</v>
      </c>
      <c r="EW50" s="429">
        <f t="shared" si="159"/>
        <v>1</v>
      </c>
      <c r="EX50" s="428">
        <f t="shared" si="160"/>
        <v>3</v>
      </c>
      <c r="EY50" s="429">
        <f t="shared" si="161"/>
        <v>0.6</v>
      </c>
      <c r="EZ50" s="100">
        <f t="shared" si="162"/>
        <v>0</v>
      </c>
      <c r="FA50" s="100">
        <f t="shared" si="163"/>
        <v>0</v>
      </c>
      <c r="FB50" s="97">
        <f t="shared" si="164"/>
        <v>0</v>
      </c>
      <c r="FC50" s="428">
        <f t="shared" si="165"/>
        <v>5</v>
      </c>
      <c r="FD50" s="429">
        <f t="shared" si="166"/>
        <v>1</v>
      </c>
      <c r="FE50" s="428">
        <f t="shared" si="167"/>
        <v>3</v>
      </c>
      <c r="FF50" s="429">
        <f t="shared" si="168"/>
        <v>0.6</v>
      </c>
      <c r="FG50" s="100">
        <f t="shared" si="169"/>
        <v>0</v>
      </c>
      <c r="FH50" s="100">
        <f t="shared" si="170"/>
        <v>0</v>
      </c>
      <c r="FI50" s="97">
        <f t="shared" si="171"/>
        <v>0</v>
      </c>
      <c r="FJ50" s="428">
        <f t="shared" si="172"/>
        <v>5</v>
      </c>
      <c r="FK50" s="429">
        <f t="shared" si="173"/>
        <v>1</v>
      </c>
      <c r="FL50" s="428">
        <f t="shared" si="174"/>
        <v>3</v>
      </c>
      <c r="FM50" s="429">
        <f t="shared" si="175"/>
        <v>0.6</v>
      </c>
      <c r="FN50" s="100">
        <f t="shared" si="176"/>
        <v>0</v>
      </c>
      <c r="FO50" s="100">
        <f t="shared" si="177"/>
        <v>0</v>
      </c>
      <c r="FP50" s="97">
        <f t="shared" si="178"/>
        <v>0</v>
      </c>
      <c r="FQ50" s="428">
        <f t="shared" si="179"/>
        <v>5</v>
      </c>
      <c r="FR50" s="429">
        <f t="shared" si="180"/>
        <v>1</v>
      </c>
      <c r="FS50" s="428">
        <f t="shared" si="181"/>
        <v>3</v>
      </c>
      <c r="FT50" s="429">
        <f t="shared" si="182"/>
        <v>0.6</v>
      </c>
      <c r="FU50" s="100">
        <f t="shared" si="183"/>
        <v>0</v>
      </c>
      <c r="FV50" s="100">
        <f t="shared" si="184"/>
        <v>0</v>
      </c>
      <c r="FW50" s="97">
        <f t="shared" si="185"/>
        <v>0</v>
      </c>
      <c r="FX50" s="428">
        <f t="shared" si="186"/>
        <v>5</v>
      </c>
      <c r="FY50" s="429">
        <f t="shared" si="187"/>
        <v>1</v>
      </c>
      <c r="FZ50" s="428">
        <f t="shared" si="188"/>
        <v>3</v>
      </c>
      <c r="GA50" s="429">
        <f t="shared" si="189"/>
        <v>0.6</v>
      </c>
      <c r="GB50" s="100">
        <f t="shared" si="190"/>
        <v>0</v>
      </c>
      <c r="GC50" s="100">
        <f t="shared" si="191"/>
        <v>0</v>
      </c>
      <c r="GD50" s="97">
        <f t="shared" si="192"/>
        <v>0</v>
      </c>
      <c r="GE50" s="428">
        <f t="shared" si="193"/>
        <v>5</v>
      </c>
      <c r="GF50" s="429">
        <f t="shared" si="194"/>
        <v>1</v>
      </c>
      <c r="GG50" s="428">
        <f t="shared" si="195"/>
        <v>3</v>
      </c>
      <c r="GH50" s="429">
        <f t="shared" si="196"/>
        <v>0.6</v>
      </c>
      <c r="GI50" s="429">
        <f t="shared" si="197"/>
        <v>0.6</v>
      </c>
    </row>
    <row r="51" spans="1:191" ht="37.5" hidden="1" customHeight="1">
      <c r="A51" s="427">
        <v>43</v>
      </c>
      <c r="B51" s="85"/>
      <c r="C51" s="85"/>
      <c r="D51" s="193"/>
      <c r="E51" s="85"/>
      <c r="F51" s="124"/>
      <c r="G51" s="85"/>
      <c r="H51" s="85" t="s">
        <v>1170</v>
      </c>
      <c r="I51" s="86"/>
      <c r="J51" s="86"/>
      <c r="K51" s="86"/>
      <c r="L51" s="86"/>
      <c r="M51" s="86"/>
      <c r="N51" s="86"/>
      <c r="O51" s="86"/>
      <c r="P51" s="86"/>
      <c r="Q51" s="86"/>
      <c r="R51" s="86"/>
      <c r="S51" s="86"/>
      <c r="T51" s="86"/>
      <c r="U51" s="86"/>
      <c r="V51" s="86"/>
      <c r="W51" s="86"/>
      <c r="X51" s="86"/>
      <c r="Y51" s="86"/>
      <c r="Z51" s="86"/>
      <c r="AA51" s="86"/>
      <c r="AB51" s="86"/>
      <c r="AC51" s="88">
        <f t="shared" si="102"/>
        <v>0</v>
      </c>
      <c r="AD51" s="89">
        <f t="shared" si="199"/>
        <v>1</v>
      </c>
      <c r="AE51" s="88" t="str">
        <f t="shared" si="103"/>
        <v>3 - Moderado</v>
      </c>
      <c r="AF51" s="89">
        <f t="shared" si="198"/>
        <v>0.6</v>
      </c>
      <c r="AG51" s="82" t="str">
        <f t="shared" si="200"/>
        <v/>
      </c>
      <c r="AH51" s="89">
        <f t="shared" si="104"/>
        <v>0.6</v>
      </c>
      <c r="AI51" s="85"/>
      <c r="AJ51" s="85"/>
      <c r="AK51" s="85"/>
      <c r="AL51" s="85"/>
      <c r="AM51" s="47"/>
      <c r="AN51" s="91"/>
      <c r="AO51" s="91"/>
      <c r="AP51" s="47"/>
      <c r="AQ51" s="47"/>
      <c r="AR51" s="91"/>
      <c r="AS51" s="91"/>
      <c r="AT51" s="47"/>
      <c r="AU51" s="47"/>
      <c r="AV51" s="91"/>
      <c r="AW51" s="91"/>
      <c r="AX51" s="47"/>
      <c r="AY51" s="47"/>
      <c r="AZ51" s="91"/>
      <c r="BA51" s="91"/>
      <c r="BB51" s="47"/>
      <c r="BC51" s="47"/>
      <c r="BD51" s="91"/>
      <c r="BE51" s="91"/>
      <c r="BF51" s="47"/>
      <c r="BG51" s="47"/>
      <c r="BH51" s="91"/>
      <c r="BI51" s="91"/>
      <c r="BJ51" s="47"/>
      <c r="BK51" s="47"/>
      <c r="BL51" s="91"/>
      <c r="BM51" s="91"/>
      <c r="BN51" s="47"/>
      <c r="BO51" s="47"/>
      <c r="BP51" s="91"/>
      <c r="BQ51" s="91"/>
      <c r="BR51" s="47"/>
      <c r="BS51" s="47"/>
      <c r="BT51" s="91"/>
      <c r="BU51" s="91"/>
      <c r="BV51" s="47"/>
      <c r="BW51" s="47"/>
      <c r="BX51" s="91"/>
      <c r="BY51" s="91"/>
      <c r="BZ51" s="47"/>
      <c r="CA51" s="47"/>
      <c r="CB51" s="91"/>
      <c r="CC51" s="91"/>
      <c r="CD51" s="47"/>
      <c r="CE51" s="47"/>
      <c r="CF51" s="91"/>
      <c r="CG51" s="91"/>
      <c r="CH51" s="47"/>
      <c r="CI51" s="91"/>
      <c r="CJ51" s="91"/>
      <c r="CK51" s="47"/>
      <c r="CL51" s="92" t="str">
        <f t="shared" si="105"/>
        <v>5 - Muy Alta</v>
      </c>
      <c r="CM51" s="93">
        <f t="shared" si="201"/>
        <v>1</v>
      </c>
      <c r="CN51" s="92" t="str">
        <f t="shared" si="106"/>
        <v>3 - Moderado</v>
      </c>
      <c r="CO51" s="93">
        <f t="shared" si="202"/>
        <v>0.6</v>
      </c>
      <c r="CP51" s="94" t="str">
        <f t="shared" si="203"/>
        <v>ALTO</v>
      </c>
      <c r="CQ51" s="89">
        <f t="shared" si="107"/>
        <v>0.6</v>
      </c>
      <c r="CR51" s="194"/>
      <c r="CS51" s="94">
        <f t="shared" si="108"/>
        <v>5</v>
      </c>
      <c r="CT51" s="47"/>
      <c r="CU51" s="194"/>
      <c r="CV51" s="194"/>
      <c r="CW51" s="96"/>
      <c r="CX51" s="97">
        <f t="shared" si="109"/>
        <v>0</v>
      </c>
      <c r="CY51" s="98">
        <f t="shared" si="110"/>
        <v>3</v>
      </c>
      <c r="CZ51" s="97" t="str">
        <f t="shared" si="111"/>
        <v>Moderado</v>
      </c>
      <c r="DA51" s="99">
        <f t="shared" si="112"/>
        <v>0.6</v>
      </c>
      <c r="DB51" s="100">
        <f t="shared" si="113"/>
        <v>0</v>
      </c>
      <c r="DC51" s="100">
        <f t="shared" si="114"/>
        <v>0</v>
      </c>
      <c r="DD51" s="97">
        <f t="shared" si="115"/>
        <v>0</v>
      </c>
      <c r="DE51" s="428">
        <f t="shared" si="116"/>
        <v>5</v>
      </c>
      <c r="DF51" s="429">
        <f t="shared" si="117"/>
        <v>1</v>
      </c>
      <c r="DG51" s="428">
        <f t="shared" si="118"/>
        <v>3</v>
      </c>
      <c r="DH51" s="428"/>
      <c r="DI51" s="429">
        <f t="shared" si="119"/>
        <v>0.6</v>
      </c>
      <c r="DJ51" s="100">
        <f t="shared" si="120"/>
        <v>0</v>
      </c>
      <c r="DK51" s="100">
        <f t="shared" si="121"/>
        <v>0</v>
      </c>
      <c r="DL51" s="97">
        <f t="shared" si="122"/>
        <v>0</v>
      </c>
      <c r="DM51" s="428">
        <f t="shared" si="123"/>
        <v>5</v>
      </c>
      <c r="DN51" s="429">
        <f t="shared" si="124"/>
        <v>1</v>
      </c>
      <c r="DO51" s="428">
        <f t="shared" si="125"/>
        <v>3</v>
      </c>
      <c r="DP51" s="429">
        <f t="shared" si="126"/>
        <v>0.6</v>
      </c>
      <c r="DQ51" s="100">
        <f t="shared" si="127"/>
        <v>0</v>
      </c>
      <c r="DR51" s="100">
        <f t="shared" si="128"/>
        <v>0</v>
      </c>
      <c r="DS51" s="97">
        <f t="shared" si="129"/>
        <v>0</v>
      </c>
      <c r="DT51" s="428">
        <f t="shared" si="130"/>
        <v>5</v>
      </c>
      <c r="DU51" s="429">
        <f t="shared" si="131"/>
        <v>1</v>
      </c>
      <c r="DV51" s="428">
        <f t="shared" si="132"/>
        <v>3</v>
      </c>
      <c r="DW51" s="429">
        <f t="shared" si="133"/>
        <v>0.6</v>
      </c>
      <c r="DX51" s="100">
        <f t="shared" si="134"/>
        <v>0</v>
      </c>
      <c r="DY51" s="100">
        <f t="shared" si="135"/>
        <v>0</v>
      </c>
      <c r="DZ51" s="97">
        <f t="shared" si="136"/>
        <v>0</v>
      </c>
      <c r="EA51" s="428">
        <f t="shared" si="137"/>
        <v>5</v>
      </c>
      <c r="EB51" s="429">
        <f t="shared" si="138"/>
        <v>1</v>
      </c>
      <c r="EC51" s="428">
        <f t="shared" si="139"/>
        <v>3</v>
      </c>
      <c r="ED51" s="429">
        <f t="shared" si="140"/>
        <v>0.6</v>
      </c>
      <c r="EE51" s="100">
        <f t="shared" si="141"/>
        <v>0</v>
      </c>
      <c r="EF51" s="100">
        <f t="shared" si="142"/>
        <v>0</v>
      </c>
      <c r="EG51" s="97">
        <f t="shared" si="143"/>
        <v>0</v>
      </c>
      <c r="EH51" s="428">
        <f t="shared" si="144"/>
        <v>5</v>
      </c>
      <c r="EI51" s="429">
        <f t="shared" si="145"/>
        <v>1</v>
      </c>
      <c r="EJ51" s="428">
        <f t="shared" si="146"/>
        <v>3</v>
      </c>
      <c r="EK51" s="429">
        <f t="shared" si="147"/>
        <v>0.6</v>
      </c>
      <c r="EL51" s="100">
        <f t="shared" si="148"/>
        <v>0</v>
      </c>
      <c r="EM51" s="100">
        <f t="shared" si="149"/>
        <v>0</v>
      </c>
      <c r="EN51" s="97">
        <f t="shared" si="150"/>
        <v>0</v>
      </c>
      <c r="EO51" s="428">
        <f t="shared" si="151"/>
        <v>5</v>
      </c>
      <c r="EP51" s="429">
        <f t="shared" si="152"/>
        <v>1</v>
      </c>
      <c r="EQ51" s="428">
        <f t="shared" si="153"/>
        <v>3</v>
      </c>
      <c r="ER51" s="429">
        <f t="shared" si="154"/>
        <v>0.6</v>
      </c>
      <c r="ES51" s="100">
        <f t="shared" si="155"/>
        <v>0</v>
      </c>
      <c r="ET51" s="100">
        <f t="shared" si="156"/>
        <v>0</v>
      </c>
      <c r="EU51" s="97">
        <f t="shared" si="157"/>
        <v>0</v>
      </c>
      <c r="EV51" s="428">
        <f t="shared" si="158"/>
        <v>5</v>
      </c>
      <c r="EW51" s="429">
        <f t="shared" si="159"/>
        <v>1</v>
      </c>
      <c r="EX51" s="428">
        <f t="shared" si="160"/>
        <v>3</v>
      </c>
      <c r="EY51" s="429">
        <f t="shared" si="161"/>
        <v>0.6</v>
      </c>
      <c r="EZ51" s="100">
        <f t="shared" si="162"/>
        <v>0</v>
      </c>
      <c r="FA51" s="100">
        <f t="shared" si="163"/>
        <v>0</v>
      </c>
      <c r="FB51" s="97">
        <f t="shared" si="164"/>
        <v>0</v>
      </c>
      <c r="FC51" s="428">
        <f t="shared" si="165"/>
        <v>5</v>
      </c>
      <c r="FD51" s="429">
        <f t="shared" si="166"/>
        <v>1</v>
      </c>
      <c r="FE51" s="428">
        <f t="shared" si="167"/>
        <v>3</v>
      </c>
      <c r="FF51" s="429">
        <f t="shared" si="168"/>
        <v>0.6</v>
      </c>
      <c r="FG51" s="100">
        <f t="shared" si="169"/>
        <v>0</v>
      </c>
      <c r="FH51" s="100">
        <f t="shared" si="170"/>
        <v>0</v>
      </c>
      <c r="FI51" s="97">
        <f t="shared" si="171"/>
        <v>0</v>
      </c>
      <c r="FJ51" s="428">
        <f t="shared" si="172"/>
        <v>5</v>
      </c>
      <c r="FK51" s="429">
        <f t="shared" si="173"/>
        <v>1</v>
      </c>
      <c r="FL51" s="428">
        <f t="shared" si="174"/>
        <v>3</v>
      </c>
      <c r="FM51" s="429">
        <f t="shared" si="175"/>
        <v>0.6</v>
      </c>
      <c r="FN51" s="100">
        <f t="shared" si="176"/>
        <v>0</v>
      </c>
      <c r="FO51" s="100">
        <f t="shared" si="177"/>
        <v>0</v>
      </c>
      <c r="FP51" s="97">
        <f t="shared" si="178"/>
        <v>0</v>
      </c>
      <c r="FQ51" s="428">
        <f t="shared" si="179"/>
        <v>5</v>
      </c>
      <c r="FR51" s="429">
        <f t="shared" si="180"/>
        <v>1</v>
      </c>
      <c r="FS51" s="428">
        <f t="shared" si="181"/>
        <v>3</v>
      </c>
      <c r="FT51" s="429">
        <f t="shared" si="182"/>
        <v>0.6</v>
      </c>
      <c r="FU51" s="100">
        <f t="shared" si="183"/>
        <v>0</v>
      </c>
      <c r="FV51" s="100">
        <f t="shared" si="184"/>
        <v>0</v>
      </c>
      <c r="FW51" s="97">
        <f t="shared" si="185"/>
        <v>0</v>
      </c>
      <c r="FX51" s="428">
        <f t="shared" si="186"/>
        <v>5</v>
      </c>
      <c r="FY51" s="429">
        <f t="shared" si="187"/>
        <v>1</v>
      </c>
      <c r="FZ51" s="428">
        <f t="shared" si="188"/>
        <v>3</v>
      </c>
      <c r="GA51" s="429">
        <f t="shared" si="189"/>
        <v>0.6</v>
      </c>
      <c r="GB51" s="100">
        <f t="shared" si="190"/>
        <v>0</v>
      </c>
      <c r="GC51" s="100">
        <f t="shared" si="191"/>
        <v>0</v>
      </c>
      <c r="GD51" s="97">
        <f t="shared" si="192"/>
        <v>0</v>
      </c>
      <c r="GE51" s="428">
        <f t="shared" si="193"/>
        <v>5</v>
      </c>
      <c r="GF51" s="429">
        <f t="shared" si="194"/>
        <v>1</v>
      </c>
      <c r="GG51" s="428">
        <f t="shared" si="195"/>
        <v>3</v>
      </c>
      <c r="GH51" s="429">
        <f t="shared" si="196"/>
        <v>0.6</v>
      </c>
      <c r="GI51" s="429">
        <f t="shared" si="197"/>
        <v>0.6</v>
      </c>
    </row>
    <row r="52" spans="1:191" ht="37.5" hidden="1" customHeight="1">
      <c r="A52" s="427">
        <v>44</v>
      </c>
      <c r="B52" s="85"/>
      <c r="C52" s="85"/>
      <c r="D52" s="193"/>
      <c r="E52" s="85"/>
      <c r="F52" s="124"/>
      <c r="G52" s="85"/>
      <c r="H52" s="85" t="s">
        <v>1170</v>
      </c>
      <c r="I52" s="86"/>
      <c r="J52" s="86"/>
      <c r="K52" s="86"/>
      <c r="L52" s="86"/>
      <c r="M52" s="86"/>
      <c r="N52" s="86"/>
      <c r="O52" s="86"/>
      <c r="P52" s="86"/>
      <c r="Q52" s="86"/>
      <c r="R52" s="86"/>
      <c r="S52" s="86"/>
      <c r="T52" s="86"/>
      <c r="U52" s="86"/>
      <c r="V52" s="86"/>
      <c r="W52" s="86"/>
      <c r="X52" s="86"/>
      <c r="Y52" s="86"/>
      <c r="Z52" s="86"/>
      <c r="AA52" s="86"/>
      <c r="AB52" s="86"/>
      <c r="AC52" s="88">
        <f t="shared" si="102"/>
        <v>0</v>
      </c>
      <c r="AD52" s="89">
        <f t="shared" si="199"/>
        <v>1</v>
      </c>
      <c r="AE52" s="88" t="str">
        <f t="shared" si="103"/>
        <v>3 - Moderado</v>
      </c>
      <c r="AF52" s="89">
        <f t="shared" si="198"/>
        <v>0.6</v>
      </c>
      <c r="AG52" s="82" t="str">
        <f t="shared" si="200"/>
        <v/>
      </c>
      <c r="AH52" s="89">
        <f t="shared" si="104"/>
        <v>0.6</v>
      </c>
      <c r="AI52" s="85"/>
      <c r="AJ52" s="85"/>
      <c r="AK52" s="85"/>
      <c r="AL52" s="85"/>
      <c r="AM52" s="47"/>
      <c r="AN52" s="91"/>
      <c r="AO52" s="91"/>
      <c r="AP52" s="47"/>
      <c r="AQ52" s="47"/>
      <c r="AR52" s="91"/>
      <c r="AS52" s="91"/>
      <c r="AT52" s="47"/>
      <c r="AU52" s="47"/>
      <c r="AV52" s="91"/>
      <c r="AW52" s="91"/>
      <c r="AX52" s="47"/>
      <c r="AY52" s="47"/>
      <c r="AZ52" s="91"/>
      <c r="BA52" s="91"/>
      <c r="BB52" s="47"/>
      <c r="BC52" s="47"/>
      <c r="BD52" s="91"/>
      <c r="BE52" s="91"/>
      <c r="BF52" s="47"/>
      <c r="BG52" s="47"/>
      <c r="BH52" s="91"/>
      <c r="BI52" s="91"/>
      <c r="BJ52" s="47"/>
      <c r="BK52" s="47"/>
      <c r="BL52" s="91"/>
      <c r="BM52" s="91"/>
      <c r="BN52" s="47"/>
      <c r="BO52" s="47"/>
      <c r="BP52" s="91"/>
      <c r="BQ52" s="91"/>
      <c r="BR52" s="47"/>
      <c r="BS52" s="47"/>
      <c r="BT52" s="91"/>
      <c r="BU52" s="91"/>
      <c r="BV52" s="47"/>
      <c r="BW52" s="47"/>
      <c r="BX52" s="91"/>
      <c r="BY52" s="91"/>
      <c r="BZ52" s="47"/>
      <c r="CA52" s="47"/>
      <c r="CB52" s="91"/>
      <c r="CC52" s="91"/>
      <c r="CD52" s="47"/>
      <c r="CE52" s="47"/>
      <c r="CF52" s="91"/>
      <c r="CG52" s="91"/>
      <c r="CH52" s="47"/>
      <c r="CI52" s="91"/>
      <c r="CJ52" s="91"/>
      <c r="CK52" s="47"/>
      <c r="CL52" s="92" t="str">
        <f t="shared" si="105"/>
        <v>5 - Muy Alta</v>
      </c>
      <c r="CM52" s="93">
        <f t="shared" si="201"/>
        <v>1</v>
      </c>
      <c r="CN52" s="92" t="str">
        <f t="shared" si="106"/>
        <v>3 - Moderado</v>
      </c>
      <c r="CO52" s="93">
        <f t="shared" si="202"/>
        <v>0.6</v>
      </c>
      <c r="CP52" s="94" t="str">
        <f t="shared" si="203"/>
        <v>ALTO</v>
      </c>
      <c r="CQ52" s="89">
        <f t="shared" si="107"/>
        <v>0.6</v>
      </c>
      <c r="CR52" s="194"/>
      <c r="CS52" s="94">
        <f t="shared" si="108"/>
        <v>5</v>
      </c>
      <c r="CT52" s="47"/>
      <c r="CU52" s="194"/>
      <c r="CV52" s="194"/>
      <c r="CW52" s="96"/>
      <c r="CX52" s="97">
        <f t="shared" si="109"/>
        <v>0</v>
      </c>
      <c r="CY52" s="98">
        <f t="shared" si="110"/>
        <v>3</v>
      </c>
      <c r="CZ52" s="97" t="str">
        <f t="shared" si="111"/>
        <v>Moderado</v>
      </c>
      <c r="DA52" s="99">
        <f t="shared" si="112"/>
        <v>0.6</v>
      </c>
      <c r="DB52" s="100">
        <f t="shared" si="113"/>
        <v>0</v>
      </c>
      <c r="DC52" s="100">
        <f t="shared" si="114"/>
        <v>0</v>
      </c>
      <c r="DD52" s="97">
        <f t="shared" si="115"/>
        <v>0</v>
      </c>
      <c r="DE52" s="428">
        <f t="shared" si="116"/>
        <v>5</v>
      </c>
      <c r="DF52" s="429">
        <f t="shared" si="117"/>
        <v>1</v>
      </c>
      <c r="DG52" s="428">
        <f t="shared" si="118"/>
        <v>3</v>
      </c>
      <c r="DH52" s="428"/>
      <c r="DI52" s="429">
        <f t="shared" si="119"/>
        <v>0.6</v>
      </c>
      <c r="DJ52" s="100">
        <f t="shared" si="120"/>
        <v>0</v>
      </c>
      <c r="DK52" s="100">
        <f t="shared" si="121"/>
        <v>0</v>
      </c>
      <c r="DL52" s="97">
        <f t="shared" si="122"/>
        <v>0</v>
      </c>
      <c r="DM52" s="428">
        <f t="shared" si="123"/>
        <v>5</v>
      </c>
      <c r="DN52" s="429">
        <f t="shared" si="124"/>
        <v>1</v>
      </c>
      <c r="DO52" s="428">
        <f t="shared" si="125"/>
        <v>3</v>
      </c>
      <c r="DP52" s="429">
        <f t="shared" si="126"/>
        <v>0.6</v>
      </c>
      <c r="DQ52" s="100">
        <f t="shared" si="127"/>
        <v>0</v>
      </c>
      <c r="DR52" s="100">
        <f t="shared" si="128"/>
        <v>0</v>
      </c>
      <c r="DS52" s="97">
        <f t="shared" si="129"/>
        <v>0</v>
      </c>
      <c r="DT52" s="428">
        <f t="shared" si="130"/>
        <v>5</v>
      </c>
      <c r="DU52" s="429">
        <f t="shared" si="131"/>
        <v>1</v>
      </c>
      <c r="DV52" s="428">
        <f t="shared" si="132"/>
        <v>3</v>
      </c>
      <c r="DW52" s="429">
        <f t="shared" si="133"/>
        <v>0.6</v>
      </c>
      <c r="DX52" s="100">
        <f t="shared" si="134"/>
        <v>0</v>
      </c>
      <c r="DY52" s="100">
        <f t="shared" si="135"/>
        <v>0</v>
      </c>
      <c r="DZ52" s="97">
        <f t="shared" si="136"/>
        <v>0</v>
      </c>
      <c r="EA52" s="428">
        <f t="shared" si="137"/>
        <v>5</v>
      </c>
      <c r="EB52" s="429">
        <f t="shared" si="138"/>
        <v>1</v>
      </c>
      <c r="EC52" s="428">
        <f t="shared" si="139"/>
        <v>3</v>
      </c>
      <c r="ED52" s="429">
        <f t="shared" si="140"/>
        <v>0.6</v>
      </c>
      <c r="EE52" s="100">
        <f t="shared" si="141"/>
        <v>0</v>
      </c>
      <c r="EF52" s="100">
        <f t="shared" si="142"/>
        <v>0</v>
      </c>
      <c r="EG52" s="97">
        <f t="shared" si="143"/>
        <v>0</v>
      </c>
      <c r="EH52" s="428">
        <f t="shared" si="144"/>
        <v>5</v>
      </c>
      <c r="EI52" s="429">
        <f t="shared" si="145"/>
        <v>1</v>
      </c>
      <c r="EJ52" s="428">
        <f t="shared" si="146"/>
        <v>3</v>
      </c>
      <c r="EK52" s="429">
        <f t="shared" si="147"/>
        <v>0.6</v>
      </c>
      <c r="EL52" s="100">
        <f t="shared" si="148"/>
        <v>0</v>
      </c>
      <c r="EM52" s="100">
        <f t="shared" si="149"/>
        <v>0</v>
      </c>
      <c r="EN52" s="97">
        <f t="shared" si="150"/>
        <v>0</v>
      </c>
      <c r="EO52" s="428">
        <f t="shared" si="151"/>
        <v>5</v>
      </c>
      <c r="EP52" s="429">
        <f t="shared" si="152"/>
        <v>1</v>
      </c>
      <c r="EQ52" s="428">
        <f t="shared" si="153"/>
        <v>3</v>
      </c>
      <c r="ER52" s="429">
        <f t="shared" si="154"/>
        <v>0.6</v>
      </c>
      <c r="ES52" s="100">
        <f t="shared" si="155"/>
        <v>0</v>
      </c>
      <c r="ET52" s="100">
        <f t="shared" si="156"/>
        <v>0</v>
      </c>
      <c r="EU52" s="97">
        <f t="shared" si="157"/>
        <v>0</v>
      </c>
      <c r="EV52" s="428">
        <f t="shared" si="158"/>
        <v>5</v>
      </c>
      <c r="EW52" s="429">
        <f t="shared" si="159"/>
        <v>1</v>
      </c>
      <c r="EX52" s="428">
        <f t="shared" si="160"/>
        <v>3</v>
      </c>
      <c r="EY52" s="429">
        <f t="shared" si="161"/>
        <v>0.6</v>
      </c>
      <c r="EZ52" s="100">
        <f t="shared" si="162"/>
        <v>0</v>
      </c>
      <c r="FA52" s="100">
        <f t="shared" si="163"/>
        <v>0</v>
      </c>
      <c r="FB52" s="97">
        <f t="shared" si="164"/>
        <v>0</v>
      </c>
      <c r="FC52" s="428">
        <f t="shared" si="165"/>
        <v>5</v>
      </c>
      <c r="FD52" s="429">
        <f t="shared" si="166"/>
        <v>1</v>
      </c>
      <c r="FE52" s="428">
        <f t="shared" si="167"/>
        <v>3</v>
      </c>
      <c r="FF52" s="429">
        <f t="shared" si="168"/>
        <v>0.6</v>
      </c>
      <c r="FG52" s="100">
        <f t="shared" si="169"/>
        <v>0</v>
      </c>
      <c r="FH52" s="100">
        <f t="shared" si="170"/>
        <v>0</v>
      </c>
      <c r="FI52" s="97">
        <f t="shared" si="171"/>
        <v>0</v>
      </c>
      <c r="FJ52" s="428">
        <f t="shared" si="172"/>
        <v>5</v>
      </c>
      <c r="FK52" s="429">
        <f t="shared" si="173"/>
        <v>1</v>
      </c>
      <c r="FL52" s="428">
        <f t="shared" si="174"/>
        <v>3</v>
      </c>
      <c r="FM52" s="429">
        <f t="shared" si="175"/>
        <v>0.6</v>
      </c>
      <c r="FN52" s="100">
        <f t="shared" si="176"/>
        <v>0</v>
      </c>
      <c r="FO52" s="100">
        <f t="shared" si="177"/>
        <v>0</v>
      </c>
      <c r="FP52" s="97">
        <f t="shared" si="178"/>
        <v>0</v>
      </c>
      <c r="FQ52" s="428">
        <f t="shared" si="179"/>
        <v>5</v>
      </c>
      <c r="FR52" s="429">
        <f t="shared" si="180"/>
        <v>1</v>
      </c>
      <c r="FS52" s="428">
        <f t="shared" si="181"/>
        <v>3</v>
      </c>
      <c r="FT52" s="429">
        <f t="shared" si="182"/>
        <v>0.6</v>
      </c>
      <c r="FU52" s="100">
        <f t="shared" si="183"/>
        <v>0</v>
      </c>
      <c r="FV52" s="100">
        <f t="shared" si="184"/>
        <v>0</v>
      </c>
      <c r="FW52" s="97">
        <f t="shared" si="185"/>
        <v>0</v>
      </c>
      <c r="FX52" s="428">
        <f t="shared" si="186"/>
        <v>5</v>
      </c>
      <c r="FY52" s="429">
        <f t="shared" si="187"/>
        <v>1</v>
      </c>
      <c r="FZ52" s="428">
        <f t="shared" si="188"/>
        <v>3</v>
      </c>
      <c r="GA52" s="429">
        <f t="shared" si="189"/>
        <v>0.6</v>
      </c>
      <c r="GB52" s="100">
        <f t="shared" si="190"/>
        <v>0</v>
      </c>
      <c r="GC52" s="100">
        <f t="shared" si="191"/>
        <v>0</v>
      </c>
      <c r="GD52" s="97">
        <f t="shared" si="192"/>
        <v>0</v>
      </c>
      <c r="GE52" s="428">
        <f t="shared" si="193"/>
        <v>5</v>
      </c>
      <c r="GF52" s="429">
        <f t="shared" si="194"/>
        <v>1</v>
      </c>
      <c r="GG52" s="428">
        <f t="shared" si="195"/>
        <v>3</v>
      </c>
      <c r="GH52" s="429">
        <f t="shared" si="196"/>
        <v>0.6</v>
      </c>
      <c r="GI52" s="429">
        <f t="shared" si="197"/>
        <v>0.6</v>
      </c>
    </row>
    <row r="53" spans="1:191" ht="37.5" hidden="1" customHeight="1">
      <c r="A53" s="427">
        <v>45</v>
      </c>
      <c r="B53" s="85"/>
      <c r="C53" s="85"/>
      <c r="D53" s="193"/>
      <c r="E53" s="85"/>
      <c r="F53" s="124"/>
      <c r="G53" s="85"/>
      <c r="H53" s="85" t="s">
        <v>1170</v>
      </c>
      <c r="I53" s="86"/>
      <c r="J53" s="86"/>
      <c r="K53" s="86"/>
      <c r="L53" s="86"/>
      <c r="M53" s="86"/>
      <c r="N53" s="86"/>
      <c r="O53" s="86"/>
      <c r="P53" s="86"/>
      <c r="Q53" s="86"/>
      <c r="R53" s="86"/>
      <c r="S53" s="86"/>
      <c r="T53" s="86"/>
      <c r="U53" s="86"/>
      <c r="V53" s="86"/>
      <c r="W53" s="86"/>
      <c r="X53" s="86"/>
      <c r="Y53" s="86"/>
      <c r="Z53" s="86"/>
      <c r="AA53" s="86"/>
      <c r="AB53" s="86"/>
      <c r="AC53" s="88">
        <f t="shared" si="102"/>
        <v>0</v>
      </c>
      <c r="AD53" s="89">
        <f t="shared" si="199"/>
        <v>1</v>
      </c>
      <c r="AE53" s="88" t="str">
        <f t="shared" si="103"/>
        <v>3 - Moderado</v>
      </c>
      <c r="AF53" s="89">
        <f t="shared" si="198"/>
        <v>0.6</v>
      </c>
      <c r="AG53" s="82" t="str">
        <f t="shared" si="200"/>
        <v/>
      </c>
      <c r="AH53" s="89">
        <f t="shared" si="104"/>
        <v>0.6</v>
      </c>
      <c r="AI53" s="85"/>
      <c r="AJ53" s="85"/>
      <c r="AK53" s="85"/>
      <c r="AL53" s="85"/>
      <c r="AM53" s="47"/>
      <c r="AN53" s="91"/>
      <c r="AO53" s="91"/>
      <c r="AP53" s="47"/>
      <c r="AQ53" s="47"/>
      <c r="AR53" s="91"/>
      <c r="AS53" s="91"/>
      <c r="AT53" s="47"/>
      <c r="AU53" s="47"/>
      <c r="AV53" s="91"/>
      <c r="AW53" s="91"/>
      <c r="AX53" s="47"/>
      <c r="AY53" s="47"/>
      <c r="AZ53" s="91"/>
      <c r="BA53" s="91"/>
      <c r="BB53" s="47"/>
      <c r="BC53" s="47"/>
      <c r="BD53" s="91"/>
      <c r="BE53" s="91"/>
      <c r="BF53" s="47"/>
      <c r="BG53" s="47"/>
      <c r="BH53" s="91"/>
      <c r="BI53" s="91"/>
      <c r="BJ53" s="47"/>
      <c r="BK53" s="47"/>
      <c r="BL53" s="91"/>
      <c r="BM53" s="91"/>
      <c r="BN53" s="47"/>
      <c r="BO53" s="47"/>
      <c r="BP53" s="91"/>
      <c r="BQ53" s="91"/>
      <c r="BR53" s="47"/>
      <c r="BS53" s="47"/>
      <c r="BT53" s="91"/>
      <c r="BU53" s="91"/>
      <c r="BV53" s="47"/>
      <c r="BW53" s="47"/>
      <c r="BX53" s="91"/>
      <c r="BY53" s="91"/>
      <c r="BZ53" s="47"/>
      <c r="CA53" s="47"/>
      <c r="CB53" s="91"/>
      <c r="CC53" s="91"/>
      <c r="CD53" s="47"/>
      <c r="CE53" s="47"/>
      <c r="CF53" s="91"/>
      <c r="CG53" s="91"/>
      <c r="CH53" s="47"/>
      <c r="CI53" s="91"/>
      <c r="CJ53" s="91"/>
      <c r="CK53" s="47"/>
      <c r="CL53" s="92" t="str">
        <f t="shared" si="105"/>
        <v>5 - Muy Alta</v>
      </c>
      <c r="CM53" s="93">
        <f t="shared" si="201"/>
        <v>1</v>
      </c>
      <c r="CN53" s="92" t="str">
        <f t="shared" si="106"/>
        <v>3 - Moderado</v>
      </c>
      <c r="CO53" s="93">
        <f t="shared" si="202"/>
        <v>0.6</v>
      </c>
      <c r="CP53" s="94" t="str">
        <f t="shared" si="203"/>
        <v>ALTO</v>
      </c>
      <c r="CQ53" s="89">
        <f t="shared" si="107"/>
        <v>0.6</v>
      </c>
      <c r="CR53" s="194"/>
      <c r="CS53" s="94">
        <f t="shared" si="108"/>
        <v>5</v>
      </c>
      <c r="CT53" s="47"/>
      <c r="CU53" s="194"/>
      <c r="CV53" s="194"/>
      <c r="CW53" s="96"/>
      <c r="CX53" s="97">
        <f t="shared" si="109"/>
        <v>0</v>
      </c>
      <c r="CY53" s="98">
        <f t="shared" si="110"/>
        <v>3</v>
      </c>
      <c r="CZ53" s="97" t="str">
        <f t="shared" si="111"/>
        <v>Moderado</v>
      </c>
      <c r="DA53" s="99">
        <f t="shared" si="112"/>
        <v>0.6</v>
      </c>
      <c r="DB53" s="100">
        <f t="shared" si="113"/>
        <v>0</v>
      </c>
      <c r="DC53" s="100">
        <f t="shared" si="114"/>
        <v>0</v>
      </c>
      <c r="DD53" s="97">
        <f t="shared" si="115"/>
        <v>0</v>
      </c>
      <c r="DE53" s="428">
        <f t="shared" si="116"/>
        <v>5</v>
      </c>
      <c r="DF53" s="429">
        <f t="shared" si="117"/>
        <v>1</v>
      </c>
      <c r="DG53" s="428">
        <f t="shared" si="118"/>
        <v>3</v>
      </c>
      <c r="DH53" s="428"/>
      <c r="DI53" s="429">
        <f t="shared" si="119"/>
        <v>0.6</v>
      </c>
      <c r="DJ53" s="100">
        <f t="shared" si="120"/>
        <v>0</v>
      </c>
      <c r="DK53" s="100">
        <f t="shared" si="121"/>
        <v>0</v>
      </c>
      <c r="DL53" s="97">
        <f t="shared" si="122"/>
        <v>0</v>
      </c>
      <c r="DM53" s="428">
        <f t="shared" si="123"/>
        <v>5</v>
      </c>
      <c r="DN53" s="429">
        <f t="shared" si="124"/>
        <v>1</v>
      </c>
      <c r="DO53" s="428">
        <f t="shared" si="125"/>
        <v>3</v>
      </c>
      <c r="DP53" s="429">
        <f t="shared" si="126"/>
        <v>0.6</v>
      </c>
      <c r="DQ53" s="100">
        <f t="shared" si="127"/>
        <v>0</v>
      </c>
      <c r="DR53" s="100">
        <f t="shared" si="128"/>
        <v>0</v>
      </c>
      <c r="DS53" s="97">
        <f t="shared" si="129"/>
        <v>0</v>
      </c>
      <c r="DT53" s="428">
        <f t="shared" si="130"/>
        <v>5</v>
      </c>
      <c r="DU53" s="429">
        <f t="shared" si="131"/>
        <v>1</v>
      </c>
      <c r="DV53" s="428">
        <f t="shared" si="132"/>
        <v>3</v>
      </c>
      <c r="DW53" s="429">
        <f t="shared" si="133"/>
        <v>0.6</v>
      </c>
      <c r="DX53" s="100">
        <f t="shared" si="134"/>
        <v>0</v>
      </c>
      <c r="DY53" s="100">
        <f t="shared" si="135"/>
        <v>0</v>
      </c>
      <c r="DZ53" s="97">
        <f t="shared" si="136"/>
        <v>0</v>
      </c>
      <c r="EA53" s="428">
        <f t="shared" si="137"/>
        <v>5</v>
      </c>
      <c r="EB53" s="429">
        <f t="shared" si="138"/>
        <v>1</v>
      </c>
      <c r="EC53" s="428">
        <f t="shared" si="139"/>
        <v>3</v>
      </c>
      <c r="ED53" s="429">
        <f t="shared" si="140"/>
        <v>0.6</v>
      </c>
      <c r="EE53" s="100">
        <f t="shared" si="141"/>
        <v>0</v>
      </c>
      <c r="EF53" s="100">
        <f t="shared" si="142"/>
        <v>0</v>
      </c>
      <c r="EG53" s="97">
        <f t="shared" si="143"/>
        <v>0</v>
      </c>
      <c r="EH53" s="428">
        <f t="shared" si="144"/>
        <v>5</v>
      </c>
      <c r="EI53" s="429">
        <f t="shared" si="145"/>
        <v>1</v>
      </c>
      <c r="EJ53" s="428">
        <f t="shared" si="146"/>
        <v>3</v>
      </c>
      <c r="EK53" s="429">
        <f t="shared" si="147"/>
        <v>0.6</v>
      </c>
      <c r="EL53" s="100">
        <f t="shared" si="148"/>
        <v>0</v>
      </c>
      <c r="EM53" s="100">
        <f t="shared" si="149"/>
        <v>0</v>
      </c>
      <c r="EN53" s="97">
        <f t="shared" si="150"/>
        <v>0</v>
      </c>
      <c r="EO53" s="428">
        <f t="shared" si="151"/>
        <v>5</v>
      </c>
      <c r="EP53" s="429">
        <f t="shared" si="152"/>
        <v>1</v>
      </c>
      <c r="EQ53" s="428">
        <f t="shared" si="153"/>
        <v>3</v>
      </c>
      <c r="ER53" s="429">
        <f t="shared" si="154"/>
        <v>0.6</v>
      </c>
      <c r="ES53" s="100">
        <f t="shared" si="155"/>
        <v>0</v>
      </c>
      <c r="ET53" s="100">
        <f t="shared" si="156"/>
        <v>0</v>
      </c>
      <c r="EU53" s="97">
        <f t="shared" si="157"/>
        <v>0</v>
      </c>
      <c r="EV53" s="428">
        <f t="shared" si="158"/>
        <v>5</v>
      </c>
      <c r="EW53" s="429">
        <f t="shared" si="159"/>
        <v>1</v>
      </c>
      <c r="EX53" s="428">
        <f t="shared" si="160"/>
        <v>3</v>
      </c>
      <c r="EY53" s="429">
        <f t="shared" si="161"/>
        <v>0.6</v>
      </c>
      <c r="EZ53" s="100">
        <f t="shared" si="162"/>
        <v>0</v>
      </c>
      <c r="FA53" s="100">
        <f t="shared" si="163"/>
        <v>0</v>
      </c>
      <c r="FB53" s="97">
        <f t="shared" si="164"/>
        <v>0</v>
      </c>
      <c r="FC53" s="428">
        <f t="shared" si="165"/>
        <v>5</v>
      </c>
      <c r="FD53" s="429">
        <f t="shared" si="166"/>
        <v>1</v>
      </c>
      <c r="FE53" s="428">
        <f t="shared" si="167"/>
        <v>3</v>
      </c>
      <c r="FF53" s="429">
        <f t="shared" si="168"/>
        <v>0.6</v>
      </c>
      <c r="FG53" s="100">
        <f t="shared" si="169"/>
        <v>0</v>
      </c>
      <c r="FH53" s="100">
        <f t="shared" si="170"/>
        <v>0</v>
      </c>
      <c r="FI53" s="97">
        <f t="shared" si="171"/>
        <v>0</v>
      </c>
      <c r="FJ53" s="428">
        <f t="shared" si="172"/>
        <v>5</v>
      </c>
      <c r="FK53" s="429">
        <f t="shared" si="173"/>
        <v>1</v>
      </c>
      <c r="FL53" s="428">
        <f t="shared" si="174"/>
        <v>3</v>
      </c>
      <c r="FM53" s="429">
        <f t="shared" si="175"/>
        <v>0.6</v>
      </c>
      <c r="FN53" s="100">
        <f t="shared" si="176"/>
        <v>0</v>
      </c>
      <c r="FO53" s="100">
        <f t="shared" si="177"/>
        <v>0</v>
      </c>
      <c r="FP53" s="97">
        <f t="shared" si="178"/>
        <v>0</v>
      </c>
      <c r="FQ53" s="428">
        <f t="shared" si="179"/>
        <v>5</v>
      </c>
      <c r="FR53" s="429">
        <f t="shared" si="180"/>
        <v>1</v>
      </c>
      <c r="FS53" s="428">
        <f t="shared" si="181"/>
        <v>3</v>
      </c>
      <c r="FT53" s="429">
        <f t="shared" si="182"/>
        <v>0.6</v>
      </c>
      <c r="FU53" s="100">
        <f t="shared" si="183"/>
        <v>0</v>
      </c>
      <c r="FV53" s="100">
        <f t="shared" si="184"/>
        <v>0</v>
      </c>
      <c r="FW53" s="97">
        <f t="shared" si="185"/>
        <v>0</v>
      </c>
      <c r="FX53" s="428">
        <f t="shared" si="186"/>
        <v>5</v>
      </c>
      <c r="FY53" s="429">
        <f t="shared" si="187"/>
        <v>1</v>
      </c>
      <c r="FZ53" s="428">
        <f t="shared" si="188"/>
        <v>3</v>
      </c>
      <c r="GA53" s="429">
        <f t="shared" si="189"/>
        <v>0.6</v>
      </c>
      <c r="GB53" s="100">
        <f t="shared" si="190"/>
        <v>0</v>
      </c>
      <c r="GC53" s="100">
        <f t="shared" si="191"/>
        <v>0</v>
      </c>
      <c r="GD53" s="97">
        <f t="shared" si="192"/>
        <v>0</v>
      </c>
      <c r="GE53" s="428">
        <f t="shared" si="193"/>
        <v>5</v>
      </c>
      <c r="GF53" s="429">
        <f t="shared" si="194"/>
        <v>1</v>
      </c>
      <c r="GG53" s="428">
        <f t="shared" si="195"/>
        <v>3</v>
      </c>
      <c r="GH53" s="429">
        <f t="shared" si="196"/>
        <v>0.6</v>
      </c>
      <c r="GI53" s="429">
        <f t="shared" si="197"/>
        <v>0.6</v>
      </c>
    </row>
    <row r="54" spans="1:191" ht="37.5" hidden="1" customHeight="1">
      <c r="A54" s="427">
        <v>46</v>
      </c>
      <c r="B54" s="85"/>
      <c r="C54" s="85"/>
      <c r="D54" s="193"/>
      <c r="E54" s="85"/>
      <c r="F54" s="124"/>
      <c r="G54" s="85"/>
      <c r="H54" s="85" t="s">
        <v>1170</v>
      </c>
      <c r="I54" s="86"/>
      <c r="J54" s="86"/>
      <c r="K54" s="86"/>
      <c r="L54" s="86"/>
      <c r="M54" s="86"/>
      <c r="N54" s="86"/>
      <c r="O54" s="86"/>
      <c r="P54" s="86"/>
      <c r="Q54" s="86"/>
      <c r="R54" s="86"/>
      <c r="S54" s="86"/>
      <c r="T54" s="86"/>
      <c r="U54" s="86"/>
      <c r="V54" s="86"/>
      <c r="W54" s="86"/>
      <c r="X54" s="86"/>
      <c r="Y54" s="86"/>
      <c r="Z54" s="86"/>
      <c r="AA54" s="86"/>
      <c r="AB54" s="86"/>
      <c r="AC54" s="88">
        <f t="shared" si="102"/>
        <v>0</v>
      </c>
      <c r="AD54" s="89">
        <f t="shared" si="199"/>
        <v>1</v>
      </c>
      <c r="AE54" s="88" t="str">
        <f t="shared" si="103"/>
        <v>3 - Moderado</v>
      </c>
      <c r="AF54" s="89">
        <f t="shared" si="198"/>
        <v>0.6</v>
      </c>
      <c r="AG54" s="82" t="str">
        <f t="shared" si="200"/>
        <v/>
      </c>
      <c r="AH54" s="89">
        <f t="shared" si="104"/>
        <v>0.6</v>
      </c>
      <c r="AI54" s="85"/>
      <c r="AJ54" s="85"/>
      <c r="AK54" s="85"/>
      <c r="AL54" s="85"/>
      <c r="AM54" s="47"/>
      <c r="AN54" s="91"/>
      <c r="AO54" s="91"/>
      <c r="AP54" s="47"/>
      <c r="AQ54" s="47"/>
      <c r="AR54" s="91"/>
      <c r="AS54" s="91"/>
      <c r="AT54" s="47"/>
      <c r="AU54" s="47"/>
      <c r="AV54" s="91"/>
      <c r="AW54" s="91"/>
      <c r="AX54" s="47"/>
      <c r="AY54" s="47"/>
      <c r="AZ54" s="91"/>
      <c r="BA54" s="91"/>
      <c r="BB54" s="47"/>
      <c r="BC54" s="47"/>
      <c r="BD54" s="91"/>
      <c r="BE54" s="91"/>
      <c r="BF54" s="47"/>
      <c r="BG54" s="47"/>
      <c r="BH54" s="91"/>
      <c r="BI54" s="91"/>
      <c r="BJ54" s="47"/>
      <c r="BK54" s="47"/>
      <c r="BL54" s="91"/>
      <c r="BM54" s="91"/>
      <c r="BN54" s="47"/>
      <c r="BO54" s="47"/>
      <c r="BP54" s="91"/>
      <c r="BQ54" s="91"/>
      <c r="BR54" s="47"/>
      <c r="BS54" s="47"/>
      <c r="BT54" s="91"/>
      <c r="BU54" s="91"/>
      <c r="BV54" s="47"/>
      <c r="BW54" s="47"/>
      <c r="BX54" s="91"/>
      <c r="BY54" s="91"/>
      <c r="BZ54" s="47"/>
      <c r="CA54" s="47"/>
      <c r="CB54" s="91"/>
      <c r="CC54" s="91"/>
      <c r="CD54" s="47"/>
      <c r="CE54" s="47"/>
      <c r="CF54" s="91"/>
      <c r="CG54" s="91"/>
      <c r="CH54" s="47"/>
      <c r="CI54" s="91"/>
      <c r="CJ54" s="91"/>
      <c r="CK54" s="47"/>
      <c r="CL54" s="92" t="str">
        <f t="shared" si="105"/>
        <v>5 - Muy Alta</v>
      </c>
      <c r="CM54" s="93">
        <f t="shared" si="201"/>
        <v>1</v>
      </c>
      <c r="CN54" s="92" t="str">
        <f t="shared" si="106"/>
        <v>3 - Moderado</v>
      </c>
      <c r="CO54" s="93">
        <f t="shared" si="202"/>
        <v>0.6</v>
      </c>
      <c r="CP54" s="94" t="str">
        <f t="shared" si="203"/>
        <v>ALTO</v>
      </c>
      <c r="CQ54" s="89">
        <f t="shared" si="107"/>
        <v>0.6</v>
      </c>
      <c r="CR54" s="194"/>
      <c r="CS54" s="94">
        <f t="shared" si="108"/>
        <v>5</v>
      </c>
      <c r="CT54" s="47"/>
      <c r="CU54" s="194"/>
      <c r="CV54" s="194"/>
      <c r="CW54" s="96"/>
      <c r="CX54" s="97">
        <f t="shared" si="109"/>
        <v>0</v>
      </c>
      <c r="CY54" s="98">
        <f t="shared" si="110"/>
        <v>3</v>
      </c>
      <c r="CZ54" s="97" t="str">
        <f t="shared" si="111"/>
        <v>Moderado</v>
      </c>
      <c r="DA54" s="99">
        <f t="shared" si="112"/>
        <v>0.6</v>
      </c>
      <c r="DB54" s="100">
        <f t="shared" si="113"/>
        <v>0</v>
      </c>
      <c r="DC54" s="100">
        <f t="shared" si="114"/>
        <v>0</v>
      </c>
      <c r="DD54" s="97">
        <f t="shared" si="115"/>
        <v>0</v>
      </c>
      <c r="DE54" s="428">
        <f t="shared" si="116"/>
        <v>5</v>
      </c>
      <c r="DF54" s="429">
        <f t="shared" si="117"/>
        <v>1</v>
      </c>
      <c r="DG54" s="428">
        <f t="shared" si="118"/>
        <v>3</v>
      </c>
      <c r="DH54" s="428"/>
      <c r="DI54" s="429">
        <f t="shared" si="119"/>
        <v>0.6</v>
      </c>
      <c r="DJ54" s="100">
        <f t="shared" si="120"/>
        <v>0</v>
      </c>
      <c r="DK54" s="100">
        <f t="shared" si="121"/>
        <v>0</v>
      </c>
      <c r="DL54" s="97">
        <f t="shared" si="122"/>
        <v>0</v>
      </c>
      <c r="DM54" s="428">
        <f t="shared" si="123"/>
        <v>5</v>
      </c>
      <c r="DN54" s="429">
        <f t="shared" si="124"/>
        <v>1</v>
      </c>
      <c r="DO54" s="428">
        <f t="shared" si="125"/>
        <v>3</v>
      </c>
      <c r="DP54" s="429">
        <f t="shared" si="126"/>
        <v>0.6</v>
      </c>
      <c r="DQ54" s="100">
        <f t="shared" si="127"/>
        <v>0</v>
      </c>
      <c r="DR54" s="100">
        <f t="shared" si="128"/>
        <v>0</v>
      </c>
      <c r="DS54" s="97">
        <f t="shared" si="129"/>
        <v>0</v>
      </c>
      <c r="DT54" s="428">
        <f t="shared" si="130"/>
        <v>5</v>
      </c>
      <c r="DU54" s="429">
        <f t="shared" si="131"/>
        <v>1</v>
      </c>
      <c r="DV54" s="428">
        <f t="shared" si="132"/>
        <v>3</v>
      </c>
      <c r="DW54" s="429">
        <f t="shared" si="133"/>
        <v>0.6</v>
      </c>
      <c r="DX54" s="100">
        <f t="shared" si="134"/>
        <v>0</v>
      </c>
      <c r="DY54" s="100">
        <f t="shared" si="135"/>
        <v>0</v>
      </c>
      <c r="DZ54" s="97">
        <f t="shared" si="136"/>
        <v>0</v>
      </c>
      <c r="EA54" s="428">
        <f t="shared" si="137"/>
        <v>5</v>
      </c>
      <c r="EB54" s="429">
        <f t="shared" si="138"/>
        <v>1</v>
      </c>
      <c r="EC54" s="428">
        <f t="shared" si="139"/>
        <v>3</v>
      </c>
      <c r="ED54" s="429">
        <f t="shared" si="140"/>
        <v>0.6</v>
      </c>
      <c r="EE54" s="100">
        <f t="shared" si="141"/>
        <v>0</v>
      </c>
      <c r="EF54" s="100">
        <f t="shared" si="142"/>
        <v>0</v>
      </c>
      <c r="EG54" s="97">
        <f t="shared" si="143"/>
        <v>0</v>
      </c>
      <c r="EH54" s="428">
        <f t="shared" si="144"/>
        <v>5</v>
      </c>
      <c r="EI54" s="429">
        <f t="shared" si="145"/>
        <v>1</v>
      </c>
      <c r="EJ54" s="428">
        <f t="shared" si="146"/>
        <v>3</v>
      </c>
      <c r="EK54" s="429">
        <f t="shared" si="147"/>
        <v>0.6</v>
      </c>
      <c r="EL54" s="100">
        <f t="shared" si="148"/>
        <v>0</v>
      </c>
      <c r="EM54" s="100">
        <f t="shared" si="149"/>
        <v>0</v>
      </c>
      <c r="EN54" s="97">
        <f t="shared" si="150"/>
        <v>0</v>
      </c>
      <c r="EO54" s="428">
        <f t="shared" si="151"/>
        <v>5</v>
      </c>
      <c r="EP54" s="429">
        <f t="shared" si="152"/>
        <v>1</v>
      </c>
      <c r="EQ54" s="428">
        <f t="shared" si="153"/>
        <v>3</v>
      </c>
      <c r="ER54" s="429">
        <f t="shared" si="154"/>
        <v>0.6</v>
      </c>
      <c r="ES54" s="100">
        <f t="shared" si="155"/>
        <v>0</v>
      </c>
      <c r="ET54" s="100">
        <f t="shared" si="156"/>
        <v>0</v>
      </c>
      <c r="EU54" s="97">
        <f t="shared" si="157"/>
        <v>0</v>
      </c>
      <c r="EV54" s="428">
        <f t="shared" si="158"/>
        <v>5</v>
      </c>
      <c r="EW54" s="429">
        <f t="shared" si="159"/>
        <v>1</v>
      </c>
      <c r="EX54" s="428">
        <f t="shared" si="160"/>
        <v>3</v>
      </c>
      <c r="EY54" s="429">
        <f t="shared" si="161"/>
        <v>0.6</v>
      </c>
      <c r="EZ54" s="100">
        <f t="shared" si="162"/>
        <v>0</v>
      </c>
      <c r="FA54" s="100">
        <f t="shared" si="163"/>
        <v>0</v>
      </c>
      <c r="FB54" s="97">
        <f t="shared" si="164"/>
        <v>0</v>
      </c>
      <c r="FC54" s="428">
        <f t="shared" si="165"/>
        <v>5</v>
      </c>
      <c r="FD54" s="429">
        <f t="shared" si="166"/>
        <v>1</v>
      </c>
      <c r="FE54" s="428">
        <f t="shared" si="167"/>
        <v>3</v>
      </c>
      <c r="FF54" s="429">
        <f t="shared" si="168"/>
        <v>0.6</v>
      </c>
      <c r="FG54" s="100">
        <f t="shared" si="169"/>
        <v>0</v>
      </c>
      <c r="FH54" s="100">
        <f t="shared" si="170"/>
        <v>0</v>
      </c>
      <c r="FI54" s="97">
        <f t="shared" si="171"/>
        <v>0</v>
      </c>
      <c r="FJ54" s="428">
        <f t="shared" si="172"/>
        <v>5</v>
      </c>
      <c r="FK54" s="429">
        <f t="shared" si="173"/>
        <v>1</v>
      </c>
      <c r="FL54" s="428">
        <f t="shared" si="174"/>
        <v>3</v>
      </c>
      <c r="FM54" s="429">
        <f t="shared" si="175"/>
        <v>0.6</v>
      </c>
      <c r="FN54" s="100">
        <f t="shared" si="176"/>
        <v>0</v>
      </c>
      <c r="FO54" s="100">
        <f t="shared" si="177"/>
        <v>0</v>
      </c>
      <c r="FP54" s="97">
        <f t="shared" si="178"/>
        <v>0</v>
      </c>
      <c r="FQ54" s="428">
        <f t="shared" si="179"/>
        <v>5</v>
      </c>
      <c r="FR54" s="429">
        <f t="shared" si="180"/>
        <v>1</v>
      </c>
      <c r="FS54" s="428">
        <f t="shared" si="181"/>
        <v>3</v>
      </c>
      <c r="FT54" s="429">
        <f t="shared" si="182"/>
        <v>0.6</v>
      </c>
      <c r="FU54" s="100">
        <f t="shared" si="183"/>
        <v>0</v>
      </c>
      <c r="FV54" s="100">
        <f t="shared" si="184"/>
        <v>0</v>
      </c>
      <c r="FW54" s="97">
        <f t="shared" si="185"/>
        <v>0</v>
      </c>
      <c r="FX54" s="428">
        <f t="shared" si="186"/>
        <v>5</v>
      </c>
      <c r="FY54" s="429">
        <f t="shared" si="187"/>
        <v>1</v>
      </c>
      <c r="FZ54" s="428">
        <f t="shared" si="188"/>
        <v>3</v>
      </c>
      <c r="GA54" s="429">
        <f t="shared" si="189"/>
        <v>0.6</v>
      </c>
      <c r="GB54" s="100">
        <f t="shared" si="190"/>
        <v>0</v>
      </c>
      <c r="GC54" s="100">
        <f t="shared" si="191"/>
        <v>0</v>
      </c>
      <c r="GD54" s="97">
        <f t="shared" si="192"/>
        <v>0</v>
      </c>
      <c r="GE54" s="428">
        <f t="shared" si="193"/>
        <v>5</v>
      </c>
      <c r="GF54" s="429">
        <f t="shared" si="194"/>
        <v>1</v>
      </c>
      <c r="GG54" s="428">
        <f t="shared" si="195"/>
        <v>3</v>
      </c>
      <c r="GH54" s="429">
        <f t="shared" si="196"/>
        <v>0.6</v>
      </c>
      <c r="GI54" s="429">
        <f t="shared" si="197"/>
        <v>0.6</v>
      </c>
    </row>
    <row r="55" spans="1:191" ht="37.5" hidden="1" customHeight="1">
      <c r="A55" s="427">
        <v>47</v>
      </c>
      <c r="B55" s="85"/>
      <c r="C55" s="85"/>
      <c r="D55" s="193"/>
      <c r="E55" s="85"/>
      <c r="F55" s="124"/>
      <c r="G55" s="85"/>
      <c r="H55" s="85" t="s">
        <v>1170</v>
      </c>
      <c r="I55" s="86"/>
      <c r="J55" s="86"/>
      <c r="K55" s="86"/>
      <c r="L55" s="86"/>
      <c r="M55" s="86"/>
      <c r="N55" s="86"/>
      <c r="O55" s="86"/>
      <c r="P55" s="86"/>
      <c r="Q55" s="86"/>
      <c r="R55" s="86"/>
      <c r="S55" s="86"/>
      <c r="T55" s="86"/>
      <c r="U55" s="86"/>
      <c r="V55" s="86"/>
      <c r="W55" s="86"/>
      <c r="X55" s="86"/>
      <c r="Y55" s="86"/>
      <c r="Z55" s="86"/>
      <c r="AA55" s="86"/>
      <c r="AB55" s="86"/>
      <c r="AC55" s="88">
        <f t="shared" si="102"/>
        <v>0</v>
      </c>
      <c r="AD55" s="89">
        <f t="shared" si="199"/>
        <v>1</v>
      </c>
      <c r="AE55" s="88" t="str">
        <f t="shared" si="103"/>
        <v>3 - Moderado</v>
      </c>
      <c r="AF55" s="89">
        <f t="shared" si="198"/>
        <v>0.6</v>
      </c>
      <c r="AG55" s="82" t="str">
        <f t="shared" si="200"/>
        <v/>
      </c>
      <c r="AH55" s="89">
        <f t="shared" si="104"/>
        <v>0.6</v>
      </c>
      <c r="AI55" s="85"/>
      <c r="AJ55" s="85"/>
      <c r="AK55" s="85"/>
      <c r="AL55" s="85"/>
      <c r="AM55" s="47"/>
      <c r="AN55" s="91"/>
      <c r="AO55" s="91"/>
      <c r="AP55" s="47"/>
      <c r="AQ55" s="47"/>
      <c r="AR55" s="91"/>
      <c r="AS55" s="91"/>
      <c r="AT55" s="47"/>
      <c r="AU55" s="47"/>
      <c r="AV55" s="91"/>
      <c r="AW55" s="91"/>
      <c r="AX55" s="47"/>
      <c r="AY55" s="47"/>
      <c r="AZ55" s="91"/>
      <c r="BA55" s="91"/>
      <c r="BB55" s="47"/>
      <c r="BC55" s="47"/>
      <c r="BD55" s="91"/>
      <c r="BE55" s="91"/>
      <c r="BF55" s="47"/>
      <c r="BG55" s="47"/>
      <c r="BH55" s="91"/>
      <c r="BI55" s="91"/>
      <c r="BJ55" s="47"/>
      <c r="BK55" s="47"/>
      <c r="BL55" s="91"/>
      <c r="BM55" s="91"/>
      <c r="BN55" s="47"/>
      <c r="BO55" s="47"/>
      <c r="BP55" s="91"/>
      <c r="BQ55" s="91"/>
      <c r="BR55" s="47"/>
      <c r="BS55" s="47"/>
      <c r="BT55" s="91"/>
      <c r="BU55" s="91"/>
      <c r="BV55" s="47"/>
      <c r="BW55" s="47"/>
      <c r="BX55" s="91"/>
      <c r="BY55" s="91"/>
      <c r="BZ55" s="47"/>
      <c r="CA55" s="47"/>
      <c r="CB55" s="91"/>
      <c r="CC55" s="91"/>
      <c r="CD55" s="47"/>
      <c r="CE55" s="47"/>
      <c r="CF55" s="91"/>
      <c r="CG55" s="91"/>
      <c r="CH55" s="47"/>
      <c r="CI55" s="91"/>
      <c r="CJ55" s="91"/>
      <c r="CK55" s="47"/>
      <c r="CL55" s="92" t="str">
        <f t="shared" si="105"/>
        <v>5 - Muy Alta</v>
      </c>
      <c r="CM55" s="93">
        <f t="shared" si="201"/>
        <v>1</v>
      </c>
      <c r="CN55" s="92" t="str">
        <f t="shared" si="106"/>
        <v>3 - Moderado</v>
      </c>
      <c r="CO55" s="93">
        <f t="shared" si="202"/>
        <v>0.6</v>
      </c>
      <c r="CP55" s="94" t="str">
        <f t="shared" si="203"/>
        <v>ALTO</v>
      </c>
      <c r="CQ55" s="89">
        <f t="shared" si="107"/>
        <v>0.6</v>
      </c>
      <c r="CR55" s="194"/>
      <c r="CS55" s="94">
        <f t="shared" si="108"/>
        <v>5</v>
      </c>
      <c r="CT55" s="47"/>
      <c r="CU55" s="194"/>
      <c r="CV55" s="194"/>
      <c r="CW55" s="96"/>
      <c r="CX55" s="97">
        <f t="shared" si="109"/>
        <v>0</v>
      </c>
      <c r="CY55" s="98">
        <f t="shared" si="110"/>
        <v>3</v>
      </c>
      <c r="CZ55" s="97" t="str">
        <f t="shared" si="111"/>
        <v>Moderado</v>
      </c>
      <c r="DA55" s="99">
        <f t="shared" si="112"/>
        <v>0.6</v>
      </c>
      <c r="DB55" s="100">
        <f t="shared" si="113"/>
        <v>0</v>
      </c>
      <c r="DC55" s="100">
        <f t="shared" si="114"/>
        <v>0</v>
      </c>
      <c r="DD55" s="97">
        <f t="shared" si="115"/>
        <v>0</v>
      </c>
      <c r="DE55" s="428">
        <f t="shared" si="116"/>
        <v>5</v>
      </c>
      <c r="DF55" s="429">
        <f t="shared" si="117"/>
        <v>1</v>
      </c>
      <c r="DG55" s="428">
        <f t="shared" si="118"/>
        <v>3</v>
      </c>
      <c r="DH55" s="428"/>
      <c r="DI55" s="429">
        <f t="shared" si="119"/>
        <v>0.6</v>
      </c>
      <c r="DJ55" s="100">
        <f t="shared" si="120"/>
        <v>0</v>
      </c>
      <c r="DK55" s="100">
        <f t="shared" si="121"/>
        <v>0</v>
      </c>
      <c r="DL55" s="97">
        <f t="shared" si="122"/>
        <v>0</v>
      </c>
      <c r="DM55" s="428">
        <f t="shared" si="123"/>
        <v>5</v>
      </c>
      <c r="DN55" s="429">
        <f t="shared" si="124"/>
        <v>1</v>
      </c>
      <c r="DO55" s="428">
        <f t="shared" si="125"/>
        <v>3</v>
      </c>
      <c r="DP55" s="429">
        <f t="shared" si="126"/>
        <v>0.6</v>
      </c>
      <c r="DQ55" s="100">
        <f t="shared" si="127"/>
        <v>0</v>
      </c>
      <c r="DR55" s="100">
        <f t="shared" si="128"/>
        <v>0</v>
      </c>
      <c r="DS55" s="97">
        <f t="shared" si="129"/>
        <v>0</v>
      </c>
      <c r="DT55" s="428">
        <f t="shared" si="130"/>
        <v>5</v>
      </c>
      <c r="DU55" s="429">
        <f t="shared" si="131"/>
        <v>1</v>
      </c>
      <c r="DV55" s="428">
        <f t="shared" si="132"/>
        <v>3</v>
      </c>
      <c r="DW55" s="429">
        <f t="shared" si="133"/>
        <v>0.6</v>
      </c>
      <c r="DX55" s="100">
        <f t="shared" si="134"/>
        <v>0</v>
      </c>
      <c r="DY55" s="100">
        <f t="shared" si="135"/>
        <v>0</v>
      </c>
      <c r="DZ55" s="97">
        <f t="shared" si="136"/>
        <v>0</v>
      </c>
      <c r="EA55" s="428">
        <f t="shared" si="137"/>
        <v>5</v>
      </c>
      <c r="EB55" s="429">
        <f t="shared" si="138"/>
        <v>1</v>
      </c>
      <c r="EC55" s="428">
        <f t="shared" si="139"/>
        <v>3</v>
      </c>
      <c r="ED55" s="429">
        <f t="shared" si="140"/>
        <v>0.6</v>
      </c>
      <c r="EE55" s="100">
        <f t="shared" si="141"/>
        <v>0</v>
      </c>
      <c r="EF55" s="100">
        <f t="shared" si="142"/>
        <v>0</v>
      </c>
      <c r="EG55" s="97">
        <f t="shared" si="143"/>
        <v>0</v>
      </c>
      <c r="EH55" s="428">
        <f t="shared" si="144"/>
        <v>5</v>
      </c>
      <c r="EI55" s="429">
        <f t="shared" si="145"/>
        <v>1</v>
      </c>
      <c r="EJ55" s="428">
        <f t="shared" si="146"/>
        <v>3</v>
      </c>
      <c r="EK55" s="429">
        <f t="shared" si="147"/>
        <v>0.6</v>
      </c>
      <c r="EL55" s="100">
        <f t="shared" si="148"/>
        <v>0</v>
      </c>
      <c r="EM55" s="100">
        <f t="shared" si="149"/>
        <v>0</v>
      </c>
      <c r="EN55" s="97">
        <f t="shared" si="150"/>
        <v>0</v>
      </c>
      <c r="EO55" s="428">
        <f t="shared" si="151"/>
        <v>5</v>
      </c>
      <c r="EP55" s="429">
        <f t="shared" si="152"/>
        <v>1</v>
      </c>
      <c r="EQ55" s="428">
        <f t="shared" si="153"/>
        <v>3</v>
      </c>
      <c r="ER55" s="429">
        <f t="shared" si="154"/>
        <v>0.6</v>
      </c>
      <c r="ES55" s="100">
        <f t="shared" si="155"/>
        <v>0</v>
      </c>
      <c r="ET55" s="100">
        <f t="shared" si="156"/>
        <v>0</v>
      </c>
      <c r="EU55" s="97">
        <f t="shared" si="157"/>
        <v>0</v>
      </c>
      <c r="EV55" s="428">
        <f t="shared" si="158"/>
        <v>5</v>
      </c>
      <c r="EW55" s="429">
        <f t="shared" si="159"/>
        <v>1</v>
      </c>
      <c r="EX55" s="428">
        <f t="shared" si="160"/>
        <v>3</v>
      </c>
      <c r="EY55" s="429">
        <f t="shared" si="161"/>
        <v>0.6</v>
      </c>
      <c r="EZ55" s="100">
        <f t="shared" si="162"/>
        <v>0</v>
      </c>
      <c r="FA55" s="100">
        <f t="shared" si="163"/>
        <v>0</v>
      </c>
      <c r="FB55" s="97">
        <f t="shared" si="164"/>
        <v>0</v>
      </c>
      <c r="FC55" s="428">
        <f t="shared" si="165"/>
        <v>5</v>
      </c>
      <c r="FD55" s="429">
        <f t="shared" si="166"/>
        <v>1</v>
      </c>
      <c r="FE55" s="428">
        <f t="shared" si="167"/>
        <v>3</v>
      </c>
      <c r="FF55" s="429">
        <f t="shared" si="168"/>
        <v>0.6</v>
      </c>
      <c r="FG55" s="100">
        <f t="shared" si="169"/>
        <v>0</v>
      </c>
      <c r="FH55" s="100">
        <f t="shared" si="170"/>
        <v>0</v>
      </c>
      <c r="FI55" s="97">
        <f t="shared" si="171"/>
        <v>0</v>
      </c>
      <c r="FJ55" s="428">
        <f t="shared" si="172"/>
        <v>5</v>
      </c>
      <c r="FK55" s="429">
        <f t="shared" si="173"/>
        <v>1</v>
      </c>
      <c r="FL55" s="428">
        <f t="shared" si="174"/>
        <v>3</v>
      </c>
      <c r="FM55" s="429">
        <f t="shared" si="175"/>
        <v>0.6</v>
      </c>
      <c r="FN55" s="100">
        <f t="shared" si="176"/>
        <v>0</v>
      </c>
      <c r="FO55" s="100">
        <f t="shared" si="177"/>
        <v>0</v>
      </c>
      <c r="FP55" s="97">
        <f t="shared" si="178"/>
        <v>0</v>
      </c>
      <c r="FQ55" s="428">
        <f t="shared" si="179"/>
        <v>5</v>
      </c>
      <c r="FR55" s="429">
        <f t="shared" si="180"/>
        <v>1</v>
      </c>
      <c r="FS55" s="428">
        <f t="shared" si="181"/>
        <v>3</v>
      </c>
      <c r="FT55" s="429">
        <f t="shared" si="182"/>
        <v>0.6</v>
      </c>
      <c r="FU55" s="100">
        <f t="shared" si="183"/>
        <v>0</v>
      </c>
      <c r="FV55" s="100">
        <f t="shared" si="184"/>
        <v>0</v>
      </c>
      <c r="FW55" s="97">
        <f t="shared" si="185"/>
        <v>0</v>
      </c>
      <c r="FX55" s="428">
        <f t="shared" si="186"/>
        <v>5</v>
      </c>
      <c r="FY55" s="429">
        <f t="shared" si="187"/>
        <v>1</v>
      </c>
      <c r="FZ55" s="428">
        <f t="shared" si="188"/>
        <v>3</v>
      </c>
      <c r="GA55" s="429">
        <f t="shared" si="189"/>
        <v>0.6</v>
      </c>
      <c r="GB55" s="100">
        <f t="shared" si="190"/>
        <v>0</v>
      </c>
      <c r="GC55" s="100">
        <f t="shared" si="191"/>
        <v>0</v>
      </c>
      <c r="GD55" s="97">
        <f t="shared" si="192"/>
        <v>0</v>
      </c>
      <c r="GE55" s="428">
        <f t="shared" si="193"/>
        <v>5</v>
      </c>
      <c r="GF55" s="429">
        <f t="shared" si="194"/>
        <v>1</v>
      </c>
      <c r="GG55" s="428">
        <f t="shared" si="195"/>
        <v>3</v>
      </c>
      <c r="GH55" s="429">
        <f t="shared" si="196"/>
        <v>0.6</v>
      </c>
      <c r="GI55" s="429">
        <f t="shared" si="197"/>
        <v>0.6</v>
      </c>
    </row>
    <row r="56" spans="1:191" ht="37.5" hidden="1" customHeight="1">
      <c r="A56" s="427">
        <v>48</v>
      </c>
      <c r="B56" s="85"/>
      <c r="C56" s="85"/>
      <c r="D56" s="193"/>
      <c r="E56" s="85"/>
      <c r="F56" s="124"/>
      <c r="G56" s="85"/>
      <c r="H56" s="85" t="s">
        <v>1170</v>
      </c>
      <c r="I56" s="86"/>
      <c r="J56" s="86"/>
      <c r="K56" s="86"/>
      <c r="L56" s="86"/>
      <c r="M56" s="86"/>
      <c r="N56" s="86"/>
      <c r="O56" s="86"/>
      <c r="P56" s="86"/>
      <c r="Q56" s="86"/>
      <c r="R56" s="86"/>
      <c r="S56" s="86"/>
      <c r="T56" s="86"/>
      <c r="U56" s="86"/>
      <c r="V56" s="86"/>
      <c r="W56" s="86"/>
      <c r="X56" s="86"/>
      <c r="Y56" s="86"/>
      <c r="Z56" s="86"/>
      <c r="AA56" s="86"/>
      <c r="AB56" s="86"/>
      <c r="AC56" s="88">
        <f t="shared" si="102"/>
        <v>0</v>
      </c>
      <c r="AD56" s="89">
        <f t="shared" si="199"/>
        <v>1</v>
      </c>
      <c r="AE56" s="88" t="str">
        <f t="shared" si="103"/>
        <v>3 - Moderado</v>
      </c>
      <c r="AF56" s="89">
        <f t="shared" si="198"/>
        <v>0.6</v>
      </c>
      <c r="AG56" s="82" t="str">
        <f t="shared" si="200"/>
        <v/>
      </c>
      <c r="AH56" s="89">
        <f t="shared" si="104"/>
        <v>0.6</v>
      </c>
      <c r="AI56" s="85"/>
      <c r="AJ56" s="85"/>
      <c r="AK56" s="85"/>
      <c r="AL56" s="85"/>
      <c r="AM56" s="47"/>
      <c r="AN56" s="91"/>
      <c r="AO56" s="91"/>
      <c r="AP56" s="47"/>
      <c r="AQ56" s="47"/>
      <c r="AR56" s="91"/>
      <c r="AS56" s="91"/>
      <c r="AT56" s="47"/>
      <c r="AU56" s="47"/>
      <c r="AV56" s="91"/>
      <c r="AW56" s="91"/>
      <c r="AX56" s="47"/>
      <c r="AY56" s="47"/>
      <c r="AZ56" s="91"/>
      <c r="BA56" s="91"/>
      <c r="BB56" s="47"/>
      <c r="BC56" s="47"/>
      <c r="BD56" s="91"/>
      <c r="BE56" s="91"/>
      <c r="BF56" s="47"/>
      <c r="BG56" s="47"/>
      <c r="BH56" s="91"/>
      <c r="BI56" s="91"/>
      <c r="BJ56" s="47"/>
      <c r="BK56" s="47"/>
      <c r="BL56" s="91"/>
      <c r="BM56" s="91"/>
      <c r="BN56" s="47"/>
      <c r="BO56" s="47"/>
      <c r="BP56" s="91"/>
      <c r="BQ56" s="91"/>
      <c r="BR56" s="47"/>
      <c r="BS56" s="47"/>
      <c r="BT56" s="91"/>
      <c r="BU56" s="91"/>
      <c r="BV56" s="47"/>
      <c r="BW56" s="47"/>
      <c r="BX56" s="91"/>
      <c r="BY56" s="91"/>
      <c r="BZ56" s="47"/>
      <c r="CA56" s="47"/>
      <c r="CB56" s="91"/>
      <c r="CC56" s="91"/>
      <c r="CD56" s="47"/>
      <c r="CE56" s="47"/>
      <c r="CF56" s="91"/>
      <c r="CG56" s="91"/>
      <c r="CH56" s="47"/>
      <c r="CI56" s="91"/>
      <c r="CJ56" s="91"/>
      <c r="CK56" s="47"/>
      <c r="CL56" s="92" t="str">
        <f t="shared" si="105"/>
        <v>5 - Muy Alta</v>
      </c>
      <c r="CM56" s="93">
        <f t="shared" si="201"/>
        <v>1</v>
      </c>
      <c r="CN56" s="92" t="str">
        <f t="shared" si="106"/>
        <v>3 - Moderado</v>
      </c>
      <c r="CO56" s="93">
        <f t="shared" si="202"/>
        <v>0.6</v>
      </c>
      <c r="CP56" s="94" t="str">
        <f t="shared" si="203"/>
        <v>ALTO</v>
      </c>
      <c r="CQ56" s="89">
        <f t="shared" si="107"/>
        <v>0.6</v>
      </c>
      <c r="CR56" s="194"/>
      <c r="CS56" s="94">
        <f t="shared" si="108"/>
        <v>5</v>
      </c>
      <c r="CT56" s="47"/>
      <c r="CU56" s="194"/>
      <c r="CV56" s="194"/>
      <c r="CW56" s="96"/>
      <c r="CX56" s="97">
        <f t="shared" si="109"/>
        <v>0</v>
      </c>
      <c r="CY56" s="98">
        <f t="shared" si="110"/>
        <v>3</v>
      </c>
      <c r="CZ56" s="97" t="str">
        <f t="shared" si="111"/>
        <v>Moderado</v>
      </c>
      <c r="DA56" s="99">
        <f t="shared" si="112"/>
        <v>0.6</v>
      </c>
      <c r="DB56" s="100">
        <f t="shared" si="113"/>
        <v>0</v>
      </c>
      <c r="DC56" s="100">
        <f t="shared" si="114"/>
        <v>0</v>
      </c>
      <c r="DD56" s="97">
        <f t="shared" si="115"/>
        <v>0</v>
      </c>
      <c r="DE56" s="428">
        <f t="shared" si="116"/>
        <v>5</v>
      </c>
      <c r="DF56" s="429">
        <f t="shared" si="117"/>
        <v>1</v>
      </c>
      <c r="DG56" s="428">
        <f t="shared" si="118"/>
        <v>3</v>
      </c>
      <c r="DH56" s="428"/>
      <c r="DI56" s="429">
        <f t="shared" si="119"/>
        <v>0.6</v>
      </c>
      <c r="DJ56" s="100">
        <f t="shared" si="120"/>
        <v>0</v>
      </c>
      <c r="DK56" s="100">
        <f t="shared" si="121"/>
        <v>0</v>
      </c>
      <c r="DL56" s="97">
        <f t="shared" si="122"/>
        <v>0</v>
      </c>
      <c r="DM56" s="428">
        <f t="shared" si="123"/>
        <v>5</v>
      </c>
      <c r="DN56" s="429">
        <f t="shared" si="124"/>
        <v>1</v>
      </c>
      <c r="DO56" s="428">
        <f t="shared" si="125"/>
        <v>3</v>
      </c>
      <c r="DP56" s="429">
        <f t="shared" si="126"/>
        <v>0.6</v>
      </c>
      <c r="DQ56" s="100">
        <f t="shared" si="127"/>
        <v>0</v>
      </c>
      <c r="DR56" s="100">
        <f t="shared" si="128"/>
        <v>0</v>
      </c>
      <c r="DS56" s="97">
        <f t="shared" si="129"/>
        <v>0</v>
      </c>
      <c r="DT56" s="428">
        <f t="shared" si="130"/>
        <v>5</v>
      </c>
      <c r="DU56" s="429">
        <f t="shared" si="131"/>
        <v>1</v>
      </c>
      <c r="DV56" s="428">
        <f t="shared" si="132"/>
        <v>3</v>
      </c>
      <c r="DW56" s="429">
        <f t="shared" si="133"/>
        <v>0.6</v>
      </c>
      <c r="DX56" s="100">
        <f t="shared" si="134"/>
        <v>0</v>
      </c>
      <c r="DY56" s="100">
        <f t="shared" si="135"/>
        <v>0</v>
      </c>
      <c r="DZ56" s="97">
        <f t="shared" si="136"/>
        <v>0</v>
      </c>
      <c r="EA56" s="428">
        <f t="shared" si="137"/>
        <v>5</v>
      </c>
      <c r="EB56" s="429">
        <f t="shared" si="138"/>
        <v>1</v>
      </c>
      <c r="EC56" s="428">
        <f t="shared" si="139"/>
        <v>3</v>
      </c>
      <c r="ED56" s="429">
        <f t="shared" si="140"/>
        <v>0.6</v>
      </c>
      <c r="EE56" s="100">
        <f t="shared" si="141"/>
        <v>0</v>
      </c>
      <c r="EF56" s="100">
        <f t="shared" si="142"/>
        <v>0</v>
      </c>
      <c r="EG56" s="97">
        <f t="shared" si="143"/>
        <v>0</v>
      </c>
      <c r="EH56" s="428">
        <f t="shared" si="144"/>
        <v>5</v>
      </c>
      <c r="EI56" s="429">
        <f t="shared" si="145"/>
        <v>1</v>
      </c>
      <c r="EJ56" s="428">
        <f t="shared" si="146"/>
        <v>3</v>
      </c>
      <c r="EK56" s="429">
        <f t="shared" si="147"/>
        <v>0.6</v>
      </c>
      <c r="EL56" s="100">
        <f t="shared" si="148"/>
        <v>0</v>
      </c>
      <c r="EM56" s="100">
        <f t="shared" si="149"/>
        <v>0</v>
      </c>
      <c r="EN56" s="97">
        <f t="shared" si="150"/>
        <v>0</v>
      </c>
      <c r="EO56" s="428">
        <f t="shared" si="151"/>
        <v>5</v>
      </c>
      <c r="EP56" s="429">
        <f t="shared" si="152"/>
        <v>1</v>
      </c>
      <c r="EQ56" s="428">
        <f t="shared" si="153"/>
        <v>3</v>
      </c>
      <c r="ER56" s="429">
        <f t="shared" si="154"/>
        <v>0.6</v>
      </c>
      <c r="ES56" s="100">
        <f t="shared" si="155"/>
        <v>0</v>
      </c>
      <c r="ET56" s="100">
        <f t="shared" si="156"/>
        <v>0</v>
      </c>
      <c r="EU56" s="97">
        <f t="shared" si="157"/>
        <v>0</v>
      </c>
      <c r="EV56" s="428">
        <f t="shared" si="158"/>
        <v>5</v>
      </c>
      <c r="EW56" s="429">
        <f t="shared" si="159"/>
        <v>1</v>
      </c>
      <c r="EX56" s="428">
        <f t="shared" si="160"/>
        <v>3</v>
      </c>
      <c r="EY56" s="429">
        <f t="shared" si="161"/>
        <v>0.6</v>
      </c>
      <c r="EZ56" s="100">
        <f t="shared" si="162"/>
        <v>0</v>
      </c>
      <c r="FA56" s="100">
        <f t="shared" si="163"/>
        <v>0</v>
      </c>
      <c r="FB56" s="97">
        <f t="shared" si="164"/>
        <v>0</v>
      </c>
      <c r="FC56" s="428">
        <f t="shared" si="165"/>
        <v>5</v>
      </c>
      <c r="FD56" s="429">
        <f t="shared" si="166"/>
        <v>1</v>
      </c>
      <c r="FE56" s="428">
        <f t="shared" si="167"/>
        <v>3</v>
      </c>
      <c r="FF56" s="429">
        <f t="shared" si="168"/>
        <v>0.6</v>
      </c>
      <c r="FG56" s="100">
        <f t="shared" si="169"/>
        <v>0</v>
      </c>
      <c r="FH56" s="100">
        <f t="shared" si="170"/>
        <v>0</v>
      </c>
      <c r="FI56" s="97">
        <f t="shared" si="171"/>
        <v>0</v>
      </c>
      <c r="FJ56" s="428">
        <f t="shared" si="172"/>
        <v>5</v>
      </c>
      <c r="FK56" s="429">
        <f t="shared" si="173"/>
        <v>1</v>
      </c>
      <c r="FL56" s="428">
        <f t="shared" si="174"/>
        <v>3</v>
      </c>
      <c r="FM56" s="429">
        <f t="shared" si="175"/>
        <v>0.6</v>
      </c>
      <c r="FN56" s="100">
        <f t="shared" si="176"/>
        <v>0</v>
      </c>
      <c r="FO56" s="100">
        <f t="shared" si="177"/>
        <v>0</v>
      </c>
      <c r="FP56" s="97">
        <f t="shared" si="178"/>
        <v>0</v>
      </c>
      <c r="FQ56" s="428">
        <f t="shared" si="179"/>
        <v>5</v>
      </c>
      <c r="FR56" s="429">
        <f t="shared" si="180"/>
        <v>1</v>
      </c>
      <c r="FS56" s="428">
        <f t="shared" si="181"/>
        <v>3</v>
      </c>
      <c r="FT56" s="429">
        <f t="shared" si="182"/>
        <v>0.6</v>
      </c>
      <c r="FU56" s="100">
        <f t="shared" si="183"/>
        <v>0</v>
      </c>
      <c r="FV56" s="100">
        <f t="shared" si="184"/>
        <v>0</v>
      </c>
      <c r="FW56" s="97">
        <f t="shared" si="185"/>
        <v>0</v>
      </c>
      <c r="FX56" s="428">
        <f t="shared" si="186"/>
        <v>5</v>
      </c>
      <c r="FY56" s="429">
        <f t="shared" si="187"/>
        <v>1</v>
      </c>
      <c r="FZ56" s="428">
        <f t="shared" si="188"/>
        <v>3</v>
      </c>
      <c r="GA56" s="429">
        <f t="shared" si="189"/>
        <v>0.6</v>
      </c>
      <c r="GB56" s="100">
        <f t="shared" si="190"/>
        <v>0</v>
      </c>
      <c r="GC56" s="100">
        <f t="shared" si="191"/>
        <v>0</v>
      </c>
      <c r="GD56" s="97">
        <f t="shared" si="192"/>
        <v>0</v>
      </c>
      <c r="GE56" s="428">
        <f t="shared" si="193"/>
        <v>5</v>
      </c>
      <c r="GF56" s="429">
        <f t="shared" si="194"/>
        <v>1</v>
      </c>
      <c r="GG56" s="428">
        <f t="shared" si="195"/>
        <v>3</v>
      </c>
      <c r="GH56" s="429">
        <f t="shared" si="196"/>
        <v>0.6</v>
      </c>
      <c r="GI56" s="429">
        <f t="shared" si="197"/>
        <v>0.6</v>
      </c>
    </row>
    <row r="57" spans="1:191" ht="37.5" hidden="1" customHeight="1">
      <c r="A57" s="427">
        <v>49</v>
      </c>
      <c r="B57" s="85"/>
      <c r="C57" s="85"/>
      <c r="D57" s="193"/>
      <c r="E57" s="85"/>
      <c r="F57" s="124"/>
      <c r="G57" s="85"/>
      <c r="H57" s="85" t="s">
        <v>1170</v>
      </c>
      <c r="I57" s="86"/>
      <c r="J57" s="86"/>
      <c r="K57" s="86"/>
      <c r="L57" s="86"/>
      <c r="M57" s="86"/>
      <c r="N57" s="86"/>
      <c r="O57" s="86"/>
      <c r="P57" s="86"/>
      <c r="Q57" s="86"/>
      <c r="R57" s="86"/>
      <c r="S57" s="86"/>
      <c r="T57" s="86"/>
      <c r="U57" s="86"/>
      <c r="V57" s="86"/>
      <c r="W57" s="86"/>
      <c r="X57" s="86"/>
      <c r="Y57" s="86"/>
      <c r="Z57" s="86"/>
      <c r="AA57" s="86"/>
      <c r="AB57" s="86"/>
      <c r="AC57" s="88">
        <f t="shared" si="102"/>
        <v>0</v>
      </c>
      <c r="AD57" s="89">
        <f t="shared" si="199"/>
        <v>1</v>
      </c>
      <c r="AE57" s="88" t="str">
        <f t="shared" si="103"/>
        <v>3 - Moderado</v>
      </c>
      <c r="AF57" s="89">
        <f t="shared" si="198"/>
        <v>0.6</v>
      </c>
      <c r="AG57" s="82" t="str">
        <f t="shared" si="200"/>
        <v/>
      </c>
      <c r="AH57" s="89">
        <f t="shared" si="104"/>
        <v>0.6</v>
      </c>
      <c r="AI57" s="85"/>
      <c r="AJ57" s="85"/>
      <c r="AK57" s="85"/>
      <c r="AL57" s="85"/>
      <c r="AM57" s="47"/>
      <c r="AN57" s="91"/>
      <c r="AO57" s="91"/>
      <c r="AP57" s="47"/>
      <c r="AQ57" s="47"/>
      <c r="AR57" s="91"/>
      <c r="AS57" s="91"/>
      <c r="AT57" s="47"/>
      <c r="AU57" s="47"/>
      <c r="AV57" s="91"/>
      <c r="AW57" s="91"/>
      <c r="AX57" s="47"/>
      <c r="AY57" s="47"/>
      <c r="AZ57" s="91"/>
      <c r="BA57" s="91"/>
      <c r="BB57" s="47"/>
      <c r="BC57" s="47"/>
      <c r="BD57" s="91"/>
      <c r="BE57" s="91"/>
      <c r="BF57" s="47"/>
      <c r="BG57" s="47"/>
      <c r="BH57" s="91"/>
      <c r="BI57" s="91"/>
      <c r="BJ57" s="47"/>
      <c r="BK57" s="47"/>
      <c r="BL57" s="91"/>
      <c r="BM57" s="91"/>
      <c r="BN57" s="47"/>
      <c r="BO57" s="47"/>
      <c r="BP57" s="91"/>
      <c r="BQ57" s="91"/>
      <c r="BR57" s="47"/>
      <c r="BS57" s="47"/>
      <c r="BT57" s="91"/>
      <c r="BU57" s="91"/>
      <c r="BV57" s="47"/>
      <c r="BW57" s="47"/>
      <c r="BX57" s="91"/>
      <c r="BY57" s="91"/>
      <c r="BZ57" s="47"/>
      <c r="CA57" s="47"/>
      <c r="CB57" s="91"/>
      <c r="CC57" s="91"/>
      <c r="CD57" s="47"/>
      <c r="CE57" s="47"/>
      <c r="CF57" s="91"/>
      <c r="CG57" s="91"/>
      <c r="CH57" s="47"/>
      <c r="CI57" s="91"/>
      <c r="CJ57" s="91"/>
      <c r="CK57" s="47"/>
      <c r="CL57" s="92" t="str">
        <f t="shared" si="105"/>
        <v>5 - Muy Alta</v>
      </c>
      <c r="CM57" s="93">
        <f t="shared" si="201"/>
        <v>1</v>
      </c>
      <c r="CN57" s="92" t="str">
        <f t="shared" si="106"/>
        <v>3 - Moderado</v>
      </c>
      <c r="CO57" s="93">
        <f t="shared" si="202"/>
        <v>0.6</v>
      </c>
      <c r="CP57" s="94" t="str">
        <f t="shared" si="203"/>
        <v>ALTO</v>
      </c>
      <c r="CQ57" s="89">
        <f t="shared" si="107"/>
        <v>0.6</v>
      </c>
      <c r="CR57" s="194"/>
      <c r="CS57" s="94">
        <f t="shared" si="108"/>
        <v>5</v>
      </c>
      <c r="CT57" s="47"/>
      <c r="CU57" s="194"/>
      <c r="CV57" s="194"/>
      <c r="CW57" s="96"/>
      <c r="CX57" s="97">
        <f t="shared" si="109"/>
        <v>0</v>
      </c>
      <c r="CY57" s="98">
        <f t="shared" si="110"/>
        <v>3</v>
      </c>
      <c r="CZ57" s="97" t="str">
        <f t="shared" si="111"/>
        <v>Moderado</v>
      </c>
      <c r="DA57" s="99">
        <f t="shared" si="112"/>
        <v>0.6</v>
      </c>
      <c r="DB57" s="100">
        <f t="shared" si="113"/>
        <v>0</v>
      </c>
      <c r="DC57" s="100">
        <f t="shared" si="114"/>
        <v>0</v>
      </c>
      <c r="DD57" s="97">
        <f t="shared" si="115"/>
        <v>0</v>
      </c>
      <c r="DE57" s="428">
        <f t="shared" si="116"/>
        <v>5</v>
      </c>
      <c r="DF57" s="429">
        <f t="shared" si="117"/>
        <v>1</v>
      </c>
      <c r="DG57" s="428">
        <f t="shared" si="118"/>
        <v>3</v>
      </c>
      <c r="DH57" s="428"/>
      <c r="DI57" s="429">
        <f t="shared" si="119"/>
        <v>0.6</v>
      </c>
      <c r="DJ57" s="100">
        <f t="shared" si="120"/>
        <v>0</v>
      </c>
      <c r="DK57" s="100">
        <f t="shared" si="121"/>
        <v>0</v>
      </c>
      <c r="DL57" s="97">
        <f t="shared" si="122"/>
        <v>0</v>
      </c>
      <c r="DM57" s="428">
        <f t="shared" si="123"/>
        <v>5</v>
      </c>
      <c r="DN57" s="429">
        <f t="shared" si="124"/>
        <v>1</v>
      </c>
      <c r="DO57" s="428">
        <f t="shared" si="125"/>
        <v>3</v>
      </c>
      <c r="DP57" s="429">
        <f t="shared" si="126"/>
        <v>0.6</v>
      </c>
      <c r="DQ57" s="100">
        <f t="shared" si="127"/>
        <v>0</v>
      </c>
      <c r="DR57" s="100">
        <f t="shared" si="128"/>
        <v>0</v>
      </c>
      <c r="DS57" s="97">
        <f t="shared" si="129"/>
        <v>0</v>
      </c>
      <c r="DT57" s="428">
        <f t="shared" si="130"/>
        <v>5</v>
      </c>
      <c r="DU57" s="429">
        <f t="shared" si="131"/>
        <v>1</v>
      </c>
      <c r="DV57" s="428">
        <f t="shared" si="132"/>
        <v>3</v>
      </c>
      <c r="DW57" s="429">
        <f t="shared" si="133"/>
        <v>0.6</v>
      </c>
      <c r="DX57" s="100">
        <f t="shared" si="134"/>
        <v>0</v>
      </c>
      <c r="DY57" s="100">
        <f t="shared" si="135"/>
        <v>0</v>
      </c>
      <c r="DZ57" s="97">
        <f t="shared" si="136"/>
        <v>0</v>
      </c>
      <c r="EA57" s="428">
        <f t="shared" si="137"/>
        <v>5</v>
      </c>
      <c r="EB57" s="429">
        <f t="shared" si="138"/>
        <v>1</v>
      </c>
      <c r="EC57" s="428">
        <f t="shared" si="139"/>
        <v>3</v>
      </c>
      <c r="ED57" s="429">
        <f t="shared" si="140"/>
        <v>0.6</v>
      </c>
      <c r="EE57" s="100">
        <f t="shared" si="141"/>
        <v>0</v>
      </c>
      <c r="EF57" s="100">
        <f t="shared" si="142"/>
        <v>0</v>
      </c>
      <c r="EG57" s="97">
        <f t="shared" si="143"/>
        <v>0</v>
      </c>
      <c r="EH57" s="428">
        <f t="shared" si="144"/>
        <v>5</v>
      </c>
      <c r="EI57" s="429">
        <f t="shared" si="145"/>
        <v>1</v>
      </c>
      <c r="EJ57" s="428">
        <f t="shared" si="146"/>
        <v>3</v>
      </c>
      <c r="EK57" s="429">
        <f t="shared" si="147"/>
        <v>0.6</v>
      </c>
      <c r="EL57" s="100">
        <f t="shared" si="148"/>
        <v>0</v>
      </c>
      <c r="EM57" s="100">
        <f t="shared" si="149"/>
        <v>0</v>
      </c>
      <c r="EN57" s="97">
        <f t="shared" si="150"/>
        <v>0</v>
      </c>
      <c r="EO57" s="428">
        <f t="shared" si="151"/>
        <v>5</v>
      </c>
      <c r="EP57" s="429">
        <f t="shared" si="152"/>
        <v>1</v>
      </c>
      <c r="EQ57" s="428">
        <f t="shared" si="153"/>
        <v>3</v>
      </c>
      <c r="ER57" s="429">
        <f t="shared" si="154"/>
        <v>0.6</v>
      </c>
      <c r="ES57" s="100">
        <f t="shared" si="155"/>
        <v>0</v>
      </c>
      <c r="ET57" s="100">
        <f t="shared" si="156"/>
        <v>0</v>
      </c>
      <c r="EU57" s="97">
        <f t="shared" si="157"/>
        <v>0</v>
      </c>
      <c r="EV57" s="428">
        <f t="shared" si="158"/>
        <v>5</v>
      </c>
      <c r="EW57" s="429">
        <f t="shared" si="159"/>
        <v>1</v>
      </c>
      <c r="EX57" s="428">
        <f t="shared" si="160"/>
        <v>3</v>
      </c>
      <c r="EY57" s="429">
        <f t="shared" si="161"/>
        <v>0.6</v>
      </c>
      <c r="EZ57" s="100">
        <f t="shared" si="162"/>
        <v>0</v>
      </c>
      <c r="FA57" s="100">
        <f t="shared" si="163"/>
        <v>0</v>
      </c>
      <c r="FB57" s="97">
        <f t="shared" si="164"/>
        <v>0</v>
      </c>
      <c r="FC57" s="428">
        <f t="shared" si="165"/>
        <v>5</v>
      </c>
      <c r="FD57" s="429">
        <f t="shared" si="166"/>
        <v>1</v>
      </c>
      <c r="FE57" s="428">
        <f t="shared" si="167"/>
        <v>3</v>
      </c>
      <c r="FF57" s="429">
        <f t="shared" si="168"/>
        <v>0.6</v>
      </c>
      <c r="FG57" s="100">
        <f t="shared" si="169"/>
        <v>0</v>
      </c>
      <c r="FH57" s="100">
        <f t="shared" si="170"/>
        <v>0</v>
      </c>
      <c r="FI57" s="97">
        <f t="shared" si="171"/>
        <v>0</v>
      </c>
      <c r="FJ57" s="428">
        <f t="shared" si="172"/>
        <v>5</v>
      </c>
      <c r="FK57" s="429">
        <f t="shared" si="173"/>
        <v>1</v>
      </c>
      <c r="FL57" s="428">
        <f t="shared" si="174"/>
        <v>3</v>
      </c>
      <c r="FM57" s="429">
        <f t="shared" si="175"/>
        <v>0.6</v>
      </c>
      <c r="FN57" s="100">
        <f t="shared" si="176"/>
        <v>0</v>
      </c>
      <c r="FO57" s="100">
        <f t="shared" si="177"/>
        <v>0</v>
      </c>
      <c r="FP57" s="97">
        <f t="shared" si="178"/>
        <v>0</v>
      </c>
      <c r="FQ57" s="428">
        <f t="shared" si="179"/>
        <v>5</v>
      </c>
      <c r="FR57" s="429">
        <f t="shared" si="180"/>
        <v>1</v>
      </c>
      <c r="FS57" s="428">
        <f t="shared" si="181"/>
        <v>3</v>
      </c>
      <c r="FT57" s="429">
        <f t="shared" si="182"/>
        <v>0.6</v>
      </c>
      <c r="FU57" s="100">
        <f t="shared" si="183"/>
        <v>0</v>
      </c>
      <c r="FV57" s="100">
        <f t="shared" si="184"/>
        <v>0</v>
      </c>
      <c r="FW57" s="97">
        <f t="shared" si="185"/>
        <v>0</v>
      </c>
      <c r="FX57" s="428">
        <f t="shared" si="186"/>
        <v>5</v>
      </c>
      <c r="FY57" s="429">
        <f t="shared" si="187"/>
        <v>1</v>
      </c>
      <c r="FZ57" s="428">
        <f t="shared" si="188"/>
        <v>3</v>
      </c>
      <c r="GA57" s="429">
        <f t="shared" si="189"/>
        <v>0.6</v>
      </c>
      <c r="GB57" s="100">
        <f t="shared" si="190"/>
        <v>0</v>
      </c>
      <c r="GC57" s="100">
        <f t="shared" si="191"/>
        <v>0</v>
      </c>
      <c r="GD57" s="97">
        <f t="shared" si="192"/>
        <v>0</v>
      </c>
      <c r="GE57" s="428">
        <f t="shared" si="193"/>
        <v>5</v>
      </c>
      <c r="GF57" s="429">
        <f t="shared" si="194"/>
        <v>1</v>
      </c>
      <c r="GG57" s="428">
        <f t="shared" si="195"/>
        <v>3</v>
      </c>
      <c r="GH57" s="429">
        <f t="shared" si="196"/>
        <v>0.6</v>
      </c>
      <c r="GI57" s="429">
        <f t="shared" si="197"/>
        <v>0.6</v>
      </c>
    </row>
    <row r="58" spans="1:191" ht="37.5" hidden="1" customHeight="1">
      <c r="A58" s="427">
        <v>50</v>
      </c>
      <c r="B58" s="85"/>
      <c r="C58" s="85"/>
      <c r="D58" s="193"/>
      <c r="E58" s="85"/>
      <c r="F58" s="124"/>
      <c r="G58" s="85"/>
      <c r="H58" s="85" t="s">
        <v>1170</v>
      </c>
      <c r="I58" s="86"/>
      <c r="J58" s="86"/>
      <c r="K58" s="86"/>
      <c r="L58" s="86"/>
      <c r="M58" s="86"/>
      <c r="N58" s="86"/>
      <c r="O58" s="86"/>
      <c r="P58" s="86"/>
      <c r="Q58" s="86"/>
      <c r="R58" s="86"/>
      <c r="S58" s="86"/>
      <c r="T58" s="86"/>
      <c r="U58" s="86"/>
      <c r="V58" s="86"/>
      <c r="W58" s="86"/>
      <c r="X58" s="86"/>
      <c r="Y58" s="86"/>
      <c r="Z58" s="86"/>
      <c r="AA58" s="86"/>
      <c r="AB58" s="86"/>
      <c r="AC58" s="88">
        <f t="shared" si="102"/>
        <v>0</v>
      </c>
      <c r="AD58" s="89">
        <f t="shared" si="199"/>
        <v>1</v>
      </c>
      <c r="AE58" s="88" t="str">
        <f t="shared" si="103"/>
        <v>3 - Moderado</v>
      </c>
      <c r="AF58" s="89">
        <f t="shared" si="198"/>
        <v>0.6</v>
      </c>
      <c r="AG58" s="82" t="str">
        <f t="shared" si="200"/>
        <v/>
      </c>
      <c r="AH58" s="89">
        <f t="shared" si="104"/>
        <v>0.6</v>
      </c>
      <c r="AI58" s="85"/>
      <c r="AJ58" s="85"/>
      <c r="AK58" s="85"/>
      <c r="AL58" s="85"/>
      <c r="AM58" s="47"/>
      <c r="AN58" s="91"/>
      <c r="AO58" s="91"/>
      <c r="AP58" s="47"/>
      <c r="AQ58" s="47"/>
      <c r="AR58" s="91"/>
      <c r="AS58" s="91"/>
      <c r="AT58" s="47"/>
      <c r="AU58" s="47"/>
      <c r="AV58" s="91"/>
      <c r="AW58" s="91"/>
      <c r="AX58" s="47"/>
      <c r="AY58" s="47"/>
      <c r="AZ58" s="91"/>
      <c r="BA58" s="91"/>
      <c r="BB58" s="47"/>
      <c r="BC58" s="47"/>
      <c r="BD58" s="91"/>
      <c r="BE58" s="91"/>
      <c r="BF58" s="47"/>
      <c r="BG58" s="47"/>
      <c r="BH58" s="91"/>
      <c r="BI58" s="91"/>
      <c r="BJ58" s="47"/>
      <c r="BK58" s="47"/>
      <c r="BL58" s="91"/>
      <c r="BM58" s="91"/>
      <c r="BN58" s="47"/>
      <c r="BO58" s="47"/>
      <c r="BP58" s="91"/>
      <c r="BQ58" s="91"/>
      <c r="BR58" s="47"/>
      <c r="BS58" s="47"/>
      <c r="BT58" s="91"/>
      <c r="BU58" s="91"/>
      <c r="BV58" s="47"/>
      <c r="BW58" s="47"/>
      <c r="BX58" s="91"/>
      <c r="BY58" s="91"/>
      <c r="BZ58" s="47"/>
      <c r="CA58" s="47"/>
      <c r="CB58" s="91"/>
      <c r="CC58" s="91"/>
      <c r="CD58" s="47"/>
      <c r="CE58" s="47"/>
      <c r="CF58" s="91"/>
      <c r="CG58" s="91"/>
      <c r="CH58" s="47"/>
      <c r="CI58" s="91"/>
      <c r="CJ58" s="91"/>
      <c r="CK58" s="47"/>
      <c r="CL58" s="92" t="str">
        <f t="shared" si="105"/>
        <v>5 - Muy Alta</v>
      </c>
      <c r="CM58" s="93">
        <f t="shared" si="201"/>
        <v>1</v>
      </c>
      <c r="CN58" s="92" t="str">
        <f t="shared" si="106"/>
        <v>3 - Moderado</v>
      </c>
      <c r="CO58" s="93">
        <f t="shared" si="202"/>
        <v>0.6</v>
      </c>
      <c r="CP58" s="94" t="str">
        <f t="shared" si="203"/>
        <v>ALTO</v>
      </c>
      <c r="CQ58" s="89">
        <f t="shared" si="107"/>
        <v>0.6</v>
      </c>
      <c r="CR58" s="194"/>
      <c r="CS58" s="94">
        <f t="shared" si="108"/>
        <v>5</v>
      </c>
      <c r="CT58" s="47"/>
      <c r="CU58" s="194"/>
      <c r="CV58" s="194"/>
      <c r="CW58" s="96"/>
      <c r="CX58" s="97">
        <f t="shared" si="109"/>
        <v>0</v>
      </c>
      <c r="CY58" s="98">
        <f t="shared" si="110"/>
        <v>3</v>
      </c>
      <c r="CZ58" s="97" t="str">
        <f t="shared" si="111"/>
        <v>Moderado</v>
      </c>
      <c r="DA58" s="99">
        <f t="shared" si="112"/>
        <v>0.6</v>
      </c>
      <c r="DB58" s="100">
        <f t="shared" si="113"/>
        <v>0</v>
      </c>
      <c r="DC58" s="100">
        <f t="shared" si="114"/>
        <v>0</v>
      </c>
      <c r="DD58" s="97">
        <f t="shared" si="115"/>
        <v>0</v>
      </c>
      <c r="DE58" s="428">
        <f t="shared" si="116"/>
        <v>5</v>
      </c>
      <c r="DF58" s="429">
        <f t="shared" si="117"/>
        <v>1</v>
      </c>
      <c r="DG58" s="428">
        <f t="shared" si="118"/>
        <v>3</v>
      </c>
      <c r="DH58" s="428"/>
      <c r="DI58" s="429">
        <f t="shared" si="119"/>
        <v>0.6</v>
      </c>
      <c r="DJ58" s="100">
        <f t="shared" si="120"/>
        <v>0</v>
      </c>
      <c r="DK58" s="100">
        <f t="shared" si="121"/>
        <v>0</v>
      </c>
      <c r="DL58" s="97">
        <f t="shared" si="122"/>
        <v>0</v>
      </c>
      <c r="DM58" s="428">
        <f t="shared" si="123"/>
        <v>5</v>
      </c>
      <c r="DN58" s="429">
        <f t="shared" si="124"/>
        <v>1</v>
      </c>
      <c r="DO58" s="428">
        <f t="shared" si="125"/>
        <v>3</v>
      </c>
      <c r="DP58" s="429">
        <f t="shared" si="126"/>
        <v>0.6</v>
      </c>
      <c r="DQ58" s="100">
        <f t="shared" si="127"/>
        <v>0</v>
      </c>
      <c r="DR58" s="100">
        <f t="shared" si="128"/>
        <v>0</v>
      </c>
      <c r="DS58" s="97">
        <f t="shared" si="129"/>
        <v>0</v>
      </c>
      <c r="DT58" s="428">
        <f t="shared" si="130"/>
        <v>5</v>
      </c>
      <c r="DU58" s="429">
        <f t="shared" si="131"/>
        <v>1</v>
      </c>
      <c r="DV58" s="428">
        <f t="shared" si="132"/>
        <v>3</v>
      </c>
      <c r="DW58" s="429">
        <f t="shared" si="133"/>
        <v>0.6</v>
      </c>
      <c r="DX58" s="100">
        <f t="shared" si="134"/>
        <v>0</v>
      </c>
      <c r="DY58" s="100">
        <f t="shared" si="135"/>
        <v>0</v>
      </c>
      <c r="DZ58" s="97">
        <f t="shared" si="136"/>
        <v>0</v>
      </c>
      <c r="EA58" s="428">
        <f t="shared" si="137"/>
        <v>5</v>
      </c>
      <c r="EB58" s="429">
        <f t="shared" si="138"/>
        <v>1</v>
      </c>
      <c r="EC58" s="428">
        <f t="shared" si="139"/>
        <v>3</v>
      </c>
      <c r="ED58" s="429">
        <f t="shared" si="140"/>
        <v>0.6</v>
      </c>
      <c r="EE58" s="100">
        <f t="shared" si="141"/>
        <v>0</v>
      </c>
      <c r="EF58" s="100">
        <f t="shared" si="142"/>
        <v>0</v>
      </c>
      <c r="EG58" s="97">
        <f t="shared" si="143"/>
        <v>0</v>
      </c>
      <c r="EH58" s="428">
        <f t="shared" si="144"/>
        <v>5</v>
      </c>
      <c r="EI58" s="429">
        <f t="shared" si="145"/>
        <v>1</v>
      </c>
      <c r="EJ58" s="428">
        <f t="shared" si="146"/>
        <v>3</v>
      </c>
      <c r="EK58" s="429">
        <f t="shared" si="147"/>
        <v>0.6</v>
      </c>
      <c r="EL58" s="100">
        <f t="shared" si="148"/>
        <v>0</v>
      </c>
      <c r="EM58" s="100">
        <f t="shared" si="149"/>
        <v>0</v>
      </c>
      <c r="EN58" s="97">
        <f t="shared" si="150"/>
        <v>0</v>
      </c>
      <c r="EO58" s="428">
        <f t="shared" si="151"/>
        <v>5</v>
      </c>
      <c r="EP58" s="429">
        <f t="shared" si="152"/>
        <v>1</v>
      </c>
      <c r="EQ58" s="428">
        <f t="shared" si="153"/>
        <v>3</v>
      </c>
      <c r="ER58" s="429">
        <f t="shared" si="154"/>
        <v>0.6</v>
      </c>
      <c r="ES58" s="100">
        <f t="shared" si="155"/>
        <v>0</v>
      </c>
      <c r="ET58" s="100">
        <f t="shared" si="156"/>
        <v>0</v>
      </c>
      <c r="EU58" s="97">
        <f t="shared" si="157"/>
        <v>0</v>
      </c>
      <c r="EV58" s="428">
        <f t="shared" si="158"/>
        <v>5</v>
      </c>
      <c r="EW58" s="429">
        <f t="shared" si="159"/>
        <v>1</v>
      </c>
      <c r="EX58" s="428">
        <f t="shared" si="160"/>
        <v>3</v>
      </c>
      <c r="EY58" s="429">
        <f t="shared" si="161"/>
        <v>0.6</v>
      </c>
      <c r="EZ58" s="100">
        <f t="shared" si="162"/>
        <v>0</v>
      </c>
      <c r="FA58" s="100">
        <f t="shared" si="163"/>
        <v>0</v>
      </c>
      <c r="FB58" s="97">
        <f t="shared" si="164"/>
        <v>0</v>
      </c>
      <c r="FC58" s="428">
        <f t="shared" si="165"/>
        <v>5</v>
      </c>
      <c r="FD58" s="429">
        <f t="shared" si="166"/>
        <v>1</v>
      </c>
      <c r="FE58" s="428">
        <f t="shared" si="167"/>
        <v>3</v>
      </c>
      <c r="FF58" s="429">
        <f t="shared" si="168"/>
        <v>0.6</v>
      </c>
      <c r="FG58" s="100">
        <f t="shared" si="169"/>
        <v>0</v>
      </c>
      <c r="FH58" s="100">
        <f t="shared" si="170"/>
        <v>0</v>
      </c>
      <c r="FI58" s="97">
        <f t="shared" si="171"/>
        <v>0</v>
      </c>
      <c r="FJ58" s="428">
        <f t="shared" si="172"/>
        <v>5</v>
      </c>
      <c r="FK58" s="429">
        <f t="shared" si="173"/>
        <v>1</v>
      </c>
      <c r="FL58" s="428">
        <f t="shared" si="174"/>
        <v>3</v>
      </c>
      <c r="FM58" s="429">
        <f t="shared" si="175"/>
        <v>0.6</v>
      </c>
      <c r="FN58" s="100">
        <f t="shared" si="176"/>
        <v>0</v>
      </c>
      <c r="FO58" s="100">
        <f t="shared" si="177"/>
        <v>0</v>
      </c>
      <c r="FP58" s="97">
        <f t="shared" si="178"/>
        <v>0</v>
      </c>
      <c r="FQ58" s="428">
        <f t="shared" si="179"/>
        <v>5</v>
      </c>
      <c r="FR58" s="429">
        <f t="shared" si="180"/>
        <v>1</v>
      </c>
      <c r="FS58" s="428">
        <f t="shared" si="181"/>
        <v>3</v>
      </c>
      <c r="FT58" s="429">
        <f t="shared" si="182"/>
        <v>0.6</v>
      </c>
      <c r="FU58" s="100">
        <f t="shared" si="183"/>
        <v>0</v>
      </c>
      <c r="FV58" s="100">
        <f t="shared" si="184"/>
        <v>0</v>
      </c>
      <c r="FW58" s="97">
        <f t="shared" si="185"/>
        <v>0</v>
      </c>
      <c r="FX58" s="428">
        <f t="shared" si="186"/>
        <v>5</v>
      </c>
      <c r="FY58" s="429">
        <f t="shared" si="187"/>
        <v>1</v>
      </c>
      <c r="FZ58" s="428">
        <f t="shared" si="188"/>
        <v>3</v>
      </c>
      <c r="GA58" s="429">
        <f t="shared" si="189"/>
        <v>0.6</v>
      </c>
      <c r="GB58" s="100">
        <f t="shared" si="190"/>
        <v>0</v>
      </c>
      <c r="GC58" s="100">
        <f t="shared" si="191"/>
        <v>0</v>
      </c>
      <c r="GD58" s="97">
        <f t="shared" si="192"/>
        <v>0</v>
      </c>
      <c r="GE58" s="428">
        <f t="shared" si="193"/>
        <v>5</v>
      </c>
      <c r="GF58" s="429">
        <f t="shared" si="194"/>
        <v>1</v>
      </c>
      <c r="GG58" s="428">
        <f t="shared" si="195"/>
        <v>3</v>
      </c>
      <c r="GH58" s="429">
        <f t="shared" si="196"/>
        <v>0.6</v>
      </c>
      <c r="GI58" s="429">
        <f t="shared" si="197"/>
        <v>0.6</v>
      </c>
    </row>
    <row r="59" spans="1:191" ht="37.5" hidden="1" customHeight="1">
      <c r="A59" s="427">
        <v>51</v>
      </c>
      <c r="B59" s="85"/>
      <c r="C59" s="85"/>
      <c r="D59" s="193"/>
      <c r="E59" s="85"/>
      <c r="F59" s="124"/>
      <c r="G59" s="85"/>
      <c r="H59" s="85" t="s">
        <v>1170</v>
      </c>
      <c r="I59" s="86"/>
      <c r="J59" s="86"/>
      <c r="K59" s="86"/>
      <c r="L59" s="86"/>
      <c r="M59" s="86"/>
      <c r="N59" s="86"/>
      <c r="O59" s="86"/>
      <c r="P59" s="86"/>
      <c r="Q59" s="86"/>
      <c r="R59" s="86"/>
      <c r="S59" s="86"/>
      <c r="T59" s="86"/>
      <c r="U59" s="86"/>
      <c r="V59" s="86"/>
      <c r="W59" s="86"/>
      <c r="X59" s="86"/>
      <c r="Y59" s="86"/>
      <c r="Z59" s="86"/>
      <c r="AA59" s="86"/>
      <c r="AB59" s="86"/>
      <c r="AC59" s="88">
        <f t="shared" si="102"/>
        <v>0</v>
      </c>
      <c r="AD59" s="89">
        <f t="shared" si="199"/>
        <v>1</v>
      </c>
      <c r="AE59" s="88" t="str">
        <f t="shared" si="103"/>
        <v>3 - Moderado</v>
      </c>
      <c r="AF59" s="89">
        <f t="shared" si="198"/>
        <v>0.6</v>
      </c>
      <c r="AG59" s="82" t="str">
        <f t="shared" si="200"/>
        <v/>
      </c>
      <c r="AH59" s="89">
        <f t="shared" si="104"/>
        <v>0.6</v>
      </c>
      <c r="AI59" s="85"/>
      <c r="AJ59" s="85"/>
      <c r="AK59" s="85"/>
      <c r="AL59" s="85"/>
      <c r="AM59" s="47"/>
      <c r="AN59" s="91"/>
      <c r="AO59" s="91"/>
      <c r="AP59" s="47"/>
      <c r="AQ59" s="47"/>
      <c r="AR59" s="91"/>
      <c r="AS59" s="91"/>
      <c r="AT59" s="47"/>
      <c r="AU59" s="47"/>
      <c r="AV59" s="91"/>
      <c r="AW59" s="91"/>
      <c r="AX59" s="47"/>
      <c r="AY59" s="47"/>
      <c r="AZ59" s="91"/>
      <c r="BA59" s="91"/>
      <c r="BB59" s="47"/>
      <c r="BC59" s="47"/>
      <c r="BD59" s="91"/>
      <c r="BE59" s="91"/>
      <c r="BF59" s="47"/>
      <c r="BG59" s="47"/>
      <c r="BH59" s="91"/>
      <c r="BI59" s="91"/>
      <c r="BJ59" s="47"/>
      <c r="BK59" s="47"/>
      <c r="BL59" s="91"/>
      <c r="BM59" s="91"/>
      <c r="BN59" s="47"/>
      <c r="BO59" s="47"/>
      <c r="BP59" s="91"/>
      <c r="BQ59" s="91"/>
      <c r="BR59" s="47"/>
      <c r="BS59" s="47"/>
      <c r="BT59" s="91"/>
      <c r="BU59" s="91"/>
      <c r="BV59" s="47"/>
      <c r="BW59" s="47"/>
      <c r="BX59" s="91"/>
      <c r="BY59" s="91"/>
      <c r="BZ59" s="47"/>
      <c r="CA59" s="47"/>
      <c r="CB59" s="91"/>
      <c r="CC59" s="91"/>
      <c r="CD59" s="47"/>
      <c r="CE59" s="47"/>
      <c r="CF59" s="91"/>
      <c r="CG59" s="91"/>
      <c r="CH59" s="47"/>
      <c r="CI59" s="91"/>
      <c r="CJ59" s="91"/>
      <c r="CK59" s="47"/>
      <c r="CL59" s="92" t="str">
        <f t="shared" si="105"/>
        <v>5 - Muy Alta</v>
      </c>
      <c r="CM59" s="93">
        <f t="shared" si="201"/>
        <v>1</v>
      </c>
      <c r="CN59" s="92" t="str">
        <f t="shared" si="106"/>
        <v>3 - Moderado</v>
      </c>
      <c r="CO59" s="93">
        <f t="shared" si="202"/>
        <v>0.6</v>
      </c>
      <c r="CP59" s="94" t="str">
        <f t="shared" si="203"/>
        <v>ALTO</v>
      </c>
      <c r="CQ59" s="89">
        <f t="shared" si="107"/>
        <v>0.6</v>
      </c>
      <c r="CR59" s="194"/>
      <c r="CS59" s="94">
        <f t="shared" si="108"/>
        <v>5</v>
      </c>
      <c r="CT59" s="47"/>
      <c r="CU59" s="194"/>
      <c r="CV59" s="194"/>
      <c r="CW59" s="96"/>
      <c r="CX59" s="97">
        <f t="shared" si="109"/>
        <v>0</v>
      </c>
      <c r="CY59" s="98">
        <f t="shared" si="110"/>
        <v>3</v>
      </c>
      <c r="CZ59" s="97" t="str">
        <f t="shared" si="111"/>
        <v>Moderado</v>
      </c>
      <c r="DA59" s="99">
        <f t="shared" si="112"/>
        <v>0.6</v>
      </c>
      <c r="DB59" s="100">
        <f t="shared" si="113"/>
        <v>0</v>
      </c>
      <c r="DC59" s="100">
        <f t="shared" si="114"/>
        <v>0</v>
      </c>
      <c r="DD59" s="97">
        <f t="shared" si="115"/>
        <v>0</v>
      </c>
      <c r="DE59" s="428">
        <f t="shared" si="116"/>
        <v>5</v>
      </c>
      <c r="DF59" s="429">
        <f t="shared" si="117"/>
        <v>1</v>
      </c>
      <c r="DG59" s="428">
        <f t="shared" si="118"/>
        <v>3</v>
      </c>
      <c r="DH59" s="428"/>
      <c r="DI59" s="429">
        <f t="shared" si="119"/>
        <v>0.6</v>
      </c>
      <c r="DJ59" s="100">
        <f t="shared" si="120"/>
        <v>0</v>
      </c>
      <c r="DK59" s="100">
        <f t="shared" si="121"/>
        <v>0</v>
      </c>
      <c r="DL59" s="97">
        <f t="shared" si="122"/>
        <v>0</v>
      </c>
      <c r="DM59" s="428">
        <f t="shared" si="123"/>
        <v>5</v>
      </c>
      <c r="DN59" s="429">
        <f t="shared" si="124"/>
        <v>1</v>
      </c>
      <c r="DO59" s="428">
        <f t="shared" si="125"/>
        <v>3</v>
      </c>
      <c r="DP59" s="429">
        <f t="shared" si="126"/>
        <v>0.6</v>
      </c>
      <c r="DQ59" s="100">
        <f t="shared" si="127"/>
        <v>0</v>
      </c>
      <c r="DR59" s="100">
        <f t="shared" si="128"/>
        <v>0</v>
      </c>
      <c r="DS59" s="97">
        <f t="shared" si="129"/>
        <v>0</v>
      </c>
      <c r="DT59" s="428">
        <f t="shared" si="130"/>
        <v>5</v>
      </c>
      <c r="DU59" s="429">
        <f t="shared" si="131"/>
        <v>1</v>
      </c>
      <c r="DV59" s="428">
        <f t="shared" si="132"/>
        <v>3</v>
      </c>
      <c r="DW59" s="429">
        <f t="shared" si="133"/>
        <v>0.6</v>
      </c>
      <c r="DX59" s="100">
        <f t="shared" si="134"/>
        <v>0</v>
      </c>
      <c r="DY59" s="100">
        <f t="shared" si="135"/>
        <v>0</v>
      </c>
      <c r="DZ59" s="97">
        <f t="shared" si="136"/>
        <v>0</v>
      </c>
      <c r="EA59" s="428">
        <f t="shared" si="137"/>
        <v>5</v>
      </c>
      <c r="EB59" s="429">
        <f t="shared" si="138"/>
        <v>1</v>
      </c>
      <c r="EC59" s="428">
        <f t="shared" si="139"/>
        <v>3</v>
      </c>
      <c r="ED59" s="429">
        <f t="shared" si="140"/>
        <v>0.6</v>
      </c>
      <c r="EE59" s="100">
        <f t="shared" si="141"/>
        <v>0</v>
      </c>
      <c r="EF59" s="100">
        <f t="shared" si="142"/>
        <v>0</v>
      </c>
      <c r="EG59" s="97">
        <f t="shared" si="143"/>
        <v>0</v>
      </c>
      <c r="EH59" s="428">
        <f t="shared" si="144"/>
        <v>5</v>
      </c>
      <c r="EI59" s="429">
        <f t="shared" si="145"/>
        <v>1</v>
      </c>
      <c r="EJ59" s="428">
        <f t="shared" si="146"/>
        <v>3</v>
      </c>
      <c r="EK59" s="429">
        <f t="shared" si="147"/>
        <v>0.6</v>
      </c>
      <c r="EL59" s="100">
        <f t="shared" si="148"/>
        <v>0</v>
      </c>
      <c r="EM59" s="100">
        <f t="shared" si="149"/>
        <v>0</v>
      </c>
      <c r="EN59" s="97">
        <f t="shared" si="150"/>
        <v>0</v>
      </c>
      <c r="EO59" s="428">
        <f t="shared" si="151"/>
        <v>5</v>
      </c>
      <c r="EP59" s="429">
        <f t="shared" si="152"/>
        <v>1</v>
      </c>
      <c r="EQ59" s="428">
        <f t="shared" si="153"/>
        <v>3</v>
      </c>
      <c r="ER59" s="429">
        <f t="shared" si="154"/>
        <v>0.6</v>
      </c>
      <c r="ES59" s="100">
        <f t="shared" si="155"/>
        <v>0</v>
      </c>
      <c r="ET59" s="100">
        <f t="shared" si="156"/>
        <v>0</v>
      </c>
      <c r="EU59" s="97">
        <f t="shared" si="157"/>
        <v>0</v>
      </c>
      <c r="EV59" s="428">
        <f t="shared" si="158"/>
        <v>5</v>
      </c>
      <c r="EW59" s="429">
        <f t="shared" si="159"/>
        <v>1</v>
      </c>
      <c r="EX59" s="428">
        <f t="shared" si="160"/>
        <v>3</v>
      </c>
      <c r="EY59" s="429">
        <f t="shared" si="161"/>
        <v>0.6</v>
      </c>
      <c r="EZ59" s="100">
        <f t="shared" si="162"/>
        <v>0</v>
      </c>
      <c r="FA59" s="100">
        <f t="shared" si="163"/>
        <v>0</v>
      </c>
      <c r="FB59" s="97">
        <f t="shared" si="164"/>
        <v>0</v>
      </c>
      <c r="FC59" s="428">
        <f t="shared" si="165"/>
        <v>5</v>
      </c>
      <c r="FD59" s="429">
        <f t="shared" si="166"/>
        <v>1</v>
      </c>
      <c r="FE59" s="428">
        <f t="shared" si="167"/>
        <v>3</v>
      </c>
      <c r="FF59" s="429">
        <f t="shared" si="168"/>
        <v>0.6</v>
      </c>
      <c r="FG59" s="100">
        <f t="shared" si="169"/>
        <v>0</v>
      </c>
      <c r="FH59" s="100">
        <f t="shared" si="170"/>
        <v>0</v>
      </c>
      <c r="FI59" s="97">
        <f t="shared" si="171"/>
        <v>0</v>
      </c>
      <c r="FJ59" s="428">
        <f t="shared" si="172"/>
        <v>5</v>
      </c>
      <c r="FK59" s="429">
        <f t="shared" si="173"/>
        <v>1</v>
      </c>
      <c r="FL59" s="428">
        <f t="shared" si="174"/>
        <v>3</v>
      </c>
      <c r="FM59" s="429">
        <f t="shared" si="175"/>
        <v>0.6</v>
      </c>
      <c r="FN59" s="100">
        <f t="shared" si="176"/>
        <v>0</v>
      </c>
      <c r="FO59" s="100">
        <f t="shared" si="177"/>
        <v>0</v>
      </c>
      <c r="FP59" s="97">
        <f t="shared" si="178"/>
        <v>0</v>
      </c>
      <c r="FQ59" s="428">
        <f t="shared" si="179"/>
        <v>5</v>
      </c>
      <c r="FR59" s="429">
        <f t="shared" si="180"/>
        <v>1</v>
      </c>
      <c r="FS59" s="428">
        <f t="shared" si="181"/>
        <v>3</v>
      </c>
      <c r="FT59" s="429">
        <f t="shared" si="182"/>
        <v>0.6</v>
      </c>
      <c r="FU59" s="100">
        <f t="shared" si="183"/>
        <v>0</v>
      </c>
      <c r="FV59" s="100">
        <f t="shared" si="184"/>
        <v>0</v>
      </c>
      <c r="FW59" s="97">
        <f t="shared" si="185"/>
        <v>0</v>
      </c>
      <c r="FX59" s="428">
        <f t="shared" si="186"/>
        <v>5</v>
      </c>
      <c r="FY59" s="429">
        <f t="shared" si="187"/>
        <v>1</v>
      </c>
      <c r="FZ59" s="428">
        <f t="shared" si="188"/>
        <v>3</v>
      </c>
      <c r="GA59" s="429">
        <f t="shared" si="189"/>
        <v>0.6</v>
      </c>
      <c r="GB59" s="100">
        <f t="shared" si="190"/>
        <v>0</v>
      </c>
      <c r="GC59" s="100">
        <f t="shared" si="191"/>
        <v>0</v>
      </c>
      <c r="GD59" s="97">
        <f t="shared" si="192"/>
        <v>0</v>
      </c>
      <c r="GE59" s="428">
        <f t="shared" si="193"/>
        <v>5</v>
      </c>
      <c r="GF59" s="429">
        <f t="shared" si="194"/>
        <v>1</v>
      </c>
      <c r="GG59" s="428">
        <f t="shared" si="195"/>
        <v>3</v>
      </c>
      <c r="GH59" s="429">
        <f t="shared" si="196"/>
        <v>0.6</v>
      </c>
      <c r="GI59" s="429">
        <f t="shared" si="197"/>
        <v>0.6</v>
      </c>
    </row>
    <row r="60" spans="1:191" ht="37.5" hidden="1" customHeight="1">
      <c r="A60" s="427">
        <v>52</v>
      </c>
      <c r="B60" s="85"/>
      <c r="C60" s="85"/>
      <c r="D60" s="193"/>
      <c r="E60" s="85"/>
      <c r="F60" s="124"/>
      <c r="G60" s="85"/>
      <c r="H60" s="85" t="s">
        <v>1170</v>
      </c>
      <c r="I60" s="86"/>
      <c r="J60" s="86"/>
      <c r="K60" s="86"/>
      <c r="L60" s="86"/>
      <c r="M60" s="86"/>
      <c r="N60" s="86"/>
      <c r="O60" s="86"/>
      <c r="P60" s="86"/>
      <c r="Q60" s="86"/>
      <c r="R60" s="86"/>
      <c r="S60" s="86"/>
      <c r="T60" s="86"/>
      <c r="U60" s="86"/>
      <c r="V60" s="86"/>
      <c r="W60" s="86"/>
      <c r="X60" s="86"/>
      <c r="Y60" s="86"/>
      <c r="Z60" s="86"/>
      <c r="AA60" s="86"/>
      <c r="AB60" s="86"/>
      <c r="AC60" s="88">
        <f t="shared" si="102"/>
        <v>0</v>
      </c>
      <c r="AD60" s="89">
        <f t="shared" si="199"/>
        <v>1</v>
      </c>
      <c r="AE60" s="88" t="str">
        <f t="shared" si="103"/>
        <v>3 - Moderado</v>
      </c>
      <c r="AF60" s="89">
        <f t="shared" si="198"/>
        <v>0.6</v>
      </c>
      <c r="AG60" s="82" t="str">
        <f t="shared" si="200"/>
        <v/>
      </c>
      <c r="AH60" s="89">
        <f t="shared" si="104"/>
        <v>0.6</v>
      </c>
      <c r="AI60" s="85"/>
      <c r="AJ60" s="85"/>
      <c r="AK60" s="85"/>
      <c r="AL60" s="85"/>
      <c r="AM60" s="47"/>
      <c r="AN60" s="91"/>
      <c r="AO60" s="91"/>
      <c r="AP60" s="47"/>
      <c r="AQ60" s="47"/>
      <c r="AR60" s="91"/>
      <c r="AS60" s="91"/>
      <c r="AT60" s="47"/>
      <c r="AU60" s="47"/>
      <c r="AV60" s="91"/>
      <c r="AW60" s="91"/>
      <c r="AX60" s="47"/>
      <c r="AY60" s="47"/>
      <c r="AZ60" s="91"/>
      <c r="BA60" s="91"/>
      <c r="BB60" s="47"/>
      <c r="BC60" s="47"/>
      <c r="BD60" s="91"/>
      <c r="BE60" s="91"/>
      <c r="BF60" s="47"/>
      <c r="BG60" s="47"/>
      <c r="BH60" s="91"/>
      <c r="BI60" s="91"/>
      <c r="BJ60" s="47"/>
      <c r="BK60" s="47"/>
      <c r="BL60" s="91"/>
      <c r="BM60" s="91"/>
      <c r="BN60" s="47"/>
      <c r="BO60" s="47"/>
      <c r="BP60" s="91"/>
      <c r="BQ60" s="91"/>
      <c r="BR60" s="47"/>
      <c r="BS60" s="47"/>
      <c r="BT60" s="91"/>
      <c r="BU60" s="91"/>
      <c r="BV60" s="47"/>
      <c r="BW60" s="47"/>
      <c r="BX60" s="91"/>
      <c r="BY60" s="91"/>
      <c r="BZ60" s="47"/>
      <c r="CA60" s="47"/>
      <c r="CB60" s="91"/>
      <c r="CC60" s="91"/>
      <c r="CD60" s="47"/>
      <c r="CE60" s="47"/>
      <c r="CF60" s="91"/>
      <c r="CG60" s="91"/>
      <c r="CH60" s="47"/>
      <c r="CI60" s="91"/>
      <c r="CJ60" s="91"/>
      <c r="CK60" s="47"/>
      <c r="CL60" s="92" t="str">
        <f t="shared" si="105"/>
        <v>5 - Muy Alta</v>
      </c>
      <c r="CM60" s="93">
        <f t="shared" si="201"/>
        <v>1</v>
      </c>
      <c r="CN60" s="92" t="str">
        <f t="shared" si="106"/>
        <v>3 - Moderado</v>
      </c>
      <c r="CO60" s="93">
        <f t="shared" si="202"/>
        <v>0.6</v>
      </c>
      <c r="CP60" s="94" t="str">
        <f t="shared" si="203"/>
        <v>ALTO</v>
      </c>
      <c r="CQ60" s="89">
        <f t="shared" si="107"/>
        <v>0.6</v>
      </c>
      <c r="CR60" s="194"/>
      <c r="CS60" s="94">
        <f t="shared" si="108"/>
        <v>5</v>
      </c>
      <c r="CT60" s="47"/>
      <c r="CU60" s="194"/>
      <c r="CV60" s="194"/>
      <c r="CW60" s="96"/>
      <c r="CX60" s="97">
        <f t="shared" si="109"/>
        <v>0</v>
      </c>
      <c r="CY60" s="98">
        <f t="shared" si="110"/>
        <v>3</v>
      </c>
      <c r="CZ60" s="97" t="str">
        <f t="shared" si="111"/>
        <v>Moderado</v>
      </c>
      <c r="DA60" s="99">
        <f t="shared" si="112"/>
        <v>0.6</v>
      </c>
      <c r="DB60" s="100">
        <f t="shared" si="113"/>
        <v>0</v>
      </c>
      <c r="DC60" s="100">
        <f t="shared" si="114"/>
        <v>0</v>
      </c>
      <c r="DD60" s="97">
        <f t="shared" si="115"/>
        <v>0</v>
      </c>
      <c r="DE60" s="428">
        <f t="shared" si="116"/>
        <v>5</v>
      </c>
      <c r="DF60" s="429">
        <f t="shared" si="117"/>
        <v>1</v>
      </c>
      <c r="DG60" s="428">
        <f t="shared" si="118"/>
        <v>3</v>
      </c>
      <c r="DH60" s="428"/>
      <c r="DI60" s="429">
        <f t="shared" si="119"/>
        <v>0.6</v>
      </c>
      <c r="DJ60" s="100">
        <f t="shared" si="120"/>
        <v>0</v>
      </c>
      <c r="DK60" s="100">
        <f t="shared" si="121"/>
        <v>0</v>
      </c>
      <c r="DL60" s="97">
        <f t="shared" si="122"/>
        <v>0</v>
      </c>
      <c r="DM60" s="428">
        <f t="shared" si="123"/>
        <v>5</v>
      </c>
      <c r="DN60" s="429">
        <f t="shared" si="124"/>
        <v>1</v>
      </c>
      <c r="DO60" s="428">
        <f t="shared" si="125"/>
        <v>3</v>
      </c>
      <c r="DP60" s="429">
        <f t="shared" si="126"/>
        <v>0.6</v>
      </c>
      <c r="DQ60" s="100">
        <f t="shared" si="127"/>
        <v>0</v>
      </c>
      <c r="DR60" s="100">
        <f t="shared" si="128"/>
        <v>0</v>
      </c>
      <c r="DS60" s="97">
        <f t="shared" si="129"/>
        <v>0</v>
      </c>
      <c r="DT60" s="428">
        <f t="shared" si="130"/>
        <v>5</v>
      </c>
      <c r="DU60" s="429">
        <f t="shared" si="131"/>
        <v>1</v>
      </c>
      <c r="DV60" s="428">
        <f t="shared" si="132"/>
        <v>3</v>
      </c>
      <c r="DW60" s="429">
        <f t="shared" si="133"/>
        <v>0.6</v>
      </c>
      <c r="DX60" s="100">
        <f t="shared" si="134"/>
        <v>0</v>
      </c>
      <c r="DY60" s="100">
        <f t="shared" si="135"/>
        <v>0</v>
      </c>
      <c r="DZ60" s="97">
        <f t="shared" si="136"/>
        <v>0</v>
      </c>
      <c r="EA60" s="428">
        <f t="shared" si="137"/>
        <v>5</v>
      </c>
      <c r="EB60" s="429">
        <f t="shared" si="138"/>
        <v>1</v>
      </c>
      <c r="EC60" s="428">
        <f t="shared" si="139"/>
        <v>3</v>
      </c>
      <c r="ED60" s="429">
        <f t="shared" si="140"/>
        <v>0.6</v>
      </c>
      <c r="EE60" s="100">
        <f t="shared" si="141"/>
        <v>0</v>
      </c>
      <c r="EF60" s="100">
        <f t="shared" si="142"/>
        <v>0</v>
      </c>
      <c r="EG60" s="97">
        <f t="shared" si="143"/>
        <v>0</v>
      </c>
      <c r="EH60" s="428">
        <f t="shared" si="144"/>
        <v>5</v>
      </c>
      <c r="EI60" s="429">
        <f t="shared" si="145"/>
        <v>1</v>
      </c>
      <c r="EJ60" s="428">
        <f t="shared" si="146"/>
        <v>3</v>
      </c>
      <c r="EK60" s="429">
        <f t="shared" si="147"/>
        <v>0.6</v>
      </c>
      <c r="EL60" s="100">
        <f t="shared" si="148"/>
        <v>0</v>
      </c>
      <c r="EM60" s="100">
        <f t="shared" si="149"/>
        <v>0</v>
      </c>
      <c r="EN60" s="97">
        <f t="shared" si="150"/>
        <v>0</v>
      </c>
      <c r="EO60" s="428">
        <f t="shared" si="151"/>
        <v>5</v>
      </c>
      <c r="EP60" s="429">
        <f t="shared" si="152"/>
        <v>1</v>
      </c>
      <c r="EQ60" s="428">
        <f t="shared" si="153"/>
        <v>3</v>
      </c>
      <c r="ER60" s="429">
        <f t="shared" si="154"/>
        <v>0.6</v>
      </c>
      <c r="ES60" s="100">
        <f t="shared" si="155"/>
        <v>0</v>
      </c>
      <c r="ET60" s="100">
        <f t="shared" si="156"/>
        <v>0</v>
      </c>
      <c r="EU60" s="97">
        <f t="shared" si="157"/>
        <v>0</v>
      </c>
      <c r="EV60" s="428">
        <f t="shared" si="158"/>
        <v>5</v>
      </c>
      <c r="EW60" s="429">
        <f t="shared" si="159"/>
        <v>1</v>
      </c>
      <c r="EX60" s="428">
        <f t="shared" si="160"/>
        <v>3</v>
      </c>
      <c r="EY60" s="429">
        <f t="shared" si="161"/>
        <v>0.6</v>
      </c>
      <c r="EZ60" s="100">
        <f t="shared" si="162"/>
        <v>0</v>
      </c>
      <c r="FA60" s="100">
        <f t="shared" si="163"/>
        <v>0</v>
      </c>
      <c r="FB60" s="97">
        <f t="shared" si="164"/>
        <v>0</v>
      </c>
      <c r="FC60" s="428">
        <f t="shared" si="165"/>
        <v>5</v>
      </c>
      <c r="FD60" s="429">
        <f t="shared" si="166"/>
        <v>1</v>
      </c>
      <c r="FE60" s="428">
        <f t="shared" si="167"/>
        <v>3</v>
      </c>
      <c r="FF60" s="429">
        <f t="shared" si="168"/>
        <v>0.6</v>
      </c>
      <c r="FG60" s="100">
        <f t="shared" si="169"/>
        <v>0</v>
      </c>
      <c r="FH60" s="100">
        <f t="shared" si="170"/>
        <v>0</v>
      </c>
      <c r="FI60" s="97">
        <f t="shared" si="171"/>
        <v>0</v>
      </c>
      <c r="FJ60" s="428">
        <f t="shared" si="172"/>
        <v>5</v>
      </c>
      <c r="FK60" s="429">
        <f t="shared" si="173"/>
        <v>1</v>
      </c>
      <c r="FL60" s="428">
        <f t="shared" si="174"/>
        <v>3</v>
      </c>
      <c r="FM60" s="429">
        <f t="shared" si="175"/>
        <v>0.6</v>
      </c>
      <c r="FN60" s="100">
        <f t="shared" si="176"/>
        <v>0</v>
      </c>
      <c r="FO60" s="100">
        <f t="shared" si="177"/>
        <v>0</v>
      </c>
      <c r="FP60" s="97">
        <f t="shared" si="178"/>
        <v>0</v>
      </c>
      <c r="FQ60" s="428">
        <f t="shared" si="179"/>
        <v>5</v>
      </c>
      <c r="FR60" s="429">
        <f t="shared" si="180"/>
        <v>1</v>
      </c>
      <c r="FS60" s="428">
        <f t="shared" si="181"/>
        <v>3</v>
      </c>
      <c r="FT60" s="429">
        <f t="shared" si="182"/>
        <v>0.6</v>
      </c>
      <c r="FU60" s="100">
        <f t="shared" si="183"/>
        <v>0</v>
      </c>
      <c r="FV60" s="100">
        <f t="shared" si="184"/>
        <v>0</v>
      </c>
      <c r="FW60" s="97">
        <f t="shared" si="185"/>
        <v>0</v>
      </c>
      <c r="FX60" s="428">
        <f t="shared" si="186"/>
        <v>5</v>
      </c>
      <c r="FY60" s="429">
        <f t="shared" si="187"/>
        <v>1</v>
      </c>
      <c r="FZ60" s="428">
        <f t="shared" si="188"/>
        <v>3</v>
      </c>
      <c r="GA60" s="429">
        <f t="shared" si="189"/>
        <v>0.6</v>
      </c>
      <c r="GB60" s="100">
        <f t="shared" si="190"/>
        <v>0</v>
      </c>
      <c r="GC60" s="100">
        <f t="shared" si="191"/>
        <v>0</v>
      </c>
      <c r="GD60" s="97">
        <f t="shared" si="192"/>
        <v>0</v>
      </c>
      <c r="GE60" s="428">
        <f t="shared" si="193"/>
        <v>5</v>
      </c>
      <c r="GF60" s="429">
        <f t="shared" si="194"/>
        <v>1</v>
      </c>
      <c r="GG60" s="428">
        <f t="shared" si="195"/>
        <v>3</v>
      </c>
      <c r="GH60" s="429">
        <f t="shared" si="196"/>
        <v>0.6</v>
      </c>
      <c r="GI60" s="429">
        <f t="shared" si="197"/>
        <v>0.6</v>
      </c>
    </row>
    <row r="61" spans="1:191" ht="37.5" hidden="1" customHeight="1">
      <c r="A61" s="427">
        <v>53</v>
      </c>
      <c r="B61" s="85"/>
      <c r="C61" s="85"/>
      <c r="D61" s="193"/>
      <c r="E61" s="85"/>
      <c r="F61" s="124"/>
      <c r="G61" s="85"/>
      <c r="H61" s="85" t="s">
        <v>1170</v>
      </c>
      <c r="I61" s="86"/>
      <c r="J61" s="86"/>
      <c r="K61" s="86"/>
      <c r="L61" s="86"/>
      <c r="M61" s="86"/>
      <c r="N61" s="86"/>
      <c r="O61" s="86"/>
      <c r="P61" s="86"/>
      <c r="Q61" s="86"/>
      <c r="R61" s="86"/>
      <c r="S61" s="86"/>
      <c r="T61" s="86"/>
      <c r="U61" s="86"/>
      <c r="V61" s="86"/>
      <c r="W61" s="86"/>
      <c r="X61" s="86"/>
      <c r="Y61" s="86"/>
      <c r="Z61" s="86"/>
      <c r="AA61" s="86"/>
      <c r="AB61" s="86"/>
      <c r="AC61" s="88">
        <f t="shared" si="102"/>
        <v>0</v>
      </c>
      <c r="AD61" s="89">
        <f t="shared" si="199"/>
        <v>1</v>
      </c>
      <c r="AE61" s="88" t="str">
        <f t="shared" si="103"/>
        <v>3 - Moderado</v>
      </c>
      <c r="AF61" s="89">
        <f t="shared" si="198"/>
        <v>0.6</v>
      </c>
      <c r="AG61" s="82" t="str">
        <f t="shared" si="200"/>
        <v/>
      </c>
      <c r="AH61" s="89">
        <f t="shared" si="104"/>
        <v>0.6</v>
      </c>
      <c r="AI61" s="85"/>
      <c r="AJ61" s="85"/>
      <c r="AK61" s="85"/>
      <c r="AL61" s="85"/>
      <c r="AM61" s="47"/>
      <c r="AN61" s="91"/>
      <c r="AO61" s="91"/>
      <c r="AP61" s="47"/>
      <c r="AQ61" s="47"/>
      <c r="AR61" s="91"/>
      <c r="AS61" s="91"/>
      <c r="AT61" s="47"/>
      <c r="AU61" s="47"/>
      <c r="AV61" s="91"/>
      <c r="AW61" s="91"/>
      <c r="AX61" s="47"/>
      <c r="AY61" s="47"/>
      <c r="AZ61" s="91"/>
      <c r="BA61" s="91"/>
      <c r="BB61" s="47"/>
      <c r="BC61" s="47"/>
      <c r="BD61" s="91"/>
      <c r="BE61" s="91"/>
      <c r="BF61" s="47"/>
      <c r="BG61" s="47"/>
      <c r="BH61" s="91"/>
      <c r="BI61" s="91"/>
      <c r="BJ61" s="47"/>
      <c r="BK61" s="47"/>
      <c r="BL61" s="91"/>
      <c r="BM61" s="91"/>
      <c r="BN61" s="47"/>
      <c r="BO61" s="47"/>
      <c r="BP61" s="91"/>
      <c r="BQ61" s="91"/>
      <c r="BR61" s="47"/>
      <c r="BS61" s="47"/>
      <c r="BT61" s="91"/>
      <c r="BU61" s="91"/>
      <c r="BV61" s="47"/>
      <c r="BW61" s="47"/>
      <c r="BX61" s="91"/>
      <c r="BY61" s="91"/>
      <c r="BZ61" s="47"/>
      <c r="CA61" s="47"/>
      <c r="CB61" s="91"/>
      <c r="CC61" s="91"/>
      <c r="CD61" s="47"/>
      <c r="CE61" s="47"/>
      <c r="CF61" s="91"/>
      <c r="CG61" s="91"/>
      <c r="CH61" s="47"/>
      <c r="CI61" s="91"/>
      <c r="CJ61" s="91"/>
      <c r="CK61" s="47"/>
      <c r="CL61" s="92" t="str">
        <f t="shared" si="105"/>
        <v>5 - Muy Alta</v>
      </c>
      <c r="CM61" s="93">
        <f t="shared" si="201"/>
        <v>1</v>
      </c>
      <c r="CN61" s="92" t="str">
        <f t="shared" si="106"/>
        <v>3 - Moderado</v>
      </c>
      <c r="CO61" s="93">
        <f t="shared" si="202"/>
        <v>0.6</v>
      </c>
      <c r="CP61" s="94" t="str">
        <f t="shared" si="203"/>
        <v>ALTO</v>
      </c>
      <c r="CQ61" s="89">
        <f t="shared" si="107"/>
        <v>0.6</v>
      </c>
      <c r="CR61" s="194"/>
      <c r="CS61" s="94">
        <f t="shared" si="108"/>
        <v>5</v>
      </c>
      <c r="CT61" s="47"/>
      <c r="CU61" s="194"/>
      <c r="CV61" s="194"/>
      <c r="CW61" s="96"/>
      <c r="CX61" s="97">
        <f t="shared" si="109"/>
        <v>0</v>
      </c>
      <c r="CY61" s="98">
        <f t="shared" si="110"/>
        <v>3</v>
      </c>
      <c r="CZ61" s="97" t="str">
        <f t="shared" si="111"/>
        <v>Moderado</v>
      </c>
      <c r="DA61" s="99">
        <f t="shared" si="112"/>
        <v>0.6</v>
      </c>
      <c r="DB61" s="100">
        <f t="shared" si="113"/>
        <v>0</v>
      </c>
      <c r="DC61" s="100">
        <f t="shared" si="114"/>
        <v>0</v>
      </c>
      <c r="DD61" s="97">
        <f t="shared" si="115"/>
        <v>0</v>
      </c>
      <c r="DE61" s="428">
        <f t="shared" si="116"/>
        <v>5</v>
      </c>
      <c r="DF61" s="429">
        <f t="shared" si="117"/>
        <v>1</v>
      </c>
      <c r="DG61" s="428">
        <f t="shared" si="118"/>
        <v>3</v>
      </c>
      <c r="DH61" s="428"/>
      <c r="DI61" s="429">
        <f t="shared" si="119"/>
        <v>0.6</v>
      </c>
      <c r="DJ61" s="100">
        <f t="shared" si="120"/>
        <v>0</v>
      </c>
      <c r="DK61" s="100">
        <f t="shared" si="121"/>
        <v>0</v>
      </c>
      <c r="DL61" s="97">
        <f t="shared" si="122"/>
        <v>0</v>
      </c>
      <c r="DM61" s="428">
        <f t="shared" si="123"/>
        <v>5</v>
      </c>
      <c r="DN61" s="429">
        <f t="shared" si="124"/>
        <v>1</v>
      </c>
      <c r="DO61" s="428">
        <f t="shared" si="125"/>
        <v>3</v>
      </c>
      <c r="DP61" s="429">
        <f t="shared" si="126"/>
        <v>0.6</v>
      </c>
      <c r="DQ61" s="100">
        <f t="shared" si="127"/>
        <v>0</v>
      </c>
      <c r="DR61" s="100">
        <f t="shared" si="128"/>
        <v>0</v>
      </c>
      <c r="DS61" s="97">
        <f t="shared" si="129"/>
        <v>0</v>
      </c>
      <c r="DT61" s="428">
        <f t="shared" si="130"/>
        <v>5</v>
      </c>
      <c r="DU61" s="429">
        <f t="shared" si="131"/>
        <v>1</v>
      </c>
      <c r="DV61" s="428">
        <f t="shared" si="132"/>
        <v>3</v>
      </c>
      <c r="DW61" s="429">
        <f t="shared" si="133"/>
        <v>0.6</v>
      </c>
      <c r="DX61" s="100">
        <f t="shared" si="134"/>
        <v>0</v>
      </c>
      <c r="DY61" s="100">
        <f t="shared" si="135"/>
        <v>0</v>
      </c>
      <c r="DZ61" s="97">
        <f t="shared" si="136"/>
        <v>0</v>
      </c>
      <c r="EA61" s="428">
        <f t="shared" si="137"/>
        <v>5</v>
      </c>
      <c r="EB61" s="429">
        <f t="shared" si="138"/>
        <v>1</v>
      </c>
      <c r="EC61" s="428">
        <f t="shared" si="139"/>
        <v>3</v>
      </c>
      <c r="ED61" s="429">
        <f t="shared" si="140"/>
        <v>0.6</v>
      </c>
      <c r="EE61" s="100">
        <f t="shared" si="141"/>
        <v>0</v>
      </c>
      <c r="EF61" s="100">
        <f t="shared" si="142"/>
        <v>0</v>
      </c>
      <c r="EG61" s="97">
        <f t="shared" si="143"/>
        <v>0</v>
      </c>
      <c r="EH61" s="428">
        <f t="shared" si="144"/>
        <v>5</v>
      </c>
      <c r="EI61" s="429">
        <f t="shared" si="145"/>
        <v>1</v>
      </c>
      <c r="EJ61" s="428">
        <f t="shared" si="146"/>
        <v>3</v>
      </c>
      <c r="EK61" s="429">
        <f t="shared" si="147"/>
        <v>0.6</v>
      </c>
      <c r="EL61" s="100">
        <f t="shared" si="148"/>
        <v>0</v>
      </c>
      <c r="EM61" s="100">
        <f t="shared" si="149"/>
        <v>0</v>
      </c>
      <c r="EN61" s="97">
        <f t="shared" si="150"/>
        <v>0</v>
      </c>
      <c r="EO61" s="428">
        <f t="shared" si="151"/>
        <v>5</v>
      </c>
      <c r="EP61" s="429">
        <f t="shared" si="152"/>
        <v>1</v>
      </c>
      <c r="EQ61" s="428">
        <f t="shared" si="153"/>
        <v>3</v>
      </c>
      <c r="ER61" s="429">
        <f t="shared" si="154"/>
        <v>0.6</v>
      </c>
      <c r="ES61" s="100">
        <f t="shared" si="155"/>
        <v>0</v>
      </c>
      <c r="ET61" s="100">
        <f t="shared" si="156"/>
        <v>0</v>
      </c>
      <c r="EU61" s="97">
        <f t="shared" si="157"/>
        <v>0</v>
      </c>
      <c r="EV61" s="428">
        <f t="shared" si="158"/>
        <v>5</v>
      </c>
      <c r="EW61" s="429">
        <f t="shared" si="159"/>
        <v>1</v>
      </c>
      <c r="EX61" s="428">
        <f t="shared" si="160"/>
        <v>3</v>
      </c>
      <c r="EY61" s="429">
        <f t="shared" si="161"/>
        <v>0.6</v>
      </c>
      <c r="EZ61" s="100">
        <f t="shared" si="162"/>
        <v>0</v>
      </c>
      <c r="FA61" s="100">
        <f t="shared" si="163"/>
        <v>0</v>
      </c>
      <c r="FB61" s="97">
        <f t="shared" si="164"/>
        <v>0</v>
      </c>
      <c r="FC61" s="428">
        <f t="shared" si="165"/>
        <v>5</v>
      </c>
      <c r="FD61" s="429">
        <f t="shared" si="166"/>
        <v>1</v>
      </c>
      <c r="FE61" s="428">
        <f t="shared" si="167"/>
        <v>3</v>
      </c>
      <c r="FF61" s="429">
        <f t="shared" si="168"/>
        <v>0.6</v>
      </c>
      <c r="FG61" s="100">
        <f t="shared" si="169"/>
        <v>0</v>
      </c>
      <c r="FH61" s="100">
        <f t="shared" si="170"/>
        <v>0</v>
      </c>
      <c r="FI61" s="97">
        <f t="shared" si="171"/>
        <v>0</v>
      </c>
      <c r="FJ61" s="428">
        <f t="shared" si="172"/>
        <v>5</v>
      </c>
      <c r="FK61" s="429">
        <f t="shared" si="173"/>
        <v>1</v>
      </c>
      <c r="FL61" s="428">
        <f t="shared" si="174"/>
        <v>3</v>
      </c>
      <c r="FM61" s="429">
        <f t="shared" si="175"/>
        <v>0.6</v>
      </c>
      <c r="FN61" s="100">
        <f t="shared" si="176"/>
        <v>0</v>
      </c>
      <c r="FO61" s="100">
        <f t="shared" si="177"/>
        <v>0</v>
      </c>
      <c r="FP61" s="97">
        <f t="shared" si="178"/>
        <v>0</v>
      </c>
      <c r="FQ61" s="428">
        <f t="shared" si="179"/>
        <v>5</v>
      </c>
      <c r="FR61" s="429">
        <f t="shared" si="180"/>
        <v>1</v>
      </c>
      <c r="FS61" s="428">
        <f t="shared" si="181"/>
        <v>3</v>
      </c>
      <c r="FT61" s="429">
        <f t="shared" si="182"/>
        <v>0.6</v>
      </c>
      <c r="FU61" s="100">
        <f t="shared" si="183"/>
        <v>0</v>
      </c>
      <c r="FV61" s="100">
        <f t="shared" si="184"/>
        <v>0</v>
      </c>
      <c r="FW61" s="97">
        <f t="shared" si="185"/>
        <v>0</v>
      </c>
      <c r="FX61" s="428">
        <f t="shared" si="186"/>
        <v>5</v>
      </c>
      <c r="FY61" s="429">
        <f t="shared" si="187"/>
        <v>1</v>
      </c>
      <c r="FZ61" s="428">
        <f t="shared" si="188"/>
        <v>3</v>
      </c>
      <c r="GA61" s="429">
        <f t="shared" si="189"/>
        <v>0.6</v>
      </c>
      <c r="GB61" s="100">
        <f t="shared" si="190"/>
        <v>0</v>
      </c>
      <c r="GC61" s="100">
        <f t="shared" si="191"/>
        <v>0</v>
      </c>
      <c r="GD61" s="97">
        <f t="shared" si="192"/>
        <v>0</v>
      </c>
      <c r="GE61" s="428">
        <f t="shared" si="193"/>
        <v>5</v>
      </c>
      <c r="GF61" s="429">
        <f t="shared" si="194"/>
        <v>1</v>
      </c>
      <c r="GG61" s="428">
        <f t="shared" si="195"/>
        <v>3</v>
      </c>
      <c r="GH61" s="429">
        <f t="shared" si="196"/>
        <v>0.6</v>
      </c>
      <c r="GI61" s="429">
        <f t="shared" si="197"/>
        <v>0.6</v>
      </c>
    </row>
    <row r="62" spans="1:191" ht="37.5" hidden="1" customHeight="1">
      <c r="A62" s="427">
        <v>54</v>
      </c>
      <c r="B62" s="85"/>
      <c r="C62" s="85"/>
      <c r="D62" s="193"/>
      <c r="E62" s="85"/>
      <c r="F62" s="124"/>
      <c r="G62" s="85"/>
      <c r="H62" s="85" t="s">
        <v>1170</v>
      </c>
      <c r="I62" s="86"/>
      <c r="J62" s="86"/>
      <c r="K62" s="86"/>
      <c r="L62" s="86"/>
      <c r="M62" s="86"/>
      <c r="N62" s="86"/>
      <c r="O62" s="86"/>
      <c r="P62" s="86"/>
      <c r="Q62" s="86"/>
      <c r="R62" s="86"/>
      <c r="S62" s="86"/>
      <c r="T62" s="86"/>
      <c r="U62" s="86"/>
      <c r="V62" s="86"/>
      <c r="W62" s="86"/>
      <c r="X62" s="86"/>
      <c r="Y62" s="86"/>
      <c r="Z62" s="86"/>
      <c r="AA62" s="86"/>
      <c r="AB62" s="86"/>
      <c r="AC62" s="88">
        <f t="shared" si="102"/>
        <v>0</v>
      </c>
      <c r="AD62" s="89">
        <f t="shared" si="199"/>
        <v>1</v>
      </c>
      <c r="AE62" s="88" t="str">
        <f t="shared" si="103"/>
        <v>3 - Moderado</v>
      </c>
      <c r="AF62" s="89">
        <f t="shared" si="198"/>
        <v>0.6</v>
      </c>
      <c r="AG62" s="82" t="str">
        <f t="shared" si="200"/>
        <v/>
      </c>
      <c r="AH62" s="89">
        <f t="shared" si="104"/>
        <v>0.6</v>
      </c>
      <c r="AI62" s="85"/>
      <c r="AJ62" s="85"/>
      <c r="AK62" s="85"/>
      <c r="AL62" s="85"/>
      <c r="AM62" s="47"/>
      <c r="AN62" s="91"/>
      <c r="AO62" s="91"/>
      <c r="AP62" s="47"/>
      <c r="AQ62" s="47"/>
      <c r="AR62" s="91"/>
      <c r="AS62" s="91"/>
      <c r="AT62" s="47"/>
      <c r="AU62" s="47"/>
      <c r="AV62" s="91"/>
      <c r="AW62" s="91"/>
      <c r="AX62" s="47"/>
      <c r="AY62" s="47"/>
      <c r="AZ62" s="91"/>
      <c r="BA62" s="91"/>
      <c r="BB62" s="47"/>
      <c r="BC62" s="47"/>
      <c r="BD62" s="91"/>
      <c r="BE62" s="91"/>
      <c r="BF62" s="47"/>
      <c r="BG62" s="47"/>
      <c r="BH62" s="91"/>
      <c r="BI62" s="91"/>
      <c r="BJ62" s="47"/>
      <c r="BK62" s="47"/>
      <c r="BL62" s="91"/>
      <c r="BM62" s="91"/>
      <c r="BN62" s="47"/>
      <c r="BO62" s="47"/>
      <c r="BP62" s="91"/>
      <c r="BQ62" s="91"/>
      <c r="BR62" s="47"/>
      <c r="BS62" s="47"/>
      <c r="BT62" s="91"/>
      <c r="BU62" s="91"/>
      <c r="BV62" s="47"/>
      <c r="BW62" s="47"/>
      <c r="BX62" s="91"/>
      <c r="BY62" s="91"/>
      <c r="BZ62" s="47"/>
      <c r="CA62" s="47"/>
      <c r="CB62" s="91"/>
      <c r="CC62" s="91"/>
      <c r="CD62" s="47"/>
      <c r="CE62" s="47"/>
      <c r="CF62" s="91"/>
      <c r="CG62" s="91"/>
      <c r="CH62" s="47"/>
      <c r="CI62" s="91"/>
      <c r="CJ62" s="91"/>
      <c r="CK62" s="47"/>
      <c r="CL62" s="92" t="str">
        <f t="shared" si="105"/>
        <v>5 - Muy Alta</v>
      </c>
      <c r="CM62" s="93">
        <f t="shared" si="201"/>
        <v>1</v>
      </c>
      <c r="CN62" s="92" t="str">
        <f t="shared" si="106"/>
        <v>3 - Moderado</v>
      </c>
      <c r="CO62" s="93">
        <f t="shared" si="202"/>
        <v>0.6</v>
      </c>
      <c r="CP62" s="94" t="str">
        <f t="shared" si="203"/>
        <v>ALTO</v>
      </c>
      <c r="CQ62" s="89">
        <f t="shared" si="107"/>
        <v>0.6</v>
      </c>
      <c r="CR62" s="194"/>
      <c r="CS62" s="94">
        <f t="shared" si="108"/>
        <v>5</v>
      </c>
      <c r="CT62" s="47"/>
      <c r="CU62" s="194"/>
      <c r="CV62" s="194"/>
      <c r="CW62" s="96"/>
      <c r="CX62" s="97">
        <f t="shared" si="109"/>
        <v>0</v>
      </c>
      <c r="CY62" s="98">
        <f t="shared" si="110"/>
        <v>3</v>
      </c>
      <c r="CZ62" s="97" t="str">
        <f t="shared" si="111"/>
        <v>Moderado</v>
      </c>
      <c r="DA62" s="99">
        <f t="shared" si="112"/>
        <v>0.6</v>
      </c>
      <c r="DB62" s="100">
        <f t="shared" si="113"/>
        <v>0</v>
      </c>
      <c r="DC62" s="100">
        <f t="shared" si="114"/>
        <v>0</v>
      </c>
      <c r="DD62" s="97">
        <f t="shared" si="115"/>
        <v>0</v>
      </c>
      <c r="DE62" s="428">
        <f t="shared" si="116"/>
        <v>5</v>
      </c>
      <c r="DF62" s="429">
        <f t="shared" si="117"/>
        <v>1</v>
      </c>
      <c r="DG62" s="428">
        <f t="shared" si="118"/>
        <v>3</v>
      </c>
      <c r="DH62" s="428"/>
      <c r="DI62" s="429">
        <f t="shared" si="119"/>
        <v>0.6</v>
      </c>
      <c r="DJ62" s="100">
        <f t="shared" si="120"/>
        <v>0</v>
      </c>
      <c r="DK62" s="100">
        <f t="shared" si="121"/>
        <v>0</v>
      </c>
      <c r="DL62" s="97">
        <f t="shared" si="122"/>
        <v>0</v>
      </c>
      <c r="DM62" s="428">
        <f t="shared" si="123"/>
        <v>5</v>
      </c>
      <c r="DN62" s="429">
        <f t="shared" si="124"/>
        <v>1</v>
      </c>
      <c r="DO62" s="428">
        <f t="shared" si="125"/>
        <v>3</v>
      </c>
      <c r="DP62" s="429">
        <f t="shared" si="126"/>
        <v>0.6</v>
      </c>
      <c r="DQ62" s="100">
        <f t="shared" si="127"/>
        <v>0</v>
      </c>
      <c r="DR62" s="100">
        <f t="shared" si="128"/>
        <v>0</v>
      </c>
      <c r="DS62" s="97">
        <f t="shared" si="129"/>
        <v>0</v>
      </c>
      <c r="DT62" s="428">
        <f t="shared" si="130"/>
        <v>5</v>
      </c>
      <c r="DU62" s="429">
        <f t="shared" si="131"/>
        <v>1</v>
      </c>
      <c r="DV62" s="428">
        <f t="shared" si="132"/>
        <v>3</v>
      </c>
      <c r="DW62" s="429">
        <f t="shared" si="133"/>
        <v>0.6</v>
      </c>
      <c r="DX62" s="100">
        <f t="shared" si="134"/>
        <v>0</v>
      </c>
      <c r="DY62" s="100">
        <f t="shared" si="135"/>
        <v>0</v>
      </c>
      <c r="DZ62" s="97">
        <f t="shared" si="136"/>
        <v>0</v>
      </c>
      <c r="EA62" s="428">
        <f t="shared" si="137"/>
        <v>5</v>
      </c>
      <c r="EB62" s="429">
        <f t="shared" si="138"/>
        <v>1</v>
      </c>
      <c r="EC62" s="428">
        <f t="shared" si="139"/>
        <v>3</v>
      </c>
      <c r="ED62" s="429">
        <f t="shared" si="140"/>
        <v>0.6</v>
      </c>
      <c r="EE62" s="100">
        <f t="shared" si="141"/>
        <v>0</v>
      </c>
      <c r="EF62" s="100">
        <f t="shared" si="142"/>
        <v>0</v>
      </c>
      <c r="EG62" s="97">
        <f t="shared" si="143"/>
        <v>0</v>
      </c>
      <c r="EH62" s="428">
        <f t="shared" si="144"/>
        <v>5</v>
      </c>
      <c r="EI62" s="429">
        <f t="shared" si="145"/>
        <v>1</v>
      </c>
      <c r="EJ62" s="428">
        <f t="shared" si="146"/>
        <v>3</v>
      </c>
      <c r="EK62" s="429">
        <f t="shared" si="147"/>
        <v>0.6</v>
      </c>
      <c r="EL62" s="100">
        <f t="shared" si="148"/>
        <v>0</v>
      </c>
      <c r="EM62" s="100">
        <f t="shared" si="149"/>
        <v>0</v>
      </c>
      <c r="EN62" s="97">
        <f t="shared" si="150"/>
        <v>0</v>
      </c>
      <c r="EO62" s="428">
        <f t="shared" si="151"/>
        <v>5</v>
      </c>
      <c r="EP62" s="429">
        <f t="shared" si="152"/>
        <v>1</v>
      </c>
      <c r="EQ62" s="428">
        <f t="shared" si="153"/>
        <v>3</v>
      </c>
      <c r="ER62" s="429">
        <f t="shared" si="154"/>
        <v>0.6</v>
      </c>
      <c r="ES62" s="100">
        <f t="shared" si="155"/>
        <v>0</v>
      </c>
      <c r="ET62" s="100">
        <f t="shared" si="156"/>
        <v>0</v>
      </c>
      <c r="EU62" s="97">
        <f t="shared" si="157"/>
        <v>0</v>
      </c>
      <c r="EV62" s="428">
        <f t="shared" si="158"/>
        <v>5</v>
      </c>
      <c r="EW62" s="429">
        <f t="shared" si="159"/>
        <v>1</v>
      </c>
      <c r="EX62" s="428">
        <f t="shared" si="160"/>
        <v>3</v>
      </c>
      <c r="EY62" s="429">
        <f t="shared" si="161"/>
        <v>0.6</v>
      </c>
      <c r="EZ62" s="100">
        <f t="shared" si="162"/>
        <v>0</v>
      </c>
      <c r="FA62" s="100">
        <f t="shared" si="163"/>
        <v>0</v>
      </c>
      <c r="FB62" s="97">
        <f t="shared" si="164"/>
        <v>0</v>
      </c>
      <c r="FC62" s="428">
        <f t="shared" si="165"/>
        <v>5</v>
      </c>
      <c r="FD62" s="429">
        <f t="shared" si="166"/>
        <v>1</v>
      </c>
      <c r="FE62" s="428">
        <f t="shared" si="167"/>
        <v>3</v>
      </c>
      <c r="FF62" s="429">
        <f t="shared" si="168"/>
        <v>0.6</v>
      </c>
      <c r="FG62" s="100">
        <f t="shared" si="169"/>
        <v>0</v>
      </c>
      <c r="FH62" s="100">
        <f t="shared" si="170"/>
        <v>0</v>
      </c>
      <c r="FI62" s="97">
        <f t="shared" si="171"/>
        <v>0</v>
      </c>
      <c r="FJ62" s="428">
        <f t="shared" si="172"/>
        <v>5</v>
      </c>
      <c r="FK62" s="429">
        <f t="shared" si="173"/>
        <v>1</v>
      </c>
      <c r="FL62" s="428">
        <f t="shared" si="174"/>
        <v>3</v>
      </c>
      <c r="FM62" s="429">
        <f t="shared" si="175"/>
        <v>0.6</v>
      </c>
      <c r="FN62" s="100">
        <f t="shared" si="176"/>
        <v>0</v>
      </c>
      <c r="FO62" s="100">
        <f t="shared" si="177"/>
        <v>0</v>
      </c>
      <c r="FP62" s="97">
        <f t="shared" si="178"/>
        <v>0</v>
      </c>
      <c r="FQ62" s="428">
        <f t="shared" si="179"/>
        <v>5</v>
      </c>
      <c r="FR62" s="429">
        <f t="shared" si="180"/>
        <v>1</v>
      </c>
      <c r="FS62" s="428">
        <f t="shared" si="181"/>
        <v>3</v>
      </c>
      <c r="FT62" s="429">
        <f t="shared" si="182"/>
        <v>0.6</v>
      </c>
      <c r="FU62" s="100">
        <f t="shared" si="183"/>
        <v>0</v>
      </c>
      <c r="FV62" s="100">
        <f t="shared" si="184"/>
        <v>0</v>
      </c>
      <c r="FW62" s="97">
        <f t="shared" si="185"/>
        <v>0</v>
      </c>
      <c r="FX62" s="428">
        <f t="shared" si="186"/>
        <v>5</v>
      </c>
      <c r="FY62" s="429">
        <f t="shared" si="187"/>
        <v>1</v>
      </c>
      <c r="FZ62" s="428">
        <f t="shared" si="188"/>
        <v>3</v>
      </c>
      <c r="GA62" s="429">
        <f t="shared" si="189"/>
        <v>0.6</v>
      </c>
      <c r="GB62" s="100">
        <f t="shared" si="190"/>
        <v>0</v>
      </c>
      <c r="GC62" s="100">
        <f t="shared" si="191"/>
        <v>0</v>
      </c>
      <c r="GD62" s="97">
        <f t="shared" si="192"/>
        <v>0</v>
      </c>
      <c r="GE62" s="428">
        <f t="shared" si="193"/>
        <v>5</v>
      </c>
      <c r="GF62" s="429">
        <f t="shared" si="194"/>
        <v>1</v>
      </c>
      <c r="GG62" s="428">
        <f t="shared" si="195"/>
        <v>3</v>
      </c>
      <c r="GH62" s="429">
        <f t="shared" si="196"/>
        <v>0.6</v>
      </c>
      <c r="GI62" s="429">
        <f t="shared" si="197"/>
        <v>0.6</v>
      </c>
    </row>
    <row r="63" spans="1:191" ht="37.5" hidden="1" customHeight="1">
      <c r="A63" s="427">
        <v>55</v>
      </c>
      <c r="B63" s="85"/>
      <c r="C63" s="85"/>
      <c r="D63" s="193"/>
      <c r="E63" s="85"/>
      <c r="F63" s="124"/>
      <c r="G63" s="85"/>
      <c r="H63" s="85" t="s">
        <v>1170</v>
      </c>
      <c r="I63" s="86"/>
      <c r="J63" s="86"/>
      <c r="K63" s="86"/>
      <c r="L63" s="86"/>
      <c r="M63" s="86"/>
      <c r="N63" s="86"/>
      <c r="O63" s="86"/>
      <c r="P63" s="86"/>
      <c r="Q63" s="86"/>
      <c r="R63" s="86"/>
      <c r="S63" s="86"/>
      <c r="T63" s="86"/>
      <c r="U63" s="86"/>
      <c r="V63" s="86"/>
      <c r="W63" s="86"/>
      <c r="X63" s="86"/>
      <c r="Y63" s="86"/>
      <c r="Z63" s="86"/>
      <c r="AA63" s="86"/>
      <c r="AB63" s="86"/>
      <c r="AC63" s="88">
        <f t="shared" si="102"/>
        <v>0</v>
      </c>
      <c r="AD63" s="89">
        <f t="shared" si="199"/>
        <v>1</v>
      </c>
      <c r="AE63" s="88" t="str">
        <f t="shared" si="103"/>
        <v>3 - Moderado</v>
      </c>
      <c r="AF63" s="89">
        <f t="shared" si="198"/>
        <v>0.6</v>
      </c>
      <c r="AG63" s="82" t="str">
        <f t="shared" si="200"/>
        <v/>
      </c>
      <c r="AH63" s="89">
        <f t="shared" si="104"/>
        <v>0.6</v>
      </c>
      <c r="AI63" s="85"/>
      <c r="AJ63" s="85"/>
      <c r="AK63" s="85"/>
      <c r="AL63" s="85"/>
      <c r="AM63" s="47"/>
      <c r="AN63" s="91"/>
      <c r="AO63" s="91"/>
      <c r="AP63" s="47"/>
      <c r="AQ63" s="47"/>
      <c r="AR63" s="91"/>
      <c r="AS63" s="91"/>
      <c r="AT63" s="47"/>
      <c r="AU63" s="47"/>
      <c r="AV63" s="91"/>
      <c r="AW63" s="91"/>
      <c r="AX63" s="47"/>
      <c r="AY63" s="47"/>
      <c r="AZ63" s="91"/>
      <c r="BA63" s="91"/>
      <c r="BB63" s="47"/>
      <c r="BC63" s="47"/>
      <c r="BD63" s="91"/>
      <c r="BE63" s="91"/>
      <c r="BF63" s="47"/>
      <c r="BG63" s="47"/>
      <c r="BH63" s="91"/>
      <c r="BI63" s="91"/>
      <c r="BJ63" s="47"/>
      <c r="BK63" s="47"/>
      <c r="BL63" s="91"/>
      <c r="BM63" s="91"/>
      <c r="BN63" s="47"/>
      <c r="BO63" s="47"/>
      <c r="BP63" s="91"/>
      <c r="BQ63" s="91"/>
      <c r="BR63" s="47"/>
      <c r="BS63" s="47"/>
      <c r="BT63" s="91"/>
      <c r="BU63" s="91"/>
      <c r="BV63" s="47"/>
      <c r="BW63" s="47"/>
      <c r="BX63" s="91"/>
      <c r="BY63" s="91"/>
      <c r="BZ63" s="47"/>
      <c r="CA63" s="47"/>
      <c r="CB63" s="91"/>
      <c r="CC63" s="91"/>
      <c r="CD63" s="47"/>
      <c r="CE63" s="47"/>
      <c r="CF63" s="91"/>
      <c r="CG63" s="91"/>
      <c r="CH63" s="47"/>
      <c r="CI63" s="91"/>
      <c r="CJ63" s="91"/>
      <c r="CK63" s="47"/>
      <c r="CL63" s="92" t="str">
        <f t="shared" si="105"/>
        <v>5 - Muy Alta</v>
      </c>
      <c r="CM63" s="93">
        <f t="shared" si="201"/>
        <v>1</v>
      </c>
      <c r="CN63" s="92" t="str">
        <f t="shared" si="106"/>
        <v>3 - Moderado</v>
      </c>
      <c r="CO63" s="93">
        <f t="shared" si="202"/>
        <v>0.6</v>
      </c>
      <c r="CP63" s="94" t="str">
        <f t="shared" si="203"/>
        <v>ALTO</v>
      </c>
      <c r="CQ63" s="89">
        <f t="shared" si="107"/>
        <v>0.6</v>
      </c>
      <c r="CR63" s="194"/>
      <c r="CS63" s="94">
        <f t="shared" si="108"/>
        <v>5</v>
      </c>
      <c r="CT63" s="47"/>
      <c r="CU63" s="194"/>
      <c r="CV63" s="194"/>
      <c r="CW63" s="96"/>
      <c r="CX63" s="97">
        <f t="shared" si="109"/>
        <v>0</v>
      </c>
      <c r="CY63" s="98">
        <f t="shared" si="110"/>
        <v>3</v>
      </c>
      <c r="CZ63" s="97" t="str">
        <f t="shared" si="111"/>
        <v>Moderado</v>
      </c>
      <c r="DA63" s="99">
        <f t="shared" si="112"/>
        <v>0.6</v>
      </c>
      <c r="DB63" s="100">
        <f t="shared" si="113"/>
        <v>0</v>
      </c>
      <c r="DC63" s="100">
        <f t="shared" si="114"/>
        <v>0</v>
      </c>
      <c r="DD63" s="97">
        <f t="shared" si="115"/>
        <v>0</v>
      </c>
      <c r="DE63" s="428">
        <f t="shared" si="116"/>
        <v>5</v>
      </c>
      <c r="DF63" s="429">
        <f t="shared" si="117"/>
        <v>1</v>
      </c>
      <c r="DG63" s="428">
        <f t="shared" si="118"/>
        <v>3</v>
      </c>
      <c r="DH63" s="428"/>
      <c r="DI63" s="429">
        <f t="shared" si="119"/>
        <v>0.6</v>
      </c>
      <c r="DJ63" s="100">
        <f t="shared" si="120"/>
        <v>0</v>
      </c>
      <c r="DK63" s="100">
        <f t="shared" si="121"/>
        <v>0</v>
      </c>
      <c r="DL63" s="97">
        <f t="shared" si="122"/>
        <v>0</v>
      </c>
      <c r="DM63" s="428">
        <f t="shared" si="123"/>
        <v>5</v>
      </c>
      <c r="DN63" s="429">
        <f t="shared" si="124"/>
        <v>1</v>
      </c>
      <c r="DO63" s="428">
        <f t="shared" si="125"/>
        <v>3</v>
      </c>
      <c r="DP63" s="429">
        <f t="shared" si="126"/>
        <v>0.6</v>
      </c>
      <c r="DQ63" s="100">
        <f t="shared" si="127"/>
        <v>0</v>
      </c>
      <c r="DR63" s="100">
        <f t="shared" si="128"/>
        <v>0</v>
      </c>
      <c r="DS63" s="97">
        <f t="shared" si="129"/>
        <v>0</v>
      </c>
      <c r="DT63" s="428">
        <f t="shared" si="130"/>
        <v>5</v>
      </c>
      <c r="DU63" s="429">
        <f t="shared" si="131"/>
        <v>1</v>
      </c>
      <c r="DV63" s="428">
        <f t="shared" si="132"/>
        <v>3</v>
      </c>
      <c r="DW63" s="429">
        <f t="shared" si="133"/>
        <v>0.6</v>
      </c>
      <c r="DX63" s="100">
        <f t="shared" si="134"/>
        <v>0</v>
      </c>
      <c r="DY63" s="100">
        <f t="shared" si="135"/>
        <v>0</v>
      </c>
      <c r="DZ63" s="97">
        <f t="shared" si="136"/>
        <v>0</v>
      </c>
      <c r="EA63" s="428">
        <f t="shared" si="137"/>
        <v>5</v>
      </c>
      <c r="EB63" s="429">
        <f t="shared" si="138"/>
        <v>1</v>
      </c>
      <c r="EC63" s="428">
        <f t="shared" si="139"/>
        <v>3</v>
      </c>
      <c r="ED63" s="429">
        <f t="shared" si="140"/>
        <v>0.6</v>
      </c>
      <c r="EE63" s="100">
        <f t="shared" si="141"/>
        <v>0</v>
      </c>
      <c r="EF63" s="100">
        <f t="shared" si="142"/>
        <v>0</v>
      </c>
      <c r="EG63" s="97">
        <f t="shared" si="143"/>
        <v>0</v>
      </c>
      <c r="EH63" s="428">
        <f t="shared" si="144"/>
        <v>5</v>
      </c>
      <c r="EI63" s="429">
        <f t="shared" si="145"/>
        <v>1</v>
      </c>
      <c r="EJ63" s="428">
        <f t="shared" si="146"/>
        <v>3</v>
      </c>
      <c r="EK63" s="429">
        <f t="shared" si="147"/>
        <v>0.6</v>
      </c>
      <c r="EL63" s="100">
        <f t="shared" si="148"/>
        <v>0</v>
      </c>
      <c r="EM63" s="100">
        <f t="shared" si="149"/>
        <v>0</v>
      </c>
      <c r="EN63" s="97">
        <f t="shared" si="150"/>
        <v>0</v>
      </c>
      <c r="EO63" s="428">
        <f t="shared" si="151"/>
        <v>5</v>
      </c>
      <c r="EP63" s="429">
        <f t="shared" si="152"/>
        <v>1</v>
      </c>
      <c r="EQ63" s="428">
        <f t="shared" si="153"/>
        <v>3</v>
      </c>
      <c r="ER63" s="429">
        <f t="shared" si="154"/>
        <v>0.6</v>
      </c>
      <c r="ES63" s="100">
        <f t="shared" si="155"/>
        <v>0</v>
      </c>
      <c r="ET63" s="100">
        <f t="shared" si="156"/>
        <v>0</v>
      </c>
      <c r="EU63" s="97">
        <f t="shared" si="157"/>
        <v>0</v>
      </c>
      <c r="EV63" s="428">
        <f t="shared" si="158"/>
        <v>5</v>
      </c>
      <c r="EW63" s="429">
        <f t="shared" si="159"/>
        <v>1</v>
      </c>
      <c r="EX63" s="428">
        <f t="shared" si="160"/>
        <v>3</v>
      </c>
      <c r="EY63" s="429">
        <f t="shared" si="161"/>
        <v>0.6</v>
      </c>
      <c r="EZ63" s="100">
        <f t="shared" si="162"/>
        <v>0</v>
      </c>
      <c r="FA63" s="100">
        <f t="shared" si="163"/>
        <v>0</v>
      </c>
      <c r="FB63" s="97">
        <f t="shared" si="164"/>
        <v>0</v>
      </c>
      <c r="FC63" s="428">
        <f t="shared" si="165"/>
        <v>5</v>
      </c>
      <c r="FD63" s="429">
        <f t="shared" si="166"/>
        <v>1</v>
      </c>
      <c r="FE63" s="428">
        <f t="shared" si="167"/>
        <v>3</v>
      </c>
      <c r="FF63" s="429">
        <f t="shared" si="168"/>
        <v>0.6</v>
      </c>
      <c r="FG63" s="100">
        <f t="shared" si="169"/>
        <v>0</v>
      </c>
      <c r="FH63" s="100">
        <f t="shared" si="170"/>
        <v>0</v>
      </c>
      <c r="FI63" s="97">
        <f t="shared" si="171"/>
        <v>0</v>
      </c>
      <c r="FJ63" s="428">
        <f t="shared" si="172"/>
        <v>5</v>
      </c>
      <c r="FK63" s="429">
        <f t="shared" si="173"/>
        <v>1</v>
      </c>
      <c r="FL63" s="428">
        <f t="shared" si="174"/>
        <v>3</v>
      </c>
      <c r="FM63" s="429">
        <f t="shared" si="175"/>
        <v>0.6</v>
      </c>
      <c r="FN63" s="100">
        <f t="shared" si="176"/>
        <v>0</v>
      </c>
      <c r="FO63" s="100">
        <f t="shared" si="177"/>
        <v>0</v>
      </c>
      <c r="FP63" s="97">
        <f t="shared" si="178"/>
        <v>0</v>
      </c>
      <c r="FQ63" s="428">
        <f t="shared" si="179"/>
        <v>5</v>
      </c>
      <c r="FR63" s="429">
        <f t="shared" si="180"/>
        <v>1</v>
      </c>
      <c r="FS63" s="428">
        <f t="shared" si="181"/>
        <v>3</v>
      </c>
      <c r="FT63" s="429">
        <f t="shared" si="182"/>
        <v>0.6</v>
      </c>
      <c r="FU63" s="100">
        <f t="shared" si="183"/>
        <v>0</v>
      </c>
      <c r="FV63" s="100">
        <f t="shared" si="184"/>
        <v>0</v>
      </c>
      <c r="FW63" s="97">
        <f t="shared" si="185"/>
        <v>0</v>
      </c>
      <c r="FX63" s="428">
        <f t="shared" si="186"/>
        <v>5</v>
      </c>
      <c r="FY63" s="429">
        <f t="shared" si="187"/>
        <v>1</v>
      </c>
      <c r="FZ63" s="428">
        <f t="shared" si="188"/>
        <v>3</v>
      </c>
      <c r="GA63" s="429">
        <f t="shared" si="189"/>
        <v>0.6</v>
      </c>
      <c r="GB63" s="100">
        <f t="shared" si="190"/>
        <v>0</v>
      </c>
      <c r="GC63" s="100">
        <f t="shared" si="191"/>
        <v>0</v>
      </c>
      <c r="GD63" s="97">
        <f t="shared" si="192"/>
        <v>0</v>
      </c>
      <c r="GE63" s="428">
        <f t="shared" si="193"/>
        <v>5</v>
      </c>
      <c r="GF63" s="429">
        <f t="shared" si="194"/>
        <v>1</v>
      </c>
      <c r="GG63" s="428">
        <f t="shared" si="195"/>
        <v>3</v>
      </c>
      <c r="GH63" s="429">
        <f t="shared" si="196"/>
        <v>0.6</v>
      </c>
      <c r="GI63" s="429">
        <f t="shared" si="197"/>
        <v>0.6</v>
      </c>
    </row>
    <row r="64" spans="1:191" ht="37.5" hidden="1" customHeight="1">
      <c r="A64" s="427">
        <v>56</v>
      </c>
      <c r="B64" s="85"/>
      <c r="C64" s="85"/>
      <c r="D64" s="193"/>
      <c r="E64" s="85"/>
      <c r="F64" s="124"/>
      <c r="G64" s="85"/>
      <c r="H64" s="85" t="s">
        <v>1170</v>
      </c>
      <c r="I64" s="86"/>
      <c r="J64" s="86"/>
      <c r="K64" s="86"/>
      <c r="L64" s="86"/>
      <c r="M64" s="86"/>
      <c r="N64" s="86"/>
      <c r="O64" s="86"/>
      <c r="P64" s="86"/>
      <c r="Q64" s="86"/>
      <c r="R64" s="86"/>
      <c r="S64" s="86"/>
      <c r="T64" s="86"/>
      <c r="U64" s="86"/>
      <c r="V64" s="86"/>
      <c r="W64" s="86"/>
      <c r="X64" s="86"/>
      <c r="Y64" s="86"/>
      <c r="Z64" s="86"/>
      <c r="AA64" s="86"/>
      <c r="AB64" s="86"/>
      <c r="AC64" s="88">
        <f t="shared" si="102"/>
        <v>0</v>
      </c>
      <c r="AD64" s="89">
        <f t="shared" si="199"/>
        <v>1</v>
      </c>
      <c r="AE64" s="88" t="str">
        <f t="shared" si="103"/>
        <v>3 - Moderado</v>
      </c>
      <c r="AF64" s="89">
        <f t="shared" si="198"/>
        <v>0.6</v>
      </c>
      <c r="AG64" s="82" t="str">
        <f t="shared" si="200"/>
        <v/>
      </c>
      <c r="AH64" s="89">
        <f t="shared" si="104"/>
        <v>0.6</v>
      </c>
      <c r="AI64" s="85"/>
      <c r="AJ64" s="85"/>
      <c r="AK64" s="85"/>
      <c r="AL64" s="85"/>
      <c r="AM64" s="47"/>
      <c r="AN64" s="91"/>
      <c r="AO64" s="91"/>
      <c r="AP64" s="47"/>
      <c r="AQ64" s="47"/>
      <c r="AR64" s="91"/>
      <c r="AS64" s="91"/>
      <c r="AT64" s="47"/>
      <c r="AU64" s="47"/>
      <c r="AV64" s="91"/>
      <c r="AW64" s="91"/>
      <c r="AX64" s="47"/>
      <c r="AY64" s="47"/>
      <c r="AZ64" s="91"/>
      <c r="BA64" s="91"/>
      <c r="BB64" s="47"/>
      <c r="BC64" s="47"/>
      <c r="BD64" s="91"/>
      <c r="BE64" s="91"/>
      <c r="BF64" s="47"/>
      <c r="BG64" s="47"/>
      <c r="BH64" s="91"/>
      <c r="BI64" s="91"/>
      <c r="BJ64" s="47"/>
      <c r="BK64" s="47"/>
      <c r="BL64" s="91"/>
      <c r="BM64" s="91"/>
      <c r="BN64" s="47"/>
      <c r="BO64" s="47"/>
      <c r="BP64" s="91"/>
      <c r="BQ64" s="91"/>
      <c r="BR64" s="47"/>
      <c r="BS64" s="47"/>
      <c r="BT64" s="91"/>
      <c r="BU64" s="91"/>
      <c r="BV64" s="47"/>
      <c r="BW64" s="47"/>
      <c r="BX64" s="91"/>
      <c r="BY64" s="91"/>
      <c r="BZ64" s="47"/>
      <c r="CA64" s="47"/>
      <c r="CB64" s="91"/>
      <c r="CC64" s="91"/>
      <c r="CD64" s="47"/>
      <c r="CE64" s="47"/>
      <c r="CF64" s="91"/>
      <c r="CG64" s="91"/>
      <c r="CH64" s="47"/>
      <c r="CI64" s="91"/>
      <c r="CJ64" s="91"/>
      <c r="CK64" s="47"/>
      <c r="CL64" s="92" t="str">
        <f t="shared" si="105"/>
        <v>5 - Muy Alta</v>
      </c>
      <c r="CM64" s="93">
        <f t="shared" si="201"/>
        <v>1</v>
      </c>
      <c r="CN64" s="92" t="str">
        <f t="shared" si="106"/>
        <v>3 - Moderado</v>
      </c>
      <c r="CO64" s="93">
        <f t="shared" si="202"/>
        <v>0.6</v>
      </c>
      <c r="CP64" s="94" t="str">
        <f t="shared" si="203"/>
        <v>ALTO</v>
      </c>
      <c r="CQ64" s="89">
        <f t="shared" si="107"/>
        <v>0.6</v>
      </c>
      <c r="CR64" s="194"/>
      <c r="CS64" s="94">
        <f t="shared" si="108"/>
        <v>5</v>
      </c>
      <c r="CT64" s="47"/>
      <c r="CU64" s="194"/>
      <c r="CV64" s="194"/>
      <c r="CW64" s="96"/>
      <c r="CX64" s="97">
        <f t="shared" si="109"/>
        <v>0</v>
      </c>
      <c r="CY64" s="98">
        <f t="shared" si="110"/>
        <v>3</v>
      </c>
      <c r="CZ64" s="97" t="str">
        <f t="shared" si="111"/>
        <v>Moderado</v>
      </c>
      <c r="DA64" s="99">
        <f t="shared" si="112"/>
        <v>0.6</v>
      </c>
      <c r="DB64" s="100">
        <f t="shared" si="113"/>
        <v>0</v>
      </c>
      <c r="DC64" s="100">
        <f t="shared" si="114"/>
        <v>0</v>
      </c>
      <c r="DD64" s="97">
        <f t="shared" si="115"/>
        <v>0</v>
      </c>
      <c r="DE64" s="428">
        <f t="shared" si="116"/>
        <v>5</v>
      </c>
      <c r="DF64" s="429">
        <f t="shared" si="117"/>
        <v>1</v>
      </c>
      <c r="DG64" s="428">
        <f t="shared" si="118"/>
        <v>3</v>
      </c>
      <c r="DH64" s="428"/>
      <c r="DI64" s="429">
        <f t="shared" si="119"/>
        <v>0.6</v>
      </c>
      <c r="DJ64" s="100">
        <f t="shared" si="120"/>
        <v>0</v>
      </c>
      <c r="DK64" s="100">
        <f t="shared" si="121"/>
        <v>0</v>
      </c>
      <c r="DL64" s="97">
        <f t="shared" si="122"/>
        <v>0</v>
      </c>
      <c r="DM64" s="428">
        <f t="shared" si="123"/>
        <v>5</v>
      </c>
      <c r="DN64" s="429">
        <f t="shared" si="124"/>
        <v>1</v>
      </c>
      <c r="DO64" s="428">
        <f t="shared" si="125"/>
        <v>3</v>
      </c>
      <c r="DP64" s="429">
        <f t="shared" si="126"/>
        <v>0.6</v>
      </c>
      <c r="DQ64" s="100">
        <f t="shared" si="127"/>
        <v>0</v>
      </c>
      <c r="DR64" s="100">
        <f t="shared" si="128"/>
        <v>0</v>
      </c>
      <c r="DS64" s="97">
        <f t="shared" si="129"/>
        <v>0</v>
      </c>
      <c r="DT64" s="428">
        <f t="shared" si="130"/>
        <v>5</v>
      </c>
      <c r="DU64" s="429">
        <f t="shared" si="131"/>
        <v>1</v>
      </c>
      <c r="DV64" s="428">
        <f t="shared" si="132"/>
        <v>3</v>
      </c>
      <c r="DW64" s="429">
        <f t="shared" si="133"/>
        <v>0.6</v>
      </c>
      <c r="DX64" s="100">
        <f t="shared" si="134"/>
        <v>0</v>
      </c>
      <c r="DY64" s="100">
        <f t="shared" si="135"/>
        <v>0</v>
      </c>
      <c r="DZ64" s="97">
        <f t="shared" si="136"/>
        <v>0</v>
      </c>
      <c r="EA64" s="428">
        <f t="shared" si="137"/>
        <v>5</v>
      </c>
      <c r="EB64" s="429">
        <f t="shared" si="138"/>
        <v>1</v>
      </c>
      <c r="EC64" s="428">
        <f t="shared" si="139"/>
        <v>3</v>
      </c>
      <c r="ED64" s="429">
        <f t="shared" si="140"/>
        <v>0.6</v>
      </c>
      <c r="EE64" s="100">
        <f t="shared" si="141"/>
        <v>0</v>
      </c>
      <c r="EF64" s="100">
        <f t="shared" si="142"/>
        <v>0</v>
      </c>
      <c r="EG64" s="97">
        <f t="shared" si="143"/>
        <v>0</v>
      </c>
      <c r="EH64" s="428">
        <f t="shared" si="144"/>
        <v>5</v>
      </c>
      <c r="EI64" s="429">
        <f t="shared" si="145"/>
        <v>1</v>
      </c>
      <c r="EJ64" s="428">
        <f t="shared" si="146"/>
        <v>3</v>
      </c>
      <c r="EK64" s="429">
        <f t="shared" si="147"/>
        <v>0.6</v>
      </c>
      <c r="EL64" s="100">
        <f t="shared" si="148"/>
        <v>0</v>
      </c>
      <c r="EM64" s="100">
        <f t="shared" si="149"/>
        <v>0</v>
      </c>
      <c r="EN64" s="97">
        <f t="shared" si="150"/>
        <v>0</v>
      </c>
      <c r="EO64" s="428">
        <f t="shared" si="151"/>
        <v>5</v>
      </c>
      <c r="EP64" s="429">
        <f t="shared" si="152"/>
        <v>1</v>
      </c>
      <c r="EQ64" s="428">
        <f t="shared" si="153"/>
        <v>3</v>
      </c>
      <c r="ER64" s="429">
        <f t="shared" si="154"/>
        <v>0.6</v>
      </c>
      <c r="ES64" s="100">
        <f t="shared" si="155"/>
        <v>0</v>
      </c>
      <c r="ET64" s="100">
        <f t="shared" si="156"/>
        <v>0</v>
      </c>
      <c r="EU64" s="97">
        <f t="shared" si="157"/>
        <v>0</v>
      </c>
      <c r="EV64" s="428">
        <f t="shared" si="158"/>
        <v>5</v>
      </c>
      <c r="EW64" s="429">
        <f t="shared" si="159"/>
        <v>1</v>
      </c>
      <c r="EX64" s="428">
        <f t="shared" si="160"/>
        <v>3</v>
      </c>
      <c r="EY64" s="429">
        <f t="shared" si="161"/>
        <v>0.6</v>
      </c>
      <c r="EZ64" s="100">
        <f t="shared" si="162"/>
        <v>0</v>
      </c>
      <c r="FA64" s="100">
        <f t="shared" si="163"/>
        <v>0</v>
      </c>
      <c r="FB64" s="97">
        <f t="shared" si="164"/>
        <v>0</v>
      </c>
      <c r="FC64" s="428">
        <f t="shared" si="165"/>
        <v>5</v>
      </c>
      <c r="FD64" s="429">
        <f t="shared" si="166"/>
        <v>1</v>
      </c>
      <c r="FE64" s="428">
        <f t="shared" si="167"/>
        <v>3</v>
      </c>
      <c r="FF64" s="429">
        <f t="shared" si="168"/>
        <v>0.6</v>
      </c>
      <c r="FG64" s="100">
        <f t="shared" si="169"/>
        <v>0</v>
      </c>
      <c r="FH64" s="100">
        <f t="shared" si="170"/>
        <v>0</v>
      </c>
      <c r="FI64" s="97">
        <f t="shared" si="171"/>
        <v>0</v>
      </c>
      <c r="FJ64" s="428">
        <f t="shared" si="172"/>
        <v>5</v>
      </c>
      <c r="FK64" s="429">
        <f t="shared" si="173"/>
        <v>1</v>
      </c>
      <c r="FL64" s="428">
        <f t="shared" si="174"/>
        <v>3</v>
      </c>
      <c r="FM64" s="429">
        <f t="shared" si="175"/>
        <v>0.6</v>
      </c>
      <c r="FN64" s="100">
        <f t="shared" si="176"/>
        <v>0</v>
      </c>
      <c r="FO64" s="100">
        <f t="shared" si="177"/>
        <v>0</v>
      </c>
      <c r="FP64" s="97">
        <f t="shared" si="178"/>
        <v>0</v>
      </c>
      <c r="FQ64" s="428">
        <f t="shared" si="179"/>
        <v>5</v>
      </c>
      <c r="FR64" s="429">
        <f t="shared" si="180"/>
        <v>1</v>
      </c>
      <c r="FS64" s="428">
        <f t="shared" si="181"/>
        <v>3</v>
      </c>
      <c r="FT64" s="429">
        <f t="shared" si="182"/>
        <v>0.6</v>
      </c>
      <c r="FU64" s="100">
        <f t="shared" si="183"/>
        <v>0</v>
      </c>
      <c r="FV64" s="100">
        <f t="shared" si="184"/>
        <v>0</v>
      </c>
      <c r="FW64" s="97">
        <f t="shared" si="185"/>
        <v>0</v>
      </c>
      <c r="FX64" s="428">
        <f t="shared" si="186"/>
        <v>5</v>
      </c>
      <c r="FY64" s="429">
        <f t="shared" si="187"/>
        <v>1</v>
      </c>
      <c r="FZ64" s="428">
        <f t="shared" si="188"/>
        <v>3</v>
      </c>
      <c r="GA64" s="429">
        <f t="shared" si="189"/>
        <v>0.6</v>
      </c>
      <c r="GB64" s="100">
        <f t="shared" si="190"/>
        <v>0</v>
      </c>
      <c r="GC64" s="100">
        <f t="shared" si="191"/>
        <v>0</v>
      </c>
      <c r="GD64" s="97">
        <f t="shared" si="192"/>
        <v>0</v>
      </c>
      <c r="GE64" s="428">
        <f t="shared" si="193"/>
        <v>5</v>
      </c>
      <c r="GF64" s="429">
        <f t="shared" si="194"/>
        <v>1</v>
      </c>
      <c r="GG64" s="428">
        <f t="shared" si="195"/>
        <v>3</v>
      </c>
      <c r="GH64" s="429">
        <f t="shared" si="196"/>
        <v>0.6</v>
      </c>
      <c r="GI64" s="429">
        <f t="shared" si="197"/>
        <v>0.6</v>
      </c>
    </row>
    <row r="65" spans="1:191" ht="37.5" hidden="1" customHeight="1">
      <c r="A65" s="427">
        <v>57</v>
      </c>
      <c r="B65" s="85"/>
      <c r="C65" s="85"/>
      <c r="D65" s="193"/>
      <c r="E65" s="85"/>
      <c r="F65" s="124"/>
      <c r="G65" s="85"/>
      <c r="H65" s="85" t="s">
        <v>1170</v>
      </c>
      <c r="I65" s="86"/>
      <c r="J65" s="86"/>
      <c r="K65" s="86"/>
      <c r="L65" s="86"/>
      <c r="M65" s="86"/>
      <c r="N65" s="86"/>
      <c r="O65" s="86"/>
      <c r="P65" s="86"/>
      <c r="Q65" s="86"/>
      <c r="R65" s="86"/>
      <c r="S65" s="86"/>
      <c r="T65" s="86"/>
      <c r="U65" s="86"/>
      <c r="V65" s="86"/>
      <c r="W65" s="86"/>
      <c r="X65" s="86"/>
      <c r="Y65" s="86"/>
      <c r="Z65" s="86"/>
      <c r="AA65" s="86"/>
      <c r="AB65" s="86"/>
      <c r="AC65" s="88">
        <f t="shared" si="102"/>
        <v>0</v>
      </c>
      <c r="AD65" s="89">
        <f t="shared" si="199"/>
        <v>1</v>
      </c>
      <c r="AE65" s="88" t="str">
        <f t="shared" si="103"/>
        <v>3 - Moderado</v>
      </c>
      <c r="AF65" s="89">
        <f t="shared" si="198"/>
        <v>0.6</v>
      </c>
      <c r="AG65" s="82" t="str">
        <f t="shared" si="200"/>
        <v/>
      </c>
      <c r="AH65" s="89">
        <f t="shared" si="104"/>
        <v>0.6</v>
      </c>
      <c r="AI65" s="85"/>
      <c r="AJ65" s="85"/>
      <c r="AK65" s="85"/>
      <c r="AL65" s="85"/>
      <c r="AM65" s="47"/>
      <c r="AN65" s="91"/>
      <c r="AO65" s="91"/>
      <c r="AP65" s="47"/>
      <c r="AQ65" s="47"/>
      <c r="AR65" s="91"/>
      <c r="AS65" s="91"/>
      <c r="AT65" s="47"/>
      <c r="AU65" s="47"/>
      <c r="AV65" s="91"/>
      <c r="AW65" s="91"/>
      <c r="AX65" s="47"/>
      <c r="AY65" s="47"/>
      <c r="AZ65" s="91"/>
      <c r="BA65" s="91"/>
      <c r="BB65" s="47"/>
      <c r="BC65" s="47"/>
      <c r="BD65" s="91"/>
      <c r="BE65" s="91"/>
      <c r="BF65" s="47"/>
      <c r="BG65" s="47"/>
      <c r="BH65" s="91"/>
      <c r="BI65" s="91"/>
      <c r="BJ65" s="47"/>
      <c r="BK65" s="47"/>
      <c r="BL65" s="91"/>
      <c r="BM65" s="91"/>
      <c r="BN65" s="47"/>
      <c r="BO65" s="47"/>
      <c r="BP65" s="91"/>
      <c r="BQ65" s="91"/>
      <c r="BR65" s="47"/>
      <c r="BS65" s="47"/>
      <c r="BT65" s="91"/>
      <c r="BU65" s="91"/>
      <c r="BV65" s="47"/>
      <c r="BW65" s="47"/>
      <c r="BX65" s="91"/>
      <c r="BY65" s="91"/>
      <c r="BZ65" s="47"/>
      <c r="CA65" s="47"/>
      <c r="CB65" s="91"/>
      <c r="CC65" s="91"/>
      <c r="CD65" s="47"/>
      <c r="CE65" s="47"/>
      <c r="CF65" s="91"/>
      <c r="CG65" s="91"/>
      <c r="CH65" s="47"/>
      <c r="CI65" s="91"/>
      <c r="CJ65" s="91"/>
      <c r="CK65" s="47"/>
      <c r="CL65" s="92" t="str">
        <f t="shared" si="105"/>
        <v>5 - Muy Alta</v>
      </c>
      <c r="CM65" s="93">
        <f t="shared" si="201"/>
        <v>1</v>
      </c>
      <c r="CN65" s="92" t="str">
        <f t="shared" si="106"/>
        <v>3 - Moderado</v>
      </c>
      <c r="CO65" s="93">
        <f t="shared" si="202"/>
        <v>0.6</v>
      </c>
      <c r="CP65" s="94" t="str">
        <f t="shared" si="203"/>
        <v>ALTO</v>
      </c>
      <c r="CQ65" s="89">
        <f t="shared" si="107"/>
        <v>0.6</v>
      </c>
      <c r="CR65" s="194"/>
      <c r="CS65" s="94">
        <f t="shared" si="108"/>
        <v>5</v>
      </c>
      <c r="CT65" s="47"/>
      <c r="CU65" s="194"/>
      <c r="CV65" s="194"/>
      <c r="CW65" s="96"/>
      <c r="CX65" s="97">
        <f t="shared" si="109"/>
        <v>0</v>
      </c>
      <c r="CY65" s="98">
        <f t="shared" si="110"/>
        <v>3</v>
      </c>
      <c r="CZ65" s="97" t="str">
        <f t="shared" si="111"/>
        <v>Moderado</v>
      </c>
      <c r="DA65" s="99">
        <f t="shared" si="112"/>
        <v>0.6</v>
      </c>
      <c r="DB65" s="100">
        <f t="shared" si="113"/>
        <v>0</v>
      </c>
      <c r="DC65" s="100">
        <f t="shared" si="114"/>
        <v>0</v>
      </c>
      <c r="DD65" s="97">
        <f t="shared" si="115"/>
        <v>0</v>
      </c>
      <c r="DE65" s="428">
        <f t="shared" si="116"/>
        <v>5</v>
      </c>
      <c r="DF65" s="429">
        <f t="shared" si="117"/>
        <v>1</v>
      </c>
      <c r="DG65" s="428">
        <f t="shared" si="118"/>
        <v>3</v>
      </c>
      <c r="DH65" s="428"/>
      <c r="DI65" s="429">
        <f t="shared" si="119"/>
        <v>0.6</v>
      </c>
      <c r="DJ65" s="100">
        <f t="shared" si="120"/>
        <v>0</v>
      </c>
      <c r="DK65" s="100">
        <f t="shared" si="121"/>
        <v>0</v>
      </c>
      <c r="DL65" s="97">
        <f t="shared" si="122"/>
        <v>0</v>
      </c>
      <c r="DM65" s="428">
        <f t="shared" si="123"/>
        <v>5</v>
      </c>
      <c r="DN65" s="429">
        <f t="shared" si="124"/>
        <v>1</v>
      </c>
      <c r="DO65" s="428">
        <f t="shared" si="125"/>
        <v>3</v>
      </c>
      <c r="DP65" s="429">
        <f t="shared" si="126"/>
        <v>0.6</v>
      </c>
      <c r="DQ65" s="100">
        <f t="shared" si="127"/>
        <v>0</v>
      </c>
      <c r="DR65" s="100">
        <f t="shared" si="128"/>
        <v>0</v>
      </c>
      <c r="DS65" s="97">
        <f t="shared" si="129"/>
        <v>0</v>
      </c>
      <c r="DT65" s="428">
        <f t="shared" si="130"/>
        <v>5</v>
      </c>
      <c r="DU65" s="429">
        <f t="shared" si="131"/>
        <v>1</v>
      </c>
      <c r="DV65" s="428">
        <f t="shared" si="132"/>
        <v>3</v>
      </c>
      <c r="DW65" s="429">
        <f t="shared" si="133"/>
        <v>0.6</v>
      </c>
      <c r="DX65" s="100">
        <f t="shared" si="134"/>
        <v>0</v>
      </c>
      <c r="DY65" s="100">
        <f t="shared" si="135"/>
        <v>0</v>
      </c>
      <c r="DZ65" s="97">
        <f t="shared" si="136"/>
        <v>0</v>
      </c>
      <c r="EA65" s="428">
        <f t="shared" si="137"/>
        <v>5</v>
      </c>
      <c r="EB65" s="429">
        <f t="shared" si="138"/>
        <v>1</v>
      </c>
      <c r="EC65" s="428">
        <f t="shared" si="139"/>
        <v>3</v>
      </c>
      <c r="ED65" s="429">
        <f t="shared" si="140"/>
        <v>0.6</v>
      </c>
      <c r="EE65" s="100">
        <f t="shared" si="141"/>
        <v>0</v>
      </c>
      <c r="EF65" s="100">
        <f t="shared" si="142"/>
        <v>0</v>
      </c>
      <c r="EG65" s="97">
        <f t="shared" si="143"/>
        <v>0</v>
      </c>
      <c r="EH65" s="428">
        <f t="shared" si="144"/>
        <v>5</v>
      </c>
      <c r="EI65" s="429">
        <f t="shared" si="145"/>
        <v>1</v>
      </c>
      <c r="EJ65" s="428">
        <f t="shared" si="146"/>
        <v>3</v>
      </c>
      <c r="EK65" s="429">
        <f t="shared" si="147"/>
        <v>0.6</v>
      </c>
      <c r="EL65" s="100">
        <f t="shared" si="148"/>
        <v>0</v>
      </c>
      <c r="EM65" s="100">
        <f t="shared" si="149"/>
        <v>0</v>
      </c>
      <c r="EN65" s="97">
        <f t="shared" si="150"/>
        <v>0</v>
      </c>
      <c r="EO65" s="428">
        <f t="shared" si="151"/>
        <v>5</v>
      </c>
      <c r="EP65" s="429">
        <f t="shared" si="152"/>
        <v>1</v>
      </c>
      <c r="EQ65" s="428">
        <f t="shared" si="153"/>
        <v>3</v>
      </c>
      <c r="ER65" s="429">
        <f t="shared" si="154"/>
        <v>0.6</v>
      </c>
      <c r="ES65" s="100">
        <f t="shared" si="155"/>
        <v>0</v>
      </c>
      <c r="ET65" s="100">
        <f t="shared" si="156"/>
        <v>0</v>
      </c>
      <c r="EU65" s="97">
        <f t="shared" si="157"/>
        <v>0</v>
      </c>
      <c r="EV65" s="428">
        <f t="shared" si="158"/>
        <v>5</v>
      </c>
      <c r="EW65" s="429">
        <f t="shared" si="159"/>
        <v>1</v>
      </c>
      <c r="EX65" s="428">
        <f t="shared" si="160"/>
        <v>3</v>
      </c>
      <c r="EY65" s="429">
        <f t="shared" si="161"/>
        <v>0.6</v>
      </c>
      <c r="EZ65" s="100">
        <f t="shared" si="162"/>
        <v>0</v>
      </c>
      <c r="FA65" s="100">
        <f t="shared" si="163"/>
        <v>0</v>
      </c>
      <c r="FB65" s="97">
        <f t="shared" si="164"/>
        <v>0</v>
      </c>
      <c r="FC65" s="428">
        <f t="shared" si="165"/>
        <v>5</v>
      </c>
      <c r="FD65" s="429">
        <f t="shared" si="166"/>
        <v>1</v>
      </c>
      <c r="FE65" s="428">
        <f t="shared" si="167"/>
        <v>3</v>
      </c>
      <c r="FF65" s="429">
        <f t="shared" si="168"/>
        <v>0.6</v>
      </c>
      <c r="FG65" s="100">
        <f t="shared" si="169"/>
        <v>0</v>
      </c>
      <c r="FH65" s="100">
        <f t="shared" si="170"/>
        <v>0</v>
      </c>
      <c r="FI65" s="97">
        <f t="shared" si="171"/>
        <v>0</v>
      </c>
      <c r="FJ65" s="428">
        <f t="shared" si="172"/>
        <v>5</v>
      </c>
      <c r="FK65" s="429">
        <f t="shared" si="173"/>
        <v>1</v>
      </c>
      <c r="FL65" s="428">
        <f t="shared" si="174"/>
        <v>3</v>
      </c>
      <c r="FM65" s="429">
        <f t="shared" si="175"/>
        <v>0.6</v>
      </c>
      <c r="FN65" s="100">
        <f t="shared" si="176"/>
        <v>0</v>
      </c>
      <c r="FO65" s="100">
        <f t="shared" si="177"/>
        <v>0</v>
      </c>
      <c r="FP65" s="97">
        <f t="shared" si="178"/>
        <v>0</v>
      </c>
      <c r="FQ65" s="428">
        <f t="shared" si="179"/>
        <v>5</v>
      </c>
      <c r="FR65" s="429">
        <f t="shared" si="180"/>
        <v>1</v>
      </c>
      <c r="FS65" s="428">
        <f t="shared" si="181"/>
        <v>3</v>
      </c>
      <c r="FT65" s="429">
        <f t="shared" si="182"/>
        <v>0.6</v>
      </c>
      <c r="FU65" s="100">
        <f t="shared" si="183"/>
        <v>0</v>
      </c>
      <c r="FV65" s="100">
        <f t="shared" si="184"/>
        <v>0</v>
      </c>
      <c r="FW65" s="97">
        <f t="shared" si="185"/>
        <v>0</v>
      </c>
      <c r="FX65" s="428">
        <f t="shared" si="186"/>
        <v>5</v>
      </c>
      <c r="FY65" s="429">
        <f t="shared" si="187"/>
        <v>1</v>
      </c>
      <c r="FZ65" s="428">
        <f t="shared" si="188"/>
        <v>3</v>
      </c>
      <c r="GA65" s="429">
        <f t="shared" si="189"/>
        <v>0.6</v>
      </c>
      <c r="GB65" s="100">
        <f t="shared" si="190"/>
        <v>0</v>
      </c>
      <c r="GC65" s="100">
        <f t="shared" si="191"/>
        <v>0</v>
      </c>
      <c r="GD65" s="97">
        <f t="shared" si="192"/>
        <v>0</v>
      </c>
      <c r="GE65" s="428">
        <f t="shared" si="193"/>
        <v>5</v>
      </c>
      <c r="GF65" s="429">
        <f t="shared" si="194"/>
        <v>1</v>
      </c>
      <c r="GG65" s="428">
        <f t="shared" si="195"/>
        <v>3</v>
      </c>
      <c r="GH65" s="429">
        <f t="shared" si="196"/>
        <v>0.6</v>
      </c>
      <c r="GI65" s="429">
        <f t="shared" si="197"/>
        <v>0.6</v>
      </c>
    </row>
    <row r="66" spans="1:191" ht="37.5" hidden="1" customHeight="1">
      <c r="A66" s="427">
        <v>58</v>
      </c>
      <c r="B66" s="85"/>
      <c r="C66" s="85"/>
      <c r="D66" s="193"/>
      <c r="E66" s="85"/>
      <c r="F66" s="124"/>
      <c r="G66" s="85"/>
      <c r="H66" s="85" t="s">
        <v>1170</v>
      </c>
      <c r="I66" s="86"/>
      <c r="J66" s="86"/>
      <c r="K66" s="86"/>
      <c r="L66" s="86"/>
      <c r="M66" s="86"/>
      <c r="N66" s="86"/>
      <c r="O66" s="86"/>
      <c r="P66" s="86"/>
      <c r="Q66" s="86"/>
      <c r="R66" s="86"/>
      <c r="S66" s="86"/>
      <c r="T66" s="86"/>
      <c r="U66" s="86"/>
      <c r="V66" s="86"/>
      <c r="W66" s="86"/>
      <c r="X66" s="86"/>
      <c r="Y66" s="86"/>
      <c r="Z66" s="86"/>
      <c r="AA66" s="86"/>
      <c r="AB66" s="86"/>
      <c r="AC66" s="88">
        <f t="shared" si="102"/>
        <v>0</v>
      </c>
      <c r="AD66" s="89">
        <f t="shared" si="199"/>
        <v>1</v>
      </c>
      <c r="AE66" s="88" t="str">
        <f t="shared" si="103"/>
        <v>3 - Moderado</v>
      </c>
      <c r="AF66" s="89">
        <f t="shared" si="198"/>
        <v>0.6</v>
      </c>
      <c r="AG66" s="82" t="str">
        <f t="shared" si="200"/>
        <v/>
      </c>
      <c r="AH66" s="89">
        <f t="shared" si="104"/>
        <v>0.6</v>
      </c>
      <c r="AI66" s="85"/>
      <c r="AJ66" s="85"/>
      <c r="AK66" s="85"/>
      <c r="AL66" s="85"/>
      <c r="AM66" s="47"/>
      <c r="AN66" s="91"/>
      <c r="AO66" s="91"/>
      <c r="AP66" s="47"/>
      <c r="AQ66" s="47"/>
      <c r="AR66" s="91"/>
      <c r="AS66" s="91"/>
      <c r="AT66" s="47"/>
      <c r="AU66" s="47"/>
      <c r="AV66" s="91"/>
      <c r="AW66" s="91"/>
      <c r="AX66" s="47"/>
      <c r="AY66" s="47"/>
      <c r="AZ66" s="91"/>
      <c r="BA66" s="91"/>
      <c r="BB66" s="47"/>
      <c r="BC66" s="47"/>
      <c r="BD66" s="91"/>
      <c r="BE66" s="91"/>
      <c r="BF66" s="47"/>
      <c r="BG66" s="47"/>
      <c r="BH66" s="91"/>
      <c r="BI66" s="91"/>
      <c r="BJ66" s="47"/>
      <c r="BK66" s="47"/>
      <c r="BL66" s="91"/>
      <c r="BM66" s="91"/>
      <c r="BN66" s="47"/>
      <c r="BO66" s="47"/>
      <c r="BP66" s="91"/>
      <c r="BQ66" s="91"/>
      <c r="BR66" s="47"/>
      <c r="BS66" s="47"/>
      <c r="BT66" s="91"/>
      <c r="BU66" s="91"/>
      <c r="BV66" s="47"/>
      <c r="BW66" s="47"/>
      <c r="BX66" s="91"/>
      <c r="BY66" s="91"/>
      <c r="BZ66" s="47"/>
      <c r="CA66" s="47"/>
      <c r="CB66" s="91"/>
      <c r="CC66" s="91"/>
      <c r="CD66" s="47"/>
      <c r="CE66" s="47"/>
      <c r="CF66" s="91"/>
      <c r="CG66" s="91"/>
      <c r="CH66" s="47"/>
      <c r="CI66" s="91"/>
      <c r="CJ66" s="91"/>
      <c r="CK66" s="47"/>
      <c r="CL66" s="92" t="str">
        <f t="shared" si="105"/>
        <v>5 - Muy Alta</v>
      </c>
      <c r="CM66" s="93">
        <f t="shared" si="201"/>
        <v>1</v>
      </c>
      <c r="CN66" s="92" t="str">
        <f t="shared" si="106"/>
        <v>3 - Moderado</v>
      </c>
      <c r="CO66" s="93">
        <f t="shared" si="202"/>
        <v>0.6</v>
      </c>
      <c r="CP66" s="94" t="str">
        <f t="shared" si="203"/>
        <v>ALTO</v>
      </c>
      <c r="CQ66" s="89">
        <f t="shared" si="107"/>
        <v>0.6</v>
      </c>
      <c r="CR66" s="194"/>
      <c r="CS66" s="94">
        <f t="shared" si="108"/>
        <v>5</v>
      </c>
      <c r="CT66" s="47"/>
      <c r="CU66" s="194"/>
      <c r="CV66" s="194"/>
      <c r="CW66" s="96"/>
      <c r="CX66" s="97">
        <f t="shared" si="109"/>
        <v>0</v>
      </c>
      <c r="CY66" s="98">
        <f t="shared" si="110"/>
        <v>3</v>
      </c>
      <c r="CZ66" s="97" t="str">
        <f t="shared" si="111"/>
        <v>Moderado</v>
      </c>
      <c r="DA66" s="99">
        <f t="shared" si="112"/>
        <v>0.6</v>
      </c>
      <c r="DB66" s="100">
        <f t="shared" si="113"/>
        <v>0</v>
      </c>
      <c r="DC66" s="100">
        <f t="shared" si="114"/>
        <v>0</v>
      </c>
      <c r="DD66" s="97">
        <f t="shared" si="115"/>
        <v>0</v>
      </c>
      <c r="DE66" s="428">
        <f t="shared" si="116"/>
        <v>5</v>
      </c>
      <c r="DF66" s="429">
        <f t="shared" si="117"/>
        <v>1</v>
      </c>
      <c r="DG66" s="428">
        <f t="shared" si="118"/>
        <v>3</v>
      </c>
      <c r="DH66" s="428"/>
      <c r="DI66" s="429">
        <f t="shared" si="119"/>
        <v>0.6</v>
      </c>
      <c r="DJ66" s="100">
        <f t="shared" si="120"/>
        <v>0</v>
      </c>
      <c r="DK66" s="100">
        <f t="shared" si="121"/>
        <v>0</v>
      </c>
      <c r="DL66" s="97">
        <f t="shared" si="122"/>
        <v>0</v>
      </c>
      <c r="DM66" s="428">
        <f t="shared" si="123"/>
        <v>5</v>
      </c>
      <c r="DN66" s="429">
        <f t="shared" si="124"/>
        <v>1</v>
      </c>
      <c r="DO66" s="428">
        <f t="shared" si="125"/>
        <v>3</v>
      </c>
      <c r="DP66" s="429">
        <f t="shared" si="126"/>
        <v>0.6</v>
      </c>
      <c r="DQ66" s="100">
        <f t="shared" si="127"/>
        <v>0</v>
      </c>
      <c r="DR66" s="100">
        <f t="shared" si="128"/>
        <v>0</v>
      </c>
      <c r="DS66" s="97">
        <f t="shared" si="129"/>
        <v>0</v>
      </c>
      <c r="DT66" s="428">
        <f t="shared" si="130"/>
        <v>5</v>
      </c>
      <c r="DU66" s="429">
        <f t="shared" si="131"/>
        <v>1</v>
      </c>
      <c r="DV66" s="428">
        <f t="shared" si="132"/>
        <v>3</v>
      </c>
      <c r="DW66" s="429">
        <f t="shared" si="133"/>
        <v>0.6</v>
      </c>
      <c r="DX66" s="100">
        <f t="shared" si="134"/>
        <v>0</v>
      </c>
      <c r="DY66" s="100">
        <f t="shared" si="135"/>
        <v>0</v>
      </c>
      <c r="DZ66" s="97">
        <f t="shared" si="136"/>
        <v>0</v>
      </c>
      <c r="EA66" s="428">
        <f t="shared" si="137"/>
        <v>5</v>
      </c>
      <c r="EB66" s="429">
        <f t="shared" si="138"/>
        <v>1</v>
      </c>
      <c r="EC66" s="428">
        <f t="shared" si="139"/>
        <v>3</v>
      </c>
      <c r="ED66" s="429">
        <f t="shared" si="140"/>
        <v>0.6</v>
      </c>
      <c r="EE66" s="100">
        <f t="shared" si="141"/>
        <v>0</v>
      </c>
      <c r="EF66" s="100">
        <f t="shared" si="142"/>
        <v>0</v>
      </c>
      <c r="EG66" s="97">
        <f t="shared" si="143"/>
        <v>0</v>
      </c>
      <c r="EH66" s="428">
        <f t="shared" si="144"/>
        <v>5</v>
      </c>
      <c r="EI66" s="429">
        <f t="shared" si="145"/>
        <v>1</v>
      </c>
      <c r="EJ66" s="428">
        <f t="shared" si="146"/>
        <v>3</v>
      </c>
      <c r="EK66" s="429">
        <f t="shared" si="147"/>
        <v>0.6</v>
      </c>
      <c r="EL66" s="100">
        <f t="shared" si="148"/>
        <v>0</v>
      </c>
      <c r="EM66" s="100">
        <f t="shared" si="149"/>
        <v>0</v>
      </c>
      <c r="EN66" s="97">
        <f t="shared" si="150"/>
        <v>0</v>
      </c>
      <c r="EO66" s="428">
        <f t="shared" si="151"/>
        <v>5</v>
      </c>
      <c r="EP66" s="429">
        <f t="shared" si="152"/>
        <v>1</v>
      </c>
      <c r="EQ66" s="428">
        <f t="shared" si="153"/>
        <v>3</v>
      </c>
      <c r="ER66" s="429">
        <f t="shared" si="154"/>
        <v>0.6</v>
      </c>
      <c r="ES66" s="100">
        <f t="shared" si="155"/>
        <v>0</v>
      </c>
      <c r="ET66" s="100">
        <f t="shared" si="156"/>
        <v>0</v>
      </c>
      <c r="EU66" s="97">
        <f t="shared" si="157"/>
        <v>0</v>
      </c>
      <c r="EV66" s="428">
        <f t="shared" si="158"/>
        <v>5</v>
      </c>
      <c r="EW66" s="429">
        <f t="shared" si="159"/>
        <v>1</v>
      </c>
      <c r="EX66" s="428">
        <f t="shared" si="160"/>
        <v>3</v>
      </c>
      <c r="EY66" s="429">
        <f t="shared" si="161"/>
        <v>0.6</v>
      </c>
      <c r="EZ66" s="100">
        <f t="shared" si="162"/>
        <v>0</v>
      </c>
      <c r="FA66" s="100">
        <f t="shared" si="163"/>
        <v>0</v>
      </c>
      <c r="FB66" s="97">
        <f t="shared" si="164"/>
        <v>0</v>
      </c>
      <c r="FC66" s="428">
        <f t="shared" si="165"/>
        <v>5</v>
      </c>
      <c r="FD66" s="429">
        <f t="shared" si="166"/>
        <v>1</v>
      </c>
      <c r="FE66" s="428">
        <f t="shared" si="167"/>
        <v>3</v>
      </c>
      <c r="FF66" s="429">
        <f t="shared" si="168"/>
        <v>0.6</v>
      </c>
      <c r="FG66" s="100">
        <f t="shared" si="169"/>
        <v>0</v>
      </c>
      <c r="FH66" s="100">
        <f t="shared" si="170"/>
        <v>0</v>
      </c>
      <c r="FI66" s="97">
        <f t="shared" si="171"/>
        <v>0</v>
      </c>
      <c r="FJ66" s="428">
        <f t="shared" si="172"/>
        <v>5</v>
      </c>
      <c r="FK66" s="429">
        <f t="shared" si="173"/>
        <v>1</v>
      </c>
      <c r="FL66" s="428">
        <f t="shared" si="174"/>
        <v>3</v>
      </c>
      <c r="FM66" s="429">
        <f t="shared" si="175"/>
        <v>0.6</v>
      </c>
      <c r="FN66" s="100">
        <f t="shared" si="176"/>
        <v>0</v>
      </c>
      <c r="FO66" s="100">
        <f t="shared" si="177"/>
        <v>0</v>
      </c>
      <c r="FP66" s="97">
        <f t="shared" si="178"/>
        <v>0</v>
      </c>
      <c r="FQ66" s="428">
        <f t="shared" si="179"/>
        <v>5</v>
      </c>
      <c r="FR66" s="429">
        <f t="shared" si="180"/>
        <v>1</v>
      </c>
      <c r="FS66" s="428">
        <f t="shared" si="181"/>
        <v>3</v>
      </c>
      <c r="FT66" s="429">
        <f t="shared" si="182"/>
        <v>0.6</v>
      </c>
      <c r="FU66" s="100">
        <f t="shared" si="183"/>
        <v>0</v>
      </c>
      <c r="FV66" s="100">
        <f t="shared" si="184"/>
        <v>0</v>
      </c>
      <c r="FW66" s="97">
        <f t="shared" si="185"/>
        <v>0</v>
      </c>
      <c r="FX66" s="428">
        <f t="shared" si="186"/>
        <v>5</v>
      </c>
      <c r="FY66" s="429">
        <f t="shared" si="187"/>
        <v>1</v>
      </c>
      <c r="FZ66" s="428">
        <f t="shared" si="188"/>
        <v>3</v>
      </c>
      <c r="GA66" s="429">
        <f t="shared" si="189"/>
        <v>0.6</v>
      </c>
      <c r="GB66" s="100">
        <f t="shared" si="190"/>
        <v>0</v>
      </c>
      <c r="GC66" s="100">
        <f t="shared" si="191"/>
        <v>0</v>
      </c>
      <c r="GD66" s="97">
        <f t="shared" si="192"/>
        <v>0</v>
      </c>
      <c r="GE66" s="428">
        <f t="shared" si="193"/>
        <v>5</v>
      </c>
      <c r="GF66" s="429">
        <f t="shared" si="194"/>
        <v>1</v>
      </c>
      <c r="GG66" s="428">
        <f t="shared" si="195"/>
        <v>3</v>
      </c>
      <c r="GH66" s="429">
        <f t="shared" si="196"/>
        <v>0.6</v>
      </c>
      <c r="GI66" s="429">
        <f t="shared" si="197"/>
        <v>0.6</v>
      </c>
    </row>
    <row r="67" spans="1:191" ht="37.5" hidden="1" customHeight="1">
      <c r="A67" s="427">
        <v>59</v>
      </c>
      <c r="B67" s="85"/>
      <c r="C67" s="85"/>
      <c r="D67" s="193"/>
      <c r="E67" s="85"/>
      <c r="F67" s="124"/>
      <c r="G67" s="85"/>
      <c r="H67" s="85" t="s">
        <v>1170</v>
      </c>
      <c r="I67" s="86"/>
      <c r="J67" s="86"/>
      <c r="K67" s="86"/>
      <c r="L67" s="86"/>
      <c r="M67" s="86"/>
      <c r="N67" s="86"/>
      <c r="O67" s="86"/>
      <c r="P67" s="86"/>
      <c r="Q67" s="86"/>
      <c r="R67" s="86"/>
      <c r="S67" s="86"/>
      <c r="T67" s="86"/>
      <c r="U67" s="86"/>
      <c r="V67" s="86"/>
      <c r="W67" s="86"/>
      <c r="X67" s="86"/>
      <c r="Y67" s="86"/>
      <c r="Z67" s="86"/>
      <c r="AA67" s="86"/>
      <c r="AB67" s="86"/>
      <c r="AC67" s="88">
        <f t="shared" si="102"/>
        <v>0</v>
      </c>
      <c r="AD67" s="89">
        <f t="shared" si="199"/>
        <v>1</v>
      </c>
      <c r="AE67" s="88" t="str">
        <f t="shared" si="103"/>
        <v>3 - Moderado</v>
      </c>
      <c r="AF67" s="89">
        <f t="shared" si="198"/>
        <v>0.6</v>
      </c>
      <c r="AG67" s="82" t="str">
        <f t="shared" si="200"/>
        <v/>
      </c>
      <c r="AH67" s="89">
        <f t="shared" si="104"/>
        <v>0.6</v>
      </c>
      <c r="AI67" s="85"/>
      <c r="AJ67" s="85"/>
      <c r="AK67" s="85"/>
      <c r="AL67" s="85"/>
      <c r="AM67" s="47"/>
      <c r="AN67" s="91"/>
      <c r="AO67" s="91"/>
      <c r="AP67" s="47"/>
      <c r="AQ67" s="47"/>
      <c r="AR67" s="91"/>
      <c r="AS67" s="91"/>
      <c r="AT67" s="47"/>
      <c r="AU67" s="47"/>
      <c r="AV67" s="91"/>
      <c r="AW67" s="91"/>
      <c r="AX67" s="47"/>
      <c r="AY67" s="47"/>
      <c r="AZ67" s="91"/>
      <c r="BA67" s="91"/>
      <c r="BB67" s="47"/>
      <c r="BC67" s="47"/>
      <c r="BD67" s="91"/>
      <c r="BE67" s="91"/>
      <c r="BF67" s="47"/>
      <c r="BG67" s="47"/>
      <c r="BH67" s="91"/>
      <c r="BI67" s="91"/>
      <c r="BJ67" s="47"/>
      <c r="BK67" s="47"/>
      <c r="BL67" s="91"/>
      <c r="BM67" s="91"/>
      <c r="BN67" s="47"/>
      <c r="BO67" s="47"/>
      <c r="BP67" s="91"/>
      <c r="BQ67" s="91"/>
      <c r="BR67" s="47"/>
      <c r="BS67" s="47"/>
      <c r="BT67" s="91"/>
      <c r="BU67" s="91"/>
      <c r="BV67" s="47"/>
      <c r="BW67" s="47"/>
      <c r="BX67" s="91"/>
      <c r="BY67" s="91"/>
      <c r="BZ67" s="47"/>
      <c r="CA67" s="47"/>
      <c r="CB67" s="91"/>
      <c r="CC67" s="91"/>
      <c r="CD67" s="47"/>
      <c r="CE67" s="47"/>
      <c r="CF67" s="91"/>
      <c r="CG67" s="91"/>
      <c r="CH67" s="47"/>
      <c r="CI67" s="91"/>
      <c r="CJ67" s="91"/>
      <c r="CK67" s="47"/>
      <c r="CL67" s="92" t="str">
        <f t="shared" si="105"/>
        <v>5 - Muy Alta</v>
      </c>
      <c r="CM67" s="93">
        <f t="shared" si="201"/>
        <v>1</v>
      </c>
      <c r="CN67" s="92" t="str">
        <f t="shared" si="106"/>
        <v>3 - Moderado</v>
      </c>
      <c r="CO67" s="93">
        <f t="shared" si="202"/>
        <v>0.6</v>
      </c>
      <c r="CP67" s="94" t="str">
        <f t="shared" si="203"/>
        <v>ALTO</v>
      </c>
      <c r="CQ67" s="89">
        <f t="shared" si="107"/>
        <v>0.6</v>
      </c>
      <c r="CR67" s="194"/>
      <c r="CS67" s="94">
        <f t="shared" si="108"/>
        <v>5</v>
      </c>
      <c r="CT67" s="47"/>
      <c r="CU67" s="194"/>
      <c r="CV67" s="194"/>
      <c r="CW67" s="96"/>
      <c r="CX67" s="97">
        <f t="shared" si="109"/>
        <v>0</v>
      </c>
      <c r="CY67" s="98">
        <f t="shared" si="110"/>
        <v>3</v>
      </c>
      <c r="CZ67" s="97" t="str">
        <f t="shared" si="111"/>
        <v>Moderado</v>
      </c>
      <c r="DA67" s="99">
        <f t="shared" si="112"/>
        <v>0.6</v>
      </c>
      <c r="DB67" s="100">
        <f t="shared" si="113"/>
        <v>0</v>
      </c>
      <c r="DC67" s="100">
        <f t="shared" si="114"/>
        <v>0</v>
      </c>
      <c r="DD67" s="97">
        <f t="shared" si="115"/>
        <v>0</v>
      </c>
      <c r="DE67" s="428">
        <f t="shared" si="116"/>
        <v>5</v>
      </c>
      <c r="DF67" s="429">
        <f t="shared" si="117"/>
        <v>1</v>
      </c>
      <c r="DG67" s="428">
        <f t="shared" si="118"/>
        <v>3</v>
      </c>
      <c r="DH67" s="428"/>
      <c r="DI67" s="429">
        <f t="shared" si="119"/>
        <v>0.6</v>
      </c>
      <c r="DJ67" s="100">
        <f t="shared" si="120"/>
        <v>0</v>
      </c>
      <c r="DK67" s="100">
        <f t="shared" si="121"/>
        <v>0</v>
      </c>
      <c r="DL67" s="97">
        <f t="shared" si="122"/>
        <v>0</v>
      </c>
      <c r="DM67" s="428">
        <f t="shared" si="123"/>
        <v>5</v>
      </c>
      <c r="DN67" s="429">
        <f t="shared" si="124"/>
        <v>1</v>
      </c>
      <c r="DO67" s="428">
        <f t="shared" si="125"/>
        <v>3</v>
      </c>
      <c r="DP67" s="429">
        <f t="shared" si="126"/>
        <v>0.6</v>
      </c>
      <c r="DQ67" s="100">
        <f t="shared" si="127"/>
        <v>0</v>
      </c>
      <c r="DR67" s="100">
        <f t="shared" si="128"/>
        <v>0</v>
      </c>
      <c r="DS67" s="97">
        <f t="shared" si="129"/>
        <v>0</v>
      </c>
      <c r="DT67" s="428">
        <f t="shared" si="130"/>
        <v>5</v>
      </c>
      <c r="DU67" s="429">
        <f t="shared" si="131"/>
        <v>1</v>
      </c>
      <c r="DV67" s="428">
        <f t="shared" si="132"/>
        <v>3</v>
      </c>
      <c r="DW67" s="429">
        <f t="shared" si="133"/>
        <v>0.6</v>
      </c>
      <c r="DX67" s="100">
        <f t="shared" si="134"/>
        <v>0</v>
      </c>
      <c r="DY67" s="100">
        <f t="shared" si="135"/>
        <v>0</v>
      </c>
      <c r="DZ67" s="97">
        <f t="shared" si="136"/>
        <v>0</v>
      </c>
      <c r="EA67" s="428">
        <f t="shared" si="137"/>
        <v>5</v>
      </c>
      <c r="EB67" s="429">
        <f t="shared" si="138"/>
        <v>1</v>
      </c>
      <c r="EC67" s="428">
        <f t="shared" si="139"/>
        <v>3</v>
      </c>
      <c r="ED67" s="429">
        <f t="shared" si="140"/>
        <v>0.6</v>
      </c>
      <c r="EE67" s="100">
        <f t="shared" si="141"/>
        <v>0</v>
      </c>
      <c r="EF67" s="100">
        <f t="shared" si="142"/>
        <v>0</v>
      </c>
      <c r="EG67" s="97">
        <f t="shared" si="143"/>
        <v>0</v>
      </c>
      <c r="EH67" s="428">
        <f t="shared" si="144"/>
        <v>5</v>
      </c>
      <c r="EI67" s="429">
        <f t="shared" si="145"/>
        <v>1</v>
      </c>
      <c r="EJ67" s="428">
        <f t="shared" si="146"/>
        <v>3</v>
      </c>
      <c r="EK67" s="429">
        <f t="shared" si="147"/>
        <v>0.6</v>
      </c>
      <c r="EL67" s="100">
        <f t="shared" si="148"/>
        <v>0</v>
      </c>
      <c r="EM67" s="100">
        <f t="shared" si="149"/>
        <v>0</v>
      </c>
      <c r="EN67" s="97">
        <f t="shared" si="150"/>
        <v>0</v>
      </c>
      <c r="EO67" s="428">
        <f t="shared" si="151"/>
        <v>5</v>
      </c>
      <c r="EP67" s="429">
        <f t="shared" si="152"/>
        <v>1</v>
      </c>
      <c r="EQ67" s="428">
        <f t="shared" si="153"/>
        <v>3</v>
      </c>
      <c r="ER67" s="429">
        <f t="shared" si="154"/>
        <v>0.6</v>
      </c>
      <c r="ES67" s="100">
        <f t="shared" si="155"/>
        <v>0</v>
      </c>
      <c r="ET67" s="100">
        <f t="shared" si="156"/>
        <v>0</v>
      </c>
      <c r="EU67" s="97">
        <f t="shared" si="157"/>
        <v>0</v>
      </c>
      <c r="EV67" s="428">
        <f t="shared" si="158"/>
        <v>5</v>
      </c>
      <c r="EW67" s="429">
        <f t="shared" si="159"/>
        <v>1</v>
      </c>
      <c r="EX67" s="428">
        <f t="shared" si="160"/>
        <v>3</v>
      </c>
      <c r="EY67" s="429">
        <f t="shared" si="161"/>
        <v>0.6</v>
      </c>
      <c r="EZ67" s="100">
        <f t="shared" si="162"/>
        <v>0</v>
      </c>
      <c r="FA67" s="100">
        <f t="shared" si="163"/>
        <v>0</v>
      </c>
      <c r="FB67" s="97">
        <f t="shared" si="164"/>
        <v>0</v>
      </c>
      <c r="FC67" s="428">
        <f t="shared" si="165"/>
        <v>5</v>
      </c>
      <c r="FD67" s="429">
        <f t="shared" si="166"/>
        <v>1</v>
      </c>
      <c r="FE67" s="428">
        <f t="shared" si="167"/>
        <v>3</v>
      </c>
      <c r="FF67" s="429">
        <f t="shared" si="168"/>
        <v>0.6</v>
      </c>
      <c r="FG67" s="100">
        <f t="shared" si="169"/>
        <v>0</v>
      </c>
      <c r="FH67" s="100">
        <f t="shared" si="170"/>
        <v>0</v>
      </c>
      <c r="FI67" s="97">
        <f t="shared" si="171"/>
        <v>0</v>
      </c>
      <c r="FJ67" s="428">
        <f t="shared" si="172"/>
        <v>5</v>
      </c>
      <c r="FK67" s="429">
        <f t="shared" si="173"/>
        <v>1</v>
      </c>
      <c r="FL67" s="428">
        <f t="shared" si="174"/>
        <v>3</v>
      </c>
      <c r="FM67" s="429">
        <f t="shared" si="175"/>
        <v>0.6</v>
      </c>
      <c r="FN67" s="100">
        <f t="shared" si="176"/>
        <v>0</v>
      </c>
      <c r="FO67" s="100">
        <f t="shared" si="177"/>
        <v>0</v>
      </c>
      <c r="FP67" s="97">
        <f t="shared" si="178"/>
        <v>0</v>
      </c>
      <c r="FQ67" s="428">
        <f t="shared" si="179"/>
        <v>5</v>
      </c>
      <c r="FR67" s="429">
        <f t="shared" si="180"/>
        <v>1</v>
      </c>
      <c r="FS67" s="428">
        <f t="shared" si="181"/>
        <v>3</v>
      </c>
      <c r="FT67" s="429">
        <f t="shared" si="182"/>
        <v>0.6</v>
      </c>
      <c r="FU67" s="100">
        <f t="shared" si="183"/>
        <v>0</v>
      </c>
      <c r="FV67" s="100">
        <f t="shared" si="184"/>
        <v>0</v>
      </c>
      <c r="FW67" s="97">
        <f t="shared" si="185"/>
        <v>0</v>
      </c>
      <c r="FX67" s="428">
        <f t="shared" si="186"/>
        <v>5</v>
      </c>
      <c r="FY67" s="429">
        <f t="shared" si="187"/>
        <v>1</v>
      </c>
      <c r="FZ67" s="428">
        <f t="shared" si="188"/>
        <v>3</v>
      </c>
      <c r="GA67" s="429">
        <f t="shared" si="189"/>
        <v>0.6</v>
      </c>
      <c r="GB67" s="100">
        <f t="shared" si="190"/>
        <v>0</v>
      </c>
      <c r="GC67" s="100">
        <f t="shared" si="191"/>
        <v>0</v>
      </c>
      <c r="GD67" s="97">
        <f t="shared" si="192"/>
        <v>0</v>
      </c>
      <c r="GE67" s="428">
        <f t="shared" si="193"/>
        <v>5</v>
      </c>
      <c r="GF67" s="429">
        <f t="shared" si="194"/>
        <v>1</v>
      </c>
      <c r="GG67" s="428">
        <f t="shared" si="195"/>
        <v>3</v>
      </c>
      <c r="GH67" s="429">
        <f t="shared" si="196"/>
        <v>0.6</v>
      </c>
      <c r="GI67" s="429">
        <f t="shared" si="197"/>
        <v>0.6</v>
      </c>
    </row>
    <row r="68" spans="1:191" ht="37.5" hidden="1" customHeight="1">
      <c r="A68" s="427">
        <v>60</v>
      </c>
      <c r="B68" s="85"/>
      <c r="C68" s="85"/>
      <c r="D68" s="193"/>
      <c r="E68" s="85"/>
      <c r="F68" s="124"/>
      <c r="G68" s="85"/>
      <c r="H68" s="85" t="s">
        <v>1170</v>
      </c>
      <c r="I68" s="86"/>
      <c r="J68" s="86"/>
      <c r="K68" s="86"/>
      <c r="L68" s="86"/>
      <c r="M68" s="86"/>
      <c r="N68" s="86"/>
      <c r="O68" s="86"/>
      <c r="P68" s="86"/>
      <c r="Q68" s="86"/>
      <c r="R68" s="86"/>
      <c r="S68" s="86"/>
      <c r="T68" s="86"/>
      <c r="U68" s="86"/>
      <c r="V68" s="86"/>
      <c r="W68" s="86"/>
      <c r="X68" s="86"/>
      <c r="Y68" s="86"/>
      <c r="Z68" s="86"/>
      <c r="AA68" s="86"/>
      <c r="AB68" s="86"/>
      <c r="AC68" s="88">
        <f t="shared" si="102"/>
        <v>0</v>
      </c>
      <c r="AD68" s="89">
        <f t="shared" si="199"/>
        <v>1</v>
      </c>
      <c r="AE68" s="88" t="str">
        <f t="shared" si="103"/>
        <v>3 - Moderado</v>
      </c>
      <c r="AF68" s="89">
        <f t="shared" si="198"/>
        <v>0.6</v>
      </c>
      <c r="AG68" s="82" t="str">
        <f t="shared" si="200"/>
        <v/>
      </c>
      <c r="AH68" s="89">
        <f t="shared" si="104"/>
        <v>0.6</v>
      </c>
      <c r="AI68" s="85"/>
      <c r="AJ68" s="85"/>
      <c r="AK68" s="85"/>
      <c r="AL68" s="85"/>
      <c r="AM68" s="47"/>
      <c r="AN68" s="91"/>
      <c r="AO68" s="91"/>
      <c r="AP68" s="47"/>
      <c r="AQ68" s="47"/>
      <c r="AR68" s="91"/>
      <c r="AS68" s="91"/>
      <c r="AT68" s="47"/>
      <c r="AU68" s="47"/>
      <c r="AV68" s="91"/>
      <c r="AW68" s="91"/>
      <c r="AX68" s="47"/>
      <c r="AY68" s="47"/>
      <c r="AZ68" s="91"/>
      <c r="BA68" s="91"/>
      <c r="BB68" s="47"/>
      <c r="BC68" s="47"/>
      <c r="BD68" s="91"/>
      <c r="BE68" s="91"/>
      <c r="BF68" s="47"/>
      <c r="BG68" s="47"/>
      <c r="BH68" s="91"/>
      <c r="BI68" s="91"/>
      <c r="BJ68" s="47"/>
      <c r="BK68" s="47"/>
      <c r="BL68" s="91"/>
      <c r="BM68" s="91"/>
      <c r="BN68" s="47"/>
      <c r="BO68" s="47"/>
      <c r="BP68" s="91"/>
      <c r="BQ68" s="91"/>
      <c r="BR68" s="47"/>
      <c r="BS68" s="47"/>
      <c r="BT68" s="91"/>
      <c r="BU68" s="91"/>
      <c r="BV68" s="47"/>
      <c r="BW68" s="47"/>
      <c r="BX68" s="91"/>
      <c r="BY68" s="91"/>
      <c r="BZ68" s="47"/>
      <c r="CA68" s="47"/>
      <c r="CB68" s="91"/>
      <c r="CC68" s="91"/>
      <c r="CD68" s="47"/>
      <c r="CE68" s="47"/>
      <c r="CF68" s="91"/>
      <c r="CG68" s="91"/>
      <c r="CH68" s="47"/>
      <c r="CI68" s="91"/>
      <c r="CJ68" s="91"/>
      <c r="CK68" s="47"/>
      <c r="CL68" s="92" t="str">
        <f t="shared" si="105"/>
        <v>5 - Muy Alta</v>
      </c>
      <c r="CM68" s="93">
        <f t="shared" si="201"/>
        <v>1</v>
      </c>
      <c r="CN68" s="92" t="str">
        <f t="shared" si="106"/>
        <v>3 - Moderado</v>
      </c>
      <c r="CO68" s="93">
        <f t="shared" si="202"/>
        <v>0.6</v>
      </c>
      <c r="CP68" s="94" t="str">
        <f t="shared" si="203"/>
        <v>ALTO</v>
      </c>
      <c r="CQ68" s="89">
        <f t="shared" si="107"/>
        <v>0.6</v>
      </c>
      <c r="CR68" s="194"/>
      <c r="CS68" s="94">
        <f t="shared" si="108"/>
        <v>5</v>
      </c>
      <c r="CT68" s="47"/>
      <c r="CU68" s="194"/>
      <c r="CV68" s="194"/>
      <c r="CW68" s="96"/>
      <c r="CX68" s="97">
        <f t="shared" si="109"/>
        <v>0</v>
      </c>
      <c r="CY68" s="98">
        <f t="shared" si="110"/>
        <v>3</v>
      </c>
      <c r="CZ68" s="97" t="str">
        <f t="shared" si="111"/>
        <v>Moderado</v>
      </c>
      <c r="DA68" s="99">
        <f t="shared" si="112"/>
        <v>0.6</v>
      </c>
      <c r="DB68" s="100">
        <f t="shared" si="113"/>
        <v>0</v>
      </c>
      <c r="DC68" s="100">
        <f t="shared" si="114"/>
        <v>0</v>
      </c>
      <c r="DD68" s="97">
        <f t="shared" si="115"/>
        <v>0</v>
      </c>
      <c r="DE68" s="428">
        <f t="shared" si="116"/>
        <v>5</v>
      </c>
      <c r="DF68" s="429">
        <f t="shared" si="117"/>
        <v>1</v>
      </c>
      <c r="DG68" s="428">
        <f t="shared" si="118"/>
        <v>3</v>
      </c>
      <c r="DH68" s="428"/>
      <c r="DI68" s="429">
        <f t="shared" si="119"/>
        <v>0.6</v>
      </c>
      <c r="DJ68" s="100">
        <f t="shared" si="120"/>
        <v>0</v>
      </c>
      <c r="DK68" s="100">
        <f t="shared" si="121"/>
        <v>0</v>
      </c>
      <c r="DL68" s="97">
        <f t="shared" si="122"/>
        <v>0</v>
      </c>
      <c r="DM68" s="428">
        <f t="shared" si="123"/>
        <v>5</v>
      </c>
      <c r="DN68" s="429">
        <f t="shared" si="124"/>
        <v>1</v>
      </c>
      <c r="DO68" s="428">
        <f t="shared" si="125"/>
        <v>3</v>
      </c>
      <c r="DP68" s="429">
        <f t="shared" si="126"/>
        <v>0.6</v>
      </c>
      <c r="DQ68" s="100">
        <f t="shared" si="127"/>
        <v>0</v>
      </c>
      <c r="DR68" s="100">
        <f t="shared" si="128"/>
        <v>0</v>
      </c>
      <c r="DS68" s="97">
        <f t="shared" si="129"/>
        <v>0</v>
      </c>
      <c r="DT68" s="428">
        <f t="shared" si="130"/>
        <v>5</v>
      </c>
      <c r="DU68" s="429">
        <f t="shared" si="131"/>
        <v>1</v>
      </c>
      <c r="DV68" s="428">
        <f t="shared" si="132"/>
        <v>3</v>
      </c>
      <c r="DW68" s="429">
        <f t="shared" si="133"/>
        <v>0.6</v>
      </c>
      <c r="DX68" s="100">
        <f t="shared" si="134"/>
        <v>0</v>
      </c>
      <c r="DY68" s="100">
        <f t="shared" si="135"/>
        <v>0</v>
      </c>
      <c r="DZ68" s="97">
        <f t="shared" si="136"/>
        <v>0</v>
      </c>
      <c r="EA68" s="428">
        <f t="shared" si="137"/>
        <v>5</v>
      </c>
      <c r="EB68" s="429">
        <f t="shared" si="138"/>
        <v>1</v>
      </c>
      <c r="EC68" s="428">
        <f t="shared" si="139"/>
        <v>3</v>
      </c>
      <c r="ED68" s="429">
        <f t="shared" si="140"/>
        <v>0.6</v>
      </c>
      <c r="EE68" s="100">
        <f t="shared" si="141"/>
        <v>0</v>
      </c>
      <c r="EF68" s="100">
        <f t="shared" si="142"/>
        <v>0</v>
      </c>
      <c r="EG68" s="97">
        <f t="shared" si="143"/>
        <v>0</v>
      </c>
      <c r="EH68" s="428">
        <f t="shared" si="144"/>
        <v>5</v>
      </c>
      <c r="EI68" s="429">
        <f t="shared" si="145"/>
        <v>1</v>
      </c>
      <c r="EJ68" s="428">
        <f t="shared" si="146"/>
        <v>3</v>
      </c>
      <c r="EK68" s="429">
        <f t="shared" si="147"/>
        <v>0.6</v>
      </c>
      <c r="EL68" s="100">
        <f t="shared" si="148"/>
        <v>0</v>
      </c>
      <c r="EM68" s="100">
        <f t="shared" si="149"/>
        <v>0</v>
      </c>
      <c r="EN68" s="97">
        <f t="shared" si="150"/>
        <v>0</v>
      </c>
      <c r="EO68" s="428">
        <f t="shared" si="151"/>
        <v>5</v>
      </c>
      <c r="EP68" s="429">
        <f t="shared" si="152"/>
        <v>1</v>
      </c>
      <c r="EQ68" s="428">
        <f t="shared" si="153"/>
        <v>3</v>
      </c>
      <c r="ER68" s="429">
        <f t="shared" si="154"/>
        <v>0.6</v>
      </c>
      <c r="ES68" s="100">
        <f t="shared" si="155"/>
        <v>0</v>
      </c>
      <c r="ET68" s="100">
        <f t="shared" si="156"/>
        <v>0</v>
      </c>
      <c r="EU68" s="97">
        <f t="shared" si="157"/>
        <v>0</v>
      </c>
      <c r="EV68" s="428">
        <f t="shared" si="158"/>
        <v>5</v>
      </c>
      <c r="EW68" s="429">
        <f t="shared" si="159"/>
        <v>1</v>
      </c>
      <c r="EX68" s="428">
        <f t="shared" si="160"/>
        <v>3</v>
      </c>
      <c r="EY68" s="429">
        <f t="shared" si="161"/>
        <v>0.6</v>
      </c>
      <c r="EZ68" s="100">
        <f t="shared" si="162"/>
        <v>0</v>
      </c>
      <c r="FA68" s="100">
        <f t="shared" si="163"/>
        <v>0</v>
      </c>
      <c r="FB68" s="97">
        <f t="shared" si="164"/>
        <v>0</v>
      </c>
      <c r="FC68" s="428">
        <f t="shared" si="165"/>
        <v>5</v>
      </c>
      <c r="FD68" s="429">
        <f t="shared" si="166"/>
        <v>1</v>
      </c>
      <c r="FE68" s="428">
        <f t="shared" si="167"/>
        <v>3</v>
      </c>
      <c r="FF68" s="429">
        <f t="shared" si="168"/>
        <v>0.6</v>
      </c>
      <c r="FG68" s="100">
        <f t="shared" si="169"/>
        <v>0</v>
      </c>
      <c r="FH68" s="100">
        <f t="shared" si="170"/>
        <v>0</v>
      </c>
      <c r="FI68" s="97">
        <f t="shared" si="171"/>
        <v>0</v>
      </c>
      <c r="FJ68" s="428">
        <f t="shared" si="172"/>
        <v>5</v>
      </c>
      <c r="FK68" s="429">
        <f t="shared" si="173"/>
        <v>1</v>
      </c>
      <c r="FL68" s="428">
        <f t="shared" si="174"/>
        <v>3</v>
      </c>
      <c r="FM68" s="429">
        <f t="shared" si="175"/>
        <v>0.6</v>
      </c>
      <c r="FN68" s="100">
        <f t="shared" si="176"/>
        <v>0</v>
      </c>
      <c r="FO68" s="100">
        <f t="shared" si="177"/>
        <v>0</v>
      </c>
      <c r="FP68" s="97">
        <f t="shared" si="178"/>
        <v>0</v>
      </c>
      <c r="FQ68" s="428">
        <f t="shared" si="179"/>
        <v>5</v>
      </c>
      <c r="FR68" s="429">
        <f t="shared" si="180"/>
        <v>1</v>
      </c>
      <c r="FS68" s="428">
        <f t="shared" si="181"/>
        <v>3</v>
      </c>
      <c r="FT68" s="429">
        <f t="shared" si="182"/>
        <v>0.6</v>
      </c>
      <c r="FU68" s="100">
        <f t="shared" si="183"/>
        <v>0</v>
      </c>
      <c r="FV68" s="100">
        <f t="shared" si="184"/>
        <v>0</v>
      </c>
      <c r="FW68" s="97">
        <f t="shared" si="185"/>
        <v>0</v>
      </c>
      <c r="FX68" s="428">
        <f t="shared" si="186"/>
        <v>5</v>
      </c>
      <c r="FY68" s="429">
        <f t="shared" si="187"/>
        <v>1</v>
      </c>
      <c r="FZ68" s="428">
        <f t="shared" si="188"/>
        <v>3</v>
      </c>
      <c r="GA68" s="429">
        <f t="shared" si="189"/>
        <v>0.6</v>
      </c>
      <c r="GB68" s="100">
        <f t="shared" si="190"/>
        <v>0</v>
      </c>
      <c r="GC68" s="100">
        <f t="shared" si="191"/>
        <v>0</v>
      </c>
      <c r="GD68" s="97">
        <f t="shared" si="192"/>
        <v>0</v>
      </c>
      <c r="GE68" s="428">
        <f t="shared" si="193"/>
        <v>5</v>
      </c>
      <c r="GF68" s="429">
        <f t="shared" si="194"/>
        <v>1</v>
      </c>
      <c r="GG68" s="428">
        <f t="shared" si="195"/>
        <v>3</v>
      </c>
      <c r="GH68" s="429">
        <f t="shared" si="196"/>
        <v>0.6</v>
      </c>
      <c r="GI68" s="429">
        <f t="shared" si="197"/>
        <v>0.6</v>
      </c>
    </row>
    <row r="69" spans="1:191" ht="37.5" hidden="1" customHeight="1">
      <c r="A69" s="427">
        <v>61</v>
      </c>
      <c r="B69" s="85"/>
      <c r="C69" s="85"/>
      <c r="D69" s="193"/>
      <c r="E69" s="85"/>
      <c r="F69" s="124"/>
      <c r="G69" s="85"/>
      <c r="H69" s="85" t="s">
        <v>1170</v>
      </c>
      <c r="I69" s="86"/>
      <c r="J69" s="86"/>
      <c r="K69" s="86"/>
      <c r="L69" s="86"/>
      <c r="M69" s="86"/>
      <c r="N69" s="86"/>
      <c r="O69" s="86"/>
      <c r="P69" s="86"/>
      <c r="Q69" s="86"/>
      <c r="R69" s="86"/>
      <c r="S69" s="86"/>
      <c r="T69" s="86"/>
      <c r="U69" s="86"/>
      <c r="V69" s="86"/>
      <c r="W69" s="86"/>
      <c r="X69" s="86"/>
      <c r="Y69" s="86"/>
      <c r="Z69" s="86"/>
      <c r="AA69" s="86"/>
      <c r="AB69" s="86"/>
      <c r="AC69" s="88">
        <f t="shared" si="102"/>
        <v>0</v>
      </c>
      <c r="AD69" s="89">
        <f t="shared" si="199"/>
        <v>1</v>
      </c>
      <c r="AE69" s="88" t="str">
        <f t="shared" si="103"/>
        <v>3 - Moderado</v>
      </c>
      <c r="AF69" s="89">
        <f t="shared" si="198"/>
        <v>0.6</v>
      </c>
      <c r="AG69" s="82" t="str">
        <f t="shared" si="200"/>
        <v/>
      </c>
      <c r="AH69" s="89">
        <f t="shared" si="104"/>
        <v>0.6</v>
      </c>
      <c r="AI69" s="85"/>
      <c r="AJ69" s="85"/>
      <c r="AK69" s="85"/>
      <c r="AL69" s="85"/>
      <c r="AM69" s="47"/>
      <c r="AN69" s="91"/>
      <c r="AO69" s="91"/>
      <c r="AP69" s="47"/>
      <c r="AQ69" s="47"/>
      <c r="AR69" s="91"/>
      <c r="AS69" s="91"/>
      <c r="AT69" s="47"/>
      <c r="AU69" s="47"/>
      <c r="AV69" s="91"/>
      <c r="AW69" s="91"/>
      <c r="AX69" s="47"/>
      <c r="AY69" s="47"/>
      <c r="AZ69" s="91"/>
      <c r="BA69" s="91"/>
      <c r="BB69" s="47"/>
      <c r="BC69" s="47"/>
      <c r="BD69" s="91"/>
      <c r="BE69" s="91"/>
      <c r="BF69" s="47"/>
      <c r="BG69" s="47"/>
      <c r="BH69" s="91"/>
      <c r="BI69" s="91"/>
      <c r="BJ69" s="47"/>
      <c r="BK69" s="47"/>
      <c r="BL69" s="91"/>
      <c r="BM69" s="91"/>
      <c r="BN69" s="47"/>
      <c r="BO69" s="47"/>
      <c r="BP69" s="91"/>
      <c r="BQ69" s="91"/>
      <c r="BR69" s="47"/>
      <c r="BS69" s="47"/>
      <c r="BT69" s="91"/>
      <c r="BU69" s="91"/>
      <c r="BV69" s="47"/>
      <c r="BW69" s="47"/>
      <c r="BX69" s="91"/>
      <c r="BY69" s="91"/>
      <c r="BZ69" s="47"/>
      <c r="CA69" s="47"/>
      <c r="CB69" s="91"/>
      <c r="CC69" s="91"/>
      <c r="CD69" s="47"/>
      <c r="CE69" s="47"/>
      <c r="CF69" s="91"/>
      <c r="CG69" s="91"/>
      <c r="CH69" s="47"/>
      <c r="CI69" s="91"/>
      <c r="CJ69" s="91"/>
      <c r="CK69" s="47"/>
      <c r="CL69" s="92" t="str">
        <f t="shared" si="105"/>
        <v>5 - Muy Alta</v>
      </c>
      <c r="CM69" s="93">
        <f t="shared" si="201"/>
        <v>1</v>
      </c>
      <c r="CN69" s="92" t="str">
        <f t="shared" si="106"/>
        <v>3 - Moderado</v>
      </c>
      <c r="CO69" s="93">
        <f t="shared" si="202"/>
        <v>0.6</v>
      </c>
      <c r="CP69" s="94" t="str">
        <f t="shared" si="203"/>
        <v>ALTO</v>
      </c>
      <c r="CQ69" s="89">
        <f t="shared" si="107"/>
        <v>0.6</v>
      </c>
      <c r="CR69" s="194"/>
      <c r="CS69" s="94">
        <f t="shared" si="108"/>
        <v>5</v>
      </c>
      <c r="CT69" s="47"/>
      <c r="CU69" s="194"/>
      <c r="CV69" s="194"/>
      <c r="CW69" s="96"/>
      <c r="CX69" s="97">
        <f t="shared" si="109"/>
        <v>0</v>
      </c>
      <c r="CY69" s="98">
        <f t="shared" si="110"/>
        <v>3</v>
      </c>
      <c r="CZ69" s="97" t="str">
        <f t="shared" si="111"/>
        <v>Moderado</v>
      </c>
      <c r="DA69" s="99">
        <f t="shared" si="112"/>
        <v>0.6</v>
      </c>
      <c r="DB69" s="100">
        <f t="shared" si="113"/>
        <v>0</v>
      </c>
      <c r="DC69" s="100">
        <f t="shared" si="114"/>
        <v>0</v>
      </c>
      <c r="DD69" s="97">
        <f t="shared" si="115"/>
        <v>0</v>
      </c>
      <c r="DE69" s="428">
        <f t="shared" si="116"/>
        <v>5</v>
      </c>
      <c r="DF69" s="429">
        <f t="shared" si="117"/>
        <v>1</v>
      </c>
      <c r="DG69" s="428">
        <f t="shared" si="118"/>
        <v>3</v>
      </c>
      <c r="DH69" s="428"/>
      <c r="DI69" s="429">
        <f t="shared" si="119"/>
        <v>0.6</v>
      </c>
      <c r="DJ69" s="100">
        <f t="shared" si="120"/>
        <v>0</v>
      </c>
      <c r="DK69" s="100">
        <f t="shared" si="121"/>
        <v>0</v>
      </c>
      <c r="DL69" s="97">
        <f t="shared" si="122"/>
        <v>0</v>
      </c>
      <c r="DM69" s="428">
        <f t="shared" si="123"/>
        <v>5</v>
      </c>
      <c r="DN69" s="429">
        <f t="shared" si="124"/>
        <v>1</v>
      </c>
      <c r="DO69" s="428">
        <f t="shared" si="125"/>
        <v>3</v>
      </c>
      <c r="DP69" s="429">
        <f t="shared" si="126"/>
        <v>0.6</v>
      </c>
      <c r="DQ69" s="100">
        <f t="shared" si="127"/>
        <v>0</v>
      </c>
      <c r="DR69" s="100">
        <f t="shared" si="128"/>
        <v>0</v>
      </c>
      <c r="DS69" s="97">
        <f t="shared" si="129"/>
        <v>0</v>
      </c>
      <c r="DT69" s="428">
        <f t="shared" si="130"/>
        <v>5</v>
      </c>
      <c r="DU69" s="429">
        <f t="shared" si="131"/>
        <v>1</v>
      </c>
      <c r="DV69" s="428">
        <f t="shared" si="132"/>
        <v>3</v>
      </c>
      <c r="DW69" s="429">
        <f t="shared" si="133"/>
        <v>0.6</v>
      </c>
      <c r="DX69" s="100">
        <f t="shared" si="134"/>
        <v>0</v>
      </c>
      <c r="DY69" s="100">
        <f t="shared" si="135"/>
        <v>0</v>
      </c>
      <c r="DZ69" s="97">
        <f t="shared" si="136"/>
        <v>0</v>
      </c>
      <c r="EA69" s="428">
        <f t="shared" si="137"/>
        <v>5</v>
      </c>
      <c r="EB69" s="429">
        <f t="shared" si="138"/>
        <v>1</v>
      </c>
      <c r="EC69" s="428">
        <f t="shared" si="139"/>
        <v>3</v>
      </c>
      <c r="ED69" s="429">
        <f t="shared" si="140"/>
        <v>0.6</v>
      </c>
      <c r="EE69" s="100">
        <f t="shared" si="141"/>
        <v>0</v>
      </c>
      <c r="EF69" s="100">
        <f t="shared" si="142"/>
        <v>0</v>
      </c>
      <c r="EG69" s="97">
        <f t="shared" si="143"/>
        <v>0</v>
      </c>
      <c r="EH69" s="428">
        <f t="shared" si="144"/>
        <v>5</v>
      </c>
      <c r="EI69" s="429">
        <f t="shared" si="145"/>
        <v>1</v>
      </c>
      <c r="EJ69" s="428">
        <f t="shared" si="146"/>
        <v>3</v>
      </c>
      <c r="EK69" s="429">
        <f t="shared" si="147"/>
        <v>0.6</v>
      </c>
      <c r="EL69" s="100">
        <f t="shared" si="148"/>
        <v>0</v>
      </c>
      <c r="EM69" s="100">
        <f t="shared" si="149"/>
        <v>0</v>
      </c>
      <c r="EN69" s="97">
        <f t="shared" si="150"/>
        <v>0</v>
      </c>
      <c r="EO69" s="428">
        <f t="shared" si="151"/>
        <v>5</v>
      </c>
      <c r="EP69" s="429">
        <f t="shared" si="152"/>
        <v>1</v>
      </c>
      <c r="EQ69" s="428">
        <f t="shared" si="153"/>
        <v>3</v>
      </c>
      <c r="ER69" s="429">
        <f t="shared" si="154"/>
        <v>0.6</v>
      </c>
      <c r="ES69" s="100">
        <f t="shared" si="155"/>
        <v>0</v>
      </c>
      <c r="ET69" s="100">
        <f t="shared" si="156"/>
        <v>0</v>
      </c>
      <c r="EU69" s="97">
        <f t="shared" si="157"/>
        <v>0</v>
      </c>
      <c r="EV69" s="428">
        <f t="shared" si="158"/>
        <v>5</v>
      </c>
      <c r="EW69" s="429">
        <f t="shared" si="159"/>
        <v>1</v>
      </c>
      <c r="EX69" s="428">
        <f t="shared" si="160"/>
        <v>3</v>
      </c>
      <c r="EY69" s="429">
        <f t="shared" si="161"/>
        <v>0.6</v>
      </c>
      <c r="EZ69" s="100">
        <f t="shared" si="162"/>
        <v>0</v>
      </c>
      <c r="FA69" s="100">
        <f t="shared" si="163"/>
        <v>0</v>
      </c>
      <c r="FB69" s="97">
        <f t="shared" si="164"/>
        <v>0</v>
      </c>
      <c r="FC69" s="428">
        <f t="shared" si="165"/>
        <v>5</v>
      </c>
      <c r="FD69" s="429">
        <f t="shared" si="166"/>
        <v>1</v>
      </c>
      <c r="FE69" s="428">
        <f t="shared" si="167"/>
        <v>3</v>
      </c>
      <c r="FF69" s="429">
        <f t="shared" si="168"/>
        <v>0.6</v>
      </c>
      <c r="FG69" s="100">
        <f t="shared" si="169"/>
        <v>0</v>
      </c>
      <c r="FH69" s="100">
        <f t="shared" si="170"/>
        <v>0</v>
      </c>
      <c r="FI69" s="97">
        <f t="shared" si="171"/>
        <v>0</v>
      </c>
      <c r="FJ69" s="428">
        <f t="shared" si="172"/>
        <v>5</v>
      </c>
      <c r="FK69" s="429">
        <f t="shared" si="173"/>
        <v>1</v>
      </c>
      <c r="FL69" s="428">
        <f t="shared" si="174"/>
        <v>3</v>
      </c>
      <c r="FM69" s="429">
        <f t="shared" si="175"/>
        <v>0.6</v>
      </c>
      <c r="FN69" s="100">
        <f t="shared" si="176"/>
        <v>0</v>
      </c>
      <c r="FO69" s="100">
        <f t="shared" si="177"/>
        <v>0</v>
      </c>
      <c r="FP69" s="97">
        <f t="shared" si="178"/>
        <v>0</v>
      </c>
      <c r="FQ69" s="428">
        <f t="shared" si="179"/>
        <v>5</v>
      </c>
      <c r="FR69" s="429">
        <f t="shared" si="180"/>
        <v>1</v>
      </c>
      <c r="FS69" s="428">
        <f t="shared" si="181"/>
        <v>3</v>
      </c>
      <c r="FT69" s="429">
        <f t="shared" si="182"/>
        <v>0.6</v>
      </c>
      <c r="FU69" s="100">
        <f t="shared" si="183"/>
        <v>0</v>
      </c>
      <c r="FV69" s="100">
        <f t="shared" si="184"/>
        <v>0</v>
      </c>
      <c r="FW69" s="97">
        <f t="shared" si="185"/>
        <v>0</v>
      </c>
      <c r="FX69" s="428">
        <f t="shared" si="186"/>
        <v>5</v>
      </c>
      <c r="FY69" s="429">
        <f t="shared" si="187"/>
        <v>1</v>
      </c>
      <c r="FZ69" s="428">
        <f t="shared" si="188"/>
        <v>3</v>
      </c>
      <c r="GA69" s="429">
        <f t="shared" si="189"/>
        <v>0.6</v>
      </c>
      <c r="GB69" s="100">
        <f t="shared" si="190"/>
        <v>0</v>
      </c>
      <c r="GC69" s="100">
        <f t="shared" si="191"/>
        <v>0</v>
      </c>
      <c r="GD69" s="97">
        <f t="shared" si="192"/>
        <v>0</v>
      </c>
      <c r="GE69" s="428">
        <f t="shared" si="193"/>
        <v>5</v>
      </c>
      <c r="GF69" s="429">
        <f t="shared" si="194"/>
        <v>1</v>
      </c>
      <c r="GG69" s="428">
        <f t="shared" si="195"/>
        <v>3</v>
      </c>
      <c r="GH69" s="429">
        <f t="shared" si="196"/>
        <v>0.6</v>
      </c>
      <c r="GI69" s="429">
        <f t="shared" si="197"/>
        <v>0.6</v>
      </c>
    </row>
    <row r="70" spans="1:191" ht="37.5" hidden="1" customHeight="1">
      <c r="A70" s="427">
        <v>62</v>
      </c>
      <c r="B70" s="85"/>
      <c r="C70" s="85"/>
      <c r="D70" s="193"/>
      <c r="E70" s="85"/>
      <c r="F70" s="124"/>
      <c r="G70" s="85"/>
      <c r="H70" s="85" t="s">
        <v>1170</v>
      </c>
      <c r="I70" s="86"/>
      <c r="J70" s="86"/>
      <c r="K70" s="86"/>
      <c r="L70" s="86"/>
      <c r="M70" s="86"/>
      <c r="N70" s="86"/>
      <c r="O70" s="86"/>
      <c r="P70" s="86"/>
      <c r="Q70" s="86"/>
      <c r="R70" s="86"/>
      <c r="S70" s="86"/>
      <c r="T70" s="86"/>
      <c r="U70" s="86"/>
      <c r="V70" s="86"/>
      <c r="W70" s="86"/>
      <c r="X70" s="86"/>
      <c r="Y70" s="86"/>
      <c r="Z70" s="86"/>
      <c r="AA70" s="86"/>
      <c r="AB70" s="86"/>
      <c r="AC70" s="88">
        <f t="shared" si="102"/>
        <v>0</v>
      </c>
      <c r="AD70" s="89">
        <f t="shared" si="199"/>
        <v>1</v>
      </c>
      <c r="AE70" s="88" t="str">
        <f t="shared" si="103"/>
        <v>3 - Moderado</v>
      </c>
      <c r="AF70" s="89">
        <f t="shared" si="198"/>
        <v>0.6</v>
      </c>
      <c r="AG70" s="82" t="str">
        <f t="shared" si="200"/>
        <v/>
      </c>
      <c r="AH70" s="89">
        <f t="shared" si="104"/>
        <v>0.6</v>
      </c>
      <c r="AI70" s="85"/>
      <c r="AJ70" s="85"/>
      <c r="AK70" s="85"/>
      <c r="AL70" s="85"/>
      <c r="AM70" s="47"/>
      <c r="AN70" s="91"/>
      <c r="AO70" s="91"/>
      <c r="AP70" s="47"/>
      <c r="AQ70" s="47"/>
      <c r="AR70" s="91"/>
      <c r="AS70" s="91"/>
      <c r="AT70" s="47"/>
      <c r="AU70" s="47"/>
      <c r="AV70" s="91"/>
      <c r="AW70" s="91"/>
      <c r="AX70" s="47"/>
      <c r="AY70" s="47"/>
      <c r="AZ70" s="91"/>
      <c r="BA70" s="91"/>
      <c r="BB70" s="47"/>
      <c r="BC70" s="47"/>
      <c r="BD70" s="91"/>
      <c r="BE70" s="91"/>
      <c r="BF70" s="47"/>
      <c r="BG70" s="47"/>
      <c r="BH70" s="91"/>
      <c r="BI70" s="91"/>
      <c r="BJ70" s="47"/>
      <c r="BK70" s="47"/>
      <c r="BL70" s="91"/>
      <c r="BM70" s="91"/>
      <c r="BN70" s="47"/>
      <c r="BO70" s="47"/>
      <c r="BP70" s="91"/>
      <c r="BQ70" s="91"/>
      <c r="BR70" s="47"/>
      <c r="BS70" s="47"/>
      <c r="BT70" s="91"/>
      <c r="BU70" s="91"/>
      <c r="BV70" s="47"/>
      <c r="BW70" s="47"/>
      <c r="BX70" s="91"/>
      <c r="BY70" s="91"/>
      <c r="BZ70" s="47"/>
      <c r="CA70" s="47"/>
      <c r="CB70" s="91"/>
      <c r="CC70" s="91"/>
      <c r="CD70" s="47"/>
      <c r="CE70" s="47"/>
      <c r="CF70" s="91"/>
      <c r="CG70" s="91"/>
      <c r="CH70" s="47"/>
      <c r="CI70" s="91"/>
      <c r="CJ70" s="91"/>
      <c r="CK70" s="47"/>
      <c r="CL70" s="92" t="str">
        <f t="shared" si="105"/>
        <v>5 - Muy Alta</v>
      </c>
      <c r="CM70" s="93">
        <f t="shared" si="201"/>
        <v>1</v>
      </c>
      <c r="CN70" s="92" t="str">
        <f t="shared" si="106"/>
        <v>3 - Moderado</v>
      </c>
      <c r="CO70" s="93">
        <f t="shared" si="202"/>
        <v>0.6</v>
      </c>
      <c r="CP70" s="94" t="str">
        <f t="shared" si="203"/>
        <v>ALTO</v>
      </c>
      <c r="CQ70" s="89">
        <f t="shared" si="107"/>
        <v>0.6</v>
      </c>
      <c r="CR70" s="194"/>
      <c r="CS70" s="94">
        <f t="shared" si="108"/>
        <v>5</v>
      </c>
      <c r="CT70" s="47"/>
      <c r="CU70" s="194"/>
      <c r="CV70" s="194"/>
      <c r="CW70" s="96"/>
      <c r="CX70" s="97">
        <f t="shared" si="109"/>
        <v>0</v>
      </c>
      <c r="CY70" s="98">
        <f t="shared" si="110"/>
        <v>3</v>
      </c>
      <c r="CZ70" s="97" t="str">
        <f t="shared" si="111"/>
        <v>Moderado</v>
      </c>
      <c r="DA70" s="99">
        <f t="shared" si="112"/>
        <v>0.6</v>
      </c>
      <c r="DB70" s="100">
        <f t="shared" si="113"/>
        <v>0</v>
      </c>
      <c r="DC70" s="100">
        <f t="shared" si="114"/>
        <v>0</v>
      </c>
      <c r="DD70" s="97">
        <f t="shared" si="115"/>
        <v>0</v>
      </c>
      <c r="DE70" s="428">
        <f t="shared" si="116"/>
        <v>5</v>
      </c>
      <c r="DF70" s="429">
        <f t="shared" si="117"/>
        <v>1</v>
      </c>
      <c r="DG70" s="428">
        <f t="shared" si="118"/>
        <v>3</v>
      </c>
      <c r="DH70" s="428"/>
      <c r="DI70" s="429">
        <f t="shared" si="119"/>
        <v>0.6</v>
      </c>
      <c r="DJ70" s="100">
        <f t="shared" si="120"/>
        <v>0</v>
      </c>
      <c r="DK70" s="100">
        <f t="shared" si="121"/>
        <v>0</v>
      </c>
      <c r="DL70" s="97">
        <f t="shared" si="122"/>
        <v>0</v>
      </c>
      <c r="DM70" s="428">
        <f t="shared" si="123"/>
        <v>5</v>
      </c>
      <c r="DN70" s="429">
        <f t="shared" si="124"/>
        <v>1</v>
      </c>
      <c r="DO70" s="428">
        <f t="shared" si="125"/>
        <v>3</v>
      </c>
      <c r="DP70" s="429">
        <f t="shared" si="126"/>
        <v>0.6</v>
      </c>
      <c r="DQ70" s="100">
        <f t="shared" si="127"/>
        <v>0</v>
      </c>
      <c r="DR70" s="100">
        <f t="shared" si="128"/>
        <v>0</v>
      </c>
      <c r="DS70" s="97">
        <f t="shared" si="129"/>
        <v>0</v>
      </c>
      <c r="DT70" s="428">
        <f t="shared" si="130"/>
        <v>5</v>
      </c>
      <c r="DU70" s="429">
        <f t="shared" si="131"/>
        <v>1</v>
      </c>
      <c r="DV70" s="428">
        <f t="shared" si="132"/>
        <v>3</v>
      </c>
      <c r="DW70" s="429">
        <f t="shared" si="133"/>
        <v>0.6</v>
      </c>
      <c r="DX70" s="100">
        <f t="shared" si="134"/>
        <v>0</v>
      </c>
      <c r="DY70" s="100">
        <f t="shared" si="135"/>
        <v>0</v>
      </c>
      <c r="DZ70" s="97">
        <f t="shared" si="136"/>
        <v>0</v>
      </c>
      <c r="EA70" s="428">
        <f t="shared" si="137"/>
        <v>5</v>
      </c>
      <c r="EB70" s="429">
        <f t="shared" si="138"/>
        <v>1</v>
      </c>
      <c r="EC70" s="428">
        <f t="shared" si="139"/>
        <v>3</v>
      </c>
      <c r="ED70" s="429">
        <f t="shared" si="140"/>
        <v>0.6</v>
      </c>
      <c r="EE70" s="100">
        <f t="shared" si="141"/>
        <v>0</v>
      </c>
      <c r="EF70" s="100">
        <f t="shared" si="142"/>
        <v>0</v>
      </c>
      <c r="EG70" s="97">
        <f t="shared" si="143"/>
        <v>0</v>
      </c>
      <c r="EH70" s="428">
        <f t="shared" si="144"/>
        <v>5</v>
      </c>
      <c r="EI70" s="429">
        <f t="shared" si="145"/>
        <v>1</v>
      </c>
      <c r="EJ70" s="428">
        <f t="shared" si="146"/>
        <v>3</v>
      </c>
      <c r="EK70" s="429">
        <f t="shared" si="147"/>
        <v>0.6</v>
      </c>
      <c r="EL70" s="100">
        <f t="shared" si="148"/>
        <v>0</v>
      </c>
      <c r="EM70" s="100">
        <f t="shared" si="149"/>
        <v>0</v>
      </c>
      <c r="EN70" s="97">
        <f t="shared" si="150"/>
        <v>0</v>
      </c>
      <c r="EO70" s="428">
        <f t="shared" si="151"/>
        <v>5</v>
      </c>
      <c r="EP70" s="429">
        <f t="shared" si="152"/>
        <v>1</v>
      </c>
      <c r="EQ70" s="428">
        <f t="shared" si="153"/>
        <v>3</v>
      </c>
      <c r="ER70" s="429">
        <f t="shared" si="154"/>
        <v>0.6</v>
      </c>
      <c r="ES70" s="100">
        <f t="shared" si="155"/>
        <v>0</v>
      </c>
      <c r="ET70" s="100">
        <f t="shared" si="156"/>
        <v>0</v>
      </c>
      <c r="EU70" s="97">
        <f t="shared" si="157"/>
        <v>0</v>
      </c>
      <c r="EV70" s="428">
        <f t="shared" si="158"/>
        <v>5</v>
      </c>
      <c r="EW70" s="429">
        <f t="shared" si="159"/>
        <v>1</v>
      </c>
      <c r="EX70" s="428">
        <f t="shared" si="160"/>
        <v>3</v>
      </c>
      <c r="EY70" s="429">
        <f t="shared" si="161"/>
        <v>0.6</v>
      </c>
      <c r="EZ70" s="100">
        <f t="shared" si="162"/>
        <v>0</v>
      </c>
      <c r="FA70" s="100">
        <f t="shared" si="163"/>
        <v>0</v>
      </c>
      <c r="FB70" s="97">
        <f t="shared" si="164"/>
        <v>0</v>
      </c>
      <c r="FC70" s="428">
        <f t="shared" si="165"/>
        <v>5</v>
      </c>
      <c r="FD70" s="429">
        <f t="shared" si="166"/>
        <v>1</v>
      </c>
      <c r="FE70" s="428">
        <f t="shared" si="167"/>
        <v>3</v>
      </c>
      <c r="FF70" s="429">
        <f t="shared" si="168"/>
        <v>0.6</v>
      </c>
      <c r="FG70" s="100">
        <f t="shared" si="169"/>
        <v>0</v>
      </c>
      <c r="FH70" s="100">
        <f t="shared" si="170"/>
        <v>0</v>
      </c>
      <c r="FI70" s="97">
        <f t="shared" si="171"/>
        <v>0</v>
      </c>
      <c r="FJ70" s="428">
        <f t="shared" si="172"/>
        <v>5</v>
      </c>
      <c r="FK70" s="429">
        <f t="shared" si="173"/>
        <v>1</v>
      </c>
      <c r="FL70" s="428">
        <f t="shared" si="174"/>
        <v>3</v>
      </c>
      <c r="FM70" s="429">
        <f t="shared" si="175"/>
        <v>0.6</v>
      </c>
      <c r="FN70" s="100">
        <f t="shared" si="176"/>
        <v>0</v>
      </c>
      <c r="FO70" s="100">
        <f t="shared" si="177"/>
        <v>0</v>
      </c>
      <c r="FP70" s="97">
        <f t="shared" si="178"/>
        <v>0</v>
      </c>
      <c r="FQ70" s="428">
        <f t="shared" si="179"/>
        <v>5</v>
      </c>
      <c r="FR70" s="429">
        <f t="shared" si="180"/>
        <v>1</v>
      </c>
      <c r="FS70" s="428">
        <f t="shared" si="181"/>
        <v>3</v>
      </c>
      <c r="FT70" s="429">
        <f t="shared" si="182"/>
        <v>0.6</v>
      </c>
      <c r="FU70" s="100">
        <f t="shared" si="183"/>
        <v>0</v>
      </c>
      <c r="FV70" s="100">
        <f t="shared" si="184"/>
        <v>0</v>
      </c>
      <c r="FW70" s="97">
        <f t="shared" si="185"/>
        <v>0</v>
      </c>
      <c r="FX70" s="428">
        <f t="shared" si="186"/>
        <v>5</v>
      </c>
      <c r="FY70" s="429">
        <f t="shared" si="187"/>
        <v>1</v>
      </c>
      <c r="FZ70" s="428">
        <f t="shared" si="188"/>
        <v>3</v>
      </c>
      <c r="GA70" s="429">
        <f t="shared" si="189"/>
        <v>0.6</v>
      </c>
      <c r="GB70" s="100">
        <f t="shared" si="190"/>
        <v>0</v>
      </c>
      <c r="GC70" s="100">
        <f t="shared" si="191"/>
        <v>0</v>
      </c>
      <c r="GD70" s="97">
        <f t="shared" si="192"/>
        <v>0</v>
      </c>
      <c r="GE70" s="428">
        <f t="shared" si="193"/>
        <v>5</v>
      </c>
      <c r="GF70" s="429">
        <f t="shared" si="194"/>
        <v>1</v>
      </c>
      <c r="GG70" s="428">
        <f t="shared" si="195"/>
        <v>3</v>
      </c>
      <c r="GH70" s="429">
        <f t="shared" si="196"/>
        <v>0.6</v>
      </c>
      <c r="GI70" s="429">
        <f t="shared" si="197"/>
        <v>0.6</v>
      </c>
    </row>
    <row r="71" spans="1:191" ht="37.5" hidden="1" customHeight="1">
      <c r="A71" s="427">
        <v>63</v>
      </c>
      <c r="B71" s="85"/>
      <c r="C71" s="85"/>
      <c r="D71" s="193"/>
      <c r="E71" s="85"/>
      <c r="F71" s="124"/>
      <c r="G71" s="85"/>
      <c r="H71" s="85" t="s">
        <v>1170</v>
      </c>
      <c r="I71" s="86"/>
      <c r="J71" s="86"/>
      <c r="K71" s="86"/>
      <c r="L71" s="86"/>
      <c r="M71" s="86"/>
      <c r="N71" s="86"/>
      <c r="O71" s="86"/>
      <c r="P71" s="86"/>
      <c r="Q71" s="86"/>
      <c r="R71" s="86"/>
      <c r="S71" s="86"/>
      <c r="T71" s="86"/>
      <c r="U71" s="86"/>
      <c r="V71" s="86"/>
      <c r="W71" s="86"/>
      <c r="X71" s="86"/>
      <c r="Y71" s="86"/>
      <c r="Z71" s="86"/>
      <c r="AA71" s="86"/>
      <c r="AB71" s="86"/>
      <c r="AC71" s="88">
        <f t="shared" si="102"/>
        <v>0</v>
      </c>
      <c r="AD71" s="89">
        <f t="shared" si="199"/>
        <v>1</v>
      </c>
      <c r="AE71" s="88" t="str">
        <f t="shared" si="103"/>
        <v>3 - Moderado</v>
      </c>
      <c r="AF71" s="89">
        <f t="shared" si="198"/>
        <v>0.6</v>
      </c>
      <c r="AG71" s="82" t="str">
        <f t="shared" si="200"/>
        <v/>
      </c>
      <c r="AH71" s="89">
        <f t="shared" si="104"/>
        <v>0.6</v>
      </c>
      <c r="AI71" s="85"/>
      <c r="AJ71" s="85"/>
      <c r="AK71" s="85"/>
      <c r="AL71" s="85"/>
      <c r="AM71" s="47"/>
      <c r="AN71" s="91"/>
      <c r="AO71" s="91"/>
      <c r="AP71" s="47"/>
      <c r="AQ71" s="47"/>
      <c r="AR71" s="91"/>
      <c r="AS71" s="91"/>
      <c r="AT71" s="47"/>
      <c r="AU71" s="47"/>
      <c r="AV71" s="91"/>
      <c r="AW71" s="91"/>
      <c r="AX71" s="47"/>
      <c r="AY71" s="47"/>
      <c r="AZ71" s="91"/>
      <c r="BA71" s="91"/>
      <c r="BB71" s="47"/>
      <c r="BC71" s="47"/>
      <c r="BD71" s="91"/>
      <c r="BE71" s="91"/>
      <c r="BF71" s="47"/>
      <c r="BG71" s="47"/>
      <c r="BH71" s="91"/>
      <c r="BI71" s="91"/>
      <c r="BJ71" s="47"/>
      <c r="BK71" s="47"/>
      <c r="BL71" s="91"/>
      <c r="BM71" s="91"/>
      <c r="BN71" s="47"/>
      <c r="BO71" s="47"/>
      <c r="BP71" s="91"/>
      <c r="BQ71" s="91"/>
      <c r="BR71" s="47"/>
      <c r="BS71" s="47"/>
      <c r="BT71" s="91"/>
      <c r="BU71" s="91"/>
      <c r="BV71" s="47"/>
      <c r="BW71" s="47"/>
      <c r="BX71" s="91"/>
      <c r="BY71" s="91"/>
      <c r="BZ71" s="47"/>
      <c r="CA71" s="47"/>
      <c r="CB71" s="91"/>
      <c r="CC71" s="91"/>
      <c r="CD71" s="47"/>
      <c r="CE71" s="47"/>
      <c r="CF71" s="91"/>
      <c r="CG71" s="91"/>
      <c r="CH71" s="47"/>
      <c r="CI71" s="91"/>
      <c r="CJ71" s="91"/>
      <c r="CK71" s="47"/>
      <c r="CL71" s="92" t="str">
        <f t="shared" si="105"/>
        <v>5 - Muy Alta</v>
      </c>
      <c r="CM71" s="93">
        <f t="shared" si="201"/>
        <v>1</v>
      </c>
      <c r="CN71" s="92" t="str">
        <f t="shared" si="106"/>
        <v>3 - Moderado</v>
      </c>
      <c r="CO71" s="93">
        <f t="shared" si="202"/>
        <v>0.6</v>
      </c>
      <c r="CP71" s="94" t="str">
        <f t="shared" si="203"/>
        <v>ALTO</v>
      </c>
      <c r="CQ71" s="89">
        <f t="shared" si="107"/>
        <v>0.6</v>
      </c>
      <c r="CR71" s="194"/>
      <c r="CS71" s="94">
        <f t="shared" si="108"/>
        <v>5</v>
      </c>
      <c r="CT71" s="47"/>
      <c r="CU71" s="194"/>
      <c r="CV71" s="194"/>
      <c r="CW71" s="96"/>
      <c r="CX71" s="97">
        <f t="shared" si="109"/>
        <v>0</v>
      </c>
      <c r="CY71" s="98">
        <f t="shared" si="110"/>
        <v>3</v>
      </c>
      <c r="CZ71" s="97" t="str">
        <f t="shared" si="111"/>
        <v>Moderado</v>
      </c>
      <c r="DA71" s="99">
        <f t="shared" si="112"/>
        <v>0.6</v>
      </c>
      <c r="DB71" s="100">
        <f t="shared" si="113"/>
        <v>0</v>
      </c>
      <c r="DC71" s="100">
        <f t="shared" si="114"/>
        <v>0</v>
      </c>
      <c r="DD71" s="97">
        <f t="shared" si="115"/>
        <v>0</v>
      </c>
      <c r="DE71" s="428">
        <f t="shared" si="116"/>
        <v>5</v>
      </c>
      <c r="DF71" s="429">
        <f t="shared" si="117"/>
        <v>1</v>
      </c>
      <c r="DG71" s="428">
        <f t="shared" si="118"/>
        <v>3</v>
      </c>
      <c r="DH71" s="428"/>
      <c r="DI71" s="429">
        <f t="shared" si="119"/>
        <v>0.6</v>
      </c>
      <c r="DJ71" s="100">
        <f t="shared" si="120"/>
        <v>0</v>
      </c>
      <c r="DK71" s="100">
        <f t="shared" si="121"/>
        <v>0</v>
      </c>
      <c r="DL71" s="97">
        <f t="shared" si="122"/>
        <v>0</v>
      </c>
      <c r="DM71" s="428">
        <f t="shared" si="123"/>
        <v>5</v>
      </c>
      <c r="DN71" s="429">
        <f t="shared" si="124"/>
        <v>1</v>
      </c>
      <c r="DO71" s="428">
        <f t="shared" si="125"/>
        <v>3</v>
      </c>
      <c r="DP71" s="429">
        <f t="shared" si="126"/>
        <v>0.6</v>
      </c>
      <c r="DQ71" s="100">
        <f t="shared" si="127"/>
        <v>0</v>
      </c>
      <c r="DR71" s="100">
        <f t="shared" si="128"/>
        <v>0</v>
      </c>
      <c r="DS71" s="97">
        <f t="shared" si="129"/>
        <v>0</v>
      </c>
      <c r="DT71" s="428">
        <f t="shared" si="130"/>
        <v>5</v>
      </c>
      <c r="DU71" s="429">
        <f t="shared" si="131"/>
        <v>1</v>
      </c>
      <c r="DV71" s="428">
        <f t="shared" si="132"/>
        <v>3</v>
      </c>
      <c r="DW71" s="429">
        <f t="shared" si="133"/>
        <v>0.6</v>
      </c>
      <c r="DX71" s="100">
        <f t="shared" si="134"/>
        <v>0</v>
      </c>
      <c r="DY71" s="100">
        <f t="shared" si="135"/>
        <v>0</v>
      </c>
      <c r="DZ71" s="97">
        <f t="shared" si="136"/>
        <v>0</v>
      </c>
      <c r="EA71" s="428">
        <f t="shared" si="137"/>
        <v>5</v>
      </c>
      <c r="EB71" s="429">
        <f t="shared" si="138"/>
        <v>1</v>
      </c>
      <c r="EC71" s="428">
        <f t="shared" si="139"/>
        <v>3</v>
      </c>
      <c r="ED71" s="429">
        <f t="shared" si="140"/>
        <v>0.6</v>
      </c>
      <c r="EE71" s="100">
        <f t="shared" si="141"/>
        <v>0</v>
      </c>
      <c r="EF71" s="100">
        <f t="shared" si="142"/>
        <v>0</v>
      </c>
      <c r="EG71" s="97">
        <f t="shared" si="143"/>
        <v>0</v>
      </c>
      <c r="EH71" s="428">
        <f t="shared" si="144"/>
        <v>5</v>
      </c>
      <c r="EI71" s="429">
        <f t="shared" si="145"/>
        <v>1</v>
      </c>
      <c r="EJ71" s="428">
        <f t="shared" si="146"/>
        <v>3</v>
      </c>
      <c r="EK71" s="429">
        <f t="shared" si="147"/>
        <v>0.6</v>
      </c>
      <c r="EL71" s="100">
        <f t="shared" si="148"/>
        <v>0</v>
      </c>
      <c r="EM71" s="100">
        <f t="shared" si="149"/>
        <v>0</v>
      </c>
      <c r="EN71" s="97">
        <f t="shared" si="150"/>
        <v>0</v>
      </c>
      <c r="EO71" s="428">
        <f t="shared" si="151"/>
        <v>5</v>
      </c>
      <c r="EP71" s="429">
        <f t="shared" si="152"/>
        <v>1</v>
      </c>
      <c r="EQ71" s="428">
        <f t="shared" si="153"/>
        <v>3</v>
      </c>
      <c r="ER71" s="429">
        <f t="shared" si="154"/>
        <v>0.6</v>
      </c>
      <c r="ES71" s="100">
        <f t="shared" si="155"/>
        <v>0</v>
      </c>
      <c r="ET71" s="100">
        <f t="shared" si="156"/>
        <v>0</v>
      </c>
      <c r="EU71" s="97">
        <f t="shared" si="157"/>
        <v>0</v>
      </c>
      <c r="EV71" s="428">
        <f t="shared" si="158"/>
        <v>5</v>
      </c>
      <c r="EW71" s="429">
        <f t="shared" si="159"/>
        <v>1</v>
      </c>
      <c r="EX71" s="428">
        <f t="shared" si="160"/>
        <v>3</v>
      </c>
      <c r="EY71" s="429">
        <f t="shared" si="161"/>
        <v>0.6</v>
      </c>
      <c r="EZ71" s="100">
        <f t="shared" si="162"/>
        <v>0</v>
      </c>
      <c r="FA71" s="100">
        <f t="shared" si="163"/>
        <v>0</v>
      </c>
      <c r="FB71" s="97">
        <f t="shared" si="164"/>
        <v>0</v>
      </c>
      <c r="FC71" s="428">
        <f t="shared" si="165"/>
        <v>5</v>
      </c>
      <c r="FD71" s="429">
        <f t="shared" si="166"/>
        <v>1</v>
      </c>
      <c r="FE71" s="428">
        <f t="shared" si="167"/>
        <v>3</v>
      </c>
      <c r="FF71" s="429">
        <f t="shared" si="168"/>
        <v>0.6</v>
      </c>
      <c r="FG71" s="100">
        <f t="shared" si="169"/>
        <v>0</v>
      </c>
      <c r="FH71" s="100">
        <f t="shared" si="170"/>
        <v>0</v>
      </c>
      <c r="FI71" s="97">
        <f t="shared" si="171"/>
        <v>0</v>
      </c>
      <c r="FJ71" s="428">
        <f t="shared" si="172"/>
        <v>5</v>
      </c>
      <c r="FK71" s="429">
        <f t="shared" si="173"/>
        <v>1</v>
      </c>
      <c r="FL71" s="428">
        <f t="shared" si="174"/>
        <v>3</v>
      </c>
      <c r="FM71" s="429">
        <f t="shared" si="175"/>
        <v>0.6</v>
      </c>
      <c r="FN71" s="100">
        <f t="shared" si="176"/>
        <v>0</v>
      </c>
      <c r="FO71" s="100">
        <f t="shared" si="177"/>
        <v>0</v>
      </c>
      <c r="FP71" s="97">
        <f t="shared" si="178"/>
        <v>0</v>
      </c>
      <c r="FQ71" s="428">
        <f t="shared" si="179"/>
        <v>5</v>
      </c>
      <c r="FR71" s="429">
        <f t="shared" si="180"/>
        <v>1</v>
      </c>
      <c r="FS71" s="428">
        <f t="shared" si="181"/>
        <v>3</v>
      </c>
      <c r="FT71" s="429">
        <f t="shared" si="182"/>
        <v>0.6</v>
      </c>
      <c r="FU71" s="100">
        <f t="shared" si="183"/>
        <v>0</v>
      </c>
      <c r="FV71" s="100">
        <f t="shared" si="184"/>
        <v>0</v>
      </c>
      <c r="FW71" s="97">
        <f t="shared" si="185"/>
        <v>0</v>
      </c>
      <c r="FX71" s="428">
        <f t="shared" si="186"/>
        <v>5</v>
      </c>
      <c r="FY71" s="429">
        <f t="shared" si="187"/>
        <v>1</v>
      </c>
      <c r="FZ71" s="428">
        <f t="shared" si="188"/>
        <v>3</v>
      </c>
      <c r="GA71" s="429">
        <f t="shared" si="189"/>
        <v>0.6</v>
      </c>
      <c r="GB71" s="100">
        <f t="shared" si="190"/>
        <v>0</v>
      </c>
      <c r="GC71" s="100">
        <f t="shared" si="191"/>
        <v>0</v>
      </c>
      <c r="GD71" s="97">
        <f t="shared" si="192"/>
        <v>0</v>
      </c>
      <c r="GE71" s="428">
        <f t="shared" si="193"/>
        <v>5</v>
      </c>
      <c r="GF71" s="429">
        <f t="shared" si="194"/>
        <v>1</v>
      </c>
      <c r="GG71" s="428">
        <f t="shared" si="195"/>
        <v>3</v>
      </c>
      <c r="GH71" s="429">
        <f t="shared" si="196"/>
        <v>0.6</v>
      </c>
      <c r="GI71" s="429">
        <f t="shared" si="197"/>
        <v>0.6</v>
      </c>
    </row>
    <row r="72" spans="1:191" ht="37.5" hidden="1" customHeight="1">
      <c r="A72" s="427">
        <v>64</v>
      </c>
      <c r="B72" s="85"/>
      <c r="C72" s="85"/>
      <c r="D72" s="193"/>
      <c r="E72" s="85"/>
      <c r="F72" s="124"/>
      <c r="G72" s="85"/>
      <c r="H72" s="85" t="s">
        <v>1170</v>
      </c>
      <c r="I72" s="86"/>
      <c r="J72" s="86"/>
      <c r="K72" s="86"/>
      <c r="L72" s="86"/>
      <c r="M72" s="86"/>
      <c r="N72" s="86"/>
      <c r="O72" s="86"/>
      <c r="P72" s="86"/>
      <c r="Q72" s="86"/>
      <c r="R72" s="86"/>
      <c r="S72" s="86"/>
      <c r="T72" s="86"/>
      <c r="U72" s="86"/>
      <c r="V72" s="86"/>
      <c r="W72" s="86"/>
      <c r="X72" s="86"/>
      <c r="Y72" s="86"/>
      <c r="Z72" s="86"/>
      <c r="AA72" s="86"/>
      <c r="AB72" s="86"/>
      <c r="AC72" s="88">
        <f t="shared" si="102"/>
        <v>0</v>
      </c>
      <c r="AD72" s="89">
        <f t="shared" si="199"/>
        <v>1</v>
      </c>
      <c r="AE72" s="88" t="str">
        <f t="shared" si="103"/>
        <v>3 - Moderado</v>
      </c>
      <c r="AF72" s="89">
        <f t="shared" si="198"/>
        <v>0.6</v>
      </c>
      <c r="AG72" s="82" t="str">
        <f t="shared" si="200"/>
        <v/>
      </c>
      <c r="AH72" s="89">
        <f t="shared" si="104"/>
        <v>0.6</v>
      </c>
      <c r="AI72" s="85"/>
      <c r="AJ72" s="85"/>
      <c r="AK72" s="85"/>
      <c r="AL72" s="85"/>
      <c r="AM72" s="47"/>
      <c r="AN72" s="91"/>
      <c r="AO72" s="91"/>
      <c r="AP72" s="47"/>
      <c r="AQ72" s="47"/>
      <c r="AR72" s="91"/>
      <c r="AS72" s="91"/>
      <c r="AT72" s="47"/>
      <c r="AU72" s="47"/>
      <c r="AV72" s="91"/>
      <c r="AW72" s="91"/>
      <c r="AX72" s="47"/>
      <c r="AY72" s="47"/>
      <c r="AZ72" s="91"/>
      <c r="BA72" s="91"/>
      <c r="BB72" s="47"/>
      <c r="BC72" s="47"/>
      <c r="BD72" s="91"/>
      <c r="BE72" s="91"/>
      <c r="BF72" s="47"/>
      <c r="BG72" s="47"/>
      <c r="BH72" s="91"/>
      <c r="BI72" s="91"/>
      <c r="BJ72" s="47"/>
      <c r="BK72" s="47"/>
      <c r="BL72" s="91"/>
      <c r="BM72" s="91"/>
      <c r="BN72" s="47"/>
      <c r="BO72" s="47"/>
      <c r="BP72" s="91"/>
      <c r="BQ72" s="91"/>
      <c r="BR72" s="47"/>
      <c r="BS72" s="47"/>
      <c r="BT72" s="91"/>
      <c r="BU72" s="91"/>
      <c r="BV72" s="47"/>
      <c r="BW72" s="47"/>
      <c r="BX72" s="91"/>
      <c r="BY72" s="91"/>
      <c r="BZ72" s="47"/>
      <c r="CA72" s="47"/>
      <c r="CB72" s="91"/>
      <c r="CC72" s="91"/>
      <c r="CD72" s="47"/>
      <c r="CE72" s="47"/>
      <c r="CF72" s="91"/>
      <c r="CG72" s="91"/>
      <c r="CH72" s="47"/>
      <c r="CI72" s="91"/>
      <c r="CJ72" s="91"/>
      <c r="CK72" s="47"/>
      <c r="CL72" s="92" t="str">
        <f t="shared" si="105"/>
        <v>5 - Muy Alta</v>
      </c>
      <c r="CM72" s="93">
        <f t="shared" si="201"/>
        <v>1</v>
      </c>
      <c r="CN72" s="92" t="str">
        <f t="shared" si="106"/>
        <v>3 - Moderado</v>
      </c>
      <c r="CO72" s="93">
        <f t="shared" si="202"/>
        <v>0.6</v>
      </c>
      <c r="CP72" s="94" t="str">
        <f t="shared" si="203"/>
        <v>ALTO</v>
      </c>
      <c r="CQ72" s="89">
        <f t="shared" si="107"/>
        <v>0.6</v>
      </c>
      <c r="CR72" s="194"/>
      <c r="CS72" s="94">
        <f t="shared" si="108"/>
        <v>5</v>
      </c>
      <c r="CT72" s="47"/>
      <c r="CU72" s="194"/>
      <c r="CV72" s="194"/>
      <c r="CW72" s="96"/>
      <c r="CX72" s="97">
        <f t="shared" si="109"/>
        <v>0</v>
      </c>
      <c r="CY72" s="98">
        <f t="shared" si="110"/>
        <v>3</v>
      </c>
      <c r="CZ72" s="97" t="str">
        <f t="shared" si="111"/>
        <v>Moderado</v>
      </c>
      <c r="DA72" s="99">
        <f t="shared" si="112"/>
        <v>0.6</v>
      </c>
      <c r="DB72" s="100">
        <f t="shared" si="113"/>
        <v>0</v>
      </c>
      <c r="DC72" s="100">
        <f t="shared" si="114"/>
        <v>0</v>
      </c>
      <c r="DD72" s="97">
        <f t="shared" si="115"/>
        <v>0</v>
      </c>
      <c r="DE72" s="428">
        <f t="shared" si="116"/>
        <v>5</v>
      </c>
      <c r="DF72" s="429">
        <f t="shared" si="117"/>
        <v>1</v>
      </c>
      <c r="DG72" s="428">
        <f t="shared" si="118"/>
        <v>3</v>
      </c>
      <c r="DH72" s="428"/>
      <c r="DI72" s="429">
        <f t="shared" si="119"/>
        <v>0.6</v>
      </c>
      <c r="DJ72" s="100">
        <f t="shared" si="120"/>
        <v>0</v>
      </c>
      <c r="DK72" s="100">
        <f t="shared" si="121"/>
        <v>0</v>
      </c>
      <c r="DL72" s="97">
        <f t="shared" si="122"/>
        <v>0</v>
      </c>
      <c r="DM72" s="428">
        <f t="shared" si="123"/>
        <v>5</v>
      </c>
      <c r="DN72" s="429">
        <f t="shared" si="124"/>
        <v>1</v>
      </c>
      <c r="DO72" s="428">
        <f t="shared" si="125"/>
        <v>3</v>
      </c>
      <c r="DP72" s="429">
        <f t="shared" si="126"/>
        <v>0.6</v>
      </c>
      <c r="DQ72" s="100">
        <f t="shared" si="127"/>
        <v>0</v>
      </c>
      <c r="DR72" s="100">
        <f t="shared" si="128"/>
        <v>0</v>
      </c>
      <c r="DS72" s="97">
        <f t="shared" si="129"/>
        <v>0</v>
      </c>
      <c r="DT72" s="428">
        <f t="shared" si="130"/>
        <v>5</v>
      </c>
      <c r="DU72" s="429">
        <f t="shared" si="131"/>
        <v>1</v>
      </c>
      <c r="DV72" s="428">
        <f t="shared" si="132"/>
        <v>3</v>
      </c>
      <c r="DW72" s="429">
        <f t="shared" si="133"/>
        <v>0.6</v>
      </c>
      <c r="DX72" s="100">
        <f t="shared" si="134"/>
        <v>0</v>
      </c>
      <c r="DY72" s="100">
        <f t="shared" si="135"/>
        <v>0</v>
      </c>
      <c r="DZ72" s="97">
        <f t="shared" si="136"/>
        <v>0</v>
      </c>
      <c r="EA72" s="428">
        <f t="shared" si="137"/>
        <v>5</v>
      </c>
      <c r="EB72" s="429">
        <f t="shared" si="138"/>
        <v>1</v>
      </c>
      <c r="EC72" s="428">
        <f t="shared" si="139"/>
        <v>3</v>
      </c>
      <c r="ED72" s="429">
        <f t="shared" si="140"/>
        <v>0.6</v>
      </c>
      <c r="EE72" s="100">
        <f t="shared" si="141"/>
        <v>0</v>
      </c>
      <c r="EF72" s="100">
        <f t="shared" si="142"/>
        <v>0</v>
      </c>
      <c r="EG72" s="97">
        <f t="shared" si="143"/>
        <v>0</v>
      </c>
      <c r="EH72" s="428">
        <f t="shared" si="144"/>
        <v>5</v>
      </c>
      <c r="EI72" s="429">
        <f t="shared" si="145"/>
        <v>1</v>
      </c>
      <c r="EJ72" s="428">
        <f t="shared" si="146"/>
        <v>3</v>
      </c>
      <c r="EK72" s="429">
        <f t="shared" si="147"/>
        <v>0.6</v>
      </c>
      <c r="EL72" s="100">
        <f t="shared" si="148"/>
        <v>0</v>
      </c>
      <c r="EM72" s="100">
        <f t="shared" si="149"/>
        <v>0</v>
      </c>
      <c r="EN72" s="97">
        <f t="shared" si="150"/>
        <v>0</v>
      </c>
      <c r="EO72" s="428">
        <f t="shared" si="151"/>
        <v>5</v>
      </c>
      <c r="EP72" s="429">
        <f t="shared" si="152"/>
        <v>1</v>
      </c>
      <c r="EQ72" s="428">
        <f t="shared" si="153"/>
        <v>3</v>
      </c>
      <c r="ER72" s="429">
        <f t="shared" si="154"/>
        <v>0.6</v>
      </c>
      <c r="ES72" s="100">
        <f t="shared" si="155"/>
        <v>0</v>
      </c>
      <c r="ET72" s="100">
        <f t="shared" si="156"/>
        <v>0</v>
      </c>
      <c r="EU72" s="97">
        <f t="shared" si="157"/>
        <v>0</v>
      </c>
      <c r="EV72" s="428">
        <f t="shared" si="158"/>
        <v>5</v>
      </c>
      <c r="EW72" s="429">
        <f t="shared" si="159"/>
        <v>1</v>
      </c>
      <c r="EX72" s="428">
        <f t="shared" si="160"/>
        <v>3</v>
      </c>
      <c r="EY72" s="429">
        <f t="shared" si="161"/>
        <v>0.6</v>
      </c>
      <c r="EZ72" s="100">
        <f t="shared" si="162"/>
        <v>0</v>
      </c>
      <c r="FA72" s="100">
        <f t="shared" si="163"/>
        <v>0</v>
      </c>
      <c r="FB72" s="97">
        <f t="shared" si="164"/>
        <v>0</v>
      </c>
      <c r="FC72" s="428">
        <f t="shared" si="165"/>
        <v>5</v>
      </c>
      <c r="FD72" s="429">
        <f t="shared" si="166"/>
        <v>1</v>
      </c>
      <c r="FE72" s="428">
        <f t="shared" si="167"/>
        <v>3</v>
      </c>
      <c r="FF72" s="429">
        <f t="shared" si="168"/>
        <v>0.6</v>
      </c>
      <c r="FG72" s="100">
        <f t="shared" si="169"/>
        <v>0</v>
      </c>
      <c r="FH72" s="100">
        <f t="shared" si="170"/>
        <v>0</v>
      </c>
      <c r="FI72" s="97">
        <f t="shared" si="171"/>
        <v>0</v>
      </c>
      <c r="FJ72" s="428">
        <f t="shared" si="172"/>
        <v>5</v>
      </c>
      <c r="FK72" s="429">
        <f t="shared" si="173"/>
        <v>1</v>
      </c>
      <c r="FL72" s="428">
        <f t="shared" si="174"/>
        <v>3</v>
      </c>
      <c r="FM72" s="429">
        <f t="shared" si="175"/>
        <v>0.6</v>
      </c>
      <c r="FN72" s="100">
        <f t="shared" si="176"/>
        <v>0</v>
      </c>
      <c r="FO72" s="100">
        <f t="shared" si="177"/>
        <v>0</v>
      </c>
      <c r="FP72" s="97">
        <f t="shared" si="178"/>
        <v>0</v>
      </c>
      <c r="FQ72" s="428">
        <f t="shared" si="179"/>
        <v>5</v>
      </c>
      <c r="FR72" s="429">
        <f t="shared" si="180"/>
        <v>1</v>
      </c>
      <c r="FS72" s="428">
        <f t="shared" si="181"/>
        <v>3</v>
      </c>
      <c r="FT72" s="429">
        <f t="shared" si="182"/>
        <v>0.6</v>
      </c>
      <c r="FU72" s="100">
        <f t="shared" si="183"/>
        <v>0</v>
      </c>
      <c r="FV72" s="100">
        <f t="shared" si="184"/>
        <v>0</v>
      </c>
      <c r="FW72" s="97">
        <f t="shared" si="185"/>
        <v>0</v>
      </c>
      <c r="FX72" s="428">
        <f t="shared" si="186"/>
        <v>5</v>
      </c>
      <c r="FY72" s="429">
        <f t="shared" si="187"/>
        <v>1</v>
      </c>
      <c r="FZ72" s="428">
        <f t="shared" si="188"/>
        <v>3</v>
      </c>
      <c r="GA72" s="429">
        <f t="shared" si="189"/>
        <v>0.6</v>
      </c>
      <c r="GB72" s="100">
        <f t="shared" si="190"/>
        <v>0</v>
      </c>
      <c r="GC72" s="100">
        <f t="shared" si="191"/>
        <v>0</v>
      </c>
      <c r="GD72" s="97">
        <f t="shared" si="192"/>
        <v>0</v>
      </c>
      <c r="GE72" s="428">
        <f t="shared" si="193"/>
        <v>5</v>
      </c>
      <c r="GF72" s="429">
        <f t="shared" si="194"/>
        <v>1</v>
      </c>
      <c r="GG72" s="428">
        <f t="shared" si="195"/>
        <v>3</v>
      </c>
      <c r="GH72" s="429">
        <f t="shared" si="196"/>
        <v>0.6</v>
      </c>
      <c r="GI72" s="429">
        <f t="shared" si="197"/>
        <v>0.6</v>
      </c>
    </row>
    <row r="73" spans="1:191" ht="37.5" hidden="1" customHeight="1">
      <c r="A73" s="427">
        <v>65</v>
      </c>
      <c r="B73" s="85"/>
      <c r="C73" s="85"/>
      <c r="D73" s="193"/>
      <c r="E73" s="85"/>
      <c r="F73" s="124"/>
      <c r="G73" s="85"/>
      <c r="H73" s="85" t="s">
        <v>1170</v>
      </c>
      <c r="I73" s="86"/>
      <c r="J73" s="86"/>
      <c r="K73" s="86"/>
      <c r="L73" s="86"/>
      <c r="M73" s="86"/>
      <c r="N73" s="86"/>
      <c r="O73" s="86"/>
      <c r="P73" s="86"/>
      <c r="Q73" s="86"/>
      <c r="R73" s="86"/>
      <c r="S73" s="86"/>
      <c r="T73" s="86"/>
      <c r="U73" s="86"/>
      <c r="V73" s="86"/>
      <c r="W73" s="86"/>
      <c r="X73" s="86"/>
      <c r="Y73" s="86"/>
      <c r="Z73" s="86"/>
      <c r="AA73" s="86"/>
      <c r="AB73" s="86"/>
      <c r="AC73" s="88">
        <f t="shared" ref="AC73:AC100" si="204">I73</f>
        <v>0</v>
      </c>
      <c r="AD73" s="89">
        <f t="shared" si="199"/>
        <v>1</v>
      </c>
      <c r="AE73" s="88" t="str">
        <f t="shared" ref="AE73:AE100" si="205">CONCATENATE(CY73," - ",CZ73)</f>
        <v>3 - Moderado</v>
      </c>
      <c r="AF73" s="89">
        <f t="shared" si="198"/>
        <v>0.6</v>
      </c>
      <c r="AG73" s="82" t="str">
        <f t="shared" si="200"/>
        <v/>
      </c>
      <c r="AH73" s="89">
        <f t="shared" ref="AH73:AH100" si="206">AD73*AF73</f>
        <v>0.6</v>
      </c>
      <c r="AI73" s="85"/>
      <c r="AJ73" s="85"/>
      <c r="AK73" s="85"/>
      <c r="AL73" s="85"/>
      <c r="AM73" s="47"/>
      <c r="AN73" s="91"/>
      <c r="AO73" s="91"/>
      <c r="AP73" s="47"/>
      <c r="AQ73" s="47"/>
      <c r="AR73" s="91"/>
      <c r="AS73" s="91"/>
      <c r="AT73" s="47"/>
      <c r="AU73" s="47"/>
      <c r="AV73" s="91"/>
      <c r="AW73" s="91"/>
      <c r="AX73" s="47"/>
      <c r="AY73" s="47"/>
      <c r="AZ73" s="91"/>
      <c r="BA73" s="91"/>
      <c r="BB73" s="47"/>
      <c r="BC73" s="47"/>
      <c r="BD73" s="91"/>
      <c r="BE73" s="91"/>
      <c r="BF73" s="47"/>
      <c r="BG73" s="47"/>
      <c r="BH73" s="91"/>
      <c r="BI73" s="91"/>
      <c r="BJ73" s="47"/>
      <c r="BK73" s="47"/>
      <c r="BL73" s="91"/>
      <c r="BM73" s="91"/>
      <c r="BN73" s="47"/>
      <c r="BO73" s="47"/>
      <c r="BP73" s="91"/>
      <c r="BQ73" s="91"/>
      <c r="BR73" s="47"/>
      <c r="BS73" s="47"/>
      <c r="BT73" s="91"/>
      <c r="BU73" s="91"/>
      <c r="BV73" s="47"/>
      <c r="BW73" s="47"/>
      <c r="BX73" s="91"/>
      <c r="BY73" s="91"/>
      <c r="BZ73" s="47"/>
      <c r="CA73" s="47"/>
      <c r="CB73" s="91"/>
      <c r="CC73" s="91"/>
      <c r="CD73" s="47"/>
      <c r="CE73" s="47"/>
      <c r="CF73" s="91"/>
      <c r="CG73" s="91"/>
      <c r="CH73" s="47"/>
      <c r="CI73" s="91"/>
      <c r="CJ73" s="91"/>
      <c r="CK73" s="47"/>
      <c r="CL73" s="92" t="str">
        <f t="shared" ref="CL73:CL100" si="207">IFERROR(IF(GE73&lt;=1,"1 - Muy Baja",VLOOKUP(GE73,$BLR$689:$BLS$693,2,0)),"")</f>
        <v>5 - Muy Alta</v>
      </c>
      <c r="CM73" s="93">
        <f t="shared" si="201"/>
        <v>1</v>
      </c>
      <c r="CN73" s="92" t="str">
        <f t="shared" ref="CN73:CN100" si="208">IFERROR(IF(GG73&lt;=1,"1 - Leve",HLOOKUP(GG73,$BLU$686:$BLY$687,2,0)),"")</f>
        <v>3 - Moderado</v>
      </c>
      <c r="CO73" s="93">
        <f t="shared" si="202"/>
        <v>0.6</v>
      </c>
      <c r="CP73" s="94" t="str">
        <f t="shared" si="203"/>
        <v>ALTO</v>
      </c>
      <c r="CQ73" s="89">
        <f t="shared" ref="CQ73:CQ100" si="209">CM73*CO73</f>
        <v>0.6</v>
      </c>
      <c r="CR73" s="194"/>
      <c r="CS73" s="94">
        <f t="shared" ref="CS73:CS100" si="210">IF(CP73="BAJO",0.1,IF(CP73="MODERADO",3,5))</f>
        <v>5</v>
      </c>
      <c r="CT73" s="47"/>
      <c r="CU73" s="194"/>
      <c r="CV73" s="194"/>
      <c r="CW73" s="96"/>
      <c r="CX73" s="97">
        <f t="shared" ref="CX73:CX100" si="211">COUNTIF(J73:AB73,"SI")</f>
        <v>0</v>
      </c>
      <c r="CY73" s="98">
        <f t="shared" ref="CY73:CY100" si="212">IF(CX73&lt;6,3,IF(CX73&gt;11,5,4))</f>
        <v>3</v>
      </c>
      <c r="CZ73" s="97" t="str">
        <f t="shared" ref="CZ73:CZ100" si="213">IF(CX73&lt;6,"Moderado",IF(CX73&gt;11,"Catastrófico","Mayor"))</f>
        <v>Moderado</v>
      </c>
      <c r="DA73" s="99">
        <f t="shared" ref="DA73:DA100" si="214">IF(CY73=3,0.6,IF(CY73=4,0.8,1))</f>
        <v>0.6</v>
      </c>
      <c r="DB73" s="100">
        <f t="shared" ref="DB73:DB100" si="215">IF(AN73="",0,IF(AN73="Automático",0.25,IF(AN73="Manual",0.15,0)))</f>
        <v>0</v>
      </c>
      <c r="DC73" s="100">
        <f t="shared" ref="DC73:DC100" si="216">IF(AI73="",0,IF(AO73="Preventivo",0.25,IF(AO73="Detectivo",0.15,IF(AO73="Correctivo",0.1,0))))</f>
        <v>0</v>
      </c>
      <c r="DD73" s="97">
        <f t="shared" ref="DD73:DD100" si="217">IF(OR(AN73=0,AO73=0),0,DB73+DC73)</f>
        <v>0</v>
      </c>
      <c r="DE73" s="428">
        <f t="shared" ref="DE73:DE100" si="218">IF(DF73&gt;0.8,5,IF(DF73&gt;0.6,4,IF(DF73&gt;0.4,3,IF(DF73&gt;0.2,2,1))))</f>
        <v>5</v>
      </c>
      <c r="DF73" s="429">
        <f t="shared" ref="DF73:DF100" si="219">IF(OR(AP73="Ambos",AP73="Probabilidad"),$AD73-($AD73*$DD73),$AD73)</f>
        <v>1</v>
      </c>
      <c r="DG73" s="428">
        <f t="shared" ref="DG73:DG100" si="220">IF(DI73&gt;0.8,5,IF(DI73&gt;0.6,4,3))</f>
        <v>3</v>
      </c>
      <c r="DH73" s="428"/>
      <c r="DI73" s="429">
        <f t="shared" ref="DI73:DI100" si="221">IF(OR(AP73="Ambos",AP73="Impacto"),$DA73-($DA73*$DD73),$DA73)</f>
        <v>0.6</v>
      </c>
      <c r="DJ73" s="100">
        <f t="shared" ref="DJ73:DJ100" si="222">IF(AR73="",0,IF(AR73="Automático",0.25,IF(AR73="Manual",0.15,0)))</f>
        <v>0</v>
      </c>
      <c r="DK73" s="100">
        <f t="shared" ref="DK73:DK100" si="223">IF(AS73="",0,IF(AS73="Preventivo",0.25,IF(AS73="Detectivo",0.15,IF(AS73="Correctivo",0.1,0))))</f>
        <v>0</v>
      </c>
      <c r="DL73" s="97">
        <f t="shared" ref="DL73:DL100" si="224">IF(OR(AR73=0,AS73=0),0,DJ73+DK73)</f>
        <v>0</v>
      </c>
      <c r="DM73" s="428">
        <f t="shared" ref="DM73:DM100" si="225">IF(DN73&gt;0.8,5,IF(DN73&gt;0.6,4,IF(DN73&gt;0.4,3,IF(DN73&gt;0.2,2,1))))</f>
        <v>5</v>
      </c>
      <c r="DN73" s="429">
        <f t="shared" ref="DN73:DN100" si="226">IF(OR(AT73="Ambos",AT73="Probabilidad"),DF73-(DF73*$DL73),DF73)</f>
        <v>1</v>
      </c>
      <c r="DO73" s="428">
        <f t="shared" ref="DO73:DO100" si="227">IF(DP73&gt;0.8,5,IF(DP73&gt;0.6,4,3))</f>
        <v>3</v>
      </c>
      <c r="DP73" s="429">
        <f t="shared" ref="DP73:DP100" si="228">IF(OR(AT73="Ambos",AT73="Impacto"),$DI73-($DI73*$DL73),$DI73)</f>
        <v>0.6</v>
      </c>
      <c r="DQ73" s="100">
        <f t="shared" ref="DQ73:DQ100" si="229">IF(AV73="",0,IF(AV73="Automático",0.25,IF(AV73="Manual",0.15,0)))</f>
        <v>0</v>
      </c>
      <c r="DR73" s="100">
        <f t="shared" ref="DR73:DR100" si="230">IF(AW73="",0,IF(AW73="Preventivo",0.25,IF(AW73="Detectivo",0.15,IF(AW73="Correctivo",0.1,0))))</f>
        <v>0</v>
      </c>
      <c r="DS73" s="97">
        <f t="shared" ref="DS73:DS100" si="231">IF(OR(AV73=0,AW73=0),0,DQ73+DR73)</f>
        <v>0</v>
      </c>
      <c r="DT73" s="428">
        <f t="shared" ref="DT73:DT100" si="232">IF(DU73&gt;0.8,5,IF(DU73&gt;0.6,4,IF(DU73&gt;0.4,3,IF(DU73&gt;0.2,2,1))))</f>
        <v>5</v>
      </c>
      <c r="DU73" s="429">
        <f t="shared" ref="DU73:DU100" si="233">IF(OR(AX73="Ambos",AX73="Probabilidad"),DN73-(DN73*$DS73),DN73)</f>
        <v>1</v>
      </c>
      <c r="DV73" s="428">
        <f t="shared" ref="DV73:DV100" si="234">IF(DW73&gt;0.8,5,IF(DW73&gt;0.6,4,3))</f>
        <v>3</v>
      </c>
      <c r="DW73" s="429">
        <f t="shared" ref="DW73:DW100" si="235">IF(OR(AX73="Ambos",AX73="Impacto"),$DP73-($DP73*$DS73),$DP73)</f>
        <v>0.6</v>
      </c>
      <c r="DX73" s="100">
        <f t="shared" ref="DX73:DX100" si="236">IF(AZ73="",0,IF(AZ73="Automático",0.25,IF(AZ73="Manual",0.15,0)))</f>
        <v>0</v>
      </c>
      <c r="DY73" s="100">
        <f t="shared" ref="DY73:DY100" si="237">IF(BA73="",0,IF(BA73="Preventivo",0.25,IF(BA73="Detectivo",0.15,IF(BA74="Correctivo",0.1,0))))</f>
        <v>0</v>
      </c>
      <c r="DZ73" s="97">
        <f t="shared" ref="DZ73:DZ100" si="238">IF(OR(AZ73=0,BA73=0),0,DX73+DY73)</f>
        <v>0</v>
      </c>
      <c r="EA73" s="428">
        <f t="shared" ref="EA73:EA100" si="239">IF(EB73&gt;0.8,5,IF(EB73&gt;0.6,4,IF(EB73&gt;0.4,3,IF(EB73&gt;0.2,2,1))))</f>
        <v>5</v>
      </c>
      <c r="EB73" s="429">
        <f t="shared" ref="EB73:EB100" si="240">IF(OR(BB73="Ambos",BB73="Probabilidad"),DU73-(DU73*$DZ73),DU73)</f>
        <v>1</v>
      </c>
      <c r="EC73" s="428">
        <f t="shared" ref="EC73:EC100" si="241">IF(ED73&gt;0.8,5,IF(ED73&gt;0.6,4,3))</f>
        <v>3</v>
      </c>
      <c r="ED73" s="429">
        <f t="shared" ref="ED73:ED100" si="242">IF(OR(BB73="Ambos",BB73="Impacto"),$DW73-($DW73*$DZ73),$DW73)</f>
        <v>0.6</v>
      </c>
      <c r="EE73" s="100">
        <f t="shared" ref="EE73:EE100" si="243">IF(BD73="",0,IF(BD73="Automático",0.25,IF(BD73="Manual",0.15,0)))</f>
        <v>0</v>
      </c>
      <c r="EF73" s="100">
        <f t="shared" ref="EF73:EF100" si="244">IF(BE73="",0,IF(BE73="Preventivo",0.25,IF(BE73="Detectivo",0.15,IF(BE73="Correctivo",0.1,0))))</f>
        <v>0</v>
      </c>
      <c r="EG73" s="97">
        <f t="shared" ref="EG73:EG100" si="245">IF(OR(BD73=0,BE73=0),0,EE73+EF73)</f>
        <v>0</v>
      </c>
      <c r="EH73" s="428">
        <f t="shared" ref="EH73:EH100" si="246">IF(EI73&gt;0.8,5,IF(EI73&gt;0.6,4,IF(EI73&gt;0.4,3,IF(EI73&gt;0.2,2,1))))</f>
        <v>5</v>
      </c>
      <c r="EI73" s="429">
        <f t="shared" ref="EI73:EI100" si="247">IF(OR(BF73="Ambos",BF73="Probabilidad"),EB73-(EB73*$EG73),EB73)</f>
        <v>1</v>
      </c>
      <c r="EJ73" s="428">
        <f t="shared" ref="EJ73:EJ100" si="248">IF(EK73&gt;0.8,5,IF(EK73&gt;0.6,4,3))</f>
        <v>3</v>
      </c>
      <c r="EK73" s="429">
        <f t="shared" ref="EK73:EK100" si="249">IF(OR(BF73="Ambos",BF73="Impacto"),$ED73-($ED73*$EG73),$ED73)</f>
        <v>0.6</v>
      </c>
      <c r="EL73" s="100">
        <f t="shared" ref="EL73:EL100" si="250">IF(BH73="",0,IF(BH73="Automático",0.25,IF(BH73="Manual",0.15,0)))</f>
        <v>0</v>
      </c>
      <c r="EM73" s="100">
        <f t="shared" ref="EM73:EM100" si="251">IF(BI73="",0,IF(BI73="Preventivo",0.25,IF(BI73="Detectivo",0.15,IF(BI73="Correctivo",0.1,0))))</f>
        <v>0</v>
      </c>
      <c r="EN73" s="97">
        <f t="shared" ref="EN73:EN100" si="252">IF(OR(BH73=0,BI73=0),0,EL73+EM73)</f>
        <v>0</v>
      </c>
      <c r="EO73" s="428">
        <f t="shared" ref="EO73:EO100" si="253">IF(EP73&gt;0.8,5,IF(EP73&gt;0.6,4,IF(EP73&gt;0.4,3,IF(EP73&gt;0.2,2,1))))</f>
        <v>5</v>
      </c>
      <c r="EP73" s="429">
        <f t="shared" ref="EP73:EP100" si="254">IF(OR(BF73="Ambos",BF73="Probabilidad"),EI73-(EI73*$EN73),EI73)</f>
        <v>1</v>
      </c>
      <c r="EQ73" s="428">
        <f t="shared" ref="EQ73:EQ100" si="255">IF(ER73&gt;0.8,5,IF(ER73&gt;0.6,4,3))</f>
        <v>3</v>
      </c>
      <c r="ER73" s="429">
        <f t="shared" ref="ER73:ER100" si="256">IF(OR(BJ73="Ambos",BJ73="Impacto"),$EK73-($EK73*$EN73),$EK73)</f>
        <v>0.6</v>
      </c>
      <c r="ES73" s="100">
        <f t="shared" ref="ES73:ES100" si="257">IF(BL73="",0,IF(BL73="Automático",0.25,IF(BL73="Manual",0.15,0)))</f>
        <v>0</v>
      </c>
      <c r="ET73" s="100">
        <f t="shared" ref="ET73:ET100" si="258">IF(BM73="",0,IF(BM73="Preventivo",0.25,IF(BM73="Detectivo",0.15,IF(BM73="Correctivo",0.1,0))))</f>
        <v>0</v>
      </c>
      <c r="EU73" s="97">
        <f t="shared" ref="EU73:EU100" si="259">IF(OR(BL73=0,BM73=0),0,ES73+ET73)</f>
        <v>0</v>
      </c>
      <c r="EV73" s="428">
        <f t="shared" ref="EV73:EV100" si="260">IF(EW73&gt;0.8,5,IF(EW73&gt;0.6,4,IF(EW73&gt;0.4,3,IF(EW73&gt;0.2,2,1))))</f>
        <v>5</v>
      </c>
      <c r="EW73" s="429">
        <f t="shared" ref="EW73:EW100" si="261">IF(OR(BP73="Ambos",BP73="Probabilidad"),EP73-(EP73*$EU73),EP73)</f>
        <v>1</v>
      </c>
      <c r="EX73" s="428">
        <f t="shared" ref="EX73:EX100" si="262">IF(EY73&gt;0.8,5,IF(EY73&gt;0.6,4,3))</f>
        <v>3</v>
      </c>
      <c r="EY73" s="429">
        <f t="shared" ref="EY73:EY100" si="263">IF(OR(BN73="Ambos",BN73="Impacto"),$ER73-($ER73*$EU73),$ER73)</f>
        <v>0.6</v>
      </c>
      <c r="EZ73" s="100">
        <f t="shared" ref="EZ73:EZ100" si="264">IF(BP73="",0,IF(BP73="Automático",0.25,IF(BP73="Manual",0.15,0)))</f>
        <v>0</v>
      </c>
      <c r="FA73" s="100">
        <f t="shared" ref="FA73:FA100" si="265">IF(BQ73="",0,IF(BQ73="Preventivo",0.25,IF(BQ73="Detectivo",0.15,IF(BQ73="Correctivo",0.1,0))))</f>
        <v>0</v>
      </c>
      <c r="FB73" s="97">
        <f t="shared" ref="FB73:FB100" si="266">IF(OR(BP73=0,BQ73=0),0,EZ73+FA73)</f>
        <v>0</v>
      </c>
      <c r="FC73" s="428">
        <f t="shared" ref="FC73:FC100" si="267">IF(FD73&gt;0.8,5,IF(FD73&gt;0.6,4,IF(FD73&gt;0.4,3,IF(FD73&gt;0.2,2,1))))</f>
        <v>5</v>
      </c>
      <c r="FD73" s="429">
        <f t="shared" ref="FD73:FD100" si="268">IF(OR(BR73="Ambos",BR73="Probabilidad"),EW73-(EW73*$FB73),EW73)</f>
        <v>1</v>
      </c>
      <c r="FE73" s="428">
        <f t="shared" ref="FE73:FE100" si="269">IF(FF73&gt;0.8,5,IF(FF73&gt;0.6,4,3))</f>
        <v>3</v>
      </c>
      <c r="FF73" s="429">
        <f t="shared" ref="FF73:FF100" si="270">IF(OR(BR73="Ambos",BR73="Impacto"),$EY73-($EY73*$FB73),$EY73)</f>
        <v>0.6</v>
      </c>
      <c r="FG73" s="100">
        <f t="shared" ref="FG73:FG100" si="271">IF(BT73="",0,IF(BT73="Automático",0.25,IF(BT73="Manual",0.15,0)))</f>
        <v>0</v>
      </c>
      <c r="FH73" s="100">
        <f t="shared" ref="FH73:FH100" si="272">IF(BU73="",0,IF(BU73="Preventivo",0.25,IF(BU73="Detectivo",0.15,IF(BU73="Correctivo",0.1,0))))</f>
        <v>0</v>
      </c>
      <c r="FI73" s="97">
        <f t="shared" ref="FI73:FI100" si="273">IF(OR(BT73=0,BU73=0),0,FG73+FH73)</f>
        <v>0</v>
      </c>
      <c r="FJ73" s="428">
        <f t="shared" ref="FJ73:FJ100" si="274">IF(FK73&gt;0.8,5,IF(FK73&gt;0.6,4,IF(FK73&gt;0.4,3,IF(FK73&gt;0.2,2,1))))</f>
        <v>5</v>
      </c>
      <c r="FK73" s="429">
        <f t="shared" ref="FK73:FK100" si="275">IF(OR(BV73="Ambos",BV73="Probabilidad"),FD73-(FD73*$FI73),FD73)</f>
        <v>1</v>
      </c>
      <c r="FL73" s="428">
        <f t="shared" ref="FL73:FL100" si="276">IF(FM73&gt;0.8,5,IF(FM73&gt;0.6,4,3))</f>
        <v>3</v>
      </c>
      <c r="FM73" s="429">
        <f t="shared" ref="FM73:FM100" si="277">IF(OR(BV73="Ambos",BV73="Impacto"),$FF73-($FF73*$FI73),$FF73)</f>
        <v>0.6</v>
      </c>
      <c r="FN73" s="100">
        <f t="shared" ref="FN73:FN100" si="278">IF(BX73="",0,IF(BX73="Automático",0.25,IF(BX73="Manual",0.15,0)))</f>
        <v>0</v>
      </c>
      <c r="FO73" s="100">
        <f t="shared" ref="FO73:FO100" si="279">IF(BY73="",0,IF(BY73="Preventivo",0.25,IF(BY73="Detectivo",0.15,IF(BY73="Correctivo",0.1,0))))</f>
        <v>0</v>
      </c>
      <c r="FP73" s="97">
        <f t="shared" ref="FP73:FP100" si="280">IF(OR(BX73=0,BY73=0),0,FN73+FO73)</f>
        <v>0</v>
      </c>
      <c r="FQ73" s="428">
        <f t="shared" ref="FQ73:FQ100" si="281">IF(FR73&gt;0.8,5,IF(FR73&gt;0.6,4,IF(FR73&gt;0.4,3,IF(FR73&gt;0.2,2,1))))</f>
        <v>5</v>
      </c>
      <c r="FR73" s="429">
        <f t="shared" ref="FR73:FR100" si="282">IF(OR(BZ73="Ambos",BZ73="Probabilidad"),FK73-(FK73*$FP73),FK73)</f>
        <v>1</v>
      </c>
      <c r="FS73" s="428">
        <f t="shared" ref="FS73:FS100" si="283">IF(FT73&gt;0.8,5,IF(FT73&gt;0.6,4,3))</f>
        <v>3</v>
      </c>
      <c r="FT73" s="429">
        <f t="shared" ref="FT73:FT100" si="284">IF(OR(BZ73="Ambos",BZ73="Impacto"),$FM73-($FM73*$FP73),$FM73)</f>
        <v>0.6</v>
      </c>
      <c r="FU73" s="100">
        <f t="shared" ref="FU73:FU100" si="285">IF(CB73="",0,IF(CB73="Automático",0.25,IF(CB73="Manual",0.15,0)))</f>
        <v>0</v>
      </c>
      <c r="FV73" s="100">
        <f t="shared" ref="FV73:FV100" si="286">IF(CC73="",0,IF(CC73="Preventivo",0.25,IF(CC73="Detectivo",0.15,IF(CC73="Correctivo",0.1,0))))</f>
        <v>0</v>
      </c>
      <c r="FW73" s="97">
        <f t="shared" ref="FW73:FW100" si="287">IF(OR(CB73=0,CC73=0),0,FU73+FV73)</f>
        <v>0</v>
      </c>
      <c r="FX73" s="428">
        <f t="shared" ref="FX73:FX100" si="288">IF(FY73&gt;0.8,5,IF(FY73&gt;0.6,4,IF(FY73&gt;0.4,3,IF(FY73&gt;0.2,2,1))))</f>
        <v>5</v>
      </c>
      <c r="FY73" s="429">
        <f t="shared" ref="FY73:FY100" si="289">IF(OR(CD73="Ambos",CD73="Probabilidad"),FR73-(FR73*$FW73),FR73)</f>
        <v>1</v>
      </c>
      <c r="FZ73" s="428">
        <f t="shared" ref="FZ73:FZ100" si="290">IF(GA73&gt;0.8,5,IF(GA73&gt;0.6,4,3))</f>
        <v>3</v>
      </c>
      <c r="GA73" s="429">
        <f t="shared" ref="GA73:GA100" si="291">IF(OR(CD73="Ambos",CD73="Impacto"),$FT73-($FT73*$FW73),$FT73)</f>
        <v>0.6</v>
      </c>
      <c r="GB73" s="100">
        <f t="shared" ref="GB73:GB100" si="292">IF(CF73="",0,IF(CF73="Automático",0.25,IF(CF73="Manual",0.15,0)))</f>
        <v>0</v>
      </c>
      <c r="GC73" s="100">
        <f t="shared" ref="GC73:GC100" si="293">IF(CG73="",0,IF(CG73="Preventivo",0.25,IF(CG73="Detectivo",0.15,IF(CG73="Correctivo",0.1,0))))</f>
        <v>0</v>
      </c>
      <c r="GD73" s="97">
        <f t="shared" ref="GD73:GD100" si="294">IF(OR(CF73=0,CG73=0),0,GB73+GC73)</f>
        <v>0</v>
      </c>
      <c r="GE73" s="428">
        <f t="shared" ref="GE73:GE100" si="295">IF(GF73&gt;0.8,5,IF(GF73&gt;0.6,4,IF(GF73&gt;0.4,3,IF(GF73&gt;0.2,2,1))))</f>
        <v>5</v>
      </c>
      <c r="GF73" s="429">
        <f t="shared" ref="GF73:GF100" si="296">IF(OR(CH73="Ambos",CH73="Probabilidad"),FY73-(FY73*$GD73),FY73)</f>
        <v>1</v>
      </c>
      <c r="GG73" s="428">
        <f t="shared" ref="GG73:GG100" si="297">IF(GH73&gt;0.8,5,IF(GH73&gt;0.6,4,3))</f>
        <v>3</v>
      </c>
      <c r="GH73" s="429">
        <f t="shared" ref="GH73:GH100" si="298">IF(OR(CH73="Ambos",CH73="Impacto"),$GA73-($GA73*$GD73),$GA73)</f>
        <v>0.6</v>
      </c>
      <c r="GI73" s="429">
        <f t="shared" ref="GI73:GI100" si="299">IF(GH73&lt;0.6,0.6,GH73)</f>
        <v>0.6</v>
      </c>
    </row>
    <row r="74" spans="1:191" ht="37.5" hidden="1" customHeight="1">
      <c r="A74" s="427">
        <v>66</v>
      </c>
      <c r="B74" s="85"/>
      <c r="C74" s="85"/>
      <c r="D74" s="193"/>
      <c r="E74" s="85"/>
      <c r="F74" s="124"/>
      <c r="G74" s="85"/>
      <c r="H74" s="85" t="s">
        <v>1170</v>
      </c>
      <c r="I74" s="86"/>
      <c r="J74" s="86"/>
      <c r="K74" s="86"/>
      <c r="L74" s="86"/>
      <c r="M74" s="86"/>
      <c r="N74" s="86"/>
      <c r="O74" s="86"/>
      <c r="P74" s="86"/>
      <c r="Q74" s="86"/>
      <c r="R74" s="86"/>
      <c r="S74" s="86"/>
      <c r="T74" s="86"/>
      <c r="U74" s="86"/>
      <c r="V74" s="86"/>
      <c r="W74" s="86"/>
      <c r="X74" s="86"/>
      <c r="Y74" s="86"/>
      <c r="Z74" s="86"/>
      <c r="AA74" s="86"/>
      <c r="AB74" s="86"/>
      <c r="AC74" s="88">
        <f t="shared" si="204"/>
        <v>0</v>
      </c>
      <c r="AD74" s="89">
        <f t="shared" si="199"/>
        <v>1</v>
      </c>
      <c r="AE74" s="88" t="str">
        <f t="shared" si="205"/>
        <v>3 - Moderado</v>
      </c>
      <c r="AF74" s="89">
        <f t="shared" ref="AF74:AF100" si="300">IFERROR(IF(CY74=1,0.2,IF(CY74=2,0.4,IF(CY74=3,0.6,IF(CY74=4,0.8,1)))),"")</f>
        <v>0.6</v>
      </c>
      <c r="AG74" s="82" t="str">
        <f t="shared" si="200"/>
        <v/>
      </c>
      <c r="AH74" s="89">
        <f t="shared" si="206"/>
        <v>0.6</v>
      </c>
      <c r="AI74" s="85"/>
      <c r="AJ74" s="85"/>
      <c r="AK74" s="85"/>
      <c r="AL74" s="85"/>
      <c r="AM74" s="47"/>
      <c r="AN74" s="91"/>
      <c r="AO74" s="91"/>
      <c r="AP74" s="47"/>
      <c r="AQ74" s="47"/>
      <c r="AR74" s="91"/>
      <c r="AS74" s="91"/>
      <c r="AT74" s="47"/>
      <c r="AU74" s="47"/>
      <c r="AV74" s="91"/>
      <c r="AW74" s="91"/>
      <c r="AX74" s="47"/>
      <c r="AY74" s="47"/>
      <c r="AZ74" s="91"/>
      <c r="BA74" s="91"/>
      <c r="BB74" s="47"/>
      <c r="BC74" s="47"/>
      <c r="BD74" s="91"/>
      <c r="BE74" s="91"/>
      <c r="BF74" s="47"/>
      <c r="BG74" s="47"/>
      <c r="BH74" s="91"/>
      <c r="BI74" s="91"/>
      <c r="BJ74" s="47"/>
      <c r="BK74" s="47"/>
      <c r="BL74" s="91"/>
      <c r="BM74" s="91"/>
      <c r="BN74" s="47"/>
      <c r="BO74" s="47"/>
      <c r="BP74" s="91"/>
      <c r="BQ74" s="91"/>
      <c r="BR74" s="47"/>
      <c r="BS74" s="47"/>
      <c r="BT74" s="91"/>
      <c r="BU74" s="91"/>
      <c r="BV74" s="47"/>
      <c r="BW74" s="47"/>
      <c r="BX74" s="91"/>
      <c r="BY74" s="91"/>
      <c r="BZ74" s="47"/>
      <c r="CA74" s="47"/>
      <c r="CB74" s="91"/>
      <c r="CC74" s="91"/>
      <c r="CD74" s="47"/>
      <c r="CE74" s="47"/>
      <c r="CF74" s="91"/>
      <c r="CG74" s="91"/>
      <c r="CH74" s="47"/>
      <c r="CI74" s="91"/>
      <c r="CJ74" s="91"/>
      <c r="CK74" s="47"/>
      <c r="CL74" s="92" t="str">
        <f t="shared" si="207"/>
        <v>5 - Muy Alta</v>
      </c>
      <c r="CM74" s="93">
        <f t="shared" si="201"/>
        <v>1</v>
      </c>
      <c r="CN74" s="92" t="str">
        <f t="shared" si="208"/>
        <v>3 - Moderado</v>
      </c>
      <c r="CO74" s="93">
        <f t="shared" si="202"/>
        <v>0.6</v>
      </c>
      <c r="CP74" s="94" t="str">
        <f t="shared" si="203"/>
        <v>ALTO</v>
      </c>
      <c r="CQ74" s="89">
        <f t="shared" si="209"/>
        <v>0.6</v>
      </c>
      <c r="CR74" s="194"/>
      <c r="CS74" s="94">
        <f t="shared" si="210"/>
        <v>5</v>
      </c>
      <c r="CT74" s="47"/>
      <c r="CU74" s="194"/>
      <c r="CV74" s="194"/>
      <c r="CW74" s="96"/>
      <c r="CX74" s="97">
        <f t="shared" si="211"/>
        <v>0</v>
      </c>
      <c r="CY74" s="98">
        <f t="shared" si="212"/>
        <v>3</v>
      </c>
      <c r="CZ74" s="97" t="str">
        <f t="shared" si="213"/>
        <v>Moderado</v>
      </c>
      <c r="DA74" s="99">
        <f t="shared" si="214"/>
        <v>0.6</v>
      </c>
      <c r="DB74" s="100">
        <f t="shared" si="215"/>
        <v>0</v>
      </c>
      <c r="DC74" s="100">
        <f t="shared" si="216"/>
        <v>0</v>
      </c>
      <c r="DD74" s="97">
        <f t="shared" si="217"/>
        <v>0</v>
      </c>
      <c r="DE74" s="428">
        <f t="shared" si="218"/>
        <v>5</v>
      </c>
      <c r="DF74" s="429">
        <f t="shared" si="219"/>
        <v>1</v>
      </c>
      <c r="DG74" s="428">
        <f t="shared" si="220"/>
        <v>3</v>
      </c>
      <c r="DH74" s="428"/>
      <c r="DI74" s="429">
        <f t="shared" si="221"/>
        <v>0.6</v>
      </c>
      <c r="DJ74" s="100">
        <f t="shared" si="222"/>
        <v>0</v>
      </c>
      <c r="DK74" s="100">
        <f t="shared" si="223"/>
        <v>0</v>
      </c>
      <c r="DL74" s="97">
        <f t="shared" si="224"/>
        <v>0</v>
      </c>
      <c r="DM74" s="428">
        <f t="shared" si="225"/>
        <v>5</v>
      </c>
      <c r="DN74" s="429">
        <f t="shared" si="226"/>
        <v>1</v>
      </c>
      <c r="DO74" s="428">
        <f t="shared" si="227"/>
        <v>3</v>
      </c>
      <c r="DP74" s="429">
        <f t="shared" si="228"/>
        <v>0.6</v>
      </c>
      <c r="DQ74" s="100">
        <f t="shared" si="229"/>
        <v>0</v>
      </c>
      <c r="DR74" s="100">
        <f t="shared" si="230"/>
        <v>0</v>
      </c>
      <c r="DS74" s="97">
        <f t="shared" si="231"/>
        <v>0</v>
      </c>
      <c r="DT74" s="428">
        <f t="shared" si="232"/>
        <v>5</v>
      </c>
      <c r="DU74" s="429">
        <f t="shared" si="233"/>
        <v>1</v>
      </c>
      <c r="DV74" s="428">
        <f t="shared" si="234"/>
        <v>3</v>
      </c>
      <c r="DW74" s="429">
        <f t="shared" si="235"/>
        <v>0.6</v>
      </c>
      <c r="DX74" s="100">
        <f t="shared" si="236"/>
        <v>0</v>
      </c>
      <c r="DY74" s="100">
        <f t="shared" si="237"/>
        <v>0</v>
      </c>
      <c r="DZ74" s="97">
        <f t="shared" si="238"/>
        <v>0</v>
      </c>
      <c r="EA74" s="428">
        <f t="shared" si="239"/>
        <v>5</v>
      </c>
      <c r="EB74" s="429">
        <f t="shared" si="240"/>
        <v>1</v>
      </c>
      <c r="EC74" s="428">
        <f t="shared" si="241"/>
        <v>3</v>
      </c>
      <c r="ED74" s="429">
        <f t="shared" si="242"/>
        <v>0.6</v>
      </c>
      <c r="EE74" s="100">
        <f t="shared" si="243"/>
        <v>0</v>
      </c>
      <c r="EF74" s="100">
        <f t="shared" si="244"/>
        <v>0</v>
      </c>
      <c r="EG74" s="97">
        <f t="shared" si="245"/>
        <v>0</v>
      </c>
      <c r="EH74" s="428">
        <f t="shared" si="246"/>
        <v>5</v>
      </c>
      <c r="EI74" s="429">
        <f t="shared" si="247"/>
        <v>1</v>
      </c>
      <c r="EJ74" s="428">
        <f t="shared" si="248"/>
        <v>3</v>
      </c>
      <c r="EK74" s="429">
        <f t="shared" si="249"/>
        <v>0.6</v>
      </c>
      <c r="EL74" s="100">
        <f t="shared" si="250"/>
        <v>0</v>
      </c>
      <c r="EM74" s="100">
        <f t="shared" si="251"/>
        <v>0</v>
      </c>
      <c r="EN74" s="97">
        <f t="shared" si="252"/>
        <v>0</v>
      </c>
      <c r="EO74" s="428">
        <f t="shared" si="253"/>
        <v>5</v>
      </c>
      <c r="EP74" s="429">
        <f t="shared" si="254"/>
        <v>1</v>
      </c>
      <c r="EQ74" s="428">
        <f t="shared" si="255"/>
        <v>3</v>
      </c>
      <c r="ER74" s="429">
        <f t="shared" si="256"/>
        <v>0.6</v>
      </c>
      <c r="ES74" s="100">
        <f t="shared" si="257"/>
        <v>0</v>
      </c>
      <c r="ET74" s="100">
        <f t="shared" si="258"/>
        <v>0</v>
      </c>
      <c r="EU74" s="97">
        <f t="shared" si="259"/>
        <v>0</v>
      </c>
      <c r="EV74" s="428">
        <f t="shared" si="260"/>
        <v>5</v>
      </c>
      <c r="EW74" s="429">
        <f t="shared" si="261"/>
        <v>1</v>
      </c>
      <c r="EX74" s="428">
        <f t="shared" si="262"/>
        <v>3</v>
      </c>
      <c r="EY74" s="429">
        <f t="shared" si="263"/>
        <v>0.6</v>
      </c>
      <c r="EZ74" s="100">
        <f t="shared" si="264"/>
        <v>0</v>
      </c>
      <c r="FA74" s="100">
        <f t="shared" si="265"/>
        <v>0</v>
      </c>
      <c r="FB74" s="97">
        <f t="shared" si="266"/>
        <v>0</v>
      </c>
      <c r="FC74" s="428">
        <f t="shared" si="267"/>
        <v>5</v>
      </c>
      <c r="FD74" s="429">
        <f t="shared" si="268"/>
        <v>1</v>
      </c>
      <c r="FE74" s="428">
        <f t="shared" si="269"/>
        <v>3</v>
      </c>
      <c r="FF74" s="429">
        <f t="shared" si="270"/>
        <v>0.6</v>
      </c>
      <c r="FG74" s="100">
        <f t="shared" si="271"/>
        <v>0</v>
      </c>
      <c r="FH74" s="100">
        <f t="shared" si="272"/>
        <v>0</v>
      </c>
      <c r="FI74" s="97">
        <f t="shared" si="273"/>
        <v>0</v>
      </c>
      <c r="FJ74" s="428">
        <f t="shared" si="274"/>
        <v>5</v>
      </c>
      <c r="FK74" s="429">
        <f t="shared" si="275"/>
        <v>1</v>
      </c>
      <c r="FL74" s="428">
        <f t="shared" si="276"/>
        <v>3</v>
      </c>
      <c r="FM74" s="429">
        <f t="shared" si="277"/>
        <v>0.6</v>
      </c>
      <c r="FN74" s="100">
        <f t="shared" si="278"/>
        <v>0</v>
      </c>
      <c r="FO74" s="100">
        <f t="shared" si="279"/>
        <v>0</v>
      </c>
      <c r="FP74" s="97">
        <f t="shared" si="280"/>
        <v>0</v>
      </c>
      <c r="FQ74" s="428">
        <f t="shared" si="281"/>
        <v>5</v>
      </c>
      <c r="FR74" s="429">
        <f t="shared" si="282"/>
        <v>1</v>
      </c>
      <c r="FS74" s="428">
        <f t="shared" si="283"/>
        <v>3</v>
      </c>
      <c r="FT74" s="429">
        <f t="shared" si="284"/>
        <v>0.6</v>
      </c>
      <c r="FU74" s="100">
        <f t="shared" si="285"/>
        <v>0</v>
      </c>
      <c r="FV74" s="100">
        <f t="shared" si="286"/>
        <v>0</v>
      </c>
      <c r="FW74" s="97">
        <f t="shared" si="287"/>
        <v>0</v>
      </c>
      <c r="FX74" s="428">
        <f t="shared" si="288"/>
        <v>5</v>
      </c>
      <c r="FY74" s="429">
        <f t="shared" si="289"/>
        <v>1</v>
      </c>
      <c r="FZ74" s="428">
        <f t="shared" si="290"/>
        <v>3</v>
      </c>
      <c r="GA74" s="429">
        <f t="shared" si="291"/>
        <v>0.6</v>
      </c>
      <c r="GB74" s="100">
        <f t="shared" si="292"/>
        <v>0</v>
      </c>
      <c r="GC74" s="100">
        <f t="shared" si="293"/>
        <v>0</v>
      </c>
      <c r="GD74" s="97">
        <f t="shared" si="294"/>
        <v>0</v>
      </c>
      <c r="GE74" s="428">
        <f t="shared" si="295"/>
        <v>5</v>
      </c>
      <c r="GF74" s="429">
        <f t="shared" si="296"/>
        <v>1</v>
      </c>
      <c r="GG74" s="428">
        <f t="shared" si="297"/>
        <v>3</v>
      </c>
      <c r="GH74" s="429">
        <f t="shared" si="298"/>
        <v>0.6</v>
      </c>
      <c r="GI74" s="429">
        <f t="shared" si="299"/>
        <v>0.6</v>
      </c>
    </row>
    <row r="75" spans="1:191" ht="37.5" hidden="1" customHeight="1">
      <c r="A75" s="427">
        <v>67</v>
      </c>
      <c r="B75" s="85"/>
      <c r="C75" s="85"/>
      <c r="D75" s="193"/>
      <c r="E75" s="85"/>
      <c r="F75" s="124"/>
      <c r="G75" s="85"/>
      <c r="H75" s="85" t="s">
        <v>1170</v>
      </c>
      <c r="I75" s="86"/>
      <c r="J75" s="86"/>
      <c r="K75" s="86"/>
      <c r="L75" s="86"/>
      <c r="M75" s="86"/>
      <c r="N75" s="86"/>
      <c r="O75" s="86"/>
      <c r="P75" s="86"/>
      <c r="Q75" s="86"/>
      <c r="R75" s="86"/>
      <c r="S75" s="86"/>
      <c r="T75" s="86"/>
      <c r="U75" s="86"/>
      <c r="V75" s="86"/>
      <c r="W75" s="86"/>
      <c r="X75" s="86"/>
      <c r="Y75" s="86"/>
      <c r="Z75" s="86"/>
      <c r="AA75" s="86"/>
      <c r="AB75" s="86"/>
      <c r="AC75" s="88">
        <f t="shared" si="204"/>
        <v>0</v>
      </c>
      <c r="AD75" s="89">
        <f t="shared" si="199"/>
        <v>1</v>
      </c>
      <c r="AE75" s="88" t="str">
        <f t="shared" si="205"/>
        <v>3 - Moderado</v>
      </c>
      <c r="AF75" s="89">
        <f t="shared" si="300"/>
        <v>0.6</v>
      </c>
      <c r="AG75" s="82" t="str">
        <f t="shared" si="200"/>
        <v/>
      </c>
      <c r="AH75" s="89">
        <f t="shared" si="206"/>
        <v>0.6</v>
      </c>
      <c r="AI75" s="85"/>
      <c r="AJ75" s="85"/>
      <c r="AK75" s="85"/>
      <c r="AL75" s="85"/>
      <c r="AM75" s="47"/>
      <c r="AN75" s="91"/>
      <c r="AO75" s="91"/>
      <c r="AP75" s="47"/>
      <c r="AQ75" s="47"/>
      <c r="AR75" s="91"/>
      <c r="AS75" s="91"/>
      <c r="AT75" s="47"/>
      <c r="AU75" s="47"/>
      <c r="AV75" s="91"/>
      <c r="AW75" s="91"/>
      <c r="AX75" s="47"/>
      <c r="AY75" s="47"/>
      <c r="AZ75" s="91"/>
      <c r="BA75" s="91"/>
      <c r="BB75" s="47"/>
      <c r="BC75" s="47"/>
      <c r="BD75" s="91"/>
      <c r="BE75" s="91"/>
      <c r="BF75" s="47"/>
      <c r="BG75" s="47"/>
      <c r="BH75" s="91"/>
      <c r="BI75" s="91"/>
      <c r="BJ75" s="47"/>
      <c r="BK75" s="47"/>
      <c r="BL75" s="91"/>
      <c r="BM75" s="91"/>
      <c r="BN75" s="47"/>
      <c r="BO75" s="47"/>
      <c r="BP75" s="91"/>
      <c r="BQ75" s="91"/>
      <c r="BR75" s="47"/>
      <c r="BS75" s="47"/>
      <c r="BT75" s="91"/>
      <c r="BU75" s="91"/>
      <c r="BV75" s="47"/>
      <c r="BW75" s="47"/>
      <c r="BX75" s="91"/>
      <c r="BY75" s="91"/>
      <c r="BZ75" s="47"/>
      <c r="CA75" s="47"/>
      <c r="CB75" s="91"/>
      <c r="CC75" s="91"/>
      <c r="CD75" s="47"/>
      <c r="CE75" s="47"/>
      <c r="CF75" s="91"/>
      <c r="CG75" s="91"/>
      <c r="CH75" s="47"/>
      <c r="CI75" s="91"/>
      <c r="CJ75" s="91"/>
      <c r="CK75" s="47"/>
      <c r="CL75" s="92" t="str">
        <f t="shared" si="207"/>
        <v>5 - Muy Alta</v>
      </c>
      <c r="CM75" s="93">
        <f t="shared" si="201"/>
        <v>1</v>
      </c>
      <c r="CN75" s="92" t="str">
        <f t="shared" si="208"/>
        <v>3 - Moderado</v>
      </c>
      <c r="CO75" s="93">
        <f t="shared" si="202"/>
        <v>0.6</v>
      </c>
      <c r="CP75" s="94" t="str">
        <f t="shared" si="203"/>
        <v>ALTO</v>
      </c>
      <c r="CQ75" s="89">
        <f t="shared" si="209"/>
        <v>0.6</v>
      </c>
      <c r="CR75" s="194"/>
      <c r="CS75" s="94">
        <f t="shared" si="210"/>
        <v>5</v>
      </c>
      <c r="CT75" s="47"/>
      <c r="CU75" s="194"/>
      <c r="CV75" s="194"/>
      <c r="CW75" s="96"/>
      <c r="CX75" s="97">
        <f t="shared" si="211"/>
        <v>0</v>
      </c>
      <c r="CY75" s="98">
        <f t="shared" si="212"/>
        <v>3</v>
      </c>
      <c r="CZ75" s="97" t="str">
        <f t="shared" si="213"/>
        <v>Moderado</v>
      </c>
      <c r="DA75" s="99">
        <f t="shared" si="214"/>
        <v>0.6</v>
      </c>
      <c r="DB75" s="100">
        <f t="shared" si="215"/>
        <v>0</v>
      </c>
      <c r="DC75" s="100">
        <f t="shared" si="216"/>
        <v>0</v>
      </c>
      <c r="DD75" s="97">
        <f t="shared" si="217"/>
        <v>0</v>
      </c>
      <c r="DE75" s="428">
        <f t="shared" si="218"/>
        <v>5</v>
      </c>
      <c r="DF75" s="429">
        <f t="shared" si="219"/>
        <v>1</v>
      </c>
      <c r="DG75" s="428">
        <f t="shared" si="220"/>
        <v>3</v>
      </c>
      <c r="DH75" s="428"/>
      <c r="DI75" s="429">
        <f t="shared" si="221"/>
        <v>0.6</v>
      </c>
      <c r="DJ75" s="100">
        <f t="shared" si="222"/>
        <v>0</v>
      </c>
      <c r="DK75" s="100">
        <f t="shared" si="223"/>
        <v>0</v>
      </c>
      <c r="DL75" s="97">
        <f t="shared" si="224"/>
        <v>0</v>
      </c>
      <c r="DM75" s="428">
        <f t="shared" si="225"/>
        <v>5</v>
      </c>
      <c r="DN75" s="429">
        <f t="shared" si="226"/>
        <v>1</v>
      </c>
      <c r="DO75" s="428">
        <f t="shared" si="227"/>
        <v>3</v>
      </c>
      <c r="DP75" s="429">
        <f t="shared" si="228"/>
        <v>0.6</v>
      </c>
      <c r="DQ75" s="100">
        <f t="shared" si="229"/>
        <v>0</v>
      </c>
      <c r="DR75" s="100">
        <f t="shared" si="230"/>
        <v>0</v>
      </c>
      <c r="DS75" s="97">
        <f t="shared" si="231"/>
        <v>0</v>
      </c>
      <c r="DT75" s="428">
        <f t="shared" si="232"/>
        <v>5</v>
      </c>
      <c r="DU75" s="429">
        <f t="shared" si="233"/>
        <v>1</v>
      </c>
      <c r="DV75" s="428">
        <f t="shared" si="234"/>
        <v>3</v>
      </c>
      <c r="DW75" s="429">
        <f t="shared" si="235"/>
        <v>0.6</v>
      </c>
      <c r="DX75" s="100">
        <f t="shared" si="236"/>
        <v>0</v>
      </c>
      <c r="DY75" s="100">
        <f t="shared" si="237"/>
        <v>0</v>
      </c>
      <c r="DZ75" s="97">
        <f t="shared" si="238"/>
        <v>0</v>
      </c>
      <c r="EA75" s="428">
        <f t="shared" si="239"/>
        <v>5</v>
      </c>
      <c r="EB75" s="429">
        <f t="shared" si="240"/>
        <v>1</v>
      </c>
      <c r="EC75" s="428">
        <f t="shared" si="241"/>
        <v>3</v>
      </c>
      <c r="ED75" s="429">
        <f t="shared" si="242"/>
        <v>0.6</v>
      </c>
      <c r="EE75" s="100">
        <f t="shared" si="243"/>
        <v>0</v>
      </c>
      <c r="EF75" s="100">
        <f t="shared" si="244"/>
        <v>0</v>
      </c>
      <c r="EG75" s="97">
        <f t="shared" si="245"/>
        <v>0</v>
      </c>
      <c r="EH75" s="428">
        <f t="shared" si="246"/>
        <v>5</v>
      </c>
      <c r="EI75" s="429">
        <f t="shared" si="247"/>
        <v>1</v>
      </c>
      <c r="EJ75" s="428">
        <f t="shared" si="248"/>
        <v>3</v>
      </c>
      <c r="EK75" s="429">
        <f t="shared" si="249"/>
        <v>0.6</v>
      </c>
      <c r="EL75" s="100">
        <f t="shared" si="250"/>
        <v>0</v>
      </c>
      <c r="EM75" s="100">
        <f t="shared" si="251"/>
        <v>0</v>
      </c>
      <c r="EN75" s="97">
        <f t="shared" si="252"/>
        <v>0</v>
      </c>
      <c r="EO75" s="428">
        <f t="shared" si="253"/>
        <v>5</v>
      </c>
      <c r="EP75" s="429">
        <f t="shared" si="254"/>
        <v>1</v>
      </c>
      <c r="EQ75" s="428">
        <f t="shared" si="255"/>
        <v>3</v>
      </c>
      <c r="ER75" s="429">
        <f t="shared" si="256"/>
        <v>0.6</v>
      </c>
      <c r="ES75" s="100">
        <f t="shared" si="257"/>
        <v>0</v>
      </c>
      <c r="ET75" s="100">
        <f t="shared" si="258"/>
        <v>0</v>
      </c>
      <c r="EU75" s="97">
        <f t="shared" si="259"/>
        <v>0</v>
      </c>
      <c r="EV75" s="428">
        <f t="shared" si="260"/>
        <v>5</v>
      </c>
      <c r="EW75" s="429">
        <f t="shared" si="261"/>
        <v>1</v>
      </c>
      <c r="EX75" s="428">
        <f t="shared" si="262"/>
        <v>3</v>
      </c>
      <c r="EY75" s="429">
        <f t="shared" si="263"/>
        <v>0.6</v>
      </c>
      <c r="EZ75" s="100">
        <f t="shared" si="264"/>
        <v>0</v>
      </c>
      <c r="FA75" s="100">
        <f t="shared" si="265"/>
        <v>0</v>
      </c>
      <c r="FB75" s="97">
        <f t="shared" si="266"/>
        <v>0</v>
      </c>
      <c r="FC75" s="428">
        <f t="shared" si="267"/>
        <v>5</v>
      </c>
      <c r="FD75" s="429">
        <f t="shared" si="268"/>
        <v>1</v>
      </c>
      <c r="FE75" s="428">
        <f t="shared" si="269"/>
        <v>3</v>
      </c>
      <c r="FF75" s="429">
        <f t="shared" si="270"/>
        <v>0.6</v>
      </c>
      <c r="FG75" s="100">
        <f t="shared" si="271"/>
        <v>0</v>
      </c>
      <c r="FH75" s="100">
        <f t="shared" si="272"/>
        <v>0</v>
      </c>
      <c r="FI75" s="97">
        <f t="shared" si="273"/>
        <v>0</v>
      </c>
      <c r="FJ75" s="428">
        <f t="shared" si="274"/>
        <v>5</v>
      </c>
      <c r="FK75" s="429">
        <f t="shared" si="275"/>
        <v>1</v>
      </c>
      <c r="FL75" s="428">
        <f t="shared" si="276"/>
        <v>3</v>
      </c>
      <c r="FM75" s="429">
        <f t="shared" si="277"/>
        <v>0.6</v>
      </c>
      <c r="FN75" s="100">
        <f t="shared" si="278"/>
        <v>0</v>
      </c>
      <c r="FO75" s="100">
        <f t="shared" si="279"/>
        <v>0</v>
      </c>
      <c r="FP75" s="97">
        <f t="shared" si="280"/>
        <v>0</v>
      </c>
      <c r="FQ75" s="428">
        <f t="shared" si="281"/>
        <v>5</v>
      </c>
      <c r="FR75" s="429">
        <f t="shared" si="282"/>
        <v>1</v>
      </c>
      <c r="FS75" s="428">
        <f t="shared" si="283"/>
        <v>3</v>
      </c>
      <c r="FT75" s="429">
        <f t="shared" si="284"/>
        <v>0.6</v>
      </c>
      <c r="FU75" s="100">
        <f t="shared" si="285"/>
        <v>0</v>
      </c>
      <c r="FV75" s="100">
        <f t="shared" si="286"/>
        <v>0</v>
      </c>
      <c r="FW75" s="97">
        <f t="shared" si="287"/>
        <v>0</v>
      </c>
      <c r="FX75" s="428">
        <f t="shared" si="288"/>
        <v>5</v>
      </c>
      <c r="FY75" s="429">
        <f t="shared" si="289"/>
        <v>1</v>
      </c>
      <c r="FZ75" s="428">
        <f t="shared" si="290"/>
        <v>3</v>
      </c>
      <c r="GA75" s="429">
        <f t="shared" si="291"/>
        <v>0.6</v>
      </c>
      <c r="GB75" s="100">
        <f t="shared" si="292"/>
        <v>0</v>
      </c>
      <c r="GC75" s="100">
        <f t="shared" si="293"/>
        <v>0</v>
      </c>
      <c r="GD75" s="97">
        <f t="shared" si="294"/>
        <v>0</v>
      </c>
      <c r="GE75" s="428">
        <f t="shared" si="295"/>
        <v>5</v>
      </c>
      <c r="GF75" s="429">
        <f t="shared" si="296"/>
        <v>1</v>
      </c>
      <c r="GG75" s="428">
        <f t="shared" si="297"/>
        <v>3</v>
      </c>
      <c r="GH75" s="429">
        <f t="shared" si="298"/>
        <v>0.6</v>
      </c>
      <c r="GI75" s="429">
        <f t="shared" si="299"/>
        <v>0.6</v>
      </c>
    </row>
    <row r="76" spans="1:191" ht="37.5" hidden="1" customHeight="1">
      <c r="A76" s="427">
        <v>68</v>
      </c>
      <c r="B76" s="85"/>
      <c r="C76" s="85"/>
      <c r="D76" s="193"/>
      <c r="E76" s="85"/>
      <c r="F76" s="124"/>
      <c r="G76" s="85"/>
      <c r="H76" s="85" t="s">
        <v>1170</v>
      </c>
      <c r="I76" s="86"/>
      <c r="J76" s="86"/>
      <c r="K76" s="86"/>
      <c r="L76" s="86"/>
      <c r="M76" s="86"/>
      <c r="N76" s="86"/>
      <c r="O76" s="86"/>
      <c r="P76" s="86"/>
      <c r="Q76" s="86"/>
      <c r="R76" s="86"/>
      <c r="S76" s="86"/>
      <c r="T76" s="86"/>
      <c r="U76" s="86"/>
      <c r="V76" s="86"/>
      <c r="W76" s="86"/>
      <c r="X76" s="86"/>
      <c r="Y76" s="86"/>
      <c r="Z76" s="86"/>
      <c r="AA76" s="86"/>
      <c r="AB76" s="86"/>
      <c r="AC76" s="88">
        <f t="shared" si="204"/>
        <v>0</v>
      </c>
      <c r="AD76" s="89">
        <f t="shared" si="199"/>
        <v>1</v>
      </c>
      <c r="AE76" s="88" t="str">
        <f t="shared" si="205"/>
        <v>3 - Moderado</v>
      </c>
      <c r="AF76" s="89">
        <f t="shared" si="300"/>
        <v>0.6</v>
      </c>
      <c r="AG76" s="82" t="str">
        <f t="shared" si="200"/>
        <v/>
      </c>
      <c r="AH76" s="89">
        <f t="shared" si="206"/>
        <v>0.6</v>
      </c>
      <c r="AI76" s="85"/>
      <c r="AJ76" s="85"/>
      <c r="AK76" s="85"/>
      <c r="AL76" s="85"/>
      <c r="AM76" s="47"/>
      <c r="AN76" s="91"/>
      <c r="AO76" s="91"/>
      <c r="AP76" s="47"/>
      <c r="AQ76" s="47"/>
      <c r="AR76" s="91"/>
      <c r="AS76" s="91"/>
      <c r="AT76" s="47"/>
      <c r="AU76" s="47"/>
      <c r="AV76" s="91"/>
      <c r="AW76" s="91"/>
      <c r="AX76" s="47"/>
      <c r="AY76" s="47"/>
      <c r="AZ76" s="91"/>
      <c r="BA76" s="91"/>
      <c r="BB76" s="47"/>
      <c r="BC76" s="47"/>
      <c r="BD76" s="91"/>
      <c r="BE76" s="91"/>
      <c r="BF76" s="47"/>
      <c r="BG76" s="47"/>
      <c r="BH76" s="91"/>
      <c r="BI76" s="91"/>
      <c r="BJ76" s="47"/>
      <c r="BK76" s="47"/>
      <c r="BL76" s="91"/>
      <c r="BM76" s="91"/>
      <c r="BN76" s="47"/>
      <c r="BO76" s="47"/>
      <c r="BP76" s="91"/>
      <c r="BQ76" s="91"/>
      <c r="BR76" s="47"/>
      <c r="BS76" s="47"/>
      <c r="BT76" s="91"/>
      <c r="BU76" s="91"/>
      <c r="BV76" s="47"/>
      <c r="BW76" s="47"/>
      <c r="BX76" s="91"/>
      <c r="BY76" s="91"/>
      <c r="BZ76" s="47"/>
      <c r="CA76" s="47"/>
      <c r="CB76" s="91"/>
      <c r="CC76" s="91"/>
      <c r="CD76" s="47"/>
      <c r="CE76" s="47"/>
      <c r="CF76" s="91"/>
      <c r="CG76" s="91"/>
      <c r="CH76" s="47"/>
      <c r="CI76" s="91"/>
      <c r="CJ76" s="91"/>
      <c r="CK76" s="47"/>
      <c r="CL76" s="92" t="str">
        <f t="shared" si="207"/>
        <v>5 - Muy Alta</v>
      </c>
      <c r="CM76" s="93">
        <f t="shared" si="201"/>
        <v>1</v>
      </c>
      <c r="CN76" s="92" t="str">
        <f t="shared" si="208"/>
        <v>3 - Moderado</v>
      </c>
      <c r="CO76" s="93">
        <f t="shared" si="202"/>
        <v>0.6</v>
      </c>
      <c r="CP76" s="94" t="str">
        <f t="shared" si="203"/>
        <v>ALTO</v>
      </c>
      <c r="CQ76" s="89">
        <f t="shared" si="209"/>
        <v>0.6</v>
      </c>
      <c r="CR76" s="194"/>
      <c r="CS76" s="94">
        <f t="shared" si="210"/>
        <v>5</v>
      </c>
      <c r="CT76" s="47"/>
      <c r="CU76" s="194"/>
      <c r="CV76" s="194"/>
      <c r="CW76" s="96"/>
      <c r="CX76" s="97">
        <f t="shared" si="211"/>
        <v>0</v>
      </c>
      <c r="CY76" s="98">
        <f t="shared" si="212"/>
        <v>3</v>
      </c>
      <c r="CZ76" s="97" t="str">
        <f t="shared" si="213"/>
        <v>Moderado</v>
      </c>
      <c r="DA76" s="99">
        <f t="shared" si="214"/>
        <v>0.6</v>
      </c>
      <c r="DB76" s="100">
        <f t="shared" si="215"/>
        <v>0</v>
      </c>
      <c r="DC76" s="100">
        <f t="shared" si="216"/>
        <v>0</v>
      </c>
      <c r="DD76" s="97">
        <f t="shared" si="217"/>
        <v>0</v>
      </c>
      <c r="DE76" s="428">
        <f t="shared" si="218"/>
        <v>5</v>
      </c>
      <c r="DF76" s="429">
        <f t="shared" si="219"/>
        <v>1</v>
      </c>
      <c r="DG76" s="428">
        <f t="shared" si="220"/>
        <v>3</v>
      </c>
      <c r="DH76" s="428"/>
      <c r="DI76" s="429">
        <f t="shared" si="221"/>
        <v>0.6</v>
      </c>
      <c r="DJ76" s="100">
        <f t="shared" si="222"/>
        <v>0</v>
      </c>
      <c r="DK76" s="100">
        <f t="shared" si="223"/>
        <v>0</v>
      </c>
      <c r="DL76" s="97">
        <f t="shared" si="224"/>
        <v>0</v>
      </c>
      <c r="DM76" s="428">
        <f t="shared" si="225"/>
        <v>5</v>
      </c>
      <c r="DN76" s="429">
        <f t="shared" si="226"/>
        <v>1</v>
      </c>
      <c r="DO76" s="428">
        <f t="shared" si="227"/>
        <v>3</v>
      </c>
      <c r="DP76" s="429">
        <f t="shared" si="228"/>
        <v>0.6</v>
      </c>
      <c r="DQ76" s="100">
        <f t="shared" si="229"/>
        <v>0</v>
      </c>
      <c r="DR76" s="100">
        <f t="shared" si="230"/>
        <v>0</v>
      </c>
      <c r="DS76" s="97">
        <f t="shared" si="231"/>
        <v>0</v>
      </c>
      <c r="DT76" s="428">
        <f t="shared" si="232"/>
        <v>5</v>
      </c>
      <c r="DU76" s="429">
        <f t="shared" si="233"/>
        <v>1</v>
      </c>
      <c r="DV76" s="428">
        <f t="shared" si="234"/>
        <v>3</v>
      </c>
      <c r="DW76" s="429">
        <f t="shared" si="235"/>
        <v>0.6</v>
      </c>
      <c r="DX76" s="100">
        <f t="shared" si="236"/>
        <v>0</v>
      </c>
      <c r="DY76" s="100">
        <f t="shared" si="237"/>
        <v>0</v>
      </c>
      <c r="DZ76" s="97">
        <f t="shared" si="238"/>
        <v>0</v>
      </c>
      <c r="EA76" s="428">
        <f t="shared" si="239"/>
        <v>5</v>
      </c>
      <c r="EB76" s="429">
        <f t="shared" si="240"/>
        <v>1</v>
      </c>
      <c r="EC76" s="428">
        <f t="shared" si="241"/>
        <v>3</v>
      </c>
      <c r="ED76" s="429">
        <f t="shared" si="242"/>
        <v>0.6</v>
      </c>
      <c r="EE76" s="100">
        <f t="shared" si="243"/>
        <v>0</v>
      </c>
      <c r="EF76" s="100">
        <f t="shared" si="244"/>
        <v>0</v>
      </c>
      <c r="EG76" s="97">
        <f t="shared" si="245"/>
        <v>0</v>
      </c>
      <c r="EH76" s="428">
        <f t="shared" si="246"/>
        <v>5</v>
      </c>
      <c r="EI76" s="429">
        <f t="shared" si="247"/>
        <v>1</v>
      </c>
      <c r="EJ76" s="428">
        <f t="shared" si="248"/>
        <v>3</v>
      </c>
      <c r="EK76" s="429">
        <f t="shared" si="249"/>
        <v>0.6</v>
      </c>
      <c r="EL76" s="100">
        <f t="shared" si="250"/>
        <v>0</v>
      </c>
      <c r="EM76" s="100">
        <f t="shared" si="251"/>
        <v>0</v>
      </c>
      <c r="EN76" s="97">
        <f t="shared" si="252"/>
        <v>0</v>
      </c>
      <c r="EO76" s="428">
        <f t="shared" si="253"/>
        <v>5</v>
      </c>
      <c r="EP76" s="429">
        <f t="shared" si="254"/>
        <v>1</v>
      </c>
      <c r="EQ76" s="428">
        <f t="shared" si="255"/>
        <v>3</v>
      </c>
      <c r="ER76" s="429">
        <f t="shared" si="256"/>
        <v>0.6</v>
      </c>
      <c r="ES76" s="100">
        <f t="shared" si="257"/>
        <v>0</v>
      </c>
      <c r="ET76" s="100">
        <f t="shared" si="258"/>
        <v>0</v>
      </c>
      <c r="EU76" s="97">
        <f t="shared" si="259"/>
        <v>0</v>
      </c>
      <c r="EV76" s="428">
        <f t="shared" si="260"/>
        <v>5</v>
      </c>
      <c r="EW76" s="429">
        <f t="shared" si="261"/>
        <v>1</v>
      </c>
      <c r="EX76" s="428">
        <f t="shared" si="262"/>
        <v>3</v>
      </c>
      <c r="EY76" s="429">
        <f t="shared" si="263"/>
        <v>0.6</v>
      </c>
      <c r="EZ76" s="100">
        <f t="shared" si="264"/>
        <v>0</v>
      </c>
      <c r="FA76" s="100">
        <f t="shared" si="265"/>
        <v>0</v>
      </c>
      <c r="FB76" s="97">
        <f t="shared" si="266"/>
        <v>0</v>
      </c>
      <c r="FC76" s="428">
        <f t="shared" si="267"/>
        <v>5</v>
      </c>
      <c r="FD76" s="429">
        <f t="shared" si="268"/>
        <v>1</v>
      </c>
      <c r="FE76" s="428">
        <f t="shared" si="269"/>
        <v>3</v>
      </c>
      <c r="FF76" s="429">
        <f t="shared" si="270"/>
        <v>0.6</v>
      </c>
      <c r="FG76" s="100">
        <f t="shared" si="271"/>
        <v>0</v>
      </c>
      <c r="FH76" s="100">
        <f t="shared" si="272"/>
        <v>0</v>
      </c>
      <c r="FI76" s="97">
        <f t="shared" si="273"/>
        <v>0</v>
      </c>
      <c r="FJ76" s="428">
        <f t="shared" si="274"/>
        <v>5</v>
      </c>
      <c r="FK76" s="429">
        <f t="shared" si="275"/>
        <v>1</v>
      </c>
      <c r="FL76" s="428">
        <f t="shared" si="276"/>
        <v>3</v>
      </c>
      <c r="FM76" s="429">
        <f t="shared" si="277"/>
        <v>0.6</v>
      </c>
      <c r="FN76" s="100">
        <f t="shared" si="278"/>
        <v>0</v>
      </c>
      <c r="FO76" s="100">
        <f t="shared" si="279"/>
        <v>0</v>
      </c>
      <c r="FP76" s="97">
        <f t="shared" si="280"/>
        <v>0</v>
      </c>
      <c r="FQ76" s="428">
        <f t="shared" si="281"/>
        <v>5</v>
      </c>
      <c r="FR76" s="429">
        <f t="shared" si="282"/>
        <v>1</v>
      </c>
      <c r="FS76" s="428">
        <f t="shared" si="283"/>
        <v>3</v>
      </c>
      <c r="FT76" s="429">
        <f t="shared" si="284"/>
        <v>0.6</v>
      </c>
      <c r="FU76" s="100">
        <f t="shared" si="285"/>
        <v>0</v>
      </c>
      <c r="FV76" s="100">
        <f t="shared" si="286"/>
        <v>0</v>
      </c>
      <c r="FW76" s="97">
        <f t="shared" si="287"/>
        <v>0</v>
      </c>
      <c r="FX76" s="428">
        <f t="shared" si="288"/>
        <v>5</v>
      </c>
      <c r="FY76" s="429">
        <f t="shared" si="289"/>
        <v>1</v>
      </c>
      <c r="FZ76" s="428">
        <f t="shared" si="290"/>
        <v>3</v>
      </c>
      <c r="GA76" s="429">
        <f t="shared" si="291"/>
        <v>0.6</v>
      </c>
      <c r="GB76" s="100">
        <f t="shared" si="292"/>
        <v>0</v>
      </c>
      <c r="GC76" s="100">
        <f t="shared" si="293"/>
        <v>0</v>
      </c>
      <c r="GD76" s="97">
        <f t="shared" si="294"/>
        <v>0</v>
      </c>
      <c r="GE76" s="428">
        <f t="shared" si="295"/>
        <v>5</v>
      </c>
      <c r="GF76" s="429">
        <f t="shared" si="296"/>
        <v>1</v>
      </c>
      <c r="GG76" s="428">
        <f t="shared" si="297"/>
        <v>3</v>
      </c>
      <c r="GH76" s="429">
        <f t="shared" si="298"/>
        <v>0.6</v>
      </c>
      <c r="GI76" s="429">
        <f t="shared" si="299"/>
        <v>0.6</v>
      </c>
    </row>
    <row r="77" spans="1:191" ht="37.5" hidden="1" customHeight="1">
      <c r="A77" s="427">
        <v>69</v>
      </c>
      <c r="B77" s="85"/>
      <c r="C77" s="85"/>
      <c r="D77" s="193"/>
      <c r="E77" s="85"/>
      <c r="F77" s="124"/>
      <c r="G77" s="85"/>
      <c r="H77" s="85" t="s">
        <v>1170</v>
      </c>
      <c r="I77" s="86"/>
      <c r="J77" s="86"/>
      <c r="K77" s="86"/>
      <c r="L77" s="86"/>
      <c r="M77" s="86"/>
      <c r="N77" s="86"/>
      <c r="O77" s="86"/>
      <c r="P77" s="86"/>
      <c r="Q77" s="86"/>
      <c r="R77" s="86"/>
      <c r="S77" s="86"/>
      <c r="T77" s="86"/>
      <c r="U77" s="86"/>
      <c r="V77" s="86"/>
      <c r="W77" s="86"/>
      <c r="X77" s="86"/>
      <c r="Y77" s="86"/>
      <c r="Z77" s="86"/>
      <c r="AA77" s="86"/>
      <c r="AB77" s="86"/>
      <c r="AC77" s="88">
        <f t="shared" si="204"/>
        <v>0</v>
      </c>
      <c r="AD77" s="89">
        <f t="shared" ref="AD77:AD100" si="301">IFERROR(IF(I77="1 - Muy Baja",0.2,IF(I77="2 - Baja",0.4,IF(I77="3 - Media",0.6,IF(I77="4 - Alta",0.8,1)))),"")</f>
        <v>1</v>
      </c>
      <c r="AE77" s="88" t="str">
        <f t="shared" si="205"/>
        <v>3 - Moderado</v>
      </c>
      <c r="AF77" s="89">
        <f t="shared" si="300"/>
        <v>0.6</v>
      </c>
      <c r="AG77" s="82" t="str">
        <f t="shared" ref="AG77:AG100" si="302">IFERROR(INDEX($BLU$689:$BLY$693,MATCH(I77,$BLS$689:$BLS$693,0),MATCH(AE77,$BLU$687:$BLY$687,0)),"")</f>
        <v/>
      </c>
      <c r="AH77" s="89">
        <f t="shared" si="206"/>
        <v>0.6</v>
      </c>
      <c r="AI77" s="85"/>
      <c r="AJ77" s="85"/>
      <c r="AK77" s="85"/>
      <c r="AL77" s="85"/>
      <c r="AM77" s="47"/>
      <c r="AN77" s="91"/>
      <c r="AO77" s="91"/>
      <c r="AP77" s="47"/>
      <c r="AQ77" s="47"/>
      <c r="AR77" s="91"/>
      <c r="AS77" s="91"/>
      <c r="AT77" s="47"/>
      <c r="AU77" s="47"/>
      <c r="AV77" s="91"/>
      <c r="AW77" s="91"/>
      <c r="AX77" s="47"/>
      <c r="AY77" s="47"/>
      <c r="AZ77" s="91"/>
      <c r="BA77" s="91"/>
      <c r="BB77" s="47"/>
      <c r="BC77" s="47"/>
      <c r="BD77" s="91"/>
      <c r="BE77" s="91"/>
      <c r="BF77" s="47"/>
      <c r="BG77" s="47"/>
      <c r="BH77" s="91"/>
      <c r="BI77" s="91"/>
      <c r="BJ77" s="47"/>
      <c r="BK77" s="47"/>
      <c r="BL77" s="91"/>
      <c r="BM77" s="91"/>
      <c r="BN77" s="47"/>
      <c r="BO77" s="47"/>
      <c r="BP77" s="91"/>
      <c r="BQ77" s="91"/>
      <c r="BR77" s="47"/>
      <c r="BS77" s="47"/>
      <c r="BT77" s="91"/>
      <c r="BU77" s="91"/>
      <c r="BV77" s="47"/>
      <c r="BW77" s="47"/>
      <c r="BX77" s="91"/>
      <c r="BY77" s="91"/>
      <c r="BZ77" s="47"/>
      <c r="CA77" s="47"/>
      <c r="CB77" s="91"/>
      <c r="CC77" s="91"/>
      <c r="CD77" s="47"/>
      <c r="CE77" s="47"/>
      <c r="CF77" s="91"/>
      <c r="CG77" s="91"/>
      <c r="CH77" s="47"/>
      <c r="CI77" s="91"/>
      <c r="CJ77" s="91"/>
      <c r="CK77" s="47"/>
      <c r="CL77" s="92" t="str">
        <f t="shared" si="207"/>
        <v>5 - Muy Alta</v>
      </c>
      <c r="CM77" s="93">
        <f t="shared" ref="CM77:CM100" si="303">GF77</f>
        <v>1</v>
      </c>
      <c r="CN77" s="92" t="str">
        <f t="shared" si="208"/>
        <v>3 - Moderado</v>
      </c>
      <c r="CO77" s="93">
        <f t="shared" ref="CO77:CO100" si="304">GI77</f>
        <v>0.6</v>
      </c>
      <c r="CP77" s="94" t="str">
        <f t="shared" ref="CP77:CP100" si="305">IFERROR(INDEX($BLU$689:$BLY$693,MATCH(GE77,$BLR$689:$BLR$693,0),MATCH(GG77,$BLU$686:$BLY$686,0)),"")</f>
        <v>ALTO</v>
      </c>
      <c r="CQ77" s="89">
        <f t="shared" si="209"/>
        <v>0.6</v>
      </c>
      <c r="CR77" s="194"/>
      <c r="CS77" s="94">
        <f t="shared" si="210"/>
        <v>5</v>
      </c>
      <c r="CT77" s="47"/>
      <c r="CU77" s="194"/>
      <c r="CV77" s="194"/>
      <c r="CW77" s="96"/>
      <c r="CX77" s="97">
        <f t="shared" si="211"/>
        <v>0</v>
      </c>
      <c r="CY77" s="98">
        <f t="shared" si="212"/>
        <v>3</v>
      </c>
      <c r="CZ77" s="97" t="str">
        <f t="shared" si="213"/>
        <v>Moderado</v>
      </c>
      <c r="DA77" s="99">
        <f t="shared" si="214"/>
        <v>0.6</v>
      </c>
      <c r="DB77" s="100">
        <f t="shared" si="215"/>
        <v>0</v>
      </c>
      <c r="DC77" s="100">
        <f t="shared" si="216"/>
        <v>0</v>
      </c>
      <c r="DD77" s="97">
        <f t="shared" si="217"/>
        <v>0</v>
      </c>
      <c r="DE77" s="428">
        <f t="shared" si="218"/>
        <v>5</v>
      </c>
      <c r="DF77" s="429">
        <f t="shared" si="219"/>
        <v>1</v>
      </c>
      <c r="DG77" s="428">
        <f t="shared" si="220"/>
        <v>3</v>
      </c>
      <c r="DH77" s="428"/>
      <c r="DI77" s="429">
        <f t="shared" si="221"/>
        <v>0.6</v>
      </c>
      <c r="DJ77" s="100">
        <f t="shared" si="222"/>
        <v>0</v>
      </c>
      <c r="DK77" s="100">
        <f t="shared" si="223"/>
        <v>0</v>
      </c>
      <c r="DL77" s="97">
        <f t="shared" si="224"/>
        <v>0</v>
      </c>
      <c r="DM77" s="428">
        <f t="shared" si="225"/>
        <v>5</v>
      </c>
      <c r="DN77" s="429">
        <f t="shared" si="226"/>
        <v>1</v>
      </c>
      <c r="DO77" s="428">
        <f t="shared" si="227"/>
        <v>3</v>
      </c>
      <c r="DP77" s="429">
        <f t="shared" si="228"/>
        <v>0.6</v>
      </c>
      <c r="DQ77" s="100">
        <f t="shared" si="229"/>
        <v>0</v>
      </c>
      <c r="DR77" s="100">
        <f t="shared" si="230"/>
        <v>0</v>
      </c>
      <c r="DS77" s="97">
        <f t="shared" si="231"/>
        <v>0</v>
      </c>
      <c r="DT77" s="428">
        <f t="shared" si="232"/>
        <v>5</v>
      </c>
      <c r="DU77" s="429">
        <f t="shared" si="233"/>
        <v>1</v>
      </c>
      <c r="DV77" s="428">
        <f t="shared" si="234"/>
        <v>3</v>
      </c>
      <c r="DW77" s="429">
        <f t="shared" si="235"/>
        <v>0.6</v>
      </c>
      <c r="DX77" s="100">
        <f t="shared" si="236"/>
        <v>0</v>
      </c>
      <c r="DY77" s="100">
        <f t="shared" si="237"/>
        <v>0</v>
      </c>
      <c r="DZ77" s="97">
        <f t="shared" si="238"/>
        <v>0</v>
      </c>
      <c r="EA77" s="428">
        <f t="shared" si="239"/>
        <v>5</v>
      </c>
      <c r="EB77" s="429">
        <f t="shared" si="240"/>
        <v>1</v>
      </c>
      <c r="EC77" s="428">
        <f t="shared" si="241"/>
        <v>3</v>
      </c>
      <c r="ED77" s="429">
        <f t="shared" si="242"/>
        <v>0.6</v>
      </c>
      <c r="EE77" s="100">
        <f t="shared" si="243"/>
        <v>0</v>
      </c>
      <c r="EF77" s="100">
        <f t="shared" si="244"/>
        <v>0</v>
      </c>
      <c r="EG77" s="97">
        <f t="shared" si="245"/>
        <v>0</v>
      </c>
      <c r="EH77" s="428">
        <f t="shared" si="246"/>
        <v>5</v>
      </c>
      <c r="EI77" s="429">
        <f t="shared" si="247"/>
        <v>1</v>
      </c>
      <c r="EJ77" s="428">
        <f t="shared" si="248"/>
        <v>3</v>
      </c>
      <c r="EK77" s="429">
        <f t="shared" si="249"/>
        <v>0.6</v>
      </c>
      <c r="EL77" s="100">
        <f t="shared" si="250"/>
        <v>0</v>
      </c>
      <c r="EM77" s="100">
        <f t="shared" si="251"/>
        <v>0</v>
      </c>
      <c r="EN77" s="97">
        <f t="shared" si="252"/>
        <v>0</v>
      </c>
      <c r="EO77" s="428">
        <f t="shared" si="253"/>
        <v>5</v>
      </c>
      <c r="EP77" s="429">
        <f t="shared" si="254"/>
        <v>1</v>
      </c>
      <c r="EQ77" s="428">
        <f t="shared" si="255"/>
        <v>3</v>
      </c>
      <c r="ER77" s="429">
        <f t="shared" si="256"/>
        <v>0.6</v>
      </c>
      <c r="ES77" s="100">
        <f t="shared" si="257"/>
        <v>0</v>
      </c>
      <c r="ET77" s="100">
        <f t="shared" si="258"/>
        <v>0</v>
      </c>
      <c r="EU77" s="97">
        <f t="shared" si="259"/>
        <v>0</v>
      </c>
      <c r="EV77" s="428">
        <f t="shared" si="260"/>
        <v>5</v>
      </c>
      <c r="EW77" s="429">
        <f t="shared" si="261"/>
        <v>1</v>
      </c>
      <c r="EX77" s="428">
        <f t="shared" si="262"/>
        <v>3</v>
      </c>
      <c r="EY77" s="429">
        <f t="shared" si="263"/>
        <v>0.6</v>
      </c>
      <c r="EZ77" s="100">
        <f t="shared" si="264"/>
        <v>0</v>
      </c>
      <c r="FA77" s="100">
        <f t="shared" si="265"/>
        <v>0</v>
      </c>
      <c r="FB77" s="97">
        <f t="shared" si="266"/>
        <v>0</v>
      </c>
      <c r="FC77" s="428">
        <f t="shared" si="267"/>
        <v>5</v>
      </c>
      <c r="FD77" s="429">
        <f t="shared" si="268"/>
        <v>1</v>
      </c>
      <c r="FE77" s="428">
        <f t="shared" si="269"/>
        <v>3</v>
      </c>
      <c r="FF77" s="429">
        <f t="shared" si="270"/>
        <v>0.6</v>
      </c>
      <c r="FG77" s="100">
        <f t="shared" si="271"/>
        <v>0</v>
      </c>
      <c r="FH77" s="100">
        <f t="shared" si="272"/>
        <v>0</v>
      </c>
      <c r="FI77" s="97">
        <f t="shared" si="273"/>
        <v>0</v>
      </c>
      <c r="FJ77" s="428">
        <f t="shared" si="274"/>
        <v>5</v>
      </c>
      <c r="FK77" s="429">
        <f t="shared" si="275"/>
        <v>1</v>
      </c>
      <c r="FL77" s="428">
        <f t="shared" si="276"/>
        <v>3</v>
      </c>
      <c r="FM77" s="429">
        <f t="shared" si="277"/>
        <v>0.6</v>
      </c>
      <c r="FN77" s="100">
        <f t="shared" si="278"/>
        <v>0</v>
      </c>
      <c r="FO77" s="100">
        <f t="shared" si="279"/>
        <v>0</v>
      </c>
      <c r="FP77" s="97">
        <f t="shared" si="280"/>
        <v>0</v>
      </c>
      <c r="FQ77" s="428">
        <f t="shared" si="281"/>
        <v>5</v>
      </c>
      <c r="FR77" s="429">
        <f t="shared" si="282"/>
        <v>1</v>
      </c>
      <c r="FS77" s="428">
        <f t="shared" si="283"/>
        <v>3</v>
      </c>
      <c r="FT77" s="429">
        <f t="shared" si="284"/>
        <v>0.6</v>
      </c>
      <c r="FU77" s="100">
        <f t="shared" si="285"/>
        <v>0</v>
      </c>
      <c r="FV77" s="100">
        <f t="shared" si="286"/>
        <v>0</v>
      </c>
      <c r="FW77" s="97">
        <f t="shared" si="287"/>
        <v>0</v>
      </c>
      <c r="FX77" s="428">
        <f t="shared" si="288"/>
        <v>5</v>
      </c>
      <c r="FY77" s="429">
        <f t="shared" si="289"/>
        <v>1</v>
      </c>
      <c r="FZ77" s="428">
        <f t="shared" si="290"/>
        <v>3</v>
      </c>
      <c r="GA77" s="429">
        <f t="shared" si="291"/>
        <v>0.6</v>
      </c>
      <c r="GB77" s="100">
        <f t="shared" si="292"/>
        <v>0</v>
      </c>
      <c r="GC77" s="100">
        <f t="shared" si="293"/>
        <v>0</v>
      </c>
      <c r="GD77" s="97">
        <f t="shared" si="294"/>
        <v>0</v>
      </c>
      <c r="GE77" s="428">
        <f t="shared" si="295"/>
        <v>5</v>
      </c>
      <c r="GF77" s="429">
        <f t="shared" si="296"/>
        <v>1</v>
      </c>
      <c r="GG77" s="428">
        <f t="shared" si="297"/>
        <v>3</v>
      </c>
      <c r="GH77" s="429">
        <f t="shared" si="298"/>
        <v>0.6</v>
      </c>
      <c r="GI77" s="429">
        <f t="shared" si="299"/>
        <v>0.6</v>
      </c>
    </row>
    <row r="78" spans="1:191" ht="37.5" hidden="1" customHeight="1">
      <c r="A78" s="427">
        <v>70</v>
      </c>
      <c r="B78" s="85"/>
      <c r="C78" s="85"/>
      <c r="D78" s="193"/>
      <c r="E78" s="85"/>
      <c r="F78" s="124"/>
      <c r="G78" s="85"/>
      <c r="H78" s="85" t="s">
        <v>1170</v>
      </c>
      <c r="I78" s="86"/>
      <c r="J78" s="86"/>
      <c r="K78" s="86"/>
      <c r="L78" s="86"/>
      <c r="M78" s="86"/>
      <c r="N78" s="86"/>
      <c r="O78" s="86"/>
      <c r="P78" s="86"/>
      <c r="Q78" s="86"/>
      <c r="R78" s="86"/>
      <c r="S78" s="86"/>
      <c r="T78" s="86"/>
      <c r="U78" s="86"/>
      <c r="V78" s="86"/>
      <c r="W78" s="86"/>
      <c r="X78" s="86"/>
      <c r="Y78" s="86"/>
      <c r="Z78" s="86"/>
      <c r="AA78" s="86"/>
      <c r="AB78" s="86"/>
      <c r="AC78" s="88">
        <f t="shared" si="204"/>
        <v>0</v>
      </c>
      <c r="AD78" s="89">
        <f t="shared" si="301"/>
        <v>1</v>
      </c>
      <c r="AE78" s="88" t="str">
        <f t="shared" si="205"/>
        <v>3 - Moderado</v>
      </c>
      <c r="AF78" s="89">
        <f t="shared" si="300"/>
        <v>0.6</v>
      </c>
      <c r="AG78" s="82" t="str">
        <f t="shared" si="302"/>
        <v/>
      </c>
      <c r="AH78" s="89">
        <f t="shared" si="206"/>
        <v>0.6</v>
      </c>
      <c r="AI78" s="85"/>
      <c r="AJ78" s="85"/>
      <c r="AK78" s="85"/>
      <c r="AL78" s="85"/>
      <c r="AM78" s="47"/>
      <c r="AN78" s="91"/>
      <c r="AO78" s="91"/>
      <c r="AP78" s="47"/>
      <c r="AQ78" s="47"/>
      <c r="AR78" s="91"/>
      <c r="AS78" s="91"/>
      <c r="AT78" s="47"/>
      <c r="AU78" s="47"/>
      <c r="AV78" s="91"/>
      <c r="AW78" s="91"/>
      <c r="AX78" s="47"/>
      <c r="AY78" s="47"/>
      <c r="AZ78" s="91"/>
      <c r="BA78" s="91"/>
      <c r="BB78" s="47"/>
      <c r="BC78" s="47"/>
      <c r="BD78" s="91"/>
      <c r="BE78" s="91"/>
      <c r="BF78" s="47"/>
      <c r="BG78" s="47"/>
      <c r="BH78" s="91"/>
      <c r="BI78" s="91"/>
      <c r="BJ78" s="47"/>
      <c r="BK78" s="47"/>
      <c r="BL78" s="91"/>
      <c r="BM78" s="91"/>
      <c r="BN78" s="47"/>
      <c r="BO78" s="47"/>
      <c r="BP78" s="91"/>
      <c r="BQ78" s="91"/>
      <c r="BR78" s="47"/>
      <c r="BS78" s="47"/>
      <c r="BT78" s="91"/>
      <c r="BU78" s="91"/>
      <c r="BV78" s="47"/>
      <c r="BW78" s="47"/>
      <c r="BX78" s="91"/>
      <c r="BY78" s="91"/>
      <c r="BZ78" s="47"/>
      <c r="CA78" s="47"/>
      <c r="CB78" s="91"/>
      <c r="CC78" s="91"/>
      <c r="CD78" s="47"/>
      <c r="CE78" s="47"/>
      <c r="CF78" s="91"/>
      <c r="CG78" s="91"/>
      <c r="CH78" s="47"/>
      <c r="CI78" s="91"/>
      <c r="CJ78" s="91"/>
      <c r="CK78" s="47"/>
      <c r="CL78" s="92" t="str">
        <f t="shared" si="207"/>
        <v>5 - Muy Alta</v>
      </c>
      <c r="CM78" s="93">
        <f t="shared" si="303"/>
        <v>1</v>
      </c>
      <c r="CN78" s="92" t="str">
        <f t="shared" si="208"/>
        <v>3 - Moderado</v>
      </c>
      <c r="CO78" s="93">
        <f t="shared" si="304"/>
        <v>0.6</v>
      </c>
      <c r="CP78" s="94" t="str">
        <f t="shared" si="305"/>
        <v>ALTO</v>
      </c>
      <c r="CQ78" s="89">
        <f t="shared" si="209"/>
        <v>0.6</v>
      </c>
      <c r="CR78" s="194"/>
      <c r="CS78" s="94">
        <f t="shared" si="210"/>
        <v>5</v>
      </c>
      <c r="CT78" s="47"/>
      <c r="CU78" s="194"/>
      <c r="CV78" s="194"/>
      <c r="CW78" s="96"/>
      <c r="CX78" s="97">
        <f t="shared" si="211"/>
        <v>0</v>
      </c>
      <c r="CY78" s="98">
        <f t="shared" si="212"/>
        <v>3</v>
      </c>
      <c r="CZ78" s="97" t="str">
        <f t="shared" si="213"/>
        <v>Moderado</v>
      </c>
      <c r="DA78" s="99">
        <f t="shared" si="214"/>
        <v>0.6</v>
      </c>
      <c r="DB78" s="100">
        <f t="shared" si="215"/>
        <v>0</v>
      </c>
      <c r="DC78" s="100">
        <f t="shared" si="216"/>
        <v>0</v>
      </c>
      <c r="DD78" s="97">
        <f t="shared" si="217"/>
        <v>0</v>
      </c>
      <c r="DE78" s="428">
        <f t="shared" si="218"/>
        <v>5</v>
      </c>
      <c r="DF78" s="429">
        <f t="shared" si="219"/>
        <v>1</v>
      </c>
      <c r="DG78" s="428">
        <f t="shared" si="220"/>
        <v>3</v>
      </c>
      <c r="DH78" s="428"/>
      <c r="DI78" s="429">
        <f t="shared" si="221"/>
        <v>0.6</v>
      </c>
      <c r="DJ78" s="100">
        <f t="shared" si="222"/>
        <v>0</v>
      </c>
      <c r="DK78" s="100">
        <f t="shared" si="223"/>
        <v>0</v>
      </c>
      <c r="DL78" s="97">
        <f t="shared" si="224"/>
        <v>0</v>
      </c>
      <c r="DM78" s="428">
        <f t="shared" si="225"/>
        <v>5</v>
      </c>
      <c r="DN78" s="429">
        <f t="shared" si="226"/>
        <v>1</v>
      </c>
      <c r="DO78" s="428">
        <f t="shared" si="227"/>
        <v>3</v>
      </c>
      <c r="DP78" s="429">
        <f t="shared" si="228"/>
        <v>0.6</v>
      </c>
      <c r="DQ78" s="100">
        <f t="shared" si="229"/>
        <v>0</v>
      </c>
      <c r="DR78" s="100">
        <f t="shared" si="230"/>
        <v>0</v>
      </c>
      <c r="DS78" s="97">
        <f t="shared" si="231"/>
        <v>0</v>
      </c>
      <c r="DT78" s="428">
        <f t="shared" si="232"/>
        <v>5</v>
      </c>
      <c r="DU78" s="429">
        <f t="shared" si="233"/>
        <v>1</v>
      </c>
      <c r="DV78" s="428">
        <f t="shared" si="234"/>
        <v>3</v>
      </c>
      <c r="DW78" s="429">
        <f t="shared" si="235"/>
        <v>0.6</v>
      </c>
      <c r="DX78" s="100">
        <f t="shared" si="236"/>
        <v>0</v>
      </c>
      <c r="DY78" s="100">
        <f t="shared" si="237"/>
        <v>0</v>
      </c>
      <c r="DZ78" s="97">
        <f t="shared" si="238"/>
        <v>0</v>
      </c>
      <c r="EA78" s="428">
        <f t="shared" si="239"/>
        <v>5</v>
      </c>
      <c r="EB78" s="429">
        <f t="shared" si="240"/>
        <v>1</v>
      </c>
      <c r="EC78" s="428">
        <f t="shared" si="241"/>
        <v>3</v>
      </c>
      <c r="ED78" s="429">
        <f t="shared" si="242"/>
        <v>0.6</v>
      </c>
      <c r="EE78" s="100">
        <f t="shared" si="243"/>
        <v>0</v>
      </c>
      <c r="EF78" s="100">
        <f t="shared" si="244"/>
        <v>0</v>
      </c>
      <c r="EG78" s="97">
        <f t="shared" si="245"/>
        <v>0</v>
      </c>
      <c r="EH78" s="428">
        <f t="shared" si="246"/>
        <v>5</v>
      </c>
      <c r="EI78" s="429">
        <f t="shared" si="247"/>
        <v>1</v>
      </c>
      <c r="EJ78" s="428">
        <f t="shared" si="248"/>
        <v>3</v>
      </c>
      <c r="EK78" s="429">
        <f t="shared" si="249"/>
        <v>0.6</v>
      </c>
      <c r="EL78" s="100">
        <f t="shared" si="250"/>
        <v>0</v>
      </c>
      <c r="EM78" s="100">
        <f t="shared" si="251"/>
        <v>0</v>
      </c>
      <c r="EN78" s="97">
        <f t="shared" si="252"/>
        <v>0</v>
      </c>
      <c r="EO78" s="428">
        <f t="shared" si="253"/>
        <v>5</v>
      </c>
      <c r="EP78" s="429">
        <f t="shared" si="254"/>
        <v>1</v>
      </c>
      <c r="EQ78" s="428">
        <f t="shared" si="255"/>
        <v>3</v>
      </c>
      <c r="ER78" s="429">
        <f t="shared" si="256"/>
        <v>0.6</v>
      </c>
      <c r="ES78" s="100">
        <f t="shared" si="257"/>
        <v>0</v>
      </c>
      <c r="ET78" s="100">
        <f t="shared" si="258"/>
        <v>0</v>
      </c>
      <c r="EU78" s="97">
        <f t="shared" si="259"/>
        <v>0</v>
      </c>
      <c r="EV78" s="428">
        <f t="shared" si="260"/>
        <v>5</v>
      </c>
      <c r="EW78" s="429">
        <f t="shared" si="261"/>
        <v>1</v>
      </c>
      <c r="EX78" s="428">
        <f t="shared" si="262"/>
        <v>3</v>
      </c>
      <c r="EY78" s="429">
        <f t="shared" si="263"/>
        <v>0.6</v>
      </c>
      <c r="EZ78" s="100">
        <f t="shared" si="264"/>
        <v>0</v>
      </c>
      <c r="FA78" s="100">
        <f t="shared" si="265"/>
        <v>0</v>
      </c>
      <c r="FB78" s="97">
        <f t="shared" si="266"/>
        <v>0</v>
      </c>
      <c r="FC78" s="428">
        <f t="shared" si="267"/>
        <v>5</v>
      </c>
      <c r="FD78" s="429">
        <f t="shared" si="268"/>
        <v>1</v>
      </c>
      <c r="FE78" s="428">
        <f t="shared" si="269"/>
        <v>3</v>
      </c>
      <c r="FF78" s="429">
        <f t="shared" si="270"/>
        <v>0.6</v>
      </c>
      <c r="FG78" s="100">
        <f t="shared" si="271"/>
        <v>0</v>
      </c>
      <c r="FH78" s="100">
        <f t="shared" si="272"/>
        <v>0</v>
      </c>
      <c r="FI78" s="97">
        <f t="shared" si="273"/>
        <v>0</v>
      </c>
      <c r="FJ78" s="428">
        <f t="shared" si="274"/>
        <v>5</v>
      </c>
      <c r="FK78" s="429">
        <f t="shared" si="275"/>
        <v>1</v>
      </c>
      <c r="FL78" s="428">
        <f t="shared" si="276"/>
        <v>3</v>
      </c>
      <c r="FM78" s="429">
        <f t="shared" si="277"/>
        <v>0.6</v>
      </c>
      <c r="FN78" s="100">
        <f t="shared" si="278"/>
        <v>0</v>
      </c>
      <c r="FO78" s="100">
        <f t="shared" si="279"/>
        <v>0</v>
      </c>
      <c r="FP78" s="97">
        <f t="shared" si="280"/>
        <v>0</v>
      </c>
      <c r="FQ78" s="428">
        <f t="shared" si="281"/>
        <v>5</v>
      </c>
      <c r="FR78" s="429">
        <f t="shared" si="282"/>
        <v>1</v>
      </c>
      <c r="FS78" s="428">
        <f t="shared" si="283"/>
        <v>3</v>
      </c>
      <c r="FT78" s="429">
        <f t="shared" si="284"/>
        <v>0.6</v>
      </c>
      <c r="FU78" s="100">
        <f t="shared" si="285"/>
        <v>0</v>
      </c>
      <c r="FV78" s="100">
        <f t="shared" si="286"/>
        <v>0</v>
      </c>
      <c r="FW78" s="97">
        <f t="shared" si="287"/>
        <v>0</v>
      </c>
      <c r="FX78" s="428">
        <f t="shared" si="288"/>
        <v>5</v>
      </c>
      <c r="FY78" s="429">
        <f t="shared" si="289"/>
        <v>1</v>
      </c>
      <c r="FZ78" s="428">
        <f t="shared" si="290"/>
        <v>3</v>
      </c>
      <c r="GA78" s="429">
        <f t="shared" si="291"/>
        <v>0.6</v>
      </c>
      <c r="GB78" s="100">
        <f t="shared" si="292"/>
        <v>0</v>
      </c>
      <c r="GC78" s="100">
        <f t="shared" si="293"/>
        <v>0</v>
      </c>
      <c r="GD78" s="97">
        <f t="shared" si="294"/>
        <v>0</v>
      </c>
      <c r="GE78" s="428">
        <f t="shared" si="295"/>
        <v>5</v>
      </c>
      <c r="GF78" s="429">
        <f t="shared" si="296"/>
        <v>1</v>
      </c>
      <c r="GG78" s="428">
        <f t="shared" si="297"/>
        <v>3</v>
      </c>
      <c r="GH78" s="429">
        <f t="shared" si="298"/>
        <v>0.6</v>
      </c>
      <c r="GI78" s="429">
        <f t="shared" si="299"/>
        <v>0.6</v>
      </c>
    </row>
    <row r="79" spans="1:191" ht="37.5" hidden="1" customHeight="1">
      <c r="A79" s="427">
        <v>71</v>
      </c>
      <c r="B79" s="85"/>
      <c r="C79" s="85"/>
      <c r="D79" s="193"/>
      <c r="E79" s="85"/>
      <c r="F79" s="124"/>
      <c r="G79" s="85"/>
      <c r="H79" s="85" t="s">
        <v>1170</v>
      </c>
      <c r="I79" s="86"/>
      <c r="J79" s="86"/>
      <c r="K79" s="86"/>
      <c r="L79" s="86"/>
      <c r="M79" s="86"/>
      <c r="N79" s="86"/>
      <c r="O79" s="86"/>
      <c r="P79" s="86"/>
      <c r="Q79" s="86"/>
      <c r="R79" s="86"/>
      <c r="S79" s="86"/>
      <c r="T79" s="86"/>
      <c r="U79" s="86"/>
      <c r="V79" s="86"/>
      <c r="W79" s="86"/>
      <c r="X79" s="86"/>
      <c r="Y79" s="86"/>
      <c r="Z79" s="86"/>
      <c r="AA79" s="86"/>
      <c r="AB79" s="86"/>
      <c r="AC79" s="88">
        <f t="shared" si="204"/>
        <v>0</v>
      </c>
      <c r="AD79" s="89">
        <f t="shared" si="301"/>
        <v>1</v>
      </c>
      <c r="AE79" s="88" t="str">
        <f t="shared" si="205"/>
        <v>3 - Moderado</v>
      </c>
      <c r="AF79" s="89">
        <f t="shared" si="300"/>
        <v>0.6</v>
      </c>
      <c r="AG79" s="82" t="str">
        <f t="shared" si="302"/>
        <v/>
      </c>
      <c r="AH79" s="89">
        <f t="shared" si="206"/>
        <v>0.6</v>
      </c>
      <c r="AI79" s="85"/>
      <c r="AJ79" s="85"/>
      <c r="AK79" s="85"/>
      <c r="AL79" s="85"/>
      <c r="AM79" s="47"/>
      <c r="AN79" s="91"/>
      <c r="AO79" s="91"/>
      <c r="AP79" s="47"/>
      <c r="AQ79" s="47"/>
      <c r="AR79" s="91"/>
      <c r="AS79" s="91"/>
      <c r="AT79" s="47"/>
      <c r="AU79" s="47"/>
      <c r="AV79" s="91"/>
      <c r="AW79" s="91"/>
      <c r="AX79" s="47"/>
      <c r="AY79" s="47"/>
      <c r="AZ79" s="91"/>
      <c r="BA79" s="91"/>
      <c r="BB79" s="47"/>
      <c r="BC79" s="47"/>
      <c r="BD79" s="91"/>
      <c r="BE79" s="91"/>
      <c r="BF79" s="47"/>
      <c r="BG79" s="47"/>
      <c r="BH79" s="91"/>
      <c r="BI79" s="91"/>
      <c r="BJ79" s="47"/>
      <c r="BK79" s="47"/>
      <c r="BL79" s="91"/>
      <c r="BM79" s="91"/>
      <c r="BN79" s="47"/>
      <c r="BO79" s="47"/>
      <c r="BP79" s="91"/>
      <c r="BQ79" s="91"/>
      <c r="BR79" s="47"/>
      <c r="BS79" s="47"/>
      <c r="BT79" s="91"/>
      <c r="BU79" s="91"/>
      <c r="BV79" s="47"/>
      <c r="BW79" s="47"/>
      <c r="BX79" s="91"/>
      <c r="BY79" s="91"/>
      <c r="BZ79" s="47"/>
      <c r="CA79" s="47"/>
      <c r="CB79" s="91"/>
      <c r="CC79" s="91"/>
      <c r="CD79" s="47"/>
      <c r="CE79" s="47"/>
      <c r="CF79" s="91"/>
      <c r="CG79" s="91"/>
      <c r="CH79" s="47"/>
      <c r="CI79" s="91"/>
      <c r="CJ79" s="91"/>
      <c r="CK79" s="47"/>
      <c r="CL79" s="92" t="str">
        <f t="shared" si="207"/>
        <v>5 - Muy Alta</v>
      </c>
      <c r="CM79" s="93">
        <f t="shared" si="303"/>
        <v>1</v>
      </c>
      <c r="CN79" s="92" t="str">
        <f t="shared" si="208"/>
        <v>3 - Moderado</v>
      </c>
      <c r="CO79" s="93">
        <f t="shared" si="304"/>
        <v>0.6</v>
      </c>
      <c r="CP79" s="94" t="str">
        <f t="shared" si="305"/>
        <v>ALTO</v>
      </c>
      <c r="CQ79" s="89">
        <f t="shared" si="209"/>
        <v>0.6</v>
      </c>
      <c r="CR79" s="194"/>
      <c r="CS79" s="94">
        <f t="shared" si="210"/>
        <v>5</v>
      </c>
      <c r="CT79" s="47"/>
      <c r="CU79" s="194"/>
      <c r="CV79" s="194"/>
      <c r="CW79" s="96"/>
      <c r="CX79" s="97">
        <f t="shared" si="211"/>
        <v>0</v>
      </c>
      <c r="CY79" s="98">
        <f t="shared" si="212"/>
        <v>3</v>
      </c>
      <c r="CZ79" s="97" t="str">
        <f t="shared" si="213"/>
        <v>Moderado</v>
      </c>
      <c r="DA79" s="99">
        <f t="shared" si="214"/>
        <v>0.6</v>
      </c>
      <c r="DB79" s="100">
        <f t="shared" si="215"/>
        <v>0</v>
      </c>
      <c r="DC79" s="100">
        <f t="shared" si="216"/>
        <v>0</v>
      </c>
      <c r="DD79" s="97">
        <f t="shared" si="217"/>
        <v>0</v>
      </c>
      <c r="DE79" s="428">
        <f t="shared" si="218"/>
        <v>5</v>
      </c>
      <c r="DF79" s="429">
        <f t="shared" si="219"/>
        <v>1</v>
      </c>
      <c r="DG79" s="428">
        <f t="shared" si="220"/>
        <v>3</v>
      </c>
      <c r="DH79" s="428"/>
      <c r="DI79" s="429">
        <f t="shared" si="221"/>
        <v>0.6</v>
      </c>
      <c r="DJ79" s="100">
        <f t="shared" si="222"/>
        <v>0</v>
      </c>
      <c r="DK79" s="100">
        <f t="shared" si="223"/>
        <v>0</v>
      </c>
      <c r="DL79" s="97">
        <f t="shared" si="224"/>
        <v>0</v>
      </c>
      <c r="DM79" s="428">
        <f t="shared" si="225"/>
        <v>5</v>
      </c>
      <c r="DN79" s="429">
        <f t="shared" si="226"/>
        <v>1</v>
      </c>
      <c r="DO79" s="428">
        <f t="shared" si="227"/>
        <v>3</v>
      </c>
      <c r="DP79" s="429">
        <f t="shared" si="228"/>
        <v>0.6</v>
      </c>
      <c r="DQ79" s="100">
        <f t="shared" si="229"/>
        <v>0</v>
      </c>
      <c r="DR79" s="100">
        <f t="shared" si="230"/>
        <v>0</v>
      </c>
      <c r="DS79" s="97">
        <f t="shared" si="231"/>
        <v>0</v>
      </c>
      <c r="DT79" s="428">
        <f t="shared" si="232"/>
        <v>5</v>
      </c>
      <c r="DU79" s="429">
        <f t="shared" si="233"/>
        <v>1</v>
      </c>
      <c r="DV79" s="428">
        <f t="shared" si="234"/>
        <v>3</v>
      </c>
      <c r="DW79" s="429">
        <f t="shared" si="235"/>
        <v>0.6</v>
      </c>
      <c r="DX79" s="100">
        <f t="shared" si="236"/>
        <v>0</v>
      </c>
      <c r="DY79" s="100">
        <f t="shared" si="237"/>
        <v>0</v>
      </c>
      <c r="DZ79" s="97">
        <f t="shared" si="238"/>
        <v>0</v>
      </c>
      <c r="EA79" s="428">
        <f t="shared" si="239"/>
        <v>5</v>
      </c>
      <c r="EB79" s="429">
        <f t="shared" si="240"/>
        <v>1</v>
      </c>
      <c r="EC79" s="428">
        <f t="shared" si="241"/>
        <v>3</v>
      </c>
      <c r="ED79" s="429">
        <f t="shared" si="242"/>
        <v>0.6</v>
      </c>
      <c r="EE79" s="100">
        <f t="shared" si="243"/>
        <v>0</v>
      </c>
      <c r="EF79" s="100">
        <f t="shared" si="244"/>
        <v>0</v>
      </c>
      <c r="EG79" s="97">
        <f t="shared" si="245"/>
        <v>0</v>
      </c>
      <c r="EH79" s="428">
        <f t="shared" si="246"/>
        <v>5</v>
      </c>
      <c r="EI79" s="429">
        <f t="shared" si="247"/>
        <v>1</v>
      </c>
      <c r="EJ79" s="428">
        <f t="shared" si="248"/>
        <v>3</v>
      </c>
      <c r="EK79" s="429">
        <f t="shared" si="249"/>
        <v>0.6</v>
      </c>
      <c r="EL79" s="100">
        <f t="shared" si="250"/>
        <v>0</v>
      </c>
      <c r="EM79" s="100">
        <f t="shared" si="251"/>
        <v>0</v>
      </c>
      <c r="EN79" s="97">
        <f t="shared" si="252"/>
        <v>0</v>
      </c>
      <c r="EO79" s="428">
        <f t="shared" si="253"/>
        <v>5</v>
      </c>
      <c r="EP79" s="429">
        <f t="shared" si="254"/>
        <v>1</v>
      </c>
      <c r="EQ79" s="428">
        <f t="shared" si="255"/>
        <v>3</v>
      </c>
      <c r="ER79" s="429">
        <f t="shared" si="256"/>
        <v>0.6</v>
      </c>
      <c r="ES79" s="100">
        <f t="shared" si="257"/>
        <v>0</v>
      </c>
      <c r="ET79" s="100">
        <f t="shared" si="258"/>
        <v>0</v>
      </c>
      <c r="EU79" s="97">
        <f t="shared" si="259"/>
        <v>0</v>
      </c>
      <c r="EV79" s="428">
        <f t="shared" si="260"/>
        <v>5</v>
      </c>
      <c r="EW79" s="429">
        <f t="shared" si="261"/>
        <v>1</v>
      </c>
      <c r="EX79" s="428">
        <f t="shared" si="262"/>
        <v>3</v>
      </c>
      <c r="EY79" s="429">
        <f t="shared" si="263"/>
        <v>0.6</v>
      </c>
      <c r="EZ79" s="100">
        <f t="shared" si="264"/>
        <v>0</v>
      </c>
      <c r="FA79" s="100">
        <f t="shared" si="265"/>
        <v>0</v>
      </c>
      <c r="FB79" s="97">
        <f t="shared" si="266"/>
        <v>0</v>
      </c>
      <c r="FC79" s="428">
        <f t="shared" si="267"/>
        <v>5</v>
      </c>
      <c r="FD79" s="429">
        <f t="shared" si="268"/>
        <v>1</v>
      </c>
      <c r="FE79" s="428">
        <f t="shared" si="269"/>
        <v>3</v>
      </c>
      <c r="FF79" s="429">
        <f t="shared" si="270"/>
        <v>0.6</v>
      </c>
      <c r="FG79" s="100">
        <f t="shared" si="271"/>
        <v>0</v>
      </c>
      <c r="FH79" s="100">
        <f t="shared" si="272"/>
        <v>0</v>
      </c>
      <c r="FI79" s="97">
        <f t="shared" si="273"/>
        <v>0</v>
      </c>
      <c r="FJ79" s="428">
        <f t="shared" si="274"/>
        <v>5</v>
      </c>
      <c r="FK79" s="429">
        <f t="shared" si="275"/>
        <v>1</v>
      </c>
      <c r="FL79" s="428">
        <f t="shared" si="276"/>
        <v>3</v>
      </c>
      <c r="FM79" s="429">
        <f t="shared" si="277"/>
        <v>0.6</v>
      </c>
      <c r="FN79" s="100">
        <f t="shared" si="278"/>
        <v>0</v>
      </c>
      <c r="FO79" s="100">
        <f t="shared" si="279"/>
        <v>0</v>
      </c>
      <c r="FP79" s="97">
        <f t="shared" si="280"/>
        <v>0</v>
      </c>
      <c r="FQ79" s="428">
        <f t="shared" si="281"/>
        <v>5</v>
      </c>
      <c r="FR79" s="429">
        <f t="shared" si="282"/>
        <v>1</v>
      </c>
      <c r="FS79" s="428">
        <f t="shared" si="283"/>
        <v>3</v>
      </c>
      <c r="FT79" s="429">
        <f t="shared" si="284"/>
        <v>0.6</v>
      </c>
      <c r="FU79" s="100">
        <f t="shared" si="285"/>
        <v>0</v>
      </c>
      <c r="FV79" s="100">
        <f t="shared" si="286"/>
        <v>0</v>
      </c>
      <c r="FW79" s="97">
        <f t="shared" si="287"/>
        <v>0</v>
      </c>
      <c r="FX79" s="428">
        <f t="shared" si="288"/>
        <v>5</v>
      </c>
      <c r="FY79" s="429">
        <f t="shared" si="289"/>
        <v>1</v>
      </c>
      <c r="FZ79" s="428">
        <f t="shared" si="290"/>
        <v>3</v>
      </c>
      <c r="GA79" s="429">
        <f t="shared" si="291"/>
        <v>0.6</v>
      </c>
      <c r="GB79" s="100">
        <f t="shared" si="292"/>
        <v>0</v>
      </c>
      <c r="GC79" s="100">
        <f t="shared" si="293"/>
        <v>0</v>
      </c>
      <c r="GD79" s="97">
        <f t="shared" si="294"/>
        <v>0</v>
      </c>
      <c r="GE79" s="428">
        <f t="shared" si="295"/>
        <v>5</v>
      </c>
      <c r="GF79" s="429">
        <f t="shared" si="296"/>
        <v>1</v>
      </c>
      <c r="GG79" s="428">
        <f t="shared" si="297"/>
        <v>3</v>
      </c>
      <c r="GH79" s="429">
        <f t="shared" si="298"/>
        <v>0.6</v>
      </c>
      <c r="GI79" s="429">
        <f t="shared" si="299"/>
        <v>0.6</v>
      </c>
    </row>
    <row r="80" spans="1:191" ht="37.5" hidden="1" customHeight="1">
      <c r="A80" s="427">
        <v>72</v>
      </c>
      <c r="B80" s="85"/>
      <c r="C80" s="85"/>
      <c r="D80" s="193"/>
      <c r="E80" s="85"/>
      <c r="F80" s="124"/>
      <c r="G80" s="85"/>
      <c r="H80" s="85" t="s">
        <v>1170</v>
      </c>
      <c r="I80" s="86"/>
      <c r="J80" s="86"/>
      <c r="K80" s="86"/>
      <c r="L80" s="86"/>
      <c r="M80" s="86"/>
      <c r="N80" s="86"/>
      <c r="O80" s="86"/>
      <c r="P80" s="86"/>
      <c r="Q80" s="86"/>
      <c r="R80" s="86"/>
      <c r="S80" s="86"/>
      <c r="T80" s="86"/>
      <c r="U80" s="86"/>
      <c r="V80" s="86"/>
      <c r="W80" s="86"/>
      <c r="X80" s="86"/>
      <c r="Y80" s="86"/>
      <c r="Z80" s="86"/>
      <c r="AA80" s="86"/>
      <c r="AB80" s="86"/>
      <c r="AC80" s="88">
        <f t="shared" si="204"/>
        <v>0</v>
      </c>
      <c r="AD80" s="89">
        <f t="shared" si="301"/>
        <v>1</v>
      </c>
      <c r="AE80" s="88" t="str">
        <f t="shared" si="205"/>
        <v>3 - Moderado</v>
      </c>
      <c r="AF80" s="89">
        <f t="shared" si="300"/>
        <v>0.6</v>
      </c>
      <c r="AG80" s="82" t="str">
        <f t="shared" si="302"/>
        <v/>
      </c>
      <c r="AH80" s="89">
        <f t="shared" si="206"/>
        <v>0.6</v>
      </c>
      <c r="AI80" s="85"/>
      <c r="AJ80" s="85"/>
      <c r="AK80" s="85"/>
      <c r="AL80" s="85"/>
      <c r="AM80" s="47"/>
      <c r="AN80" s="91"/>
      <c r="AO80" s="91"/>
      <c r="AP80" s="47"/>
      <c r="AQ80" s="47"/>
      <c r="AR80" s="91"/>
      <c r="AS80" s="91"/>
      <c r="AT80" s="47"/>
      <c r="AU80" s="47"/>
      <c r="AV80" s="91"/>
      <c r="AW80" s="91"/>
      <c r="AX80" s="47"/>
      <c r="AY80" s="47"/>
      <c r="AZ80" s="91"/>
      <c r="BA80" s="91"/>
      <c r="BB80" s="47"/>
      <c r="BC80" s="47"/>
      <c r="BD80" s="91"/>
      <c r="BE80" s="91"/>
      <c r="BF80" s="47"/>
      <c r="BG80" s="47"/>
      <c r="BH80" s="91"/>
      <c r="BI80" s="91"/>
      <c r="BJ80" s="47"/>
      <c r="BK80" s="47"/>
      <c r="BL80" s="91"/>
      <c r="BM80" s="91"/>
      <c r="BN80" s="47"/>
      <c r="BO80" s="47"/>
      <c r="BP80" s="91"/>
      <c r="BQ80" s="91"/>
      <c r="BR80" s="47"/>
      <c r="BS80" s="47"/>
      <c r="BT80" s="91"/>
      <c r="BU80" s="91"/>
      <c r="BV80" s="47"/>
      <c r="BW80" s="47"/>
      <c r="BX80" s="91"/>
      <c r="BY80" s="91"/>
      <c r="BZ80" s="47"/>
      <c r="CA80" s="47"/>
      <c r="CB80" s="91"/>
      <c r="CC80" s="91"/>
      <c r="CD80" s="47"/>
      <c r="CE80" s="47"/>
      <c r="CF80" s="91"/>
      <c r="CG80" s="91"/>
      <c r="CH80" s="47"/>
      <c r="CI80" s="91"/>
      <c r="CJ80" s="91"/>
      <c r="CK80" s="47"/>
      <c r="CL80" s="92" t="str">
        <f t="shared" si="207"/>
        <v>5 - Muy Alta</v>
      </c>
      <c r="CM80" s="93">
        <f t="shared" si="303"/>
        <v>1</v>
      </c>
      <c r="CN80" s="92" t="str">
        <f t="shared" si="208"/>
        <v>3 - Moderado</v>
      </c>
      <c r="CO80" s="93">
        <f t="shared" si="304"/>
        <v>0.6</v>
      </c>
      <c r="CP80" s="94" t="str">
        <f t="shared" si="305"/>
        <v>ALTO</v>
      </c>
      <c r="CQ80" s="89">
        <f t="shared" si="209"/>
        <v>0.6</v>
      </c>
      <c r="CR80" s="194"/>
      <c r="CS80" s="94">
        <f t="shared" si="210"/>
        <v>5</v>
      </c>
      <c r="CT80" s="47"/>
      <c r="CU80" s="194"/>
      <c r="CV80" s="194"/>
      <c r="CW80" s="96"/>
      <c r="CX80" s="97">
        <f t="shared" si="211"/>
        <v>0</v>
      </c>
      <c r="CY80" s="98">
        <f t="shared" si="212"/>
        <v>3</v>
      </c>
      <c r="CZ80" s="97" t="str">
        <f t="shared" si="213"/>
        <v>Moderado</v>
      </c>
      <c r="DA80" s="99">
        <f t="shared" si="214"/>
        <v>0.6</v>
      </c>
      <c r="DB80" s="100">
        <f t="shared" si="215"/>
        <v>0</v>
      </c>
      <c r="DC80" s="100">
        <f t="shared" si="216"/>
        <v>0</v>
      </c>
      <c r="DD80" s="97">
        <f t="shared" si="217"/>
        <v>0</v>
      </c>
      <c r="DE80" s="428">
        <f t="shared" si="218"/>
        <v>5</v>
      </c>
      <c r="DF80" s="429">
        <f t="shared" si="219"/>
        <v>1</v>
      </c>
      <c r="DG80" s="428">
        <f t="shared" si="220"/>
        <v>3</v>
      </c>
      <c r="DH80" s="428"/>
      <c r="DI80" s="429">
        <f t="shared" si="221"/>
        <v>0.6</v>
      </c>
      <c r="DJ80" s="100">
        <f t="shared" si="222"/>
        <v>0</v>
      </c>
      <c r="DK80" s="100">
        <f t="shared" si="223"/>
        <v>0</v>
      </c>
      <c r="DL80" s="97">
        <f t="shared" si="224"/>
        <v>0</v>
      </c>
      <c r="DM80" s="428">
        <f t="shared" si="225"/>
        <v>5</v>
      </c>
      <c r="DN80" s="429">
        <f t="shared" si="226"/>
        <v>1</v>
      </c>
      <c r="DO80" s="428">
        <f t="shared" si="227"/>
        <v>3</v>
      </c>
      <c r="DP80" s="429">
        <f t="shared" si="228"/>
        <v>0.6</v>
      </c>
      <c r="DQ80" s="100">
        <f t="shared" si="229"/>
        <v>0</v>
      </c>
      <c r="DR80" s="100">
        <f t="shared" si="230"/>
        <v>0</v>
      </c>
      <c r="DS80" s="97">
        <f t="shared" si="231"/>
        <v>0</v>
      </c>
      <c r="DT80" s="428">
        <f t="shared" si="232"/>
        <v>5</v>
      </c>
      <c r="DU80" s="429">
        <f t="shared" si="233"/>
        <v>1</v>
      </c>
      <c r="DV80" s="428">
        <f t="shared" si="234"/>
        <v>3</v>
      </c>
      <c r="DW80" s="429">
        <f t="shared" si="235"/>
        <v>0.6</v>
      </c>
      <c r="DX80" s="100">
        <f t="shared" si="236"/>
        <v>0</v>
      </c>
      <c r="DY80" s="100">
        <f t="shared" si="237"/>
        <v>0</v>
      </c>
      <c r="DZ80" s="97">
        <f t="shared" si="238"/>
        <v>0</v>
      </c>
      <c r="EA80" s="428">
        <f t="shared" si="239"/>
        <v>5</v>
      </c>
      <c r="EB80" s="429">
        <f t="shared" si="240"/>
        <v>1</v>
      </c>
      <c r="EC80" s="428">
        <f t="shared" si="241"/>
        <v>3</v>
      </c>
      <c r="ED80" s="429">
        <f t="shared" si="242"/>
        <v>0.6</v>
      </c>
      <c r="EE80" s="100">
        <f t="shared" si="243"/>
        <v>0</v>
      </c>
      <c r="EF80" s="100">
        <f t="shared" si="244"/>
        <v>0</v>
      </c>
      <c r="EG80" s="97">
        <f t="shared" si="245"/>
        <v>0</v>
      </c>
      <c r="EH80" s="428">
        <f t="shared" si="246"/>
        <v>5</v>
      </c>
      <c r="EI80" s="429">
        <f t="shared" si="247"/>
        <v>1</v>
      </c>
      <c r="EJ80" s="428">
        <f t="shared" si="248"/>
        <v>3</v>
      </c>
      <c r="EK80" s="429">
        <f t="shared" si="249"/>
        <v>0.6</v>
      </c>
      <c r="EL80" s="100">
        <f t="shared" si="250"/>
        <v>0</v>
      </c>
      <c r="EM80" s="100">
        <f t="shared" si="251"/>
        <v>0</v>
      </c>
      <c r="EN80" s="97">
        <f t="shared" si="252"/>
        <v>0</v>
      </c>
      <c r="EO80" s="428">
        <f t="shared" si="253"/>
        <v>5</v>
      </c>
      <c r="EP80" s="429">
        <f t="shared" si="254"/>
        <v>1</v>
      </c>
      <c r="EQ80" s="428">
        <f t="shared" si="255"/>
        <v>3</v>
      </c>
      <c r="ER80" s="429">
        <f t="shared" si="256"/>
        <v>0.6</v>
      </c>
      <c r="ES80" s="100">
        <f t="shared" si="257"/>
        <v>0</v>
      </c>
      <c r="ET80" s="100">
        <f t="shared" si="258"/>
        <v>0</v>
      </c>
      <c r="EU80" s="97">
        <f t="shared" si="259"/>
        <v>0</v>
      </c>
      <c r="EV80" s="428">
        <f t="shared" si="260"/>
        <v>5</v>
      </c>
      <c r="EW80" s="429">
        <f t="shared" si="261"/>
        <v>1</v>
      </c>
      <c r="EX80" s="428">
        <f t="shared" si="262"/>
        <v>3</v>
      </c>
      <c r="EY80" s="429">
        <f t="shared" si="263"/>
        <v>0.6</v>
      </c>
      <c r="EZ80" s="100">
        <f t="shared" si="264"/>
        <v>0</v>
      </c>
      <c r="FA80" s="100">
        <f t="shared" si="265"/>
        <v>0</v>
      </c>
      <c r="FB80" s="97">
        <f t="shared" si="266"/>
        <v>0</v>
      </c>
      <c r="FC80" s="428">
        <f t="shared" si="267"/>
        <v>5</v>
      </c>
      <c r="FD80" s="429">
        <f t="shared" si="268"/>
        <v>1</v>
      </c>
      <c r="FE80" s="428">
        <f t="shared" si="269"/>
        <v>3</v>
      </c>
      <c r="FF80" s="429">
        <f t="shared" si="270"/>
        <v>0.6</v>
      </c>
      <c r="FG80" s="100">
        <f t="shared" si="271"/>
        <v>0</v>
      </c>
      <c r="FH80" s="100">
        <f t="shared" si="272"/>
        <v>0</v>
      </c>
      <c r="FI80" s="97">
        <f t="shared" si="273"/>
        <v>0</v>
      </c>
      <c r="FJ80" s="428">
        <f t="shared" si="274"/>
        <v>5</v>
      </c>
      <c r="FK80" s="429">
        <f t="shared" si="275"/>
        <v>1</v>
      </c>
      <c r="FL80" s="428">
        <f t="shared" si="276"/>
        <v>3</v>
      </c>
      <c r="FM80" s="429">
        <f t="shared" si="277"/>
        <v>0.6</v>
      </c>
      <c r="FN80" s="100">
        <f t="shared" si="278"/>
        <v>0</v>
      </c>
      <c r="FO80" s="100">
        <f t="shared" si="279"/>
        <v>0</v>
      </c>
      <c r="FP80" s="97">
        <f t="shared" si="280"/>
        <v>0</v>
      </c>
      <c r="FQ80" s="428">
        <f t="shared" si="281"/>
        <v>5</v>
      </c>
      <c r="FR80" s="429">
        <f t="shared" si="282"/>
        <v>1</v>
      </c>
      <c r="FS80" s="428">
        <f t="shared" si="283"/>
        <v>3</v>
      </c>
      <c r="FT80" s="429">
        <f t="shared" si="284"/>
        <v>0.6</v>
      </c>
      <c r="FU80" s="100">
        <f t="shared" si="285"/>
        <v>0</v>
      </c>
      <c r="FV80" s="100">
        <f t="shared" si="286"/>
        <v>0</v>
      </c>
      <c r="FW80" s="97">
        <f t="shared" si="287"/>
        <v>0</v>
      </c>
      <c r="FX80" s="428">
        <f t="shared" si="288"/>
        <v>5</v>
      </c>
      <c r="FY80" s="429">
        <f t="shared" si="289"/>
        <v>1</v>
      </c>
      <c r="FZ80" s="428">
        <f t="shared" si="290"/>
        <v>3</v>
      </c>
      <c r="GA80" s="429">
        <f t="shared" si="291"/>
        <v>0.6</v>
      </c>
      <c r="GB80" s="100">
        <f t="shared" si="292"/>
        <v>0</v>
      </c>
      <c r="GC80" s="100">
        <f t="shared" si="293"/>
        <v>0</v>
      </c>
      <c r="GD80" s="97">
        <f t="shared" si="294"/>
        <v>0</v>
      </c>
      <c r="GE80" s="428">
        <f t="shared" si="295"/>
        <v>5</v>
      </c>
      <c r="GF80" s="429">
        <f t="shared" si="296"/>
        <v>1</v>
      </c>
      <c r="GG80" s="428">
        <f t="shared" si="297"/>
        <v>3</v>
      </c>
      <c r="GH80" s="429">
        <f t="shared" si="298"/>
        <v>0.6</v>
      </c>
      <c r="GI80" s="429">
        <f t="shared" si="299"/>
        <v>0.6</v>
      </c>
    </row>
    <row r="81" spans="1:191" ht="37.5" hidden="1" customHeight="1">
      <c r="A81" s="427">
        <v>73</v>
      </c>
      <c r="B81" s="85"/>
      <c r="C81" s="85"/>
      <c r="D81" s="193"/>
      <c r="E81" s="85"/>
      <c r="F81" s="124"/>
      <c r="G81" s="85"/>
      <c r="H81" s="85" t="s">
        <v>1170</v>
      </c>
      <c r="I81" s="86"/>
      <c r="J81" s="86"/>
      <c r="K81" s="86"/>
      <c r="L81" s="86"/>
      <c r="M81" s="86"/>
      <c r="N81" s="86"/>
      <c r="O81" s="86"/>
      <c r="P81" s="86"/>
      <c r="Q81" s="86"/>
      <c r="R81" s="86"/>
      <c r="S81" s="86"/>
      <c r="T81" s="86"/>
      <c r="U81" s="86"/>
      <c r="V81" s="86"/>
      <c r="W81" s="86"/>
      <c r="X81" s="86"/>
      <c r="Y81" s="86"/>
      <c r="Z81" s="86"/>
      <c r="AA81" s="86"/>
      <c r="AB81" s="86"/>
      <c r="AC81" s="88">
        <f t="shared" si="204"/>
        <v>0</v>
      </c>
      <c r="AD81" s="89">
        <f t="shared" si="301"/>
        <v>1</v>
      </c>
      <c r="AE81" s="88" t="str">
        <f t="shared" si="205"/>
        <v>3 - Moderado</v>
      </c>
      <c r="AF81" s="89">
        <f t="shared" si="300"/>
        <v>0.6</v>
      </c>
      <c r="AG81" s="82" t="str">
        <f t="shared" si="302"/>
        <v/>
      </c>
      <c r="AH81" s="89">
        <f t="shared" si="206"/>
        <v>0.6</v>
      </c>
      <c r="AI81" s="85"/>
      <c r="AJ81" s="85"/>
      <c r="AK81" s="85"/>
      <c r="AL81" s="85"/>
      <c r="AM81" s="47"/>
      <c r="AN81" s="91"/>
      <c r="AO81" s="91"/>
      <c r="AP81" s="47"/>
      <c r="AQ81" s="47"/>
      <c r="AR81" s="91"/>
      <c r="AS81" s="91"/>
      <c r="AT81" s="47"/>
      <c r="AU81" s="47"/>
      <c r="AV81" s="91"/>
      <c r="AW81" s="91"/>
      <c r="AX81" s="47"/>
      <c r="AY81" s="47"/>
      <c r="AZ81" s="91"/>
      <c r="BA81" s="91"/>
      <c r="BB81" s="47"/>
      <c r="BC81" s="47"/>
      <c r="BD81" s="91"/>
      <c r="BE81" s="91"/>
      <c r="BF81" s="47"/>
      <c r="BG81" s="47"/>
      <c r="BH81" s="91"/>
      <c r="BI81" s="91"/>
      <c r="BJ81" s="47"/>
      <c r="BK81" s="47"/>
      <c r="BL81" s="91"/>
      <c r="BM81" s="91"/>
      <c r="BN81" s="47"/>
      <c r="BO81" s="47"/>
      <c r="BP81" s="91"/>
      <c r="BQ81" s="91"/>
      <c r="BR81" s="47"/>
      <c r="BS81" s="47"/>
      <c r="BT81" s="91"/>
      <c r="BU81" s="91"/>
      <c r="BV81" s="47"/>
      <c r="BW81" s="47"/>
      <c r="BX81" s="91"/>
      <c r="BY81" s="91"/>
      <c r="BZ81" s="47"/>
      <c r="CA81" s="47"/>
      <c r="CB81" s="91"/>
      <c r="CC81" s="91"/>
      <c r="CD81" s="47"/>
      <c r="CE81" s="47"/>
      <c r="CF81" s="91"/>
      <c r="CG81" s="91"/>
      <c r="CH81" s="47"/>
      <c r="CI81" s="91"/>
      <c r="CJ81" s="91"/>
      <c r="CK81" s="47"/>
      <c r="CL81" s="92" t="str">
        <f t="shared" si="207"/>
        <v>5 - Muy Alta</v>
      </c>
      <c r="CM81" s="93">
        <f t="shared" si="303"/>
        <v>1</v>
      </c>
      <c r="CN81" s="92" t="str">
        <f t="shared" si="208"/>
        <v>3 - Moderado</v>
      </c>
      <c r="CO81" s="93">
        <f t="shared" si="304"/>
        <v>0.6</v>
      </c>
      <c r="CP81" s="94" t="str">
        <f t="shared" si="305"/>
        <v>ALTO</v>
      </c>
      <c r="CQ81" s="89">
        <f t="shared" si="209"/>
        <v>0.6</v>
      </c>
      <c r="CR81" s="194"/>
      <c r="CS81" s="94">
        <f t="shared" si="210"/>
        <v>5</v>
      </c>
      <c r="CT81" s="47"/>
      <c r="CU81" s="194"/>
      <c r="CV81" s="194"/>
      <c r="CW81" s="96"/>
      <c r="CX81" s="97">
        <f t="shared" si="211"/>
        <v>0</v>
      </c>
      <c r="CY81" s="98">
        <f t="shared" si="212"/>
        <v>3</v>
      </c>
      <c r="CZ81" s="97" t="str">
        <f t="shared" si="213"/>
        <v>Moderado</v>
      </c>
      <c r="DA81" s="99">
        <f t="shared" si="214"/>
        <v>0.6</v>
      </c>
      <c r="DB81" s="100">
        <f t="shared" si="215"/>
        <v>0</v>
      </c>
      <c r="DC81" s="100">
        <f t="shared" si="216"/>
        <v>0</v>
      </c>
      <c r="DD81" s="97">
        <f t="shared" si="217"/>
        <v>0</v>
      </c>
      <c r="DE81" s="428">
        <f t="shared" si="218"/>
        <v>5</v>
      </c>
      <c r="DF81" s="429">
        <f t="shared" si="219"/>
        <v>1</v>
      </c>
      <c r="DG81" s="428">
        <f t="shared" si="220"/>
        <v>3</v>
      </c>
      <c r="DH81" s="428"/>
      <c r="DI81" s="429">
        <f t="shared" si="221"/>
        <v>0.6</v>
      </c>
      <c r="DJ81" s="100">
        <f t="shared" si="222"/>
        <v>0</v>
      </c>
      <c r="DK81" s="100">
        <f t="shared" si="223"/>
        <v>0</v>
      </c>
      <c r="DL81" s="97">
        <f t="shared" si="224"/>
        <v>0</v>
      </c>
      <c r="DM81" s="428">
        <f t="shared" si="225"/>
        <v>5</v>
      </c>
      <c r="DN81" s="429">
        <f t="shared" si="226"/>
        <v>1</v>
      </c>
      <c r="DO81" s="428">
        <f t="shared" si="227"/>
        <v>3</v>
      </c>
      <c r="DP81" s="429">
        <f t="shared" si="228"/>
        <v>0.6</v>
      </c>
      <c r="DQ81" s="100">
        <f t="shared" si="229"/>
        <v>0</v>
      </c>
      <c r="DR81" s="100">
        <f t="shared" si="230"/>
        <v>0</v>
      </c>
      <c r="DS81" s="97">
        <f t="shared" si="231"/>
        <v>0</v>
      </c>
      <c r="DT81" s="428">
        <f t="shared" si="232"/>
        <v>5</v>
      </c>
      <c r="DU81" s="429">
        <f t="shared" si="233"/>
        <v>1</v>
      </c>
      <c r="DV81" s="428">
        <f t="shared" si="234"/>
        <v>3</v>
      </c>
      <c r="DW81" s="429">
        <f t="shared" si="235"/>
        <v>0.6</v>
      </c>
      <c r="DX81" s="100">
        <f t="shared" si="236"/>
        <v>0</v>
      </c>
      <c r="DY81" s="100">
        <f t="shared" si="237"/>
        <v>0</v>
      </c>
      <c r="DZ81" s="97">
        <f t="shared" si="238"/>
        <v>0</v>
      </c>
      <c r="EA81" s="428">
        <f t="shared" si="239"/>
        <v>5</v>
      </c>
      <c r="EB81" s="429">
        <f t="shared" si="240"/>
        <v>1</v>
      </c>
      <c r="EC81" s="428">
        <f t="shared" si="241"/>
        <v>3</v>
      </c>
      <c r="ED81" s="429">
        <f t="shared" si="242"/>
        <v>0.6</v>
      </c>
      <c r="EE81" s="100">
        <f t="shared" si="243"/>
        <v>0</v>
      </c>
      <c r="EF81" s="100">
        <f t="shared" si="244"/>
        <v>0</v>
      </c>
      <c r="EG81" s="97">
        <f t="shared" si="245"/>
        <v>0</v>
      </c>
      <c r="EH81" s="428">
        <f t="shared" si="246"/>
        <v>5</v>
      </c>
      <c r="EI81" s="429">
        <f t="shared" si="247"/>
        <v>1</v>
      </c>
      <c r="EJ81" s="428">
        <f t="shared" si="248"/>
        <v>3</v>
      </c>
      <c r="EK81" s="429">
        <f t="shared" si="249"/>
        <v>0.6</v>
      </c>
      <c r="EL81" s="100">
        <f t="shared" si="250"/>
        <v>0</v>
      </c>
      <c r="EM81" s="100">
        <f t="shared" si="251"/>
        <v>0</v>
      </c>
      <c r="EN81" s="97">
        <f t="shared" si="252"/>
        <v>0</v>
      </c>
      <c r="EO81" s="428">
        <f t="shared" si="253"/>
        <v>5</v>
      </c>
      <c r="EP81" s="429">
        <f t="shared" si="254"/>
        <v>1</v>
      </c>
      <c r="EQ81" s="428">
        <f t="shared" si="255"/>
        <v>3</v>
      </c>
      <c r="ER81" s="429">
        <f t="shared" si="256"/>
        <v>0.6</v>
      </c>
      <c r="ES81" s="100">
        <f t="shared" si="257"/>
        <v>0</v>
      </c>
      <c r="ET81" s="100">
        <f t="shared" si="258"/>
        <v>0</v>
      </c>
      <c r="EU81" s="97">
        <f t="shared" si="259"/>
        <v>0</v>
      </c>
      <c r="EV81" s="428">
        <f t="shared" si="260"/>
        <v>5</v>
      </c>
      <c r="EW81" s="429">
        <f t="shared" si="261"/>
        <v>1</v>
      </c>
      <c r="EX81" s="428">
        <f t="shared" si="262"/>
        <v>3</v>
      </c>
      <c r="EY81" s="429">
        <f t="shared" si="263"/>
        <v>0.6</v>
      </c>
      <c r="EZ81" s="100">
        <f t="shared" si="264"/>
        <v>0</v>
      </c>
      <c r="FA81" s="100">
        <f t="shared" si="265"/>
        <v>0</v>
      </c>
      <c r="FB81" s="97">
        <f t="shared" si="266"/>
        <v>0</v>
      </c>
      <c r="FC81" s="428">
        <f t="shared" si="267"/>
        <v>5</v>
      </c>
      <c r="FD81" s="429">
        <f t="shared" si="268"/>
        <v>1</v>
      </c>
      <c r="FE81" s="428">
        <f t="shared" si="269"/>
        <v>3</v>
      </c>
      <c r="FF81" s="429">
        <f t="shared" si="270"/>
        <v>0.6</v>
      </c>
      <c r="FG81" s="100">
        <f t="shared" si="271"/>
        <v>0</v>
      </c>
      <c r="FH81" s="100">
        <f t="shared" si="272"/>
        <v>0</v>
      </c>
      <c r="FI81" s="97">
        <f t="shared" si="273"/>
        <v>0</v>
      </c>
      <c r="FJ81" s="428">
        <f t="shared" si="274"/>
        <v>5</v>
      </c>
      <c r="FK81" s="429">
        <f t="shared" si="275"/>
        <v>1</v>
      </c>
      <c r="FL81" s="428">
        <f t="shared" si="276"/>
        <v>3</v>
      </c>
      <c r="FM81" s="429">
        <f t="shared" si="277"/>
        <v>0.6</v>
      </c>
      <c r="FN81" s="100">
        <f t="shared" si="278"/>
        <v>0</v>
      </c>
      <c r="FO81" s="100">
        <f t="shared" si="279"/>
        <v>0</v>
      </c>
      <c r="FP81" s="97">
        <f t="shared" si="280"/>
        <v>0</v>
      </c>
      <c r="FQ81" s="428">
        <f t="shared" si="281"/>
        <v>5</v>
      </c>
      <c r="FR81" s="429">
        <f t="shared" si="282"/>
        <v>1</v>
      </c>
      <c r="FS81" s="428">
        <f t="shared" si="283"/>
        <v>3</v>
      </c>
      <c r="FT81" s="429">
        <f t="shared" si="284"/>
        <v>0.6</v>
      </c>
      <c r="FU81" s="100">
        <f t="shared" si="285"/>
        <v>0</v>
      </c>
      <c r="FV81" s="100">
        <f t="shared" si="286"/>
        <v>0</v>
      </c>
      <c r="FW81" s="97">
        <f t="shared" si="287"/>
        <v>0</v>
      </c>
      <c r="FX81" s="428">
        <f t="shared" si="288"/>
        <v>5</v>
      </c>
      <c r="FY81" s="429">
        <f t="shared" si="289"/>
        <v>1</v>
      </c>
      <c r="FZ81" s="428">
        <f t="shared" si="290"/>
        <v>3</v>
      </c>
      <c r="GA81" s="429">
        <f t="shared" si="291"/>
        <v>0.6</v>
      </c>
      <c r="GB81" s="100">
        <f t="shared" si="292"/>
        <v>0</v>
      </c>
      <c r="GC81" s="100">
        <f t="shared" si="293"/>
        <v>0</v>
      </c>
      <c r="GD81" s="97">
        <f t="shared" si="294"/>
        <v>0</v>
      </c>
      <c r="GE81" s="428">
        <f t="shared" si="295"/>
        <v>5</v>
      </c>
      <c r="GF81" s="429">
        <f t="shared" si="296"/>
        <v>1</v>
      </c>
      <c r="GG81" s="428">
        <f t="shared" si="297"/>
        <v>3</v>
      </c>
      <c r="GH81" s="429">
        <f t="shared" si="298"/>
        <v>0.6</v>
      </c>
      <c r="GI81" s="429">
        <f t="shared" si="299"/>
        <v>0.6</v>
      </c>
    </row>
    <row r="82" spans="1:191" ht="37.5" hidden="1" customHeight="1">
      <c r="A82" s="427">
        <v>74</v>
      </c>
      <c r="B82" s="85"/>
      <c r="C82" s="85"/>
      <c r="D82" s="193"/>
      <c r="E82" s="85"/>
      <c r="F82" s="124"/>
      <c r="G82" s="85"/>
      <c r="H82" s="85" t="s">
        <v>1170</v>
      </c>
      <c r="I82" s="86"/>
      <c r="J82" s="86"/>
      <c r="K82" s="86"/>
      <c r="L82" s="86"/>
      <c r="M82" s="86"/>
      <c r="N82" s="86"/>
      <c r="O82" s="86"/>
      <c r="P82" s="86"/>
      <c r="Q82" s="86"/>
      <c r="R82" s="86"/>
      <c r="S82" s="86"/>
      <c r="T82" s="86"/>
      <c r="U82" s="86"/>
      <c r="V82" s="86"/>
      <c r="W82" s="86"/>
      <c r="X82" s="86"/>
      <c r="Y82" s="86"/>
      <c r="Z82" s="86"/>
      <c r="AA82" s="86"/>
      <c r="AB82" s="86"/>
      <c r="AC82" s="88">
        <f t="shared" si="204"/>
        <v>0</v>
      </c>
      <c r="AD82" s="89">
        <f t="shared" si="301"/>
        <v>1</v>
      </c>
      <c r="AE82" s="88" t="str">
        <f t="shared" si="205"/>
        <v>3 - Moderado</v>
      </c>
      <c r="AF82" s="89">
        <f t="shared" si="300"/>
        <v>0.6</v>
      </c>
      <c r="AG82" s="82" t="str">
        <f t="shared" si="302"/>
        <v/>
      </c>
      <c r="AH82" s="89">
        <f t="shared" si="206"/>
        <v>0.6</v>
      </c>
      <c r="AI82" s="85"/>
      <c r="AJ82" s="85"/>
      <c r="AK82" s="85"/>
      <c r="AL82" s="85"/>
      <c r="AM82" s="47"/>
      <c r="AN82" s="91"/>
      <c r="AO82" s="91"/>
      <c r="AP82" s="47"/>
      <c r="AQ82" s="47"/>
      <c r="AR82" s="91"/>
      <c r="AS82" s="91"/>
      <c r="AT82" s="47"/>
      <c r="AU82" s="47"/>
      <c r="AV82" s="91"/>
      <c r="AW82" s="91"/>
      <c r="AX82" s="47"/>
      <c r="AY82" s="47"/>
      <c r="AZ82" s="91"/>
      <c r="BA82" s="91"/>
      <c r="BB82" s="47"/>
      <c r="BC82" s="47"/>
      <c r="BD82" s="91"/>
      <c r="BE82" s="91"/>
      <c r="BF82" s="47"/>
      <c r="BG82" s="47"/>
      <c r="BH82" s="91"/>
      <c r="BI82" s="91"/>
      <c r="BJ82" s="47"/>
      <c r="BK82" s="47"/>
      <c r="BL82" s="91"/>
      <c r="BM82" s="91"/>
      <c r="BN82" s="47"/>
      <c r="BO82" s="47"/>
      <c r="BP82" s="91"/>
      <c r="BQ82" s="91"/>
      <c r="BR82" s="47"/>
      <c r="BS82" s="47"/>
      <c r="BT82" s="91"/>
      <c r="BU82" s="91"/>
      <c r="BV82" s="47"/>
      <c r="BW82" s="47"/>
      <c r="BX82" s="91"/>
      <c r="BY82" s="91"/>
      <c r="BZ82" s="47"/>
      <c r="CA82" s="47"/>
      <c r="CB82" s="91"/>
      <c r="CC82" s="91"/>
      <c r="CD82" s="47"/>
      <c r="CE82" s="47"/>
      <c r="CF82" s="91"/>
      <c r="CG82" s="91"/>
      <c r="CH82" s="47"/>
      <c r="CI82" s="91"/>
      <c r="CJ82" s="91"/>
      <c r="CK82" s="47"/>
      <c r="CL82" s="92" t="str">
        <f t="shared" si="207"/>
        <v>5 - Muy Alta</v>
      </c>
      <c r="CM82" s="93">
        <f t="shared" si="303"/>
        <v>1</v>
      </c>
      <c r="CN82" s="92" t="str">
        <f t="shared" si="208"/>
        <v>3 - Moderado</v>
      </c>
      <c r="CO82" s="93">
        <f t="shared" si="304"/>
        <v>0.6</v>
      </c>
      <c r="CP82" s="94" t="str">
        <f t="shared" si="305"/>
        <v>ALTO</v>
      </c>
      <c r="CQ82" s="89">
        <f t="shared" si="209"/>
        <v>0.6</v>
      </c>
      <c r="CR82" s="194"/>
      <c r="CS82" s="94">
        <f t="shared" si="210"/>
        <v>5</v>
      </c>
      <c r="CT82" s="47"/>
      <c r="CU82" s="194"/>
      <c r="CV82" s="194"/>
      <c r="CW82" s="96"/>
      <c r="CX82" s="97">
        <f t="shared" si="211"/>
        <v>0</v>
      </c>
      <c r="CY82" s="98">
        <f t="shared" si="212"/>
        <v>3</v>
      </c>
      <c r="CZ82" s="97" t="str">
        <f t="shared" si="213"/>
        <v>Moderado</v>
      </c>
      <c r="DA82" s="99">
        <f t="shared" si="214"/>
        <v>0.6</v>
      </c>
      <c r="DB82" s="100">
        <f t="shared" si="215"/>
        <v>0</v>
      </c>
      <c r="DC82" s="100">
        <f t="shared" si="216"/>
        <v>0</v>
      </c>
      <c r="DD82" s="97">
        <f t="shared" si="217"/>
        <v>0</v>
      </c>
      <c r="DE82" s="428">
        <f t="shared" si="218"/>
        <v>5</v>
      </c>
      <c r="DF82" s="429">
        <f t="shared" si="219"/>
        <v>1</v>
      </c>
      <c r="DG82" s="428">
        <f t="shared" si="220"/>
        <v>3</v>
      </c>
      <c r="DH82" s="428"/>
      <c r="DI82" s="429">
        <f t="shared" si="221"/>
        <v>0.6</v>
      </c>
      <c r="DJ82" s="100">
        <f t="shared" si="222"/>
        <v>0</v>
      </c>
      <c r="DK82" s="100">
        <f t="shared" si="223"/>
        <v>0</v>
      </c>
      <c r="DL82" s="97">
        <f t="shared" si="224"/>
        <v>0</v>
      </c>
      <c r="DM82" s="428">
        <f t="shared" si="225"/>
        <v>5</v>
      </c>
      <c r="DN82" s="429">
        <f t="shared" si="226"/>
        <v>1</v>
      </c>
      <c r="DO82" s="428">
        <f t="shared" si="227"/>
        <v>3</v>
      </c>
      <c r="DP82" s="429">
        <f t="shared" si="228"/>
        <v>0.6</v>
      </c>
      <c r="DQ82" s="100">
        <f t="shared" si="229"/>
        <v>0</v>
      </c>
      <c r="DR82" s="100">
        <f t="shared" si="230"/>
        <v>0</v>
      </c>
      <c r="DS82" s="97">
        <f t="shared" si="231"/>
        <v>0</v>
      </c>
      <c r="DT82" s="428">
        <f t="shared" si="232"/>
        <v>5</v>
      </c>
      <c r="DU82" s="429">
        <f t="shared" si="233"/>
        <v>1</v>
      </c>
      <c r="DV82" s="428">
        <f t="shared" si="234"/>
        <v>3</v>
      </c>
      <c r="DW82" s="429">
        <f t="shared" si="235"/>
        <v>0.6</v>
      </c>
      <c r="DX82" s="100">
        <f t="shared" si="236"/>
        <v>0</v>
      </c>
      <c r="DY82" s="100">
        <f t="shared" si="237"/>
        <v>0</v>
      </c>
      <c r="DZ82" s="97">
        <f t="shared" si="238"/>
        <v>0</v>
      </c>
      <c r="EA82" s="428">
        <f t="shared" si="239"/>
        <v>5</v>
      </c>
      <c r="EB82" s="429">
        <f t="shared" si="240"/>
        <v>1</v>
      </c>
      <c r="EC82" s="428">
        <f t="shared" si="241"/>
        <v>3</v>
      </c>
      <c r="ED82" s="429">
        <f t="shared" si="242"/>
        <v>0.6</v>
      </c>
      <c r="EE82" s="100">
        <f t="shared" si="243"/>
        <v>0</v>
      </c>
      <c r="EF82" s="100">
        <f t="shared" si="244"/>
        <v>0</v>
      </c>
      <c r="EG82" s="97">
        <f t="shared" si="245"/>
        <v>0</v>
      </c>
      <c r="EH82" s="428">
        <f t="shared" si="246"/>
        <v>5</v>
      </c>
      <c r="EI82" s="429">
        <f t="shared" si="247"/>
        <v>1</v>
      </c>
      <c r="EJ82" s="428">
        <f t="shared" si="248"/>
        <v>3</v>
      </c>
      <c r="EK82" s="429">
        <f t="shared" si="249"/>
        <v>0.6</v>
      </c>
      <c r="EL82" s="100">
        <f t="shared" si="250"/>
        <v>0</v>
      </c>
      <c r="EM82" s="100">
        <f t="shared" si="251"/>
        <v>0</v>
      </c>
      <c r="EN82" s="97">
        <f t="shared" si="252"/>
        <v>0</v>
      </c>
      <c r="EO82" s="428">
        <f t="shared" si="253"/>
        <v>5</v>
      </c>
      <c r="EP82" s="429">
        <f t="shared" si="254"/>
        <v>1</v>
      </c>
      <c r="EQ82" s="428">
        <f t="shared" si="255"/>
        <v>3</v>
      </c>
      <c r="ER82" s="429">
        <f t="shared" si="256"/>
        <v>0.6</v>
      </c>
      <c r="ES82" s="100">
        <f t="shared" si="257"/>
        <v>0</v>
      </c>
      <c r="ET82" s="100">
        <f t="shared" si="258"/>
        <v>0</v>
      </c>
      <c r="EU82" s="97">
        <f t="shared" si="259"/>
        <v>0</v>
      </c>
      <c r="EV82" s="428">
        <f t="shared" si="260"/>
        <v>5</v>
      </c>
      <c r="EW82" s="429">
        <f t="shared" si="261"/>
        <v>1</v>
      </c>
      <c r="EX82" s="428">
        <f t="shared" si="262"/>
        <v>3</v>
      </c>
      <c r="EY82" s="429">
        <f t="shared" si="263"/>
        <v>0.6</v>
      </c>
      <c r="EZ82" s="100">
        <f t="shared" si="264"/>
        <v>0</v>
      </c>
      <c r="FA82" s="100">
        <f t="shared" si="265"/>
        <v>0</v>
      </c>
      <c r="FB82" s="97">
        <f t="shared" si="266"/>
        <v>0</v>
      </c>
      <c r="FC82" s="428">
        <f t="shared" si="267"/>
        <v>5</v>
      </c>
      <c r="FD82" s="429">
        <f t="shared" si="268"/>
        <v>1</v>
      </c>
      <c r="FE82" s="428">
        <f t="shared" si="269"/>
        <v>3</v>
      </c>
      <c r="FF82" s="429">
        <f t="shared" si="270"/>
        <v>0.6</v>
      </c>
      <c r="FG82" s="100">
        <f t="shared" si="271"/>
        <v>0</v>
      </c>
      <c r="FH82" s="100">
        <f t="shared" si="272"/>
        <v>0</v>
      </c>
      <c r="FI82" s="97">
        <f t="shared" si="273"/>
        <v>0</v>
      </c>
      <c r="FJ82" s="428">
        <f t="shared" si="274"/>
        <v>5</v>
      </c>
      <c r="FK82" s="429">
        <f t="shared" si="275"/>
        <v>1</v>
      </c>
      <c r="FL82" s="428">
        <f t="shared" si="276"/>
        <v>3</v>
      </c>
      <c r="FM82" s="429">
        <f t="shared" si="277"/>
        <v>0.6</v>
      </c>
      <c r="FN82" s="100">
        <f t="shared" si="278"/>
        <v>0</v>
      </c>
      <c r="FO82" s="100">
        <f t="shared" si="279"/>
        <v>0</v>
      </c>
      <c r="FP82" s="97">
        <f t="shared" si="280"/>
        <v>0</v>
      </c>
      <c r="FQ82" s="428">
        <f t="shared" si="281"/>
        <v>5</v>
      </c>
      <c r="FR82" s="429">
        <f t="shared" si="282"/>
        <v>1</v>
      </c>
      <c r="FS82" s="428">
        <f t="shared" si="283"/>
        <v>3</v>
      </c>
      <c r="FT82" s="429">
        <f t="shared" si="284"/>
        <v>0.6</v>
      </c>
      <c r="FU82" s="100">
        <f t="shared" si="285"/>
        <v>0</v>
      </c>
      <c r="FV82" s="100">
        <f t="shared" si="286"/>
        <v>0</v>
      </c>
      <c r="FW82" s="97">
        <f t="shared" si="287"/>
        <v>0</v>
      </c>
      <c r="FX82" s="428">
        <f t="shared" si="288"/>
        <v>5</v>
      </c>
      <c r="FY82" s="429">
        <f t="shared" si="289"/>
        <v>1</v>
      </c>
      <c r="FZ82" s="428">
        <f t="shared" si="290"/>
        <v>3</v>
      </c>
      <c r="GA82" s="429">
        <f t="shared" si="291"/>
        <v>0.6</v>
      </c>
      <c r="GB82" s="100">
        <f t="shared" si="292"/>
        <v>0</v>
      </c>
      <c r="GC82" s="100">
        <f t="shared" si="293"/>
        <v>0</v>
      </c>
      <c r="GD82" s="97">
        <f t="shared" si="294"/>
        <v>0</v>
      </c>
      <c r="GE82" s="428">
        <f t="shared" si="295"/>
        <v>5</v>
      </c>
      <c r="GF82" s="429">
        <f t="shared" si="296"/>
        <v>1</v>
      </c>
      <c r="GG82" s="428">
        <f t="shared" si="297"/>
        <v>3</v>
      </c>
      <c r="GH82" s="429">
        <f t="shared" si="298"/>
        <v>0.6</v>
      </c>
      <c r="GI82" s="429">
        <f t="shared" si="299"/>
        <v>0.6</v>
      </c>
    </row>
    <row r="83" spans="1:191" ht="37.5" hidden="1" customHeight="1">
      <c r="A83" s="427">
        <v>75</v>
      </c>
      <c r="B83" s="85"/>
      <c r="C83" s="85"/>
      <c r="D83" s="193"/>
      <c r="E83" s="85"/>
      <c r="F83" s="124"/>
      <c r="G83" s="85"/>
      <c r="H83" s="85" t="s">
        <v>1170</v>
      </c>
      <c r="I83" s="86"/>
      <c r="J83" s="86"/>
      <c r="K83" s="86"/>
      <c r="L83" s="86"/>
      <c r="M83" s="86"/>
      <c r="N83" s="86"/>
      <c r="O83" s="86"/>
      <c r="P83" s="86"/>
      <c r="Q83" s="86"/>
      <c r="R83" s="86"/>
      <c r="S83" s="86"/>
      <c r="T83" s="86"/>
      <c r="U83" s="86"/>
      <c r="V83" s="86"/>
      <c r="W83" s="86"/>
      <c r="X83" s="86"/>
      <c r="Y83" s="86"/>
      <c r="Z83" s="86"/>
      <c r="AA83" s="86"/>
      <c r="AB83" s="86"/>
      <c r="AC83" s="88">
        <f t="shared" si="204"/>
        <v>0</v>
      </c>
      <c r="AD83" s="89">
        <f t="shared" si="301"/>
        <v>1</v>
      </c>
      <c r="AE83" s="88" t="str">
        <f t="shared" si="205"/>
        <v>3 - Moderado</v>
      </c>
      <c r="AF83" s="89">
        <f t="shared" si="300"/>
        <v>0.6</v>
      </c>
      <c r="AG83" s="82" t="str">
        <f t="shared" si="302"/>
        <v/>
      </c>
      <c r="AH83" s="89">
        <f t="shared" si="206"/>
        <v>0.6</v>
      </c>
      <c r="AI83" s="85"/>
      <c r="AJ83" s="85"/>
      <c r="AK83" s="85"/>
      <c r="AL83" s="85"/>
      <c r="AM83" s="47"/>
      <c r="AN83" s="91"/>
      <c r="AO83" s="91"/>
      <c r="AP83" s="47"/>
      <c r="AQ83" s="47"/>
      <c r="AR83" s="91"/>
      <c r="AS83" s="91"/>
      <c r="AT83" s="47"/>
      <c r="AU83" s="47"/>
      <c r="AV83" s="91"/>
      <c r="AW83" s="91"/>
      <c r="AX83" s="47"/>
      <c r="AY83" s="47"/>
      <c r="AZ83" s="91"/>
      <c r="BA83" s="91"/>
      <c r="BB83" s="47"/>
      <c r="BC83" s="47"/>
      <c r="BD83" s="91"/>
      <c r="BE83" s="91"/>
      <c r="BF83" s="47"/>
      <c r="BG83" s="47"/>
      <c r="BH83" s="91"/>
      <c r="BI83" s="91"/>
      <c r="BJ83" s="47"/>
      <c r="BK83" s="47"/>
      <c r="BL83" s="91"/>
      <c r="BM83" s="91"/>
      <c r="BN83" s="47"/>
      <c r="BO83" s="47"/>
      <c r="BP83" s="91"/>
      <c r="BQ83" s="91"/>
      <c r="BR83" s="47"/>
      <c r="BS83" s="47"/>
      <c r="BT83" s="91"/>
      <c r="BU83" s="91"/>
      <c r="BV83" s="47"/>
      <c r="BW83" s="47"/>
      <c r="BX83" s="91"/>
      <c r="BY83" s="91"/>
      <c r="BZ83" s="47"/>
      <c r="CA83" s="47"/>
      <c r="CB83" s="91"/>
      <c r="CC83" s="91"/>
      <c r="CD83" s="47"/>
      <c r="CE83" s="47"/>
      <c r="CF83" s="91"/>
      <c r="CG83" s="91"/>
      <c r="CH83" s="47"/>
      <c r="CI83" s="91"/>
      <c r="CJ83" s="91"/>
      <c r="CK83" s="47"/>
      <c r="CL83" s="92" t="str">
        <f t="shared" si="207"/>
        <v>5 - Muy Alta</v>
      </c>
      <c r="CM83" s="93">
        <f t="shared" si="303"/>
        <v>1</v>
      </c>
      <c r="CN83" s="92" t="str">
        <f t="shared" si="208"/>
        <v>3 - Moderado</v>
      </c>
      <c r="CO83" s="93">
        <f t="shared" si="304"/>
        <v>0.6</v>
      </c>
      <c r="CP83" s="94" t="str">
        <f t="shared" si="305"/>
        <v>ALTO</v>
      </c>
      <c r="CQ83" s="89">
        <f t="shared" si="209"/>
        <v>0.6</v>
      </c>
      <c r="CR83" s="194"/>
      <c r="CS83" s="94">
        <f t="shared" si="210"/>
        <v>5</v>
      </c>
      <c r="CT83" s="47"/>
      <c r="CU83" s="194"/>
      <c r="CV83" s="194"/>
      <c r="CW83" s="96"/>
      <c r="CX83" s="97">
        <f t="shared" si="211"/>
        <v>0</v>
      </c>
      <c r="CY83" s="98">
        <f t="shared" si="212"/>
        <v>3</v>
      </c>
      <c r="CZ83" s="97" t="str">
        <f t="shared" si="213"/>
        <v>Moderado</v>
      </c>
      <c r="DA83" s="99">
        <f t="shared" si="214"/>
        <v>0.6</v>
      </c>
      <c r="DB83" s="100">
        <f t="shared" si="215"/>
        <v>0</v>
      </c>
      <c r="DC83" s="100">
        <f t="shared" si="216"/>
        <v>0</v>
      </c>
      <c r="DD83" s="97">
        <f t="shared" si="217"/>
        <v>0</v>
      </c>
      <c r="DE83" s="428">
        <f t="shared" si="218"/>
        <v>5</v>
      </c>
      <c r="DF83" s="429">
        <f t="shared" si="219"/>
        <v>1</v>
      </c>
      <c r="DG83" s="428">
        <f t="shared" si="220"/>
        <v>3</v>
      </c>
      <c r="DH83" s="428"/>
      <c r="DI83" s="429">
        <f t="shared" si="221"/>
        <v>0.6</v>
      </c>
      <c r="DJ83" s="100">
        <f t="shared" si="222"/>
        <v>0</v>
      </c>
      <c r="DK83" s="100">
        <f t="shared" si="223"/>
        <v>0</v>
      </c>
      <c r="DL83" s="97">
        <f t="shared" si="224"/>
        <v>0</v>
      </c>
      <c r="DM83" s="428">
        <f t="shared" si="225"/>
        <v>5</v>
      </c>
      <c r="DN83" s="429">
        <f t="shared" si="226"/>
        <v>1</v>
      </c>
      <c r="DO83" s="428">
        <f t="shared" si="227"/>
        <v>3</v>
      </c>
      <c r="DP83" s="429">
        <f t="shared" si="228"/>
        <v>0.6</v>
      </c>
      <c r="DQ83" s="100">
        <f t="shared" si="229"/>
        <v>0</v>
      </c>
      <c r="DR83" s="100">
        <f t="shared" si="230"/>
        <v>0</v>
      </c>
      <c r="DS83" s="97">
        <f t="shared" si="231"/>
        <v>0</v>
      </c>
      <c r="DT83" s="428">
        <f t="shared" si="232"/>
        <v>5</v>
      </c>
      <c r="DU83" s="429">
        <f t="shared" si="233"/>
        <v>1</v>
      </c>
      <c r="DV83" s="428">
        <f t="shared" si="234"/>
        <v>3</v>
      </c>
      <c r="DW83" s="429">
        <f t="shared" si="235"/>
        <v>0.6</v>
      </c>
      <c r="DX83" s="100">
        <f t="shared" si="236"/>
        <v>0</v>
      </c>
      <c r="DY83" s="100">
        <f t="shared" si="237"/>
        <v>0</v>
      </c>
      <c r="DZ83" s="97">
        <f t="shared" si="238"/>
        <v>0</v>
      </c>
      <c r="EA83" s="428">
        <f t="shared" si="239"/>
        <v>5</v>
      </c>
      <c r="EB83" s="429">
        <f t="shared" si="240"/>
        <v>1</v>
      </c>
      <c r="EC83" s="428">
        <f t="shared" si="241"/>
        <v>3</v>
      </c>
      <c r="ED83" s="429">
        <f t="shared" si="242"/>
        <v>0.6</v>
      </c>
      <c r="EE83" s="100">
        <f t="shared" si="243"/>
        <v>0</v>
      </c>
      <c r="EF83" s="100">
        <f t="shared" si="244"/>
        <v>0</v>
      </c>
      <c r="EG83" s="97">
        <f t="shared" si="245"/>
        <v>0</v>
      </c>
      <c r="EH83" s="428">
        <f t="shared" si="246"/>
        <v>5</v>
      </c>
      <c r="EI83" s="429">
        <f t="shared" si="247"/>
        <v>1</v>
      </c>
      <c r="EJ83" s="428">
        <f t="shared" si="248"/>
        <v>3</v>
      </c>
      <c r="EK83" s="429">
        <f t="shared" si="249"/>
        <v>0.6</v>
      </c>
      <c r="EL83" s="100">
        <f t="shared" si="250"/>
        <v>0</v>
      </c>
      <c r="EM83" s="100">
        <f t="shared" si="251"/>
        <v>0</v>
      </c>
      <c r="EN83" s="97">
        <f t="shared" si="252"/>
        <v>0</v>
      </c>
      <c r="EO83" s="428">
        <f t="shared" si="253"/>
        <v>5</v>
      </c>
      <c r="EP83" s="429">
        <f t="shared" si="254"/>
        <v>1</v>
      </c>
      <c r="EQ83" s="428">
        <f t="shared" si="255"/>
        <v>3</v>
      </c>
      <c r="ER83" s="429">
        <f t="shared" si="256"/>
        <v>0.6</v>
      </c>
      <c r="ES83" s="100">
        <f t="shared" si="257"/>
        <v>0</v>
      </c>
      <c r="ET83" s="100">
        <f t="shared" si="258"/>
        <v>0</v>
      </c>
      <c r="EU83" s="97">
        <f t="shared" si="259"/>
        <v>0</v>
      </c>
      <c r="EV83" s="428">
        <f t="shared" si="260"/>
        <v>5</v>
      </c>
      <c r="EW83" s="429">
        <f t="shared" si="261"/>
        <v>1</v>
      </c>
      <c r="EX83" s="428">
        <f t="shared" si="262"/>
        <v>3</v>
      </c>
      <c r="EY83" s="429">
        <f t="shared" si="263"/>
        <v>0.6</v>
      </c>
      <c r="EZ83" s="100">
        <f t="shared" si="264"/>
        <v>0</v>
      </c>
      <c r="FA83" s="100">
        <f t="shared" si="265"/>
        <v>0</v>
      </c>
      <c r="FB83" s="97">
        <f t="shared" si="266"/>
        <v>0</v>
      </c>
      <c r="FC83" s="428">
        <f t="shared" si="267"/>
        <v>5</v>
      </c>
      <c r="FD83" s="429">
        <f t="shared" si="268"/>
        <v>1</v>
      </c>
      <c r="FE83" s="428">
        <f t="shared" si="269"/>
        <v>3</v>
      </c>
      <c r="FF83" s="429">
        <f t="shared" si="270"/>
        <v>0.6</v>
      </c>
      <c r="FG83" s="100">
        <f t="shared" si="271"/>
        <v>0</v>
      </c>
      <c r="FH83" s="100">
        <f t="shared" si="272"/>
        <v>0</v>
      </c>
      <c r="FI83" s="97">
        <f t="shared" si="273"/>
        <v>0</v>
      </c>
      <c r="FJ83" s="428">
        <f t="shared" si="274"/>
        <v>5</v>
      </c>
      <c r="FK83" s="429">
        <f t="shared" si="275"/>
        <v>1</v>
      </c>
      <c r="FL83" s="428">
        <f t="shared" si="276"/>
        <v>3</v>
      </c>
      <c r="FM83" s="429">
        <f t="shared" si="277"/>
        <v>0.6</v>
      </c>
      <c r="FN83" s="100">
        <f t="shared" si="278"/>
        <v>0</v>
      </c>
      <c r="FO83" s="100">
        <f t="shared" si="279"/>
        <v>0</v>
      </c>
      <c r="FP83" s="97">
        <f t="shared" si="280"/>
        <v>0</v>
      </c>
      <c r="FQ83" s="428">
        <f t="shared" si="281"/>
        <v>5</v>
      </c>
      <c r="FR83" s="429">
        <f t="shared" si="282"/>
        <v>1</v>
      </c>
      <c r="FS83" s="428">
        <f t="shared" si="283"/>
        <v>3</v>
      </c>
      <c r="FT83" s="429">
        <f t="shared" si="284"/>
        <v>0.6</v>
      </c>
      <c r="FU83" s="100">
        <f t="shared" si="285"/>
        <v>0</v>
      </c>
      <c r="FV83" s="100">
        <f t="shared" si="286"/>
        <v>0</v>
      </c>
      <c r="FW83" s="97">
        <f t="shared" si="287"/>
        <v>0</v>
      </c>
      <c r="FX83" s="428">
        <f t="shared" si="288"/>
        <v>5</v>
      </c>
      <c r="FY83" s="429">
        <f t="shared" si="289"/>
        <v>1</v>
      </c>
      <c r="FZ83" s="428">
        <f t="shared" si="290"/>
        <v>3</v>
      </c>
      <c r="GA83" s="429">
        <f t="shared" si="291"/>
        <v>0.6</v>
      </c>
      <c r="GB83" s="100">
        <f t="shared" si="292"/>
        <v>0</v>
      </c>
      <c r="GC83" s="100">
        <f t="shared" si="293"/>
        <v>0</v>
      </c>
      <c r="GD83" s="97">
        <f t="shared" si="294"/>
        <v>0</v>
      </c>
      <c r="GE83" s="428">
        <f t="shared" si="295"/>
        <v>5</v>
      </c>
      <c r="GF83" s="429">
        <f t="shared" si="296"/>
        <v>1</v>
      </c>
      <c r="GG83" s="428">
        <f t="shared" si="297"/>
        <v>3</v>
      </c>
      <c r="GH83" s="429">
        <f t="shared" si="298"/>
        <v>0.6</v>
      </c>
      <c r="GI83" s="429">
        <f t="shared" si="299"/>
        <v>0.6</v>
      </c>
    </row>
    <row r="84" spans="1:191" ht="37.5" hidden="1" customHeight="1">
      <c r="A84" s="427">
        <v>76</v>
      </c>
      <c r="B84" s="85"/>
      <c r="C84" s="85"/>
      <c r="D84" s="193"/>
      <c r="E84" s="85"/>
      <c r="F84" s="124"/>
      <c r="G84" s="85"/>
      <c r="H84" s="85" t="s">
        <v>1170</v>
      </c>
      <c r="I84" s="86"/>
      <c r="J84" s="86"/>
      <c r="K84" s="86"/>
      <c r="L84" s="86"/>
      <c r="M84" s="86"/>
      <c r="N84" s="86"/>
      <c r="O84" s="86"/>
      <c r="P84" s="86"/>
      <c r="Q84" s="86"/>
      <c r="R84" s="86"/>
      <c r="S84" s="86"/>
      <c r="T84" s="86"/>
      <c r="U84" s="86"/>
      <c r="V84" s="86"/>
      <c r="W84" s="86"/>
      <c r="X84" s="86"/>
      <c r="Y84" s="86"/>
      <c r="Z84" s="86"/>
      <c r="AA84" s="86"/>
      <c r="AB84" s="86"/>
      <c r="AC84" s="88">
        <f t="shared" si="204"/>
        <v>0</v>
      </c>
      <c r="AD84" s="89">
        <f t="shared" si="301"/>
        <v>1</v>
      </c>
      <c r="AE84" s="88" t="str">
        <f t="shared" si="205"/>
        <v>3 - Moderado</v>
      </c>
      <c r="AF84" s="89">
        <f t="shared" si="300"/>
        <v>0.6</v>
      </c>
      <c r="AG84" s="82" t="str">
        <f t="shared" si="302"/>
        <v/>
      </c>
      <c r="AH84" s="89">
        <f t="shared" si="206"/>
        <v>0.6</v>
      </c>
      <c r="AI84" s="85"/>
      <c r="AJ84" s="85"/>
      <c r="AK84" s="85"/>
      <c r="AL84" s="85"/>
      <c r="AM84" s="47"/>
      <c r="AN84" s="91"/>
      <c r="AO84" s="91"/>
      <c r="AP84" s="47"/>
      <c r="AQ84" s="47"/>
      <c r="AR84" s="91"/>
      <c r="AS84" s="91"/>
      <c r="AT84" s="47"/>
      <c r="AU84" s="47"/>
      <c r="AV84" s="91"/>
      <c r="AW84" s="91"/>
      <c r="AX84" s="47"/>
      <c r="AY84" s="47"/>
      <c r="AZ84" s="91"/>
      <c r="BA84" s="91"/>
      <c r="BB84" s="47"/>
      <c r="BC84" s="47"/>
      <c r="BD84" s="91"/>
      <c r="BE84" s="91"/>
      <c r="BF84" s="47"/>
      <c r="BG84" s="47"/>
      <c r="BH84" s="91"/>
      <c r="BI84" s="91"/>
      <c r="BJ84" s="47"/>
      <c r="BK84" s="47"/>
      <c r="BL84" s="91"/>
      <c r="BM84" s="91"/>
      <c r="BN84" s="47"/>
      <c r="BO84" s="47"/>
      <c r="BP84" s="91"/>
      <c r="BQ84" s="91"/>
      <c r="BR84" s="47"/>
      <c r="BS84" s="47"/>
      <c r="BT84" s="91"/>
      <c r="BU84" s="91"/>
      <c r="BV84" s="47"/>
      <c r="BW84" s="47"/>
      <c r="BX84" s="91"/>
      <c r="BY84" s="91"/>
      <c r="BZ84" s="47"/>
      <c r="CA84" s="47"/>
      <c r="CB84" s="91"/>
      <c r="CC84" s="91"/>
      <c r="CD84" s="47"/>
      <c r="CE84" s="47"/>
      <c r="CF84" s="91"/>
      <c r="CG84" s="91"/>
      <c r="CH84" s="47"/>
      <c r="CI84" s="91"/>
      <c r="CJ84" s="91"/>
      <c r="CK84" s="47"/>
      <c r="CL84" s="92" t="str">
        <f t="shared" si="207"/>
        <v>5 - Muy Alta</v>
      </c>
      <c r="CM84" s="93">
        <f t="shared" si="303"/>
        <v>1</v>
      </c>
      <c r="CN84" s="92" t="str">
        <f t="shared" si="208"/>
        <v>3 - Moderado</v>
      </c>
      <c r="CO84" s="93">
        <f t="shared" si="304"/>
        <v>0.6</v>
      </c>
      <c r="CP84" s="94" t="str">
        <f t="shared" si="305"/>
        <v>ALTO</v>
      </c>
      <c r="CQ84" s="89">
        <f t="shared" si="209"/>
        <v>0.6</v>
      </c>
      <c r="CR84" s="194"/>
      <c r="CS84" s="94">
        <f t="shared" si="210"/>
        <v>5</v>
      </c>
      <c r="CT84" s="47"/>
      <c r="CU84" s="194"/>
      <c r="CV84" s="194"/>
      <c r="CW84" s="96"/>
      <c r="CX84" s="97">
        <f t="shared" si="211"/>
        <v>0</v>
      </c>
      <c r="CY84" s="98">
        <f t="shared" si="212"/>
        <v>3</v>
      </c>
      <c r="CZ84" s="97" t="str">
        <f t="shared" si="213"/>
        <v>Moderado</v>
      </c>
      <c r="DA84" s="99">
        <f t="shared" si="214"/>
        <v>0.6</v>
      </c>
      <c r="DB84" s="100">
        <f t="shared" si="215"/>
        <v>0</v>
      </c>
      <c r="DC84" s="100">
        <f t="shared" si="216"/>
        <v>0</v>
      </c>
      <c r="DD84" s="97">
        <f t="shared" si="217"/>
        <v>0</v>
      </c>
      <c r="DE84" s="428">
        <f t="shared" si="218"/>
        <v>5</v>
      </c>
      <c r="DF84" s="429">
        <f t="shared" si="219"/>
        <v>1</v>
      </c>
      <c r="DG84" s="428">
        <f t="shared" si="220"/>
        <v>3</v>
      </c>
      <c r="DH84" s="428"/>
      <c r="DI84" s="429">
        <f t="shared" si="221"/>
        <v>0.6</v>
      </c>
      <c r="DJ84" s="100">
        <f t="shared" si="222"/>
        <v>0</v>
      </c>
      <c r="DK84" s="100">
        <f t="shared" si="223"/>
        <v>0</v>
      </c>
      <c r="DL84" s="97">
        <f t="shared" si="224"/>
        <v>0</v>
      </c>
      <c r="DM84" s="428">
        <f t="shared" si="225"/>
        <v>5</v>
      </c>
      <c r="DN84" s="429">
        <f t="shared" si="226"/>
        <v>1</v>
      </c>
      <c r="DO84" s="428">
        <f t="shared" si="227"/>
        <v>3</v>
      </c>
      <c r="DP84" s="429">
        <f t="shared" si="228"/>
        <v>0.6</v>
      </c>
      <c r="DQ84" s="100">
        <f t="shared" si="229"/>
        <v>0</v>
      </c>
      <c r="DR84" s="100">
        <f t="shared" si="230"/>
        <v>0</v>
      </c>
      <c r="DS84" s="97">
        <f t="shared" si="231"/>
        <v>0</v>
      </c>
      <c r="DT84" s="428">
        <f t="shared" si="232"/>
        <v>5</v>
      </c>
      <c r="DU84" s="429">
        <f t="shared" si="233"/>
        <v>1</v>
      </c>
      <c r="DV84" s="428">
        <f t="shared" si="234"/>
        <v>3</v>
      </c>
      <c r="DW84" s="429">
        <f t="shared" si="235"/>
        <v>0.6</v>
      </c>
      <c r="DX84" s="100">
        <f t="shared" si="236"/>
        <v>0</v>
      </c>
      <c r="DY84" s="100">
        <f t="shared" si="237"/>
        <v>0</v>
      </c>
      <c r="DZ84" s="97">
        <f t="shared" si="238"/>
        <v>0</v>
      </c>
      <c r="EA84" s="428">
        <f t="shared" si="239"/>
        <v>5</v>
      </c>
      <c r="EB84" s="429">
        <f t="shared" si="240"/>
        <v>1</v>
      </c>
      <c r="EC84" s="428">
        <f t="shared" si="241"/>
        <v>3</v>
      </c>
      <c r="ED84" s="429">
        <f t="shared" si="242"/>
        <v>0.6</v>
      </c>
      <c r="EE84" s="100">
        <f t="shared" si="243"/>
        <v>0</v>
      </c>
      <c r="EF84" s="100">
        <f t="shared" si="244"/>
        <v>0</v>
      </c>
      <c r="EG84" s="97">
        <f t="shared" si="245"/>
        <v>0</v>
      </c>
      <c r="EH84" s="428">
        <f t="shared" si="246"/>
        <v>5</v>
      </c>
      <c r="EI84" s="429">
        <f t="shared" si="247"/>
        <v>1</v>
      </c>
      <c r="EJ84" s="428">
        <f t="shared" si="248"/>
        <v>3</v>
      </c>
      <c r="EK84" s="429">
        <f t="shared" si="249"/>
        <v>0.6</v>
      </c>
      <c r="EL84" s="100">
        <f t="shared" si="250"/>
        <v>0</v>
      </c>
      <c r="EM84" s="100">
        <f t="shared" si="251"/>
        <v>0</v>
      </c>
      <c r="EN84" s="97">
        <f t="shared" si="252"/>
        <v>0</v>
      </c>
      <c r="EO84" s="428">
        <f t="shared" si="253"/>
        <v>5</v>
      </c>
      <c r="EP84" s="429">
        <f t="shared" si="254"/>
        <v>1</v>
      </c>
      <c r="EQ84" s="428">
        <f t="shared" si="255"/>
        <v>3</v>
      </c>
      <c r="ER84" s="429">
        <f t="shared" si="256"/>
        <v>0.6</v>
      </c>
      <c r="ES84" s="100">
        <f t="shared" si="257"/>
        <v>0</v>
      </c>
      <c r="ET84" s="100">
        <f t="shared" si="258"/>
        <v>0</v>
      </c>
      <c r="EU84" s="97">
        <f t="shared" si="259"/>
        <v>0</v>
      </c>
      <c r="EV84" s="428">
        <f t="shared" si="260"/>
        <v>5</v>
      </c>
      <c r="EW84" s="429">
        <f t="shared" si="261"/>
        <v>1</v>
      </c>
      <c r="EX84" s="428">
        <f t="shared" si="262"/>
        <v>3</v>
      </c>
      <c r="EY84" s="429">
        <f t="shared" si="263"/>
        <v>0.6</v>
      </c>
      <c r="EZ84" s="100">
        <f t="shared" si="264"/>
        <v>0</v>
      </c>
      <c r="FA84" s="100">
        <f t="shared" si="265"/>
        <v>0</v>
      </c>
      <c r="FB84" s="97">
        <f t="shared" si="266"/>
        <v>0</v>
      </c>
      <c r="FC84" s="428">
        <f t="shared" si="267"/>
        <v>5</v>
      </c>
      <c r="FD84" s="429">
        <f t="shared" si="268"/>
        <v>1</v>
      </c>
      <c r="FE84" s="428">
        <f t="shared" si="269"/>
        <v>3</v>
      </c>
      <c r="FF84" s="429">
        <f t="shared" si="270"/>
        <v>0.6</v>
      </c>
      <c r="FG84" s="100">
        <f t="shared" si="271"/>
        <v>0</v>
      </c>
      <c r="FH84" s="100">
        <f t="shared" si="272"/>
        <v>0</v>
      </c>
      <c r="FI84" s="97">
        <f t="shared" si="273"/>
        <v>0</v>
      </c>
      <c r="FJ84" s="428">
        <f t="shared" si="274"/>
        <v>5</v>
      </c>
      <c r="FK84" s="429">
        <f t="shared" si="275"/>
        <v>1</v>
      </c>
      <c r="FL84" s="428">
        <f t="shared" si="276"/>
        <v>3</v>
      </c>
      <c r="FM84" s="429">
        <f t="shared" si="277"/>
        <v>0.6</v>
      </c>
      <c r="FN84" s="100">
        <f t="shared" si="278"/>
        <v>0</v>
      </c>
      <c r="FO84" s="100">
        <f t="shared" si="279"/>
        <v>0</v>
      </c>
      <c r="FP84" s="97">
        <f t="shared" si="280"/>
        <v>0</v>
      </c>
      <c r="FQ84" s="428">
        <f t="shared" si="281"/>
        <v>5</v>
      </c>
      <c r="FR84" s="429">
        <f t="shared" si="282"/>
        <v>1</v>
      </c>
      <c r="FS84" s="428">
        <f t="shared" si="283"/>
        <v>3</v>
      </c>
      <c r="FT84" s="429">
        <f t="shared" si="284"/>
        <v>0.6</v>
      </c>
      <c r="FU84" s="100">
        <f t="shared" si="285"/>
        <v>0</v>
      </c>
      <c r="FV84" s="100">
        <f t="shared" si="286"/>
        <v>0</v>
      </c>
      <c r="FW84" s="97">
        <f t="shared" si="287"/>
        <v>0</v>
      </c>
      <c r="FX84" s="428">
        <f t="shared" si="288"/>
        <v>5</v>
      </c>
      <c r="FY84" s="429">
        <f t="shared" si="289"/>
        <v>1</v>
      </c>
      <c r="FZ84" s="428">
        <f t="shared" si="290"/>
        <v>3</v>
      </c>
      <c r="GA84" s="429">
        <f t="shared" si="291"/>
        <v>0.6</v>
      </c>
      <c r="GB84" s="100">
        <f t="shared" si="292"/>
        <v>0</v>
      </c>
      <c r="GC84" s="100">
        <f t="shared" si="293"/>
        <v>0</v>
      </c>
      <c r="GD84" s="97">
        <f t="shared" si="294"/>
        <v>0</v>
      </c>
      <c r="GE84" s="428">
        <f t="shared" si="295"/>
        <v>5</v>
      </c>
      <c r="GF84" s="429">
        <f t="shared" si="296"/>
        <v>1</v>
      </c>
      <c r="GG84" s="428">
        <f t="shared" si="297"/>
        <v>3</v>
      </c>
      <c r="GH84" s="429">
        <f t="shared" si="298"/>
        <v>0.6</v>
      </c>
      <c r="GI84" s="429">
        <f t="shared" si="299"/>
        <v>0.6</v>
      </c>
    </row>
    <row r="85" spans="1:191" ht="37.5" hidden="1" customHeight="1">
      <c r="A85" s="427">
        <v>77</v>
      </c>
      <c r="B85" s="85"/>
      <c r="C85" s="85"/>
      <c r="D85" s="193"/>
      <c r="E85" s="85"/>
      <c r="F85" s="124"/>
      <c r="G85" s="85"/>
      <c r="H85" s="85" t="s">
        <v>1170</v>
      </c>
      <c r="I85" s="86"/>
      <c r="J85" s="86"/>
      <c r="K85" s="86"/>
      <c r="L85" s="86"/>
      <c r="M85" s="86"/>
      <c r="N85" s="86"/>
      <c r="O85" s="86"/>
      <c r="P85" s="86"/>
      <c r="Q85" s="86"/>
      <c r="R85" s="86"/>
      <c r="S85" s="86"/>
      <c r="T85" s="86"/>
      <c r="U85" s="86"/>
      <c r="V85" s="86"/>
      <c r="W85" s="86"/>
      <c r="X85" s="86"/>
      <c r="Y85" s="86"/>
      <c r="Z85" s="86"/>
      <c r="AA85" s="86"/>
      <c r="AB85" s="86"/>
      <c r="AC85" s="88">
        <f t="shared" si="204"/>
        <v>0</v>
      </c>
      <c r="AD85" s="89">
        <f t="shared" si="301"/>
        <v>1</v>
      </c>
      <c r="AE85" s="88" t="str">
        <f t="shared" si="205"/>
        <v>3 - Moderado</v>
      </c>
      <c r="AF85" s="89">
        <f t="shared" si="300"/>
        <v>0.6</v>
      </c>
      <c r="AG85" s="82" t="str">
        <f t="shared" si="302"/>
        <v/>
      </c>
      <c r="AH85" s="89">
        <f t="shared" si="206"/>
        <v>0.6</v>
      </c>
      <c r="AI85" s="85"/>
      <c r="AJ85" s="85"/>
      <c r="AK85" s="85"/>
      <c r="AL85" s="85"/>
      <c r="AM85" s="47"/>
      <c r="AN85" s="91"/>
      <c r="AO85" s="91"/>
      <c r="AP85" s="47"/>
      <c r="AQ85" s="47"/>
      <c r="AR85" s="91"/>
      <c r="AS85" s="91"/>
      <c r="AT85" s="47"/>
      <c r="AU85" s="47"/>
      <c r="AV85" s="91"/>
      <c r="AW85" s="91"/>
      <c r="AX85" s="47"/>
      <c r="AY85" s="47"/>
      <c r="AZ85" s="91"/>
      <c r="BA85" s="91"/>
      <c r="BB85" s="47"/>
      <c r="BC85" s="47"/>
      <c r="BD85" s="91"/>
      <c r="BE85" s="91"/>
      <c r="BF85" s="47"/>
      <c r="BG85" s="47"/>
      <c r="BH85" s="91"/>
      <c r="BI85" s="91"/>
      <c r="BJ85" s="47"/>
      <c r="BK85" s="47"/>
      <c r="BL85" s="91"/>
      <c r="BM85" s="91"/>
      <c r="BN85" s="47"/>
      <c r="BO85" s="47"/>
      <c r="BP85" s="91"/>
      <c r="BQ85" s="91"/>
      <c r="BR85" s="47"/>
      <c r="BS85" s="47"/>
      <c r="BT85" s="91"/>
      <c r="BU85" s="91"/>
      <c r="BV85" s="47"/>
      <c r="BW85" s="47"/>
      <c r="BX85" s="91"/>
      <c r="BY85" s="91"/>
      <c r="BZ85" s="47"/>
      <c r="CA85" s="47"/>
      <c r="CB85" s="91"/>
      <c r="CC85" s="91"/>
      <c r="CD85" s="47"/>
      <c r="CE85" s="47"/>
      <c r="CF85" s="91"/>
      <c r="CG85" s="91"/>
      <c r="CH85" s="47"/>
      <c r="CI85" s="91"/>
      <c r="CJ85" s="91"/>
      <c r="CK85" s="47"/>
      <c r="CL85" s="92" t="str">
        <f t="shared" si="207"/>
        <v>5 - Muy Alta</v>
      </c>
      <c r="CM85" s="93">
        <f t="shared" si="303"/>
        <v>1</v>
      </c>
      <c r="CN85" s="92" t="str">
        <f t="shared" si="208"/>
        <v>3 - Moderado</v>
      </c>
      <c r="CO85" s="93">
        <f t="shared" si="304"/>
        <v>0.6</v>
      </c>
      <c r="CP85" s="94" t="str">
        <f t="shared" si="305"/>
        <v>ALTO</v>
      </c>
      <c r="CQ85" s="89">
        <f t="shared" si="209"/>
        <v>0.6</v>
      </c>
      <c r="CR85" s="194"/>
      <c r="CS85" s="94">
        <f t="shared" si="210"/>
        <v>5</v>
      </c>
      <c r="CT85" s="47"/>
      <c r="CU85" s="194"/>
      <c r="CV85" s="194"/>
      <c r="CW85" s="96"/>
      <c r="CX85" s="97">
        <f t="shared" si="211"/>
        <v>0</v>
      </c>
      <c r="CY85" s="98">
        <f t="shared" si="212"/>
        <v>3</v>
      </c>
      <c r="CZ85" s="97" t="str">
        <f t="shared" si="213"/>
        <v>Moderado</v>
      </c>
      <c r="DA85" s="99">
        <f t="shared" si="214"/>
        <v>0.6</v>
      </c>
      <c r="DB85" s="100">
        <f t="shared" si="215"/>
        <v>0</v>
      </c>
      <c r="DC85" s="100">
        <f t="shared" si="216"/>
        <v>0</v>
      </c>
      <c r="DD85" s="97">
        <f t="shared" si="217"/>
        <v>0</v>
      </c>
      <c r="DE85" s="428">
        <f t="shared" si="218"/>
        <v>5</v>
      </c>
      <c r="DF85" s="429">
        <f t="shared" si="219"/>
        <v>1</v>
      </c>
      <c r="DG85" s="428">
        <f t="shared" si="220"/>
        <v>3</v>
      </c>
      <c r="DH85" s="428"/>
      <c r="DI85" s="429">
        <f t="shared" si="221"/>
        <v>0.6</v>
      </c>
      <c r="DJ85" s="100">
        <f t="shared" si="222"/>
        <v>0</v>
      </c>
      <c r="DK85" s="100">
        <f t="shared" si="223"/>
        <v>0</v>
      </c>
      <c r="DL85" s="97">
        <f t="shared" si="224"/>
        <v>0</v>
      </c>
      <c r="DM85" s="428">
        <f t="shared" si="225"/>
        <v>5</v>
      </c>
      <c r="DN85" s="429">
        <f t="shared" si="226"/>
        <v>1</v>
      </c>
      <c r="DO85" s="428">
        <f t="shared" si="227"/>
        <v>3</v>
      </c>
      <c r="DP85" s="429">
        <f t="shared" si="228"/>
        <v>0.6</v>
      </c>
      <c r="DQ85" s="100">
        <f t="shared" si="229"/>
        <v>0</v>
      </c>
      <c r="DR85" s="100">
        <f t="shared" si="230"/>
        <v>0</v>
      </c>
      <c r="DS85" s="97">
        <f t="shared" si="231"/>
        <v>0</v>
      </c>
      <c r="DT85" s="428">
        <f t="shared" si="232"/>
        <v>5</v>
      </c>
      <c r="DU85" s="429">
        <f t="shared" si="233"/>
        <v>1</v>
      </c>
      <c r="DV85" s="428">
        <f t="shared" si="234"/>
        <v>3</v>
      </c>
      <c r="DW85" s="429">
        <f t="shared" si="235"/>
        <v>0.6</v>
      </c>
      <c r="DX85" s="100">
        <f t="shared" si="236"/>
        <v>0</v>
      </c>
      <c r="DY85" s="100">
        <f t="shared" si="237"/>
        <v>0</v>
      </c>
      <c r="DZ85" s="97">
        <f t="shared" si="238"/>
        <v>0</v>
      </c>
      <c r="EA85" s="428">
        <f t="shared" si="239"/>
        <v>5</v>
      </c>
      <c r="EB85" s="429">
        <f t="shared" si="240"/>
        <v>1</v>
      </c>
      <c r="EC85" s="428">
        <f t="shared" si="241"/>
        <v>3</v>
      </c>
      <c r="ED85" s="429">
        <f t="shared" si="242"/>
        <v>0.6</v>
      </c>
      <c r="EE85" s="100">
        <f t="shared" si="243"/>
        <v>0</v>
      </c>
      <c r="EF85" s="100">
        <f t="shared" si="244"/>
        <v>0</v>
      </c>
      <c r="EG85" s="97">
        <f t="shared" si="245"/>
        <v>0</v>
      </c>
      <c r="EH85" s="428">
        <f t="shared" si="246"/>
        <v>5</v>
      </c>
      <c r="EI85" s="429">
        <f t="shared" si="247"/>
        <v>1</v>
      </c>
      <c r="EJ85" s="428">
        <f t="shared" si="248"/>
        <v>3</v>
      </c>
      <c r="EK85" s="429">
        <f t="shared" si="249"/>
        <v>0.6</v>
      </c>
      <c r="EL85" s="100">
        <f t="shared" si="250"/>
        <v>0</v>
      </c>
      <c r="EM85" s="100">
        <f t="shared" si="251"/>
        <v>0</v>
      </c>
      <c r="EN85" s="97">
        <f t="shared" si="252"/>
        <v>0</v>
      </c>
      <c r="EO85" s="428">
        <f t="shared" si="253"/>
        <v>5</v>
      </c>
      <c r="EP85" s="429">
        <f t="shared" si="254"/>
        <v>1</v>
      </c>
      <c r="EQ85" s="428">
        <f t="shared" si="255"/>
        <v>3</v>
      </c>
      <c r="ER85" s="429">
        <f t="shared" si="256"/>
        <v>0.6</v>
      </c>
      <c r="ES85" s="100">
        <f t="shared" si="257"/>
        <v>0</v>
      </c>
      <c r="ET85" s="100">
        <f t="shared" si="258"/>
        <v>0</v>
      </c>
      <c r="EU85" s="97">
        <f t="shared" si="259"/>
        <v>0</v>
      </c>
      <c r="EV85" s="428">
        <f t="shared" si="260"/>
        <v>5</v>
      </c>
      <c r="EW85" s="429">
        <f t="shared" si="261"/>
        <v>1</v>
      </c>
      <c r="EX85" s="428">
        <f t="shared" si="262"/>
        <v>3</v>
      </c>
      <c r="EY85" s="429">
        <f t="shared" si="263"/>
        <v>0.6</v>
      </c>
      <c r="EZ85" s="100">
        <f t="shared" si="264"/>
        <v>0</v>
      </c>
      <c r="FA85" s="100">
        <f t="shared" si="265"/>
        <v>0</v>
      </c>
      <c r="FB85" s="97">
        <f t="shared" si="266"/>
        <v>0</v>
      </c>
      <c r="FC85" s="428">
        <f t="shared" si="267"/>
        <v>5</v>
      </c>
      <c r="FD85" s="429">
        <f t="shared" si="268"/>
        <v>1</v>
      </c>
      <c r="FE85" s="428">
        <f t="shared" si="269"/>
        <v>3</v>
      </c>
      <c r="FF85" s="429">
        <f t="shared" si="270"/>
        <v>0.6</v>
      </c>
      <c r="FG85" s="100">
        <f t="shared" si="271"/>
        <v>0</v>
      </c>
      <c r="FH85" s="100">
        <f t="shared" si="272"/>
        <v>0</v>
      </c>
      <c r="FI85" s="97">
        <f t="shared" si="273"/>
        <v>0</v>
      </c>
      <c r="FJ85" s="428">
        <f t="shared" si="274"/>
        <v>5</v>
      </c>
      <c r="FK85" s="429">
        <f t="shared" si="275"/>
        <v>1</v>
      </c>
      <c r="FL85" s="428">
        <f t="shared" si="276"/>
        <v>3</v>
      </c>
      <c r="FM85" s="429">
        <f t="shared" si="277"/>
        <v>0.6</v>
      </c>
      <c r="FN85" s="100">
        <f t="shared" si="278"/>
        <v>0</v>
      </c>
      <c r="FO85" s="100">
        <f t="shared" si="279"/>
        <v>0</v>
      </c>
      <c r="FP85" s="97">
        <f t="shared" si="280"/>
        <v>0</v>
      </c>
      <c r="FQ85" s="428">
        <f t="shared" si="281"/>
        <v>5</v>
      </c>
      <c r="FR85" s="429">
        <f t="shared" si="282"/>
        <v>1</v>
      </c>
      <c r="FS85" s="428">
        <f t="shared" si="283"/>
        <v>3</v>
      </c>
      <c r="FT85" s="429">
        <f t="shared" si="284"/>
        <v>0.6</v>
      </c>
      <c r="FU85" s="100">
        <f t="shared" si="285"/>
        <v>0</v>
      </c>
      <c r="FV85" s="100">
        <f t="shared" si="286"/>
        <v>0</v>
      </c>
      <c r="FW85" s="97">
        <f t="shared" si="287"/>
        <v>0</v>
      </c>
      <c r="FX85" s="428">
        <f t="shared" si="288"/>
        <v>5</v>
      </c>
      <c r="FY85" s="429">
        <f t="shared" si="289"/>
        <v>1</v>
      </c>
      <c r="FZ85" s="428">
        <f t="shared" si="290"/>
        <v>3</v>
      </c>
      <c r="GA85" s="429">
        <f t="shared" si="291"/>
        <v>0.6</v>
      </c>
      <c r="GB85" s="100">
        <f t="shared" si="292"/>
        <v>0</v>
      </c>
      <c r="GC85" s="100">
        <f t="shared" si="293"/>
        <v>0</v>
      </c>
      <c r="GD85" s="97">
        <f t="shared" si="294"/>
        <v>0</v>
      </c>
      <c r="GE85" s="428">
        <f t="shared" si="295"/>
        <v>5</v>
      </c>
      <c r="GF85" s="429">
        <f t="shared" si="296"/>
        <v>1</v>
      </c>
      <c r="GG85" s="428">
        <f t="shared" si="297"/>
        <v>3</v>
      </c>
      <c r="GH85" s="429">
        <f t="shared" si="298"/>
        <v>0.6</v>
      </c>
      <c r="GI85" s="429">
        <f t="shared" si="299"/>
        <v>0.6</v>
      </c>
    </row>
    <row r="86" spans="1:191" ht="37.5" hidden="1" customHeight="1">
      <c r="A86" s="427">
        <v>78</v>
      </c>
      <c r="B86" s="85"/>
      <c r="C86" s="85"/>
      <c r="D86" s="193"/>
      <c r="E86" s="85"/>
      <c r="F86" s="124"/>
      <c r="G86" s="85"/>
      <c r="H86" s="85" t="s">
        <v>1170</v>
      </c>
      <c r="I86" s="86"/>
      <c r="J86" s="86"/>
      <c r="K86" s="86"/>
      <c r="L86" s="86"/>
      <c r="M86" s="86"/>
      <c r="N86" s="86"/>
      <c r="O86" s="86"/>
      <c r="P86" s="86"/>
      <c r="Q86" s="86"/>
      <c r="R86" s="86"/>
      <c r="S86" s="86"/>
      <c r="T86" s="86"/>
      <c r="U86" s="86"/>
      <c r="V86" s="86"/>
      <c r="W86" s="86"/>
      <c r="X86" s="86"/>
      <c r="Y86" s="86"/>
      <c r="Z86" s="86"/>
      <c r="AA86" s="86"/>
      <c r="AB86" s="86"/>
      <c r="AC86" s="88">
        <f t="shared" si="204"/>
        <v>0</v>
      </c>
      <c r="AD86" s="89">
        <f t="shared" si="301"/>
        <v>1</v>
      </c>
      <c r="AE86" s="88" t="str">
        <f t="shared" si="205"/>
        <v>3 - Moderado</v>
      </c>
      <c r="AF86" s="89">
        <f t="shared" si="300"/>
        <v>0.6</v>
      </c>
      <c r="AG86" s="82" t="str">
        <f t="shared" si="302"/>
        <v/>
      </c>
      <c r="AH86" s="89">
        <f t="shared" si="206"/>
        <v>0.6</v>
      </c>
      <c r="AI86" s="85"/>
      <c r="AJ86" s="85"/>
      <c r="AK86" s="85"/>
      <c r="AL86" s="85"/>
      <c r="AM86" s="47"/>
      <c r="AN86" s="91"/>
      <c r="AO86" s="91"/>
      <c r="AP86" s="47"/>
      <c r="AQ86" s="47"/>
      <c r="AR86" s="91"/>
      <c r="AS86" s="91"/>
      <c r="AT86" s="47"/>
      <c r="AU86" s="47"/>
      <c r="AV86" s="91"/>
      <c r="AW86" s="91"/>
      <c r="AX86" s="47"/>
      <c r="AY86" s="47"/>
      <c r="AZ86" s="91"/>
      <c r="BA86" s="91"/>
      <c r="BB86" s="47"/>
      <c r="BC86" s="47"/>
      <c r="BD86" s="91"/>
      <c r="BE86" s="91"/>
      <c r="BF86" s="47"/>
      <c r="BG86" s="47"/>
      <c r="BH86" s="91"/>
      <c r="BI86" s="91"/>
      <c r="BJ86" s="47"/>
      <c r="BK86" s="47"/>
      <c r="BL86" s="91"/>
      <c r="BM86" s="91"/>
      <c r="BN86" s="47"/>
      <c r="BO86" s="47"/>
      <c r="BP86" s="91"/>
      <c r="BQ86" s="91"/>
      <c r="BR86" s="47"/>
      <c r="BS86" s="47"/>
      <c r="BT86" s="91"/>
      <c r="BU86" s="91"/>
      <c r="BV86" s="47"/>
      <c r="BW86" s="47"/>
      <c r="BX86" s="91"/>
      <c r="BY86" s="91"/>
      <c r="BZ86" s="47"/>
      <c r="CA86" s="47"/>
      <c r="CB86" s="91"/>
      <c r="CC86" s="91"/>
      <c r="CD86" s="47"/>
      <c r="CE86" s="47"/>
      <c r="CF86" s="91"/>
      <c r="CG86" s="91"/>
      <c r="CH86" s="47"/>
      <c r="CI86" s="91"/>
      <c r="CJ86" s="91"/>
      <c r="CK86" s="47"/>
      <c r="CL86" s="92" t="str">
        <f t="shared" si="207"/>
        <v>5 - Muy Alta</v>
      </c>
      <c r="CM86" s="93">
        <f t="shared" si="303"/>
        <v>1</v>
      </c>
      <c r="CN86" s="92" t="str">
        <f t="shared" si="208"/>
        <v>3 - Moderado</v>
      </c>
      <c r="CO86" s="93">
        <f t="shared" si="304"/>
        <v>0.6</v>
      </c>
      <c r="CP86" s="94" t="str">
        <f t="shared" si="305"/>
        <v>ALTO</v>
      </c>
      <c r="CQ86" s="89">
        <f t="shared" si="209"/>
        <v>0.6</v>
      </c>
      <c r="CR86" s="194"/>
      <c r="CS86" s="94">
        <f t="shared" si="210"/>
        <v>5</v>
      </c>
      <c r="CT86" s="47"/>
      <c r="CU86" s="194"/>
      <c r="CV86" s="194"/>
      <c r="CW86" s="96"/>
      <c r="CX86" s="97">
        <f t="shared" si="211"/>
        <v>0</v>
      </c>
      <c r="CY86" s="98">
        <f t="shared" si="212"/>
        <v>3</v>
      </c>
      <c r="CZ86" s="97" t="str">
        <f t="shared" si="213"/>
        <v>Moderado</v>
      </c>
      <c r="DA86" s="99">
        <f t="shared" si="214"/>
        <v>0.6</v>
      </c>
      <c r="DB86" s="100">
        <f t="shared" si="215"/>
        <v>0</v>
      </c>
      <c r="DC86" s="100">
        <f t="shared" si="216"/>
        <v>0</v>
      </c>
      <c r="DD86" s="97">
        <f t="shared" si="217"/>
        <v>0</v>
      </c>
      <c r="DE86" s="428">
        <f t="shared" si="218"/>
        <v>5</v>
      </c>
      <c r="DF86" s="429">
        <f t="shared" si="219"/>
        <v>1</v>
      </c>
      <c r="DG86" s="428">
        <f t="shared" si="220"/>
        <v>3</v>
      </c>
      <c r="DH86" s="428"/>
      <c r="DI86" s="429">
        <f t="shared" si="221"/>
        <v>0.6</v>
      </c>
      <c r="DJ86" s="100">
        <f t="shared" si="222"/>
        <v>0</v>
      </c>
      <c r="DK86" s="100">
        <f t="shared" si="223"/>
        <v>0</v>
      </c>
      <c r="DL86" s="97">
        <f t="shared" si="224"/>
        <v>0</v>
      </c>
      <c r="DM86" s="428">
        <f t="shared" si="225"/>
        <v>5</v>
      </c>
      <c r="DN86" s="429">
        <f t="shared" si="226"/>
        <v>1</v>
      </c>
      <c r="DO86" s="428">
        <f t="shared" si="227"/>
        <v>3</v>
      </c>
      <c r="DP86" s="429">
        <f t="shared" si="228"/>
        <v>0.6</v>
      </c>
      <c r="DQ86" s="100">
        <f t="shared" si="229"/>
        <v>0</v>
      </c>
      <c r="DR86" s="100">
        <f t="shared" si="230"/>
        <v>0</v>
      </c>
      <c r="DS86" s="97">
        <f t="shared" si="231"/>
        <v>0</v>
      </c>
      <c r="DT86" s="428">
        <f t="shared" si="232"/>
        <v>5</v>
      </c>
      <c r="DU86" s="429">
        <f t="shared" si="233"/>
        <v>1</v>
      </c>
      <c r="DV86" s="428">
        <f t="shared" si="234"/>
        <v>3</v>
      </c>
      <c r="DW86" s="429">
        <f t="shared" si="235"/>
        <v>0.6</v>
      </c>
      <c r="DX86" s="100">
        <f t="shared" si="236"/>
        <v>0</v>
      </c>
      <c r="DY86" s="100">
        <f t="shared" si="237"/>
        <v>0</v>
      </c>
      <c r="DZ86" s="97">
        <f t="shared" si="238"/>
        <v>0</v>
      </c>
      <c r="EA86" s="428">
        <f t="shared" si="239"/>
        <v>5</v>
      </c>
      <c r="EB86" s="429">
        <f t="shared" si="240"/>
        <v>1</v>
      </c>
      <c r="EC86" s="428">
        <f t="shared" si="241"/>
        <v>3</v>
      </c>
      <c r="ED86" s="429">
        <f t="shared" si="242"/>
        <v>0.6</v>
      </c>
      <c r="EE86" s="100">
        <f t="shared" si="243"/>
        <v>0</v>
      </c>
      <c r="EF86" s="100">
        <f t="shared" si="244"/>
        <v>0</v>
      </c>
      <c r="EG86" s="97">
        <f t="shared" si="245"/>
        <v>0</v>
      </c>
      <c r="EH86" s="428">
        <f t="shared" si="246"/>
        <v>5</v>
      </c>
      <c r="EI86" s="429">
        <f t="shared" si="247"/>
        <v>1</v>
      </c>
      <c r="EJ86" s="428">
        <f t="shared" si="248"/>
        <v>3</v>
      </c>
      <c r="EK86" s="429">
        <f t="shared" si="249"/>
        <v>0.6</v>
      </c>
      <c r="EL86" s="100">
        <f t="shared" si="250"/>
        <v>0</v>
      </c>
      <c r="EM86" s="100">
        <f t="shared" si="251"/>
        <v>0</v>
      </c>
      <c r="EN86" s="97">
        <f t="shared" si="252"/>
        <v>0</v>
      </c>
      <c r="EO86" s="428">
        <f t="shared" si="253"/>
        <v>5</v>
      </c>
      <c r="EP86" s="429">
        <f t="shared" si="254"/>
        <v>1</v>
      </c>
      <c r="EQ86" s="428">
        <f t="shared" si="255"/>
        <v>3</v>
      </c>
      <c r="ER86" s="429">
        <f t="shared" si="256"/>
        <v>0.6</v>
      </c>
      <c r="ES86" s="100">
        <f t="shared" si="257"/>
        <v>0</v>
      </c>
      <c r="ET86" s="100">
        <f t="shared" si="258"/>
        <v>0</v>
      </c>
      <c r="EU86" s="97">
        <f t="shared" si="259"/>
        <v>0</v>
      </c>
      <c r="EV86" s="428">
        <f t="shared" si="260"/>
        <v>5</v>
      </c>
      <c r="EW86" s="429">
        <f t="shared" si="261"/>
        <v>1</v>
      </c>
      <c r="EX86" s="428">
        <f t="shared" si="262"/>
        <v>3</v>
      </c>
      <c r="EY86" s="429">
        <f t="shared" si="263"/>
        <v>0.6</v>
      </c>
      <c r="EZ86" s="100">
        <f t="shared" si="264"/>
        <v>0</v>
      </c>
      <c r="FA86" s="100">
        <f t="shared" si="265"/>
        <v>0</v>
      </c>
      <c r="FB86" s="97">
        <f t="shared" si="266"/>
        <v>0</v>
      </c>
      <c r="FC86" s="428">
        <f t="shared" si="267"/>
        <v>5</v>
      </c>
      <c r="FD86" s="429">
        <f t="shared" si="268"/>
        <v>1</v>
      </c>
      <c r="FE86" s="428">
        <f t="shared" si="269"/>
        <v>3</v>
      </c>
      <c r="FF86" s="429">
        <f t="shared" si="270"/>
        <v>0.6</v>
      </c>
      <c r="FG86" s="100">
        <f t="shared" si="271"/>
        <v>0</v>
      </c>
      <c r="FH86" s="100">
        <f t="shared" si="272"/>
        <v>0</v>
      </c>
      <c r="FI86" s="97">
        <f t="shared" si="273"/>
        <v>0</v>
      </c>
      <c r="FJ86" s="428">
        <f t="shared" si="274"/>
        <v>5</v>
      </c>
      <c r="FK86" s="429">
        <f t="shared" si="275"/>
        <v>1</v>
      </c>
      <c r="FL86" s="428">
        <f t="shared" si="276"/>
        <v>3</v>
      </c>
      <c r="FM86" s="429">
        <f t="shared" si="277"/>
        <v>0.6</v>
      </c>
      <c r="FN86" s="100">
        <f t="shared" si="278"/>
        <v>0</v>
      </c>
      <c r="FO86" s="100">
        <f t="shared" si="279"/>
        <v>0</v>
      </c>
      <c r="FP86" s="97">
        <f t="shared" si="280"/>
        <v>0</v>
      </c>
      <c r="FQ86" s="428">
        <f t="shared" si="281"/>
        <v>5</v>
      </c>
      <c r="FR86" s="429">
        <f t="shared" si="282"/>
        <v>1</v>
      </c>
      <c r="FS86" s="428">
        <f t="shared" si="283"/>
        <v>3</v>
      </c>
      <c r="FT86" s="429">
        <f t="shared" si="284"/>
        <v>0.6</v>
      </c>
      <c r="FU86" s="100">
        <f t="shared" si="285"/>
        <v>0</v>
      </c>
      <c r="FV86" s="100">
        <f t="shared" si="286"/>
        <v>0</v>
      </c>
      <c r="FW86" s="97">
        <f t="shared" si="287"/>
        <v>0</v>
      </c>
      <c r="FX86" s="428">
        <f t="shared" si="288"/>
        <v>5</v>
      </c>
      <c r="FY86" s="429">
        <f t="shared" si="289"/>
        <v>1</v>
      </c>
      <c r="FZ86" s="428">
        <f t="shared" si="290"/>
        <v>3</v>
      </c>
      <c r="GA86" s="429">
        <f t="shared" si="291"/>
        <v>0.6</v>
      </c>
      <c r="GB86" s="100">
        <f t="shared" si="292"/>
        <v>0</v>
      </c>
      <c r="GC86" s="100">
        <f t="shared" si="293"/>
        <v>0</v>
      </c>
      <c r="GD86" s="97">
        <f t="shared" si="294"/>
        <v>0</v>
      </c>
      <c r="GE86" s="428">
        <f t="shared" si="295"/>
        <v>5</v>
      </c>
      <c r="GF86" s="429">
        <f t="shared" si="296"/>
        <v>1</v>
      </c>
      <c r="GG86" s="428">
        <f t="shared" si="297"/>
        <v>3</v>
      </c>
      <c r="GH86" s="429">
        <f t="shared" si="298"/>
        <v>0.6</v>
      </c>
      <c r="GI86" s="429">
        <f t="shared" si="299"/>
        <v>0.6</v>
      </c>
    </row>
    <row r="87" spans="1:191" ht="37.5" hidden="1" customHeight="1">
      <c r="A87" s="427">
        <v>79</v>
      </c>
      <c r="B87" s="85"/>
      <c r="C87" s="85"/>
      <c r="D87" s="193"/>
      <c r="E87" s="85"/>
      <c r="F87" s="124"/>
      <c r="G87" s="85"/>
      <c r="H87" s="85" t="s">
        <v>1170</v>
      </c>
      <c r="I87" s="86"/>
      <c r="J87" s="86"/>
      <c r="K87" s="86"/>
      <c r="L87" s="86"/>
      <c r="M87" s="86"/>
      <c r="N87" s="86"/>
      <c r="O87" s="86"/>
      <c r="P87" s="86"/>
      <c r="Q87" s="86"/>
      <c r="R87" s="86"/>
      <c r="S87" s="86"/>
      <c r="T87" s="86"/>
      <c r="U87" s="86"/>
      <c r="V87" s="86"/>
      <c r="W87" s="86"/>
      <c r="X87" s="86"/>
      <c r="Y87" s="86"/>
      <c r="Z87" s="86"/>
      <c r="AA87" s="86"/>
      <c r="AB87" s="86"/>
      <c r="AC87" s="88">
        <f t="shared" si="204"/>
        <v>0</v>
      </c>
      <c r="AD87" s="89">
        <f t="shared" si="301"/>
        <v>1</v>
      </c>
      <c r="AE87" s="88" t="str">
        <f t="shared" si="205"/>
        <v>3 - Moderado</v>
      </c>
      <c r="AF87" s="89">
        <f t="shared" si="300"/>
        <v>0.6</v>
      </c>
      <c r="AG87" s="82" t="str">
        <f t="shared" si="302"/>
        <v/>
      </c>
      <c r="AH87" s="89">
        <f t="shared" si="206"/>
        <v>0.6</v>
      </c>
      <c r="AI87" s="85"/>
      <c r="AJ87" s="85"/>
      <c r="AK87" s="85"/>
      <c r="AL87" s="85"/>
      <c r="AM87" s="47"/>
      <c r="AN87" s="91"/>
      <c r="AO87" s="91"/>
      <c r="AP87" s="47"/>
      <c r="AQ87" s="47"/>
      <c r="AR87" s="91"/>
      <c r="AS87" s="91"/>
      <c r="AT87" s="47"/>
      <c r="AU87" s="47"/>
      <c r="AV87" s="91"/>
      <c r="AW87" s="91"/>
      <c r="AX87" s="47"/>
      <c r="AY87" s="47"/>
      <c r="AZ87" s="91"/>
      <c r="BA87" s="91"/>
      <c r="BB87" s="47"/>
      <c r="BC87" s="47"/>
      <c r="BD87" s="91"/>
      <c r="BE87" s="91"/>
      <c r="BF87" s="47"/>
      <c r="BG87" s="47"/>
      <c r="BH87" s="91"/>
      <c r="BI87" s="91"/>
      <c r="BJ87" s="47"/>
      <c r="BK87" s="47"/>
      <c r="BL87" s="91"/>
      <c r="BM87" s="91"/>
      <c r="BN87" s="47"/>
      <c r="BO87" s="47"/>
      <c r="BP87" s="91"/>
      <c r="BQ87" s="91"/>
      <c r="BR87" s="47"/>
      <c r="BS87" s="47"/>
      <c r="BT87" s="91"/>
      <c r="BU87" s="91"/>
      <c r="BV87" s="47"/>
      <c r="BW87" s="47"/>
      <c r="BX87" s="91"/>
      <c r="BY87" s="91"/>
      <c r="BZ87" s="47"/>
      <c r="CA87" s="47"/>
      <c r="CB87" s="91"/>
      <c r="CC87" s="91"/>
      <c r="CD87" s="47"/>
      <c r="CE87" s="47"/>
      <c r="CF87" s="91"/>
      <c r="CG87" s="91"/>
      <c r="CH87" s="47"/>
      <c r="CI87" s="91"/>
      <c r="CJ87" s="91"/>
      <c r="CK87" s="47"/>
      <c r="CL87" s="92" t="str">
        <f t="shared" si="207"/>
        <v>5 - Muy Alta</v>
      </c>
      <c r="CM87" s="93">
        <f t="shared" si="303"/>
        <v>1</v>
      </c>
      <c r="CN87" s="92" t="str">
        <f t="shared" si="208"/>
        <v>3 - Moderado</v>
      </c>
      <c r="CO87" s="93">
        <f t="shared" si="304"/>
        <v>0.6</v>
      </c>
      <c r="CP87" s="94" t="str">
        <f t="shared" si="305"/>
        <v>ALTO</v>
      </c>
      <c r="CQ87" s="89">
        <f t="shared" si="209"/>
        <v>0.6</v>
      </c>
      <c r="CR87" s="194"/>
      <c r="CS87" s="94">
        <f t="shared" si="210"/>
        <v>5</v>
      </c>
      <c r="CT87" s="47"/>
      <c r="CU87" s="194"/>
      <c r="CV87" s="194"/>
      <c r="CW87" s="96"/>
      <c r="CX87" s="97">
        <f t="shared" si="211"/>
        <v>0</v>
      </c>
      <c r="CY87" s="98">
        <f t="shared" si="212"/>
        <v>3</v>
      </c>
      <c r="CZ87" s="97" t="str">
        <f t="shared" si="213"/>
        <v>Moderado</v>
      </c>
      <c r="DA87" s="99">
        <f t="shared" si="214"/>
        <v>0.6</v>
      </c>
      <c r="DB87" s="100">
        <f t="shared" si="215"/>
        <v>0</v>
      </c>
      <c r="DC87" s="100">
        <f t="shared" si="216"/>
        <v>0</v>
      </c>
      <c r="DD87" s="97">
        <f t="shared" si="217"/>
        <v>0</v>
      </c>
      <c r="DE87" s="428">
        <f t="shared" si="218"/>
        <v>5</v>
      </c>
      <c r="DF87" s="429">
        <f t="shared" si="219"/>
        <v>1</v>
      </c>
      <c r="DG87" s="428">
        <f t="shared" si="220"/>
        <v>3</v>
      </c>
      <c r="DH87" s="428"/>
      <c r="DI87" s="429">
        <f t="shared" si="221"/>
        <v>0.6</v>
      </c>
      <c r="DJ87" s="100">
        <f t="shared" si="222"/>
        <v>0</v>
      </c>
      <c r="DK87" s="100">
        <f t="shared" si="223"/>
        <v>0</v>
      </c>
      <c r="DL87" s="97">
        <f t="shared" si="224"/>
        <v>0</v>
      </c>
      <c r="DM87" s="428">
        <f t="shared" si="225"/>
        <v>5</v>
      </c>
      <c r="DN87" s="429">
        <f t="shared" si="226"/>
        <v>1</v>
      </c>
      <c r="DO87" s="428">
        <f t="shared" si="227"/>
        <v>3</v>
      </c>
      <c r="DP87" s="429">
        <f t="shared" si="228"/>
        <v>0.6</v>
      </c>
      <c r="DQ87" s="100">
        <f t="shared" si="229"/>
        <v>0</v>
      </c>
      <c r="DR87" s="100">
        <f t="shared" si="230"/>
        <v>0</v>
      </c>
      <c r="DS87" s="97">
        <f t="shared" si="231"/>
        <v>0</v>
      </c>
      <c r="DT87" s="428">
        <f t="shared" si="232"/>
        <v>5</v>
      </c>
      <c r="DU87" s="429">
        <f t="shared" si="233"/>
        <v>1</v>
      </c>
      <c r="DV87" s="428">
        <f t="shared" si="234"/>
        <v>3</v>
      </c>
      <c r="DW87" s="429">
        <f t="shared" si="235"/>
        <v>0.6</v>
      </c>
      <c r="DX87" s="100">
        <f t="shared" si="236"/>
        <v>0</v>
      </c>
      <c r="DY87" s="100">
        <f t="shared" si="237"/>
        <v>0</v>
      </c>
      <c r="DZ87" s="97">
        <f t="shared" si="238"/>
        <v>0</v>
      </c>
      <c r="EA87" s="428">
        <f t="shared" si="239"/>
        <v>5</v>
      </c>
      <c r="EB87" s="429">
        <f t="shared" si="240"/>
        <v>1</v>
      </c>
      <c r="EC87" s="428">
        <f t="shared" si="241"/>
        <v>3</v>
      </c>
      <c r="ED87" s="429">
        <f t="shared" si="242"/>
        <v>0.6</v>
      </c>
      <c r="EE87" s="100">
        <f t="shared" si="243"/>
        <v>0</v>
      </c>
      <c r="EF87" s="100">
        <f t="shared" si="244"/>
        <v>0</v>
      </c>
      <c r="EG87" s="97">
        <f t="shared" si="245"/>
        <v>0</v>
      </c>
      <c r="EH87" s="428">
        <f t="shared" si="246"/>
        <v>5</v>
      </c>
      <c r="EI87" s="429">
        <f t="shared" si="247"/>
        <v>1</v>
      </c>
      <c r="EJ87" s="428">
        <f t="shared" si="248"/>
        <v>3</v>
      </c>
      <c r="EK87" s="429">
        <f t="shared" si="249"/>
        <v>0.6</v>
      </c>
      <c r="EL87" s="100">
        <f t="shared" si="250"/>
        <v>0</v>
      </c>
      <c r="EM87" s="100">
        <f t="shared" si="251"/>
        <v>0</v>
      </c>
      <c r="EN87" s="97">
        <f t="shared" si="252"/>
        <v>0</v>
      </c>
      <c r="EO87" s="428">
        <f t="shared" si="253"/>
        <v>5</v>
      </c>
      <c r="EP87" s="429">
        <f t="shared" si="254"/>
        <v>1</v>
      </c>
      <c r="EQ87" s="428">
        <f t="shared" si="255"/>
        <v>3</v>
      </c>
      <c r="ER87" s="429">
        <f t="shared" si="256"/>
        <v>0.6</v>
      </c>
      <c r="ES87" s="100">
        <f t="shared" si="257"/>
        <v>0</v>
      </c>
      <c r="ET87" s="100">
        <f t="shared" si="258"/>
        <v>0</v>
      </c>
      <c r="EU87" s="97">
        <f t="shared" si="259"/>
        <v>0</v>
      </c>
      <c r="EV87" s="428">
        <f t="shared" si="260"/>
        <v>5</v>
      </c>
      <c r="EW87" s="429">
        <f t="shared" si="261"/>
        <v>1</v>
      </c>
      <c r="EX87" s="428">
        <f t="shared" si="262"/>
        <v>3</v>
      </c>
      <c r="EY87" s="429">
        <f t="shared" si="263"/>
        <v>0.6</v>
      </c>
      <c r="EZ87" s="100">
        <f t="shared" si="264"/>
        <v>0</v>
      </c>
      <c r="FA87" s="100">
        <f t="shared" si="265"/>
        <v>0</v>
      </c>
      <c r="FB87" s="97">
        <f t="shared" si="266"/>
        <v>0</v>
      </c>
      <c r="FC87" s="428">
        <f t="shared" si="267"/>
        <v>5</v>
      </c>
      <c r="FD87" s="429">
        <f t="shared" si="268"/>
        <v>1</v>
      </c>
      <c r="FE87" s="428">
        <f t="shared" si="269"/>
        <v>3</v>
      </c>
      <c r="FF87" s="429">
        <f t="shared" si="270"/>
        <v>0.6</v>
      </c>
      <c r="FG87" s="100">
        <f t="shared" si="271"/>
        <v>0</v>
      </c>
      <c r="FH87" s="100">
        <f t="shared" si="272"/>
        <v>0</v>
      </c>
      <c r="FI87" s="97">
        <f t="shared" si="273"/>
        <v>0</v>
      </c>
      <c r="FJ87" s="428">
        <f t="shared" si="274"/>
        <v>5</v>
      </c>
      <c r="FK87" s="429">
        <f t="shared" si="275"/>
        <v>1</v>
      </c>
      <c r="FL87" s="428">
        <f t="shared" si="276"/>
        <v>3</v>
      </c>
      <c r="FM87" s="429">
        <f t="shared" si="277"/>
        <v>0.6</v>
      </c>
      <c r="FN87" s="100">
        <f t="shared" si="278"/>
        <v>0</v>
      </c>
      <c r="FO87" s="100">
        <f t="shared" si="279"/>
        <v>0</v>
      </c>
      <c r="FP87" s="97">
        <f t="shared" si="280"/>
        <v>0</v>
      </c>
      <c r="FQ87" s="428">
        <f t="shared" si="281"/>
        <v>5</v>
      </c>
      <c r="FR87" s="429">
        <f t="shared" si="282"/>
        <v>1</v>
      </c>
      <c r="FS87" s="428">
        <f t="shared" si="283"/>
        <v>3</v>
      </c>
      <c r="FT87" s="429">
        <f t="shared" si="284"/>
        <v>0.6</v>
      </c>
      <c r="FU87" s="100">
        <f t="shared" si="285"/>
        <v>0</v>
      </c>
      <c r="FV87" s="100">
        <f t="shared" si="286"/>
        <v>0</v>
      </c>
      <c r="FW87" s="97">
        <f t="shared" si="287"/>
        <v>0</v>
      </c>
      <c r="FX87" s="428">
        <f t="shared" si="288"/>
        <v>5</v>
      </c>
      <c r="FY87" s="429">
        <f t="shared" si="289"/>
        <v>1</v>
      </c>
      <c r="FZ87" s="428">
        <f t="shared" si="290"/>
        <v>3</v>
      </c>
      <c r="GA87" s="429">
        <f t="shared" si="291"/>
        <v>0.6</v>
      </c>
      <c r="GB87" s="100">
        <f t="shared" si="292"/>
        <v>0</v>
      </c>
      <c r="GC87" s="100">
        <f t="shared" si="293"/>
        <v>0</v>
      </c>
      <c r="GD87" s="97">
        <f t="shared" si="294"/>
        <v>0</v>
      </c>
      <c r="GE87" s="428">
        <f t="shared" si="295"/>
        <v>5</v>
      </c>
      <c r="GF87" s="429">
        <f t="shared" si="296"/>
        <v>1</v>
      </c>
      <c r="GG87" s="428">
        <f t="shared" si="297"/>
        <v>3</v>
      </c>
      <c r="GH87" s="429">
        <f t="shared" si="298"/>
        <v>0.6</v>
      </c>
      <c r="GI87" s="429">
        <f t="shared" si="299"/>
        <v>0.6</v>
      </c>
    </row>
    <row r="88" spans="1:191" ht="37.5" hidden="1" customHeight="1">
      <c r="A88" s="427">
        <v>80</v>
      </c>
      <c r="B88" s="85"/>
      <c r="C88" s="85"/>
      <c r="D88" s="193"/>
      <c r="E88" s="85"/>
      <c r="F88" s="124"/>
      <c r="G88" s="85"/>
      <c r="H88" s="85" t="s">
        <v>1170</v>
      </c>
      <c r="I88" s="86"/>
      <c r="J88" s="86"/>
      <c r="K88" s="86"/>
      <c r="L88" s="86"/>
      <c r="M88" s="86"/>
      <c r="N88" s="86"/>
      <c r="O88" s="86"/>
      <c r="P88" s="86"/>
      <c r="Q88" s="86"/>
      <c r="R88" s="86"/>
      <c r="S88" s="86"/>
      <c r="T88" s="86"/>
      <c r="U88" s="86"/>
      <c r="V88" s="86"/>
      <c r="W88" s="86"/>
      <c r="X88" s="86"/>
      <c r="Y88" s="86"/>
      <c r="Z88" s="86"/>
      <c r="AA88" s="86"/>
      <c r="AB88" s="86"/>
      <c r="AC88" s="88">
        <f t="shared" si="204"/>
        <v>0</v>
      </c>
      <c r="AD88" s="89">
        <f t="shared" si="301"/>
        <v>1</v>
      </c>
      <c r="AE88" s="88" t="str">
        <f t="shared" si="205"/>
        <v>3 - Moderado</v>
      </c>
      <c r="AF88" s="89">
        <f t="shared" si="300"/>
        <v>0.6</v>
      </c>
      <c r="AG88" s="82" t="str">
        <f t="shared" si="302"/>
        <v/>
      </c>
      <c r="AH88" s="89">
        <f t="shared" si="206"/>
        <v>0.6</v>
      </c>
      <c r="AI88" s="85"/>
      <c r="AJ88" s="85"/>
      <c r="AK88" s="85"/>
      <c r="AL88" s="85"/>
      <c r="AM88" s="47"/>
      <c r="AN88" s="91"/>
      <c r="AO88" s="91"/>
      <c r="AP88" s="47"/>
      <c r="AQ88" s="47"/>
      <c r="AR88" s="91"/>
      <c r="AS88" s="91"/>
      <c r="AT88" s="47"/>
      <c r="AU88" s="47"/>
      <c r="AV88" s="91"/>
      <c r="AW88" s="91"/>
      <c r="AX88" s="47"/>
      <c r="AY88" s="47"/>
      <c r="AZ88" s="91"/>
      <c r="BA88" s="91"/>
      <c r="BB88" s="47"/>
      <c r="BC88" s="47"/>
      <c r="BD88" s="91"/>
      <c r="BE88" s="91"/>
      <c r="BF88" s="47"/>
      <c r="BG88" s="47"/>
      <c r="BH88" s="91"/>
      <c r="BI88" s="91"/>
      <c r="BJ88" s="47"/>
      <c r="BK88" s="47"/>
      <c r="BL88" s="91"/>
      <c r="BM88" s="91"/>
      <c r="BN88" s="47"/>
      <c r="BO88" s="47"/>
      <c r="BP88" s="91"/>
      <c r="BQ88" s="91"/>
      <c r="BR88" s="47"/>
      <c r="BS88" s="47"/>
      <c r="BT88" s="91"/>
      <c r="BU88" s="91"/>
      <c r="BV88" s="47"/>
      <c r="BW88" s="47"/>
      <c r="BX88" s="91"/>
      <c r="BY88" s="91"/>
      <c r="BZ88" s="47"/>
      <c r="CA88" s="47"/>
      <c r="CB88" s="91"/>
      <c r="CC88" s="91"/>
      <c r="CD88" s="47"/>
      <c r="CE88" s="47"/>
      <c r="CF88" s="91"/>
      <c r="CG88" s="91"/>
      <c r="CH88" s="47"/>
      <c r="CI88" s="91"/>
      <c r="CJ88" s="91"/>
      <c r="CK88" s="47"/>
      <c r="CL88" s="92" t="str">
        <f t="shared" si="207"/>
        <v>5 - Muy Alta</v>
      </c>
      <c r="CM88" s="93">
        <f t="shared" si="303"/>
        <v>1</v>
      </c>
      <c r="CN88" s="92" t="str">
        <f t="shared" si="208"/>
        <v>3 - Moderado</v>
      </c>
      <c r="CO88" s="93">
        <f t="shared" si="304"/>
        <v>0.6</v>
      </c>
      <c r="CP88" s="94" t="str">
        <f t="shared" si="305"/>
        <v>ALTO</v>
      </c>
      <c r="CQ88" s="89">
        <f t="shared" si="209"/>
        <v>0.6</v>
      </c>
      <c r="CR88" s="194"/>
      <c r="CS88" s="94">
        <f t="shared" si="210"/>
        <v>5</v>
      </c>
      <c r="CT88" s="47"/>
      <c r="CU88" s="194"/>
      <c r="CV88" s="194"/>
      <c r="CW88" s="96"/>
      <c r="CX88" s="97">
        <f t="shared" si="211"/>
        <v>0</v>
      </c>
      <c r="CY88" s="98">
        <f t="shared" si="212"/>
        <v>3</v>
      </c>
      <c r="CZ88" s="97" t="str">
        <f t="shared" si="213"/>
        <v>Moderado</v>
      </c>
      <c r="DA88" s="99">
        <f t="shared" si="214"/>
        <v>0.6</v>
      </c>
      <c r="DB88" s="100">
        <f t="shared" si="215"/>
        <v>0</v>
      </c>
      <c r="DC88" s="100">
        <f t="shared" si="216"/>
        <v>0</v>
      </c>
      <c r="DD88" s="97">
        <f t="shared" si="217"/>
        <v>0</v>
      </c>
      <c r="DE88" s="428">
        <f t="shared" si="218"/>
        <v>5</v>
      </c>
      <c r="DF88" s="429">
        <f t="shared" si="219"/>
        <v>1</v>
      </c>
      <c r="DG88" s="428">
        <f t="shared" si="220"/>
        <v>3</v>
      </c>
      <c r="DH88" s="428"/>
      <c r="DI88" s="429">
        <f t="shared" si="221"/>
        <v>0.6</v>
      </c>
      <c r="DJ88" s="100">
        <f t="shared" si="222"/>
        <v>0</v>
      </c>
      <c r="DK88" s="100">
        <f t="shared" si="223"/>
        <v>0</v>
      </c>
      <c r="DL88" s="97">
        <f t="shared" si="224"/>
        <v>0</v>
      </c>
      <c r="DM88" s="428">
        <f t="shared" si="225"/>
        <v>5</v>
      </c>
      <c r="DN88" s="429">
        <f t="shared" si="226"/>
        <v>1</v>
      </c>
      <c r="DO88" s="428">
        <f t="shared" si="227"/>
        <v>3</v>
      </c>
      <c r="DP88" s="429">
        <f t="shared" si="228"/>
        <v>0.6</v>
      </c>
      <c r="DQ88" s="100">
        <f t="shared" si="229"/>
        <v>0</v>
      </c>
      <c r="DR88" s="100">
        <f t="shared" si="230"/>
        <v>0</v>
      </c>
      <c r="DS88" s="97">
        <f t="shared" si="231"/>
        <v>0</v>
      </c>
      <c r="DT88" s="428">
        <f t="shared" si="232"/>
        <v>5</v>
      </c>
      <c r="DU88" s="429">
        <f t="shared" si="233"/>
        <v>1</v>
      </c>
      <c r="DV88" s="428">
        <f t="shared" si="234"/>
        <v>3</v>
      </c>
      <c r="DW88" s="429">
        <f t="shared" si="235"/>
        <v>0.6</v>
      </c>
      <c r="DX88" s="100">
        <f t="shared" si="236"/>
        <v>0</v>
      </c>
      <c r="DY88" s="100">
        <f t="shared" si="237"/>
        <v>0</v>
      </c>
      <c r="DZ88" s="97">
        <f t="shared" si="238"/>
        <v>0</v>
      </c>
      <c r="EA88" s="428">
        <f t="shared" si="239"/>
        <v>5</v>
      </c>
      <c r="EB88" s="429">
        <f t="shared" si="240"/>
        <v>1</v>
      </c>
      <c r="EC88" s="428">
        <f t="shared" si="241"/>
        <v>3</v>
      </c>
      <c r="ED88" s="429">
        <f t="shared" si="242"/>
        <v>0.6</v>
      </c>
      <c r="EE88" s="100">
        <f t="shared" si="243"/>
        <v>0</v>
      </c>
      <c r="EF88" s="100">
        <f t="shared" si="244"/>
        <v>0</v>
      </c>
      <c r="EG88" s="97">
        <f t="shared" si="245"/>
        <v>0</v>
      </c>
      <c r="EH88" s="428">
        <f t="shared" si="246"/>
        <v>5</v>
      </c>
      <c r="EI88" s="429">
        <f t="shared" si="247"/>
        <v>1</v>
      </c>
      <c r="EJ88" s="428">
        <f t="shared" si="248"/>
        <v>3</v>
      </c>
      <c r="EK88" s="429">
        <f t="shared" si="249"/>
        <v>0.6</v>
      </c>
      <c r="EL88" s="100">
        <f t="shared" si="250"/>
        <v>0</v>
      </c>
      <c r="EM88" s="100">
        <f t="shared" si="251"/>
        <v>0</v>
      </c>
      <c r="EN88" s="97">
        <f t="shared" si="252"/>
        <v>0</v>
      </c>
      <c r="EO88" s="428">
        <f t="shared" si="253"/>
        <v>5</v>
      </c>
      <c r="EP88" s="429">
        <f t="shared" si="254"/>
        <v>1</v>
      </c>
      <c r="EQ88" s="428">
        <f t="shared" si="255"/>
        <v>3</v>
      </c>
      <c r="ER88" s="429">
        <f t="shared" si="256"/>
        <v>0.6</v>
      </c>
      <c r="ES88" s="100">
        <f t="shared" si="257"/>
        <v>0</v>
      </c>
      <c r="ET88" s="100">
        <f t="shared" si="258"/>
        <v>0</v>
      </c>
      <c r="EU88" s="97">
        <f t="shared" si="259"/>
        <v>0</v>
      </c>
      <c r="EV88" s="428">
        <f t="shared" si="260"/>
        <v>5</v>
      </c>
      <c r="EW88" s="429">
        <f t="shared" si="261"/>
        <v>1</v>
      </c>
      <c r="EX88" s="428">
        <f t="shared" si="262"/>
        <v>3</v>
      </c>
      <c r="EY88" s="429">
        <f t="shared" si="263"/>
        <v>0.6</v>
      </c>
      <c r="EZ88" s="100">
        <f t="shared" si="264"/>
        <v>0</v>
      </c>
      <c r="FA88" s="100">
        <f t="shared" si="265"/>
        <v>0</v>
      </c>
      <c r="FB88" s="97">
        <f t="shared" si="266"/>
        <v>0</v>
      </c>
      <c r="FC88" s="428">
        <f t="shared" si="267"/>
        <v>5</v>
      </c>
      <c r="FD88" s="429">
        <f t="shared" si="268"/>
        <v>1</v>
      </c>
      <c r="FE88" s="428">
        <f t="shared" si="269"/>
        <v>3</v>
      </c>
      <c r="FF88" s="429">
        <f t="shared" si="270"/>
        <v>0.6</v>
      </c>
      <c r="FG88" s="100">
        <f t="shared" si="271"/>
        <v>0</v>
      </c>
      <c r="FH88" s="100">
        <f t="shared" si="272"/>
        <v>0</v>
      </c>
      <c r="FI88" s="97">
        <f t="shared" si="273"/>
        <v>0</v>
      </c>
      <c r="FJ88" s="428">
        <f t="shared" si="274"/>
        <v>5</v>
      </c>
      <c r="FK88" s="429">
        <f t="shared" si="275"/>
        <v>1</v>
      </c>
      <c r="FL88" s="428">
        <f t="shared" si="276"/>
        <v>3</v>
      </c>
      <c r="FM88" s="429">
        <f t="shared" si="277"/>
        <v>0.6</v>
      </c>
      <c r="FN88" s="100">
        <f t="shared" si="278"/>
        <v>0</v>
      </c>
      <c r="FO88" s="100">
        <f t="shared" si="279"/>
        <v>0</v>
      </c>
      <c r="FP88" s="97">
        <f t="shared" si="280"/>
        <v>0</v>
      </c>
      <c r="FQ88" s="428">
        <f t="shared" si="281"/>
        <v>5</v>
      </c>
      <c r="FR88" s="429">
        <f t="shared" si="282"/>
        <v>1</v>
      </c>
      <c r="FS88" s="428">
        <f t="shared" si="283"/>
        <v>3</v>
      </c>
      <c r="FT88" s="429">
        <f t="shared" si="284"/>
        <v>0.6</v>
      </c>
      <c r="FU88" s="100">
        <f t="shared" si="285"/>
        <v>0</v>
      </c>
      <c r="FV88" s="100">
        <f t="shared" si="286"/>
        <v>0</v>
      </c>
      <c r="FW88" s="97">
        <f t="shared" si="287"/>
        <v>0</v>
      </c>
      <c r="FX88" s="428">
        <f t="shared" si="288"/>
        <v>5</v>
      </c>
      <c r="FY88" s="429">
        <f t="shared" si="289"/>
        <v>1</v>
      </c>
      <c r="FZ88" s="428">
        <f t="shared" si="290"/>
        <v>3</v>
      </c>
      <c r="GA88" s="429">
        <f t="shared" si="291"/>
        <v>0.6</v>
      </c>
      <c r="GB88" s="100">
        <f t="shared" si="292"/>
        <v>0</v>
      </c>
      <c r="GC88" s="100">
        <f t="shared" si="293"/>
        <v>0</v>
      </c>
      <c r="GD88" s="97">
        <f t="shared" si="294"/>
        <v>0</v>
      </c>
      <c r="GE88" s="428">
        <f t="shared" si="295"/>
        <v>5</v>
      </c>
      <c r="GF88" s="429">
        <f t="shared" si="296"/>
        <v>1</v>
      </c>
      <c r="GG88" s="428">
        <f t="shared" si="297"/>
        <v>3</v>
      </c>
      <c r="GH88" s="429">
        <f t="shared" si="298"/>
        <v>0.6</v>
      </c>
      <c r="GI88" s="429">
        <f t="shared" si="299"/>
        <v>0.6</v>
      </c>
    </row>
    <row r="89" spans="1:191" ht="37.5" hidden="1" customHeight="1">
      <c r="A89" s="427">
        <v>81</v>
      </c>
      <c r="B89" s="85"/>
      <c r="C89" s="85"/>
      <c r="D89" s="193"/>
      <c r="E89" s="85"/>
      <c r="F89" s="124"/>
      <c r="G89" s="85"/>
      <c r="H89" s="85" t="s">
        <v>1170</v>
      </c>
      <c r="I89" s="86"/>
      <c r="J89" s="86"/>
      <c r="K89" s="86"/>
      <c r="L89" s="86"/>
      <c r="M89" s="86"/>
      <c r="N89" s="86"/>
      <c r="O89" s="86"/>
      <c r="P89" s="86"/>
      <c r="Q89" s="86"/>
      <c r="R89" s="86"/>
      <c r="S89" s="86"/>
      <c r="T89" s="86"/>
      <c r="U89" s="86"/>
      <c r="V89" s="86"/>
      <c r="W89" s="86"/>
      <c r="X89" s="86"/>
      <c r="Y89" s="86"/>
      <c r="Z89" s="86"/>
      <c r="AA89" s="86"/>
      <c r="AB89" s="86"/>
      <c r="AC89" s="88">
        <f t="shared" si="204"/>
        <v>0</v>
      </c>
      <c r="AD89" s="89">
        <f t="shared" si="301"/>
        <v>1</v>
      </c>
      <c r="AE89" s="88" t="str">
        <f t="shared" si="205"/>
        <v>3 - Moderado</v>
      </c>
      <c r="AF89" s="89">
        <f t="shared" si="300"/>
        <v>0.6</v>
      </c>
      <c r="AG89" s="82" t="str">
        <f t="shared" si="302"/>
        <v/>
      </c>
      <c r="AH89" s="89">
        <f t="shared" si="206"/>
        <v>0.6</v>
      </c>
      <c r="AI89" s="85"/>
      <c r="AJ89" s="85"/>
      <c r="AK89" s="85"/>
      <c r="AL89" s="85"/>
      <c r="AM89" s="47"/>
      <c r="AN89" s="91"/>
      <c r="AO89" s="91"/>
      <c r="AP89" s="47"/>
      <c r="AQ89" s="47"/>
      <c r="AR89" s="91"/>
      <c r="AS89" s="91"/>
      <c r="AT89" s="47"/>
      <c r="AU89" s="47"/>
      <c r="AV89" s="91"/>
      <c r="AW89" s="91"/>
      <c r="AX89" s="47"/>
      <c r="AY89" s="47"/>
      <c r="AZ89" s="91"/>
      <c r="BA89" s="91"/>
      <c r="BB89" s="47"/>
      <c r="BC89" s="47"/>
      <c r="BD89" s="91"/>
      <c r="BE89" s="91"/>
      <c r="BF89" s="47"/>
      <c r="BG89" s="47"/>
      <c r="BH89" s="91"/>
      <c r="BI89" s="91"/>
      <c r="BJ89" s="47"/>
      <c r="BK89" s="47"/>
      <c r="BL89" s="91"/>
      <c r="BM89" s="91"/>
      <c r="BN89" s="47"/>
      <c r="BO89" s="47"/>
      <c r="BP89" s="91"/>
      <c r="BQ89" s="91"/>
      <c r="BR89" s="47"/>
      <c r="BS89" s="47"/>
      <c r="BT89" s="91"/>
      <c r="BU89" s="91"/>
      <c r="BV89" s="47"/>
      <c r="BW89" s="47"/>
      <c r="BX89" s="91"/>
      <c r="BY89" s="91"/>
      <c r="BZ89" s="47"/>
      <c r="CA89" s="47"/>
      <c r="CB89" s="91"/>
      <c r="CC89" s="91"/>
      <c r="CD89" s="47"/>
      <c r="CE89" s="47"/>
      <c r="CF89" s="91"/>
      <c r="CG89" s="91"/>
      <c r="CH89" s="47"/>
      <c r="CI89" s="91"/>
      <c r="CJ89" s="91"/>
      <c r="CK89" s="47"/>
      <c r="CL89" s="92" t="str">
        <f t="shared" si="207"/>
        <v>5 - Muy Alta</v>
      </c>
      <c r="CM89" s="93">
        <f t="shared" si="303"/>
        <v>1</v>
      </c>
      <c r="CN89" s="92" t="str">
        <f t="shared" si="208"/>
        <v>3 - Moderado</v>
      </c>
      <c r="CO89" s="93">
        <f t="shared" si="304"/>
        <v>0.6</v>
      </c>
      <c r="CP89" s="94" t="str">
        <f t="shared" si="305"/>
        <v>ALTO</v>
      </c>
      <c r="CQ89" s="89">
        <f t="shared" si="209"/>
        <v>0.6</v>
      </c>
      <c r="CR89" s="194"/>
      <c r="CS89" s="94">
        <f t="shared" si="210"/>
        <v>5</v>
      </c>
      <c r="CT89" s="47"/>
      <c r="CU89" s="194"/>
      <c r="CV89" s="194"/>
      <c r="CW89" s="96"/>
      <c r="CX89" s="97">
        <f t="shared" si="211"/>
        <v>0</v>
      </c>
      <c r="CY89" s="98">
        <f t="shared" si="212"/>
        <v>3</v>
      </c>
      <c r="CZ89" s="97" t="str">
        <f t="shared" si="213"/>
        <v>Moderado</v>
      </c>
      <c r="DA89" s="99">
        <f t="shared" si="214"/>
        <v>0.6</v>
      </c>
      <c r="DB89" s="100">
        <f t="shared" si="215"/>
        <v>0</v>
      </c>
      <c r="DC89" s="100">
        <f t="shared" si="216"/>
        <v>0</v>
      </c>
      <c r="DD89" s="97">
        <f t="shared" si="217"/>
        <v>0</v>
      </c>
      <c r="DE89" s="428">
        <f t="shared" si="218"/>
        <v>5</v>
      </c>
      <c r="DF89" s="429">
        <f t="shared" si="219"/>
        <v>1</v>
      </c>
      <c r="DG89" s="428">
        <f t="shared" si="220"/>
        <v>3</v>
      </c>
      <c r="DH89" s="428"/>
      <c r="DI89" s="429">
        <f t="shared" si="221"/>
        <v>0.6</v>
      </c>
      <c r="DJ89" s="100">
        <f t="shared" si="222"/>
        <v>0</v>
      </c>
      <c r="DK89" s="100">
        <f t="shared" si="223"/>
        <v>0</v>
      </c>
      <c r="DL89" s="97">
        <f t="shared" si="224"/>
        <v>0</v>
      </c>
      <c r="DM89" s="428">
        <f t="shared" si="225"/>
        <v>5</v>
      </c>
      <c r="DN89" s="429">
        <f t="shared" si="226"/>
        <v>1</v>
      </c>
      <c r="DO89" s="428">
        <f t="shared" si="227"/>
        <v>3</v>
      </c>
      <c r="DP89" s="429">
        <f t="shared" si="228"/>
        <v>0.6</v>
      </c>
      <c r="DQ89" s="100">
        <f t="shared" si="229"/>
        <v>0</v>
      </c>
      <c r="DR89" s="100">
        <f t="shared" si="230"/>
        <v>0</v>
      </c>
      <c r="DS89" s="97">
        <f t="shared" si="231"/>
        <v>0</v>
      </c>
      <c r="DT89" s="428">
        <f t="shared" si="232"/>
        <v>5</v>
      </c>
      <c r="DU89" s="429">
        <f t="shared" si="233"/>
        <v>1</v>
      </c>
      <c r="DV89" s="428">
        <f t="shared" si="234"/>
        <v>3</v>
      </c>
      <c r="DW89" s="429">
        <f t="shared" si="235"/>
        <v>0.6</v>
      </c>
      <c r="DX89" s="100">
        <f t="shared" si="236"/>
        <v>0</v>
      </c>
      <c r="DY89" s="100">
        <f t="shared" si="237"/>
        <v>0</v>
      </c>
      <c r="DZ89" s="97">
        <f t="shared" si="238"/>
        <v>0</v>
      </c>
      <c r="EA89" s="428">
        <f t="shared" si="239"/>
        <v>5</v>
      </c>
      <c r="EB89" s="429">
        <f t="shared" si="240"/>
        <v>1</v>
      </c>
      <c r="EC89" s="428">
        <f t="shared" si="241"/>
        <v>3</v>
      </c>
      <c r="ED89" s="429">
        <f t="shared" si="242"/>
        <v>0.6</v>
      </c>
      <c r="EE89" s="100">
        <f t="shared" si="243"/>
        <v>0</v>
      </c>
      <c r="EF89" s="100">
        <f t="shared" si="244"/>
        <v>0</v>
      </c>
      <c r="EG89" s="97">
        <f t="shared" si="245"/>
        <v>0</v>
      </c>
      <c r="EH89" s="428">
        <f t="shared" si="246"/>
        <v>5</v>
      </c>
      <c r="EI89" s="429">
        <f t="shared" si="247"/>
        <v>1</v>
      </c>
      <c r="EJ89" s="428">
        <f t="shared" si="248"/>
        <v>3</v>
      </c>
      <c r="EK89" s="429">
        <f t="shared" si="249"/>
        <v>0.6</v>
      </c>
      <c r="EL89" s="100">
        <f t="shared" si="250"/>
        <v>0</v>
      </c>
      <c r="EM89" s="100">
        <f t="shared" si="251"/>
        <v>0</v>
      </c>
      <c r="EN89" s="97">
        <f t="shared" si="252"/>
        <v>0</v>
      </c>
      <c r="EO89" s="428">
        <f t="shared" si="253"/>
        <v>5</v>
      </c>
      <c r="EP89" s="429">
        <f t="shared" si="254"/>
        <v>1</v>
      </c>
      <c r="EQ89" s="428">
        <f t="shared" si="255"/>
        <v>3</v>
      </c>
      <c r="ER89" s="429">
        <f t="shared" si="256"/>
        <v>0.6</v>
      </c>
      <c r="ES89" s="100">
        <f t="shared" si="257"/>
        <v>0</v>
      </c>
      <c r="ET89" s="100">
        <f t="shared" si="258"/>
        <v>0</v>
      </c>
      <c r="EU89" s="97">
        <f t="shared" si="259"/>
        <v>0</v>
      </c>
      <c r="EV89" s="428">
        <f t="shared" si="260"/>
        <v>5</v>
      </c>
      <c r="EW89" s="429">
        <f t="shared" si="261"/>
        <v>1</v>
      </c>
      <c r="EX89" s="428">
        <f t="shared" si="262"/>
        <v>3</v>
      </c>
      <c r="EY89" s="429">
        <f t="shared" si="263"/>
        <v>0.6</v>
      </c>
      <c r="EZ89" s="100">
        <f t="shared" si="264"/>
        <v>0</v>
      </c>
      <c r="FA89" s="100">
        <f t="shared" si="265"/>
        <v>0</v>
      </c>
      <c r="FB89" s="97">
        <f t="shared" si="266"/>
        <v>0</v>
      </c>
      <c r="FC89" s="428">
        <f t="shared" si="267"/>
        <v>5</v>
      </c>
      <c r="FD89" s="429">
        <f t="shared" si="268"/>
        <v>1</v>
      </c>
      <c r="FE89" s="428">
        <f t="shared" si="269"/>
        <v>3</v>
      </c>
      <c r="FF89" s="429">
        <f t="shared" si="270"/>
        <v>0.6</v>
      </c>
      <c r="FG89" s="100">
        <f t="shared" si="271"/>
        <v>0</v>
      </c>
      <c r="FH89" s="100">
        <f t="shared" si="272"/>
        <v>0</v>
      </c>
      <c r="FI89" s="97">
        <f t="shared" si="273"/>
        <v>0</v>
      </c>
      <c r="FJ89" s="428">
        <f t="shared" si="274"/>
        <v>5</v>
      </c>
      <c r="FK89" s="429">
        <f t="shared" si="275"/>
        <v>1</v>
      </c>
      <c r="FL89" s="428">
        <f t="shared" si="276"/>
        <v>3</v>
      </c>
      <c r="FM89" s="429">
        <f t="shared" si="277"/>
        <v>0.6</v>
      </c>
      <c r="FN89" s="100">
        <f t="shared" si="278"/>
        <v>0</v>
      </c>
      <c r="FO89" s="100">
        <f t="shared" si="279"/>
        <v>0</v>
      </c>
      <c r="FP89" s="97">
        <f t="shared" si="280"/>
        <v>0</v>
      </c>
      <c r="FQ89" s="428">
        <f t="shared" si="281"/>
        <v>5</v>
      </c>
      <c r="FR89" s="429">
        <f t="shared" si="282"/>
        <v>1</v>
      </c>
      <c r="FS89" s="428">
        <f t="shared" si="283"/>
        <v>3</v>
      </c>
      <c r="FT89" s="429">
        <f t="shared" si="284"/>
        <v>0.6</v>
      </c>
      <c r="FU89" s="100">
        <f t="shared" si="285"/>
        <v>0</v>
      </c>
      <c r="FV89" s="100">
        <f t="shared" si="286"/>
        <v>0</v>
      </c>
      <c r="FW89" s="97">
        <f t="shared" si="287"/>
        <v>0</v>
      </c>
      <c r="FX89" s="428">
        <f t="shared" si="288"/>
        <v>5</v>
      </c>
      <c r="FY89" s="429">
        <f t="shared" si="289"/>
        <v>1</v>
      </c>
      <c r="FZ89" s="428">
        <f t="shared" si="290"/>
        <v>3</v>
      </c>
      <c r="GA89" s="429">
        <f t="shared" si="291"/>
        <v>0.6</v>
      </c>
      <c r="GB89" s="100">
        <f t="shared" si="292"/>
        <v>0</v>
      </c>
      <c r="GC89" s="100">
        <f t="shared" si="293"/>
        <v>0</v>
      </c>
      <c r="GD89" s="97">
        <f t="shared" si="294"/>
        <v>0</v>
      </c>
      <c r="GE89" s="428">
        <f t="shared" si="295"/>
        <v>5</v>
      </c>
      <c r="GF89" s="429">
        <f t="shared" si="296"/>
        <v>1</v>
      </c>
      <c r="GG89" s="428">
        <f t="shared" si="297"/>
        <v>3</v>
      </c>
      <c r="GH89" s="429">
        <f t="shared" si="298"/>
        <v>0.6</v>
      </c>
      <c r="GI89" s="429">
        <f t="shared" si="299"/>
        <v>0.6</v>
      </c>
    </row>
    <row r="90" spans="1:191" ht="37.5" hidden="1" customHeight="1">
      <c r="A90" s="427">
        <v>82</v>
      </c>
      <c r="B90" s="85"/>
      <c r="C90" s="85"/>
      <c r="D90" s="193"/>
      <c r="E90" s="85"/>
      <c r="F90" s="124"/>
      <c r="G90" s="85"/>
      <c r="H90" s="85" t="s">
        <v>1170</v>
      </c>
      <c r="I90" s="86"/>
      <c r="J90" s="86"/>
      <c r="K90" s="86"/>
      <c r="L90" s="86"/>
      <c r="M90" s="86"/>
      <c r="N90" s="86"/>
      <c r="O90" s="86"/>
      <c r="P90" s="86"/>
      <c r="Q90" s="86"/>
      <c r="R90" s="86"/>
      <c r="S90" s="86"/>
      <c r="T90" s="86"/>
      <c r="U90" s="86"/>
      <c r="V90" s="86"/>
      <c r="W90" s="86"/>
      <c r="X90" s="86"/>
      <c r="Y90" s="86"/>
      <c r="Z90" s="86"/>
      <c r="AA90" s="86"/>
      <c r="AB90" s="86"/>
      <c r="AC90" s="88">
        <f t="shared" si="204"/>
        <v>0</v>
      </c>
      <c r="AD90" s="89">
        <f t="shared" si="301"/>
        <v>1</v>
      </c>
      <c r="AE90" s="88" t="str">
        <f t="shared" si="205"/>
        <v>3 - Moderado</v>
      </c>
      <c r="AF90" s="89">
        <f t="shared" si="300"/>
        <v>0.6</v>
      </c>
      <c r="AG90" s="82" t="str">
        <f t="shared" si="302"/>
        <v/>
      </c>
      <c r="AH90" s="89">
        <f t="shared" si="206"/>
        <v>0.6</v>
      </c>
      <c r="AI90" s="85"/>
      <c r="AJ90" s="85"/>
      <c r="AK90" s="85"/>
      <c r="AL90" s="85"/>
      <c r="AM90" s="47"/>
      <c r="AN90" s="91"/>
      <c r="AO90" s="91"/>
      <c r="AP90" s="47"/>
      <c r="AQ90" s="47"/>
      <c r="AR90" s="91"/>
      <c r="AS90" s="91"/>
      <c r="AT90" s="47"/>
      <c r="AU90" s="47"/>
      <c r="AV90" s="91"/>
      <c r="AW90" s="91"/>
      <c r="AX90" s="47"/>
      <c r="AY90" s="47"/>
      <c r="AZ90" s="91"/>
      <c r="BA90" s="91"/>
      <c r="BB90" s="47"/>
      <c r="BC90" s="47"/>
      <c r="BD90" s="91"/>
      <c r="BE90" s="91"/>
      <c r="BF90" s="47"/>
      <c r="BG90" s="47"/>
      <c r="BH90" s="91"/>
      <c r="BI90" s="91"/>
      <c r="BJ90" s="47"/>
      <c r="BK90" s="47"/>
      <c r="BL90" s="91"/>
      <c r="BM90" s="91"/>
      <c r="BN90" s="47"/>
      <c r="BO90" s="47"/>
      <c r="BP90" s="91"/>
      <c r="BQ90" s="91"/>
      <c r="BR90" s="47"/>
      <c r="BS90" s="47"/>
      <c r="BT90" s="91"/>
      <c r="BU90" s="91"/>
      <c r="BV90" s="47"/>
      <c r="BW90" s="47"/>
      <c r="BX90" s="91"/>
      <c r="BY90" s="91"/>
      <c r="BZ90" s="47"/>
      <c r="CA90" s="47"/>
      <c r="CB90" s="91"/>
      <c r="CC90" s="91"/>
      <c r="CD90" s="47"/>
      <c r="CE90" s="47"/>
      <c r="CF90" s="91"/>
      <c r="CG90" s="91"/>
      <c r="CH90" s="47"/>
      <c r="CI90" s="91"/>
      <c r="CJ90" s="91"/>
      <c r="CK90" s="47"/>
      <c r="CL90" s="92" t="str">
        <f t="shared" si="207"/>
        <v>5 - Muy Alta</v>
      </c>
      <c r="CM90" s="93">
        <f t="shared" si="303"/>
        <v>1</v>
      </c>
      <c r="CN90" s="92" t="str">
        <f t="shared" si="208"/>
        <v>3 - Moderado</v>
      </c>
      <c r="CO90" s="93">
        <f t="shared" si="304"/>
        <v>0.6</v>
      </c>
      <c r="CP90" s="94" t="str">
        <f t="shared" si="305"/>
        <v>ALTO</v>
      </c>
      <c r="CQ90" s="89">
        <f t="shared" si="209"/>
        <v>0.6</v>
      </c>
      <c r="CR90" s="194"/>
      <c r="CS90" s="94">
        <f t="shared" si="210"/>
        <v>5</v>
      </c>
      <c r="CT90" s="47"/>
      <c r="CU90" s="194"/>
      <c r="CV90" s="194"/>
      <c r="CW90" s="96"/>
      <c r="CX90" s="97">
        <f t="shared" si="211"/>
        <v>0</v>
      </c>
      <c r="CY90" s="98">
        <f t="shared" si="212"/>
        <v>3</v>
      </c>
      <c r="CZ90" s="97" t="str">
        <f t="shared" si="213"/>
        <v>Moderado</v>
      </c>
      <c r="DA90" s="99">
        <f t="shared" si="214"/>
        <v>0.6</v>
      </c>
      <c r="DB90" s="100">
        <f t="shared" si="215"/>
        <v>0</v>
      </c>
      <c r="DC90" s="100">
        <f t="shared" si="216"/>
        <v>0</v>
      </c>
      <c r="DD90" s="97">
        <f t="shared" si="217"/>
        <v>0</v>
      </c>
      <c r="DE90" s="428">
        <f t="shared" si="218"/>
        <v>5</v>
      </c>
      <c r="DF90" s="429">
        <f t="shared" si="219"/>
        <v>1</v>
      </c>
      <c r="DG90" s="428">
        <f t="shared" si="220"/>
        <v>3</v>
      </c>
      <c r="DH90" s="428"/>
      <c r="DI90" s="429">
        <f t="shared" si="221"/>
        <v>0.6</v>
      </c>
      <c r="DJ90" s="100">
        <f t="shared" si="222"/>
        <v>0</v>
      </c>
      <c r="DK90" s="100">
        <f t="shared" si="223"/>
        <v>0</v>
      </c>
      <c r="DL90" s="97">
        <f t="shared" si="224"/>
        <v>0</v>
      </c>
      <c r="DM90" s="428">
        <f t="shared" si="225"/>
        <v>5</v>
      </c>
      <c r="DN90" s="429">
        <f t="shared" si="226"/>
        <v>1</v>
      </c>
      <c r="DO90" s="428">
        <f t="shared" si="227"/>
        <v>3</v>
      </c>
      <c r="DP90" s="429">
        <f t="shared" si="228"/>
        <v>0.6</v>
      </c>
      <c r="DQ90" s="100">
        <f t="shared" si="229"/>
        <v>0</v>
      </c>
      <c r="DR90" s="100">
        <f t="shared" si="230"/>
        <v>0</v>
      </c>
      <c r="DS90" s="97">
        <f t="shared" si="231"/>
        <v>0</v>
      </c>
      <c r="DT90" s="428">
        <f t="shared" si="232"/>
        <v>5</v>
      </c>
      <c r="DU90" s="429">
        <f t="shared" si="233"/>
        <v>1</v>
      </c>
      <c r="DV90" s="428">
        <f t="shared" si="234"/>
        <v>3</v>
      </c>
      <c r="DW90" s="429">
        <f t="shared" si="235"/>
        <v>0.6</v>
      </c>
      <c r="DX90" s="100">
        <f t="shared" si="236"/>
        <v>0</v>
      </c>
      <c r="DY90" s="100">
        <f t="shared" si="237"/>
        <v>0</v>
      </c>
      <c r="DZ90" s="97">
        <f t="shared" si="238"/>
        <v>0</v>
      </c>
      <c r="EA90" s="428">
        <f t="shared" si="239"/>
        <v>5</v>
      </c>
      <c r="EB90" s="429">
        <f t="shared" si="240"/>
        <v>1</v>
      </c>
      <c r="EC90" s="428">
        <f t="shared" si="241"/>
        <v>3</v>
      </c>
      <c r="ED90" s="429">
        <f t="shared" si="242"/>
        <v>0.6</v>
      </c>
      <c r="EE90" s="100">
        <f t="shared" si="243"/>
        <v>0</v>
      </c>
      <c r="EF90" s="100">
        <f t="shared" si="244"/>
        <v>0</v>
      </c>
      <c r="EG90" s="97">
        <f t="shared" si="245"/>
        <v>0</v>
      </c>
      <c r="EH90" s="428">
        <f t="shared" si="246"/>
        <v>5</v>
      </c>
      <c r="EI90" s="429">
        <f t="shared" si="247"/>
        <v>1</v>
      </c>
      <c r="EJ90" s="428">
        <f t="shared" si="248"/>
        <v>3</v>
      </c>
      <c r="EK90" s="429">
        <f t="shared" si="249"/>
        <v>0.6</v>
      </c>
      <c r="EL90" s="100">
        <f t="shared" si="250"/>
        <v>0</v>
      </c>
      <c r="EM90" s="100">
        <f t="shared" si="251"/>
        <v>0</v>
      </c>
      <c r="EN90" s="97">
        <f t="shared" si="252"/>
        <v>0</v>
      </c>
      <c r="EO90" s="428">
        <f t="shared" si="253"/>
        <v>5</v>
      </c>
      <c r="EP90" s="429">
        <f t="shared" si="254"/>
        <v>1</v>
      </c>
      <c r="EQ90" s="428">
        <f t="shared" si="255"/>
        <v>3</v>
      </c>
      <c r="ER90" s="429">
        <f t="shared" si="256"/>
        <v>0.6</v>
      </c>
      <c r="ES90" s="100">
        <f t="shared" si="257"/>
        <v>0</v>
      </c>
      <c r="ET90" s="100">
        <f t="shared" si="258"/>
        <v>0</v>
      </c>
      <c r="EU90" s="97">
        <f t="shared" si="259"/>
        <v>0</v>
      </c>
      <c r="EV90" s="428">
        <f t="shared" si="260"/>
        <v>5</v>
      </c>
      <c r="EW90" s="429">
        <f t="shared" si="261"/>
        <v>1</v>
      </c>
      <c r="EX90" s="428">
        <f t="shared" si="262"/>
        <v>3</v>
      </c>
      <c r="EY90" s="429">
        <f t="shared" si="263"/>
        <v>0.6</v>
      </c>
      <c r="EZ90" s="100">
        <f t="shared" si="264"/>
        <v>0</v>
      </c>
      <c r="FA90" s="100">
        <f t="shared" si="265"/>
        <v>0</v>
      </c>
      <c r="FB90" s="97">
        <f t="shared" si="266"/>
        <v>0</v>
      </c>
      <c r="FC90" s="428">
        <f t="shared" si="267"/>
        <v>5</v>
      </c>
      <c r="FD90" s="429">
        <f t="shared" si="268"/>
        <v>1</v>
      </c>
      <c r="FE90" s="428">
        <f t="shared" si="269"/>
        <v>3</v>
      </c>
      <c r="FF90" s="429">
        <f t="shared" si="270"/>
        <v>0.6</v>
      </c>
      <c r="FG90" s="100">
        <f t="shared" si="271"/>
        <v>0</v>
      </c>
      <c r="FH90" s="100">
        <f t="shared" si="272"/>
        <v>0</v>
      </c>
      <c r="FI90" s="97">
        <f t="shared" si="273"/>
        <v>0</v>
      </c>
      <c r="FJ90" s="428">
        <f t="shared" si="274"/>
        <v>5</v>
      </c>
      <c r="FK90" s="429">
        <f t="shared" si="275"/>
        <v>1</v>
      </c>
      <c r="FL90" s="428">
        <f t="shared" si="276"/>
        <v>3</v>
      </c>
      <c r="FM90" s="429">
        <f t="shared" si="277"/>
        <v>0.6</v>
      </c>
      <c r="FN90" s="100">
        <f t="shared" si="278"/>
        <v>0</v>
      </c>
      <c r="FO90" s="100">
        <f t="shared" si="279"/>
        <v>0</v>
      </c>
      <c r="FP90" s="97">
        <f t="shared" si="280"/>
        <v>0</v>
      </c>
      <c r="FQ90" s="428">
        <f t="shared" si="281"/>
        <v>5</v>
      </c>
      <c r="FR90" s="429">
        <f t="shared" si="282"/>
        <v>1</v>
      </c>
      <c r="FS90" s="428">
        <f t="shared" si="283"/>
        <v>3</v>
      </c>
      <c r="FT90" s="429">
        <f t="shared" si="284"/>
        <v>0.6</v>
      </c>
      <c r="FU90" s="100">
        <f t="shared" si="285"/>
        <v>0</v>
      </c>
      <c r="FV90" s="100">
        <f t="shared" si="286"/>
        <v>0</v>
      </c>
      <c r="FW90" s="97">
        <f t="shared" si="287"/>
        <v>0</v>
      </c>
      <c r="FX90" s="428">
        <f t="shared" si="288"/>
        <v>5</v>
      </c>
      <c r="FY90" s="429">
        <f t="shared" si="289"/>
        <v>1</v>
      </c>
      <c r="FZ90" s="428">
        <f t="shared" si="290"/>
        <v>3</v>
      </c>
      <c r="GA90" s="429">
        <f t="shared" si="291"/>
        <v>0.6</v>
      </c>
      <c r="GB90" s="100">
        <f t="shared" si="292"/>
        <v>0</v>
      </c>
      <c r="GC90" s="100">
        <f t="shared" si="293"/>
        <v>0</v>
      </c>
      <c r="GD90" s="97">
        <f t="shared" si="294"/>
        <v>0</v>
      </c>
      <c r="GE90" s="428">
        <f t="shared" si="295"/>
        <v>5</v>
      </c>
      <c r="GF90" s="429">
        <f t="shared" si="296"/>
        <v>1</v>
      </c>
      <c r="GG90" s="428">
        <f t="shared" si="297"/>
        <v>3</v>
      </c>
      <c r="GH90" s="429">
        <f t="shared" si="298"/>
        <v>0.6</v>
      </c>
      <c r="GI90" s="429">
        <f t="shared" si="299"/>
        <v>0.6</v>
      </c>
    </row>
    <row r="91" spans="1:191" ht="37.5" hidden="1" customHeight="1">
      <c r="A91" s="427">
        <v>83</v>
      </c>
      <c r="B91" s="85"/>
      <c r="C91" s="85"/>
      <c r="D91" s="193"/>
      <c r="E91" s="85"/>
      <c r="F91" s="124"/>
      <c r="G91" s="85"/>
      <c r="H91" s="85" t="s">
        <v>1170</v>
      </c>
      <c r="I91" s="86"/>
      <c r="J91" s="86"/>
      <c r="K91" s="86"/>
      <c r="L91" s="86"/>
      <c r="M91" s="86"/>
      <c r="N91" s="86"/>
      <c r="O91" s="86"/>
      <c r="P91" s="86"/>
      <c r="Q91" s="86"/>
      <c r="R91" s="86"/>
      <c r="S91" s="86"/>
      <c r="T91" s="86"/>
      <c r="U91" s="86"/>
      <c r="V91" s="86"/>
      <c r="W91" s="86"/>
      <c r="X91" s="86"/>
      <c r="Y91" s="86"/>
      <c r="Z91" s="86"/>
      <c r="AA91" s="86"/>
      <c r="AB91" s="86"/>
      <c r="AC91" s="88">
        <f t="shared" si="204"/>
        <v>0</v>
      </c>
      <c r="AD91" s="89">
        <f t="shared" si="301"/>
        <v>1</v>
      </c>
      <c r="AE91" s="88" t="str">
        <f t="shared" si="205"/>
        <v>3 - Moderado</v>
      </c>
      <c r="AF91" s="89">
        <f t="shared" si="300"/>
        <v>0.6</v>
      </c>
      <c r="AG91" s="82" t="str">
        <f t="shared" si="302"/>
        <v/>
      </c>
      <c r="AH91" s="89">
        <f t="shared" si="206"/>
        <v>0.6</v>
      </c>
      <c r="AI91" s="85"/>
      <c r="AJ91" s="85"/>
      <c r="AK91" s="85"/>
      <c r="AL91" s="85"/>
      <c r="AM91" s="47"/>
      <c r="AN91" s="91"/>
      <c r="AO91" s="91"/>
      <c r="AP91" s="47"/>
      <c r="AQ91" s="47"/>
      <c r="AR91" s="91"/>
      <c r="AS91" s="91"/>
      <c r="AT91" s="47"/>
      <c r="AU91" s="47"/>
      <c r="AV91" s="91"/>
      <c r="AW91" s="91"/>
      <c r="AX91" s="47"/>
      <c r="AY91" s="47"/>
      <c r="AZ91" s="91"/>
      <c r="BA91" s="91"/>
      <c r="BB91" s="47"/>
      <c r="BC91" s="47"/>
      <c r="BD91" s="91"/>
      <c r="BE91" s="91"/>
      <c r="BF91" s="47"/>
      <c r="BG91" s="47"/>
      <c r="BH91" s="91"/>
      <c r="BI91" s="91"/>
      <c r="BJ91" s="47"/>
      <c r="BK91" s="47"/>
      <c r="BL91" s="91"/>
      <c r="BM91" s="91"/>
      <c r="BN91" s="47"/>
      <c r="BO91" s="47"/>
      <c r="BP91" s="91"/>
      <c r="BQ91" s="91"/>
      <c r="BR91" s="47"/>
      <c r="BS91" s="47"/>
      <c r="BT91" s="91"/>
      <c r="BU91" s="91"/>
      <c r="BV91" s="47"/>
      <c r="BW91" s="47"/>
      <c r="BX91" s="91"/>
      <c r="BY91" s="91"/>
      <c r="BZ91" s="47"/>
      <c r="CA91" s="47"/>
      <c r="CB91" s="91"/>
      <c r="CC91" s="91"/>
      <c r="CD91" s="47"/>
      <c r="CE91" s="47"/>
      <c r="CF91" s="91"/>
      <c r="CG91" s="91"/>
      <c r="CH91" s="47"/>
      <c r="CI91" s="91"/>
      <c r="CJ91" s="91"/>
      <c r="CK91" s="47"/>
      <c r="CL91" s="92" t="str">
        <f t="shared" si="207"/>
        <v>5 - Muy Alta</v>
      </c>
      <c r="CM91" s="93">
        <f t="shared" si="303"/>
        <v>1</v>
      </c>
      <c r="CN91" s="92" t="str">
        <f t="shared" si="208"/>
        <v>3 - Moderado</v>
      </c>
      <c r="CO91" s="93">
        <f t="shared" si="304"/>
        <v>0.6</v>
      </c>
      <c r="CP91" s="94" t="str">
        <f t="shared" si="305"/>
        <v>ALTO</v>
      </c>
      <c r="CQ91" s="89">
        <f t="shared" si="209"/>
        <v>0.6</v>
      </c>
      <c r="CR91" s="194"/>
      <c r="CS91" s="94">
        <f t="shared" si="210"/>
        <v>5</v>
      </c>
      <c r="CT91" s="47"/>
      <c r="CU91" s="194"/>
      <c r="CV91" s="194"/>
      <c r="CW91" s="96"/>
      <c r="CX91" s="97">
        <f t="shared" si="211"/>
        <v>0</v>
      </c>
      <c r="CY91" s="98">
        <f t="shared" si="212"/>
        <v>3</v>
      </c>
      <c r="CZ91" s="97" t="str">
        <f t="shared" si="213"/>
        <v>Moderado</v>
      </c>
      <c r="DA91" s="99">
        <f t="shared" si="214"/>
        <v>0.6</v>
      </c>
      <c r="DB91" s="100">
        <f t="shared" si="215"/>
        <v>0</v>
      </c>
      <c r="DC91" s="100">
        <f t="shared" si="216"/>
        <v>0</v>
      </c>
      <c r="DD91" s="97">
        <f t="shared" si="217"/>
        <v>0</v>
      </c>
      <c r="DE91" s="428">
        <f t="shared" si="218"/>
        <v>5</v>
      </c>
      <c r="DF91" s="429">
        <f t="shared" si="219"/>
        <v>1</v>
      </c>
      <c r="DG91" s="428">
        <f t="shared" si="220"/>
        <v>3</v>
      </c>
      <c r="DH91" s="428"/>
      <c r="DI91" s="429">
        <f t="shared" si="221"/>
        <v>0.6</v>
      </c>
      <c r="DJ91" s="100">
        <f t="shared" si="222"/>
        <v>0</v>
      </c>
      <c r="DK91" s="100">
        <f t="shared" si="223"/>
        <v>0</v>
      </c>
      <c r="DL91" s="97">
        <f t="shared" si="224"/>
        <v>0</v>
      </c>
      <c r="DM91" s="428">
        <f t="shared" si="225"/>
        <v>5</v>
      </c>
      <c r="DN91" s="429">
        <f t="shared" si="226"/>
        <v>1</v>
      </c>
      <c r="DO91" s="428">
        <f t="shared" si="227"/>
        <v>3</v>
      </c>
      <c r="DP91" s="429">
        <f t="shared" si="228"/>
        <v>0.6</v>
      </c>
      <c r="DQ91" s="100">
        <f t="shared" si="229"/>
        <v>0</v>
      </c>
      <c r="DR91" s="100">
        <f t="shared" si="230"/>
        <v>0</v>
      </c>
      <c r="DS91" s="97">
        <f t="shared" si="231"/>
        <v>0</v>
      </c>
      <c r="DT91" s="428">
        <f t="shared" si="232"/>
        <v>5</v>
      </c>
      <c r="DU91" s="429">
        <f t="shared" si="233"/>
        <v>1</v>
      </c>
      <c r="DV91" s="428">
        <f t="shared" si="234"/>
        <v>3</v>
      </c>
      <c r="DW91" s="429">
        <f t="shared" si="235"/>
        <v>0.6</v>
      </c>
      <c r="DX91" s="100">
        <f t="shared" si="236"/>
        <v>0</v>
      </c>
      <c r="DY91" s="100">
        <f t="shared" si="237"/>
        <v>0</v>
      </c>
      <c r="DZ91" s="97">
        <f t="shared" si="238"/>
        <v>0</v>
      </c>
      <c r="EA91" s="428">
        <f t="shared" si="239"/>
        <v>5</v>
      </c>
      <c r="EB91" s="429">
        <f t="shared" si="240"/>
        <v>1</v>
      </c>
      <c r="EC91" s="428">
        <f t="shared" si="241"/>
        <v>3</v>
      </c>
      <c r="ED91" s="429">
        <f t="shared" si="242"/>
        <v>0.6</v>
      </c>
      <c r="EE91" s="100">
        <f t="shared" si="243"/>
        <v>0</v>
      </c>
      <c r="EF91" s="100">
        <f t="shared" si="244"/>
        <v>0</v>
      </c>
      <c r="EG91" s="97">
        <f t="shared" si="245"/>
        <v>0</v>
      </c>
      <c r="EH91" s="428">
        <f t="shared" si="246"/>
        <v>5</v>
      </c>
      <c r="EI91" s="429">
        <f t="shared" si="247"/>
        <v>1</v>
      </c>
      <c r="EJ91" s="428">
        <f t="shared" si="248"/>
        <v>3</v>
      </c>
      <c r="EK91" s="429">
        <f t="shared" si="249"/>
        <v>0.6</v>
      </c>
      <c r="EL91" s="100">
        <f t="shared" si="250"/>
        <v>0</v>
      </c>
      <c r="EM91" s="100">
        <f t="shared" si="251"/>
        <v>0</v>
      </c>
      <c r="EN91" s="97">
        <f t="shared" si="252"/>
        <v>0</v>
      </c>
      <c r="EO91" s="428">
        <f t="shared" si="253"/>
        <v>5</v>
      </c>
      <c r="EP91" s="429">
        <f t="shared" si="254"/>
        <v>1</v>
      </c>
      <c r="EQ91" s="428">
        <f t="shared" si="255"/>
        <v>3</v>
      </c>
      <c r="ER91" s="429">
        <f t="shared" si="256"/>
        <v>0.6</v>
      </c>
      <c r="ES91" s="100">
        <f t="shared" si="257"/>
        <v>0</v>
      </c>
      <c r="ET91" s="100">
        <f t="shared" si="258"/>
        <v>0</v>
      </c>
      <c r="EU91" s="97">
        <f t="shared" si="259"/>
        <v>0</v>
      </c>
      <c r="EV91" s="428">
        <f t="shared" si="260"/>
        <v>5</v>
      </c>
      <c r="EW91" s="429">
        <f t="shared" si="261"/>
        <v>1</v>
      </c>
      <c r="EX91" s="428">
        <f t="shared" si="262"/>
        <v>3</v>
      </c>
      <c r="EY91" s="429">
        <f t="shared" si="263"/>
        <v>0.6</v>
      </c>
      <c r="EZ91" s="100">
        <f t="shared" si="264"/>
        <v>0</v>
      </c>
      <c r="FA91" s="100">
        <f t="shared" si="265"/>
        <v>0</v>
      </c>
      <c r="FB91" s="97">
        <f t="shared" si="266"/>
        <v>0</v>
      </c>
      <c r="FC91" s="428">
        <f t="shared" si="267"/>
        <v>5</v>
      </c>
      <c r="FD91" s="429">
        <f t="shared" si="268"/>
        <v>1</v>
      </c>
      <c r="FE91" s="428">
        <f t="shared" si="269"/>
        <v>3</v>
      </c>
      <c r="FF91" s="429">
        <f t="shared" si="270"/>
        <v>0.6</v>
      </c>
      <c r="FG91" s="100">
        <f t="shared" si="271"/>
        <v>0</v>
      </c>
      <c r="FH91" s="100">
        <f t="shared" si="272"/>
        <v>0</v>
      </c>
      <c r="FI91" s="97">
        <f t="shared" si="273"/>
        <v>0</v>
      </c>
      <c r="FJ91" s="428">
        <f t="shared" si="274"/>
        <v>5</v>
      </c>
      <c r="FK91" s="429">
        <f t="shared" si="275"/>
        <v>1</v>
      </c>
      <c r="FL91" s="428">
        <f t="shared" si="276"/>
        <v>3</v>
      </c>
      <c r="FM91" s="429">
        <f t="shared" si="277"/>
        <v>0.6</v>
      </c>
      <c r="FN91" s="100">
        <f t="shared" si="278"/>
        <v>0</v>
      </c>
      <c r="FO91" s="100">
        <f t="shared" si="279"/>
        <v>0</v>
      </c>
      <c r="FP91" s="97">
        <f t="shared" si="280"/>
        <v>0</v>
      </c>
      <c r="FQ91" s="428">
        <f t="shared" si="281"/>
        <v>5</v>
      </c>
      <c r="FR91" s="429">
        <f t="shared" si="282"/>
        <v>1</v>
      </c>
      <c r="FS91" s="428">
        <f t="shared" si="283"/>
        <v>3</v>
      </c>
      <c r="FT91" s="429">
        <f t="shared" si="284"/>
        <v>0.6</v>
      </c>
      <c r="FU91" s="100">
        <f t="shared" si="285"/>
        <v>0</v>
      </c>
      <c r="FV91" s="100">
        <f t="shared" si="286"/>
        <v>0</v>
      </c>
      <c r="FW91" s="97">
        <f t="shared" si="287"/>
        <v>0</v>
      </c>
      <c r="FX91" s="428">
        <f t="shared" si="288"/>
        <v>5</v>
      </c>
      <c r="FY91" s="429">
        <f t="shared" si="289"/>
        <v>1</v>
      </c>
      <c r="FZ91" s="428">
        <f t="shared" si="290"/>
        <v>3</v>
      </c>
      <c r="GA91" s="429">
        <f t="shared" si="291"/>
        <v>0.6</v>
      </c>
      <c r="GB91" s="100">
        <f t="shared" si="292"/>
        <v>0</v>
      </c>
      <c r="GC91" s="100">
        <f t="shared" si="293"/>
        <v>0</v>
      </c>
      <c r="GD91" s="97">
        <f t="shared" si="294"/>
        <v>0</v>
      </c>
      <c r="GE91" s="428">
        <f t="shared" si="295"/>
        <v>5</v>
      </c>
      <c r="GF91" s="429">
        <f t="shared" si="296"/>
        <v>1</v>
      </c>
      <c r="GG91" s="428">
        <f t="shared" si="297"/>
        <v>3</v>
      </c>
      <c r="GH91" s="429">
        <f t="shared" si="298"/>
        <v>0.6</v>
      </c>
      <c r="GI91" s="429">
        <f t="shared" si="299"/>
        <v>0.6</v>
      </c>
    </row>
    <row r="92" spans="1:191" ht="37.5" hidden="1" customHeight="1">
      <c r="A92" s="427">
        <v>84</v>
      </c>
      <c r="B92" s="85"/>
      <c r="C92" s="85"/>
      <c r="D92" s="193"/>
      <c r="E92" s="85"/>
      <c r="F92" s="124"/>
      <c r="G92" s="85"/>
      <c r="H92" s="85" t="s">
        <v>1170</v>
      </c>
      <c r="I92" s="86"/>
      <c r="J92" s="86"/>
      <c r="K92" s="86"/>
      <c r="L92" s="86"/>
      <c r="M92" s="86"/>
      <c r="N92" s="86"/>
      <c r="O92" s="86"/>
      <c r="P92" s="86"/>
      <c r="Q92" s="86"/>
      <c r="R92" s="86"/>
      <c r="S92" s="86"/>
      <c r="T92" s="86"/>
      <c r="U92" s="86"/>
      <c r="V92" s="86"/>
      <c r="W92" s="86"/>
      <c r="X92" s="86"/>
      <c r="Y92" s="86"/>
      <c r="Z92" s="86"/>
      <c r="AA92" s="86"/>
      <c r="AB92" s="86"/>
      <c r="AC92" s="88">
        <f t="shared" si="204"/>
        <v>0</v>
      </c>
      <c r="AD92" s="89">
        <f t="shared" si="301"/>
        <v>1</v>
      </c>
      <c r="AE92" s="88" t="str">
        <f t="shared" si="205"/>
        <v>3 - Moderado</v>
      </c>
      <c r="AF92" s="89">
        <f t="shared" si="300"/>
        <v>0.6</v>
      </c>
      <c r="AG92" s="82" t="str">
        <f t="shared" si="302"/>
        <v/>
      </c>
      <c r="AH92" s="89">
        <f t="shared" si="206"/>
        <v>0.6</v>
      </c>
      <c r="AI92" s="85"/>
      <c r="AJ92" s="85"/>
      <c r="AK92" s="85"/>
      <c r="AL92" s="85"/>
      <c r="AM92" s="47"/>
      <c r="AN92" s="91"/>
      <c r="AO92" s="91"/>
      <c r="AP92" s="47"/>
      <c r="AQ92" s="47"/>
      <c r="AR92" s="91"/>
      <c r="AS92" s="91"/>
      <c r="AT92" s="47"/>
      <c r="AU92" s="47"/>
      <c r="AV92" s="91"/>
      <c r="AW92" s="91"/>
      <c r="AX92" s="47"/>
      <c r="AY92" s="47"/>
      <c r="AZ92" s="91"/>
      <c r="BA92" s="91"/>
      <c r="BB92" s="47"/>
      <c r="BC92" s="47"/>
      <c r="BD92" s="91"/>
      <c r="BE92" s="91"/>
      <c r="BF92" s="47"/>
      <c r="BG92" s="47"/>
      <c r="BH92" s="91"/>
      <c r="BI92" s="91"/>
      <c r="BJ92" s="47"/>
      <c r="BK92" s="47"/>
      <c r="BL92" s="91"/>
      <c r="BM92" s="91"/>
      <c r="BN92" s="47"/>
      <c r="BO92" s="47"/>
      <c r="BP92" s="91"/>
      <c r="BQ92" s="91"/>
      <c r="BR92" s="47"/>
      <c r="BS92" s="47"/>
      <c r="BT92" s="91"/>
      <c r="BU92" s="91"/>
      <c r="BV92" s="47"/>
      <c r="BW92" s="47"/>
      <c r="BX92" s="91"/>
      <c r="BY92" s="91"/>
      <c r="BZ92" s="47"/>
      <c r="CA92" s="47"/>
      <c r="CB92" s="91"/>
      <c r="CC92" s="91"/>
      <c r="CD92" s="47"/>
      <c r="CE92" s="47"/>
      <c r="CF92" s="91"/>
      <c r="CG92" s="91"/>
      <c r="CH92" s="47"/>
      <c r="CI92" s="91"/>
      <c r="CJ92" s="91"/>
      <c r="CK92" s="47"/>
      <c r="CL92" s="92" t="str">
        <f t="shared" si="207"/>
        <v>5 - Muy Alta</v>
      </c>
      <c r="CM92" s="93">
        <f t="shared" si="303"/>
        <v>1</v>
      </c>
      <c r="CN92" s="92" t="str">
        <f t="shared" si="208"/>
        <v>3 - Moderado</v>
      </c>
      <c r="CO92" s="93">
        <f t="shared" si="304"/>
        <v>0.6</v>
      </c>
      <c r="CP92" s="94" t="str">
        <f t="shared" si="305"/>
        <v>ALTO</v>
      </c>
      <c r="CQ92" s="89">
        <f t="shared" si="209"/>
        <v>0.6</v>
      </c>
      <c r="CR92" s="194"/>
      <c r="CS92" s="94">
        <f t="shared" si="210"/>
        <v>5</v>
      </c>
      <c r="CT92" s="47"/>
      <c r="CU92" s="194"/>
      <c r="CV92" s="194"/>
      <c r="CW92" s="96"/>
      <c r="CX92" s="97">
        <f t="shared" si="211"/>
        <v>0</v>
      </c>
      <c r="CY92" s="98">
        <f t="shared" si="212"/>
        <v>3</v>
      </c>
      <c r="CZ92" s="97" t="str">
        <f t="shared" si="213"/>
        <v>Moderado</v>
      </c>
      <c r="DA92" s="99">
        <f t="shared" si="214"/>
        <v>0.6</v>
      </c>
      <c r="DB92" s="100">
        <f t="shared" si="215"/>
        <v>0</v>
      </c>
      <c r="DC92" s="100">
        <f t="shared" si="216"/>
        <v>0</v>
      </c>
      <c r="DD92" s="97">
        <f t="shared" si="217"/>
        <v>0</v>
      </c>
      <c r="DE92" s="428">
        <f t="shared" si="218"/>
        <v>5</v>
      </c>
      <c r="DF92" s="429">
        <f t="shared" si="219"/>
        <v>1</v>
      </c>
      <c r="DG92" s="428">
        <f t="shared" si="220"/>
        <v>3</v>
      </c>
      <c r="DH92" s="428"/>
      <c r="DI92" s="429">
        <f t="shared" si="221"/>
        <v>0.6</v>
      </c>
      <c r="DJ92" s="100">
        <f t="shared" si="222"/>
        <v>0</v>
      </c>
      <c r="DK92" s="100">
        <f t="shared" si="223"/>
        <v>0</v>
      </c>
      <c r="DL92" s="97">
        <f t="shared" si="224"/>
        <v>0</v>
      </c>
      <c r="DM92" s="428">
        <f t="shared" si="225"/>
        <v>5</v>
      </c>
      <c r="DN92" s="429">
        <f t="shared" si="226"/>
        <v>1</v>
      </c>
      <c r="DO92" s="428">
        <f t="shared" si="227"/>
        <v>3</v>
      </c>
      <c r="DP92" s="429">
        <f t="shared" si="228"/>
        <v>0.6</v>
      </c>
      <c r="DQ92" s="100">
        <f t="shared" si="229"/>
        <v>0</v>
      </c>
      <c r="DR92" s="100">
        <f t="shared" si="230"/>
        <v>0</v>
      </c>
      <c r="DS92" s="97">
        <f t="shared" si="231"/>
        <v>0</v>
      </c>
      <c r="DT92" s="428">
        <f t="shared" si="232"/>
        <v>5</v>
      </c>
      <c r="DU92" s="429">
        <f t="shared" si="233"/>
        <v>1</v>
      </c>
      <c r="DV92" s="428">
        <f t="shared" si="234"/>
        <v>3</v>
      </c>
      <c r="DW92" s="429">
        <f t="shared" si="235"/>
        <v>0.6</v>
      </c>
      <c r="DX92" s="100">
        <f t="shared" si="236"/>
        <v>0</v>
      </c>
      <c r="DY92" s="100">
        <f t="shared" si="237"/>
        <v>0</v>
      </c>
      <c r="DZ92" s="97">
        <f t="shared" si="238"/>
        <v>0</v>
      </c>
      <c r="EA92" s="428">
        <f t="shared" si="239"/>
        <v>5</v>
      </c>
      <c r="EB92" s="429">
        <f t="shared" si="240"/>
        <v>1</v>
      </c>
      <c r="EC92" s="428">
        <f t="shared" si="241"/>
        <v>3</v>
      </c>
      <c r="ED92" s="429">
        <f t="shared" si="242"/>
        <v>0.6</v>
      </c>
      <c r="EE92" s="100">
        <f t="shared" si="243"/>
        <v>0</v>
      </c>
      <c r="EF92" s="100">
        <f t="shared" si="244"/>
        <v>0</v>
      </c>
      <c r="EG92" s="97">
        <f t="shared" si="245"/>
        <v>0</v>
      </c>
      <c r="EH92" s="428">
        <f t="shared" si="246"/>
        <v>5</v>
      </c>
      <c r="EI92" s="429">
        <f t="shared" si="247"/>
        <v>1</v>
      </c>
      <c r="EJ92" s="428">
        <f t="shared" si="248"/>
        <v>3</v>
      </c>
      <c r="EK92" s="429">
        <f t="shared" si="249"/>
        <v>0.6</v>
      </c>
      <c r="EL92" s="100">
        <f t="shared" si="250"/>
        <v>0</v>
      </c>
      <c r="EM92" s="100">
        <f t="shared" si="251"/>
        <v>0</v>
      </c>
      <c r="EN92" s="97">
        <f t="shared" si="252"/>
        <v>0</v>
      </c>
      <c r="EO92" s="428">
        <f t="shared" si="253"/>
        <v>5</v>
      </c>
      <c r="EP92" s="429">
        <f t="shared" si="254"/>
        <v>1</v>
      </c>
      <c r="EQ92" s="428">
        <f t="shared" si="255"/>
        <v>3</v>
      </c>
      <c r="ER92" s="429">
        <f t="shared" si="256"/>
        <v>0.6</v>
      </c>
      <c r="ES92" s="100">
        <f t="shared" si="257"/>
        <v>0</v>
      </c>
      <c r="ET92" s="100">
        <f t="shared" si="258"/>
        <v>0</v>
      </c>
      <c r="EU92" s="97">
        <f t="shared" si="259"/>
        <v>0</v>
      </c>
      <c r="EV92" s="428">
        <f t="shared" si="260"/>
        <v>5</v>
      </c>
      <c r="EW92" s="429">
        <f t="shared" si="261"/>
        <v>1</v>
      </c>
      <c r="EX92" s="428">
        <f t="shared" si="262"/>
        <v>3</v>
      </c>
      <c r="EY92" s="429">
        <f t="shared" si="263"/>
        <v>0.6</v>
      </c>
      <c r="EZ92" s="100">
        <f t="shared" si="264"/>
        <v>0</v>
      </c>
      <c r="FA92" s="100">
        <f t="shared" si="265"/>
        <v>0</v>
      </c>
      <c r="FB92" s="97">
        <f t="shared" si="266"/>
        <v>0</v>
      </c>
      <c r="FC92" s="428">
        <f t="shared" si="267"/>
        <v>5</v>
      </c>
      <c r="FD92" s="429">
        <f t="shared" si="268"/>
        <v>1</v>
      </c>
      <c r="FE92" s="428">
        <f t="shared" si="269"/>
        <v>3</v>
      </c>
      <c r="FF92" s="429">
        <f t="shared" si="270"/>
        <v>0.6</v>
      </c>
      <c r="FG92" s="100">
        <f t="shared" si="271"/>
        <v>0</v>
      </c>
      <c r="FH92" s="100">
        <f t="shared" si="272"/>
        <v>0</v>
      </c>
      <c r="FI92" s="97">
        <f t="shared" si="273"/>
        <v>0</v>
      </c>
      <c r="FJ92" s="428">
        <f t="shared" si="274"/>
        <v>5</v>
      </c>
      <c r="FK92" s="429">
        <f t="shared" si="275"/>
        <v>1</v>
      </c>
      <c r="FL92" s="428">
        <f t="shared" si="276"/>
        <v>3</v>
      </c>
      <c r="FM92" s="429">
        <f t="shared" si="277"/>
        <v>0.6</v>
      </c>
      <c r="FN92" s="100">
        <f t="shared" si="278"/>
        <v>0</v>
      </c>
      <c r="FO92" s="100">
        <f t="shared" si="279"/>
        <v>0</v>
      </c>
      <c r="FP92" s="97">
        <f t="shared" si="280"/>
        <v>0</v>
      </c>
      <c r="FQ92" s="428">
        <f t="shared" si="281"/>
        <v>5</v>
      </c>
      <c r="FR92" s="429">
        <f t="shared" si="282"/>
        <v>1</v>
      </c>
      <c r="FS92" s="428">
        <f t="shared" si="283"/>
        <v>3</v>
      </c>
      <c r="FT92" s="429">
        <f t="shared" si="284"/>
        <v>0.6</v>
      </c>
      <c r="FU92" s="100">
        <f t="shared" si="285"/>
        <v>0</v>
      </c>
      <c r="FV92" s="100">
        <f t="shared" si="286"/>
        <v>0</v>
      </c>
      <c r="FW92" s="97">
        <f t="shared" si="287"/>
        <v>0</v>
      </c>
      <c r="FX92" s="428">
        <f t="shared" si="288"/>
        <v>5</v>
      </c>
      <c r="FY92" s="429">
        <f t="shared" si="289"/>
        <v>1</v>
      </c>
      <c r="FZ92" s="428">
        <f t="shared" si="290"/>
        <v>3</v>
      </c>
      <c r="GA92" s="429">
        <f t="shared" si="291"/>
        <v>0.6</v>
      </c>
      <c r="GB92" s="100">
        <f t="shared" si="292"/>
        <v>0</v>
      </c>
      <c r="GC92" s="100">
        <f t="shared" si="293"/>
        <v>0</v>
      </c>
      <c r="GD92" s="97">
        <f t="shared" si="294"/>
        <v>0</v>
      </c>
      <c r="GE92" s="428">
        <f t="shared" si="295"/>
        <v>5</v>
      </c>
      <c r="GF92" s="429">
        <f t="shared" si="296"/>
        <v>1</v>
      </c>
      <c r="GG92" s="428">
        <f t="shared" si="297"/>
        <v>3</v>
      </c>
      <c r="GH92" s="429">
        <f t="shared" si="298"/>
        <v>0.6</v>
      </c>
      <c r="GI92" s="429">
        <f t="shared" si="299"/>
        <v>0.6</v>
      </c>
    </row>
    <row r="93" spans="1:191" ht="37.5" hidden="1" customHeight="1">
      <c r="A93" s="427">
        <v>85</v>
      </c>
      <c r="B93" s="85"/>
      <c r="C93" s="85"/>
      <c r="D93" s="193"/>
      <c r="E93" s="85"/>
      <c r="F93" s="124"/>
      <c r="G93" s="85"/>
      <c r="H93" s="85" t="s">
        <v>1170</v>
      </c>
      <c r="I93" s="86"/>
      <c r="J93" s="86"/>
      <c r="K93" s="86"/>
      <c r="L93" s="86"/>
      <c r="M93" s="86"/>
      <c r="N93" s="86"/>
      <c r="O93" s="86"/>
      <c r="P93" s="86"/>
      <c r="Q93" s="86"/>
      <c r="R93" s="86"/>
      <c r="S93" s="86"/>
      <c r="T93" s="86"/>
      <c r="U93" s="86"/>
      <c r="V93" s="86"/>
      <c r="W93" s="86"/>
      <c r="X93" s="86"/>
      <c r="Y93" s="86"/>
      <c r="Z93" s="86"/>
      <c r="AA93" s="86"/>
      <c r="AB93" s="86"/>
      <c r="AC93" s="88">
        <f t="shared" si="204"/>
        <v>0</v>
      </c>
      <c r="AD93" s="89">
        <f t="shared" si="301"/>
        <v>1</v>
      </c>
      <c r="AE93" s="88" t="str">
        <f t="shared" si="205"/>
        <v>3 - Moderado</v>
      </c>
      <c r="AF93" s="89">
        <f t="shared" si="300"/>
        <v>0.6</v>
      </c>
      <c r="AG93" s="82" t="str">
        <f t="shared" si="302"/>
        <v/>
      </c>
      <c r="AH93" s="89">
        <f t="shared" si="206"/>
        <v>0.6</v>
      </c>
      <c r="AI93" s="85"/>
      <c r="AJ93" s="85"/>
      <c r="AK93" s="85"/>
      <c r="AL93" s="85"/>
      <c r="AM93" s="47"/>
      <c r="AN93" s="91"/>
      <c r="AO93" s="91"/>
      <c r="AP93" s="47"/>
      <c r="AQ93" s="47"/>
      <c r="AR93" s="91"/>
      <c r="AS93" s="91"/>
      <c r="AT93" s="47"/>
      <c r="AU93" s="47"/>
      <c r="AV93" s="91"/>
      <c r="AW93" s="91"/>
      <c r="AX93" s="47"/>
      <c r="AY93" s="47"/>
      <c r="AZ93" s="91"/>
      <c r="BA93" s="91"/>
      <c r="BB93" s="47"/>
      <c r="BC93" s="47"/>
      <c r="BD93" s="91"/>
      <c r="BE93" s="91"/>
      <c r="BF93" s="47"/>
      <c r="BG93" s="47"/>
      <c r="BH93" s="91"/>
      <c r="BI93" s="91"/>
      <c r="BJ93" s="47"/>
      <c r="BK93" s="47"/>
      <c r="BL93" s="91"/>
      <c r="BM93" s="91"/>
      <c r="BN93" s="47"/>
      <c r="BO93" s="47"/>
      <c r="BP93" s="91"/>
      <c r="BQ93" s="91"/>
      <c r="BR93" s="47"/>
      <c r="BS93" s="47"/>
      <c r="BT93" s="91"/>
      <c r="BU93" s="91"/>
      <c r="BV93" s="47"/>
      <c r="BW93" s="47"/>
      <c r="BX93" s="91"/>
      <c r="BY93" s="91"/>
      <c r="BZ93" s="47"/>
      <c r="CA93" s="47"/>
      <c r="CB93" s="91"/>
      <c r="CC93" s="91"/>
      <c r="CD93" s="47"/>
      <c r="CE93" s="47"/>
      <c r="CF93" s="91"/>
      <c r="CG93" s="91"/>
      <c r="CH93" s="47"/>
      <c r="CI93" s="91"/>
      <c r="CJ93" s="91"/>
      <c r="CK93" s="47"/>
      <c r="CL93" s="92" t="str">
        <f t="shared" si="207"/>
        <v>5 - Muy Alta</v>
      </c>
      <c r="CM93" s="93">
        <f t="shared" si="303"/>
        <v>1</v>
      </c>
      <c r="CN93" s="92" t="str">
        <f t="shared" si="208"/>
        <v>3 - Moderado</v>
      </c>
      <c r="CO93" s="93">
        <f t="shared" si="304"/>
        <v>0.6</v>
      </c>
      <c r="CP93" s="94" t="str">
        <f t="shared" si="305"/>
        <v>ALTO</v>
      </c>
      <c r="CQ93" s="89">
        <f t="shared" si="209"/>
        <v>0.6</v>
      </c>
      <c r="CR93" s="194"/>
      <c r="CS93" s="94">
        <f t="shared" si="210"/>
        <v>5</v>
      </c>
      <c r="CT93" s="47"/>
      <c r="CU93" s="194"/>
      <c r="CV93" s="194"/>
      <c r="CW93" s="96"/>
      <c r="CX93" s="97">
        <f t="shared" si="211"/>
        <v>0</v>
      </c>
      <c r="CY93" s="98">
        <f t="shared" si="212"/>
        <v>3</v>
      </c>
      <c r="CZ93" s="97" t="str">
        <f t="shared" si="213"/>
        <v>Moderado</v>
      </c>
      <c r="DA93" s="99">
        <f t="shared" si="214"/>
        <v>0.6</v>
      </c>
      <c r="DB93" s="100">
        <f t="shared" si="215"/>
        <v>0</v>
      </c>
      <c r="DC93" s="100">
        <f t="shared" si="216"/>
        <v>0</v>
      </c>
      <c r="DD93" s="97">
        <f t="shared" si="217"/>
        <v>0</v>
      </c>
      <c r="DE93" s="428">
        <f t="shared" si="218"/>
        <v>5</v>
      </c>
      <c r="DF93" s="429">
        <f t="shared" si="219"/>
        <v>1</v>
      </c>
      <c r="DG93" s="428">
        <f t="shared" si="220"/>
        <v>3</v>
      </c>
      <c r="DH93" s="428"/>
      <c r="DI93" s="429">
        <f t="shared" si="221"/>
        <v>0.6</v>
      </c>
      <c r="DJ93" s="100">
        <f t="shared" si="222"/>
        <v>0</v>
      </c>
      <c r="DK93" s="100">
        <f t="shared" si="223"/>
        <v>0</v>
      </c>
      <c r="DL93" s="97">
        <f t="shared" si="224"/>
        <v>0</v>
      </c>
      <c r="DM93" s="428">
        <f t="shared" si="225"/>
        <v>5</v>
      </c>
      <c r="DN93" s="429">
        <f t="shared" si="226"/>
        <v>1</v>
      </c>
      <c r="DO93" s="428">
        <f t="shared" si="227"/>
        <v>3</v>
      </c>
      <c r="DP93" s="429">
        <f t="shared" si="228"/>
        <v>0.6</v>
      </c>
      <c r="DQ93" s="100">
        <f t="shared" si="229"/>
        <v>0</v>
      </c>
      <c r="DR93" s="100">
        <f t="shared" si="230"/>
        <v>0</v>
      </c>
      <c r="DS93" s="97">
        <f t="shared" si="231"/>
        <v>0</v>
      </c>
      <c r="DT93" s="428">
        <f t="shared" si="232"/>
        <v>5</v>
      </c>
      <c r="DU93" s="429">
        <f t="shared" si="233"/>
        <v>1</v>
      </c>
      <c r="DV93" s="428">
        <f t="shared" si="234"/>
        <v>3</v>
      </c>
      <c r="DW93" s="429">
        <f t="shared" si="235"/>
        <v>0.6</v>
      </c>
      <c r="DX93" s="100">
        <f t="shared" si="236"/>
        <v>0</v>
      </c>
      <c r="DY93" s="100">
        <f t="shared" si="237"/>
        <v>0</v>
      </c>
      <c r="DZ93" s="97">
        <f t="shared" si="238"/>
        <v>0</v>
      </c>
      <c r="EA93" s="428">
        <f t="shared" si="239"/>
        <v>5</v>
      </c>
      <c r="EB93" s="429">
        <f t="shared" si="240"/>
        <v>1</v>
      </c>
      <c r="EC93" s="428">
        <f t="shared" si="241"/>
        <v>3</v>
      </c>
      <c r="ED93" s="429">
        <f t="shared" si="242"/>
        <v>0.6</v>
      </c>
      <c r="EE93" s="100">
        <f t="shared" si="243"/>
        <v>0</v>
      </c>
      <c r="EF93" s="100">
        <f t="shared" si="244"/>
        <v>0</v>
      </c>
      <c r="EG93" s="97">
        <f t="shared" si="245"/>
        <v>0</v>
      </c>
      <c r="EH93" s="428">
        <f t="shared" si="246"/>
        <v>5</v>
      </c>
      <c r="EI93" s="429">
        <f t="shared" si="247"/>
        <v>1</v>
      </c>
      <c r="EJ93" s="428">
        <f t="shared" si="248"/>
        <v>3</v>
      </c>
      <c r="EK93" s="429">
        <f t="shared" si="249"/>
        <v>0.6</v>
      </c>
      <c r="EL93" s="100">
        <f t="shared" si="250"/>
        <v>0</v>
      </c>
      <c r="EM93" s="100">
        <f t="shared" si="251"/>
        <v>0</v>
      </c>
      <c r="EN93" s="97">
        <f t="shared" si="252"/>
        <v>0</v>
      </c>
      <c r="EO93" s="428">
        <f t="shared" si="253"/>
        <v>5</v>
      </c>
      <c r="EP93" s="429">
        <f t="shared" si="254"/>
        <v>1</v>
      </c>
      <c r="EQ93" s="428">
        <f t="shared" si="255"/>
        <v>3</v>
      </c>
      <c r="ER93" s="429">
        <f t="shared" si="256"/>
        <v>0.6</v>
      </c>
      <c r="ES93" s="100">
        <f t="shared" si="257"/>
        <v>0</v>
      </c>
      <c r="ET93" s="100">
        <f t="shared" si="258"/>
        <v>0</v>
      </c>
      <c r="EU93" s="97">
        <f t="shared" si="259"/>
        <v>0</v>
      </c>
      <c r="EV93" s="428">
        <f t="shared" si="260"/>
        <v>5</v>
      </c>
      <c r="EW93" s="429">
        <f t="shared" si="261"/>
        <v>1</v>
      </c>
      <c r="EX93" s="428">
        <f t="shared" si="262"/>
        <v>3</v>
      </c>
      <c r="EY93" s="429">
        <f t="shared" si="263"/>
        <v>0.6</v>
      </c>
      <c r="EZ93" s="100">
        <f t="shared" si="264"/>
        <v>0</v>
      </c>
      <c r="FA93" s="100">
        <f t="shared" si="265"/>
        <v>0</v>
      </c>
      <c r="FB93" s="97">
        <f t="shared" si="266"/>
        <v>0</v>
      </c>
      <c r="FC93" s="428">
        <f t="shared" si="267"/>
        <v>5</v>
      </c>
      <c r="FD93" s="429">
        <f t="shared" si="268"/>
        <v>1</v>
      </c>
      <c r="FE93" s="428">
        <f t="shared" si="269"/>
        <v>3</v>
      </c>
      <c r="FF93" s="429">
        <f t="shared" si="270"/>
        <v>0.6</v>
      </c>
      <c r="FG93" s="100">
        <f t="shared" si="271"/>
        <v>0</v>
      </c>
      <c r="FH93" s="100">
        <f t="shared" si="272"/>
        <v>0</v>
      </c>
      <c r="FI93" s="97">
        <f t="shared" si="273"/>
        <v>0</v>
      </c>
      <c r="FJ93" s="428">
        <f t="shared" si="274"/>
        <v>5</v>
      </c>
      <c r="FK93" s="429">
        <f t="shared" si="275"/>
        <v>1</v>
      </c>
      <c r="FL93" s="428">
        <f t="shared" si="276"/>
        <v>3</v>
      </c>
      <c r="FM93" s="429">
        <f t="shared" si="277"/>
        <v>0.6</v>
      </c>
      <c r="FN93" s="100">
        <f t="shared" si="278"/>
        <v>0</v>
      </c>
      <c r="FO93" s="100">
        <f t="shared" si="279"/>
        <v>0</v>
      </c>
      <c r="FP93" s="97">
        <f t="shared" si="280"/>
        <v>0</v>
      </c>
      <c r="FQ93" s="428">
        <f t="shared" si="281"/>
        <v>5</v>
      </c>
      <c r="FR93" s="429">
        <f t="shared" si="282"/>
        <v>1</v>
      </c>
      <c r="FS93" s="428">
        <f t="shared" si="283"/>
        <v>3</v>
      </c>
      <c r="FT93" s="429">
        <f t="shared" si="284"/>
        <v>0.6</v>
      </c>
      <c r="FU93" s="100">
        <f t="shared" si="285"/>
        <v>0</v>
      </c>
      <c r="FV93" s="100">
        <f t="shared" si="286"/>
        <v>0</v>
      </c>
      <c r="FW93" s="97">
        <f t="shared" si="287"/>
        <v>0</v>
      </c>
      <c r="FX93" s="428">
        <f t="shared" si="288"/>
        <v>5</v>
      </c>
      <c r="FY93" s="429">
        <f t="shared" si="289"/>
        <v>1</v>
      </c>
      <c r="FZ93" s="428">
        <f t="shared" si="290"/>
        <v>3</v>
      </c>
      <c r="GA93" s="429">
        <f t="shared" si="291"/>
        <v>0.6</v>
      </c>
      <c r="GB93" s="100">
        <f t="shared" si="292"/>
        <v>0</v>
      </c>
      <c r="GC93" s="100">
        <f t="shared" si="293"/>
        <v>0</v>
      </c>
      <c r="GD93" s="97">
        <f t="shared" si="294"/>
        <v>0</v>
      </c>
      <c r="GE93" s="428">
        <f t="shared" si="295"/>
        <v>5</v>
      </c>
      <c r="GF93" s="429">
        <f t="shared" si="296"/>
        <v>1</v>
      </c>
      <c r="GG93" s="428">
        <f t="shared" si="297"/>
        <v>3</v>
      </c>
      <c r="GH93" s="429">
        <f t="shared" si="298"/>
        <v>0.6</v>
      </c>
      <c r="GI93" s="429">
        <f t="shared" si="299"/>
        <v>0.6</v>
      </c>
    </row>
    <row r="94" spans="1:191" ht="37.5" hidden="1" customHeight="1">
      <c r="A94" s="427">
        <v>86</v>
      </c>
      <c r="B94" s="85"/>
      <c r="C94" s="85"/>
      <c r="D94" s="193"/>
      <c r="E94" s="85"/>
      <c r="F94" s="124"/>
      <c r="G94" s="85"/>
      <c r="H94" s="85" t="s">
        <v>1170</v>
      </c>
      <c r="I94" s="86"/>
      <c r="J94" s="86"/>
      <c r="K94" s="86"/>
      <c r="L94" s="86"/>
      <c r="M94" s="86"/>
      <c r="N94" s="86"/>
      <c r="O94" s="86"/>
      <c r="P94" s="86"/>
      <c r="Q94" s="86"/>
      <c r="R94" s="86"/>
      <c r="S94" s="86"/>
      <c r="T94" s="86"/>
      <c r="U94" s="86"/>
      <c r="V94" s="86"/>
      <c r="W94" s="86"/>
      <c r="X94" s="86"/>
      <c r="Y94" s="86"/>
      <c r="Z94" s="86"/>
      <c r="AA94" s="86"/>
      <c r="AB94" s="86"/>
      <c r="AC94" s="88">
        <f t="shared" si="204"/>
        <v>0</v>
      </c>
      <c r="AD94" s="89">
        <f t="shared" si="301"/>
        <v>1</v>
      </c>
      <c r="AE94" s="88" t="str">
        <f t="shared" si="205"/>
        <v>3 - Moderado</v>
      </c>
      <c r="AF94" s="89">
        <f t="shared" si="300"/>
        <v>0.6</v>
      </c>
      <c r="AG94" s="82" t="str">
        <f t="shared" si="302"/>
        <v/>
      </c>
      <c r="AH94" s="89">
        <f t="shared" si="206"/>
        <v>0.6</v>
      </c>
      <c r="AI94" s="85"/>
      <c r="AJ94" s="85"/>
      <c r="AK94" s="85"/>
      <c r="AL94" s="85"/>
      <c r="AM94" s="47"/>
      <c r="AN94" s="91"/>
      <c r="AO94" s="91"/>
      <c r="AP94" s="47"/>
      <c r="AQ94" s="47"/>
      <c r="AR94" s="91"/>
      <c r="AS94" s="91"/>
      <c r="AT94" s="47"/>
      <c r="AU94" s="47"/>
      <c r="AV94" s="91"/>
      <c r="AW94" s="91"/>
      <c r="AX94" s="47"/>
      <c r="AY94" s="47"/>
      <c r="AZ94" s="91"/>
      <c r="BA94" s="91"/>
      <c r="BB94" s="47"/>
      <c r="BC94" s="47"/>
      <c r="BD94" s="91"/>
      <c r="BE94" s="91"/>
      <c r="BF94" s="47"/>
      <c r="BG94" s="47"/>
      <c r="BH94" s="91"/>
      <c r="BI94" s="91"/>
      <c r="BJ94" s="47"/>
      <c r="BK94" s="47"/>
      <c r="BL94" s="91"/>
      <c r="BM94" s="91"/>
      <c r="BN94" s="47"/>
      <c r="BO94" s="47"/>
      <c r="BP94" s="91"/>
      <c r="BQ94" s="91"/>
      <c r="BR94" s="47"/>
      <c r="BS94" s="47"/>
      <c r="BT94" s="91"/>
      <c r="BU94" s="91"/>
      <c r="BV94" s="47"/>
      <c r="BW94" s="47"/>
      <c r="BX94" s="91"/>
      <c r="BY94" s="91"/>
      <c r="BZ94" s="47"/>
      <c r="CA94" s="47"/>
      <c r="CB94" s="91"/>
      <c r="CC94" s="91"/>
      <c r="CD94" s="47"/>
      <c r="CE94" s="47"/>
      <c r="CF94" s="91"/>
      <c r="CG94" s="91"/>
      <c r="CH94" s="47"/>
      <c r="CI94" s="91"/>
      <c r="CJ94" s="91"/>
      <c r="CK94" s="47"/>
      <c r="CL94" s="92" t="str">
        <f t="shared" si="207"/>
        <v>5 - Muy Alta</v>
      </c>
      <c r="CM94" s="93">
        <f t="shared" si="303"/>
        <v>1</v>
      </c>
      <c r="CN94" s="92" t="str">
        <f t="shared" si="208"/>
        <v>3 - Moderado</v>
      </c>
      <c r="CO94" s="93">
        <f t="shared" si="304"/>
        <v>0.6</v>
      </c>
      <c r="CP94" s="94" t="str">
        <f t="shared" si="305"/>
        <v>ALTO</v>
      </c>
      <c r="CQ94" s="89">
        <f t="shared" si="209"/>
        <v>0.6</v>
      </c>
      <c r="CR94" s="194"/>
      <c r="CS94" s="94">
        <f t="shared" si="210"/>
        <v>5</v>
      </c>
      <c r="CT94" s="47"/>
      <c r="CU94" s="194"/>
      <c r="CV94" s="194"/>
      <c r="CW94" s="96"/>
      <c r="CX94" s="97">
        <f t="shared" si="211"/>
        <v>0</v>
      </c>
      <c r="CY94" s="98">
        <f t="shared" si="212"/>
        <v>3</v>
      </c>
      <c r="CZ94" s="97" t="str">
        <f t="shared" si="213"/>
        <v>Moderado</v>
      </c>
      <c r="DA94" s="99">
        <f t="shared" si="214"/>
        <v>0.6</v>
      </c>
      <c r="DB94" s="100">
        <f t="shared" si="215"/>
        <v>0</v>
      </c>
      <c r="DC94" s="100">
        <f t="shared" si="216"/>
        <v>0</v>
      </c>
      <c r="DD94" s="97">
        <f t="shared" si="217"/>
        <v>0</v>
      </c>
      <c r="DE94" s="428">
        <f t="shared" si="218"/>
        <v>5</v>
      </c>
      <c r="DF94" s="429">
        <f t="shared" si="219"/>
        <v>1</v>
      </c>
      <c r="DG94" s="428">
        <f t="shared" si="220"/>
        <v>3</v>
      </c>
      <c r="DH94" s="428"/>
      <c r="DI94" s="429">
        <f t="shared" si="221"/>
        <v>0.6</v>
      </c>
      <c r="DJ94" s="100">
        <f t="shared" si="222"/>
        <v>0</v>
      </c>
      <c r="DK94" s="100">
        <f t="shared" si="223"/>
        <v>0</v>
      </c>
      <c r="DL94" s="97">
        <f t="shared" si="224"/>
        <v>0</v>
      </c>
      <c r="DM94" s="428">
        <f t="shared" si="225"/>
        <v>5</v>
      </c>
      <c r="DN94" s="429">
        <f t="shared" si="226"/>
        <v>1</v>
      </c>
      <c r="DO94" s="428">
        <f t="shared" si="227"/>
        <v>3</v>
      </c>
      <c r="DP94" s="429">
        <f t="shared" si="228"/>
        <v>0.6</v>
      </c>
      <c r="DQ94" s="100">
        <f t="shared" si="229"/>
        <v>0</v>
      </c>
      <c r="DR94" s="100">
        <f t="shared" si="230"/>
        <v>0</v>
      </c>
      <c r="DS94" s="97">
        <f t="shared" si="231"/>
        <v>0</v>
      </c>
      <c r="DT94" s="428">
        <f t="shared" si="232"/>
        <v>5</v>
      </c>
      <c r="DU94" s="429">
        <f t="shared" si="233"/>
        <v>1</v>
      </c>
      <c r="DV94" s="428">
        <f t="shared" si="234"/>
        <v>3</v>
      </c>
      <c r="DW94" s="429">
        <f t="shared" si="235"/>
        <v>0.6</v>
      </c>
      <c r="DX94" s="100">
        <f t="shared" si="236"/>
        <v>0</v>
      </c>
      <c r="DY94" s="100">
        <f t="shared" si="237"/>
        <v>0</v>
      </c>
      <c r="DZ94" s="97">
        <f t="shared" si="238"/>
        <v>0</v>
      </c>
      <c r="EA94" s="428">
        <f t="shared" si="239"/>
        <v>5</v>
      </c>
      <c r="EB94" s="429">
        <f t="shared" si="240"/>
        <v>1</v>
      </c>
      <c r="EC94" s="428">
        <f t="shared" si="241"/>
        <v>3</v>
      </c>
      <c r="ED94" s="429">
        <f t="shared" si="242"/>
        <v>0.6</v>
      </c>
      <c r="EE94" s="100">
        <f t="shared" si="243"/>
        <v>0</v>
      </c>
      <c r="EF94" s="100">
        <f t="shared" si="244"/>
        <v>0</v>
      </c>
      <c r="EG94" s="97">
        <f t="shared" si="245"/>
        <v>0</v>
      </c>
      <c r="EH94" s="428">
        <f t="shared" si="246"/>
        <v>5</v>
      </c>
      <c r="EI94" s="429">
        <f t="shared" si="247"/>
        <v>1</v>
      </c>
      <c r="EJ94" s="428">
        <f t="shared" si="248"/>
        <v>3</v>
      </c>
      <c r="EK94" s="429">
        <f t="shared" si="249"/>
        <v>0.6</v>
      </c>
      <c r="EL94" s="100">
        <f t="shared" si="250"/>
        <v>0</v>
      </c>
      <c r="EM94" s="100">
        <f t="shared" si="251"/>
        <v>0</v>
      </c>
      <c r="EN94" s="97">
        <f t="shared" si="252"/>
        <v>0</v>
      </c>
      <c r="EO94" s="428">
        <f t="shared" si="253"/>
        <v>5</v>
      </c>
      <c r="EP94" s="429">
        <f t="shared" si="254"/>
        <v>1</v>
      </c>
      <c r="EQ94" s="428">
        <f t="shared" si="255"/>
        <v>3</v>
      </c>
      <c r="ER94" s="429">
        <f t="shared" si="256"/>
        <v>0.6</v>
      </c>
      <c r="ES94" s="100">
        <f t="shared" si="257"/>
        <v>0</v>
      </c>
      <c r="ET94" s="100">
        <f t="shared" si="258"/>
        <v>0</v>
      </c>
      <c r="EU94" s="97">
        <f t="shared" si="259"/>
        <v>0</v>
      </c>
      <c r="EV94" s="428">
        <f t="shared" si="260"/>
        <v>5</v>
      </c>
      <c r="EW94" s="429">
        <f t="shared" si="261"/>
        <v>1</v>
      </c>
      <c r="EX94" s="428">
        <f t="shared" si="262"/>
        <v>3</v>
      </c>
      <c r="EY94" s="429">
        <f t="shared" si="263"/>
        <v>0.6</v>
      </c>
      <c r="EZ94" s="100">
        <f t="shared" si="264"/>
        <v>0</v>
      </c>
      <c r="FA94" s="100">
        <f t="shared" si="265"/>
        <v>0</v>
      </c>
      <c r="FB94" s="97">
        <f t="shared" si="266"/>
        <v>0</v>
      </c>
      <c r="FC94" s="428">
        <f t="shared" si="267"/>
        <v>5</v>
      </c>
      <c r="FD94" s="429">
        <f t="shared" si="268"/>
        <v>1</v>
      </c>
      <c r="FE94" s="428">
        <f t="shared" si="269"/>
        <v>3</v>
      </c>
      <c r="FF94" s="429">
        <f t="shared" si="270"/>
        <v>0.6</v>
      </c>
      <c r="FG94" s="100">
        <f t="shared" si="271"/>
        <v>0</v>
      </c>
      <c r="FH94" s="100">
        <f t="shared" si="272"/>
        <v>0</v>
      </c>
      <c r="FI94" s="97">
        <f t="shared" si="273"/>
        <v>0</v>
      </c>
      <c r="FJ94" s="428">
        <f t="shared" si="274"/>
        <v>5</v>
      </c>
      <c r="FK94" s="429">
        <f t="shared" si="275"/>
        <v>1</v>
      </c>
      <c r="FL94" s="428">
        <f t="shared" si="276"/>
        <v>3</v>
      </c>
      <c r="FM94" s="429">
        <f t="shared" si="277"/>
        <v>0.6</v>
      </c>
      <c r="FN94" s="100">
        <f t="shared" si="278"/>
        <v>0</v>
      </c>
      <c r="FO94" s="100">
        <f t="shared" si="279"/>
        <v>0</v>
      </c>
      <c r="FP94" s="97">
        <f t="shared" si="280"/>
        <v>0</v>
      </c>
      <c r="FQ94" s="428">
        <f t="shared" si="281"/>
        <v>5</v>
      </c>
      <c r="FR94" s="429">
        <f t="shared" si="282"/>
        <v>1</v>
      </c>
      <c r="FS94" s="428">
        <f t="shared" si="283"/>
        <v>3</v>
      </c>
      <c r="FT94" s="429">
        <f t="shared" si="284"/>
        <v>0.6</v>
      </c>
      <c r="FU94" s="100">
        <f t="shared" si="285"/>
        <v>0</v>
      </c>
      <c r="FV94" s="100">
        <f t="shared" si="286"/>
        <v>0</v>
      </c>
      <c r="FW94" s="97">
        <f t="shared" si="287"/>
        <v>0</v>
      </c>
      <c r="FX94" s="428">
        <f t="shared" si="288"/>
        <v>5</v>
      </c>
      <c r="FY94" s="429">
        <f t="shared" si="289"/>
        <v>1</v>
      </c>
      <c r="FZ94" s="428">
        <f t="shared" si="290"/>
        <v>3</v>
      </c>
      <c r="GA94" s="429">
        <f t="shared" si="291"/>
        <v>0.6</v>
      </c>
      <c r="GB94" s="100">
        <f t="shared" si="292"/>
        <v>0</v>
      </c>
      <c r="GC94" s="100">
        <f t="shared" si="293"/>
        <v>0</v>
      </c>
      <c r="GD94" s="97">
        <f t="shared" si="294"/>
        <v>0</v>
      </c>
      <c r="GE94" s="428">
        <f t="shared" si="295"/>
        <v>5</v>
      </c>
      <c r="GF94" s="429">
        <f t="shared" si="296"/>
        <v>1</v>
      </c>
      <c r="GG94" s="428">
        <f t="shared" si="297"/>
        <v>3</v>
      </c>
      <c r="GH94" s="429">
        <f t="shared" si="298"/>
        <v>0.6</v>
      </c>
      <c r="GI94" s="429">
        <f t="shared" si="299"/>
        <v>0.6</v>
      </c>
    </row>
    <row r="95" spans="1:191" ht="37.5" hidden="1" customHeight="1">
      <c r="A95" s="427">
        <v>87</v>
      </c>
      <c r="B95" s="85"/>
      <c r="C95" s="85"/>
      <c r="D95" s="193"/>
      <c r="E95" s="85"/>
      <c r="F95" s="124"/>
      <c r="G95" s="85"/>
      <c r="H95" s="85" t="s">
        <v>1170</v>
      </c>
      <c r="I95" s="86"/>
      <c r="J95" s="86"/>
      <c r="K95" s="86"/>
      <c r="L95" s="86"/>
      <c r="M95" s="86"/>
      <c r="N95" s="86"/>
      <c r="O95" s="86"/>
      <c r="P95" s="86"/>
      <c r="Q95" s="86"/>
      <c r="R95" s="86"/>
      <c r="S95" s="86"/>
      <c r="T95" s="86"/>
      <c r="U95" s="86"/>
      <c r="V95" s="86"/>
      <c r="W95" s="86"/>
      <c r="X95" s="86"/>
      <c r="Y95" s="86"/>
      <c r="Z95" s="86"/>
      <c r="AA95" s="86"/>
      <c r="AB95" s="86"/>
      <c r="AC95" s="88">
        <f t="shared" si="204"/>
        <v>0</v>
      </c>
      <c r="AD95" s="89">
        <f t="shared" si="301"/>
        <v>1</v>
      </c>
      <c r="AE95" s="88" t="str">
        <f t="shared" si="205"/>
        <v>3 - Moderado</v>
      </c>
      <c r="AF95" s="89">
        <f t="shared" si="300"/>
        <v>0.6</v>
      </c>
      <c r="AG95" s="82" t="str">
        <f t="shared" si="302"/>
        <v/>
      </c>
      <c r="AH95" s="89">
        <f t="shared" si="206"/>
        <v>0.6</v>
      </c>
      <c r="AI95" s="85"/>
      <c r="AJ95" s="85"/>
      <c r="AK95" s="85"/>
      <c r="AL95" s="85"/>
      <c r="AM95" s="47"/>
      <c r="AN95" s="91"/>
      <c r="AO95" s="91"/>
      <c r="AP95" s="47"/>
      <c r="AQ95" s="47"/>
      <c r="AR95" s="91"/>
      <c r="AS95" s="91"/>
      <c r="AT95" s="47"/>
      <c r="AU95" s="47"/>
      <c r="AV95" s="91"/>
      <c r="AW95" s="91"/>
      <c r="AX95" s="47"/>
      <c r="AY95" s="47"/>
      <c r="AZ95" s="91"/>
      <c r="BA95" s="91"/>
      <c r="BB95" s="47"/>
      <c r="BC95" s="47"/>
      <c r="BD95" s="91"/>
      <c r="BE95" s="91"/>
      <c r="BF95" s="47"/>
      <c r="BG95" s="47"/>
      <c r="BH95" s="91"/>
      <c r="BI95" s="91"/>
      <c r="BJ95" s="47"/>
      <c r="BK95" s="47"/>
      <c r="BL95" s="91"/>
      <c r="BM95" s="91"/>
      <c r="BN95" s="47"/>
      <c r="BO95" s="47"/>
      <c r="BP95" s="91"/>
      <c r="BQ95" s="91"/>
      <c r="BR95" s="47"/>
      <c r="BS95" s="47"/>
      <c r="BT95" s="91"/>
      <c r="BU95" s="91"/>
      <c r="BV95" s="47"/>
      <c r="BW95" s="47"/>
      <c r="BX95" s="91"/>
      <c r="BY95" s="91"/>
      <c r="BZ95" s="47"/>
      <c r="CA95" s="47"/>
      <c r="CB95" s="91"/>
      <c r="CC95" s="91"/>
      <c r="CD95" s="47"/>
      <c r="CE95" s="47"/>
      <c r="CF95" s="91"/>
      <c r="CG95" s="91"/>
      <c r="CH95" s="47"/>
      <c r="CI95" s="91"/>
      <c r="CJ95" s="91"/>
      <c r="CK95" s="47"/>
      <c r="CL95" s="92" t="str">
        <f t="shared" si="207"/>
        <v>5 - Muy Alta</v>
      </c>
      <c r="CM95" s="93">
        <f t="shared" si="303"/>
        <v>1</v>
      </c>
      <c r="CN95" s="92" t="str">
        <f t="shared" si="208"/>
        <v>3 - Moderado</v>
      </c>
      <c r="CO95" s="93">
        <f t="shared" si="304"/>
        <v>0.6</v>
      </c>
      <c r="CP95" s="94" t="str">
        <f t="shared" si="305"/>
        <v>ALTO</v>
      </c>
      <c r="CQ95" s="89">
        <f t="shared" si="209"/>
        <v>0.6</v>
      </c>
      <c r="CR95" s="194"/>
      <c r="CS95" s="94">
        <f t="shared" si="210"/>
        <v>5</v>
      </c>
      <c r="CT95" s="47"/>
      <c r="CU95" s="194"/>
      <c r="CV95" s="194"/>
      <c r="CW95" s="96"/>
      <c r="CX95" s="97">
        <f t="shared" si="211"/>
        <v>0</v>
      </c>
      <c r="CY95" s="98">
        <f t="shared" si="212"/>
        <v>3</v>
      </c>
      <c r="CZ95" s="97" t="str">
        <f t="shared" si="213"/>
        <v>Moderado</v>
      </c>
      <c r="DA95" s="99">
        <f t="shared" si="214"/>
        <v>0.6</v>
      </c>
      <c r="DB95" s="100">
        <f t="shared" si="215"/>
        <v>0</v>
      </c>
      <c r="DC95" s="100">
        <f t="shared" si="216"/>
        <v>0</v>
      </c>
      <c r="DD95" s="97">
        <f t="shared" si="217"/>
        <v>0</v>
      </c>
      <c r="DE95" s="428">
        <f t="shared" si="218"/>
        <v>5</v>
      </c>
      <c r="DF95" s="429">
        <f t="shared" si="219"/>
        <v>1</v>
      </c>
      <c r="DG95" s="428">
        <f t="shared" si="220"/>
        <v>3</v>
      </c>
      <c r="DH95" s="428"/>
      <c r="DI95" s="429">
        <f t="shared" si="221"/>
        <v>0.6</v>
      </c>
      <c r="DJ95" s="100">
        <f t="shared" si="222"/>
        <v>0</v>
      </c>
      <c r="DK95" s="100">
        <f t="shared" si="223"/>
        <v>0</v>
      </c>
      <c r="DL95" s="97">
        <f t="shared" si="224"/>
        <v>0</v>
      </c>
      <c r="DM95" s="428">
        <f t="shared" si="225"/>
        <v>5</v>
      </c>
      <c r="DN95" s="429">
        <f t="shared" si="226"/>
        <v>1</v>
      </c>
      <c r="DO95" s="428">
        <f t="shared" si="227"/>
        <v>3</v>
      </c>
      <c r="DP95" s="429">
        <f t="shared" si="228"/>
        <v>0.6</v>
      </c>
      <c r="DQ95" s="100">
        <f t="shared" si="229"/>
        <v>0</v>
      </c>
      <c r="DR95" s="100">
        <f t="shared" si="230"/>
        <v>0</v>
      </c>
      <c r="DS95" s="97">
        <f t="shared" si="231"/>
        <v>0</v>
      </c>
      <c r="DT95" s="428">
        <f t="shared" si="232"/>
        <v>5</v>
      </c>
      <c r="DU95" s="429">
        <f t="shared" si="233"/>
        <v>1</v>
      </c>
      <c r="DV95" s="428">
        <f t="shared" si="234"/>
        <v>3</v>
      </c>
      <c r="DW95" s="429">
        <f t="shared" si="235"/>
        <v>0.6</v>
      </c>
      <c r="DX95" s="100">
        <f t="shared" si="236"/>
        <v>0</v>
      </c>
      <c r="DY95" s="100">
        <f t="shared" si="237"/>
        <v>0</v>
      </c>
      <c r="DZ95" s="97">
        <f t="shared" si="238"/>
        <v>0</v>
      </c>
      <c r="EA95" s="428">
        <f t="shared" si="239"/>
        <v>5</v>
      </c>
      <c r="EB95" s="429">
        <f t="shared" si="240"/>
        <v>1</v>
      </c>
      <c r="EC95" s="428">
        <f t="shared" si="241"/>
        <v>3</v>
      </c>
      <c r="ED95" s="429">
        <f t="shared" si="242"/>
        <v>0.6</v>
      </c>
      <c r="EE95" s="100">
        <f t="shared" si="243"/>
        <v>0</v>
      </c>
      <c r="EF95" s="100">
        <f t="shared" si="244"/>
        <v>0</v>
      </c>
      <c r="EG95" s="97">
        <f t="shared" si="245"/>
        <v>0</v>
      </c>
      <c r="EH95" s="428">
        <f t="shared" si="246"/>
        <v>5</v>
      </c>
      <c r="EI95" s="429">
        <f t="shared" si="247"/>
        <v>1</v>
      </c>
      <c r="EJ95" s="428">
        <f t="shared" si="248"/>
        <v>3</v>
      </c>
      <c r="EK95" s="429">
        <f t="shared" si="249"/>
        <v>0.6</v>
      </c>
      <c r="EL95" s="100">
        <f t="shared" si="250"/>
        <v>0</v>
      </c>
      <c r="EM95" s="100">
        <f t="shared" si="251"/>
        <v>0</v>
      </c>
      <c r="EN95" s="97">
        <f t="shared" si="252"/>
        <v>0</v>
      </c>
      <c r="EO95" s="428">
        <f t="shared" si="253"/>
        <v>5</v>
      </c>
      <c r="EP95" s="429">
        <f t="shared" si="254"/>
        <v>1</v>
      </c>
      <c r="EQ95" s="428">
        <f t="shared" si="255"/>
        <v>3</v>
      </c>
      <c r="ER95" s="429">
        <f t="shared" si="256"/>
        <v>0.6</v>
      </c>
      <c r="ES95" s="100">
        <f t="shared" si="257"/>
        <v>0</v>
      </c>
      <c r="ET95" s="100">
        <f t="shared" si="258"/>
        <v>0</v>
      </c>
      <c r="EU95" s="97">
        <f t="shared" si="259"/>
        <v>0</v>
      </c>
      <c r="EV95" s="428">
        <f t="shared" si="260"/>
        <v>5</v>
      </c>
      <c r="EW95" s="429">
        <f t="shared" si="261"/>
        <v>1</v>
      </c>
      <c r="EX95" s="428">
        <f t="shared" si="262"/>
        <v>3</v>
      </c>
      <c r="EY95" s="429">
        <f t="shared" si="263"/>
        <v>0.6</v>
      </c>
      <c r="EZ95" s="100">
        <f t="shared" si="264"/>
        <v>0</v>
      </c>
      <c r="FA95" s="100">
        <f t="shared" si="265"/>
        <v>0</v>
      </c>
      <c r="FB95" s="97">
        <f t="shared" si="266"/>
        <v>0</v>
      </c>
      <c r="FC95" s="428">
        <f t="shared" si="267"/>
        <v>5</v>
      </c>
      <c r="FD95" s="429">
        <f t="shared" si="268"/>
        <v>1</v>
      </c>
      <c r="FE95" s="428">
        <f t="shared" si="269"/>
        <v>3</v>
      </c>
      <c r="FF95" s="429">
        <f t="shared" si="270"/>
        <v>0.6</v>
      </c>
      <c r="FG95" s="100">
        <f t="shared" si="271"/>
        <v>0</v>
      </c>
      <c r="FH95" s="100">
        <f t="shared" si="272"/>
        <v>0</v>
      </c>
      <c r="FI95" s="97">
        <f t="shared" si="273"/>
        <v>0</v>
      </c>
      <c r="FJ95" s="428">
        <f t="shared" si="274"/>
        <v>5</v>
      </c>
      <c r="FK95" s="429">
        <f t="shared" si="275"/>
        <v>1</v>
      </c>
      <c r="FL95" s="428">
        <f t="shared" si="276"/>
        <v>3</v>
      </c>
      <c r="FM95" s="429">
        <f t="shared" si="277"/>
        <v>0.6</v>
      </c>
      <c r="FN95" s="100">
        <f t="shared" si="278"/>
        <v>0</v>
      </c>
      <c r="FO95" s="100">
        <f t="shared" si="279"/>
        <v>0</v>
      </c>
      <c r="FP95" s="97">
        <f t="shared" si="280"/>
        <v>0</v>
      </c>
      <c r="FQ95" s="428">
        <f t="shared" si="281"/>
        <v>5</v>
      </c>
      <c r="FR95" s="429">
        <f t="shared" si="282"/>
        <v>1</v>
      </c>
      <c r="FS95" s="428">
        <f t="shared" si="283"/>
        <v>3</v>
      </c>
      <c r="FT95" s="429">
        <f t="shared" si="284"/>
        <v>0.6</v>
      </c>
      <c r="FU95" s="100">
        <f t="shared" si="285"/>
        <v>0</v>
      </c>
      <c r="FV95" s="100">
        <f t="shared" si="286"/>
        <v>0</v>
      </c>
      <c r="FW95" s="97">
        <f t="shared" si="287"/>
        <v>0</v>
      </c>
      <c r="FX95" s="428">
        <f t="shared" si="288"/>
        <v>5</v>
      </c>
      <c r="FY95" s="429">
        <f t="shared" si="289"/>
        <v>1</v>
      </c>
      <c r="FZ95" s="428">
        <f t="shared" si="290"/>
        <v>3</v>
      </c>
      <c r="GA95" s="429">
        <f t="shared" si="291"/>
        <v>0.6</v>
      </c>
      <c r="GB95" s="100">
        <f t="shared" si="292"/>
        <v>0</v>
      </c>
      <c r="GC95" s="100">
        <f t="shared" si="293"/>
        <v>0</v>
      </c>
      <c r="GD95" s="97">
        <f t="shared" si="294"/>
        <v>0</v>
      </c>
      <c r="GE95" s="428">
        <f t="shared" si="295"/>
        <v>5</v>
      </c>
      <c r="GF95" s="429">
        <f t="shared" si="296"/>
        <v>1</v>
      </c>
      <c r="GG95" s="428">
        <f t="shared" si="297"/>
        <v>3</v>
      </c>
      <c r="GH95" s="429">
        <f t="shared" si="298"/>
        <v>0.6</v>
      </c>
      <c r="GI95" s="429">
        <f t="shared" si="299"/>
        <v>0.6</v>
      </c>
    </row>
    <row r="96" spans="1:191" ht="37.5" hidden="1" customHeight="1">
      <c r="A96" s="427">
        <v>88</v>
      </c>
      <c r="B96" s="85"/>
      <c r="C96" s="85"/>
      <c r="D96" s="193"/>
      <c r="E96" s="85"/>
      <c r="F96" s="124"/>
      <c r="G96" s="85"/>
      <c r="H96" s="85" t="s">
        <v>1170</v>
      </c>
      <c r="I96" s="86"/>
      <c r="J96" s="86"/>
      <c r="K96" s="86"/>
      <c r="L96" s="86"/>
      <c r="M96" s="86"/>
      <c r="N96" s="86"/>
      <c r="O96" s="86"/>
      <c r="P96" s="86"/>
      <c r="Q96" s="86"/>
      <c r="R96" s="86"/>
      <c r="S96" s="86"/>
      <c r="T96" s="86"/>
      <c r="U96" s="86"/>
      <c r="V96" s="86"/>
      <c r="W96" s="86"/>
      <c r="X96" s="86"/>
      <c r="Y96" s="86"/>
      <c r="Z96" s="86"/>
      <c r="AA96" s="86"/>
      <c r="AB96" s="86"/>
      <c r="AC96" s="88">
        <f t="shared" si="204"/>
        <v>0</v>
      </c>
      <c r="AD96" s="89">
        <f t="shared" si="301"/>
        <v>1</v>
      </c>
      <c r="AE96" s="88" t="str">
        <f t="shared" si="205"/>
        <v>3 - Moderado</v>
      </c>
      <c r="AF96" s="89">
        <f t="shared" si="300"/>
        <v>0.6</v>
      </c>
      <c r="AG96" s="82" t="str">
        <f t="shared" si="302"/>
        <v/>
      </c>
      <c r="AH96" s="89">
        <f t="shared" si="206"/>
        <v>0.6</v>
      </c>
      <c r="AI96" s="85"/>
      <c r="AJ96" s="85"/>
      <c r="AK96" s="85"/>
      <c r="AL96" s="85"/>
      <c r="AM96" s="47"/>
      <c r="AN96" s="91"/>
      <c r="AO96" s="91"/>
      <c r="AP96" s="47"/>
      <c r="AQ96" s="47"/>
      <c r="AR96" s="91"/>
      <c r="AS96" s="91"/>
      <c r="AT96" s="47"/>
      <c r="AU96" s="47"/>
      <c r="AV96" s="91"/>
      <c r="AW96" s="91"/>
      <c r="AX96" s="47"/>
      <c r="AY96" s="47"/>
      <c r="AZ96" s="91"/>
      <c r="BA96" s="91"/>
      <c r="BB96" s="47"/>
      <c r="BC96" s="47"/>
      <c r="BD96" s="91"/>
      <c r="BE96" s="91"/>
      <c r="BF96" s="47"/>
      <c r="BG96" s="47"/>
      <c r="BH96" s="91"/>
      <c r="BI96" s="91"/>
      <c r="BJ96" s="47"/>
      <c r="BK96" s="47"/>
      <c r="BL96" s="91"/>
      <c r="BM96" s="91"/>
      <c r="BN96" s="47"/>
      <c r="BO96" s="47"/>
      <c r="BP96" s="91"/>
      <c r="BQ96" s="91"/>
      <c r="BR96" s="47"/>
      <c r="BS96" s="47"/>
      <c r="BT96" s="91"/>
      <c r="BU96" s="91"/>
      <c r="BV96" s="47"/>
      <c r="BW96" s="47"/>
      <c r="BX96" s="91"/>
      <c r="BY96" s="91"/>
      <c r="BZ96" s="47"/>
      <c r="CA96" s="47"/>
      <c r="CB96" s="91"/>
      <c r="CC96" s="91"/>
      <c r="CD96" s="47"/>
      <c r="CE96" s="47"/>
      <c r="CF96" s="91"/>
      <c r="CG96" s="91"/>
      <c r="CH96" s="47"/>
      <c r="CI96" s="91"/>
      <c r="CJ96" s="91"/>
      <c r="CK96" s="47"/>
      <c r="CL96" s="92" t="str">
        <f t="shared" si="207"/>
        <v>5 - Muy Alta</v>
      </c>
      <c r="CM96" s="93">
        <f t="shared" si="303"/>
        <v>1</v>
      </c>
      <c r="CN96" s="92" t="str">
        <f t="shared" si="208"/>
        <v>3 - Moderado</v>
      </c>
      <c r="CO96" s="93">
        <f t="shared" si="304"/>
        <v>0.6</v>
      </c>
      <c r="CP96" s="94" t="str">
        <f t="shared" si="305"/>
        <v>ALTO</v>
      </c>
      <c r="CQ96" s="89">
        <f t="shared" si="209"/>
        <v>0.6</v>
      </c>
      <c r="CR96" s="194"/>
      <c r="CS96" s="94">
        <f t="shared" si="210"/>
        <v>5</v>
      </c>
      <c r="CT96" s="47"/>
      <c r="CU96" s="194"/>
      <c r="CV96" s="194"/>
      <c r="CW96" s="96"/>
      <c r="CX96" s="97">
        <f t="shared" si="211"/>
        <v>0</v>
      </c>
      <c r="CY96" s="98">
        <f t="shared" si="212"/>
        <v>3</v>
      </c>
      <c r="CZ96" s="97" t="str">
        <f t="shared" si="213"/>
        <v>Moderado</v>
      </c>
      <c r="DA96" s="99">
        <f t="shared" si="214"/>
        <v>0.6</v>
      </c>
      <c r="DB96" s="100">
        <f t="shared" si="215"/>
        <v>0</v>
      </c>
      <c r="DC96" s="100">
        <f t="shared" si="216"/>
        <v>0</v>
      </c>
      <c r="DD96" s="97">
        <f t="shared" si="217"/>
        <v>0</v>
      </c>
      <c r="DE96" s="428">
        <f t="shared" si="218"/>
        <v>5</v>
      </c>
      <c r="DF96" s="429">
        <f t="shared" si="219"/>
        <v>1</v>
      </c>
      <c r="DG96" s="428">
        <f t="shared" si="220"/>
        <v>3</v>
      </c>
      <c r="DH96" s="428"/>
      <c r="DI96" s="429">
        <f t="shared" si="221"/>
        <v>0.6</v>
      </c>
      <c r="DJ96" s="100">
        <f t="shared" si="222"/>
        <v>0</v>
      </c>
      <c r="DK96" s="100">
        <f t="shared" si="223"/>
        <v>0</v>
      </c>
      <c r="DL96" s="97">
        <f t="shared" si="224"/>
        <v>0</v>
      </c>
      <c r="DM96" s="428">
        <f t="shared" si="225"/>
        <v>5</v>
      </c>
      <c r="DN96" s="429">
        <f t="shared" si="226"/>
        <v>1</v>
      </c>
      <c r="DO96" s="428">
        <f t="shared" si="227"/>
        <v>3</v>
      </c>
      <c r="DP96" s="429">
        <f t="shared" si="228"/>
        <v>0.6</v>
      </c>
      <c r="DQ96" s="100">
        <f t="shared" si="229"/>
        <v>0</v>
      </c>
      <c r="DR96" s="100">
        <f t="shared" si="230"/>
        <v>0</v>
      </c>
      <c r="DS96" s="97">
        <f t="shared" si="231"/>
        <v>0</v>
      </c>
      <c r="DT96" s="428">
        <f t="shared" si="232"/>
        <v>5</v>
      </c>
      <c r="DU96" s="429">
        <f t="shared" si="233"/>
        <v>1</v>
      </c>
      <c r="DV96" s="428">
        <f t="shared" si="234"/>
        <v>3</v>
      </c>
      <c r="DW96" s="429">
        <f t="shared" si="235"/>
        <v>0.6</v>
      </c>
      <c r="DX96" s="100">
        <f t="shared" si="236"/>
        <v>0</v>
      </c>
      <c r="DY96" s="100">
        <f t="shared" si="237"/>
        <v>0</v>
      </c>
      <c r="DZ96" s="97">
        <f t="shared" si="238"/>
        <v>0</v>
      </c>
      <c r="EA96" s="428">
        <f t="shared" si="239"/>
        <v>5</v>
      </c>
      <c r="EB96" s="429">
        <f t="shared" si="240"/>
        <v>1</v>
      </c>
      <c r="EC96" s="428">
        <f t="shared" si="241"/>
        <v>3</v>
      </c>
      <c r="ED96" s="429">
        <f t="shared" si="242"/>
        <v>0.6</v>
      </c>
      <c r="EE96" s="100">
        <f t="shared" si="243"/>
        <v>0</v>
      </c>
      <c r="EF96" s="100">
        <f t="shared" si="244"/>
        <v>0</v>
      </c>
      <c r="EG96" s="97">
        <f t="shared" si="245"/>
        <v>0</v>
      </c>
      <c r="EH96" s="428">
        <f t="shared" si="246"/>
        <v>5</v>
      </c>
      <c r="EI96" s="429">
        <f t="shared" si="247"/>
        <v>1</v>
      </c>
      <c r="EJ96" s="428">
        <f t="shared" si="248"/>
        <v>3</v>
      </c>
      <c r="EK96" s="429">
        <f t="shared" si="249"/>
        <v>0.6</v>
      </c>
      <c r="EL96" s="100">
        <f t="shared" si="250"/>
        <v>0</v>
      </c>
      <c r="EM96" s="100">
        <f t="shared" si="251"/>
        <v>0</v>
      </c>
      <c r="EN96" s="97">
        <f t="shared" si="252"/>
        <v>0</v>
      </c>
      <c r="EO96" s="428">
        <f t="shared" si="253"/>
        <v>5</v>
      </c>
      <c r="EP96" s="429">
        <f t="shared" si="254"/>
        <v>1</v>
      </c>
      <c r="EQ96" s="428">
        <f t="shared" si="255"/>
        <v>3</v>
      </c>
      <c r="ER96" s="429">
        <f t="shared" si="256"/>
        <v>0.6</v>
      </c>
      <c r="ES96" s="100">
        <f t="shared" si="257"/>
        <v>0</v>
      </c>
      <c r="ET96" s="100">
        <f t="shared" si="258"/>
        <v>0</v>
      </c>
      <c r="EU96" s="97">
        <f t="shared" si="259"/>
        <v>0</v>
      </c>
      <c r="EV96" s="428">
        <f t="shared" si="260"/>
        <v>5</v>
      </c>
      <c r="EW96" s="429">
        <f t="shared" si="261"/>
        <v>1</v>
      </c>
      <c r="EX96" s="428">
        <f t="shared" si="262"/>
        <v>3</v>
      </c>
      <c r="EY96" s="429">
        <f t="shared" si="263"/>
        <v>0.6</v>
      </c>
      <c r="EZ96" s="100">
        <f t="shared" si="264"/>
        <v>0</v>
      </c>
      <c r="FA96" s="100">
        <f t="shared" si="265"/>
        <v>0</v>
      </c>
      <c r="FB96" s="97">
        <f t="shared" si="266"/>
        <v>0</v>
      </c>
      <c r="FC96" s="428">
        <f t="shared" si="267"/>
        <v>5</v>
      </c>
      <c r="FD96" s="429">
        <f t="shared" si="268"/>
        <v>1</v>
      </c>
      <c r="FE96" s="428">
        <f t="shared" si="269"/>
        <v>3</v>
      </c>
      <c r="FF96" s="429">
        <f t="shared" si="270"/>
        <v>0.6</v>
      </c>
      <c r="FG96" s="100">
        <f t="shared" si="271"/>
        <v>0</v>
      </c>
      <c r="FH96" s="100">
        <f t="shared" si="272"/>
        <v>0</v>
      </c>
      <c r="FI96" s="97">
        <f t="shared" si="273"/>
        <v>0</v>
      </c>
      <c r="FJ96" s="428">
        <f t="shared" si="274"/>
        <v>5</v>
      </c>
      <c r="FK96" s="429">
        <f t="shared" si="275"/>
        <v>1</v>
      </c>
      <c r="FL96" s="428">
        <f t="shared" si="276"/>
        <v>3</v>
      </c>
      <c r="FM96" s="429">
        <f t="shared" si="277"/>
        <v>0.6</v>
      </c>
      <c r="FN96" s="100">
        <f t="shared" si="278"/>
        <v>0</v>
      </c>
      <c r="FO96" s="100">
        <f t="shared" si="279"/>
        <v>0</v>
      </c>
      <c r="FP96" s="97">
        <f t="shared" si="280"/>
        <v>0</v>
      </c>
      <c r="FQ96" s="428">
        <f t="shared" si="281"/>
        <v>5</v>
      </c>
      <c r="FR96" s="429">
        <f t="shared" si="282"/>
        <v>1</v>
      </c>
      <c r="FS96" s="428">
        <f t="shared" si="283"/>
        <v>3</v>
      </c>
      <c r="FT96" s="429">
        <f t="shared" si="284"/>
        <v>0.6</v>
      </c>
      <c r="FU96" s="100">
        <f t="shared" si="285"/>
        <v>0</v>
      </c>
      <c r="FV96" s="100">
        <f t="shared" si="286"/>
        <v>0</v>
      </c>
      <c r="FW96" s="97">
        <f t="shared" si="287"/>
        <v>0</v>
      </c>
      <c r="FX96" s="428">
        <f t="shared" si="288"/>
        <v>5</v>
      </c>
      <c r="FY96" s="429">
        <f t="shared" si="289"/>
        <v>1</v>
      </c>
      <c r="FZ96" s="428">
        <f t="shared" si="290"/>
        <v>3</v>
      </c>
      <c r="GA96" s="429">
        <f t="shared" si="291"/>
        <v>0.6</v>
      </c>
      <c r="GB96" s="100">
        <f t="shared" si="292"/>
        <v>0</v>
      </c>
      <c r="GC96" s="100">
        <f t="shared" si="293"/>
        <v>0</v>
      </c>
      <c r="GD96" s="97">
        <f t="shared" si="294"/>
        <v>0</v>
      </c>
      <c r="GE96" s="428">
        <f t="shared" si="295"/>
        <v>5</v>
      </c>
      <c r="GF96" s="429">
        <f t="shared" si="296"/>
        <v>1</v>
      </c>
      <c r="GG96" s="428">
        <f t="shared" si="297"/>
        <v>3</v>
      </c>
      <c r="GH96" s="429">
        <f t="shared" si="298"/>
        <v>0.6</v>
      </c>
      <c r="GI96" s="429">
        <f t="shared" si="299"/>
        <v>0.6</v>
      </c>
    </row>
    <row r="97" spans="1:191" ht="37.5" hidden="1" customHeight="1">
      <c r="A97" s="427">
        <v>89</v>
      </c>
      <c r="B97" s="85"/>
      <c r="C97" s="85"/>
      <c r="D97" s="193"/>
      <c r="E97" s="85"/>
      <c r="F97" s="124"/>
      <c r="G97" s="85"/>
      <c r="H97" s="85" t="s">
        <v>1170</v>
      </c>
      <c r="I97" s="86"/>
      <c r="J97" s="86"/>
      <c r="K97" s="86"/>
      <c r="L97" s="86"/>
      <c r="M97" s="86"/>
      <c r="N97" s="86"/>
      <c r="O97" s="86"/>
      <c r="P97" s="86"/>
      <c r="Q97" s="86"/>
      <c r="R97" s="86"/>
      <c r="S97" s="86"/>
      <c r="T97" s="86"/>
      <c r="U97" s="86"/>
      <c r="V97" s="86"/>
      <c r="W97" s="86"/>
      <c r="X97" s="86"/>
      <c r="Y97" s="86"/>
      <c r="Z97" s="86"/>
      <c r="AA97" s="86"/>
      <c r="AB97" s="86"/>
      <c r="AC97" s="88">
        <f t="shared" si="204"/>
        <v>0</v>
      </c>
      <c r="AD97" s="89">
        <f t="shared" si="301"/>
        <v>1</v>
      </c>
      <c r="AE97" s="88" t="str">
        <f t="shared" si="205"/>
        <v>3 - Moderado</v>
      </c>
      <c r="AF97" s="89">
        <f t="shared" si="300"/>
        <v>0.6</v>
      </c>
      <c r="AG97" s="82" t="str">
        <f t="shared" si="302"/>
        <v/>
      </c>
      <c r="AH97" s="89">
        <f t="shared" si="206"/>
        <v>0.6</v>
      </c>
      <c r="AI97" s="85"/>
      <c r="AJ97" s="85"/>
      <c r="AK97" s="85"/>
      <c r="AL97" s="85"/>
      <c r="AM97" s="47"/>
      <c r="AN97" s="91"/>
      <c r="AO97" s="91"/>
      <c r="AP97" s="47"/>
      <c r="AQ97" s="47"/>
      <c r="AR97" s="91"/>
      <c r="AS97" s="91"/>
      <c r="AT97" s="47"/>
      <c r="AU97" s="47"/>
      <c r="AV97" s="91"/>
      <c r="AW97" s="91"/>
      <c r="AX97" s="47"/>
      <c r="AY97" s="47"/>
      <c r="AZ97" s="91"/>
      <c r="BA97" s="91"/>
      <c r="BB97" s="47"/>
      <c r="BC97" s="47"/>
      <c r="BD97" s="91"/>
      <c r="BE97" s="91"/>
      <c r="BF97" s="47"/>
      <c r="BG97" s="47"/>
      <c r="BH97" s="91"/>
      <c r="BI97" s="91"/>
      <c r="BJ97" s="47"/>
      <c r="BK97" s="47"/>
      <c r="BL97" s="91"/>
      <c r="BM97" s="91"/>
      <c r="BN97" s="47"/>
      <c r="BO97" s="47"/>
      <c r="BP97" s="91"/>
      <c r="BQ97" s="91"/>
      <c r="BR97" s="47"/>
      <c r="BS97" s="47"/>
      <c r="BT97" s="91"/>
      <c r="BU97" s="91"/>
      <c r="BV97" s="47"/>
      <c r="BW97" s="47"/>
      <c r="BX97" s="91"/>
      <c r="BY97" s="91"/>
      <c r="BZ97" s="47"/>
      <c r="CA97" s="47"/>
      <c r="CB97" s="91"/>
      <c r="CC97" s="91"/>
      <c r="CD97" s="47"/>
      <c r="CE97" s="47"/>
      <c r="CF97" s="91"/>
      <c r="CG97" s="91"/>
      <c r="CH97" s="47"/>
      <c r="CI97" s="91"/>
      <c r="CJ97" s="91"/>
      <c r="CK97" s="47"/>
      <c r="CL97" s="92" t="str">
        <f t="shared" si="207"/>
        <v>5 - Muy Alta</v>
      </c>
      <c r="CM97" s="93">
        <f t="shared" si="303"/>
        <v>1</v>
      </c>
      <c r="CN97" s="92" t="str">
        <f t="shared" si="208"/>
        <v>3 - Moderado</v>
      </c>
      <c r="CO97" s="93">
        <f t="shared" si="304"/>
        <v>0.6</v>
      </c>
      <c r="CP97" s="94" t="str">
        <f t="shared" si="305"/>
        <v>ALTO</v>
      </c>
      <c r="CQ97" s="89">
        <f t="shared" si="209"/>
        <v>0.6</v>
      </c>
      <c r="CR97" s="194"/>
      <c r="CS97" s="94">
        <f t="shared" si="210"/>
        <v>5</v>
      </c>
      <c r="CT97" s="47"/>
      <c r="CU97" s="194"/>
      <c r="CV97" s="194"/>
      <c r="CW97" s="96"/>
      <c r="CX97" s="97">
        <f t="shared" si="211"/>
        <v>0</v>
      </c>
      <c r="CY97" s="98">
        <f t="shared" si="212"/>
        <v>3</v>
      </c>
      <c r="CZ97" s="97" t="str">
        <f t="shared" si="213"/>
        <v>Moderado</v>
      </c>
      <c r="DA97" s="99">
        <f t="shared" si="214"/>
        <v>0.6</v>
      </c>
      <c r="DB97" s="100">
        <f t="shared" si="215"/>
        <v>0</v>
      </c>
      <c r="DC97" s="100">
        <f t="shared" si="216"/>
        <v>0</v>
      </c>
      <c r="DD97" s="97">
        <f t="shared" si="217"/>
        <v>0</v>
      </c>
      <c r="DE97" s="428">
        <f t="shared" si="218"/>
        <v>5</v>
      </c>
      <c r="DF97" s="429">
        <f t="shared" si="219"/>
        <v>1</v>
      </c>
      <c r="DG97" s="428">
        <f t="shared" si="220"/>
        <v>3</v>
      </c>
      <c r="DH97" s="428"/>
      <c r="DI97" s="429">
        <f t="shared" si="221"/>
        <v>0.6</v>
      </c>
      <c r="DJ97" s="100">
        <f t="shared" si="222"/>
        <v>0</v>
      </c>
      <c r="DK97" s="100">
        <f t="shared" si="223"/>
        <v>0</v>
      </c>
      <c r="DL97" s="97">
        <f t="shared" si="224"/>
        <v>0</v>
      </c>
      <c r="DM97" s="428">
        <f t="shared" si="225"/>
        <v>5</v>
      </c>
      <c r="DN97" s="429">
        <f t="shared" si="226"/>
        <v>1</v>
      </c>
      <c r="DO97" s="428">
        <f t="shared" si="227"/>
        <v>3</v>
      </c>
      <c r="DP97" s="429">
        <f t="shared" si="228"/>
        <v>0.6</v>
      </c>
      <c r="DQ97" s="100">
        <f t="shared" si="229"/>
        <v>0</v>
      </c>
      <c r="DR97" s="100">
        <f t="shared" si="230"/>
        <v>0</v>
      </c>
      <c r="DS97" s="97">
        <f t="shared" si="231"/>
        <v>0</v>
      </c>
      <c r="DT97" s="428">
        <f t="shared" si="232"/>
        <v>5</v>
      </c>
      <c r="DU97" s="429">
        <f t="shared" si="233"/>
        <v>1</v>
      </c>
      <c r="DV97" s="428">
        <f t="shared" si="234"/>
        <v>3</v>
      </c>
      <c r="DW97" s="429">
        <f t="shared" si="235"/>
        <v>0.6</v>
      </c>
      <c r="DX97" s="100">
        <f t="shared" si="236"/>
        <v>0</v>
      </c>
      <c r="DY97" s="100">
        <f t="shared" si="237"/>
        <v>0</v>
      </c>
      <c r="DZ97" s="97">
        <f t="shared" si="238"/>
        <v>0</v>
      </c>
      <c r="EA97" s="428">
        <f t="shared" si="239"/>
        <v>5</v>
      </c>
      <c r="EB97" s="429">
        <f t="shared" si="240"/>
        <v>1</v>
      </c>
      <c r="EC97" s="428">
        <f t="shared" si="241"/>
        <v>3</v>
      </c>
      <c r="ED97" s="429">
        <f t="shared" si="242"/>
        <v>0.6</v>
      </c>
      <c r="EE97" s="100">
        <f t="shared" si="243"/>
        <v>0</v>
      </c>
      <c r="EF97" s="100">
        <f t="shared" si="244"/>
        <v>0</v>
      </c>
      <c r="EG97" s="97">
        <f t="shared" si="245"/>
        <v>0</v>
      </c>
      <c r="EH97" s="428">
        <f t="shared" si="246"/>
        <v>5</v>
      </c>
      <c r="EI97" s="429">
        <f t="shared" si="247"/>
        <v>1</v>
      </c>
      <c r="EJ97" s="428">
        <f t="shared" si="248"/>
        <v>3</v>
      </c>
      <c r="EK97" s="429">
        <f t="shared" si="249"/>
        <v>0.6</v>
      </c>
      <c r="EL97" s="100">
        <f t="shared" si="250"/>
        <v>0</v>
      </c>
      <c r="EM97" s="100">
        <f t="shared" si="251"/>
        <v>0</v>
      </c>
      <c r="EN97" s="97">
        <f t="shared" si="252"/>
        <v>0</v>
      </c>
      <c r="EO97" s="428">
        <f t="shared" si="253"/>
        <v>5</v>
      </c>
      <c r="EP97" s="429">
        <f t="shared" si="254"/>
        <v>1</v>
      </c>
      <c r="EQ97" s="428">
        <f t="shared" si="255"/>
        <v>3</v>
      </c>
      <c r="ER97" s="429">
        <f t="shared" si="256"/>
        <v>0.6</v>
      </c>
      <c r="ES97" s="100">
        <f t="shared" si="257"/>
        <v>0</v>
      </c>
      <c r="ET97" s="100">
        <f t="shared" si="258"/>
        <v>0</v>
      </c>
      <c r="EU97" s="97">
        <f t="shared" si="259"/>
        <v>0</v>
      </c>
      <c r="EV97" s="428">
        <f t="shared" si="260"/>
        <v>5</v>
      </c>
      <c r="EW97" s="429">
        <f t="shared" si="261"/>
        <v>1</v>
      </c>
      <c r="EX97" s="428">
        <f t="shared" si="262"/>
        <v>3</v>
      </c>
      <c r="EY97" s="429">
        <f t="shared" si="263"/>
        <v>0.6</v>
      </c>
      <c r="EZ97" s="100">
        <f t="shared" si="264"/>
        <v>0</v>
      </c>
      <c r="FA97" s="100">
        <f t="shared" si="265"/>
        <v>0</v>
      </c>
      <c r="FB97" s="97">
        <f t="shared" si="266"/>
        <v>0</v>
      </c>
      <c r="FC97" s="428">
        <f t="shared" si="267"/>
        <v>5</v>
      </c>
      <c r="FD97" s="429">
        <f t="shared" si="268"/>
        <v>1</v>
      </c>
      <c r="FE97" s="428">
        <f t="shared" si="269"/>
        <v>3</v>
      </c>
      <c r="FF97" s="429">
        <f t="shared" si="270"/>
        <v>0.6</v>
      </c>
      <c r="FG97" s="100">
        <f t="shared" si="271"/>
        <v>0</v>
      </c>
      <c r="FH97" s="100">
        <f t="shared" si="272"/>
        <v>0</v>
      </c>
      <c r="FI97" s="97">
        <f t="shared" si="273"/>
        <v>0</v>
      </c>
      <c r="FJ97" s="428">
        <f t="shared" si="274"/>
        <v>5</v>
      </c>
      <c r="FK97" s="429">
        <f t="shared" si="275"/>
        <v>1</v>
      </c>
      <c r="FL97" s="428">
        <f t="shared" si="276"/>
        <v>3</v>
      </c>
      <c r="FM97" s="429">
        <f t="shared" si="277"/>
        <v>0.6</v>
      </c>
      <c r="FN97" s="100">
        <f t="shared" si="278"/>
        <v>0</v>
      </c>
      <c r="FO97" s="100">
        <f t="shared" si="279"/>
        <v>0</v>
      </c>
      <c r="FP97" s="97">
        <f t="shared" si="280"/>
        <v>0</v>
      </c>
      <c r="FQ97" s="428">
        <f t="shared" si="281"/>
        <v>5</v>
      </c>
      <c r="FR97" s="429">
        <f t="shared" si="282"/>
        <v>1</v>
      </c>
      <c r="FS97" s="428">
        <f t="shared" si="283"/>
        <v>3</v>
      </c>
      <c r="FT97" s="429">
        <f t="shared" si="284"/>
        <v>0.6</v>
      </c>
      <c r="FU97" s="100">
        <f t="shared" si="285"/>
        <v>0</v>
      </c>
      <c r="FV97" s="100">
        <f t="shared" si="286"/>
        <v>0</v>
      </c>
      <c r="FW97" s="97">
        <f t="shared" si="287"/>
        <v>0</v>
      </c>
      <c r="FX97" s="428">
        <f t="shared" si="288"/>
        <v>5</v>
      </c>
      <c r="FY97" s="429">
        <f t="shared" si="289"/>
        <v>1</v>
      </c>
      <c r="FZ97" s="428">
        <f t="shared" si="290"/>
        <v>3</v>
      </c>
      <c r="GA97" s="429">
        <f t="shared" si="291"/>
        <v>0.6</v>
      </c>
      <c r="GB97" s="100">
        <f t="shared" si="292"/>
        <v>0</v>
      </c>
      <c r="GC97" s="100">
        <f t="shared" si="293"/>
        <v>0</v>
      </c>
      <c r="GD97" s="97">
        <f t="shared" si="294"/>
        <v>0</v>
      </c>
      <c r="GE97" s="428">
        <f t="shared" si="295"/>
        <v>5</v>
      </c>
      <c r="GF97" s="429">
        <f t="shared" si="296"/>
        <v>1</v>
      </c>
      <c r="GG97" s="428">
        <f t="shared" si="297"/>
        <v>3</v>
      </c>
      <c r="GH97" s="429">
        <f t="shared" si="298"/>
        <v>0.6</v>
      </c>
      <c r="GI97" s="429">
        <f t="shared" si="299"/>
        <v>0.6</v>
      </c>
    </row>
    <row r="98" spans="1:191" ht="37.5" hidden="1" customHeight="1">
      <c r="A98" s="427">
        <v>90</v>
      </c>
      <c r="B98" s="85"/>
      <c r="C98" s="85"/>
      <c r="D98" s="193"/>
      <c r="E98" s="85"/>
      <c r="F98" s="124"/>
      <c r="G98" s="85"/>
      <c r="H98" s="85" t="s">
        <v>1170</v>
      </c>
      <c r="I98" s="86"/>
      <c r="J98" s="86"/>
      <c r="K98" s="86"/>
      <c r="L98" s="86"/>
      <c r="M98" s="86"/>
      <c r="N98" s="86"/>
      <c r="O98" s="86"/>
      <c r="P98" s="86"/>
      <c r="Q98" s="86"/>
      <c r="R98" s="86"/>
      <c r="S98" s="86"/>
      <c r="T98" s="86"/>
      <c r="U98" s="86"/>
      <c r="V98" s="86"/>
      <c r="W98" s="86"/>
      <c r="X98" s="86"/>
      <c r="Y98" s="86"/>
      <c r="Z98" s="86"/>
      <c r="AA98" s="86"/>
      <c r="AB98" s="86"/>
      <c r="AC98" s="88">
        <f t="shared" si="204"/>
        <v>0</v>
      </c>
      <c r="AD98" s="89">
        <f t="shared" si="301"/>
        <v>1</v>
      </c>
      <c r="AE98" s="88" t="str">
        <f t="shared" si="205"/>
        <v>3 - Moderado</v>
      </c>
      <c r="AF98" s="89">
        <f t="shared" si="300"/>
        <v>0.6</v>
      </c>
      <c r="AG98" s="82" t="str">
        <f t="shared" si="302"/>
        <v/>
      </c>
      <c r="AH98" s="89">
        <f t="shared" si="206"/>
        <v>0.6</v>
      </c>
      <c r="AI98" s="85"/>
      <c r="AJ98" s="85"/>
      <c r="AK98" s="85"/>
      <c r="AL98" s="85"/>
      <c r="AM98" s="47"/>
      <c r="AN98" s="91"/>
      <c r="AO98" s="91"/>
      <c r="AP98" s="47"/>
      <c r="AQ98" s="47"/>
      <c r="AR98" s="91"/>
      <c r="AS98" s="91"/>
      <c r="AT98" s="47"/>
      <c r="AU98" s="47"/>
      <c r="AV98" s="91"/>
      <c r="AW98" s="91"/>
      <c r="AX98" s="47"/>
      <c r="AY98" s="47"/>
      <c r="AZ98" s="91"/>
      <c r="BA98" s="91"/>
      <c r="BB98" s="47"/>
      <c r="BC98" s="47"/>
      <c r="BD98" s="91"/>
      <c r="BE98" s="91"/>
      <c r="BF98" s="47"/>
      <c r="BG98" s="47"/>
      <c r="BH98" s="91"/>
      <c r="BI98" s="91"/>
      <c r="BJ98" s="47"/>
      <c r="BK98" s="47"/>
      <c r="BL98" s="91"/>
      <c r="BM98" s="91"/>
      <c r="BN98" s="47"/>
      <c r="BO98" s="47"/>
      <c r="BP98" s="91"/>
      <c r="BQ98" s="91"/>
      <c r="BR98" s="47"/>
      <c r="BS98" s="47"/>
      <c r="BT98" s="91"/>
      <c r="BU98" s="91"/>
      <c r="BV98" s="47"/>
      <c r="BW98" s="47"/>
      <c r="BX98" s="91"/>
      <c r="BY98" s="91"/>
      <c r="BZ98" s="47"/>
      <c r="CA98" s="47"/>
      <c r="CB98" s="91"/>
      <c r="CC98" s="91"/>
      <c r="CD98" s="47"/>
      <c r="CE98" s="47"/>
      <c r="CF98" s="91"/>
      <c r="CG98" s="91"/>
      <c r="CH98" s="47"/>
      <c r="CI98" s="91"/>
      <c r="CJ98" s="91"/>
      <c r="CK98" s="47"/>
      <c r="CL98" s="92" t="str">
        <f t="shared" si="207"/>
        <v>5 - Muy Alta</v>
      </c>
      <c r="CM98" s="93">
        <f t="shared" si="303"/>
        <v>1</v>
      </c>
      <c r="CN98" s="92" t="str">
        <f t="shared" si="208"/>
        <v>3 - Moderado</v>
      </c>
      <c r="CO98" s="93">
        <f t="shared" si="304"/>
        <v>0.6</v>
      </c>
      <c r="CP98" s="94" t="str">
        <f t="shared" si="305"/>
        <v>ALTO</v>
      </c>
      <c r="CQ98" s="89">
        <f t="shared" si="209"/>
        <v>0.6</v>
      </c>
      <c r="CR98" s="194"/>
      <c r="CS98" s="94">
        <f t="shared" si="210"/>
        <v>5</v>
      </c>
      <c r="CT98" s="47"/>
      <c r="CU98" s="194"/>
      <c r="CV98" s="194"/>
      <c r="CW98" s="96"/>
      <c r="CX98" s="97">
        <f t="shared" si="211"/>
        <v>0</v>
      </c>
      <c r="CY98" s="98">
        <f t="shared" si="212"/>
        <v>3</v>
      </c>
      <c r="CZ98" s="97" t="str">
        <f t="shared" si="213"/>
        <v>Moderado</v>
      </c>
      <c r="DA98" s="99">
        <f t="shared" si="214"/>
        <v>0.6</v>
      </c>
      <c r="DB98" s="100">
        <f t="shared" si="215"/>
        <v>0</v>
      </c>
      <c r="DC98" s="100">
        <f t="shared" si="216"/>
        <v>0</v>
      </c>
      <c r="DD98" s="97">
        <f t="shared" si="217"/>
        <v>0</v>
      </c>
      <c r="DE98" s="428">
        <f t="shared" si="218"/>
        <v>5</v>
      </c>
      <c r="DF98" s="429">
        <f t="shared" si="219"/>
        <v>1</v>
      </c>
      <c r="DG98" s="428">
        <f t="shared" si="220"/>
        <v>3</v>
      </c>
      <c r="DH98" s="428"/>
      <c r="DI98" s="429">
        <f t="shared" si="221"/>
        <v>0.6</v>
      </c>
      <c r="DJ98" s="100">
        <f t="shared" si="222"/>
        <v>0</v>
      </c>
      <c r="DK98" s="100">
        <f t="shared" si="223"/>
        <v>0</v>
      </c>
      <c r="DL98" s="97">
        <f t="shared" si="224"/>
        <v>0</v>
      </c>
      <c r="DM98" s="428">
        <f t="shared" si="225"/>
        <v>5</v>
      </c>
      <c r="DN98" s="429">
        <f t="shared" si="226"/>
        <v>1</v>
      </c>
      <c r="DO98" s="428">
        <f t="shared" si="227"/>
        <v>3</v>
      </c>
      <c r="DP98" s="429">
        <f t="shared" si="228"/>
        <v>0.6</v>
      </c>
      <c r="DQ98" s="100">
        <f t="shared" si="229"/>
        <v>0</v>
      </c>
      <c r="DR98" s="100">
        <f t="shared" si="230"/>
        <v>0</v>
      </c>
      <c r="DS98" s="97">
        <f t="shared" si="231"/>
        <v>0</v>
      </c>
      <c r="DT98" s="428">
        <f t="shared" si="232"/>
        <v>5</v>
      </c>
      <c r="DU98" s="429">
        <f t="shared" si="233"/>
        <v>1</v>
      </c>
      <c r="DV98" s="428">
        <f t="shared" si="234"/>
        <v>3</v>
      </c>
      <c r="DW98" s="429">
        <f t="shared" si="235"/>
        <v>0.6</v>
      </c>
      <c r="DX98" s="100">
        <f t="shared" si="236"/>
        <v>0</v>
      </c>
      <c r="DY98" s="100">
        <f t="shared" si="237"/>
        <v>0</v>
      </c>
      <c r="DZ98" s="97">
        <f t="shared" si="238"/>
        <v>0</v>
      </c>
      <c r="EA98" s="428">
        <f t="shared" si="239"/>
        <v>5</v>
      </c>
      <c r="EB98" s="429">
        <f t="shared" si="240"/>
        <v>1</v>
      </c>
      <c r="EC98" s="428">
        <f t="shared" si="241"/>
        <v>3</v>
      </c>
      <c r="ED98" s="429">
        <f t="shared" si="242"/>
        <v>0.6</v>
      </c>
      <c r="EE98" s="100">
        <f t="shared" si="243"/>
        <v>0</v>
      </c>
      <c r="EF98" s="100">
        <f t="shared" si="244"/>
        <v>0</v>
      </c>
      <c r="EG98" s="97">
        <f t="shared" si="245"/>
        <v>0</v>
      </c>
      <c r="EH98" s="428">
        <f t="shared" si="246"/>
        <v>5</v>
      </c>
      <c r="EI98" s="429">
        <f t="shared" si="247"/>
        <v>1</v>
      </c>
      <c r="EJ98" s="428">
        <f t="shared" si="248"/>
        <v>3</v>
      </c>
      <c r="EK98" s="429">
        <f t="shared" si="249"/>
        <v>0.6</v>
      </c>
      <c r="EL98" s="100">
        <f t="shared" si="250"/>
        <v>0</v>
      </c>
      <c r="EM98" s="100">
        <f t="shared" si="251"/>
        <v>0</v>
      </c>
      <c r="EN98" s="97">
        <f t="shared" si="252"/>
        <v>0</v>
      </c>
      <c r="EO98" s="428">
        <f t="shared" si="253"/>
        <v>5</v>
      </c>
      <c r="EP98" s="429">
        <f t="shared" si="254"/>
        <v>1</v>
      </c>
      <c r="EQ98" s="428">
        <f t="shared" si="255"/>
        <v>3</v>
      </c>
      <c r="ER98" s="429">
        <f t="shared" si="256"/>
        <v>0.6</v>
      </c>
      <c r="ES98" s="100">
        <f t="shared" si="257"/>
        <v>0</v>
      </c>
      <c r="ET98" s="100">
        <f t="shared" si="258"/>
        <v>0</v>
      </c>
      <c r="EU98" s="97">
        <f t="shared" si="259"/>
        <v>0</v>
      </c>
      <c r="EV98" s="428">
        <f t="shared" si="260"/>
        <v>5</v>
      </c>
      <c r="EW98" s="429">
        <f t="shared" si="261"/>
        <v>1</v>
      </c>
      <c r="EX98" s="428">
        <f t="shared" si="262"/>
        <v>3</v>
      </c>
      <c r="EY98" s="429">
        <f t="shared" si="263"/>
        <v>0.6</v>
      </c>
      <c r="EZ98" s="100">
        <f t="shared" si="264"/>
        <v>0</v>
      </c>
      <c r="FA98" s="100">
        <f t="shared" si="265"/>
        <v>0</v>
      </c>
      <c r="FB98" s="97">
        <f t="shared" si="266"/>
        <v>0</v>
      </c>
      <c r="FC98" s="428">
        <f t="shared" si="267"/>
        <v>5</v>
      </c>
      <c r="FD98" s="429">
        <f t="shared" si="268"/>
        <v>1</v>
      </c>
      <c r="FE98" s="428">
        <f t="shared" si="269"/>
        <v>3</v>
      </c>
      <c r="FF98" s="429">
        <f t="shared" si="270"/>
        <v>0.6</v>
      </c>
      <c r="FG98" s="100">
        <f t="shared" si="271"/>
        <v>0</v>
      </c>
      <c r="FH98" s="100">
        <f t="shared" si="272"/>
        <v>0</v>
      </c>
      <c r="FI98" s="97">
        <f t="shared" si="273"/>
        <v>0</v>
      </c>
      <c r="FJ98" s="428">
        <f t="shared" si="274"/>
        <v>5</v>
      </c>
      <c r="FK98" s="429">
        <f t="shared" si="275"/>
        <v>1</v>
      </c>
      <c r="FL98" s="428">
        <f t="shared" si="276"/>
        <v>3</v>
      </c>
      <c r="FM98" s="429">
        <f t="shared" si="277"/>
        <v>0.6</v>
      </c>
      <c r="FN98" s="100">
        <f t="shared" si="278"/>
        <v>0</v>
      </c>
      <c r="FO98" s="100">
        <f t="shared" si="279"/>
        <v>0</v>
      </c>
      <c r="FP98" s="97">
        <f t="shared" si="280"/>
        <v>0</v>
      </c>
      <c r="FQ98" s="428">
        <f t="shared" si="281"/>
        <v>5</v>
      </c>
      <c r="FR98" s="429">
        <f t="shared" si="282"/>
        <v>1</v>
      </c>
      <c r="FS98" s="428">
        <f t="shared" si="283"/>
        <v>3</v>
      </c>
      <c r="FT98" s="429">
        <f t="shared" si="284"/>
        <v>0.6</v>
      </c>
      <c r="FU98" s="100">
        <f t="shared" si="285"/>
        <v>0</v>
      </c>
      <c r="FV98" s="100">
        <f t="shared" si="286"/>
        <v>0</v>
      </c>
      <c r="FW98" s="97">
        <f t="shared" si="287"/>
        <v>0</v>
      </c>
      <c r="FX98" s="428">
        <f t="shared" si="288"/>
        <v>5</v>
      </c>
      <c r="FY98" s="429">
        <f t="shared" si="289"/>
        <v>1</v>
      </c>
      <c r="FZ98" s="428">
        <f t="shared" si="290"/>
        <v>3</v>
      </c>
      <c r="GA98" s="429">
        <f t="shared" si="291"/>
        <v>0.6</v>
      </c>
      <c r="GB98" s="100">
        <f t="shared" si="292"/>
        <v>0</v>
      </c>
      <c r="GC98" s="100">
        <f t="shared" si="293"/>
        <v>0</v>
      </c>
      <c r="GD98" s="97">
        <f t="shared" si="294"/>
        <v>0</v>
      </c>
      <c r="GE98" s="428">
        <f t="shared" si="295"/>
        <v>5</v>
      </c>
      <c r="GF98" s="429">
        <f t="shared" si="296"/>
        <v>1</v>
      </c>
      <c r="GG98" s="428">
        <f t="shared" si="297"/>
        <v>3</v>
      </c>
      <c r="GH98" s="429">
        <f t="shared" si="298"/>
        <v>0.6</v>
      </c>
      <c r="GI98" s="429">
        <f t="shared" si="299"/>
        <v>0.6</v>
      </c>
    </row>
    <row r="99" spans="1:191" ht="37.5" hidden="1" customHeight="1">
      <c r="A99" s="427">
        <v>91</v>
      </c>
      <c r="B99" s="85"/>
      <c r="C99" s="85"/>
      <c r="D99" s="193"/>
      <c r="E99" s="85"/>
      <c r="F99" s="124"/>
      <c r="G99" s="85"/>
      <c r="H99" s="85" t="s">
        <v>1170</v>
      </c>
      <c r="I99" s="86"/>
      <c r="J99" s="86"/>
      <c r="K99" s="86"/>
      <c r="L99" s="86"/>
      <c r="M99" s="86"/>
      <c r="N99" s="86"/>
      <c r="O99" s="86"/>
      <c r="P99" s="86"/>
      <c r="Q99" s="86"/>
      <c r="R99" s="86"/>
      <c r="S99" s="86"/>
      <c r="T99" s="86"/>
      <c r="U99" s="86"/>
      <c r="V99" s="86"/>
      <c r="W99" s="86"/>
      <c r="X99" s="86"/>
      <c r="Y99" s="86"/>
      <c r="Z99" s="86"/>
      <c r="AA99" s="86"/>
      <c r="AB99" s="86"/>
      <c r="AC99" s="88">
        <f t="shared" si="204"/>
        <v>0</v>
      </c>
      <c r="AD99" s="89">
        <f t="shared" si="301"/>
        <v>1</v>
      </c>
      <c r="AE99" s="88" t="str">
        <f t="shared" si="205"/>
        <v>3 - Moderado</v>
      </c>
      <c r="AF99" s="89">
        <f t="shared" si="300"/>
        <v>0.6</v>
      </c>
      <c r="AG99" s="82" t="str">
        <f t="shared" si="302"/>
        <v/>
      </c>
      <c r="AH99" s="89">
        <f t="shared" si="206"/>
        <v>0.6</v>
      </c>
      <c r="AI99" s="85"/>
      <c r="AJ99" s="85"/>
      <c r="AK99" s="85"/>
      <c r="AL99" s="85"/>
      <c r="AM99" s="47"/>
      <c r="AN99" s="91"/>
      <c r="AO99" s="91"/>
      <c r="AP99" s="47"/>
      <c r="AQ99" s="47"/>
      <c r="AR99" s="91"/>
      <c r="AS99" s="91"/>
      <c r="AT99" s="47"/>
      <c r="AU99" s="47"/>
      <c r="AV99" s="91"/>
      <c r="AW99" s="91"/>
      <c r="AX99" s="47"/>
      <c r="AY99" s="47"/>
      <c r="AZ99" s="91"/>
      <c r="BA99" s="91"/>
      <c r="BB99" s="47"/>
      <c r="BC99" s="47"/>
      <c r="BD99" s="91"/>
      <c r="BE99" s="91"/>
      <c r="BF99" s="47"/>
      <c r="BG99" s="47"/>
      <c r="BH99" s="91"/>
      <c r="BI99" s="91"/>
      <c r="BJ99" s="47"/>
      <c r="BK99" s="47"/>
      <c r="BL99" s="91"/>
      <c r="BM99" s="91"/>
      <c r="BN99" s="47"/>
      <c r="BO99" s="47"/>
      <c r="BP99" s="91"/>
      <c r="BQ99" s="91"/>
      <c r="BR99" s="47"/>
      <c r="BS99" s="47"/>
      <c r="BT99" s="91"/>
      <c r="BU99" s="91"/>
      <c r="BV99" s="47"/>
      <c r="BW99" s="47"/>
      <c r="BX99" s="91"/>
      <c r="BY99" s="91"/>
      <c r="BZ99" s="47"/>
      <c r="CA99" s="47"/>
      <c r="CB99" s="91"/>
      <c r="CC99" s="91"/>
      <c r="CD99" s="47"/>
      <c r="CE99" s="47"/>
      <c r="CF99" s="91"/>
      <c r="CG99" s="91"/>
      <c r="CH99" s="47"/>
      <c r="CI99" s="91"/>
      <c r="CJ99" s="91"/>
      <c r="CK99" s="47"/>
      <c r="CL99" s="92" t="str">
        <f t="shared" si="207"/>
        <v>5 - Muy Alta</v>
      </c>
      <c r="CM99" s="93">
        <f t="shared" si="303"/>
        <v>1</v>
      </c>
      <c r="CN99" s="92" t="str">
        <f t="shared" si="208"/>
        <v>3 - Moderado</v>
      </c>
      <c r="CO99" s="93">
        <f t="shared" si="304"/>
        <v>0.6</v>
      </c>
      <c r="CP99" s="94" t="str">
        <f t="shared" si="305"/>
        <v>ALTO</v>
      </c>
      <c r="CQ99" s="89">
        <f t="shared" si="209"/>
        <v>0.6</v>
      </c>
      <c r="CR99" s="194"/>
      <c r="CS99" s="94">
        <f t="shared" si="210"/>
        <v>5</v>
      </c>
      <c r="CT99" s="47"/>
      <c r="CU99" s="194"/>
      <c r="CV99" s="194"/>
      <c r="CW99" s="96"/>
      <c r="CX99" s="97">
        <f t="shared" si="211"/>
        <v>0</v>
      </c>
      <c r="CY99" s="98">
        <f t="shared" si="212"/>
        <v>3</v>
      </c>
      <c r="CZ99" s="97" t="str">
        <f t="shared" si="213"/>
        <v>Moderado</v>
      </c>
      <c r="DA99" s="99">
        <f t="shared" si="214"/>
        <v>0.6</v>
      </c>
      <c r="DB99" s="100">
        <f t="shared" si="215"/>
        <v>0</v>
      </c>
      <c r="DC99" s="100">
        <f t="shared" si="216"/>
        <v>0</v>
      </c>
      <c r="DD99" s="97">
        <f t="shared" si="217"/>
        <v>0</v>
      </c>
      <c r="DE99" s="428">
        <f t="shared" si="218"/>
        <v>5</v>
      </c>
      <c r="DF99" s="429">
        <f t="shared" si="219"/>
        <v>1</v>
      </c>
      <c r="DG99" s="428">
        <f t="shared" si="220"/>
        <v>3</v>
      </c>
      <c r="DH99" s="428"/>
      <c r="DI99" s="429">
        <f t="shared" si="221"/>
        <v>0.6</v>
      </c>
      <c r="DJ99" s="100">
        <f t="shared" si="222"/>
        <v>0</v>
      </c>
      <c r="DK99" s="100">
        <f t="shared" si="223"/>
        <v>0</v>
      </c>
      <c r="DL99" s="97">
        <f t="shared" si="224"/>
        <v>0</v>
      </c>
      <c r="DM99" s="428">
        <f t="shared" si="225"/>
        <v>5</v>
      </c>
      <c r="DN99" s="429">
        <f t="shared" si="226"/>
        <v>1</v>
      </c>
      <c r="DO99" s="428">
        <f t="shared" si="227"/>
        <v>3</v>
      </c>
      <c r="DP99" s="429">
        <f t="shared" si="228"/>
        <v>0.6</v>
      </c>
      <c r="DQ99" s="100">
        <f t="shared" si="229"/>
        <v>0</v>
      </c>
      <c r="DR99" s="100">
        <f t="shared" si="230"/>
        <v>0</v>
      </c>
      <c r="DS99" s="97">
        <f t="shared" si="231"/>
        <v>0</v>
      </c>
      <c r="DT99" s="428">
        <f t="shared" si="232"/>
        <v>5</v>
      </c>
      <c r="DU99" s="429">
        <f t="shared" si="233"/>
        <v>1</v>
      </c>
      <c r="DV99" s="428">
        <f t="shared" si="234"/>
        <v>3</v>
      </c>
      <c r="DW99" s="429">
        <f t="shared" si="235"/>
        <v>0.6</v>
      </c>
      <c r="DX99" s="100">
        <f t="shared" si="236"/>
        <v>0</v>
      </c>
      <c r="DY99" s="100">
        <f t="shared" si="237"/>
        <v>0</v>
      </c>
      <c r="DZ99" s="97">
        <f t="shared" si="238"/>
        <v>0</v>
      </c>
      <c r="EA99" s="428">
        <f t="shared" si="239"/>
        <v>5</v>
      </c>
      <c r="EB99" s="429">
        <f t="shared" si="240"/>
        <v>1</v>
      </c>
      <c r="EC99" s="428">
        <f t="shared" si="241"/>
        <v>3</v>
      </c>
      <c r="ED99" s="429">
        <f t="shared" si="242"/>
        <v>0.6</v>
      </c>
      <c r="EE99" s="100">
        <f t="shared" si="243"/>
        <v>0</v>
      </c>
      <c r="EF99" s="100">
        <f t="shared" si="244"/>
        <v>0</v>
      </c>
      <c r="EG99" s="97">
        <f t="shared" si="245"/>
        <v>0</v>
      </c>
      <c r="EH99" s="428">
        <f t="shared" si="246"/>
        <v>5</v>
      </c>
      <c r="EI99" s="429">
        <f t="shared" si="247"/>
        <v>1</v>
      </c>
      <c r="EJ99" s="428">
        <f t="shared" si="248"/>
        <v>3</v>
      </c>
      <c r="EK99" s="429">
        <f t="shared" si="249"/>
        <v>0.6</v>
      </c>
      <c r="EL99" s="100">
        <f t="shared" si="250"/>
        <v>0</v>
      </c>
      <c r="EM99" s="100">
        <f t="shared" si="251"/>
        <v>0</v>
      </c>
      <c r="EN99" s="97">
        <f t="shared" si="252"/>
        <v>0</v>
      </c>
      <c r="EO99" s="428">
        <f t="shared" si="253"/>
        <v>5</v>
      </c>
      <c r="EP99" s="429">
        <f t="shared" si="254"/>
        <v>1</v>
      </c>
      <c r="EQ99" s="428">
        <f t="shared" si="255"/>
        <v>3</v>
      </c>
      <c r="ER99" s="429">
        <f t="shared" si="256"/>
        <v>0.6</v>
      </c>
      <c r="ES99" s="100">
        <f t="shared" si="257"/>
        <v>0</v>
      </c>
      <c r="ET99" s="100">
        <f t="shared" si="258"/>
        <v>0</v>
      </c>
      <c r="EU99" s="97">
        <f t="shared" si="259"/>
        <v>0</v>
      </c>
      <c r="EV99" s="428">
        <f t="shared" si="260"/>
        <v>5</v>
      </c>
      <c r="EW99" s="429">
        <f t="shared" si="261"/>
        <v>1</v>
      </c>
      <c r="EX99" s="428">
        <f t="shared" si="262"/>
        <v>3</v>
      </c>
      <c r="EY99" s="429">
        <f t="shared" si="263"/>
        <v>0.6</v>
      </c>
      <c r="EZ99" s="100">
        <f t="shared" si="264"/>
        <v>0</v>
      </c>
      <c r="FA99" s="100">
        <f t="shared" si="265"/>
        <v>0</v>
      </c>
      <c r="FB99" s="97">
        <f t="shared" si="266"/>
        <v>0</v>
      </c>
      <c r="FC99" s="428">
        <f t="shared" si="267"/>
        <v>5</v>
      </c>
      <c r="FD99" s="429">
        <f t="shared" si="268"/>
        <v>1</v>
      </c>
      <c r="FE99" s="428">
        <f t="shared" si="269"/>
        <v>3</v>
      </c>
      <c r="FF99" s="429">
        <f t="shared" si="270"/>
        <v>0.6</v>
      </c>
      <c r="FG99" s="100">
        <f t="shared" si="271"/>
        <v>0</v>
      </c>
      <c r="FH99" s="100">
        <f t="shared" si="272"/>
        <v>0</v>
      </c>
      <c r="FI99" s="97">
        <f t="shared" si="273"/>
        <v>0</v>
      </c>
      <c r="FJ99" s="428">
        <f t="shared" si="274"/>
        <v>5</v>
      </c>
      <c r="FK99" s="429">
        <f t="shared" si="275"/>
        <v>1</v>
      </c>
      <c r="FL99" s="428">
        <f t="shared" si="276"/>
        <v>3</v>
      </c>
      <c r="FM99" s="429">
        <f t="shared" si="277"/>
        <v>0.6</v>
      </c>
      <c r="FN99" s="100">
        <f t="shared" si="278"/>
        <v>0</v>
      </c>
      <c r="FO99" s="100">
        <f t="shared" si="279"/>
        <v>0</v>
      </c>
      <c r="FP99" s="97">
        <f t="shared" si="280"/>
        <v>0</v>
      </c>
      <c r="FQ99" s="428">
        <f t="shared" si="281"/>
        <v>5</v>
      </c>
      <c r="FR99" s="429">
        <f t="shared" si="282"/>
        <v>1</v>
      </c>
      <c r="FS99" s="428">
        <f t="shared" si="283"/>
        <v>3</v>
      </c>
      <c r="FT99" s="429">
        <f t="shared" si="284"/>
        <v>0.6</v>
      </c>
      <c r="FU99" s="100">
        <f t="shared" si="285"/>
        <v>0</v>
      </c>
      <c r="FV99" s="100">
        <f t="shared" si="286"/>
        <v>0</v>
      </c>
      <c r="FW99" s="97">
        <f t="shared" si="287"/>
        <v>0</v>
      </c>
      <c r="FX99" s="428">
        <f t="shared" si="288"/>
        <v>5</v>
      </c>
      <c r="FY99" s="429">
        <f t="shared" si="289"/>
        <v>1</v>
      </c>
      <c r="FZ99" s="428">
        <f t="shared" si="290"/>
        <v>3</v>
      </c>
      <c r="GA99" s="429">
        <f t="shared" si="291"/>
        <v>0.6</v>
      </c>
      <c r="GB99" s="100">
        <f t="shared" si="292"/>
        <v>0</v>
      </c>
      <c r="GC99" s="100">
        <f t="shared" si="293"/>
        <v>0</v>
      </c>
      <c r="GD99" s="97">
        <f t="shared" si="294"/>
        <v>0</v>
      </c>
      <c r="GE99" s="428">
        <f t="shared" si="295"/>
        <v>5</v>
      </c>
      <c r="GF99" s="429">
        <f t="shared" si="296"/>
        <v>1</v>
      </c>
      <c r="GG99" s="428">
        <f t="shared" si="297"/>
        <v>3</v>
      </c>
      <c r="GH99" s="429">
        <f t="shared" si="298"/>
        <v>0.6</v>
      </c>
      <c r="GI99" s="429">
        <f t="shared" si="299"/>
        <v>0.6</v>
      </c>
    </row>
    <row r="100" spans="1:191" ht="37.5" hidden="1" customHeight="1">
      <c r="A100" s="427">
        <v>92</v>
      </c>
      <c r="B100" s="85"/>
      <c r="C100" s="85"/>
      <c r="D100" s="193"/>
      <c r="E100" s="85"/>
      <c r="F100" s="124"/>
      <c r="G100" s="85"/>
      <c r="H100" s="85" t="s">
        <v>1170</v>
      </c>
      <c r="I100" s="86"/>
      <c r="J100" s="86"/>
      <c r="K100" s="86"/>
      <c r="L100" s="86"/>
      <c r="M100" s="86"/>
      <c r="N100" s="86"/>
      <c r="O100" s="86"/>
      <c r="P100" s="86"/>
      <c r="Q100" s="86"/>
      <c r="R100" s="86"/>
      <c r="S100" s="86"/>
      <c r="T100" s="86"/>
      <c r="U100" s="86"/>
      <c r="V100" s="86"/>
      <c r="W100" s="86"/>
      <c r="X100" s="86"/>
      <c r="Y100" s="86"/>
      <c r="Z100" s="86"/>
      <c r="AA100" s="86"/>
      <c r="AB100" s="86"/>
      <c r="AC100" s="88">
        <f t="shared" si="204"/>
        <v>0</v>
      </c>
      <c r="AD100" s="89">
        <f t="shared" si="301"/>
        <v>1</v>
      </c>
      <c r="AE100" s="88" t="str">
        <f t="shared" si="205"/>
        <v>3 - Moderado</v>
      </c>
      <c r="AF100" s="89">
        <f t="shared" si="300"/>
        <v>0.6</v>
      </c>
      <c r="AG100" s="82" t="str">
        <f t="shared" si="302"/>
        <v/>
      </c>
      <c r="AH100" s="89">
        <f t="shared" si="206"/>
        <v>0.6</v>
      </c>
      <c r="AI100" s="85"/>
      <c r="AJ100" s="85"/>
      <c r="AK100" s="85"/>
      <c r="AL100" s="85"/>
      <c r="AM100" s="47"/>
      <c r="AN100" s="91"/>
      <c r="AO100" s="91"/>
      <c r="AP100" s="47"/>
      <c r="AQ100" s="47"/>
      <c r="AR100" s="91"/>
      <c r="AS100" s="91"/>
      <c r="AT100" s="47"/>
      <c r="AU100" s="47"/>
      <c r="AV100" s="91"/>
      <c r="AW100" s="91"/>
      <c r="AX100" s="47"/>
      <c r="AY100" s="47"/>
      <c r="AZ100" s="91"/>
      <c r="BA100" s="91"/>
      <c r="BB100" s="47"/>
      <c r="BC100" s="47"/>
      <c r="BD100" s="91"/>
      <c r="BE100" s="91"/>
      <c r="BF100" s="47"/>
      <c r="BG100" s="47"/>
      <c r="BH100" s="91"/>
      <c r="BI100" s="91"/>
      <c r="BJ100" s="47"/>
      <c r="BK100" s="47"/>
      <c r="BL100" s="91"/>
      <c r="BM100" s="91"/>
      <c r="BN100" s="47"/>
      <c r="BO100" s="47"/>
      <c r="BP100" s="91"/>
      <c r="BQ100" s="91"/>
      <c r="BR100" s="47"/>
      <c r="BS100" s="47"/>
      <c r="BT100" s="91"/>
      <c r="BU100" s="91"/>
      <c r="BV100" s="47"/>
      <c r="BW100" s="47"/>
      <c r="BX100" s="91"/>
      <c r="BY100" s="91"/>
      <c r="BZ100" s="47"/>
      <c r="CA100" s="47"/>
      <c r="CB100" s="91"/>
      <c r="CC100" s="91"/>
      <c r="CD100" s="47"/>
      <c r="CE100" s="47"/>
      <c r="CF100" s="91"/>
      <c r="CG100" s="91"/>
      <c r="CH100" s="47"/>
      <c r="CI100" s="91"/>
      <c r="CJ100" s="91"/>
      <c r="CK100" s="47"/>
      <c r="CL100" s="92" t="str">
        <f t="shared" si="207"/>
        <v>5 - Muy Alta</v>
      </c>
      <c r="CM100" s="93">
        <f t="shared" si="303"/>
        <v>1</v>
      </c>
      <c r="CN100" s="92" t="str">
        <f t="shared" si="208"/>
        <v>3 - Moderado</v>
      </c>
      <c r="CO100" s="93">
        <f t="shared" si="304"/>
        <v>0.6</v>
      </c>
      <c r="CP100" s="94" t="str">
        <f t="shared" si="305"/>
        <v>ALTO</v>
      </c>
      <c r="CQ100" s="89">
        <f t="shared" si="209"/>
        <v>0.6</v>
      </c>
      <c r="CR100" s="194"/>
      <c r="CS100" s="94">
        <f t="shared" si="210"/>
        <v>5</v>
      </c>
      <c r="CT100" s="47"/>
      <c r="CU100" s="194"/>
      <c r="CV100" s="194"/>
      <c r="CW100" s="96"/>
      <c r="CX100" s="97">
        <f t="shared" si="211"/>
        <v>0</v>
      </c>
      <c r="CY100" s="98">
        <f t="shared" si="212"/>
        <v>3</v>
      </c>
      <c r="CZ100" s="97" t="str">
        <f t="shared" si="213"/>
        <v>Moderado</v>
      </c>
      <c r="DA100" s="99">
        <f t="shared" si="214"/>
        <v>0.6</v>
      </c>
      <c r="DB100" s="100">
        <f t="shared" si="215"/>
        <v>0</v>
      </c>
      <c r="DC100" s="100">
        <f t="shared" si="216"/>
        <v>0</v>
      </c>
      <c r="DD100" s="97">
        <f t="shared" si="217"/>
        <v>0</v>
      </c>
      <c r="DE100" s="428">
        <f t="shared" si="218"/>
        <v>5</v>
      </c>
      <c r="DF100" s="429">
        <f t="shared" si="219"/>
        <v>1</v>
      </c>
      <c r="DG100" s="428">
        <f t="shared" si="220"/>
        <v>3</v>
      </c>
      <c r="DH100" s="428"/>
      <c r="DI100" s="429">
        <f t="shared" si="221"/>
        <v>0.6</v>
      </c>
      <c r="DJ100" s="100">
        <f t="shared" si="222"/>
        <v>0</v>
      </c>
      <c r="DK100" s="100">
        <f t="shared" si="223"/>
        <v>0</v>
      </c>
      <c r="DL100" s="97">
        <f t="shared" si="224"/>
        <v>0</v>
      </c>
      <c r="DM100" s="428">
        <f t="shared" si="225"/>
        <v>5</v>
      </c>
      <c r="DN100" s="429">
        <f t="shared" si="226"/>
        <v>1</v>
      </c>
      <c r="DO100" s="428">
        <f t="shared" si="227"/>
        <v>3</v>
      </c>
      <c r="DP100" s="429">
        <f t="shared" si="228"/>
        <v>0.6</v>
      </c>
      <c r="DQ100" s="100">
        <f t="shared" si="229"/>
        <v>0</v>
      </c>
      <c r="DR100" s="100">
        <f t="shared" si="230"/>
        <v>0</v>
      </c>
      <c r="DS100" s="97">
        <f t="shared" si="231"/>
        <v>0</v>
      </c>
      <c r="DT100" s="428">
        <f t="shared" si="232"/>
        <v>5</v>
      </c>
      <c r="DU100" s="429">
        <f t="shared" si="233"/>
        <v>1</v>
      </c>
      <c r="DV100" s="428">
        <f t="shared" si="234"/>
        <v>3</v>
      </c>
      <c r="DW100" s="429">
        <f t="shared" si="235"/>
        <v>0.6</v>
      </c>
      <c r="DX100" s="100">
        <f t="shared" si="236"/>
        <v>0</v>
      </c>
      <c r="DY100" s="100">
        <f t="shared" si="237"/>
        <v>0</v>
      </c>
      <c r="DZ100" s="97">
        <f t="shared" si="238"/>
        <v>0</v>
      </c>
      <c r="EA100" s="428">
        <f t="shared" si="239"/>
        <v>5</v>
      </c>
      <c r="EB100" s="429">
        <f t="shared" si="240"/>
        <v>1</v>
      </c>
      <c r="EC100" s="428">
        <f t="shared" si="241"/>
        <v>3</v>
      </c>
      <c r="ED100" s="429">
        <f t="shared" si="242"/>
        <v>0.6</v>
      </c>
      <c r="EE100" s="100">
        <f t="shared" si="243"/>
        <v>0</v>
      </c>
      <c r="EF100" s="100">
        <f t="shared" si="244"/>
        <v>0</v>
      </c>
      <c r="EG100" s="97">
        <f t="shared" si="245"/>
        <v>0</v>
      </c>
      <c r="EH100" s="428">
        <f t="shared" si="246"/>
        <v>5</v>
      </c>
      <c r="EI100" s="429">
        <f t="shared" si="247"/>
        <v>1</v>
      </c>
      <c r="EJ100" s="428">
        <f t="shared" si="248"/>
        <v>3</v>
      </c>
      <c r="EK100" s="429">
        <f t="shared" si="249"/>
        <v>0.6</v>
      </c>
      <c r="EL100" s="100">
        <f t="shared" si="250"/>
        <v>0</v>
      </c>
      <c r="EM100" s="100">
        <f t="shared" si="251"/>
        <v>0</v>
      </c>
      <c r="EN100" s="97">
        <f t="shared" si="252"/>
        <v>0</v>
      </c>
      <c r="EO100" s="428">
        <f t="shared" si="253"/>
        <v>5</v>
      </c>
      <c r="EP100" s="429">
        <f t="shared" si="254"/>
        <v>1</v>
      </c>
      <c r="EQ100" s="428">
        <f t="shared" si="255"/>
        <v>3</v>
      </c>
      <c r="ER100" s="429">
        <f t="shared" si="256"/>
        <v>0.6</v>
      </c>
      <c r="ES100" s="100">
        <f t="shared" si="257"/>
        <v>0</v>
      </c>
      <c r="ET100" s="100">
        <f t="shared" si="258"/>
        <v>0</v>
      </c>
      <c r="EU100" s="97">
        <f t="shared" si="259"/>
        <v>0</v>
      </c>
      <c r="EV100" s="428">
        <f t="shared" si="260"/>
        <v>5</v>
      </c>
      <c r="EW100" s="429">
        <f t="shared" si="261"/>
        <v>1</v>
      </c>
      <c r="EX100" s="428">
        <f t="shared" si="262"/>
        <v>3</v>
      </c>
      <c r="EY100" s="429">
        <f t="shared" si="263"/>
        <v>0.6</v>
      </c>
      <c r="EZ100" s="100">
        <f t="shared" si="264"/>
        <v>0</v>
      </c>
      <c r="FA100" s="100">
        <f t="shared" si="265"/>
        <v>0</v>
      </c>
      <c r="FB100" s="97">
        <f t="shared" si="266"/>
        <v>0</v>
      </c>
      <c r="FC100" s="428">
        <f t="shared" si="267"/>
        <v>5</v>
      </c>
      <c r="FD100" s="429">
        <f t="shared" si="268"/>
        <v>1</v>
      </c>
      <c r="FE100" s="428">
        <f t="shared" si="269"/>
        <v>3</v>
      </c>
      <c r="FF100" s="429">
        <f t="shared" si="270"/>
        <v>0.6</v>
      </c>
      <c r="FG100" s="100">
        <f t="shared" si="271"/>
        <v>0</v>
      </c>
      <c r="FH100" s="100">
        <f t="shared" si="272"/>
        <v>0</v>
      </c>
      <c r="FI100" s="97">
        <f t="shared" si="273"/>
        <v>0</v>
      </c>
      <c r="FJ100" s="428">
        <f t="shared" si="274"/>
        <v>5</v>
      </c>
      <c r="FK100" s="429">
        <f t="shared" si="275"/>
        <v>1</v>
      </c>
      <c r="FL100" s="428">
        <f t="shared" si="276"/>
        <v>3</v>
      </c>
      <c r="FM100" s="429">
        <f t="shared" si="277"/>
        <v>0.6</v>
      </c>
      <c r="FN100" s="100">
        <f t="shared" si="278"/>
        <v>0</v>
      </c>
      <c r="FO100" s="100">
        <f t="shared" si="279"/>
        <v>0</v>
      </c>
      <c r="FP100" s="97">
        <f t="shared" si="280"/>
        <v>0</v>
      </c>
      <c r="FQ100" s="428">
        <f t="shared" si="281"/>
        <v>5</v>
      </c>
      <c r="FR100" s="429">
        <f t="shared" si="282"/>
        <v>1</v>
      </c>
      <c r="FS100" s="428">
        <f t="shared" si="283"/>
        <v>3</v>
      </c>
      <c r="FT100" s="429">
        <f t="shared" si="284"/>
        <v>0.6</v>
      </c>
      <c r="FU100" s="100">
        <f t="shared" si="285"/>
        <v>0</v>
      </c>
      <c r="FV100" s="100">
        <f t="shared" si="286"/>
        <v>0</v>
      </c>
      <c r="FW100" s="97">
        <f t="shared" si="287"/>
        <v>0</v>
      </c>
      <c r="FX100" s="428">
        <f t="shared" si="288"/>
        <v>5</v>
      </c>
      <c r="FY100" s="429">
        <f t="shared" si="289"/>
        <v>1</v>
      </c>
      <c r="FZ100" s="428">
        <f t="shared" si="290"/>
        <v>3</v>
      </c>
      <c r="GA100" s="429">
        <f t="shared" si="291"/>
        <v>0.6</v>
      </c>
      <c r="GB100" s="100">
        <f t="shared" si="292"/>
        <v>0</v>
      </c>
      <c r="GC100" s="100">
        <f t="shared" si="293"/>
        <v>0</v>
      </c>
      <c r="GD100" s="97">
        <f t="shared" si="294"/>
        <v>0</v>
      </c>
      <c r="GE100" s="428">
        <f t="shared" si="295"/>
        <v>5</v>
      </c>
      <c r="GF100" s="429">
        <f t="shared" si="296"/>
        <v>1</v>
      </c>
      <c r="GG100" s="428">
        <f t="shared" si="297"/>
        <v>3</v>
      </c>
      <c r="GH100" s="429">
        <f t="shared" si="298"/>
        <v>0.6</v>
      </c>
      <c r="GI100" s="429">
        <f t="shared" si="299"/>
        <v>0.6</v>
      </c>
    </row>
    <row r="684" spans="1:1 1680:1689" ht="12" customHeight="1">
      <c r="A684" s="126" t="s">
        <v>2</v>
      </c>
      <c r="BLP684" s="126" t="s">
        <v>2</v>
      </c>
      <c r="BLQ684" s="430"/>
      <c r="BLR684" s="430"/>
      <c r="BLS684" s="430"/>
      <c r="BLT684" s="430"/>
      <c r="BLU684" s="430"/>
      <c r="BLV684" s="430"/>
      <c r="BLW684" s="430"/>
      <c r="BLX684" s="430"/>
      <c r="BLY684" s="430"/>
    </row>
    <row r="685" spans="1:1 1680:1689" ht="12" customHeight="1">
      <c r="BLP685" s="430"/>
      <c r="BLQ685" s="430"/>
      <c r="BLR685" s="430"/>
      <c r="BLS685" s="430"/>
      <c r="BLT685" s="430"/>
      <c r="BLU685" s="430"/>
      <c r="BLV685" s="430"/>
      <c r="BLW685" s="655" t="s">
        <v>124</v>
      </c>
      <c r="BLX685" s="605"/>
      <c r="BLY685" s="606"/>
    </row>
    <row r="686" spans="1:1 1680:1689" ht="12" customHeight="1">
      <c r="BLP686" s="430"/>
      <c r="BLQ686" s="430"/>
      <c r="BLR686" s="430"/>
      <c r="BLS686" s="430"/>
      <c r="BLT686" s="430"/>
      <c r="BLU686" s="128">
        <v>1</v>
      </c>
      <c r="BLV686" s="128">
        <v>2</v>
      </c>
      <c r="BLW686" s="128">
        <v>3</v>
      </c>
      <c r="BLX686" s="431">
        <v>4</v>
      </c>
      <c r="BLY686" s="431">
        <v>5</v>
      </c>
    </row>
    <row r="687" spans="1:1 1680:1689" ht="12" customHeight="1">
      <c r="BLP687" s="430"/>
      <c r="BLQ687" s="430"/>
      <c r="BLR687" s="430"/>
      <c r="BLS687" s="430"/>
      <c r="BLT687" s="430"/>
      <c r="BLU687" s="432" t="s">
        <v>384</v>
      </c>
      <c r="BLV687" s="432" t="s">
        <v>385</v>
      </c>
      <c r="BLW687" s="432" t="s">
        <v>299</v>
      </c>
      <c r="BLX687" s="432" t="s">
        <v>316</v>
      </c>
      <c r="BLY687" s="432" t="s">
        <v>386</v>
      </c>
    </row>
    <row r="688" spans="1:1 1680:1689" ht="12" customHeight="1">
      <c r="BLP688" s="430"/>
      <c r="BLQ688" s="430"/>
      <c r="BLR688" s="430"/>
      <c r="BLS688" s="430"/>
      <c r="BLT688" s="430"/>
      <c r="BLU688" s="128">
        <v>1</v>
      </c>
      <c r="BLV688" s="128">
        <v>2</v>
      </c>
      <c r="BLW688" s="128">
        <v>3</v>
      </c>
      <c r="BLX688" s="431">
        <v>4</v>
      </c>
      <c r="BLY688" s="431">
        <v>5</v>
      </c>
    </row>
    <row r="689" spans="1680:1693" ht="28.5" customHeight="1">
      <c r="BLP689" s="430"/>
      <c r="BLQ689" s="714" t="s">
        <v>122</v>
      </c>
      <c r="BLR689" s="433">
        <v>5</v>
      </c>
      <c r="BLS689" s="432" t="s">
        <v>387</v>
      </c>
      <c r="BLT689" s="433">
        <v>5</v>
      </c>
      <c r="BLU689" s="132" t="s">
        <v>388</v>
      </c>
      <c r="BLV689" s="133" t="s">
        <v>389</v>
      </c>
      <c r="BLW689" s="133" t="s">
        <v>389</v>
      </c>
      <c r="BLX689" s="134" t="s">
        <v>390</v>
      </c>
      <c r="BLY689" s="134" t="s">
        <v>390</v>
      </c>
      <c r="BLZ689" s="135"/>
      <c r="BMA689" s="135"/>
      <c r="BMB689" s="135"/>
      <c r="BMC689" s="135"/>
    </row>
    <row r="690" spans="1680:1693" ht="28.5" customHeight="1">
      <c r="BLP690" s="430"/>
      <c r="BLQ690" s="653"/>
      <c r="BLR690" s="433">
        <v>4</v>
      </c>
      <c r="BLS690" s="432" t="s">
        <v>311</v>
      </c>
      <c r="BLT690" s="433">
        <v>4</v>
      </c>
      <c r="BLU690" s="132" t="s">
        <v>388</v>
      </c>
      <c r="BLV690" s="132" t="s">
        <v>388</v>
      </c>
      <c r="BLW690" s="133" t="s">
        <v>389</v>
      </c>
      <c r="BLX690" s="134" t="s">
        <v>390</v>
      </c>
      <c r="BLY690" s="134" t="s">
        <v>390</v>
      </c>
      <c r="BLZ690" s="135"/>
      <c r="BMA690" s="135"/>
      <c r="BMB690" s="135"/>
      <c r="BMC690" s="135"/>
    </row>
    <row r="691" spans="1680:1693" ht="28.5" customHeight="1">
      <c r="BLP691" s="430"/>
      <c r="BLQ691" s="653"/>
      <c r="BLR691" s="433">
        <v>3</v>
      </c>
      <c r="BLS691" s="432" t="s">
        <v>285</v>
      </c>
      <c r="BLT691" s="433">
        <v>3</v>
      </c>
      <c r="BLU691" s="132" t="s">
        <v>388</v>
      </c>
      <c r="BLV691" s="132" t="s">
        <v>388</v>
      </c>
      <c r="BLW691" s="133" t="s">
        <v>389</v>
      </c>
      <c r="BLX691" s="133" t="s">
        <v>389</v>
      </c>
      <c r="BLY691" s="133" t="s">
        <v>389</v>
      </c>
      <c r="BLZ691" s="135"/>
      <c r="BMA691" s="135"/>
      <c r="BMB691" s="135"/>
      <c r="BMC691" s="135"/>
    </row>
    <row r="692" spans="1680:1693" ht="28.5" customHeight="1">
      <c r="BLP692" s="430"/>
      <c r="BLQ692" s="653"/>
      <c r="BLR692" s="433">
        <v>2</v>
      </c>
      <c r="BLS692" s="432" t="s">
        <v>315</v>
      </c>
      <c r="BLT692" s="433">
        <v>2</v>
      </c>
      <c r="BLU692" s="136" t="s">
        <v>70</v>
      </c>
      <c r="BLV692" s="132" t="s">
        <v>388</v>
      </c>
      <c r="BLW692" s="132" t="s">
        <v>388</v>
      </c>
      <c r="BLX692" s="132" t="s">
        <v>388</v>
      </c>
      <c r="BLY692" s="133" t="s">
        <v>389</v>
      </c>
      <c r="BLZ692" s="135"/>
      <c r="BMA692" s="135"/>
      <c r="BMB692" s="135"/>
      <c r="BMC692" s="135"/>
    </row>
    <row r="693" spans="1680:1693" ht="28.5" customHeight="1">
      <c r="BLP693" s="430"/>
      <c r="BLQ693" s="653"/>
      <c r="BLR693" s="433">
        <v>1</v>
      </c>
      <c r="BLS693" s="432" t="s">
        <v>298</v>
      </c>
      <c r="BLT693" s="433">
        <v>1</v>
      </c>
      <c r="BLU693" s="136" t="s">
        <v>70</v>
      </c>
      <c r="BLV693" s="136" t="s">
        <v>70</v>
      </c>
      <c r="BLW693" s="132" t="s">
        <v>388</v>
      </c>
      <c r="BLX693" s="132" t="s">
        <v>388</v>
      </c>
      <c r="BLY693" s="132" t="s">
        <v>388</v>
      </c>
      <c r="BLZ693" s="135"/>
      <c r="BMA693" s="135"/>
      <c r="BMB693" s="135"/>
      <c r="BMC693" s="135"/>
    </row>
    <row r="694" spans="1680:1693" ht="12" customHeight="1">
      <c r="BLP694" s="430"/>
      <c r="BLQ694" s="430"/>
      <c r="BLR694" s="430"/>
      <c r="BLS694" s="430"/>
      <c r="BLT694" s="430"/>
      <c r="BLU694" s="430"/>
      <c r="BLV694" s="430"/>
      <c r="BLW694" s="430"/>
      <c r="BLX694" s="430"/>
      <c r="BLY694" s="430"/>
      <c r="BLZ694" s="430"/>
      <c r="BMA694" s="430"/>
      <c r="BMB694" s="430"/>
      <c r="BMC694" s="430"/>
    </row>
    <row r="695" spans="1680:1693" ht="12" customHeight="1">
      <c r="BLP695" s="430"/>
      <c r="BLQ695" s="430"/>
      <c r="BLR695" s="430"/>
      <c r="BLS695" s="430"/>
      <c r="BLT695" s="430"/>
      <c r="BLU695" s="430"/>
      <c r="BLV695" s="430"/>
      <c r="BLW695" s="430"/>
      <c r="BLX695" s="430"/>
      <c r="BLY695" s="430"/>
      <c r="BLZ695" s="430"/>
      <c r="BMA695" s="430"/>
      <c r="BMB695" s="430"/>
      <c r="BMC695" s="430"/>
    </row>
    <row r="696" spans="1680:1693" ht="12" customHeight="1">
      <c r="BLP696" s="430"/>
      <c r="BLQ696" s="430"/>
      <c r="BLR696" s="430"/>
      <c r="BLS696" s="430"/>
      <c r="BLT696" s="430"/>
      <c r="BLU696" s="430"/>
      <c r="BLV696" s="430"/>
      <c r="BLW696" s="430"/>
      <c r="BLX696" s="430"/>
      <c r="BLY696" s="430"/>
      <c r="BLZ696" s="430"/>
      <c r="BMA696" s="430" t="s">
        <v>391</v>
      </c>
      <c r="BMB696" s="430"/>
      <c r="BMC696" s="430"/>
    </row>
    <row r="697" spans="1680:1693" ht="30" customHeight="1">
      <c r="BLP697" s="430"/>
      <c r="BLQ697" s="430"/>
      <c r="BLR697" s="430"/>
      <c r="BLS697" s="430"/>
      <c r="BLT697" s="430"/>
      <c r="BLU697" s="430"/>
      <c r="BLV697" s="430"/>
      <c r="BLW697" s="430"/>
      <c r="BLX697" s="430"/>
      <c r="BLY697" s="430"/>
      <c r="BLZ697" s="430"/>
      <c r="BMA697" s="137" t="s">
        <v>833</v>
      </c>
      <c r="BMB697" s="430"/>
      <c r="BMC697" s="430"/>
    </row>
    <row r="698" spans="1680:1693" ht="12" customHeight="1">
      <c r="BLP698" s="430"/>
      <c r="BLQ698" s="430"/>
      <c r="BLR698" s="430"/>
      <c r="BLS698" s="430"/>
      <c r="BLT698" s="430"/>
      <c r="BLU698" s="430"/>
      <c r="BLV698" s="430"/>
      <c r="BLW698" s="430"/>
      <c r="BLX698" s="430"/>
      <c r="BLY698" s="430"/>
      <c r="BLZ698" s="430"/>
      <c r="BMA698" s="137" t="s">
        <v>305</v>
      </c>
      <c r="BMB698" s="430"/>
      <c r="BMC698" s="430"/>
    </row>
    <row r="699" spans="1680:1693" ht="12" customHeight="1">
      <c r="BLP699" s="430"/>
      <c r="BLQ699" s="430"/>
      <c r="BLR699" s="430"/>
      <c r="BLS699" s="430"/>
      <c r="BLT699" s="430"/>
      <c r="BLU699" s="430"/>
      <c r="BLV699" s="430"/>
      <c r="BLW699" s="430"/>
      <c r="BLX699" s="430"/>
      <c r="BLY699" s="430"/>
      <c r="BLZ699" s="430"/>
      <c r="BMA699" s="137" t="s">
        <v>392</v>
      </c>
      <c r="BMB699" s="430"/>
      <c r="BMC699" s="430"/>
    </row>
    <row r="700" spans="1680:1693" ht="19.5" customHeight="1">
      <c r="BLP700" s="430"/>
      <c r="BLQ700" s="430"/>
      <c r="BLR700" s="430"/>
      <c r="BLS700" s="430"/>
      <c r="BLT700" s="430"/>
      <c r="BLU700" s="430"/>
      <c r="BLV700" s="430"/>
      <c r="BLW700" s="430"/>
      <c r="BLX700" s="430"/>
      <c r="BLY700" s="430"/>
      <c r="BLZ700" s="430"/>
      <c r="BMA700" s="137" t="s">
        <v>318</v>
      </c>
      <c r="BMB700" s="430"/>
      <c r="BMC700" s="430"/>
    </row>
    <row r="701" spans="1680:1693" ht="12" customHeight="1">
      <c r="BLP701" s="430"/>
      <c r="BLQ701" s="430"/>
      <c r="BLR701" s="430"/>
      <c r="BLS701" s="430"/>
      <c r="BLT701" s="430"/>
      <c r="BLU701" s="430"/>
      <c r="BLV701" s="430"/>
      <c r="BLW701" s="430"/>
      <c r="BLX701" s="430"/>
      <c r="BLY701" s="430"/>
      <c r="BLZ701" s="430"/>
      <c r="BMA701" s="81"/>
      <c r="BMB701" s="430"/>
      <c r="BMC701" s="430"/>
    </row>
    <row r="702" spans="1680:1693" ht="12" customHeight="1">
      <c r="BLP702" s="430"/>
      <c r="BLQ702" s="430"/>
      <c r="BLR702" s="430"/>
      <c r="BLS702" s="430"/>
      <c r="BLT702" s="430"/>
      <c r="BLU702" s="430"/>
      <c r="BLV702" s="430"/>
      <c r="BLW702" s="430"/>
      <c r="BLX702" s="430"/>
      <c r="BLY702" s="430"/>
      <c r="BLZ702" s="430"/>
      <c r="BMA702" s="430"/>
      <c r="BMB702" s="430"/>
      <c r="BMC702" s="430" t="s">
        <v>393</v>
      </c>
    </row>
    <row r="703" spans="1680:1693" ht="19.5" customHeight="1">
      <c r="BLP703" s="430"/>
      <c r="BLQ703" s="430"/>
      <c r="BLR703" s="430"/>
      <c r="BLS703" s="430"/>
      <c r="BLT703" s="430"/>
      <c r="BLU703" s="430"/>
      <c r="BLV703" s="430"/>
      <c r="BLW703" s="430"/>
      <c r="BLX703" s="430"/>
      <c r="BLY703" s="430"/>
      <c r="BLZ703" s="430"/>
      <c r="BMA703" s="430"/>
      <c r="BMB703" s="430"/>
      <c r="BMC703" s="138" t="s">
        <v>402</v>
      </c>
    </row>
    <row r="704" spans="1680:1693" ht="12" customHeight="1">
      <c r="BLP704" s="430"/>
      <c r="BLQ704" s="430"/>
      <c r="BLR704" s="430"/>
      <c r="BLS704" s="430"/>
      <c r="BLT704" s="430"/>
      <c r="BLU704" s="430"/>
      <c r="BLV704" s="430"/>
      <c r="BLW704" s="430"/>
      <c r="BLX704" s="430"/>
      <c r="BLY704" s="430"/>
      <c r="BLZ704" s="430"/>
      <c r="BMA704" s="430"/>
      <c r="BMB704" s="430"/>
      <c r="BMC704" s="138" t="s">
        <v>401</v>
      </c>
    </row>
    <row r="705" spans="1693:1696" ht="12" customHeight="1">
      <c r="BMC705" s="138" t="s">
        <v>329</v>
      </c>
      <c r="BMD705" s="430"/>
      <c r="BME705" s="430"/>
      <c r="BMF705" s="434"/>
    </row>
    <row r="706" spans="1693:1696" ht="12" customHeight="1">
      <c r="BMC706" s="138" t="s">
        <v>396</v>
      </c>
      <c r="BMD706" s="430"/>
      <c r="BME706" s="430"/>
      <c r="BMF706" s="434"/>
    </row>
    <row r="707" spans="1693:1696" ht="12" customHeight="1">
      <c r="BMC707" s="138" t="s">
        <v>399</v>
      </c>
      <c r="BMD707" s="430"/>
      <c r="BME707" s="430"/>
      <c r="BMF707" s="434"/>
    </row>
    <row r="708" spans="1693:1696" ht="12" customHeight="1">
      <c r="BMC708" s="138" t="s">
        <v>395</v>
      </c>
      <c r="BMD708" s="430"/>
      <c r="BME708" s="430"/>
      <c r="BMF708" s="434"/>
    </row>
    <row r="709" spans="1693:1696" ht="12" customHeight="1">
      <c r="BMC709" s="138" t="s">
        <v>394</v>
      </c>
      <c r="BMD709" s="430"/>
      <c r="BME709" s="430"/>
      <c r="BMF709" s="434"/>
    </row>
    <row r="710" spans="1693:1696" ht="19.5" customHeight="1">
      <c r="BMC710" s="138" t="s">
        <v>400</v>
      </c>
      <c r="BMD710" s="430"/>
      <c r="BME710" s="430"/>
      <c r="BMF710" s="434"/>
    </row>
    <row r="711" spans="1693:1696" ht="12" customHeight="1">
      <c r="BMC711" s="138" t="s">
        <v>342</v>
      </c>
      <c r="BMD711" s="430"/>
      <c r="BME711" s="430"/>
      <c r="BMF711" s="434"/>
    </row>
    <row r="712" spans="1693:1696" ht="12" customHeight="1">
      <c r="BMC712" s="138" t="s">
        <v>398</v>
      </c>
      <c r="BMD712" s="430"/>
      <c r="BME712" s="430"/>
      <c r="BMF712" s="434"/>
    </row>
    <row r="713" spans="1693:1696" ht="19.5" customHeight="1">
      <c r="BMC713" s="138" t="s">
        <v>397</v>
      </c>
      <c r="BMD713" s="430"/>
      <c r="BME713" s="430"/>
      <c r="BMF713" s="434"/>
    </row>
    <row r="714" spans="1693:1696" ht="19.5" customHeight="1">
      <c r="BMC714" s="138" t="s">
        <v>306</v>
      </c>
      <c r="BMD714" s="430"/>
      <c r="BME714" s="430"/>
      <c r="BMF714" s="434"/>
    </row>
    <row r="715" spans="1693:1696" ht="12" customHeight="1">
      <c r="BMC715" s="430"/>
      <c r="BMD715" s="430"/>
      <c r="BME715" s="434"/>
      <c r="BMF715" s="434"/>
    </row>
    <row r="716" spans="1693:1696" ht="12" customHeight="1">
      <c r="BMC716" s="430"/>
      <c r="BMD716" s="430"/>
      <c r="BME716" s="430"/>
      <c r="BMF716" s="434"/>
    </row>
    <row r="717" spans="1693:1696" ht="12" customHeight="1">
      <c r="BMC717" s="430"/>
      <c r="BMD717" s="430"/>
      <c r="BME717" s="430"/>
      <c r="BMF717" s="434" t="s">
        <v>403</v>
      </c>
    </row>
    <row r="718" spans="1693:1696" ht="12" customHeight="1">
      <c r="BMC718" s="430"/>
      <c r="BMD718" s="430"/>
      <c r="BME718" s="430"/>
      <c r="BMF718" s="102" t="s">
        <v>304</v>
      </c>
    </row>
    <row r="719" spans="1693:1696" ht="19.5" customHeight="1">
      <c r="BMC719" s="430"/>
      <c r="BMD719" s="430"/>
      <c r="BME719" s="430"/>
      <c r="BMF719" s="102" t="s">
        <v>834</v>
      </c>
    </row>
    <row r="723" spans="1698:1701" ht="12" customHeight="1">
      <c r="BMH723" s="433" t="s">
        <v>404</v>
      </c>
      <c r="BMI723" s="430"/>
      <c r="BMJ723" s="430"/>
      <c r="BMK723" s="430"/>
    </row>
    <row r="724" spans="1698:1701" ht="12" customHeight="1">
      <c r="BMH724" s="139" t="s">
        <v>281</v>
      </c>
      <c r="BMI724" s="430"/>
      <c r="BMJ724" s="430"/>
      <c r="BMK724" s="430"/>
    </row>
    <row r="725" spans="1698:1701" ht="12" customHeight="1">
      <c r="BMH725" s="139" t="s">
        <v>410</v>
      </c>
      <c r="BMI725" s="430"/>
      <c r="BMJ725" s="430"/>
      <c r="BMK725" s="430"/>
    </row>
    <row r="726" spans="1698:1701" ht="12" customHeight="1">
      <c r="BMH726" s="139" t="s">
        <v>328</v>
      </c>
      <c r="BMI726" s="430"/>
      <c r="BMJ726" s="430"/>
      <c r="BMK726" s="430"/>
    </row>
    <row r="727" spans="1698:1701" ht="12" customHeight="1">
      <c r="BMH727" s="139" t="s">
        <v>409</v>
      </c>
      <c r="BMI727" s="430"/>
      <c r="BMJ727" s="430"/>
      <c r="BMK727" s="430"/>
    </row>
    <row r="728" spans="1698:1701" ht="12" customHeight="1">
      <c r="BMH728" s="139" t="s">
        <v>406</v>
      </c>
      <c r="BMI728" s="430"/>
      <c r="BMJ728" s="430"/>
      <c r="BMK728" s="430"/>
    </row>
    <row r="729" spans="1698:1701" ht="12" customHeight="1">
      <c r="BMH729" s="139" t="s">
        <v>405</v>
      </c>
      <c r="BMI729" s="430"/>
      <c r="BMJ729" s="430"/>
      <c r="BMK729" s="430"/>
    </row>
    <row r="730" spans="1698:1701" ht="12" customHeight="1">
      <c r="BMH730" s="139" t="s">
        <v>407</v>
      </c>
      <c r="BMI730" s="430"/>
      <c r="BMJ730" s="430"/>
      <c r="BMK730" s="430"/>
    </row>
    <row r="731" spans="1698:1701" ht="12" customHeight="1">
      <c r="BMH731" s="139" t="s">
        <v>408</v>
      </c>
      <c r="BMI731" s="430"/>
      <c r="BMJ731" s="430"/>
      <c r="BMK731" s="430"/>
    </row>
    <row r="732" spans="1698:1701" ht="12" customHeight="1">
      <c r="BMH732" s="139" t="s">
        <v>411</v>
      </c>
      <c r="BMI732" s="430"/>
      <c r="BMJ732" s="430"/>
      <c r="BMK732" s="430"/>
    </row>
    <row r="733" spans="1698:1701" ht="12" customHeight="1">
      <c r="BMH733" s="434"/>
      <c r="BMI733" s="430"/>
      <c r="BMJ733" s="430"/>
      <c r="BMK733" s="430" t="s">
        <v>412</v>
      </c>
    </row>
    <row r="734" spans="1698:1701" ht="12" customHeight="1">
      <c r="BMH734" s="433"/>
      <c r="BMI734" s="430"/>
      <c r="BMJ734" s="430"/>
      <c r="BMK734" s="430" t="s">
        <v>414</v>
      </c>
    </row>
    <row r="735" spans="1698:1701" ht="12" customHeight="1">
      <c r="BMH735" s="433"/>
      <c r="BMI735" s="430"/>
      <c r="BMJ735" s="430"/>
      <c r="BMK735" s="430" t="s">
        <v>413</v>
      </c>
    </row>
    <row r="736" spans="1698:1701" ht="12" customHeight="1">
      <c r="BMH736" s="433"/>
      <c r="BMI736" s="430"/>
      <c r="BMJ736" s="430"/>
      <c r="BMK736" s="430" t="s">
        <v>418</v>
      </c>
    </row>
    <row r="737" spans="1701:1703" ht="12" customHeight="1">
      <c r="BMK737" s="430" t="s">
        <v>416</v>
      </c>
      <c r="BML737" s="430"/>
      <c r="BMM737" s="430"/>
    </row>
    <row r="738" spans="1701:1703" ht="12" customHeight="1">
      <c r="BMK738" s="430" t="s">
        <v>420</v>
      </c>
      <c r="BML738" s="430"/>
      <c r="BMM738" s="430"/>
    </row>
    <row r="739" spans="1701:1703" ht="12" customHeight="1">
      <c r="BMK739" s="430" t="s">
        <v>419</v>
      </c>
      <c r="BML739" s="430"/>
      <c r="BMM739" s="430"/>
    </row>
    <row r="740" spans="1701:1703" ht="12" customHeight="1">
      <c r="BMK740" s="430" t="s">
        <v>417</v>
      </c>
      <c r="BML740" s="430"/>
      <c r="BMM740" s="430"/>
    </row>
    <row r="741" spans="1701:1703" ht="12" customHeight="1">
      <c r="BMK741" s="430" t="s">
        <v>415</v>
      </c>
      <c r="BML741" s="430"/>
      <c r="BMM741" s="430"/>
    </row>
    <row r="742" spans="1701:1703" ht="12" customHeight="1">
      <c r="BMK742" s="430"/>
      <c r="BML742" s="430"/>
      <c r="BMM742" s="430"/>
    </row>
    <row r="743" spans="1701:1703" ht="12" customHeight="1">
      <c r="BMK743" s="430"/>
      <c r="BML743" s="430"/>
      <c r="BMM743" s="430"/>
    </row>
    <row r="744" spans="1701:1703" ht="12" customHeight="1">
      <c r="BMK744" s="430"/>
      <c r="BML744" s="430"/>
      <c r="BMM744" s="430" t="s">
        <v>421</v>
      </c>
    </row>
    <row r="745" spans="1701:1703" ht="12" customHeight="1">
      <c r="BMK745" s="430"/>
      <c r="BML745" s="430"/>
      <c r="BMM745" s="140" t="s">
        <v>422</v>
      </c>
    </row>
    <row r="746" spans="1701:1703" ht="12" customHeight="1">
      <c r="BMK746" s="430"/>
      <c r="BML746" s="430"/>
      <c r="BMM746" s="140" t="s">
        <v>423</v>
      </c>
    </row>
    <row r="747" spans="1701:1703" ht="12" customHeight="1">
      <c r="BMK747" s="430"/>
      <c r="BML747" s="430"/>
      <c r="BMM747" s="140" t="s">
        <v>424</v>
      </c>
    </row>
    <row r="748" spans="1701:1703" ht="19.5" customHeight="1">
      <c r="BMK748" s="430"/>
      <c r="BML748" s="430"/>
      <c r="BMM748" s="140" t="s">
        <v>425</v>
      </c>
    </row>
    <row r="749" spans="1701:1703" ht="12" customHeight="1">
      <c r="BMK749" s="430"/>
      <c r="BML749" s="430"/>
      <c r="BMM749" s="140" t="s">
        <v>426</v>
      </c>
    </row>
    <row r="750" spans="1701:1703" ht="19.5" customHeight="1">
      <c r="BMK750" s="430"/>
      <c r="BML750" s="430"/>
      <c r="BMM750" s="141" t="s">
        <v>427</v>
      </c>
    </row>
    <row r="751" spans="1701:1703" ht="12" customHeight="1">
      <c r="BMK751" s="430"/>
      <c r="BML751" s="430"/>
      <c r="BMM751" s="140" t="s">
        <v>428</v>
      </c>
    </row>
    <row r="752" spans="1701:1703" ht="19.5" customHeight="1">
      <c r="BMK752" s="430"/>
      <c r="BML752" s="430"/>
      <c r="BMM752" s="140" t="s">
        <v>429</v>
      </c>
    </row>
    <row r="753" spans="1703:1703" ht="19.5" customHeight="1">
      <c r="BMM753" s="140" t="s">
        <v>430</v>
      </c>
    </row>
    <row r="754" spans="1703:1703" ht="19.5" customHeight="1">
      <c r="BMM754" s="140" t="s">
        <v>431</v>
      </c>
    </row>
    <row r="755" spans="1703:1703" ht="30" customHeight="1">
      <c r="BMM755" s="140" t="s">
        <v>432</v>
      </c>
    </row>
    <row r="756" spans="1703:1703" ht="19.5" customHeight="1">
      <c r="BMM756" s="140" t="s">
        <v>433</v>
      </c>
    </row>
    <row r="757" spans="1703:1703" ht="19.5" customHeight="1">
      <c r="BMM757" s="140" t="s">
        <v>284</v>
      </c>
    </row>
    <row r="758" spans="1703:1703" ht="9.75" customHeight="1">
      <c r="BMM758" s="140" t="s">
        <v>434</v>
      </c>
    </row>
    <row r="759" spans="1703:1703" ht="9.75" customHeight="1">
      <c r="BMM759" s="140" t="s">
        <v>330</v>
      </c>
    </row>
    <row r="760" spans="1703:1703" ht="9.75" customHeight="1">
      <c r="BMM760" s="140" t="s">
        <v>435</v>
      </c>
    </row>
    <row r="761" spans="1703:1703" ht="9.75" customHeight="1">
      <c r="BMM761" s="140" t="s">
        <v>436</v>
      </c>
    </row>
    <row r="762" spans="1703:1703" ht="9.75" customHeight="1">
      <c r="BMM762" s="140" t="s">
        <v>437</v>
      </c>
    </row>
    <row r="763" spans="1703:1703" ht="9.75" customHeight="1">
      <c r="BMM763" s="140" t="s">
        <v>438</v>
      </c>
    </row>
    <row r="771" spans="1706:1708" ht="12" customHeight="1">
      <c r="BMP771" s="430" t="s">
        <v>413</v>
      </c>
      <c r="BMQ771" s="430"/>
      <c r="BMR771" s="430"/>
    </row>
    <row r="772" spans="1706:1708" ht="12" customHeight="1">
      <c r="BMP772" s="430" t="s">
        <v>439</v>
      </c>
      <c r="BMQ772" s="430"/>
      <c r="BMR772" s="430"/>
    </row>
    <row r="773" spans="1706:1708" ht="12" customHeight="1">
      <c r="BMP773" s="430" t="s">
        <v>440</v>
      </c>
      <c r="BMQ773" s="430"/>
      <c r="BMR773" s="430"/>
    </row>
    <row r="774" spans="1706:1708" ht="12" customHeight="1">
      <c r="BMP774" s="430" t="s">
        <v>441</v>
      </c>
      <c r="BMQ774" s="430"/>
      <c r="BMR774" s="430"/>
    </row>
    <row r="775" spans="1706:1708" ht="12" customHeight="1">
      <c r="BMP775" s="430" t="s">
        <v>442</v>
      </c>
      <c r="BMQ775" s="430"/>
      <c r="BMR775" s="430"/>
    </row>
    <row r="776" spans="1706:1708" ht="12" customHeight="1">
      <c r="BMP776" s="430" t="s">
        <v>443</v>
      </c>
      <c r="BMQ776" s="430"/>
      <c r="BMR776" s="430"/>
    </row>
    <row r="777" spans="1706:1708" ht="12" customHeight="1">
      <c r="BMP777" s="430"/>
      <c r="BMQ777" s="430"/>
      <c r="BMR777" s="430"/>
    </row>
    <row r="778" spans="1706:1708" ht="12" customHeight="1">
      <c r="BMP778" s="430"/>
      <c r="BMQ778" s="430"/>
      <c r="BMR778" s="430"/>
    </row>
    <row r="779" spans="1706:1708" ht="12" customHeight="1">
      <c r="BMP779" s="430"/>
      <c r="BMQ779" s="430"/>
      <c r="BMR779" s="430"/>
    </row>
    <row r="780" spans="1706:1708" ht="13.5" customHeight="1">
      <c r="BMP780" s="430"/>
      <c r="BMQ780" s="430"/>
      <c r="BMR780" s="435" t="s">
        <v>294</v>
      </c>
    </row>
    <row r="781" spans="1706:1708" ht="12" customHeight="1">
      <c r="BMP781" s="430"/>
      <c r="BMQ781" s="430"/>
      <c r="BMR781" s="432" t="s">
        <v>387</v>
      </c>
    </row>
    <row r="782" spans="1706:1708" ht="12" customHeight="1">
      <c r="BMP782" s="430"/>
      <c r="BMQ782" s="430"/>
      <c r="BMR782" s="432" t="s">
        <v>311</v>
      </c>
    </row>
    <row r="783" spans="1706:1708" ht="12" customHeight="1">
      <c r="BMP783" s="430"/>
      <c r="BMQ783" s="430"/>
      <c r="BMR783" s="432" t="s">
        <v>285</v>
      </c>
    </row>
    <row r="784" spans="1706:1708" ht="12" customHeight="1">
      <c r="BMP784" s="430"/>
      <c r="BMQ784" s="430"/>
      <c r="BMR784" s="432" t="s">
        <v>315</v>
      </c>
    </row>
    <row r="785" spans="1683:1719" ht="12" customHeight="1">
      <c r="BLS785" s="430"/>
      <c r="BLT785" s="430"/>
      <c r="BLU785" s="430"/>
      <c r="BLV785" s="430"/>
      <c r="BLW785" s="430"/>
      <c r="BLX785" s="430"/>
      <c r="BLY785" s="430"/>
      <c r="BLZ785" s="430"/>
      <c r="BMA785" s="430"/>
      <c r="BMB785" s="430"/>
      <c r="BMC785" s="430"/>
      <c r="BMD785" s="430"/>
      <c r="BME785" s="430"/>
      <c r="BMF785" s="434"/>
      <c r="BMG785" s="430"/>
      <c r="BMH785" s="433"/>
      <c r="BMI785" s="430"/>
      <c r="BMJ785" s="430"/>
      <c r="BMK785" s="430"/>
      <c r="BML785" s="430"/>
      <c r="BMM785" s="430"/>
      <c r="BMN785" s="430"/>
      <c r="BMO785" s="430"/>
      <c r="BMP785" s="430"/>
      <c r="BMQ785" s="430"/>
      <c r="BMR785" s="432" t="s">
        <v>298</v>
      </c>
      <c r="BMS785" s="430"/>
      <c r="BMT785" s="430"/>
      <c r="BMU785" s="430"/>
      <c r="BMV785" s="430"/>
      <c r="BMW785" s="430"/>
      <c r="BMX785" s="430"/>
      <c r="BMY785" s="430"/>
      <c r="BMZ785" s="430"/>
      <c r="BNA785" s="430"/>
      <c r="BNB785" s="430"/>
      <c r="BNC785" s="430"/>
    </row>
    <row r="786" spans="1683:1719" ht="12" customHeight="1">
      <c r="BLS786" s="430"/>
      <c r="BLT786" s="430"/>
      <c r="BLU786" s="430"/>
      <c r="BLV786" s="430"/>
      <c r="BLW786" s="430"/>
      <c r="BLX786" s="430"/>
      <c r="BLY786" s="430"/>
      <c r="BLZ786" s="430"/>
      <c r="BMA786" s="430"/>
      <c r="BMB786" s="430"/>
      <c r="BMC786" s="430"/>
      <c r="BMD786" s="430"/>
      <c r="BME786" s="430"/>
      <c r="BMF786" s="434"/>
      <c r="BMG786" s="430"/>
      <c r="BMH786" s="433"/>
      <c r="BMI786" s="430"/>
      <c r="BMJ786" s="430"/>
      <c r="BMK786" s="430"/>
      <c r="BML786" s="430"/>
      <c r="BMM786" s="430"/>
      <c r="BMN786" s="430"/>
      <c r="BMO786" s="430"/>
      <c r="BMP786" s="430"/>
      <c r="BMQ786" s="430"/>
      <c r="BMR786" s="432"/>
      <c r="BMS786" s="430"/>
      <c r="BMT786" s="430"/>
      <c r="BMU786" s="430"/>
      <c r="BMV786" s="430"/>
      <c r="BMW786" s="430"/>
      <c r="BMX786" s="430"/>
      <c r="BMY786" s="430"/>
      <c r="BMZ786" s="430"/>
      <c r="BNA786" s="430"/>
      <c r="BNB786" s="430"/>
      <c r="BNC786" s="430"/>
    </row>
    <row r="787" spans="1683:1719" ht="13.5" customHeight="1">
      <c r="BLS787" s="430"/>
      <c r="BLT787" s="430"/>
      <c r="BLU787" s="430"/>
      <c r="BLV787" s="430"/>
      <c r="BLW787" s="430"/>
      <c r="BLX787" s="430"/>
      <c r="BLY787" s="430"/>
      <c r="BLZ787" s="430"/>
      <c r="BMA787" s="430"/>
      <c r="BMB787" s="430"/>
      <c r="BMC787" s="430"/>
      <c r="BMD787" s="430"/>
      <c r="BME787" s="430"/>
      <c r="BMF787" s="434"/>
      <c r="BMG787" s="430"/>
      <c r="BMH787" s="433"/>
      <c r="BMI787" s="430"/>
      <c r="BMJ787" s="430"/>
      <c r="BMK787" s="430"/>
      <c r="BML787" s="430"/>
      <c r="BMM787" s="430"/>
      <c r="BMN787" s="430"/>
      <c r="BMO787" s="430"/>
      <c r="BMP787" s="430"/>
      <c r="BMQ787" s="430"/>
      <c r="BMR787" s="432"/>
      <c r="BMS787" s="430"/>
      <c r="BMT787" s="435" t="s">
        <v>297</v>
      </c>
      <c r="BMU787" s="430"/>
      <c r="BMV787" s="430"/>
      <c r="BMW787" s="430"/>
      <c r="BMX787" s="430"/>
      <c r="BMY787" s="430"/>
      <c r="BMZ787" s="430"/>
      <c r="BNA787" s="430"/>
      <c r="BNB787" s="430"/>
      <c r="BNC787" s="430"/>
    </row>
    <row r="788" spans="1683:1719" ht="12" customHeight="1">
      <c r="BLS788" s="430"/>
      <c r="BLT788" s="430"/>
      <c r="BLU788" s="430"/>
      <c r="BLV788" s="430"/>
      <c r="BLW788" s="430"/>
      <c r="BLX788" s="430"/>
      <c r="BLY788" s="430"/>
      <c r="BLZ788" s="430"/>
      <c r="BMA788" s="430"/>
      <c r="BMB788" s="430"/>
      <c r="BMC788" s="430"/>
      <c r="BMD788" s="430"/>
      <c r="BME788" s="430"/>
      <c r="BMF788" s="434"/>
      <c r="BMG788" s="430"/>
      <c r="BMH788" s="433"/>
      <c r="BMI788" s="430"/>
      <c r="BMJ788" s="430"/>
      <c r="BMK788" s="430"/>
      <c r="BML788" s="430"/>
      <c r="BMM788" s="430"/>
      <c r="BMN788" s="430"/>
      <c r="BMO788" s="430"/>
      <c r="BMP788" s="430"/>
      <c r="BMQ788" s="430"/>
      <c r="BMR788" s="432"/>
      <c r="BMS788" s="430"/>
      <c r="BMT788" s="432" t="s">
        <v>386</v>
      </c>
      <c r="BMU788" s="430"/>
      <c r="BMV788" s="430"/>
      <c r="BMW788" s="430"/>
      <c r="BMX788" s="430"/>
      <c r="BMY788" s="430"/>
      <c r="BMZ788" s="430"/>
      <c r="BNA788" s="430"/>
      <c r="BNB788" s="430"/>
      <c r="BNC788" s="430"/>
    </row>
    <row r="789" spans="1683:1719" ht="12" customHeight="1">
      <c r="BLS789" s="430"/>
      <c r="BLT789" s="433"/>
      <c r="BLU789" s="430"/>
      <c r="BLV789" s="430"/>
      <c r="BLW789" s="430"/>
      <c r="BLX789" s="430"/>
      <c r="BLY789" s="430"/>
      <c r="BLZ789" s="430"/>
      <c r="BMA789" s="430"/>
      <c r="BMB789" s="430"/>
      <c r="BMC789" s="430"/>
      <c r="BMD789" s="430"/>
      <c r="BME789" s="430"/>
      <c r="BMF789" s="434"/>
      <c r="BMG789" s="430"/>
      <c r="BMH789" s="433"/>
      <c r="BMI789" s="430"/>
      <c r="BMJ789" s="430"/>
      <c r="BMK789" s="430"/>
      <c r="BML789" s="430"/>
      <c r="BMM789" s="430"/>
      <c r="BMN789" s="430"/>
      <c r="BMO789" s="430"/>
      <c r="BMP789" s="430"/>
      <c r="BMQ789" s="430"/>
      <c r="BMR789" s="432"/>
      <c r="BMS789" s="430"/>
      <c r="BMT789" s="432" t="s">
        <v>316</v>
      </c>
      <c r="BMU789" s="430"/>
      <c r="BMV789" s="430"/>
      <c r="BMW789" s="430"/>
      <c r="BMX789" s="430"/>
      <c r="BMY789" s="430"/>
      <c r="BMZ789" s="430"/>
      <c r="BNA789" s="430"/>
      <c r="BNB789" s="430"/>
      <c r="BNC789" s="430"/>
    </row>
    <row r="790" spans="1683:1719" ht="12" customHeight="1">
      <c r="BLS790" s="430"/>
      <c r="BLT790" s="430"/>
      <c r="BLU790" s="430"/>
      <c r="BLV790" s="430"/>
      <c r="BLW790" s="430"/>
      <c r="BLX790" s="430"/>
      <c r="BLY790" s="430"/>
      <c r="BLZ790" s="430"/>
      <c r="BMA790" s="430"/>
      <c r="BMB790" s="430"/>
      <c r="BMC790" s="430"/>
      <c r="BMD790" s="430"/>
      <c r="BME790" s="430"/>
      <c r="BMF790" s="434"/>
      <c r="BMG790" s="430"/>
      <c r="BMH790" s="433"/>
      <c r="BMI790" s="430"/>
      <c r="BMJ790" s="430"/>
      <c r="BMK790" s="430"/>
      <c r="BML790" s="430"/>
      <c r="BMM790" s="430"/>
      <c r="BMN790" s="430"/>
      <c r="BMO790" s="430"/>
      <c r="BMP790" s="430"/>
      <c r="BMQ790" s="430"/>
      <c r="BMR790" s="432"/>
      <c r="BMS790" s="430"/>
      <c r="BMT790" s="432" t="s">
        <v>299</v>
      </c>
      <c r="BMU790" s="430"/>
      <c r="BMV790" s="430"/>
      <c r="BMW790" s="430"/>
      <c r="BMX790" s="430"/>
      <c r="BMY790" s="430"/>
      <c r="BMZ790" s="430"/>
      <c r="BNA790" s="430"/>
      <c r="BNB790" s="430"/>
      <c r="BNC790" s="430"/>
    </row>
    <row r="791" spans="1683:1719" ht="12" customHeight="1">
      <c r="BLS791" s="430"/>
      <c r="BLT791" s="430"/>
      <c r="BLU791" s="430"/>
      <c r="BLV791" s="430"/>
      <c r="BLW791" s="430"/>
      <c r="BLX791" s="430"/>
      <c r="BLY791" s="430"/>
      <c r="BLZ791" s="430"/>
      <c r="BMA791" s="430"/>
      <c r="BMB791" s="430"/>
      <c r="BMC791" s="430"/>
      <c r="BMD791" s="430"/>
      <c r="BME791" s="430"/>
      <c r="BMF791" s="434"/>
      <c r="BMG791" s="430"/>
      <c r="BMH791" s="433"/>
      <c r="BMI791" s="430"/>
      <c r="BMJ791" s="430"/>
      <c r="BMK791" s="430"/>
      <c r="BML791" s="430"/>
      <c r="BMM791" s="430"/>
      <c r="BMN791" s="430"/>
      <c r="BMO791" s="430"/>
      <c r="BMP791" s="430"/>
      <c r="BMQ791" s="430"/>
      <c r="BMR791" s="432"/>
      <c r="BMS791" s="430"/>
      <c r="BMT791" s="432" t="s">
        <v>385</v>
      </c>
      <c r="BMU791" s="430"/>
      <c r="BMV791" s="430"/>
      <c r="BMW791" s="430"/>
      <c r="BMX791" s="430"/>
      <c r="BMY791" s="430"/>
      <c r="BMZ791" s="430"/>
      <c r="BNA791" s="430"/>
      <c r="BNB791" s="430"/>
      <c r="BNC791" s="430"/>
    </row>
    <row r="792" spans="1683:1719" ht="12" customHeight="1">
      <c r="BLS792" s="430"/>
      <c r="BLT792" s="430"/>
      <c r="BLU792" s="430"/>
      <c r="BLV792" s="430"/>
      <c r="BLW792" s="430"/>
      <c r="BLX792" s="430"/>
      <c r="BLY792" s="430"/>
      <c r="BLZ792" s="430"/>
      <c r="BMA792" s="430"/>
      <c r="BMB792" s="430"/>
      <c r="BMC792" s="430"/>
      <c r="BMD792" s="430"/>
      <c r="BME792" s="430"/>
      <c r="BMF792" s="434"/>
      <c r="BMG792" s="430"/>
      <c r="BMH792" s="433"/>
      <c r="BMI792" s="430"/>
      <c r="BMJ792" s="430"/>
      <c r="BMK792" s="430"/>
      <c r="BML792" s="430"/>
      <c r="BMM792" s="430"/>
      <c r="BMN792" s="430"/>
      <c r="BMO792" s="430"/>
      <c r="BMP792" s="430"/>
      <c r="BMQ792" s="430"/>
      <c r="BMR792" s="432"/>
      <c r="BMS792" s="430"/>
      <c r="BMT792" s="432" t="s">
        <v>384</v>
      </c>
      <c r="BMU792" s="430"/>
      <c r="BMV792" s="430"/>
      <c r="BMW792" s="430"/>
      <c r="BMX792" s="430"/>
      <c r="BMY792" s="430"/>
      <c r="BMZ792" s="430"/>
      <c r="BNA792" s="430"/>
      <c r="BNB792" s="430"/>
      <c r="BNC792" s="430"/>
    </row>
    <row r="793" spans="1683:1719" ht="12" customHeight="1">
      <c r="BLS793" s="430"/>
      <c r="BLT793" s="430"/>
      <c r="BLU793" s="430"/>
      <c r="BLV793" s="430"/>
      <c r="BLW793" s="430"/>
      <c r="BLX793" s="430"/>
      <c r="BLY793" s="430"/>
      <c r="BLZ793" s="430"/>
      <c r="BMA793" s="430"/>
      <c r="BMB793" s="430"/>
      <c r="BMC793" s="430"/>
      <c r="BMD793" s="430"/>
      <c r="BME793" s="430"/>
      <c r="BMF793" s="434"/>
      <c r="BMG793" s="430"/>
      <c r="BMH793" s="433"/>
      <c r="BMI793" s="430"/>
      <c r="BMJ793" s="430"/>
      <c r="BMK793" s="430"/>
      <c r="BML793" s="430"/>
      <c r="BMM793" s="430"/>
      <c r="BMN793" s="430"/>
      <c r="BMO793" s="430"/>
      <c r="BMP793" s="430"/>
      <c r="BMQ793" s="430"/>
      <c r="BMR793" s="432"/>
      <c r="BMS793" s="430"/>
      <c r="BMT793" s="430"/>
      <c r="BMU793" s="430"/>
      <c r="BMV793" s="430"/>
      <c r="BMW793" s="430"/>
      <c r="BMX793" s="430"/>
      <c r="BMY793" s="430"/>
      <c r="BMZ793" s="430"/>
      <c r="BNA793" s="430"/>
      <c r="BNB793" s="430"/>
      <c r="BNC793" s="430"/>
    </row>
    <row r="794" spans="1683:1719" ht="12" customHeight="1">
      <c r="BLS794" s="430" t="s">
        <v>444</v>
      </c>
      <c r="BLT794" s="433"/>
      <c r="BLU794" s="430"/>
      <c r="BLV794" s="430"/>
      <c r="BLW794" s="430"/>
      <c r="BLX794" s="430"/>
      <c r="BLY794" s="430"/>
      <c r="BLZ794" s="430"/>
      <c r="BMA794" s="430"/>
      <c r="BMB794" s="430"/>
      <c r="BMC794" s="430"/>
      <c r="BMD794" s="430"/>
      <c r="BME794" s="430"/>
      <c r="BMF794" s="434"/>
      <c r="BMG794" s="430"/>
      <c r="BMH794" s="433"/>
      <c r="BMI794" s="430"/>
      <c r="BMJ794" s="430"/>
      <c r="BMK794" s="430"/>
      <c r="BML794" s="430"/>
      <c r="BMM794" s="430"/>
      <c r="BMN794" s="430"/>
      <c r="BMO794" s="430"/>
      <c r="BMP794" s="430" t="s">
        <v>445</v>
      </c>
      <c r="BMQ794" s="430"/>
      <c r="BMR794" s="432"/>
      <c r="BMS794" s="430"/>
      <c r="BMT794" s="430"/>
      <c r="BMU794" s="430"/>
      <c r="BMV794" s="430"/>
      <c r="BMW794" s="430"/>
      <c r="BMX794" s="430"/>
      <c r="BMY794" s="430"/>
      <c r="BMZ794" s="430"/>
      <c r="BNA794" s="430"/>
      <c r="BNB794" s="430"/>
      <c r="BNC794" s="430"/>
    </row>
    <row r="795" spans="1683:1719" ht="12" customHeight="1">
      <c r="BLS795" s="430" t="s">
        <v>446</v>
      </c>
      <c r="BLT795" s="433">
        <v>0</v>
      </c>
      <c r="BLU795" s="430" t="s">
        <v>447</v>
      </c>
      <c r="BLV795" s="430"/>
      <c r="BLW795" s="430"/>
      <c r="BLX795" s="430"/>
      <c r="BLY795" s="430"/>
      <c r="BLZ795" s="430"/>
      <c r="BMA795" s="430"/>
      <c r="BMB795" s="430"/>
      <c r="BMC795" s="430"/>
      <c r="BMD795" s="430"/>
      <c r="BME795" s="430"/>
      <c r="BMF795" s="434"/>
      <c r="BMG795" s="430"/>
      <c r="BMH795" s="433"/>
      <c r="BMI795" s="430"/>
      <c r="BMJ795" s="430"/>
      <c r="BMK795" s="430"/>
      <c r="BML795" s="430"/>
      <c r="BMM795" s="430"/>
      <c r="BMN795" s="430"/>
      <c r="BMO795" s="430"/>
      <c r="BMP795" s="430" t="s">
        <v>448</v>
      </c>
      <c r="BMQ795" s="430"/>
      <c r="BMR795" s="432"/>
      <c r="BMS795" s="430"/>
      <c r="BMT795" s="430"/>
      <c r="BMU795" s="430"/>
      <c r="BMV795" s="430"/>
      <c r="BMW795" s="430"/>
      <c r="BMX795" s="430"/>
      <c r="BMY795" s="430"/>
      <c r="BMZ795" s="430"/>
      <c r="BNA795" s="430"/>
      <c r="BNB795" s="430"/>
      <c r="BNC795" s="430"/>
    </row>
    <row r="796" spans="1683:1719" ht="12" customHeight="1">
      <c r="BLS796" s="430" t="s">
        <v>449</v>
      </c>
      <c r="BLT796" s="433">
        <v>1</v>
      </c>
      <c r="BLU796" s="430" t="s">
        <v>450</v>
      </c>
      <c r="BLV796" s="430"/>
      <c r="BLW796" s="430"/>
      <c r="BLX796" s="430"/>
      <c r="BLY796" s="430"/>
      <c r="BLZ796" s="430"/>
      <c r="BMA796" s="430"/>
      <c r="BMB796" s="430"/>
      <c r="BMC796" s="430"/>
      <c r="BMD796" s="430"/>
      <c r="BME796" s="430"/>
      <c r="BMF796" s="434"/>
      <c r="BMG796" s="430"/>
      <c r="BMH796" s="433"/>
      <c r="BMI796" s="430"/>
      <c r="BMJ796" s="430"/>
      <c r="BMK796" s="430"/>
      <c r="BML796" s="430"/>
      <c r="BMM796" s="430"/>
      <c r="BMN796" s="430"/>
      <c r="BMO796" s="430"/>
      <c r="BMP796" s="430" t="s">
        <v>451</v>
      </c>
      <c r="BMQ796" s="430"/>
      <c r="BMR796" s="432"/>
      <c r="BMS796" s="430"/>
      <c r="BMT796" s="430"/>
      <c r="BMU796" s="430"/>
      <c r="BMV796" s="430"/>
      <c r="BMW796" s="430"/>
      <c r="BMX796" s="430"/>
      <c r="BMY796" s="430"/>
      <c r="BMZ796" s="430"/>
      <c r="BNA796" s="430"/>
      <c r="BNB796" s="430"/>
      <c r="BNC796" s="430"/>
    </row>
    <row r="797" spans="1683:1719" ht="12" customHeight="1">
      <c r="BLS797" s="430" t="s">
        <v>452</v>
      </c>
      <c r="BLT797" s="433">
        <v>2</v>
      </c>
      <c r="BLU797" s="430" t="s">
        <v>453</v>
      </c>
      <c r="BLV797" s="430"/>
      <c r="BLW797" s="430"/>
      <c r="BLX797" s="430"/>
      <c r="BLY797" s="430"/>
      <c r="BLZ797" s="430"/>
      <c r="BMA797" s="430"/>
      <c r="BMB797" s="430"/>
      <c r="BMC797" s="430"/>
      <c r="BMD797" s="430"/>
      <c r="BME797" s="430"/>
      <c r="BMF797" s="434"/>
      <c r="BMG797" s="430"/>
      <c r="BMH797" s="433"/>
      <c r="BMI797" s="430"/>
      <c r="BMJ797" s="430"/>
      <c r="BMK797" s="430"/>
      <c r="BML797" s="430"/>
      <c r="BMM797" s="430"/>
      <c r="BMN797" s="430"/>
      <c r="BMO797" s="430"/>
      <c r="BMP797" s="430" t="s">
        <v>454</v>
      </c>
      <c r="BMQ797" s="430"/>
      <c r="BMR797" s="430"/>
      <c r="BMS797" s="430"/>
      <c r="BMT797" s="430"/>
      <c r="BMU797" s="430"/>
      <c r="BMV797" s="430"/>
      <c r="BMW797" s="430"/>
      <c r="BMX797" s="430"/>
      <c r="BMY797" s="430"/>
      <c r="BMZ797" s="430"/>
      <c r="BNA797" s="430"/>
      <c r="BNB797" s="430"/>
      <c r="BNC797" s="430"/>
    </row>
    <row r="798" spans="1683:1719" ht="13.5" customHeight="1">
      <c r="BLS798" s="430"/>
      <c r="BLT798" s="430"/>
      <c r="BLU798" s="430"/>
      <c r="BLV798" s="430"/>
      <c r="BLW798" s="430"/>
      <c r="BLX798" s="430"/>
      <c r="BLY798" s="430"/>
      <c r="BLZ798" s="430"/>
      <c r="BMA798" s="430"/>
      <c r="BMB798" s="430"/>
      <c r="BMC798" s="430"/>
      <c r="BMD798" s="430"/>
      <c r="BME798" s="430"/>
      <c r="BMF798" s="434"/>
      <c r="BMG798" s="430"/>
      <c r="BMH798" s="433"/>
      <c r="BMI798" s="430"/>
      <c r="BMJ798" s="430"/>
      <c r="BMK798" s="430"/>
      <c r="BML798" s="430"/>
      <c r="BMM798" s="430"/>
      <c r="BMN798" s="430"/>
      <c r="BMO798" s="430"/>
      <c r="BMP798" s="430" t="s">
        <v>455</v>
      </c>
      <c r="BMQ798" s="430"/>
      <c r="BMR798" s="430"/>
      <c r="BMS798" s="430"/>
      <c r="BMT798" s="435"/>
      <c r="BMU798" s="430"/>
      <c r="BMV798" s="430"/>
      <c r="BMW798" s="430"/>
      <c r="BMX798" s="430"/>
      <c r="BMY798" s="430"/>
      <c r="BMZ798" s="430"/>
      <c r="BNA798" s="430"/>
      <c r="BNB798" s="430"/>
      <c r="BNC798" s="430"/>
    </row>
    <row r="799" spans="1683:1719" ht="12.75" customHeight="1">
      <c r="BLY799" s="430"/>
      <c r="BLZ799" s="430"/>
      <c r="BMA799" s="430"/>
      <c r="BMB799" s="430"/>
      <c r="BMC799" s="430"/>
      <c r="BMD799" s="430"/>
      <c r="BME799" s="430"/>
      <c r="BMF799" s="434"/>
      <c r="BMG799" s="430"/>
      <c r="BMH799" s="433"/>
      <c r="BMI799" s="430"/>
      <c r="BMJ799" s="430"/>
      <c r="BMK799" s="430"/>
      <c r="BML799" s="430"/>
      <c r="BMM799" s="430"/>
      <c r="BMN799" s="430"/>
      <c r="BMO799" s="430"/>
      <c r="BMP799" s="430" t="s">
        <v>456</v>
      </c>
      <c r="BMQ799" s="430"/>
      <c r="BMR799" s="430"/>
      <c r="BMS799" s="430"/>
      <c r="BMT799" s="432"/>
      <c r="BMU799" s="430"/>
      <c r="BMV799" s="430"/>
      <c r="BMW799" s="16" t="s">
        <v>457</v>
      </c>
      <c r="BMX799" s="666" t="s">
        <v>458</v>
      </c>
      <c r="BMY799" s="618"/>
      <c r="BMZ799" s="618"/>
      <c r="BNA799" s="16" t="s">
        <v>459</v>
      </c>
      <c r="BNB799" s="430"/>
      <c r="BNC799" s="436" t="s">
        <v>6</v>
      </c>
    </row>
    <row r="800" spans="1683:1719" ht="12" customHeight="1">
      <c r="BLY800" s="430"/>
      <c r="BLZ800" s="430"/>
      <c r="BMA800" s="430"/>
      <c r="BMB800" s="430"/>
      <c r="BMC800" s="430"/>
      <c r="BMD800" s="430"/>
      <c r="BME800" s="430"/>
      <c r="BMF800" s="434"/>
      <c r="BMG800" s="430"/>
      <c r="BMH800" s="433"/>
      <c r="BMI800" s="430"/>
      <c r="BMJ800" s="430"/>
      <c r="BMK800" s="430"/>
      <c r="BML800" s="430"/>
      <c r="BMM800" s="430"/>
      <c r="BMN800" s="430"/>
      <c r="BMO800" s="430"/>
      <c r="BMP800" s="430" t="s">
        <v>460</v>
      </c>
      <c r="BMQ800" s="430"/>
      <c r="BMR800" s="430"/>
      <c r="BMS800" s="430"/>
      <c r="BMT800" s="432"/>
      <c r="BMU800" s="430"/>
      <c r="BMV800" s="430"/>
      <c r="BMW800" s="144" t="s">
        <v>461</v>
      </c>
      <c r="BMX800" s="144" t="s">
        <v>462</v>
      </c>
      <c r="BMY800" s="144" t="s">
        <v>463</v>
      </c>
      <c r="BMZ800" s="144" t="s">
        <v>464</v>
      </c>
      <c r="BNA800" s="144" t="s">
        <v>465</v>
      </c>
      <c r="BNB800" s="430"/>
      <c r="BNC800" s="437" t="s">
        <v>466</v>
      </c>
    </row>
    <row r="801" spans="1706:1719" ht="12" customHeight="1">
      <c r="BMP801" s="430" t="s">
        <v>467</v>
      </c>
      <c r="BMQ801" s="430"/>
      <c r="BMR801" s="430"/>
      <c r="BMS801" s="430"/>
      <c r="BMT801" s="432"/>
      <c r="BMU801" s="430"/>
      <c r="BMV801" s="430"/>
      <c r="BMW801" s="13" t="s">
        <v>468</v>
      </c>
      <c r="BMX801" s="13" t="s">
        <v>469</v>
      </c>
      <c r="BMY801" s="13" t="s">
        <v>470</v>
      </c>
      <c r="BMZ801" s="13" t="s">
        <v>294</v>
      </c>
      <c r="BNA801" s="13" t="s">
        <v>471</v>
      </c>
      <c r="BNB801" s="430"/>
      <c r="BNC801" s="438" t="s">
        <v>472</v>
      </c>
    </row>
    <row r="802" spans="1706:1719" ht="12" customHeight="1">
      <c r="BMP802" s="430" t="s">
        <v>473</v>
      </c>
      <c r="BMQ802" s="430"/>
      <c r="BMR802" s="430"/>
      <c r="BMS802" s="430"/>
      <c r="BMT802" s="430"/>
      <c r="BMU802" s="430"/>
      <c r="BMV802" s="430"/>
      <c r="BMW802" s="13" t="s">
        <v>474</v>
      </c>
      <c r="BMX802" s="13" t="s">
        <v>475</v>
      </c>
      <c r="BMY802" s="13" t="s">
        <v>476</v>
      </c>
      <c r="BMZ802" s="13" t="s">
        <v>297</v>
      </c>
      <c r="BNA802" s="13" t="s">
        <v>477</v>
      </c>
      <c r="BNB802" s="430"/>
      <c r="BNC802" s="438" t="s">
        <v>478</v>
      </c>
    </row>
    <row r="803" spans="1706:1719" ht="12" customHeight="1">
      <c r="BMP803" s="430" t="s">
        <v>479</v>
      </c>
      <c r="BMQ803" s="430"/>
      <c r="BMR803" s="430"/>
      <c r="BMS803" s="430"/>
      <c r="BMT803" s="430"/>
      <c r="BMU803" s="430"/>
      <c r="BMV803" s="430"/>
      <c r="BMW803" s="13" t="s">
        <v>414</v>
      </c>
      <c r="BMX803" s="13" t="s">
        <v>480</v>
      </c>
      <c r="BMY803" s="13" t="s">
        <v>481</v>
      </c>
      <c r="BNA803" s="13" t="s">
        <v>482</v>
      </c>
      <c r="BNB803" s="430"/>
      <c r="BNC803" s="438" t="s">
        <v>483</v>
      </c>
    </row>
    <row r="804" spans="1706:1719" ht="12" customHeight="1">
      <c r="BMP804" s="430" t="s">
        <v>484</v>
      </c>
      <c r="BMQ804" s="430"/>
      <c r="BMR804" s="430"/>
      <c r="BMS804" s="430"/>
      <c r="BMT804" s="430"/>
      <c r="BMU804" s="430"/>
      <c r="BMV804" s="430"/>
      <c r="BMW804" s="13" t="s">
        <v>451</v>
      </c>
      <c r="BNA804" s="13" t="s">
        <v>485</v>
      </c>
      <c r="BNB804" s="430"/>
      <c r="BNC804" s="438" t="s">
        <v>486</v>
      </c>
    </row>
    <row r="805" spans="1706:1719" ht="12" customHeight="1">
      <c r="BMP805" s="430"/>
      <c r="BMQ805" s="430"/>
      <c r="BMR805" s="430"/>
      <c r="BMS805" s="430"/>
      <c r="BMT805" s="430"/>
      <c r="BMU805" s="430"/>
      <c r="BMV805" s="430"/>
      <c r="BMW805" s="13" t="s">
        <v>454</v>
      </c>
      <c r="BNB805" s="430"/>
      <c r="BNC805" s="438" t="s">
        <v>487</v>
      </c>
    </row>
    <row r="806" spans="1706:1719" ht="12" customHeight="1">
      <c r="BMP806" s="430"/>
      <c r="BMQ806" s="430"/>
      <c r="BMR806" s="430"/>
      <c r="BMS806" s="430"/>
      <c r="BMT806" s="430"/>
      <c r="BMU806" s="430"/>
      <c r="BMV806" s="430"/>
      <c r="BMW806" s="13" t="s">
        <v>488</v>
      </c>
      <c r="BNB806" s="430"/>
      <c r="BNC806" s="438" t="s">
        <v>489</v>
      </c>
    </row>
    <row r="807" spans="1706:1719" ht="12" customHeight="1">
      <c r="BMP807" s="430"/>
      <c r="BMQ807" s="430"/>
      <c r="BMR807" s="430"/>
      <c r="BMS807" s="430"/>
      <c r="BMT807" s="430"/>
      <c r="BMU807" s="430"/>
      <c r="BMV807" s="430"/>
      <c r="BMW807" s="13" t="s">
        <v>490</v>
      </c>
      <c r="BNB807" s="430"/>
      <c r="BNC807" s="438" t="s">
        <v>491</v>
      </c>
    </row>
    <row r="808" spans="1706:1719" ht="12" customHeight="1">
      <c r="BMP808" s="430"/>
      <c r="BMQ808" s="430"/>
      <c r="BMR808" s="430"/>
      <c r="BMS808" s="430"/>
      <c r="BMT808" s="430"/>
      <c r="BMU808" s="430"/>
      <c r="BMV808" s="430"/>
      <c r="BMW808" s="13" t="s">
        <v>492</v>
      </c>
      <c r="BNB808" s="430"/>
      <c r="BNC808" s="438" t="s">
        <v>493</v>
      </c>
    </row>
    <row r="809" spans="1706:1719" ht="12" customHeight="1">
      <c r="BMP809" s="430"/>
      <c r="BMQ809" s="430"/>
      <c r="BMR809" s="430"/>
      <c r="BMS809" s="430"/>
      <c r="BMT809" s="430"/>
      <c r="BMU809" s="430"/>
      <c r="BMV809" s="430"/>
      <c r="BMW809" s="13" t="s">
        <v>404</v>
      </c>
      <c r="BNB809" s="430"/>
      <c r="BNC809" s="438" t="s">
        <v>494</v>
      </c>
    </row>
    <row r="810" spans="1706:1719" ht="12" customHeight="1">
      <c r="BMP810" s="430"/>
      <c r="BMQ810" s="430"/>
      <c r="BMR810" s="430"/>
      <c r="BMS810" s="430"/>
      <c r="BMT810" s="430"/>
      <c r="BMU810" s="430"/>
      <c r="BMV810" s="430"/>
      <c r="BMW810" s="430" t="s">
        <v>456</v>
      </c>
      <c r="BMX810" s="430"/>
      <c r="BNA810" s="81"/>
      <c r="BNB810" s="430"/>
      <c r="BNC810" s="438" t="s">
        <v>495</v>
      </c>
    </row>
    <row r="811" spans="1706:1719" ht="12" customHeight="1">
      <c r="BMP811" s="430"/>
      <c r="BMQ811" s="430"/>
      <c r="BMR811" s="430"/>
      <c r="BMS811" s="430"/>
      <c r="BMT811" s="430"/>
      <c r="BMU811" s="430"/>
      <c r="BMV811" s="430"/>
      <c r="BMW811" s="430" t="s">
        <v>460</v>
      </c>
      <c r="BMX811" s="430"/>
      <c r="BNA811" s="81"/>
      <c r="BNB811" s="430"/>
      <c r="BNC811" s="438" t="s">
        <v>496</v>
      </c>
    </row>
    <row r="812" spans="1706:1719" ht="12" customHeight="1">
      <c r="BMP812" s="430"/>
      <c r="BMQ812" s="430"/>
      <c r="BMR812" s="430"/>
      <c r="BMS812" s="430"/>
      <c r="BMT812" s="430"/>
      <c r="BMU812" s="430"/>
      <c r="BMV812" s="430"/>
      <c r="BMW812" s="430" t="s">
        <v>467</v>
      </c>
      <c r="BNA812" s="81"/>
      <c r="BNB812" s="430"/>
      <c r="BNC812" s="438" t="s">
        <v>497</v>
      </c>
    </row>
    <row r="813" spans="1706:1719" ht="12" customHeight="1">
      <c r="BMP813" s="430"/>
      <c r="BMQ813" s="430"/>
      <c r="BMR813" s="430"/>
      <c r="BMS813" s="430"/>
      <c r="BMT813" s="430"/>
      <c r="BMU813" s="430"/>
      <c r="BMV813" s="430"/>
      <c r="BMW813" s="430" t="s">
        <v>473</v>
      </c>
      <c r="BNA813" s="81"/>
      <c r="BNB813" s="430"/>
      <c r="BNC813" s="438" t="s">
        <v>498</v>
      </c>
    </row>
    <row r="814" spans="1706:1719" ht="12" customHeight="1">
      <c r="BMP814" s="430"/>
      <c r="BMQ814" s="430"/>
      <c r="BMR814" s="430"/>
      <c r="BMS814" s="430"/>
      <c r="BMT814" s="430"/>
      <c r="BMU814" s="430"/>
      <c r="BMV814" s="430"/>
      <c r="BMW814" s="430" t="s">
        <v>479</v>
      </c>
      <c r="BNA814" s="81"/>
      <c r="BNB814" s="430"/>
      <c r="BNC814" s="438" t="s">
        <v>499</v>
      </c>
    </row>
    <row r="815" spans="1706:1719" ht="12" customHeight="1">
      <c r="BMP815" s="430"/>
      <c r="BMQ815" s="430"/>
      <c r="BMR815" s="430"/>
      <c r="BMS815" s="430"/>
      <c r="BMT815" s="430"/>
      <c r="BMU815" s="430"/>
      <c r="BMV815" s="430"/>
      <c r="BMW815" s="430" t="s">
        <v>484</v>
      </c>
      <c r="BNA815" s="81"/>
      <c r="BNB815" s="430"/>
      <c r="BNC815" s="438" t="s">
        <v>500</v>
      </c>
    </row>
    <row r="816" spans="1706:1719" ht="12" customHeight="1">
      <c r="BMP816" s="430"/>
      <c r="BMQ816" s="430"/>
      <c r="BMR816" s="430"/>
      <c r="BMS816" s="430"/>
      <c r="BMT816" s="430"/>
      <c r="BMU816" s="430"/>
      <c r="BMV816" s="430"/>
      <c r="BMW816" s="430"/>
      <c r="BNB816" s="430"/>
      <c r="BNC816" s="438" t="s">
        <v>501</v>
      </c>
    </row>
    <row r="817" spans="1719:1719" ht="12" customHeight="1">
      <c r="BNC817" s="438" t="s">
        <v>502</v>
      </c>
    </row>
    <row r="818" spans="1719:1719" ht="12" customHeight="1">
      <c r="BNC818" s="438" t="s">
        <v>503</v>
      </c>
    </row>
    <row r="819" spans="1719:1719" ht="12" customHeight="1">
      <c r="BNC819" s="438" t="s">
        <v>504</v>
      </c>
    </row>
    <row r="820" spans="1719:1719" ht="12" customHeight="1">
      <c r="BNC820" s="438" t="s">
        <v>505</v>
      </c>
    </row>
    <row r="821" spans="1719:1719" ht="12" customHeight="1">
      <c r="BNC821" s="438" t="s">
        <v>506</v>
      </c>
    </row>
    <row r="822" spans="1719:1719" ht="12" customHeight="1">
      <c r="BNC822" s="438" t="s">
        <v>507</v>
      </c>
    </row>
    <row r="823" spans="1719:1719" ht="12" customHeight="1">
      <c r="BNC823" s="438" t="s">
        <v>508</v>
      </c>
    </row>
    <row r="824" spans="1719:1719" ht="12" customHeight="1">
      <c r="BNC824" s="438" t="s">
        <v>509</v>
      </c>
    </row>
    <row r="825" spans="1719:1719" ht="12" customHeight="1">
      <c r="BNC825" s="438" t="s">
        <v>5</v>
      </c>
    </row>
    <row r="826" spans="1719:1719" ht="12" customHeight="1">
      <c r="BNC826" s="438" t="s">
        <v>510</v>
      </c>
    </row>
    <row r="827" spans="1719:1719" ht="12" customHeight="1">
      <c r="BNC827" s="438" t="s">
        <v>511</v>
      </c>
    </row>
    <row r="828" spans="1719:1719" ht="12" customHeight="1">
      <c r="BNC828" s="438" t="s">
        <v>512</v>
      </c>
    </row>
    <row r="829" spans="1719:1719" ht="12" customHeight="1">
      <c r="BNC829" s="438" t="s">
        <v>513</v>
      </c>
    </row>
    <row r="830" spans="1719:1719" ht="12" customHeight="1">
      <c r="BNC830" s="439" t="s">
        <v>514</v>
      </c>
    </row>
    <row r="831" spans="1719:1719" ht="12" customHeight="1">
      <c r="BNC831" s="438" t="s">
        <v>515</v>
      </c>
    </row>
    <row r="832" spans="1719:1719" ht="12" customHeight="1">
      <c r="BNC832" s="438" t="s">
        <v>516</v>
      </c>
    </row>
    <row r="833" spans="1719:1725" ht="12" customHeight="1">
      <c r="BNC833" s="438" t="s">
        <v>517</v>
      </c>
      <c r="BND833" s="430"/>
      <c r="BNE833" s="430"/>
      <c r="BNF833" s="430"/>
      <c r="BNG833" s="430"/>
      <c r="BNH833" s="430"/>
      <c r="BNI833" s="430"/>
    </row>
    <row r="834" spans="1719:1725" ht="12" customHeight="1">
      <c r="BNC834" s="438" t="s">
        <v>518</v>
      </c>
      <c r="BND834" s="430"/>
      <c r="BNE834" s="430"/>
      <c r="BNF834" s="430"/>
      <c r="BNG834" s="430"/>
      <c r="BNH834" s="430"/>
      <c r="BNI834" s="430"/>
    </row>
    <row r="835" spans="1719:1725" ht="12" customHeight="1">
      <c r="BNC835" s="430"/>
      <c r="BND835" s="430"/>
      <c r="BNE835" s="430"/>
      <c r="BNF835" s="430"/>
      <c r="BNG835" s="430"/>
      <c r="BNH835" s="430"/>
      <c r="BNI835" s="430"/>
    </row>
    <row r="836" spans="1719:1725" ht="12" customHeight="1">
      <c r="BNC836" s="430"/>
      <c r="BND836" s="430"/>
      <c r="BNE836" s="430"/>
      <c r="BNF836" s="430"/>
      <c r="BNG836" s="430"/>
      <c r="BNH836" s="430"/>
      <c r="BNI836" s="430"/>
    </row>
    <row r="837" spans="1719:1725" ht="12" customHeight="1">
      <c r="BNC837" s="430"/>
      <c r="BND837" s="430"/>
      <c r="BNE837" s="430" t="s">
        <v>69</v>
      </c>
      <c r="BNF837" s="430"/>
      <c r="BNG837" s="430"/>
      <c r="BNH837" s="430"/>
      <c r="BNI837" s="430"/>
    </row>
    <row r="838" spans="1719:1725" ht="12" customHeight="1">
      <c r="BNC838" s="430"/>
      <c r="BND838" s="430"/>
      <c r="BNE838" s="430" t="s">
        <v>286</v>
      </c>
      <c r="BNF838" s="430"/>
      <c r="BNG838" s="430"/>
      <c r="BNH838" s="430"/>
      <c r="BNI838" s="430"/>
    </row>
    <row r="839" spans="1719:1725" ht="12" customHeight="1">
      <c r="BNC839" s="430"/>
      <c r="BND839" s="430"/>
      <c r="BNE839" s="430"/>
      <c r="BNF839" s="430"/>
      <c r="BNG839" s="430"/>
      <c r="BNH839" s="430"/>
      <c r="BNI839" s="430"/>
    </row>
    <row r="840" spans="1719:1725" ht="12" customHeight="1">
      <c r="BNC840" s="430"/>
      <c r="BND840" s="430"/>
      <c r="BNE840" s="430"/>
      <c r="BNF840" s="430"/>
      <c r="BNG840" s="430" t="s">
        <v>519</v>
      </c>
      <c r="BNH840" s="430"/>
      <c r="BNI840" s="430"/>
    </row>
    <row r="841" spans="1719:1725" ht="12" customHeight="1">
      <c r="BNC841" s="430"/>
      <c r="BND841" s="430"/>
      <c r="BNE841" s="430"/>
      <c r="BNF841" s="430"/>
      <c r="BNG841" s="430" t="s">
        <v>520</v>
      </c>
      <c r="BNH841" s="430"/>
      <c r="BNI841" s="430"/>
    </row>
    <row r="842" spans="1719:1725" ht="12" customHeight="1">
      <c r="BNC842" s="430"/>
      <c r="BND842" s="430"/>
      <c r="BNE842" s="430"/>
      <c r="BNF842" s="430"/>
      <c r="BNG842" s="430" t="s">
        <v>521</v>
      </c>
      <c r="BNH842" s="430"/>
      <c r="BNI842" s="430"/>
    </row>
    <row r="843" spans="1719:1725" ht="12" customHeight="1">
      <c r="BNC843" s="430"/>
      <c r="BND843" s="430"/>
      <c r="BNE843" s="430"/>
      <c r="BNF843" s="430"/>
      <c r="BNG843" s="430" t="s">
        <v>522</v>
      </c>
      <c r="BNH843" s="430"/>
      <c r="BNI843" s="430"/>
    </row>
    <row r="844" spans="1719:1725" ht="12" customHeight="1">
      <c r="BNC844" s="430"/>
      <c r="BND844" s="430"/>
      <c r="BNE844" s="430"/>
      <c r="BNF844" s="430"/>
      <c r="BNG844" s="430"/>
      <c r="BNH844" s="430"/>
      <c r="BNI844" s="430"/>
    </row>
    <row r="845" spans="1719:1725" ht="12" customHeight="1">
      <c r="BNC845" s="430"/>
      <c r="BND845" s="430"/>
      <c r="BNE845" s="430"/>
      <c r="BNF845" s="430"/>
      <c r="BNG845" s="430"/>
      <c r="BNH845" s="430"/>
      <c r="BNI845" s="430" t="s">
        <v>523</v>
      </c>
    </row>
    <row r="846" spans="1719:1725" ht="12" customHeight="1">
      <c r="BNC846" s="430"/>
      <c r="BND846" s="430"/>
      <c r="BNE846" s="430"/>
      <c r="BNF846" s="430"/>
      <c r="BNG846" s="430"/>
      <c r="BNH846" s="430"/>
      <c r="BNI846" s="430" t="s">
        <v>524</v>
      </c>
    </row>
    <row r="847" spans="1719:1725" ht="12" customHeight="1">
      <c r="BNC847" s="430"/>
      <c r="BND847" s="430"/>
      <c r="BNE847" s="430"/>
      <c r="BNF847" s="430"/>
      <c r="BNG847" s="430"/>
      <c r="BNH847" s="430"/>
      <c r="BNI847" s="430" t="s">
        <v>525</v>
      </c>
    </row>
    <row r="850" spans="1728:1730" ht="9.75" customHeight="1">
      <c r="BNL850" s="146" t="s">
        <v>526</v>
      </c>
      <c r="BNM850" s="146"/>
      <c r="BNN850" s="146"/>
    </row>
    <row r="851" spans="1728:1730" ht="12" customHeight="1">
      <c r="BNL851" s="440" t="s">
        <v>527</v>
      </c>
      <c r="BNM851" s="146"/>
      <c r="BNN851" s="146"/>
    </row>
    <row r="852" spans="1728:1730" ht="12" customHeight="1">
      <c r="BNL852" s="440" t="s">
        <v>528</v>
      </c>
      <c r="BNM852" s="146"/>
      <c r="BNN852" s="146"/>
    </row>
    <row r="853" spans="1728:1730" ht="12" customHeight="1">
      <c r="BNL853" s="440" t="s">
        <v>529</v>
      </c>
      <c r="BNM853" s="146"/>
      <c r="BNN853" s="146"/>
    </row>
    <row r="854" spans="1728:1730" ht="12" customHeight="1">
      <c r="BNL854" s="440" t="s">
        <v>530</v>
      </c>
      <c r="BNM854" s="146"/>
      <c r="BNN854" s="146"/>
    </row>
    <row r="855" spans="1728:1730" ht="12" customHeight="1">
      <c r="BNL855" s="440" t="s">
        <v>531</v>
      </c>
      <c r="BNM855" s="146"/>
      <c r="BNN855" s="146"/>
    </row>
    <row r="856" spans="1728:1730" ht="12" customHeight="1">
      <c r="BNL856" s="440" t="s">
        <v>532</v>
      </c>
      <c r="BNM856" s="146"/>
      <c r="BNN856" s="146"/>
    </row>
    <row r="857" spans="1728:1730" ht="12" customHeight="1">
      <c r="BNL857" s="440" t="s">
        <v>533</v>
      </c>
      <c r="BNM857" s="146"/>
      <c r="BNN857" s="146"/>
    </row>
    <row r="858" spans="1728:1730" ht="12" customHeight="1">
      <c r="BNL858" s="440" t="s">
        <v>534</v>
      </c>
      <c r="BNM858" s="146"/>
      <c r="BNN858" s="146"/>
    </row>
    <row r="859" spans="1728:1730" ht="12" customHeight="1">
      <c r="BNL859" s="440" t="s">
        <v>535</v>
      </c>
      <c r="BNM859" s="146"/>
      <c r="BNN859" s="146"/>
    </row>
    <row r="860" spans="1728:1730" ht="12" customHeight="1">
      <c r="BNL860" s="440" t="s">
        <v>536</v>
      </c>
      <c r="BNM860" s="146"/>
      <c r="BNN860" s="146"/>
    </row>
    <row r="861" spans="1728:1730" ht="9.75" customHeight="1">
      <c r="BNL861" s="146"/>
      <c r="BNM861" s="146"/>
      <c r="BNN861" s="146"/>
    </row>
    <row r="862" spans="1728:1730" ht="9.75" customHeight="1">
      <c r="BNL862" s="146"/>
      <c r="BNM862" s="146"/>
      <c r="BNN862" s="146" t="s">
        <v>537</v>
      </c>
    </row>
    <row r="863" spans="1728:1730" ht="9.75" customHeight="1">
      <c r="BNL863" s="146"/>
      <c r="BNM863" s="146"/>
      <c r="BNN863" s="146" t="s">
        <v>538</v>
      </c>
    </row>
    <row r="864" spans="1728:1730" ht="9.75" customHeight="1">
      <c r="BNL864" s="146"/>
      <c r="BNM864" s="146"/>
      <c r="BNN864" s="146" t="s">
        <v>539</v>
      </c>
    </row>
    <row r="865" spans="1730:1734" ht="9.75" customHeight="1">
      <c r="BNN865" s="146" t="s">
        <v>540</v>
      </c>
      <c r="BNO865" s="146"/>
      <c r="BNP865" s="146"/>
      <c r="BNQ865" s="146"/>
      <c r="BNR865" s="146"/>
    </row>
    <row r="866" spans="1730:1734" ht="9.75" customHeight="1">
      <c r="BNN866" s="146"/>
      <c r="BNO866" s="146"/>
      <c r="BNP866" s="146"/>
      <c r="BNQ866" s="146"/>
      <c r="BNR866" s="146"/>
    </row>
    <row r="867" spans="1730:1734" ht="9.75" customHeight="1">
      <c r="BNN867" s="146" t="s">
        <v>541</v>
      </c>
      <c r="BNO867" s="146"/>
      <c r="BNP867" s="146"/>
      <c r="BNQ867" s="146"/>
      <c r="BNR867" s="146"/>
    </row>
    <row r="868" spans="1730:1734" ht="12.75" customHeight="1">
      <c r="BNN868" s="146"/>
      <c r="BNO868" s="146"/>
      <c r="BNP868" s="441" t="s">
        <v>542</v>
      </c>
      <c r="BNQ868" s="146"/>
      <c r="BNR868" s="146"/>
    </row>
    <row r="869" spans="1730:1734" ht="12" customHeight="1">
      <c r="BNN869" s="146"/>
      <c r="BNO869" s="146"/>
      <c r="BNP869" s="440" t="s">
        <v>445</v>
      </c>
      <c r="BNQ869" s="146"/>
      <c r="BNR869" s="146"/>
    </row>
    <row r="870" spans="1730:1734" ht="12" customHeight="1">
      <c r="BNN870" s="146"/>
      <c r="BNO870" s="146"/>
      <c r="BNP870" s="440" t="s">
        <v>448</v>
      </c>
      <c r="BNQ870" s="146"/>
      <c r="BNR870" s="146"/>
    </row>
    <row r="871" spans="1730:1734" ht="12" customHeight="1">
      <c r="BNN871" s="146"/>
      <c r="BNO871" s="146"/>
      <c r="BNP871" s="440" t="s">
        <v>451</v>
      </c>
      <c r="BNQ871" s="146"/>
      <c r="BNR871" s="146"/>
    </row>
    <row r="872" spans="1730:1734" ht="12" customHeight="1">
      <c r="BNN872" s="146"/>
      <c r="BNO872" s="146"/>
      <c r="BNP872" s="440" t="s">
        <v>454</v>
      </c>
      <c r="BNQ872" s="146"/>
      <c r="BNR872" s="146"/>
    </row>
    <row r="873" spans="1730:1734" ht="12" customHeight="1">
      <c r="BNN873" s="146"/>
      <c r="BNO873" s="146"/>
      <c r="BNP873" s="440" t="s">
        <v>455</v>
      </c>
      <c r="BNQ873" s="146"/>
      <c r="BNR873" s="146"/>
    </row>
    <row r="874" spans="1730:1734" ht="12" customHeight="1">
      <c r="BNN874" s="146"/>
      <c r="BNO874" s="146"/>
      <c r="BNP874" s="440" t="s">
        <v>456</v>
      </c>
      <c r="BNQ874" s="146"/>
      <c r="BNR874" s="146"/>
    </row>
    <row r="875" spans="1730:1734" ht="12" customHeight="1">
      <c r="BNN875" s="146"/>
      <c r="BNO875" s="146"/>
      <c r="BNP875" s="440" t="s">
        <v>460</v>
      </c>
      <c r="BNQ875" s="146"/>
      <c r="BNR875" s="146"/>
    </row>
    <row r="876" spans="1730:1734" ht="12" customHeight="1">
      <c r="BNN876" s="146"/>
      <c r="BNO876" s="146"/>
      <c r="BNP876" s="440" t="s">
        <v>467</v>
      </c>
      <c r="BNQ876" s="146"/>
      <c r="BNR876" s="146"/>
    </row>
    <row r="877" spans="1730:1734" ht="12" customHeight="1">
      <c r="BNN877" s="146"/>
      <c r="BNO877" s="146"/>
      <c r="BNP877" s="440" t="s">
        <v>473</v>
      </c>
      <c r="BNQ877" s="146"/>
      <c r="BNR877" s="146"/>
    </row>
    <row r="878" spans="1730:1734" ht="12" customHeight="1">
      <c r="BNN878" s="146"/>
      <c r="BNO878" s="146"/>
      <c r="BNP878" s="440" t="s">
        <v>479</v>
      </c>
      <c r="BNQ878" s="146"/>
      <c r="BNR878" s="146"/>
    </row>
    <row r="879" spans="1730:1734" ht="12" customHeight="1">
      <c r="BNN879" s="146"/>
      <c r="BNO879" s="146"/>
      <c r="BNP879" s="440" t="s">
        <v>484</v>
      </c>
      <c r="BNQ879" s="146"/>
      <c r="BNR879" s="146" t="s">
        <v>543</v>
      </c>
    </row>
    <row r="880" spans="1730:1734" ht="12" customHeight="1">
      <c r="BNN880" s="146"/>
      <c r="BNO880" s="146"/>
      <c r="BNP880" s="146"/>
      <c r="BNQ880" s="146"/>
      <c r="BNR880" s="440" t="s">
        <v>519</v>
      </c>
    </row>
    <row r="881" spans="1734:1738" ht="12" customHeight="1">
      <c r="BNR881" s="440" t="s">
        <v>520</v>
      </c>
      <c r="BNS881" s="146"/>
      <c r="BNT881" s="146"/>
      <c r="BNU881" s="146"/>
      <c r="BNV881" s="146"/>
    </row>
    <row r="882" spans="1734:1738" ht="12" customHeight="1">
      <c r="BNR882" s="440" t="s">
        <v>521</v>
      </c>
      <c r="BNS882" s="146"/>
      <c r="BNT882" s="146"/>
      <c r="BNU882" s="146"/>
      <c r="BNV882" s="146"/>
    </row>
    <row r="883" spans="1734:1738" ht="12" customHeight="1">
      <c r="BNR883" s="440" t="s">
        <v>522</v>
      </c>
      <c r="BNS883" s="146"/>
      <c r="BNT883" s="146"/>
      <c r="BNU883" s="146"/>
      <c r="BNV883" s="146"/>
    </row>
    <row r="884" spans="1734:1738" ht="9.75" customHeight="1">
      <c r="BNR884" s="146"/>
      <c r="BNS884" s="146"/>
      <c r="BNT884" s="146"/>
      <c r="BNU884" s="146"/>
      <c r="BNV884" s="146"/>
    </row>
    <row r="885" spans="1734:1738" ht="9.75" customHeight="1">
      <c r="BNR885" s="146"/>
      <c r="BNS885" s="146"/>
      <c r="BNT885" s="146" t="s">
        <v>544</v>
      </c>
      <c r="BNU885" s="146"/>
      <c r="BNV885" s="146"/>
    </row>
    <row r="886" spans="1734:1738" ht="62.25" customHeight="1">
      <c r="BNR886" s="146"/>
      <c r="BNS886" s="146"/>
      <c r="BNT886" s="442" t="s">
        <v>545</v>
      </c>
      <c r="BNU886" s="146"/>
      <c r="BNV886" s="146"/>
    </row>
    <row r="887" spans="1734:1738" ht="12" customHeight="1">
      <c r="BNR887" s="146"/>
      <c r="BNS887" s="146"/>
      <c r="BNT887" s="443" t="s">
        <v>546</v>
      </c>
      <c r="BNU887" s="146"/>
      <c r="BNV887" s="146"/>
    </row>
    <row r="888" spans="1734:1738" ht="12" customHeight="1">
      <c r="BNR888" s="146"/>
      <c r="BNS888" s="146"/>
      <c r="BNT888" s="443" t="s">
        <v>547</v>
      </c>
      <c r="BNU888" s="146"/>
      <c r="BNV888" s="146"/>
    </row>
    <row r="889" spans="1734:1738" ht="12" customHeight="1">
      <c r="BNR889" s="146"/>
      <c r="BNS889" s="146"/>
      <c r="BNT889" s="443" t="s">
        <v>548</v>
      </c>
      <c r="BNU889" s="146"/>
      <c r="BNV889" s="146"/>
    </row>
    <row r="890" spans="1734:1738" ht="12" customHeight="1">
      <c r="BNR890" s="146"/>
      <c r="BNS890" s="146"/>
      <c r="BNT890" s="443" t="s">
        <v>549</v>
      </c>
      <c r="BNU890" s="146"/>
      <c r="BNV890" s="146"/>
    </row>
    <row r="891" spans="1734:1738" ht="62.25" customHeight="1">
      <c r="BNR891" s="146"/>
      <c r="BNS891" s="146"/>
      <c r="BNT891" s="442" t="s">
        <v>550</v>
      </c>
      <c r="BNU891" s="146"/>
      <c r="BNV891" s="146"/>
    </row>
    <row r="892" spans="1734:1738" ht="12" customHeight="1">
      <c r="BNR892" s="146"/>
      <c r="BNS892" s="146"/>
      <c r="BNT892" s="443" t="s">
        <v>551</v>
      </c>
      <c r="BNU892" s="146"/>
      <c r="BNV892" s="146"/>
    </row>
    <row r="893" spans="1734:1738" ht="12" customHeight="1">
      <c r="BNR893" s="146"/>
      <c r="BNS893" s="146"/>
      <c r="BNT893" s="442" t="s">
        <v>484</v>
      </c>
      <c r="BNU893" s="146"/>
      <c r="BNV893" s="146"/>
    </row>
    <row r="894" spans="1734:1738" ht="12" customHeight="1">
      <c r="BNR894" s="146"/>
      <c r="BNS894" s="146"/>
      <c r="BNT894" s="443" t="s">
        <v>541</v>
      </c>
      <c r="BNU894" s="146"/>
      <c r="BNV894" s="146"/>
    </row>
    <row r="895" spans="1734:1738" ht="12" customHeight="1">
      <c r="BNR895" s="146"/>
      <c r="BNS895" s="146"/>
      <c r="BNT895" s="443"/>
      <c r="BNU895" s="146"/>
      <c r="BNV895" s="146"/>
    </row>
    <row r="896" spans="1734:1738" ht="12" customHeight="1">
      <c r="BNR896" s="146"/>
      <c r="BNS896" s="146"/>
      <c r="BNT896" s="146"/>
      <c r="BNU896" s="146"/>
      <c r="BNV896" s="440" t="s">
        <v>69</v>
      </c>
    </row>
    <row r="897" spans="1738:1742" ht="12" customHeight="1">
      <c r="BNV897" s="440" t="s">
        <v>286</v>
      </c>
      <c r="BNW897" s="440"/>
      <c r="BNX897" s="440"/>
      <c r="BNY897" s="440"/>
      <c r="BNZ897" s="440"/>
    </row>
    <row r="898" spans="1738:1742" ht="12" customHeight="1">
      <c r="BNV898" s="440"/>
      <c r="BNW898" s="440"/>
      <c r="BNX898" s="440"/>
      <c r="BNY898" s="440"/>
      <c r="BNZ898" s="440"/>
    </row>
    <row r="899" spans="1738:1742" ht="12" customHeight="1">
      <c r="BNV899" s="440"/>
      <c r="BNW899" s="440" t="s">
        <v>294</v>
      </c>
      <c r="BNX899" s="440"/>
      <c r="BNY899" s="440"/>
      <c r="BNZ899" s="440"/>
    </row>
    <row r="900" spans="1738:1742" ht="12" customHeight="1">
      <c r="BNV900" s="440"/>
      <c r="BNW900" s="440" t="s">
        <v>297</v>
      </c>
      <c r="BNX900" s="440"/>
      <c r="BNY900" s="440"/>
      <c r="BNZ900" s="440"/>
    </row>
    <row r="901" spans="1738:1742" ht="12" customHeight="1">
      <c r="BNV901" s="440"/>
      <c r="BNW901" s="440"/>
      <c r="BNX901" s="440"/>
      <c r="BNY901" s="440"/>
      <c r="BNZ901" s="440"/>
    </row>
    <row r="902" spans="1738:1742" ht="12" customHeight="1">
      <c r="BNV902" s="440"/>
      <c r="BNW902" s="440"/>
      <c r="BNX902" s="440"/>
      <c r="BNY902" s="440"/>
      <c r="BNZ902" s="440"/>
    </row>
    <row r="903" spans="1738:1742" ht="12" customHeight="1">
      <c r="BNV903" s="440"/>
      <c r="BNW903" s="440"/>
      <c r="BNX903" s="440"/>
      <c r="BNY903" s="440"/>
      <c r="BNZ903" s="440"/>
    </row>
    <row r="904" spans="1738:1742" ht="12" customHeight="1">
      <c r="BNV904" s="440"/>
      <c r="BNW904" s="440"/>
      <c r="BNX904" s="440"/>
      <c r="BNY904" s="440"/>
      <c r="BNZ904" s="440"/>
    </row>
    <row r="905" spans="1738:1742" ht="12" customHeight="1">
      <c r="BNV905" s="440"/>
      <c r="BNW905" s="440"/>
      <c r="BNX905" s="440"/>
      <c r="BNY905" s="440"/>
      <c r="BNZ905" s="440"/>
    </row>
    <row r="906" spans="1738:1742" ht="12" customHeight="1">
      <c r="BNV906" s="440"/>
      <c r="BNW906" s="440"/>
      <c r="BNX906" s="440"/>
      <c r="BNY906" s="440" t="s">
        <v>293</v>
      </c>
      <c r="BNZ906" s="440"/>
    </row>
    <row r="907" spans="1738:1742" ht="12" customHeight="1">
      <c r="BNV907" s="440"/>
      <c r="BNW907" s="440"/>
      <c r="BNX907" s="440"/>
      <c r="BNY907" s="440" t="s">
        <v>340</v>
      </c>
      <c r="BNZ907" s="440"/>
    </row>
    <row r="908" spans="1738:1742" ht="12" customHeight="1">
      <c r="BNV908" s="440"/>
      <c r="BNW908" s="440"/>
      <c r="BNX908" s="440"/>
      <c r="BNY908" s="440" t="s">
        <v>552</v>
      </c>
      <c r="BNZ908" s="440"/>
    </row>
    <row r="909" spans="1738:1742" ht="12" customHeight="1">
      <c r="BNV909" s="440"/>
      <c r="BNW909" s="440"/>
      <c r="BNX909" s="440"/>
      <c r="BNY909" s="440"/>
      <c r="BNZ909" s="440"/>
    </row>
    <row r="910" spans="1738:1742" ht="12" customHeight="1">
      <c r="BNV910" s="440"/>
      <c r="BNW910" s="440"/>
      <c r="BNX910" s="440"/>
      <c r="BNY910" s="440"/>
      <c r="BNZ910" s="440"/>
    </row>
    <row r="911" spans="1738:1742" ht="12" customHeight="1">
      <c r="BNV911" s="440"/>
      <c r="BNW911" s="440"/>
      <c r="BNX911" s="440"/>
      <c r="BNY911" s="440"/>
      <c r="BNZ911" s="440"/>
    </row>
    <row r="912" spans="1738:1742" ht="12" customHeight="1">
      <c r="BNV912" s="440"/>
      <c r="BNW912" s="440"/>
      <c r="BNX912" s="440"/>
      <c r="BNY912" s="440"/>
      <c r="BNZ912" s="440" t="s">
        <v>553</v>
      </c>
    </row>
    <row r="913" spans="1742:1746" ht="12" customHeight="1">
      <c r="BNZ913" s="440" t="s">
        <v>295</v>
      </c>
      <c r="BOA913" s="440"/>
      <c r="BOB913" s="440"/>
      <c r="BOC913" s="440"/>
      <c r="BOD913" s="440"/>
    </row>
    <row r="914" spans="1742:1746" ht="12" customHeight="1">
      <c r="BNZ914" s="440" t="s">
        <v>292</v>
      </c>
      <c r="BOA914" s="440"/>
      <c r="BOB914" s="440"/>
      <c r="BOC914" s="440"/>
      <c r="BOD914" s="440"/>
    </row>
    <row r="915" spans="1742:1746" ht="12" customHeight="1">
      <c r="BNZ915" s="440"/>
      <c r="BOA915" s="440"/>
      <c r="BOB915" s="440"/>
      <c r="BOC915" s="440"/>
      <c r="BOD915" s="440"/>
    </row>
    <row r="916" spans="1742:1746" ht="12" customHeight="1">
      <c r="BNZ916" s="440"/>
      <c r="BOA916" s="440"/>
      <c r="BOB916" s="440"/>
      <c r="BOC916" s="440"/>
      <c r="BOD916" s="440"/>
    </row>
    <row r="917" spans="1742:1746" ht="12" customHeight="1">
      <c r="BNZ917" s="440"/>
      <c r="BOA917" s="440"/>
      <c r="BOB917" s="440"/>
      <c r="BOC917" s="440"/>
      <c r="BOD917" s="440"/>
    </row>
    <row r="918" spans="1742:1746" ht="12" customHeight="1">
      <c r="BNZ918" s="440"/>
      <c r="BOA918" s="440"/>
      <c r="BOB918" s="440" t="s">
        <v>554</v>
      </c>
      <c r="BOC918" s="440"/>
      <c r="BOD918" s="440"/>
    </row>
    <row r="919" spans="1742:1746" ht="12" customHeight="1">
      <c r="BNZ919" s="440"/>
      <c r="BOA919" s="440"/>
      <c r="BOB919" s="440" t="s">
        <v>555</v>
      </c>
      <c r="BOC919" s="440"/>
      <c r="BOD919" s="440"/>
    </row>
    <row r="920" spans="1742:1746" ht="12" customHeight="1">
      <c r="BNZ920" s="440"/>
      <c r="BOA920" s="440"/>
      <c r="BOB920" s="440" t="s">
        <v>556</v>
      </c>
      <c r="BOC920" s="440"/>
      <c r="BOD920" s="440"/>
    </row>
    <row r="921" spans="1742:1746" ht="12" customHeight="1">
      <c r="BNZ921" s="440"/>
      <c r="BOA921" s="440"/>
      <c r="BOB921" s="440"/>
      <c r="BOC921" s="440"/>
      <c r="BOD921" s="440"/>
    </row>
    <row r="922" spans="1742:1746" ht="12" customHeight="1">
      <c r="BNZ922" s="440"/>
      <c r="BOA922" s="440"/>
      <c r="BOB922" s="440"/>
      <c r="BOC922" s="440" t="s">
        <v>481</v>
      </c>
      <c r="BOD922" s="440"/>
    </row>
    <row r="923" spans="1742:1746" ht="12" customHeight="1">
      <c r="BNZ923" s="440"/>
      <c r="BOA923" s="440"/>
      <c r="BOB923" s="440"/>
      <c r="BOC923" s="440" t="s">
        <v>477</v>
      </c>
      <c r="BOD923" s="440"/>
    </row>
    <row r="924" spans="1742:1746" ht="12" customHeight="1">
      <c r="BNZ924" s="440"/>
      <c r="BOA924" s="440"/>
      <c r="BOB924" s="440"/>
      <c r="BOC924" s="440" t="s">
        <v>557</v>
      </c>
      <c r="BOD924" s="440"/>
    </row>
    <row r="925" spans="1742:1746" ht="12" customHeight="1">
      <c r="BNZ925" s="440"/>
      <c r="BOA925" s="440"/>
      <c r="BOB925" s="440"/>
      <c r="BOC925" s="440"/>
      <c r="BOD925" s="440"/>
    </row>
    <row r="926" spans="1742:1746" ht="12" customHeight="1">
      <c r="BNZ926" s="440"/>
      <c r="BOA926" s="440"/>
      <c r="BOB926" s="440"/>
      <c r="BOC926" s="440"/>
      <c r="BOD926" s="440" t="s">
        <v>558</v>
      </c>
    </row>
    <row r="927" spans="1742:1746" ht="12" customHeight="1">
      <c r="BNZ927" s="440"/>
      <c r="BOA927" s="440"/>
      <c r="BOB927" s="440"/>
      <c r="BOC927" s="440"/>
      <c r="BOD927" s="440" t="s">
        <v>559</v>
      </c>
    </row>
    <row r="928" spans="1742:1746" ht="12" customHeight="1">
      <c r="BNZ928" s="440"/>
      <c r="BOA928" s="440"/>
      <c r="BOB928" s="440"/>
      <c r="BOC928" s="440"/>
      <c r="BOD928" s="440" t="s">
        <v>560</v>
      </c>
    </row>
    <row r="930" spans="1747:1759" ht="12" customHeight="1">
      <c r="BOE930" s="443" t="s">
        <v>291</v>
      </c>
      <c r="BOF930" s="146"/>
      <c r="BOG930" s="146"/>
      <c r="BOH930" s="146"/>
      <c r="BOI930" s="146"/>
      <c r="BOJ930" s="146"/>
      <c r="BOK930" s="146"/>
      <c r="BOL930" s="146"/>
      <c r="BOM930" s="146"/>
      <c r="BON930" s="146"/>
      <c r="BOO930" s="146"/>
      <c r="BOP930" s="146"/>
      <c r="BOQ930" s="146"/>
    </row>
    <row r="931" spans="1747:1759" ht="12" customHeight="1">
      <c r="BOE931" s="443" t="s">
        <v>296</v>
      </c>
      <c r="BOF931" s="146"/>
      <c r="BOG931" s="146"/>
      <c r="BOH931" s="146"/>
      <c r="BOI931" s="146"/>
      <c r="BOJ931" s="146"/>
      <c r="BOK931" s="146"/>
      <c r="BOL931" s="146"/>
      <c r="BOM931" s="146"/>
      <c r="BON931" s="146"/>
      <c r="BOO931" s="146"/>
      <c r="BOP931" s="146"/>
      <c r="BOQ931" s="146"/>
    </row>
    <row r="932" spans="1747:1759" ht="12" customHeight="1">
      <c r="BOE932" s="443"/>
      <c r="BOF932" s="146"/>
      <c r="BOG932" s="146"/>
      <c r="BOH932" s="146"/>
      <c r="BOI932" s="146"/>
      <c r="BOJ932" s="146"/>
      <c r="BOK932" s="146"/>
      <c r="BOL932" s="146"/>
      <c r="BOM932" s="146"/>
      <c r="BON932" s="146"/>
      <c r="BOO932" s="146"/>
      <c r="BOP932" s="146"/>
      <c r="BOQ932" s="146"/>
    </row>
    <row r="933" spans="1747:1759" ht="9.75" customHeight="1">
      <c r="BOE933" s="146"/>
      <c r="BOF933" s="146"/>
      <c r="BOG933" s="146"/>
      <c r="BOH933" s="146"/>
      <c r="BOI933" s="146"/>
      <c r="BOJ933" s="146"/>
      <c r="BOK933" s="146"/>
      <c r="BOL933" s="146"/>
      <c r="BOM933" s="146"/>
      <c r="BON933" s="146"/>
      <c r="BOO933" s="146"/>
      <c r="BOP933" s="146"/>
      <c r="BOQ933" s="146"/>
    </row>
    <row r="934" spans="1747:1759" ht="9.75" customHeight="1">
      <c r="BOE934" s="146"/>
      <c r="BOF934" s="146"/>
      <c r="BOG934" s="146"/>
      <c r="BOH934" s="146"/>
      <c r="BOI934" s="146"/>
      <c r="BOJ934" s="146"/>
      <c r="BOK934" s="146"/>
      <c r="BOL934" s="146"/>
      <c r="BOM934" s="146"/>
      <c r="BON934" s="146"/>
      <c r="BOO934" s="146"/>
      <c r="BOP934" s="146"/>
      <c r="BOQ934" s="146"/>
    </row>
    <row r="935" spans="1747:1759" ht="12" customHeight="1">
      <c r="BOE935" s="146"/>
      <c r="BOF935" s="146"/>
      <c r="BOG935" s="440"/>
      <c r="BOH935" s="440"/>
      <c r="BOI935" s="440"/>
      <c r="BOJ935" s="440"/>
      <c r="BOK935" s="440"/>
      <c r="BOL935" s="440"/>
      <c r="BOM935" s="440"/>
      <c r="BON935" s="440"/>
      <c r="BOO935" s="639" t="s">
        <v>124</v>
      </c>
      <c r="BOP935" s="605"/>
      <c r="BOQ935" s="606"/>
    </row>
    <row r="936" spans="1747:1759" ht="12" customHeight="1">
      <c r="BOE936" s="146"/>
      <c r="BOF936" s="146"/>
      <c r="BOG936" s="440"/>
      <c r="BOH936" s="440"/>
      <c r="BOI936" s="440"/>
      <c r="BOJ936" s="440"/>
      <c r="BOK936" s="440"/>
      <c r="BOL936" s="440"/>
      <c r="BOM936" s="151">
        <v>1</v>
      </c>
      <c r="BON936" s="151">
        <v>2</v>
      </c>
      <c r="BOO936" s="151">
        <v>3</v>
      </c>
      <c r="BOP936" s="444">
        <v>4</v>
      </c>
      <c r="BOQ936" s="444">
        <v>5</v>
      </c>
    </row>
    <row r="937" spans="1747:1759" ht="12" customHeight="1">
      <c r="BOE937" s="146"/>
      <c r="BOF937" s="146"/>
      <c r="BOG937" s="440"/>
      <c r="BOH937" s="440"/>
      <c r="BOI937" s="440"/>
      <c r="BOJ937" s="440"/>
      <c r="BOK937" s="440"/>
      <c r="BOL937" s="440"/>
      <c r="BOM937" s="443" t="s">
        <v>384</v>
      </c>
      <c r="BON937" s="443" t="s">
        <v>385</v>
      </c>
      <c r="BOO937" s="443" t="s">
        <v>299</v>
      </c>
      <c r="BOP937" s="443" t="s">
        <v>316</v>
      </c>
      <c r="BOQ937" s="443" t="s">
        <v>386</v>
      </c>
    </row>
    <row r="938" spans="1747:1759" ht="12" customHeight="1">
      <c r="BOE938" s="146"/>
      <c r="BOF938" s="146"/>
      <c r="BOG938" s="440"/>
      <c r="BOH938" s="440"/>
      <c r="BOI938" s="440"/>
      <c r="BOJ938" s="440"/>
      <c r="BOK938" s="440"/>
      <c r="BOL938" s="440"/>
      <c r="BOM938" s="445">
        <v>0.2</v>
      </c>
      <c r="BON938" s="445">
        <v>0.4</v>
      </c>
      <c r="BOO938" s="445">
        <v>0.6</v>
      </c>
      <c r="BOP938" s="445">
        <v>0.8</v>
      </c>
      <c r="BOQ938" s="445">
        <v>1</v>
      </c>
    </row>
    <row r="939" spans="1747:1759" ht="12" customHeight="1">
      <c r="BOE939" s="146"/>
      <c r="BOF939" s="146"/>
      <c r="BOG939" s="440"/>
      <c r="BOH939" s="440"/>
      <c r="BOI939" s="440"/>
      <c r="BOJ939" s="440"/>
      <c r="BOK939" s="440"/>
      <c r="BOL939" s="440"/>
      <c r="BOM939" s="151"/>
      <c r="BON939" s="151"/>
      <c r="BOO939" s="151"/>
      <c r="BOP939" s="444"/>
      <c r="BOQ939" s="444"/>
    </row>
    <row r="940" spans="1747:1759" ht="12" customHeight="1">
      <c r="BOE940" s="146"/>
      <c r="BOF940" s="146"/>
      <c r="BOG940" s="713" t="s">
        <v>122</v>
      </c>
      <c r="BOH940" s="446">
        <v>5</v>
      </c>
      <c r="BOI940" s="443" t="s">
        <v>387</v>
      </c>
      <c r="BOJ940" s="445">
        <v>1</v>
      </c>
      <c r="BOK940" s="440" t="s">
        <v>561</v>
      </c>
      <c r="BOL940" s="447">
        <v>1</v>
      </c>
      <c r="BOM940" s="151" t="s">
        <v>389</v>
      </c>
      <c r="BON940" s="151" t="s">
        <v>389</v>
      </c>
      <c r="BOO940" s="151" t="s">
        <v>389</v>
      </c>
      <c r="BOP940" s="151" t="s">
        <v>389</v>
      </c>
      <c r="BOQ940" s="151" t="s">
        <v>390</v>
      </c>
    </row>
    <row r="941" spans="1747:1759" ht="12" customHeight="1">
      <c r="BOE941" s="146"/>
      <c r="BOF941" s="146"/>
      <c r="BOG941" s="653"/>
      <c r="BOH941" s="446">
        <v>4</v>
      </c>
      <c r="BOI941" s="443" t="s">
        <v>311</v>
      </c>
      <c r="BOJ941" s="445">
        <v>0.8</v>
      </c>
      <c r="BOK941" s="440" t="s">
        <v>562</v>
      </c>
      <c r="BOL941" s="447">
        <v>0.8</v>
      </c>
      <c r="BOM941" s="151" t="s">
        <v>388</v>
      </c>
      <c r="BON941" s="151" t="s">
        <v>388</v>
      </c>
      <c r="BOO941" s="151" t="s">
        <v>389</v>
      </c>
      <c r="BOP941" s="151" t="s">
        <v>389</v>
      </c>
      <c r="BOQ941" s="151" t="s">
        <v>390</v>
      </c>
    </row>
    <row r="942" spans="1747:1759" ht="12" customHeight="1">
      <c r="BOE942" s="146"/>
      <c r="BOF942" s="146"/>
      <c r="BOG942" s="653"/>
      <c r="BOH942" s="446">
        <v>3</v>
      </c>
      <c r="BOI942" s="443" t="s">
        <v>285</v>
      </c>
      <c r="BOJ942" s="445">
        <v>0.6</v>
      </c>
      <c r="BOK942" s="440" t="s">
        <v>563</v>
      </c>
      <c r="BOL942" s="447">
        <v>0.6</v>
      </c>
      <c r="BOM942" s="151" t="s">
        <v>388</v>
      </c>
      <c r="BON942" s="151" t="s">
        <v>388</v>
      </c>
      <c r="BOO942" s="151" t="s">
        <v>388</v>
      </c>
      <c r="BOP942" s="151" t="s">
        <v>389</v>
      </c>
      <c r="BOQ942" s="151" t="s">
        <v>390</v>
      </c>
    </row>
    <row r="943" spans="1747:1759" ht="12" customHeight="1">
      <c r="BOE943" s="146"/>
      <c r="BOF943" s="146"/>
      <c r="BOG943" s="653"/>
      <c r="BOH943" s="446">
        <v>2</v>
      </c>
      <c r="BOI943" s="443" t="s">
        <v>315</v>
      </c>
      <c r="BOJ943" s="445">
        <v>0.4</v>
      </c>
      <c r="BOK943" s="440" t="s">
        <v>564</v>
      </c>
      <c r="BOL943" s="447">
        <v>0.4</v>
      </c>
      <c r="BOM943" s="151" t="s">
        <v>70</v>
      </c>
      <c r="BON943" s="151" t="s">
        <v>388</v>
      </c>
      <c r="BOO943" s="151" t="s">
        <v>388</v>
      </c>
      <c r="BOP943" s="151" t="s">
        <v>389</v>
      </c>
      <c r="BOQ943" s="151" t="s">
        <v>390</v>
      </c>
    </row>
    <row r="944" spans="1747:1759" ht="12" customHeight="1">
      <c r="BOE944" s="146"/>
      <c r="BOF944" s="146"/>
      <c r="BOG944" s="653"/>
      <c r="BOH944" s="446">
        <v>1</v>
      </c>
      <c r="BOI944" s="443" t="s">
        <v>298</v>
      </c>
      <c r="BOJ944" s="445">
        <v>0.2</v>
      </c>
      <c r="BOK944" s="440" t="s">
        <v>565</v>
      </c>
      <c r="BOL944" s="447">
        <v>0.2</v>
      </c>
      <c r="BOM944" s="151" t="s">
        <v>70</v>
      </c>
      <c r="BON944" s="151" t="s">
        <v>70</v>
      </c>
      <c r="BOO944" s="151" t="s">
        <v>388</v>
      </c>
      <c r="BOP944" s="151" t="s">
        <v>389</v>
      </c>
      <c r="BOQ944" s="151" t="s">
        <v>390</v>
      </c>
    </row>
    <row r="947" spans="1761:1763" ht="9.75" customHeight="1">
      <c r="BOS947" s="146" t="s">
        <v>566</v>
      </c>
    </row>
    <row r="948" spans="1761:1763" ht="9.75" customHeight="1">
      <c r="BOS948" s="146" t="s">
        <v>567</v>
      </c>
    </row>
    <row r="949" spans="1761:1763" ht="9.75" customHeight="1">
      <c r="BOS949" s="146" t="s">
        <v>568</v>
      </c>
    </row>
    <row r="950" spans="1761:1763" ht="9.75" customHeight="1">
      <c r="BOS950" s="146" t="s">
        <v>569</v>
      </c>
    </row>
    <row r="951" spans="1761:1763" ht="9.75" customHeight="1">
      <c r="BOS951" s="146" t="s">
        <v>570</v>
      </c>
    </row>
    <row r="952" spans="1761:1763" ht="9.75" customHeight="1">
      <c r="BOS952" s="146" t="s">
        <v>541</v>
      </c>
    </row>
    <row r="955" spans="1761:1763" ht="10.5" customHeight="1">
      <c r="BOU955" s="156" t="s">
        <v>571</v>
      </c>
    </row>
    <row r="956" spans="1761:1763" ht="9.75" customHeight="1">
      <c r="BOU956" s="102" t="s">
        <v>572</v>
      </c>
    </row>
    <row r="957" spans="1761:1763" ht="19.5" customHeight="1">
      <c r="BOU957" s="102" t="s">
        <v>573</v>
      </c>
    </row>
    <row r="958" spans="1761:1763" ht="9.75" customHeight="1">
      <c r="BOU958" s="102" t="s">
        <v>574</v>
      </c>
    </row>
    <row r="959" spans="1761:1763" ht="9.75" customHeight="1">
      <c r="BOU959" s="102" t="s">
        <v>575</v>
      </c>
    </row>
    <row r="960" spans="1761:1763" ht="9.75" customHeight="1">
      <c r="BOU960" s="102" t="s">
        <v>576</v>
      </c>
    </row>
    <row r="961" spans="1763:1763" ht="9.75" customHeight="1">
      <c r="BOU961" s="13" t="s">
        <v>484</v>
      </c>
    </row>
  </sheetData>
  <mergeCells count="20">
    <mergeCell ref="BOG940:BOG944"/>
    <mergeCell ref="C3:H3"/>
    <mergeCell ref="BLQ689:BLQ693"/>
    <mergeCell ref="AC7:AH7"/>
    <mergeCell ref="E5:G5"/>
    <mergeCell ref="J1:K4"/>
    <mergeCell ref="U5:V5"/>
    <mergeCell ref="C4:H4"/>
    <mergeCell ref="AI7:AL7"/>
    <mergeCell ref="J7:AB7"/>
    <mergeCell ref="B2:I2"/>
    <mergeCell ref="BLW685:BLY685"/>
    <mergeCell ref="B7:H7"/>
    <mergeCell ref="B1:I1"/>
    <mergeCell ref="BMX799:BMZ799"/>
    <mergeCell ref="BOO935:BOQ935"/>
    <mergeCell ref="W5:X5"/>
    <mergeCell ref="I5:N5"/>
    <mergeCell ref="O5:P5"/>
    <mergeCell ref="Q5:R5"/>
  </mergeCells>
  <conditionalFormatting sqref="AG9:AG100">
    <cfRule type="containsText" dxfId="674" priority="84" operator="containsText" text="EXTREMO">
      <formula>NOT(ISERROR(SEARCH("EXTREMO",AG9)))</formula>
    </cfRule>
    <cfRule type="containsText" dxfId="673" priority="83" operator="containsText" text="ALTO">
      <formula>NOT(ISERROR(SEARCH("ALTO",AG9)))</formula>
    </cfRule>
    <cfRule type="containsText" dxfId="672" priority="82" operator="containsText" text="MODERADO">
      <formula>NOT(ISERROR(SEARCH("MODERADO",AG9)))</formula>
    </cfRule>
    <cfRule type="containsText" dxfId="671" priority="81" operator="containsText" text="BAJO">
      <formula>NOT(ISERROR(SEARCH("BAJO",AG9)))</formula>
    </cfRule>
  </conditionalFormatting>
  <conditionalFormatting sqref="CP9:CP100">
    <cfRule type="containsText" dxfId="670" priority="80" operator="containsText" text="EXTREMO">
      <formula>NOT(ISERROR(SEARCH("EXTREMO",CP9)))</formula>
    </cfRule>
    <cfRule type="containsText" dxfId="669" priority="79" operator="containsText" text="ALTO">
      <formula>NOT(ISERROR(SEARCH("ALTO",CP9)))</formula>
    </cfRule>
    <cfRule type="containsText" dxfId="668" priority="78" operator="containsText" text="MODERADO">
      <formula>NOT(ISERROR(SEARCH("MODERADO",CP9)))</formula>
    </cfRule>
  </conditionalFormatting>
  <conditionalFormatting sqref="DB9:DC9">
    <cfRule type="containsText" dxfId="667" priority="75" operator="containsText" text="MODERADO">
      <formula>NOT(ISERROR(SEARCH("MODERADO",DB9)))</formula>
    </cfRule>
    <cfRule type="containsText" dxfId="666" priority="77" operator="containsText" text="EXTREMO">
      <formula>NOT(ISERROR(SEARCH("EXTREMO",DB9)))</formula>
    </cfRule>
    <cfRule type="containsText" dxfId="665" priority="76" operator="containsText" text="ALTO">
      <formula>NOT(ISERROR(SEARCH("ALTO",DB9)))</formula>
    </cfRule>
  </conditionalFormatting>
  <conditionalFormatting sqref="DB10:DC100">
    <cfRule type="containsText" dxfId="664" priority="22" operator="containsText" text="EXTREMO">
      <formula>NOT(ISERROR(SEARCH("EXTREMO",DB10)))</formula>
    </cfRule>
    <cfRule type="containsText" dxfId="663" priority="20" operator="containsText" text="MODERADO">
      <formula>NOT(ISERROR(SEARCH("MODERADO",DB10)))</formula>
    </cfRule>
    <cfRule type="containsText" dxfId="662" priority="21" operator="containsText" text="ALTO">
      <formula>NOT(ISERROR(SEARCH("ALTO",DB10)))</formula>
    </cfRule>
  </conditionalFormatting>
  <conditionalFormatting sqref="DJ9:DK100">
    <cfRule type="containsText" dxfId="661" priority="35" operator="containsText" text="MODERADO">
      <formula>NOT(ISERROR(SEARCH("MODERADO",DJ9)))</formula>
    </cfRule>
    <cfRule type="containsText" dxfId="660" priority="36" operator="containsText" text="ALTO">
      <formula>NOT(ISERROR(SEARCH("ALTO",DJ9)))</formula>
    </cfRule>
    <cfRule type="containsText" dxfId="659" priority="37" operator="containsText" text="EXTREMO">
      <formula>NOT(ISERROR(SEARCH("EXTREMO",DJ9)))</formula>
    </cfRule>
  </conditionalFormatting>
  <conditionalFormatting sqref="DQ9:DR100">
    <cfRule type="containsText" dxfId="658" priority="34" operator="containsText" text="EXTREMO">
      <formula>NOT(ISERROR(SEARCH("EXTREMO",DQ9)))</formula>
    </cfRule>
    <cfRule type="containsText" dxfId="657" priority="32" operator="containsText" text="MODERADO">
      <formula>NOT(ISERROR(SEARCH("MODERADO",DQ9)))</formula>
    </cfRule>
    <cfRule type="containsText" dxfId="656" priority="33" operator="containsText" text="ALTO">
      <formula>NOT(ISERROR(SEARCH("ALTO",DQ9)))</formula>
    </cfRule>
  </conditionalFormatting>
  <conditionalFormatting sqref="DX9:DY100">
    <cfRule type="containsText" dxfId="655" priority="29" operator="containsText" text="MODERADO">
      <formula>NOT(ISERROR(SEARCH("MODERADO",DX9)))</formula>
    </cfRule>
    <cfRule type="containsText" dxfId="654" priority="30" operator="containsText" text="ALTO">
      <formula>NOT(ISERROR(SEARCH("ALTO",DX9)))</formula>
    </cfRule>
    <cfRule type="containsText" dxfId="653" priority="31" operator="containsText" text="EXTREMO">
      <formula>NOT(ISERROR(SEARCH("EXTREMO",DX9)))</formula>
    </cfRule>
  </conditionalFormatting>
  <conditionalFormatting sqref="EE9:EF100">
    <cfRule type="containsText" dxfId="652" priority="26" operator="containsText" text="MODERADO">
      <formula>NOT(ISERROR(SEARCH("MODERADO",EE9)))</formula>
    </cfRule>
    <cfRule type="containsText" dxfId="651" priority="27" operator="containsText" text="ALTO">
      <formula>NOT(ISERROR(SEARCH("ALTO",EE9)))</formula>
    </cfRule>
    <cfRule type="containsText" dxfId="650" priority="28" operator="containsText" text="EXTREMO">
      <formula>NOT(ISERROR(SEARCH("EXTREMO",EE9)))</formula>
    </cfRule>
  </conditionalFormatting>
  <conditionalFormatting sqref="EL9:EM100">
    <cfRule type="containsText" dxfId="649" priority="23" operator="containsText" text="MODERADO">
      <formula>NOT(ISERROR(SEARCH("MODERADO",EL9)))</formula>
    </cfRule>
    <cfRule type="containsText" dxfId="648" priority="24" operator="containsText" text="ALTO">
      <formula>NOT(ISERROR(SEARCH("ALTO",EL9)))</formula>
    </cfRule>
    <cfRule type="containsText" dxfId="647" priority="25" operator="containsText" text="EXTREMO">
      <formula>NOT(ISERROR(SEARCH("EXTREMO",EL9)))</formula>
    </cfRule>
  </conditionalFormatting>
  <conditionalFormatting sqref="ER9:EU100 EY9:FB100 FF9:FI100 FM9:FP100 FT9:FW100 GA9:GD100 DI9:DL100 DP9:DS100 DW9:DZ100 ED9:EG100 EK9:EN100 DB9:DD100 CL9:CP100 DF9:DF100 DN9:DN100 DU9:DU100 EB9:EB100 EI9:EI100 EP9:EP100 EW9:EW100 FD9:FD100 FK9:FK100 FR9:FR100 FY9:FY100 GF9:GF100 GH9:GI100">
    <cfRule type="containsText" dxfId="646" priority="74" operator="containsText" text="BAJO">
      <formula>NOT(ISERROR(SEARCH("BAJO",CL9)))</formula>
    </cfRule>
  </conditionalFormatting>
  <conditionalFormatting sqref="ES9:ET9">
    <cfRule type="containsText" dxfId="645" priority="73" operator="containsText" text="EXTREMO">
      <formula>NOT(ISERROR(SEARCH("EXTREMO",ES9)))</formula>
    </cfRule>
    <cfRule type="containsText" dxfId="644" priority="72" operator="containsText" text="ALTO">
      <formula>NOT(ISERROR(SEARCH("ALTO",ES9)))</formula>
    </cfRule>
    <cfRule type="containsText" dxfId="643" priority="71" operator="containsText" text="MODERADO">
      <formula>NOT(ISERROR(SEARCH("MODERADO",ES9)))</formula>
    </cfRule>
  </conditionalFormatting>
  <conditionalFormatting sqref="ES9:ET100">
    <cfRule type="containsText" dxfId="642" priority="53" operator="containsText" text="MODERADO">
      <formula>NOT(ISERROR(SEARCH("MODERADO",ES9)))</formula>
    </cfRule>
    <cfRule type="containsText" dxfId="641" priority="54" operator="containsText" text="ALTO">
      <formula>NOT(ISERROR(SEARCH("ALTO",ES9)))</formula>
    </cfRule>
    <cfRule type="containsText" dxfId="640" priority="55" operator="containsText" text="EXTREMO">
      <formula>NOT(ISERROR(SEARCH("EXTREMO",ES9)))</formula>
    </cfRule>
  </conditionalFormatting>
  <conditionalFormatting sqref="ES10:ET100">
    <cfRule type="containsText" dxfId="639" priority="17" operator="containsText" text="MODERADO">
      <formula>NOT(ISERROR(SEARCH("MODERADO",ES10)))</formula>
    </cfRule>
    <cfRule type="containsText" dxfId="638" priority="19" operator="containsText" text="EXTREMO">
      <formula>NOT(ISERROR(SEARCH("EXTREMO",ES10)))</formula>
    </cfRule>
    <cfRule type="containsText" dxfId="637" priority="18" operator="containsText" text="ALTO">
      <formula>NOT(ISERROR(SEARCH("ALTO",ES10)))</formula>
    </cfRule>
  </conditionalFormatting>
  <conditionalFormatting sqref="EZ9:FA9">
    <cfRule type="containsText" dxfId="636" priority="70" operator="containsText" text="EXTREMO">
      <formula>NOT(ISERROR(SEARCH("EXTREMO",EZ9)))</formula>
    </cfRule>
    <cfRule type="containsText" dxfId="635" priority="69" operator="containsText" text="ALTO">
      <formula>NOT(ISERROR(SEARCH("ALTO",EZ9)))</formula>
    </cfRule>
    <cfRule type="containsText" dxfId="634" priority="68" operator="containsText" text="MODERADO">
      <formula>NOT(ISERROR(SEARCH("MODERADO",EZ9)))</formula>
    </cfRule>
  </conditionalFormatting>
  <conditionalFormatting sqref="EZ9:FA100">
    <cfRule type="containsText" dxfId="633" priority="50" operator="containsText" text="MODERADO">
      <formula>NOT(ISERROR(SEARCH("MODERADO",EZ9)))</formula>
    </cfRule>
    <cfRule type="containsText" dxfId="632" priority="51" operator="containsText" text="ALTO">
      <formula>NOT(ISERROR(SEARCH("ALTO",EZ9)))</formula>
    </cfRule>
    <cfRule type="containsText" dxfId="631" priority="52" operator="containsText" text="EXTREMO">
      <formula>NOT(ISERROR(SEARCH("EXTREMO",EZ9)))</formula>
    </cfRule>
  </conditionalFormatting>
  <conditionalFormatting sqref="EZ10:FA100">
    <cfRule type="containsText" dxfId="630" priority="15" operator="containsText" text="ALTO">
      <formula>NOT(ISERROR(SEARCH("ALTO",EZ10)))</formula>
    </cfRule>
    <cfRule type="containsText" dxfId="629" priority="16" operator="containsText" text="EXTREMO">
      <formula>NOT(ISERROR(SEARCH("EXTREMO",EZ10)))</formula>
    </cfRule>
    <cfRule type="containsText" dxfId="628" priority="14" operator="containsText" text="MODERADO">
      <formula>NOT(ISERROR(SEARCH("MODERADO",EZ10)))</formula>
    </cfRule>
  </conditionalFormatting>
  <conditionalFormatting sqref="FG9:FH9">
    <cfRule type="containsText" dxfId="627" priority="67" operator="containsText" text="EXTREMO">
      <formula>NOT(ISERROR(SEARCH("EXTREMO",FG9)))</formula>
    </cfRule>
    <cfRule type="containsText" dxfId="626" priority="66" operator="containsText" text="ALTO">
      <formula>NOT(ISERROR(SEARCH("ALTO",FG9)))</formula>
    </cfRule>
    <cfRule type="containsText" dxfId="625" priority="65" operator="containsText" text="MODERADO">
      <formula>NOT(ISERROR(SEARCH("MODERADO",FG9)))</formula>
    </cfRule>
  </conditionalFormatting>
  <conditionalFormatting sqref="FG9:FH100">
    <cfRule type="containsText" dxfId="624" priority="49" operator="containsText" text="EXTREMO">
      <formula>NOT(ISERROR(SEARCH("EXTREMO",FG9)))</formula>
    </cfRule>
    <cfRule type="containsText" dxfId="623" priority="47" operator="containsText" text="MODERADO">
      <formula>NOT(ISERROR(SEARCH("MODERADO",FG9)))</formula>
    </cfRule>
    <cfRule type="containsText" dxfId="622" priority="48" operator="containsText" text="ALTO">
      <formula>NOT(ISERROR(SEARCH("ALTO",FG9)))</formula>
    </cfRule>
  </conditionalFormatting>
  <conditionalFormatting sqref="FG10:FH100">
    <cfRule type="containsText" dxfId="621" priority="12" operator="containsText" text="ALTO">
      <formula>NOT(ISERROR(SEARCH("ALTO",FG10)))</formula>
    </cfRule>
    <cfRule type="containsText" dxfId="620" priority="11" operator="containsText" text="MODERADO">
      <formula>NOT(ISERROR(SEARCH("MODERADO",FG10)))</formula>
    </cfRule>
    <cfRule type="containsText" dxfId="619" priority="13" operator="containsText" text="EXTREMO">
      <formula>NOT(ISERROR(SEARCH("EXTREMO",FG10)))</formula>
    </cfRule>
  </conditionalFormatting>
  <conditionalFormatting sqref="FN9:FO9">
    <cfRule type="containsText" dxfId="618" priority="64" operator="containsText" text="EXTREMO">
      <formula>NOT(ISERROR(SEARCH("EXTREMO",FN9)))</formula>
    </cfRule>
    <cfRule type="containsText" dxfId="617" priority="63" operator="containsText" text="ALTO">
      <formula>NOT(ISERROR(SEARCH("ALTO",FN9)))</formula>
    </cfRule>
    <cfRule type="containsText" dxfId="616" priority="62" operator="containsText" text="MODERADO">
      <formula>NOT(ISERROR(SEARCH("MODERADO",FN9)))</formula>
    </cfRule>
  </conditionalFormatting>
  <conditionalFormatting sqref="FN9:FO100">
    <cfRule type="containsText" dxfId="615" priority="45" operator="containsText" text="ALTO">
      <formula>NOT(ISERROR(SEARCH("ALTO",FN9)))</formula>
    </cfRule>
    <cfRule type="containsText" dxfId="614" priority="46" operator="containsText" text="EXTREMO">
      <formula>NOT(ISERROR(SEARCH("EXTREMO",FN9)))</formula>
    </cfRule>
    <cfRule type="containsText" dxfId="613" priority="44" operator="containsText" text="MODERADO">
      <formula>NOT(ISERROR(SEARCH("MODERADO",FN9)))</formula>
    </cfRule>
  </conditionalFormatting>
  <conditionalFormatting sqref="FN10:FO100">
    <cfRule type="containsText" dxfId="612" priority="10" operator="containsText" text="EXTREMO">
      <formula>NOT(ISERROR(SEARCH("EXTREMO",FN10)))</formula>
    </cfRule>
    <cfRule type="containsText" dxfId="611" priority="8" operator="containsText" text="MODERADO">
      <formula>NOT(ISERROR(SEARCH("MODERADO",FN10)))</formula>
    </cfRule>
    <cfRule type="containsText" dxfId="610" priority="9" operator="containsText" text="ALTO">
      <formula>NOT(ISERROR(SEARCH("ALTO",FN10)))</formula>
    </cfRule>
  </conditionalFormatting>
  <conditionalFormatting sqref="FU9:FV9">
    <cfRule type="containsText" dxfId="609" priority="61" operator="containsText" text="EXTREMO">
      <formula>NOT(ISERROR(SEARCH("EXTREMO",FU9)))</formula>
    </cfRule>
    <cfRule type="containsText" dxfId="608" priority="60" operator="containsText" text="ALTO">
      <formula>NOT(ISERROR(SEARCH("ALTO",FU9)))</formula>
    </cfRule>
    <cfRule type="containsText" dxfId="607" priority="59" operator="containsText" text="MODERADO">
      <formula>NOT(ISERROR(SEARCH("MODERADO",FU9)))</formula>
    </cfRule>
  </conditionalFormatting>
  <conditionalFormatting sqref="FU9:FV100">
    <cfRule type="containsText" dxfId="606" priority="42" operator="containsText" text="ALTO">
      <formula>NOT(ISERROR(SEARCH("ALTO",FU9)))</formula>
    </cfRule>
    <cfRule type="containsText" dxfId="605" priority="43" operator="containsText" text="EXTREMO">
      <formula>NOT(ISERROR(SEARCH("EXTREMO",FU9)))</formula>
    </cfRule>
    <cfRule type="containsText" dxfId="604" priority="41" operator="containsText" text="MODERADO">
      <formula>NOT(ISERROR(SEARCH("MODERADO",FU9)))</formula>
    </cfRule>
  </conditionalFormatting>
  <conditionalFormatting sqref="FU10:FV100">
    <cfRule type="containsText" dxfId="603" priority="7" operator="containsText" text="EXTREMO">
      <formula>NOT(ISERROR(SEARCH("EXTREMO",FU10)))</formula>
    </cfRule>
    <cfRule type="containsText" dxfId="602" priority="6" operator="containsText" text="ALTO">
      <formula>NOT(ISERROR(SEARCH("ALTO",FU10)))</formula>
    </cfRule>
    <cfRule type="containsText" dxfId="601" priority="5" operator="containsText" text="MODERADO">
      <formula>NOT(ISERROR(SEARCH("MODERADO",FU10)))</formula>
    </cfRule>
  </conditionalFormatting>
  <conditionalFormatting sqref="GB9:GC9">
    <cfRule type="containsText" dxfId="600" priority="58" operator="containsText" text="EXTREMO">
      <formula>NOT(ISERROR(SEARCH("EXTREMO",GB9)))</formula>
    </cfRule>
    <cfRule type="containsText" dxfId="599" priority="57" operator="containsText" text="ALTO">
      <formula>NOT(ISERROR(SEARCH("ALTO",GB9)))</formula>
    </cfRule>
    <cfRule type="containsText" dxfId="598" priority="56" operator="containsText" text="MODERADO">
      <formula>NOT(ISERROR(SEARCH("MODERADO",GB9)))</formula>
    </cfRule>
  </conditionalFormatting>
  <conditionalFormatting sqref="GB9:GC100">
    <cfRule type="containsText" dxfId="597" priority="39" operator="containsText" text="ALTO">
      <formula>NOT(ISERROR(SEARCH("ALTO",GB9)))</formula>
    </cfRule>
    <cfRule type="containsText" dxfId="596" priority="38" operator="containsText" text="MODERADO">
      <formula>NOT(ISERROR(SEARCH("MODERADO",GB9)))</formula>
    </cfRule>
    <cfRule type="containsText" dxfId="595" priority="40" operator="containsText" text="EXTREMO">
      <formula>NOT(ISERROR(SEARCH("EXTREMO",GB9)))</formula>
    </cfRule>
  </conditionalFormatting>
  <conditionalFormatting sqref="GB10:GC100">
    <cfRule type="containsText" dxfId="594" priority="3" operator="containsText" text="ALTO">
      <formula>NOT(ISERROR(SEARCH("ALTO",GB10)))</formula>
    </cfRule>
    <cfRule type="containsText" dxfId="593" priority="2" operator="containsText" text="MODERADO">
      <formula>NOT(ISERROR(SEARCH("MODERADO",GB10)))</formula>
    </cfRule>
    <cfRule type="containsText" dxfId="592" priority="4" operator="containsText" text="EXTREMO">
      <formula>NOT(ISERROR(SEARCH("EXTREMO",GB10)))</formula>
    </cfRule>
  </conditionalFormatting>
  <dataValidations count="17">
    <dataValidation type="list" allowBlank="1" showInputMessage="1" showErrorMessage="1" sqref="J9:AB13 J14:AB10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1000-000000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10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1000-000002000000}">
      <formula1>0</formula1>
      <formula2>0</formula2>
    </dataValidation>
    <dataValidation type="list" showInputMessage="1" showErrorMessage="1" errorTitle="Rechazado" error="Solo son validadas las opciones de la lista" sqref="AP9:AP100 AT9:AT100 AX9:AX100 BB9:BB100 BF9:BF100 BJ9:BJ100 BN9:BN100 BR9:BR100 BV9:BV100 BZ9:BZ100 CD9:CD100 CH9:CH100 CK9:CO100 CT9:CT100 CW9:CW10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10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1000-000004000000}">
      <formula1>IMPACTO</formula1>
      <formula2>0</formula2>
    </dataValidation>
    <dataValidation type="list" allowBlank="1" showInputMessage="1" showErrorMessage="1" sqref="I9:I10 I11:I10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1000-000005000000}">
      <formula1>PROBAB</formula1>
      <formula2>0</formula2>
    </dataValidation>
    <dataValidation type="list" showInputMessage="1" showErrorMessage="1" sqref="AO9:AO100 AS9:AS100 AW9:AW100 BA9:BA100 BE9:BE100 BI9:BI100 BM9:BM100 BQ9:BQ100 BU9:BU100 BY9:BY100 CC9:CC100 CG9:CG100 CJ9:CJ100" xr:uid="{00000000-0002-0000-1000-000006000000}">
      <formula1>TIP_CONTROL</formula1>
      <formula2>0</formula2>
    </dataValidation>
    <dataValidation type="list" sqref="CI9:CI100" xr:uid="{00000000-0002-0000-1000-000007000000}">
      <formula1>IMPLEMENT</formula1>
      <formula2>0</formula2>
    </dataValidation>
    <dataValidation showInputMessage="1" showErrorMessage="1" errorTitle="Rechazado" error="Solo son validadas las opciones de la lista" sqref="AK9:AL100 CP9:CS100 CU9:CV100" xr:uid="{00000000-0002-0000-1000-000008000000}">
      <formula1>0</formula1>
      <formula2>0</formula2>
    </dataValidation>
    <dataValidation type="list" allowBlank="1" showInputMessage="1" sqref="D9:D100" xr:uid="{00000000-0002-0000-1000-000009000000}">
      <formula1>InternoExp</formula1>
      <formula2>0</formula2>
    </dataValidation>
    <dataValidation type="list" allowBlank="1" showInputMessage="1" sqref="E9:E100" xr:uid="{00000000-0002-0000-1000-00000A000000}">
      <formula1>ExternoExp</formula1>
      <formula2>0</formula2>
    </dataValidation>
    <dataValidation type="list" allowBlank="1" showInputMessage="1" sqref="H9:H100" xr:uid="{00000000-0002-0000-1000-00000B000000}">
      <formula1>TramitesSer</formula1>
      <formula2>0</formula2>
    </dataValidation>
    <dataValidation type="list" allowBlank="1" showInputMessage="1" showErrorMessage="1" sqref="G9:G100" xr:uid="{00000000-0002-0000-1000-00000C000000}">
      <formula1>consecuencias</formula1>
      <formula2>0</formula2>
    </dataValidation>
    <dataValidation type="list" allowBlank="1" showInputMessage="1" showErrorMessage="1" sqref="BMA697:BMA701" xr:uid="{00000000-0002-0000-1000-00000D000000}">
      <formula1>TipoCausa</formula1>
      <formula2>0</formula2>
    </dataValidation>
    <dataValidation type="list" showInputMessage="1" showErrorMessage="1" errorTitle="Rechazado" error="Solo son validadas las opciones de la lista" sqref="AM9:AM100 AQ9:AQ100 AU9:AU100 AY9:AY100 BC9:BC100 BG9:BG100 BK9:BK100 BO9:BO100 BS9:BS100 BW9:BW100 CA9:CA100 CE9:CE100" xr:uid="{00000000-0002-0000-1000-00000E000000}">
      <formula1>FRECUENCY</formula1>
      <formula2>0</formula2>
    </dataValidation>
    <dataValidation type="list" showErrorMessage="1" sqref="AN9:AN100 AR9:AR100 AV9:AV100 AZ9:AZ100 BD9:BD100 BH9:BH100 BL9:BL100 BP9:BP100 BT9:BT100 BX9:BX100 CB9:CB100 CF9:CF100" xr:uid="{00000000-0002-0000-1000-00000F000000}">
      <formula1>IMPLEMENT</formula1>
      <formula2>0</formula2>
    </dataValidation>
    <dataValidation type="list" allowBlank="1" showInputMessage="1" sqref="F9:F100" xr:uid="{00000000-0002-0000-1000-000010000000}">
      <formula1>$BMA$697:$BMA$701</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2F2F2"/>
  </sheetPr>
  <dimension ref="A1:XAO871"/>
  <sheetViews>
    <sheetView zoomScaleNormal="100" workbookViewId="0">
      <selection activeCell="CU9" sqref="CU9"/>
    </sheetView>
  </sheetViews>
  <sheetFormatPr baseColWidth="10" defaultColWidth="10.88671875" defaultRowHeight="10.199999999999999"/>
  <cols>
    <col min="1" max="1" width="4.88671875" style="13" customWidth="1"/>
    <col min="2" max="2" width="17.109375" style="13" customWidth="1"/>
    <col min="3" max="3" width="27.44140625" style="13" customWidth="1"/>
    <col min="4" max="4" width="23.88671875" style="13" customWidth="1"/>
    <col min="5" max="6" width="13.44140625" style="13" customWidth="1"/>
    <col min="7" max="8" width="23.88671875" style="13" customWidth="1"/>
    <col min="9" max="9" width="12" style="16" customWidth="1"/>
    <col min="10" max="28" width="9.6640625" style="16" customWidth="1"/>
    <col min="29" max="29" width="12.33203125" style="16" customWidth="1"/>
    <col min="30" max="30" width="6.33203125" style="16" customWidth="1"/>
    <col min="31" max="31" width="9.88671875" style="16" customWidth="1"/>
    <col min="32" max="32" width="5.88671875" style="13" customWidth="1"/>
    <col min="33" max="33" width="10.33203125" style="16" customWidth="1"/>
    <col min="34" max="34" width="6.44140625" style="7" customWidth="1"/>
    <col min="35" max="35" width="50.6640625" style="13" customWidth="1"/>
    <col min="36" max="36" width="17.6640625" style="13" customWidth="1"/>
    <col min="37" max="37" width="23" style="38" customWidth="1"/>
    <col min="38" max="38" width="18" style="38" customWidth="1"/>
    <col min="39" max="39" width="8.88671875" style="38" customWidth="1"/>
    <col min="40" max="40" width="12.33203125" style="13" customWidth="1"/>
    <col min="41" max="41" width="8.6640625" style="13" customWidth="1"/>
    <col min="42" max="42" width="9.109375" style="38" customWidth="1"/>
    <col min="43" max="43" width="8.88671875" style="38" hidden="1" customWidth="1"/>
    <col min="44" max="44" width="12.33203125" style="13" hidden="1" customWidth="1"/>
    <col min="45" max="45" width="8.6640625" style="13" hidden="1" customWidth="1"/>
    <col min="46" max="46" width="9.109375" style="38" hidden="1" customWidth="1"/>
    <col min="47" max="47" width="8.88671875" style="38" hidden="1" customWidth="1"/>
    <col min="48" max="48" width="12.33203125" style="13" hidden="1" customWidth="1"/>
    <col min="49" max="49" width="8.6640625" style="13" hidden="1" customWidth="1"/>
    <col min="50" max="50" width="9.109375" style="38" hidden="1" customWidth="1"/>
    <col min="51" max="51" width="8.88671875" style="38" hidden="1" customWidth="1"/>
    <col min="52" max="52" width="12.33203125" style="13" hidden="1" customWidth="1"/>
    <col min="53" max="53" width="8.6640625" style="13" hidden="1" customWidth="1"/>
    <col min="54" max="54" width="9.109375" style="38" hidden="1" customWidth="1"/>
    <col min="55" max="55" width="8.88671875" style="38" hidden="1" customWidth="1"/>
    <col min="56" max="56" width="12.33203125" style="13" hidden="1" customWidth="1"/>
    <col min="57" max="57" width="8.6640625" style="13" hidden="1" customWidth="1"/>
    <col min="58" max="58" width="9.109375" style="38" hidden="1" customWidth="1"/>
    <col min="59" max="59" width="8.88671875" style="38" hidden="1" customWidth="1"/>
    <col min="60" max="60" width="12.33203125" style="13" hidden="1" customWidth="1"/>
    <col min="61" max="61" width="8.6640625" style="13" hidden="1" customWidth="1"/>
    <col min="62" max="62" width="9.109375" style="38" hidden="1" customWidth="1"/>
    <col min="63" max="63" width="8.88671875" style="38" hidden="1" customWidth="1"/>
    <col min="64" max="64" width="12.33203125" style="13" hidden="1" customWidth="1"/>
    <col min="65" max="65" width="8.6640625" style="13" hidden="1" customWidth="1"/>
    <col min="66" max="66" width="9.109375" style="38" hidden="1" customWidth="1"/>
    <col min="67" max="67" width="8.88671875" style="38" hidden="1" customWidth="1"/>
    <col min="68" max="68" width="12.33203125" style="13" hidden="1" customWidth="1"/>
    <col min="69" max="69" width="8.6640625" style="13" hidden="1" customWidth="1"/>
    <col min="70" max="70" width="9.109375" style="38" hidden="1" customWidth="1"/>
    <col min="71" max="71" width="8.88671875" style="38" hidden="1" customWidth="1"/>
    <col min="72" max="72" width="12.33203125" style="13" hidden="1" customWidth="1"/>
    <col min="73" max="73" width="8.6640625" style="13" hidden="1" customWidth="1"/>
    <col min="74" max="74" width="9.109375" style="38" hidden="1" customWidth="1"/>
    <col min="75" max="75" width="8.88671875" style="38" hidden="1" customWidth="1"/>
    <col min="76" max="76" width="12.33203125" style="13" hidden="1" customWidth="1"/>
    <col min="77" max="77" width="8.6640625" style="13" hidden="1" customWidth="1"/>
    <col min="78" max="78" width="9.109375" style="38" hidden="1" customWidth="1"/>
    <col min="79" max="79" width="8.88671875" style="38" hidden="1" customWidth="1"/>
    <col min="80" max="80" width="12.33203125" style="13" hidden="1" customWidth="1"/>
    <col min="81" max="81" width="8.6640625" style="13" hidden="1" customWidth="1"/>
    <col min="82" max="82" width="9.109375" style="38" hidden="1" customWidth="1"/>
    <col min="83" max="83" width="8.88671875" style="38" hidden="1" customWidth="1"/>
    <col min="84" max="84" width="12.33203125" style="13" hidden="1" customWidth="1"/>
    <col min="85" max="85" width="8.6640625" style="13" hidden="1" customWidth="1"/>
    <col min="86" max="86" width="9.109375" style="38" hidden="1" customWidth="1"/>
    <col min="87" max="89" width="2.109375" style="38" hidden="1" customWidth="1"/>
    <col min="90" max="90" width="9.6640625" style="38" customWidth="1"/>
    <col min="91" max="91" width="6.88671875" style="38" customWidth="1"/>
    <col min="92" max="92" width="9.6640625" style="38" customWidth="1"/>
    <col min="93" max="93" width="6.88671875" style="38" customWidth="1"/>
    <col min="94" max="94" width="9.6640625" style="38" customWidth="1"/>
    <col min="95" max="95" width="6.88671875" style="38" customWidth="1"/>
    <col min="96" max="96" width="32.88671875" style="38" customWidth="1"/>
    <col min="97" max="97" width="7" style="38" customWidth="1"/>
    <col min="98" max="98" width="1" style="38" customWidth="1"/>
    <col min="99" max="99" width="37.33203125" style="38" customWidth="1"/>
    <col min="100" max="100" width="45" style="38" customWidth="1"/>
    <col min="101" max="101" width="1.44140625"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193" width="17.109375" style="13" customWidth="1"/>
    <col min="194" max="224" width="8" style="13" customWidth="1"/>
    <col min="225" max="1677" width="2.109375" style="13" customWidth="1"/>
    <col min="1678" max="1680" width="10.88671875" style="13" customWidth="1"/>
    <col min="1681" max="1681" width="4.33203125" style="13" customWidth="1"/>
    <col min="1682" max="1683" width="10.88671875" style="13" customWidth="1"/>
    <col min="1684" max="1684" width="4.88671875" style="13" customWidth="1"/>
    <col min="1685" max="1690" width="10.88671875" style="13" customWidth="1"/>
    <col min="1691" max="1691" width="36.3320312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42.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6640625" style="13" customWidth="1"/>
    <col min="1895" max="1896" width="6.44140625" style="13" customWidth="1"/>
    <col min="1897" max="1897" width="5.88671875" style="13" customWidth="1"/>
    <col min="1898" max="1898" width="6.44140625" style="13" customWidth="1"/>
    <col min="1899" max="1899" width="13.6640625" style="13" customWidth="1"/>
    <col min="1900" max="1901" width="9" style="13" customWidth="1"/>
    <col min="1902" max="1902" width="2.44140625" style="13" customWidth="1"/>
    <col min="1903" max="1903" width="8.88671875" style="13" customWidth="1"/>
    <col min="1904" max="1904" width="7.44140625" style="13" customWidth="1"/>
    <col min="1905" max="1907" width="3.6640625" style="13" customWidth="1"/>
    <col min="1908"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33203125" style="13" customWidth="1"/>
    <col min="1932" max="1932" width="23.44140625" style="13" customWidth="1"/>
    <col min="1933" max="1933" width="9.109375" style="13" customWidth="1"/>
    <col min="1934" max="1934" width="19.44140625" style="13" customWidth="1"/>
    <col min="1935" max="1935" width="42.6640625" style="13" customWidth="1"/>
    <col min="1936" max="1936" width="5.88671875" style="13" customWidth="1"/>
    <col min="1937" max="1937" width="31.44140625" style="13" customWidth="1"/>
    <col min="1938" max="1938" width="16.109375" style="13" customWidth="1"/>
    <col min="1939" max="1940" width="9.33203125" style="13" customWidth="1"/>
    <col min="1941" max="1941" width="11.109375" style="13" customWidth="1"/>
    <col min="1942" max="1942" width="2.109375" style="13" customWidth="1"/>
    <col min="1943" max="2148" width="10.88671875" style="13" customWidth="1"/>
    <col min="2149" max="2149" width="12" style="13" customWidth="1"/>
    <col min="2150" max="2150" width="2.6640625" style="13" customWidth="1"/>
    <col min="2151" max="2152" width="6.44140625" style="13" customWidth="1"/>
    <col min="2153" max="2153" width="5.88671875" style="13" customWidth="1"/>
    <col min="2154" max="2154" width="6.44140625" style="13" customWidth="1"/>
    <col min="2155" max="2155" width="13.6640625" style="13" customWidth="1"/>
    <col min="2156" max="2157" width="9" style="13" customWidth="1"/>
    <col min="2158" max="2158" width="2.44140625" style="13" customWidth="1"/>
    <col min="2159" max="2159" width="8.88671875" style="13" customWidth="1"/>
    <col min="2160" max="2160" width="7.44140625" style="13" customWidth="1"/>
    <col min="2161" max="2163" width="3.6640625" style="13" customWidth="1"/>
    <col min="2164"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33203125" style="13" customWidth="1"/>
    <col min="2188" max="2188" width="23.44140625" style="13" customWidth="1"/>
    <col min="2189" max="2189" width="9.109375" style="13" customWidth="1"/>
    <col min="2190" max="2190" width="19.44140625" style="13" customWidth="1"/>
    <col min="2191" max="2191" width="42.6640625" style="13" customWidth="1"/>
    <col min="2192" max="2192" width="5.88671875" style="13" customWidth="1"/>
    <col min="2193" max="2193" width="31.44140625" style="13" customWidth="1"/>
    <col min="2194" max="2194" width="16.109375" style="13" customWidth="1"/>
    <col min="2195" max="2196" width="9.33203125" style="13" customWidth="1"/>
    <col min="2197" max="2197" width="11.109375" style="13" customWidth="1"/>
    <col min="2198" max="2198" width="2.109375" style="13" customWidth="1"/>
    <col min="2199" max="2404" width="10.88671875" style="13" customWidth="1"/>
    <col min="2405" max="2405" width="12" style="13" customWidth="1"/>
    <col min="2406" max="2406" width="2.6640625" style="13" customWidth="1"/>
    <col min="2407" max="2408" width="6.44140625" style="13" customWidth="1"/>
    <col min="2409" max="2409" width="5.88671875" style="13" customWidth="1"/>
    <col min="2410" max="2410" width="6.44140625" style="13" customWidth="1"/>
    <col min="2411" max="2411" width="13.6640625" style="13" customWidth="1"/>
    <col min="2412" max="2413" width="9" style="13" customWidth="1"/>
    <col min="2414" max="2414" width="2.44140625" style="13" customWidth="1"/>
    <col min="2415" max="2415" width="8.88671875" style="13" customWidth="1"/>
    <col min="2416" max="2416" width="7.44140625" style="13" customWidth="1"/>
    <col min="2417" max="2419" width="3.6640625" style="13" customWidth="1"/>
    <col min="2420"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33203125" style="13" customWidth="1"/>
    <col min="2444" max="2444" width="23.44140625" style="13" customWidth="1"/>
    <col min="2445" max="2445" width="9.109375" style="13" customWidth="1"/>
    <col min="2446" max="2446" width="19.44140625" style="13" customWidth="1"/>
    <col min="2447" max="2447" width="42.6640625" style="13" customWidth="1"/>
    <col min="2448" max="2448" width="5.88671875" style="13" customWidth="1"/>
    <col min="2449" max="2449" width="31.44140625" style="13" customWidth="1"/>
    <col min="2450" max="2450" width="16.109375" style="13" customWidth="1"/>
    <col min="2451" max="2452" width="9.33203125" style="13" customWidth="1"/>
    <col min="2453" max="2453" width="11.109375" style="13" customWidth="1"/>
    <col min="2454" max="2454" width="2.109375" style="13" customWidth="1"/>
    <col min="2455" max="2660" width="10.88671875" style="13" customWidth="1"/>
    <col min="2661" max="2661" width="12" style="13" customWidth="1"/>
    <col min="2662" max="2662" width="2.6640625" style="13" customWidth="1"/>
    <col min="2663" max="2664" width="6.44140625" style="13" customWidth="1"/>
    <col min="2665" max="2665" width="5.88671875" style="13" customWidth="1"/>
    <col min="2666" max="2666" width="6.44140625" style="13" customWidth="1"/>
    <col min="2667" max="2667" width="13.6640625" style="13" customWidth="1"/>
    <col min="2668" max="2669" width="9" style="13" customWidth="1"/>
    <col min="2670" max="2670" width="2.44140625" style="13" customWidth="1"/>
    <col min="2671" max="2671" width="8.88671875" style="13" customWidth="1"/>
    <col min="2672" max="2672" width="7.44140625" style="13" customWidth="1"/>
    <col min="2673" max="2675" width="3.6640625" style="13" customWidth="1"/>
    <col min="2676"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33203125" style="13" customWidth="1"/>
    <col min="2700" max="2700" width="23.44140625" style="13" customWidth="1"/>
    <col min="2701" max="2701" width="9.109375" style="13" customWidth="1"/>
    <col min="2702" max="2702" width="19.44140625" style="13" customWidth="1"/>
    <col min="2703" max="2703" width="42.6640625" style="13" customWidth="1"/>
    <col min="2704" max="2704" width="5.88671875" style="13" customWidth="1"/>
    <col min="2705" max="2705" width="31.44140625" style="13" customWidth="1"/>
    <col min="2706" max="2706" width="16.109375" style="13" customWidth="1"/>
    <col min="2707" max="2708" width="9.33203125" style="13" customWidth="1"/>
    <col min="2709" max="2709" width="11.109375" style="13" customWidth="1"/>
    <col min="2710" max="2710" width="2.109375" style="13" customWidth="1"/>
    <col min="2711" max="2916" width="10.88671875" style="13" customWidth="1"/>
    <col min="2917" max="2917" width="12" style="13" customWidth="1"/>
    <col min="2918" max="2918" width="2.6640625" style="13" customWidth="1"/>
    <col min="2919" max="2920" width="6.44140625" style="13" customWidth="1"/>
    <col min="2921" max="2921" width="5.88671875" style="13" customWidth="1"/>
    <col min="2922" max="2922" width="6.44140625" style="13" customWidth="1"/>
    <col min="2923" max="2923" width="13.6640625" style="13" customWidth="1"/>
    <col min="2924" max="2925" width="9" style="13" customWidth="1"/>
    <col min="2926" max="2926" width="2.44140625" style="13" customWidth="1"/>
    <col min="2927" max="2927" width="8.88671875" style="13" customWidth="1"/>
    <col min="2928" max="2928" width="7.44140625" style="13" customWidth="1"/>
    <col min="2929" max="2931" width="3.6640625" style="13" customWidth="1"/>
    <col min="2932"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33203125" style="13" customWidth="1"/>
    <col min="2956" max="2956" width="23.44140625" style="13" customWidth="1"/>
    <col min="2957" max="2957" width="9.109375" style="13" customWidth="1"/>
    <col min="2958" max="2958" width="19.44140625" style="13" customWidth="1"/>
    <col min="2959" max="2959" width="42.6640625" style="13" customWidth="1"/>
    <col min="2960" max="2960" width="5.88671875" style="13" customWidth="1"/>
    <col min="2961" max="2961" width="31.44140625" style="13" customWidth="1"/>
    <col min="2962" max="2962" width="16.109375" style="13" customWidth="1"/>
    <col min="2963" max="2964" width="9.33203125" style="13" customWidth="1"/>
    <col min="2965" max="2965" width="11.109375" style="13" customWidth="1"/>
    <col min="2966" max="2966" width="2.109375" style="13" customWidth="1"/>
    <col min="2967" max="3172" width="10.88671875" style="13" customWidth="1"/>
    <col min="3173" max="3173" width="12" style="13" customWidth="1"/>
    <col min="3174" max="3174" width="2.6640625" style="13" customWidth="1"/>
    <col min="3175" max="3176" width="6.44140625" style="13" customWidth="1"/>
    <col min="3177" max="3177" width="5.88671875" style="13" customWidth="1"/>
    <col min="3178" max="3178" width="6.44140625" style="13" customWidth="1"/>
    <col min="3179" max="3179" width="13.6640625" style="13" customWidth="1"/>
    <col min="3180" max="3181" width="9" style="13" customWidth="1"/>
    <col min="3182" max="3182" width="2.44140625" style="13" customWidth="1"/>
    <col min="3183" max="3183" width="8.88671875" style="13" customWidth="1"/>
    <col min="3184" max="3184" width="7.44140625" style="13" customWidth="1"/>
    <col min="3185" max="3187" width="3.6640625" style="13" customWidth="1"/>
    <col min="3188"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33203125" style="13" customWidth="1"/>
    <col min="3212" max="3212" width="23.44140625" style="13" customWidth="1"/>
    <col min="3213" max="3213" width="9.109375" style="13" customWidth="1"/>
    <col min="3214" max="3214" width="19.44140625" style="13" customWidth="1"/>
    <col min="3215" max="3215" width="42.6640625" style="13" customWidth="1"/>
    <col min="3216" max="3216" width="5.88671875" style="13" customWidth="1"/>
    <col min="3217" max="3217" width="31.44140625" style="13" customWidth="1"/>
    <col min="3218" max="3218" width="16.109375" style="13" customWidth="1"/>
    <col min="3219" max="3220" width="9.33203125" style="13" customWidth="1"/>
    <col min="3221" max="3221" width="11.109375" style="13" customWidth="1"/>
    <col min="3222" max="3222" width="2.109375" style="13" customWidth="1"/>
    <col min="3223" max="3428" width="10.88671875" style="13" customWidth="1"/>
    <col min="3429" max="3429" width="12" style="13" customWidth="1"/>
    <col min="3430" max="3430" width="2.6640625" style="13" customWidth="1"/>
    <col min="3431" max="3432" width="6.44140625" style="13" customWidth="1"/>
    <col min="3433" max="3433" width="5.88671875" style="13" customWidth="1"/>
    <col min="3434" max="3434" width="6.44140625" style="13" customWidth="1"/>
    <col min="3435" max="3435" width="13.6640625" style="13" customWidth="1"/>
    <col min="3436" max="3437" width="9" style="13" customWidth="1"/>
    <col min="3438" max="3438" width="2.44140625" style="13" customWidth="1"/>
    <col min="3439" max="3439" width="8.88671875" style="13" customWidth="1"/>
    <col min="3440" max="3440" width="7.44140625" style="13" customWidth="1"/>
    <col min="3441" max="3443" width="3.6640625" style="13" customWidth="1"/>
    <col min="3444"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33203125" style="13" customWidth="1"/>
    <col min="3468" max="3468" width="23.44140625" style="13" customWidth="1"/>
    <col min="3469" max="3469" width="9.109375" style="13" customWidth="1"/>
    <col min="3470" max="3470" width="19.44140625" style="13" customWidth="1"/>
    <col min="3471" max="3471" width="42.6640625" style="13" customWidth="1"/>
    <col min="3472" max="3472" width="5.88671875" style="13" customWidth="1"/>
    <col min="3473" max="3473" width="31.44140625" style="13" customWidth="1"/>
    <col min="3474" max="3474" width="16.109375" style="13" customWidth="1"/>
    <col min="3475" max="3476" width="9.33203125" style="13" customWidth="1"/>
    <col min="3477" max="3477" width="11.109375" style="13" customWidth="1"/>
    <col min="3478" max="3478" width="2.109375" style="13" customWidth="1"/>
    <col min="3479" max="3684" width="10.88671875" style="13" customWidth="1"/>
    <col min="3685" max="3685" width="12" style="13" customWidth="1"/>
    <col min="3686" max="3686" width="2.6640625" style="13" customWidth="1"/>
    <col min="3687" max="3688" width="6.44140625" style="13" customWidth="1"/>
    <col min="3689" max="3689" width="5.88671875" style="13" customWidth="1"/>
    <col min="3690" max="3690" width="6.44140625" style="13" customWidth="1"/>
    <col min="3691" max="3691" width="13.6640625" style="13" customWidth="1"/>
    <col min="3692" max="3693" width="9" style="13" customWidth="1"/>
    <col min="3694" max="3694" width="2.44140625" style="13" customWidth="1"/>
    <col min="3695" max="3695" width="8.88671875" style="13" customWidth="1"/>
    <col min="3696" max="3696" width="7.44140625" style="13" customWidth="1"/>
    <col min="3697" max="3699" width="3.6640625" style="13" customWidth="1"/>
    <col min="3700"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33203125" style="13" customWidth="1"/>
    <col min="3724" max="3724" width="23.44140625" style="13" customWidth="1"/>
    <col min="3725" max="3725" width="9.109375" style="13" customWidth="1"/>
    <col min="3726" max="3726" width="19.44140625" style="13" customWidth="1"/>
    <col min="3727" max="3727" width="42.6640625" style="13" customWidth="1"/>
    <col min="3728" max="3728" width="5.88671875" style="13" customWidth="1"/>
    <col min="3729" max="3729" width="31.44140625" style="13" customWidth="1"/>
    <col min="3730" max="3730" width="16.109375" style="13" customWidth="1"/>
    <col min="3731" max="3732" width="9.33203125" style="13" customWidth="1"/>
    <col min="3733" max="3733" width="11.109375" style="13" customWidth="1"/>
    <col min="3734" max="3734" width="2.109375" style="13" customWidth="1"/>
    <col min="3735" max="3940" width="10.88671875" style="13" customWidth="1"/>
    <col min="3941" max="3941" width="12" style="13" customWidth="1"/>
    <col min="3942" max="3942" width="2.6640625" style="13" customWidth="1"/>
    <col min="3943" max="3944" width="6.44140625" style="13" customWidth="1"/>
    <col min="3945" max="3945" width="5.88671875" style="13" customWidth="1"/>
    <col min="3946" max="3946" width="6.44140625" style="13" customWidth="1"/>
    <col min="3947" max="3947" width="13.6640625" style="13" customWidth="1"/>
    <col min="3948" max="3949" width="9" style="13" customWidth="1"/>
    <col min="3950" max="3950" width="2.44140625" style="13" customWidth="1"/>
    <col min="3951" max="3951" width="8.88671875" style="13" customWidth="1"/>
    <col min="3952" max="3952" width="7.44140625" style="13" customWidth="1"/>
    <col min="3953" max="3955" width="3.6640625" style="13" customWidth="1"/>
    <col min="3956"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33203125" style="13" customWidth="1"/>
    <col min="3980" max="3980" width="23.44140625" style="13" customWidth="1"/>
    <col min="3981" max="3981" width="9.109375" style="13" customWidth="1"/>
    <col min="3982" max="3982" width="19.44140625" style="13" customWidth="1"/>
    <col min="3983" max="3983" width="42.6640625" style="13" customWidth="1"/>
    <col min="3984" max="3984" width="5.88671875" style="13" customWidth="1"/>
    <col min="3985" max="3985" width="31.44140625" style="13" customWidth="1"/>
    <col min="3986" max="3986" width="16.109375" style="13" customWidth="1"/>
    <col min="3987" max="3988" width="9.33203125" style="13" customWidth="1"/>
    <col min="3989" max="3989" width="11.109375" style="13" customWidth="1"/>
    <col min="3990" max="3990" width="2.109375" style="13" customWidth="1"/>
    <col min="3991" max="4196" width="10.88671875" style="13" customWidth="1"/>
    <col min="4197" max="4197" width="12" style="13" customWidth="1"/>
    <col min="4198" max="4198" width="2.6640625" style="13" customWidth="1"/>
    <col min="4199" max="4200" width="6.44140625" style="13" customWidth="1"/>
    <col min="4201" max="4201" width="5.88671875" style="13" customWidth="1"/>
    <col min="4202" max="4202" width="6.44140625" style="13" customWidth="1"/>
    <col min="4203" max="4203" width="13.6640625" style="13" customWidth="1"/>
    <col min="4204" max="4205" width="9" style="13" customWidth="1"/>
    <col min="4206" max="4206" width="2.44140625" style="13" customWidth="1"/>
    <col min="4207" max="4207" width="8.88671875" style="13" customWidth="1"/>
    <col min="4208" max="4208" width="7.44140625" style="13" customWidth="1"/>
    <col min="4209" max="4211" width="3.6640625" style="13" customWidth="1"/>
    <col min="4212"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33203125" style="13" customWidth="1"/>
    <col min="4236" max="4236" width="23.44140625" style="13" customWidth="1"/>
    <col min="4237" max="4237" width="9.109375" style="13" customWidth="1"/>
    <col min="4238" max="4238" width="19.44140625" style="13" customWidth="1"/>
    <col min="4239" max="4239" width="42.6640625" style="13" customWidth="1"/>
    <col min="4240" max="4240" width="5.88671875" style="13" customWidth="1"/>
    <col min="4241" max="4241" width="31.44140625" style="13" customWidth="1"/>
    <col min="4242" max="4242" width="16.109375" style="13" customWidth="1"/>
    <col min="4243" max="4244" width="9.33203125" style="13" customWidth="1"/>
    <col min="4245" max="4245" width="11.109375" style="13" customWidth="1"/>
    <col min="4246" max="4246" width="2.109375" style="13" customWidth="1"/>
    <col min="4247" max="4452" width="10.88671875" style="13" customWidth="1"/>
    <col min="4453" max="4453" width="12" style="13" customWidth="1"/>
    <col min="4454" max="4454" width="2.6640625" style="13" customWidth="1"/>
    <col min="4455" max="4456" width="6.44140625" style="13" customWidth="1"/>
    <col min="4457" max="4457" width="5.88671875" style="13" customWidth="1"/>
    <col min="4458" max="4458" width="6.44140625" style="13" customWidth="1"/>
    <col min="4459" max="4459" width="13.6640625" style="13" customWidth="1"/>
    <col min="4460" max="4461" width="9" style="13" customWidth="1"/>
    <col min="4462" max="4462" width="2.44140625" style="13" customWidth="1"/>
    <col min="4463" max="4463" width="8.88671875" style="13" customWidth="1"/>
    <col min="4464" max="4464" width="7.44140625" style="13" customWidth="1"/>
    <col min="4465" max="4467" width="3.6640625" style="13" customWidth="1"/>
    <col min="4468"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33203125" style="13" customWidth="1"/>
    <col min="4492" max="4492" width="23.44140625" style="13" customWidth="1"/>
    <col min="4493" max="4493" width="9.109375" style="13" customWidth="1"/>
    <col min="4494" max="4494" width="19.44140625" style="13" customWidth="1"/>
    <col min="4495" max="4495" width="42.6640625" style="13" customWidth="1"/>
    <col min="4496" max="4496" width="5.88671875" style="13" customWidth="1"/>
    <col min="4497" max="4497" width="31.44140625" style="13" customWidth="1"/>
    <col min="4498" max="4498" width="16.109375" style="13" customWidth="1"/>
    <col min="4499" max="4500" width="9.33203125" style="13" customWidth="1"/>
    <col min="4501" max="4501" width="11.109375" style="13" customWidth="1"/>
    <col min="4502" max="4502" width="2.109375" style="13" customWidth="1"/>
    <col min="4503" max="4708" width="10.88671875" style="13" customWidth="1"/>
    <col min="4709" max="4709" width="12" style="13" customWidth="1"/>
    <col min="4710" max="4710" width="2.6640625" style="13" customWidth="1"/>
    <col min="4711" max="4712" width="6.44140625" style="13" customWidth="1"/>
    <col min="4713" max="4713" width="5.88671875" style="13" customWidth="1"/>
    <col min="4714" max="4714" width="6.44140625" style="13" customWidth="1"/>
    <col min="4715" max="4715" width="13.6640625" style="13" customWidth="1"/>
    <col min="4716" max="4717" width="9" style="13" customWidth="1"/>
    <col min="4718" max="4718" width="2.44140625" style="13" customWidth="1"/>
    <col min="4719" max="4719" width="8.88671875" style="13" customWidth="1"/>
    <col min="4720" max="4720" width="7.44140625" style="13" customWidth="1"/>
    <col min="4721" max="4723" width="3.6640625" style="13" customWidth="1"/>
    <col min="4724"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33203125" style="13" customWidth="1"/>
    <col min="4748" max="4748" width="23.44140625" style="13" customWidth="1"/>
    <col min="4749" max="4749" width="9.109375" style="13" customWidth="1"/>
    <col min="4750" max="4750" width="19.44140625" style="13" customWidth="1"/>
    <col min="4751" max="4751" width="42.6640625" style="13" customWidth="1"/>
    <col min="4752" max="4752" width="5.88671875" style="13" customWidth="1"/>
    <col min="4753" max="4753" width="31.44140625" style="13" customWidth="1"/>
    <col min="4754" max="4754" width="16.109375" style="13" customWidth="1"/>
    <col min="4755" max="4756" width="9.33203125" style="13" customWidth="1"/>
    <col min="4757" max="4757" width="11.109375" style="13" customWidth="1"/>
    <col min="4758" max="4758" width="2.109375" style="13" customWidth="1"/>
    <col min="4759" max="4964" width="10.88671875" style="13" customWidth="1"/>
    <col min="4965" max="4965" width="12" style="13" customWidth="1"/>
    <col min="4966" max="4966" width="2.6640625" style="13" customWidth="1"/>
    <col min="4967" max="4968" width="6.44140625" style="13" customWidth="1"/>
    <col min="4969" max="4969" width="5.88671875" style="13" customWidth="1"/>
    <col min="4970" max="4970" width="6.44140625" style="13" customWidth="1"/>
    <col min="4971" max="4971" width="13.6640625" style="13" customWidth="1"/>
    <col min="4972" max="4973" width="9" style="13" customWidth="1"/>
    <col min="4974" max="4974" width="2.44140625" style="13" customWidth="1"/>
    <col min="4975" max="4975" width="8.88671875" style="13" customWidth="1"/>
    <col min="4976" max="4976" width="7.44140625" style="13" customWidth="1"/>
    <col min="4977" max="4979" width="3.6640625" style="13" customWidth="1"/>
    <col min="4980"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33203125" style="13" customWidth="1"/>
    <col min="5004" max="5004" width="23.44140625" style="13" customWidth="1"/>
    <col min="5005" max="5005" width="9.109375" style="13" customWidth="1"/>
    <col min="5006" max="5006" width="19.44140625" style="13" customWidth="1"/>
    <col min="5007" max="5007" width="42.6640625" style="13" customWidth="1"/>
    <col min="5008" max="5008" width="5.88671875" style="13" customWidth="1"/>
    <col min="5009" max="5009" width="31.44140625" style="13" customWidth="1"/>
    <col min="5010" max="5010" width="16.109375" style="13" customWidth="1"/>
    <col min="5011" max="5012" width="9.33203125" style="13" customWidth="1"/>
    <col min="5013" max="5013" width="11.109375" style="13" customWidth="1"/>
    <col min="5014" max="5014" width="2.109375" style="13" customWidth="1"/>
    <col min="5015" max="5220" width="10.88671875" style="13" customWidth="1"/>
    <col min="5221" max="5221" width="12" style="13" customWidth="1"/>
    <col min="5222" max="5222" width="2.6640625" style="13" customWidth="1"/>
    <col min="5223" max="5224" width="6.44140625" style="13" customWidth="1"/>
    <col min="5225" max="5225" width="5.88671875" style="13" customWidth="1"/>
    <col min="5226" max="5226" width="6.44140625" style="13" customWidth="1"/>
    <col min="5227" max="5227" width="13.6640625" style="13" customWidth="1"/>
    <col min="5228" max="5229" width="9" style="13" customWidth="1"/>
    <col min="5230" max="5230" width="2.44140625" style="13" customWidth="1"/>
    <col min="5231" max="5231" width="8.88671875" style="13" customWidth="1"/>
    <col min="5232" max="5232" width="7.44140625" style="13" customWidth="1"/>
    <col min="5233" max="5235" width="3.6640625" style="13" customWidth="1"/>
    <col min="5236"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33203125" style="13" customWidth="1"/>
    <col min="5260" max="5260" width="23.44140625" style="13" customWidth="1"/>
    <col min="5261" max="5261" width="9.109375" style="13" customWidth="1"/>
    <col min="5262" max="5262" width="19.44140625" style="13" customWidth="1"/>
    <col min="5263" max="5263" width="42.6640625" style="13" customWidth="1"/>
    <col min="5264" max="5264" width="5.88671875" style="13" customWidth="1"/>
    <col min="5265" max="5265" width="31.44140625" style="13" customWidth="1"/>
    <col min="5266" max="5266" width="16.109375" style="13" customWidth="1"/>
    <col min="5267" max="5268" width="9.33203125" style="13" customWidth="1"/>
    <col min="5269" max="5269" width="11.109375" style="13" customWidth="1"/>
    <col min="5270" max="5270" width="2.109375" style="13" customWidth="1"/>
    <col min="5271" max="5476" width="10.88671875" style="13" customWidth="1"/>
    <col min="5477" max="5477" width="12" style="13" customWidth="1"/>
    <col min="5478" max="5478" width="2.6640625" style="13" customWidth="1"/>
    <col min="5479" max="5480" width="6.44140625" style="13" customWidth="1"/>
    <col min="5481" max="5481" width="5.88671875" style="13" customWidth="1"/>
    <col min="5482" max="5482" width="6.44140625" style="13" customWidth="1"/>
    <col min="5483" max="5483" width="13.6640625" style="13" customWidth="1"/>
    <col min="5484" max="5485" width="9" style="13" customWidth="1"/>
    <col min="5486" max="5486" width="2.44140625" style="13" customWidth="1"/>
    <col min="5487" max="5487" width="8.88671875" style="13" customWidth="1"/>
    <col min="5488" max="5488" width="7.44140625" style="13" customWidth="1"/>
    <col min="5489" max="5491" width="3.6640625" style="13" customWidth="1"/>
    <col min="5492"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33203125" style="13" customWidth="1"/>
    <col min="5516" max="5516" width="23.44140625" style="13" customWidth="1"/>
    <col min="5517" max="5517" width="9.109375" style="13" customWidth="1"/>
    <col min="5518" max="5518" width="19.44140625" style="13" customWidth="1"/>
    <col min="5519" max="5519" width="42.6640625" style="13" customWidth="1"/>
    <col min="5520" max="5520" width="5.88671875" style="13" customWidth="1"/>
    <col min="5521" max="5521" width="31.44140625" style="13" customWidth="1"/>
    <col min="5522" max="5522" width="16.109375" style="13" customWidth="1"/>
    <col min="5523" max="5524" width="9.33203125" style="13" customWidth="1"/>
    <col min="5525" max="5525" width="11.109375" style="13" customWidth="1"/>
    <col min="5526" max="5526" width="2.109375" style="13" customWidth="1"/>
    <col min="5527" max="5732" width="10.88671875" style="13" customWidth="1"/>
    <col min="5733" max="5733" width="12" style="13" customWidth="1"/>
    <col min="5734" max="5734" width="2.6640625" style="13" customWidth="1"/>
    <col min="5735" max="5736" width="6.44140625" style="13" customWidth="1"/>
    <col min="5737" max="5737" width="5.88671875" style="13" customWidth="1"/>
    <col min="5738" max="5738" width="6.44140625" style="13" customWidth="1"/>
    <col min="5739" max="5739" width="13.6640625" style="13" customWidth="1"/>
    <col min="5740" max="5741" width="9" style="13" customWidth="1"/>
    <col min="5742" max="5742" width="2.44140625" style="13" customWidth="1"/>
    <col min="5743" max="5743" width="8.88671875" style="13" customWidth="1"/>
    <col min="5744" max="5744" width="7.44140625" style="13" customWidth="1"/>
    <col min="5745" max="5747" width="3.6640625" style="13" customWidth="1"/>
    <col min="5748"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33203125" style="13" customWidth="1"/>
    <col min="5772" max="5772" width="23.44140625" style="13" customWidth="1"/>
    <col min="5773" max="5773" width="9.109375" style="13" customWidth="1"/>
    <col min="5774" max="5774" width="19.44140625" style="13" customWidth="1"/>
    <col min="5775" max="5775" width="42.6640625" style="13" customWidth="1"/>
    <col min="5776" max="5776" width="5.88671875" style="13" customWidth="1"/>
    <col min="5777" max="5777" width="31.44140625" style="13" customWidth="1"/>
    <col min="5778" max="5778" width="16.109375" style="13" customWidth="1"/>
    <col min="5779" max="5780" width="9.33203125" style="13" customWidth="1"/>
    <col min="5781" max="5781" width="11.109375" style="13" customWidth="1"/>
    <col min="5782" max="5782" width="2.109375" style="13" customWidth="1"/>
    <col min="5783" max="5988" width="10.88671875" style="13" customWidth="1"/>
    <col min="5989" max="5989" width="12" style="13" customWidth="1"/>
    <col min="5990" max="5990" width="2.6640625" style="13" customWidth="1"/>
    <col min="5991" max="5992" width="6.44140625" style="13" customWidth="1"/>
    <col min="5993" max="5993" width="5.88671875" style="13" customWidth="1"/>
    <col min="5994" max="5994" width="6.44140625" style="13" customWidth="1"/>
    <col min="5995" max="5995" width="13.6640625" style="13" customWidth="1"/>
    <col min="5996" max="5997" width="9" style="13" customWidth="1"/>
    <col min="5998" max="5998" width="2.44140625" style="13" customWidth="1"/>
    <col min="5999" max="5999" width="8.88671875" style="13" customWidth="1"/>
    <col min="6000" max="6000" width="7.44140625" style="13" customWidth="1"/>
    <col min="6001" max="6003" width="3.6640625" style="13" customWidth="1"/>
    <col min="6004"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33203125" style="13" customWidth="1"/>
    <col min="6028" max="6028" width="23.44140625" style="13" customWidth="1"/>
    <col min="6029" max="6029" width="9.109375" style="13" customWidth="1"/>
    <col min="6030" max="6030" width="19.44140625" style="13" customWidth="1"/>
    <col min="6031" max="6031" width="42.6640625" style="13" customWidth="1"/>
    <col min="6032" max="6032" width="5.88671875" style="13" customWidth="1"/>
    <col min="6033" max="6033" width="31.44140625" style="13" customWidth="1"/>
    <col min="6034" max="6034" width="16.109375" style="13" customWidth="1"/>
    <col min="6035" max="6036" width="9.33203125" style="13" customWidth="1"/>
    <col min="6037" max="6037" width="11.109375" style="13" customWidth="1"/>
    <col min="6038" max="6038" width="2.109375" style="13" customWidth="1"/>
    <col min="6039" max="6244" width="10.88671875" style="13" customWidth="1"/>
    <col min="6245" max="6245" width="12" style="13" customWidth="1"/>
    <col min="6246" max="6246" width="2.6640625" style="13" customWidth="1"/>
    <col min="6247" max="6248" width="6.44140625" style="13" customWidth="1"/>
    <col min="6249" max="6249" width="5.88671875" style="13" customWidth="1"/>
    <col min="6250" max="6250" width="6.44140625" style="13" customWidth="1"/>
    <col min="6251" max="6251" width="13.6640625" style="13" customWidth="1"/>
    <col min="6252" max="6253" width="9" style="13" customWidth="1"/>
    <col min="6254" max="6254" width="2.44140625" style="13" customWidth="1"/>
    <col min="6255" max="6255" width="8.88671875" style="13" customWidth="1"/>
    <col min="6256" max="6256" width="7.44140625" style="13" customWidth="1"/>
    <col min="6257" max="6259" width="3.6640625" style="13" customWidth="1"/>
    <col min="6260"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33203125" style="13" customWidth="1"/>
    <col min="6284" max="6284" width="23.44140625" style="13" customWidth="1"/>
    <col min="6285" max="6285" width="9.109375" style="13" customWidth="1"/>
    <col min="6286" max="6286" width="19.44140625" style="13" customWidth="1"/>
    <col min="6287" max="6287" width="42.6640625" style="13" customWidth="1"/>
    <col min="6288" max="6288" width="5.88671875" style="13" customWidth="1"/>
    <col min="6289" max="6289" width="31.44140625" style="13" customWidth="1"/>
    <col min="6290" max="6290" width="16.109375" style="13" customWidth="1"/>
    <col min="6291" max="6292" width="9.33203125" style="13" customWidth="1"/>
    <col min="6293" max="6293" width="11.109375" style="13" customWidth="1"/>
    <col min="6294" max="6294" width="2.109375" style="13" customWidth="1"/>
    <col min="6295" max="6500" width="10.88671875" style="13" customWidth="1"/>
    <col min="6501" max="6501" width="12" style="13" customWidth="1"/>
    <col min="6502" max="6502" width="2.6640625" style="13" customWidth="1"/>
    <col min="6503" max="6504" width="6.44140625" style="13" customWidth="1"/>
    <col min="6505" max="6505" width="5.88671875" style="13" customWidth="1"/>
    <col min="6506" max="6506" width="6.44140625" style="13" customWidth="1"/>
    <col min="6507" max="6507" width="13.6640625" style="13" customWidth="1"/>
    <col min="6508" max="6509" width="9" style="13" customWidth="1"/>
    <col min="6510" max="6510" width="2.44140625" style="13" customWidth="1"/>
    <col min="6511" max="6511" width="8.88671875" style="13" customWidth="1"/>
    <col min="6512" max="6512" width="7.44140625" style="13" customWidth="1"/>
    <col min="6513" max="6515" width="3.6640625" style="13" customWidth="1"/>
    <col min="6516"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33203125" style="13" customWidth="1"/>
    <col min="6540" max="6540" width="23.44140625" style="13" customWidth="1"/>
    <col min="6541" max="6541" width="9.109375" style="13" customWidth="1"/>
    <col min="6542" max="6542" width="19.44140625" style="13" customWidth="1"/>
    <col min="6543" max="6543" width="42.6640625" style="13" customWidth="1"/>
    <col min="6544" max="6544" width="5.88671875" style="13" customWidth="1"/>
    <col min="6545" max="6545" width="31.44140625" style="13" customWidth="1"/>
    <col min="6546" max="6546" width="16.109375" style="13" customWidth="1"/>
    <col min="6547" max="6548" width="9.33203125" style="13" customWidth="1"/>
    <col min="6549" max="6549" width="11.109375" style="13" customWidth="1"/>
    <col min="6550" max="6550" width="2.109375" style="13" customWidth="1"/>
    <col min="6551" max="6756" width="10.88671875" style="13" customWidth="1"/>
    <col min="6757" max="6757" width="12" style="13" customWidth="1"/>
    <col min="6758" max="6758" width="2.6640625" style="13" customWidth="1"/>
    <col min="6759" max="6760" width="6.44140625" style="13" customWidth="1"/>
    <col min="6761" max="6761" width="5.88671875" style="13" customWidth="1"/>
    <col min="6762" max="6762" width="6.44140625" style="13" customWidth="1"/>
    <col min="6763" max="6763" width="13.6640625" style="13" customWidth="1"/>
    <col min="6764" max="6765" width="9" style="13" customWidth="1"/>
    <col min="6766" max="6766" width="2.44140625" style="13" customWidth="1"/>
    <col min="6767" max="6767" width="8.88671875" style="13" customWidth="1"/>
    <col min="6768" max="6768" width="7.44140625" style="13" customWidth="1"/>
    <col min="6769" max="6771" width="3.6640625" style="13" customWidth="1"/>
    <col min="6772"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33203125" style="13" customWidth="1"/>
    <col min="6796" max="6796" width="23.44140625" style="13" customWidth="1"/>
    <col min="6797" max="6797" width="9.109375" style="13" customWidth="1"/>
    <col min="6798" max="6798" width="19.44140625" style="13" customWidth="1"/>
    <col min="6799" max="6799" width="42.6640625" style="13" customWidth="1"/>
    <col min="6800" max="6800" width="5.88671875" style="13" customWidth="1"/>
    <col min="6801" max="6801" width="31.44140625" style="13" customWidth="1"/>
    <col min="6802" max="6802" width="16.109375" style="13" customWidth="1"/>
    <col min="6803" max="6804" width="9.33203125" style="13" customWidth="1"/>
    <col min="6805" max="6805" width="11.109375" style="13" customWidth="1"/>
    <col min="6806" max="6806" width="2.109375" style="13" customWidth="1"/>
    <col min="6807" max="7012" width="10.88671875" style="13" customWidth="1"/>
    <col min="7013" max="7013" width="12" style="13" customWidth="1"/>
    <col min="7014" max="7014" width="2.6640625" style="13" customWidth="1"/>
    <col min="7015" max="7016" width="6.44140625" style="13" customWidth="1"/>
    <col min="7017" max="7017" width="5.88671875" style="13" customWidth="1"/>
    <col min="7018" max="7018" width="6.44140625" style="13" customWidth="1"/>
    <col min="7019" max="7019" width="13.6640625" style="13" customWidth="1"/>
    <col min="7020" max="7021" width="9" style="13" customWidth="1"/>
    <col min="7022" max="7022" width="2.44140625" style="13" customWidth="1"/>
    <col min="7023" max="7023" width="8.88671875" style="13" customWidth="1"/>
    <col min="7024" max="7024" width="7.44140625" style="13" customWidth="1"/>
    <col min="7025" max="7027" width="3.6640625" style="13" customWidth="1"/>
    <col min="7028"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33203125" style="13" customWidth="1"/>
    <col min="7052" max="7052" width="23.44140625" style="13" customWidth="1"/>
    <col min="7053" max="7053" width="9.109375" style="13" customWidth="1"/>
    <col min="7054" max="7054" width="19.44140625" style="13" customWidth="1"/>
    <col min="7055" max="7055" width="42.6640625" style="13" customWidth="1"/>
    <col min="7056" max="7056" width="5.88671875" style="13" customWidth="1"/>
    <col min="7057" max="7057" width="31.44140625" style="13" customWidth="1"/>
    <col min="7058" max="7058" width="16.109375" style="13" customWidth="1"/>
    <col min="7059" max="7060" width="9.33203125" style="13" customWidth="1"/>
    <col min="7061" max="7061" width="11.109375" style="13" customWidth="1"/>
    <col min="7062" max="7062" width="2.109375" style="13" customWidth="1"/>
    <col min="7063" max="7268" width="10.88671875" style="13" customWidth="1"/>
    <col min="7269" max="7269" width="12" style="13" customWidth="1"/>
    <col min="7270" max="7270" width="2.6640625" style="13" customWidth="1"/>
    <col min="7271" max="7272" width="6.44140625" style="13" customWidth="1"/>
    <col min="7273" max="7273" width="5.88671875" style="13" customWidth="1"/>
    <col min="7274" max="7274" width="6.44140625" style="13" customWidth="1"/>
    <col min="7275" max="7275" width="13.6640625" style="13" customWidth="1"/>
    <col min="7276" max="7277" width="9" style="13" customWidth="1"/>
    <col min="7278" max="7278" width="2.44140625" style="13" customWidth="1"/>
    <col min="7279" max="7279" width="8.88671875" style="13" customWidth="1"/>
    <col min="7280" max="7280" width="7.44140625" style="13" customWidth="1"/>
    <col min="7281" max="7283" width="3.6640625" style="13" customWidth="1"/>
    <col min="7284"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33203125" style="13" customWidth="1"/>
    <col min="7308" max="7308" width="23.44140625" style="13" customWidth="1"/>
    <col min="7309" max="7309" width="9.109375" style="13" customWidth="1"/>
    <col min="7310" max="7310" width="19.44140625" style="13" customWidth="1"/>
    <col min="7311" max="7311" width="42.6640625" style="13" customWidth="1"/>
    <col min="7312" max="7312" width="5.88671875" style="13" customWidth="1"/>
    <col min="7313" max="7313" width="31.44140625" style="13" customWidth="1"/>
    <col min="7314" max="7314" width="16.109375" style="13" customWidth="1"/>
    <col min="7315" max="7316" width="9.33203125" style="13" customWidth="1"/>
    <col min="7317" max="7317" width="11.109375" style="13" customWidth="1"/>
    <col min="7318" max="7318" width="2.109375" style="13" customWidth="1"/>
    <col min="7319" max="7524" width="10.88671875" style="13" customWidth="1"/>
    <col min="7525" max="7525" width="12" style="13" customWidth="1"/>
    <col min="7526" max="7526" width="2.6640625" style="13" customWidth="1"/>
    <col min="7527" max="7528" width="6.44140625" style="13" customWidth="1"/>
    <col min="7529" max="7529" width="5.88671875" style="13" customWidth="1"/>
    <col min="7530" max="7530" width="6.44140625" style="13" customWidth="1"/>
    <col min="7531" max="7531" width="13.6640625" style="13" customWidth="1"/>
    <col min="7532" max="7533" width="9" style="13" customWidth="1"/>
    <col min="7534" max="7534" width="2.44140625" style="13" customWidth="1"/>
    <col min="7535" max="7535" width="8.88671875" style="13" customWidth="1"/>
    <col min="7536" max="7536" width="7.44140625" style="13" customWidth="1"/>
    <col min="7537" max="7539" width="3.6640625" style="13" customWidth="1"/>
    <col min="7540"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33203125" style="13" customWidth="1"/>
    <col min="7564" max="7564" width="23.44140625" style="13" customWidth="1"/>
    <col min="7565" max="7565" width="9.109375" style="13" customWidth="1"/>
    <col min="7566" max="7566" width="19.44140625" style="13" customWidth="1"/>
    <col min="7567" max="7567" width="42.6640625" style="13" customWidth="1"/>
    <col min="7568" max="7568" width="5.88671875" style="13" customWidth="1"/>
    <col min="7569" max="7569" width="31.44140625" style="13" customWidth="1"/>
    <col min="7570" max="7570" width="16.109375" style="13" customWidth="1"/>
    <col min="7571" max="7572" width="9.33203125" style="13" customWidth="1"/>
    <col min="7573" max="7573" width="11.109375" style="13" customWidth="1"/>
    <col min="7574" max="7574" width="2.109375" style="13" customWidth="1"/>
    <col min="7575" max="7780" width="10.88671875" style="13" customWidth="1"/>
    <col min="7781" max="7781" width="12" style="13" customWidth="1"/>
    <col min="7782" max="7782" width="2.6640625" style="13" customWidth="1"/>
    <col min="7783" max="7784" width="6.44140625" style="13" customWidth="1"/>
    <col min="7785" max="7785" width="5.88671875" style="13" customWidth="1"/>
    <col min="7786" max="7786" width="6.44140625" style="13" customWidth="1"/>
    <col min="7787" max="7787" width="13.6640625" style="13" customWidth="1"/>
    <col min="7788" max="7789" width="9" style="13" customWidth="1"/>
    <col min="7790" max="7790" width="2.44140625" style="13" customWidth="1"/>
    <col min="7791" max="7791" width="8.88671875" style="13" customWidth="1"/>
    <col min="7792" max="7792" width="7.44140625" style="13" customWidth="1"/>
    <col min="7793" max="7795" width="3.6640625" style="13" customWidth="1"/>
    <col min="7796"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33203125" style="13" customWidth="1"/>
    <col min="7820" max="7820" width="23.44140625" style="13" customWidth="1"/>
    <col min="7821" max="7821" width="9.109375" style="13" customWidth="1"/>
    <col min="7822" max="7822" width="19.44140625" style="13" customWidth="1"/>
    <col min="7823" max="7823" width="42.6640625" style="13" customWidth="1"/>
    <col min="7824" max="7824" width="5.88671875" style="13" customWidth="1"/>
    <col min="7825" max="7825" width="31.44140625" style="13" customWidth="1"/>
    <col min="7826" max="7826" width="16.109375" style="13" customWidth="1"/>
    <col min="7827" max="7828" width="9.33203125" style="13" customWidth="1"/>
    <col min="7829" max="7829" width="11.109375" style="13" customWidth="1"/>
    <col min="7830" max="7830" width="2.109375" style="13" customWidth="1"/>
    <col min="7831" max="8036" width="10.88671875" style="13" customWidth="1"/>
    <col min="8037" max="8037" width="12" style="13" customWidth="1"/>
    <col min="8038" max="8038" width="2.6640625" style="13" customWidth="1"/>
    <col min="8039" max="8040" width="6.44140625" style="13" customWidth="1"/>
    <col min="8041" max="8041" width="5.88671875" style="13" customWidth="1"/>
    <col min="8042" max="8042" width="6.44140625" style="13" customWidth="1"/>
    <col min="8043" max="8043" width="13.6640625" style="13" customWidth="1"/>
    <col min="8044" max="8045" width="9" style="13" customWidth="1"/>
    <col min="8046" max="8046" width="2.44140625" style="13" customWidth="1"/>
    <col min="8047" max="8047" width="8.88671875" style="13" customWidth="1"/>
    <col min="8048" max="8048" width="7.44140625" style="13" customWidth="1"/>
    <col min="8049" max="8051" width="3.6640625" style="13" customWidth="1"/>
    <col min="8052"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33203125" style="13" customWidth="1"/>
    <col min="8076" max="8076" width="23.44140625" style="13" customWidth="1"/>
    <col min="8077" max="8077" width="9.109375" style="13" customWidth="1"/>
    <col min="8078" max="8078" width="19.44140625" style="13" customWidth="1"/>
    <col min="8079" max="8079" width="42.6640625" style="13" customWidth="1"/>
    <col min="8080" max="8080" width="5.88671875" style="13" customWidth="1"/>
    <col min="8081" max="8081" width="31.44140625" style="13" customWidth="1"/>
    <col min="8082" max="8082" width="16.109375" style="13" customWidth="1"/>
    <col min="8083" max="8084" width="9.33203125" style="13" customWidth="1"/>
    <col min="8085" max="8085" width="11.109375" style="13" customWidth="1"/>
    <col min="8086" max="8086" width="2.109375" style="13" customWidth="1"/>
    <col min="8087" max="8292" width="10.88671875" style="13" customWidth="1"/>
    <col min="8293" max="8293" width="12" style="13" customWidth="1"/>
    <col min="8294" max="8294" width="2.6640625" style="13" customWidth="1"/>
    <col min="8295" max="8296" width="6.44140625" style="13" customWidth="1"/>
    <col min="8297" max="8297" width="5.88671875" style="13" customWidth="1"/>
    <col min="8298" max="8298" width="6.44140625" style="13" customWidth="1"/>
    <col min="8299" max="8299" width="13.6640625" style="13" customWidth="1"/>
    <col min="8300" max="8301" width="9" style="13" customWidth="1"/>
    <col min="8302" max="8302" width="2.44140625" style="13" customWidth="1"/>
    <col min="8303" max="8303" width="8.88671875" style="13" customWidth="1"/>
    <col min="8304" max="8304" width="7.44140625" style="13" customWidth="1"/>
    <col min="8305" max="8307" width="3.6640625" style="13" customWidth="1"/>
    <col min="8308"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33203125" style="13" customWidth="1"/>
    <col min="8332" max="8332" width="23.44140625" style="13" customWidth="1"/>
    <col min="8333" max="8333" width="9.109375" style="13" customWidth="1"/>
    <col min="8334" max="8334" width="19.44140625" style="13" customWidth="1"/>
    <col min="8335" max="8335" width="42.6640625" style="13" customWidth="1"/>
    <col min="8336" max="8336" width="5.88671875" style="13" customWidth="1"/>
    <col min="8337" max="8337" width="31.44140625" style="13" customWidth="1"/>
    <col min="8338" max="8338" width="16.109375" style="13" customWidth="1"/>
    <col min="8339" max="8340" width="9.33203125" style="13" customWidth="1"/>
    <col min="8341" max="8341" width="11.109375" style="13" customWidth="1"/>
    <col min="8342" max="8342" width="2.109375" style="13" customWidth="1"/>
    <col min="8343" max="8548" width="10.88671875" style="13" customWidth="1"/>
    <col min="8549" max="8549" width="12" style="13" customWidth="1"/>
    <col min="8550" max="8550" width="2.6640625" style="13" customWidth="1"/>
    <col min="8551" max="8552" width="6.44140625" style="13" customWidth="1"/>
    <col min="8553" max="8553" width="5.88671875" style="13" customWidth="1"/>
    <col min="8554" max="8554" width="6.44140625" style="13" customWidth="1"/>
    <col min="8555" max="8555" width="13.6640625" style="13" customWidth="1"/>
    <col min="8556" max="8557" width="9" style="13" customWidth="1"/>
    <col min="8558" max="8558" width="2.44140625" style="13" customWidth="1"/>
    <col min="8559" max="8559" width="8.88671875" style="13" customWidth="1"/>
    <col min="8560" max="8560" width="7.44140625" style="13" customWidth="1"/>
    <col min="8561" max="8563" width="3.6640625" style="13" customWidth="1"/>
    <col min="8564"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33203125" style="13" customWidth="1"/>
    <col min="8588" max="8588" width="23.44140625" style="13" customWidth="1"/>
    <col min="8589" max="8589" width="9.109375" style="13" customWidth="1"/>
    <col min="8590" max="8590" width="19.44140625" style="13" customWidth="1"/>
    <col min="8591" max="8591" width="42.6640625" style="13" customWidth="1"/>
    <col min="8592" max="8592" width="5.88671875" style="13" customWidth="1"/>
    <col min="8593" max="8593" width="31.44140625" style="13" customWidth="1"/>
    <col min="8594" max="8594" width="16.109375" style="13" customWidth="1"/>
    <col min="8595" max="8596" width="9.33203125" style="13" customWidth="1"/>
    <col min="8597" max="8597" width="11.109375" style="13" customWidth="1"/>
    <col min="8598" max="8598" width="2.109375" style="13" customWidth="1"/>
    <col min="8599" max="8804" width="10.88671875" style="13" customWidth="1"/>
    <col min="8805" max="8805" width="12" style="13" customWidth="1"/>
    <col min="8806" max="8806" width="2.6640625" style="13" customWidth="1"/>
    <col min="8807" max="8808" width="6.44140625" style="13" customWidth="1"/>
    <col min="8809" max="8809" width="5.88671875" style="13" customWidth="1"/>
    <col min="8810" max="8810" width="6.44140625" style="13" customWidth="1"/>
    <col min="8811" max="8811" width="13.6640625" style="13" customWidth="1"/>
    <col min="8812" max="8813" width="9" style="13" customWidth="1"/>
    <col min="8814" max="8814" width="2.44140625" style="13" customWidth="1"/>
    <col min="8815" max="8815" width="8.88671875" style="13" customWidth="1"/>
    <col min="8816" max="8816" width="7.44140625" style="13" customWidth="1"/>
    <col min="8817" max="8819" width="3.6640625" style="13" customWidth="1"/>
    <col min="8820"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33203125" style="13" customWidth="1"/>
    <col min="8844" max="8844" width="23.44140625" style="13" customWidth="1"/>
    <col min="8845" max="8845" width="9.109375" style="13" customWidth="1"/>
    <col min="8846" max="8846" width="19.44140625" style="13" customWidth="1"/>
    <col min="8847" max="8847" width="42.6640625" style="13" customWidth="1"/>
    <col min="8848" max="8848" width="5.88671875" style="13" customWidth="1"/>
    <col min="8849" max="8849" width="31.44140625" style="13" customWidth="1"/>
    <col min="8850" max="8850" width="16.109375" style="13" customWidth="1"/>
    <col min="8851" max="8852" width="9.33203125" style="13" customWidth="1"/>
    <col min="8853" max="8853" width="11.109375" style="13" customWidth="1"/>
    <col min="8854" max="8854" width="2.109375" style="13" customWidth="1"/>
    <col min="8855" max="9060" width="10.88671875" style="13" customWidth="1"/>
    <col min="9061" max="9061" width="12" style="13" customWidth="1"/>
    <col min="9062" max="9062" width="2.6640625" style="13" customWidth="1"/>
    <col min="9063" max="9064" width="6.44140625" style="13" customWidth="1"/>
    <col min="9065" max="9065" width="5.88671875" style="13" customWidth="1"/>
    <col min="9066" max="9066" width="6.44140625" style="13" customWidth="1"/>
    <col min="9067" max="9067" width="13.6640625" style="13" customWidth="1"/>
    <col min="9068" max="9069" width="9" style="13" customWidth="1"/>
    <col min="9070" max="9070" width="2.44140625" style="13" customWidth="1"/>
    <col min="9071" max="9071" width="8.88671875" style="13" customWidth="1"/>
    <col min="9072" max="9072" width="7.44140625" style="13" customWidth="1"/>
    <col min="9073" max="9075" width="3.6640625" style="13" customWidth="1"/>
    <col min="9076"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33203125" style="13" customWidth="1"/>
    <col min="9100" max="9100" width="23.44140625" style="13" customWidth="1"/>
    <col min="9101" max="9101" width="9.109375" style="13" customWidth="1"/>
    <col min="9102" max="9102" width="19.44140625" style="13" customWidth="1"/>
    <col min="9103" max="9103" width="42.6640625" style="13" customWidth="1"/>
    <col min="9104" max="9104" width="5.88671875" style="13" customWidth="1"/>
    <col min="9105" max="9105" width="31.44140625" style="13" customWidth="1"/>
    <col min="9106" max="9106" width="16.109375" style="13" customWidth="1"/>
    <col min="9107" max="9108" width="9.33203125" style="13" customWidth="1"/>
    <col min="9109" max="9109" width="11.109375" style="13" customWidth="1"/>
    <col min="9110" max="9110" width="2.109375" style="13" customWidth="1"/>
    <col min="9111" max="9316" width="10.88671875" style="13" customWidth="1"/>
    <col min="9317" max="9317" width="12" style="13" customWidth="1"/>
    <col min="9318" max="9318" width="2.6640625" style="13" customWidth="1"/>
    <col min="9319" max="9320" width="6.44140625" style="13" customWidth="1"/>
    <col min="9321" max="9321" width="5.88671875" style="13" customWidth="1"/>
    <col min="9322" max="9322" width="6.44140625" style="13" customWidth="1"/>
    <col min="9323" max="9323" width="13.6640625" style="13" customWidth="1"/>
    <col min="9324" max="9325" width="9" style="13" customWidth="1"/>
    <col min="9326" max="9326" width="2.44140625" style="13" customWidth="1"/>
    <col min="9327" max="9327" width="8.88671875" style="13" customWidth="1"/>
    <col min="9328" max="9328" width="7.44140625" style="13" customWidth="1"/>
    <col min="9329" max="9331" width="3.6640625" style="13" customWidth="1"/>
    <col min="9332"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33203125" style="13" customWidth="1"/>
    <col min="9356" max="9356" width="23.44140625" style="13" customWidth="1"/>
    <col min="9357" max="9357" width="9.109375" style="13" customWidth="1"/>
    <col min="9358" max="9358" width="19.44140625" style="13" customWidth="1"/>
    <col min="9359" max="9359" width="42.6640625" style="13" customWidth="1"/>
    <col min="9360" max="9360" width="5.88671875" style="13" customWidth="1"/>
    <col min="9361" max="9361" width="31.44140625" style="13" customWidth="1"/>
    <col min="9362" max="9362" width="16.109375" style="13" customWidth="1"/>
    <col min="9363" max="9364" width="9.33203125" style="13" customWidth="1"/>
    <col min="9365" max="9365" width="11.109375" style="13" customWidth="1"/>
    <col min="9366" max="9366" width="2.109375" style="13" customWidth="1"/>
    <col min="9367" max="9572" width="10.88671875" style="13" customWidth="1"/>
    <col min="9573" max="9573" width="12" style="13" customWidth="1"/>
    <col min="9574" max="9574" width="2.6640625" style="13" customWidth="1"/>
    <col min="9575" max="9576" width="6.44140625" style="13" customWidth="1"/>
    <col min="9577" max="9577" width="5.88671875" style="13" customWidth="1"/>
    <col min="9578" max="9578" width="6.44140625" style="13" customWidth="1"/>
    <col min="9579" max="9579" width="13.6640625" style="13" customWidth="1"/>
    <col min="9580" max="9581" width="9" style="13" customWidth="1"/>
    <col min="9582" max="9582" width="2.44140625" style="13" customWidth="1"/>
    <col min="9583" max="9583" width="8.88671875" style="13" customWidth="1"/>
    <col min="9584" max="9584" width="7.44140625" style="13" customWidth="1"/>
    <col min="9585" max="9587" width="3.6640625" style="13" customWidth="1"/>
    <col min="9588"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33203125" style="13" customWidth="1"/>
    <col min="9612" max="9612" width="23.44140625" style="13" customWidth="1"/>
    <col min="9613" max="9613" width="9.109375" style="13" customWidth="1"/>
    <col min="9614" max="9614" width="19.44140625" style="13" customWidth="1"/>
    <col min="9615" max="9615" width="42.6640625" style="13" customWidth="1"/>
    <col min="9616" max="9616" width="5.88671875" style="13" customWidth="1"/>
    <col min="9617" max="9617" width="31.44140625" style="13" customWidth="1"/>
    <col min="9618" max="9618" width="16.109375" style="13" customWidth="1"/>
    <col min="9619" max="9620" width="9.33203125" style="13" customWidth="1"/>
    <col min="9621" max="9621" width="11.109375" style="13" customWidth="1"/>
    <col min="9622" max="9622" width="2.109375" style="13" customWidth="1"/>
    <col min="9623" max="9828" width="10.88671875" style="13" customWidth="1"/>
    <col min="9829" max="9829" width="12" style="13" customWidth="1"/>
    <col min="9830" max="9830" width="2.6640625" style="13" customWidth="1"/>
    <col min="9831" max="9832" width="6.44140625" style="13" customWidth="1"/>
    <col min="9833" max="9833" width="5.88671875" style="13" customWidth="1"/>
    <col min="9834" max="9834" width="6.44140625" style="13" customWidth="1"/>
    <col min="9835" max="9835" width="13.6640625" style="13" customWidth="1"/>
    <col min="9836" max="9837" width="9" style="13" customWidth="1"/>
    <col min="9838" max="9838" width="2.44140625" style="13" customWidth="1"/>
    <col min="9839" max="9839" width="8.88671875" style="13" customWidth="1"/>
    <col min="9840" max="9840" width="7.44140625" style="13" customWidth="1"/>
    <col min="9841" max="9843" width="3.6640625" style="13" customWidth="1"/>
    <col min="9844"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33203125" style="13" customWidth="1"/>
    <col min="9868" max="9868" width="23.44140625" style="13" customWidth="1"/>
    <col min="9869" max="9869" width="9.109375" style="13" customWidth="1"/>
    <col min="9870" max="9870" width="19.44140625" style="13" customWidth="1"/>
    <col min="9871" max="9871" width="42.6640625" style="13" customWidth="1"/>
    <col min="9872" max="9872" width="5.88671875" style="13" customWidth="1"/>
    <col min="9873" max="9873" width="31.44140625" style="13" customWidth="1"/>
    <col min="9874" max="9874" width="16.109375" style="13" customWidth="1"/>
    <col min="9875" max="9876" width="9.33203125" style="13" customWidth="1"/>
    <col min="9877" max="9877" width="11.109375" style="13" customWidth="1"/>
    <col min="9878" max="9878" width="2.109375" style="13" customWidth="1"/>
    <col min="9879" max="10084" width="10.88671875" style="13" customWidth="1"/>
    <col min="10085" max="10085" width="12" style="13" customWidth="1"/>
    <col min="10086" max="10086" width="2.6640625" style="13" customWidth="1"/>
    <col min="10087" max="10088" width="6.44140625" style="13" customWidth="1"/>
    <col min="10089" max="10089" width="5.88671875" style="13" customWidth="1"/>
    <col min="10090" max="10090" width="6.44140625" style="13" customWidth="1"/>
    <col min="10091" max="10091" width="13.6640625" style="13" customWidth="1"/>
    <col min="10092" max="10093" width="9" style="13" customWidth="1"/>
    <col min="10094" max="10094" width="2.44140625" style="13" customWidth="1"/>
    <col min="10095" max="10095" width="8.88671875" style="13" customWidth="1"/>
    <col min="10096" max="10096" width="7.44140625" style="13" customWidth="1"/>
    <col min="10097" max="10099" width="3.6640625" style="13" customWidth="1"/>
    <col min="10100"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33203125" style="13" customWidth="1"/>
    <col min="10124" max="10124" width="23.44140625" style="13" customWidth="1"/>
    <col min="10125" max="10125" width="9.109375" style="13" customWidth="1"/>
    <col min="10126" max="10126" width="19.44140625" style="13" customWidth="1"/>
    <col min="10127" max="10127" width="42.6640625" style="13" customWidth="1"/>
    <col min="10128" max="10128" width="5.88671875" style="13" customWidth="1"/>
    <col min="10129" max="10129" width="31.44140625" style="13" customWidth="1"/>
    <col min="10130" max="10130" width="16.109375" style="13" customWidth="1"/>
    <col min="10131" max="10132" width="9.33203125" style="13" customWidth="1"/>
    <col min="10133" max="10133" width="11.109375" style="13" customWidth="1"/>
    <col min="10134" max="10134" width="2.109375" style="13" customWidth="1"/>
    <col min="10135" max="10340" width="10.88671875" style="13" customWidth="1"/>
    <col min="10341" max="10341" width="12" style="13" customWidth="1"/>
    <col min="10342" max="10342" width="2.6640625" style="13" customWidth="1"/>
    <col min="10343" max="10344" width="6.44140625" style="13" customWidth="1"/>
    <col min="10345" max="10345" width="5.88671875" style="13" customWidth="1"/>
    <col min="10346" max="10346" width="6.44140625" style="13" customWidth="1"/>
    <col min="10347" max="10347" width="13.6640625" style="13" customWidth="1"/>
    <col min="10348" max="10349" width="9" style="13" customWidth="1"/>
    <col min="10350" max="10350" width="2.44140625" style="13" customWidth="1"/>
    <col min="10351" max="10351" width="8.88671875" style="13" customWidth="1"/>
    <col min="10352" max="10352" width="7.44140625" style="13" customWidth="1"/>
    <col min="10353" max="10355" width="3.6640625" style="13" customWidth="1"/>
    <col min="10356"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33203125" style="13" customWidth="1"/>
    <col min="10380" max="10380" width="23.44140625" style="13" customWidth="1"/>
    <col min="10381" max="10381" width="9.109375" style="13" customWidth="1"/>
    <col min="10382" max="10382" width="19.44140625" style="13" customWidth="1"/>
    <col min="10383" max="10383" width="42.6640625" style="13" customWidth="1"/>
    <col min="10384" max="10384" width="5.88671875" style="13" customWidth="1"/>
    <col min="10385" max="10385" width="31.44140625" style="13" customWidth="1"/>
    <col min="10386" max="10386" width="16.109375" style="13" customWidth="1"/>
    <col min="10387" max="10388" width="9.33203125" style="13" customWidth="1"/>
    <col min="10389" max="10389" width="11.109375" style="13" customWidth="1"/>
    <col min="10390" max="10390" width="2.109375" style="13" customWidth="1"/>
    <col min="10391" max="10596" width="10.88671875" style="13" customWidth="1"/>
    <col min="10597" max="10597" width="12" style="13" customWidth="1"/>
    <col min="10598" max="10598" width="2.6640625" style="13" customWidth="1"/>
    <col min="10599" max="10600" width="6.44140625" style="13" customWidth="1"/>
    <col min="10601" max="10601" width="5.88671875" style="13" customWidth="1"/>
    <col min="10602" max="10602" width="6.44140625" style="13" customWidth="1"/>
    <col min="10603" max="10603" width="13.6640625" style="13" customWidth="1"/>
    <col min="10604" max="10605" width="9" style="13" customWidth="1"/>
    <col min="10606" max="10606" width="2.44140625" style="13" customWidth="1"/>
    <col min="10607" max="10607" width="8.88671875" style="13" customWidth="1"/>
    <col min="10608" max="10608" width="7.44140625" style="13" customWidth="1"/>
    <col min="10609" max="10611" width="3.6640625" style="13" customWidth="1"/>
    <col min="10612"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33203125" style="13" customWidth="1"/>
    <col min="10636" max="10636" width="23.44140625" style="13" customWidth="1"/>
    <col min="10637" max="10637" width="9.109375" style="13" customWidth="1"/>
    <col min="10638" max="10638" width="19.44140625" style="13" customWidth="1"/>
    <col min="10639" max="10639" width="42.6640625" style="13" customWidth="1"/>
    <col min="10640" max="10640" width="5.88671875" style="13" customWidth="1"/>
    <col min="10641" max="10641" width="31.44140625" style="13" customWidth="1"/>
    <col min="10642" max="10642" width="16.109375" style="13" customWidth="1"/>
    <col min="10643" max="10644" width="9.33203125" style="13" customWidth="1"/>
    <col min="10645" max="10645" width="11.109375" style="13" customWidth="1"/>
    <col min="10646" max="10646" width="2.109375" style="13" customWidth="1"/>
    <col min="10647" max="10852" width="10.88671875" style="13" customWidth="1"/>
    <col min="10853" max="10853" width="12" style="13" customWidth="1"/>
    <col min="10854" max="10854" width="2.6640625" style="13" customWidth="1"/>
    <col min="10855" max="10856" width="6.44140625" style="13" customWidth="1"/>
    <col min="10857" max="10857" width="5.88671875" style="13" customWidth="1"/>
    <col min="10858" max="10858" width="6.44140625" style="13" customWidth="1"/>
    <col min="10859" max="10859" width="13.6640625" style="13" customWidth="1"/>
    <col min="10860" max="10861" width="9" style="13" customWidth="1"/>
    <col min="10862" max="10862" width="2.44140625" style="13" customWidth="1"/>
    <col min="10863" max="10863" width="8.88671875" style="13" customWidth="1"/>
    <col min="10864" max="10864" width="7.44140625" style="13" customWidth="1"/>
    <col min="10865" max="10867" width="3.6640625" style="13" customWidth="1"/>
    <col min="10868"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33203125" style="13" customWidth="1"/>
    <col min="10892" max="10892" width="23.44140625" style="13" customWidth="1"/>
    <col min="10893" max="10893" width="9.109375" style="13" customWidth="1"/>
    <col min="10894" max="10894" width="19.44140625" style="13" customWidth="1"/>
    <col min="10895" max="10895" width="42.6640625" style="13" customWidth="1"/>
    <col min="10896" max="10896" width="5.88671875" style="13" customWidth="1"/>
    <col min="10897" max="10897" width="31.44140625" style="13" customWidth="1"/>
    <col min="10898" max="10898" width="16.109375" style="13" customWidth="1"/>
    <col min="10899" max="10900" width="9.33203125" style="13" customWidth="1"/>
    <col min="10901" max="10901" width="11.109375" style="13" customWidth="1"/>
    <col min="10902" max="10902" width="2.109375" style="13" customWidth="1"/>
    <col min="10903" max="11108" width="10.88671875" style="13" customWidth="1"/>
    <col min="11109" max="11109" width="12" style="13" customWidth="1"/>
    <col min="11110" max="11110" width="2.6640625" style="13" customWidth="1"/>
    <col min="11111" max="11112" width="6.44140625" style="13" customWidth="1"/>
    <col min="11113" max="11113" width="5.88671875" style="13" customWidth="1"/>
    <col min="11114" max="11114" width="6.44140625" style="13" customWidth="1"/>
    <col min="11115" max="11115" width="13.6640625" style="13" customWidth="1"/>
    <col min="11116" max="11117" width="9" style="13" customWidth="1"/>
    <col min="11118" max="11118" width="2.44140625" style="13" customWidth="1"/>
    <col min="11119" max="11119" width="8.88671875" style="13" customWidth="1"/>
    <col min="11120" max="11120" width="7.44140625" style="13" customWidth="1"/>
    <col min="11121" max="11123" width="3.6640625" style="13" customWidth="1"/>
    <col min="11124"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33203125" style="13" customWidth="1"/>
    <col min="11148" max="11148" width="23.44140625" style="13" customWidth="1"/>
    <col min="11149" max="11149" width="9.109375" style="13" customWidth="1"/>
    <col min="11150" max="11150" width="19.44140625" style="13" customWidth="1"/>
    <col min="11151" max="11151" width="42.6640625" style="13" customWidth="1"/>
    <col min="11152" max="11152" width="5.88671875" style="13" customWidth="1"/>
    <col min="11153" max="11153" width="31.44140625" style="13" customWidth="1"/>
    <col min="11154" max="11154" width="16.109375" style="13" customWidth="1"/>
    <col min="11155" max="11156" width="9.33203125" style="13" customWidth="1"/>
    <col min="11157" max="11157" width="11.109375" style="13" customWidth="1"/>
    <col min="11158" max="11158" width="2.109375" style="13" customWidth="1"/>
    <col min="11159" max="11364" width="10.88671875" style="13" customWidth="1"/>
    <col min="11365" max="11365" width="12" style="13" customWidth="1"/>
    <col min="11366" max="11366" width="2.6640625" style="13" customWidth="1"/>
    <col min="11367" max="11368" width="6.44140625" style="13" customWidth="1"/>
    <col min="11369" max="11369" width="5.88671875" style="13" customWidth="1"/>
    <col min="11370" max="11370" width="6.44140625" style="13" customWidth="1"/>
    <col min="11371" max="11371" width="13.6640625" style="13" customWidth="1"/>
    <col min="11372" max="11373" width="9" style="13" customWidth="1"/>
    <col min="11374" max="11374" width="2.44140625" style="13" customWidth="1"/>
    <col min="11375" max="11375" width="8.88671875" style="13" customWidth="1"/>
    <col min="11376" max="11376" width="7.44140625" style="13" customWidth="1"/>
    <col min="11377" max="11379" width="3.6640625" style="13" customWidth="1"/>
    <col min="11380"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33203125" style="13" customWidth="1"/>
    <col min="11404" max="11404" width="23.44140625" style="13" customWidth="1"/>
    <col min="11405" max="11405" width="9.109375" style="13" customWidth="1"/>
    <col min="11406" max="11406" width="19.44140625" style="13" customWidth="1"/>
    <col min="11407" max="11407" width="42.6640625" style="13" customWidth="1"/>
    <col min="11408" max="11408" width="5.88671875" style="13" customWidth="1"/>
    <col min="11409" max="11409" width="31.44140625" style="13" customWidth="1"/>
    <col min="11410" max="11410" width="16.109375" style="13" customWidth="1"/>
    <col min="11411" max="11412" width="9.33203125" style="13" customWidth="1"/>
    <col min="11413" max="11413" width="11.109375" style="13" customWidth="1"/>
    <col min="11414" max="11414" width="2.109375" style="13" customWidth="1"/>
    <col min="11415" max="11620" width="10.88671875" style="13" customWidth="1"/>
    <col min="11621" max="11621" width="12" style="13" customWidth="1"/>
    <col min="11622" max="11622" width="2.6640625" style="13" customWidth="1"/>
    <col min="11623" max="11624" width="6.44140625" style="13" customWidth="1"/>
    <col min="11625" max="11625" width="5.88671875" style="13" customWidth="1"/>
    <col min="11626" max="11626" width="6.44140625" style="13" customWidth="1"/>
    <col min="11627" max="11627" width="13.6640625" style="13" customWidth="1"/>
    <col min="11628" max="11629" width="9" style="13" customWidth="1"/>
    <col min="11630" max="11630" width="2.44140625" style="13" customWidth="1"/>
    <col min="11631" max="11631" width="8.88671875" style="13" customWidth="1"/>
    <col min="11632" max="11632" width="7.44140625" style="13" customWidth="1"/>
    <col min="11633" max="11635" width="3.6640625" style="13" customWidth="1"/>
    <col min="11636"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33203125" style="13" customWidth="1"/>
    <col min="11660" max="11660" width="23.44140625" style="13" customWidth="1"/>
    <col min="11661" max="11661" width="9.109375" style="13" customWidth="1"/>
    <col min="11662" max="11662" width="19.44140625" style="13" customWidth="1"/>
    <col min="11663" max="11663" width="42.6640625" style="13" customWidth="1"/>
    <col min="11664" max="11664" width="5.88671875" style="13" customWidth="1"/>
    <col min="11665" max="11665" width="31.44140625" style="13" customWidth="1"/>
    <col min="11666" max="11666" width="16.109375" style="13" customWidth="1"/>
    <col min="11667" max="11668" width="9.33203125" style="13" customWidth="1"/>
    <col min="11669" max="11669" width="11.109375" style="13" customWidth="1"/>
    <col min="11670" max="11670" width="2.109375" style="13" customWidth="1"/>
    <col min="11671" max="11876" width="10.88671875" style="13" customWidth="1"/>
    <col min="11877" max="11877" width="12" style="13" customWidth="1"/>
    <col min="11878" max="11878" width="2.6640625" style="13" customWidth="1"/>
    <col min="11879" max="11880" width="6.44140625" style="13" customWidth="1"/>
    <col min="11881" max="11881" width="5.88671875" style="13" customWidth="1"/>
    <col min="11882" max="11882" width="6.44140625" style="13" customWidth="1"/>
    <col min="11883" max="11883" width="13.6640625" style="13" customWidth="1"/>
    <col min="11884" max="11885" width="9" style="13" customWidth="1"/>
    <col min="11886" max="11886" width="2.44140625" style="13" customWidth="1"/>
    <col min="11887" max="11887" width="8.88671875" style="13" customWidth="1"/>
    <col min="11888" max="11888" width="7.44140625" style="13" customWidth="1"/>
    <col min="11889" max="11891" width="3.6640625" style="13" customWidth="1"/>
    <col min="11892"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33203125" style="13" customWidth="1"/>
    <col min="11916" max="11916" width="23.44140625" style="13" customWidth="1"/>
    <col min="11917" max="11917" width="9.109375" style="13" customWidth="1"/>
    <col min="11918" max="11918" width="19.44140625" style="13" customWidth="1"/>
    <col min="11919" max="11919" width="42.6640625" style="13" customWidth="1"/>
    <col min="11920" max="11920" width="5.88671875" style="13" customWidth="1"/>
    <col min="11921" max="11921" width="31.44140625" style="13" customWidth="1"/>
    <col min="11922" max="11922" width="16.109375" style="13" customWidth="1"/>
    <col min="11923" max="11924" width="9.33203125" style="13" customWidth="1"/>
    <col min="11925" max="11925" width="11.109375" style="13" customWidth="1"/>
    <col min="11926" max="11926" width="2.109375" style="13" customWidth="1"/>
    <col min="11927" max="12132" width="10.88671875" style="13" customWidth="1"/>
    <col min="12133" max="12133" width="12" style="13" customWidth="1"/>
    <col min="12134" max="12134" width="2.6640625" style="13" customWidth="1"/>
    <col min="12135" max="12136" width="6.44140625" style="13" customWidth="1"/>
    <col min="12137" max="12137" width="5.88671875" style="13" customWidth="1"/>
    <col min="12138" max="12138" width="6.44140625" style="13" customWidth="1"/>
    <col min="12139" max="12139" width="13.6640625" style="13" customWidth="1"/>
    <col min="12140" max="12141" width="9" style="13" customWidth="1"/>
    <col min="12142" max="12142" width="2.44140625" style="13" customWidth="1"/>
    <col min="12143" max="12143" width="8.88671875" style="13" customWidth="1"/>
    <col min="12144" max="12144" width="7.44140625" style="13" customWidth="1"/>
    <col min="12145" max="12147" width="3.6640625" style="13" customWidth="1"/>
    <col min="12148"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33203125" style="13" customWidth="1"/>
    <col min="12172" max="12172" width="23.44140625" style="13" customWidth="1"/>
    <col min="12173" max="12173" width="9.109375" style="13" customWidth="1"/>
    <col min="12174" max="12174" width="19.44140625" style="13" customWidth="1"/>
    <col min="12175" max="12175" width="42.6640625" style="13" customWidth="1"/>
    <col min="12176" max="12176" width="5.88671875" style="13" customWidth="1"/>
    <col min="12177" max="12177" width="31.44140625" style="13" customWidth="1"/>
    <col min="12178" max="12178" width="16.109375" style="13" customWidth="1"/>
    <col min="12179" max="12180" width="9.33203125" style="13" customWidth="1"/>
    <col min="12181" max="12181" width="11.109375" style="13" customWidth="1"/>
    <col min="12182" max="12182" width="2.109375" style="13" customWidth="1"/>
    <col min="12183" max="12388" width="10.88671875" style="13" customWidth="1"/>
    <col min="12389" max="12389" width="12" style="13" customWidth="1"/>
    <col min="12390" max="12390" width="2.6640625" style="13" customWidth="1"/>
    <col min="12391" max="12392" width="6.44140625" style="13" customWidth="1"/>
    <col min="12393" max="12393" width="5.88671875" style="13" customWidth="1"/>
    <col min="12394" max="12394" width="6.44140625" style="13" customWidth="1"/>
    <col min="12395" max="12395" width="13.6640625" style="13" customWidth="1"/>
    <col min="12396" max="12397" width="9" style="13" customWidth="1"/>
    <col min="12398" max="12398" width="2.44140625" style="13" customWidth="1"/>
    <col min="12399" max="12399" width="8.88671875" style="13" customWidth="1"/>
    <col min="12400" max="12400" width="7.44140625" style="13" customWidth="1"/>
    <col min="12401" max="12403" width="3.6640625" style="13" customWidth="1"/>
    <col min="12404"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33203125" style="13" customWidth="1"/>
    <col min="12428" max="12428" width="23.44140625" style="13" customWidth="1"/>
    <col min="12429" max="12429" width="9.109375" style="13" customWidth="1"/>
    <col min="12430" max="12430" width="19.44140625" style="13" customWidth="1"/>
    <col min="12431" max="12431" width="42.6640625" style="13" customWidth="1"/>
    <col min="12432" max="12432" width="5.88671875" style="13" customWidth="1"/>
    <col min="12433" max="12433" width="31.44140625" style="13" customWidth="1"/>
    <col min="12434" max="12434" width="16.109375" style="13" customWidth="1"/>
    <col min="12435" max="12436" width="9.33203125" style="13" customWidth="1"/>
    <col min="12437" max="12437" width="11.109375" style="13" customWidth="1"/>
    <col min="12438" max="12438" width="2.109375" style="13" customWidth="1"/>
    <col min="12439" max="12644" width="10.88671875" style="13" customWidth="1"/>
    <col min="12645" max="12645" width="12" style="13" customWidth="1"/>
    <col min="12646" max="12646" width="2.6640625" style="13" customWidth="1"/>
    <col min="12647" max="12648" width="6.44140625" style="13" customWidth="1"/>
    <col min="12649" max="12649" width="5.88671875" style="13" customWidth="1"/>
    <col min="12650" max="12650" width="6.44140625" style="13" customWidth="1"/>
    <col min="12651" max="12651" width="13.6640625" style="13" customWidth="1"/>
    <col min="12652" max="12653" width="9" style="13" customWidth="1"/>
    <col min="12654" max="12654" width="2.44140625" style="13" customWidth="1"/>
    <col min="12655" max="12655" width="8.88671875" style="13" customWidth="1"/>
    <col min="12656" max="12656" width="7.44140625" style="13" customWidth="1"/>
    <col min="12657" max="12659" width="3.6640625" style="13" customWidth="1"/>
    <col min="12660"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33203125" style="13" customWidth="1"/>
    <col min="12684" max="12684" width="23.44140625" style="13" customWidth="1"/>
    <col min="12685" max="12685" width="9.109375" style="13" customWidth="1"/>
    <col min="12686" max="12686" width="19.44140625" style="13" customWidth="1"/>
    <col min="12687" max="12687" width="42.6640625" style="13" customWidth="1"/>
    <col min="12688" max="12688" width="5.88671875" style="13" customWidth="1"/>
    <col min="12689" max="12689" width="31.44140625" style="13" customWidth="1"/>
    <col min="12690" max="12690" width="16.109375" style="13" customWidth="1"/>
    <col min="12691" max="12692" width="9.33203125" style="13" customWidth="1"/>
    <col min="12693" max="12693" width="11.109375" style="13" customWidth="1"/>
    <col min="12694" max="12694" width="2.109375" style="13" customWidth="1"/>
    <col min="12695" max="12900" width="10.88671875" style="13" customWidth="1"/>
    <col min="12901" max="12901" width="12" style="13" customWidth="1"/>
    <col min="12902" max="12902" width="2.6640625" style="13" customWidth="1"/>
    <col min="12903" max="12904" width="6.44140625" style="13" customWidth="1"/>
    <col min="12905" max="12905" width="5.88671875" style="13" customWidth="1"/>
    <col min="12906" max="12906" width="6.44140625" style="13" customWidth="1"/>
    <col min="12907" max="12907" width="13.6640625" style="13" customWidth="1"/>
    <col min="12908" max="12909" width="9" style="13" customWidth="1"/>
    <col min="12910" max="12910" width="2.44140625" style="13" customWidth="1"/>
    <col min="12911" max="12911" width="8.88671875" style="13" customWidth="1"/>
    <col min="12912" max="12912" width="7.44140625" style="13" customWidth="1"/>
    <col min="12913" max="12915" width="3.6640625" style="13" customWidth="1"/>
    <col min="12916"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33203125" style="13" customWidth="1"/>
    <col min="12940" max="12940" width="23.44140625" style="13" customWidth="1"/>
    <col min="12941" max="12941" width="9.109375" style="13" customWidth="1"/>
    <col min="12942" max="12942" width="19.44140625" style="13" customWidth="1"/>
    <col min="12943" max="12943" width="42.6640625" style="13" customWidth="1"/>
    <col min="12944" max="12944" width="5.88671875" style="13" customWidth="1"/>
    <col min="12945" max="12945" width="31.44140625" style="13" customWidth="1"/>
    <col min="12946" max="12946" width="16.109375" style="13" customWidth="1"/>
    <col min="12947" max="12948" width="9.33203125" style="13" customWidth="1"/>
    <col min="12949" max="12949" width="11.109375" style="13" customWidth="1"/>
    <col min="12950" max="12950" width="2.109375" style="13" customWidth="1"/>
    <col min="12951" max="13156" width="10.88671875" style="13" customWidth="1"/>
    <col min="13157" max="13157" width="12" style="13" customWidth="1"/>
    <col min="13158" max="13158" width="2.6640625" style="13" customWidth="1"/>
    <col min="13159" max="13160" width="6.44140625" style="13" customWidth="1"/>
    <col min="13161" max="13161" width="5.88671875" style="13" customWidth="1"/>
    <col min="13162" max="13162" width="6.44140625" style="13" customWidth="1"/>
    <col min="13163" max="13163" width="13.6640625" style="13" customWidth="1"/>
    <col min="13164" max="13165" width="9" style="13" customWidth="1"/>
    <col min="13166" max="13166" width="2.44140625" style="13" customWidth="1"/>
    <col min="13167" max="13167" width="8.88671875" style="13" customWidth="1"/>
    <col min="13168" max="13168" width="7.44140625" style="13" customWidth="1"/>
    <col min="13169" max="13171" width="3.6640625" style="13" customWidth="1"/>
    <col min="13172"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33203125" style="13" customWidth="1"/>
    <col min="13196" max="13196" width="23.44140625" style="13" customWidth="1"/>
    <col min="13197" max="13197" width="9.109375" style="13" customWidth="1"/>
    <col min="13198" max="13198" width="19.44140625" style="13" customWidth="1"/>
    <col min="13199" max="13199" width="42.6640625" style="13" customWidth="1"/>
    <col min="13200" max="13200" width="5.88671875" style="13" customWidth="1"/>
    <col min="13201" max="13201" width="31.44140625" style="13" customWidth="1"/>
    <col min="13202" max="13202" width="16.109375" style="13" customWidth="1"/>
    <col min="13203" max="13204" width="9.33203125" style="13" customWidth="1"/>
    <col min="13205" max="13205" width="11.109375" style="13" customWidth="1"/>
    <col min="13206" max="13206" width="2.109375" style="13" customWidth="1"/>
    <col min="13207" max="13412" width="10.88671875" style="13" customWidth="1"/>
    <col min="13413" max="13413" width="12" style="13" customWidth="1"/>
    <col min="13414" max="13414" width="2.6640625" style="13" customWidth="1"/>
    <col min="13415" max="13416" width="6.44140625" style="13" customWidth="1"/>
    <col min="13417" max="13417" width="5.88671875" style="13" customWidth="1"/>
    <col min="13418" max="13418" width="6.44140625" style="13" customWidth="1"/>
    <col min="13419" max="13419" width="13.6640625" style="13" customWidth="1"/>
    <col min="13420" max="13421" width="9" style="13" customWidth="1"/>
    <col min="13422" max="13422" width="2.44140625" style="13" customWidth="1"/>
    <col min="13423" max="13423" width="8.88671875" style="13" customWidth="1"/>
    <col min="13424" max="13424" width="7.44140625" style="13" customWidth="1"/>
    <col min="13425" max="13427" width="3.6640625" style="13" customWidth="1"/>
    <col min="13428"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33203125" style="13" customWidth="1"/>
    <col min="13452" max="13452" width="23.44140625" style="13" customWidth="1"/>
    <col min="13453" max="13453" width="9.109375" style="13" customWidth="1"/>
    <col min="13454" max="13454" width="19.44140625" style="13" customWidth="1"/>
    <col min="13455" max="13455" width="42.6640625" style="13" customWidth="1"/>
    <col min="13456" max="13456" width="5.88671875" style="13" customWidth="1"/>
    <col min="13457" max="13457" width="31.44140625" style="13" customWidth="1"/>
    <col min="13458" max="13458" width="16.109375" style="13" customWidth="1"/>
    <col min="13459" max="13460" width="9.33203125" style="13" customWidth="1"/>
    <col min="13461" max="13461" width="11.109375" style="13" customWidth="1"/>
    <col min="13462" max="13462" width="2.109375" style="13" customWidth="1"/>
    <col min="13463" max="13668" width="10.88671875" style="13" customWidth="1"/>
    <col min="13669" max="13669" width="12" style="13" customWidth="1"/>
    <col min="13670" max="13670" width="2.6640625" style="13" customWidth="1"/>
    <col min="13671" max="13672" width="6.44140625" style="13" customWidth="1"/>
    <col min="13673" max="13673" width="5.88671875" style="13" customWidth="1"/>
    <col min="13674" max="13674" width="6.44140625" style="13" customWidth="1"/>
    <col min="13675" max="13675" width="13.6640625" style="13" customWidth="1"/>
    <col min="13676" max="13677" width="9" style="13" customWidth="1"/>
    <col min="13678" max="13678" width="2.44140625" style="13" customWidth="1"/>
    <col min="13679" max="13679" width="8.88671875" style="13" customWidth="1"/>
    <col min="13680" max="13680" width="7.44140625" style="13" customWidth="1"/>
    <col min="13681" max="13683" width="3.6640625" style="13" customWidth="1"/>
    <col min="13684"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33203125" style="13" customWidth="1"/>
    <col min="13708" max="13708" width="23.44140625" style="13" customWidth="1"/>
    <col min="13709" max="13709" width="9.109375" style="13" customWidth="1"/>
    <col min="13710" max="13710" width="19.44140625" style="13" customWidth="1"/>
    <col min="13711" max="13711" width="42.6640625" style="13" customWidth="1"/>
    <col min="13712" max="13712" width="5.88671875" style="13" customWidth="1"/>
    <col min="13713" max="13713" width="31.44140625" style="13" customWidth="1"/>
    <col min="13714" max="13714" width="16.109375" style="13" customWidth="1"/>
    <col min="13715" max="13716" width="9.33203125" style="13" customWidth="1"/>
    <col min="13717" max="13717" width="11.109375" style="13" customWidth="1"/>
    <col min="13718" max="13718" width="2.109375" style="13" customWidth="1"/>
    <col min="13719" max="13924" width="10.88671875" style="13" customWidth="1"/>
    <col min="13925" max="13925" width="12" style="13" customWidth="1"/>
    <col min="13926" max="13926" width="2.6640625" style="13" customWidth="1"/>
    <col min="13927" max="13928" width="6.44140625" style="13" customWidth="1"/>
    <col min="13929" max="13929" width="5.88671875" style="13" customWidth="1"/>
    <col min="13930" max="13930" width="6.44140625" style="13" customWidth="1"/>
    <col min="13931" max="13931" width="13.6640625" style="13" customWidth="1"/>
    <col min="13932" max="13933" width="9" style="13" customWidth="1"/>
    <col min="13934" max="13934" width="2.44140625" style="13" customWidth="1"/>
    <col min="13935" max="13935" width="8.88671875" style="13" customWidth="1"/>
    <col min="13936" max="13936" width="7.44140625" style="13" customWidth="1"/>
    <col min="13937" max="13939" width="3.6640625" style="13" customWidth="1"/>
    <col min="13940"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33203125" style="13" customWidth="1"/>
    <col min="13964" max="13964" width="23.44140625" style="13" customWidth="1"/>
    <col min="13965" max="13965" width="9.109375" style="13" customWidth="1"/>
    <col min="13966" max="13966" width="19.44140625" style="13" customWidth="1"/>
    <col min="13967" max="13967" width="42.6640625" style="13" customWidth="1"/>
    <col min="13968" max="13968" width="5.88671875" style="13" customWidth="1"/>
    <col min="13969" max="13969" width="31.44140625" style="13" customWidth="1"/>
    <col min="13970" max="13970" width="16.109375" style="13" customWidth="1"/>
    <col min="13971" max="13972" width="9.33203125" style="13" customWidth="1"/>
    <col min="13973" max="13973" width="11.109375" style="13" customWidth="1"/>
    <col min="13974" max="13974" width="2.109375" style="13" customWidth="1"/>
    <col min="13975" max="14180" width="10.88671875" style="13" customWidth="1"/>
    <col min="14181" max="14181" width="12" style="13" customWidth="1"/>
    <col min="14182" max="14182" width="2.6640625" style="13" customWidth="1"/>
    <col min="14183" max="14184" width="6.44140625" style="13" customWidth="1"/>
    <col min="14185" max="14185" width="5.88671875" style="13" customWidth="1"/>
    <col min="14186" max="14186" width="6.44140625" style="13" customWidth="1"/>
    <col min="14187" max="14187" width="13.6640625" style="13" customWidth="1"/>
    <col min="14188" max="14189" width="9" style="13" customWidth="1"/>
    <col min="14190" max="14190" width="2.44140625" style="13" customWidth="1"/>
    <col min="14191" max="14191" width="8.88671875" style="13" customWidth="1"/>
    <col min="14192" max="14192" width="7.44140625" style="13" customWidth="1"/>
    <col min="14193" max="14195" width="3.6640625" style="13" customWidth="1"/>
    <col min="14196"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33203125" style="13" customWidth="1"/>
    <col min="14220" max="14220" width="23.44140625" style="13" customWidth="1"/>
    <col min="14221" max="14221" width="9.109375" style="13" customWidth="1"/>
    <col min="14222" max="14222" width="19.44140625" style="13" customWidth="1"/>
    <col min="14223" max="14223" width="42.6640625" style="13" customWidth="1"/>
    <col min="14224" max="14224" width="5.88671875" style="13" customWidth="1"/>
    <col min="14225" max="14225" width="31.44140625" style="13" customWidth="1"/>
    <col min="14226" max="14226" width="16.109375" style="13" customWidth="1"/>
    <col min="14227" max="14228" width="9.33203125" style="13" customWidth="1"/>
    <col min="14229" max="14229" width="11.109375" style="13" customWidth="1"/>
    <col min="14230" max="14230" width="2.109375" style="13" customWidth="1"/>
    <col min="14231" max="14436" width="10.88671875" style="13" customWidth="1"/>
    <col min="14437" max="14437" width="12" style="13" customWidth="1"/>
    <col min="14438" max="14438" width="2.6640625" style="13" customWidth="1"/>
    <col min="14439" max="14440" width="6.44140625" style="13" customWidth="1"/>
    <col min="14441" max="14441" width="5.88671875" style="13" customWidth="1"/>
    <col min="14442" max="14442" width="6.44140625" style="13" customWidth="1"/>
    <col min="14443" max="14443" width="13.6640625" style="13" customWidth="1"/>
    <col min="14444" max="14445" width="9" style="13" customWidth="1"/>
    <col min="14446" max="14446" width="2.44140625" style="13" customWidth="1"/>
    <col min="14447" max="14447" width="8.88671875" style="13" customWidth="1"/>
    <col min="14448" max="14448" width="7.44140625" style="13" customWidth="1"/>
    <col min="14449" max="14451" width="3.6640625" style="13" customWidth="1"/>
    <col min="14452"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33203125" style="13" customWidth="1"/>
    <col min="14476" max="14476" width="23.44140625" style="13" customWidth="1"/>
    <col min="14477" max="14477" width="9.109375" style="13" customWidth="1"/>
    <col min="14478" max="14478" width="19.44140625" style="13" customWidth="1"/>
    <col min="14479" max="14479" width="42.6640625" style="13" customWidth="1"/>
    <col min="14480" max="14480" width="5.88671875" style="13" customWidth="1"/>
    <col min="14481" max="14481" width="31.44140625" style="13" customWidth="1"/>
    <col min="14482" max="14482" width="16.109375" style="13" customWidth="1"/>
    <col min="14483" max="14484" width="9.33203125" style="13" customWidth="1"/>
    <col min="14485" max="14485" width="11.109375" style="13" customWidth="1"/>
    <col min="14486" max="14486" width="2.109375" style="13" customWidth="1"/>
    <col min="14487" max="14692" width="10.88671875" style="13" customWidth="1"/>
    <col min="14693" max="14693" width="12" style="13" customWidth="1"/>
    <col min="14694" max="14694" width="2.6640625" style="13" customWidth="1"/>
    <col min="14695" max="14696" width="6.44140625" style="13" customWidth="1"/>
    <col min="14697" max="14697" width="5.88671875" style="13" customWidth="1"/>
    <col min="14698" max="14698" width="6.44140625" style="13" customWidth="1"/>
    <col min="14699" max="14699" width="13.6640625" style="13" customWidth="1"/>
    <col min="14700" max="14701" width="9" style="13" customWidth="1"/>
    <col min="14702" max="14702" width="2.44140625" style="13" customWidth="1"/>
    <col min="14703" max="14703" width="8.88671875" style="13" customWidth="1"/>
    <col min="14704" max="14704" width="7.44140625" style="13" customWidth="1"/>
    <col min="14705" max="14707" width="3.6640625" style="13" customWidth="1"/>
    <col min="14708"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33203125" style="13" customWidth="1"/>
    <col min="14732" max="14732" width="23.44140625" style="13" customWidth="1"/>
    <col min="14733" max="14733" width="9.109375" style="13" customWidth="1"/>
    <col min="14734" max="14734" width="19.44140625" style="13" customWidth="1"/>
    <col min="14735" max="14735" width="42.6640625" style="13" customWidth="1"/>
    <col min="14736" max="14736" width="5.88671875" style="13" customWidth="1"/>
    <col min="14737" max="14737" width="31.44140625" style="13" customWidth="1"/>
    <col min="14738" max="14738" width="16.109375" style="13" customWidth="1"/>
    <col min="14739" max="14740" width="9.33203125" style="13" customWidth="1"/>
    <col min="14741" max="14741" width="11.109375" style="13" customWidth="1"/>
    <col min="14742" max="14742" width="2.109375" style="13" customWidth="1"/>
    <col min="14743" max="14948" width="10.88671875" style="13" customWidth="1"/>
    <col min="14949" max="14949" width="12" style="13" customWidth="1"/>
    <col min="14950" max="14950" width="2.6640625" style="13" customWidth="1"/>
    <col min="14951" max="14952" width="6.44140625" style="13" customWidth="1"/>
    <col min="14953" max="14953" width="5.88671875" style="13" customWidth="1"/>
    <col min="14954" max="14954" width="6.44140625" style="13" customWidth="1"/>
    <col min="14955" max="14955" width="13.6640625" style="13" customWidth="1"/>
    <col min="14956" max="14957" width="9" style="13" customWidth="1"/>
    <col min="14958" max="14958" width="2.44140625" style="13" customWidth="1"/>
    <col min="14959" max="14959" width="8.88671875" style="13" customWidth="1"/>
    <col min="14960" max="14960" width="7.44140625" style="13" customWidth="1"/>
    <col min="14961" max="14963" width="3.6640625" style="13" customWidth="1"/>
    <col min="14964"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33203125" style="13" customWidth="1"/>
    <col min="14988" max="14988" width="23.44140625" style="13" customWidth="1"/>
    <col min="14989" max="14989" width="9.109375" style="13" customWidth="1"/>
    <col min="14990" max="14990" width="19.44140625" style="13" customWidth="1"/>
    <col min="14991" max="14991" width="42.6640625" style="13" customWidth="1"/>
    <col min="14992" max="14992" width="5.88671875" style="13" customWidth="1"/>
    <col min="14993" max="14993" width="31.44140625" style="13" customWidth="1"/>
    <col min="14994" max="14994" width="16.109375" style="13" customWidth="1"/>
    <col min="14995" max="14996" width="9.33203125" style="13" customWidth="1"/>
    <col min="14997" max="14997" width="11.109375" style="13" customWidth="1"/>
    <col min="14998" max="14998" width="2.109375" style="13" customWidth="1"/>
    <col min="14999" max="15204" width="10.88671875" style="13" customWidth="1"/>
    <col min="15205" max="15205" width="12" style="13" customWidth="1"/>
    <col min="15206" max="15206" width="2.6640625" style="13" customWidth="1"/>
    <col min="15207" max="15208" width="6.44140625" style="13" customWidth="1"/>
    <col min="15209" max="15209" width="5.88671875" style="13" customWidth="1"/>
    <col min="15210" max="15210" width="6.44140625" style="13" customWidth="1"/>
    <col min="15211" max="15211" width="13.6640625" style="13" customWidth="1"/>
    <col min="15212" max="15213" width="9" style="13" customWidth="1"/>
    <col min="15214" max="15214" width="2.44140625" style="13" customWidth="1"/>
    <col min="15215" max="15215" width="8.88671875" style="13" customWidth="1"/>
    <col min="15216" max="15216" width="7.44140625" style="13" customWidth="1"/>
    <col min="15217" max="15219" width="3.6640625" style="13" customWidth="1"/>
    <col min="15220"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33203125" style="13" customWidth="1"/>
    <col min="15244" max="15244" width="23.44140625" style="13" customWidth="1"/>
    <col min="15245" max="15245" width="9.109375" style="13" customWidth="1"/>
    <col min="15246" max="15246" width="19.44140625" style="13" customWidth="1"/>
    <col min="15247" max="15247" width="42.6640625" style="13" customWidth="1"/>
    <col min="15248" max="15248" width="5.88671875" style="13" customWidth="1"/>
    <col min="15249" max="15249" width="31.44140625" style="13" customWidth="1"/>
    <col min="15250" max="15250" width="16.109375" style="13" customWidth="1"/>
    <col min="15251" max="15252" width="9.33203125" style="13" customWidth="1"/>
    <col min="15253" max="15253" width="11.109375" style="13" customWidth="1"/>
    <col min="15254" max="15254" width="2.109375" style="13" customWidth="1"/>
    <col min="15255" max="15460" width="10.88671875" style="13" customWidth="1"/>
    <col min="15461" max="15461" width="12" style="13" customWidth="1"/>
    <col min="15462" max="15462" width="2.6640625" style="13" customWidth="1"/>
    <col min="15463" max="15464" width="6.44140625" style="13" customWidth="1"/>
    <col min="15465" max="15465" width="5.88671875" style="13" customWidth="1"/>
    <col min="15466" max="15466" width="6.44140625" style="13" customWidth="1"/>
    <col min="15467" max="15467" width="13.6640625" style="13" customWidth="1"/>
    <col min="15468" max="15469" width="9" style="13" customWidth="1"/>
    <col min="15470" max="15470" width="2.44140625" style="13" customWidth="1"/>
    <col min="15471" max="15471" width="8.88671875" style="13" customWidth="1"/>
    <col min="15472" max="15472" width="7.44140625" style="13" customWidth="1"/>
    <col min="15473" max="15475" width="3.6640625" style="13" customWidth="1"/>
    <col min="15476"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33203125" style="13" customWidth="1"/>
    <col min="15500" max="15500" width="23.44140625" style="13" customWidth="1"/>
    <col min="15501" max="15501" width="9.109375" style="13" customWidth="1"/>
    <col min="15502" max="15502" width="19.44140625" style="13" customWidth="1"/>
    <col min="15503" max="15503" width="42.6640625" style="13" customWidth="1"/>
    <col min="15504" max="15504" width="5.88671875" style="13" customWidth="1"/>
    <col min="15505" max="15505" width="31.44140625" style="13" customWidth="1"/>
    <col min="15506" max="15506" width="16.109375" style="13" customWidth="1"/>
    <col min="15507" max="15508" width="9.33203125" style="13" customWidth="1"/>
    <col min="15509" max="15509" width="11.109375" style="13" customWidth="1"/>
    <col min="15510" max="15510" width="2.109375" style="13" customWidth="1"/>
    <col min="15511" max="15716" width="10.88671875" style="13" customWidth="1"/>
    <col min="15717" max="15717" width="12" style="13" customWidth="1"/>
    <col min="15718" max="15718" width="2.6640625" style="13" customWidth="1"/>
    <col min="15719" max="15720" width="6.44140625" style="13" customWidth="1"/>
    <col min="15721" max="15721" width="5.88671875" style="13" customWidth="1"/>
    <col min="15722" max="15722" width="6.44140625" style="13" customWidth="1"/>
    <col min="15723" max="15723" width="13.6640625" style="13" customWidth="1"/>
    <col min="15724" max="15725" width="9" style="13" customWidth="1"/>
    <col min="15726" max="15726" width="2.44140625" style="13" customWidth="1"/>
    <col min="15727" max="15727" width="8.88671875" style="13" customWidth="1"/>
    <col min="15728" max="15728" width="7.44140625" style="13" customWidth="1"/>
    <col min="15729" max="15731" width="3.6640625" style="13" customWidth="1"/>
    <col min="15732"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33203125" style="13" customWidth="1"/>
    <col min="15756" max="15756" width="23.44140625" style="13" customWidth="1"/>
    <col min="15757" max="15757" width="9.109375" style="13" customWidth="1"/>
    <col min="15758" max="15758" width="19.44140625" style="13" customWidth="1"/>
    <col min="15759" max="15759" width="42.6640625" style="13" customWidth="1"/>
    <col min="15760" max="15760" width="5.88671875" style="13" customWidth="1"/>
    <col min="15761" max="15761" width="31.44140625" style="13" customWidth="1"/>
    <col min="15762" max="15762" width="16.109375" style="13" customWidth="1"/>
    <col min="15763" max="15764" width="9.33203125" style="13" customWidth="1"/>
    <col min="15765" max="15765" width="11.109375" style="13" customWidth="1"/>
    <col min="15766" max="15766" width="2.109375" style="13" customWidth="1"/>
    <col min="15767" max="15972" width="10.88671875" style="13" customWidth="1"/>
    <col min="15973" max="15973" width="12" style="13" customWidth="1"/>
    <col min="15974" max="15974" width="2.6640625" style="13" customWidth="1"/>
    <col min="15975" max="15976" width="6.44140625" style="13" customWidth="1"/>
    <col min="15977" max="15977" width="5.88671875" style="13" customWidth="1"/>
    <col min="15978" max="15978" width="6.44140625" style="13" customWidth="1"/>
    <col min="15979" max="15979" width="13.6640625" style="13" customWidth="1"/>
    <col min="15980" max="15981" width="9" style="13" customWidth="1"/>
    <col min="15982" max="15982" width="2.44140625" style="13" customWidth="1"/>
    <col min="15983" max="15983" width="8.88671875" style="13" customWidth="1"/>
    <col min="15984" max="15984" width="7.44140625" style="13" customWidth="1"/>
    <col min="15985" max="15987" width="3.6640625" style="13" customWidth="1"/>
    <col min="15988"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33203125" style="13" customWidth="1"/>
    <col min="16012" max="16012" width="23.44140625" style="13" customWidth="1"/>
    <col min="16013" max="16013" width="9.109375" style="13" customWidth="1"/>
    <col min="16014" max="16014" width="19.44140625" style="13" customWidth="1"/>
    <col min="16015" max="16015" width="42.6640625" style="13" customWidth="1"/>
    <col min="16016" max="16016" width="5.88671875" style="13" customWidth="1"/>
    <col min="16017" max="16017" width="31.44140625" style="13" customWidth="1"/>
    <col min="16018" max="16018" width="16.109375" style="13" customWidth="1"/>
    <col min="16019" max="16020" width="9.33203125" style="13" customWidth="1"/>
    <col min="16021" max="16021" width="11.109375" style="13" customWidth="1"/>
    <col min="16022" max="16022" width="2.109375" style="13" customWidth="1"/>
    <col min="16023" max="16228" width="10.88671875" style="13" customWidth="1"/>
    <col min="16229" max="16229" width="12" style="13" customWidth="1"/>
    <col min="16230" max="16230" width="2.6640625" style="13" customWidth="1"/>
    <col min="16231" max="16232" width="6.44140625" style="13" customWidth="1"/>
    <col min="16233" max="16233" width="5.88671875" style="13" customWidth="1"/>
    <col min="16234" max="16234" width="6.44140625" style="13" customWidth="1"/>
    <col min="16235" max="16235" width="13.6640625" style="13" customWidth="1"/>
    <col min="16236" max="16237" width="9" style="13" customWidth="1"/>
    <col min="16238" max="16238" width="2.44140625" style="13" customWidth="1"/>
    <col min="16239" max="16239" width="8.88671875" style="13" customWidth="1"/>
    <col min="16240" max="16240" width="7.44140625" style="13" customWidth="1"/>
    <col min="16241" max="16243" width="3.6640625" style="13" customWidth="1"/>
    <col min="16244"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33203125" style="13" customWidth="1"/>
    <col min="16268" max="16268" width="23.44140625" style="13" customWidth="1"/>
    <col min="16269" max="16269" width="9.109375" style="13" customWidth="1"/>
    <col min="16270" max="16270" width="19.44140625" style="13" customWidth="1"/>
    <col min="16271" max="16271" width="42.6640625" style="13" customWidth="1"/>
    <col min="16272" max="16272" width="5.88671875" style="13" customWidth="1"/>
    <col min="16273" max="16273" width="31.44140625" style="13" customWidth="1"/>
    <col min="16274" max="16274" width="16.109375" style="13" customWidth="1"/>
    <col min="16275" max="16276" width="9.3320312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41.25" customHeight="1">
      <c r="A5" s="7"/>
      <c r="B5" s="45" t="s">
        <v>52</v>
      </c>
      <c r="C5" s="46" t="s">
        <v>53</v>
      </c>
      <c r="D5" s="45" t="s">
        <v>85</v>
      </c>
      <c r="E5" s="640" t="s">
        <v>1228</v>
      </c>
      <c r="F5" s="641"/>
      <c r="G5" s="642"/>
      <c r="H5" s="48" t="s">
        <v>87</v>
      </c>
      <c r="I5" s="670" t="s">
        <v>1229</v>
      </c>
      <c r="J5" s="641"/>
      <c r="K5" s="641"/>
      <c r="L5" s="641"/>
      <c r="M5" s="641"/>
      <c r="N5" s="642"/>
      <c r="O5" s="643" t="s">
        <v>8</v>
      </c>
      <c r="P5" s="606"/>
      <c r="Q5" s="671">
        <v>46273</v>
      </c>
      <c r="R5" s="642"/>
      <c r="S5" s="49"/>
      <c r="T5" s="49"/>
      <c r="U5" s="660"/>
      <c r="V5" s="658"/>
      <c r="W5" s="668"/>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23.25" customHeight="1">
      <c r="A7" s="10">
        <f>COUNTA(C9:C10)</f>
        <v>2</v>
      </c>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160">
        <f>SUM(CS9:CS10)</f>
        <v>0.2</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ht="74.25" customHeight="1">
      <c r="A8" s="181" t="s">
        <v>94</v>
      </c>
      <c r="B8" s="182" t="s">
        <v>95</v>
      </c>
      <c r="C8" s="182" t="s">
        <v>96</v>
      </c>
      <c r="D8" s="68" t="s">
        <v>97</v>
      </c>
      <c r="E8" s="68" t="s">
        <v>98</v>
      </c>
      <c r="F8" s="68" t="s">
        <v>99</v>
      </c>
      <c r="G8" s="68" t="s">
        <v>100</v>
      </c>
      <c r="H8" s="68" t="s">
        <v>101</v>
      </c>
      <c r="I8" s="182" t="s">
        <v>102</v>
      </c>
      <c r="J8" s="183" t="s">
        <v>103</v>
      </c>
      <c r="K8" s="183" t="s">
        <v>104</v>
      </c>
      <c r="L8" s="183" t="s">
        <v>105</v>
      </c>
      <c r="M8" s="183" t="s">
        <v>106</v>
      </c>
      <c r="N8" s="183" t="s">
        <v>107</v>
      </c>
      <c r="O8" s="183" t="s">
        <v>108</v>
      </c>
      <c r="P8" s="183" t="s">
        <v>109</v>
      </c>
      <c r="Q8" s="183" t="s">
        <v>110</v>
      </c>
      <c r="R8" s="183" t="s">
        <v>111</v>
      </c>
      <c r="S8" s="183" t="s">
        <v>112</v>
      </c>
      <c r="T8" s="183" t="s">
        <v>113</v>
      </c>
      <c r="U8" s="183" t="s">
        <v>114</v>
      </c>
      <c r="V8" s="183" t="s">
        <v>115</v>
      </c>
      <c r="W8" s="183" t="s">
        <v>116</v>
      </c>
      <c r="X8" s="183" t="s">
        <v>117</v>
      </c>
      <c r="Y8" s="183" t="s">
        <v>118</v>
      </c>
      <c r="Z8" s="183" t="s">
        <v>119</v>
      </c>
      <c r="AA8" s="183" t="s">
        <v>120</v>
      </c>
      <c r="AB8" s="183" t="s">
        <v>121</v>
      </c>
      <c r="AC8" s="182" t="s">
        <v>122</v>
      </c>
      <c r="AD8" s="182" t="s">
        <v>123</v>
      </c>
      <c r="AE8" s="182" t="s">
        <v>124</v>
      </c>
      <c r="AF8" s="182" t="s">
        <v>125</v>
      </c>
      <c r="AG8" s="182" t="s">
        <v>126</v>
      </c>
      <c r="AH8" s="182" t="s">
        <v>127</v>
      </c>
      <c r="AI8" s="68" t="s">
        <v>128</v>
      </c>
      <c r="AJ8" s="68" t="s">
        <v>129</v>
      </c>
      <c r="AK8" s="68" t="s">
        <v>130</v>
      </c>
      <c r="AL8" s="68" t="s">
        <v>131</v>
      </c>
      <c r="AM8" s="184" t="s">
        <v>132</v>
      </c>
      <c r="AN8" s="184" t="s">
        <v>133</v>
      </c>
      <c r="AO8" s="184" t="s">
        <v>134</v>
      </c>
      <c r="AP8" s="184" t="s">
        <v>135</v>
      </c>
      <c r="AQ8" s="185" t="s">
        <v>136</v>
      </c>
      <c r="AR8" s="185" t="s">
        <v>137</v>
      </c>
      <c r="AS8" s="185" t="s">
        <v>138</v>
      </c>
      <c r="AT8" s="185" t="s">
        <v>139</v>
      </c>
      <c r="AU8" s="186" t="s">
        <v>140</v>
      </c>
      <c r="AV8" s="186" t="s">
        <v>141</v>
      </c>
      <c r="AW8" s="186" t="s">
        <v>142</v>
      </c>
      <c r="AX8" s="186" t="s">
        <v>143</v>
      </c>
      <c r="AY8" s="187" t="s">
        <v>144</v>
      </c>
      <c r="AZ8" s="187" t="s">
        <v>145</v>
      </c>
      <c r="BA8" s="187" t="s">
        <v>146</v>
      </c>
      <c r="BB8" s="187" t="s">
        <v>147</v>
      </c>
      <c r="BC8" s="188" t="s">
        <v>148</v>
      </c>
      <c r="BD8" s="188" t="s">
        <v>149</v>
      </c>
      <c r="BE8" s="188" t="s">
        <v>150</v>
      </c>
      <c r="BF8" s="188" t="s">
        <v>151</v>
      </c>
      <c r="BG8" s="189" t="s">
        <v>152</v>
      </c>
      <c r="BH8" s="189" t="s">
        <v>153</v>
      </c>
      <c r="BI8" s="189" t="s">
        <v>154</v>
      </c>
      <c r="BJ8" s="189" t="s">
        <v>155</v>
      </c>
      <c r="BK8" s="190" t="s">
        <v>156</v>
      </c>
      <c r="BL8" s="190" t="s">
        <v>157</v>
      </c>
      <c r="BM8" s="190" t="s">
        <v>158</v>
      </c>
      <c r="BN8" s="190" t="s">
        <v>159</v>
      </c>
      <c r="BO8" s="186" t="s">
        <v>160</v>
      </c>
      <c r="BP8" s="186" t="s">
        <v>161</v>
      </c>
      <c r="BQ8" s="186" t="s">
        <v>162</v>
      </c>
      <c r="BR8" s="186" t="s">
        <v>163</v>
      </c>
      <c r="BS8" s="187" t="s">
        <v>160</v>
      </c>
      <c r="BT8" s="187" t="s">
        <v>164</v>
      </c>
      <c r="BU8" s="187" t="s">
        <v>165</v>
      </c>
      <c r="BV8" s="187" t="s">
        <v>166</v>
      </c>
      <c r="BW8" s="188" t="s">
        <v>167</v>
      </c>
      <c r="BX8" s="188" t="s">
        <v>168</v>
      </c>
      <c r="BY8" s="188" t="s">
        <v>169</v>
      </c>
      <c r="BZ8" s="188" t="s">
        <v>170</v>
      </c>
      <c r="CA8" s="189" t="s">
        <v>171</v>
      </c>
      <c r="CB8" s="189" t="s">
        <v>172</v>
      </c>
      <c r="CC8" s="189" t="s">
        <v>173</v>
      </c>
      <c r="CD8" s="189" t="s">
        <v>174</v>
      </c>
      <c r="CE8" s="190" t="s">
        <v>175</v>
      </c>
      <c r="CF8" s="190" t="s">
        <v>176</v>
      </c>
      <c r="CG8" s="190" t="s">
        <v>177</v>
      </c>
      <c r="CH8" s="190" t="s">
        <v>178</v>
      </c>
      <c r="CI8" s="190"/>
      <c r="CJ8" s="190"/>
      <c r="CK8" s="190"/>
      <c r="CL8" s="182" t="s">
        <v>179</v>
      </c>
      <c r="CM8" s="182" t="s">
        <v>180</v>
      </c>
      <c r="CN8" s="182" t="s">
        <v>181</v>
      </c>
      <c r="CO8" s="182" t="s">
        <v>182</v>
      </c>
      <c r="CP8" s="182" t="s">
        <v>183</v>
      </c>
      <c r="CQ8" s="182" t="s">
        <v>184</v>
      </c>
      <c r="CR8" s="76" t="s">
        <v>185</v>
      </c>
      <c r="CS8" s="76" t="s">
        <v>186</v>
      </c>
      <c r="CT8" s="57"/>
      <c r="CU8" s="68" t="s">
        <v>187</v>
      </c>
      <c r="CV8" s="191"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101"/>
      <c r="GK8" s="192"/>
    </row>
    <row r="9" spans="1:193 1680:1680" ht="130.5" customHeight="1">
      <c r="A9" s="82">
        <v>1</v>
      </c>
      <c r="B9" s="91" t="s">
        <v>1230</v>
      </c>
      <c r="C9" s="91" t="s">
        <v>1231</v>
      </c>
      <c r="D9" s="83" t="s">
        <v>304</v>
      </c>
      <c r="E9" s="84" t="s">
        <v>328</v>
      </c>
      <c r="F9" s="47" t="s">
        <v>833</v>
      </c>
      <c r="G9" s="84" t="s">
        <v>329</v>
      </c>
      <c r="H9" s="84" t="s">
        <v>1232</v>
      </c>
      <c r="I9" s="86" t="s">
        <v>298</v>
      </c>
      <c r="J9" s="91" t="s">
        <v>286</v>
      </c>
      <c r="K9" s="86" t="s">
        <v>286</v>
      </c>
      <c r="L9" s="86" t="s">
        <v>69</v>
      </c>
      <c r="M9" s="86" t="s">
        <v>286</v>
      </c>
      <c r="N9" s="86" t="s">
        <v>69</v>
      </c>
      <c r="O9" s="86" t="s">
        <v>69</v>
      </c>
      <c r="P9" s="86" t="s">
        <v>286</v>
      </c>
      <c r="Q9" s="86" t="s">
        <v>286</v>
      </c>
      <c r="R9" s="86" t="s">
        <v>286</v>
      </c>
      <c r="S9" s="86" t="s">
        <v>69</v>
      </c>
      <c r="T9" s="86" t="s">
        <v>69</v>
      </c>
      <c r="U9" s="86" t="s">
        <v>69</v>
      </c>
      <c r="V9" s="86" t="s">
        <v>69</v>
      </c>
      <c r="W9" s="86" t="s">
        <v>69</v>
      </c>
      <c r="X9" s="86" t="s">
        <v>286</v>
      </c>
      <c r="Y9" s="86" t="s">
        <v>286</v>
      </c>
      <c r="Z9" s="86" t="s">
        <v>286</v>
      </c>
      <c r="AA9" s="86" t="s">
        <v>286</v>
      </c>
      <c r="AB9" s="86" t="s">
        <v>286</v>
      </c>
      <c r="AC9" s="88" t="str">
        <f>I9</f>
        <v>1 - Muy Baja</v>
      </c>
      <c r="AD9" s="89">
        <f>IF(AC9="1 - Muy Baja",0.2,IF(AC9="2 - Baja",0.4,IF(AC9="3 - Media",0.6,IF(AC9="4 - Alta",0.8,""))))</f>
        <v>0.2</v>
      </c>
      <c r="AE9" s="88" t="str">
        <f>CONCATENATE(CY9," - ",CZ9)</f>
        <v>4 - Mayor</v>
      </c>
      <c r="AF9" s="89">
        <f>COUNTIF(J9:AB9,"SI")/COUNTA(J9:AB9)</f>
        <v>0.42105263157894735</v>
      </c>
      <c r="AG9" s="82" t="str">
        <f>_xlfn.LET(_xlpm.P,IF(AD9&lt;=20%,1,IF(AD9&lt;=40%,2,IF(AD9&lt;=60%,3,IF(AD9&lt;=80%,4,5)))),_xlpm.I,IF(AF9&lt;=20%,1,IF(AF9&lt;=40%,2,IF(AF9&lt;=60%,3,IF(AF9&lt;=80%,4,5)))),_xlpm.S,_xlpm.P*_xlpm.I,CHOOSE(1+(_xlpm.S&gt;4)+(_xlpm.S&gt;9)+(_xlpm.S&gt;16), "BAJO", "MODERADO", "ALTO", "EXTREMO"))</f>
        <v>BAJO</v>
      </c>
      <c r="AH9" s="89">
        <f>AD9*AF9</f>
        <v>8.4210526315789472E-2</v>
      </c>
      <c r="AI9" s="85" t="s">
        <v>1233</v>
      </c>
      <c r="AJ9" s="91" t="s">
        <v>1234</v>
      </c>
      <c r="AK9" s="85" t="s">
        <v>1235</v>
      </c>
      <c r="AL9" s="85" t="s">
        <v>1236</v>
      </c>
      <c r="AM9" s="47" t="s">
        <v>291</v>
      </c>
      <c r="AN9" s="91" t="s">
        <v>292</v>
      </c>
      <c r="AO9" s="91" t="s">
        <v>293</v>
      </c>
      <c r="AP9" s="47" t="s">
        <v>294</v>
      </c>
      <c r="AQ9" s="47" t="s">
        <v>291</v>
      </c>
      <c r="AR9" s="91" t="s">
        <v>292</v>
      </c>
      <c r="AS9" s="91" t="s">
        <v>293</v>
      </c>
      <c r="AT9" s="47" t="s">
        <v>294</v>
      </c>
      <c r="AU9" s="47" t="s">
        <v>291</v>
      </c>
      <c r="AV9" s="91" t="s">
        <v>292</v>
      </c>
      <c r="AW9" s="91" t="s">
        <v>293</v>
      </c>
      <c r="AX9" s="47" t="s">
        <v>294</v>
      </c>
      <c r="AY9" s="47"/>
      <c r="AZ9" s="91"/>
      <c r="BA9" s="91"/>
      <c r="BB9" s="47"/>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tr">
        <f>IFERROR(IF(GE9&lt;=1,"1 - Muy Baja",VLOOKUP(GE9,$BLR$599:$BLS$603,2,0)),"")</f>
        <v>1 - Muy Baja</v>
      </c>
      <c r="CM9" s="93">
        <f>AD9*(1-(IF(AN9="Automático",0.25,0.15)+IF(AO9="Preventivo",0.25,IF(AO9="Detectivo",0.15,0.1))))</f>
        <v>0.12</v>
      </c>
      <c r="CN9" s="92" t="str">
        <f>IFERROR(IF(GG9&lt;=1,"1 - Leve",HLOOKUP(GG9,$BLU$596:$BLY$597,2,0)),"")</f>
        <v>4 - Mayor</v>
      </c>
      <c r="CO9" s="93">
        <f>AF9*(1-(IF(AN9="Automático",0.25,0.15)+IF(AO9="Preventivo",0.25,IF(AO9="Detectivo",0.15,0.1))))</f>
        <v>0.25263157894736837</v>
      </c>
      <c r="CP9" s="94" t="str">
        <f>IF(CQ9&lt;=20%,"BAJO",
   IF(CQ9&lt;=40%,"MODERADO",
      IF(CQ9&lt;=60%,"ALTO",
         "EXTREMO"
      )
   )
)</f>
        <v>BAJO</v>
      </c>
      <c r="CQ9" s="89">
        <f>CM9*CO9</f>
        <v>3.0315789473684202E-2</v>
      </c>
      <c r="CR9" s="194" t="s">
        <v>309</v>
      </c>
      <c r="CS9" s="94">
        <f>IF(CP9="BAJO",0.1,IF(CP9="MODERADO",3,5))</f>
        <v>0.1</v>
      </c>
      <c r="CT9" s="47"/>
      <c r="CU9" s="47" t="s">
        <v>1237</v>
      </c>
      <c r="CV9" s="4" t="s">
        <v>867</v>
      </c>
      <c r="CW9" s="96"/>
      <c r="CX9" s="97">
        <f>COUNTIF(J9:AB9,"SI")</f>
        <v>8</v>
      </c>
      <c r="CY9" s="98">
        <f>IF(CX9&lt;6,3,IF(CX9&gt;11,5,4))</f>
        <v>4</v>
      </c>
      <c r="CZ9" s="97" t="str">
        <f>IF(CX9&lt;6,"Moderado",IF(CX9&gt;11,"Catastrófico","Mayor"))</f>
        <v>Mayor</v>
      </c>
      <c r="DA9" s="99">
        <f>IF(CY9=3,0.6,IF(CY9=4,0.8,1))</f>
        <v>0.8</v>
      </c>
      <c r="DB9" s="100">
        <f>IF(AN9="",0,IF(AN9="Automático",0.25,IF(AN9="Manual",0.15,0)))</f>
        <v>0.15</v>
      </c>
      <c r="DC9" s="100">
        <f>IF(AI9="",0,IF(AO9="Preventivo",0.25,IF(AO9="Detectivo",0.15,IF(AO9="Correctivo",0.1,0))))</f>
        <v>0.25</v>
      </c>
      <c r="DD9" s="97">
        <f>IF(OR(AN9=0,AO9=0),0,DB9+DC9)</f>
        <v>0.4</v>
      </c>
      <c r="DE9" s="5">
        <f>IF(DF9&gt;0.8,5,IF(DF9&gt;0.6,4,IF(DF9&gt;0.4,3,IF(DF9&gt;0.2,2,1))))</f>
        <v>1</v>
      </c>
      <c r="DF9" s="99">
        <f>IF(OR(AP9="Ambos",AP9="Probabilidad"),$AD9-($AD9*$DD9),$AD9)</f>
        <v>0.12</v>
      </c>
      <c r="DG9" s="5">
        <f>IF(DI9&gt;0.8,5,IF(DI9&gt;0.6,4,3))</f>
        <v>4</v>
      </c>
      <c r="DH9" s="5"/>
      <c r="DI9" s="99">
        <f>IF(OR(AP9="Ambos",AP9="Impacto"),$DA9-($DA9*$DD9),$DA9)</f>
        <v>0.8</v>
      </c>
      <c r="DJ9" s="100">
        <f>IF(AR9="",0,IF(AR9="Automático",0.25,IF(AR9="Manual",0.15,0)))</f>
        <v>0.15</v>
      </c>
      <c r="DK9" s="100">
        <f>IF(AS9="",0,IF(AS9="Preventivo",0.25,IF(AS9="Detectivo",0.15,IF(AS9="Correctivo",0.1,0))))</f>
        <v>0.25</v>
      </c>
      <c r="DL9" s="97">
        <f>IF(OR(AR9=0,AS9=0),0,DJ9+DK9)</f>
        <v>0.4</v>
      </c>
      <c r="DM9" s="5">
        <f>IF(DN9&gt;0.8,5,IF(DN9&gt;0.6,4,IF(DN9&gt;0.4,3,IF(DN9&gt;0.2,2,1))))</f>
        <v>1</v>
      </c>
      <c r="DN9" s="99">
        <f>IF(OR(AT9="Ambos",AT9="Probabilidad"),DF9-(DF9*$DL9),DF9)</f>
        <v>7.1999999999999995E-2</v>
      </c>
      <c r="DO9" s="5">
        <f>IF(DP9&gt;0.8,5,IF(DP9&gt;0.6,4,3))</f>
        <v>4</v>
      </c>
      <c r="DP9" s="99">
        <f>IF(OR(AT9="Ambos",AT9="Impacto"),$DI9-($DI9*$DL9),$DI9)</f>
        <v>0.8</v>
      </c>
      <c r="DQ9" s="100">
        <f>IF(AV9="",0,IF(AV9="Automático",0.25,IF(AV9="Manual",0.15,0)))</f>
        <v>0.15</v>
      </c>
      <c r="DR9" s="100">
        <f>IF(AW9="",0,IF(AW9="Preventivo",0.25,IF(AW9="Detectivo",0.15,IF(AW9="Correctivo",0.1,0))))</f>
        <v>0.25</v>
      </c>
      <c r="DS9" s="97">
        <f>IF(OR(AV9=0,AW9=0),0,DQ9+DR9)</f>
        <v>0.4</v>
      </c>
      <c r="DT9" s="5">
        <f>IF(DU9&gt;0.8,5,IF(DU9&gt;0.6,4,IF(DU9&gt;0.4,3,IF(DU9&gt;0.2,2,1))))</f>
        <v>1</v>
      </c>
      <c r="DU9" s="99">
        <f>IF(OR(AX9="Ambos",AX9="Probabilidad"),DN9-(DN9*$DS9),DN9)</f>
        <v>4.3199999999999995E-2</v>
      </c>
      <c r="DV9" s="5">
        <f>IF(DW9&gt;0.8,5,IF(DW9&gt;0.6,4,3))</f>
        <v>4</v>
      </c>
      <c r="DW9" s="99">
        <f>IF(OR(AX9="Ambos",AX9="Impacto"),$DP9-($DP9*$DS9),$DP9)</f>
        <v>0.8</v>
      </c>
      <c r="DX9" s="100">
        <f>IF(AZ9="",0,IF(AZ9="Automático",0.25,IF(AZ9="Manual",0.15,0)))</f>
        <v>0</v>
      </c>
      <c r="DY9" s="100">
        <f>IF(BA9="",0,IF(BA9="Preventivo",0.25,IF(BA9="Detectivo",0.15,IF(BA10="Correctivo",0.1,0))))</f>
        <v>0</v>
      </c>
      <c r="DZ9" s="97">
        <f>IF(OR(AZ9=0,BA9=0),0,DX9+DY9)</f>
        <v>0</v>
      </c>
      <c r="EA9" s="5">
        <f>IF(EB9&gt;0.8,5,IF(EB9&gt;0.6,4,IF(EB9&gt;0.4,3,IF(EB9&gt;0.2,2,1))))</f>
        <v>1</v>
      </c>
      <c r="EB9" s="99">
        <f>IF(OR(BB9="Ambos",BB9="Probabilidad"),DU9-(DU9*$DZ9),DU9)</f>
        <v>4.3199999999999995E-2</v>
      </c>
      <c r="EC9" s="5">
        <f>IF(ED9&gt;0.8,5,IF(ED9&gt;0.6,4,3))</f>
        <v>4</v>
      </c>
      <c r="ED9" s="99">
        <f>IF(OR(BB9="Ambos",BB9="Impacto"),$DW9-($DW9*$DZ9),$DW9)</f>
        <v>0.8</v>
      </c>
      <c r="EE9" s="100">
        <f>IF(BD9="",0,IF(BD9="Automático",0.25,IF(BD9="Manual",0.15,0)))</f>
        <v>0</v>
      </c>
      <c r="EF9" s="100">
        <f>IF(BE9="",0,IF(BE9="Preventivo",0.25,IF(BE9="Detectivo",0.15,IF(BE9="Correctivo",0.1,0))))</f>
        <v>0</v>
      </c>
      <c r="EG9" s="97">
        <f>IF(OR(BD9=0,BE9=0),0,EE9+EF9)</f>
        <v>0</v>
      </c>
      <c r="EH9" s="5">
        <f>IF(EI9&gt;0.8,5,IF(EI9&gt;0.6,4,IF(EI9&gt;0.4,3,IF(EI9&gt;0.2,2,1))))</f>
        <v>1</v>
      </c>
      <c r="EI9" s="99">
        <f>IF(OR(BF9="Ambos",BF9="Probabilidad"),EB9-(EB9*$EG9),EB9)</f>
        <v>4.3199999999999995E-2</v>
      </c>
      <c r="EJ9" s="5">
        <f>IF(EK9&gt;0.8,5,IF(EK9&gt;0.6,4,3))</f>
        <v>4</v>
      </c>
      <c r="EK9" s="99">
        <f>IF(OR(BF9="Ambos",BF9="Impacto"),$ED9-($ED9*$EG9),$ED9)</f>
        <v>0.8</v>
      </c>
      <c r="EL9" s="100">
        <f>IF(BH9="",0,IF(BH9="Automático",0.25,IF(BH9="Manual",0.15,0)))</f>
        <v>0</v>
      </c>
      <c r="EM9" s="100">
        <f>IF(BI9="",0,IF(BI9="Preventivo",0.25,IF(BI9="Detectivo",0.15,IF(BI9="Correctivo",0.1,0))))</f>
        <v>0</v>
      </c>
      <c r="EN9" s="97">
        <f>IF(OR(BH9=0,BI9=0),0,EL9+EM9)</f>
        <v>0</v>
      </c>
      <c r="EO9" s="5">
        <f>IF(EP9&gt;0.8,5,IF(EP9&gt;0.6,4,IF(EP9&gt;0.4,3,IF(EP9&gt;0.2,2,1))))</f>
        <v>1</v>
      </c>
      <c r="EP9" s="99">
        <f>IF(OR(BF9="Ambos",BF9="Probabilidad"),EI9-(EI9*$EN9),EI9)</f>
        <v>4.3199999999999995E-2</v>
      </c>
      <c r="EQ9" s="5">
        <f>IF(ER9&gt;0.8,5,IF(ER9&gt;0.6,4,3))</f>
        <v>4</v>
      </c>
      <c r="ER9" s="99">
        <f>IF(OR(BJ9="Ambos",BJ9="Impacto"),$EK9-($EK9*$EN9),$EK9)</f>
        <v>0.8</v>
      </c>
      <c r="ES9" s="100">
        <f>IF(BL9="",0,IF(BL9="Automático",0.25,IF(BL9="Manual",0.15,0)))</f>
        <v>0</v>
      </c>
      <c r="ET9" s="100">
        <f>IF(BM9="",0,IF(BM9="Preventivo",0.25,IF(BM9="Detectivo",0.15,IF(BM9="Correctivo",0.1,0))))</f>
        <v>0</v>
      </c>
      <c r="EU9" s="97">
        <f>IF(OR(BL9=0,BM9=0),0,ES9+ET9)</f>
        <v>0</v>
      </c>
      <c r="EV9" s="5">
        <f>IF(EW9&gt;0.8,5,IF(EW9&gt;0.6,4,IF(EW9&gt;0.4,3,IF(EW9&gt;0.2,2,1))))</f>
        <v>1</v>
      </c>
      <c r="EW9" s="99">
        <f>IF(OR(BP9="Ambos",BP9="Probabilidad"),EP9-(EP9*$EU9),EP9)</f>
        <v>4.3199999999999995E-2</v>
      </c>
      <c r="EX9" s="5">
        <f>IF(EY9&gt;0.8,5,IF(EY9&gt;0.6,4,3))</f>
        <v>4</v>
      </c>
      <c r="EY9" s="99">
        <f>IF(OR(BN9="Ambos",BN9="Impacto"),$ER9-($ER9*$EU9),$ER9)</f>
        <v>0.8</v>
      </c>
      <c r="EZ9" s="100">
        <f>IF(BP9="",0,IF(BP9="Automático",0.25,IF(BP9="Manual",0.15,0)))</f>
        <v>0</v>
      </c>
      <c r="FA9" s="100">
        <f>IF(BQ9="",0,IF(BQ9="Preventivo",0.25,IF(BQ9="Detectivo",0.15,IF(BQ9="Correctivo",0.1,0))))</f>
        <v>0</v>
      </c>
      <c r="FB9" s="97">
        <f>IF(OR(BP9=0,BQ9=0),0,EZ9+FA9)</f>
        <v>0</v>
      </c>
      <c r="FC9" s="5">
        <f>IF(FD9&gt;0.8,5,IF(FD9&gt;0.6,4,IF(FD9&gt;0.4,3,IF(FD9&gt;0.2,2,1))))</f>
        <v>1</v>
      </c>
      <c r="FD9" s="99">
        <f>IF(OR(BR9="Ambos",BR9="Probabilidad"),EW9-(EW9*$FB9),EW9)</f>
        <v>4.3199999999999995E-2</v>
      </c>
      <c r="FE9" s="5">
        <f>IF(FF9&gt;0.8,5,IF(FF9&gt;0.6,4,3))</f>
        <v>4</v>
      </c>
      <c r="FF9" s="99">
        <f>IF(OR(BR9="Ambos",BR9="Impacto"),$EY9-($EY9*$FB9),$EY9)</f>
        <v>0.8</v>
      </c>
      <c r="FG9" s="100">
        <f>IF(BT9="",0,IF(BT9="Automático",0.25,IF(BT9="Manual",0.15,0)))</f>
        <v>0</v>
      </c>
      <c r="FH9" s="100">
        <f>IF(BU9="",0,IF(BU9="Preventivo",0.25,IF(BU9="Detectivo",0.15,IF(BU9="Correctivo",0.1,0))))</f>
        <v>0</v>
      </c>
      <c r="FI9" s="97">
        <f>IF(OR(BT9=0,BU9=0),0,FG9+FH9)</f>
        <v>0</v>
      </c>
      <c r="FJ9" s="5">
        <f>IF(FK9&gt;0.8,5,IF(FK9&gt;0.6,4,IF(FK9&gt;0.4,3,IF(FK9&gt;0.2,2,1))))</f>
        <v>1</v>
      </c>
      <c r="FK9" s="99">
        <f>IF(OR(BV9="Ambos",BV9="Probabilidad"),FD9-(FD9*$FI9),FD9)</f>
        <v>4.3199999999999995E-2</v>
      </c>
      <c r="FL9" s="5">
        <f>IF(FM9&gt;0.8,5,IF(FM9&gt;0.6,4,3))</f>
        <v>4</v>
      </c>
      <c r="FM9" s="99">
        <f>IF(OR(BV9="Ambos",BV9="Impacto"),$FF9-($FF9*$FI9),$FF9)</f>
        <v>0.8</v>
      </c>
      <c r="FN9" s="100">
        <f>IF(BX9="",0,IF(BX9="Automático",0.25,IF(BX9="Manual",0.15,0)))</f>
        <v>0</v>
      </c>
      <c r="FO9" s="100">
        <f>IF(BY9="",0,IF(BY9="Preventivo",0.25,IF(BY9="Detectivo",0.15,IF(BY9="Correctivo",0.1,0))))</f>
        <v>0</v>
      </c>
      <c r="FP9" s="97">
        <f>IF(OR(BX9=0,BY9=0),0,FN9+FO9)</f>
        <v>0</v>
      </c>
      <c r="FQ9" s="5">
        <f>IF(FR9&gt;0.8,5,IF(FR9&gt;0.6,4,IF(FR9&gt;0.4,3,IF(FR9&gt;0.2,2,1))))</f>
        <v>1</v>
      </c>
      <c r="FR9" s="99">
        <f>IF(OR(BZ9="Ambos",BZ9="Probabilidad"),FK9-(FK9*$FP9),FK9)</f>
        <v>4.3199999999999995E-2</v>
      </c>
      <c r="FS9" s="5">
        <f>IF(FT9&gt;0.8,5,IF(FT9&gt;0.6,4,3))</f>
        <v>4</v>
      </c>
      <c r="FT9" s="99">
        <f>IF(OR(BZ9="Ambos",BZ9="Impacto"),$FM9-($FM9*$FP9),$FM9)</f>
        <v>0.8</v>
      </c>
      <c r="FU9" s="100">
        <f>IF(CB9="",0,IF(CB9="Automático",0.25,IF(CB9="Manual",0.15,0)))</f>
        <v>0</v>
      </c>
      <c r="FV9" s="100">
        <f>IF(CC9="",0,IF(CC9="Preventivo",0.25,IF(CC9="Detectivo",0.15,IF(CC9="Correctivo",0.1,0))))</f>
        <v>0</v>
      </c>
      <c r="FW9" s="97">
        <f>IF(OR(CB9=0,CC9=0),0,FU9+FV9)</f>
        <v>0</v>
      </c>
      <c r="FX9" s="5">
        <f>IF(FY9&gt;0.8,5,IF(FY9&gt;0.6,4,IF(FY9&gt;0.4,3,IF(FY9&gt;0.2,2,1))))</f>
        <v>1</v>
      </c>
      <c r="FY9" s="99">
        <f>IF(OR(CD9="Ambos",CD9="Probabilidad"),FR9-(FR9*$FW9),FR9)</f>
        <v>4.3199999999999995E-2</v>
      </c>
      <c r="FZ9" s="5">
        <f>IF(GA9&gt;0.8,5,IF(GA9&gt;0.6,4,3))</f>
        <v>4</v>
      </c>
      <c r="GA9" s="99">
        <f>IF(OR(CD9="Ambos",CD9="Impacto"),$FT9-($FT9*$FW9),$FT9)</f>
        <v>0.8</v>
      </c>
      <c r="GB9" s="100">
        <f>IF(CF9="",0,IF(CF9="Automático",0.25,IF(CF9="Manual",0.15,0)))</f>
        <v>0</v>
      </c>
      <c r="GC9" s="100">
        <f>IF(CG9="",0,IF(CG9="Preventivo",0.25,IF(CG9="Detectivo",0.15,IF(CG9="Correctivo",0.1,0))))</f>
        <v>0</v>
      </c>
      <c r="GD9" s="97">
        <f>IF(OR(CF9=0,CG9=0),0,GB9+GC9)</f>
        <v>0</v>
      </c>
      <c r="GE9" s="5">
        <f>IF(GF9&gt;0.8,5,IF(GF9&gt;0.6,4,IF(GF9&gt;0.4,3,IF(GF9&gt;0.2,2,1))))</f>
        <v>1</v>
      </c>
      <c r="GF9" s="99">
        <f>IF(OR(CH9="Ambos",CH9="Probabilidad"),FY9-(FY9*$GD9),FY9)</f>
        <v>4.3199999999999995E-2</v>
      </c>
      <c r="GG9" s="5">
        <f>IF(GH9&gt;0.8,5,IF(GH9&gt;0.6,4,3))</f>
        <v>4</v>
      </c>
      <c r="GH9" s="99">
        <f>IF(OR(CH9="Ambos",CH9="Impacto"),$GA9-($GA9*$GD9),$GA9)</f>
        <v>0.8</v>
      </c>
      <c r="GI9" s="99">
        <f>IF(GH9&lt;0.6,0.6,GH9)</f>
        <v>0.8</v>
      </c>
      <c r="GJ9" s="101"/>
      <c r="GK9" s="7"/>
    </row>
    <row r="10" spans="1:193 1680:1680" ht="130.5" customHeight="1">
      <c r="A10" s="82">
        <v>2</v>
      </c>
      <c r="B10" s="91" t="s">
        <v>1230</v>
      </c>
      <c r="C10" s="91" t="s">
        <v>1238</v>
      </c>
      <c r="D10" s="83" t="s">
        <v>834</v>
      </c>
      <c r="E10" s="84" t="s">
        <v>328</v>
      </c>
      <c r="F10" s="47" t="s">
        <v>833</v>
      </c>
      <c r="G10" s="84" t="s">
        <v>329</v>
      </c>
      <c r="H10" s="84" t="s">
        <v>1239</v>
      </c>
      <c r="I10" s="86" t="s">
        <v>298</v>
      </c>
      <c r="J10" s="91" t="s">
        <v>286</v>
      </c>
      <c r="K10" s="86" t="s">
        <v>286</v>
      </c>
      <c r="L10" s="86" t="s">
        <v>69</v>
      </c>
      <c r="M10" s="86" t="s">
        <v>286</v>
      </c>
      <c r="N10" s="86" t="s">
        <v>69</v>
      </c>
      <c r="O10" s="86" t="s">
        <v>69</v>
      </c>
      <c r="P10" s="86" t="s">
        <v>286</v>
      </c>
      <c r="Q10" s="86" t="s">
        <v>286</v>
      </c>
      <c r="R10" s="86" t="s">
        <v>286</v>
      </c>
      <c r="S10" s="86" t="s">
        <v>69</v>
      </c>
      <c r="T10" s="86" t="s">
        <v>69</v>
      </c>
      <c r="U10" s="86" t="s">
        <v>69</v>
      </c>
      <c r="V10" s="86" t="s">
        <v>69</v>
      </c>
      <c r="W10" s="86" t="s">
        <v>69</v>
      </c>
      <c r="X10" s="86" t="s">
        <v>286</v>
      </c>
      <c r="Y10" s="86" t="s">
        <v>286</v>
      </c>
      <c r="Z10" s="86" t="s">
        <v>286</v>
      </c>
      <c r="AA10" s="86" t="s">
        <v>286</v>
      </c>
      <c r="AB10" s="86" t="s">
        <v>286</v>
      </c>
      <c r="AC10" s="88" t="str">
        <f>I10</f>
        <v>1 - Muy Baja</v>
      </c>
      <c r="AD10" s="89">
        <f>IF(AC10="1 - Muy Baja",0.2,IF(AC10="2 - Baja",0.4,IF(AC10="3 - Media",0.6,IF(AC10="4 - Alta",0.8,""))))</f>
        <v>0.2</v>
      </c>
      <c r="AE10" s="88" t="str">
        <f>CONCATENATE(CY10," - ",CZ10)</f>
        <v>4 - Mayor</v>
      </c>
      <c r="AF10" s="89">
        <f>COUNTIF(J10:AB10,"SI")/COUNTA(J10:AB10)</f>
        <v>0.42105263157894735</v>
      </c>
      <c r="AG10" s="82" t="str">
        <f>_xlfn.LET(_xlpm.P,IF(AD10&lt;=20%,1,IF(AD10&lt;=40%,2,IF(AD10&lt;=60%,3,IF(AD10&lt;=80%,4,5)))),_xlpm.I,IF(AF10&lt;=20%,1,IF(AF10&lt;=40%,2,IF(AF10&lt;=60%,3,IF(AF10&lt;=80%,4,5)))),_xlpm.S,_xlpm.P*_xlpm.I,CHOOSE(1+(_xlpm.S&gt;4)+(_xlpm.S&gt;9)+(_xlpm.S&gt;16), "BAJO", "MODERADO", "ALTO", "EXTREMO"))</f>
        <v>BAJO</v>
      </c>
      <c r="AH10" s="89">
        <f>AD10*AF10</f>
        <v>8.4210526315789472E-2</v>
      </c>
      <c r="AI10" s="85" t="s">
        <v>1240</v>
      </c>
      <c r="AJ10" s="91" t="s">
        <v>1234</v>
      </c>
      <c r="AK10" s="85" t="s">
        <v>1235</v>
      </c>
      <c r="AL10" s="85" t="s">
        <v>1236</v>
      </c>
      <c r="AM10" s="47" t="s">
        <v>291</v>
      </c>
      <c r="AN10" s="91" t="s">
        <v>292</v>
      </c>
      <c r="AO10" s="91" t="s">
        <v>293</v>
      </c>
      <c r="AP10" s="47" t="s">
        <v>294</v>
      </c>
      <c r="AQ10" s="47" t="s">
        <v>291</v>
      </c>
      <c r="AR10" s="91" t="s">
        <v>292</v>
      </c>
      <c r="AS10" s="91" t="s">
        <v>293</v>
      </c>
      <c r="AT10" s="47" t="s">
        <v>294</v>
      </c>
      <c r="AU10" s="47" t="s">
        <v>291</v>
      </c>
      <c r="AV10" s="91" t="s">
        <v>292</v>
      </c>
      <c r="AW10" s="91" t="s">
        <v>293</v>
      </c>
      <c r="AX10" s="47" t="s">
        <v>294</v>
      </c>
      <c r="AY10" s="47"/>
      <c r="AZ10" s="91"/>
      <c r="BA10" s="91"/>
      <c r="BB10" s="47"/>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IFERROR(IF(GE10&lt;=1,"1 - Muy Baja",VLOOKUP(GE10,$BLR$599:$BLS$603,2,0)),"")</f>
        <v>1 - Muy Baja</v>
      </c>
      <c r="CM10" s="93">
        <f>AD10*(1-(IF(AN10="Automático",0.25,0.15)+IF(AO10="Preventivo",0.25,IF(AO10="Detectivo",0.15,0.1))))</f>
        <v>0.12</v>
      </c>
      <c r="CN10" s="92" t="str">
        <f>IFERROR(IF(GG10&lt;=1,"1 - Leve",HLOOKUP(GG10,$BLU$596:$BLY$597,2,0)),"")</f>
        <v>4 - Mayor</v>
      </c>
      <c r="CO10" s="93">
        <f>GI10</f>
        <v>0.8</v>
      </c>
      <c r="CP10" s="94" t="str">
        <f>IF(CQ10&lt;=20%,"BAJO",
   IF(CQ10&lt;=40%,"MODERADO",
      IF(CQ10&lt;=60%,"ALTO",
         "EXTREMO"
      )
   )
)</f>
        <v>BAJO</v>
      </c>
      <c r="CQ10" s="89">
        <f>CM10*CO10</f>
        <v>9.6000000000000002E-2</v>
      </c>
      <c r="CR10" s="194" t="s">
        <v>300</v>
      </c>
      <c r="CS10" s="94">
        <f>IF(CP10="BAJO",0.1,IF(CP10="MODERADO",3,5))</f>
        <v>0.1</v>
      </c>
      <c r="CT10" s="47"/>
      <c r="CU10" s="47" t="s">
        <v>1241</v>
      </c>
      <c r="CV10" s="4" t="s">
        <v>867</v>
      </c>
      <c r="CW10" s="96"/>
      <c r="CX10" s="97">
        <f>COUNTIF(J10:AB10,"SI")</f>
        <v>8</v>
      </c>
      <c r="CY10" s="98">
        <f>IF(CX10&lt;6,3,IF(CX10&gt;11,5,4))</f>
        <v>4</v>
      </c>
      <c r="CZ10" s="97" t="str">
        <f>IF(CX10&lt;6,"Moderado",IF(CX10&gt;11,"Catastrófico","Mayor"))</f>
        <v>Mayor</v>
      </c>
      <c r="DA10" s="99">
        <f>IF(CY10=3,0.6,IF(CY10=4,0.8,1))</f>
        <v>0.8</v>
      </c>
      <c r="DB10" s="100">
        <f>IF(AN10="",0,IF(AN10="Automático",0.25,IF(AN10="Manual",0.15,0)))</f>
        <v>0.15</v>
      </c>
      <c r="DC10" s="100">
        <f>IF(AI10="",0,IF(AO10="Preventivo",0.25,IF(AO10="Detectivo",0.15,IF(AO10="Correctivo",0.1,0))))</f>
        <v>0.25</v>
      </c>
      <c r="DD10" s="97">
        <f>IF(OR(AN10=0,AO10=0),0,DB10+DC10)</f>
        <v>0.4</v>
      </c>
      <c r="DE10" s="5">
        <f>IF(DF10&gt;0.8,5,IF(DF10&gt;0.6,4,IF(DF10&gt;0.4,3,IF(DF10&gt;0.2,2,1))))</f>
        <v>1</v>
      </c>
      <c r="DF10" s="99">
        <f>IF(OR(AP10="Ambos",AP10="Probabilidad"),$AD10-($AD10*$DD10),$AD10)</f>
        <v>0.12</v>
      </c>
      <c r="DG10" s="5">
        <f>IF(DI10&gt;0.8,5,IF(DI10&gt;0.6,4,3))</f>
        <v>4</v>
      </c>
      <c r="DH10" s="5"/>
      <c r="DI10" s="99">
        <f>IF(OR(AP10="Ambos",AP10="Impacto"),$DA10-($DA10*$DD10),$DA10)</f>
        <v>0.8</v>
      </c>
      <c r="DJ10" s="100">
        <f>IF(AR10="",0,IF(AR10="Automático",0.25,IF(AR10="Manual",0.15,0)))</f>
        <v>0.15</v>
      </c>
      <c r="DK10" s="100">
        <f>IF(AS10="",0,IF(AS10="Preventivo",0.25,IF(AS10="Detectivo",0.15,IF(AS10="Correctivo",0.1,0))))</f>
        <v>0.25</v>
      </c>
      <c r="DL10" s="97">
        <f>IF(OR(AR10=0,AS10=0),0,DJ10+DK10)</f>
        <v>0.4</v>
      </c>
      <c r="DM10" s="5">
        <f>IF(DN10&gt;0.8,5,IF(DN10&gt;0.6,4,IF(DN10&gt;0.4,3,IF(DN10&gt;0.2,2,1))))</f>
        <v>1</v>
      </c>
      <c r="DN10" s="99">
        <f>IF(OR(AT10="Ambos",AT10="Probabilidad"),DF10-(DF10*$DL10),DF10)</f>
        <v>7.1999999999999995E-2</v>
      </c>
      <c r="DO10" s="5">
        <f>IF(DP10&gt;0.8,5,IF(DP10&gt;0.6,4,3))</f>
        <v>4</v>
      </c>
      <c r="DP10" s="99">
        <f>IF(OR(AT10="Ambos",AT10="Impacto"),$DI10-($DI10*$DL10),$DI10)</f>
        <v>0.8</v>
      </c>
      <c r="DQ10" s="100">
        <f>IF(AV10="",0,IF(AV10="Automático",0.25,IF(AV10="Manual",0.15,0)))</f>
        <v>0.15</v>
      </c>
      <c r="DR10" s="100">
        <f>IF(AW10="",0,IF(AW10="Preventivo",0.25,IF(AW10="Detectivo",0.15,IF(AW10="Correctivo",0.1,0))))</f>
        <v>0.25</v>
      </c>
      <c r="DS10" s="97">
        <f>IF(OR(AV10=0,AW10=0),0,DQ10+DR10)</f>
        <v>0.4</v>
      </c>
      <c r="DT10" s="5">
        <f>IF(DU10&gt;0.8,5,IF(DU10&gt;0.6,4,IF(DU10&gt;0.4,3,IF(DU10&gt;0.2,2,1))))</f>
        <v>1</v>
      </c>
      <c r="DU10" s="99">
        <f>IF(OR(AX10="Ambos",AX10="Probabilidad"),DN10-(DN10*$DS10),DN10)</f>
        <v>4.3199999999999995E-2</v>
      </c>
      <c r="DV10" s="5">
        <f>IF(DW10&gt;0.8,5,IF(DW10&gt;0.6,4,3))</f>
        <v>4</v>
      </c>
      <c r="DW10" s="99">
        <f>IF(OR(AX10="Ambos",AX10="Impacto"),$DP10-($DP10*$DS10),$DP10)</f>
        <v>0.8</v>
      </c>
      <c r="DX10" s="100">
        <f>IF(AZ10="",0,IF(AZ10="Automático",0.25,IF(AZ10="Manual",0.15,0)))</f>
        <v>0</v>
      </c>
      <c r="DY10" s="100">
        <f>IF(BA10="",0,IF(BA10="Preventivo",0.25,IF(BA10="Detectivo",0.15,IF(#REF!="Correctivo",0.1,0))))</f>
        <v>0</v>
      </c>
      <c r="DZ10" s="97">
        <f>IF(OR(AZ10=0,BA10=0),0,DX10+DY10)</f>
        <v>0</v>
      </c>
      <c r="EA10" s="5">
        <f>IF(EB10&gt;0.8,5,IF(EB10&gt;0.6,4,IF(EB10&gt;0.4,3,IF(EB10&gt;0.2,2,1))))</f>
        <v>1</v>
      </c>
      <c r="EB10" s="99">
        <f>IF(OR(BB10="Ambos",BB10="Probabilidad"),DU10-(DU10*$DZ10),DU10)</f>
        <v>4.3199999999999995E-2</v>
      </c>
      <c r="EC10" s="5">
        <f>IF(ED10&gt;0.8,5,IF(ED10&gt;0.6,4,3))</f>
        <v>4</v>
      </c>
      <c r="ED10" s="99">
        <f>IF(OR(BB10="Ambos",BB10="Impacto"),$DW10-($DW10*$DZ10),$DW10)</f>
        <v>0.8</v>
      </c>
      <c r="EE10" s="100">
        <f>IF(BD10="",0,IF(BD10="Automático",0.25,IF(BD10="Manual",0.15,0)))</f>
        <v>0</v>
      </c>
      <c r="EF10" s="100">
        <f>IF(BE10="",0,IF(BE10="Preventivo",0.25,IF(BE10="Detectivo",0.15,IF(BE10="Correctivo",0.1,0))))</f>
        <v>0</v>
      </c>
      <c r="EG10" s="97">
        <f>IF(OR(BD10=0,BE10=0),0,EE10+EF10)</f>
        <v>0</v>
      </c>
      <c r="EH10" s="5">
        <f>IF(EI10&gt;0.8,5,IF(EI10&gt;0.6,4,IF(EI10&gt;0.4,3,IF(EI10&gt;0.2,2,1))))</f>
        <v>1</v>
      </c>
      <c r="EI10" s="99">
        <f>IF(OR(BF10="Ambos",BF10="Probabilidad"),EB10-(EB10*$EG10),EB10)</f>
        <v>4.3199999999999995E-2</v>
      </c>
      <c r="EJ10" s="5">
        <f>IF(EK10&gt;0.8,5,IF(EK10&gt;0.6,4,3))</f>
        <v>4</v>
      </c>
      <c r="EK10" s="99">
        <f>IF(OR(BF10="Ambos",BF10="Impacto"),$ED10-($ED10*$EG10),$ED10)</f>
        <v>0.8</v>
      </c>
      <c r="EL10" s="100">
        <f>IF(BH10="",0,IF(BH10="Automático",0.25,IF(BH10="Manual",0.15,0)))</f>
        <v>0</v>
      </c>
      <c r="EM10" s="100">
        <f>IF(BI10="",0,IF(BI10="Preventivo",0.25,IF(BI10="Detectivo",0.15,IF(BI10="Correctivo",0.1,0))))</f>
        <v>0</v>
      </c>
      <c r="EN10" s="97">
        <f>IF(OR(BH10=0,BI10=0),0,EL10+EM10)</f>
        <v>0</v>
      </c>
      <c r="EO10" s="5">
        <f>IF(EP10&gt;0.8,5,IF(EP10&gt;0.6,4,IF(EP10&gt;0.4,3,IF(EP10&gt;0.2,2,1))))</f>
        <v>1</v>
      </c>
      <c r="EP10" s="99">
        <f>IF(OR(BF10="Ambos",BF10="Probabilidad"),EI10-(EI10*$EN10),EI10)</f>
        <v>4.3199999999999995E-2</v>
      </c>
      <c r="EQ10" s="5">
        <f>IF(ER10&gt;0.8,5,IF(ER10&gt;0.6,4,3))</f>
        <v>4</v>
      </c>
      <c r="ER10" s="99">
        <f>IF(OR(BJ10="Ambos",BJ10="Impacto"),$EK10-($EK10*$EN10),$EK10)</f>
        <v>0.8</v>
      </c>
      <c r="ES10" s="100">
        <f>IF(BL10="",0,IF(BL10="Automático",0.25,IF(BL10="Manual",0.15,0)))</f>
        <v>0</v>
      </c>
      <c r="ET10" s="100">
        <f>IF(BM10="",0,IF(BM10="Preventivo",0.25,IF(BM10="Detectivo",0.15,IF(BM10="Correctivo",0.1,0))))</f>
        <v>0</v>
      </c>
      <c r="EU10" s="97">
        <f>IF(OR(BL10=0,BM10=0),0,ES10+ET10)</f>
        <v>0</v>
      </c>
      <c r="EV10" s="5">
        <f>IF(EW10&gt;0.8,5,IF(EW10&gt;0.6,4,IF(EW10&gt;0.4,3,IF(EW10&gt;0.2,2,1))))</f>
        <v>1</v>
      </c>
      <c r="EW10" s="99">
        <f>IF(OR(BP10="Ambos",BP10="Probabilidad"),EP10-(EP10*$EU10),EP10)</f>
        <v>4.3199999999999995E-2</v>
      </c>
      <c r="EX10" s="5">
        <f>IF(EY10&gt;0.8,5,IF(EY10&gt;0.6,4,3))</f>
        <v>4</v>
      </c>
      <c r="EY10" s="99">
        <f>IF(OR(BN10="Ambos",BN10="Impacto"),$ER10-($ER10*$EU10),$ER10)</f>
        <v>0.8</v>
      </c>
      <c r="EZ10" s="100">
        <f>IF(BP10="",0,IF(BP10="Automático",0.25,IF(BP10="Manual",0.15,0)))</f>
        <v>0</v>
      </c>
      <c r="FA10" s="100">
        <f>IF(BQ10="",0,IF(BQ10="Preventivo",0.25,IF(BQ10="Detectivo",0.15,IF(BQ10="Correctivo",0.1,0))))</f>
        <v>0</v>
      </c>
      <c r="FB10" s="97">
        <f>IF(OR(BP10=0,BQ10=0),0,EZ10+FA10)</f>
        <v>0</v>
      </c>
      <c r="FC10" s="5">
        <f>IF(FD10&gt;0.8,5,IF(FD10&gt;0.6,4,IF(FD10&gt;0.4,3,IF(FD10&gt;0.2,2,1))))</f>
        <v>1</v>
      </c>
      <c r="FD10" s="99">
        <f>IF(OR(BR10="Ambos",BR10="Probabilidad"),EW10-(EW10*$FB10),EW10)</f>
        <v>4.3199999999999995E-2</v>
      </c>
      <c r="FE10" s="5">
        <f>IF(FF10&gt;0.8,5,IF(FF10&gt;0.6,4,3))</f>
        <v>4</v>
      </c>
      <c r="FF10" s="99">
        <f>IF(OR(BR10="Ambos",BR10="Impacto"),$EY10-($EY10*$FB10),$EY10)</f>
        <v>0.8</v>
      </c>
      <c r="FG10" s="100">
        <f>IF(BT10="",0,IF(BT10="Automático",0.25,IF(BT10="Manual",0.15,0)))</f>
        <v>0</v>
      </c>
      <c r="FH10" s="100">
        <f>IF(BU10="",0,IF(BU10="Preventivo",0.25,IF(BU10="Detectivo",0.15,IF(BU10="Correctivo",0.1,0))))</f>
        <v>0</v>
      </c>
      <c r="FI10" s="97">
        <f>IF(OR(BT10=0,BU10=0),0,FG10+FH10)</f>
        <v>0</v>
      </c>
      <c r="FJ10" s="5">
        <f>IF(FK10&gt;0.8,5,IF(FK10&gt;0.6,4,IF(FK10&gt;0.4,3,IF(FK10&gt;0.2,2,1))))</f>
        <v>1</v>
      </c>
      <c r="FK10" s="99">
        <f>IF(OR(BV10="Ambos",BV10="Probabilidad"),FD10-(FD10*$FI10),FD10)</f>
        <v>4.3199999999999995E-2</v>
      </c>
      <c r="FL10" s="5">
        <f>IF(FM10&gt;0.8,5,IF(FM10&gt;0.6,4,3))</f>
        <v>4</v>
      </c>
      <c r="FM10" s="99">
        <f>IF(OR(BV10="Ambos",BV10="Impacto"),$FF10-($FF10*$FI10),$FF10)</f>
        <v>0.8</v>
      </c>
      <c r="FN10" s="100">
        <f>IF(BX10="",0,IF(BX10="Automático",0.25,IF(BX10="Manual",0.15,0)))</f>
        <v>0</v>
      </c>
      <c r="FO10" s="100">
        <f>IF(BY10="",0,IF(BY10="Preventivo",0.25,IF(BY10="Detectivo",0.15,IF(BY10="Correctivo",0.1,0))))</f>
        <v>0</v>
      </c>
      <c r="FP10" s="97">
        <f>IF(OR(BX10=0,BY10=0),0,FN10+FO10)</f>
        <v>0</v>
      </c>
      <c r="FQ10" s="5">
        <f>IF(FR10&gt;0.8,5,IF(FR10&gt;0.6,4,IF(FR10&gt;0.4,3,IF(FR10&gt;0.2,2,1))))</f>
        <v>1</v>
      </c>
      <c r="FR10" s="99">
        <f>IF(OR(BZ10="Ambos",BZ10="Probabilidad"),FK10-(FK10*$FP10),FK10)</f>
        <v>4.3199999999999995E-2</v>
      </c>
      <c r="FS10" s="5">
        <f>IF(FT10&gt;0.8,5,IF(FT10&gt;0.6,4,3))</f>
        <v>4</v>
      </c>
      <c r="FT10" s="99">
        <f>IF(OR(BZ10="Ambos",BZ10="Impacto"),$FM10-($FM10*$FP10),$FM10)</f>
        <v>0.8</v>
      </c>
      <c r="FU10" s="100">
        <f>IF(CB10="",0,IF(CB10="Automático",0.25,IF(CB10="Manual",0.15,0)))</f>
        <v>0</v>
      </c>
      <c r="FV10" s="100">
        <f>IF(CC10="",0,IF(CC10="Preventivo",0.25,IF(CC10="Detectivo",0.15,IF(CC10="Correctivo",0.1,0))))</f>
        <v>0</v>
      </c>
      <c r="FW10" s="97">
        <f>IF(OR(CB10=0,CC10=0),0,FU10+FV10)</f>
        <v>0</v>
      </c>
      <c r="FX10" s="5">
        <f>IF(FY10&gt;0.8,5,IF(FY10&gt;0.6,4,IF(FY10&gt;0.4,3,IF(FY10&gt;0.2,2,1))))</f>
        <v>1</v>
      </c>
      <c r="FY10" s="99">
        <f>IF(OR(CD10="Ambos",CD10="Probabilidad"),FR10-(FR10*$FW10),FR10)</f>
        <v>4.3199999999999995E-2</v>
      </c>
      <c r="FZ10" s="5">
        <f>IF(GA10&gt;0.8,5,IF(GA10&gt;0.6,4,3))</f>
        <v>4</v>
      </c>
      <c r="GA10" s="99">
        <f>IF(OR(CD10="Ambos",CD10="Impacto"),$FT10-($FT10*$FW10),$FT10)</f>
        <v>0.8</v>
      </c>
      <c r="GB10" s="100">
        <f>IF(CF10="",0,IF(CF10="Automático",0.25,IF(CF10="Manual",0.15,0)))</f>
        <v>0</v>
      </c>
      <c r="GC10" s="100">
        <f>IF(CG10="",0,IF(CG10="Preventivo",0.25,IF(CG10="Detectivo",0.15,IF(CG10="Correctivo",0.1,0))))</f>
        <v>0</v>
      </c>
      <c r="GD10" s="97">
        <f>IF(OR(CF10=0,CG10=0),0,GB10+GC10)</f>
        <v>0</v>
      </c>
      <c r="GE10" s="5">
        <f>IF(GF10&gt;0.8,5,IF(GF10&gt;0.6,4,IF(GF10&gt;0.4,3,IF(GF10&gt;0.2,2,1))))</f>
        <v>1</v>
      </c>
      <c r="GF10" s="99">
        <f>IF(OR(CH10="Ambos",CH10="Probabilidad"),FY10-(FY10*$GD10),FY10)</f>
        <v>4.3199999999999995E-2</v>
      </c>
      <c r="GG10" s="5">
        <f>IF(GH10&gt;0.8,5,IF(GH10&gt;0.6,4,3))</f>
        <v>4</v>
      </c>
      <c r="GH10" s="99">
        <f>IF(OR(CH10="Ambos",CH10="Impacto"),$GA10-($GA10*$GD10),$GA10)</f>
        <v>0.8</v>
      </c>
      <c r="GI10" s="99">
        <f>IF(GH10&lt;0.6,0.6,GH10)</f>
        <v>0.8</v>
      </c>
      <c r="GJ10" s="101"/>
    </row>
    <row r="594" spans="1:1 1680:1691" ht="9.75" customHeight="1">
      <c r="A594" s="126" t="s">
        <v>2</v>
      </c>
      <c r="BLP594" s="126" t="s">
        <v>2</v>
      </c>
    </row>
    <row r="595" spans="1:1 1680:1691" ht="9.75" customHeight="1">
      <c r="BLW595" s="655" t="s">
        <v>124</v>
      </c>
      <c r="BLX595" s="605"/>
      <c r="BLY595" s="606"/>
      <c r="BLZ595" s="16"/>
      <c r="BMA595" s="16"/>
    </row>
    <row r="596" spans="1:1 1680:1691" ht="9.75" customHeight="1">
      <c r="BLU596" s="128">
        <v>1</v>
      </c>
      <c r="BLV596" s="128">
        <v>2</v>
      </c>
      <c r="BLW596" s="128">
        <v>3</v>
      </c>
      <c r="BLX596" s="129">
        <v>4</v>
      </c>
      <c r="BLY596" s="129">
        <v>5</v>
      </c>
      <c r="BLZ596" s="16"/>
      <c r="BMA596" s="16"/>
    </row>
    <row r="597" spans="1:1 1680:1691" ht="9.75" customHeight="1">
      <c r="BLU597" s="130" t="s">
        <v>384</v>
      </c>
      <c r="BLV597" s="130" t="s">
        <v>385</v>
      </c>
      <c r="BLW597" s="130" t="s">
        <v>299</v>
      </c>
      <c r="BLX597" s="130" t="s">
        <v>316</v>
      </c>
      <c r="BLY597" s="130" t="s">
        <v>386</v>
      </c>
      <c r="BLZ597" s="130"/>
      <c r="BMA597" s="130"/>
    </row>
    <row r="598" spans="1:1 1680:1691" ht="9.75" customHeight="1">
      <c r="BLU598" s="128">
        <v>1</v>
      </c>
      <c r="BLV598" s="128">
        <v>2</v>
      </c>
      <c r="BLW598" s="128">
        <v>3</v>
      </c>
      <c r="BLX598" s="129">
        <v>4</v>
      </c>
      <c r="BLY598" s="129">
        <v>5</v>
      </c>
      <c r="BLZ598" s="16"/>
      <c r="BMA598" s="16"/>
    </row>
    <row r="599" spans="1:1 1680:1691" ht="28.5" customHeight="1">
      <c r="BLQ599" s="661" t="s">
        <v>122</v>
      </c>
      <c r="BLR599" s="16">
        <v>5</v>
      </c>
      <c r="BLS599" s="130" t="s">
        <v>387</v>
      </c>
      <c r="BLT599" s="16">
        <v>5</v>
      </c>
      <c r="BLU599" s="132" t="s">
        <v>388</v>
      </c>
      <c r="BLV599" s="133" t="s">
        <v>389</v>
      </c>
      <c r="BLW599" s="133" t="s">
        <v>389</v>
      </c>
      <c r="BLX599" s="134" t="s">
        <v>390</v>
      </c>
      <c r="BLY599" s="134" t="s">
        <v>390</v>
      </c>
      <c r="BLZ599" s="135"/>
      <c r="BMA599" s="135"/>
    </row>
    <row r="600" spans="1:1 1680:1691" ht="28.5" customHeight="1">
      <c r="BLQ600" s="653"/>
      <c r="BLR600" s="16">
        <v>4</v>
      </c>
      <c r="BLS600" s="130" t="s">
        <v>311</v>
      </c>
      <c r="BLT600" s="16">
        <v>4</v>
      </c>
      <c r="BLU600" s="132" t="s">
        <v>388</v>
      </c>
      <c r="BLV600" s="132" t="s">
        <v>388</v>
      </c>
      <c r="BLW600" s="133" t="s">
        <v>389</v>
      </c>
      <c r="BLX600" s="134" t="s">
        <v>390</v>
      </c>
      <c r="BLY600" s="134" t="s">
        <v>390</v>
      </c>
      <c r="BLZ600" s="135"/>
      <c r="BMA600" s="135"/>
    </row>
    <row r="601" spans="1:1 1680:1691" ht="28.5" customHeight="1">
      <c r="BLQ601" s="653"/>
      <c r="BLR601" s="16">
        <v>3</v>
      </c>
      <c r="BLS601" s="130" t="s">
        <v>285</v>
      </c>
      <c r="BLT601" s="16">
        <v>3</v>
      </c>
      <c r="BLU601" s="132" t="s">
        <v>388</v>
      </c>
      <c r="BLV601" s="132" t="s">
        <v>388</v>
      </c>
      <c r="BLW601" s="133" t="s">
        <v>389</v>
      </c>
      <c r="BLX601" s="133" t="s">
        <v>389</v>
      </c>
      <c r="BLY601" s="133" t="s">
        <v>389</v>
      </c>
      <c r="BLZ601" s="135"/>
      <c r="BMA601" s="135"/>
    </row>
    <row r="602" spans="1:1 1680:1691" ht="28.5" customHeight="1">
      <c r="BLQ602" s="653"/>
      <c r="BLR602" s="16">
        <v>2</v>
      </c>
      <c r="BLS602" s="130" t="s">
        <v>315</v>
      </c>
      <c r="BLT602" s="16">
        <v>2</v>
      </c>
      <c r="BLU602" s="136" t="s">
        <v>70</v>
      </c>
      <c r="BLV602" s="132" t="s">
        <v>388</v>
      </c>
      <c r="BLW602" s="132" t="s">
        <v>388</v>
      </c>
      <c r="BLX602" s="132" t="s">
        <v>388</v>
      </c>
      <c r="BLY602" s="133" t="s">
        <v>389</v>
      </c>
      <c r="BLZ602" s="135"/>
      <c r="BMA602" s="135"/>
    </row>
    <row r="603" spans="1:1 1680:1691" ht="28.5" customHeight="1">
      <c r="BLQ603" s="653"/>
      <c r="BLR603" s="16">
        <v>1</v>
      </c>
      <c r="BLS603" s="130" t="s">
        <v>298</v>
      </c>
      <c r="BLT603" s="16">
        <v>1</v>
      </c>
      <c r="BLU603" s="136" t="s">
        <v>70</v>
      </c>
      <c r="BLV603" s="136" t="s">
        <v>70</v>
      </c>
      <c r="BLW603" s="132" t="s">
        <v>388</v>
      </c>
      <c r="BLX603" s="132" t="s">
        <v>388</v>
      </c>
      <c r="BLY603" s="132" t="s">
        <v>388</v>
      </c>
      <c r="BLZ603" s="135"/>
      <c r="BMA603" s="135"/>
    </row>
    <row r="604" spans="1:1 1680:1691" ht="9.75" customHeight="1"/>
    <row r="605" spans="1:1 1680:1691" ht="9.75" customHeight="1"/>
    <row r="606" spans="1:1 1680:1691" ht="9.75" customHeight="1">
      <c r="BMA606" s="13" t="s">
        <v>391</v>
      </c>
    </row>
    <row r="607" spans="1:1 1680:1691" ht="30" customHeight="1">
      <c r="BMA607" s="137" t="s">
        <v>833</v>
      </c>
    </row>
    <row r="608" spans="1:1 1680:1691" ht="9.75" customHeight="1">
      <c r="BMA608" s="137" t="s">
        <v>305</v>
      </c>
    </row>
    <row r="609" spans="1691:1693" ht="9.75" customHeight="1">
      <c r="BMA609" s="137" t="s">
        <v>392</v>
      </c>
    </row>
    <row r="610" spans="1691:1693" ht="19.5" customHeight="1">
      <c r="BMA610" s="137" t="s">
        <v>318</v>
      </c>
    </row>
    <row r="611" spans="1691:1693" ht="9.75" customHeight="1">
      <c r="BMA611" s="81"/>
    </row>
    <row r="612" spans="1691:1693" ht="9.75" customHeight="1">
      <c r="BMC612" s="13" t="s">
        <v>393</v>
      </c>
    </row>
    <row r="613" spans="1691:1693" ht="19.5" customHeight="1">
      <c r="BMC613" s="138" t="s">
        <v>402</v>
      </c>
    </row>
    <row r="614" spans="1691:1693" ht="9.75" customHeight="1">
      <c r="BMC614" s="138" t="s">
        <v>401</v>
      </c>
    </row>
    <row r="615" spans="1691:1693" ht="9.75" customHeight="1">
      <c r="BMC615" s="138" t="s">
        <v>329</v>
      </c>
    </row>
    <row r="616" spans="1691:1693" ht="9.75" customHeight="1">
      <c r="BMC616" s="138" t="s">
        <v>396</v>
      </c>
    </row>
    <row r="617" spans="1691:1693" ht="9.75" customHeight="1">
      <c r="BMC617" s="138" t="s">
        <v>399</v>
      </c>
    </row>
    <row r="618" spans="1691:1693" ht="9.75" customHeight="1">
      <c r="BMC618" s="138" t="s">
        <v>395</v>
      </c>
    </row>
    <row r="619" spans="1691:1693" ht="9.75" customHeight="1">
      <c r="BMC619" s="138" t="s">
        <v>394</v>
      </c>
    </row>
    <row r="620" spans="1691:1693" ht="9.75" customHeight="1">
      <c r="BMC620" s="138" t="s">
        <v>400</v>
      </c>
    </row>
    <row r="621" spans="1691:1693" ht="9.75" customHeight="1">
      <c r="BMC621" s="138" t="s">
        <v>342</v>
      </c>
    </row>
    <row r="622" spans="1691:1693" ht="9.75" customHeight="1">
      <c r="BMC622" s="138" t="s">
        <v>398</v>
      </c>
    </row>
    <row r="623" spans="1691:1693" ht="19.5" customHeight="1">
      <c r="BMC623" s="138" t="s">
        <v>397</v>
      </c>
    </row>
    <row r="624" spans="1691:1693" ht="19.5" customHeight="1">
      <c r="BMC624" s="138" t="s">
        <v>306</v>
      </c>
    </row>
    <row r="627" spans="1696:1698" ht="9.75" customHeight="1">
      <c r="BMF627" s="15" t="s">
        <v>403</v>
      </c>
    </row>
    <row r="628" spans="1696:1698" ht="9.75" customHeight="1">
      <c r="BMF628" s="102" t="s">
        <v>304</v>
      </c>
    </row>
    <row r="629" spans="1696:1698" ht="19.5" customHeight="1">
      <c r="BMF629" s="102" t="s">
        <v>834</v>
      </c>
    </row>
    <row r="630" spans="1696:1698" ht="9.75" customHeight="1">
      <c r="BMF630" s="102"/>
    </row>
    <row r="631" spans="1696:1698" ht="9.75" customHeight="1"/>
    <row r="632" spans="1696:1698" ht="9.75" customHeight="1"/>
    <row r="633" spans="1696:1698" ht="9.75" customHeight="1">
      <c r="BMH633" s="16" t="s">
        <v>404</v>
      </c>
    </row>
    <row r="634" spans="1696:1698" ht="9.75" customHeight="1">
      <c r="BMH634" s="139" t="s">
        <v>281</v>
      </c>
    </row>
    <row r="635" spans="1696:1698" ht="9.75" customHeight="1">
      <c r="BMH635" s="139" t="s">
        <v>410</v>
      </c>
    </row>
    <row r="636" spans="1696:1698" ht="9.75" customHeight="1">
      <c r="BMH636" s="139" t="s">
        <v>328</v>
      </c>
    </row>
    <row r="637" spans="1696:1698" ht="9.75" customHeight="1">
      <c r="BMH637" s="139" t="s">
        <v>409</v>
      </c>
    </row>
    <row r="638" spans="1696:1698" ht="9.75" customHeight="1">
      <c r="BMH638" s="139" t="s">
        <v>406</v>
      </c>
    </row>
    <row r="639" spans="1696:1698" ht="9.75" customHeight="1">
      <c r="BMH639" s="139" t="s">
        <v>405</v>
      </c>
    </row>
    <row r="640" spans="1696:1698" ht="9.75" customHeight="1">
      <c r="BMH640" s="139" t="s">
        <v>407</v>
      </c>
    </row>
    <row r="641" spans="1698:1703" ht="9.75" customHeight="1">
      <c r="BMH641" s="139" t="s">
        <v>408</v>
      </c>
    </row>
    <row r="642" spans="1698:1703" ht="9.75" customHeight="1">
      <c r="BMH642" s="139" t="s">
        <v>411</v>
      </c>
    </row>
    <row r="643" spans="1698:1703" ht="9.75" customHeight="1">
      <c r="BMH643" s="15"/>
      <c r="BMK643" s="13" t="s">
        <v>412</v>
      </c>
    </row>
    <row r="644" spans="1698:1703" ht="9.75" customHeight="1">
      <c r="BMK644" s="13" t="s">
        <v>414</v>
      </c>
    </row>
    <row r="645" spans="1698:1703" ht="9.75" customHeight="1">
      <c r="BMK645" s="13" t="s">
        <v>413</v>
      </c>
    </row>
    <row r="646" spans="1698:1703" ht="9.75" customHeight="1">
      <c r="BMK646" s="13" t="s">
        <v>418</v>
      </c>
    </row>
    <row r="647" spans="1698:1703" ht="9.75" customHeight="1">
      <c r="BMK647" s="13" t="s">
        <v>416</v>
      </c>
    </row>
    <row r="648" spans="1698:1703" ht="9.75" customHeight="1">
      <c r="BMK648" s="13" t="s">
        <v>420</v>
      </c>
    </row>
    <row r="649" spans="1698:1703" ht="9.75" customHeight="1">
      <c r="BMK649" s="13" t="s">
        <v>419</v>
      </c>
    </row>
    <row r="650" spans="1698:1703" ht="9.75" customHeight="1">
      <c r="BMK650" s="13" t="s">
        <v>417</v>
      </c>
    </row>
    <row r="651" spans="1698:1703" ht="9.75" customHeight="1">
      <c r="BMK651" s="13" t="s">
        <v>415</v>
      </c>
    </row>
    <row r="652" spans="1698:1703" ht="9.75" customHeight="1"/>
    <row r="653" spans="1698:1703" ht="9.75" customHeight="1"/>
    <row r="654" spans="1698:1703" ht="9.75" customHeight="1">
      <c r="BMM654" s="13" t="s">
        <v>421</v>
      </c>
    </row>
    <row r="655" spans="1698:1703" ht="9.75" customHeight="1">
      <c r="BMM655" s="140" t="s">
        <v>422</v>
      </c>
    </row>
    <row r="656" spans="1698:1703" ht="9.75" customHeight="1">
      <c r="BMM656" s="140" t="s">
        <v>423</v>
      </c>
    </row>
    <row r="657" spans="1703:1703" ht="9.75" customHeight="1">
      <c r="BMM657" s="140" t="s">
        <v>424</v>
      </c>
    </row>
    <row r="658" spans="1703:1703" ht="19.5" customHeight="1">
      <c r="BMM658" s="140" t="s">
        <v>425</v>
      </c>
    </row>
    <row r="659" spans="1703:1703" ht="9.75" customHeight="1">
      <c r="BMM659" s="140" t="s">
        <v>426</v>
      </c>
    </row>
    <row r="660" spans="1703:1703" ht="19.5" customHeight="1">
      <c r="BMM660" s="141" t="s">
        <v>427</v>
      </c>
    </row>
    <row r="661" spans="1703:1703" ht="9.75" customHeight="1">
      <c r="BMM661" s="140" t="s">
        <v>428</v>
      </c>
    </row>
    <row r="662" spans="1703:1703" ht="9.75" customHeight="1">
      <c r="BMM662" s="140" t="s">
        <v>429</v>
      </c>
    </row>
    <row r="663" spans="1703:1703" ht="9.75" customHeight="1">
      <c r="BMM663" s="140" t="s">
        <v>430</v>
      </c>
    </row>
    <row r="664" spans="1703:1703" ht="19.5" customHeight="1">
      <c r="BMM664" s="140" t="s">
        <v>431</v>
      </c>
    </row>
    <row r="665" spans="1703:1703" ht="30" customHeight="1">
      <c r="BMM665" s="140" t="s">
        <v>432</v>
      </c>
    </row>
    <row r="666" spans="1703:1703" ht="9.75" customHeight="1">
      <c r="BMM666" s="140" t="s">
        <v>433</v>
      </c>
    </row>
    <row r="667" spans="1703:1703" ht="9.75" customHeight="1">
      <c r="BMM667" s="140" t="s">
        <v>284</v>
      </c>
    </row>
    <row r="668" spans="1703:1703" ht="9.75" customHeight="1">
      <c r="BMM668" s="140" t="s">
        <v>434</v>
      </c>
    </row>
    <row r="669" spans="1703:1703" ht="9.75" customHeight="1">
      <c r="BMM669" s="140" t="s">
        <v>330</v>
      </c>
    </row>
    <row r="670" spans="1703:1703" ht="9.75" customHeight="1">
      <c r="BMM670" s="140" t="s">
        <v>435</v>
      </c>
    </row>
    <row r="671" spans="1703:1703" ht="9.75" customHeight="1">
      <c r="BMM671" s="140" t="s">
        <v>436</v>
      </c>
    </row>
    <row r="672" spans="1703:1703" ht="9.75" customHeight="1">
      <c r="BMM672" s="140" t="s">
        <v>437</v>
      </c>
    </row>
    <row r="673" spans="1703:1706" ht="9.75" customHeight="1">
      <c r="BMM673" s="140" t="s">
        <v>438</v>
      </c>
      <c r="BMN673" s="140"/>
      <c r="BMO673" s="140"/>
      <c r="BMP673" s="140"/>
    </row>
    <row r="674" spans="1703:1706" ht="12.75" customHeight="1">
      <c r="BMM674" s="140"/>
      <c r="BMN674" s="140"/>
      <c r="BMO674" s="140"/>
      <c r="BMP674" s="140"/>
    </row>
    <row r="675" spans="1703:1706" ht="12.75" customHeight="1">
      <c r="BMM675" s="140"/>
      <c r="BMN675" s="140"/>
      <c r="BMO675" s="140"/>
      <c r="BMP675" s="140"/>
    </row>
    <row r="676" spans="1703:1706" ht="12.75" customHeight="1">
      <c r="BMM676" s="140"/>
      <c r="BMN676" s="140"/>
      <c r="BMO676" s="140"/>
      <c r="BMP676" s="140"/>
    </row>
    <row r="677" spans="1703:1706" ht="9.75" customHeight="1">
      <c r="BMN677" s="140"/>
      <c r="BMO677" s="140"/>
      <c r="BMP677" s="140"/>
    </row>
    <row r="678" spans="1703:1706" ht="9.75" customHeight="1"/>
    <row r="679" spans="1703:1706" ht="9.75" customHeight="1"/>
    <row r="680" spans="1703:1706" ht="9.75" customHeight="1"/>
    <row r="681" spans="1703:1706" ht="9.75" customHeight="1">
      <c r="BMP681" s="13" t="s">
        <v>413</v>
      </c>
    </row>
    <row r="682" spans="1703:1706" ht="9.75" customHeight="1">
      <c r="BMP682" s="13" t="s">
        <v>439</v>
      </c>
    </row>
    <row r="683" spans="1703:1706" ht="9.75" customHeight="1">
      <c r="BMP683" s="13" t="s">
        <v>440</v>
      </c>
    </row>
    <row r="684" spans="1703:1706" ht="9.75" customHeight="1">
      <c r="BMP684" s="13" t="s">
        <v>441</v>
      </c>
    </row>
    <row r="685" spans="1703:1706" ht="9.75" customHeight="1">
      <c r="BMP685" s="13" t="s">
        <v>442</v>
      </c>
    </row>
    <row r="686" spans="1703:1706" ht="9.75" customHeight="1">
      <c r="BMP686" s="13" t="s">
        <v>443</v>
      </c>
    </row>
    <row r="690" spans="1683:1710" ht="10.5" customHeight="1">
      <c r="BMR690" s="142" t="s">
        <v>294</v>
      </c>
    </row>
    <row r="691" spans="1683:1710" ht="9.75" customHeight="1">
      <c r="BMR691" s="130" t="s">
        <v>387</v>
      </c>
    </row>
    <row r="692" spans="1683:1710" ht="9.75" customHeight="1">
      <c r="BMR692" s="130" t="s">
        <v>311</v>
      </c>
    </row>
    <row r="693" spans="1683:1710" ht="9.75" customHeight="1">
      <c r="BMR693" s="130" t="s">
        <v>285</v>
      </c>
    </row>
    <row r="694" spans="1683:1710" ht="9.75" customHeight="1">
      <c r="BMR694" s="130" t="s">
        <v>315</v>
      </c>
      <c r="BMT694" s="130"/>
    </row>
    <row r="695" spans="1683:1710" ht="9.75" customHeight="1">
      <c r="BMR695" s="130" t="s">
        <v>298</v>
      </c>
    </row>
    <row r="696" spans="1683:1710" ht="9.75" customHeight="1">
      <c r="BMR696" s="130"/>
    </row>
    <row r="697" spans="1683:1710" ht="10.5" customHeight="1">
      <c r="BMR697" s="130"/>
      <c r="BMT697" s="142" t="s">
        <v>297</v>
      </c>
    </row>
    <row r="698" spans="1683:1710" ht="9.75" customHeight="1">
      <c r="BMR698" s="130"/>
      <c r="BMT698" s="130" t="s">
        <v>386</v>
      </c>
    </row>
    <row r="699" spans="1683:1710" ht="9.75" customHeight="1">
      <c r="BLT699" s="16"/>
      <c r="BMR699" s="130"/>
      <c r="BMT699" s="130" t="s">
        <v>316</v>
      </c>
    </row>
    <row r="700" spans="1683:1710" ht="9.75" customHeight="1">
      <c r="BMR700" s="130"/>
      <c r="BMT700" s="130" t="s">
        <v>299</v>
      </c>
    </row>
    <row r="701" spans="1683:1710" ht="9.75" customHeight="1">
      <c r="BMR701" s="130"/>
      <c r="BMT701" s="130" t="s">
        <v>385</v>
      </c>
    </row>
    <row r="702" spans="1683:1710" ht="9.75" customHeight="1">
      <c r="BMR702" s="130"/>
      <c r="BMT702" s="130" t="s">
        <v>384</v>
      </c>
    </row>
    <row r="703" spans="1683:1710" ht="9.75" customHeight="1">
      <c r="BMR703" s="130"/>
    </row>
    <row r="704" spans="1683:1710" ht="9.75" customHeight="1">
      <c r="BLS704" s="13" t="s">
        <v>444</v>
      </c>
      <c r="BLT704" s="16"/>
      <c r="BMP704" s="13" t="s">
        <v>445</v>
      </c>
      <c r="BMR704" s="130"/>
    </row>
    <row r="705" spans="1683:1719" ht="9.75" customHeight="1">
      <c r="BLS705" s="13" t="s">
        <v>446</v>
      </c>
      <c r="BLT705" s="16">
        <v>0</v>
      </c>
      <c r="BLU705" s="13" t="s">
        <v>447</v>
      </c>
      <c r="BMP705" s="13" t="s">
        <v>448</v>
      </c>
      <c r="BMR705" s="130"/>
    </row>
    <row r="706" spans="1683:1719" ht="9.75" customHeight="1">
      <c r="BLS706" s="13" t="s">
        <v>449</v>
      </c>
      <c r="BLT706" s="16">
        <v>1</v>
      </c>
      <c r="BLU706" s="13" t="s">
        <v>450</v>
      </c>
      <c r="BMP706" s="13" t="s">
        <v>451</v>
      </c>
      <c r="BMR706" s="130"/>
    </row>
    <row r="707" spans="1683:1719" ht="9.75" customHeight="1">
      <c r="BLS707" s="13" t="s">
        <v>452</v>
      </c>
      <c r="BLT707" s="16">
        <v>2</v>
      </c>
      <c r="BLU707" s="13" t="s">
        <v>453</v>
      </c>
      <c r="BMP707" s="13" t="s">
        <v>454</v>
      </c>
    </row>
    <row r="708" spans="1683:1719" ht="10.5" customHeight="1">
      <c r="BMP708" s="13" t="s">
        <v>455</v>
      </c>
      <c r="BMT708" s="142"/>
    </row>
    <row r="709" spans="1683:1719" ht="10.5" customHeight="1">
      <c r="BMP709" s="13" t="s">
        <v>456</v>
      </c>
      <c r="BMT709" s="130"/>
      <c r="BMW709" s="16" t="s">
        <v>457</v>
      </c>
      <c r="BMX709" s="666" t="s">
        <v>458</v>
      </c>
      <c r="BMY709" s="618"/>
      <c r="BMZ709" s="618"/>
      <c r="BNA709" s="16" t="s">
        <v>459</v>
      </c>
      <c r="BNC709" s="144" t="s">
        <v>6</v>
      </c>
    </row>
    <row r="710" spans="1683:1719" ht="10.5" customHeight="1">
      <c r="BMP710" s="13" t="s">
        <v>460</v>
      </c>
      <c r="BMT710" s="130"/>
      <c r="BMW710" s="144" t="s">
        <v>461</v>
      </c>
      <c r="BMX710" s="144" t="s">
        <v>462</v>
      </c>
      <c r="BMY710" s="144" t="s">
        <v>463</v>
      </c>
      <c r="BMZ710" s="144" t="s">
        <v>464</v>
      </c>
      <c r="BNA710" s="144" t="s">
        <v>465</v>
      </c>
      <c r="BNC710" s="145" t="s">
        <v>466</v>
      </c>
    </row>
    <row r="711" spans="1683:1719" ht="9.75" customHeight="1">
      <c r="BMP711" s="13" t="s">
        <v>467</v>
      </c>
      <c r="BMT711" s="130"/>
      <c r="BMW711" s="13" t="s">
        <v>468</v>
      </c>
      <c r="BMX711" s="13" t="s">
        <v>469</v>
      </c>
      <c r="BMY711" s="13" t="s">
        <v>470</v>
      </c>
      <c r="BMZ711" s="13" t="s">
        <v>294</v>
      </c>
      <c r="BNA711" s="13" t="s">
        <v>471</v>
      </c>
      <c r="BNC711" s="128" t="s">
        <v>472</v>
      </c>
    </row>
    <row r="712" spans="1683:1719" ht="9.75" customHeight="1">
      <c r="BMP712" s="13" t="s">
        <v>473</v>
      </c>
      <c r="BMW712" s="13" t="s">
        <v>474</v>
      </c>
      <c r="BMX712" s="13" t="s">
        <v>475</v>
      </c>
      <c r="BMY712" s="13" t="s">
        <v>476</v>
      </c>
      <c r="BMZ712" s="13" t="s">
        <v>297</v>
      </c>
      <c r="BNA712" s="13" t="s">
        <v>477</v>
      </c>
      <c r="BNC712" s="128" t="s">
        <v>478</v>
      </c>
    </row>
    <row r="713" spans="1683:1719" ht="9.75" customHeight="1">
      <c r="BMP713" s="13" t="s">
        <v>479</v>
      </c>
      <c r="BMW713" s="13" t="s">
        <v>414</v>
      </c>
      <c r="BMX713" s="13" t="s">
        <v>480</v>
      </c>
      <c r="BMY713" s="13" t="s">
        <v>481</v>
      </c>
      <c r="BNA713" s="13" t="s">
        <v>482</v>
      </c>
      <c r="BNC713" s="128" t="s">
        <v>483</v>
      </c>
    </row>
    <row r="714" spans="1683:1719" ht="9.75" customHeight="1">
      <c r="BMP714" s="13" t="s">
        <v>484</v>
      </c>
      <c r="BMW714" s="13" t="s">
        <v>451</v>
      </c>
      <c r="BNA714" s="13" t="s">
        <v>485</v>
      </c>
      <c r="BNC714" s="128" t="s">
        <v>486</v>
      </c>
    </row>
    <row r="715" spans="1683:1719" ht="9.75" customHeight="1">
      <c r="BMW715" s="13" t="s">
        <v>454</v>
      </c>
      <c r="BNC715" s="128" t="s">
        <v>487</v>
      </c>
    </row>
    <row r="716" spans="1683:1719" ht="9.75" customHeight="1">
      <c r="BMW716" s="13" t="s">
        <v>488</v>
      </c>
      <c r="BNC716" s="128" t="s">
        <v>489</v>
      </c>
    </row>
    <row r="717" spans="1683:1719" ht="9.75" customHeight="1">
      <c r="BMW717" s="13" t="s">
        <v>490</v>
      </c>
      <c r="BNC717" s="128" t="s">
        <v>491</v>
      </c>
    </row>
    <row r="718" spans="1683:1719" ht="9.75" customHeight="1">
      <c r="BMW718" s="13" t="s">
        <v>492</v>
      </c>
      <c r="BNC718" s="128" t="s">
        <v>493</v>
      </c>
    </row>
    <row r="719" spans="1683:1719" ht="9.75" customHeight="1">
      <c r="BMW719" s="13" t="s">
        <v>404</v>
      </c>
      <c r="BNC719" s="128" t="s">
        <v>494</v>
      </c>
    </row>
    <row r="720" spans="1683:1719" ht="9.75" customHeight="1">
      <c r="BMW720" s="13" t="s">
        <v>456</v>
      </c>
      <c r="BNA720" s="81"/>
      <c r="BNC720" s="128" t="s">
        <v>495</v>
      </c>
    </row>
    <row r="721" spans="1713:1719" ht="9.75" customHeight="1">
      <c r="BMW721" s="13" t="s">
        <v>460</v>
      </c>
      <c r="BNA721" s="81"/>
      <c r="BNC721" s="128" t="s">
        <v>496</v>
      </c>
    </row>
    <row r="722" spans="1713:1719" ht="9.75" customHeight="1">
      <c r="BMW722" s="13" t="s">
        <v>467</v>
      </c>
      <c r="BNA722" s="81"/>
      <c r="BNC722" s="128" t="s">
        <v>497</v>
      </c>
    </row>
    <row r="723" spans="1713:1719" ht="9.75" customHeight="1">
      <c r="BMW723" s="13" t="s">
        <v>473</v>
      </c>
      <c r="BNA723" s="81"/>
      <c r="BNC723" s="128" t="s">
        <v>498</v>
      </c>
    </row>
    <row r="724" spans="1713:1719" ht="9.75" customHeight="1">
      <c r="BMW724" s="13" t="s">
        <v>479</v>
      </c>
      <c r="BNA724" s="81"/>
      <c r="BNC724" s="128" t="s">
        <v>499</v>
      </c>
    </row>
    <row r="725" spans="1713:1719" ht="9.75" customHeight="1">
      <c r="BMW725" s="13" t="s">
        <v>484</v>
      </c>
      <c r="BNA725" s="81"/>
      <c r="BNC725" s="128" t="s">
        <v>500</v>
      </c>
    </row>
    <row r="726" spans="1713:1719" ht="9.75" customHeight="1">
      <c r="BNC726" s="128" t="s">
        <v>501</v>
      </c>
    </row>
    <row r="727" spans="1713:1719" ht="9.75" customHeight="1">
      <c r="BNC727" s="128" t="s">
        <v>502</v>
      </c>
    </row>
    <row r="728" spans="1713:1719" ht="9.75" customHeight="1">
      <c r="BNC728" s="128" t="s">
        <v>503</v>
      </c>
    </row>
    <row r="729" spans="1713:1719" ht="9.75" customHeight="1">
      <c r="BNC729" s="128" t="s">
        <v>504</v>
      </c>
    </row>
    <row r="730" spans="1713:1719" ht="9.75" customHeight="1">
      <c r="BNC730" s="128" t="s">
        <v>505</v>
      </c>
    </row>
    <row r="731" spans="1713:1719" ht="9.75" customHeight="1">
      <c r="BNC731" s="128" t="s">
        <v>506</v>
      </c>
    </row>
    <row r="732" spans="1713:1719" ht="9.75" customHeight="1">
      <c r="BNC732" s="128" t="s">
        <v>507</v>
      </c>
    </row>
    <row r="733" spans="1713:1719" ht="9.75" customHeight="1">
      <c r="BNC733" s="128" t="s">
        <v>508</v>
      </c>
    </row>
    <row r="734" spans="1713:1719" ht="9.75" customHeight="1">
      <c r="BNC734" s="128" t="s">
        <v>509</v>
      </c>
    </row>
    <row r="735" spans="1713:1719" ht="9.75" customHeight="1">
      <c r="BNC735" s="128" t="s">
        <v>5</v>
      </c>
    </row>
    <row r="736" spans="1713:1719" ht="9.75" customHeight="1">
      <c r="BNC736" s="128" t="s">
        <v>510</v>
      </c>
    </row>
    <row r="737" spans="1719:1723" ht="9.75" customHeight="1">
      <c r="BNC737" s="128" t="s">
        <v>511</v>
      </c>
    </row>
    <row r="738" spans="1719:1723" ht="9.75" customHeight="1">
      <c r="BNC738" s="128" t="s">
        <v>512</v>
      </c>
    </row>
    <row r="739" spans="1719:1723" ht="9.75" customHeight="1">
      <c r="BNC739" s="128" t="s">
        <v>513</v>
      </c>
    </row>
    <row r="740" spans="1719:1723" ht="9.75" customHeight="1">
      <c r="BNC740" s="67" t="s">
        <v>514</v>
      </c>
    </row>
    <row r="741" spans="1719:1723" ht="9.75" customHeight="1">
      <c r="BNC741" s="128" t="s">
        <v>515</v>
      </c>
    </row>
    <row r="742" spans="1719:1723" ht="9.75" customHeight="1">
      <c r="BNC742" s="128" t="s">
        <v>516</v>
      </c>
    </row>
    <row r="743" spans="1719:1723" ht="9.75" customHeight="1">
      <c r="BNC743" s="128" t="s">
        <v>517</v>
      </c>
    </row>
    <row r="744" spans="1719:1723" ht="9.75" customHeight="1">
      <c r="BNC744" s="128" t="s">
        <v>518</v>
      </c>
    </row>
    <row r="745" spans="1719:1723" ht="9.75" customHeight="1"/>
    <row r="746" spans="1719:1723" ht="9.75" customHeight="1"/>
    <row r="747" spans="1719:1723" ht="9.75" customHeight="1">
      <c r="BNE747" s="13" t="s">
        <v>69</v>
      </c>
    </row>
    <row r="748" spans="1719:1723" ht="9.75" customHeight="1">
      <c r="BNE748" s="13" t="s">
        <v>286</v>
      </c>
    </row>
    <row r="749" spans="1719:1723" ht="9.75" customHeight="1"/>
    <row r="750" spans="1719:1723" ht="9.75" customHeight="1">
      <c r="BNG750" s="13" t="s">
        <v>519</v>
      </c>
    </row>
    <row r="751" spans="1719:1723" ht="9.75" customHeight="1">
      <c r="BNG751" s="13" t="s">
        <v>520</v>
      </c>
    </row>
    <row r="752" spans="1719:1723" ht="9.75" customHeight="1">
      <c r="BNG752" s="13" t="s">
        <v>521</v>
      </c>
    </row>
    <row r="753" spans="1723:1728" ht="9.75" customHeight="1">
      <c r="BNG753" s="13" t="s">
        <v>522</v>
      </c>
    </row>
    <row r="754" spans="1723:1728" ht="9.75" customHeight="1"/>
    <row r="755" spans="1723:1728" ht="9.75" customHeight="1">
      <c r="BNI755" s="13" t="s">
        <v>523</v>
      </c>
    </row>
    <row r="756" spans="1723:1728" ht="9.75" customHeight="1">
      <c r="BNI756" s="13" t="s">
        <v>524</v>
      </c>
    </row>
    <row r="757" spans="1723:1728" ht="9.75" customHeight="1">
      <c r="BNI757" s="13" t="s">
        <v>525</v>
      </c>
    </row>
    <row r="758" spans="1723:1728" ht="9.75" customHeight="1"/>
    <row r="759" spans="1723:1728" ht="9.75" customHeight="1"/>
    <row r="760" spans="1723:1728" ht="9.75" customHeight="1">
      <c r="BNL760" s="146" t="s">
        <v>526</v>
      </c>
    </row>
    <row r="761" spans="1723:1728" ht="9.75" customHeight="1">
      <c r="BNL761" s="146" t="s">
        <v>527</v>
      </c>
    </row>
    <row r="762" spans="1723:1728" ht="9.75" customHeight="1">
      <c r="BNL762" s="146" t="s">
        <v>528</v>
      </c>
    </row>
    <row r="763" spans="1723:1728" ht="9.75" customHeight="1">
      <c r="BNL763" s="146" t="s">
        <v>529</v>
      </c>
    </row>
    <row r="764" spans="1723:1728" ht="9.75" customHeight="1">
      <c r="BNL764" s="146" t="s">
        <v>530</v>
      </c>
    </row>
    <row r="765" spans="1723:1728" ht="9.75" customHeight="1">
      <c r="BNL765" s="146" t="s">
        <v>531</v>
      </c>
    </row>
    <row r="766" spans="1723:1728" ht="9.75" customHeight="1">
      <c r="BNL766" s="146" t="s">
        <v>532</v>
      </c>
    </row>
    <row r="767" spans="1723:1728" ht="9.75" customHeight="1">
      <c r="BNL767" s="146" t="s">
        <v>533</v>
      </c>
    </row>
    <row r="768" spans="1723:1728" ht="9.75" customHeight="1">
      <c r="BNL768" s="146" t="s">
        <v>534</v>
      </c>
    </row>
    <row r="769" spans="1728:1732" ht="9.75" customHeight="1">
      <c r="BNL769" s="146" t="s">
        <v>535</v>
      </c>
      <c r="BNM769" s="146"/>
      <c r="BNN769" s="146"/>
      <c r="BNO769" s="146"/>
      <c r="BNP769" s="146"/>
    </row>
    <row r="770" spans="1728:1732" ht="9.75" customHeight="1">
      <c r="BNL770" s="146" t="s">
        <v>536</v>
      </c>
      <c r="BNM770" s="146"/>
      <c r="BNN770" s="146"/>
      <c r="BNO770" s="146"/>
      <c r="BNP770" s="146"/>
    </row>
    <row r="771" spans="1728:1732" ht="9.75" customHeight="1">
      <c r="BNL771" s="146"/>
      <c r="BNM771" s="146"/>
      <c r="BNN771" s="146"/>
      <c r="BNO771" s="146"/>
      <c r="BNP771" s="146"/>
    </row>
    <row r="772" spans="1728:1732" ht="9.75" customHeight="1">
      <c r="BNL772" s="146"/>
      <c r="BNM772" s="146"/>
      <c r="BNN772" s="146" t="s">
        <v>537</v>
      </c>
      <c r="BNO772" s="146"/>
      <c r="BNP772" s="146"/>
    </row>
    <row r="773" spans="1728:1732" ht="9.75" customHeight="1">
      <c r="BNL773" s="146"/>
      <c r="BNM773" s="146"/>
      <c r="BNN773" s="146" t="s">
        <v>538</v>
      </c>
      <c r="BNO773" s="146"/>
      <c r="BNP773" s="146"/>
    </row>
    <row r="774" spans="1728:1732" ht="9.75" customHeight="1">
      <c r="BNL774" s="146"/>
      <c r="BNM774" s="146"/>
      <c r="BNN774" s="146" t="s">
        <v>539</v>
      </c>
      <c r="BNO774" s="146"/>
      <c r="BNP774" s="146"/>
    </row>
    <row r="775" spans="1728:1732" ht="9.75" customHeight="1">
      <c r="BNL775" s="146"/>
      <c r="BNM775" s="146"/>
      <c r="BNN775" s="146" t="s">
        <v>540</v>
      </c>
      <c r="BNO775" s="146"/>
      <c r="BNP775" s="146"/>
    </row>
    <row r="776" spans="1728:1732" ht="9.75" customHeight="1">
      <c r="BNL776" s="146"/>
      <c r="BNM776" s="146"/>
      <c r="BNN776" s="146"/>
      <c r="BNO776" s="146"/>
      <c r="BNP776" s="146"/>
    </row>
    <row r="777" spans="1728:1732" ht="9.75" customHeight="1">
      <c r="BNL777" s="146"/>
      <c r="BNM777" s="146"/>
      <c r="BNN777" s="146" t="s">
        <v>541</v>
      </c>
      <c r="BNO777" s="146"/>
      <c r="BNP777" s="146"/>
    </row>
    <row r="778" spans="1728:1732" ht="10.5" customHeight="1">
      <c r="BNL778" s="146"/>
      <c r="BNM778" s="146"/>
      <c r="BNN778" s="146"/>
      <c r="BNO778" s="146"/>
      <c r="BNP778" s="147" t="s">
        <v>542</v>
      </c>
    </row>
    <row r="779" spans="1728:1732" ht="9.75" customHeight="1">
      <c r="BNL779" s="146"/>
      <c r="BNM779" s="146"/>
      <c r="BNN779" s="146"/>
      <c r="BNO779" s="146"/>
      <c r="BNP779" s="146" t="s">
        <v>445</v>
      </c>
    </row>
    <row r="780" spans="1728:1732" ht="9.75" customHeight="1">
      <c r="BNL780" s="146"/>
      <c r="BNM780" s="146"/>
      <c r="BNN780" s="146"/>
      <c r="BNO780" s="146"/>
      <c r="BNP780" s="146" t="s">
        <v>448</v>
      </c>
    </row>
    <row r="781" spans="1728:1732" ht="9.75" customHeight="1">
      <c r="BNL781" s="146"/>
      <c r="BNM781" s="146"/>
      <c r="BNN781" s="146"/>
      <c r="BNO781" s="146"/>
      <c r="BNP781" s="146" t="s">
        <v>451</v>
      </c>
    </row>
    <row r="782" spans="1728:1732" ht="9.75" customHeight="1">
      <c r="BNL782" s="146"/>
      <c r="BNM782" s="146"/>
      <c r="BNN782" s="146"/>
      <c r="BNO782" s="146"/>
      <c r="BNP782" s="146" t="s">
        <v>454</v>
      </c>
    </row>
    <row r="783" spans="1728:1732" ht="9.75" customHeight="1">
      <c r="BNL783" s="146"/>
      <c r="BNM783" s="146"/>
      <c r="BNN783" s="146"/>
      <c r="BNO783" s="146"/>
      <c r="BNP783" s="146" t="s">
        <v>455</v>
      </c>
    </row>
    <row r="784" spans="1728:1732" ht="9.75" customHeight="1">
      <c r="BNL784" s="146"/>
      <c r="BNM784" s="146"/>
      <c r="BNN784" s="146"/>
      <c r="BNO784" s="146"/>
      <c r="BNP784" s="146" t="s">
        <v>456</v>
      </c>
    </row>
    <row r="785" spans="1732:1736" ht="9.75" customHeight="1">
      <c r="BNP785" s="146" t="s">
        <v>460</v>
      </c>
      <c r="BNQ785" s="146"/>
      <c r="BNR785" s="146"/>
      <c r="BNS785" s="146"/>
      <c r="BNT785" s="146"/>
    </row>
    <row r="786" spans="1732:1736" ht="9.75" customHeight="1">
      <c r="BNP786" s="146" t="s">
        <v>467</v>
      </c>
      <c r="BNQ786" s="146"/>
      <c r="BNR786" s="146"/>
      <c r="BNS786" s="146"/>
      <c r="BNT786" s="146"/>
    </row>
    <row r="787" spans="1732:1736" ht="9.75" customHeight="1">
      <c r="BNP787" s="146" t="s">
        <v>473</v>
      </c>
      <c r="BNQ787" s="146"/>
      <c r="BNR787" s="146"/>
      <c r="BNS787" s="146"/>
      <c r="BNT787" s="146"/>
    </row>
    <row r="788" spans="1732:1736" ht="9.75" customHeight="1">
      <c r="BNP788" s="146" t="s">
        <v>479</v>
      </c>
      <c r="BNQ788" s="146"/>
      <c r="BNR788" s="146"/>
      <c r="BNS788" s="146"/>
      <c r="BNT788" s="146"/>
    </row>
    <row r="789" spans="1732:1736" ht="9.75" customHeight="1">
      <c r="BNP789" s="146" t="s">
        <v>484</v>
      </c>
      <c r="BNQ789" s="146"/>
      <c r="BNR789" s="146" t="s">
        <v>543</v>
      </c>
      <c r="BNS789" s="146"/>
      <c r="BNT789" s="146"/>
    </row>
    <row r="790" spans="1732:1736" ht="9.75" customHeight="1">
      <c r="BNP790" s="146"/>
      <c r="BNQ790" s="146"/>
      <c r="BNR790" s="146" t="s">
        <v>519</v>
      </c>
      <c r="BNS790" s="146"/>
      <c r="BNT790" s="146"/>
    </row>
    <row r="791" spans="1732:1736" ht="9.75" customHeight="1">
      <c r="BNP791" s="146"/>
      <c r="BNQ791" s="146"/>
      <c r="BNR791" s="146" t="s">
        <v>520</v>
      </c>
      <c r="BNS791" s="146"/>
      <c r="BNT791" s="146"/>
    </row>
    <row r="792" spans="1732:1736" ht="9.75" customHeight="1">
      <c r="BNP792" s="146"/>
      <c r="BNQ792" s="146"/>
      <c r="BNR792" s="146" t="s">
        <v>521</v>
      </c>
      <c r="BNS792" s="146"/>
      <c r="BNT792" s="146"/>
    </row>
    <row r="793" spans="1732:1736" ht="9.75" customHeight="1">
      <c r="BNP793" s="146"/>
      <c r="BNQ793" s="146"/>
      <c r="BNR793" s="146" t="s">
        <v>522</v>
      </c>
      <c r="BNS793" s="146"/>
      <c r="BNT793" s="146"/>
    </row>
    <row r="794" spans="1732:1736" ht="9.75" customHeight="1">
      <c r="BNP794" s="146"/>
      <c r="BNQ794" s="146"/>
      <c r="BNR794" s="146"/>
      <c r="BNS794" s="146"/>
      <c r="BNT794" s="146"/>
    </row>
    <row r="795" spans="1732:1736" ht="9.75" customHeight="1">
      <c r="BNP795" s="146"/>
      <c r="BNQ795" s="146"/>
      <c r="BNR795" s="146"/>
      <c r="BNS795" s="146"/>
      <c r="BNT795" s="146" t="s">
        <v>544</v>
      </c>
    </row>
    <row r="796" spans="1732:1736" ht="30" customHeight="1">
      <c r="BNP796" s="146"/>
      <c r="BNQ796" s="146"/>
      <c r="BNR796" s="146"/>
      <c r="BNS796" s="146"/>
      <c r="BNT796" s="148" t="s">
        <v>545</v>
      </c>
    </row>
    <row r="797" spans="1732:1736" ht="9.75" customHeight="1">
      <c r="BNP797" s="146"/>
      <c r="BNQ797" s="146"/>
      <c r="BNR797" s="146"/>
      <c r="BNS797" s="146"/>
      <c r="BNT797" s="149" t="s">
        <v>546</v>
      </c>
    </row>
    <row r="798" spans="1732:1736" ht="9.75" customHeight="1">
      <c r="BNP798" s="146"/>
      <c r="BNQ798" s="146"/>
      <c r="BNR798" s="146"/>
      <c r="BNS798" s="146"/>
      <c r="BNT798" s="149" t="s">
        <v>547</v>
      </c>
    </row>
    <row r="799" spans="1732:1736" ht="9.75" customHeight="1">
      <c r="BNP799" s="146"/>
      <c r="BNQ799" s="146"/>
      <c r="BNR799" s="146"/>
      <c r="BNS799" s="146"/>
      <c r="BNT799" s="149" t="s">
        <v>548</v>
      </c>
    </row>
    <row r="800" spans="1732:1736" ht="9.75" customHeight="1">
      <c r="BNP800" s="146"/>
      <c r="BNQ800" s="146"/>
      <c r="BNR800" s="146"/>
      <c r="BNS800" s="146"/>
      <c r="BNT800" s="149" t="s">
        <v>549</v>
      </c>
    </row>
    <row r="801" spans="1736:1741" ht="49.5" customHeight="1">
      <c r="BNT801" s="148" t="s">
        <v>550</v>
      </c>
      <c r="BNU801" s="146"/>
      <c r="BNV801" s="146"/>
      <c r="BNW801" s="146"/>
      <c r="BNX801" s="154"/>
      <c r="BNY801" s="154"/>
    </row>
    <row r="802" spans="1736:1741" ht="9.75" customHeight="1">
      <c r="BNT802" s="149" t="s">
        <v>551</v>
      </c>
      <c r="BNU802" s="146"/>
      <c r="BNV802" s="146"/>
      <c r="BNW802" s="146"/>
      <c r="BNX802" s="154"/>
      <c r="BNY802" s="154"/>
    </row>
    <row r="803" spans="1736:1741" ht="9.75" customHeight="1">
      <c r="BNT803" s="148" t="s">
        <v>484</v>
      </c>
      <c r="BNU803" s="146"/>
      <c r="BNV803" s="146"/>
      <c r="BNW803" s="146"/>
      <c r="BNX803" s="154"/>
      <c r="BNY803" s="154"/>
    </row>
    <row r="804" spans="1736:1741" ht="9.75" customHeight="1">
      <c r="BNT804" s="149" t="s">
        <v>541</v>
      </c>
      <c r="BNU804" s="146"/>
      <c r="BNV804" s="146"/>
      <c r="BNW804" s="146"/>
      <c r="BNX804" s="146"/>
      <c r="BNY804" s="146"/>
    </row>
    <row r="805" spans="1736:1741" ht="9.75" customHeight="1">
      <c r="BNT805" s="149"/>
      <c r="BNU805" s="146"/>
      <c r="BNV805" s="146"/>
      <c r="BNW805" s="146"/>
      <c r="BNX805" s="146"/>
      <c r="BNY805" s="146"/>
    </row>
    <row r="806" spans="1736:1741" ht="9.75" customHeight="1">
      <c r="BNT806" s="146"/>
      <c r="BNU806" s="146"/>
      <c r="BNV806" s="146" t="s">
        <v>69</v>
      </c>
      <c r="BNW806" s="146"/>
      <c r="BNX806" s="146"/>
      <c r="BNY806" s="146"/>
    </row>
    <row r="807" spans="1736:1741" ht="9.75" customHeight="1">
      <c r="BNT807" s="146"/>
      <c r="BNU807" s="146"/>
      <c r="BNV807" s="146" t="s">
        <v>286</v>
      </c>
      <c r="BNW807" s="146"/>
      <c r="BNX807" s="146"/>
      <c r="BNY807" s="146"/>
    </row>
    <row r="808" spans="1736:1741" ht="9.75" customHeight="1">
      <c r="BNT808" s="146"/>
      <c r="BNU808" s="146"/>
      <c r="BNV808" s="146"/>
      <c r="BNW808" s="146"/>
      <c r="BNX808" s="146"/>
      <c r="BNY808" s="146"/>
    </row>
    <row r="809" spans="1736:1741" ht="9.75" customHeight="1">
      <c r="BNT809" s="146"/>
      <c r="BNU809" s="146"/>
      <c r="BNV809" s="146"/>
      <c r="BNW809" s="146" t="s">
        <v>294</v>
      </c>
      <c r="BNX809" s="146"/>
      <c r="BNY809" s="146"/>
    </row>
    <row r="810" spans="1736:1741" ht="9.75" customHeight="1">
      <c r="BNT810" s="146"/>
      <c r="BNU810" s="146"/>
      <c r="BNV810" s="146"/>
      <c r="BNW810" s="146" t="s">
        <v>297</v>
      </c>
      <c r="BNX810" s="146"/>
      <c r="BNY810" s="146"/>
    </row>
    <row r="811" spans="1736:1741" ht="9.75" customHeight="1">
      <c r="BNT811" s="146"/>
      <c r="BNU811" s="146"/>
      <c r="BNV811" s="146"/>
      <c r="BNW811" s="146"/>
      <c r="BNX811" s="146"/>
      <c r="BNY811" s="146"/>
    </row>
    <row r="812" spans="1736:1741" ht="9.75" customHeight="1">
      <c r="BNT812" s="146"/>
      <c r="BNU812" s="146"/>
      <c r="BNV812" s="146"/>
      <c r="BNW812" s="146"/>
      <c r="BNX812" s="146"/>
      <c r="BNY812" s="146"/>
    </row>
    <row r="813" spans="1736:1741" ht="9.75" customHeight="1">
      <c r="BNT813" s="146"/>
      <c r="BNU813" s="146"/>
      <c r="BNV813" s="146"/>
      <c r="BNW813" s="146"/>
      <c r="BNX813" s="146"/>
      <c r="BNY813" s="146"/>
    </row>
    <row r="814" spans="1736:1741" ht="9.75" customHeight="1">
      <c r="BNT814" s="146"/>
      <c r="BNU814" s="146"/>
      <c r="BNV814" s="146"/>
      <c r="BNW814" s="146"/>
      <c r="BNX814" s="146"/>
      <c r="BNY814" s="146"/>
    </row>
    <row r="815" spans="1736:1741" ht="9.75" customHeight="1">
      <c r="BNT815" s="146"/>
      <c r="BNU815" s="146"/>
      <c r="BNV815" s="146"/>
      <c r="BNW815" s="146"/>
      <c r="BNX815" s="146"/>
      <c r="BNY815" s="146"/>
    </row>
    <row r="816" spans="1736:1741" ht="9.75" customHeight="1">
      <c r="BNT816" s="146"/>
      <c r="BNU816" s="146"/>
      <c r="BNV816" s="146"/>
      <c r="BNW816" s="146"/>
      <c r="BNX816" s="146"/>
      <c r="BNY816" s="146" t="s">
        <v>293</v>
      </c>
    </row>
    <row r="817" spans="1741:1745" ht="9.75" customHeight="1">
      <c r="BNY817" s="146" t="s">
        <v>340</v>
      </c>
      <c r="BNZ817" s="146"/>
      <c r="BOA817" s="146"/>
      <c r="BOB817" s="146"/>
      <c r="BOC817" s="146"/>
    </row>
    <row r="818" spans="1741:1745" ht="9.75" customHeight="1">
      <c r="BNY818" s="146" t="s">
        <v>552</v>
      </c>
      <c r="BNZ818" s="146"/>
      <c r="BOA818" s="146"/>
      <c r="BOB818" s="146"/>
      <c r="BOC818" s="146"/>
    </row>
    <row r="819" spans="1741:1745" ht="9.75" customHeight="1">
      <c r="BNY819" s="146"/>
      <c r="BNZ819" s="146"/>
      <c r="BOA819" s="146"/>
      <c r="BOB819" s="146"/>
      <c r="BOC819" s="146"/>
    </row>
    <row r="820" spans="1741:1745" ht="9.75" customHeight="1">
      <c r="BNY820" s="146"/>
      <c r="BNZ820" s="146"/>
      <c r="BOA820" s="146"/>
      <c r="BOB820" s="146"/>
      <c r="BOC820" s="146"/>
    </row>
    <row r="821" spans="1741:1745" ht="9.75" customHeight="1">
      <c r="BNY821" s="146"/>
      <c r="BNZ821" s="146"/>
      <c r="BOA821" s="146"/>
      <c r="BOB821" s="146"/>
      <c r="BOC821" s="146"/>
    </row>
    <row r="822" spans="1741:1745" ht="9.75" customHeight="1">
      <c r="BNY822" s="146"/>
      <c r="BNZ822" s="146" t="s">
        <v>553</v>
      </c>
      <c r="BOA822" s="146"/>
      <c r="BOB822" s="146"/>
      <c r="BOC822" s="146"/>
    </row>
    <row r="823" spans="1741:1745" ht="9.75" customHeight="1">
      <c r="BNY823" s="146"/>
      <c r="BNZ823" s="146" t="s">
        <v>295</v>
      </c>
      <c r="BOA823" s="146"/>
      <c r="BOB823" s="146"/>
      <c r="BOC823" s="146"/>
    </row>
    <row r="824" spans="1741:1745" ht="9.75" customHeight="1">
      <c r="BNY824" s="146"/>
      <c r="BNZ824" s="146" t="s">
        <v>292</v>
      </c>
      <c r="BOA824" s="146"/>
      <c r="BOB824" s="146"/>
      <c r="BOC824" s="146"/>
    </row>
    <row r="825" spans="1741:1745" ht="9.75" customHeight="1">
      <c r="BNY825" s="146"/>
      <c r="BNZ825" s="146"/>
      <c r="BOA825" s="146"/>
      <c r="BOB825" s="146"/>
      <c r="BOC825" s="146"/>
    </row>
    <row r="826" spans="1741:1745" ht="9.75" customHeight="1">
      <c r="BNY826" s="146"/>
      <c r="BNZ826" s="146"/>
      <c r="BOA826" s="146"/>
      <c r="BOB826" s="146"/>
      <c r="BOC826" s="146"/>
    </row>
    <row r="827" spans="1741:1745" ht="9.75" customHeight="1">
      <c r="BNY827" s="146"/>
      <c r="BNZ827" s="146"/>
      <c r="BOA827" s="146"/>
      <c r="BOB827" s="146"/>
      <c r="BOC827" s="146"/>
    </row>
    <row r="828" spans="1741:1745" ht="9.75" customHeight="1">
      <c r="BNY828" s="146"/>
      <c r="BNZ828" s="146"/>
      <c r="BOA828" s="146"/>
      <c r="BOB828" s="146" t="s">
        <v>554</v>
      </c>
      <c r="BOC828" s="146"/>
    </row>
    <row r="829" spans="1741:1745" ht="9.75" customHeight="1">
      <c r="BNY829" s="146"/>
      <c r="BNZ829" s="146"/>
      <c r="BOA829" s="146"/>
      <c r="BOB829" s="146" t="s">
        <v>555</v>
      </c>
      <c r="BOC829" s="146"/>
    </row>
    <row r="830" spans="1741:1745" ht="9.75" customHeight="1">
      <c r="BNY830" s="146"/>
      <c r="BNZ830" s="146"/>
      <c r="BOA830" s="146"/>
      <c r="BOB830" s="146" t="s">
        <v>556</v>
      </c>
      <c r="BOC830" s="146"/>
    </row>
    <row r="831" spans="1741:1745" ht="9.75" customHeight="1">
      <c r="BNY831" s="146"/>
      <c r="BNZ831" s="146"/>
      <c r="BOA831" s="146"/>
      <c r="BOB831" s="146"/>
      <c r="BOC831" s="146"/>
    </row>
    <row r="832" spans="1741:1745" ht="9.75" customHeight="1">
      <c r="BNY832" s="146"/>
      <c r="BNZ832" s="146"/>
      <c r="BOA832" s="146"/>
      <c r="BOB832" s="146"/>
      <c r="BOC832" s="146" t="s">
        <v>481</v>
      </c>
    </row>
    <row r="833" spans="1745:1759" ht="9.75" customHeight="1">
      <c r="BOC833" s="146" t="s">
        <v>477</v>
      </c>
      <c r="BOD833" s="146"/>
      <c r="BOE833" s="146"/>
      <c r="BOF833" s="146"/>
      <c r="BOG833" s="146"/>
      <c r="BOH833" s="146"/>
      <c r="BOI833" s="146"/>
      <c r="BOJ833" s="146"/>
      <c r="BOK833" s="146"/>
      <c r="BOL833" s="146"/>
      <c r="BOM833" s="146"/>
      <c r="BON833" s="146"/>
      <c r="BOO833" s="146"/>
      <c r="BOP833" s="146"/>
      <c r="BOQ833" s="146"/>
    </row>
    <row r="834" spans="1745:1759" ht="9.75" customHeight="1">
      <c r="BOC834" s="146" t="s">
        <v>557</v>
      </c>
      <c r="BOD834" s="146"/>
      <c r="BOE834" s="146"/>
      <c r="BOF834" s="146"/>
      <c r="BOG834" s="146"/>
      <c r="BOH834" s="146"/>
      <c r="BOI834" s="146"/>
      <c r="BOJ834" s="146"/>
      <c r="BOK834" s="146"/>
      <c r="BOL834" s="146"/>
      <c r="BOM834" s="146"/>
      <c r="BON834" s="146"/>
      <c r="BOO834" s="146"/>
      <c r="BOP834" s="146"/>
      <c r="BOQ834" s="146"/>
    </row>
    <row r="835" spans="1745:1759" ht="9.75" customHeight="1">
      <c r="BOC835" s="146"/>
      <c r="BOD835" s="146"/>
      <c r="BOE835" s="146"/>
      <c r="BOF835" s="146"/>
      <c r="BOG835" s="146"/>
      <c r="BOH835" s="146"/>
      <c r="BOI835" s="146"/>
      <c r="BOJ835" s="146"/>
      <c r="BOK835" s="146"/>
      <c r="BOL835" s="146"/>
      <c r="BOM835" s="146"/>
      <c r="BON835" s="146"/>
      <c r="BOO835" s="146"/>
      <c r="BOP835" s="146"/>
      <c r="BOQ835" s="146"/>
    </row>
    <row r="836" spans="1745:1759" ht="9.75" customHeight="1">
      <c r="BOC836" s="146"/>
      <c r="BOD836" s="146" t="s">
        <v>558</v>
      </c>
      <c r="BOE836" s="146"/>
      <c r="BOF836" s="146"/>
      <c r="BOG836" s="146"/>
      <c r="BOH836" s="146"/>
      <c r="BOI836" s="146"/>
      <c r="BOJ836" s="146"/>
      <c r="BOK836" s="146"/>
      <c r="BOL836" s="146"/>
      <c r="BOM836" s="146"/>
      <c r="BON836" s="146"/>
      <c r="BOO836" s="146"/>
      <c r="BOP836" s="146"/>
      <c r="BOQ836" s="146"/>
    </row>
    <row r="837" spans="1745:1759" ht="9.75" customHeight="1">
      <c r="BOC837" s="146"/>
      <c r="BOD837" s="146" t="s">
        <v>559</v>
      </c>
      <c r="BOE837" s="146"/>
      <c r="BOF837" s="146"/>
      <c r="BOG837" s="146"/>
      <c r="BOH837" s="146"/>
      <c r="BOI837" s="146"/>
      <c r="BOJ837" s="146"/>
      <c r="BOK837" s="146"/>
      <c r="BOL837" s="146"/>
      <c r="BOM837" s="146"/>
      <c r="BON837" s="146"/>
      <c r="BOO837" s="146"/>
      <c r="BOP837" s="146"/>
      <c r="BOQ837" s="146"/>
    </row>
    <row r="838" spans="1745:1759" ht="9.75" customHeight="1">
      <c r="BOC838" s="146"/>
      <c r="BOD838" s="146" t="s">
        <v>560</v>
      </c>
      <c r="BOE838" s="146"/>
      <c r="BOF838" s="146"/>
      <c r="BOG838" s="146"/>
      <c r="BOH838" s="146"/>
      <c r="BOI838" s="146"/>
      <c r="BOJ838" s="146"/>
      <c r="BOK838" s="146"/>
      <c r="BOL838" s="146"/>
      <c r="BOM838" s="146"/>
      <c r="BON838" s="146"/>
      <c r="BOO838" s="146"/>
      <c r="BOP838" s="146"/>
      <c r="BOQ838" s="146"/>
    </row>
    <row r="839" spans="1745:1759" ht="9.75" customHeight="1">
      <c r="BOC839" s="146"/>
      <c r="BOD839" s="146"/>
      <c r="BOE839" s="146"/>
      <c r="BOF839" s="146"/>
      <c r="BOG839" s="146"/>
      <c r="BOH839" s="146"/>
      <c r="BOI839" s="146"/>
      <c r="BOJ839" s="146"/>
      <c r="BOK839" s="146"/>
      <c r="BOL839" s="146"/>
      <c r="BOM839" s="146"/>
      <c r="BON839" s="146"/>
      <c r="BOO839" s="146"/>
      <c r="BOP839" s="146"/>
      <c r="BOQ839" s="146"/>
    </row>
    <row r="840" spans="1745:1759" ht="9.75" customHeight="1">
      <c r="BOC840" s="146"/>
      <c r="BOD840" s="146"/>
      <c r="BOE840" s="149" t="s">
        <v>291</v>
      </c>
      <c r="BOF840" s="146"/>
      <c r="BOG840" s="146"/>
      <c r="BOH840" s="146"/>
      <c r="BOI840" s="146"/>
      <c r="BOJ840" s="146"/>
      <c r="BOK840" s="146"/>
      <c r="BOL840" s="146"/>
      <c r="BOM840" s="146"/>
      <c r="BON840" s="146"/>
      <c r="BOO840" s="146"/>
      <c r="BOP840" s="146"/>
      <c r="BOQ840" s="146"/>
    </row>
    <row r="841" spans="1745:1759" ht="9.75" customHeight="1">
      <c r="BOC841" s="146"/>
      <c r="BOD841" s="146"/>
      <c r="BOE841" s="149" t="s">
        <v>296</v>
      </c>
      <c r="BOF841" s="146"/>
      <c r="BOG841" s="146"/>
      <c r="BOH841" s="146"/>
      <c r="BOI841" s="146"/>
      <c r="BOJ841" s="146"/>
      <c r="BOK841" s="146"/>
      <c r="BOL841" s="146"/>
      <c r="BOM841" s="146"/>
      <c r="BON841" s="146"/>
      <c r="BOO841" s="146"/>
      <c r="BOP841" s="146"/>
      <c r="BOQ841" s="146"/>
    </row>
    <row r="842" spans="1745:1759" ht="9.75" customHeight="1">
      <c r="BOC842" s="146"/>
      <c r="BOD842" s="146"/>
      <c r="BOE842" s="149"/>
      <c r="BOF842" s="146"/>
      <c r="BOG842" s="146"/>
      <c r="BOH842" s="146"/>
      <c r="BOI842" s="146"/>
      <c r="BOJ842" s="146"/>
      <c r="BOK842" s="146"/>
      <c r="BOL842" s="146"/>
      <c r="BOM842" s="146"/>
      <c r="BON842" s="146"/>
      <c r="BOO842" s="146"/>
      <c r="BOP842" s="146"/>
      <c r="BOQ842" s="146"/>
    </row>
    <row r="843" spans="1745:1759" ht="9.75" customHeight="1">
      <c r="BOC843" s="146"/>
      <c r="BOD843" s="146"/>
      <c r="BOE843" s="146"/>
      <c r="BOF843" s="146"/>
      <c r="BOG843" s="146"/>
      <c r="BOH843" s="146"/>
      <c r="BOI843" s="146"/>
      <c r="BOJ843" s="146"/>
      <c r="BOK843" s="146"/>
      <c r="BOL843" s="146"/>
      <c r="BOM843" s="146"/>
      <c r="BON843" s="146"/>
      <c r="BOO843" s="146"/>
      <c r="BOP843" s="146"/>
      <c r="BOQ843" s="146"/>
    </row>
    <row r="844" spans="1745:1759" ht="9.75" customHeight="1">
      <c r="BOC844" s="146"/>
      <c r="BOD844" s="146"/>
      <c r="BOE844" s="146"/>
      <c r="BOF844" s="146"/>
      <c r="BOG844" s="146"/>
      <c r="BOH844" s="146"/>
      <c r="BOI844" s="146"/>
      <c r="BOJ844" s="146"/>
      <c r="BOK844" s="146"/>
      <c r="BOL844" s="146"/>
      <c r="BOM844" s="146"/>
      <c r="BON844" s="146"/>
      <c r="BOO844" s="146"/>
      <c r="BOP844" s="146"/>
      <c r="BOQ844" s="146"/>
    </row>
    <row r="845" spans="1745:1759" ht="9.75" customHeight="1">
      <c r="BOC845" s="146"/>
      <c r="BOD845" s="146"/>
      <c r="BOE845" s="146"/>
      <c r="BOF845" s="146"/>
      <c r="BOG845" s="146"/>
      <c r="BOH845" s="146"/>
      <c r="BOI845" s="146"/>
      <c r="BOJ845" s="146"/>
      <c r="BOK845" s="146"/>
      <c r="BOL845" s="146"/>
      <c r="BOM845" s="146"/>
      <c r="BON845" s="146"/>
      <c r="BOO845" s="639" t="s">
        <v>124</v>
      </c>
      <c r="BOP845" s="605"/>
      <c r="BOQ845" s="606"/>
    </row>
    <row r="846" spans="1745:1759" ht="9.75" customHeight="1">
      <c r="BOC846" s="146"/>
      <c r="BOD846" s="146"/>
      <c r="BOE846" s="146"/>
      <c r="BOF846" s="146"/>
      <c r="BOG846" s="146"/>
      <c r="BOH846" s="146"/>
      <c r="BOI846" s="146"/>
      <c r="BOJ846" s="146"/>
      <c r="BOK846" s="146"/>
      <c r="BOL846" s="146"/>
      <c r="BOM846" s="151">
        <v>1</v>
      </c>
      <c r="BON846" s="151">
        <v>2</v>
      </c>
      <c r="BOO846" s="151">
        <v>3</v>
      </c>
      <c r="BOP846" s="150">
        <v>4</v>
      </c>
      <c r="BOQ846" s="150">
        <v>5</v>
      </c>
    </row>
    <row r="847" spans="1745:1759" ht="9.75" customHeight="1">
      <c r="BOC847" s="146"/>
      <c r="BOD847" s="146"/>
      <c r="BOE847" s="146"/>
      <c r="BOF847" s="146"/>
      <c r="BOG847" s="146"/>
      <c r="BOH847" s="146"/>
      <c r="BOI847" s="146"/>
      <c r="BOJ847" s="146"/>
      <c r="BOK847" s="146"/>
      <c r="BOL847" s="146"/>
      <c r="BOM847" s="149" t="s">
        <v>384</v>
      </c>
      <c r="BON847" s="149" t="s">
        <v>385</v>
      </c>
      <c r="BOO847" s="149" t="s">
        <v>299</v>
      </c>
      <c r="BOP847" s="149" t="s">
        <v>316</v>
      </c>
      <c r="BOQ847" s="149" t="s">
        <v>386</v>
      </c>
    </row>
    <row r="848" spans="1745:1759" ht="9.75" customHeight="1">
      <c r="BOC848" s="146"/>
      <c r="BOD848" s="146"/>
      <c r="BOE848" s="146"/>
      <c r="BOF848" s="146"/>
      <c r="BOG848" s="146"/>
      <c r="BOH848" s="146"/>
      <c r="BOI848" s="146"/>
      <c r="BOJ848" s="146"/>
      <c r="BOK848" s="146"/>
      <c r="BOL848" s="146"/>
      <c r="BOM848" s="152">
        <v>0.2</v>
      </c>
      <c r="BON848" s="152">
        <v>0.4</v>
      </c>
      <c r="BOO848" s="152">
        <v>0.6</v>
      </c>
      <c r="BOP848" s="152">
        <v>0.8</v>
      </c>
      <c r="BOQ848" s="152">
        <v>1</v>
      </c>
    </row>
    <row r="850" spans="1749:1761" ht="9.75" customHeight="1">
      <c r="BOG850" s="652" t="s">
        <v>122</v>
      </c>
      <c r="BOH850" s="154">
        <v>5</v>
      </c>
      <c r="BOI850" s="149" t="s">
        <v>387</v>
      </c>
      <c r="BOJ850" s="152">
        <v>1</v>
      </c>
      <c r="BOK850" s="146" t="s">
        <v>561</v>
      </c>
      <c r="BOL850" s="155">
        <v>1</v>
      </c>
      <c r="BOM850" s="151" t="s">
        <v>389</v>
      </c>
      <c r="BON850" s="151" t="s">
        <v>389</v>
      </c>
      <c r="BOO850" s="151" t="s">
        <v>389</v>
      </c>
      <c r="BOP850" s="151" t="s">
        <v>389</v>
      </c>
      <c r="BOQ850" s="151" t="s">
        <v>390</v>
      </c>
      <c r="BOR850" s="146"/>
      <c r="BOS850" s="146"/>
    </row>
    <row r="851" spans="1749:1761" ht="9.75" customHeight="1">
      <c r="BOG851" s="653"/>
      <c r="BOH851" s="154">
        <v>4</v>
      </c>
      <c r="BOI851" s="149" t="s">
        <v>311</v>
      </c>
      <c r="BOJ851" s="152">
        <v>0.8</v>
      </c>
      <c r="BOK851" s="146" t="s">
        <v>562</v>
      </c>
      <c r="BOL851" s="155">
        <v>0.8</v>
      </c>
      <c r="BOM851" s="151" t="s">
        <v>388</v>
      </c>
      <c r="BON851" s="151" t="s">
        <v>388</v>
      </c>
      <c r="BOO851" s="151" t="s">
        <v>389</v>
      </c>
      <c r="BOP851" s="151" t="s">
        <v>389</v>
      </c>
      <c r="BOQ851" s="151" t="s">
        <v>390</v>
      </c>
      <c r="BOR851" s="146"/>
      <c r="BOS851" s="146"/>
    </row>
    <row r="852" spans="1749:1761" ht="9.75" customHeight="1">
      <c r="BOG852" s="653"/>
      <c r="BOH852" s="154">
        <v>3</v>
      </c>
      <c r="BOI852" s="149" t="s">
        <v>285</v>
      </c>
      <c r="BOJ852" s="152">
        <v>0.6</v>
      </c>
      <c r="BOK852" s="146" t="s">
        <v>563</v>
      </c>
      <c r="BOL852" s="155">
        <v>0.6</v>
      </c>
      <c r="BOM852" s="151" t="s">
        <v>388</v>
      </c>
      <c r="BON852" s="151" t="s">
        <v>388</v>
      </c>
      <c r="BOO852" s="151" t="s">
        <v>388</v>
      </c>
      <c r="BOP852" s="151" t="s">
        <v>389</v>
      </c>
      <c r="BOQ852" s="151" t="s">
        <v>390</v>
      </c>
      <c r="BOR852" s="146"/>
      <c r="BOS852" s="146"/>
    </row>
    <row r="853" spans="1749:1761" ht="9.75" customHeight="1">
      <c r="BOG853" s="653"/>
      <c r="BOH853" s="154">
        <v>2</v>
      </c>
      <c r="BOI853" s="149" t="s">
        <v>315</v>
      </c>
      <c r="BOJ853" s="152">
        <v>0.4</v>
      </c>
      <c r="BOK853" s="146" t="s">
        <v>564</v>
      </c>
      <c r="BOL853" s="155">
        <v>0.4</v>
      </c>
      <c r="BOM853" s="151" t="s">
        <v>70</v>
      </c>
      <c r="BON853" s="151" t="s">
        <v>388</v>
      </c>
      <c r="BOO853" s="151" t="s">
        <v>388</v>
      </c>
      <c r="BOP853" s="151" t="s">
        <v>389</v>
      </c>
      <c r="BOQ853" s="151" t="s">
        <v>390</v>
      </c>
      <c r="BOR853" s="146"/>
      <c r="BOS853" s="146"/>
    </row>
    <row r="854" spans="1749:1761" ht="9.75" customHeight="1">
      <c r="BOG854" s="653"/>
      <c r="BOH854" s="154">
        <v>1</v>
      </c>
      <c r="BOI854" s="149" t="s">
        <v>298</v>
      </c>
      <c r="BOJ854" s="152">
        <v>0.2</v>
      </c>
      <c r="BOK854" s="146" t="s">
        <v>565</v>
      </c>
      <c r="BOL854" s="155">
        <v>0.2</v>
      </c>
      <c r="BOM854" s="151" t="s">
        <v>70</v>
      </c>
      <c r="BON854" s="151" t="s">
        <v>70</v>
      </c>
      <c r="BOO854" s="151" t="s">
        <v>388</v>
      </c>
      <c r="BOP854" s="151" t="s">
        <v>389</v>
      </c>
      <c r="BOQ854" s="151" t="s">
        <v>390</v>
      </c>
      <c r="BOR854" s="146"/>
      <c r="BOS854" s="146"/>
    </row>
    <row r="855" spans="1749:1761" ht="9.75" customHeight="1">
      <c r="BOG855" s="146"/>
      <c r="BOH855" s="146"/>
      <c r="BOI855" s="146"/>
      <c r="BOJ855" s="146"/>
      <c r="BOK855" s="146"/>
      <c r="BOL855" s="146"/>
      <c r="BOM855" s="146"/>
      <c r="BON855" s="146"/>
      <c r="BOO855" s="146"/>
      <c r="BOP855" s="146"/>
      <c r="BOQ855" s="146"/>
      <c r="BOR855" s="146"/>
      <c r="BOS855" s="146"/>
    </row>
    <row r="856" spans="1749:1761" ht="9.75" customHeight="1">
      <c r="BOG856" s="146"/>
      <c r="BOH856" s="146"/>
      <c r="BOI856" s="146"/>
      <c r="BOJ856" s="146"/>
      <c r="BOK856" s="146"/>
      <c r="BOL856" s="146"/>
      <c r="BOM856" s="146"/>
      <c r="BON856" s="146"/>
      <c r="BOO856" s="146"/>
      <c r="BOP856" s="146"/>
      <c r="BOQ856" s="146"/>
      <c r="BOR856" s="146"/>
      <c r="BOS856" s="146"/>
    </row>
    <row r="857" spans="1749:1761" ht="9.75" customHeight="1">
      <c r="BOG857" s="146"/>
      <c r="BOH857" s="146"/>
      <c r="BOI857" s="146"/>
      <c r="BOJ857" s="146"/>
      <c r="BOK857" s="146"/>
      <c r="BOL857" s="146"/>
      <c r="BOM857" s="146"/>
      <c r="BON857" s="146"/>
      <c r="BOO857" s="146"/>
      <c r="BOP857" s="146"/>
      <c r="BOQ857" s="146"/>
      <c r="BOR857" s="146"/>
      <c r="BOS857" s="146" t="s">
        <v>566</v>
      </c>
    </row>
    <row r="858" spans="1749:1761" ht="9.75" customHeight="1">
      <c r="BOG858" s="146"/>
      <c r="BOH858" s="146"/>
      <c r="BOI858" s="146"/>
      <c r="BOJ858" s="146"/>
      <c r="BOK858" s="146"/>
      <c r="BOL858" s="146"/>
      <c r="BOM858" s="146"/>
      <c r="BON858" s="146"/>
      <c r="BOO858" s="146"/>
      <c r="BOP858" s="146"/>
      <c r="BOQ858" s="146"/>
      <c r="BOR858" s="146"/>
      <c r="BOS858" s="146" t="s">
        <v>567</v>
      </c>
    </row>
    <row r="859" spans="1749:1761" ht="9.75" customHeight="1">
      <c r="BOG859" s="146"/>
      <c r="BOH859" s="146"/>
      <c r="BOI859" s="146"/>
      <c r="BOJ859" s="146"/>
      <c r="BOK859" s="146"/>
      <c r="BOL859" s="146"/>
      <c r="BOM859" s="146"/>
      <c r="BON859" s="146"/>
      <c r="BOO859" s="146"/>
      <c r="BOP859" s="146"/>
      <c r="BOQ859" s="146"/>
      <c r="BOR859" s="146"/>
      <c r="BOS859" s="146" t="s">
        <v>568</v>
      </c>
    </row>
    <row r="860" spans="1749:1761" ht="9.75" customHeight="1">
      <c r="BOG860" s="146"/>
      <c r="BOH860" s="146"/>
      <c r="BOI860" s="146"/>
      <c r="BOJ860" s="146"/>
      <c r="BOK860" s="146"/>
      <c r="BOL860" s="146"/>
      <c r="BOM860" s="146"/>
      <c r="BON860" s="146"/>
      <c r="BOO860" s="146"/>
      <c r="BOP860" s="146"/>
      <c r="BOQ860" s="146"/>
      <c r="BOR860" s="146"/>
      <c r="BOS860" s="146" t="s">
        <v>569</v>
      </c>
    </row>
    <row r="861" spans="1749:1761" ht="9.75" customHeight="1">
      <c r="BOG861" s="146"/>
      <c r="BOH861" s="146"/>
      <c r="BOI861" s="146"/>
      <c r="BOJ861" s="146"/>
      <c r="BOK861" s="146"/>
      <c r="BOL861" s="146"/>
      <c r="BOM861" s="146"/>
      <c r="BON861" s="146"/>
      <c r="BOO861" s="146"/>
      <c r="BOP861" s="146"/>
      <c r="BOQ861" s="146"/>
      <c r="BOR861" s="146"/>
      <c r="BOS861" s="146" t="s">
        <v>570</v>
      </c>
    </row>
    <row r="862" spans="1749:1761" ht="9.75" customHeight="1">
      <c r="BOG862" s="146"/>
      <c r="BOH862" s="146"/>
      <c r="BOI862" s="146"/>
      <c r="BOJ862" s="146"/>
      <c r="BOK862" s="146"/>
      <c r="BOL862" s="146"/>
      <c r="BOM862" s="146"/>
      <c r="BON862" s="146"/>
      <c r="BOO862" s="146"/>
      <c r="BOP862" s="146"/>
      <c r="BOQ862" s="146"/>
      <c r="BOR862" s="146"/>
      <c r="BOS862" s="146" t="s">
        <v>541</v>
      </c>
    </row>
    <row r="865" spans="1763:1763" ht="10.5" customHeight="1">
      <c r="BOU865" s="156" t="s">
        <v>571</v>
      </c>
    </row>
    <row r="866" spans="1763:1763" ht="9.75" customHeight="1">
      <c r="BOU866" s="102" t="s">
        <v>572</v>
      </c>
    </row>
    <row r="867" spans="1763:1763" ht="19.5" customHeight="1">
      <c r="BOU867" s="102" t="s">
        <v>573</v>
      </c>
    </row>
    <row r="868" spans="1763:1763" ht="9.75" customHeight="1">
      <c r="BOU868" s="102" t="s">
        <v>574</v>
      </c>
    </row>
    <row r="869" spans="1763:1763" ht="9.75" customHeight="1">
      <c r="BOU869" s="102" t="s">
        <v>575</v>
      </c>
    </row>
    <row r="870" spans="1763:1763" ht="9.75" customHeight="1">
      <c r="BOU870" s="102" t="s">
        <v>576</v>
      </c>
    </row>
    <row r="871" spans="1763:1763" ht="9.75" customHeight="1">
      <c r="BOU871" s="13" t="s">
        <v>484</v>
      </c>
    </row>
  </sheetData>
  <mergeCells count="20">
    <mergeCell ref="BOO845:BOQ845"/>
    <mergeCell ref="C3:H3"/>
    <mergeCell ref="AC7:AH7"/>
    <mergeCell ref="E5:G5"/>
    <mergeCell ref="J1:K4"/>
    <mergeCell ref="U5:V5"/>
    <mergeCell ref="C4:H4"/>
    <mergeCell ref="AI7:AL7"/>
    <mergeCell ref="J7:AB7"/>
    <mergeCell ref="B2:I2"/>
    <mergeCell ref="B7:H7"/>
    <mergeCell ref="B1:I1"/>
    <mergeCell ref="I5:N5"/>
    <mergeCell ref="O5:P5"/>
    <mergeCell ref="Q5:R5"/>
    <mergeCell ref="BOG850:BOG854"/>
    <mergeCell ref="BLW595:BLY595"/>
    <mergeCell ref="BMX709:BMZ709"/>
    <mergeCell ref="W5:X5"/>
    <mergeCell ref="BLQ599:BLQ603"/>
  </mergeCells>
  <conditionalFormatting sqref="AG9:AG10">
    <cfRule type="containsText" dxfId="591" priority="84" operator="containsText" text="EXTREMO">
      <formula>NOT(ISERROR(SEARCH("EXTREMO",AG9)))</formula>
    </cfRule>
    <cfRule type="containsText" dxfId="590" priority="83" operator="containsText" text="ALTO">
      <formula>NOT(ISERROR(SEARCH("ALTO",AG9)))</formula>
    </cfRule>
    <cfRule type="containsText" dxfId="589" priority="82" operator="containsText" text="MODERADO">
      <formula>NOT(ISERROR(SEARCH("MODERADO",AG9)))</formula>
    </cfRule>
    <cfRule type="containsText" dxfId="588" priority="81" operator="containsText" text="BAJO">
      <formula>NOT(ISERROR(SEARCH("BAJO",AG9)))</formula>
    </cfRule>
  </conditionalFormatting>
  <conditionalFormatting sqref="CP9:CP10">
    <cfRule type="containsText" dxfId="587" priority="80" operator="containsText" text="EXTREMO">
      <formula>NOT(ISERROR(SEARCH("EXTREMO",CP9)))</formula>
    </cfRule>
    <cfRule type="containsText" dxfId="586" priority="79" operator="containsText" text="ALTO">
      <formula>NOT(ISERROR(SEARCH("ALTO",CP9)))</formula>
    </cfRule>
    <cfRule type="containsText" dxfId="585" priority="78" operator="containsText" text="MODERADO">
      <formula>NOT(ISERROR(SEARCH("MODERADO",CP9)))</formula>
    </cfRule>
  </conditionalFormatting>
  <conditionalFormatting sqref="DB9:DC9">
    <cfRule type="containsText" dxfId="584" priority="75" operator="containsText" text="MODERADO">
      <formula>NOT(ISERROR(SEARCH("MODERADO",DB9)))</formula>
    </cfRule>
    <cfRule type="containsText" dxfId="583" priority="77" operator="containsText" text="EXTREMO">
      <formula>NOT(ISERROR(SEARCH("EXTREMO",DB9)))</formula>
    </cfRule>
    <cfRule type="containsText" dxfId="582" priority="76" operator="containsText" text="ALTO">
      <formula>NOT(ISERROR(SEARCH("ALTO",DB9)))</formula>
    </cfRule>
  </conditionalFormatting>
  <conditionalFormatting sqref="DB10:DC10">
    <cfRule type="containsText" dxfId="581" priority="22" operator="containsText" text="EXTREMO">
      <formula>NOT(ISERROR(SEARCH("EXTREMO",DB10)))</formula>
    </cfRule>
    <cfRule type="containsText" dxfId="580" priority="20" operator="containsText" text="MODERADO">
      <formula>NOT(ISERROR(SEARCH("MODERADO",DB10)))</formula>
    </cfRule>
    <cfRule type="containsText" dxfId="579" priority="21" operator="containsText" text="ALTO">
      <formula>NOT(ISERROR(SEARCH("ALTO",DB10)))</formula>
    </cfRule>
  </conditionalFormatting>
  <conditionalFormatting sqref="DJ9:DK10">
    <cfRule type="containsText" dxfId="578" priority="35" operator="containsText" text="MODERADO">
      <formula>NOT(ISERROR(SEARCH("MODERADO",DJ9)))</formula>
    </cfRule>
    <cfRule type="containsText" dxfId="577" priority="36" operator="containsText" text="ALTO">
      <formula>NOT(ISERROR(SEARCH("ALTO",DJ9)))</formula>
    </cfRule>
    <cfRule type="containsText" dxfId="576" priority="37" operator="containsText" text="EXTREMO">
      <formula>NOT(ISERROR(SEARCH("EXTREMO",DJ9)))</formula>
    </cfRule>
  </conditionalFormatting>
  <conditionalFormatting sqref="DQ9:DR10">
    <cfRule type="containsText" dxfId="575" priority="34" operator="containsText" text="EXTREMO">
      <formula>NOT(ISERROR(SEARCH("EXTREMO",DQ9)))</formula>
    </cfRule>
    <cfRule type="containsText" dxfId="574" priority="32" operator="containsText" text="MODERADO">
      <formula>NOT(ISERROR(SEARCH("MODERADO",DQ9)))</formula>
    </cfRule>
    <cfRule type="containsText" dxfId="573" priority="33" operator="containsText" text="ALTO">
      <formula>NOT(ISERROR(SEARCH("ALTO",DQ9)))</formula>
    </cfRule>
  </conditionalFormatting>
  <conditionalFormatting sqref="DX9:DY10">
    <cfRule type="containsText" dxfId="572" priority="29" operator="containsText" text="MODERADO">
      <formula>NOT(ISERROR(SEARCH("MODERADO",DX9)))</formula>
    </cfRule>
    <cfRule type="containsText" dxfId="571" priority="30" operator="containsText" text="ALTO">
      <formula>NOT(ISERROR(SEARCH("ALTO",DX9)))</formula>
    </cfRule>
    <cfRule type="containsText" dxfId="570" priority="31" operator="containsText" text="EXTREMO">
      <formula>NOT(ISERROR(SEARCH("EXTREMO",DX9)))</formula>
    </cfRule>
  </conditionalFormatting>
  <conditionalFormatting sqref="EE9:EF10">
    <cfRule type="containsText" dxfId="569" priority="26" operator="containsText" text="MODERADO">
      <formula>NOT(ISERROR(SEARCH("MODERADO",EE9)))</formula>
    </cfRule>
    <cfRule type="containsText" dxfId="568" priority="27" operator="containsText" text="ALTO">
      <formula>NOT(ISERROR(SEARCH("ALTO",EE9)))</formula>
    </cfRule>
    <cfRule type="containsText" dxfId="567" priority="28" operator="containsText" text="EXTREMO">
      <formula>NOT(ISERROR(SEARCH("EXTREMO",EE9)))</formula>
    </cfRule>
  </conditionalFormatting>
  <conditionalFormatting sqref="EL9:EM10">
    <cfRule type="containsText" dxfId="566" priority="23" operator="containsText" text="MODERADO">
      <formula>NOT(ISERROR(SEARCH("MODERADO",EL9)))</formula>
    </cfRule>
    <cfRule type="containsText" dxfId="565" priority="24" operator="containsText" text="ALTO">
      <formula>NOT(ISERROR(SEARCH("ALTO",EL9)))</formula>
    </cfRule>
    <cfRule type="containsText" dxfId="564" priority="25" operator="containsText" text="EXTREMO">
      <formula>NOT(ISERROR(SEARCH("EXTREMO",EL9)))</formula>
    </cfRule>
  </conditionalFormatting>
  <conditionalFormatting sqref="ER9:EU10 EY9:FB10 FF9:FI10 FM9:FP10 FT9:FW10 GA9:GD10 DI9:DL10 DP9:DS10 DW9:DZ10 ED9:EG10 EK9:EN10 DB9:DD10 CL9:CP10 DF9:DF10 DN9:DN10 DU9:DU10 EB9:EB10 EI9:EI10 EP9:EP10 EW9:EW10 FD9:FD10 FK9:FK10 FR9:FR10 FY9:FY10 GF9:GF10 GH9:GI10">
    <cfRule type="containsText" dxfId="563" priority="74" operator="containsText" text="BAJO">
      <formula>NOT(ISERROR(SEARCH("BAJO",CL9)))</formula>
    </cfRule>
  </conditionalFormatting>
  <conditionalFormatting sqref="ES9:ET9">
    <cfRule type="containsText" dxfId="562" priority="73" operator="containsText" text="EXTREMO">
      <formula>NOT(ISERROR(SEARCH("EXTREMO",ES9)))</formula>
    </cfRule>
    <cfRule type="containsText" dxfId="561" priority="72" operator="containsText" text="ALTO">
      <formula>NOT(ISERROR(SEARCH("ALTO",ES9)))</formula>
    </cfRule>
    <cfRule type="containsText" dxfId="560" priority="71" operator="containsText" text="MODERADO">
      <formula>NOT(ISERROR(SEARCH("MODERADO",ES9)))</formula>
    </cfRule>
  </conditionalFormatting>
  <conditionalFormatting sqref="ES9:ET10">
    <cfRule type="containsText" dxfId="559" priority="53" operator="containsText" text="MODERADO">
      <formula>NOT(ISERROR(SEARCH("MODERADO",ES9)))</formula>
    </cfRule>
    <cfRule type="containsText" dxfId="558" priority="54" operator="containsText" text="ALTO">
      <formula>NOT(ISERROR(SEARCH("ALTO",ES9)))</formula>
    </cfRule>
    <cfRule type="containsText" dxfId="557" priority="55" operator="containsText" text="EXTREMO">
      <formula>NOT(ISERROR(SEARCH("EXTREMO",ES9)))</formula>
    </cfRule>
  </conditionalFormatting>
  <conditionalFormatting sqref="ES10:ET10">
    <cfRule type="containsText" dxfId="556" priority="17" operator="containsText" text="MODERADO">
      <formula>NOT(ISERROR(SEARCH("MODERADO",ES10)))</formula>
    </cfRule>
    <cfRule type="containsText" dxfId="555" priority="19" operator="containsText" text="EXTREMO">
      <formula>NOT(ISERROR(SEARCH("EXTREMO",ES10)))</formula>
    </cfRule>
    <cfRule type="containsText" dxfId="554" priority="18" operator="containsText" text="ALTO">
      <formula>NOT(ISERROR(SEARCH("ALTO",ES10)))</formula>
    </cfRule>
  </conditionalFormatting>
  <conditionalFormatting sqref="EZ9:FA9">
    <cfRule type="containsText" dxfId="553" priority="70" operator="containsText" text="EXTREMO">
      <formula>NOT(ISERROR(SEARCH("EXTREMO",EZ9)))</formula>
    </cfRule>
    <cfRule type="containsText" dxfId="552" priority="69" operator="containsText" text="ALTO">
      <formula>NOT(ISERROR(SEARCH("ALTO",EZ9)))</formula>
    </cfRule>
    <cfRule type="containsText" dxfId="551" priority="68" operator="containsText" text="MODERADO">
      <formula>NOT(ISERROR(SEARCH("MODERADO",EZ9)))</formula>
    </cfRule>
  </conditionalFormatting>
  <conditionalFormatting sqref="EZ9:FA10">
    <cfRule type="containsText" dxfId="550" priority="50" operator="containsText" text="MODERADO">
      <formula>NOT(ISERROR(SEARCH("MODERADO",EZ9)))</formula>
    </cfRule>
    <cfRule type="containsText" dxfId="549" priority="51" operator="containsText" text="ALTO">
      <formula>NOT(ISERROR(SEARCH("ALTO",EZ9)))</formula>
    </cfRule>
    <cfRule type="containsText" dxfId="548" priority="52" operator="containsText" text="EXTREMO">
      <formula>NOT(ISERROR(SEARCH("EXTREMO",EZ9)))</formula>
    </cfRule>
  </conditionalFormatting>
  <conditionalFormatting sqref="EZ10:FA10">
    <cfRule type="containsText" dxfId="547" priority="15" operator="containsText" text="ALTO">
      <formula>NOT(ISERROR(SEARCH("ALTO",EZ10)))</formula>
    </cfRule>
    <cfRule type="containsText" dxfId="546" priority="16" operator="containsText" text="EXTREMO">
      <formula>NOT(ISERROR(SEARCH("EXTREMO",EZ10)))</formula>
    </cfRule>
    <cfRule type="containsText" dxfId="545" priority="14" operator="containsText" text="MODERADO">
      <formula>NOT(ISERROR(SEARCH("MODERADO",EZ10)))</formula>
    </cfRule>
  </conditionalFormatting>
  <conditionalFormatting sqref="FG9:FH9">
    <cfRule type="containsText" dxfId="544" priority="67" operator="containsText" text="EXTREMO">
      <formula>NOT(ISERROR(SEARCH("EXTREMO",FG9)))</formula>
    </cfRule>
    <cfRule type="containsText" dxfId="543" priority="66" operator="containsText" text="ALTO">
      <formula>NOT(ISERROR(SEARCH("ALTO",FG9)))</formula>
    </cfRule>
    <cfRule type="containsText" dxfId="542" priority="65" operator="containsText" text="MODERADO">
      <formula>NOT(ISERROR(SEARCH("MODERADO",FG9)))</formula>
    </cfRule>
  </conditionalFormatting>
  <conditionalFormatting sqref="FG9:FH10">
    <cfRule type="containsText" dxfId="541" priority="49" operator="containsText" text="EXTREMO">
      <formula>NOT(ISERROR(SEARCH("EXTREMO",FG9)))</formula>
    </cfRule>
    <cfRule type="containsText" dxfId="540" priority="47" operator="containsText" text="MODERADO">
      <formula>NOT(ISERROR(SEARCH("MODERADO",FG9)))</formula>
    </cfRule>
    <cfRule type="containsText" dxfId="539" priority="48" operator="containsText" text="ALTO">
      <formula>NOT(ISERROR(SEARCH("ALTO",FG9)))</formula>
    </cfRule>
  </conditionalFormatting>
  <conditionalFormatting sqref="FG10:FH10">
    <cfRule type="containsText" dxfId="538" priority="12" operator="containsText" text="ALTO">
      <formula>NOT(ISERROR(SEARCH("ALTO",FG10)))</formula>
    </cfRule>
    <cfRule type="containsText" dxfId="537" priority="11" operator="containsText" text="MODERADO">
      <formula>NOT(ISERROR(SEARCH("MODERADO",FG10)))</formula>
    </cfRule>
    <cfRule type="containsText" dxfId="536" priority="13" operator="containsText" text="EXTREMO">
      <formula>NOT(ISERROR(SEARCH("EXTREMO",FG10)))</formula>
    </cfRule>
  </conditionalFormatting>
  <conditionalFormatting sqref="FN9:FO9">
    <cfRule type="containsText" dxfId="535" priority="64" operator="containsText" text="EXTREMO">
      <formula>NOT(ISERROR(SEARCH("EXTREMO",FN9)))</formula>
    </cfRule>
    <cfRule type="containsText" dxfId="534" priority="63" operator="containsText" text="ALTO">
      <formula>NOT(ISERROR(SEARCH("ALTO",FN9)))</formula>
    </cfRule>
    <cfRule type="containsText" dxfId="533" priority="62" operator="containsText" text="MODERADO">
      <formula>NOT(ISERROR(SEARCH("MODERADO",FN9)))</formula>
    </cfRule>
  </conditionalFormatting>
  <conditionalFormatting sqref="FN9:FO10">
    <cfRule type="containsText" dxfId="532" priority="45" operator="containsText" text="ALTO">
      <formula>NOT(ISERROR(SEARCH("ALTO",FN9)))</formula>
    </cfRule>
    <cfRule type="containsText" dxfId="531" priority="46" operator="containsText" text="EXTREMO">
      <formula>NOT(ISERROR(SEARCH("EXTREMO",FN9)))</formula>
    </cfRule>
    <cfRule type="containsText" dxfId="530" priority="44" operator="containsText" text="MODERADO">
      <formula>NOT(ISERROR(SEARCH("MODERADO",FN9)))</formula>
    </cfRule>
  </conditionalFormatting>
  <conditionalFormatting sqref="FN10:FO10">
    <cfRule type="containsText" dxfId="529" priority="10" operator="containsText" text="EXTREMO">
      <formula>NOT(ISERROR(SEARCH("EXTREMO",FN10)))</formula>
    </cfRule>
    <cfRule type="containsText" dxfId="528" priority="8" operator="containsText" text="MODERADO">
      <formula>NOT(ISERROR(SEARCH("MODERADO",FN10)))</formula>
    </cfRule>
    <cfRule type="containsText" dxfId="527" priority="9" operator="containsText" text="ALTO">
      <formula>NOT(ISERROR(SEARCH("ALTO",FN10)))</formula>
    </cfRule>
  </conditionalFormatting>
  <conditionalFormatting sqref="FU9:FV9">
    <cfRule type="containsText" dxfId="526" priority="61" operator="containsText" text="EXTREMO">
      <formula>NOT(ISERROR(SEARCH("EXTREMO",FU9)))</formula>
    </cfRule>
    <cfRule type="containsText" dxfId="525" priority="60" operator="containsText" text="ALTO">
      <formula>NOT(ISERROR(SEARCH("ALTO",FU9)))</formula>
    </cfRule>
    <cfRule type="containsText" dxfId="524" priority="59" operator="containsText" text="MODERADO">
      <formula>NOT(ISERROR(SEARCH("MODERADO",FU9)))</formula>
    </cfRule>
  </conditionalFormatting>
  <conditionalFormatting sqref="FU9:FV10">
    <cfRule type="containsText" dxfId="523" priority="42" operator="containsText" text="ALTO">
      <formula>NOT(ISERROR(SEARCH("ALTO",FU9)))</formula>
    </cfRule>
    <cfRule type="containsText" dxfId="522" priority="43" operator="containsText" text="EXTREMO">
      <formula>NOT(ISERROR(SEARCH("EXTREMO",FU9)))</formula>
    </cfRule>
    <cfRule type="containsText" dxfId="521" priority="41" operator="containsText" text="MODERADO">
      <formula>NOT(ISERROR(SEARCH("MODERADO",FU9)))</formula>
    </cfRule>
  </conditionalFormatting>
  <conditionalFormatting sqref="FU10:FV10">
    <cfRule type="containsText" dxfId="520" priority="7" operator="containsText" text="EXTREMO">
      <formula>NOT(ISERROR(SEARCH("EXTREMO",FU10)))</formula>
    </cfRule>
    <cfRule type="containsText" dxfId="519" priority="6" operator="containsText" text="ALTO">
      <formula>NOT(ISERROR(SEARCH("ALTO",FU10)))</formula>
    </cfRule>
    <cfRule type="containsText" dxfId="518" priority="5" operator="containsText" text="MODERADO">
      <formula>NOT(ISERROR(SEARCH("MODERADO",FU10)))</formula>
    </cfRule>
  </conditionalFormatting>
  <conditionalFormatting sqref="GB9:GC9">
    <cfRule type="containsText" dxfId="517" priority="58" operator="containsText" text="EXTREMO">
      <formula>NOT(ISERROR(SEARCH("EXTREMO",GB9)))</formula>
    </cfRule>
    <cfRule type="containsText" dxfId="516" priority="57" operator="containsText" text="ALTO">
      <formula>NOT(ISERROR(SEARCH("ALTO",GB9)))</formula>
    </cfRule>
    <cfRule type="containsText" dxfId="515" priority="56" operator="containsText" text="MODERADO">
      <formula>NOT(ISERROR(SEARCH("MODERADO",GB9)))</formula>
    </cfRule>
  </conditionalFormatting>
  <conditionalFormatting sqref="GB9:GC10">
    <cfRule type="containsText" dxfId="514" priority="39" operator="containsText" text="ALTO">
      <formula>NOT(ISERROR(SEARCH("ALTO",GB9)))</formula>
    </cfRule>
    <cfRule type="containsText" dxfId="513" priority="38" operator="containsText" text="MODERADO">
      <formula>NOT(ISERROR(SEARCH("MODERADO",GB9)))</formula>
    </cfRule>
    <cfRule type="containsText" dxfId="512" priority="40" operator="containsText" text="EXTREMO">
      <formula>NOT(ISERROR(SEARCH("EXTREMO",GB9)))</formula>
    </cfRule>
  </conditionalFormatting>
  <conditionalFormatting sqref="GB10:GC10">
    <cfRule type="containsText" dxfId="511" priority="3" operator="containsText" text="ALTO">
      <formula>NOT(ISERROR(SEARCH("ALTO",GB10)))</formula>
    </cfRule>
    <cfRule type="containsText" dxfId="510" priority="2" operator="containsText" text="MODERADO">
      <formula>NOT(ISERROR(SEARCH("MODERADO",GB10)))</formula>
    </cfRule>
    <cfRule type="containsText" dxfId="509" priority="4" operator="containsText" text="EXTREMO">
      <formula>NOT(ISERROR(SEARCH("EXTREMO",GB10)))</formula>
    </cfRule>
  </conditionalFormatting>
  <dataValidations count="17">
    <dataValidation type="list" allowBlank="1" showInputMessage="1" showErrorMessage="1" sqref="J9:AB1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1100-000000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11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1100-000002000000}">
      <formula1>0</formula1>
      <formula2>0</formula2>
    </dataValidation>
    <dataValidation type="list" showInputMessage="1" showErrorMessage="1" errorTitle="Rechazado" error="Solo son validadas las opciones de la lista" sqref="AP9:AP10 AT9:AT10 AX9:AX10 BB9:BB10 BF9:BF10 BJ9:BJ10 BN9:BN10 BR9:BR10 BV9:BV10 BZ9:BZ10 CD9:CD10 CH9:CH10 CK9:CO10 CT9:CT10 CW9:CW1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11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1100-000004000000}">
      <formula1>IMPACTO</formula1>
      <formula2>0</formula2>
    </dataValidation>
    <dataValidation type="list" allowBlank="1" showInputMessage="1" showErrorMessage="1" sqref="I9:I1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1100-000005000000}">
      <formula1>PROBAB</formula1>
      <formula2>0</formula2>
    </dataValidation>
    <dataValidation type="list" showInputMessage="1" showErrorMessage="1" sqref="AO9:AO10 AS9:AS10 AW9:AW10 BA9:BA10 BE9:BE10 BI9:BI10 BM9:BM10 BQ9:BQ10 BU9:BU10 BY9:BY10 CC9:CC10 CG9:CG10 CJ9:CJ10" xr:uid="{00000000-0002-0000-1100-000006000000}">
      <formula1>TIP_CONTROL</formula1>
      <formula2>0</formula2>
    </dataValidation>
    <dataValidation type="list" sqref="CI9:CI10" xr:uid="{00000000-0002-0000-1100-000007000000}">
      <formula1>IMPLEMENT</formula1>
      <formula2>0</formula2>
    </dataValidation>
    <dataValidation showInputMessage="1" showErrorMessage="1" errorTitle="Rechazado" error="Solo son validadas las opciones de la lista" sqref="AK9:AL10 CP9:CS10 CU9:CV10" xr:uid="{00000000-0002-0000-1100-000008000000}">
      <formula1>0</formula1>
      <formula2>0</formula2>
    </dataValidation>
    <dataValidation type="list" allowBlank="1" showInputMessage="1" sqref="D9:D10" xr:uid="{00000000-0002-0000-1100-000009000000}">
      <formula1>InternoExp</formula1>
      <formula2>0</formula2>
    </dataValidation>
    <dataValidation type="list" allowBlank="1" showInputMessage="1" sqref="E9:E10" xr:uid="{00000000-0002-0000-1100-00000A000000}">
      <formula1>ExternoExp</formula1>
      <formula2>0</formula2>
    </dataValidation>
    <dataValidation type="list" allowBlank="1" showInputMessage="1" sqref="H9:H10" xr:uid="{00000000-0002-0000-1100-00000B000000}">
      <formula1>TramitesSer</formula1>
      <formula2>0</formula2>
    </dataValidation>
    <dataValidation type="list" allowBlank="1" showInputMessage="1" showErrorMessage="1" sqref="G9:G10" xr:uid="{00000000-0002-0000-1100-00000C000000}">
      <formula1>consecuencias</formula1>
      <formula2>0</formula2>
    </dataValidation>
    <dataValidation type="list" allowBlank="1" showInputMessage="1" showErrorMessage="1" sqref="BMA607:BMA611" xr:uid="{00000000-0002-0000-1100-00000D000000}">
      <formula1>TipoCausa</formula1>
      <formula2>0</formula2>
    </dataValidation>
    <dataValidation type="list" showInputMessage="1" showErrorMessage="1" errorTitle="Rechazado" error="Solo son validadas las opciones de la lista" sqref="AM9:AM10 AQ9:AQ10 AU9:AU10 AY9:AY10 BC9:BC10 BG9:BG10 BK9:BK10 BO9:BO10 BS9:BS10 BW9:BW10 CA9:CA10 CE9:CE10" xr:uid="{00000000-0002-0000-1100-00000E000000}">
      <formula1>FRECUENCY</formula1>
      <formula2>0</formula2>
    </dataValidation>
    <dataValidation type="list" showErrorMessage="1" sqref="AN9:AN10 AR9:AR10 AV9:AV10 AZ9:AZ10 BD9:BD10 BH9:BH10 BL9:BL10 BP9:BP10 BT9:BT10 BX9:BX10 CB9:CB10 CF9:CF10" xr:uid="{00000000-0002-0000-1100-00000F000000}">
      <formula1>IMPLEMENT</formula1>
      <formula2>0</formula2>
    </dataValidation>
    <dataValidation type="list" allowBlank="1" showInputMessage="1" sqref="F9:F10" xr:uid="{00000000-0002-0000-1100-000010000000}">
      <formula1>$BMA$607:$BMA$611</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FF"/>
  </sheetPr>
  <dimension ref="A1:XAN851"/>
  <sheetViews>
    <sheetView zoomScaleNormal="100" workbookViewId="0">
      <selection activeCell="CT12" sqref="CT12"/>
    </sheetView>
  </sheetViews>
  <sheetFormatPr baseColWidth="10" defaultColWidth="10.88671875" defaultRowHeight="10.199999999999999"/>
  <cols>
    <col min="1" max="1" width="4.88671875" style="13" customWidth="1"/>
    <col min="2" max="2" width="23.109375" style="13" customWidth="1"/>
    <col min="3" max="3" width="29.33203125" style="13" customWidth="1"/>
    <col min="4" max="4" width="23.88671875" style="13" customWidth="1"/>
    <col min="5" max="6" width="13.44140625" style="13" customWidth="1"/>
    <col min="7" max="8" width="23.88671875" style="13" customWidth="1"/>
    <col min="9" max="9" width="16.6640625" style="16" customWidth="1"/>
    <col min="10" max="28" width="9.6640625" style="16" customWidth="1"/>
    <col min="29" max="29" width="15.44140625" style="16" customWidth="1"/>
    <col min="30" max="30" width="5.88671875" style="16" customWidth="1"/>
    <col min="31" max="31" width="9.88671875" style="16" customWidth="1"/>
    <col min="32" max="32" width="5.88671875" style="13" customWidth="1"/>
    <col min="33" max="33" width="13" style="16" customWidth="1"/>
    <col min="34" max="34" width="6.44140625" style="7" customWidth="1"/>
    <col min="35" max="35" width="36.88671875" style="13" customWidth="1"/>
    <col min="36" max="36" width="17.6640625" style="13" customWidth="1"/>
    <col min="37" max="37" width="23" style="38" customWidth="1"/>
    <col min="38" max="38" width="18" style="38" customWidth="1"/>
    <col min="39" max="39" width="8.88671875" style="38" customWidth="1"/>
    <col min="40" max="40" width="12.33203125" style="13" customWidth="1"/>
    <col min="41" max="41" width="11.44140625" style="13" customWidth="1"/>
    <col min="42" max="42" width="11.88671875" style="38" customWidth="1"/>
    <col min="43" max="43" width="8.88671875" style="38" hidden="1" customWidth="1"/>
    <col min="44" max="44" width="12.33203125" style="13" hidden="1" customWidth="1"/>
    <col min="45" max="45" width="10.33203125" style="13" hidden="1" customWidth="1"/>
    <col min="46" max="46" width="10.6640625" style="38" hidden="1" customWidth="1"/>
    <col min="47" max="47" width="8.88671875" style="38" hidden="1" customWidth="1"/>
    <col min="48" max="48" width="12.33203125" style="13" hidden="1" customWidth="1"/>
    <col min="49" max="49" width="8.6640625" style="13" hidden="1" customWidth="1"/>
    <col min="50" max="50" width="10.6640625" style="38" hidden="1" customWidth="1"/>
    <col min="51" max="51" width="12.88671875" style="38" hidden="1" customWidth="1"/>
    <col min="52" max="52" width="12.33203125" style="13" hidden="1" customWidth="1"/>
    <col min="53" max="53" width="12.109375" style="13" hidden="1" customWidth="1"/>
    <col min="54" max="54" width="12.88671875" style="38" hidden="1" customWidth="1"/>
    <col min="55" max="55" width="13.109375" style="38" hidden="1" customWidth="1"/>
    <col min="56" max="56" width="19.6640625" style="13" hidden="1" customWidth="1"/>
    <col min="57" max="57" width="11.44140625" style="13" hidden="1" customWidth="1"/>
    <col min="58" max="58" width="12.6640625" style="38" hidden="1" customWidth="1"/>
    <col min="59" max="59" width="8.88671875" style="38" hidden="1" customWidth="1"/>
    <col min="60" max="60" width="18.44140625" style="13" hidden="1" customWidth="1"/>
    <col min="61" max="61" width="14.44140625" style="13" hidden="1" customWidth="1"/>
    <col min="62" max="62" width="11.44140625" style="38" hidden="1" customWidth="1"/>
    <col min="63" max="63" width="8.88671875" style="38" hidden="1" customWidth="1"/>
    <col min="64" max="64" width="12.33203125" style="13" hidden="1" customWidth="1"/>
    <col min="65" max="65" width="8.6640625" style="13" hidden="1" customWidth="1"/>
    <col min="66" max="66" width="9.109375" style="38" hidden="1" customWidth="1"/>
    <col min="67" max="67" width="8.88671875" style="38" hidden="1" customWidth="1"/>
    <col min="68" max="68" width="12.33203125" style="13" hidden="1" customWidth="1"/>
    <col min="69" max="69" width="8.6640625" style="13" hidden="1" customWidth="1"/>
    <col min="70" max="70" width="9.109375" style="38" hidden="1" customWidth="1"/>
    <col min="71" max="71" width="8.88671875" style="38" hidden="1" customWidth="1"/>
    <col min="72" max="72" width="12.33203125" style="13" hidden="1" customWidth="1"/>
    <col min="73" max="73" width="8.6640625" style="13" hidden="1" customWidth="1"/>
    <col min="74" max="74" width="9.109375" style="38" hidden="1" customWidth="1"/>
    <col min="75" max="75" width="8.88671875" style="38" hidden="1" customWidth="1"/>
    <col min="76" max="76" width="12.33203125" style="13" hidden="1" customWidth="1"/>
    <col min="77" max="77" width="8.6640625" style="13" hidden="1" customWidth="1"/>
    <col min="78" max="78" width="9.109375" style="38" hidden="1" customWidth="1"/>
    <col min="79" max="79" width="8.88671875" style="38" hidden="1" customWidth="1"/>
    <col min="80" max="80" width="12.33203125" style="13" hidden="1" customWidth="1"/>
    <col min="81" max="81" width="8.6640625" style="13" hidden="1" customWidth="1"/>
    <col min="82" max="82" width="9.109375" style="38" hidden="1" customWidth="1"/>
    <col min="83" max="83" width="8.88671875" style="38" hidden="1" customWidth="1"/>
    <col min="84" max="84" width="12.33203125" style="13" hidden="1" customWidth="1"/>
    <col min="85" max="85" width="8.6640625" style="13" hidden="1" customWidth="1"/>
    <col min="86" max="86" width="9.109375" style="38" hidden="1" customWidth="1"/>
    <col min="87" max="89" width="2.109375" style="38" hidden="1" customWidth="1"/>
    <col min="90" max="90" width="16.44140625" style="38" hidden="1" customWidth="1"/>
    <col min="91" max="91" width="6.88671875" style="38" customWidth="1"/>
    <col min="92" max="92" width="9.6640625" style="38" customWidth="1"/>
    <col min="93" max="93" width="6.88671875" style="38" customWidth="1"/>
    <col min="94" max="94" width="12.33203125" style="38" customWidth="1"/>
    <col min="95" max="95" width="6.88671875" style="38" customWidth="1"/>
    <col min="96" max="96" width="52.109375" style="38" customWidth="1"/>
    <col min="97" max="97" width="18.44140625" style="38" customWidth="1"/>
    <col min="98" max="98" width="29.109375" style="16" customWidth="1"/>
    <col min="99" max="99" width="27.44140625" style="16" customWidth="1"/>
    <col min="100" max="100" width="1.44140625" style="38" hidden="1" customWidth="1"/>
    <col min="101" max="104" width="5.44140625" style="38" hidden="1" customWidth="1"/>
    <col min="105" max="105" width="5.88671875" style="13" hidden="1" customWidth="1"/>
    <col min="106" max="107" width="6.88671875" style="13" hidden="1" customWidth="1"/>
    <col min="108" max="108" width="4.44140625" style="38" hidden="1" customWidth="1"/>
    <col min="109" max="109" width="6.44140625" style="13" hidden="1" customWidth="1"/>
    <col min="110" max="111" width="6.44140625" style="38" hidden="1" customWidth="1"/>
    <col min="112" max="112" width="19" style="13" hidden="1" customWidth="1"/>
    <col min="113" max="115" width="6" style="13" hidden="1" customWidth="1"/>
    <col min="116" max="116" width="4.44140625" style="38" hidden="1" customWidth="1"/>
    <col min="117" max="117" width="6.44140625" style="13" hidden="1" customWidth="1"/>
    <col min="118" max="118" width="6.44140625" style="38" hidden="1" customWidth="1"/>
    <col min="119" max="190" width="6" style="13" hidden="1" customWidth="1"/>
    <col min="191" max="191" width="7.44140625" style="13" hidden="1" customWidth="1"/>
    <col min="192" max="223" width="8" style="13" customWidth="1"/>
    <col min="224" max="1676" width="2.109375" style="13" customWidth="1"/>
    <col min="1677" max="1679" width="10.88671875" style="13" customWidth="1"/>
    <col min="1680" max="1680" width="4.33203125" style="13" customWidth="1"/>
    <col min="1681" max="1682" width="10.88671875" style="13" customWidth="1"/>
    <col min="1683" max="1683" width="4.88671875" style="13" customWidth="1"/>
    <col min="1684" max="1689" width="10.88671875" style="13" customWidth="1"/>
    <col min="1690" max="1690" width="36.33203125" style="13" customWidth="1"/>
    <col min="1691" max="1691" width="10.88671875" style="13" customWidth="1"/>
    <col min="1692" max="1692" width="45.44140625" style="13" customWidth="1"/>
    <col min="1693" max="1694" width="10.88671875" style="13" customWidth="1"/>
    <col min="1695" max="1695" width="10.88671875" style="15" customWidth="1"/>
    <col min="1696" max="1696" width="10.88671875" style="13" customWidth="1"/>
    <col min="1697" max="1697" width="32.44140625" style="16" customWidth="1"/>
    <col min="1698" max="1701" width="10.88671875" style="13" customWidth="1"/>
    <col min="1702" max="1702" width="35.44140625" style="13" customWidth="1"/>
    <col min="1703" max="1761" width="10.88671875" style="13" customWidth="1"/>
    <col min="1762" max="1762" width="26.44140625" style="13" customWidth="1"/>
    <col min="1763" max="1765" width="10.88671875" style="13" customWidth="1"/>
    <col min="1766" max="1766" width="17.44140625" style="13" customWidth="1"/>
    <col min="1767" max="1891" width="10.88671875" style="13" customWidth="1"/>
    <col min="1892" max="1892" width="12" style="13" customWidth="1"/>
    <col min="1893" max="1893" width="2.6640625" style="13" customWidth="1"/>
    <col min="1894" max="1895" width="6.44140625" style="13" customWidth="1"/>
    <col min="1896" max="1896" width="5.88671875" style="13" customWidth="1"/>
    <col min="1897" max="1897" width="6.44140625" style="13" customWidth="1"/>
    <col min="1898" max="1898" width="13.6640625" style="13" customWidth="1"/>
    <col min="1899" max="1900" width="9" style="13" customWidth="1"/>
    <col min="1901" max="1901" width="2.44140625" style="13" customWidth="1"/>
    <col min="1902" max="1902" width="8.88671875" style="13" customWidth="1"/>
    <col min="1903" max="1903" width="7.44140625" style="13" customWidth="1"/>
    <col min="1904" max="1906" width="3.6640625" style="13" customWidth="1"/>
    <col min="1907" max="1907" width="3.44140625" style="13" customWidth="1"/>
    <col min="1908" max="1908" width="2.88671875" style="13" customWidth="1"/>
    <col min="1909" max="1909" width="3" style="13" customWidth="1"/>
    <col min="1910" max="1912" width="13" style="13" hidden="1" customWidth="1"/>
    <col min="1913" max="1913" width="4.44140625" style="13" customWidth="1"/>
    <col min="1914" max="1914" width="13" style="13" hidden="1" customWidth="1"/>
    <col min="1915" max="1916" width="14.88671875" style="13" customWidth="1"/>
    <col min="1917" max="1917" width="15.109375" style="13" customWidth="1"/>
    <col min="1918" max="1918" width="6.44140625" style="13" customWidth="1"/>
    <col min="1919" max="1919" width="15.109375" style="13" customWidth="1"/>
    <col min="1920" max="1920" width="4.109375" style="13" customWidth="1"/>
    <col min="1921" max="1921" width="3" style="13" customWidth="1"/>
    <col min="1922" max="1924" width="13" style="13" hidden="1" customWidth="1"/>
    <col min="1925" max="1925" width="3" style="13" customWidth="1"/>
    <col min="1926" max="1926" width="13" style="13" hidden="1" customWidth="1"/>
    <col min="1927" max="1927" width="3" style="13" customWidth="1"/>
    <col min="1928" max="1928" width="13" style="13" hidden="1" customWidth="1"/>
    <col min="1929" max="1929" width="4.44140625" style="13" customWidth="1"/>
    <col min="1930" max="1930" width="34.33203125" style="13" customWidth="1"/>
    <col min="1931" max="1931" width="23.44140625" style="13" customWidth="1"/>
    <col min="1932" max="1932" width="9.109375" style="13" customWidth="1"/>
    <col min="1933" max="1933" width="19.44140625" style="13" customWidth="1"/>
    <col min="1934" max="1934" width="42.6640625" style="13" customWidth="1"/>
    <col min="1935" max="1935" width="5.88671875" style="13" customWidth="1"/>
    <col min="1936" max="1936" width="31.44140625" style="13" customWidth="1"/>
    <col min="1937" max="1937" width="16.109375" style="13" customWidth="1"/>
    <col min="1938" max="1939" width="9.33203125" style="13" customWidth="1"/>
    <col min="1940" max="1940" width="11.109375" style="13" customWidth="1"/>
    <col min="1941" max="1941" width="2.109375" style="13" customWidth="1"/>
    <col min="1942" max="2147" width="10.88671875" style="13" customWidth="1"/>
    <col min="2148" max="2148" width="12" style="13" customWidth="1"/>
    <col min="2149" max="2149" width="2.6640625" style="13" customWidth="1"/>
    <col min="2150" max="2151" width="6.44140625" style="13" customWidth="1"/>
    <col min="2152" max="2152" width="5.88671875" style="13" customWidth="1"/>
    <col min="2153" max="2153" width="6.44140625" style="13" customWidth="1"/>
    <col min="2154" max="2154" width="13.6640625" style="13" customWidth="1"/>
    <col min="2155" max="2156" width="9" style="13" customWidth="1"/>
    <col min="2157" max="2157" width="2.44140625" style="13" customWidth="1"/>
    <col min="2158" max="2158" width="8.88671875" style="13" customWidth="1"/>
    <col min="2159" max="2159" width="7.44140625" style="13" customWidth="1"/>
    <col min="2160" max="2162" width="3.6640625" style="13" customWidth="1"/>
    <col min="2163" max="2163" width="3.44140625" style="13" customWidth="1"/>
    <col min="2164" max="2164" width="2.88671875" style="13" customWidth="1"/>
    <col min="2165" max="2165" width="3" style="13" customWidth="1"/>
    <col min="2166" max="2168" width="13" style="13" hidden="1" customWidth="1"/>
    <col min="2169" max="2169" width="4.44140625" style="13" customWidth="1"/>
    <col min="2170" max="2170" width="13" style="13" hidden="1" customWidth="1"/>
    <col min="2171" max="2172" width="14.88671875" style="13" customWidth="1"/>
    <col min="2173" max="2173" width="15.109375" style="13" customWidth="1"/>
    <col min="2174" max="2174" width="6.44140625" style="13" customWidth="1"/>
    <col min="2175" max="2175" width="15.109375" style="13" customWidth="1"/>
    <col min="2176" max="2176" width="4.109375" style="13" customWidth="1"/>
    <col min="2177" max="2177" width="3" style="13" customWidth="1"/>
    <col min="2178" max="2180" width="13" style="13" hidden="1" customWidth="1"/>
    <col min="2181" max="2181" width="3" style="13" customWidth="1"/>
    <col min="2182" max="2182" width="13" style="13" hidden="1" customWidth="1"/>
    <col min="2183" max="2183" width="3" style="13" customWidth="1"/>
    <col min="2184" max="2184" width="13" style="13" hidden="1" customWidth="1"/>
    <col min="2185" max="2185" width="4.44140625" style="13" customWidth="1"/>
    <col min="2186" max="2186" width="34.33203125" style="13" customWidth="1"/>
    <col min="2187" max="2187" width="23.44140625" style="13" customWidth="1"/>
    <col min="2188" max="2188" width="9.109375" style="13" customWidth="1"/>
    <col min="2189" max="2189" width="19.44140625" style="13" customWidth="1"/>
    <col min="2190" max="2190" width="42.6640625" style="13" customWidth="1"/>
    <col min="2191" max="2191" width="5.88671875" style="13" customWidth="1"/>
    <col min="2192" max="2192" width="31.44140625" style="13" customWidth="1"/>
    <col min="2193" max="2193" width="16.109375" style="13" customWidth="1"/>
    <col min="2194" max="2195" width="9.33203125" style="13" customWidth="1"/>
    <col min="2196" max="2196" width="11.109375" style="13" customWidth="1"/>
    <col min="2197" max="2197" width="2.109375" style="13" customWidth="1"/>
    <col min="2198" max="2403" width="10.88671875" style="13" customWidth="1"/>
    <col min="2404" max="2404" width="12" style="13" customWidth="1"/>
    <col min="2405" max="2405" width="2.6640625" style="13" customWidth="1"/>
    <col min="2406" max="2407" width="6.44140625" style="13" customWidth="1"/>
    <col min="2408" max="2408" width="5.88671875" style="13" customWidth="1"/>
    <col min="2409" max="2409" width="6.44140625" style="13" customWidth="1"/>
    <col min="2410" max="2410" width="13.6640625" style="13" customWidth="1"/>
    <col min="2411" max="2412" width="9" style="13" customWidth="1"/>
    <col min="2413" max="2413" width="2.44140625" style="13" customWidth="1"/>
    <col min="2414" max="2414" width="8.88671875" style="13" customWidth="1"/>
    <col min="2415" max="2415" width="7.44140625" style="13" customWidth="1"/>
    <col min="2416" max="2418" width="3.6640625" style="13" customWidth="1"/>
    <col min="2419" max="2419" width="3.44140625" style="13" customWidth="1"/>
    <col min="2420" max="2420" width="2.88671875" style="13" customWidth="1"/>
    <col min="2421" max="2421" width="3" style="13" customWidth="1"/>
    <col min="2422" max="2424" width="13" style="13" hidden="1" customWidth="1"/>
    <col min="2425" max="2425" width="4.44140625" style="13" customWidth="1"/>
    <col min="2426" max="2426" width="13" style="13" hidden="1" customWidth="1"/>
    <col min="2427" max="2428" width="14.88671875" style="13" customWidth="1"/>
    <col min="2429" max="2429" width="15.109375" style="13" customWidth="1"/>
    <col min="2430" max="2430" width="6.44140625" style="13" customWidth="1"/>
    <col min="2431" max="2431" width="15.109375" style="13" customWidth="1"/>
    <col min="2432" max="2432" width="4.109375" style="13" customWidth="1"/>
    <col min="2433" max="2433" width="3" style="13" customWidth="1"/>
    <col min="2434" max="2436" width="13" style="13" hidden="1" customWidth="1"/>
    <col min="2437" max="2437" width="3" style="13" customWidth="1"/>
    <col min="2438" max="2438" width="13" style="13" hidden="1" customWidth="1"/>
    <col min="2439" max="2439" width="3" style="13" customWidth="1"/>
    <col min="2440" max="2440" width="13" style="13" hidden="1" customWidth="1"/>
    <col min="2441" max="2441" width="4.44140625" style="13" customWidth="1"/>
    <col min="2442" max="2442" width="34.33203125" style="13" customWidth="1"/>
    <col min="2443" max="2443" width="23.44140625" style="13" customWidth="1"/>
    <col min="2444" max="2444" width="9.109375" style="13" customWidth="1"/>
    <col min="2445" max="2445" width="19.44140625" style="13" customWidth="1"/>
    <col min="2446" max="2446" width="42.6640625" style="13" customWidth="1"/>
    <col min="2447" max="2447" width="5.88671875" style="13" customWidth="1"/>
    <col min="2448" max="2448" width="31.44140625" style="13" customWidth="1"/>
    <col min="2449" max="2449" width="16.109375" style="13" customWidth="1"/>
    <col min="2450" max="2451" width="9.33203125" style="13" customWidth="1"/>
    <col min="2452" max="2452" width="11.109375" style="13" customWidth="1"/>
    <col min="2453" max="2453" width="2.109375" style="13" customWidth="1"/>
    <col min="2454" max="2659" width="10.88671875" style="13" customWidth="1"/>
    <col min="2660" max="2660" width="12" style="13" customWidth="1"/>
    <col min="2661" max="2661" width="2.6640625" style="13" customWidth="1"/>
    <col min="2662" max="2663" width="6.44140625" style="13" customWidth="1"/>
    <col min="2664" max="2664" width="5.88671875" style="13" customWidth="1"/>
    <col min="2665" max="2665" width="6.44140625" style="13" customWidth="1"/>
    <col min="2666" max="2666" width="13.6640625" style="13" customWidth="1"/>
    <col min="2667" max="2668" width="9" style="13" customWidth="1"/>
    <col min="2669" max="2669" width="2.44140625" style="13" customWidth="1"/>
    <col min="2670" max="2670" width="8.88671875" style="13" customWidth="1"/>
    <col min="2671" max="2671" width="7.44140625" style="13" customWidth="1"/>
    <col min="2672" max="2674" width="3.6640625" style="13" customWidth="1"/>
    <col min="2675" max="2675" width="3.44140625" style="13" customWidth="1"/>
    <col min="2676" max="2676" width="2.88671875" style="13" customWidth="1"/>
    <col min="2677" max="2677" width="3" style="13" customWidth="1"/>
    <col min="2678" max="2680" width="13" style="13" hidden="1" customWidth="1"/>
    <col min="2681" max="2681" width="4.44140625" style="13" customWidth="1"/>
    <col min="2682" max="2682" width="13" style="13" hidden="1" customWidth="1"/>
    <col min="2683" max="2684" width="14.88671875" style="13" customWidth="1"/>
    <col min="2685" max="2685" width="15.109375" style="13" customWidth="1"/>
    <col min="2686" max="2686" width="6.44140625" style="13" customWidth="1"/>
    <col min="2687" max="2687" width="15.109375" style="13" customWidth="1"/>
    <col min="2688" max="2688" width="4.109375" style="13" customWidth="1"/>
    <col min="2689" max="2689" width="3" style="13" customWidth="1"/>
    <col min="2690" max="2692" width="13" style="13" hidden="1" customWidth="1"/>
    <col min="2693" max="2693" width="3" style="13" customWidth="1"/>
    <col min="2694" max="2694" width="13" style="13" hidden="1" customWidth="1"/>
    <col min="2695" max="2695" width="3" style="13" customWidth="1"/>
    <col min="2696" max="2696" width="13" style="13" hidden="1" customWidth="1"/>
    <col min="2697" max="2697" width="4.44140625" style="13" customWidth="1"/>
    <col min="2698" max="2698" width="34.33203125" style="13" customWidth="1"/>
    <col min="2699" max="2699" width="23.44140625" style="13" customWidth="1"/>
    <col min="2700" max="2700" width="9.109375" style="13" customWidth="1"/>
    <col min="2701" max="2701" width="19.44140625" style="13" customWidth="1"/>
    <col min="2702" max="2702" width="42.6640625" style="13" customWidth="1"/>
    <col min="2703" max="2703" width="5.88671875" style="13" customWidth="1"/>
    <col min="2704" max="2704" width="31.44140625" style="13" customWidth="1"/>
    <col min="2705" max="2705" width="16.109375" style="13" customWidth="1"/>
    <col min="2706" max="2707" width="9.33203125" style="13" customWidth="1"/>
    <col min="2708" max="2708" width="11.109375" style="13" customWidth="1"/>
    <col min="2709" max="2709" width="2.109375" style="13" customWidth="1"/>
    <col min="2710" max="2915" width="10.88671875" style="13" customWidth="1"/>
    <col min="2916" max="2916" width="12" style="13" customWidth="1"/>
    <col min="2917" max="2917" width="2.6640625" style="13" customWidth="1"/>
    <col min="2918" max="2919" width="6.44140625" style="13" customWidth="1"/>
    <col min="2920" max="2920" width="5.88671875" style="13" customWidth="1"/>
    <col min="2921" max="2921" width="6.44140625" style="13" customWidth="1"/>
    <col min="2922" max="2922" width="13.6640625" style="13" customWidth="1"/>
    <col min="2923" max="2924" width="9" style="13" customWidth="1"/>
    <col min="2925" max="2925" width="2.44140625" style="13" customWidth="1"/>
    <col min="2926" max="2926" width="8.88671875" style="13" customWidth="1"/>
    <col min="2927" max="2927" width="7.44140625" style="13" customWidth="1"/>
    <col min="2928" max="2930" width="3.6640625" style="13" customWidth="1"/>
    <col min="2931" max="2931" width="3.44140625" style="13" customWidth="1"/>
    <col min="2932" max="2932" width="2.88671875" style="13" customWidth="1"/>
    <col min="2933" max="2933" width="3" style="13" customWidth="1"/>
    <col min="2934" max="2936" width="13" style="13" hidden="1" customWidth="1"/>
    <col min="2937" max="2937" width="4.44140625" style="13" customWidth="1"/>
    <col min="2938" max="2938" width="13" style="13" hidden="1" customWidth="1"/>
    <col min="2939" max="2940" width="14.88671875" style="13" customWidth="1"/>
    <col min="2941" max="2941" width="15.109375" style="13" customWidth="1"/>
    <col min="2942" max="2942" width="6.44140625" style="13" customWidth="1"/>
    <col min="2943" max="2943" width="15.109375" style="13" customWidth="1"/>
    <col min="2944" max="2944" width="4.109375" style="13" customWidth="1"/>
    <col min="2945" max="2945" width="3" style="13" customWidth="1"/>
    <col min="2946" max="2948" width="13" style="13" hidden="1" customWidth="1"/>
    <col min="2949" max="2949" width="3" style="13" customWidth="1"/>
    <col min="2950" max="2950" width="13" style="13" hidden="1" customWidth="1"/>
    <col min="2951" max="2951" width="3" style="13" customWidth="1"/>
    <col min="2952" max="2952" width="13" style="13" hidden="1" customWidth="1"/>
    <col min="2953" max="2953" width="4.44140625" style="13" customWidth="1"/>
    <col min="2954" max="2954" width="34.33203125" style="13" customWidth="1"/>
    <col min="2955" max="2955" width="23.44140625" style="13" customWidth="1"/>
    <col min="2956" max="2956" width="9.109375" style="13" customWidth="1"/>
    <col min="2957" max="2957" width="19.44140625" style="13" customWidth="1"/>
    <col min="2958" max="2958" width="42.6640625" style="13" customWidth="1"/>
    <col min="2959" max="2959" width="5.88671875" style="13" customWidth="1"/>
    <col min="2960" max="2960" width="31.44140625" style="13" customWidth="1"/>
    <col min="2961" max="2961" width="16.109375" style="13" customWidth="1"/>
    <col min="2962" max="2963" width="9.33203125" style="13" customWidth="1"/>
    <col min="2964" max="2964" width="11.109375" style="13" customWidth="1"/>
    <col min="2965" max="2965" width="2.109375" style="13" customWidth="1"/>
    <col min="2966" max="3171" width="10.88671875" style="13" customWidth="1"/>
    <col min="3172" max="3172" width="12" style="13" customWidth="1"/>
    <col min="3173" max="3173" width="2.6640625" style="13" customWidth="1"/>
    <col min="3174" max="3175" width="6.44140625" style="13" customWidth="1"/>
    <col min="3176" max="3176" width="5.88671875" style="13" customWidth="1"/>
    <col min="3177" max="3177" width="6.44140625" style="13" customWidth="1"/>
    <col min="3178" max="3178" width="13.6640625" style="13" customWidth="1"/>
    <col min="3179" max="3180" width="9" style="13" customWidth="1"/>
    <col min="3181" max="3181" width="2.44140625" style="13" customWidth="1"/>
    <col min="3182" max="3182" width="8.88671875" style="13" customWidth="1"/>
    <col min="3183" max="3183" width="7.44140625" style="13" customWidth="1"/>
    <col min="3184" max="3186" width="3.6640625" style="13" customWidth="1"/>
    <col min="3187" max="3187" width="3.44140625" style="13" customWidth="1"/>
    <col min="3188" max="3188" width="2.88671875" style="13" customWidth="1"/>
    <col min="3189" max="3189" width="3" style="13" customWidth="1"/>
    <col min="3190" max="3192" width="13" style="13" hidden="1" customWidth="1"/>
    <col min="3193" max="3193" width="4.44140625" style="13" customWidth="1"/>
    <col min="3194" max="3194" width="13" style="13" hidden="1" customWidth="1"/>
    <col min="3195" max="3196" width="14.88671875" style="13" customWidth="1"/>
    <col min="3197" max="3197" width="15.109375" style="13" customWidth="1"/>
    <col min="3198" max="3198" width="6.44140625" style="13" customWidth="1"/>
    <col min="3199" max="3199" width="15.109375" style="13" customWidth="1"/>
    <col min="3200" max="3200" width="4.109375" style="13" customWidth="1"/>
    <col min="3201" max="3201" width="3" style="13" customWidth="1"/>
    <col min="3202" max="3204" width="13" style="13" hidden="1" customWidth="1"/>
    <col min="3205" max="3205" width="3" style="13" customWidth="1"/>
    <col min="3206" max="3206" width="13" style="13" hidden="1" customWidth="1"/>
    <col min="3207" max="3207" width="3" style="13" customWidth="1"/>
    <col min="3208" max="3208" width="13" style="13" hidden="1" customWidth="1"/>
    <col min="3209" max="3209" width="4.44140625" style="13" customWidth="1"/>
    <col min="3210" max="3210" width="34.33203125" style="13" customWidth="1"/>
    <col min="3211" max="3211" width="23.44140625" style="13" customWidth="1"/>
    <col min="3212" max="3212" width="9.109375" style="13" customWidth="1"/>
    <col min="3213" max="3213" width="19.44140625" style="13" customWidth="1"/>
    <col min="3214" max="3214" width="42.6640625" style="13" customWidth="1"/>
    <col min="3215" max="3215" width="5.88671875" style="13" customWidth="1"/>
    <col min="3216" max="3216" width="31.44140625" style="13" customWidth="1"/>
    <col min="3217" max="3217" width="16.109375" style="13" customWidth="1"/>
    <col min="3218" max="3219" width="9.33203125" style="13" customWidth="1"/>
    <col min="3220" max="3220" width="11.109375" style="13" customWidth="1"/>
    <col min="3221" max="3221" width="2.109375" style="13" customWidth="1"/>
    <col min="3222" max="3427" width="10.88671875" style="13" customWidth="1"/>
    <col min="3428" max="3428" width="12" style="13" customWidth="1"/>
    <col min="3429" max="3429" width="2.6640625" style="13" customWidth="1"/>
    <col min="3430" max="3431" width="6.44140625" style="13" customWidth="1"/>
    <col min="3432" max="3432" width="5.88671875" style="13" customWidth="1"/>
    <col min="3433" max="3433" width="6.44140625" style="13" customWidth="1"/>
    <col min="3434" max="3434" width="13.6640625" style="13" customWidth="1"/>
    <col min="3435" max="3436" width="9" style="13" customWidth="1"/>
    <col min="3437" max="3437" width="2.44140625" style="13" customWidth="1"/>
    <col min="3438" max="3438" width="8.88671875" style="13" customWidth="1"/>
    <col min="3439" max="3439" width="7.44140625" style="13" customWidth="1"/>
    <col min="3440" max="3442" width="3.6640625" style="13" customWidth="1"/>
    <col min="3443" max="3443" width="3.44140625" style="13" customWidth="1"/>
    <col min="3444" max="3444" width="2.88671875" style="13" customWidth="1"/>
    <col min="3445" max="3445" width="3" style="13" customWidth="1"/>
    <col min="3446" max="3448" width="13" style="13" hidden="1" customWidth="1"/>
    <col min="3449" max="3449" width="4.44140625" style="13" customWidth="1"/>
    <col min="3450" max="3450" width="13" style="13" hidden="1" customWidth="1"/>
    <col min="3451" max="3452" width="14.88671875" style="13" customWidth="1"/>
    <col min="3453" max="3453" width="15.109375" style="13" customWidth="1"/>
    <col min="3454" max="3454" width="6.44140625" style="13" customWidth="1"/>
    <col min="3455" max="3455" width="15.109375" style="13" customWidth="1"/>
    <col min="3456" max="3456" width="4.109375" style="13" customWidth="1"/>
    <col min="3457" max="3457" width="3" style="13" customWidth="1"/>
    <col min="3458" max="3460" width="13" style="13" hidden="1" customWidth="1"/>
    <col min="3461" max="3461" width="3" style="13" customWidth="1"/>
    <col min="3462" max="3462" width="13" style="13" hidden="1" customWidth="1"/>
    <col min="3463" max="3463" width="3" style="13" customWidth="1"/>
    <col min="3464" max="3464" width="13" style="13" hidden="1" customWidth="1"/>
    <col min="3465" max="3465" width="4.44140625" style="13" customWidth="1"/>
    <col min="3466" max="3466" width="34.33203125" style="13" customWidth="1"/>
    <col min="3467" max="3467" width="23.44140625" style="13" customWidth="1"/>
    <col min="3468" max="3468" width="9.109375" style="13" customWidth="1"/>
    <col min="3469" max="3469" width="19.44140625" style="13" customWidth="1"/>
    <col min="3470" max="3470" width="42.6640625" style="13" customWidth="1"/>
    <col min="3471" max="3471" width="5.88671875" style="13" customWidth="1"/>
    <col min="3472" max="3472" width="31.44140625" style="13" customWidth="1"/>
    <col min="3473" max="3473" width="16.109375" style="13" customWidth="1"/>
    <col min="3474" max="3475" width="9.33203125" style="13" customWidth="1"/>
    <col min="3476" max="3476" width="11.109375" style="13" customWidth="1"/>
    <col min="3477" max="3477" width="2.109375" style="13" customWidth="1"/>
    <col min="3478" max="3683" width="10.88671875" style="13" customWidth="1"/>
    <col min="3684" max="3684" width="12" style="13" customWidth="1"/>
    <col min="3685" max="3685" width="2.6640625" style="13" customWidth="1"/>
    <col min="3686" max="3687" width="6.44140625" style="13" customWidth="1"/>
    <col min="3688" max="3688" width="5.88671875" style="13" customWidth="1"/>
    <col min="3689" max="3689" width="6.44140625" style="13" customWidth="1"/>
    <col min="3690" max="3690" width="13.6640625" style="13" customWidth="1"/>
    <col min="3691" max="3692" width="9" style="13" customWidth="1"/>
    <col min="3693" max="3693" width="2.44140625" style="13" customWidth="1"/>
    <col min="3694" max="3694" width="8.88671875" style="13" customWidth="1"/>
    <col min="3695" max="3695" width="7.44140625" style="13" customWidth="1"/>
    <col min="3696" max="3698" width="3.6640625" style="13" customWidth="1"/>
    <col min="3699" max="3699" width="3.44140625" style="13" customWidth="1"/>
    <col min="3700" max="3700" width="2.88671875" style="13" customWidth="1"/>
    <col min="3701" max="3701" width="3" style="13" customWidth="1"/>
    <col min="3702" max="3704" width="13" style="13" hidden="1" customWidth="1"/>
    <col min="3705" max="3705" width="4.44140625" style="13" customWidth="1"/>
    <col min="3706" max="3706" width="13" style="13" hidden="1" customWidth="1"/>
    <col min="3707" max="3708" width="14.88671875" style="13" customWidth="1"/>
    <col min="3709" max="3709" width="15.109375" style="13" customWidth="1"/>
    <col min="3710" max="3710" width="6.44140625" style="13" customWidth="1"/>
    <col min="3711" max="3711" width="15.109375" style="13" customWidth="1"/>
    <col min="3712" max="3712" width="4.109375" style="13" customWidth="1"/>
    <col min="3713" max="3713" width="3" style="13" customWidth="1"/>
    <col min="3714" max="3716" width="13" style="13" hidden="1" customWidth="1"/>
    <col min="3717" max="3717" width="3" style="13" customWidth="1"/>
    <col min="3718" max="3718" width="13" style="13" hidden="1" customWidth="1"/>
    <col min="3719" max="3719" width="3" style="13" customWidth="1"/>
    <col min="3720" max="3720" width="13" style="13" hidden="1" customWidth="1"/>
    <col min="3721" max="3721" width="4.44140625" style="13" customWidth="1"/>
    <col min="3722" max="3722" width="34.33203125" style="13" customWidth="1"/>
    <col min="3723" max="3723" width="23.44140625" style="13" customWidth="1"/>
    <col min="3724" max="3724" width="9.109375" style="13" customWidth="1"/>
    <col min="3725" max="3725" width="19.44140625" style="13" customWidth="1"/>
    <col min="3726" max="3726" width="42.6640625" style="13" customWidth="1"/>
    <col min="3727" max="3727" width="5.88671875" style="13" customWidth="1"/>
    <col min="3728" max="3728" width="31.44140625" style="13" customWidth="1"/>
    <col min="3729" max="3729" width="16.109375" style="13" customWidth="1"/>
    <col min="3730" max="3731" width="9.33203125" style="13" customWidth="1"/>
    <col min="3732" max="3732" width="11.109375" style="13" customWidth="1"/>
    <col min="3733" max="3733" width="2.109375" style="13" customWidth="1"/>
    <col min="3734" max="3939" width="10.88671875" style="13" customWidth="1"/>
    <col min="3940" max="3940" width="12" style="13" customWidth="1"/>
    <col min="3941" max="3941" width="2.6640625" style="13" customWidth="1"/>
    <col min="3942" max="3943" width="6.44140625" style="13" customWidth="1"/>
    <col min="3944" max="3944" width="5.88671875" style="13" customWidth="1"/>
    <col min="3945" max="3945" width="6.44140625" style="13" customWidth="1"/>
    <col min="3946" max="3946" width="13.6640625" style="13" customWidth="1"/>
    <col min="3947" max="3948" width="9" style="13" customWidth="1"/>
    <col min="3949" max="3949" width="2.44140625" style="13" customWidth="1"/>
    <col min="3950" max="3950" width="8.88671875" style="13" customWidth="1"/>
    <col min="3951" max="3951" width="7.44140625" style="13" customWidth="1"/>
    <col min="3952" max="3954" width="3.6640625" style="13" customWidth="1"/>
    <col min="3955" max="3955" width="3.44140625" style="13" customWidth="1"/>
    <col min="3956" max="3956" width="2.88671875" style="13" customWidth="1"/>
    <col min="3957" max="3957" width="3" style="13" customWidth="1"/>
    <col min="3958" max="3960" width="13" style="13" hidden="1" customWidth="1"/>
    <col min="3961" max="3961" width="4.44140625" style="13" customWidth="1"/>
    <col min="3962" max="3962" width="13" style="13" hidden="1" customWidth="1"/>
    <col min="3963" max="3964" width="14.88671875" style="13" customWidth="1"/>
    <col min="3965" max="3965" width="15.109375" style="13" customWidth="1"/>
    <col min="3966" max="3966" width="6.44140625" style="13" customWidth="1"/>
    <col min="3967" max="3967" width="15.109375" style="13" customWidth="1"/>
    <col min="3968" max="3968" width="4.109375" style="13" customWidth="1"/>
    <col min="3969" max="3969" width="3" style="13" customWidth="1"/>
    <col min="3970" max="3972" width="13" style="13" hidden="1" customWidth="1"/>
    <col min="3973" max="3973" width="3" style="13" customWidth="1"/>
    <col min="3974" max="3974" width="13" style="13" hidden="1" customWidth="1"/>
    <col min="3975" max="3975" width="3" style="13" customWidth="1"/>
    <col min="3976" max="3976" width="13" style="13" hidden="1" customWidth="1"/>
    <col min="3977" max="3977" width="4.44140625" style="13" customWidth="1"/>
    <col min="3978" max="3978" width="34.33203125" style="13" customWidth="1"/>
    <col min="3979" max="3979" width="23.44140625" style="13" customWidth="1"/>
    <col min="3980" max="3980" width="9.109375" style="13" customWidth="1"/>
    <col min="3981" max="3981" width="19.44140625" style="13" customWidth="1"/>
    <col min="3982" max="3982" width="42.6640625" style="13" customWidth="1"/>
    <col min="3983" max="3983" width="5.88671875" style="13" customWidth="1"/>
    <col min="3984" max="3984" width="31.44140625" style="13" customWidth="1"/>
    <col min="3985" max="3985" width="16.109375" style="13" customWidth="1"/>
    <col min="3986" max="3987" width="9.33203125" style="13" customWidth="1"/>
    <col min="3988" max="3988" width="11.109375" style="13" customWidth="1"/>
    <col min="3989" max="3989" width="2.109375" style="13" customWidth="1"/>
    <col min="3990" max="4195" width="10.88671875" style="13" customWidth="1"/>
    <col min="4196" max="4196" width="12" style="13" customWidth="1"/>
    <col min="4197" max="4197" width="2.6640625" style="13" customWidth="1"/>
    <col min="4198" max="4199" width="6.44140625" style="13" customWidth="1"/>
    <col min="4200" max="4200" width="5.88671875" style="13" customWidth="1"/>
    <col min="4201" max="4201" width="6.44140625" style="13" customWidth="1"/>
    <col min="4202" max="4202" width="13.6640625" style="13" customWidth="1"/>
    <col min="4203" max="4204" width="9" style="13" customWidth="1"/>
    <col min="4205" max="4205" width="2.44140625" style="13" customWidth="1"/>
    <col min="4206" max="4206" width="8.88671875" style="13" customWidth="1"/>
    <col min="4207" max="4207" width="7.44140625" style="13" customWidth="1"/>
    <col min="4208" max="4210" width="3.6640625" style="13" customWidth="1"/>
    <col min="4211" max="4211" width="3.44140625" style="13" customWidth="1"/>
    <col min="4212" max="4212" width="2.88671875" style="13" customWidth="1"/>
    <col min="4213" max="4213" width="3" style="13" customWidth="1"/>
    <col min="4214" max="4216" width="13" style="13" hidden="1" customWidth="1"/>
    <col min="4217" max="4217" width="4.44140625" style="13" customWidth="1"/>
    <col min="4218" max="4218" width="13" style="13" hidden="1" customWidth="1"/>
    <col min="4219" max="4220" width="14.88671875" style="13" customWidth="1"/>
    <col min="4221" max="4221" width="15.109375" style="13" customWidth="1"/>
    <col min="4222" max="4222" width="6.44140625" style="13" customWidth="1"/>
    <col min="4223" max="4223" width="15.109375" style="13" customWidth="1"/>
    <col min="4224" max="4224" width="4.109375" style="13" customWidth="1"/>
    <col min="4225" max="4225" width="3" style="13" customWidth="1"/>
    <col min="4226" max="4228" width="13" style="13" hidden="1" customWidth="1"/>
    <col min="4229" max="4229" width="3" style="13" customWidth="1"/>
    <col min="4230" max="4230" width="13" style="13" hidden="1" customWidth="1"/>
    <col min="4231" max="4231" width="3" style="13" customWidth="1"/>
    <col min="4232" max="4232" width="13" style="13" hidden="1" customWidth="1"/>
    <col min="4233" max="4233" width="4.44140625" style="13" customWidth="1"/>
    <col min="4234" max="4234" width="34.33203125" style="13" customWidth="1"/>
    <col min="4235" max="4235" width="23.44140625" style="13" customWidth="1"/>
    <col min="4236" max="4236" width="9.109375" style="13" customWidth="1"/>
    <col min="4237" max="4237" width="19.44140625" style="13" customWidth="1"/>
    <col min="4238" max="4238" width="42.6640625" style="13" customWidth="1"/>
    <col min="4239" max="4239" width="5.88671875" style="13" customWidth="1"/>
    <col min="4240" max="4240" width="31.44140625" style="13" customWidth="1"/>
    <col min="4241" max="4241" width="16.109375" style="13" customWidth="1"/>
    <col min="4242" max="4243" width="9.33203125" style="13" customWidth="1"/>
    <col min="4244" max="4244" width="11.109375" style="13" customWidth="1"/>
    <col min="4245" max="4245" width="2.109375" style="13" customWidth="1"/>
    <col min="4246" max="4451" width="10.88671875" style="13" customWidth="1"/>
    <col min="4452" max="4452" width="12" style="13" customWidth="1"/>
    <col min="4453" max="4453" width="2.6640625" style="13" customWidth="1"/>
    <col min="4454" max="4455" width="6.44140625" style="13" customWidth="1"/>
    <col min="4456" max="4456" width="5.88671875" style="13" customWidth="1"/>
    <col min="4457" max="4457" width="6.44140625" style="13" customWidth="1"/>
    <col min="4458" max="4458" width="13.6640625" style="13" customWidth="1"/>
    <col min="4459" max="4460" width="9" style="13" customWidth="1"/>
    <col min="4461" max="4461" width="2.44140625" style="13" customWidth="1"/>
    <col min="4462" max="4462" width="8.88671875" style="13" customWidth="1"/>
    <col min="4463" max="4463" width="7.44140625" style="13" customWidth="1"/>
    <col min="4464" max="4466" width="3.6640625" style="13" customWidth="1"/>
    <col min="4467" max="4467" width="3.44140625" style="13" customWidth="1"/>
    <col min="4468" max="4468" width="2.88671875" style="13" customWidth="1"/>
    <col min="4469" max="4469" width="3" style="13" customWidth="1"/>
    <col min="4470" max="4472" width="13" style="13" hidden="1" customWidth="1"/>
    <col min="4473" max="4473" width="4.44140625" style="13" customWidth="1"/>
    <col min="4474" max="4474" width="13" style="13" hidden="1" customWidth="1"/>
    <col min="4475" max="4476" width="14.88671875" style="13" customWidth="1"/>
    <col min="4477" max="4477" width="15.109375" style="13" customWidth="1"/>
    <col min="4478" max="4478" width="6.44140625" style="13" customWidth="1"/>
    <col min="4479" max="4479" width="15.109375" style="13" customWidth="1"/>
    <col min="4480" max="4480" width="4.109375" style="13" customWidth="1"/>
    <col min="4481" max="4481" width="3" style="13" customWidth="1"/>
    <col min="4482" max="4484" width="13" style="13" hidden="1" customWidth="1"/>
    <col min="4485" max="4485" width="3" style="13" customWidth="1"/>
    <col min="4486" max="4486" width="13" style="13" hidden="1" customWidth="1"/>
    <col min="4487" max="4487" width="3" style="13" customWidth="1"/>
    <col min="4488" max="4488" width="13" style="13" hidden="1" customWidth="1"/>
    <col min="4489" max="4489" width="4.44140625" style="13" customWidth="1"/>
    <col min="4490" max="4490" width="34.33203125" style="13" customWidth="1"/>
    <col min="4491" max="4491" width="23.44140625" style="13" customWidth="1"/>
    <col min="4492" max="4492" width="9.109375" style="13" customWidth="1"/>
    <col min="4493" max="4493" width="19.44140625" style="13" customWidth="1"/>
    <col min="4494" max="4494" width="42.6640625" style="13" customWidth="1"/>
    <col min="4495" max="4495" width="5.88671875" style="13" customWidth="1"/>
    <col min="4496" max="4496" width="31.44140625" style="13" customWidth="1"/>
    <col min="4497" max="4497" width="16.109375" style="13" customWidth="1"/>
    <col min="4498" max="4499" width="9.33203125" style="13" customWidth="1"/>
    <col min="4500" max="4500" width="11.109375" style="13" customWidth="1"/>
    <col min="4501" max="4501" width="2.109375" style="13" customWidth="1"/>
    <col min="4502" max="4707" width="10.88671875" style="13" customWidth="1"/>
    <col min="4708" max="4708" width="12" style="13" customWidth="1"/>
    <col min="4709" max="4709" width="2.6640625" style="13" customWidth="1"/>
    <col min="4710" max="4711" width="6.44140625" style="13" customWidth="1"/>
    <col min="4712" max="4712" width="5.88671875" style="13" customWidth="1"/>
    <col min="4713" max="4713" width="6.44140625" style="13" customWidth="1"/>
    <col min="4714" max="4714" width="13.6640625" style="13" customWidth="1"/>
    <col min="4715" max="4716" width="9" style="13" customWidth="1"/>
    <col min="4717" max="4717" width="2.44140625" style="13" customWidth="1"/>
    <col min="4718" max="4718" width="8.88671875" style="13" customWidth="1"/>
    <col min="4719" max="4719" width="7.44140625" style="13" customWidth="1"/>
    <col min="4720" max="4722" width="3.6640625" style="13" customWidth="1"/>
    <col min="4723" max="4723" width="3.44140625" style="13" customWidth="1"/>
    <col min="4724" max="4724" width="2.88671875" style="13" customWidth="1"/>
    <col min="4725" max="4725" width="3" style="13" customWidth="1"/>
    <col min="4726" max="4728" width="13" style="13" hidden="1" customWidth="1"/>
    <col min="4729" max="4729" width="4.44140625" style="13" customWidth="1"/>
    <col min="4730" max="4730" width="13" style="13" hidden="1" customWidth="1"/>
    <col min="4731" max="4732" width="14.88671875" style="13" customWidth="1"/>
    <col min="4733" max="4733" width="15.109375" style="13" customWidth="1"/>
    <col min="4734" max="4734" width="6.44140625" style="13" customWidth="1"/>
    <col min="4735" max="4735" width="15.109375" style="13" customWidth="1"/>
    <col min="4736" max="4736" width="4.109375" style="13" customWidth="1"/>
    <col min="4737" max="4737" width="3" style="13" customWidth="1"/>
    <col min="4738" max="4740" width="13" style="13" hidden="1" customWidth="1"/>
    <col min="4741" max="4741" width="3" style="13" customWidth="1"/>
    <col min="4742" max="4742" width="13" style="13" hidden="1" customWidth="1"/>
    <col min="4743" max="4743" width="3" style="13" customWidth="1"/>
    <col min="4744" max="4744" width="13" style="13" hidden="1" customWidth="1"/>
    <col min="4745" max="4745" width="4.44140625" style="13" customWidth="1"/>
    <col min="4746" max="4746" width="34.33203125" style="13" customWidth="1"/>
    <col min="4747" max="4747" width="23.44140625" style="13" customWidth="1"/>
    <col min="4748" max="4748" width="9.109375" style="13" customWidth="1"/>
    <col min="4749" max="4749" width="19.44140625" style="13" customWidth="1"/>
    <col min="4750" max="4750" width="42.6640625" style="13" customWidth="1"/>
    <col min="4751" max="4751" width="5.88671875" style="13" customWidth="1"/>
    <col min="4752" max="4752" width="31.44140625" style="13" customWidth="1"/>
    <col min="4753" max="4753" width="16.109375" style="13" customWidth="1"/>
    <col min="4754" max="4755" width="9.33203125" style="13" customWidth="1"/>
    <col min="4756" max="4756" width="11.109375" style="13" customWidth="1"/>
    <col min="4757" max="4757" width="2.109375" style="13" customWidth="1"/>
    <col min="4758" max="4963" width="10.88671875" style="13" customWidth="1"/>
    <col min="4964" max="4964" width="12" style="13" customWidth="1"/>
    <col min="4965" max="4965" width="2.6640625" style="13" customWidth="1"/>
    <col min="4966" max="4967" width="6.44140625" style="13" customWidth="1"/>
    <col min="4968" max="4968" width="5.88671875" style="13" customWidth="1"/>
    <col min="4969" max="4969" width="6.44140625" style="13" customWidth="1"/>
    <col min="4970" max="4970" width="13.6640625" style="13" customWidth="1"/>
    <col min="4971" max="4972" width="9" style="13" customWidth="1"/>
    <col min="4973" max="4973" width="2.44140625" style="13" customWidth="1"/>
    <col min="4974" max="4974" width="8.88671875" style="13" customWidth="1"/>
    <col min="4975" max="4975" width="7.44140625" style="13" customWidth="1"/>
    <col min="4976" max="4978" width="3.6640625" style="13" customWidth="1"/>
    <col min="4979" max="4979" width="3.44140625" style="13" customWidth="1"/>
    <col min="4980" max="4980" width="2.88671875" style="13" customWidth="1"/>
    <col min="4981" max="4981" width="3" style="13" customWidth="1"/>
    <col min="4982" max="4984" width="13" style="13" hidden="1" customWidth="1"/>
    <col min="4985" max="4985" width="4.44140625" style="13" customWidth="1"/>
    <col min="4986" max="4986" width="13" style="13" hidden="1" customWidth="1"/>
    <col min="4987" max="4988" width="14.88671875" style="13" customWidth="1"/>
    <col min="4989" max="4989" width="15.109375" style="13" customWidth="1"/>
    <col min="4990" max="4990" width="6.44140625" style="13" customWidth="1"/>
    <col min="4991" max="4991" width="15.109375" style="13" customWidth="1"/>
    <col min="4992" max="4992" width="4.109375" style="13" customWidth="1"/>
    <col min="4993" max="4993" width="3" style="13" customWidth="1"/>
    <col min="4994" max="4996" width="13" style="13" hidden="1" customWidth="1"/>
    <col min="4997" max="4997" width="3" style="13" customWidth="1"/>
    <col min="4998" max="4998" width="13" style="13" hidden="1" customWidth="1"/>
    <col min="4999" max="4999" width="3" style="13" customWidth="1"/>
    <col min="5000" max="5000" width="13" style="13" hidden="1" customWidth="1"/>
    <col min="5001" max="5001" width="4.44140625" style="13" customWidth="1"/>
    <col min="5002" max="5002" width="34.33203125" style="13" customWidth="1"/>
    <col min="5003" max="5003" width="23.44140625" style="13" customWidth="1"/>
    <col min="5004" max="5004" width="9.109375" style="13" customWidth="1"/>
    <col min="5005" max="5005" width="19.44140625" style="13" customWidth="1"/>
    <col min="5006" max="5006" width="42.6640625" style="13" customWidth="1"/>
    <col min="5007" max="5007" width="5.88671875" style="13" customWidth="1"/>
    <col min="5008" max="5008" width="31.44140625" style="13" customWidth="1"/>
    <col min="5009" max="5009" width="16.109375" style="13" customWidth="1"/>
    <col min="5010" max="5011" width="9.33203125" style="13" customWidth="1"/>
    <col min="5012" max="5012" width="11.109375" style="13" customWidth="1"/>
    <col min="5013" max="5013" width="2.109375" style="13" customWidth="1"/>
    <col min="5014" max="5219" width="10.88671875" style="13" customWidth="1"/>
    <col min="5220" max="5220" width="12" style="13" customWidth="1"/>
    <col min="5221" max="5221" width="2.6640625" style="13" customWidth="1"/>
    <col min="5222" max="5223" width="6.44140625" style="13" customWidth="1"/>
    <col min="5224" max="5224" width="5.88671875" style="13" customWidth="1"/>
    <col min="5225" max="5225" width="6.44140625" style="13" customWidth="1"/>
    <col min="5226" max="5226" width="13.6640625" style="13" customWidth="1"/>
    <col min="5227" max="5228" width="9" style="13" customWidth="1"/>
    <col min="5229" max="5229" width="2.44140625" style="13" customWidth="1"/>
    <col min="5230" max="5230" width="8.88671875" style="13" customWidth="1"/>
    <col min="5231" max="5231" width="7.44140625" style="13" customWidth="1"/>
    <col min="5232" max="5234" width="3.6640625" style="13" customWidth="1"/>
    <col min="5235" max="5235" width="3.44140625" style="13" customWidth="1"/>
    <col min="5236" max="5236" width="2.88671875" style="13" customWidth="1"/>
    <col min="5237" max="5237" width="3" style="13" customWidth="1"/>
    <col min="5238" max="5240" width="13" style="13" hidden="1" customWidth="1"/>
    <col min="5241" max="5241" width="4.44140625" style="13" customWidth="1"/>
    <col min="5242" max="5242" width="13" style="13" hidden="1" customWidth="1"/>
    <col min="5243" max="5244" width="14.88671875" style="13" customWidth="1"/>
    <col min="5245" max="5245" width="15.109375" style="13" customWidth="1"/>
    <col min="5246" max="5246" width="6.44140625" style="13" customWidth="1"/>
    <col min="5247" max="5247" width="15.109375" style="13" customWidth="1"/>
    <col min="5248" max="5248" width="4.109375" style="13" customWidth="1"/>
    <col min="5249" max="5249" width="3" style="13" customWidth="1"/>
    <col min="5250" max="5252" width="13" style="13" hidden="1" customWidth="1"/>
    <col min="5253" max="5253" width="3" style="13" customWidth="1"/>
    <col min="5254" max="5254" width="13" style="13" hidden="1" customWidth="1"/>
    <col min="5255" max="5255" width="3" style="13" customWidth="1"/>
    <col min="5256" max="5256" width="13" style="13" hidden="1" customWidth="1"/>
    <col min="5257" max="5257" width="4.44140625" style="13" customWidth="1"/>
    <col min="5258" max="5258" width="34.33203125" style="13" customWidth="1"/>
    <col min="5259" max="5259" width="23.44140625" style="13" customWidth="1"/>
    <col min="5260" max="5260" width="9.109375" style="13" customWidth="1"/>
    <col min="5261" max="5261" width="19.44140625" style="13" customWidth="1"/>
    <col min="5262" max="5262" width="42.6640625" style="13" customWidth="1"/>
    <col min="5263" max="5263" width="5.88671875" style="13" customWidth="1"/>
    <col min="5264" max="5264" width="31.44140625" style="13" customWidth="1"/>
    <col min="5265" max="5265" width="16.109375" style="13" customWidth="1"/>
    <col min="5266" max="5267" width="9.33203125" style="13" customWidth="1"/>
    <col min="5268" max="5268" width="11.109375" style="13" customWidth="1"/>
    <col min="5269" max="5269" width="2.109375" style="13" customWidth="1"/>
    <col min="5270" max="5475" width="10.88671875" style="13" customWidth="1"/>
    <col min="5476" max="5476" width="12" style="13" customWidth="1"/>
    <col min="5477" max="5477" width="2.6640625" style="13" customWidth="1"/>
    <col min="5478" max="5479" width="6.44140625" style="13" customWidth="1"/>
    <col min="5480" max="5480" width="5.88671875" style="13" customWidth="1"/>
    <col min="5481" max="5481" width="6.44140625" style="13" customWidth="1"/>
    <col min="5482" max="5482" width="13.6640625" style="13" customWidth="1"/>
    <col min="5483" max="5484" width="9" style="13" customWidth="1"/>
    <col min="5485" max="5485" width="2.44140625" style="13" customWidth="1"/>
    <col min="5486" max="5486" width="8.88671875" style="13" customWidth="1"/>
    <col min="5487" max="5487" width="7.44140625" style="13" customWidth="1"/>
    <col min="5488" max="5490" width="3.6640625" style="13" customWidth="1"/>
    <col min="5491" max="5491" width="3.44140625" style="13" customWidth="1"/>
    <col min="5492" max="5492" width="2.88671875" style="13" customWidth="1"/>
    <col min="5493" max="5493" width="3" style="13" customWidth="1"/>
    <col min="5494" max="5496" width="13" style="13" hidden="1" customWidth="1"/>
    <col min="5497" max="5497" width="4.44140625" style="13" customWidth="1"/>
    <col min="5498" max="5498" width="13" style="13" hidden="1" customWidth="1"/>
    <col min="5499" max="5500" width="14.88671875" style="13" customWidth="1"/>
    <col min="5501" max="5501" width="15.109375" style="13" customWidth="1"/>
    <col min="5502" max="5502" width="6.44140625" style="13" customWidth="1"/>
    <col min="5503" max="5503" width="15.109375" style="13" customWidth="1"/>
    <col min="5504" max="5504" width="4.109375" style="13" customWidth="1"/>
    <col min="5505" max="5505" width="3" style="13" customWidth="1"/>
    <col min="5506" max="5508" width="13" style="13" hidden="1" customWidth="1"/>
    <col min="5509" max="5509" width="3" style="13" customWidth="1"/>
    <col min="5510" max="5510" width="13" style="13" hidden="1" customWidth="1"/>
    <col min="5511" max="5511" width="3" style="13" customWidth="1"/>
    <col min="5512" max="5512" width="13" style="13" hidden="1" customWidth="1"/>
    <col min="5513" max="5513" width="4.44140625" style="13" customWidth="1"/>
    <col min="5514" max="5514" width="34.33203125" style="13" customWidth="1"/>
    <col min="5515" max="5515" width="23.44140625" style="13" customWidth="1"/>
    <col min="5516" max="5516" width="9.109375" style="13" customWidth="1"/>
    <col min="5517" max="5517" width="19.44140625" style="13" customWidth="1"/>
    <col min="5518" max="5518" width="42.6640625" style="13" customWidth="1"/>
    <col min="5519" max="5519" width="5.88671875" style="13" customWidth="1"/>
    <col min="5520" max="5520" width="31.44140625" style="13" customWidth="1"/>
    <col min="5521" max="5521" width="16.109375" style="13" customWidth="1"/>
    <col min="5522" max="5523" width="9.33203125" style="13" customWidth="1"/>
    <col min="5524" max="5524" width="11.109375" style="13" customWidth="1"/>
    <col min="5525" max="5525" width="2.109375" style="13" customWidth="1"/>
    <col min="5526" max="5731" width="10.88671875" style="13" customWidth="1"/>
    <col min="5732" max="5732" width="12" style="13" customWidth="1"/>
    <col min="5733" max="5733" width="2.6640625" style="13" customWidth="1"/>
    <col min="5734" max="5735" width="6.44140625" style="13" customWidth="1"/>
    <col min="5736" max="5736" width="5.88671875" style="13" customWidth="1"/>
    <col min="5737" max="5737" width="6.44140625" style="13" customWidth="1"/>
    <col min="5738" max="5738" width="13.6640625" style="13" customWidth="1"/>
    <col min="5739" max="5740" width="9" style="13" customWidth="1"/>
    <col min="5741" max="5741" width="2.44140625" style="13" customWidth="1"/>
    <col min="5742" max="5742" width="8.88671875" style="13" customWidth="1"/>
    <col min="5743" max="5743" width="7.44140625" style="13" customWidth="1"/>
    <col min="5744" max="5746" width="3.6640625" style="13" customWidth="1"/>
    <col min="5747" max="5747" width="3.44140625" style="13" customWidth="1"/>
    <col min="5748" max="5748" width="2.88671875" style="13" customWidth="1"/>
    <col min="5749" max="5749" width="3" style="13" customWidth="1"/>
    <col min="5750" max="5752" width="13" style="13" hidden="1" customWidth="1"/>
    <col min="5753" max="5753" width="4.44140625" style="13" customWidth="1"/>
    <col min="5754" max="5754" width="13" style="13" hidden="1" customWidth="1"/>
    <col min="5755" max="5756" width="14.88671875" style="13" customWidth="1"/>
    <col min="5757" max="5757" width="15.109375" style="13" customWidth="1"/>
    <col min="5758" max="5758" width="6.44140625" style="13" customWidth="1"/>
    <col min="5759" max="5759" width="15.109375" style="13" customWidth="1"/>
    <col min="5760" max="5760" width="4.109375" style="13" customWidth="1"/>
    <col min="5761" max="5761" width="3" style="13" customWidth="1"/>
    <col min="5762" max="5764" width="13" style="13" hidden="1" customWidth="1"/>
    <col min="5765" max="5765" width="3" style="13" customWidth="1"/>
    <col min="5766" max="5766" width="13" style="13" hidden="1" customWidth="1"/>
    <col min="5767" max="5767" width="3" style="13" customWidth="1"/>
    <col min="5768" max="5768" width="13" style="13" hidden="1" customWidth="1"/>
    <col min="5769" max="5769" width="4.44140625" style="13" customWidth="1"/>
    <col min="5770" max="5770" width="34.33203125" style="13" customWidth="1"/>
    <col min="5771" max="5771" width="23.44140625" style="13" customWidth="1"/>
    <col min="5772" max="5772" width="9.109375" style="13" customWidth="1"/>
    <col min="5773" max="5773" width="19.44140625" style="13" customWidth="1"/>
    <col min="5774" max="5774" width="42.6640625" style="13" customWidth="1"/>
    <col min="5775" max="5775" width="5.88671875" style="13" customWidth="1"/>
    <col min="5776" max="5776" width="31.44140625" style="13" customWidth="1"/>
    <col min="5777" max="5777" width="16.109375" style="13" customWidth="1"/>
    <col min="5778" max="5779" width="9.33203125" style="13" customWidth="1"/>
    <col min="5780" max="5780" width="11.109375" style="13" customWidth="1"/>
    <col min="5781" max="5781" width="2.109375" style="13" customWidth="1"/>
    <col min="5782" max="5987" width="10.88671875" style="13" customWidth="1"/>
    <col min="5988" max="5988" width="12" style="13" customWidth="1"/>
    <col min="5989" max="5989" width="2.6640625" style="13" customWidth="1"/>
    <col min="5990" max="5991" width="6.44140625" style="13" customWidth="1"/>
    <col min="5992" max="5992" width="5.88671875" style="13" customWidth="1"/>
    <col min="5993" max="5993" width="6.44140625" style="13" customWidth="1"/>
    <col min="5994" max="5994" width="13.6640625" style="13" customWidth="1"/>
    <col min="5995" max="5996" width="9" style="13" customWidth="1"/>
    <col min="5997" max="5997" width="2.44140625" style="13" customWidth="1"/>
    <col min="5998" max="5998" width="8.88671875" style="13" customWidth="1"/>
    <col min="5999" max="5999" width="7.44140625" style="13" customWidth="1"/>
    <col min="6000" max="6002" width="3.6640625" style="13" customWidth="1"/>
    <col min="6003" max="6003" width="3.44140625" style="13" customWidth="1"/>
    <col min="6004" max="6004" width="2.88671875" style="13" customWidth="1"/>
    <col min="6005" max="6005" width="3" style="13" customWidth="1"/>
    <col min="6006" max="6008" width="13" style="13" hidden="1" customWidth="1"/>
    <col min="6009" max="6009" width="4.44140625" style="13" customWidth="1"/>
    <col min="6010" max="6010" width="13" style="13" hidden="1" customWidth="1"/>
    <col min="6011" max="6012" width="14.88671875" style="13" customWidth="1"/>
    <col min="6013" max="6013" width="15.109375" style="13" customWidth="1"/>
    <col min="6014" max="6014" width="6.44140625" style="13" customWidth="1"/>
    <col min="6015" max="6015" width="15.109375" style="13" customWidth="1"/>
    <col min="6016" max="6016" width="4.109375" style="13" customWidth="1"/>
    <col min="6017" max="6017" width="3" style="13" customWidth="1"/>
    <col min="6018" max="6020" width="13" style="13" hidden="1" customWidth="1"/>
    <col min="6021" max="6021" width="3" style="13" customWidth="1"/>
    <col min="6022" max="6022" width="13" style="13" hidden="1" customWidth="1"/>
    <col min="6023" max="6023" width="3" style="13" customWidth="1"/>
    <col min="6024" max="6024" width="13" style="13" hidden="1" customWidth="1"/>
    <col min="6025" max="6025" width="4.44140625" style="13" customWidth="1"/>
    <col min="6026" max="6026" width="34.33203125" style="13" customWidth="1"/>
    <col min="6027" max="6027" width="23.44140625" style="13" customWidth="1"/>
    <col min="6028" max="6028" width="9.109375" style="13" customWidth="1"/>
    <col min="6029" max="6029" width="19.44140625" style="13" customWidth="1"/>
    <col min="6030" max="6030" width="42.6640625" style="13" customWidth="1"/>
    <col min="6031" max="6031" width="5.88671875" style="13" customWidth="1"/>
    <col min="6032" max="6032" width="31.44140625" style="13" customWidth="1"/>
    <col min="6033" max="6033" width="16.109375" style="13" customWidth="1"/>
    <col min="6034" max="6035" width="9.33203125" style="13" customWidth="1"/>
    <col min="6036" max="6036" width="11.109375" style="13" customWidth="1"/>
    <col min="6037" max="6037" width="2.109375" style="13" customWidth="1"/>
    <col min="6038" max="6243" width="10.88671875" style="13" customWidth="1"/>
    <col min="6244" max="6244" width="12" style="13" customWidth="1"/>
    <col min="6245" max="6245" width="2.6640625" style="13" customWidth="1"/>
    <col min="6246" max="6247" width="6.44140625" style="13" customWidth="1"/>
    <col min="6248" max="6248" width="5.88671875" style="13" customWidth="1"/>
    <col min="6249" max="6249" width="6.44140625" style="13" customWidth="1"/>
    <col min="6250" max="6250" width="13.6640625" style="13" customWidth="1"/>
    <col min="6251" max="6252" width="9" style="13" customWidth="1"/>
    <col min="6253" max="6253" width="2.44140625" style="13" customWidth="1"/>
    <col min="6254" max="6254" width="8.88671875" style="13" customWidth="1"/>
    <col min="6255" max="6255" width="7.44140625" style="13" customWidth="1"/>
    <col min="6256" max="6258" width="3.6640625" style="13" customWidth="1"/>
    <col min="6259" max="6259" width="3.44140625" style="13" customWidth="1"/>
    <col min="6260" max="6260" width="2.88671875" style="13" customWidth="1"/>
    <col min="6261" max="6261" width="3" style="13" customWidth="1"/>
    <col min="6262" max="6264" width="13" style="13" hidden="1" customWidth="1"/>
    <col min="6265" max="6265" width="4.44140625" style="13" customWidth="1"/>
    <col min="6266" max="6266" width="13" style="13" hidden="1" customWidth="1"/>
    <col min="6267" max="6268" width="14.88671875" style="13" customWidth="1"/>
    <col min="6269" max="6269" width="15.109375" style="13" customWidth="1"/>
    <col min="6270" max="6270" width="6.44140625" style="13" customWidth="1"/>
    <col min="6271" max="6271" width="15.109375" style="13" customWidth="1"/>
    <col min="6272" max="6272" width="4.109375" style="13" customWidth="1"/>
    <col min="6273" max="6273" width="3" style="13" customWidth="1"/>
    <col min="6274" max="6276" width="13" style="13" hidden="1" customWidth="1"/>
    <col min="6277" max="6277" width="3" style="13" customWidth="1"/>
    <col min="6278" max="6278" width="13" style="13" hidden="1" customWidth="1"/>
    <col min="6279" max="6279" width="3" style="13" customWidth="1"/>
    <col min="6280" max="6280" width="13" style="13" hidden="1" customWidth="1"/>
    <col min="6281" max="6281" width="4.44140625" style="13" customWidth="1"/>
    <col min="6282" max="6282" width="34.33203125" style="13" customWidth="1"/>
    <col min="6283" max="6283" width="23.44140625" style="13" customWidth="1"/>
    <col min="6284" max="6284" width="9.109375" style="13" customWidth="1"/>
    <col min="6285" max="6285" width="19.44140625" style="13" customWidth="1"/>
    <col min="6286" max="6286" width="42.6640625" style="13" customWidth="1"/>
    <col min="6287" max="6287" width="5.88671875" style="13" customWidth="1"/>
    <col min="6288" max="6288" width="31.44140625" style="13" customWidth="1"/>
    <col min="6289" max="6289" width="16.109375" style="13" customWidth="1"/>
    <col min="6290" max="6291" width="9.33203125" style="13" customWidth="1"/>
    <col min="6292" max="6292" width="11.109375" style="13" customWidth="1"/>
    <col min="6293" max="6293" width="2.109375" style="13" customWidth="1"/>
    <col min="6294" max="6499" width="10.88671875" style="13" customWidth="1"/>
    <col min="6500" max="6500" width="12" style="13" customWidth="1"/>
    <col min="6501" max="6501" width="2.6640625" style="13" customWidth="1"/>
    <col min="6502" max="6503" width="6.44140625" style="13" customWidth="1"/>
    <col min="6504" max="6504" width="5.88671875" style="13" customWidth="1"/>
    <col min="6505" max="6505" width="6.44140625" style="13" customWidth="1"/>
    <col min="6506" max="6506" width="13.6640625" style="13" customWidth="1"/>
    <col min="6507" max="6508" width="9" style="13" customWidth="1"/>
    <col min="6509" max="6509" width="2.44140625" style="13" customWidth="1"/>
    <col min="6510" max="6510" width="8.88671875" style="13" customWidth="1"/>
    <col min="6511" max="6511" width="7.44140625" style="13" customWidth="1"/>
    <col min="6512" max="6514" width="3.6640625" style="13" customWidth="1"/>
    <col min="6515" max="6515" width="3.44140625" style="13" customWidth="1"/>
    <col min="6516" max="6516" width="2.88671875" style="13" customWidth="1"/>
    <col min="6517" max="6517" width="3" style="13" customWidth="1"/>
    <col min="6518" max="6520" width="13" style="13" hidden="1" customWidth="1"/>
    <col min="6521" max="6521" width="4.44140625" style="13" customWidth="1"/>
    <col min="6522" max="6522" width="13" style="13" hidden="1" customWidth="1"/>
    <col min="6523" max="6524" width="14.88671875" style="13" customWidth="1"/>
    <col min="6525" max="6525" width="15.109375" style="13" customWidth="1"/>
    <col min="6526" max="6526" width="6.44140625" style="13" customWidth="1"/>
    <col min="6527" max="6527" width="15.109375" style="13" customWidth="1"/>
    <col min="6528" max="6528" width="4.109375" style="13" customWidth="1"/>
    <col min="6529" max="6529" width="3" style="13" customWidth="1"/>
    <col min="6530" max="6532" width="13" style="13" hidden="1" customWidth="1"/>
    <col min="6533" max="6533" width="3" style="13" customWidth="1"/>
    <col min="6534" max="6534" width="13" style="13" hidden="1" customWidth="1"/>
    <col min="6535" max="6535" width="3" style="13" customWidth="1"/>
    <col min="6536" max="6536" width="13" style="13" hidden="1" customWidth="1"/>
    <col min="6537" max="6537" width="4.44140625" style="13" customWidth="1"/>
    <col min="6538" max="6538" width="34.33203125" style="13" customWidth="1"/>
    <col min="6539" max="6539" width="23.44140625" style="13" customWidth="1"/>
    <col min="6540" max="6540" width="9.109375" style="13" customWidth="1"/>
    <col min="6541" max="6541" width="19.44140625" style="13" customWidth="1"/>
    <col min="6542" max="6542" width="42.6640625" style="13" customWidth="1"/>
    <col min="6543" max="6543" width="5.88671875" style="13" customWidth="1"/>
    <col min="6544" max="6544" width="31.44140625" style="13" customWidth="1"/>
    <col min="6545" max="6545" width="16.109375" style="13" customWidth="1"/>
    <col min="6546" max="6547" width="9.33203125" style="13" customWidth="1"/>
    <col min="6548" max="6548" width="11.109375" style="13" customWidth="1"/>
    <col min="6549" max="6549" width="2.109375" style="13" customWidth="1"/>
    <col min="6550" max="6755" width="10.88671875" style="13" customWidth="1"/>
    <col min="6756" max="6756" width="12" style="13" customWidth="1"/>
    <col min="6757" max="6757" width="2.6640625" style="13" customWidth="1"/>
    <col min="6758" max="6759" width="6.44140625" style="13" customWidth="1"/>
    <col min="6760" max="6760" width="5.88671875" style="13" customWidth="1"/>
    <col min="6761" max="6761" width="6.44140625" style="13" customWidth="1"/>
    <col min="6762" max="6762" width="13.6640625" style="13" customWidth="1"/>
    <col min="6763" max="6764" width="9" style="13" customWidth="1"/>
    <col min="6765" max="6765" width="2.44140625" style="13" customWidth="1"/>
    <col min="6766" max="6766" width="8.88671875" style="13" customWidth="1"/>
    <col min="6767" max="6767" width="7.44140625" style="13" customWidth="1"/>
    <col min="6768" max="6770" width="3.6640625" style="13" customWidth="1"/>
    <col min="6771" max="6771" width="3.44140625" style="13" customWidth="1"/>
    <col min="6772" max="6772" width="2.88671875" style="13" customWidth="1"/>
    <col min="6773" max="6773" width="3" style="13" customWidth="1"/>
    <col min="6774" max="6776" width="13" style="13" hidden="1" customWidth="1"/>
    <col min="6777" max="6777" width="4.44140625" style="13" customWidth="1"/>
    <col min="6778" max="6778" width="13" style="13" hidden="1" customWidth="1"/>
    <col min="6779" max="6780" width="14.88671875" style="13" customWidth="1"/>
    <col min="6781" max="6781" width="15.109375" style="13" customWidth="1"/>
    <col min="6782" max="6782" width="6.44140625" style="13" customWidth="1"/>
    <col min="6783" max="6783" width="15.109375" style="13" customWidth="1"/>
    <col min="6784" max="6784" width="4.109375" style="13" customWidth="1"/>
    <col min="6785" max="6785" width="3" style="13" customWidth="1"/>
    <col min="6786" max="6788" width="13" style="13" hidden="1" customWidth="1"/>
    <col min="6789" max="6789" width="3" style="13" customWidth="1"/>
    <col min="6790" max="6790" width="13" style="13" hidden="1" customWidth="1"/>
    <col min="6791" max="6791" width="3" style="13" customWidth="1"/>
    <col min="6792" max="6792" width="13" style="13" hidden="1" customWidth="1"/>
    <col min="6793" max="6793" width="4.44140625" style="13" customWidth="1"/>
    <col min="6794" max="6794" width="34.33203125" style="13" customWidth="1"/>
    <col min="6795" max="6795" width="23.44140625" style="13" customWidth="1"/>
    <col min="6796" max="6796" width="9.109375" style="13" customWidth="1"/>
    <col min="6797" max="6797" width="19.44140625" style="13" customWidth="1"/>
    <col min="6798" max="6798" width="42.6640625" style="13" customWidth="1"/>
    <col min="6799" max="6799" width="5.88671875" style="13" customWidth="1"/>
    <col min="6800" max="6800" width="31.44140625" style="13" customWidth="1"/>
    <col min="6801" max="6801" width="16.109375" style="13" customWidth="1"/>
    <col min="6802" max="6803" width="9.33203125" style="13" customWidth="1"/>
    <col min="6804" max="6804" width="11.109375" style="13" customWidth="1"/>
    <col min="6805" max="6805" width="2.109375" style="13" customWidth="1"/>
    <col min="6806" max="7011" width="10.88671875" style="13" customWidth="1"/>
    <col min="7012" max="7012" width="12" style="13" customWidth="1"/>
    <col min="7013" max="7013" width="2.6640625" style="13" customWidth="1"/>
    <col min="7014" max="7015" width="6.44140625" style="13" customWidth="1"/>
    <col min="7016" max="7016" width="5.88671875" style="13" customWidth="1"/>
    <col min="7017" max="7017" width="6.44140625" style="13" customWidth="1"/>
    <col min="7018" max="7018" width="13.6640625" style="13" customWidth="1"/>
    <col min="7019" max="7020" width="9" style="13" customWidth="1"/>
    <col min="7021" max="7021" width="2.44140625" style="13" customWidth="1"/>
    <col min="7022" max="7022" width="8.88671875" style="13" customWidth="1"/>
    <col min="7023" max="7023" width="7.44140625" style="13" customWidth="1"/>
    <col min="7024" max="7026" width="3.6640625" style="13" customWidth="1"/>
    <col min="7027" max="7027" width="3.44140625" style="13" customWidth="1"/>
    <col min="7028" max="7028" width="2.88671875" style="13" customWidth="1"/>
    <col min="7029" max="7029" width="3" style="13" customWidth="1"/>
    <col min="7030" max="7032" width="13" style="13" hidden="1" customWidth="1"/>
    <col min="7033" max="7033" width="4.44140625" style="13" customWidth="1"/>
    <col min="7034" max="7034" width="13" style="13" hidden="1" customWidth="1"/>
    <col min="7035" max="7036" width="14.88671875" style="13" customWidth="1"/>
    <col min="7037" max="7037" width="15.109375" style="13" customWidth="1"/>
    <col min="7038" max="7038" width="6.44140625" style="13" customWidth="1"/>
    <col min="7039" max="7039" width="15.109375" style="13" customWidth="1"/>
    <col min="7040" max="7040" width="4.109375" style="13" customWidth="1"/>
    <col min="7041" max="7041" width="3" style="13" customWidth="1"/>
    <col min="7042" max="7044" width="13" style="13" hidden="1" customWidth="1"/>
    <col min="7045" max="7045" width="3" style="13" customWidth="1"/>
    <col min="7046" max="7046" width="13" style="13" hidden="1" customWidth="1"/>
    <col min="7047" max="7047" width="3" style="13" customWidth="1"/>
    <col min="7048" max="7048" width="13" style="13" hidden="1" customWidth="1"/>
    <col min="7049" max="7049" width="4.44140625" style="13" customWidth="1"/>
    <col min="7050" max="7050" width="34.33203125" style="13" customWidth="1"/>
    <col min="7051" max="7051" width="23.44140625" style="13" customWidth="1"/>
    <col min="7052" max="7052" width="9.109375" style="13" customWidth="1"/>
    <col min="7053" max="7053" width="19.44140625" style="13" customWidth="1"/>
    <col min="7054" max="7054" width="42.6640625" style="13" customWidth="1"/>
    <col min="7055" max="7055" width="5.88671875" style="13" customWidth="1"/>
    <col min="7056" max="7056" width="31.44140625" style="13" customWidth="1"/>
    <col min="7057" max="7057" width="16.109375" style="13" customWidth="1"/>
    <col min="7058" max="7059" width="9.33203125" style="13" customWidth="1"/>
    <col min="7060" max="7060" width="11.109375" style="13" customWidth="1"/>
    <col min="7061" max="7061" width="2.109375" style="13" customWidth="1"/>
    <col min="7062" max="7267" width="10.88671875" style="13" customWidth="1"/>
    <col min="7268" max="7268" width="12" style="13" customWidth="1"/>
    <col min="7269" max="7269" width="2.6640625" style="13" customWidth="1"/>
    <col min="7270" max="7271" width="6.44140625" style="13" customWidth="1"/>
    <col min="7272" max="7272" width="5.88671875" style="13" customWidth="1"/>
    <col min="7273" max="7273" width="6.44140625" style="13" customWidth="1"/>
    <col min="7274" max="7274" width="13.6640625" style="13" customWidth="1"/>
    <col min="7275" max="7276" width="9" style="13" customWidth="1"/>
    <col min="7277" max="7277" width="2.44140625" style="13" customWidth="1"/>
    <col min="7278" max="7278" width="8.88671875" style="13" customWidth="1"/>
    <col min="7279" max="7279" width="7.44140625" style="13" customWidth="1"/>
    <col min="7280" max="7282" width="3.6640625" style="13" customWidth="1"/>
    <col min="7283" max="7283" width="3.44140625" style="13" customWidth="1"/>
    <col min="7284" max="7284" width="2.88671875" style="13" customWidth="1"/>
    <col min="7285" max="7285" width="3" style="13" customWidth="1"/>
    <col min="7286" max="7288" width="13" style="13" hidden="1" customWidth="1"/>
    <col min="7289" max="7289" width="4.44140625" style="13" customWidth="1"/>
    <col min="7290" max="7290" width="13" style="13" hidden="1" customWidth="1"/>
    <col min="7291" max="7292" width="14.88671875" style="13" customWidth="1"/>
    <col min="7293" max="7293" width="15.109375" style="13" customWidth="1"/>
    <col min="7294" max="7294" width="6.44140625" style="13" customWidth="1"/>
    <col min="7295" max="7295" width="15.109375" style="13" customWidth="1"/>
    <col min="7296" max="7296" width="4.109375" style="13" customWidth="1"/>
    <col min="7297" max="7297" width="3" style="13" customWidth="1"/>
    <col min="7298" max="7300" width="13" style="13" hidden="1" customWidth="1"/>
    <col min="7301" max="7301" width="3" style="13" customWidth="1"/>
    <col min="7302" max="7302" width="13" style="13" hidden="1" customWidth="1"/>
    <col min="7303" max="7303" width="3" style="13" customWidth="1"/>
    <col min="7304" max="7304" width="13" style="13" hidden="1" customWidth="1"/>
    <col min="7305" max="7305" width="4.44140625" style="13" customWidth="1"/>
    <col min="7306" max="7306" width="34.33203125" style="13" customWidth="1"/>
    <col min="7307" max="7307" width="23.44140625" style="13" customWidth="1"/>
    <col min="7308" max="7308" width="9.109375" style="13" customWidth="1"/>
    <col min="7309" max="7309" width="19.44140625" style="13" customWidth="1"/>
    <col min="7310" max="7310" width="42.6640625" style="13" customWidth="1"/>
    <col min="7311" max="7311" width="5.88671875" style="13" customWidth="1"/>
    <col min="7312" max="7312" width="31.44140625" style="13" customWidth="1"/>
    <col min="7313" max="7313" width="16.109375" style="13" customWidth="1"/>
    <col min="7314" max="7315" width="9.33203125" style="13" customWidth="1"/>
    <col min="7316" max="7316" width="11.109375" style="13" customWidth="1"/>
    <col min="7317" max="7317" width="2.109375" style="13" customWidth="1"/>
    <col min="7318" max="7523" width="10.88671875" style="13" customWidth="1"/>
    <col min="7524" max="7524" width="12" style="13" customWidth="1"/>
    <col min="7525" max="7525" width="2.6640625" style="13" customWidth="1"/>
    <col min="7526" max="7527" width="6.44140625" style="13" customWidth="1"/>
    <col min="7528" max="7528" width="5.88671875" style="13" customWidth="1"/>
    <col min="7529" max="7529" width="6.44140625" style="13" customWidth="1"/>
    <col min="7530" max="7530" width="13.6640625" style="13" customWidth="1"/>
    <col min="7531" max="7532" width="9" style="13" customWidth="1"/>
    <col min="7533" max="7533" width="2.44140625" style="13" customWidth="1"/>
    <col min="7534" max="7534" width="8.88671875" style="13" customWidth="1"/>
    <col min="7535" max="7535" width="7.44140625" style="13" customWidth="1"/>
    <col min="7536" max="7538" width="3.6640625" style="13" customWidth="1"/>
    <col min="7539" max="7539" width="3.44140625" style="13" customWidth="1"/>
    <col min="7540" max="7540" width="2.88671875" style="13" customWidth="1"/>
    <col min="7541" max="7541" width="3" style="13" customWidth="1"/>
    <col min="7542" max="7544" width="13" style="13" hidden="1" customWidth="1"/>
    <col min="7545" max="7545" width="4.44140625" style="13" customWidth="1"/>
    <col min="7546" max="7546" width="13" style="13" hidden="1" customWidth="1"/>
    <col min="7547" max="7548" width="14.88671875" style="13" customWidth="1"/>
    <col min="7549" max="7549" width="15.109375" style="13" customWidth="1"/>
    <col min="7550" max="7550" width="6.44140625" style="13" customWidth="1"/>
    <col min="7551" max="7551" width="15.109375" style="13" customWidth="1"/>
    <col min="7552" max="7552" width="4.109375" style="13" customWidth="1"/>
    <col min="7553" max="7553" width="3" style="13" customWidth="1"/>
    <col min="7554" max="7556" width="13" style="13" hidden="1" customWidth="1"/>
    <col min="7557" max="7557" width="3" style="13" customWidth="1"/>
    <col min="7558" max="7558" width="13" style="13" hidden="1" customWidth="1"/>
    <col min="7559" max="7559" width="3" style="13" customWidth="1"/>
    <col min="7560" max="7560" width="13" style="13" hidden="1" customWidth="1"/>
    <col min="7561" max="7561" width="4.44140625" style="13" customWidth="1"/>
    <col min="7562" max="7562" width="34.33203125" style="13" customWidth="1"/>
    <col min="7563" max="7563" width="23.44140625" style="13" customWidth="1"/>
    <col min="7564" max="7564" width="9.109375" style="13" customWidth="1"/>
    <col min="7565" max="7565" width="19.44140625" style="13" customWidth="1"/>
    <col min="7566" max="7566" width="42.6640625" style="13" customWidth="1"/>
    <col min="7567" max="7567" width="5.88671875" style="13" customWidth="1"/>
    <col min="7568" max="7568" width="31.44140625" style="13" customWidth="1"/>
    <col min="7569" max="7569" width="16.109375" style="13" customWidth="1"/>
    <col min="7570" max="7571" width="9.33203125" style="13" customWidth="1"/>
    <col min="7572" max="7572" width="11.109375" style="13" customWidth="1"/>
    <col min="7573" max="7573" width="2.109375" style="13" customWidth="1"/>
    <col min="7574" max="7779" width="10.88671875" style="13" customWidth="1"/>
    <col min="7780" max="7780" width="12" style="13" customWidth="1"/>
    <col min="7781" max="7781" width="2.6640625" style="13" customWidth="1"/>
    <col min="7782" max="7783" width="6.44140625" style="13" customWidth="1"/>
    <col min="7784" max="7784" width="5.88671875" style="13" customWidth="1"/>
    <col min="7785" max="7785" width="6.44140625" style="13" customWidth="1"/>
    <col min="7786" max="7786" width="13.6640625" style="13" customWidth="1"/>
    <col min="7787" max="7788" width="9" style="13" customWidth="1"/>
    <col min="7789" max="7789" width="2.44140625" style="13" customWidth="1"/>
    <col min="7790" max="7790" width="8.88671875" style="13" customWidth="1"/>
    <col min="7791" max="7791" width="7.44140625" style="13" customWidth="1"/>
    <col min="7792" max="7794" width="3.6640625" style="13" customWidth="1"/>
    <col min="7795" max="7795" width="3.44140625" style="13" customWidth="1"/>
    <col min="7796" max="7796" width="2.88671875" style="13" customWidth="1"/>
    <col min="7797" max="7797" width="3" style="13" customWidth="1"/>
    <col min="7798" max="7800" width="13" style="13" hidden="1" customWidth="1"/>
    <col min="7801" max="7801" width="4.44140625" style="13" customWidth="1"/>
    <col min="7802" max="7802" width="13" style="13" hidden="1" customWidth="1"/>
    <col min="7803" max="7804" width="14.88671875" style="13" customWidth="1"/>
    <col min="7805" max="7805" width="15.109375" style="13" customWidth="1"/>
    <col min="7806" max="7806" width="6.44140625" style="13" customWidth="1"/>
    <col min="7807" max="7807" width="15.109375" style="13" customWidth="1"/>
    <col min="7808" max="7808" width="4.109375" style="13" customWidth="1"/>
    <col min="7809" max="7809" width="3" style="13" customWidth="1"/>
    <col min="7810" max="7812" width="13" style="13" hidden="1" customWidth="1"/>
    <col min="7813" max="7813" width="3" style="13" customWidth="1"/>
    <col min="7814" max="7814" width="13" style="13" hidden="1" customWidth="1"/>
    <col min="7815" max="7815" width="3" style="13" customWidth="1"/>
    <col min="7816" max="7816" width="13" style="13" hidden="1" customWidth="1"/>
    <col min="7817" max="7817" width="4.44140625" style="13" customWidth="1"/>
    <col min="7818" max="7818" width="34.33203125" style="13" customWidth="1"/>
    <col min="7819" max="7819" width="23.44140625" style="13" customWidth="1"/>
    <col min="7820" max="7820" width="9.109375" style="13" customWidth="1"/>
    <col min="7821" max="7821" width="19.44140625" style="13" customWidth="1"/>
    <col min="7822" max="7822" width="42.6640625" style="13" customWidth="1"/>
    <col min="7823" max="7823" width="5.88671875" style="13" customWidth="1"/>
    <col min="7824" max="7824" width="31.44140625" style="13" customWidth="1"/>
    <col min="7825" max="7825" width="16.109375" style="13" customWidth="1"/>
    <col min="7826" max="7827" width="9.33203125" style="13" customWidth="1"/>
    <col min="7828" max="7828" width="11.109375" style="13" customWidth="1"/>
    <col min="7829" max="7829" width="2.109375" style="13" customWidth="1"/>
    <col min="7830" max="8035" width="10.88671875" style="13" customWidth="1"/>
    <col min="8036" max="8036" width="12" style="13" customWidth="1"/>
    <col min="8037" max="8037" width="2.6640625" style="13" customWidth="1"/>
    <col min="8038" max="8039" width="6.44140625" style="13" customWidth="1"/>
    <col min="8040" max="8040" width="5.88671875" style="13" customWidth="1"/>
    <col min="8041" max="8041" width="6.44140625" style="13" customWidth="1"/>
    <col min="8042" max="8042" width="13.6640625" style="13" customWidth="1"/>
    <col min="8043" max="8044" width="9" style="13" customWidth="1"/>
    <col min="8045" max="8045" width="2.44140625" style="13" customWidth="1"/>
    <col min="8046" max="8046" width="8.88671875" style="13" customWidth="1"/>
    <col min="8047" max="8047" width="7.44140625" style="13" customWidth="1"/>
    <col min="8048" max="8050" width="3.6640625" style="13" customWidth="1"/>
    <col min="8051" max="8051" width="3.44140625" style="13" customWidth="1"/>
    <col min="8052" max="8052" width="2.88671875" style="13" customWidth="1"/>
    <col min="8053" max="8053" width="3" style="13" customWidth="1"/>
    <col min="8054" max="8056" width="13" style="13" hidden="1" customWidth="1"/>
    <col min="8057" max="8057" width="4.44140625" style="13" customWidth="1"/>
    <col min="8058" max="8058" width="13" style="13" hidden="1" customWidth="1"/>
    <col min="8059" max="8060" width="14.88671875" style="13" customWidth="1"/>
    <col min="8061" max="8061" width="15.109375" style="13" customWidth="1"/>
    <col min="8062" max="8062" width="6.44140625" style="13" customWidth="1"/>
    <col min="8063" max="8063" width="15.109375" style="13" customWidth="1"/>
    <col min="8064" max="8064" width="4.109375" style="13" customWidth="1"/>
    <col min="8065" max="8065" width="3" style="13" customWidth="1"/>
    <col min="8066" max="8068" width="13" style="13" hidden="1" customWidth="1"/>
    <col min="8069" max="8069" width="3" style="13" customWidth="1"/>
    <col min="8070" max="8070" width="13" style="13" hidden="1" customWidth="1"/>
    <col min="8071" max="8071" width="3" style="13" customWidth="1"/>
    <col min="8072" max="8072" width="13" style="13" hidden="1" customWidth="1"/>
    <col min="8073" max="8073" width="4.44140625" style="13" customWidth="1"/>
    <col min="8074" max="8074" width="34.33203125" style="13" customWidth="1"/>
    <col min="8075" max="8075" width="23.44140625" style="13" customWidth="1"/>
    <col min="8076" max="8076" width="9.109375" style="13" customWidth="1"/>
    <col min="8077" max="8077" width="19.44140625" style="13" customWidth="1"/>
    <col min="8078" max="8078" width="42.6640625" style="13" customWidth="1"/>
    <col min="8079" max="8079" width="5.88671875" style="13" customWidth="1"/>
    <col min="8080" max="8080" width="31.44140625" style="13" customWidth="1"/>
    <col min="8081" max="8081" width="16.109375" style="13" customWidth="1"/>
    <col min="8082" max="8083" width="9.33203125" style="13" customWidth="1"/>
    <col min="8084" max="8084" width="11.109375" style="13" customWidth="1"/>
    <col min="8085" max="8085" width="2.109375" style="13" customWidth="1"/>
    <col min="8086" max="8291" width="10.88671875" style="13" customWidth="1"/>
    <col min="8292" max="8292" width="12" style="13" customWidth="1"/>
    <col min="8293" max="8293" width="2.6640625" style="13" customWidth="1"/>
    <col min="8294" max="8295" width="6.44140625" style="13" customWidth="1"/>
    <col min="8296" max="8296" width="5.88671875" style="13" customWidth="1"/>
    <col min="8297" max="8297" width="6.44140625" style="13" customWidth="1"/>
    <col min="8298" max="8298" width="13.6640625" style="13" customWidth="1"/>
    <col min="8299" max="8300" width="9" style="13" customWidth="1"/>
    <col min="8301" max="8301" width="2.44140625" style="13" customWidth="1"/>
    <col min="8302" max="8302" width="8.88671875" style="13" customWidth="1"/>
    <col min="8303" max="8303" width="7.44140625" style="13" customWidth="1"/>
    <col min="8304" max="8306" width="3.6640625" style="13" customWidth="1"/>
    <col min="8307" max="8307" width="3.44140625" style="13" customWidth="1"/>
    <col min="8308" max="8308" width="2.88671875" style="13" customWidth="1"/>
    <col min="8309" max="8309" width="3" style="13" customWidth="1"/>
    <col min="8310" max="8312" width="13" style="13" hidden="1" customWidth="1"/>
    <col min="8313" max="8313" width="4.44140625" style="13" customWidth="1"/>
    <col min="8314" max="8314" width="13" style="13" hidden="1" customWidth="1"/>
    <col min="8315" max="8316" width="14.88671875" style="13" customWidth="1"/>
    <col min="8317" max="8317" width="15.109375" style="13" customWidth="1"/>
    <col min="8318" max="8318" width="6.44140625" style="13" customWidth="1"/>
    <col min="8319" max="8319" width="15.109375" style="13" customWidth="1"/>
    <col min="8320" max="8320" width="4.109375" style="13" customWidth="1"/>
    <col min="8321" max="8321" width="3" style="13" customWidth="1"/>
    <col min="8322" max="8324" width="13" style="13" hidden="1" customWidth="1"/>
    <col min="8325" max="8325" width="3" style="13" customWidth="1"/>
    <col min="8326" max="8326" width="13" style="13" hidden="1" customWidth="1"/>
    <col min="8327" max="8327" width="3" style="13" customWidth="1"/>
    <col min="8328" max="8328" width="13" style="13" hidden="1" customWidth="1"/>
    <col min="8329" max="8329" width="4.44140625" style="13" customWidth="1"/>
    <col min="8330" max="8330" width="34.33203125" style="13" customWidth="1"/>
    <col min="8331" max="8331" width="23.44140625" style="13" customWidth="1"/>
    <col min="8332" max="8332" width="9.109375" style="13" customWidth="1"/>
    <col min="8333" max="8333" width="19.44140625" style="13" customWidth="1"/>
    <col min="8334" max="8334" width="42.6640625" style="13" customWidth="1"/>
    <col min="8335" max="8335" width="5.88671875" style="13" customWidth="1"/>
    <col min="8336" max="8336" width="31.44140625" style="13" customWidth="1"/>
    <col min="8337" max="8337" width="16.109375" style="13" customWidth="1"/>
    <col min="8338" max="8339" width="9.33203125" style="13" customWidth="1"/>
    <col min="8340" max="8340" width="11.109375" style="13" customWidth="1"/>
    <col min="8341" max="8341" width="2.109375" style="13" customWidth="1"/>
    <col min="8342" max="8547" width="10.88671875" style="13" customWidth="1"/>
    <col min="8548" max="8548" width="12" style="13" customWidth="1"/>
    <col min="8549" max="8549" width="2.6640625" style="13" customWidth="1"/>
    <col min="8550" max="8551" width="6.44140625" style="13" customWidth="1"/>
    <col min="8552" max="8552" width="5.88671875" style="13" customWidth="1"/>
    <col min="8553" max="8553" width="6.44140625" style="13" customWidth="1"/>
    <col min="8554" max="8554" width="13.6640625" style="13" customWidth="1"/>
    <col min="8555" max="8556" width="9" style="13" customWidth="1"/>
    <col min="8557" max="8557" width="2.44140625" style="13" customWidth="1"/>
    <col min="8558" max="8558" width="8.88671875" style="13" customWidth="1"/>
    <col min="8559" max="8559" width="7.44140625" style="13" customWidth="1"/>
    <col min="8560" max="8562" width="3.6640625" style="13" customWidth="1"/>
    <col min="8563" max="8563" width="3.44140625" style="13" customWidth="1"/>
    <col min="8564" max="8564" width="2.88671875" style="13" customWidth="1"/>
    <col min="8565" max="8565" width="3" style="13" customWidth="1"/>
    <col min="8566" max="8568" width="13" style="13" hidden="1" customWidth="1"/>
    <col min="8569" max="8569" width="4.44140625" style="13" customWidth="1"/>
    <col min="8570" max="8570" width="13" style="13" hidden="1" customWidth="1"/>
    <col min="8571" max="8572" width="14.88671875" style="13" customWidth="1"/>
    <col min="8573" max="8573" width="15.109375" style="13" customWidth="1"/>
    <col min="8574" max="8574" width="6.44140625" style="13" customWidth="1"/>
    <col min="8575" max="8575" width="15.109375" style="13" customWidth="1"/>
    <col min="8576" max="8576" width="4.109375" style="13" customWidth="1"/>
    <col min="8577" max="8577" width="3" style="13" customWidth="1"/>
    <col min="8578" max="8580" width="13" style="13" hidden="1" customWidth="1"/>
    <col min="8581" max="8581" width="3" style="13" customWidth="1"/>
    <col min="8582" max="8582" width="13" style="13" hidden="1" customWidth="1"/>
    <col min="8583" max="8583" width="3" style="13" customWidth="1"/>
    <col min="8584" max="8584" width="13" style="13" hidden="1" customWidth="1"/>
    <col min="8585" max="8585" width="4.44140625" style="13" customWidth="1"/>
    <col min="8586" max="8586" width="34.33203125" style="13" customWidth="1"/>
    <col min="8587" max="8587" width="23.44140625" style="13" customWidth="1"/>
    <col min="8588" max="8588" width="9.109375" style="13" customWidth="1"/>
    <col min="8589" max="8589" width="19.44140625" style="13" customWidth="1"/>
    <col min="8590" max="8590" width="42.6640625" style="13" customWidth="1"/>
    <col min="8591" max="8591" width="5.88671875" style="13" customWidth="1"/>
    <col min="8592" max="8592" width="31.44140625" style="13" customWidth="1"/>
    <col min="8593" max="8593" width="16.109375" style="13" customWidth="1"/>
    <col min="8594" max="8595" width="9.33203125" style="13" customWidth="1"/>
    <col min="8596" max="8596" width="11.109375" style="13" customWidth="1"/>
    <col min="8597" max="8597" width="2.109375" style="13" customWidth="1"/>
    <col min="8598" max="8803" width="10.88671875" style="13" customWidth="1"/>
    <col min="8804" max="8804" width="12" style="13" customWidth="1"/>
    <col min="8805" max="8805" width="2.6640625" style="13" customWidth="1"/>
    <col min="8806" max="8807" width="6.44140625" style="13" customWidth="1"/>
    <col min="8808" max="8808" width="5.88671875" style="13" customWidth="1"/>
    <col min="8809" max="8809" width="6.44140625" style="13" customWidth="1"/>
    <col min="8810" max="8810" width="13.6640625" style="13" customWidth="1"/>
    <col min="8811" max="8812" width="9" style="13" customWidth="1"/>
    <col min="8813" max="8813" width="2.44140625" style="13" customWidth="1"/>
    <col min="8814" max="8814" width="8.88671875" style="13" customWidth="1"/>
    <col min="8815" max="8815" width="7.44140625" style="13" customWidth="1"/>
    <col min="8816" max="8818" width="3.6640625" style="13" customWidth="1"/>
    <col min="8819" max="8819" width="3.44140625" style="13" customWidth="1"/>
    <col min="8820" max="8820" width="2.88671875" style="13" customWidth="1"/>
    <col min="8821" max="8821" width="3" style="13" customWidth="1"/>
    <col min="8822" max="8824" width="13" style="13" hidden="1" customWidth="1"/>
    <col min="8825" max="8825" width="4.44140625" style="13" customWidth="1"/>
    <col min="8826" max="8826" width="13" style="13" hidden="1" customWidth="1"/>
    <col min="8827" max="8828" width="14.88671875" style="13" customWidth="1"/>
    <col min="8829" max="8829" width="15.109375" style="13" customWidth="1"/>
    <col min="8830" max="8830" width="6.44140625" style="13" customWidth="1"/>
    <col min="8831" max="8831" width="15.109375" style="13" customWidth="1"/>
    <col min="8832" max="8832" width="4.109375" style="13" customWidth="1"/>
    <col min="8833" max="8833" width="3" style="13" customWidth="1"/>
    <col min="8834" max="8836" width="13" style="13" hidden="1" customWidth="1"/>
    <col min="8837" max="8837" width="3" style="13" customWidth="1"/>
    <col min="8838" max="8838" width="13" style="13" hidden="1" customWidth="1"/>
    <col min="8839" max="8839" width="3" style="13" customWidth="1"/>
    <col min="8840" max="8840" width="13" style="13" hidden="1" customWidth="1"/>
    <col min="8841" max="8841" width="4.44140625" style="13" customWidth="1"/>
    <col min="8842" max="8842" width="34.33203125" style="13" customWidth="1"/>
    <col min="8843" max="8843" width="23.44140625" style="13" customWidth="1"/>
    <col min="8844" max="8844" width="9.109375" style="13" customWidth="1"/>
    <col min="8845" max="8845" width="19.44140625" style="13" customWidth="1"/>
    <col min="8846" max="8846" width="42.6640625" style="13" customWidth="1"/>
    <col min="8847" max="8847" width="5.88671875" style="13" customWidth="1"/>
    <col min="8848" max="8848" width="31.44140625" style="13" customWidth="1"/>
    <col min="8849" max="8849" width="16.109375" style="13" customWidth="1"/>
    <col min="8850" max="8851" width="9.33203125" style="13" customWidth="1"/>
    <col min="8852" max="8852" width="11.109375" style="13" customWidth="1"/>
    <col min="8853" max="8853" width="2.109375" style="13" customWidth="1"/>
    <col min="8854" max="9059" width="10.88671875" style="13" customWidth="1"/>
    <col min="9060" max="9060" width="12" style="13" customWidth="1"/>
    <col min="9061" max="9061" width="2.6640625" style="13" customWidth="1"/>
    <col min="9062" max="9063" width="6.44140625" style="13" customWidth="1"/>
    <col min="9064" max="9064" width="5.88671875" style="13" customWidth="1"/>
    <col min="9065" max="9065" width="6.44140625" style="13" customWidth="1"/>
    <col min="9066" max="9066" width="13.6640625" style="13" customWidth="1"/>
    <col min="9067" max="9068" width="9" style="13" customWidth="1"/>
    <col min="9069" max="9069" width="2.44140625" style="13" customWidth="1"/>
    <col min="9070" max="9070" width="8.88671875" style="13" customWidth="1"/>
    <col min="9071" max="9071" width="7.44140625" style="13" customWidth="1"/>
    <col min="9072" max="9074" width="3.6640625" style="13" customWidth="1"/>
    <col min="9075" max="9075" width="3.44140625" style="13" customWidth="1"/>
    <col min="9076" max="9076" width="2.88671875" style="13" customWidth="1"/>
    <col min="9077" max="9077" width="3" style="13" customWidth="1"/>
    <col min="9078" max="9080" width="13" style="13" hidden="1" customWidth="1"/>
    <col min="9081" max="9081" width="4.44140625" style="13" customWidth="1"/>
    <col min="9082" max="9082" width="13" style="13" hidden="1" customWidth="1"/>
    <col min="9083" max="9084" width="14.88671875" style="13" customWidth="1"/>
    <col min="9085" max="9085" width="15.109375" style="13" customWidth="1"/>
    <col min="9086" max="9086" width="6.44140625" style="13" customWidth="1"/>
    <col min="9087" max="9087" width="15.109375" style="13" customWidth="1"/>
    <col min="9088" max="9088" width="4.109375" style="13" customWidth="1"/>
    <col min="9089" max="9089" width="3" style="13" customWidth="1"/>
    <col min="9090" max="9092" width="13" style="13" hidden="1" customWidth="1"/>
    <col min="9093" max="9093" width="3" style="13" customWidth="1"/>
    <col min="9094" max="9094" width="13" style="13" hidden="1" customWidth="1"/>
    <col min="9095" max="9095" width="3" style="13" customWidth="1"/>
    <col min="9096" max="9096" width="13" style="13" hidden="1" customWidth="1"/>
    <col min="9097" max="9097" width="4.44140625" style="13" customWidth="1"/>
    <col min="9098" max="9098" width="34.33203125" style="13" customWidth="1"/>
    <col min="9099" max="9099" width="23.44140625" style="13" customWidth="1"/>
    <col min="9100" max="9100" width="9.109375" style="13" customWidth="1"/>
    <col min="9101" max="9101" width="19.44140625" style="13" customWidth="1"/>
    <col min="9102" max="9102" width="42.6640625" style="13" customWidth="1"/>
    <col min="9103" max="9103" width="5.88671875" style="13" customWidth="1"/>
    <col min="9104" max="9104" width="31.44140625" style="13" customWidth="1"/>
    <col min="9105" max="9105" width="16.109375" style="13" customWidth="1"/>
    <col min="9106" max="9107" width="9.33203125" style="13" customWidth="1"/>
    <col min="9108" max="9108" width="11.109375" style="13" customWidth="1"/>
    <col min="9109" max="9109" width="2.109375" style="13" customWidth="1"/>
    <col min="9110" max="9315" width="10.88671875" style="13" customWidth="1"/>
    <col min="9316" max="9316" width="12" style="13" customWidth="1"/>
    <col min="9317" max="9317" width="2.6640625" style="13" customWidth="1"/>
    <col min="9318" max="9319" width="6.44140625" style="13" customWidth="1"/>
    <col min="9320" max="9320" width="5.88671875" style="13" customWidth="1"/>
    <col min="9321" max="9321" width="6.44140625" style="13" customWidth="1"/>
    <col min="9322" max="9322" width="13.6640625" style="13" customWidth="1"/>
    <col min="9323" max="9324" width="9" style="13" customWidth="1"/>
    <col min="9325" max="9325" width="2.44140625" style="13" customWidth="1"/>
    <col min="9326" max="9326" width="8.88671875" style="13" customWidth="1"/>
    <col min="9327" max="9327" width="7.44140625" style="13" customWidth="1"/>
    <col min="9328" max="9330" width="3.6640625" style="13" customWidth="1"/>
    <col min="9331" max="9331" width="3.44140625" style="13" customWidth="1"/>
    <col min="9332" max="9332" width="2.88671875" style="13" customWidth="1"/>
    <col min="9333" max="9333" width="3" style="13" customWidth="1"/>
    <col min="9334" max="9336" width="13" style="13" hidden="1" customWidth="1"/>
    <col min="9337" max="9337" width="4.44140625" style="13" customWidth="1"/>
    <col min="9338" max="9338" width="13" style="13" hidden="1" customWidth="1"/>
    <col min="9339" max="9340" width="14.88671875" style="13" customWidth="1"/>
    <col min="9341" max="9341" width="15.109375" style="13" customWidth="1"/>
    <col min="9342" max="9342" width="6.44140625" style="13" customWidth="1"/>
    <col min="9343" max="9343" width="15.109375" style="13" customWidth="1"/>
    <col min="9344" max="9344" width="4.109375" style="13" customWidth="1"/>
    <col min="9345" max="9345" width="3" style="13" customWidth="1"/>
    <col min="9346" max="9348" width="13" style="13" hidden="1" customWidth="1"/>
    <col min="9349" max="9349" width="3" style="13" customWidth="1"/>
    <col min="9350" max="9350" width="13" style="13" hidden="1" customWidth="1"/>
    <col min="9351" max="9351" width="3" style="13" customWidth="1"/>
    <col min="9352" max="9352" width="13" style="13" hidden="1" customWidth="1"/>
    <col min="9353" max="9353" width="4.44140625" style="13" customWidth="1"/>
    <col min="9354" max="9354" width="34.33203125" style="13" customWidth="1"/>
    <col min="9355" max="9355" width="23.44140625" style="13" customWidth="1"/>
    <col min="9356" max="9356" width="9.109375" style="13" customWidth="1"/>
    <col min="9357" max="9357" width="19.44140625" style="13" customWidth="1"/>
    <col min="9358" max="9358" width="42.6640625" style="13" customWidth="1"/>
    <col min="9359" max="9359" width="5.88671875" style="13" customWidth="1"/>
    <col min="9360" max="9360" width="31.44140625" style="13" customWidth="1"/>
    <col min="9361" max="9361" width="16.109375" style="13" customWidth="1"/>
    <col min="9362" max="9363" width="9.33203125" style="13" customWidth="1"/>
    <col min="9364" max="9364" width="11.109375" style="13" customWidth="1"/>
    <col min="9365" max="9365" width="2.109375" style="13" customWidth="1"/>
    <col min="9366" max="9571" width="10.88671875" style="13" customWidth="1"/>
    <col min="9572" max="9572" width="12" style="13" customWidth="1"/>
    <col min="9573" max="9573" width="2.6640625" style="13" customWidth="1"/>
    <col min="9574" max="9575" width="6.44140625" style="13" customWidth="1"/>
    <col min="9576" max="9576" width="5.88671875" style="13" customWidth="1"/>
    <col min="9577" max="9577" width="6.44140625" style="13" customWidth="1"/>
    <col min="9578" max="9578" width="13.6640625" style="13" customWidth="1"/>
    <col min="9579" max="9580" width="9" style="13" customWidth="1"/>
    <col min="9581" max="9581" width="2.44140625" style="13" customWidth="1"/>
    <col min="9582" max="9582" width="8.88671875" style="13" customWidth="1"/>
    <col min="9583" max="9583" width="7.44140625" style="13" customWidth="1"/>
    <col min="9584" max="9586" width="3.6640625" style="13" customWidth="1"/>
    <col min="9587" max="9587" width="3.44140625" style="13" customWidth="1"/>
    <col min="9588" max="9588" width="2.88671875" style="13" customWidth="1"/>
    <col min="9589" max="9589" width="3" style="13" customWidth="1"/>
    <col min="9590" max="9592" width="13" style="13" hidden="1" customWidth="1"/>
    <col min="9593" max="9593" width="4.44140625" style="13" customWidth="1"/>
    <col min="9594" max="9594" width="13" style="13" hidden="1" customWidth="1"/>
    <col min="9595" max="9596" width="14.88671875" style="13" customWidth="1"/>
    <col min="9597" max="9597" width="15.109375" style="13" customWidth="1"/>
    <col min="9598" max="9598" width="6.44140625" style="13" customWidth="1"/>
    <col min="9599" max="9599" width="15.109375" style="13" customWidth="1"/>
    <col min="9600" max="9600" width="4.109375" style="13" customWidth="1"/>
    <col min="9601" max="9601" width="3" style="13" customWidth="1"/>
    <col min="9602" max="9604" width="13" style="13" hidden="1" customWidth="1"/>
    <col min="9605" max="9605" width="3" style="13" customWidth="1"/>
    <col min="9606" max="9606" width="13" style="13" hidden="1" customWidth="1"/>
    <col min="9607" max="9607" width="3" style="13" customWidth="1"/>
    <col min="9608" max="9608" width="13" style="13" hidden="1" customWidth="1"/>
    <col min="9609" max="9609" width="4.44140625" style="13" customWidth="1"/>
    <col min="9610" max="9610" width="34.33203125" style="13" customWidth="1"/>
    <col min="9611" max="9611" width="23.44140625" style="13" customWidth="1"/>
    <col min="9612" max="9612" width="9.109375" style="13" customWidth="1"/>
    <col min="9613" max="9613" width="19.44140625" style="13" customWidth="1"/>
    <col min="9614" max="9614" width="42.6640625" style="13" customWidth="1"/>
    <col min="9615" max="9615" width="5.88671875" style="13" customWidth="1"/>
    <col min="9616" max="9616" width="31.44140625" style="13" customWidth="1"/>
    <col min="9617" max="9617" width="16.109375" style="13" customWidth="1"/>
    <col min="9618" max="9619" width="9.33203125" style="13" customWidth="1"/>
    <col min="9620" max="9620" width="11.109375" style="13" customWidth="1"/>
    <col min="9621" max="9621" width="2.109375" style="13" customWidth="1"/>
    <col min="9622" max="9827" width="10.88671875" style="13" customWidth="1"/>
    <col min="9828" max="9828" width="12" style="13" customWidth="1"/>
    <col min="9829" max="9829" width="2.6640625" style="13" customWidth="1"/>
    <col min="9830" max="9831" width="6.44140625" style="13" customWidth="1"/>
    <col min="9832" max="9832" width="5.88671875" style="13" customWidth="1"/>
    <col min="9833" max="9833" width="6.44140625" style="13" customWidth="1"/>
    <col min="9834" max="9834" width="13.6640625" style="13" customWidth="1"/>
    <col min="9835" max="9836" width="9" style="13" customWidth="1"/>
    <col min="9837" max="9837" width="2.44140625" style="13" customWidth="1"/>
    <col min="9838" max="9838" width="8.88671875" style="13" customWidth="1"/>
    <col min="9839" max="9839" width="7.44140625" style="13" customWidth="1"/>
    <col min="9840" max="9842" width="3.6640625" style="13" customWidth="1"/>
    <col min="9843" max="9843" width="3.44140625" style="13" customWidth="1"/>
    <col min="9844" max="9844" width="2.88671875" style="13" customWidth="1"/>
    <col min="9845" max="9845" width="3" style="13" customWidth="1"/>
    <col min="9846" max="9848" width="13" style="13" hidden="1" customWidth="1"/>
    <col min="9849" max="9849" width="4.44140625" style="13" customWidth="1"/>
    <col min="9850" max="9850" width="13" style="13" hidden="1" customWidth="1"/>
    <col min="9851" max="9852" width="14.88671875" style="13" customWidth="1"/>
    <col min="9853" max="9853" width="15.109375" style="13" customWidth="1"/>
    <col min="9854" max="9854" width="6.44140625" style="13" customWidth="1"/>
    <col min="9855" max="9855" width="15.109375" style="13" customWidth="1"/>
    <col min="9856" max="9856" width="4.109375" style="13" customWidth="1"/>
    <col min="9857" max="9857" width="3" style="13" customWidth="1"/>
    <col min="9858" max="9860" width="13" style="13" hidden="1" customWidth="1"/>
    <col min="9861" max="9861" width="3" style="13" customWidth="1"/>
    <col min="9862" max="9862" width="13" style="13" hidden="1" customWidth="1"/>
    <col min="9863" max="9863" width="3" style="13" customWidth="1"/>
    <col min="9864" max="9864" width="13" style="13" hidden="1" customWidth="1"/>
    <col min="9865" max="9865" width="4.44140625" style="13" customWidth="1"/>
    <col min="9866" max="9866" width="34.33203125" style="13" customWidth="1"/>
    <col min="9867" max="9867" width="23.44140625" style="13" customWidth="1"/>
    <col min="9868" max="9868" width="9.109375" style="13" customWidth="1"/>
    <col min="9869" max="9869" width="19.44140625" style="13" customWidth="1"/>
    <col min="9870" max="9870" width="42.6640625" style="13" customWidth="1"/>
    <col min="9871" max="9871" width="5.88671875" style="13" customWidth="1"/>
    <col min="9872" max="9872" width="31.44140625" style="13" customWidth="1"/>
    <col min="9873" max="9873" width="16.109375" style="13" customWidth="1"/>
    <col min="9874" max="9875" width="9.33203125" style="13" customWidth="1"/>
    <col min="9876" max="9876" width="11.109375" style="13" customWidth="1"/>
    <col min="9877" max="9877" width="2.109375" style="13" customWidth="1"/>
    <col min="9878" max="10083" width="10.88671875" style="13" customWidth="1"/>
    <col min="10084" max="10084" width="12" style="13" customWidth="1"/>
    <col min="10085" max="10085" width="2.6640625" style="13" customWidth="1"/>
    <col min="10086" max="10087" width="6.44140625" style="13" customWidth="1"/>
    <col min="10088" max="10088" width="5.88671875" style="13" customWidth="1"/>
    <col min="10089" max="10089" width="6.44140625" style="13" customWidth="1"/>
    <col min="10090" max="10090" width="13.6640625" style="13" customWidth="1"/>
    <col min="10091" max="10092" width="9" style="13" customWidth="1"/>
    <col min="10093" max="10093" width="2.44140625" style="13" customWidth="1"/>
    <col min="10094" max="10094" width="8.88671875" style="13" customWidth="1"/>
    <col min="10095" max="10095" width="7.44140625" style="13" customWidth="1"/>
    <col min="10096" max="10098" width="3.6640625" style="13" customWidth="1"/>
    <col min="10099" max="10099" width="3.44140625" style="13" customWidth="1"/>
    <col min="10100" max="10100" width="2.88671875" style="13" customWidth="1"/>
    <col min="10101" max="10101" width="3" style="13" customWidth="1"/>
    <col min="10102" max="10104" width="13" style="13" hidden="1" customWidth="1"/>
    <col min="10105" max="10105" width="4.44140625" style="13" customWidth="1"/>
    <col min="10106" max="10106" width="13" style="13" hidden="1" customWidth="1"/>
    <col min="10107" max="10108" width="14.88671875" style="13" customWidth="1"/>
    <col min="10109" max="10109" width="15.109375" style="13" customWidth="1"/>
    <col min="10110" max="10110" width="6.44140625" style="13" customWidth="1"/>
    <col min="10111" max="10111" width="15.109375" style="13" customWidth="1"/>
    <col min="10112" max="10112" width="4.109375" style="13" customWidth="1"/>
    <col min="10113" max="10113" width="3" style="13" customWidth="1"/>
    <col min="10114" max="10116" width="13" style="13" hidden="1" customWidth="1"/>
    <col min="10117" max="10117" width="3" style="13" customWidth="1"/>
    <col min="10118" max="10118" width="13" style="13" hidden="1" customWidth="1"/>
    <col min="10119" max="10119" width="3" style="13" customWidth="1"/>
    <col min="10120" max="10120" width="13" style="13" hidden="1" customWidth="1"/>
    <col min="10121" max="10121" width="4.44140625" style="13" customWidth="1"/>
    <col min="10122" max="10122" width="34.33203125" style="13" customWidth="1"/>
    <col min="10123" max="10123" width="23.44140625" style="13" customWidth="1"/>
    <col min="10124" max="10124" width="9.109375" style="13" customWidth="1"/>
    <col min="10125" max="10125" width="19.44140625" style="13" customWidth="1"/>
    <col min="10126" max="10126" width="42.6640625" style="13" customWidth="1"/>
    <col min="10127" max="10127" width="5.88671875" style="13" customWidth="1"/>
    <col min="10128" max="10128" width="31.44140625" style="13" customWidth="1"/>
    <col min="10129" max="10129" width="16.109375" style="13" customWidth="1"/>
    <col min="10130" max="10131" width="9.33203125" style="13" customWidth="1"/>
    <col min="10132" max="10132" width="11.109375" style="13" customWidth="1"/>
    <col min="10133" max="10133" width="2.109375" style="13" customWidth="1"/>
    <col min="10134" max="10339" width="10.88671875" style="13" customWidth="1"/>
    <col min="10340" max="10340" width="12" style="13" customWidth="1"/>
    <col min="10341" max="10341" width="2.6640625" style="13" customWidth="1"/>
    <col min="10342" max="10343" width="6.44140625" style="13" customWidth="1"/>
    <col min="10344" max="10344" width="5.88671875" style="13" customWidth="1"/>
    <col min="10345" max="10345" width="6.44140625" style="13" customWidth="1"/>
    <col min="10346" max="10346" width="13.6640625" style="13" customWidth="1"/>
    <col min="10347" max="10348" width="9" style="13" customWidth="1"/>
    <col min="10349" max="10349" width="2.44140625" style="13" customWidth="1"/>
    <col min="10350" max="10350" width="8.88671875" style="13" customWidth="1"/>
    <col min="10351" max="10351" width="7.44140625" style="13" customWidth="1"/>
    <col min="10352" max="10354" width="3.6640625" style="13" customWidth="1"/>
    <col min="10355" max="10355" width="3.44140625" style="13" customWidth="1"/>
    <col min="10356" max="10356" width="2.88671875" style="13" customWidth="1"/>
    <col min="10357" max="10357" width="3" style="13" customWidth="1"/>
    <col min="10358" max="10360" width="13" style="13" hidden="1" customWidth="1"/>
    <col min="10361" max="10361" width="4.44140625" style="13" customWidth="1"/>
    <col min="10362" max="10362" width="13" style="13" hidden="1" customWidth="1"/>
    <col min="10363" max="10364" width="14.88671875" style="13" customWidth="1"/>
    <col min="10365" max="10365" width="15.109375" style="13" customWidth="1"/>
    <col min="10366" max="10366" width="6.44140625" style="13" customWidth="1"/>
    <col min="10367" max="10367" width="15.109375" style="13" customWidth="1"/>
    <col min="10368" max="10368" width="4.109375" style="13" customWidth="1"/>
    <col min="10369" max="10369" width="3" style="13" customWidth="1"/>
    <col min="10370" max="10372" width="13" style="13" hidden="1" customWidth="1"/>
    <col min="10373" max="10373" width="3" style="13" customWidth="1"/>
    <col min="10374" max="10374" width="13" style="13" hidden="1" customWidth="1"/>
    <col min="10375" max="10375" width="3" style="13" customWidth="1"/>
    <col min="10376" max="10376" width="13" style="13" hidden="1" customWidth="1"/>
    <col min="10377" max="10377" width="4.44140625" style="13" customWidth="1"/>
    <col min="10378" max="10378" width="34.33203125" style="13" customWidth="1"/>
    <col min="10379" max="10379" width="23.44140625" style="13" customWidth="1"/>
    <col min="10380" max="10380" width="9.109375" style="13" customWidth="1"/>
    <col min="10381" max="10381" width="19.44140625" style="13" customWidth="1"/>
    <col min="10382" max="10382" width="42.6640625" style="13" customWidth="1"/>
    <col min="10383" max="10383" width="5.88671875" style="13" customWidth="1"/>
    <col min="10384" max="10384" width="31.44140625" style="13" customWidth="1"/>
    <col min="10385" max="10385" width="16.109375" style="13" customWidth="1"/>
    <col min="10386" max="10387" width="9.33203125" style="13" customWidth="1"/>
    <col min="10388" max="10388" width="11.109375" style="13" customWidth="1"/>
    <col min="10389" max="10389" width="2.109375" style="13" customWidth="1"/>
    <col min="10390" max="10595" width="10.88671875" style="13" customWidth="1"/>
    <col min="10596" max="10596" width="12" style="13" customWidth="1"/>
    <col min="10597" max="10597" width="2.6640625" style="13" customWidth="1"/>
    <col min="10598" max="10599" width="6.44140625" style="13" customWidth="1"/>
    <col min="10600" max="10600" width="5.88671875" style="13" customWidth="1"/>
    <col min="10601" max="10601" width="6.44140625" style="13" customWidth="1"/>
    <col min="10602" max="10602" width="13.6640625" style="13" customWidth="1"/>
    <col min="10603" max="10604" width="9" style="13" customWidth="1"/>
    <col min="10605" max="10605" width="2.44140625" style="13" customWidth="1"/>
    <col min="10606" max="10606" width="8.88671875" style="13" customWidth="1"/>
    <col min="10607" max="10607" width="7.44140625" style="13" customWidth="1"/>
    <col min="10608" max="10610" width="3.6640625" style="13" customWidth="1"/>
    <col min="10611" max="10611" width="3.44140625" style="13" customWidth="1"/>
    <col min="10612" max="10612" width="2.88671875" style="13" customWidth="1"/>
    <col min="10613" max="10613" width="3" style="13" customWidth="1"/>
    <col min="10614" max="10616" width="13" style="13" hidden="1" customWidth="1"/>
    <col min="10617" max="10617" width="4.44140625" style="13" customWidth="1"/>
    <col min="10618" max="10618" width="13" style="13" hidden="1" customWidth="1"/>
    <col min="10619" max="10620" width="14.88671875" style="13" customWidth="1"/>
    <col min="10621" max="10621" width="15.109375" style="13" customWidth="1"/>
    <col min="10622" max="10622" width="6.44140625" style="13" customWidth="1"/>
    <col min="10623" max="10623" width="15.109375" style="13" customWidth="1"/>
    <col min="10624" max="10624" width="4.109375" style="13" customWidth="1"/>
    <col min="10625" max="10625" width="3" style="13" customWidth="1"/>
    <col min="10626" max="10628" width="13" style="13" hidden="1" customWidth="1"/>
    <col min="10629" max="10629" width="3" style="13" customWidth="1"/>
    <col min="10630" max="10630" width="13" style="13" hidden="1" customWidth="1"/>
    <col min="10631" max="10631" width="3" style="13" customWidth="1"/>
    <col min="10632" max="10632" width="13" style="13" hidden="1" customWidth="1"/>
    <col min="10633" max="10633" width="4.44140625" style="13" customWidth="1"/>
    <col min="10634" max="10634" width="34.33203125" style="13" customWidth="1"/>
    <col min="10635" max="10635" width="23.44140625" style="13" customWidth="1"/>
    <col min="10636" max="10636" width="9.109375" style="13" customWidth="1"/>
    <col min="10637" max="10637" width="19.44140625" style="13" customWidth="1"/>
    <col min="10638" max="10638" width="42.6640625" style="13" customWidth="1"/>
    <col min="10639" max="10639" width="5.88671875" style="13" customWidth="1"/>
    <col min="10640" max="10640" width="31.44140625" style="13" customWidth="1"/>
    <col min="10641" max="10641" width="16.109375" style="13" customWidth="1"/>
    <col min="10642" max="10643" width="9.33203125" style="13" customWidth="1"/>
    <col min="10644" max="10644" width="11.109375" style="13" customWidth="1"/>
    <col min="10645" max="10645" width="2.109375" style="13" customWidth="1"/>
    <col min="10646" max="10851" width="10.88671875" style="13" customWidth="1"/>
    <col min="10852" max="10852" width="12" style="13" customWidth="1"/>
    <col min="10853" max="10853" width="2.6640625" style="13" customWidth="1"/>
    <col min="10854" max="10855" width="6.44140625" style="13" customWidth="1"/>
    <col min="10856" max="10856" width="5.88671875" style="13" customWidth="1"/>
    <col min="10857" max="10857" width="6.44140625" style="13" customWidth="1"/>
    <col min="10858" max="10858" width="13.6640625" style="13" customWidth="1"/>
    <col min="10859" max="10860" width="9" style="13" customWidth="1"/>
    <col min="10861" max="10861" width="2.44140625" style="13" customWidth="1"/>
    <col min="10862" max="10862" width="8.88671875" style="13" customWidth="1"/>
    <col min="10863" max="10863" width="7.44140625" style="13" customWidth="1"/>
    <col min="10864" max="10866" width="3.6640625" style="13" customWidth="1"/>
    <col min="10867" max="10867" width="3.44140625" style="13" customWidth="1"/>
    <col min="10868" max="10868" width="2.88671875" style="13" customWidth="1"/>
    <col min="10869" max="10869" width="3" style="13" customWidth="1"/>
    <col min="10870" max="10872" width="13" style="13" hidden="1" customWidth="1"/>
    <col min="10873" max="10873" width="4.44140625" style="13" customWidth="1"/>
    <col min="10874" max="10874" width="13" style="13" hidden="1" customWidth="1"/>
    <col min="10875" max="10876" width="14.88671875" style="13" customWidth="1"/>
    <col min="10877" max="10877" width="15.109375" style="13" customWidth="1"/>
    <col min="10878" max="10878" width="6.44140625" style="13" customWidth="1"/>
    <col min="10879" max="10879" width="15.109375" style="13" customWidth="1"/>
    <col min="10880" max="10880" width="4.109375" style="13" customWidth="1"/>
    <col min="10881" max="10881" width="3" style="13" customWidth="1"/>
    <col min="10882" max="10884" width="13" style="13" hidden="1" customWidth="1"/>
    <col min="10885" max="10885" width="3" style="13" customWidth="1"/>
    <col min="10886" max="10886" width="13" style="13" hidden="1" customWidth="1"/>
    <col min="10887" max="10887" width="3" style="13" customWidth="1"/>
    <col min="10888" max="10888" width="13" style="13" hidden="1" customWidth="1"/>
    <col min="10889" max="10889" width="4.44140625" style="13" customWidth="1"/>
    <col min="10890" max="10890" width="34.33203125" style="13" customWidth="1"/>
    <col min="10891" max="10891" width="23.44140625" style="13" customWidth="1"/>
    <col min="10892" max="10892" width="9.109375" style="13" customWidth="1"/>
    <col min="10893" max="10893" width="19.44140625" style="13" customWidth="1"/>
    <col min="10894" max="10894" width="42.6640625" style="13" customWidth="1"/>
    <col min="10895" max="10895" width="5.88671875" style="13" customWidth="1"/>
    <col min="10896" max="10896" width="31.44140625" style="13" customWidth="1"/>
    <col min="10897" max="10897" width="16.109375" style="13" customWidth="1"/>
    <col min="10898" max="10899" width="9.33203125" style="13" customWidth="1"/>
    <col min="10900" max="10900" width="11.109375" style="13" customWidth="1"/>
    <col min="10901" max="10901" width="2.109375" style="13" customWidth="1"/>
    <col min="10902" max="11107" width="10.88671875" style="13" customWidth="1"/>
    <col min="11108" max="11108" width="12" style="13" customWidth="1"/>
    <col min="11109" max="11109" width="2.6640625" style="13" customWidth="1"/>
    <col min="11110" max="11111" width="6.44140625" style="13" customWidth="1"/>
    <col min="11112" max="11112" width="5.88671875" style="13" customWidth="1"/>
    <col min="11113" max="11113" width="6.44140625" style="13" customWidth="1"/>
    <col min="11114" max="11114" width="13.6640625" style="13" customWidth="1"/>
    <col min="11115" max="11116" width="9" style="13" customWidth="1"/>
    <col min="11117" max="11117" width="2.44140625" style="13" customWidth="1"/>
    <col min="11118" max="11118" width="8.88671875" style="13" customWidth="1"/>
    <col min="11119" max="11119" width="7.44140625" style="13" customWidth="1"/>
    <col min="11120" max="11122" width="3.6640625" style="13" customWidth="1"/>
    <col min="11123" max="11123" width="3.44140625" style="13" customWidth="1"/>
    <col min="11124" max="11124" width="2.88671875" style="13" customWidth="1"/>
    <col min="11125" max="11125" width="3" style="13" customWidth="1"/>
    <col min="11126" max="11128" width="13" style="13" hidden="1" customWidth="1"/>
    <col min="11129" max="11129" width="4.44140625" style="13" customWidth="1"/>
    <col min="11130" max="11130" width="13" style="13" hidden="1" customWidth="1"/>
    <col min="11131" max="11132" width="14.88671875" style="13" customWidth="1"/>
    <col min="11133" max="11133" width="15.109375" style="13" customWidth="1"/>
    <col min="11134" max="11134" width="6.44140625" style="13" customWidth="1"/>
    <col min="11135" max="11135" width="15.109375" style="13" customWidth="1"/>
    <col min="11136" max="11136" width="4.109375" style="13" customWidth="1"/>
    <col min="11137" max="11137" width="3" style="13" customWidth="1"/>
    <col min="11138" max="11140" width="13" style="13" hidden="1" customWidth="1"/>
    <col min="11141" max="11141" width="3" style="13" customWidth="1"/>
    <col min="11142" max="11142" width="13" style="13" hidden="1" customWidth="1"/>
    <col min="11143" max="11143" width="3" style="13" customWidth="1"/>
    <col min="11144" max="11144" width="13" style="13" hidden="1" customWidth="1"/>
    <col min="11145" max="11145" width="4.44140625" style="13" customWidth="1"/>
    <col min="11146" max="11146" width="34.33203125" style="13" customWidth="1"/>
    <col min="11147" max="11147" width="23.44140625" style="13" customWidth="1"/>
    <col min="11148" max="11148" width="9.109375" style="13" customWidth="1"/>
    <col min="11149" max="11149" width="19.44140625" style="13" customWidth="1"/>
    <col min="11150" max="11150" width="42.6640625" style="13" customWidth="1"/>
    <col min="11151" max="11151" width="5.88671875" style="13" customWidth="1"/>
    <col min="11152" max="11152" width="31.44140625" style="13" customWidth="1"/>
    <col min="11153" max="11153" width="16.109375" style="13" customWidth="1"/>
    <col min="11154" max="11155" width="9.33203125" style="13" customWidth="1"/>
    <col min="11156" max="11156" width="11.109375" style="13" customWidth="1"/>
    <col min="11157" max="11157" width="2.109375" style="13" customWidth="1"/>
    <col min="11158" max="11363" width="10.88671875" style="13" customWidth="1"/>
    <col min="11364" max="11364" width="12" style="13" customWidth="1"/>
    <col min="11365" max="11365" width="2.6640625" style="13" customWidth="1"/>
    <col min="11366" max="11367" width="6.44140625" style="13" customWidth="1"/>
    <col min="11368" max="11368" width="5.88671875" style="13" customWidth="1"/>
    <col min="11369" max="11369" width="6.44140625" style="13" customWidth="1"/>
    <col min="11370" max="11370" width="13.6640625" style="13" customWidth="1"/>
    <col min="11371" max="11372" width="9" style="13" customWidth="1"/>
    <col min="11373" max="11373" width="2.44140625" style="13" customWidth="1"/>
    <col min="11374" max="11374" width="8.88671875" style="13" customWidth="1"/>
    <col min="11375" max="11375" width="7.44140625" style="13" customWidth="1"/>
    <col min="11376" max="11378" width="3.6640625" style="13" customWidth="1"/>
    <col min="11379" max="11379" width="3.44140625" style="13" customWidth="1"/>
    <col min="11380" max="11380" width="2.88671875" style="13" customWidth="1"/>
    <col min="11381" max="11381" width="3" style="13" customWidth="1"/>
    <col min="11382" max="11384" width="13" style="13" hidden="1" customWidth="1"/>
    <col min="11385" max="11385" width="4.44140625" style="13" customWidth="1"/>
    <col min="11386" max="11386" width="13" style="13" hidden="1" customWidth="1"/>
    <col min="11387" max="11388" width="14.88671875" style="13" customWidth="1"/>
    <col min="11389" max="11389" width="15.109375" style="13" customWidth="1"/>
    <col min="11390" max="11390" width="6.44140625" style="13" customWidth="1"/>
    <col min="11391" max="11391" width="15.109375" style="13" customWidth="1"/>
    <col min="11392" max="11392" width="4.109375" style="13" customWidth="1"/>
    <col min="11393" max="11393" width="3" style="13" customWidth="1"/>
    <col min="11394" max="11396" width="13" style="13" hidden="1" customWidth="1"/>
    <col min="11397" max="11397" width="3" style="13" customWidth="1"/>
    <col min="11398" max="11398" width="13" style="13" hidden="1" customWidth="1"/>
    <col min="11399" max="11399" width="3" style="13" customWidth="1"/>
    <col min="11400" max="11400" width="13" style="13" hidden="1" customWidth="1"/>
    <col min="11401" max="11401" width="4.44140625" style="13" customWidth="1"/>
    <col min="11402" max="11402" width="34.33203125" style="13" customWidth="1"/>
    <col min="11403" max="11403" width="23.44140625" style="13" customWidth="1"/>
    <col min="11404" max="11404" width="9.109375" style="13" customWidth="1"/>
    <col min="11405" max="11405" width="19.44140625" style="13" customWidth="1"/>
    <col min="11406" max="11406" width="42.6640625" style="13" customWidth="1"/>
    <col min="11407" max="11407" width="5.88671875" style="13" customWidth="1"/>
    <col min="11408" max="11408" width="31.44140625" style="13" customWidth="1"/>
    <col min="11409" max="11409" width="16.109375" style="13" customWidth="1"/>
    <col min="11410" max="11411" width="9.33203125" style="13" customWidth="1"/>
    <col min="11412" max="11412" width="11.109375" style="13" customWidth="1"/>
    <col min="11413" max="11413" width="2.109375" style="13" customWidth="1"/>
    <col min="11414" max="11619" width="10.88671875" style="13" customWidth="1"/>
    <col min="11620" max="11620" width="12" style="13" customWidth="1"/>
    <col min="11621" max="11621" width="2.6640625" style="13" customWidth="1"/>
    <col min="11622" max="11623" width="6.44140625" style="13" customWidth="1"/>
    <col min="11624" max="11624" width="5.88671875" style="13" customWidth="1"/>
    <col min="11625" max="11625" width="6.44140625" style="13" customWidth="1"/>
    <col min="11626" max="11626" width="13.6640625" style="13" customWidth="1"/>
    <col min="11627" max="11628" width="9" style="13" customWidth="1"/>
    <col min="11629" max="11629" width="2.44140625" style="13" customWidth="1"/>
    <col min="11630" max="11630" width="8.88671875" style="13" customWidth="1"/>
    <col min="11631" max="11631" width="7.44140625" style="13" customWidth="1"/>
    <col min="11632" max="11634" width="3.6640625" style="13" customWidth="1"/>
    <col min="11635" max="11635" width="3.44140625" style="13" customWidth="1"/>
    <col min="11636" max="11636" width="2.88671875" style="13" customWidth="1"/>
    <col min="11637" max="11637" width="3" style="13" customWidth="1"/>
    <col min="11638" max="11640" width="13" style="13" hidden="1" customWidth="1"/>
    <col min="11641" max="11641" width="4.44140625" style="13" customWidth="1"/>
    <col min="11642" max="11642" width="13" style="13" hidden="1" customWidth="1"/>
    <col min="11643" max="11644" width="14.88671875" style="13" customWidth="1"/>
    <col min="11645" max="11645" width="15.109375" style="13" customWidth="1"/>
    <col min="11646" max="11646" width="6.44140625" style="13" customWidth="1"/>
    <col min="11647" max="11647" width="15.109375" style="13" customWidth="1"/>
    <col min="11648" max="11648" width="4.109375" style="13" customWidth="1"/>
    <col min="11649" max="11649" width="3" style="13" customWidth="1"/>
    <col min="11650" max="11652" width="13" style="13" hidden="1" customWidth="1"/>
    <col min="11653" max="11653" width="3" style="13" customWidth="1"/>
    <col min="11654" max="11654" width="13" style="13" hidden="1" customWidth="1"/>
    <col min="11655" max="11655" width="3" style="13" customWidth="1"/>
    <col min="11656" max="11656" width="13" style="13" hidden="1" customWidth="1"/>
    <col min="11657" max="11657" width="4.44140625" style="13" customWidth="1"/>
    <col min="11658" max="11658" width="34.33203125" style="13" customWidth="1"/>
    <col min="11659" max="11659" width="23.44140625" style="13" customWidth="1"/>
    <col min="11660" max="11660" width="9.109375" style="13" customWidth="1"/>
    <col min="11661" max="11661" width="19.44140625" style="13" customWidth="1"/>
    <col min="11662" max="11662" width="42.6640625" style="13" customWidth="1"/>
    <col min="11663" max="11663" width="5.88671875" style="13" customWidth="1"/>
    <col min="11664" max="11664" width="31.44140625" style="13" customWidth="1"/>
    <col min="11665" max="11665" width="16.109375" style="13" customWidth="1"/>
    <col min="11666" max="11667" width="9.33203125" style="13" customWidth="1"/>
    <col min="11668" max="11668" width="11.109375" style="13" customWidth="1"/>
    <col min="11669" max="11669" width="2.109375" style="13" customWidth="1"/>
    <col min="11670" max="11875" width="10.88671875" style="13" customWidth="1"/>
    <col min="11876" max="11876" width="12" style="13" customWidth="1"/>
    <col min="11877" max="11877" width="2.6640625" style="13" customWidth="1"/>
    <col min="11878" max="11879" width="6.44140625" style="13" customWidth="1"/>
    <col min="11880" max="11880" width="5.88671875" style="13" customWidth="1"/>
    <col min="11881" max="11881" width="6.44140625" style="13" customWidth="1"/>
    <col min="11882" max="11882" width="13.6640625" style="13" customWidth="1"/>
    <col min="11883" max="11884" width="9" style="13" customWidth="1"/>
    <col min="11885" max="11885" width="2.44140625" style="13" customWidth="1"/>
    <col min="11886" max="11886" width="8.88671875" style="13" customWidth="1"/>
    <col min="11887" max="11887" width="7.44140625" style="13" customWidth="1"/>
    <col min="11888" max="11890" width="3.6640625" style="13" customWidth="1"/>
    <col min="11891" max="11891" width="3.44140625" style="13" customWidth="1"/>
    <col min="11892" max="11892" width="2.88671875" style="13" customWidth="1"/>
    <col min="11893" max="11893" width="3" style="13" customWidth="1"/>
    <col min="11894" max="11896" width="13" style="13" hidden="1" customWidth="1"/>
    <col min="11897" max="11897" width="4.44140625" style="13" customWidth="1"/>
    <col min="11898" max="11898" width="13" style="13" hidden="1" customWidth="1"/>
    <col min="11899" max="11900" width="14.88671875" style="13" customWidth="1"/>
    <col min="11901" max="11901" width="15.109375" style="13" customWidth="1"/>
    <col min="11902" max="11902" width="6.44140625" style="13" customWidth="1"/>
    <col min="11903" max="11903" width="15.109375" style="13" customWidth="1"/>
    <col min="11904" max="11904" width="4.109375" style="13" customWidth="1"/>
    <col min="11905" max="11905" width="3" style="13" customWidth="1"/>
    <col min="11906" max="11908" width="13" style="13" hidden="1" customWidth="1"/>
    <col min="11909" max="11909" width="3" style="13" customWidth="1"/>
    <col min="11910" max="11910" width="13" style="13" hidden="1" customWidth="1"/>
    <col min="11911" max="11911" width="3" style="13" customWidth="1"/>
    <col min="11912" max="11912" width="13" style="13" hidden="1" customWidth="1"/>
    <col min="11913" max="11913" width="4.44140625" style="13" customWidth="1"/>
    <col min="11914" max="11914" width="34.33203125" style="13" customWidth="1"/>
    <col min="11915" max="11915" width="23.44140625" style="13" customWidth="1"/>
    <col min="11916" max="11916" width="9.109375" style="13" customWidth="1"/>
    <col min="11917" max="11917" width="19.44140625" style="13" customWidth="1"/>
    <col min="11918" max="11918" width="42.6640625" style="13" customWidth="1"/>
    <col min="11919" max="11919" width="5.88671875" style="13" customWidth="1"/>
    <col min="11920" max="11920" width="31.44140625" style="13" customWidth="1"/>
    <col min="11921" max="11921" width="16.109375" style="13" customWidth="1"/>
    <col min="11922" max="11923" width="9.33203125" style="13" customWidth="1"/>
    <col min="11924" max="11924" width="11.109375" style="13" customWidth="1"/>
    <col min="11925" max="11925" width="2.109375" style="13" customWidth="1"/>
    <col min="11926" max="12131" width="10.88671875" style="13" customWidth="1"/>
    <col min="12132" max="12132" width="12" style="13" customWidth="1"/>
    <col min="12133" max="12133" width="2.6640625" style="13" customWidth="1"/>
    <col min="12134" max="12135" width="6.44140625" style="13" customWidth="1"/>
    <col min="12136" max="12136" width="5.88671875" style="13" customWidth="1"/>
    <col min="12137" max="12137" width="6.44140625" style="13" customWidth="1"/>
    <col min="12138" max="12138" width="13.6640625" style="13" customWidth="1"/>
    <col min="12139" max="12140" width="9" style="13" customWidth="1"/>
    <col min="12141" max="12141" width="2.44140625" style="13" customWidth="1"/>
    <col min="12142" max="12142" width="8.88671875" style="13" customWidth="1"/>
    <col min="12143" max="12143" width="7.44140625" style="13" customWidth="1"/>
    <col min="12144" max="12146" width="3.6640625" style="13" customWidth="1"/>
    <col min="12147" max="12147" width="3.44140625" style="13" customWidth="1"/>
    <col min="12148" max="12148" width="2.88671875" style="13" customWidth="1"/>
    <col min="12149" max="12149" width="3" style="13" customWidth="1"/>
    <col min="12150" max="12152" width="13" style="13" hidden="1" customWidth="1"/>
    <col min="12153" max="12153" width="4.44140625" style="13" customWidth="1"/>
    <col min="12154" max="12154" width="13" style="13" hidden="1" customWidth="1"/>
    <col min="12155" max="12156" width="14.88671875" style="13" customWidth="1"/>
    <col min="12157" max="12157" width="15.109375" style="13" customWidth="1"/>
    <col min="12158" max="12158" width="6.44140625" style="13" customWidth="1"/>
    <col min="12159" max="12159" width="15.109375" style="13" customWidth="1"/>
    <col min="12160" max="12160" width="4.109375" style="13" customWidth="1"/>
    <col min="12161" max="12161" width="3" style="13" customWidth="1"/>
    <col min="12162" max="12164" width="13" style="13" hidden="1" customWidth="1"/>
    <col min="12165" max="12165" width="3" style="13" customWidth="1"/>
    <col min="12166" max="12166" width="13" style="13" hidden="1" customWidth="1"/>
    <col min="12167" max="12167" width="3" style="13" customWidth="1"/>
    <col min="12168" max="12168" width="13" style="13" hidden="1" customWidth="1"/>
    <col min="12169" max="12169" width="4.44140625" style="13" customWidth="1"/>
    <col min="12170" max="12170" width="34.33203125" style="13" customWidth="1"/>
    <col min="12171" max="12171" width="23.44140625" style="13" customWidth="1"/>
    <col min="12172" max="12172" width="9.109375" style="13" customWidth="1"/>
    <col min="12173" max="12173" width="19.44140625" style="13" customWidth="1"/>
    <col min="12174" max="12174" width="42.6640625" style="13" customWidth="1"/>
    <col min="12175" max="12175" width="5.88671875" style="13" customWidth="1"/>
    <col min="12176" max="12176" width="31.44140625" style="13" customWidth="1"/>
    <col min="12177" max="12177" width="16.109375" style="13" customWidth="1"/>
    <col min="12178" max="12179" width="9.33203125" style="13" customWidth="1"/>
    <col min="12180" max="12180" width="11.109375" style="13" customWidth="1"/>
    <col min="12181" max="12181" width="2.109375" style="13" customWidth="1"/>
    <col min="12182" max="12387" width="10.88671875" style="13" customWidth="1"/>
    <col min="12388" max="12388" width="12" style="13" customWidth="1"/>
    <col min="12389" max="12389" width="2.6640625" style="13" customWidth="1"/>
    <col min="12390" max="12391" width="6.44140625" style="13" customWidth="1"/>
    <col min="12392" max="12392" width="5.88671875" style="13" customWidth="1"/>
    <col min="12393" max="12393" width="6.44140625" style="13" customWidth="1"/>
    <col min="12394" max="12394" width="13.6640625" style="13" customWidth="1"/>
    <col min="12395" max="12396" width="9" style="13" customWidth="1"/>
    <col min="12397" max="12397" width="2.44140625" style="13" customWidth="1"/>
    <col min="12398" max="12398" width="8.88671875" style="13" customWidth="1"/>
    <col min="12399" max="12399" width="7.44140625" style="13" customWidth="1"/>
    <col min="12400" max="12402" width="3.6640625" style="13" customWidth="1"/>
    <col min="12403" max="12403" width="3.44140625" style="13" customWidth="1"/>
    <col min="12404" max="12404" width="2.88671875" style="13" customWidth="1"/>
    <col min="12405" max="12405" width="3" style="13" customWidth="1"/>
    <col min="12406" max="12408" width="13" style="13" hidden="1" customWidth="1"/>
    <col min="12409" max="12409" width="4.44140625" style="13" customWidth="1"/>
    <col min="12410" max="12410" width="13" style="13" hidden="1" customWidth="1"/>
    <col min="12411" max="12412" width="14.88671875" style="13" customWidth="1"/>
    <col min="12413" max="12413" width="15.109375" style="13" customWidth="1"/>
    <col min="12414" max="12414" width="6.44140625" style="13" customWidth="1"/>
    <col min="12415" max="12415" width="15.109375" style="13" customWidth="1"/>
    <col min="12416" max="12416" width="4.109375" style="13" customWidth="1"/>
    <col min="12417" max="12417" width="3" style="13" customWidth="1"/>
    <col min="12418" max="12420" width="13" style="13" hidden="1" customWidth="1"/>
    <col min="12421" max="12421" width="3" style="13" customWidth="1"/>
    <col min="12422" max="12422" width="13" style="13" hidden="1" customWidth="1"/>
    <col min="12423" max="12423" width="3" style="13" customWidth="1"/>
    <col min="12424" max="12424" width="13" style="13" hidden="1" customWidth="1"/>
    <col min="12425" max="12425" width="4.44140625" style="13" customWidth="1"/>
    <col min="12426" max="12426" width="34.33203125" style="13" customWidth="1"/>
    <col min="12427" max="12427" width="23.44140625" style="13" customWidth="1"/>
    <col min="12428" max="12428" width="9.109375" style="13" customWidth="1"/>
    <col min="12429" max="12429" width="19.44140625" style="13" customWidth="1"/>
    <col min="12430" max="12430" width="42.6640625" style="13" customWidth="1"/>
    <col min="12431" max="12431" width="5.88671875" style="13" customWidth="1"/>
    <col min="12432" max="12432" width="31.44140625" style="13" customWidth="1"/>
    <col min="12433" max="12433" width="16.109375" style="13" customWidth="1"/>
    <col min="12434" max="12435" width="9.33203125" style="13" customWidth="1"/>
    <col min="12436" max="12436" width="11.109375" style="13" customWidth="1"/>
    <col min="12437" max="12437" width="2.109375" style="13" customWidth="1"/>
    <col min="12438" max="12643" width="10.88671875" style="13" customWidth="1"/>
    <col min="12644" max="12644" width="12" style="13" customWidth="1"/>
    <col min="12645" max="12645" width="2.6640625" style="13" customWidth="1"/>
    <col min="12646" max="12647" width="6.44140625" style="13" customWidth="1"/>
    <col min="12648" max="12648" width="5.88671875" style="13" customWidth="1"/>
    <col min="12649" max="12649" width="6.44140625" style="13" customWidth="1"/>
    <col min="12650" max="12650" width="13.6640625" style="13" customWidth="1"/>
    <col min="12651" max="12652" width="9" style="13" customWidth="1"/>
    <col min="12653" max="12653" width="2.44140625" style="13" customWidth="1"/>
    <col min="12654" max="12654" width="8.88671875" style="13" customWidth="1"/>
    <col min="12655" max="12655" width="7.44140625" style="13" customWidth="1"/>
    <col min="12656" max="12658" width="3.6640625" style="13" customWidth="1"/>
    <col min="12659" max="12659" width="3.44140625" style="13" customWidth="1"/>
    <col min="12660" max="12660" width="2.88671875" style="13" customWidth="1"/>
    <col min="12661" max="12661" width="3" style="13" customWidth="1"/>
    <col min="12662" max="12664" width="13" style="13" hidden="1" customWidth="1"/>
    <col min="12665" max="12665" width="4.44140625" style="13" customWidth="1"/>
    <col min="12666" max="12666" width="13" style="13" hidden="1" customWidth="1"/>
    <col min="12667" max="12668" width="14.88671875" style="13" customWidth="1"/>
    <col min="12669" max="12669" width="15.109375" style="13" customWidth="1"/>
    <col min="12670" max="12670" width="6.44140625" style="13" customWidth="1"/>
    <col min="12671" max="12671" width="15.109375" style="13" customWidth="1"/>
    <col min="12672" max="12672" width="4.109375" style="13" customWidth="1"/>
    <col min="12673" max="12673" width="3" style="13" customWidth="1"/>
    <col min="12674" max="12676" width="13" style="13" hidden="1" customWidth="1"/>
    <col min="12677" max="12677" width="3" style="13" customWidth="1"/>
    <col min="12678" max="12678" width="13" style="13" hidden="1" customWidth="1"/>
    <col min="12679" max="12679" width="3" style="13" customWidth="1"/>
    <col min="12680" max="12680" width="13" style="13" hidden="1" customWidth="1"/>
    <col min="12681" max="12681" width="4.44140625" style="13" customWidth="1"/>
    <col min="12682" max="12682" width="34.33203125" style="13" customWidth="1"/>
    <col min="12683" max="12683" width="23.44140625" style="13" customWidth="1"/>
    <col min="12684" max="12684" width="9.109375" style="13" customWidth="1"/>
    <col min="12685" max="12685" width="19.44140625" style="13" customWidth="1"/>
    <col min="12686" max="12686" width="42.6640625" style="13" customWidth="1"/>
    <col min="12687" max="12687" width="5.88671875" style="13" customWidth="1"/>
    <col min="12688" max="12688" width="31.44140625" style="13" customWidth="1"/>
    <col min="12689" max="12689" width="16.109375" style="13" customWidth="1"/>
    <col min="12690" max="12691" width="9.33203125" style="13" customWidth="1"/>
    <col min="12692" max="12692" width="11.109375" style="13" customWidth="1"/>
    <col min="12693" max="12693" width="2.109375" style="13" customWidth="1"/>
    <col min="12694" max="12899" width="10.88671875" style="13" customWidth="1"/>
    <col min="12900" max="12900" width="12" style="13" customWidth="1"/>
    <col min="12901" max="12901" width="2.6640625" style="13" customWidth="1"/>
    <col min="12902" max="12903" width="6.44140625" style="13" customWidth="1"/>
    <col min="12904" max="12904" width="5.88671875" style="13" customWidth="1"/>
    <col min="12905" max="12905" width="6.44140625" style="13" customWidth="1"/>
    <col min="12906" max="12906" width="13.6640625" style="13" customWidth="1"/>
    <col min="12907" max="12908" width="9" style="13" customWidth="1"/>
    <col min="12909" max="12909" width="2.44140625" style="13" customWidth="1"/>
    <col min="12910" max="12910" width="8.88671875" style="13" customWidth="1"/>
    <col min="12911" max="12911" width="7.44140625" style="13" customWidth="1"/>
    <col min="12912" max="12914" width="3.6640625" style="13" customWidth="1"/>
    <col min="12915" max="12915" width="3.44140625" style="13" customWidth="1"/>
    <col min="12916" max="12916" width="2.88671875" style="13" customWidth="1"/>
    <col min="12917" max="12917" width="3" style="13" customWidth="1"/>
    <col min="12918" max="12920" width="13" style="13" hidden="1" customWidth="1"/>
    <col min="12921" max="12921" width="4.44140625" style="13" customWidth="1"/>
    <col min="12922" max="12922" width="13" style="13" hidden="1" customWidth="1"/>
    <col min="12923" max="12924" width="14.88671875" style="13" customWidth="1"/>
    <col min="12925" max="12925" width="15.109375" style="13" customWidth="1"/>
    <col min="12926" max="12926" width="6.44140625" style="13" customWidth="1"/>
    <col min="12927" max="12927" width="15.109375" style="13" customWidth="1"/>
    <col min="12928" max="12928" width="4.109375" style="13" customWidth="1"/>
    <col min="12929" max="12929" width="3" style="13" customWidth="1"/>
    <col min="12930" max="12932" width="13" style="13" hidden="1" customWidth="1"/>
    <col min="12933" max="12933" width="3" style="13" customWidth="1"/>
    <col min="12934" max="12934" width="13" style="13" hidden="1" customWidth="1"/>
    <col min="12935" max="12935" width="3" style="13" customWidth="1"/>
    <col min="12936" max="12936" width="13" style="13" hidden="1" customWidth="1"/>
    <col min="12937" max="12937" width="4.44140625" style="13" customWidth="1"/>
    <col min="12938" max="12938" width="34.33203125" style="13" customWidth="1"/>
    <col min="12939" max="12939" width="23.44140625" style="13" customWidth="1"/>
    <col min="12940" max="12940" width="9.109375" style="13" customWidth="1"/>
    <col min="12941" max="12941" width="19.44140625" style="13" customWidth="1"/>
    <col min="12942" max="12942" width="42.6640625" style="13" customWidth="1"/>
    <col min="12943" max="12943" width="5.88671875" style="13" customWidth="1"/>
    <col min="12944" max="12944" width="31.44140625" style="13" customWidth="1"/>
    <col min="12945" max="12945" width="16.109375" style="13" customWidth="1"/>
    <col min="12946" max="12947" width="9.33203125" style="13" customWidth="1"/>
    <col min="12948" max="12948" width="11.109375" style="13" customWidth="1"/>
    <col min="12949" max="12949" width="2.109375" style="13" customWidth="1"/>
    <col min="12950" max="13155" width="10.88671875" style="13" customWidth="1"/>
    <col min="13156" max="13156" width="12" style="13" customWidth="1"/>
    <col min="13157" max="13157" width="2.6640625" style="13" customWidth="1"/>
    <col min="13158" max="13159" width="6.44140625" style="13" customWidth="1"/>
    <col min="13160" max="13160" width="5.88671875" style="13" customWidth="1"/>
    <col min="13161" max="13161" width="6.44140625" style="13" customWidth="1"/>
    <col min="13162" max="13162" width="13.6640625" style="13" customWidth="1"/>
    <col min="13163" max="13164" width="9" style="13" customWidth="1"/>
    <col min="13165" max="13165" width="2.44140625" style="13" customWidth="1"/>
    <col min="13166" max="13166" width="8.88671875" style="13" customWidth="1"/>
    <col min="13167" max="13167" width="7.44140625" style="13" customWidth="1"/>
    <col min="13168" max="13170" width="3.6640625" style="13" customWidth="1"/>
    <col min="13171" max="13171" width="3.44140625" style="13" customWidth="1"/>
    <col min="13172" max="13172" width="2.88671875" style="13" customWidth="1"/>
    <col min="13173" max="13173" width="3" style="13" customWidth="1"/>
    <col min="13174" max="13176" width="13" style="13" hidden="1" customWidth="1"/>
    <col min="13177" max="13177" width="4.44140625" style="13" customWidth="1"/>
    <col min="13178" max="13178" width="13" style="13" hidden="1" customWidth="1"/>
    <col min="13179" max="13180" width="14.88671875" style="13" customWidth="1"/>
    <col min="13181" max="13181" width="15.109375" style="13" customWidth="1"/>
    <col min="13182" max="13182" width="6.44140625" style="13" customWidth="1"/>
    <col min="13183" max="13183" width="15.109375" style="13" customWidth="1"/>
    <col min="13184" max="13184" width="4.109375" style="13" customWidth="1"/>
    <col min="13185" max="13185" width="3" style="13" customWidth="1"/>
    <col min="13186" max="13188" width="13" style="13" hidden="1" customWidth="1"/>
    <col min="13189" max="13189" width="3" style="13" customWidth="1"/>
    <col min="13190" max="13190" width="13" style="13" hidden="1" customWidth="1"/>
    <col min="13191" max="13191" width="3" style="13" customWidth="1"/>
    <col min="13192" max="13192" width="13" style="13" hidden="1" customWidth="1"/>
    <col min="13193" max="13193" width="4.44140625" style="13" customWidth="1"/>
    <col min="13194" max="13194" width="34.33203125" style="13" customWidth="1"/>
    <col min="13195" max="13195" width="23.44140625" style="13" customWidth="1"/>
    <col min="13196" max="13196" width="9.109375" style="13" customWidth="1"/>
    <col min="13197" max="13197" width="19.44140625" style="13" customWidth="1"/>
    <col min="13198" max="13198" width="42.6640625" style="13" customWidth="1"/>
    <col min="13199" max="13199" width="5.88671875" style="13" customWidth="1"/>
    <col min="13200" max="13200" width="31.44140625" style="13" customWidth="1"/>
    <col min="13201" max="13201" width="16.109375" style="13" customWidth="1"/>
    <col min="13202" max="13203" width="9.33203125" style="13" customWidth="1"/>
    <col min="13204" max="13204" width="11.109375" style="13" customWidth="1"/>
    <col min="13205" max="13205" width="2.109375" style="13" customWidth="1"/>
    <col min="13206" max="13411" width="10.88671875" style="13" customWidth="1"/>
    <col min="13412" max="13412" width="12" style="13" customWidth="1"/>
    <col min="13413" max="13413" width="2.6640625" style="13" customWidth="1"/>
    <col min="13414" max="13415" width="6.44140625" style="13" customWidth="1"/>
    <col min="13416" max="13416" width="5.88671875" style="13" customWidth="1"/>
    <col min="13417" max="13417" width="6.44140625" style="13" customWidth="1"/>
    <col min="13418" max="13418" width="13.6640625" style="13" customWidth="1"/>
    <col min="13419" max="13420" width="9" style="13" customWidth="1"/>
    <col min="13421" max="13421" width="2.44140625" style="13" customWidth="1"/>
    <col min="13422" max="13422" width="8.88671875" style="13" customWidth="1"/>
    <col min="13423" max="13423" width="7.44140625" style="13" customWidth="1"/>
    <col min="13424" max="13426" width="3.6640625" style="13" customWidth="1"/>
    <col min="13427" max="13427" width="3.44140625" style="13" customWidth="1"/>
    <col min="13428" max="13428" width="2.88671875" style="13" customWidth="1"/>
    <col min="13429" max="13429" width="3" style="13" customWidth="1"/>
    <col min="13430" max="13432" width="13" style="13" hidden="1" customWidth="1"/>
    <col min="13433" max="13433" width="4.44140625" style="13" customWidth="1"/>
    <col min="13434" max="13434" width="13" style="13" hidden="1" customWidth="1"/>
    <col min="13435" max="13436" width="14.88671875" style="13" customWidth="1"/>
    <col min="13437" max="13437" width="15.109375" style="13" customWidth="1"/>
    <col min="13438" max="13438" width="6.44140625" style="13" customWidth="1"/>
    <col min="13439" max="13439" width="15.109375" style="13" customWidth="1"/>
    <col min="13440" max="13440" width="4.109375" style="13" customWidth="1"/>
    <col min="13441" max="13441" width="3" style="13" customWidth="1"/>
    <col min="13442" max="13444" width="13" style="13" hidden="1" customWidth="1"/>
    <col min="13445" max="13445" width="3" style="13" customWidth="1"/>
    <col min="13446" max="13446" width="13" style="13" hidden="1" customWidth="1"/>
    <col min="13447" max="13447" width="3" style="13" customWidth="1"/>
    <col min="13448" max="13448" width="13" style="13" hidden="1" customWidth="1"/>
    <col min="13449" max="13449" width="4.44140625" style="13" customWidth="1"/>
    <col min="13450" max="13450" width="34.33203125" style="13" customWidth="1"/>
    <col min="13451" max="13451" width="23.44140625" style="13" customWidth="1"/>
    <col min="13452" max="13452" width="9.109375" style="13" customWidth="1"/>
    <col min="13453" max="13453" width="19.44140625" style="13" customWidth="1"/>
    <col min="13454" max="13454" width="42.6640625" style="13" customWidth="1"/>
    <col min="13455" max="13455" width="5.88671875" style="13" customWidth="1"/>
    <col min="13456" max="13456" width="31.44140625" style="13" customWidth="1"/>
    <col min="13457" max="13457" width="16.109375" style="13" customWidth="1"/>
    <col min="13458" max="13459" width="9.33203125" style="13" customWidth="1"/>
    <col min="13460" max="13460" width="11.109375" style="13" customWidth="1"/>
    <col min="13461" max="13461" width="2.109375" style="13" customWidth="1"/>
    <col min="13462" max="13667" width="10.88671875" style="13" customWidth="1"/>
    <col min="13668" max="13668" width="12" style="13" customWidth="1"/>
    <col min="13669" max="13669" width="2.6640625" style="13" customWidth="1"/>
    <col min="13670" max="13671" width="6.44140625" style="13" customWidth="1"/>
    <col min="13672" max="13672" width="5.88671875" style="13" customWidth="1"/>
    <col min="13673" max="13673" width="6.44140625" style="13" customWidth="1"/>
    <col min="13674" max="13674" width="13.6640625" style="13" customWidth="1"/>
    <col min="13675" max="13676" width="9" style="13" customWidth="1"/>
    <col min="13677" max="13677" width="2.44140625" style="13" customWidth="1"/>
    <col min="13678" max="13678" width="8.88671875" style="13" customWidth="1"/>
    <col min="13679" max="13679" width="7.44140625" style="13" customWidth="1"/>
    <col min="13680" max="13682" width="3.6640625" style="13" customWidth="1"/>
    <col min="13683" max="13683" width="3.44140625" style="13" customWidth="1"/>
    <col min="13684" max="13684" width="2.88671875" style="13" customWidth="1"/>
    <col min="13685" max="13685" width="3" style="13" customWidth="1"/>
    <col min="13686" max="13688" width="13" style="13" hidden="1" customWidth="1"/>
    <col min="13689" max="13689" width="4.44140625" style="13" customWidth="1"/>
    <col min="13690" max="13690" width="13" style="13" hidden="1" customWidth="1"/>
    <col min="13691" max="13692" width="14.88671875" style="13" customWidth="1"/>
    <col min="13693" max="13693" width="15.109375" style="13" customWidth="1"/>
    <col min="13694" max="13694" width="6.44140625" style="13" customWidth="1"/>
    <col min="13695" max="13695" width="15.109375" style="13" customWidth="1"/>
    <col min="13696" max="13696" width="4.109375" style="13" customWidth="1"/>
    <col min="13697" max="13697" width="3" style="13" customWidth="1"/>
    <col min="13698" max="13700" width="13" style="13" hidden="1" customWidth="1"/>
    <col min="13701" max="13701" width="3" style="13" customWidth="1"/>
    <col min="13702" max="13702" width="13" style="13" hidden="1" customWidth="1"/>
    <col min="13703" max="13703" width="3" style="13" customWidth="1"/>
    <col min="13704" max="13704" width="13" style="13" hidden="1" customWidth="1"/>
    <col min="13705" max="13705" width="4.44140625" style="13" customWidth="1"/>
    <col min="13706" max="13706" width="34.33203125" style="13" customWidth="1"/>
    <col min="13707" max="13707" width="23.44140625" style="13" customWidth="1"/>
    <col min="13708" max="13708" width="9.109375" style="13" customWidth="1"/>
    <col min="13709" max="13709" width="19.44140625" style="13" customWidth="1"/>
    <col min="13710" max="13710" width="42.6640625" style="13" customWidth="1"/>
    <col min="13711" max="13711" width="5.88671875" style="13" customWidth="1"/>
    <col min="13712" max="13712" width="31.44140625" style="13" customWidth="1"/>
    <col min="13713" max="13713" width="16.109375" style="13" customWidth="1"/>
    <col min="13714" max="13715" width="9.33203125" style="13" customWidth="1"/>
    <col min="13716" max="13716" width="11.109375" style="13" customWidth="1"/>
    <col min="13717" max="13717" width="2.109375" style="13" customWidth="1"/>
    <col min="13718" max="13923" width="10.88671875" style="13" customWidth="1"/>
    <col min="13924" max="13924" width="12" style="13" customWidth="1"/>
    <col min="13925" max="13925" width="2.6640625" style="13" customWidth="1"/>
    <col min="13926" max="13927" width="6.44140625" style="13" customWidth="1"/>
    <col min="13928" max="13928" width="5.88671875" style="13" customWidth="1"/>
    <col min="13929" max="13929" width="6.44140625" style="13" customWidth="1"/>
    <col min="13930" max="13930" width="13.6640625" style="13" customWidth="1"/>
    <col min="13931" max="13932" width="9" style="13" customWidth="1"/>
    <col min="13933" max="13933" width="2.44140625" style="13" customWidth="1"/>
    <col min="13934" max="13934" width="8.88671875" style="13" customWidth="1"/>
    <col min="13935" max="13935" width="7.44140625" style="13" customWidth="1"/>
    <col min="13936" max="13938" width="3.6640625" style="13" customWidth="1"/>
    <col min="13939" max="13939" width="3.44140625" style="13" customWidth="1"/>
    <col min="13940" max="13940" width="2.88671875" style="13" customWidth="1"/>
    <col min="13941" max="13941" width="3" style="13" customWidth="1"/>
    <col min="13942" max="13944" width="13" style="13" hidden="1" customWidth="1"/>
    <col min="13945" max="13945" width="4.44140625" style="13" customWidth="1"/>
    <col min="13946" max="13946" width="13" style="13" hidden="1" customWidth="1"/>
    <col min="13947" max="13948" width="14.88671875" style="13" customWidth="1"/>
    <col min="13949" max="13949" width="15.109375" style="13" customWidth="1"/>
    <col min="13950" max="13950" width="6.44140625" style="13" customWidth="1"/>
    <col min="13951" max="13951" width="15.109375" style="13" customWidth="1"/>
    <col min="13952" max="13952" width="4.109375" style="13" customWidth="1"/>
    <col min="13953" max="13953" width="3" style="13" customWidth="1"/>
    <col min="13954" max="13956" width="13" style="13" hidden="1" customWidth="1"/>
    <col min="13957" max="13957" width="3" style="13" customWidth="1"/>
    <col min="13958" max="13958" width="13" style="13" hidden="1" customWidth="1"/>
    <col min="13959" max="13959" width="3" style="13" customWidth="1"/>
    <col min="13960" max="13960" width="13" style="13" hidden="1" customWidth="1"/>
    <col min="13961" max="13961" width="4.44140625" style="13" customWidth="1"/>
    <col min="13962" max="13962" width="34.33203125" style="13" customWidth="1"/>
    <col min="13963" max="13963" width="23.44140625" style="13" customWidth="1"/>
    <col min="13964" max="13964" width="9.109375" style="13" customWidth="1"/>
    <col min="13965" max="13965" width="19.44140625" style="13" customWidth="1"/>
    <col min="13966" max="13966" width="42.6640625" style="13" customWidth="1"/>
    <col min="13967" max="13967" width="5.88671875" style="13" customWidth="1"/>
    <col min="13968" max="13968" width="31.44140625" style="13" customWidth="1"/>
    <col min="13969" max="13969" width="16.109375" style="13" customWidth="1"/>
    <col min="13970" max="13971" width="9.33203125" style="13" customWidth="1"/>
    <col min="13972" max="13972" width="11.109375" style="13" customWidth="1"/>
    <col min="13973" max="13973" width="2.109375" style="13" customWidth="1"/>
    <col min="13974" max="14179" width="10.88671875" style="13" customWidth="1"/>
    <col min="14180" max="14180" width="12" style="13" customWidth="1"/>
    <col min="14181" max="14181" width="2.6640625" style="13" customWidth="1"/>
    <col min="14182" max="14183" width="6.44140625" style="13" customWidth="1"/>
    <col min="14184" max="14184" width="5.88671875" style="13" customWidth="1"/>
    <col min="14185" max="14185" width="6.44140625" style="13" customWidth="1"/>
    <col min="14186" max="14186" width="13.6640625" style="13" customWidth="1"/>
    <col min="14187" max="14188" width="9" style="13" customWidth="1"/>
    <col min="14189" max="14189" width="2.44140625" style="13" customWidth="1"/>
    <col min="14190" max="14190" width="8.88671875" style="13" customWidth="1"/>
    <col min="14191" max="14191" width="7.44140625" style="13" customWidth="1"/>
    <col min="14192" max="14194" width="3.6640625" style="13" customWidth="1"/>
    <col min="14195" max="14195" width="3.44140625" style="13" customWidth="1"/>
    <col min="14196" max="14196" width="2.88671875" style="13" customWidth="1"/>
    <col min="14197" max="14197" width="3" style="13" customWidth="1"/>
    <col min="14198" max="14200" width="13" style="13" hidden="1" customWidth="1"/>
    <col min="14201" max="14201" width="4.44140625" style="13" customWidth="1"/>
    <col min="14202" max="14202" width="13" style="13" hidden="1" customWidth="1"/>
    <col min="14203" max="14204" width="14.88671875" style="13" customWidth="1"/>
    <col min="14205" max="14205" width="15.109375" style="13" customWidth="1"/>
    <col min="14206" max="14206" width="6.44140625" style="13" customWidth="1"/>
    <col min="14207" max="14207" width="15.109375" style="13" customWidth="1"/>
    <col min="14208" max="14208" width="4.109375" style="13" customWidth="1"/>
    <col min="14209" max="14209" width="3" style="13" customWidth="1"/>
    <col min="14210" max="14212" width="13" style="13" hidden="1" customWidth="1"/>
    <col min="14213" max="14213" width="3" style="13" customWidth="1"/>
    <col min="14214" max="14214" width="13" style="13" hidden="1" customWidth="1"/>
    <col min="14215" max="14215" width="3" style="13" customWidth="1"/>
    <col min="14216" max="14216" width="13" style="13" hidden="1" customWidth="1"/>
    <col min="14217" max="14217" width="4.44140625" style="13" customWidth="1"/>
    <col min="14218" max="14218" width="34.33203125" style="13" customWidth="1"/>
    <col min="14219" max="14219" width="23.44140625" style="13" customWidth="1"/>
    <col min="14220" max="14220" width="9.109375" style="13" customWidth="1"/>
    <col min="14221" max="14221" width="19.44140625" style="13" customWidth="1"/>
    <col min="14222" max="14222" width="42.6640625" style="13" customWidth="1"/>
    <col min="14223" max="14223" width="5.88671875" style="13" customWidth="1"/>
    <col min="14224" max="14224" width="31.44140625" style="13" customWidth="1"/>
    <col min="14225" max="14225" width="16.109375" style="13" customWidth="1"/>
    <col min="14226" max="14227" width="9.33203125" style="13" customWidth="1"/>
    <col min="14228" max="14228" width="11.109375" style="13" customWidth="1"/>
    <col min="14229" max="14229" width="2.109375" style="13" customWidth="1"/>
    <col min="14230" max="14435" width="10.88671875" style="13" customWidth="1"/>
    <col min="14436" max="14436" width="12" style="13" customWidth="1"/>
    <col min="14437" max="14437" width="2.6640625" style="13" customWidth="1"/>
    <col min="14438" max="14439" width="6.44140625" style="13" customWidth="1"/>
    <col min="14440" max="14440" width="5.88671875" style="13" customWidth="1"/>
    <col min="14441" max="14441" width="6.44140625" style="13" customWidth="1"/>
    <col min="14442" max="14442" width="13.6640625" style="13" customWidth="1"/>
    <col min="14443" max="14444" width="9" style="13" customWidth="1"/>
    <col min="14445" max="14445" width="2.44140625" style="13" customWidth="1"/>
    <col min="14446" max="14446" width="8.88671875" style="13" customWidth="1"/>
    <col min="14447" max="14447" width="7.44140625" style="13" customWidth="1"/>
    <col min="14448" max="14450" width="3.6640625" style="13" customWidth="1"/>
    <col min="14451" max="14451" width="3.44140625" style="13" customWidth="1"/>
    <col min="14452" max="14452" width="2.88671875" style="13" customWidth="1"/>
    <col min="14453" max="14453" width="3" style="13" customWidth="1"/>
    <col min="14454" max="14456" width="13" style="13" hidden="1" customWidth="1"/>
    <col min="14457" max="14457" width="4.44140625" style="13" customWidth="1"/>
    <col min="14458" max="14458" width="13" style="13" hidden="1" customWidth="1"/>
    <col min="14459" max="14460" width="14.88671875" style="13" customWidth="1"/>
    <col min="14461" max="14461" width="15.109375" style="13" customWidth="1"/>
    <col min="14462" max="14462" width="6.44140625" style="13" customWidth="1"/>
    <col min="14463" max="14463" width="15.109375" style="13" customWidth="1"/>
    <col min="14464" max="14464" width="4.109375" style="13" customWidth="1"/>
    <col min="14465" max="14465" width="3" style="13" customWidth="1"/>
    <col min="14466" max="14468" width="13" style="13" hidden="1" customWidth="1"/>
    <col min="14469" max="14469" width="3" style="13" customWidth="1"/>
    <col min="14470" max="14470" width="13" style="13" hidden="1" customWidth="1"/>
    <col min="14471" max="14471" width="3" style="13" customWidth="1"/>
    <col min="14472" max="14472" width="13" style="13" hidden="1" customWidth="1"/>
    <col min="14473" max="14473" width="4.44140625" style="13" customWidth="1"/>
    <col min="14474" max="14474" width="34.33203125" style="13" customWidth="1"/>
    <col min="14475" max="14475" width="23.44140625" style="13" customWidth="1"/>
    <col min="14476" max="14476" width="9.109375" style="13" customWidth="1"/>
    <col min="14477" max="14477" width="19.44140625" style="13" customWidth="1"/>
    <col min="14478" max="14478" width="42.6640625" style="13" customWidth="1"/>
    <col min="14479" max="14479" width="5.88671875" style="13" customWidth="1"/>
    <col min="14480" max="14480" width="31.44140625" style="13" customWidth="1"/>
    <col min="14481" max="14481" width="16.109375" style="13" customWidth="1"/>
    <col min="14482" max="14483" width="9.33203125" style="13" customWidth="1"/>
    <col min="14484" max="14484" width="11.109375" style="13" customWidth="1"/>
    <col min="14485" max="14485" width="2.109375" style="13" customWidth="1"/>
    <col min="14486" max="14691" width="10.88671875" style="13" customWidth="1"/>
    <col min="14692" max="14692" width="12" style="13" customWidth="1"/>
    <col min="14693" max="14693" width="2.6640625" style="13" customWidth="1"/>
    <col min="14694" max="14695" width="6.44140625" style="13" customWidth="1"/>
    <col min="14696" max="14696" width="5.88671875" style="13" customWidth="1"/>
    <col min="14697" max="14697" width="6.44140625" style="13" customWidth="1"/>
    <col min="14698" max="14698" width="13.6640625" style="13" customWidth="1"/>
    <col min="14699" max="14700" width="9" style="13" customWidth="1"/>
    <col min="14701" max="14701" width="2.44140625" style="13" customWidth="1"/>
    <col min="14702" max="14702" width="8.88671875" style="13" customWidth="1"/>
    <col min="14703" max="14703" width="7.44140625" style="13" customWidth="1"/>
    <col min="14704" max="14706" width="3.6640625" style="13" customWidth="1"/>
    <col min="14707" max="14707" width="3.44140625" style="13" customWidth="1"/>
    <col min="14708" max="14708" width="2.88671875" style="13" customWidth="1"/>
    <col min="14709" max="14709" width="3" style="13" customWidth="1"/>
    <col min="14710" max="14712" width="13" style="13" hidden="1" customWidth="1"/>
    <col min="14713" max="14713" width="4.44140625" style="13" customWidth="1"/>
    <col min="14714" max="14714" width="13" style="13" hidden="1" customWidth="1"/>
    <col min="14715" max="14716" width="14.88671875" style="13" customWidth="1"/>
    <col min="14717" max="14717" width="15.109375" style="13" customWidth="1"/>
    <col min="14718" max="14718" width="6.44140625" style="13" customWidth="1"/>
    <col min="14719" max="14719" width="15.109375" style="13" customWidth="1"/>
    <col min="14720" max="14720" width="4.109375" style="13" customWidth="1"/>
    <col min="14721" max="14721" width="3" style="13" customWidth="1"/>
    <col min="14722" max="14724" width="13" style="13" hidden="1" customWidth="1"/>
    <col min="14725" max="14725" width="3" style="13" customWidth="1"/>
    <col min="14726" max="14726" width="13" style="13" hidden="1" customWidth="1"/>
    <col min="14727" max="14727" width="3" style="13" customWidth="1"/>
    <col min="14728" max="14728" width="13" style="13" hidden="1" customWidth="1"/>
    <col min="14729" max="14729" width="4.44140625" style="13" customWidth="1"/>
    <col min="14730" max="14730" width="34.33203125" style="13" customWidth="1"/>
    <col min="14731" max="14731" width="23.44140625" style="13" customWidth="1"/>
    <col min="14732" max="14732" width="9.109375" style="13" customWidth="1"/>
    <col min="14733" max="14733" width="19.44140625" style="13" customWidth="1"/>
    <col min="14734" max="14734" width="42.6640625" style="13" customWidth="1"/>
    <col min="14735" max="14735" width="5.88671875" style="13" customWidth="1"/>
    <col min="14736" max="14736" width="31.44140625" style="13" customWidth="1"/>
    <col min="14737" max="14737" width="16.109375" style="13" customWidth="1"/>
    <col min="14738" max="14739" width="9.33203125" style="13" customWidth="1"/>
    <col min="14740" max="14740" width="11.109375" style="13" customWidth="1"/>
    <col min="14741" max="14741" width="2.109375" style="13" customWidth="1"/>
    <col min="14742" max="14947" width="10.88671875" style="13" customWidth="1"/>
    <col min="14948" max="14948" width="12" style="13" customWidth="1"/>
    <col min="14949" max="14949" width="2.6640625" style="13" customWidth="1"/>
    <col min="14950" max="14951" width="6.44140625" style="13" customWidth="1"/>
    <col min="14952" max="14952" width="5.88671875" style="13" customWidth="1"/>
    <col min="14953" max="14953" width="6.44140625" style="13" customWidth="1"/>
    <col min="14954" max="14954" width="13.6640625" style="13" customWidth="1"/>
    <col min="14955" max="14956" width="9" style="13" customWidth="1"/>
    <col min="14957" max="14957" width="2.44140625" style="13" customWidth="1"/>
    <col min="14958" max="14958" width="8.88671875" style="13" customWidth="1"/>
    <col min="14959" max="14959" width="7.44140625" style="13" customWidth="1"/>
    <col min="14960" max="14962" width="3.6640625" style="13" customWidth="1"/>
    <col min="14963" max="14963" width="3.44140625" style="13" customWidth="1"/>
    <col min="14964" max="14964" width="2.88671875" style="13" customWidth="1"/>
    <col min="14965" max="14965" width="3" style="13" customWidth="1"/>
    <col min="14966" max="14968" width="13" style="13" hidden="1" customWidth="1"/>
    <col min="14969" max="14969" width="4.44140625" style="13" customWidth="1"/>
    <col min="14970" max="14970" width="13" style="13" hidden="1" customWidth="1"/>
    <col min="14971" max="14972" width="14.88671875" style="13" customWidth="1"/>
    <col min="14973" max="14973" width="15.109375" style="13" customWidth="1"/>
    <col min="14974" max="14974" width="6.44140625" style="13" customWidth="1"/>
    <col min="14975" max="14975" width="15.109375" style="13" customWidth="1"/>
    <col min="14976" max="14976" width="4.109375" style="13" customWidth="1"/>
    <col min="14977" max="14977" width="3" style="13" customWidth="1"/>
    <col min="14978" max="14980" width="13" style="13" hidden="1" customWidth="1"/>
    <col min="14981" max="14981" width="3" style="13" customWidth="1"/>
    <col min="14982" max="14982" width="13" style="13" hidden="1" customWidth="1"/>
    <col min="14983" max="14983" width="3" style="13" customWidth="1"/>
    <col min="14984" max="14984" width="13" style="13" hidden="1" customWidth="1"/>
    <col min="14985" max="14985" width="4.44140625" style="13" customWidth="1"/>
    <col min="14986" max="14986" width="34.33203125" style="13" customWidth="1"/>
    <col min="14987" max="14987" width="23.44140625" style="13" customWidth="1"/>
    <col min="14988" max="14988" width="9.109375" style="13" customWidth="1"/>
    <col min="14989" max="14989" width="19.44140625" style="13" customWidth="1"/>
    <col min="14990" max="14990" width="42.6640625" style="13" customWidth="1"/>
    <col min="14991" max="14991" width="5.88671875" style="13" customWidth="1"/>
    <col min="14992" max="14992" width="31.44140625" style="13" customWidth="1"/>
    <col min="14993" max="14993" width="16.109375" style="13" customWidth="1"/>
    <col min="14994" max="14995" width="9.33203125" style="13" customWidth="1"/>
    <col min="14996" max="14996" width="11.109375" style="13" customWidth="1"/>
    <col min="14997" max="14997" width="2.109375" style="13" customWidth="1"/>
    <col min="14998" max="15203" width="10.88671875" style="13" customWidth="1"/>
    <col min="15204" max="15204" width="12" style="13" customWidth="1"/>
    <col min="15205" max="15205" width="2.6640625" style="13" customWidth="1"/>
    <col min="15206" max="15207" width="6.44140625" style="13" customWidth="1"/>
    <col min="15208" max="15208" width="5.88671875" style="13" customWidth="1"/>
    <col min="15209" max="15209" width="6.44140625" style="13" customWidth="1"/>
    <col min="15210" max="15210" width="13.6640625" style="13" customWidth="1"/>
    <col min="15211" max="15212" width="9" style="13" customWidth="1"/>
    <col min="15213" max="15213" width="2.44140625" style="13" customWidth="1"/>
    <col min="15214" max="15214" width="8.88671875" style="13" customWidth="1"/>
    <col min="15215" max="15215" width="7.44140625" style="13" customWidth="1"/>
    <col min="15216" max="15218" width="3.6640625" style="13" customWidth="1"/>
    <col min="15219" max="15219" width="3.44140625" style="13" customWidth="1"/>
    <col min="15220" max="15220" width="2.88671875" style="13" customWidth="1"/>
    <col min="15221" max="15221" width="3" style="13" customWidth="1"/>
    <col min="15222" max="15224" width="13" style="13" hidden="1" customWidth="1"/>
    <col min="15225" max="15225" width="4.44140625" style="13" customWidth="1"/>
    <col min="15226" max="15226" width="13" style="13" hidden="1" customWidth="1"/>
    <col min="15227" max="15228" width="14.88671875" style="13" customWidth="1"/>
    <col min="15229" max="15229" width="15.109375" style="13" customWidth="1"/>
    <col min="15230" max="15230" width="6.44140625" style="13" customWidth="1"/>
    <col min="15231" max="15231" width="15.109375" style="13" customWidth="1"/>
    <col min="15232" max="15232" width="4.109375" style="13" customWidth="1"/>
    <col min="15233" max="15233" width="3" style="13" customWidth="1"/>
    <col min="15234" max="15236" width="13" style="13" hidden="1" customWidth="1"/>
    <col min="15237" max="15237" width="3" style="13" customWidth="1"/>
    <col min="15238" max="15238" width="13" style="13" hidden="1" customWidth="1"/>
    <col min="15239" max="15239" width="3" style="13" customWidth="1"/>
    <col min="15240" max="15240" width="13" style="13" hidden="1" customWidth="1"/>
    <col min="15241" max="15241" width="4.44140625" style="13" customWidth="1"/>
    <col min="15242" max="15242" width="34.33203125" style="13" customWidth="1"/>
    <col min="15243" max="15243" width="23.44140625" style="13" customWidth="1"/>
    <col min="15244" max="15244" width="9.109375" style="13" customWidth="1"/>
    <col min="15245" max="15245" width="19.44140625" style="13" customWidth="1"/>
    <col min="15246" max="15246" width="42.6640625" style="13" customWidth="1"/>
    <col min="15247" max="15247" width="5.88671875" style="13" customWidth="1"/>
    <col min="15248" max="15248" width="31.44140625" style="13" customWidth="1"/>
    <col min="15249" max="15249" width="16.109375" style="13" customWidth="1"/>
    <col min="15250" max="15251" width="9.33203125" style="13" customWidth="1"/>
    <col min="15252" max="15252" width="11.109375" style="13" customWidth="1"/>
    <col min="15253" max="15253" width="2.109375" style="13" customWidth="1"/>
    <col min="15254" max="15459" width="10.88671875" style="13" customWidth="1"/>
    <col min="15460" max="15460" width="12" style="13" customWidth="1"/>
    <col min="15461" max="15461" width="2.6640625" style="13" customWidth="1"/>
    <col min="15462" max="15463" width="6.44140625" style="13" customWidth="1"/>
    <col min="15464" max="15464" width="5.88671875" style="13" customWidth="1"/>
    <col min="15465" max="15465" width="6.44140625" style="13" customWidth="1"/>
    <col min="15466" max="15466" width="13.6640625" style="13" customWidth="1"/>
    <col min="15467" max="15468" width="9" style="13" customWidth="1"/>
    <col min="15469" max="15469" width="2.44140625" style="13" customWidth="1"/>
    <col min="15470" max="15470" width="8.88671875" style="13" customWidth="1"/>
    <col min="15471" max="15471" width="7.44140625" style="13" customWidth="1"/>
    <col min="15472" max="15474" width="3.6640625" style="13" customWidth="1"/>
    <col min="15475" max="15475" width="3.44140625" style="13" customWidth="1"/>
    <col min="15476" max="15476" width="2.88671875" style="13" customWidth="1"/>
    <col min="15477" max="15477" width="3" style="13" customWidth="1"/>
    <col min="15478" max="15480" width="13" style="13" hidden="1" customWidth="1"/>
    <col min="15481" max="15481" width="4.44140625" style="13" customWidth="1"/>
    <col min="15482" max="15482" width="13" style="13" hidden="1" customWidth="1"/>
    <col min="15483" max="15484" width="14.88671875" style="13" customWidth="1"/>
    <col min="15485" max="15485" width="15.109375" style="13" customWidth="1"/>
    <col min="15486" max="15486" width="6.44140625" style="13" customWidth="1"/>
    <col min="15487" max="15487" width="15.109375" style="13" customWidth="1"/>
    <col min="15488" max="15488" width="4.109375" style="13" customWidth="1"/>
    <col min="15489" max="15489" width="3" style="13" customWidth="1"/>
    <col min="15490" max="15492" width="13" style="13" hidden="1" customWidth="1"/>
    <col min="15493" max="15493" width="3" style="13" customWidth="1"/>
    <col min="15494" max="15494" width="13" style="13" hidden="1" customWidth="1"/>
    <col min="15495" max="15495" width="3" style="13" customWidth="1"/>
    <col min="15496" max="15496" width="13" style="13" hidden="1" customWidth="1"/>
    <col min="15497" max="15497" width="4.44140625" style="13" customWidth="1"/>
    <col min="15498" max="15498" width="34.33203125" style="13" customWidth="1"/>
    <col min="15499" max="15499" width="23.44140625" style="13" customWidth="1"/>
    <col min="15500" max="15500" width="9.109375" style="13" customWidth="1"/>
    <col min="15501" max="15501" width="19.44140625" style="13" customWidth="1"/>
    <col min="15502" max="15502" width="42.6640625" style="13" customWidth="1"/>
    <col min="15503" max="15503" width="5.88671875" style="13" customWidth="1"/>
    <col min="15504" max="15504" width="31.44140625" style="13" customWidth="1"/>
    <col min="15505" max="15505" width="16.109375" style="13" customWidth="1"/>
    <col min="15506" max="15507" width="9.33203125" style="13" customWidth="1"/>
    <col min="15508" max="15508" width="11.109375" style="13" customWidth="1"/>
    <col min="15509" max="15509" width="2.109375" style="13" customWidth="1"/>
    <col min="15510" max="15715" width="10.88671875" style="13" customWidth="1"/>
    <col min="15716" max="15716" width="12" style="13" customWidth="1"/>
    <col min="15717" max="15717" width="2.6640625" style="13" customWidth="1"/>
    <col min="15718" max="15719" width="6.44140625" style="13" customWidth="1"/>
    <col min="15720" max="15720" width="5.88671875" style="13" customWidth="1"/>
    <col min="15721" max="15721" width="6.44140625" style="13" customWidth="1"/>
    <col min="15722" max="15722" width="13.6640625" style="13" customWidth="1"/>
    <col min="15723" max="15724" width="9" style="13" customWidth="1"/>
    <col min="15725" max="15725" width="2.44140625" style="13" customWidth="1"/>
    <col min="15726" max="15726" width="8.88671875" style="13" customWidth="1"/>
    <col min="15727" max="15727" width="7.44140625" style="13" customWidth="1"/>
    <col min="15728" max="15730" width="3.6640625" style="13" customWidth="1"/>
    <col min="15731" max="15731" width="3.44140625" style="13" customWidth="1"/>
    <col min="15732" max="15732" width="2.88671875" style="13" customWidth="1"/>
    <col min="15733" max="15733" width="3" style="13" customWidth="1"/>
    <col min="15734" max="15736" width="13" style="13" hidden="1" customWidth="1"/>
    <col min="15737" max="15737" width="4.44140625" style="13" customWidth="1"/>
    <col min="15738" max="15738" width="13" style="13" hidden="1" customWidth="1"/>
    <col min="15739" max="15740" width="14.88671875" style="13" customWidth="1"/>
    <col min="15741" max="15741" width="15.109375" style="13" customWidth="1"/>
    <col min="15742" max="15742" width="6.44140625" style="13" customWidth="1"/>
    <col min="15743" max="15743" width="15.109375" style="13" customWidth="1"/>
    <col min="15744" max="15744" width="4.109375" style="13" customWidth="1"/>
    <col min="15745" max="15745" width="3" style="13" customWidth="1"/>
    <col min="15746" max="15748" width="13" style="13" hidden="1" customWidth="1"/>
    <col min="15749" max="15749" width="3" style="13" customWidth="1"/>
    <col min="15750" max="15750" width="13" style="13" hidden="1" customWidth="1"/>
    <col min="15751" max="15751" width="3" style="13" customWidth="1"/>
    <col min="15752" max="15752" width="13" style="13" hidden="1" customWidth="1"/>
    <col min="15753" max="15753" width="4.44140625" style="13" customWidth="1"/>
    <col min="15754" max="15754" width="34.33203125" style="13" customWidth="1"/>
    <col min="15755" max="15755" width="23.44140625" style="13" customWidth="1"/>
    <col min="15756" max="15756" width="9.109375" style="13" customWidth="1"/>
    <col min="15757" max="15757" width="19.44140625" style="13" customWidth="1"/>
    <col min="15758" max="15758" width="42.6640625" style="13" customWidth="1"/>
    <col min="15759" max="15759" width="5.88671875" style="13" customWidth="1"/>
    <col min="15760" max="15760" width="31.44140625" style="13" customWidth="1"/>
    <col min="15761" max="15761" width="16.109375" style="13" customWidth="1"/>
    <col min="15762" max="15763" width="9.33203125" style="13" customWidth="1"/>
    <col min="15764" max="15764" width="11.109375" style="13" customWidth="1"/>
    <col min="15765" max="15765" width="2.109375" style="13" customWidth="1"/>
    <col min="15766" max="15971" width="10.88671875" style="13" customWidth="1"/>
    <col min="15972" max="15972" width="12" style="13" customWidth="1"/>
    <col min="15973" max="15973" width="2.6640625" style="13" customWidth="1"/>
    <col min="15974" max="15975" width="6.44140625" style="13" customWidth="1"/>
    <col min="15976" max="15976" width="5.88671875" style="13" customWidth="1"/>
    <col min="15977" max="15977" width="6.44140625" style="13" customWidth="1"/>
    <col min="15978" max="15978" width="13.6640625" style="13" customWidth="1"/>
    <col min="15979" max="15980" width="9" style="13" customWidth="1"/>
    <col min="15981" max="15981" width="2.44140625" style="13" customWidth="1"/>
    <col min="15982" max="15982" width="8.88671875" style="13" customWidth="1"/>
    <col min="15983" max="15983" width="7.44140625" style="13" customWidth="1"/>
    <col min="15984" max="15986" width="3.6640625" style="13" customWidth="1"/>
    <col min="15987" max="15987" width="3.44140625" style="13" customWidth="1"/>
    <col min="15988" max="15988" width="2.88671875" style="13" customWidth="1"/>
    <col min="15989" max="15989" width="3" style="13" customWidth="1"/>
    <col min="15990" max="15992" width="13" style="13" hidden="1" customWidth="1"/>
    <col min="15993" max="15993" width="4.44140625" style="13" customWidth="1"/>
    <col min="15994" max="15994" width="13" style="13" hidden="1" customWidth="1"/>
    <col min="15995" max="15996" width="14.88671875" style="13" customWidth="1"/>
    <col min="15997" max="15997" width="15.109375" style="13" customWidth="1"/>
    <col min="15998" max="15998" width="6.44140625" style="13" customWidth="1"/>
    <col min="15999" max="15999" width="15.109375" style="13" customWidth="1"/>
    <col min="16000" max="16000" width="4.109375" style="13" customWidth="1"/>
    <col min="16001" max="16001" width="3" style="13" customWidth="1"/>
    <col min="16002" max="16004" width="13" style="13" hidden="1" customWidth="1"/>
    <col min="16005" max="16005" width="3" style="13" customWidth="1"/>
    <col min="16006" max="16006" width="13" style="13" hidden="1" customWidth="1"/>
    <col min="16007" max="16007" width="3" style="13" customWidth="1"/>
    <col min="16008" max="16008" width="13" style="13" hidden="1" customWidth="1"/>
    <col min="16009" max="16009" width="4.44140625" style="13" customWidth="1"/>
    <col min="16010" max="16010" width="34.33203125" style="13" customWidth="1"/>
    <col min="16011" max="16011" width="23.44140625" style="13" customWidth="1"/>
    <col min="16012" max="16012" width="9.109375" style="13" customWidth="1"/>
    <col min="16013" max="16013" width="19.44140625" style="13" customWidth="1"/>
    <col min="16014" max="16014" width="42.6640625" style="13" customWidth="1"/>
    <col min="16015" max="16015" width="5.88671875" style="13" customWidth="1"/>
    <col min="16016" max="16016" width="31.44140625" style="13" customWidth="1"/>
    <col min="16017" max="16017" width="16.109375" style="13" customWidth="1"/>
    <col min="16018" max="16019" width="9.33203125" style="13" customWidth="1"/>
    <col min="16020" max="16020" width="11.109375" style="13" customWidth="1"/>
    <col min="16021" max="16021" width="2.109375" style="13" customWidth="1"/>
    <col min="16022" max="16227" width="10.88671875" style="13" customWidth="1"/>
    <col min="16228" max="16228" width="12" style="13" customWidth="1"/>
    <col min="16229" max="16229" width="2.6640625" style="13" customWidth="1"/>
    <col min="16230" max="16231" width="6.44140625" style="13" customWidth="1"/>
    <col min="16232" max="16232" width="5.88671875" style="13" customWidth="1"/>
    <col min="16233" max="16233" width="6.44140625" style="13" customWidth="1"/>
    <col min="16234" max="16234" width="13.6640625" style="13" customWidth="1"/>
    <col min="16235" max="16236" width="9" style="13" customWidth="1"/>
    <col min="16237" max="16237" width="2.44140625" style="13" customWidth="1"/>
    <col min="16238" max="16238" width="8.88671875" style="13" customWidth="1"/>
    <col min="16239" max="16239" width="7.44140625" style="13" customWidth="1"/>
    <col min="16240" max="16242" width="3.6640625" style="13" customWidth="1"/>
    <col min="16243" max="16243" width="3.44140625" style="13" customWidth="1"/>
    <col min="16244" max="16244" width="2.88671875" style="13" customWidth="1"/>
    <col min="16245" max="16245" width="3" style="13" customWidth="1"/>
    <col min="16246" max="16248" width="13" style="13" hidden="1" customWidth="1"/>
    <col min="16249" max="16249" width="4.44140625" style="13" customWidth="1"/>
    <col min="16250" max="16250" width="13" style="13" hidden="1" customWidth="1"/>
    <col min="16251" max="16252" width="14.88671875" style="13" customWidth="1"/>
    <col min="16253" max="16253" width="15.109375" style="13" customWidth="1"/>
    <col min="16254" max="16254" width="6.44140625" style="13" customWidth="1"/>
    <col min="16255" max="16255" width="15.109375" style="13" customWidth="1"/>
    <col min="16256" max="16256" width="4.109375" style="13" customWidth="1"/>
    <col min="16257" max="16257" width="3" style="13" customWidth="1"/>
    <col min="16258" max="16260" width="13" style="13" hidden="1" customWidth="1"/>
    <col min="16261" max="16261" width="3" style="13" customWidth="1"/>
    <col min="16262" max="16262" width="13" style="13" hidden="1" customWidth="1"/>
    <col min="16263" max="16263" width="3" style="13" customWidth="1"/>
    <col min="16264" max="16264" width="13" style="13" hidden="1" customWidth="1"/>
    <col min="16265" max="16265" width="4.44140625" style="13" customWidth="1"/>
    <col min="16266" max="16266" width="34.33203125" style="13" customWidth="1"/>
    <col min="16267" max="16267" width="23.44140625" style="13" customWidth="1"/>
    <col min="16268" max="16268" width="9.109375" style="13" customWidth="1"/>
    <col min="16269" max="16269" width="19.44140625" style="13" customWidth="1"/>
    <col min="16270" max="16270" width="42.6640625" style="13" customWidth="1"/>
    <col min="16271" max="16271" width="5.88671875" style="13" customWidth="1"/>
    <col min="16272" max="16272" width="31.44140625" style="13" customWidth="1"/>
    <col min="16273" max="16273" width="16.109375" style="13" customWidth="1"/>
    <col min="16274" max="16275" width="9.33203125" style="13" customWidth="1"/>
    <col min="16276" max="16276" width="11.109375" style="13" customWidth="1"/>
    <col min="16277" max="16277" width="2.109375" style="13" customWidth="1"/>
    <col min="16278" max="16382" width="10.88671875" style="13" customWidth="1"/>
    <col min="16383" max="16384" width="11.44140625" style="13" customWidth="1"/>
  </cols>
  <sheetData>
    <row r="1" spans="1:192 1679:1679" ht="10.5" customHeight="1">
      <c r="A1" s="7"/>
      <c r="B1" s="465" t="s">
        <v>0</v>
      </c>
      <c r="C1" s="466"/>
      <c r="D1" s="466"/>
      <c r="E1" s="466"/>
      <c r="F1" s="466"/>
      <c r="G1" s="466"/>
      <c r="H1" s="466"/>
      <c r="I1" s="467"/>
      <c r="J1" s="257"/>
      <c r="K1" s="39"/>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10"/>
      <c r="DE1" s="9"/>
      <c r="DF1" s="10"/>
      <c r="DG1" s="10"/>
      <c r="DH1" s="9"/>
      <c r="DI1" s="9"/>
      <c r="DJ1" s="9"/>
      <c r="DK1" s="9"/>
      <c r="DL1" s="10"/>
      <c r="DM1" s="9"/>
      <c r="DN1" s="10"/>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12" t="s">
        <v>1</v>
      </c>
      <c r="BLO1" s="14" t="s">
        <v>2</v>
      </c>
    </row>
    <row r="2" spans="1:192 1679:1679" ht="19.5" customHeight="1">
      <c r="A2" s="7"/>
      <c r="B2" s="468" t="s">
        <v>3</v>
      </c>
      <c r="C2" s="469"/>
      <c r="D2" s="469"/>
      <c r="E2" s="469"/>
      <c r="F2" s="469"/>
      <c r="G2" s="469"/>
      <c r="H2" s="469"/>
      <c r="I2" s="470"/>
      <c r="J2" s="50"/>
      <c r="K2" s="471"/>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10"/>
      <c r="DE2" s="9"/>
      <c r="DF2" s="10"/>
      <c r="DG2" s="10"/>
      <c r="DH2" s="9"/>
      <c r="DI2" s="9"/>
      <c r="DJ2" s="9"/>
      <c r="DK2" s="9"/>
      <c r="DL2" s="10"/>
      <c r="DM2" s="9"/>
      <c r="DN2" s="10"/>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BLO2" s="17"/>
    </row>
    <row r="3" spans="1:192 1679:1679" ht="10.5" customHeight="1">
      <c r="A3" s="7"/>
      <c r="B3" s="40" t="s">
        <v>80</v>
      </c>
      <c r="C3" s="472" t="s">
        <v>81</v>
      </c>
      <c r="D3" s="473"/>
      <c r="E3" s="473"/>
      <c r="F3" s="473"/>
      <c r="G3" s="473"/>
      <c r="H3" s="474"/>
      <c r="I3" s="41" t="s">
        <v>82</v>
      </c>
      <c r="J3" s="50"/>
      <c r="K3" s="471"/>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10"/>
      <c r="DE3" s="9"/>
      <c r="DF3" s="10"/>
      <c r="DG3" s="10"/>
      <c r="DH3" s="9"/>
      <c r="DI3" s="9"/>
      <c r="DJ3" s="9"/>
      <c r="DK3" s="9"/>
      <c r="DL3" s="10"/>
      <c r="DM3" s="9"/>
      <c r="DN3" s="10"/>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BLO3" s="17"/>
    </row>
    <row r="4" spans="1:192 1679:1679" ht="10.5" customHeight="1">
      <c r="A4" s="7"/>
      <c r="B4" s="42" t="s">
        <v>83</v>
      </c>
      <c r="C4" s="475" t="s">
        <v>36</v>
      </c>
      <c r="D4" s="476"/>
      <c r="E4" s="476"/>
      <c r="F4" s="476"/>
      <c r="G4" s="476"/>
      <c r="H4" s="477"/>
      <c r="I4" s="43" t="s">
        <v>84</v>
      </c>
      <c r="J4" s="50"/>
      <c r="K4" s="471"/>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10"/>
      <c r="DE4" s="9"/>
      <c r="DF4" s="10"/>
      <c r="DG4" s="10"/>
      <c r="DH4" s="9"/>
      <c r="DI4" s="44"/>
      <c r="DJ4" s="9"/>
      <c r="DK4" s="9"/>
      <c r="DL4" s="10"/>
      <c r="DM4" s="9"/>
      <c r="DN4" s="10"/>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BLO4" s="17"/>
    </row>
    <row r="5" spans="1:192 1679:1679" ht="108" customHeight="1">
      <c r="A5" s="7"/>
      <c r="B5" s="45" t="s">
        <v>52</v>
      </c>
      <c r="C5" s="46" t="s">
        <v>53</v>
      </c>
      <c r="D5" s="45" t="s">
        <v>85</v>
      </c>
      <c r="E5" s="640" t="s">
        <v>1242</v>
      </c>
      <c r="F5" s="641"/>
      <c r="G5" s="642"/>
      <c r="H5" s="48" t="s">
        <v>87</v>
      </c>
      <c r="I5" s="722" t="s">
        <v>1243</v>
      </c>
      <c r="J5" s="641"/>
      <c r="K5" s="641"/>
      <c r="L5" s="641"/>
      <c r="M5" s="641"/>
      <c r="N5" s="642"/>
      <c r="O5" s="478" t="s">
        <v>8</v>
      </c>
      <c r="P5" s="479"/>
      <c r="Q5" s="723">
        <v>46273</v>
      </c>
      <c r="R5" s="642"/>
      <c r="S5" s="49"/>
      <c r="T5" s="49"/>
      <c r="U5" s="50"/>
      <c r="V5" s="50"/>
      <c r="W5" s="51"/>
      <c r="X5" s="480"/>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5"/>
      <c r="DB5" s="55"/>
      <c r="DC5" s="55"/>
      <c r="DD5" s="55"/>
      <c r="DE5" s="52"/>
      <c r="DF5" s="52"/>
      <c r="DG5" s="52"/>
      <c r="DH5" s="52"/>
      <c r="DI5" s="52"/>
      <c r="DJ5" s="52"/>
      <c r="DK5" s="52"/>
      <c r="DL5" s="55"/>
      <c r="DM5" s="52"/>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7"/>
      <c r="GJ5" s="7"/>
    </row>
    <row r="6" spans="1:192 1679:1679"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5"/>
      <c r="DB6" s="55"/>
      <c r="DC6" s="55"/>
      <c r="DD6" s="55"/>
      <c r="DE6" s="52"/>
      <c r="DF6" s="52"/>
      <c r="DG6" s="52"/>
      <c r="DH6" s="52"/>
      <c r="DI6" s="52"/>
      <c r="DJ6" s="52"/>
      <c r="DK6" s="52"/>
      <c r="DL6" s="55"/>
      <c r="DM6" s="52"/>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7"/>
      <c r="GJ6" s="7"/>
    </row>
    <row r="7" spans="1:192 1679:1679" s="7" customFormat="1" ht="29.25" customHeight="1">
      <c r="A7" s="10">
        <f>COUNTA(C9:C100)</f>
        <v>4</v>
      </c>
      <c r="B7" s="481" t="s">
        <v>89</v>
      </c>
      <c r="C7" s="482"/>
      <c r="D7" s="482"/>
      <c r="E7" s="482"/>
      <c r="F7" s="482"/>
      <c r="G7" s="482"/>
      <c r="H7" s="482"/>
      <c r="I7" s="57"/>
      <c r="J7" s="58" t="s">
        <v>90</v>
      </c>
      <c r="K7" s="58"/>
      <c r="L7" s="58"/>
      <c r="M7" s="58"/>
      <c r="N7" s="58"/>
      <c r="O7" s="58"/>
      <c r="P7" s="58"/>
      <c r="Q7" s="58"/>
      <c r="R7" s="58"/>
      <c r="S7" s="58"/>
      <c r="T7" s="58"/>
      <c r="U7" s="58"/>
      <c r="V7" s="58"/>
      <c r="W7" s="58"/>
      <c r="X7" s="58"/>
      <c r="Y7" s="58"/>
      <c r="Z7" s="58"/>
      <c r="AA7" s="58"/>
      <c r="AB7" s="58"/>
      <c r="AC7" s="59" t="s">
        <v>91</v>
      </c>
      <c r="AD7" s="59"/>
      <c r="AE7" s="59"/>
      <c r="AF7" s="59"/>
      <c r="AG7" s="59"/>
      <c r="AH7" s="59"/>
      <c r="AI7" s="60" t="s">
        <v>92</v>
      </c>
      <c r="AJ7" s="60"/>
      <c r="AK7" s="60"/>
      <c r="AL7" s="60"/>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SUM(CS9:CS12)</f>
        <v>0.4</v>
      </c>
      <c r="CT7" s="63"/>
      <c r="CU7" s="63"/>
      <c r="CV7" s="63"/>
      <c r="CW7" s="64"/>
      <c r="CX7" s="64"/>
      <c r="CY7" s="64"/>
      <c r="CZ7" s="64"/>
      <c r="DA7" s="65"/>
      <c r="DB7" s="65"/>
      <c r="DC7" s="65"/>
      <c r="DD7" s="65"/>
      <c r="DE7" s="65"/>
      <c r="DF7" s="65"/>
      <c r="DG7" s="66"/>
      <c r="DH7" s="44">
        <f>IF(CZ9&lt;0.6,1,4)</f>
        <v>4</v>
      </c>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6"/>
    </row>
    <row r="8" spans="1:192 1679:1679" s="81" customFormat="1" ht="69.75"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68" t="s">
        <v>122</v>
      </c>
      <c r="AD8" s="68" t="s">
        <v>123</v>
      </c>
      <c r="AE8" s="68" t="s">
        <v>124</v>
      </c>
      <c r="AF8" s="68" t="s">
        <v>125</v>
      </c>
      <c r="AG8" s="68" t="s">
        <v>126</v>
      </c>
      <c r="AH8" s="68" t="s">
        <v>127</v>
      </c>
      <c r="AI8" s="68" t="s">
        <v>128</v>
      </c>
      <c r="AJ8" s="68" t="s">
        <v>129</v>
      </c>
      <c r="AK8" s="68" t="s">
        <v>130</v>
      </c>
      <c r="AL8" s="68" t="s">
        <v>131</v>
      </c>
      <c r="AM8" s="70" t="s">
        <v>132</v>
      </c>
      <c r="AN8" s="70" t="s">
        <v>133</v>
      </c>
      <c r="AO8" s="70" t="s">
        <v>134</v>
      </c>
      <c r="AP8" s="70" t="s">
        <v>135</v>
      </c>
      <c r="AQ8" s="68" t="s">
        <v>136</v>
      </c>
      <c r="AR8" s="68" t="s">
        <v>137</v>
      </c>
      <c r="AS8" s="68" t="s">
        <v>138</v>
      </c>
      <c r="AT8" s="68" t="s">
        <v>139</v>
      </c>
      <c r="AU8" s="71" t="s">
        <v>140</v>
      </c>
      <c r="AV8" s="71" t="s">
        <v>141</v>
      </c>
      <c r="AW8" s="71" t="s">
        <v>142</v>
      </c>
      <c r="AX8" s="71" t="s">
        <v>143</v>
      </c>
      <c r="AY8" s="72" t="s">
        <v>144</v>
      </c>
      <c r="AZ8" s="72" t="s">
        <v>145</v>
      </c>
      <c r="BA8" s="72" t="s">
        <v>146</v>
      </c>
      <c r="BB8" s="72" t="s">
        <v>147</v>
      </c>
      <c r="BC8" s="73" t="s">
        <v>148</v>
      </c>
      <c r="BD8" s="73" t="s">
        <v>149</v>
      </c>
      <c r="BE8" s="73" t="s">
        <v>150</v>
      </c>
      <c r="BF8" s="73" t="s">
        <v>151</v>
      </c>
      <c r="BG8" s="74" t="s">
        <v>152</v>
      </c>
      <c r="BH8" s="74" t="s">
        <v>153</v>
      </c>
      <c r="BI8" s="74" t="s">
        <v>154</v>
      </c>
      <c r="BJ8" s="74" t="s">
        <v>155</v>
      </c>
      <c r="BK8" s="75" t="s">
        <v>156</v>
      </c>
      <c r="BL8" s="75" t="s">
        <v>157</v>
      </c>
      <c r="BM8" s="75" t="s">
        <v>158</v>
      </c>
      <c r="BN8" s="75" t="s">
        <v>159</v>
      </c>
      <c r="BO8" s="71" t="s">
        <v>160</v>
      </c>
      <c r="BP8" s="71" t="s">
        <v>161</v>
      </c>
      <c r="BQ8" s="71" t="s">
        <v>162</v>
      </c>
      <c r="BR8" s="71" t="s">
        <v>163</v>
      </c>
      <c r="BS8" s="72" t="s">
        <v>160</v>
      </c>
      <c r="BT8" s="72" t="s">
        <v>164</v>
      </c>
      <c r="BU8" s="72" t="s">
        <v>165</v>
      </c>
      <c r="BV8" s="72" t="s">
        <v>166</v>
      </c>
      <c r="BW8" s="73" t="s">
        <v>167</v>
      </c>
      <c r="BX8" s="73" t="s">
        <v>168</v>
      </c>
      <c r="BY8" s="73" t="s">
        <v>169</v>
      </c>
      <c r="BZ8" s="73" t="s">
        <v>170</v>
      </c>
      <c r="CA8" s="74" t="s">
        <v>171</v>
      </c>
      <c r="CB8" s="74" t="s">
        <v>172</v>
      </c>
      <c r="CC8" s="74" t="s">
        <v>173</v>
      </c>
      <c r="CD8" s="74" t="s">
        <v>174</v>
      </c>
      <c r="CE8" s="75" t="s">
        <v>175</v>
      </c>
      <c r="CF8" s="75" t="s">
        <v>176</v>
      </c>
      <c r="CG8" s="75" t="s">
        <v>177</v>
      </c>
      <c r="CH8" s="75" t="s">
        <v>178</v>
      </c>
      <c r="CI8" s="75"/>
      <c r="CJ8" s="75"/>
      <c r="CK8" s="75"/>
      <c r="CL8" s="68" t="s">
        <v>179</v>
      </c>
      <c r="CM8" s="68" t="s">
        <v>180</v>
      </c>
      <c r="CN8" s="68" t="s">
        <v>181</v>
      </c>
      <c r="CO8" s="68" t="s">
        <v>182</v>
      </c>
      <c r="CP8" s="68" t="s">
        <v>183</v>
      </c>
      <c r="CQ8" s="68" t="s">
        <v>184</v>
      </c>
      <c r="CR8" s="76" t="s">
        <v>185</v>
      </c>
      <c r="CS8" s="483" t="s">
        <v>186</v>
      </c>
      <c r="CT8" s="68" t="s">
        <v>187</v>
      </c>
      <c r="CU8" s="191" t="s">
        <v>188</v>
      </c>
      <c r="CV8" s="77"/>
      <c r="CW8" s="77" t="s">
        <v>189</v>
      </c>
      <c r="CX8" s="77" t="s">
        <v>190</v>
      </c>
      <c r="CY8" s="77" t="s">
        <v>191</v>
      </c>
      <c r="CZ8" s="77" t="s">
        <v>192</v>
      </c>
      <c r="DA8" s="77" t="s">
        <v>193</v>
      </c>
      <c r="DB8" s="77" t="s">
        <v>194</v>
      </c>
      <c r="DC8" s="77" t="s">
        <v>195</v>
      </c>
      <c r="DD8" s="77" t="s">
        <v>196</v>
      </c>
      <c r="DE8" s="77" t="s">
        <v>197</v>
      </c>
      <c r="DF8" s="77" t="s">
        <v>198</v>
      </c>
      <c r="DG8" s="77"/>
      <c r="DH8" s="77" t="s">
        <v>199</v>
      </c>
      <c r="DI8" s="77" t="s">
        <v>200</v>
      </c>
      <c r="DJ8" s="77" t="s">
        <v>201</v>
      </c>
      <c r="DK8" s="77" t="s">
        <v>202</v>
      </c>
      <c r="DL8" s="77" t="s">
        <v>203</v>
      </c>
      <c r="DM8" s="77" t="s">
        <v>204</v>
      </c>
      <c r="DN8" s="77" t="s">
        <v>205</v>
      </c>
      <c r="DO8" s="77" t="s">
        <v>206</v>
      </c>
      <c r="DP8" s="77" t="s">
        <v>207</v>
      </c>
      <c r="DQ8" s="77" t="s">
        <v>208</v>
      </c>
      <c r="DR8" s="77" t="s">
        <v>209</v>
      </c>
      <c r="DS8" s="77" t="s">
        <v>210</v>
      </c>
      <c r="DT8" s="77" t="s">
        <v>211</v>
      </c>
      <c r="DU8" s="77" t="s">
        <v>212</v>
      </c>
      <c r="DV8" s="77" t="s">
        <v>213</v>
      </c>
      <c r="DW8" s="77" t="s">
        <v>214</v>
      </c>
      <c r="DX8" s="77" t="s">
        <v>215</v>
      </c>
      <c r="DY8" s="77" t="s">
        <v>216</v>
      </c>
      <c r="DZ8" s="77" t="s">
        <v>217</v>
      </c>
      <c r="EA8" s="77" t="s">
        <v>218</v>
      </c>
      <c r="EB8" s="77" t="s">
        <v>219</v>
      </c>
      <c r="EC8" s="77" t="s">
        <v>220</v>
      </c>
      <c r="ED8" s="77" t="s">
        <v>221</v>
      </c>
      <c r="EE8" s="77" t="s">
        <v>222</v>
      </c>
      <c r="EF8" s="77" t="s">
        <v>223</v>
      </c>
      <c r="EG8" s="77" t="s">
        <v>224</v>
      </c>
      <c r="EH8" s="77" t="s">
        <v>225</v>
      </c>
      <c r="EI8" s="77" t="s">
        <v>226</v>
      </c>
      <c r="EJ8" s="77" t="s">
        <v>227</v>
      </c>
      <c r="EK8" s="77" t="s">
        <v>228</v>
      </c>
      <c r="EL8" s="77" t="s">
        <v>229</v>
      </c>
      <c r="EM8" s="77" t="s">
        <v>230</v>
      </c>
      <c r="EN8" s="77" t="s">
        <v>231</v>
      </c>
      <c r="EO8" s="77" t="s">
        <v>232</v>
      </c>
      <c r="EP8" s="77" t="s">
        <v>233</v>
      </c>
      <c r="EQ8" s="77" t="s">
        <v>234</v>
      </c>
      <c r="ER8" s="77" t="s">
        <v>235</v>
      </c>
      <c r="ES8" s="77" t="s">
        <v>236</v>
      </c>
      <c r="ET8" s="77" t="s">
        <v>237</v>
      </c>
      <c r="EU8" s="77" t="s">
        <v>238</v>
      </c>
      <c r="EV8" s="77" t="s">
        <v>239</v>
      </c>
      <c r="EW8" s="77" t="s">
        <v>240</v>
      </c>
      <c r="EX8" s="77" t="s">
        <v>241</v>
      </c>
      <c r="EY8" s="77" t="s">
        <v>242</v>
      </c>
      <c r="EZ8" s="77" t="s">
        <v>243</v>
      </c>
      <c r="FA8" s="77" t="s">
        <v>244</v>
      </c>
      <c r="FB8" s="77" t="s">
        <v>245</v>
      </c>
      <c r="FC8" s="77" t="s">
        <v>246</v>
      </c>
      <c r="FD8" s="77" t="s">
        <v>247</v>
      </c>
      <c r="FE8" s="77" t="s">
        <v>248</v>
      </c>
      <c r="FF8" s="77" t="s">
        <v>249</v>
      </c>
      <c r="FG8" s="77" t="s">
        <v>250</v>
      </c>
      <c r="FH8" s="77" t="s">
        <v>251</v>
      </c>
      <c r="FI8" s="77" t="s">
        <v>252</v>
      </c>
      <c r="FJ8" s="77" t="s">
        <v>253</v>
      </c>
      <c r="FK8" s="77" t="s">
        <v>254</v>
      </c>
      <c r="FL8" s="77" t="s">
        <v>255</v>
      </c>
      <c r="FM8" s="77" t="s">
        <v>256</v>
      </c>
      <c r="FN8" s="77" t="s">
        <v>257</v>
      </c>
      <c r="FO8" s="77" t="s">
        <v>258</v>
      </c>
      <c r="FP8" s="77" t="s">
        <v>259</v>
      </c>
      <c r="FQ8" s="77" t="s">
        <v>260</v>
      </c>
      <c r="FR8" s="77" t="s">
        <v>261</v>
      </c>
      <c r="FS8" s="77" t="s">
        <v>262</v>
      </c>
      <c r="FT8" s="77" t="s">
        <v>263</v>
      </c>
      <c r="FU8" s="77" t="s">
        <v>264</v>
      </c>
      <c r="FV8" s="77" t="s">
        <v>265</v>
      </c>
      <c r="FW8" s="77" t="s">
        <v>266</v>
      </c>
      <c r="FX8" s="77" t="s">
        <v>267</v>
      </c>
      <c r="FY8" s="77" t="s">
        <v>268</v>
      </c>
      <c r="FZ8" s="77" t="s">
        <v>269</v>
      </c>
      <c r="GA8" s="77" t="s">
        <v>270</v>
      </c>
      <c r="GB8" s="77" t="s">
        <v>271</v>
      </c>
      <c r="GC8" s="77" t="s">
        <v>272</v>
      </c>
      <c r="GD8" s="77" t="s">
        <v>273</v>
      </c>
      <c r="GE8" s="77" t="s">
        <v>274</v>
      </c>
      <c r="GF8" s="77" t="s">
        <v>275</v>
      </c>
      <c r="GG8" s="77" t="s">
        <v>276</v>
      </c>
      <c r="GH8" s="78" t="s">
        <v>277</v>
      </c>
      <c r="GI8" s="79"/>
      <c r="GJ8" s="80"/>
    </row>
    <row r="9" spans="1:192 1679:1679" ht="96" customHeight="1">
      <c r="A9" s="82">
        <v>1</v>
      </c>
      <c r="B9" s="484" t="s">
        <v>1244</v>
      </c>
      <c r="C9" s="4" t="s">
        <v>1245</v>
      </c>
      <c r="D9" s="83" t="s">
        <v>280</v>
      </c>
      <c r="E9" s="84" t="s">
        <v>405</v>
      </c>
      <c r="F9" s="47" t="s">
        <v>318</v>
      </c>
      <c r="G9" s="84" t="s">
        <v>329</v>
      </c>
      <c r="H9" s="84" t="s">
        <v>438</v>
      </c>
      <c r="I9" s="86" t="s">
        <v>315</v>
      </c>
      <c r="J9" s="86" t="s">
        <v>286</v>
      </c>
      <c r="K9" s="86" t="s">
        <v>286</v>
      </c>
      <c r="L9" s="86" t="s">
        <v>286</v>
      </c>
      <c r="M9" s="86" t="s">
        <v>286</v>
      </c>
      <c r="N9" s="86" t="s">
        <v>69</v>
      </c>
      <c r="O9" s="86" t="s">
        <v>286</v>
      </c>
      <c r="P9" s="86" t="s">
        <v>286</v>
      </c>
      <c r="Q9" s="86" t="s">
        <v>286</v>
      </c>
      <c r="R9" s="86" t="s">
        <v>286</v>
      </c>
      <c r="S9" s="86" t="s">
        <v>69</v>
      </c>
      <c r="T9" s="86" t="s">
        <v>69</v>
      </c>
      <c r="U9" s="86" t="s">
        <v>69</v>
      </c>
      <c r="V9" s="86" t="s">
        <v>286</v>
      </c>
      <c r="W9" s="86" t="s">
        <v>69</v>
      </c>
      <c r="X9" s="86" t="s">
        <v>286</v>
      </c>
      <c r="Y9" s="86" t="s">
        <v>286</v>
      </c>
      <c r="Z9" s="86" t="s">
        <v>286</v>
      </c>
      <c r="AA9" s="86" t="s">
        <v>286</v>
      </c>
      <c r="AB9" s="86" t="s">
        <v>286</v>
      </c>
      <c r="AC9" s="88" t="str">
        <f>I9</f>
        <v>2 - Baja</v>
      </c>
      <c r="AD9" s="89">
        <f>IF(AC9="1 - Muy Baja",0.2,IF(AC9="2 - Baja",0.4,IF(AC9="3 - Media",0.6,IF(AC9="4 - Alta",0.8,""))))</f>
        <v>0.4</v>
      </c>
      <c r="AE9" s="88" t="str">
        <f>CONCATENATE(CX9," - ",CY9)</f>
        <v>3 - Moderado</v>
      </c>
      <c r="AF9" s="89">
        <f>COUNTIF(J9:AB9,"SI")/COUNTA(J9:AB9)</f>
        <v>0.26315789473684209</v>
      </c>
      <c r="AG9" s="82" t="str">
        <f>_xlfn.LET(_xlpm.P,IF(AD9&lt;=20%,1,IF(AD9&lt;=40%,2,IF(AD9&lt;=60%,3,IF(AD9&lt;=80%,4,5)))),_xlpm.I,IF(AF9&lt;=20%,1,IF(AF9&lt;=40%,2,IF(AF9&lt;=60%,3,IF(AF9&lt;=80%,4,5)))),_xlpm.S,_xlpm.P*_xlpm.I,CHOOSE(1+(_xlpm.S&gt;4)+(_xlpm.S&gt;9)+(_xlpm.S&gt;16), "BAJO", "MODERADO", "ALTO", "EXTREMO"))</f>
        <v>BAJO</v>
      </c>
      <c r="AH9" s="89">
        <f>AD9*AF9</f>
        <v>0.10526315789473684</v>
      </c>
      <c r="AI9" s="123" t="s">
        <v>1246</v>
      </c>
      <c r="AJ9" s="485" t="s">
        <v>1247</v>
      </c>
      <c r="AK9" s="84" t="s">
        <v>1248</v>
      </c>
      <c r="AL9" s="485" t="s">
        <v>1249</v>
      </c>
      <c r="AM9" s="47" t="s">
        <v>291</v>
      </c>
      <c r="AN9" s="91" t="s">
        <v>292</v>
      </c>
      <c r="AO9" s="91" t="s">
        <v>293</v>
      </c>
      <c r="AP9" s="47" t="s">
        <v>294</v>
      </c>
      <c r="AQ9" s="47" t="s">
        <v>291</v>
      </c>
      <c r="AR9" s="91" t="s">
        <v>292</v>
      </c>
      <c r="AS9" s="91" t="s">
        <v>293</v>
      </c>
      <c r="AT9" s="47" t="s">
        <v>294</v>
      </c>
      <c r="AU9" s="47" t="s">
        <v>291</v>
      </c>
      <c r="AV9" s="91" t="s">
        <v>292</v>
      </c>
      <c r="AW9" s="91" t="s">
        <v>293</v>
      </c>
      <c r="AX9" s="47" t="s">
        <v>294</v>
      </c>
      <c r="AY9" s="47"/>
      <c r="AZ9" s="91"/>
      <c r="BA9" s="91"/>
      <c r="BB9" s="47"/>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
        <v>298</v>
      </c>
      <c r="CM9" s="93">
        <f>AD9*(1-(IF(AN9="Automático",0.25,0.15)+IF(AO9="Preventivo",0.25,IF(AO9="Detectivo",0.15,0.1))))</f>
        <v>0.24</v>
      </c>
      <c r="CN9" s="92" t="s">
        <v>299</v>
      </c>
      <c r="CO9" s="93">
        <f>AF9*(1-(IF(AN9="Automático",0.25,0.15)+IF(AO9="Preventivo",0.25,IF(AO9="Detectivo",0.15,0.1))))</f>
        <v>0.15789473684210525</v>
      </c>
      <c r="CP9" s="94" t="str">
        <f>IF(CQ9&lt;=20%,"BAJO",
   IF(CQ9&lt;=40%,"MODERADO",
      IF(CQ9&lt;=60%,"ALTO",
         "EXTREMO"
      )
   )
)</f>
        <v>BAJO</v>
      </c>
      <c r="CQ9" s="89">
        <f>CM9*CO9</f>
        <v>3.7894736842105259E-2</v>
      </c>
      <c r="CR9" s="95" t="s">
        <v>300</v>
      </c>
      <c r="CS9" s="94">
        <f>IF(CP9="BAJO",0.1,IF(CP9="MODERADO",3,5))</f>
        <v>0.1</v>
      </c>
      <c r="CT9" s="47" t="s">
        <v>1250</v>
      </c>
      <c r="CU9" s="4" t="s">
        <v>1204</v>
      </c>
      <c r="CV9" s="96"/>
      <c r="CW9" s="97">
        <f>COUNTIF(J9:AB9,"SI")</f>
        <v>5</v>
      </c>
      <c r="CX9" s="98">
        <f>IF(CW9&lt;6,3,IF(CW9&gt;11,5,4))</f>
        <v>3</v>
      </c>
      <c r="CY9" s="97" t="str">
        <f>IF(CW9&lt;6,"Moderado",IF(CW9&gt;11,"Catastrófico","Mayor"))</f>
        <v>Moderado</v>
      </c>
      <c r="CZ9" s="99">
        <f>IF(CX9=3,0.6,IF(CX9=4,0.8,1))</f>
        <v>0.6</v>
      </c>
      <c r="DA9" s="100">
        <f>IF(AN9="",0,IF(AN9="Automático",0.25,IF(AN9="Manual",0.15,0)))</f>
        <v>0.15</v>
      </c>
      <c r="DB9" s="100">
        <f>IF(AI9="",0,IF(AO9="Preventivo",0.25,IF(AO9="Detectivo",0.15,IF(AO9="Correctivo",0.1,0))))</f>
        <v>0.25</v>
      </c>
      <c r="DC9" s="97">
        <f>IF(OR(AN9=0,AO9=0),0,DA9+DB9)</f>
        <v>0.4</v>
      </c>
      <c r="DD9" s="5">
        <f>IF(DE9&gt;0.8,5,IF(DE9&gt;0.6,4,IF(DE9&gt;0.4,3,IF(DE9&gt;0.2,2,1))))</f>
        <v>2</v>
      </c>
      <c r="DE9" s="99">
        <f>IF(OR(AP9="Ambos",AP9="Probabilidad"),$AD9-($AD9*$DC9),$AD9)</f>
        <v>0.24</v>
      </c>
      <c r="DF9" s="5">
        <f>IF(DH9&gt;0.8,5,IF(DH9&gt;0.6,4,3))</f>
        <v>3</v>
      </c>
      <c r="DG9" s="5"/>
      <c r="DH9" s="99">
        <f>IF(OR(AP9="Ambos",AP9="Impacto"),$CZ9-($CZ9*$DC9),$CZ9)</f>
        <v>0.6</v>
      </c>
      <c r="DI9" s="100">
        <f>IF(AR9="",0,IF(AR9="Automático",0.25,IF(AR9="Manual",0.15,0)))</f>
        <v>0.15</v>
      </c>
      <c r="DJ9" s="100">
        <f>IF(AS9="",0,IF(AS9="Preventivo",0.25,IF(AS9="Detectivo",0.15,IF(AS9="Correctivo",0.1,0))))</f>
        <v>0.25</v>
      </c>
      <c r="DK9" s="97">
        <f>IF(OR(AR9=0,AS9=0),0,DI9+DJ9)</f>
        <v>0.4</v>
      </c>
      <c r="DL9" s="5">
        <f>IF(DM9&gt;0.8,5,IF(DM9&gt;0.6,4,IF(DM9&gt;0.4,3,IF(DM9&gt;0.2,2,1))))</f>
        <v>1</v>
      </c>
      <c r="DM9" s="99">
        <f>IF(OR(AT9="Ambos",AT9="Probabilidad"),DE9-(DE9*$DK9),DE9)</f>
        <v>0.14399999999999999</v>
      </c>
      <c r="DN9" s="5">
        <f>IF(DO9&gt;0.8,5,IF(DO9&gt;0.6,4,3))</f>
        <v>3</v>
      </c>
      <c r="DO9" s="99">
        <f>IF(OR(AT9="Ambos",AT9="Impacto"),$DH9-($DH9*$DK9),$DH9)</f>
        <v>0.6</v>
      </c>
      <c r="DP9" s="100">
        <f>IF(AV9="",0,IF(AV9="Automático",0.25,IF(AV9="Manual",0.15,0)))</f>
        <v>0.15</v>
      </c>
      <c r="DQ9" s="100">
        <f>IF(AW9="",0,IF(AW9="Preventivo",0.25,IF(AW9="Detectivo",0.15,IF(AW9="Correctivo",0.1,0))))</f>
        <v>0.25</v>
      </c>
      <c r="DR9" s="97">
        <f>IF(OR(AV9=0,AW9=0),0,DP9+DQ9)</f>
        <v>0.4</v>
      </c>
      <c r="DS9" s="5">
        <f>IF(DT9&gt;0.8,5,IF(DT9&gt;0.6,4,IF(DT9&gt;0.4,3,IF(DT9&gt;0.2,2,1))))</f>
        <v>1</v>
      </c>
      <c r="DT9" s="99">
        <f>IF(OR(AX9="Ambos",AX9="Probabilidad"),DM9-(DM9*$DR9),DM9)</f>
        <v>8.6399999999999991E-2</v>
      </c>
      <c r="DU9" s="5">
        <f>IF(DV9&gt;0.8,5,IF(DV9&gt;0.6,4,3))</f>
        <v>3</v>
      </c>
      <c r="DV9" s="99">
        <f>IF(OR(AX9="Ambos",AX9="Impacto"),$DO9-($DO9*$DR9),$DO9)</f>
        <v>0.6</v>
      </c>
      <c r="DW9" s="100">
        <f>IF(AZ9="",0,IF(AZ9="Automático",0.25,IF(AZ9="Manual",0.15,0)))</f>
        <v>0</v>
      </c>
      <c r="DX9" s="100">
        <f>IF(BA9="",0,IF(BA9="Preventivo",0.25,IF(BA9="Detectivo",0.15,IF(BA11="Correctivo",0.1,0))))</f>
        <v>0</v>
      </c>
      <c r="DY9" s="97">
        <f>IF(OR(AZ9=0,BA9=0),0,DW9+DX9)</f>
        <v>0</v>
      </c>
      <c r="DZ9" s="5">
        <f>IF(EA9&gt;0.8,5,IF(EA9&gt;0.6,4,IF(EA9&gt;0.4,3,IF(EA9&gt;0.2,2,1))))</f>
        <v>1</v>
      </c>
      <c r="EA9" s="99">
        <f>IF(OR(BB9="Ambos",BB9="Probabilidad"),DT9-(DT9*$DY9),DT9)</f>
        <v>8.6399999999999991E-2</v>
      </c>
      <c r="EB9" s="5">
        <f>IF(EC9&gt;0.8,5,IF(EC9&gt;0.6,4,3))</f>
        <v>3</v>
      </c>
      <c r="EC9" s="99">
        <f>IF(OR(BB9="Ambos",BB9="Impacto"),$DV9-($DV9*$DY9),$DV9)</f>
        <v>0.6</v>
      </c>
      <c r="ED9" s="100">
        <f>IF(BD9="",0,IF(BD9="Automático",0.25,IF(BD9="Manual",0.15,0)))</f>
        <v>0</v>
      </c>
      <c r="EE9" s="100">
        <f>IF(BE9="",0,IF(BE9="Preventivo",0.25,IF(BE9="Detectivo",0.15,IF(BE9="Correctivo",0.1,0))))</f>
        <v>0</v>
      </c>
      <c r="EF9" s="97">
        <f>IF(OR(BD9=0,BE9=0),0,ED9+EE9)</f>
        <v>0</v>
      </c>
      <c r="EG9" s="5">
        <f>IF(EH9&gt;0.8,5,IF(EH9&gt;0.6,4,IF(EH9&gt;0.4,3,IF(EH9&gt;0.2,2,1))))</f>
        <v>1</v>
      </c>
      <c r="EH9" s="99">
        <f>IF(OR(BF9="Ambos",BF9="Probabilidad"),EA9-(EA9*$EF9),EA9)</f>
        <v>8.6399999999999991E-2</v>
      </c>
      <c r="EI9" s="5">
        <f>IF(EJ9&gt;0.8,5,IF(EJ9&gt;0.6,4,3))</f>
        <v>3</v>
      </c>
      <c r="EJ9" s="99">
        <f>IF(OR(BF9="Ambos",BF9="Impacto"),$EC9-($EC9*$EF9),$EC9)</f>
        <v>0.6</v>
      </c>
      <c r="EK9" s="100">
        <f>IF(BH9="",0,IF(BH9="Automático",0.25,IF(BH9="Manual",0.15,0)))</f>
        <v>0</v>
      </c>
      <c r="EL9" s="100">
        <f>IF(BI9="",0,IF(BI9="Preventivo",0.25,IF(BI9="Detectivo",0.15,IF(BI9="Correctivo",0.1,0))))</f>
        <v>0</v>
      </c>
      <c r="EM9" s="97">
        <f>IF(OR(BH9=0,BI9=0),0,EK9+EL9)</f>
        <v>0</v>
      </c>
      <c r="EN9" s="5">
        <f>IF(EO9&gt;0.8,5,IF(EO9&gt;0.6,4,IF(EO9&gt;0.4,3,IF(EO9&gt;0.2,2,1))))</f>
        <v>1</v>
      </c>
      <c r="EO9" s="99">
        <f>IF(OR(BF9="Ambos",BF9="Probabilidad"),EH9-(EH9*$EM9),EH9)</f>
        <v>8.6399999999999991E-2</v>
      </c>
      <c r="EP9" s="5">
        <f>IF(EQ9&gt;0.8,5,IF(EQ9&gt;0.6,4,3))</f>
        <v>3</v>
      </c>
      <c r="EQ9" s="99">
        <f>IF(OR(BJ9="Ambos",BJ9="Impacto"),$EJ9-($EJ9*$EM9),$EJ9)</f>
        <v>0.6</v>
      </c>
      <c r="ER9" s="100">
        <f>IF(BL9="",0,IF(BL9="Automático",0.25,IF(BL9="Manual",0.15,0)))</f>
        <v>0</v>
      </c>
      <c r="ES9" s="100">
        <f>IF(BM9="",0,IF(BM9="Preventivo",0.25,IF(BM9="Detectivo",0.15,IF(BM9="Correctivo",0.1,0))))</f>
        <v>0</v>
      </c>
      <c r="ET9" s="97">
        <f>IF(OR(BL9=0,BM9=0),0,ER9+ES9)</f>
        <v>0</v>
      </c>
      <c r="EU9" s="5">
        <f>IF(EV9&gt;0.8,5,IF(EV9&gt;0.6,4,IF(EV9&gt;0.4,3,IF(EV9&gt;0.2,2,1))))</f>
        <v>1</v>
      </c>
      <c r="EV9" s="99">
        <f>IF(OR(BP9="Ambos",BP9="Probabilidad"),EO9-(EO9*$ET9),EO9)</f>
        <v>8.6399999999999991E-2</v>
      </c>
      <c r="EW9" s="5">
        <f>IF(EX9&gt;0.8,5,IF(EX9&gt;0.6,4,3))</f>
        <v>3</v>
      </c>
      <c r="EX9" s="99">
        <f>IF(OR(BN9="Ambos",BN9="Impacto"),$EQ9-($EQ9*$ET9),$EQ9)</f>
        <v>0.6</v>
      </c>
      <c r="EY9" s="100">
        <f>IF(BP9="",0,IF(BP9="Automático",0.25,IF(BP9="Manual",0.15,0)))</f>
        <v>0</v>
      </c>
      <c r="EZ9" s="100">
        <f>IF(BQ9="",0,IF(BQ9="Preventivo",0.25,IF(BQ9="Detectivo",0.15,IF(BQ9="Correctivo",0.1,0))))</f>
        <v>0</v>
      </c>
      <c r="FA9" s="97">
        <f>IF(OR(BP9=0,BQ9=0),0,EY9+EZ9)</f>
        <v>0</v>
      </c>
      <c r="FB9" s="5">
        <f>IF(FC9&gt;0.8,5,IF(FC9&gt;0.6,4,IF(FC9&gt;0.4,3,IF(FC9&gt;0.2,2,1))))</f>
        <v>1</v>
      </c>
      <c r="FC9" s="99">
        <f>IF(OR(BR9="Ambos",BR9="Probabilidad"),EV9-(EV9*$FA9),EV9)</f>
        <v>8.6399999999999991E-2</v>
      </c>
      <c r="FD9" s="5">
        <f>IF(FE9&gt;0.8,5,IF(FE9&gt;0.6,4,3))</f>
        <v>3</v>
      </c>
      <c r="FE9" s="99">
        <f>IF(OR(BR9="Ambos",BR9="Impacto"),$EX9-($EX9*$FA9),$EX9)</f>
        <v>0.6</v>
      </c>
      <c r="FF9" s="100">
        <f>IF(BT9="",0,IF(BT9="Automático",0.25,IF(BT9="Manual",0.15,0)))</f>
        <v>0</v>
      </c>
      <c r="FG9" s="100">
        <f>IF(BU9="",0,IF(BU9="Preventivo",0.25,IF(BU9="Detectivo",0.15,IF(BU9="Correctivo",0.1,0))))</f>
        <v>0</v>
      </c>
      <c r="FH9" s="97">
        <f>IF(OR(BT9=0,BU9=0),0,FF9+FG9)</f>
        <v>0</v>
      </c>
      <c r="FI9" s="5">
        <f>IF(FJ9&gt;0.8,5,IF(FJ9&gt;0.6,4,IF(FJ9&gt;0.4,3,IF(FJ9&gt;0.2,2,1))))</f>
        <v>1</v>
      </c>
      <c r="FJ9" s="99">
        <f>IF(OR(BV9="Ambos",BV9="Probabilidad"),FC9-(FC9*$FH9),FC9)</f>
        <v>8.6399999999999991E-2</v>
      </c>
      <c r="FK9" s="5">
        <f>IF(FL9&gt;0.8,5,IF(FL9&gt;0.6,4,3))</f>
        <v>3</v>
      </c>
      <c r="FL9" s="99">
        <f>IF(OR(BV9="Ambos",BV9="Impacto"),$FE9-($FE9*$FH9),$FE9)</f>
        <v>0.6</v>
      </c>
      <c r="FM9" s="100">
        <f>IF(BX9="",0,IF(BX9="Automático",0.25,IF(BX9="Manual",0.15,0)))</f>
        <v>0</v>
      </c>
      <c r="FN9" s="100">
        <f>IF(BY9="",0,IF(BY9="Preventivo",0.25,IF(BY9="Detectivo",0.15,IF(BY9="Correctivo",0.1,0))))</f>
        <v>0</v>
      </c>
      <c r="FO9" s="97">
        <f>IF(OR(BX9=0,BY9=0),0,FM9+FN9)</f>
        <v>0</v>
      </c>
      <c r="FP9" s="5">
        <f>IF(FQ9&gt;0.8,5,IF(FQ9&gt;0.6,4,IF(FQ9&gt;0.4,3,IF(FQ9&gt;0.2,2,1))))</f>
        <v>1</v>
      </c>
      <c r="FQ9" s="99">
        <f>IF(OR(BZ9="Ambos",BZ9="Probabilidad"),FJ9-(FJ9*$FO9),FJ9)</f>
        <v>8.6399999999999991E-2</v>
      </c>
      <c r="FR9" s="5">
        <f>IF(FS9&gt;0.8,5,IF(FS9&gt;0.6,4,3))</f>
        <v>3</v>
      </c>
      <c r="FS9" s="99">
        <f>IF(OR(BZ9="Ambos",BZ9="Impacto"),$FL9-($FL9*$FO9),$FL9)</f>
        <v>0.6</v>
      </c>
      <c r="FT9" s="100">
        <f>IF(CB9="",0,IF(CB9="Automático",0.25,IF(CB9="Manual",0.15,0)))</f>
        <v>0</v>
      </c>
      <c r="FU9" s="100">
        <f>IF(CC9="",0,IF(CC9="Preventivo",0.25,IF(CC9="Detectivo",0.15,IF(CC9="Correctivo",0.1,0))))</f>
        <v>0</v>
      </c>
      <c r="FV9" s="97">
        <f>IF(OR(CB9=0,CC9=0),0,FT9+FU9)</f>
        <v>0</v>
      </c>
      <c r="FW9" s="5">
        <f>IF(FX9&gt;0.8,5,IF(FX9&gt;0.6,4,IF(FX9&gt;0.4,3,IF(FX9&gt;0.2,2,1))))</f>
        <v>1</v>
      </c>
      <c r="FX9" s="99">
        <f>IF(OR(CD9="Ambos",CD9="Probabilidad"),FQ9-(FQ9*$FV9),FQ9)</f>
        <v>8.6399999999999991E-2</v>
      </c>
      <c r="FY9" s="5">
        <f>IF(FZ9&gt;0.8,5,IF(FZ9&gt;0.6,4,3))</f>
        <v>3</v>
      </c>
      <c r="FZ9" s="99">
        <f>IF(OR(CD9="Ambos",CD9="Impacto"),$FS9-($FS9*$FV9),$FS9)</f>
        <v>0.6</v>
      </c>
      <c r="GA9" s="100">
        <f>IF(CF9="",0,IF(CF9="Automático",0.25,IF(CF9="Manual",0.15,0)))</f>
        <v>0</v>
      </c>
      <c r="GB9" s="100">
        <f>IF(CG9="",0,IF(CG9="Preventivo",0.25,IF(CG9="Detectivo",0.15,IF(CG9="Correctivo",0.1,0))))</f>
        <v>0</v>
      </c>
      <c r="GC9" s="97">
        <f>IF(OR(CF9=0,CG9=0),0,GA9+GB9)</f>
        <v>0</v>
      </c>
      <c r="GD9" s="5">
        <f>IF(GE9&gt;0.8,5,IF(GE9&gt;0.6,4,IF(GE9&gt;0.4,3,IF(GE9&gt;0.2,2,1))))</f>
        <v>1</v>
      </c>
      <c r="GE9" s="99">
        <f>IF(OR(CH9="Ambos",CH9="Probabilidad"),FX9-(FX9*$GC9),FX9)</f>
        <v>8.6399999999999991E-2</v>
      </c>
      <c r="GF9" s="5">
        <f>IF(GG9&gt;0.8,5,IF(GG9&gt;0.6,4,3))</f>
        <v>3</v>
      </c>
      <c r="GG9" s="99">
        <f>IF(OR(CH9="Ambos",CH9="Impacto"),$FZ9-($FZ9*$GC9),$FZ9)</f>
        <v>0.6</v>
      </c>
      <c r="GH9" s="99">
        <f>IF(GG9&lt;0.6,0.6,GG9)</f>
        <v>0.6</v>
      </c>
      <c r="GI9" s="101"/>
      <c r="GJ9" s="7"/>
    </row>
    <row r="10" spans="1:192 1679:1679" ht="88.5" customHeight="1">
      <c r="A10" s="82">
        <v>2</v>
      </c>
      <c r="B10" s="484" t="s">
        <v>1244</v>
      </c>
      <c r="C10" s="4" t="s">
        <v>1251</v>
      </c>
      <c r="D10" s="83" t="s">
        <v>304</v>
      </c>
      <c r="E10" s="84" t="s">
        <v>405</v>
      </c>
      <c r="F10" s="47" t="s">
        <v>318</v>
      </c>
      <c r="G10" s="84" t="s">
        <v>329</v>
      </c>
      <c r="H10" s="84" t="s">
        <v>438</v>
      </c>
      <c r="I10" s="86" t="s">
        <v>315</v>
      </c>
      <c r="J10" s="86" t="s">
        <v>286</v>
      </c>
      <c r="K10" s="86" t="s">
        <v>286</v>
      </c>
      <c r="L10" s="86" t="s">
        <v>286</v>
      </c>
      <c r="M10" s="86" t="s">
        <v>286</v>
      </c>
      <c r="N10" s="86" t="s">
        <v>69</v>
      </c>
      <c r="O10" s="86" t="s">
        <v>286</v>
      </c>
      <c r="P10" s="86" t="s">
        <v>286</v>
      </c>
      <c r="Q10" s="86" t="s">
        <v>286</v>
      </c>
      <c r="R10" s="86" t="s">
        <v>286</v>
      </c>
      <c r="S10" s="86" t="s">
        <v>69</v>
      </c>
      <c r="T10" s="86" t="s">
        <v>69</v>
      </c>
      <c r="U10" s="86" t="s">
        <v>69</v>
      </c>
      <c r="V10" s="86" t="s">
        <v>286</v>
      </c>
      <c r="W10" s="86" t="s">
        <v>69</v>
      </c>
      <c r="X10" s="86" t="s">
        <v>286</v>
      </c>
      <c r="Y10" s="86" t="s">
        <v>286</v>
      </c>
      <c r="Z10" s="86" t="s">
        <v>286</v>
      </c>
      <c r="AA10" s="86" t="s">
        <v>286</v>
      </c>
      <c r="AB10" s="86" t="s">
        <v>286</v>
      </c>
      <c r="AC10" s="88" t="str">
        <f>I10</f>
        <v>2 - Baja</v>
      </c>
      <c r="AD10" s="89">
        <f>IF(AC10="1 - Muy Baja",0.2,IF(AC10="2 - Baja",0.4,IF(AC10="3 - Media",0.6,IF(AC10="4 - Alta",0.8,""))))</f>
        <v>0.4</v>
      </c>
      <c r="AE10" s="88" t="str">
        <f>CONCATENATE(CX10," - ",CY10)</f>
        <v>3 - Moderado</v>
      </c>
      <c r="AF10" s="89">
        <f>COUNTIF(J10:AB10,"SI")/COUNTA(J10:AB10)</f>
        <v>0.26315789473684209</v>
      </c>
      <c r="AG10" s="82" t="str">
        <f>_xlfn.LET(_xlpm.P,IF(AD10&lt;=20%,1,IF(AD10&lt;=40%,2,IF(AD10&lt;=60%,3,IF(AD10&lt;=80%,4,5)))),_xlpm.I,IF(AF10&lt;=20%,1,IF(AF10&lt;=40%,2,IF(AF10&lt;=60%,3,IF(AF10&lt;=80%,4,5)))),_xlpm.S,_xlpm.P*_xlpm.I,CHOOSE(1+(_xlpm.S&gt;4)+(_xlpm.S&gt;9)+(_xlpm.S&gt;16), "BAJO", "MODERADO", "ALTO", "EXTREMO"))</f>
        <v>BAJO</v>
      </c>
      <c r="AH10" s="89">
        <f>AD10*AF10</f>
        <v>0.10526315789473684</v>
      </c>
      <c r="AI10" s="123" t="s">
        <v>1246</v>
      </c>
      <c r="AJ10" s="485" t="s">
        <v>1247</v>
      </c>
      <c r="AK10" s="84" t="s">
        <v>1248</v>
      </c>
      <c r="AL10" s="485" t="s">
        <v>1249</v>
      </c>
      <c r="AM10" s="47" t="s">
        <v>291</v>
      </c>
      <c r="AN10" s="91" t="s">
        <v>292</v>
      </c>
      <c r="AO10" s="91" t="s">
        <v>293</v>
      </c>
      <c r="AP10" s="47" t="s">
        <v>294</v>
      </c>
      <c r="AQ10" s="47" t="s">
        <v>291</v>
      </c>
      <c r="AR10" s="91" t="s">
        <v>292</v>
      </c>
      <c r="AS10" s="91" t="s">
        <v>293</v>
      </c>
      <c r="AT10" s="47" t="s">
        <v>294</v>
      </c>
      <c r="AU10" s="47" t="s">
        <v>291</v>
      </c>
      <c r="AV10" s="91" t="s">
        <v>292</v>
      </c>
      <c r="AW10" s="91" t="s">
        <v>293</v>
      </c>
      <c r="AX10" s="47" t="s">
        <v>294</v>
      </c>
      <c r="AY10" s="47"/>
      <c r="AZ10" s="91"/>
      <c r="BA10" s="91"/>
      <c r="BB10" s="47"/>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
        <v>298</v>
      </c>
      <c r="CM10" s="93">
        <f>AD10*(1-(IF(AN10="Automático",0.25,0.15)+IF(AO10="Preventivo",0.25,IF(AO10="Detectivo",0.15,0.1))))</f>
        <v>0.24</v>
      </c>
      <c r="CN10" s="92" t="s">
        <v>299</v>
      </c>
      <c r="CO10" s="93">
        <f>AF10*(1-(IF(AN10="Automático",0.25,0.15)+IF(AO10="Preventivo",0.25,IF(AO10="Detectivo",0.15,0.1))))</f>
        <v>0.15789473684210525</v>
      </c>
      <c r="CP10" s="94" t="str">
        <f>IF(CQ10&lt;=20%,"BAJO",
   IF(CQ10&lt;=40%,"MODERADO",
      IF(CQ10&lt;=60%,"ALTO",
         "EXTREMO"
      )
   )
)</f>
        <v>BAJO</v>
      </c>
      <c r="CQ10" s="89">
        <f>CM10*CO10</f>
        <v>3.7894736842105259E-2</v>
      </c>
      <c r="CR10" s="95" t="s">
        <v>309</v>
      </c>
      <c r="CS10" s="94">
        <f>IF(CP10="BAJO",0.1,IF(CP10="MODERADO",3,5))</f>
        <v>0.1</v>
      </c>
      <c r="CT10" s="47" t="s">
        <v>1250</v>
      </c>
      <c r="CU10" s="4" t="s">
        <v>1204</v>
      </c>
      <c r="CV10" s="96"/>
      <c r="CW10" s="97">
        <f>COUNTIF(J10:AB10,"SI")</f>
        <v>5</v>
      </c>
      <c r="CX10" s="98">
        <f>IF(CW10&lt;6,3,IF(CW10&gt;11,5,4))</f>
        <v>3</v>
      </c>
      <c r="CY10" s="97" t="str">
        <f>IF(CW10&lt;6,"Moderado",IF(CW10&gt;11,"Catastrófico","Mayor"))</f>
        <v>Moderado</v>
      </c>
      <c r="CZ10" s="99">
        <f>IF(CX10=3,0.6,IF(CX10=4,0.8,1))</f>
        <v>0.6</v>
      </c>
      <c r="DA10" s="100">
        <f>IF(AN10="",0,IF(AN10="Automático",0.25,IF(AN10="Manual",0.15,0)))</f>
        <v>0.15</v>
      </c>
      <c r="DB10" s="100">
        <f>IF(AI10="",0,IF(AO10="Preventivo",0.25,IF(AO10="Detectivo",0.15,IF(AO10="Correctivo",0.1,0))))</f>
        <v>0.25</v>
      </c>
      <c r="DC10" s="97">
        <f>IF(OR(AN10=0,AO10=0),0,DA10+DB10)</f>
        <v>0.4</v>
      </c>
      <c r="DD10" s="5">
        <f>IF(DE10&gt;0.8,5,IF(DE10&gt;0.6,4,IF(DE10&gt;0.4,3,IF(DE10&gt;0.2,2,1))))</f>
        <v>2</v>
      </c>
      <c r="DE10" s="99">
        <f>IF(OR(AP10="Ambos",AP10="Probabilidad"),$AD10-($AD10*$DC10),$AD10)</f>
        <v>0.24</v>
      </c>
      <c r="DF10" s="5">
        <f>IF(DH10&gt;0.8,5,IF(DH10&gt;0.6,4,3))</f>
        <v>3</v>
      </c>
      <c r="DG10" s="5"/>
      <c r="DH10" s="99">
        <f>IF(OR(AP10="Ambos",AP10="Impacto"),$CZ10-($CZ10*$DC10),$CZ10)</f>
        <v>0.6</v>
      </c>
      <c r="DI10" s="100">
        <f>IF(AR10="",0,IF(AR10="Automático",0.25,IF(AR10="Manual",0.15,0)))</f>
        <v>0.15</v>
      </c>
      <c r="DJ10" s="100">
        <f>IF(AS10="",0,IF(AS10="Preventivo",0.25,IF(AS10="Detectivo",0.15,IF(AS10="Correctivo",0.1,0))))</f>
        <v>0.25</v>
      </c>
      <c r="DK10" s="97">
        <f>IF(OR(AR10=0,AS10=0),0,DI10+DJ10)</f>
        <v>0.4</v>
      </c>
      <c r="DL10" s="5">
        <f>IF(DM10&gt;0.8,5,IF(DM10&gt;0.6,4,IF(DM10&gt;0.4,3,IF(DM10&gt;0.2,2,1))))</f>
        <v>1</v>
      </c>
      <c r="DM10" s="99">
        <f>IF(OR(AT10="Ambos",AT10="Probabilidad"),DE10-(DE10*$DK10),DE10)</f>
        <v>0.14399999999999999</v>
      </c>
      <c r="DN10" s="5">
        <f>IF(DO10&gt;0.8,5,IF(DO10&gt;0.6,4,3))</f>
        <v>3</v>
      </c>
      <c r="DO10" s="99">
        <f>IF(OR(AT10="Ambos",AT10="Impacto"),$DH10-($DH10*$DK10),$DH10)</f>
        <v>0.6</v>
      </c>
      <c r="DP10" s="100">
        <f>IF(AV10="",0,IF(AV10="Automático",0.25,IF(AV10="Manual",0.15,0)))</f>
        <v>0.15</v>
      </c>
      <c r="DQ10" s="100">
        <f>IF(AW10="",0,IF(AW10="Preventivo",0.25,IF(AW10="Detectivo",0.15,IF(AW10="Correctivo",0.1,0))))</f>
        <v>0.25</v>
      </c>
      <c r="DR10" s="97">
        <f>IF(OR(AV10=0,AW10=0),0,DP10+DQ10)</f>
        <v>0.4</v>
      </c>
      <c r="DS10" s="5">
        <f>IF(DT10&gt;0.8,5,IF(DT10&gt;0.6,4,IF(DT10&gt;0.4,3,IF(DT10&gt;0.2,2,1))))</f>
        <v>1</v>
      </c>
      <c r="DT10" s="99">
        <f>IF(OR(AX10="Ambos",AX10="Probabilidad"),DM10-(DM10*$DR10),DM10)</f>
        <v>8.6399999999999991E-2</v>
      </c>
      <c r="DU10" s="5">
        <f>IF(DV10&gt;0.8,5,IF(DV10&gt;0.6,4,3))</f>
        <v>3</v>
      </c>
      <c r="DV10" s="99">
        <f>IF(OR(AX10="Ambos",AX10="Impacto"),$DO10-($DO10*$DR10),$DO10)</f>
        <v>0.6</v>
      </c>
      <c r="DW10" s="100">
        <f>IF(AZ10="",0,IF(AZ10="Automático",0.25,IF(AZ10="Manual",0.15,0)))</f>
        <v>0</v>
      </c>
      <c r="DX10" s="100">
        <f>IF(BA10="",0,IF(BA10="Preventivo",0.25,IF(BA10="Detectivo",0.15,IF(BA12="Correctivo",0.1,0))))</f>
        <v>0</v>
      </c>
      <c r="DY10" s="97">
        <f>IF(OR(AZ10=0,BA10=0),0,DW10+DX10)</f>
        <v>0</v>
      </c>
      <c r="DZ10" s="5">
        <f>IF(EA10&gt;0.8,5,IF(EA10&gt;0.6,4,IF(EA10&gt;0.4,3,IF(EA10&gt;0.2,2,1))))</f>
        <v>1</v>
      </c>
      <c r="EA10" s="99">
        <f>IF(OR(BB10="Ambos",BB10="Probabilidad"),DT10-(DT10*$DY10),DT10)</f>
        <v>8.6399999999999991E-2</v>
      </c>
      <c r="EB10" s="5">
        <f>IF(EC10&gt;0.8,5,IF(EC10&gt;0.6,4,3))</f>
        <v>3</v>
      </c>
      <c r="EC10" s="99">
        <f>IF(OR(BB10="Ambos",BB10="Impacto"),$DV10-($DV10*$DY10),$DV10)</f>
        <v>0.6</v>
      </c>
      <c r="ED10" s="100">
        <f>IF(BD10="",0,IF(BD10="Automático",0.25,IF(BD10="Manual",0.15,0)))</f>
        <v>0</v>
      </c>
      <c r="EE10" s="100">
        <f>IF(BE10="",0,IF(BE10="Preventivo",0.25,IF(BE10="Detectivo",0.15,IF(BE10="Correctivo",0.1,0))))</f>
        <v>0</v>
      </c>
      <c r="EF10" s="97">
        <f>IF(OR(BD10=0,BE10=0),0,ED10+EE10)</f>
        <v>0</v>
      </c>
      <c r="EG10" s="5">
        <f>IF(EH10&gt;0.8,5,IF(EH10&gt;0.6,4,IF(EH10&gt;0.4,3,IF(EH10&gt;0.2,2,1))))</f>
        <v>1</v>
      </c>
      <c r="EH10" s="99">
        <f>IF(OR(BF10="Ambos",BF10="Probabilidad"),EA10-(EA10*$EF10),EA10)</f>
        <v>8.6399999999999991E-2</v>
      </c>
      <c r="EI10" s="5">
        <f>IF(EJ10&gt;0.8,5,IF(EJ10&gt;0.6,4,3))</f>
        <v>3</v>
      </c>
      <c r="EJ10" s="99">
        <f>IF(OR(BF10="Ambos",BF10="Impacto"),$EC10-($EC10*$EF10),$EC10)</f>
        <v>0.6</v>
      </c>
      <c r="EK10" s="100">
        <f>IF(BH10="",0,IF(BH10="Automático",0.25,IF(BH10="Manual",0.15,0)))</f>
        <v>0</v>
      </c>
      <c r="EL10" s="100">
        <f>IF(BI10="",0,IF(BI10="Preventivo",0.25,IF(BI10="Detectivo",0.15,IF(BI10="Correctivo",0.1,0))))</f>
        <v>0</v>
      </c>
      <c r="EM10" s="97">
        <f>IF(OR(BH10=0,BI10=0),0,EK10+EL10)</f>
        <v>0</v>
      </c>
      <c r="EN10" s="5">
        <f>IF(EO10&gt;0.8,5,IF(EO10&gt;0.6,4,IF(EO10&gt;0.4,3,IF(EO10&gt;0.2,2,1))))</f>
        <v>1</v>
      </c>
      <c r="EO10" s="99">
        <f>IF(OR(BF10="Ambos",BF10="Probabilidad"),EH10-(EH10*$EM10),EH10)</f>
        <v>8.6399999999999991E-2</v>
      </c>
      <c r="EP10" s="5">
        <f>IF(EQ10&gt;0.8,5,IF(EQ10&gt;0.6,4,3))</f>
        <v>3</v>
      </c>
      <c r="EQ10" s="99">
        <f>IF(OR(BJ10="Ambos",BJ10="Impacto"),$EJ10-($EJ10*$EM10),$EJ10)</f>
        <v>0.6</v>
      </c>
      <c r="ER10" s="100">
        <f>IF(BL10="",0,IF(BL10="Automático",0.25,IF(BL10="Manual",0.15,0)))</f>
        <v>0</v>
      </c>
      <c r="ES10" s="100">
        <f>IF(BM10="",0,IF(BM10="Preventivo",0.25,IF(BM10="Detectivo",0.15,IF(BM10="Correctivo",0.1,0))))</f>
        <v>0</v>
      </c>
      <c r="ET10" s="97">
        <f>IF(OR(BL10=0,BM10=0),0,ER10+ES10)</f>
        <v>0</v>
      </c>
      <c r="EU10" s="5">
        <f>IF(EV10&gt;0.8,5,IF(EV10&gt;0.6,4,IF(EV10&gt;0.4,3,IF(EV10&gt;0.2,2,1))))</f>
        <v>1</v>
      </c>
      <c r="EV10" s="99">
        <f>IF(OR(BP10="Ambos",BP10="Probabilidad"),EO10-(EO10*$ET10),EO10)</f>
        <v>8.6399999999999991E-2</v>
      </c>
      <c r="EW10" s="5">
        <f>IF(EX10&gt;0.8,5,IF(EX10&gt;0.6,4,3))</f>
        <v>3</v>
      </c>
      <c r="EX10" s="99">
        <f>IF(OR(BN10="Ambos",BN10="Impacto"),$EQ10-($EQ10*$ET10),$EQ10)</f>
        <v>0.6</v>
      </c>
      <c r="EY10" s="100">
        <f>IF(BP10="",0,IF(BP10="Automático",0.25,IF(BP10="Manual",0.15,0)))</f>
        <v>0</v>
      </c>
      <c r="EZ10" s="100">
        <f>IF(BQ10="",0,IF(BQ10="Preventivo",0.25,IF(BQ10="Detectivo",0.15,IF(BQ10="Correctivo",0.1,0))))</f>
        <v>0</v>
      </c>
      <c r="FA10" s="97">
        <f>IF(OR(BP10=0,BQ10=0),0,EY10+EZ10)</f>
        <v>0</v>
      </c>
      <c r="FB10" s="5">
        <f>IF(FC10&gt;0.8,5,IF(FC10&gt;0.6,4,IF(FC10&gt;0.4,3,IF(FC10&gt;0.2,2,1))))</f>
        <v>1</v>
      </c>
      <c r="FC10" s="99">
        <f>IF(OR(BR10="Ambos",BR10="Probabilidad"),EV10-(EV10*$FA10),EV10)</f>
        <v>8.6399999999999991E-2</v>
      </c>
      <c r="FD10" s="5">
        <f>IF(FE10&gt;0.8,5,IF(FE10&gt;0.6,4,3))</f>
        <v>3</v>
      </c>
      <c r="FE10" s="99">
        <f>IF(OR(BR10="Ambos",BR10="Impacto"),$EX10-($EX10*$FA10),$EX10)</f>
        <v>0.6</v>
      </c>
      <c r="FF10" s="100">
        <f>IF(BT10="",0,IF(BT10="Automático",0.25,IF(BT10="Manual",0.15,0)))</f>
        <v>0</v>
      </c>
      <c r="FG10" s="100">
        <f>IF(BU10="",0,IF(BU10="Preventivo",0.25,IF(BU10="Detectivo",0.15,IF(BU10="Correctivo",0.1,0))))</f>
        <v>0</v>
      </c>
      <c r="FH10" s="97">
        <f>IF(OR(BT10=0,BU10=0),0,FF10+FG10)</f>
        <v>0</v>
      </c>
      <c r="FI10" s="5">
        <f>IF(FJ10&gt;0.8,5,IF(FJ10&gt;0.6,4,IF(FJ10&gt;0.4,3,IF(FJ10&gt;0.2,2,1))))</f>
        <v>1</v>
      </c>
      <c r="FJ10" s="99">
        <f>IF(OR(BV10="Ambos",BV10="Probabilidad"),FC10-(FC10*$FH10),FC10)</f>
        <v>8.6399999999999991E-2</v>
      </c>
      <c r="FK10" s="5">
        <f>IF(FL10&gt;0.8,5,IF(FL10&gt;0.6,4,3))</f>
        <v>3</v>
      </c>
      <c r="FL10" s="99">
        <f>IF(OR(BV10="Ambos",BV10="Impacto"),$FE10-($FE10*$FH10),$FE10)</f>
        <v>0.6</v>
      </c>
      <c r="FM10" s="100">
        <f>IF(BX10="",0,IF(BX10="Automático",0.25,IF(BX10="Manual",0.15,0)))</f>
        <v>0</v>
      </c>
      <c r="FN10" s="100">
        <f>IF(BY10="",0,IF(BY10="Preventivo",0.25,IF(BY10="Detectivo",0.15,IF(BY10="Correctivo",0.1,0))))</f>
        <v>0</v>
      </c>
      <c r="FO10" s="97">
        <f>IF(OR(BX10=0,BY10=0),0,FM10+FN10)</f>
        <v>0</v>
      </c>
      <c r="FP10" s="5">
        <f>IF(FQ10&gt;0.8,5,IF(FQ10&gt;0.6,4,IF(FQ10&gt;0.4,3,IF(FQ10&gt;0.2,2,1))))</f>
        <v>1</v>
      </c>
      <c r="FQ10" s="99">
        <f>IF(OR(BZ10="Ambos",BZ10="Probabilidad"),FJ10-(FJ10*$FO10),FJ10)</f>
        <v>8.6399999999999991E-2</v>
      </c>
      <c r="FR10" s="5">
        <f>IF(FS10&gt;0.8,5,IF(FS10&gt;0.6,4,3))</f>
        <v>3</v>
      </c>
      <c r="FS10" s="99">
        <f>IF(OR(BZ10="Ambos",BZ10="Impacto"),$FL10-($FL10*$FO10),$FL10)</f>
        <v>0.6</v>
      </c>
      <c r="FT10" s="100">
        <f>IF(CB10="",0,IF(CB10="Automático",0.25,IF(CB10="Manual",0.15,0)))</f>
        <v>0</v>
      </c>
      <c r="FU10" s="100">
        <f>IF(CC10="",0,IF(CC10="Preventivo",0.25,IF(CC10="Detectivo",0.15,IF(CC10="Correctivo",0.1,0))))</f>
        <v>0</v>
      </c>
      <c r="FV10" s="97">
        <f>IF(OR(CB10=0,CC10=0),0,FT10+FU10)</f>
        <v>0</v>
      </c>
      <c r="FW10" s="5">
        <f>IF(FX10&gt;0.8,5,IF(FX10&gt;0.6,4,IF(FX10&gt;0.4,3,IF(FX10&gt;0.2,2,1))))</f>
        <v>1</v>
      </c>
      <c r="FX10" s="99">
        <f>IF(OR(CD10="Ambos",CD10="Probabilidad"),FQ10-(FQ10*$FV10),FQ10)</f>
        <v>8.6399999999999991E-2</v>
      </c>
      <c r="FY10" s="5">
        <f>IF(FZ10&gt;0.8,5,IF(FZ10&gt;0.6,4,3))</f>
        <v>3</v>
      </c>
      <c r="FZ10" s="99">
        <f>IF(OR(CD10="Ambos",CD10="Impacto"),$FS10-($FS10*$FV10),$FS10)</f>
        <v>0.6</v>
      </c>
      <c r="GA10" s="100">
        <f>IF(CF10="",0,IF(CF10="Automático",0.25,IF(CF10="Manual",0.15,0)))</f>
        <v>0</v>
      </c>
      <c r="GB10" s="100">
        <f>IF(CG10="",0,IF(CG10="Preventivo",0.25,IF(CG10="Detectivo",0.15,IF(CG10="Correctivo",0.1,0))))</f>
        <v>0</v>
      </c>
      <c r="GC10" s="97">
        <f>IF(OR(CF10=0,CG10=0),0,GA10+GB10)</f>
        <v>0</v>
      </c>
      <c r="GD10" s="5">
        <f>IF(GE10&gt;0.8,5,IF(GE10&gt;0.6,4,IF(GE10&gt;0.4,3,IF(GE10&gt;0.2,2,1))))</f>
        <v>1</v>
      </c>
      <c r="GE10" s="99">
        <f>IF(OR(CH10="Ambos",CH10="Probabilidad"),FX10-(FX10*$GC10),FX10)</f>
        <v>8.6399999999999991E-2</v>
      </c>
      <c r="GF10" s="5">
        <f>IF(GG10&gt;0.8,5,IF(GG10&gt;0.6,4,3))</f>
        <v>3</v>
      </c>
      <c r="GG10" s="99">
        <f>IF(OR(CH10="Ambos",CH10="Impacto"),$FZ10-($FZ10*$GC10),$FZ10)</f>
        <v>0.6</v>
      </c>
      <c r="GH10" s="99">
        <f>IF(GG10&lt;0.6,0.6,GG10)</f>
        <v>0.6</v>
      </c>
      <c r="GI10" s="101"/>
      <c r="GJ10" s="7"/>
    </row>
    <row r="11" spans="1:192 1679:1679" ht="57" customHeight="1">
      <c r="A11" s="82">
        <v>3</v>
      </c>
      <c r="B11" s="484" t="s">
        <v>1244</v>
      </c>
      <c r="C11" s="4" t="s">
        <v>1252</v>
      </c>
      <c r="D11" s="83" t="s">
        <v>304</v>
      </c>
      <c r="E11" s="84" t="s">
        <v>405</v>
      </c>
      <c r="F11" s="47" t="s">
        <v>572</v>
      </c>
      <c r="G11" s="84" t="s">
        <v>329</v>
      </c>
      <c r="H11" s="84" t="s">
        <v>438</v>
      </c>
      <c r="I11" s="86" t="s">
        <v>315</v>
      </c>
      <c r="J11" s="86" t="s">
        <v>286</v>
      </c>
      <c r="K11" s="86" t="s">
        <v>286</v>
      </c>
      <c r="L11" s="86" t="s">
        <v>286</v>
      </c>
      <c r="M11" s="86" t="s">
        <v>286</v>
      </c>
      <c r="N11" s="86" t="s">
        <v>69</v>
      </c>
      <c r="O11" s="86" t="s">
        <v>286</v>
      </c>
      <c r="P11" s="86" t="s">
        <v>286</v>
      </c>
      <c r="Q11" s="86" t="s">
        <v>286</v>
      </c>
      <c r="R11" s="86" t="s">
        <v>286</v>
      </c>
      <c r="S11" s="86" t="s">
        <v>69</v>
      </c>
      <c r="T11" s="86" t="s">
        <v>69</v>
      </c>
      <c r="U11" s="86" t="s">
        <v>69</v>
      </c>
      <c r="V11" s="86" t="s">
        <v>286</v>
      </c>
      <c r="W11" s="86" t="s">
        <v>69</v>
      </c>
      <c r="X11" s="86" t="s">
        <v>286</v>
      </c>
      <c r="Y11" s="86" t="s">
        <v>286</v>
      </c>
      <c r="Z11" s="86" t="s">
        <v>286</v>
      </c>
      <c r="AA11" s="86" t="s">
        <v>286</v>
      </c>
      <c r="AB11" s="86" t="s">
        <v>286</v>
      </c>
      <c r="AC11" s="88" t="str">
        <f>I11</f>
        <v>2 - Baja</v>
      </c>
      <c r="AD11" s="89">
        <f>IF(AC11="1 - Muy Baja",0.2,IF(AC11="2 - Baja",0.4,IF(AC11="3 - Media",0.6,IF(AC11="4 - Alta",0.8,""))))</f>
        <v>0.4</v>
      </c>
      <c r="AE11" s="88" t="str">
        <f>CONCATENATE(CX11," - ",CY11)</f>
        <v>3 - Moderado</v>
      </c>
      <c r="AF11" s="89">
        <f>COUNTIF(J11:AB11,"SI")/COUNTA(J11:AB11)</f>
        <v>0.26315789473684209</v>
      </c>
      <c r="AG11" s="82" t="str">
        <f>_xlfn.LET(_xlpm.P,IF(AD11&lt;=20%,1,IF(AD11&lt;=40%,2,IF(AD11&lt;=60%,3,IF(AD11&lt;=80%,4,5)))),_xlpm.I,IF(AF11&lt;=20%,1,IF(AF11&lt;=40%,2,IF(AF11&lt;=60%,3,IF(AF11&lt;=80%,4,5)))),_xlpm.S,_xlpm.P*_xlpm.I,CHOOSE(1+(_xlpm.S&gt;4)+(_xlpm.S&gt;9)+(_xlpm.S&gt;16), "BAJO", "MODERADO", "ALTO", "EXTREMO"))</f>
        <v>BAJO</v>
      </c>
      <c r="AH11" s="89">
        <f>AD11*AF11</f>
        <v>0.10526315789473684</v>
      </c>
      <c r="AI11" s="123" t="s">
        <v>1253</v>
      </c>
      <c r="AJ11" s="485" t="s">
        <v>1254</v>
      </c>
      <c r="AK11" s="85" t="s">
        <v>1255</v>
      </c>
      <c r="AL11" s="485" t="s">
        <v>1256</v>
      </c>
      <c r="AM11" s="47" t="s">
        <v>291</v>
      </c>
      <c r="AN11" s="91" t="s">
        <v>292</v>
      </c>
      <c r="AO11" s="91" t="s">
        <v>293</v>
      </c>
      <c r="AP11" s="47" t="s">
        <v>294</v>
      </c>
      <c r="AQ11" s="47" t="s">
        <v>291</v>
      </c>
      <c r="AR11" s="91" t="s">
        <v>295</v>
      </c>
      <c r="AS11" s="91" t="s">
        <v>293</v>
      </c>
      <c r="AT11" s="47" t="s">
        <v>294</v>
      </c>
      <c r="AU11" s="47" t="s">
        <v>291</v>
      </c>
      <c r="AV11" s="91" t="s">
        <v>292</v>
      </c>
      <c r="AW11" s="91" t="s">
        <v>340</v>
      </c>
      <c r="AX11" s="47" t="s">
        <v>294</v>
      </c>
      <c r="AY11" s="47"/>
      <c r="AZ11" s="91"/>
      <c r="BA11" s="91"/>
      <c r="BB11" s="47"/>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
        <v>298</v>
      </c>
      <c r="CM11" s="93">
        <f>AD11*(1-(IF(AN11="Automático",0.25,0.15)+IF(AO11="Preventivo",0.25,IF(AO11="Detectivo",0.15,0.1))))</f>
        <v>0.24</v>
      </c>
      <c r="CN11" s="92" t="s">
        <v>299</v>
      </c>
      <c r="CO11" s="93">
        <f>AF11*(1-(IF(AN11="Automático",0.25,0.15)+IF(AO11="Preventivo",0.25,IF(AO11="Detectivo",0.15,0.1))))</f>
        <v>0.15789473684210525</v>
      </c>
      <c r="CP11" s="94" t="str">
        <f>IF(CQ11&lt;=20%,"BAJO",
IF(CQ11&lt;=40%,"MODERADO",
IF(CQ11&lt;=60%,"ALTO",
"EXTREMO"
)
)
)</f>
        <v>BAJO</v>
      </c>
      <c r="CQ11" s="89">
        <f>CM11*CO11</f>
        <v>3.7894736842105259E-2</v>
      </c>
      <c r="CR11" s="95" t="s">
        <v>309</v>
      </c>
      <c r="CS11" s="94">
        <f>IF(CP11="BAJO",0.1,IF(CP11="MODERADO",3,5))</f>
        <v>0.1</v>
      </c>
      <c r="CT11" s="47" t="s">
        <v>1250</v>
      </c>
      <c r="CU11" s="4" t="s">
        <v>1204</v>
      </c>
      <c r="CV11" s="96"/>
      <c r="CW11" s="97">
        <f>COUNTIF(J11:AB11,"SI")</f>
        <v>5</v>
      </c>
      <c r="CX11" s="98">
        <f>IF(CW11&lt;6,3,IF(CW11&gt;11,5,4))</f>
        <v>3</v>
      </c>
      <c r="CY11" s="97" t="str">
        <f>IF(CW11&lt;6,"Moderado",IF(CW11&gt;11,"Catastrófico","Mayor"))</f>
        <v>Moderado</v>
      </c>
      <c r="CZ11" s="99">
        <f>IF(CX11=3,0.6,IF(CX11=4,0.8,1))</f>
        <v>0.6</v>
      </c>
      <c r="DA11" s="100">
        <f>IF(AN11="",0,IF(AN11="Automático",0.25,IF(AN11="Manual",0.15,0)))</f>
        <v>0.15</v>
      </c>
      <c r="DB11" s="100">
        <f>IF(AI11="",0,IF(AO11="Preventivo",0.25,IF(AO11="Detectivo",0.15,IF(AO11="Correctivo",0.1,0))))</f>
        <v>0.25</v>
      </c>
      <c r="DC11" s="97">
        <f>IF(OR(AN11=0,AO11=0),0,DA11+DB11)</f>
        <v>0.4</v>
      </c>
      <c r="DD11" s="5">
        <f>IF(DE11&gt;0.8,5,IF(DE11&gt;0.6,4,IF(DE11&gt;0.4,3,IF(DE11&gt;0.2,2,1))))</f>
        <v>2</v>
      </c>
      <c r="DE11" s="99">
        <f>IF(OR(AP11="Ambos",AP11="Probabilidad"),$AD11-($AD11*$DC11),$AD11)</f>
        <v>0.24</v>
      </c>
      <c r="DF11" s="5">
        <f>IF(DH11&gt;0.8,5,IF(DH11&gt;0.6,4,3))</f>
        <v>3</v>
      </c>
      <c r="DG11" s="5"/>
      <c r="DH11" s="99">
        <f>IF(OR(AP11="Ambos",AP11="Impacto"),$CZ11-($CZ11*$DC11),$CZ11)</f>
        <v>0.6</v>
      </c>
      <c r="DI11" s="100">
        <f>IF(AR11="",0,IF(AR11="Automático",0.25,IF(AR11="Manual",0.15,0)))</f>
        <v>0.25</v>
      </c>
      <c r="DJ11" s="100">
        <f>IF(AS11="",0,IF(AS11="Preventivo",0.25,IF(AS11="Detectivo",0.15,IF(AS11="Correctivo",0.1,0))))</f>
        <v>0.25</v>
      </c>
      <c r="DK11" s="97">
        <f>IF(OR(AR11=0,AS11=0),0,DI11+DJ11)</f>
        <v>0.5</v>
      </c>
      <c r="DL11" s="5">
        <f>IF(DM11&gt;0.8,5,IF(DM11&gt;0.6,4,IF(DM11&gt;0.4,3,IF(DM11&gt;0.2,2,1))))</f>
        <v>1</v>
      </c>
      <c r="DM11" s="99">
        <f>IF(OR(AT11="Ambos",AT11="Probabilidad"),DE11-(DE11*$DK11),DE11)</f>
        <v>0.12</v>
      </c>
      <c r="DN11" s="5">
        <f>IF(DO11&gt;0.8,5,IF(DO11&gt;0.6,4,3))</f>
        <v>3</v>
      </c>
      <c r="DO11" s="99">
        <f>IF(OR(AT11="Ambos",AT11="Impacto"),$DH11-($DH11*$DK11),$DH11)</f>
        <v>0.6</v>
      </c>
      <c r="DP11" s="100">
        <f>IF(AV11="",0,IF(AV11="Automático",0.25,IF(AV11="Manual",0.15,0)))</f>
        <v>0.15</v>
      </c>
      <c r="DQ11" s="100">
        <f>IF(AW11="",0,IF(AW11="Preventivo",0.25,IF(AW11="Detectivo",0.15,IF(AW11="Correctivo",0.1,0))))</f>
        <v>0.15</v>
      </c>
      <c r="DR11" s="97">
        <f>IF(OR(AV11=0,AW11=0),0,DP11+DQ11)</f>
        <v>0.3</v>
      </c>
      <c r="DS11" s="5">
        <f>IF(DT11&gt;0.8,5,IF(DT11&gt;0.6,4,IF(DT11&gt;0.4,3,IF(DT11&gt;0.2,2,1))))</f>
        <v>1</v>
      </c>
      <c r="DT11" s="99">
        <f>IF(OR(AX11="Ambos",AX11="Probabilidad"),DM11-(DM11*$DR11),DM11)</f>
        <v>8.3999999999999991E-2</v>
      </c>
      <c r="DU11" s="5">
        <f>IF(DV11&gt;0.8,5,IF(DV11&gt;0.6,4,3))</f>
        <v>3</v>
      </c>
      <c r="DV11" s="99">
        <f>IF(OR(AX11="Ambos",AX11="Impacto"),$DO11-($DO11*$DR11),$DO11)</f>
        <v>0.6</v>
      </c>
      <c r="DW11" s="100">
        <f>IF(AZ11="",0,IF(AZ11="Automático",0.25,IF(AZ11="Manual",0.15,0)))</f>
        <v>0</v>
      </c>
      <c r="DX11" s="100">
        <f>IF(BA11="",0,IF(BA11="Preventivo",0.25,IF(BA11="Detectivo",0.15,IF(BA12="Correctivo",0.1,0))))</f>
        <v>0</v>
      </c>
      <c r="DY11" s="97">
        <f>IF(OR(AZ11=0,BA11=0),0,DW11+DX11)</f>
        <v>0</v>
      </c>
      <c r="DZ11" s="5">
        <f>IF(EA11&gt;0.8,5,IF(EA11&gt;0.6,4,IF(EA11&gt;0.4,3,IF(EA11&gt;0.2,2,1))))</f>
        <v>1</v>
      </c>
      <c r="EA11" s="99">
        <f>IF(OR(BB11="Ambos",BB11="Probabilidad"),DT11-(DT11*$DY11),DT11)</f>
        <v>8.3999999999999991E-2</v>
      </c>
      <c r="EB11" s="5">
        <f>IF(EC11&gt;0.8,5,IF(EC11&gt;0.6,4,3))</f>
        <v>3</v>
      </c>
      <c r="EC11" s="99">
        <f>IF(OR(BB11="Ambos",BB11="Impacto"),$DV11-($DV11*$DY11),$DV11)</f>
        <v>0.6</v>
      </c>
      <c r="ED11" s="100">
        <f>IF(BD11="",0,IF(BD11="Automático",0.25,IF(BD11="Manual",0.15,0)))</f>
        <v>0</v>
      </c>
      <c r="EE11" s="100">
        <f>IF(BE11="",0,IF(BE11="Preventivo",0.25,IF(BE11="Detectivo",0.15,IF(BE11="Correctivo",0.1,0))))</f>
        <v>0</v>
      </c>
      <c r="EF11" s="97">
        <f>IF(OR(BD11=0,BE11=0),0,ED11+EE11)</f>
        <v>0</v>
      </c>
      <c r="EG11" s="5">
        <f>IF(EH11&gt;0.8,5,IF(EH11&gt;0.6,4,IF(EH11&gt;0.4,3,IF(EH11&gt;0.2,2,1))))</f>
        <v>1</v>
      </c>
      <c r="EH11" s="99">
        <f>IF(OR(BF11="Ambos",BF11="Probabilidad"),EA11-(EA11*$EF11),EA11)</f>
        <v>8.3999999999999991E-2</v>
      </c>
      <c r="EI11" s="5">
        <f>IF(EJ11&gt;0.8,5,IF(EJ11&gt;0.6,4,3))</f>
        <v>3</v>
      </c>
      <c r="EJ11" s="99">
        <f>IF(OR(BF11="Ambos",BF11="Impacto"),$EC11-($EC11*$EF11),$EC11)</f>
        <v>0.6</v>
      </c>
      <c r="EK11" s="100">
        <f>IF(BH11="",0,IF(BH11="Automático",0.25,IF(BH11="Manual",0.15,0)))</f>
        <v>0</v>
      </c>
      <c r="EL11" s="100">
        <f>IF(BI11="",0,IF(BI11="Preventivo",0.25,IF(BI11="Detectivo",0.15,IF(BI11="Correctivo",0.1,0))))</f>
        <v>0</v>
      </c>
      <c r="EM11" s="97">
        <f>IF(OR(BH11=0,BI11=0),0,EK11+EL11)</f>
        <v>0</v>
      </c>
      <c r="EN11" s="5">
        <f>IF(EO11&gt;0.8,5,IF(EO11&gt;0.6,4,IF(EO11&gt;0.4,3,IF(EO11&gt;0.2,2,1))))</f>
        <v>1</v>
      </c>
      <c r="EO11" s="99">
        <f>IF(OR(BF11="Ambos",BF11="Probabilidad"),EH11-(EH11*$EM11),EH11)</f>
        <v>8.3999999999999991E-2</v>
      </c>
      <c r="EP11" s="5">
        <f>IF(EQ11&gt;0.8,5,IF(EQ11&gt;0.6,4,3))</f>
        <v>3</v>
      </c>
      <c r="EQ11" s="99">
        <f>IF(OR(BJ11="Ambos",BJ11="Impacto"),$EJ11-($EJ11*$EM11),$EJ11)</f>
        <v>0.6</v>
      </c>
      <c r="ER11" s="100">
        <f>IF(BL11="",0,IF(BL11="Automático",0.25,IF(BL11="Manual",0.15,0)))</f>
        <v>0</v>
      </c>
      <c r="ES11" s="100">
        <f>IF(BM11="",0,IF(BM11="Preventivo",0.25,IF(BM11="Detectivo",0.15,IF(BM11="Correctivo",0.1,0))))</f>
        <v>0</v>
      </c>
      <c r="ET11" s="97">
        <f>IF(OR(BL11=0,BM11=0),0,ER11+ES11)</f>
        <v>0</v>
      </c>
      <c r="EU11" s="5">
        <f>IF(EV11&gt;0.8,5,IF(EV11&gt;0.6,4,IF(EV11&gt;0.4,3,IF(EV11&gt;0.2,2,1))))</f>
        <v>1</v>
      </c>
      <c r="EV11" s="99">
        <f>IF(OR(BP11="Ambos",BP11="Probabilidad"),EO11-(EO11*$ET11),EO11)</f>
        <v>8.3999999999999991E-2</v>
      </c>
      <c r="EW11" s="5">
        <f>IF(EX11&gt;0.8,5,IF(EX11&gt;0.6,4,3))</f>
        <v>3</v>
      </c>
      <c r="EX11" s="99">
        <f>IF(OR(BN11="Ambos",BN11="Impacto"),$EQ11-($EQ11*$ET11),$EQ11)</f>
        <v>0.6</v>
      </c>
      <c r="EY11" s="100">
        <f>IF(BP11="",0,IF(BP11="Automático",0.25,IF(BP11="Manual",0.15,0)))</f>
        <v>0</v>
      </c>
      <c r="EZ11" s="100">
        <f>IF(BQ11="",0,IF(BQ11="Preventivo",0.25,IF(BQ11="Detectivo",0.15,IF(BQ11="Correctivo",0.1,0))))</f>
        <v>0</v>
      </c>
      <c r="FA11" s="97">
        <f>IF(OR(BP11=0,BQ11=0),0,EY11+EZ11)</f>
        <v>0</v>
      </c>
      <c r="FB11" s="5">
        <f>IF(FC11&gt;0.8,5,IF(FC11&gt;0.6,4,IF(FC11&gt;0.4,3,IF(FC11&gt;0.2,2,1))))</f>
        <v>1</v>
      </c>
      <c r="FC11" s="99">
        <f>IF(OR(BR11="Ambos",BR11="Probabilidad"),EV11-(EV11*$FA11),EV11)</f>
        <v>8.3999999999999991E-2</v>
      </c>
      <c r="FD11" s="5">
        <f>IF(FE11&gt;0.8,5,IF(FE11&gt;0.6,4,3))</f>
        <v>3</v>
      </c>
      <c r="FE11" s="99">
        <f>IF(OR(BR11="Ambos",BR11="Impacto"),$EX11-($EX11*$FA11),$EX11)</f>
        <v>0.6</v>
      </c>
      <c r="FF11" s="100">
        <f>IF(BT11="",0,IF(BT11="Automático",0.25,IF(BT11="Manual",0.15,0)))</f>
        <v>0</v>
      </c>
      <c r="FG11" s="100">
        <f>IF(BU11="",0,IF(BU11="Preventivo",0.25,IF(BU11="Detectivo",0.15,IF(BU11="Correctivo",0.1,0))))</f>
        <v>0</v>
      </c>
      <c r="FH11" s="97">
        <f>IF(OR(BT11=0,BU11=0),0,FF11+FG11)</f>
        <v>0</v>
      </c>
      <c r="FI11" s="5">
        <f>IF(FJ11&gt;0.8,5,IF(FJ11&gt;0.6,4,IF(FJ11&gt;0.4,3,IF(FJ11&gt;0.2,2,1))))</f>
        <v>1</v>
      </c>
      <c r="FJ11" s="99">
        <f>IF(OR(BV11="Ambos",BV11="Probabilidad"),FC11-(FC11*$FH11),FC11)</f>
        <v>8.3999999999999991E-2</v>
      </c>
      <c r="FK11" s="5">
        <f>IF(FL11&gt;0.8,5,IF(FL11&gt;0.6,4,3))</f>
        <v>3</v>
      </c>
      <c r="FL11" s="99">
        <f>IF(OR(BV11="Ambos",BV11="Impacto"),$FE11-($FE11*$FH11),$FE11)</f>
        <v>0.6</v>
      </c>
      <c r="FM11" s="100">
        <f>IF(BX11="",0,IF(BX11="Automático",0.25,IF(BX11="Manual",0.15,0)))</f>
        <v>0</v>
      </c>
      <c r="FN11" s="100">
        <f>IF(BY11="",0,IF(BY11="Preventivo",0.25,IF(BY11="Detectivo",0.15,IF(BY11="Correctivo",0.1,0))))</f>
        <v>0</v>
      </c>
      <c r="FO11" s="97">
        <f>IF(OR(BX11=0,BY11=0),0,FM11+FN11)</f>
        <v>0</v>
      </c>
      <c r="FP11" s="5">
        <f>IF(FQ11&gt;0.8,5,IF(FQ11&gt;0.6,4,IF(FQ11&gt;0.4,3,IF(FQ11&gt;0.2,2,1))))</f>
        <v>1</v>
      </c>
      <c r="FQ11" s="99">
        <f>IF(OR(BZ11="Ambos",BZ11="Probabilidad"),FJ11-(FJ11*$FO11),FJ11)</f>
        <v>8.3999999999999991E-2</v>
      </c>
      <c r="FR11" s="5">
        <f>IF(FS11&gt;0.8,5,IF(FS11&gt;0.6,4,3))</f>
        <v>3</v>
      </c>
      <c r="FS11" s="99">
        <f>IF(OR(BZ11="Ambos",BZ11="Impacto"),$FL11-($FL11*$FO11),$FL11)</f>
        <v>0.6</v>
      </c>
      <c r="FT11" s="100">
        <f>IF(CB11="",0,IF(CB11="Automático",0.25,IF(CB11="Manual",0.15,0)))</f>
        <v>0</v>
      </c>
      <c r="FU11" s="100">
        <f>IF(CC11="",0,IF(CC11="Preventivo",0.25,IF(CC11="Detectivo",0.15,IF(CC11="Correctivo",0.1,0))))</f>
        <v>0</v>
      </c>
      <c r="FV11" s="97">
        <f>IF(OR(CB11=0,CC11=0),0,FT11+FU11)</f>
        <v>0</v>
      </c>
      <c r="FW11" s="5">
        <f>IF(FX11&gt;0.8,5,IF(FX11&gt;0.6,4,IF(FX11&gt;0.4,3,IF(FX11&gt;0.2,2,1))))</f>
        <v>1</v>
      </c>
      <c r="FX11" s="99">
        <f>IF(OR(CD11="Ambos",CD11="Probabilidad"),FQ11-(FQ11*$FV11),FQ11)</f>
        <v>8.3999999999999991E-2</v>
      </c>
      <c r="FY11" s="5">
        <f>IF(FZ11&gt;0.8,5,IF(FZ11&gt;0.6,4,3))</f>
        <v>3</v>
      </c>
      <c r="FZ11" s="99">
        <f>IF(OR(CD11="Ambos",CD11="Impacto"),$FS11-($FS11*$FV11),$FS11)</f>
        <v>0.6</v>
      </c>
      <c r="GA11" s="100">
        <f>IF(CF11="",0,IF(CF11="Automático",0.25,IF(CF11="Manual",0.15,0)))</f>
        <v>0</v>
      </c>
      <c r="GB11" s="100">
        <f>IF(CG11="",0,IF(CG11="Preventivo",0.25,IF(CG11="Detectivo",0.15,IF(CG11="Correctivo",0.1,0))))</f>
        <v>0</v>
      </c>
      <c r="GC11" s="97">
        <f>IF(OR(CF11=0,CG11=0),0,GA11+GB11)</f>
        <v>0</v>
      </c>
      <c r="GD11" s="5">
        <f>IF(GE11&gt;0.8,5,IF(GE11&gt;0.6,4,IF(GE11&gt;0.4,3,IF(GE11&gt;0.2,2,1))))</f>
        <v>1</v>
      </c>
      <c r="GE11" s="99">
        <f>IF(OR(CH11="Ambos",CH11="Probabilidad"),FX11-(FX11*$GC11),FX11)</f>
        <v>8.3999999999999991E-2</v>
      </c>
      <c r="GF11" s="5">
        <f>IF(GG11&gt;0.8,5,IF(GG11&gt;0.6,4,3))</f>
        <v>3</v>
      </c>
      <c r="GG11" s="99">
        <f>IF(OR(CH11="Ambos",CH11="Impacto"),$FZ11-($FZ11*$GC11),$FZ11)</f>
        <v>0.6</v>
      </c>
      <c r="GH11" s="99">
        <f>IF(GG11&lt;0.6,0.6,GG11)</f>
        <v>0.6</v>
      </c>
      <c r="GI11" s="101"/>
    </row>
    <row r="12" spans="1:192 1679:1679" ht="53.25" customHeight="1">
      <c r="A12" s="82">
        <v>4</v>
      </c>
      <c r="B12" s="484" t="s">
        <v>1244</v>
      </c>
      <c r="C12" s="4" t="s">
        <v>1257</v>
      </c>
      <c r="D12" s="83" t="s">
        <v>280</v>
      </c>
      <c r="E12" s="84" t="s">
        <v>405</v>
      </c>
      <c r="F12" s="47" t="s">
        <v>572</v>
      </c>
      <c r="G12" s="84" t="s">
        <v>329</v>
      </c>
      <c r="H12" s="84" t="s">
        <v>438</v>
      </c>
      <c r="I12" s="86" t="s">
        <v>315</v>
      </c>
      <c r="J12" s="86" t="s">
        <v>286</v>
      </c>
      <c r="K12" s="86" t="s">
        <v>286</v>
      </c>
      <c r="L12" s="86" t="s">
        <v>286</v>
      </c>
      <c r="M12" s="86" t="s">
        <v>286</v>
      </c>
      <c r="N12" s="86" t="s">
        <v>69</v>
      </c>
      <c r="O12" s="86" t="s">
        <v>286</v>
      </c>
      <c r="P12" s="86" t="s">
        <v>286</v>
      </c>
      <c r="Q12" s="86" t="s">
        <v>286</v>
      </c>
      <c r="R12" s="86" t="s">
        <v>286</v>
      </c>
      <c r="S12" s="86" t="s">
        <v>69</v>
      </c>
      <c r="T12" s="86" t="s">
        <v>69</v>
      </c>
      <c r="U12" s="86" t="s">
        <v>69</v>
      </c>
      <c r="V12" s="86" t="s">
        <v>286</v>
      </c>
      <c r="W12" s="86" t="s">
        <v>69</v>
      </c>
      <c r="X12" s="86" t="s">
        <v>286</v>
      </c>
      <c r="Y12" s="86" t="s">
        <v>286</v>
      </c>
      <c r="Z12" s="86" t="s">
        <v>286</v>
      </c>
      <c r="AA12" s="86" t="s">
        <v>286</v>
      </c>
      <c r="AB12" s="86" t="s">
        <v>286</v>
      </c>
      <c r="AC12" s="88" t="str">
        <f>I12</f>
        <v>2 - Baja</v>
      </c>
      <c r="AD12" s="89">
        <f>IF(AC12="1 - Muy Baja",0.2,IF(AC12="2 - Baja",0.4,IF(AC12="3 - Media",0.6,IF(AC12="4 - Alta",0.8,""))))</f>
        <v>0.4</v>
      </c>
      <c r="AE12" s="88" t="str">
        <f>CONCATENATE(CX12," - ",CY12)</f>
        <v>3 - Moderado</v>
      </c>
      <c r="AF12" s="89">
        <f>COUNTIF(J12:AB12,"SI")/COUNTA(J12:AB12)</f>
        <v>0.26315789473684209</v>
      </c>
      <c r="AG12" s="82" t="str">
        <f>_xlfn.LET(_xlpm.P,IF(AD12&lt;=20%,1,IF(AD12&lt;=40%,2,IF(AD12&lt;=60%,3,IF(AD12&lt;=80%,4,5)))),_xlpm.I,IF(AF12&lt;=20%,1,IF(AF12&lt;=40%,2,IF(AF12&lt;=60%,3,IF(AF12&lt;=80%,4,5)))),_xlpm.S,_xlpm.P*_xlpm.I,CHOOSE(1+(_xlpm.S&gt;4)+(_xlpm.S&gt;9)+(_xlpm.S&gt;16), "BAJO", "MODERADO", "ALTO", "EXTREMO"))</f>
        <v>BAJO</v>
      </c>
      <c r="AH12" s="89">
        <f>AD12*AF12</f>
        <v>0.10526315789473684</v>
      </c>
      <c r="AI12" s="123" t="s">
        <v>1253</v>
      </c>
      <c r="AJ12" s="485" t="s">
        <v>1254</v>
      </c>
      <c r="AK12" s="85" t="s">
        <v>1255</v>
      </c>
      <c r="AL12" s="485" t="s">
        <v>1256</v>
      </c>
      <c r="AM12" s="47" t="s">
        <v>291</v>
      </c>
      <c r="AN12" s="91" t="s">
        <v>292</v>
      </c>
      <c r="AO12" s="91" t="s">
        <v>293</v>
      </c>
      <c r="AP12" s="47" t="s">
        <v>294</v>
      </c>
      <c r="AQ12" s="47" t="s">
        <v>291</v>
      </c>
      <c r="AR12" s="91" t="s">
        <v>295</v>
      </c>
      <c r="AS12" s="91" t="s">
        <v>293</v>
      </c>
      <c r="AT12" s="47" t="s">
        <v>294</v>
      </c>
      <c r="AU12" s="47" t="s">
        <v>291</v>
      </c>
      <c r="AV12" s="91" t="s">
        <v>292</v>
      </c>
      <c r="AW12" s="91" t="s">
        <v>340</v>
      </c>
      <c r="AX12" s="47" t="s">
        <v>294</v>
      </c>
      <c r="AY12" s="47"/>
      <c r="AZ12" s="91"/>
      <c r="BA12" s="91"/>
      <c r="BB12" s="47"/>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
        <v>298</v>
      </c>
      <c r="CM12" s="93">
        <f>AD12*(1-(IF(AN12="Automático",0.25,0.15)+IF(AO12="Preventivo",0.25,IF(AO12="Detectivo",0.15,0.1))))</f>
        <v>0.24</v>
      </c>
      <c r="CN12" s="92" t="s">
        <v>299</v>
      </c>
      <c r="CO12" s="93">
        <f>AF12*(1-(IF(AN12="Automático",0.25,0.15)+IF(AO12="Preventivo",0.25,IF(AO12="Detectivo",0.15,0.1))))</f>
        <v>0.15789473684210525</v>
      </c>
      <c r="CP12" s="94" t="str">
        <f>IF(CQ12&lt;=20%,"BAJO",
IF(CQ12&lt;=40%,"MODERADO",
IF(CQ12&lt;=60%,"ALTO",
"EXTREMO"
)
)
)</f>
        <v>BAJO</v>
      </c>
      <c r="CQ12" s="89">
        <f>CM12*CO12</f>
        <v>3.7894736842105259E-2</v>
      </c>
      <c r="CR12" s="95" t="s">
        <v>309</v>
      </c>
      <c r="CS12" s="94">
        <f>IF(CP12="BAJO",0.1,IF(CP12="MODERADO",3,5))</f>
        <v>0.1</v>
      </c>
      <c r="CT12" s="47" t="s">
        <v>1250</v>
      </c>
      <c r="CU12" s="4" t="s">
        <v>1204</v>
      </c>
      <c r="CV12" s="96"/>
      <c r="CW12" s="97">
        <f>COUNTIF(J12:AB12,"SI")</f>
        <v>5</v>
      </c>
      <c r="CX12" s="98">
        <f>IF(CW12&lt;6,3,IF(CW12&gt;11,5,4))</f>
        <v>3</v>
      </c>
      <c r="CY12" s="97" t="str">
        <f>IF(CW12&lt;6,"Moderado",IF(CW12&gt;11,"Catastrófico","Mayor"))</f>
        <v>Moderado</v>
      </c>
      <c r="CZ12" s="99">
        <f>IF(CX12=3,0.6,IF(CX12=4,0.8,1))</f>
        <v>0.6</v>
      </c>
      <c r="DA12" s="100">
        <f>IF(AN12="",0,IF(AN12="Automático",0.25,IF(AN12="Manual",0.15,0)))</f>
        <v>0.15</v>
      </c>
      <c r="DB12" s="100">
        <f>IF(AI12="",0,IF(AO12="Preventivo",0.25,IF(AO12="Detectivo",0.15,IF(AO12="Correctivo",0.1,0))))</f>
        <v>0.25</v>
      </c>
      <c r="DC12" s="97">
        <f>IF(OR(AN12=0,AO12=0),0,DA12+DB12)</f>
        <v>0.4</v>
      </c>
      <c r="DD12" s="5">
        <f>IF(DE12&gt;0.8,5,IF(DE12&gt;0.6,4,IF(DE12&gt;0.4,3,IF(DE12&gt;0.2,2,1))))</f>
        <v>2</v>
      </c>
      <c r="DE12" s="99">
        <f>IF(OR(AP12="Ambos",AP12="Probabilidad"),$AD12-($AD12*$DC12),$AD12)</f>
        <v>0.24</v>
      </c>
      <c r="DF12" s="5">
        <f>IF(DH12&gt;0.8,5,IF(DH12&gt;0.6,4,3))</f>
        <v>3</v>
      </c>
      <c r="DG12" s="5"/>
      <c r="DH12" s="99">
        <f>IF(OR(AP12="Ambos",AP12="Impacto"),$CZ12-($CZ12*$DC12),$CZ12)</f>
        <v>0.6</v>
      </c>
      <c r="DI12" s="100">
        <f>IF(AR12="",0,IF(AR12="Automático",0.25,IF(AR12="Manual",0.15,0)))</f>
        <v>0.25</v>
      </c>
      <c r="DJ12" s="100">
        <f>IF(AS12="",0,IF(AS12="Preventivo",0.25,IF(AS12="Detectivo",0.15,IF(AS12="Correctivo",0.1,0))))</f>
        <v>0.25</v>
      </c>
      <c r="DK12" s="97">
        <f>IF(OR(AR12=0,AS12=0),0,DI12+DJ12)</f>
        <v>0.5</v>
      </c>
      <c r="DL12" s="5">
        <f>IF(DM12&gt;0.8,5,IF(DM12&gt;0.6,4,IF(DM12&gt;0.4,3,IF(DM12&gt;0.2,2,1))))</f>
        <v>1</v>
      </c>
      <c r="DM12" s="99">
        <f>IF(OR(AT12="Ambos",AT12="Probabilidad"),DE12-(DE12*$DK12),DE12)</f>
        <v>0.12</v>
      </c>
      <c r="DN12" s="5">
        <f>IF(DO12&gt;0.8,5,IF(DO12&gt;0.6,4,3))</f>
        <v>3</v>
      </c>
      <c r="DO12" s="99">
        <f>IF(OR(AT12="Ambos",AT12="Impacto"),$DH12-($DH12*$DK12),$DH12)</f>
        <v>0.6</v>
      </c>
      <c r="DP12" s="100">
        <f>IF(AV12="",0,IF(AV12="Automático",0.25,IF(AV12="Manual",0.15,0)))</f>
        <v>0.15</v>
      </c>
      <c r="DQ12" s="100">
        <f>IF(AW12="",0,IF(AW12="Preventivo",0.25,IF(AW12="Detectivo",0.15,IF(AW12="Correctivo",0.1,0))))</f>
        <v>0.15</v>
      </c>
      <c r="DR12" s="97">
        <f>IF(OR(AV12=0,AW12=0),0,DP12+DQ12)</f>
        <v>0.3</v>
      </c>
      <c r="DS12" s="5">
        <f>IF(DT12&gt;0.8,5,IF(DT12&gt;0.6,4,IF(DT12&gt;0.4,3,IF(DT12&gt;0.2,2,1))))</f>
        <v>1</v>
      </c>
      <c r="DT12" s="99">
        <f>IF(OR(AX12="Ambos",AX12="Probabilidad"),DM12-(DM12*$DR12),DM12)</f>
        <v>8.3999999999999991E-2</v>
      </c>
      <c r="DU12" s="5">
        <f>IF(DV12&gt;0.8,5,IF(DV12&gt;0.6,4,3))</f>
        <v>3</v>
      </c>
      <c r="DV12" s="99">
        <f>IF(OR(AX12="Ambos",AX12="Impacto"),$DO12-($DO12*$DR12),$DO12)</f>
        <v>0.6</v>
      </c>
      <c r="DW12" s="100">
        <f>IF(AZ12="",0,IF(AZ12="Automático",0.25,IF(AZ12="Manual",0.15,0)))</f>
        <v>0</v>
      </c>
      <c r="DX12" s="100">
        <f>IF(BA12="",0,IF(BA12="Preventivo",0.25,IF(BA12="Detectivo",0.15,IF(BA13="Correctivo",0.1,0))))</f>
        <v>0</v>
      </c>
      <c r="DY12" s="97">
        <f>IF(OR(AZ12=0,BA12=0),0,DW12+DX12)</f>
        <v>0</v>
      </c>
      <c r="DZ12" s="5">
        <f>IF(EA12&gt;0.8,5,IF(EA12&gt;0.6,4,IF(EA12&gt;0.4,3,IF(EA12&gt;0.2,2,1))))</f>
        <v>1</v>
      </c>
      <c r="EA12" s="99">
        <f>IF(OR(BB12="Ambos",BB12="Probabilidad"),DT12-(DT12*$DY12),DT12)</f>
        <v>8.3999999999999991E-2</v>
      </c>
      <c r="EB12" s="5">
        <f>IF(EC12&gt;0.8,5,IF(EC12&gt;0.6,4,3))</f>
        <v>3</v>
      </c>
      <c r="EC12" s="99">
        <f>IF(OR(BB12="Ambos",BB12="Impacto"),$DV12-($DV12*$DY12),$DV12)</f>
        <v>0.6</v>
      </c>
      <c r="ED12" s="100">
        <f>IF(BD12="",0,IF(BD12="Automático",0.25,IF(BD12="Manual",0.15,0)))</f>
        <v>0</v>
      </c>
      <c r="EE12" s="100">
        <f>IF(BE12="",0,IF(BE12="Preventivo",0.25,IF(BE12="Detectivo",0.15,IF(BE12="Correctivo",0.1,0))))</f>
        <v>0</v>
      </c>
      <c r="EF12" s="97">
        <f>IF(OR(BD12=0,BE12=0),0,ED12+EE12)</f>
        <v>0</v>
      </c>
      <c r="EG12" s="5">
        <f>IF(EH12&gt;0.8,5,IF(EH12&gt;0.6,4,IF(EH12&gt;0.4,3,IF(EH12&gt;0.2,2,1))))</f>
        <v>1</v>
      </c>
      <c r="EH12" s="99">
        <f>IF(OR(BF12="Ambos",BF12="Probabilidad"),EA12-(EA12*$EF12),EA12)</f>
        <v>8.3999999999999991E-2</v>
      </c>
      <c r="EI12" s="5">
        <f>IF(EJ12&gt;0.8,5,IF(EJ12&gt;0.6,4,3))</f>
        <v>3</v>
      </c>
      <c r="EJ12" s="99">
        <f>IF(OR(BF12="Ambos",BF12="Impacto"),$EC12-($EC12*$EF12),$EC12)</f>
        <v>0.6</v>
      </c>
      <c r="EK12" s="100">
        <f>IF(BH12="",0,IF(BH12="Automático",0.25,IF(BH12="Manual",0.15,0)))</f>
        <v>0</v>
      </c>
      <c r="EL12" s="100">
        <f>IF(BI12="",0,IF(BI12="Preventivo",0.25,IF(BI12="Detectivo",0.15,IF(BI12="Correctivo",0.1,0))))</f>
        <v>0</v>
      </c>
      <c r="EM12" s="97">
        <f>IF(OR(BH12=0,BI12=0),0,EK12+EL12)</f>
        <v>0</v>
      </c>
      <c r="EN12" s="5">
        <f>IF(EO12&gt;0.8,5,IF(EO12&gt;0.6,4,IF(EO12&gt;0.4,3,IF(EO12&gt;0.2,2,1))))</f>
        <v>1</v>
      </c>
      <c r="EO12" s="99">
        <f>IF(OR(BF12="Ambos",BF12="Probabilidad"),EH12-(EH12*$EM12),EH12)</f>
        <v>8.3999999999999991E-2</v>
      </c>
      <c r="EP12" s="5">
        <f>IF(EQ12&gt;0.8,5,IF(EQ12&gt;0.6,4,3))</f>
        <v>3</v>
      </c>
      <c r="EQ12" s="99">
        <f>IF(OR(BJ12="Ambos",BJ12="Impacto"),$EJ12-($EJ12*$EM12),$EJ12)</f>
        <v>0.6</v>
      </c>
      <c r="ER12" s="100">
        <f>IF(BL12="",0,IF(BL12="Automático",0.25,IF(BL12="Manual",0.15,0)))</f>
        <v>0</v>
      </c>
      <c r="ES12" s="100">
        <f>IF(BM12="",0,IF(BM12="Preventivo",0.25,IF(BM12="Detectivo",0.15,IF(BM12="Correctivo",0.1,0))))</f>
        <v>0</v>
      </c>
      <c r="ET12" s="97">
        <f>IF(OR(BL12=0,BM12=0),0,ER12+ES12)</f>
        <v>0</v>
      </c>
      <c r="EU12" s="5">
        <f>IF(EV12&gt;0.8,5,IF(EV12&gt;0.6,4,IF(EV12&gt;0.4,3,IF(EV12&gt;0.2,2,1))))</f>
        <v>1</v>
      </c>
      <c r="EV12" s="99">
        <f>IF(OR(BP12="Ambos",BP12="Probabilidad"),EO12-(EO12*$ET12),EO12)</f>
        <v>8.3999999999999991E-2</v>
      </c>
      <c r="EW12" s="5">
        <f>IF(EX12&gt;0.8,5,IF(EX12&gt;0.6,4,3))</f>
        <v>3</v>
      </c>
      <c r="EX12" s="99">
        <f>IF(OR(BN12="Ambos",BN12="Impacto"),$EQ12-($EQ12*$ET12),$EQ12)</f>
        <v>0.6</v>
      </c>
      <c r="EY12" s="100">
        <f>IF(BP12="",0,IF(BP12="Automático",0.25,IF(BP12="Manual",0.15,0)))</f>
        <v>0</v>
      </c>
      <c r="EZ12" s="100">
        <f>IF(BQ12="",0,IF(BQ12="Preventivo",0.25,IF(BQ12="Detectivo",0.15,IF(BQ12="Correctivo",0.1,0))))</f>
        <v>0</v>
      </c>
      <c r="FA12" s="97">
        <f>IF(OR(BP12=0,BQ12=0),0,EY12+EZ12)</f>
        <v>0</v>
      </c>
      <c r="FB12" s="5">
        <f>IF(FC12&gt;0.8,5,IF(FC12&gt;0.6,4,IF(FC12&gt;0.4,3,IF(FC12&gt;0.2,2,1))))</f>
        <v>1</v>
      </c>
      <c r="FC12" s="99">
        <f>IF(OR(BR12="Ambos",BR12="Probabilidad"),EV12-(EV12*$FA12),EV12)</f>
        <v>8.3999999999999991E-2</v>
      </c>
      <c r="FD12" s="5">
        <f>IF(FE12&gt;0.8,5,IF(FE12&gt;0.6,4,3))</f>
        <v>3</v>
      </c>
      <c r="FE12" s="99">
        <f>IF(OR(BR12="Ambos",BR12="Impacto"),$EX12-($EX12*$FA12),$EX12)</f>
        <v>0.6</v>
      </c>
      <c r="FF12" s="100">
        <f>IF(BT12="",0,IF(BT12="Automático",0.25,IF(BT12="Manual",0.15,0)))</f>
        <v>0</v>
      </c>
      <c r="FG12" s="100">
        <f>IF(BU12="",0,IF(BU12="Preventivo",0.25,IF(BU12="Detectivo",0.15,IF(BU12="Correctivo",0.1,0))))</f>
        <v>0</v>
      </c>
      <c r="FH12" s="97">
        <f>IF(OR(BT12=0,BU12=0),0,FF12+FG12)</f>
        <v>0</v>
      </c>
      <c r="FI12" s="5">
        <f>IF(FJ12&gt;0.8,5,IF(FJ12&gt;0.6,4,IF(FJ12&gt;0.4,3,IF(FJ12&gt;0.2,2,1))))</f>
        <v>1</v>
      </c>
      <c r="FJ12" s="99">
        <f>IF(OR(BV12="Ambos",BV12="Probabilidad"),FC12-(FC12*$FH12),FC12)</f>
        <v>8.3999999999999991E-2</v>
      </c>
      <c r="FK12" s="5">
        <f>IF(FL12&gt;0.8,5,IF(FL12&gt;0.6,4,3))</f>
        <v>3</v>
      </c>
      <c r="FL12" s="99">
        <f>IF(OR(BV12="Ambos",BV12="Impacto"),$FE12-($FE12*$FH12),$FE12)</f>
        <v>0.6</v>
      </c>
      <c r="FM12" s="100">
        <f>IF(BX12="",0,IF(BX12="Automático",0.25,IF(BX12="Manual",0.15,0)))</f>
        <v>0</v>
      </c>
      <c r="FN12" s="100">
        <f>IF(BY12="",0,IF(BY12="Preventivo",0.25,IF(BY12="Detectivo",0.15,IF(BY12="Correctivo",0.1,0))))</f>
        <v>0</v>
      </c>
      <c r="FO12" s="97">
        <f>IF(OR(BX12=0,BY12=0),0,FM12+FN12)</f>
        <v>0</v>
      </c>
      <c r="FP12" s="5">
        <f>IF(FQ12&gt;0.8,5,IF(FQ12&gt;0.6,4,IF(FQ12&gt;0.4,3,IF(FQ12&gt;0.2,2,1))))</f>
        <v>1</v>
      </c>
      <c r="FQ12" s="99">
        <f>IF(OR(BZ12="Ambos",BZ12="Probabilidad"),FJ12-(FJ12*$FO12),FJ12)</f>
        <v>8.3999999999999991E-2</v>
      </c>
      <c r="FR12" s="5">
        <f>IF(FS12&gt;0.8,5,IF(FS12&gt;0.6,4,3))</f>
        <v>3</v>
      </c>
      <c r="FS12" s="99">
        <f>IF(OR(BZ12="Ambos",BZ12="Impacto"),$FL12-($FL12*$FO12),$FL12)</f>
        <v>0.6</v>
      </c>
      <c r="FT12" s="100">
        <f>IF(CB12="",0,IF(CB12="Automático",0.25,IF(CB12="Manual",0.15,0)))</f>
        <v>0</v>
      </c>
      <c r="FU12" s="100">
        <f>IF(CC12="",0,IF(CC12="Preventivo",0.25,IF(CC12="Detectivo",0.15,IF(CC12="Correctivo",0.1,0))))</f>
        <v>0</v>
      </c>
      <c r="FV12" s="97">
        <f>IF(OR(CB12=0,CC12=0),0,FT12+FU12)</f>
        <v>0</v>
      </c>
      <c r="FW12" s="5">
        <f>IF(FX12&gt;0.8,5,IF(FX12&gt;0.6,4,IF(FX12&gt;0.4,3,IF(FX12&gt;0.2,2,1))))</f>
        <v>1</v>
      </c>
      <c r="FX12" s="99">
        <f>IF(OR(CD12="Ambos",CD12="Probabilidad"),FQ12-(FQ12*$FV12),FQ12)</f>
        <v>8.3999999999999991E-2</v>
      </c>
      <c r="FY12" s="5">
        <f>IF(FZ12&gt;0.8,5,IF(FZ12&gt;0.6,4,3))</f>
        <v>3</v>
      </c>
      <c r="FZ12" s="99">
        <f>IF(OR(CD12="Ambos",CD12="Impacto"),$FS12-($FS12*$FV12),$FS12)</f>
        <v>0.6</v>
      </c>
      <c r="GA12" s="100">
        <f>IF(CF12="",0,IF(CF12="Automático",0.25,IF(CF12="Manual",0.15,0)))</f>
        <v>0</v>
      </c>
      <c r="GB12" s="100">
        <f>IF(CG12="",0,IF(CG12="Preventivo",0.25,IF(CG12="Detectivo",0.15,IF(CG12="Correctivo",0.1,0))))</f>
        <v>0</v>
      </c>
      <c r="GC12" s="97">
        <f>IF(OR(CF12=0,CG12=0),0,GA12+GB12)</f>
        <v>0</v>
      </c>
      <c r="GD12" s="5">
        <f>IF(GE12&gt;0.8,5,IF(GE12&gt;0.6,4,IF(GE12&gt;0.4,3,IF(GE12&gt;0.2,2,1))))</f>
        <v>1</v>
      </c>
      <c r="GE12" s="99">
        <f>IF(OR(CH12="Ambos",CH12="Probabilidad"),FX12-(FX12*$GC12),FX12)</f>
        <v>8.3999999999999991E-2</v>
      </c>
      <c r="GF12" s="5">
        <f>IF(GG12&gt;0.8,5,IF(GG12&gt;0.6,4,3))</f>
        <v>3</v>
      </c>
      <c r="GG12" s="99">
        <f>IF(OR(CH12="Ambos",CH12="Impacto"),$FZ12-($FZ12*$GC12),$FZ12)</f>
        <v>0.6</v>
      </c>
      <c r="GH12" s="99">
        <f>IF(GG12&lt;0.6,0.6,GG12)</f>
        <v>0.6</v>
      </c>
      <c r="GI12" s="101"/>
    </row>
    <row r="13" spans="1:192 1679:1679" ht="10.5" customHeight="1">
      <c r="A13" s="82"/>
      <c r="B13" s="85"/>
      <c r="C13" s="85"/>
      <c r="D13" s="193"/>
      <c r="E13" s="85"/>
      <c r="F13" s="124"/>
      <c r="G13" s="85"/>
      <c r="H13" s="85"/>
      <c r="I13" s="86"/>
      <c r="J13" s="86"/>
      <c r="K13" s="86"/>
      <c r="L13" s="86"/>
      <c r="M13" s="86"/>
      <c r="N13" s="86"/>
      <c r="O13" s="86"/>
      <c r="P13" s="86"/>
      <c r="Q13" s="86"/>
      <c r="R13" s="86"/>
      <c r="S13" s="86"/>
      <c r="T13" s="86"/>
      <c r="U13" s="86"/>
      <c r="V13" s="86"/>
      <c r="W13" s="86"/>
      <c r="X13" s="86"/>
      <c r="Y13" s="86"/>
      <c r="Z13" s="86"/>
      <c r="AA13" s="86"/>
      <c r="AB13" s="86"/>
      <c r="AC13" s="88"/>
      <c r="AD13" s="89"/>
      <c r="AE13" s="88"/>
      <c r="AF13" s="89"/>
      <c r="AG13" s="82"/>
      <c r="AH13" s="89"/>
      <c r="AI13" s="85"/>
      <c r="AJ13" s="85"/>
      <c r="AK13" s="85"/>
      <c r="AL13" s="85"/>
      <c r="AM13" s="47"/>
      <c r="AN13" s="91"/>
      <c r="AO13" s="91"/>
      <c r="AP13" s="47"/>
      <c r="AQ13" s="47"/>
      <c r="AR13" s="91"/>
      <c r="AS13" s="91"/>
      <c r="AT13" s="47"/>
      <c r="AU13" s="47"/>
      <c r="AV13" s="91"/>
      <c r="AW13" s="91"/>
      <c r="AX13" s="47"/>
      <c r="AY13" s="47"/>
      <c r="AZ13" s="91"/>
      <c r="BA13" s="91"/>
      <c r="BB13" s="47"/>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c r="CM13" s="93"/>
      <c r="CN13" s="92"/>
      <c r="CO13" s="93"/>
      <c r="CP13" s="94"/>
      <c r="CQ13" s="89"/>
      <c r="CR13" s="486" t="s">
        <v>1258</v>
      </c>
      <c r="CS13" s="487">
        <f>SUM(CS9:CS12)</f>
        <v>0.4</v>
      </c>
      <c r="CT13" s="488">
        <f>COUNT(CS9:CS12)</f>
        <v>4</v>
      </c>
      <c r="CU13" s="169"/>
      <c r="CV13" s="96"/>
      <c r="CW13" s="97"/>
      <c r="CX13" s="98"/>
      <c r="CY13" s="97"/>
      <c r="CZ13" s="99"/>
      <c r="DA13" s="100"/>
      <c r="DB13" s="100"/>
      <c r="DC13" s="97"/>
      <c r="DD13" s="5"/>
      <c r="DE13" s="99"/>
      <c r="DF13" s="5"/>
      <c r="DG13" s="5"/>
      <c r="DH13" s="99"/>
      <c r="DI13" s="100"/>
      <c r="DJ13" s="100"/>
      <c r="DK13" s="97"/>
      <c r="DL13" s="5"/>
      <c r="DM13" s="99"/>
      <c r="DN13" s="5"/>
      <c r="DO13" s="99"/>
      <c r="DP13" s="100"/>
      <c r="DQ13" s="100"/>
      <c r="DR13" s="97"/>
      <c r="DS13" s="5"/>
      <c r="DT13" s="99"/>
      <c r="DU13" s="5"/>
      <c r="DV13" s="99"/>
      <c r="DW13" s="100"/>
      <c r="DX13" s="100"/>
      <c r="DY13" s="97"/>
      <c r="DZ13" s="5"/>
      <c r="EA13" s="99"/>
      <c r="EB13" s="5"/>
      <c r="EC13" s="99"/>
      <c r="ED13" s="100"/>
      <c r="EE13" s="100"/>
      <c r="EF13" s="97"/>
      <c r="EG13" s="5"/>
      <c r="EH13" s="99"/>
      <c r="EI13" s="5"/>
      <c r="EJ13" s="99"/>
      <c r="EK13" s="100"/>
      <c r="EL13" s="100"/>
      <c r="EM13" s="97"/>
      <c r="EN13" s="5"/>
      <c r="EO13" s="99"/>
      <c r="EP13" s="5"/>
      <c r="EQ13" s="99"/>
      <c r="ER13" s="100"/>
      <c r="ES13" s="100"/>
      <c r="ET13" s="97"/>
      <c r="EU13" s="5"/>
      <c r="EV13" s="99"/>
      <c r="EW13" s="5"/>
      <c r="EX13" s="99"/>
      <c r="EY13" s="100"/>
      <c r="EZ13" s="100"/>
      <c r="FA13" s="97"/>
      <c r="FB13" s="5"/>
      <c r="FC13" s="99"/>
      <c r="FD13" s="5"/>
      <c r="FE13" s="99"/>
      <c r="FF13" s="100"/>
      <c r="FG13" s="100"/>
      <c r="FH13" s="97"/>
      <c r="FI13" s="5"/>
      <c r="FJ13" s="99"/>
      <c r="FK13" s="5"/>
      <c r="FL13" s="99"/>
      <c r="FM13" s="100"/>
      <c r="FN13" s="100"/>
      <c r="FO13" s="97"/>
      <c r="FP13" s="5"/>
      <c r="FQ13" s="99"/>
      <c r="FR13" s="5"/>
      <c r="FS13" s="99"/>
      <c r="FT13" s="100"/>
      <c r="FU13" s="100"/>
      <c r="FV13" s="97"/>
      <c r="FW13" s="5"/>
      <c r="FX13" s="99"/>
      <c r="FY13" s="5"/>
      <c r="FZ13" s="99"/>
      <c r="GA13" s="100"/>
      <c r="GB13" s="100"/>
      <c r="GC13" s="97"/>
      <c r="GD13" s="5"/>
      <c r="GE13" s="99"/>
      <c r="GF13" s="5"/>
      <c r="GG13" s="99"/>
      <c r="GH13" s="99"/>
      <c r="GI13" s="101"/>
    </row>
    <row r="574" spans="1:1 1679:1688" ht="9.75" customHeight="1">
      <c r="A574" s="126" t="s">
        <v>2</v>
      </c>
      <c r="BLO574" s="126" t="s">
        <v>2</v>
      </c>
    </row>
    <row r="575" spans="1:1 1679:1688" ht="9.75" customHeight="1">
      <c r="BLV575" s="127" t="s">
        <v>124</v>
      </c>
      <c r="BLW575" s="127"/>
      <c r="BLX575" s="127"/>
    </row>
    <row r="576" spans="1:1 1679:1688" ht="9.75" customHeight="1">
      <c r="BLT576" s="128">
        <v>1</v>
      </c>
      <c r="BLU576" s="128">
        <v>2</v>
      </c>
      <c r="BLV576" s="128">
        <v>3</v>
      </c>
      <c r="BLW576" s="129">
        <v>4</v>
      </c>
      <c r="BLX576" s="129">
        <v>5</v>
      </c>
    </row>
    <row r="577" spans="1680:1692" ht="9.75" customHeight="1">
      <c r="BLT577" s="130" t="s">
        <v>384</v>
      </c>
      <c r="BLU577" s="130" t="s">
        <v>385</v>
      </c>
      <c r="BLV577" s="130" t="s">
        <v>299</v>
      </c>
      <c r="BLW577" s="130" t="s">
        <v>316</v>
      </c>
      <c r="BLX577" s="130" t="s">
        <v>386</v>
      </c>
      <c r="BLY577" s="130"/>
      <c r="BLZ577" s="130"/>
      <c r="BMA577" s="130"/>
      <c r="BMB577" s="130"/>
    </row>
    <row r="578" spans="1680:1692" ht="9.75" customHeight="1">
      <c r="BLT578" s="128">
        <v>1</v>
      </c>
      <c r="BLU578" s="128">
        <v>2</v>
      </c>
      <c r="BLV578" s="128">
        <v>3</v>
      </c>
      <c r="BLW578" s="129">
        <v>4</v>
      </c>
      <c r="BLX578" s="129">
        <v>5</v>
      </c>
      <c r="BLY578" s="16"/>
      <c r="BLZ578" s="16"/>
      <c r="BMA578" s="16"/>
      <c r="BMB578" s="16"/>
    </row>
    <row r="579" spans="1680:1692" ht="63" customHeight="1">
      <c r="BLP579" s="131" t="s">
        <v>122</v>
      </c>
      <c r="BLQ579" s="16">
        <v>5</v>
      </c>
      <c r="BLR579" s="130" t="s">
        <v>387</v>
      </c>
      <c r="BLS579" s="16">
        <v>5</v>
      </c>
      <c r="BLT579" s="132" t="s">
        <v>388</v>
      </c>
      <c r="BLU579" s="133" t="s">
        <v>389</v>
      </c>
      <c r="BLV579" s="133" t="s">
        <v>389</v>
      </c>
      <c r="BLW579" s="134" t="s">
        <v>390</v>
      </c>
      <c r="BLX579" s="134" t="s">
        <v>390</v>
      </c>
      <c r="BLY579" s="135"/>
      <c r="BLZ579" s="135"/>
      <c r="BMA579" s="135"/>
      <c r="BMB579" s="135"/>
    </row>
    <row r="580" spans="1680:1692" ht="9.75" customHeight="1">
      <c r="BLP580" s="131"/>
      <c r="BLQ580" s="16">
        <v>4</v>
      </c>
      <c r="BLR580" s="130" t="s">
        <v>311</v>
      </c>
      <c r="BLS580" s="16">
        <v>4</v>
      </c>
      <c r="BLT580" s="132" t="s">
        <v>388</v>
      </c>
      <c r="BLU580" s="132" t="s">
        <v>388</v>
      </c>
      <c r="BLV580" s="133" t="s">
        <v>389</v>
      </c>
      <c r="BLW580" s="134" t="s">
        <v>390</v>
      </c>
      <c r="BLX580" s="134" t="s">
        <v>390</v>
      </c>
      <c r="BLY580" s="135"/>
      <c r="BLZ580" s="135"/>
      <c r="BMA580" s="135"/>
      <c r="BMB580" s="135"/>
    </row>
    <row r="581" spans="1680:1692" ht="9.75" customHeight="1">
      <c r="BLP581" s="131"/>
      <c r="BLQ581" s="16">
        <v>3</v>
      </c>
      <c r="BLR581" s="130" t="s">
        <v>285</v>
      </c>
      <c r="BLS581" s="16">
        <v>3</v>
      </c>
      <c r="BLT581" s="132" t="s">
        <v>388</v>
      </c>
      <c r="BLU581" s="132" t="s">
        <v>388</v>
      </c>
      <c r="BLV581" s="133" t="s">
        <v>389</v>
      </c>
      <c r="BLW581" s="133" t="s">
        <v>389</v>
      </c>
      <c r="BLX581" s="133" t="s">
        <v>389</v>
      </c>
      <c r="BLY581" s="135"/>
      <c r="BLZ581" s="135"/>
      <c r="BMA581" s="135"/>
      <c r="BMB581" s="135"/>
    </row>
    <row r="582" spans="1680:1692" ht="9.75" customHeight="1">
      <c r="BLP582" s="131"/>
      <c r="BLQ582" s="16">
        <v>2</v>
      </c>
      <c r="BLR582" s="130" t="s">
        <v>315</v>
      </c>
      <c r="BLS582" s="16">
        <v>2</v>
      </c>
      <c r="BLT582" s="136" t="s">
        <v>70</v>
      </c>
      <c r="BLU582" s="132" t="s">
        <v>388</v>
      </c>
      <c r="BLV582" s="132" t="s">
        <v>388</v>
      </c>
      <c r="BLW582" s="132" t="s">
        <v>388</v>
      </c>
      <c r="BLX582" s="133" t="s">
        <v>389</v>
      </c>
      <c r="BLY582" s="135"/>
      <c r="BLZ582" s="135"/>
      <c r="BMA582" s="135"/>
      <c r="BMB582" s="135"/>
    </row>
    <row r="583" spans="1680:1692" ht="9.75" customHeight="1">
      <c r="BLP583" s="131"/>
      <c r="BLQ583" s="16">
        <v>1</v>
      </c>
      <c r="BLR583" s="130" t="s">
        <v>298</v>
      </c>
      <c r="BLS583" s="16">
        <v>1</v>
      </c>
      <c r="BLT583" s="136" t="s">
        <v>70</v>
      </c>
      <c r="BLU583" s="136" t="s">
        <v>70</v>
      </c>
      <c r="BLV583" s="132" t="s">
        <v>388</v>
      </c>
      <c r="BLW583" s="132" t="s">
        <v>388</v>
      </c>
      <c r="BLX583" s="132" t="s">
        <v>388</v>
      </c>
      <c r="BLY583" s="135"/>
      <c r="BLZ583" s="135"/>
      <c r="BMA583" s="135"/>
      <c r="BMB583" s="135"/>
    </row>
    <row r="584" spans="1680:1692" ht="9.75" customHeight="1"/>
    <row r="585" spans="1680:1692" ht="9.75" customHeight="1"/>
    <row r="586" spans="1680:1692" ht="9.75" customHeight="1">
      <c r="BLZ586" s="13" t="s">
        <v>391</v>
      </c>
    </row>
    <row r="587" spans="1680:1692" ht="19.5" customHeight="1">
      <c r="BLZ587" s="137" t="s">
        <v>318</v>
      </c>
    </row>
    <row r="588" spans="1680:1692" ht="30" customHeight="1">
      <c r="BLZ588" s="137" t="s">
        <v>282</v>
      </c>
    </row>
    <row r="589" spans="1680:1692" ht="9.75" customHeight="1">
      <c r="BLZ589" s="137" t="s">
        <v>392</v>
      </c>
    </row>
    <row r="590" spans="1680:1692" ht="9.75" customHeight="1">
      <c r="BLZ590" s="137" t="s">
        <v>305</v>
      </c>
    </row>
    <row r="591" spans="1680:1692" ht="9.75" customHeight="1">
      <c r="BLZ591" s="81"/>
    </row>
    <row r="592" spans="1680:1692" ht="9.75" customHeight="1">
      <c r="BMB592" s="13" t="s">
        <v>393</v>
      </c>
    </row>
    <row r="593" spans="1692:1695" ht="9.75" customHeight="1">
      <c r="BMB593" s="138" t="s">
        <v>329</v>
      </c>
    </row>
    <row r="594" spans="1692:1695" ht="9.75" customHeight="1">
      <c r="BMB594" s="138" t="s">
        <v>394</v>
      </c>
    </row>
    <row r="595" spans="1692:1695" ht="9.75" customHeight="1">
      <c r="BMB595" s="138" t="s">
        <v>395</v>
      </c>
    </row>
    <row r="596" spans="1692:1695" ht="9.75" customHeight="1">
      <c r="BMB596" s="138" t="s">
        <v>396</v>
      </c>
    </row>
    <row r="597" spans="1692:1695" ht="19.5" customHeight="1">
      <c r="BMB597" s="138" t="s">
        <v>397</v>
      </c>
    </row>
    <row r="598" spans="1692:1695" ht="19.5" customHeight="1">
      <c r="BMB598" s="138" t="s">
        <v>306</v>
      </c>
    </row>
    <row r="599" spans="1692:1695" ht="9.75" customHeight="1">
      <c r="BMB599" s="138" t="s">
        <v>398</v>
      </c>
    </row>
    <row r="600" spans="1692:1695" ht="9.75" customHeight="1">
      <c r="BMB600" s="138" t="s">
        <v>399</v>
      </c>
    </row>
    <row r="601" spans="1692:1695" ht="9.75" customHeight="1">
      <c r="BMB601" s="138" t="s">
        <v>400</v>
      </c>
    </row>
    <row r="602" spans="1692:1695" ht="9.75" customHeight="1">
      <c r="BMB602" s="138" t="s">
        <v>342</v>
      </c>
    </row>
    <row r="603" spans="1692:1695" ht="9.75" customHeight="1">
      <c r="BMB603" s="138" t="s">
        <v>401</v>
      </c>
    </row>
    <row r="604" spans="1692:1695" ht="19.5" customHeight="1">
      <c r="BMB604" s="138" t="s">
        <v>402</v>
      </c>
    </row>
    <row r="605" spans="1692:1695" ht="9.75" customHeight="1">
      <c r="BMD605" s="138"/>
    </row>
    <row r="606" spans="1692:1695" ht="9.75" customHeight="1"/>
    <row r="607" spans="1692:1695" ht="9.75" customHeight="1">
      <c r="BME607" s="15" t="s">
        <v>403</v>
      </c>
    </row>
    <row r="608" spans="1692:1695" ht="9.75" customHeight="1">
      <c r="BME608" s="102" t="s">
        <v>304</v>
      </c>
    </row>
    <row r="609" spans="1695:1700" ht="19.5" customHeight="1">
      <c r="BME609" s="102" t="s">
        <v>280</v>
      </c>
    </row>
    <row r="610" spans="1695:1700" ht="9.75" customHeight="1">
      <c r="BME610" s="102"/>
    </row>
    <row r="611" spans="1695:1700" ht="9.75" customHeight="1"/>
    <row r="612" spans="1695:1700" ht="9.75" customHeight="1"/>
    <row r="613" spans="1695:1700" ht="9.75" customHeight="1">
      <c r="BMG613" s="16" t="s">
        <v>404</v>
      </c>
    </row>
    <row r="614" spans="1695:1700" ht="9.75" customHeight="1">
      <c r="BMG614" s="139" t="s">
        <v>328</v>
      </c>
    </row>
    <row r="615" spans="1695:1700" ht="9.75" customHeight="1">
      <c r="BMG615" s="139" t="s">
        <v>405</v>
      </c>
    </row>
    <row r="616" spans="1695:1700" ht="9.75" customHeight="1">
      <c r="BMG616" s="139" t="s">
        <v>406</v>
      </c>
    </row>
    <row r="617" spans="1695:1700" ht="9.75" customHeight="1">
      <c r="BMG617" s="139" t="s">
        <v>407</v>
      </c>
    </row>
    <row r="618" spans="1695:1700" ht="9.75" customHeight="1">
      <c r="BMG618" s="139" t="s">
        <v>408</v>
      </c>
    </row>
    <row r="619" spans="1695:1700" ht="9.75" customHeight="1">
      <c r="BMG619" s="139" t="s">
        <v>409</v>
      </c>
    </row>
    <row r="620" spans="1695:1700" ht="9.75" customHeight="1">
      <c r="BMG620" s="139" t="s">
        <v>410</v>
      </c>
    </row>
    <row r="621" spans="1695:1700" ht="9.75" customHeight="1">
      <c r="BMG621" s="139" t="s">
        <v>411</v>
      </c>
    </row>
    <row r="622" spans="1695:1700" ht="9.75" customHeight="1">
      <c r="BMG622" s="139" t="s">
        <v>281</v>
      </c>
    </row>
    <row r="623" spans="1695:1700" ht="9.75" customHeight="1">
      <c r="BMG623" s="15"/>
      <c r="BMJ623" s="13" t="s">
        <v>412</v>
      </c>
    </row>
    <row r="624" spans="1695:1700" ht="9.75" customHeight="1">
      <c r="BMJ624" s="13" t="s">
        <v>413</v>
      </c>
    </row>
    <row r="625" spans="1700:1702" ht="9.75" customHeight="1">
      <c r="BMJ625" s="13" t="s">
        <v>414</v>
      </c>
    </row>
    <row r="626" spans="1700:1702" ht="9.75" customHeight="1">
      <c r="BMJ626" s="13" t="s">
        <v>415</v>
      </c>
    </row>
    <row r="627" spans="1700:1702" ht="9.75" customHeight="1">
      <c r="BMJ627" s="13" t="s">
        <v>416</v>
      </c>
    </row>
    <row r="628" spans="1700:1702" ht="9.75" customHeight="1">
      <c r="BMJ628" s="13" t="s">
        <v>417</v>
      </c>
    </row>
    <row r="629" spans="1700:1702" ht="9.75" customHeight="1">
      <c r="BMJ629" s="13" t="s">
        <v>418</v>
      </c>
    </row>
    <row r="630" spans="1700:1702" ht="9.75" customHeight="1">
      <c r="BMJ630" s="13" t="s">
        <v>419</v>
      </c>
    </row>
    <row r="631" spans="1700:1702" ht="9.75" customHeight="1">
      <c r="BMJ631" s="13" t="s">
        <v>420</v>
      </c>
    </row>
    <row r="632" spans="1700:1702" ht="9.75" customHeight="1"/>
    <row r="633" spans="1700:1702" ht="9.75" customHeight="1"/>
    <row r="634" spans="1700:1702" ht="9.75" customHeight="1">
      <c r="BML634" s="13" t="s">
        <v>421</v>
      </c>
    </row>
    <row r="635" spans="1700:1702" ht="19.5" customHeight="1">
      <c r="BML635" s="140" t="s">
        <v>422</v>
      </c>
    </row>
    <row r="636" spans="1700:1702" ht="9.75" customHeight="1">
      <c r="BML636" s="140" t="s">
        <v>423</v>
      </c>
    </row>
    <row r="637" spans="1700:1702" ht="9.75" customHeight="1">
      <c r="BML637" s="140" t="s">
        <v>424</v>
      </c>
    </row>
    <row r="638" spans="1700:1702" ht="19.5" customHeight="1">
      <c r="BML638" s="140" t="s">
        <v>425</v>
      </c>
    </row>
    <row r="639" spans="1700:1702" ht="9.75" customHeight="1">
      <c r="BML639" s="140" t="s">
        <v>426</v>
      </c>
    </row>
    <row r="640" spans="1700:1702" ht="19.5" customHeight="1">
      <c r="BML640" s="141" t="s">
        <v>427</v>
      </c>
    </row>
    <row r="641" spans="1702:1702" ht="9.75" customHeight="1">
      <c r="BML641" s="140" t="s">
        <v>428</v>
      </c>
    </row>
    <row r="642" spans="1702:1702" ht="19.5" customHeight="1">
      <c r="BML642" s="140" t="s">
        <v>429</v>
      </c>
    </row>
    <row r="643" spans="1702:1702" ht="19.5" customHeight="1">
      <c r="BML643" s="140" t="s">
        <v>430</v>
      </c>
    </row>
    <row r="644" spans="1702:1702" ht="19.5" customHeight="1">
      <c r="BML644" s="140" t="s">
        <v>431</v>
      </c>
    </row>
    <row r="645" spans="1702:1702" ht="30" customHeight="1">
      <c r="BML645" s="140" t="s">
        <v>432</v>
      </c>
    </row>
    <row r="646" spans="1702:1702" ht="19.5" customHeight="1">
      <c r="BML646" s="140" t="s">
        <v>433</v>
      </c>
    </row>
    <row r="647" spans="1702:1702" ht="19.5" customHeight="1">
      <c r="BML647" s="140" t="s">
        <v>284</v>
      </c>
    </row>
    <row r="648" spans="1702:1702" ht="9.75" customHeight="1">
      <c r="BML648" s="140" t="s">
        <v>434</v>
      </c>
    </row>
    <row r="649" spans="1702:1702" ht="9.75" customHeight="1">
      <c r="BML649" s="140" t="s">
        <v>330</v>
      </c>
    </row>
    <row r="650" spans="1702:1702" ht="9.75" customHeight="1">
      <c r="BML650" s="140" t="s">
        <v>435</v>
      </c>
    </row>
    <row r="651" spans="1702:1702" ht="9.75" customHeight="1">
      <c r="BML651" s="140" t="s">
        <v>436</v>
      </c>
    </row>
    <row r="652" spans="1702:1702" ht="9.75" customHeight="1">
      <c r="BML652" s="140" t="s">
        <v>437</v>
      </c>
    </row>
    <row r="653" spans="1702:1702" ht="9.75" customHeight="1">
      <c r="BML653" s="140" t="s">
        <v>438</v>
      </c>
    </row>
    <row r="661" spans="1705:1707" ht="9.75" customHeight="1">
      <c r="BMO661" s="13" t="s">
        <v>413</v>
      </c>
    </row>
    <row r="662" spans="1705:1707" ht="9.75" customHeight="1">
      <c r="BMO662" s="13" t="s">
        <v>439</v>
      </c>
    </row>
    <row r="663" spans="1705:1707" ht="9.75" customHeight="1">
      <c r="BMO663" s="13" t="s">
        <v>440</v>
      </c>
    </row>
    <row r="664" spans="1705:1707" ht="9.75" customHeight="1">
      <c r="BMO664" s="13" t="s">
        <v>441</v>
      </c>
    </row>
    <row r="665" spans="1705:1707" ht="9.75" customHeight="1">
      <c r="BMO665" s="13" t="s">
        <v>442</v>
      </c>
    </row>
    <row r="666" spans="1705:1707" ht="9.75" customHeight="1">
      <c r="BMO666" s="13" t="s">
        <v>443</v>
      </c>
    </row>
    <row r="667" spans="1705:1707" ht="9.75" customHeight="1"/>
    <row r="668" spans="1705:1707" ht="9.75" customHeight="1"/>
    <row r="669" spans="1705:1707" ht="9.75" customHeight="1"/>
    <row r="670" spans="1705:1707" ht="10.5" customHeight="1">
      <c r="BMQ670" s="142" t="s">
        <v>294</v>
      </c>
    </row>
    <row r="671" spans="1705:1707" ht="9.75" customHeight="1">
      <c r="BMQ671" s="130" t="s">
        <v>387</v>
      </c>
    </row>
    <row r="672" spans="1705:1707" ht="9.75" customHeight="1">
      <c r="BMQ672" s="130" t="s">
        <v>311</v>
      </c>
    </row>
    <row r="673" spans="1682:1709" ht="9.75" customHeight="1">
      <c r="BMQ673" s="130" t="s">
        <v>285</v>
      </c>
    </row>
    <row r="674" spans="1682:1709" ht="9.75" customHeight="1">
      <c r="BMQ674" s="130" t="s">
        <v>315</v>
      </c>
      <c r="BMS674" s="130"/>
    </row>
    <row r="675" spans="1682:1709" ht="9.75" customHeight="1">
      <c r="BMQ675" s="130" t="s">
        <v>298</v>
      </c>
    </row>
    <row r="676" spans="1682:1709" ht="9.75" customHeight="1">
      <c r="BMQ676" s="130"/>
    </row>
    <row r="677" spans="1682:1709" ht="10.5" customHeight="1">
      <c r="BMQ677" s="130"/>
      <c r="BMS677" s="142" t="s">
        <v>297</v>
      </c>
    </row>
    <row r="678" spans="1682:1709" ht="9.75" customHeight="1">
      <c r="BMQ678" s="130"/>
      <c r="BMS678" s="130" t="s">
        <v>386</v>
      </c>
    </row>
    <row r="679" spans="1682:1709" ht="9.75" customHeight="1">
      <c r="BLS679" s="16"/>
      <c r="BMQ679" s="130"/>
      <c r="BMS679" s="130" t="s">
        <v>316</v>
      </c>
    </row>
    <row r="680" spans="1682:1709" ht="9.75" customHeight="1">
      <c r="BMQ680" s="130"/>
      <c r="BMS680" s="130" t="s">
        <v>299</v>
      </c>
    </row>
    <row r="681" spans="1682:1709" ht="9.75" customHeight="1">
      <c r="BMQ681" s="130"/>
      <c r="BMS681" s="130" t="s">
        <v>385</v>
      </c>
    </row>
    <row r="682" spans="1682:1709" ht="9.75" customHeight="1">
      <c r="BMQ682" s="130"/>
      <c r="BMS682" s="130" t="s">
        <v>384</v>
      </c>
    </row>
    <row r="683" spans="1682:1709" ht="9.75" customHeight="1">
      <c r="BMQ683" s="130"/>
    </row>
    <row r="684" spans="1682:1709" ht="9.75" customHeight="1">
      <c r="BLR684" s="13" t="s">
        <v>444</v>
      </c>
      <c r="BLS684" s="16"/>
      <c r="BMO684" s="13" t="s">
        <v>445</v>
      </c>
      <c r="BMQ684" s="130"/>
    </row>
    <row r="685" spans="1682:1709" ht="9.75" customHeight="1">
      <c r="BLR685" s="13" t="s">
        <v>446</v>
      </c>
      <c r="BLS685" s="16">
        <v>0</v>
      </c>
      <c r="BLT685" s="13" t="s">
        <v>447</v>
      </c>
      <c r="BMO685" s="13" t="s">
        <v>448</v>
      </c>
      <c r="BMQ685" s="130"/>
    </row>
    <row r="686" spans="1682:1709" ht="9.75" customHeight="1">
      <c r="BLR686" s="13" t="s">
        <v>449</v>
      </c>
      <c r="BLS686" s="16">
        <v>1</v>
      </c>
      <c r="BLT686" s="13" t="s">
        <v>450</v>
      </c>
      <c r="BMO686" s="13" t="s">
        <v>451</v>
      </c>
      <c r="BMQ686" s="130"/>
    </row>
    <row r="687" spans="1682:1709" ht="9.75" customHeight="1">
      <c r="BLR687" s="13" t="s">
        <v>452</v>
      </c>
      <c r="BLS687" s="16">
        <v>2</v>
      </c>
      <c r="BLT687" s="13" t="s">
        <v>453</v>
      </c>
      <c r="BMO687" s="13" t="s">
        <v>454</v>
      </c>
    </row>
    <row r="688" spans="1682:1709" ht="10.5" customHeight="1">
      <c r="BMO688" s="13" t="s">
        <v>455</v>
      </c>
      <c r="BMS688" s="142"/>
    </row>
    <row r="689" spans="1705:1718" ht="10.5" customHeight="1">
      <c r="BMO689" s="13" t="s">
        <v>456</v>
      </c>
      <c r="BMS689" s="130"/>
      <c r="BMV689" s="16" t="s">
        <v>457</v>
      </c>
      <c r="BMW689" s="143" t="s">
        <v>458</v>
      </c>
      <c r="BMX689" s="143"/>
      <c r="BMY689" s="143"/>
      <c r="BMZ689" s="16" t="s">
        <v>459</v>
      </c>
      <c r="BNB689" s="144" t="s">
        <v>6</v>
      </c>
    </row>
    <row r="690" spans="1705:1718" ht="10.5" customHeight="1">
      <c r="BMO690" s="13" t="s">
        <v>460</v>
      </c>
      <c r="BMS690" s="130"/>
      <c r="BMV690" s="144" t="s">
        <v>461</v>
      </c>
      <c r="BMW690" s="144" t="s">
        <v>462</v>
      </c>
      <c r="BMX690" s="144" t="s">
        <v>463</v>
      </c>
      <c r="BMY690" s="144" t="s">
        <v>464</v>
      </c>
      <c r="BMZ690" s="144" t="s">
        <v>465</v>
      </c>
      <c r="BNB690" s="145" t="s">
        <v>466</v>
      </c>
    </row>
    <row r="691" spans="1705:1718" ht="9.75" customHeight="1">
      <c r="BMO691" s="13" t="s">
        <v>467</v>
      </c>
      <c r="BMS691" s="130"/>
      <c r="BMV691" s="13" t="s">
        <v>468</v>
      </c>
      <c r="BMW691" s="13" t="s">
        <v>469</v>
      </c>
      <c r="BMX691" s="13" t="s">
        <v>470</v>
      </c>
      <c r="BMY691" s="13" t="s">
        <v>294</v>
      </c>
      <c r="BMZ691" s="13" t="s">
        <v>471</v>
      </c>
      <c r="BNB691" s="128" t="s">
        <v>472</v>
      </c>
    </row>
    <row r="692" spans="1705:1718" ht="9.75" customHeight="1">
      <c r="BMO692" s="13" t="s">
        <v>473</v>
      </c>
      <c r="BMV692" s="13" t="s">
        <v>474</v>
      </c>
      <c r="BMW692" s="13" t="s">
        <v>475</v>
      </c>
      <c r="BMX692" s="13" t="s">
        <v>476</v>
      </c>
      <c r="BMY692" s="13" t="s">
        <v>297</v>
      </c>
      <c r="BMZ692" s="13" t="s">
        <v>477</v>
      </c>
      <c r="BNB692" s="128" t="s">
        <v>478</v>
      </c>
    </row>
    <row r="693" spans="1705:1718" ht="9.75" customHeight="1">
      <c r="BMO693" s="13" t="s">
        <v>479</v>
      </c>
      <c r="BMV693" s="13" t="s">
        <v>414</v>
      </c>
      <c r="BMW693" s="13" t="s">
        <v>480</v>
      </c>
      <c r="BMX693" s="13" t="s">
        <v>481</v>
      </c>
      <c r="BMZ693" s="13" t="s">
        <v>482</v>
      </c>
      <c r="BNB693" s="128" t="s">
        <v>483</v>
      </c>
    </row>
    <row r="694" spans="1705:1718" ht="9.75" customHeight="1">
      <c r="BMO694" s="13" t="s">
        <v>484</v>
      </c>
      <c r="BMV694" s="13" t="s">
        <v>451</v>
      </c>
      <c r="BMZ694" s="13" t="s">
        <v>485</v>
      </c>
      <c r="BNB694" s="128" t="s">
        <v>486</v>
      </c>
    </row>
    <row r="695" spans="1705:1718" ht="9.75" customHeight="1">
      <c r="BMV695" s="13" t="s">
        <v>454</v>
      </c>
      <c r="BNB695" s="128" t="s">
        <v>487</v>
      </c>
    </row>
    <row r="696" spans="1705:1718" ht="9.75" customHeight="1">
      <c r="BMV696" s="13" t="s">
        <v>488</v>
      </c>
      <c r="BNB696" s="128" t="s">
        <v>489</v>
      </c>
    </row>
    <row r="697" spans="1705:1718" ht="9.75" customHeight="1">
      <c r="BMV697" s="13" t="s">
        <v>490</v>
      </c>
      <c r="BNB697" s="128" t="s">
        <v>491</v>
      </c>
    </row>
    <row r="698" spans="1705:1718" ht="9.75" customHeight="1">
      <c r="BMV698" s="13" t="s">
        <v>492</v>
      </c>
      <c r="BNB698" s="128" t="s">
        <v>493</v>
      </c>
    </row>
    <row r="699" spans="1705:1718" ht="9.75" customHeight="1">
      <c r="BMV699" s="13" t="s">
        <v>404</v>
      </c>
      <c r="BNB699" s="128" t="s">
        <v>494</v>
      </c>
    </row>
    <row r="700" spans="1705:1718" ht="9.75" customHeight="1">
      <c r="BMV700" s="13" t="s">
        <v>456</v>
      </c>
      <c r="BMZ700" s="81"/>
      <c r="BNB700" s="128" t="s">
        <v>495</v>
      </c>
    </row>
    <row r="701" spans="1705:1718" ht="9.75" customHeight="1">
      <c r="BMV701" s="13" t="s">
        <v>460</v>
      </c>
      <c r="BMZ701" s="81"/>
      <c r="BNB701" s="128" t="s">
        <v>496</v>
      </c>
    </row>
    <row r="702" spans="1705:1718" ht="9.75" customHeight="1">
      <c r="BMV702" s="13" t="s">
        <v>467</v>
      </c>
      <c r="BMZ702" s="81"/>
      <c r="BNB702" s="128" t="s">
        <v>497</v>
      </c>
    </row>
    <row r="703" spans="1705:1718" ht="9.75" customHeight="1">
      <c r="BMV703" s="13" t="s">
        <v>473</v>
      </c>
      <c r="BMZ703" s="81"/>
      <c r="BNB703" s="128" t="s">
        <v>498</v>
      </c>
    </row>
    <row r="704" spans="1705:1718" ht="9.75" customHeight="1">
      <c r="BMV704" s="13" t="s">
        <v>479</v>
      </c>
      <c r="BMZ704" s="81"/>
      <c r="BNB704" s="128" t="s">
        <v>499</v>
      </c>
    </row>
    <row r="705" spans="1712:1718" ht="9.75" customHeight="1">
      <c r="BMV705" s="13" t="s">
        <v>484</v>
      </c>
      <c r="BMZ705" s="81"/>
      <c r="BNB705" s="128" t="s">
        <v>500</v>
      </c>
    </row>
    <row r="706" spans="1712:1718" ht="9.75" customHeight="1">
      <c r="BNB706" s="128" t="s">
        <v>501</v>
      </c>
    </row>
    <row r="707" spans="1712:1718" ht="9.75" customHeight="1">
      <c r="BNB707" s="128" t="s">
        <v>502</v>
      </c>
    </row>
    <row r="708" spans="1712:1718" ht="9.75" customHeight="1">
      <c r="BNB708" s="128" t="s">
        <v>503</v>
      </c>
    </row>
    <row r="709" spans="1712:1718" ht="9.75" customHeight="1">
      <c r="BNB709" s="128" t="s">
        <v>504</v>
      </c>
    </row>
    <row r="710" spans="1712:1718" ht="9.75" customHeight="1">
      <c r="BNB710" s="128" t="s">
        <v>505</v>
      </c>
    </row>
    <row r="711" spans="1712:1718" ht="9.75" customHeight="1">
      <c r="BNB711" s="128" t="s">
        <v>506</v>
      </c>
    </row>
    <row r="712" spans="1712:1718" ht="9.75" customHeight="1">
      <c r="BNB712" s="128" t="s">
        <v>507</v>
      </c>
    </row>
    <row r="713" spans="1712:1718" ht="9.75" customHeight="1">
      <c r="BNB713" s="128" t="s">
        <v>508</v>
      </c>
    </row>
    <row r="714" spans="1712:1718" ht="9.75" customHeight="1">
      <c r="BNB714" s="128" t="s">
        <v>509</v>
      </c>
    </row>
    <row r="715" spans="1712:1718" ht="9.75" customHeight="1">
      <c r="BNB715" s="128" t="s">
        <v>5</v>
      </c>
    </row>
    <row r="716" spans="1712:1718" ht="9.75" customHeight="1">
      <c r="BNB716" s="128" t="s">
        <v>510</v>
      </c>
    </row>
    <row r="717" spans="1712:1718" ht="9.75" customHeight="1">
      <c r="BNB717" s="128" t="s">
        <v>511</v>
      </c>
    </row>
    <row r="718" spans="1712:1718" ht="9.75" customHeight="1">
      <c r="BNB718" s="128" t="s">
        <v>512</v>
      </c>
    </row>
    <row r="719" spans="1712:1718" ht="9.75" customHeight="1">
      <c r="BNB719" s="128" t="s">
        <v>513</v>
      </c>
    </row>
    <row r="720" spans="1712:1718" ht="9.75" customHeight="1">
      <c r="BNB720" s="67" t="s">
        <v>514</v>
      </c>
    </row>
    <row r="721" spans="1718:1724" ht="9.75" customHeight="1">
      <c r="BNB721" s="128" t="s">
        <v>515</v>
      </c>
    </row>
    <row r="722" spans="1718:1724" ht="9.75" customHeight="1">
      <c r="BNB722" s="128" t="s">
        <v>516</v>
      </c>
    </row>
    <row r="723" spans="1718:1724" ht="9.75" customHeight="1">
      <c r="BNB723" s="128" t="s">
        <v>517</v>
      </c>
    </row>
    <row r="724" spans="1718:1724" ht="9.75" customHeight="1">
      <c r="BNB724" s="128" t="s">
        <v>518</v>
      </c>
    </row>
    <row r="725" spans="1718:1724" ht="9.75" customHeight="1"/>
    <row r="726" spans="1718:1724" ht="9.75" customHeight="1"/>
    <row r="727" spans="1718:1724" ht="9.75" customHeight="1">
      <c r="BND727" s="13" t="s">
        <v>69</v>
      </c>
    </row>
    <row r="728" spans="1718:1724" ht="9.75" customHeight="1">
      <c r="BND728" s="13" t="s">
        <v>286</v>
      </c>
    </row>
    <row r="729" spans="1718:1724" ht="9.75" customHeight="1"/>
    <row r="730" spans="1718:1724" ht="9.75" customHeight="1">
      <c r="BNF730" s="13" t="s">
        <v>519</v>
      </c>
    </row>
    <row r="731" spans="1718:1724" ht="9.75" customHeight="1">
      <c r="BNF731" s="13" t="s">
        <v>520</v>
      </c>
    </row>
    <row r="732" spans="1718:1724" ht="9.75" customHeight="1">
      <c r="BNF732" s="13" t="s">
        <v>521</v>
      </c>
    </row>
    <row r="733" spans="1718:1724" ht="9.75" customHeight="1">
      <c r="BNF733" s="13" t="s">
        <v>522</v>
      </c>
    </row>
    <row r="734" spans="1718:1724" ht="9.75" customHeight="1"/>
    <row r="735" spans="1718:1724" ht="9.75" customHeight="1">
      <c r="BNH735" s="13" t="s">
        <v>523</v>
      </c>
    </row>
    <row r="736" spans="1718:1724" ht="9.75" customHeight="1">
      <c r="BNH736" s="13" t="s">
        <v>524</v>
      </c>
    </row>
    <row r="737" spans="1724:1729" ht="9.75" customHeight="1">
      <c r="BNH737" s="13" t="s">
        <v>525</v>
      </c>
    </row>
    <row r="738" spans="1724:1729" ht="9.75" customHeight="1"/>
    <row r="739" spans="1724:1729" ht="9.75" customHeight="1"/>
    <row r="740" spans="1724:1729" ht="9.75" customHeight="1">
      <c r="BNK740" s="146" t="s">
        <v>526</v>
      </c>
      <c r="BNL740" s="146"/>
      <c r="BNM740" s="146"/>
    </row>
    <row r="741" spans="1724:1729" ht="9.75" customHeight="1">
      <c r="BNK741" s="146" t="s">
        <v>527</v>
      </c>
      <c r="BNL741" s="146"/>
      <c r="BNM741" s="146"/>
    </row>
    <row r="742" spans="1724:1729" ht="9.75" customHeight="1">
      <c r="BNK742" s="146" t="s">
        <v>528</v>
      </c>
      <c r="BNL742" s="146"/>
      <c r="BNM742" s="146"/>
    </row>
    <row r="743" spans="1724:1729" ht="9.75" customHeight="1">
      <c r="BNK743" s="146" t="s">
        <v>529</v>
      </c>
      <c r="BNL743" s="146"/>
      <c r="BNM743" s="146"/>
    </row>
    <row r="744" spans="1724:1729" ht="9.75" customHeight="1">
      <c r="BNK744" s="146" t="s">
        <v>530</v>
      </c>
      <c r="BNL744" s="146"/>
      <c r="BNM744" s="146"/>
    </row>
    <row r="745" spans="1724:1729" ht="9.75" customHeight="1">
      <c r="BNK745" s="146" t="s">
        <v>531</v>
      </c>
      <c r="BNL745" s="146"/>
      <c r="BNM745" s="146"/>
    </row>
    <row r="746" spans="1724:1729" ht="9.75" customHeight="1">
      <c r="BNK746" s="146" t="s">
        <v>532</v>
      </c>
      <c r="BNL746" s="146"/>
      <c r="BNM746" s="146"/>
    </row>
    <row r="747" spans="1724:1729" ht="9.75" customHeight="1">
      <c r="BNK747" s="146" t="s">
        <v>533</v>
      </c>
      <c r="BNL747" s="146"/>
      <c r="BNM747" s="146"/>
    </row>
    <row r="748" spans="1724:1729" ht="9.75" customHeight="1">
      <c r="BNK748" s="146" t="s">
        <v>534</v>
      </c>
      <c r="BNL748" s="146"/>
      <c r="BNM748" s="146"/>
    </row>
    <row r="749" spans="1724:1729" ht="9.75" customHeight="1">
      <c r="BNK749" s="146" t="s">
        <v>535</v>
      </c>
      <c r="BNL749" s="146"/>
      <c r="BNM749" s="146"/>
    </row>
    <row r="750" spans="1724:1729" ht="9.75" customHeight="1">
      <c r="BNK750" s="146" t="s">
        <v>536</v>
      </c>
      <c r="BNL750" s="146"/>
      <c r="BNM750" s="146"/>
    </row>
    <row r="751" spans="1724:1729" ht="9.75" customHeight="1">
      <c r="BNK751" s="146"/>
      <c r="BNL751" s="146"/>
      <c r="BNM751" s="146"/>
    </row>
    <row r="752" spans="1724:1729" ht="9.75" customHeight="1">
      <c r="BNK752" s="146"/>
      <c r="BNL752" s="146"/>
      <c r="BNM752" s="146" t="s">
        <v>537</v>
      </c>
    </row>
    <row r="753" spans="1729:1731" ht="9.75" customHeight="1">
      <c r="BNM753" s="146" t="s">
        <v>538</v>
      </c>
      <c r="BNN753" s="146"/>
      <c r="BNO753" s="146"/>
    </row>
    <row r="754" spans="1729:1731" ht="9.75" customHeight="1">
      <c r="BNM754" s="146" t="s">
        <v>539</v>
      </c>
      <c r="BNN754" s="146"/>
      <c r="BNO754" s="146"/>
    </row>
    <row r="755" spans="1729:1731" ht="9.75" customHeight="1">
      <c r="BNM755" s="146" t="s">
        <v>540</v>
      </c>
      <c r="BNN755" s="146"/>
      <c r="BNO755" s="146"/>
    </row>
    <row r="756" spans="1729:1731" ht="9.75" customHeight="1">
      <c r="BNM756" s="146"/>
      <c r="BNN756" s="146"/>
      <c r="BNO756" s="146"/>
    </row>
    <row r="757" spans="1729:1731" ht="9.75" customHeight="1">
      <c r="BNM757" s="146" t="s">
        <v>541</v>
      </c>
      <c r="BNN757" s="146"/>
      <c r="BNO757" s="146"/>
    </row>
    <row r="758" spans="1729:1731" ht="10.5" customHeight="1">
      <c r="BNM758" s="146"/>
      <c r="BNN758" s="146"/>
      <c r="BNO758" s="147" t="s">
        <v>542</v>
      </c>
    </row>
    <row r="759" spans="1729:1731" ht="9.75" customHeight="1">
      <c r="BNM759" s="146"/>
      <c r="BNN759" s="146"/>
      <c r="BNO759" s="146" t="s">
        <v>445</v>
      </c>
    </row>
    <row r="760" spans="1729:1731" ht="9.75" customHeight="1">
      <c r="BNM760" s="146"/>
      <c r="BNN760" s="146"/>
      <c r="BNO760" s="146" t="s">
        <v>448</v>
      </c>
    </row>
    <row r="761" spans="1729:1731" ht="9.75" customHeight="1">
      <c r="BNM761" s="146"/>
      <c r="BNN761" s="146"/>
      <c r="BNO761" s="146" t="s">
        <v>451</v>
      </c>
    </row>
    <row r="762" spans="1729:1731" ht="9.75" customHeight="1">
      <c r="BNM762" s="146"/>
      <c r="BNN762" s="146"/>
      <c r="BNO762" s="146" t="s">
        <v>454</v>
      </c>
    </row>
    <row r="763" spans="1729:1731" ht="9.75" customHeight="1">
      <c r="BNM763" s="146"/>
      <c r="BNN763" s="146"/>
      <c r="BNO763" s="146" t="s">
        <v>455</v>
      </c>
    </row>
    <row r="764" spans="1729:1731" ht="9.75" customHeight="1">
      <c r="BNM764" s="146"/>
      <c r="BNN764" s="146"/>
      <c r="BNO764" s="146" t="s">
        <v>456</v>
      </c>
    </row>
    <row r="765" spans="1729:1731" ht="9.75" customHeight="1">
      <c r="BNM765" s="146"/>
      <c r="BNN765" s="146"/>
      <c r="BNO765" s="146" t="s">
        <v>460</v>
      </c>
    </row>
    <row r="766" spans="1729:1731" ht="9.75" customHeight="1">
      <c r="BNM766" s="146"/>
      <c r="BNN766" s="146"/>
      <c r="BNO766" s="146" t="s">
        <v>467</v>
      </c>
    </row>
    <row r="767" spans="1729:1731" ht="9.75" customHeight="1">
      <c r="BNM767" s="146"/>
      <c r="BNN767" s="146"/>
      <c r="BNO767" s="146" t="s">
        <v>473</v>
      </c>
    </row>
    <row r="768" spans="1729:1731" ht="9.75" customHeight="1">
      <c r="BNM768" s="146"/>
      <c r="BNN768" s="146"/>
      <c r="BNO768" s="146" t="s">
        <v>479</v>
      </c>
    </row>
    <row r="769" spans="1731:1735" ht="9.75" customHeight="1">
      <c r="BNO769" s="146" t="s">
        <v>484</v>
      </c>
      <c r="BNP769" s="146"/>
      <c r="BNQ769" s="146" t="s">
        <v>543</v>
      </c>
      <c r="BNR769" s="146"/>
      <c r="BNS769" s="146"/>
    </row>
    <row r="770" spans="1731:1735" ht="9.75" customHeight="1">
      <c r="BNO770" s="146"/>
      <c r="BNP770" s="146"/>
      <c r="BNQ770" s="146" t="s">
        <v>519</v>
      </c>
      <c r="BNR770" s="146"/>
      <c r="BNS770" s="146"/>
    </row>
    <row r="771" spans="1731:1735" ht="9.75" customHeight="1">
      <c r="BNO771" s="146"/>
      <c r="BNP771" s="146"/>
      <c r="BNQ771" s="146" t="s">
        <v>520</v>
      </c>
      <c r="BNR771" s="146"/>
      <c r="BNS771" s="146"/>
    </row>
    <row r="772" spans="1731:1735" ht="9.75" customHeight="1">
      <c r="BNO772" s="146"/>
      <c r="BNP772" s="146"/>
      <c r="BNQ772" s="146" t="s">
        <v>521</v>
      </c>
      <c r="BNR772" s="146"/>
      <c r="BNS772" s="146"/>
    </row>
    <row r="773" spans="1731:1735" ht="9.75" customHeight="1">
      <c r="BNO773" s="146"/>
      <c r="BNP773" s="146"/>
      <c r="BNQ773" s="146" t="s">
        <v>522</v>
      </c>
      <c r="BNR773" s="146"/>
      <c r="BNS773" s="146"/>
    </row>
    <row r="774" spans="1731:1735" ht="9.75" customHeight="1">
      <c r="BNO774" s="146"/>
      <c r="BNP774" s="146"/>
      <c r="BNQ774" s="146"/>
      <c r="BNR774" s="146"/>
      <c r="BNS774" s="146"/>
    </row>
    <row r="775" spans="1731:1735" ht="9.75" customHeight="1">
      <c r="BNO775" s="146"/>
      <c r="BNP775" s="146"/>
      <c r="BNQ775" s="146"/>
      <c r="BNR775" s="146"/>
      <c r="BNS775" s="146" t="s">
        <v>544</v>
      </c>
    </row>
    <row r="776" spans="1731:1735" ht="30" customHeight="1">
      <c r="BNO776" s="146"/>
      <c r="BNP776" s="146"/>
      <c r="BNQ776" s="146"/>
      <c r="BNR776" s="146"/>
      <c r="BNS776" s="148" t="s">
        <v>545</v>
      </c>
    </row>
    <row r="777" spans="1731:1735" ht="9.75" customHeight="1">
      <c r="BNO777" s="146"/>
      <c r="BNP777" s="146"/>
      <c r="BNQ777" s="146"/>
      <c r="BNR777" s="146"/>
      <c r="BNS777" s="149" t="s">
        <v>546</v>
      </c>
    </row>
    <row r="778" spans="1731:1735" ht="9.75" customHeight="1">
      <c r="BNO778" s="146"/>
      <c r="BNP778" s="146"/>
      <c r="BNQ778" s="146"/>
      <c r="BNR778" s="146"/>
      <c r="BNS778" s="149" t="s">
        <v>547</v>
      </c>
    </row>
    <row r="779" spans="1731:1735" ht="9.75" customHeight="1">
      <c r="BNO779" s="146"/>
      <c r="BNP779" s="146"/>
      <c r="BNQ779" s="146"/>
      <c r="BNR779" s="146"/>
      <c r="BNS779" s="149" t="s">
        <v>548</v>
      </c>
    </row>
    <row r="780" spans="1731:1735" ht="9.75" customHeight="1">
      <c r="BNO780" s="146"/>
      <c r="BNP780" s="146"/>
      <c r="BNQ780" s="146"/>
      <c r="BNR780" s="146"/>
      <c r="BNS780" s="149" t="s">
        <v>549</v>
      </c>
    </row>
    <row r="781" spans="1731:1735" ht="49.5" customHeight="1">
      <c r="BNO781" s="146"/>
      <c r="BNP781" s="146"/>
      <c r="BNQ781" s="146"/>
      <c r="BNR781" s="146"/>
      <c r="BNS781" s="148" t="s">
        <v>550</v>
      </c>
    </row>
    <row r="782" spans="1731:1735" ht="9.75" customHeight="1">
      <c r="BNO782" s="146"/>
      <c r="BNP782" s="146"/>
      <c r="BNQ782" s="146"/>
      <c r="BNR782" s="146"/>
      <c r="BNS782" s="149" t="s">
        <v>551</v>
      </c>
    </row>
    <row r="783" spans="1731:1735" ht="9.75" customHeight="1">
      <c r="BNO783" s="146"/>
      <c r="BNP783" s="146"/>
      <c r="BNQ783" s="146"/>
      <c r="BNR783" s="146"/>
      <c r="BNS783" s="148" t="s">
        <v>484</v>
      </c>
    </row>
    <row r="784" spans="1731:1735" ht="9.75" customHeight="1">
      <c r="BNO784" s="146"/>
      <c r="BNP784" s="146"/>
      <c r="BNQ784" s="146"/>
      <c r="BNR784" s="146"/>
      <c r="BNS784" s="149" t="s">
        <v>541</v>
      </c>
    </row>
    <row r="786" spans="1737:1740" ht="9.75" customHeight="1">
      <c r="BNU786" s="146" t="s">
        <v>69</v>
      </c>
      <c r="BNV786" s="146"/>
      <c r="BNW786" s="146"/>
      <c r="BNX786" s="146"/>
    </row>
    <row r="787" spans="1737:1740" ht="9.75" customHeight="1">
      <c r="BNU787" s="146" t="s">
        <v>286</v>
      </c>
      <c r="BNV787" s="146"/>
      <c r="BNW787" s="146"/>
      <c r="BNX787" s="146"/>
    </row>
    <row r="788" spans="1737:1740" ht="9.75" customHeight="1">
      <c r="BNU788" s="146"/>
      <c r="BNV788" s="146"/>
      <c r="BNW788" s="146"/>
      <c r="BNX788" s="146"/>
    </row>
    <row r="789" spans="1737:1740" ht="9.75" customHeight="1">
      <c r="BNU789" s="146"/>
      <c r="BNV789" s="146" t="s">
        <v>294</v>
      </c>
      <c r="BNW789" s="146"/>
      <c r="BNX789" s="146"/>
    </row>
    <row r="790" spans="1737:1740" ht="9.75" customHeight="1">
      <c r="BNU790" s="146"/>
      <c r="BNV790" s="146" t="s">
        <v>297</v>
      </c>
      <c r="BNW790" s="146"/>
      <c r="BNX790" s="146"/>
    </row>
    <row r="791" spans="1737:1740" ht="9.75" customHeight="1">
      <c r="BNU791" s="146"/>
      <c r="BNV791" s="146"/>
      <c r="BNW791" s="146"/>
      <c r="BNX791" s="146"/>
    </row>
    <row r="792" spans="1737:1740" ht="9.75" customHeight="1">
      <c r="BNU792" s="146"/>
      <c r="BNV792" s="146"/>
      <c r="BNW792" s="146"/>
      <c r="BNX792" s="146"/>
    </row>
    <row r="793" spans="1737:1740" ht="9.75" customHeight="1">
      <c r="BNU793" s="146"/>
      <c r="BNV793" s="146"/>
      <c r="BNW793" s="146"/>
      <c r="BNX793" s="146"/>
    </row>
    <row r="794" spans="1737:1740" ht="9.75" customHeight="1">
      <c r="BNU794" s="146"/>
      <c r="BNV794" s="146"/>
      <c r="BNW794" s="146"/>
      <c r="BNX794" s="146"/>
    </row>
    <row r="795" spans="1737:1740" ht="9.75" customHeight="1">
      <c r="BNU795" s="146"/>
      <c r="BNV795" s="146"/>
      <c r="BNW795" s="146"/>
      <c r="BNX795" s="146"/>
    </row>
    <row r="796" spans="1737:1740" ht="9.75" customHeight="1">
      <c r="BNU796" s="146"/>
      <c r="BNV796" s="146"/>
      <c r="BNW796" s="146"/>
      <c r="BNX796" s="146" t="s">
        <v>293</v>
      </c>
    </row>
    <row r="797" spans="1737:1740" ht="9.75" customHeight="1">
      <c r="BNU797" s="146"/>
      <c r="BNV797" s="146"/>
      <c r="BNW797" s="146"/>
      <c r="BNX797" s="146" t="s">
        <v>340</v>
      </c>
    </row>
    <row r="798" spans="1737:1740" ht="9.75" customHeight="1">
      <c r="BNU798" s="146"/>
      <c r="BNV798" s="146"/>
      <c r="BNW798" s="146"/>
      <c r="BNX798" s="146" t="s">
        <v>552</v>
      </c>
    </row>
    <row r="802" spans="1741:1745" ht="9.75" customHeight="1">
      <c r="BNY802" s="146" t="s">
        <v>553</v>
      </c>
      <c r="BNZ802" s="146"/>
      <c r="BOA802" s="146"/>
      <c r="BOB802" s="146"/>
      <c r="BOC802" s="146"/>
    </row>
    <row r="803" spans="1741:1745" ht="9.75" customHeight="1">
      <c r="BNY803" s="146" t="s">
        <v>295</v>
      </c>
      <c r="BNZ803" s="146"/>
      <c r="BOA803" s="146"/>
      <c r="BOB803" s="146"/>
      <c r="BOC803" s="146"/>
    </row>
    <row r="804" spans="1741:1745" ht="9.75" customHeight="1">
      <c r="BNY804" s="146" t="s">
        <v>292</v>
      </c>
      <c r="BNZ804" s="146"/>
      <c r="BOA804" s="146"/>
      <c r="BOB804" s="146"/>
      <c r="BOC804" s="146"/>
    </row>
    <row r="805" spans="1741:1745" ht="9.75" customHeight="1">
      <c r="BNY805" s="146"/>
      <c r="BNZ805" s="146"/>
      <c r="BOA805" s="146"/>
      <c r="BOB805" s="146"/>
      <c r="BOC805" s="146"/>
    </row>
    <row r="806" spans="1741:1745" ht="9.75" customHeight="1">
      <c r="BNY806" s="146"/>
      <c r="BNZ806" s="146"/>
      <c r="BOA806" s="146"/>
      <c r="BOB806" s="146"/>
      <c r="BOC806" s="146"/>
    </row>
    <row r="807" spans="1741:1745" ht="9.75" customHeight="1">
      <c r="BNY807" s="146"/>
      <c r="BNZ807" s="146"/>
      <c r="BOA807" s="146"/>
      <c r="BOB807" s="146"/>
      <c r="BOC807" s="146"/>
    </row>
    <row r="808" spans="1741:1745" ht="9.75" customHeight="1">
      <c r="BNY808" s="146"/>
      <c r="BNZ808" s="146"/>
      <c r="BOA808" s="146" t="s">
        <v>554</v>
      </c>
      <c r="BOB808" s="146"/>
      <c r="BOC808" s="146"/>
    </row>
    <row r="809" spans="1741:1745" ht="9.75" customHeight="1">
      <c r="BNY809" s="146"/>
      <c r="BNZ809" s="146"/>
      <c r="BOA809" s="146" t="s">
        <v>555</v>
      </c>
      <c r="BOB809" s="146"/>
      <c r="BOC809" s="146"/>
    </row>
    <row r="810" spans="1741:1745" ht="9.75" customHeight="1">
      <c r="BNY810" s="146"/>
      <c r="BNZ810" s="146"/>
      <c r="BOA810" s="146" t="s">
        <v>556</v>
      </c>
      <c r="BOB810" s="146"/>
      <c r="BOC810" s="146"/>
    </row>
    <row r="811" spans="1741:1745" ht="9.75" customHeight="1">
      <c r="BNY811" s="146"/>
      <c r="BNZ811" s="146"/>
      <c r="BOA811" s="146"/>
      <c r="BOB811" s="146"/>
      <c r="BOC811" s="146"/>
    </row>
    <row r="812" spans="1741:1745" ht="9.75" customHeight="1">
      <c r="BNY812" s="146"/>
      <c r="BNZ812" s="146"/>
      <c r="BOA812" s="146"/>
      <c r="BOB812" s="146" t="s">
        <v>481</v>
      </c>
      <c r="BOC812" s="146"/>
    </row>
    <row r="813" spans="1741:1745" ht="9.75" customHeight="1">
      <c r="BNY813" s="146"/>
      <c r="BNZ813" s="146"/>
      <c r="BOA813" s="146"/>
      <c r="BOB813" s="146" t="s">
        <v>477</v>
      </c>
      <c r="BOC813" s="146"/>
    </row>
    <row r="814" spans="1741:1745" ht="9.75" customHeight="1">
      <c r="BNY814" s="146"/>
      <c r="BNZ814" s="146"/>
      <c r="BOA814" s="146"/>
      <c r="BOB814" s="146" t="s">
        <v>557</v>
      </c>
      <c r="BOC814" s="146"/>
    </row>
    <row r="815" spans="1741:1745" ht="9.75" customHeight="1">
      <c r="BNY815" s="146"/>
      <c r="BNZ815" s="146"/>
      <c r="BOA815" s="146"/>
      <c r="BOB815" s="146"/>
      <c r="BOC815" s="146"/>
    </row>
    <row r="816" spans="1741:1745" ht="9.75" customHeight="1">
      <c r="BNY816" s="146"/>
      <c r="BNZ816" s="146"/>
      <c r="BOA816" s="146"/>
      <c r="BOB816" s="146"/>
      <c r="BOC816" s="146" t="s">
        <v>558</v>
      </c>
    </row>
    <row r="817" spans="1745:1758" ht="9.75" customHeight="1">
      <c r="BOC817" s="146" t="s">
        <v>559</v>
      </c>
      <c r="BOD817" s="146"/>
      <c r="BOE817" s="146"/>
      <c r="BOF817" s="146"/>
      <c r="BOG817" s="146"/>
      <c r="BOH817" s="146"/>
      <c r="BOI817" s="146"/>
      <c r="BOJ817" s="146"/>
      <c r="BOK817" s="146"/>
      <c r="BOL817" s="146"/>
      <c r="BOM817" s="146"/>
      <c r="BON817" s="146"/>
      <c r="BOO817" s="146"/>
      <c r="BOP817" s="146"/>
    </row>
    <row r="818" spans="1745:1758" ht="9.75" customHeight="1">
      <c r="BOC818" s="146" t="s">
        <v>560</v>
      </c>
      <c r="BOD818" s="146"/>
      <c r="BOE818" s="146"/>
      <c r="BOF818" s="146"/>
      <c r="BOG818" s="146"/>
      <c r="BOH818" s="146"/>
      <c r="BOI818" s="146"/>
      <c r="BOJ818" s="146"/>
      <c r="BOK818" s="146"/>
      <c r="BOL818" s="146"/>
      <c r="BOM818" s="146"/>
      <c r="BON818" s="146"/>
      <c r="BOO818" s="146"/>
      <c r="BOP818" s="146"/>
    </row>
    <row r="819" spans="1745:1758" ht="9.75" customHeight="1">
      <c r="BOC819" s="146"/>
      <c r="BOD819" s="146"/>
      <c r="BOE819" s="146"/>
      <c r="BOF819" s="146"/>
      <c r="BOG819" s="146"/>
      <c r="BOH819" s="146"/>
      <c r="BOI819" s="146"/>
      <c r="BOJ819" s="146"/>
      <c r="BOK819" s="146"/>
      <c r="BOL819" s="146"/>
      <c r="BOM819" s="146"/>
      <c r="BON819" s="146"/>
      <c r="BOO819" s="146"/>
      <c r="BOP819" s="146"/>
    </row>
    <row r="820" spans="1745:1758" ht="9.75" customHeight="1">
      <c r="BOC820" s="146"/>
      <c r="BOD820" s="149" t="s">
        <v>291</v>
      </c>
      <c r="BOE820" s="146"/>
      <c r="BOF820" s="146"/>
      <c r="BOG820" s="146"/>
      <c r="BOH820" s="146"/>
      <c r="BOI820" s="146"/>
      <c r="BOJ820" s="146"/>
      <c r="BOK820" s="146"/>
      <c r="BOL820" s="146"/>
      <c r="BOM820" s="146"/>
      <c r="BON820" s="146"/>
      <c r="BOO820" s="146"/>
      <c r="BOP820" s="146"/>
    </row>
    <row r="821" spans="1745:1758" ht="9.75" customHeight="1">
      <c r="BOC821" s="146"/>
      <c r="BOD821" s="149" t="s">
        <v>296</v>
      </c>
      <c r="BOE821" s="146"/>
      <c r="BOF821" s="146"/>
      <c r="BOG821" s="146"/>
      <c r="BOH821" s="146"/>
      <c r="BOI821" s="146"/>
      <c r="BOJ821" s="146"/>
      <c r="BOK821" s="146"/>
      <c r="BOL821" s="146"/>
      <c r="BOM821" s="146"/>
      <c r="BON821" s="146"/>
      <c r="BOO821" s="146"/>
      <c r="BOP821" s="146"/>
    </row>
    <row r="822" spans="1745:1758" ht="9.75" customHeight="1">
      <c r="BOC822" s="146"/>
      <c r="BOD822" s="149"/>
      <c r="BOE822" s="146"/>
      <c r="BOF822" s="146"/>
      <c r="BOG822" s="146"/>
      <c r="BOH822" s="146"/>
      <c r="BOI822" s="146"/>
      <c r="BOJ822" s="146"/>
      <c r="BOK822" s="146"/>
      <c r="BOL822" s="146"/>
      <c r="BOM822" s="146"/>
      <c r="BON822" s="146"/>
      <c r="BOO822" s="146"/>
      <c r="BOP822" s="146"/>
    </row>
    <row r="823" spans="1745:1758" ht="9.75" customHeight="1">
      <c r="BOC823" s="146"/>
      <c r="BOD823" s="146"/>
      <c r="BOE823" s="146"/>
      <c r="BOF823" s="146"/>
      <c r="BOG823" s="146"/>
      <c r="BOH823" s="146"/>
      <c r="BOI823" s="146"/>
      <c r="BOJ823" s="146"/>
      <c r="BOK823" s="146"/>
      <c r="BOL823" s="146"/>
      <c r="BOM823" s="146"/>
      <c r="BON823" s="146"/>
      <c r="BOO823" s="146"/>
      <c r="BOP823" s="146"/>
    </row>
    <row r="824" spans="1745:1758" ht="9.75" customHeight="1">
      <c r="BOC824" s="146"/>
      <c r="BOD824" s="146"/>
      <c r="BOE824" s="146"/>
      <c r="BOF824" s="146"/>
      <c r="BOG824" s="146"/>
      <c r="BOH824" s="146"/>
      <c r="BOI824" s="146"/>
      <c r="BOJ824" s="146"/>
      <c r="BOK824" s="146"/>
      <c r="BOL824" s="146"/>
      <c r="BOM824" s="146"/>
      <c r="BON824" s="146"/>
      <c r="BOO824" s="146"/>
      <c r="BOP824" s="146"/>
    </row>
    <row r="825" spans="1745:1758" ht="9.75" customHeight="1">
      <c r="BOC825" s="146"/>
      <c r="BOD825" s="146"/>
      <c r="BOE825" s="146"/>
      <c r="BOF825" s="146"/>
      <c r="BOG825" s="146"/>
      <c r="BOH825" s="146"/>
      <c r="BOI825" s="146"/>
      <c r="BOJ825" s="146"/>
      <c r="BOK825" s="146"/>
      <c r="BOL825" s="146"/>
      <c r="BOM825" s="146"/>
      <c r="BON825" s="150" t="s">
        <v>124</v>
      </c>
      <c r="BOO825" s="150"/>
      <c r="BOP825" s="150"/>
    </row>
    <row r="826" spans="1745:1758" ht="9.75" customHeight="1">
      <c r="BOC826" s="146"/>
      <c r="BOD826" s="146"/>
      <c r="BOE826" s="146"/>
      <c r="BOF826" s="146"/>
      <c r="BOG826" s="146"/>
      <c r="BOH826" s="146"/>
      <c r="BOI826" s="146"/>
      <c r="BOJ826" s="146"/>
      <c r="BOK826" s="146"/>
      <c r="BOL826" s="151">
        <v>1</v>
      </c>
      <c r="BOM826" s="151">
        <v>2</v>
      </c>
      <c r="BON826" s="151">
        <v>3</v>
      </c>
      <c r="BOO826" s="150">
        <v>4</v>
      </c>
      <c r="BOP826" s="150">
        <v>5</v>
      </c>
    </row>
    <row r="827" spans="1745:1758" ht="9.75" customHeight="1">
      <c r="BOC827" s="146"/>
      <c r="BOD827" s="146"/>
      <c r="BOE827" s="146"/>
      <c r="BOF827" s="146"/>
      <c r="BOG827" s="146"/>
      <c r="BOH827" s="146"/>
      <c r="BOI827" s="146"/>
      <c r="BOJ827" s="146"/>
      <c r="BOK827" s="146"/>
      <c r="BOL827" s="149" t="s">
        <v>384</v>
      </c>
      <c r="BOM827" s="149" t="s">
        <v>385</v>
      </c>
      <c r="BON827" s="149" t="s">
        <v>299</v>
      </c>
      <c r="BOO827" s="149" t="s">
        <v>316</v>
      </c>
      <c r="BOP827" s="149" t="s">
        <v>386</v>
      </c>
    </row>
    <row r="828" spans="1745:1758" ht="9.75" customHeight="1">
      <c r="BOC828" s="146"/>
      <c r="BOD828" s="146"/>
      <c r="BOE828" s="146"/>
      <c r="BOF828" s="146"/>
      <c r="BOG828" s="146"/>
      <c r="BOH828" s="146"/>
      <c r="BOI828" s="146"/>
      <c r="BOJ828" s="146"/>
      <c r="BOK828" s="146"/>
      <c r="BOL828" s="152">
        <v>0.2</v>
      </c>
      <c r="BOM828" s="152">
        <v>0.4</v>
      </c>
      <c r="BON828" s="152">
        <v>0.6</v>
      </c>
      <c r="BOO828" s="152">
        <v>0.8</v>
      </c>
      <c r="BOP828" s="152">
        <v>1</v>
      </c>
    </row>
    <row r="829" spans="1745:1758" ht="9.75" customHeight="1">
      <c r="BOC829" s="146"/>
      <c r="BOD829" s="146"/>
      <c r="BOE829" s="146"/>
      <c r="BOF829" s="146"/>
      <c r="BOG829" s="146"/>
      <c r="BOH829" s="146"/>
      <c r="BOI829" s="146"/>
      <c r="BOJ829" s="146"/>
      <c r="BOK829" s="146"/>
      <c r="BOL829" s="151"/>
      <c r="BOM829" s="151"/>
      <c r="BON829" s="151"/>
      <c r="BOO829" s="150"/>
      <c r="BOP829" s="150"/>
    </row>
    <row r="830" spans="1745:1758" ht="63" customHeight="1">
      <c r="BOC830" s="146"/>
      <c r="BOD830" s="146"/>
      <c r="BOE830" s="146"/>
      <c r="BOF830" s="153" t="s">
        <v>122</v>
      </c>
      <c r="BOG830" s="154">
        <v>5</v>
      </c>
      <c r="BOH830" s="149" t="s">
        <v>387</v>
      </c>
      <c r="BOI830" s="152">
        <v>1</v>
      </c>
      <c r="BOJ830" s="146" t="s">
        <v>561</v>
      </c>
      <c r="BOK830" s="155">
        <v>1</v>
      </c>
      <c r="BOL830" s="151" t="s">
        <v>389</v>
      </c>
      <c r="BOM830" s="151" t="s">
        <v>389</v>
      </c>
      <c r="BON830" s="151" t="s">
        <v>389</v>
      </c>
      <c r="BOO830" s="151" t="s">
        <v>389</v>
      </c>
      <c r="BOP830" s="151" t="s">
        <v>390</v>
      </c>
    </row>
    <row r="831" spans="1745:1758" ht="9.75" customHeight="1">
      <c r="BOC831" s="146"/>
      <c r="BOD831" s="146"/>
      <c r="BOE831" s="146"/>
      <c r="BOF831" s="153"/>
      <c r="BOG831" s="154">
        <v>4</v>
      </c>
      <c r="BOH831" s="149" t="s">
        <v>311</v>
      </c>
      <c r="BOI831" s="152">
        <v>0.8</v>
      </c>
      <c r="BOJ831" s="146" t="s">
        <v>562</v>
      </c>
      <c r="BOK831" s="155">
        <v>0.8</v>
      </c>
      <c r="BOL831" s="151" t="s">
        <v>388</v>
      </c>
      <c r="BOM831" s="151" t="s">
        <v>388</v>
      </c>
      <c r="BON831" s="151" t="s">
        <v>389</v>
      </c>
      <c r="BOO831" s="151" t="s">
        <v>389</v>
      </c>
      <c r="BOP831" s="151" t="s">
        <v>390</v>
      </c>
    </row>
    <row r="832" spans="1745:1758" ht="9.75" customHeight="1">
      <c r="BOC832" s="146"/>
      <c r="BOD832" s="146"/>
      <c r="BOE832" s="146"/>
      <c r="BOF832" s="153"/>
      <c r="BOG832" s="154">
        <v>3</v>
      </c>
      <c r="BOH832" s="149" t="s">
        <v>285</v>
      </c>
      <c r="BOI832" s="152">
        <v>0.6</v>
      </c>
      <c r="BOJ832" s="146" t="s">
        <v>563</v>
      </c>
      <c r="BOK832" s="155">
        <v>0.6</v>
      </c>
      <c r="BOL832" s="151" t="s">
        <v>388</v>
      </c>
      <c r="BOM832" s="151" t="s">
        <v>388</v>
      </c>
      <c r="BON832" s="151" t="s">
        <v>388</v>
      </c>
      <c r="BOO832" s="151" t="s">
        <v>389</v>
      </c>
      <c r="BOP832" s="151" t="s">
        <v>390</v>
      </c>
    </row>
    <row r="833" spans="1748:1762" ht="9.75" customHeight="1">
      <c r="BOF833" s="153"/>
      <c r="BOG833" s="154">
        <v>2</v>
      </c>
      <c r="BOH833" s="149" t="s">
        <v>315</v>
      </c>
      <c r="BOI833" s="152">
        <v>0.4</v>
      </c>
      <c r="BOJ833" s="146" t="s">
        <v>564</v>
      </c>
      <c r="BOK833" s="155">
        <v>0.4</v>
      </c>
      <c r="BOL833" s="151" t="s">
        <v>70</v>
      </c>
      <c r="BOM833" s="151" t="s">
        <v>388</v>
      </c>
      <c r="BON833" s="151" t="s">
        <v>388</v>
      </c>
      <c r="BOO833" s="151" t="s">
        <v>389</v>
      </c>
      <c r="BOP833" s="151" t="s">
        <v>390</v>
      </c>
      <c r="BOQ833" s="146"/>
      <c r="BOR833" s="146"/>
    </row>
    <row r="834" spans="1748:1762" ht="9.75" customHeight="1">
      <c r="BOF834" s="153"/>
      <c r="BOG834" s="154">
        <v>1</v>
      </c>
      <c r="BOH834" s="149" t="s">
        <v>298</v>
      </c>
      <c r="BOI834" s="152">
        <v>0.2</v>
      </c>
      <c r="BOJ834" s="146" t="s">
        <v>565</v>
      </c>
      <c r="BOK834" s="155">
        <v>0.2</v>
      </c>
      <c r="BOL834" s="151" t="s">
        <v>70</v>
      </c>
      <c r="BOM834" s="151" t="s">
        <v>70</v>
      </c>
      <c r="BON834" s="151" t="s">
        <v>388</v>
      </c>
      <c r="BOO834" s="151" t="s">
        <v>389</v>
      </c>
      <c r="BOP834" s="151" t="s">
        <v>390</v>
      </c>
      <c r="BOQ834" s="146"/>
      <c r="BOR834" s="146"/>
    </row>
    <row r="835" spans="1748:1762" ht="9.75" customHeight="1">
      <c r="BOF835" s="146"/>
      <c r="BOG835" s="146"/>
      <c r="BOH835" s="146"/>
      <c r="BOI835" s="146"/>
      <c r="BOJ835" s="146"/>
      <c r="BOK835" s="146"/>
      <c r="BOL835" s="146"/>
      <c r="BOM835" s="146"/>
      <c r="BON835" s="146"/>
      <c r="BOO835" s="146"/>
      <c r="BOP835" s="146"/>
      <c r="BOQ835" s="146"/>
      <c r="BOR835" s="146"/>
    </row>
    <row r="836" spans="1748:1762" ht="9.75" customHeight="1">
      <c r="BOF836" s="146"/>
      <c r="BOG836" s="146"/>
      <c r="BOH836" s="146"/>
      <c r="BOI836" s="146"/>
      <c r="BOJ836" s="146"/>
      <c r="BOK836" s="146"/>
      <c r="BOL836" s="146"/>
      <c r="BOM836" s="146"/>
      <c r="BON836" s="146"/>
      <c r="BOO836" s="146"/>
      <c r="BOP836" s="146"/>
      <c r="BOQ836" s="146"/>
      <c r="BOR836" s="146"/>
    </row>
    <row r="837" spans="1748:1762" ht="9.75" customHeight="1">
      <c r="BOF837" s="146"/>
      <c r="BOG837" s="146"/>
      <c r="BOH837" s="146"/>
      <c r="BOI837" s="146"/>
      <c r="BOJ837" s="146"/>
      <c r="BOK837" s="146"/>
      <c r="BOL837" s="146"/>
      <c r="BOM837" s="146"/>
      <c r="BON837" s="146"/>
      <c r="BOO837" s="146"/>
      <c r="BOP837" s="146"/>
      <c r="BOQ837" s="146"/>
      <c r="BOR837" s="146" t="s">
        <v>566</v>
      </c>
    </row>
    <row r="838" spans="1748:1762" ht="9.75" customHeight="1">
      <c r="BOF838" s="146"/>
      <c r="BOG838" s="146"/>
      <c r="BOH838" s="146"/>
      <c r="BOI838" s="146"/>
      <c r="BOJ838" s="146"/>
      <c r="BOK838" s="146"/>
      <c r="BOL838" s="146"/>
      <c r="BOM838" s="146"/>
      <c r="BON838" s="146"/>
      <c r="BOO838" s="146"/>
      <c r="BOP838" s="146"/>
      <c r="BOQ838" s="146"/>
      <c r="BOR838" s="146" t="s">
        <v>567</v>
      </c>
    </row>
    <row r="839" spans="1748:1762" ht="9.75" customHeight="1">
      <c r="BOF839" s="146"/>
      <c r="BOG839" s="146"/>
      <c r="BOH839" s="146"/>
      <c r="BOI839" s="146"/>
      <c r="BOJ839" s="146"/>
      <c r="BOK839" s="146"/>
      <c r="BOL839" s="146"/>
      <c r="BOM839" s="146"/>
      <c r="BON839" s="146"/>
      <c r="BOO839" s="146"/>
      <c r="BOP839" s="146"/>
      <c r="BOQ839" s="146"/>
      <c r="BOR839" s="146" t="s">
        <v>568</v>
      </c>
    </row>
    <row r="840" spans="1748:1762" ht="9.75" customHeight="1">
      <c r="BOF840" s="146"/>
      <c r="BOG840" s="146"/>
      <c r="BOH840" s="146"/>
      <c r="BOI840" s="146"/>
      <c r="BOJ840" s="146"/>
      <c r="BOK840" s="146"/>
      <c r="BOL840" s="146"/>
      <c r="BOM840" s="146"/>
      <c r="BON840" s="146"/>
      <c r="BOO840" s="146"/>
      <c r="BOP840" s="146"/>
      <c r="BOQ840" s="146"/>
      <c r="BOR840" s="146" t="s">
        <v>569</v>
      </c>
    </row>
    <row r="841" spans="1748:1762" ht="9.75" customHeight="1">
      <c r="BOF841" s="146"/>
      <c r="BOG841" s="146"/>
      <c r="BOH841" s="146"/>
      <c r="BOI841" s="146"/>
      <c r="BOJ841" s="146"/>
      <c r="BOK841" s="146"/>
      <c r="BOL841" s="146"/>
      <c r="BOM841" s="146"/>
      <c r="BON841" s="146"/>
      <c r="BOO841" s="146"/>
      <c r="BOP841" s="146"/>
      <c r="BOQ841" s="146"/>
      <c r="BOR841" s="146" t="s">
        <v>570</v>
      </c>
    </row>
    <row r="842" spans="1748:1762" ht="9.75" customHeight="1">
      <c r="BOF842" s="146"/>
      <c r="BOG842" s="146"/>
      <c r="BOH842" s="146"/>
      <c r="BOI842" s="146"/>
      <c r="BOJ842" s="146"/>
      <c r="BOK842" s="146"/>
      <c r="BOL842" s="146"/>
      <c r="BOM842" s="146"/>
      <c r="BON842" s="146"/>
      <c r="BOO842" s="146"/>
      <c r="BOP842" s="146"/>
      <c r="BOQ842" s="146"/>
      <c r="BOR842" s="146" t="s">
        <v>541</v>
      </c>
    </row>
    <row r="845" spans="1748:1762" ht="10.5" customHeight="1">
      <c r="BOT845" s="156" t="s">
        <v>571</v>
      </c>
    </row>
    <row r="846" spans="1748:1762" ht="9.75" customHeight="1">
      <c r="BOT846" s="102" t="s">
        <v>572</v>
      </c>
    </row>
    <row r="847" spans="1748:1762" ht="19.5" customHeight="1">
      <c r="BOT847" s="102" t="s">
        <v>573</v>
      </c>
    </row>
    <row r="848" spans="1748:1762" ht="9.75" customHeight="1">
      <c r="BOT848" s="102" t="s">
        <v>574</v>
      </c>
    </row>
    <row r="849" spans="1762:1762" ht="9.75" customHeight="1">
      <c r="BOT849" s="102" t="s">
        <v>575</v>
      </c>
    </row>
    <row r="850" spans="1762:1762" ht="9.75" customHeight="1">
      <c r="BOT850" s="102" t="s">
        <v>576</v>
      </c>
    </row>
    <row r="851" spans="1762:1762" ht="9.75" customHeight="1">
      <c r="BOT851" s="13" t="s">
        <v>484</v>
      </c>
    </row>
  </sheetData>
  <mergeCells count="3">
    <mergeCell ref="I5:N5"/>
    <mergeCell ref="E5:G5"/>
    <mergeCell ref="Q5:R5"/>
  </mergeCells>
  <conditionalFormatting sqref="AG9:AG13">
    <cfRule type="containsText" dxfId="508" priority="60" operator="containsText" text="BAJO">
      <formula>NOT(ISERROR(SEARCH("BAJO",AG9)))</formula>
    </cfRule>
    <cfRule type="containsText" dxfId="507" priority="63" operator="containsText" text="EXTREMO">
      <formula>NOT(ISERROR(SEARCH("EXTREMO",AG9)))</formula>
    </cfRule>
    <cfRule type="containsText" dxfId="506" priority="62" operator="containsText" text="ALTO">
      <formula>NOT(ISERROR(SEARCH("ALTO",AG9)))</formula>
    </cfRule>
    <cfRule type="containsText" dxfId="505" priority="61" operator="containsText" text="MODERADO">
      <formula>NOT(ISERROR(SEARCH("MODERADO",AG9)))</formula>
    </cfRule>
  </conditionalFormatting>
  <conditionalFormatting sqref="CP9:CP13">
    <cfRule type="containsText" dxfId="504" priority="57" operator="containsText" text="MODERADO">
      <formula>NOT(ISERROR(SEARCH("MODERADO",CP9)))</formula>
    </cfRule>
    <cfRule type="containsText" dxfId="503" priority="59" operator="containsText" text="EXTREMO">
      <formula>NOT(ISERROR(SEARCH("EXTREMO",CP9)))</formula>
    </cfRule>
    <cfRule type="containsText" dxfId="502" priority="58" operator="containsText" text="ALTO">
      <formula>NOT(ISERROR(SEARCH("ALTO",CP9)))</formula>
    </cfRule>
  </conditionalFormatting>
  <conditionalFormatting sqref="DA9:DB11">
    <cfRule type="containsText" dxfId="501" priority="103" operator="containsText" text="EXTREMO">
      <formula>NOT(ISERROR(SEARCH("EXTREMO",DA9)))</formula>
    </cfRule>
    <cfRule type="containsText" dxfId="500" priority="102" operator="containsText" text="ALTO">
      <formula>NOT(ISERROR(SEARCH("ALTO",DA9)))</formula>
    </cfRule>
    <cfRule type="containsText" dxfId="499" priority="101" operator="containsText" text="MODERADO">
      <formula>NOT(ISERROR(SEARCH("MODERADO",DA9)))</formula>
    </cfRule>
  </conditionalFormatting>
  <conditionalFormatting sqref="DA12:DB13">
    <cfRule type="containsText" dxfId="498" priority="20" operator="containsText" text="MODERADO">
      <formula>NOT(ISERROR(SEARCH("MODERADO",DA12)))</formula>
    </cfRule>
    <cfRule type="containsText" dxfId="497" priority="21" operator="containsText" text="ALTO">
      <formula>NOT(ISERROR(SEARCH("ALTO",DA12)))</formula>
    </cfRule>
    <cfRule type="containsText" dxfId="496" priority="22" operator="containsText" text="EXTREMO">
      <formula>NOT(ISERROR(SEARCH("EXTREMO",DA12)))</formula>
    </cfRule>
  </conditionalFormatting>
  <conditionalFormatting sqref="DI9:DJ13">
    <cfRule type="containsText" dxfId="495" priority="36" operator="containsText" text="ALTO">
      <formula>NOT(ISERROR(SEARCH("ALTO",DI9)))</formula>
    </cfRule>
    <cfRule type="containsText" dxfId="494" priority="35" operator="containsText" text="MODERADO">
      <formula>NOT(ISERROR(SEARCH("MODERADO",DI9)))</formula>
    </cfRule>
    <cfRule type="containsText" dxfId="493" priority="37" operator="containsText" text="EXTREMO">
      <formula>NOT(ISERROR(SEARCH("EXTREMO",DI9)))</formula>
    </cfRule>
  </conditionalFormatting>
  <conditionalFormatting sqref="DP9:DQ13">
    <cfRule type="containsText" dxfId="492" priority="32" operator="containsText" text="MODERADO">
      <formula>NOT(ISERROR(SEARCH("MODERADO",DP9)))</formula>
    </cfRule>
    <cfRule type="containsText" dxfId="491" priority="33" operator="containsText" text="ALTO">
      <formula>NOT(ISERROR(SEARCH("ALTO",DP9)))</formula>
    </cfRule>
    <cfRule type="containsText" dxfId="490" priority="34" operator="containsText" text="EXTREMO">
      <formula>NOT(ISERROR(SEARCH("EXTREMO",DP9)))</formula>
    </cfRule>
  </conditionalFormatting>
  <conditionalFormatting sqref="DW9:DX13">
    <cfRule type="containsText" dxfId="489" priority="29" operator="containsText" text="MODERADO">
      <formula>NOT(ISERROR(SEARCH("MODERADO",DW9)))</formula>
    </cfRule>
    <cfRule type="containsText" dxfId="488" priority="30" operator="containsText" text="ALTO">
      <formula>NOT(ISERROR(SEARCH("ALTO",DW9)))</formula>
    </cfRule>
    <cfRule type="containsText" dxfId="487" priority="31" operator="containsText" text="EXTREMO">
      <formula>NOT(ISERROR(SEARCH("EXTREMO",DW9)))</formula>
    </cfRule>
  </conditionalFormatting>
  <conditionalFormatting sqref="ED9:EE13">
    <cfRule type="containsText" dxfId="486" priority="27" operator="containsText" text="ALTO">
      <formula>NOT(ISERROR(SEARCH("ALTO",ED9)))</formula>
    </cfRule>
    <cfRule type="containsText" dxfId="485" priority="28" operator="containsText" text="EXTREMO">
      <formula>NOT(ISERROR(SEARCH("EXTREMO",ED9)))</formula>
    </cfRule>
    <cfRule type="containsText" dxfId="484" priority="26" operator="containsText" text="MODERADO">
      <formula>NOT(ISERROR(SEARCH("MODERADO",ED9)))</formula>
    </cfRule>
  </conditionalFormatting>
  <conditionalFormatting sqref="EK9:EL13">
    <cfRule type="containsText" dxfId="483" priority="25" operator="containsText" text="EXTREMO">
      <formula>NOT(ISERROR(SEARCH("EXTREMO",EK9)))</formula>
    </cfRule>
    <cfRule type="containsText" dxfId="482" priority="23" operator="containsText" text="MODERADO">
      <formula>NOT(ISERROR(SEARCH("MODERADO",EK9)))</formula>
    </cfRule>
    <cfRule type="containsText" dxfId="481" priority="24" operator="containsText" text="ALTO">
      <formula>NOT(ISERROR(SEARCH("ALTO",EK9)))</formula>
    </cfRule>
  </conditionalFormatting>
  <conditionalFormatting sqref="EQ9:ET9 EX9:FA9 FE9:FH9 FL9:FO9 FS9:FV9 FZ9:GC9 EQ11:ET11 EQ13:ET13 EX11:FA11 EX13:FA13 FE11:FH11 FE13:FH13 FL11:FO11 FL13:FO13 FS11:FV11 FS13:FV13 FZ11:GC11 FZ13:GC13 DA11:DC11">
    <cfRule type="containsText" dxfId="480" priority="140" operator="containsText" text="BAJO">
      <formula>NOT(ISERROR(SEARCH("BAJO",DA9)))</formula>
    </cfRule>
  </conditionalFormatting>
  <conditionalFormatting sqref="EQ10:ET10 EX10:FA10 FE10:FH10 FL10:FO10 FS10:FV10 FZ10:GC10 DA9:DC10">
    <cfRule type="containsText" dxfId="479" priority="100" operator="containsText" text="BAJO">
      <formula>NOT(ISERROR(SEARCH("BAJO",DA9)))</formula>
    </cfRule>
  </conditionalFormatting>
  <conditionalFormatting sqref="EQ12:ET12 EX12:FA12 FE12:FH12 FL12:FO12 FS12:FV12 FZ12:GC12 DH9:DK13 DO9:DR13 DV9:DY13 EC9:EF13 EJ9:EM13 DA12:DC13 CL9:CP13 DE9:DE13 DM9:DM13 DT9:DT13 EA9:EA13 EH9:EH13 EO9:EO13 EV9:EV13 FC9:FC13 FJ9:FJ13 FQ9:FQ13 FX9:FX13 GE9:GE13 GG9:GH13">
    <cfRule type="containsText" dxfId="478" priority="56" operator="containsText" text="BAJO">
      <formula>NOT(ISERROR(SEARCH("BAJO",CL9)))</formula>
    </cfRule>
  </conditionalFormatting>
  <conditionalFormatting sqref="ER9:ES9">
    <cfRule type="containsText" dxfId="477" priority="138" operator="containsText" text="ALTO">
      <formula>NOT(ISERROR(SEARCH("ALTO",ER9)))</formula>
    </cfRule>
    <cfRule type="containsText" dxfId="476" priority="137" operator="containsText" text="MODERADO">
      <formula>NOT(ISERROR(SEARCH("MODERADO",ER9)))</formula>
    </cfRule>
    <cfRule type="containsText" dxfId="475" priority="139" operator="containsText" text="EXTREMO">
      <formula>NOT(ISERROR(SEARCH("EXTREMO",ER9)))</formula>
    </cfRule>
  </conditionalFormatting>
  <conditionalFormatting sqref="ER9:ES11">
    <cfRule type="containsText" dxfId="474" priority="97" operator="containsText" text="MODERADO">
      <formula>NOT(ISERROR(SEARCH("MODERADO",ER9)))</formula>
    </cfRule>
    <cfRule type="containsText" dxfId="473" priority="99" operator="containsText" text="EXTREMO">
      <formula>NOT(ISERROR(SEARCH("EXTREMO",ER9)))</formula>
    </cfRule>
    <cfRule type="containsText" dxfId="472" priority="98" operator="containsText" text="ALTO">
      <formula>NOT(ISERROR(SEARCH("ALTO",ER9)))</formula>
    </cfRule>
  </conditionalFormatting>
  <conditionalFormatting sqref="ER10:ES10">
    <cfRule type="containsText" dxfId="471" priority="81" operator="containsText" text="EXTREMO">
      <formula>NOT(ISERROR(SEARCH("EXTREMO",ER10)))</formula>
    </cfRule>
    <cfRule type="containsText" dxfId="470" priority="79" operator="containsText" text="MODERADO">
      <formula>NOT(ISERROR(SEARCH("MODERADO",ER10)))</formula>
    </cfRule>
    <cfRule type="containsText" dxfId="469" priority="80" operator="containsText" text="ALTO">
      <formula>NOT(ISERROR(SEARCH("ALTO",ER10)))</formula>
    </cfRule>
  </conditionalFormatting>
  <conditionalFormatting sqref="ER11:ES11 ER13:ES13">
    <cfRule type="containsText" dxfId="468" priority="121" operator="containsText" text="EXTREMO">
      <formula>NOT(ISERROR(SEARCH("EXTREMO",ER11)))</formula>
    </cfRule>
    <cfRule type="containsText" dxfId="467" priority="120" operator="containsText" text="ALTO">
      <formula>NOT(ISERROR(SEARCH("ALTO",ER11)))</formula>
    </cfRule>
    <cfRule type="containsText" dxfId="466" priority="119" operator="containsText" text="MODERADO">
      <formula>NOT(ISERROR(SEARCH("MODERADO",ER11)))</formula>
    </cfRule>
  </conditionalFormatting>
  <conditionalFormatting sqref="ER12:ES12">
    <cfRule type="containsText" dxfId="465" priority="17" operator="containsText" text="MODERADO">
      <formula>NOT(ISERROR(SEARCH("MODERADO",ER12)))</formula>
    </cfRule>
    <cfRule type="containsText" dxfId="464" priority="18" operator="containsText" text="ALTO">
      <formula>NOT(ISERROR(SEARCH("ALTO",ER12)))</formula>
    </cfRule>
    <cfRule type="containsText" dxfId="463" priority="19" operator="containsText" text="EXTREMO">
      <formula>NOT(ISERROR(SEARCH("EXTREMO",ER12)))</formula>
    </cfRule>
  </conditionalFormatting>
  <conditionalFormatting sqref="ER12:ES13">
    <cfRule type="containsText" dxfId="462" priority="53" operator="containsText" text="MODERADO">
      <formula>NOT(ISERROR(SEARCH("MODERADO",ER12)))</formula>
    </cfRule>
    <cfRule type="containsText" dxfId="461" priority="54" operator="containsText" text="ALTO">
      <formula>NOT(ISERROR(SEARCH("ALTO",ER12)))</formula>
    </cfRule>
    <cfRule type="containsText" dxfId="460" priority="55" operator="containsText" text="EXTREMO">
      <formula>NOT(ISERROR(SEARCH("EXTREMO",ER12)))</formula>
    </cfRule>
  </conditionalFormatting>
  <conditionalFormatting sqref="EY9:EZ9">
    <cfRule type="containsText" dxfId="459" priority="134" operator="containsText" text="MODERADO">
      <formula>NOT(ISERROR(SEARCH("MODERADO",EY9)))</formula>
    </cfRule>
    <cfRule type="containsText" dxfId="458" priority="135" operator="containsText" text="ALTO">
      <formula>NOT(ISERROR(SEARCH("ALTO",EY9)))</formula>
    </cfRule>
    <cfRule type="containsText" dxfId="457" priority="136" operator="containsText" text="EXTREMO">
      <formula>NOT(ISERROR(SEARCH("EXTREMO",EY9)))</formula>
    </cfRule>
  </conditionalFormatting>
  <conditionalFormatting sqref="EY9:EZ11">
    <cfRule type="containsText" dxfId="456" priority="94" operator="containsText" text="MODERADO">
      <formula>NOT(ISERROR(SEARCH("MODERADO",EY9)))</formula>
    </cfRule>
    <cfRule type="containsText" dxfId="455" priority="95" operator="containsText" text="ALTO">
      <formula>NOT(ISERROR(SEARCH("ALTO",EY9)))</formula>
    </cfRule>
    <cfRule type="containsText" dxfId="454" priority="96" operator="containsText" text="EXTREMO">
      <formula>NOT(ISERROR(SEARCH("EXTREMO",EY9)))</formula>
    </cfRule>
  </conditionalFormatting>
  <conditionalFormatting sqref="EY10:EZ10">
    <cfRule type="containsText" dxfId="453" priority="76" operator="containsText" text="MODERADO">
      <formula>NOT(ISERROR(SEARCH("MODERADO",EY10)))</formula>
    </cfRule>
    <cfRule type="containsText" dxfId="452" priority="77" operator="containsText" text="ALTO">
      <formula>NOT(ISERROR(SEARCH("ALTO",EY10)))</formula>
    </cfRule>
    <cfRule type="containsText" dxfId="451" priority="78" operator="containsText" text="EXTREMO">
      <formula>NOT(ISERROR(SEARCH("EXTREMO",EY10)))</formula>
    </cfRule>
  </conditionalFormatting>
  <conditionalFormatting sqref="EY11:EZ11 EY13:EZ13">
    <cfRule type="containsText" dxfId="450" priority="117" operator="containsText" text="ALTO">
      <formula>NOT(ISERROR(SEARCH("ALTO",EY11)))</formula>
    </cfRule>
    <cfRule type="containsText" dxfId="449" priority="116" operator="containsText" text="MODERADO">
      <formula>NOT(ISERROR(SEARCH("MODERADO",EY11)))</formula>
    </cfRule>
    <cfRule type="containsText" dxfId="448" priority="118" operator="containsText" text="EXTREMO">
      <formula>NOT(ISERROR(SEARCH("EXTREMO",EY11)))</formula>
    </cfRule>
  </conditionalFormatting>
  <conditionalFormatting sqref="EY12:EZ12">
    <cfRule type="containsText" dxfId="447" priority="14" operator="containsText" text="MODERADO">
      <formula>NOT(ISERROR(SEARCH("MODERADO",EY12)))</formula>
    </cfRule>
    <cfRule type="containsText" dxfId="446" priority="15" operator="containsText" text="ALTO">
      <formula>NOT(ISERROR(SEARCH("ALTO",EY12)))</formula>
    </cfRule>
    <cfRule type="containsText" dxfId="445" priority="16" operator="containsText" text="EXTREMO">
      <formula>NOT(ISERROR(SEARCH("EXTREMO",EY12)))</formula>
    </cfRule>
  </conditionalFormatting>
  <conditionalFormatting sqref="EY12:EZ13">
    <cfRule type="containsText" dxfId="444" priority="52" operator="containsText" text="EXTREMO">
      <formula>NOT(ISERROR(SEARCH("EXTREMO",EY12)))</formula>
    </cfRule>
    <cfRule type="containsText" dxfId="443" priority="51" operator="containsText" text="ALTO">
      <formula>NOT(ISERROR(SEARCH("ALTO",EY12)))</formula>
    </cfRule>
    <cfRule type="containsText" dxfId="442" priority="50" operator="containsText" text="MODERADO">
      <formula>NOT(ISERROR(SEARCH("MODERADO",EY12)))</formula>
    </cfRule>
  </conditionalFormatting>
  <conditionalFormatting sqref="FF9:FG9">
    <cfRule type="containsText" dxfId="441" priority="131" operator="containsText" text="MODERADO">
      <formula>NOT(ISERROR(SEARCH("MODERADO",FF9)))</formula>
    </cfRule>
    <cfRule type="containsText" dxfId="440" priority="132" operator="containsText" text="ALTO">
      <formula>NOT(ISERROR(SEARCH("ALTO",FF9)))</formula>
    </cfRule>
    <cfRule type="containsText" dxfId="439" priority="133" operator="containsText" text="EXTREMO">
      <formula>NOT(ISERROR(SEARCH("EXTREMO",FF9)))</formula>
    </cfRule>
  </conditionalFormatting>
  <conditionalFormatting sqref="FF9:FG11">
    <cfRule type="containsText" dxfId="438" priority="92" operator="containsText" text="ALTO">
      <formula>NOT(ISERROR(SEARCH("ALTO",FF9)))</formula>
    </cfRule>
    <cfRule type="containsText" dxfId="437" priority="93" operator="containsText" text="EXTREMO">
      <formula>NOT(ISERROR(SEARCH("EXTREMO",FF9)))</formula>
    </cfRule>
    <cfRule type="containsText" dxfId="436" priority="91" operator="containsText" text="MODERADO">
      <formula>NOT(ISERROR(SEARCH("MODERADO",FF9)))</formula>
    </cfRule>
  </conditionalFormatting>
  <conditionalFormatting sqref="FF10:FG10">
    <cfRule type="containsText" dxfId="435" priority="75" operator="containsText" text="EXTREMO">
      <formula>NOT(ISERROR(SEARCH("EXTREMO",FF10)))</formula>
    </cfRule>
    <cfRule type="containsText" dxfId="434" priority="74" operator="containsText" text="ALTO">
      <formula>NOT(ISERROR(SEARCH("ALTO",FF10)))</formula>
    </cfRule>
    <cfRule type="containsText" dxfId="433" priority="73" operator="containsText" text="MODERADO">
      <formula>NOT(ISERROR(SEARCH("MODERADO",FF10)))</formula>
    </cfRule>
  </conditionalFormatting>
  <conditionalFormatting sqref="FF11:FG11 FF13:FG13">
    <cfRule type="containsText" dxfId="432" priority="115" operator="containsText" text="EXTREMO">
      <formula>NOT(ISERROR(SEARCH("EXTREMO",FF11)))</formula>
    </cfRule>
    <cfRule type="containsText" dxfId="431" priority="114" operator="containsText" text="ALTO">
      <formula>NOT(ISERROR(SEARCH("ALTO",FF11)))</formula>
    </cfRule>
    <cfRule type="containsText" dxfId="430" priority="113" operator="containsText" text="MODERADO">
      <formula>NOT(ISERROR(SEARCH("MODERADO",FF11)))</formula>
    </cfRule>
  </conditionalFormatting>
  <conditionalFormatting sqref="FF12:FG12">
    <cfRule type="containsText" dxfId="429" priority="13" operator="containsText" text="EXTREMO">
      <formula>NOT(ISERROR(SEARCH("EXTREMO",FF12)))</formula>
    </cfRule>
    <cfRule type="containsText" dxfId="428" priority="12" operator="containsText" text="ALTO">
      <formula>NOT(ISERROR(SEARCH("ALTO",FF12)))</formula>
    </cfRule>
    <cfRule type="containsText" dxfId="427" priority="11" operator="containsText" text="MODERADO">
      <formula>NOT(ISERROR(SEARCH("MODERADO",FF12)))</formula>
    </cfRule>
  </conditionalFormatting>
  <conditionalFormatting sqref="FF12:FG13">
    <cfRule type="containsText" dxfId="426" priority="49" operator="containsText" text="EXTREMO">
      <formula>NOT(ISERROR(SEARCH("EXTREMO",FF12)))</formula>
    </cfRule>
    <cfRule type="containsText" dxfId="425" priority="48" operator="containsText" text="ALTO">
      <formula>NOT(ISERROR(SEARCH("ALTO",FF12)))</formula>
    </cfRule>
    <cfRule type="containsText" dxfId="424" priority="47" operator="containsText" text="MODERADO">
      <formula>NOT(ISERROR(SEARCH("MODERADO",FF12)))</formula>
    </cfRule>
  </conditionalFormatting>
  <conditionalFormatting sqref="FM9:FN9">
    <cfRule type="containsText" dxfId="423" priority="129" operator="containsText" text="ALTO">
      <formula>NOT(ISERROR(SEARCH("ALTO",FM9)))</formula>
    </cfRule>
    <cfRule type="containsText" dxfId="422" priority="130" operator="containsText" text="EXTREMO">
      <formula>NOT(ISERROR(SEARCH("EXTREMO",FM9)))</formula>
    </cfRule>
    <cfRule type="containsText" dxfId="421" priority="128" operator="containsText" text="MODERADO">
      <formula>NOT(ISERROR(SEARCH("MODERADO",FM9)))</formula>
    </cfRule>
  </conditionalFormatting>
  <conditionalFormatting sqref="FM9:FN11">
    <cfRule type="containsText" dxfId="420" priority="89" operator="containsText" text="ALTO">
      <formula>NOT(ISERROR(SEARCH("ALTO",FM9)))</formula>
    </cfRule>
    <cfRule type="containsText" dxfId="419" priority="90" operator="containsText" text="EXTREMO">
      <formula>NOT(ISERROR(SEARCH("EXTREMO",FM9)))</formula>
    </cfRule>
    <cfRule type="containsText" dxfId="418" priority="88" operator="containsText" text="MODERADO">
      <formula>NOT(ISERROR(SEARCH("MODERADO",FM9)))</formula>
    </cfRule>
  </conditionalFormatting>
  <conditionalFormatting sqref="FM10:FN10">
    <cfRule type="containsText" dxfId="417" priority="70" operator="containsText" text="MODERADO">
      <formula>NOT(ISERROR(SEARCH("MODERADO",FM10)))</formula>
    </cfRule>
    <cfRule type="containsText" dxfId="416" priority="72" operator="containsText" text="EXTREMO">
      <formula>NOT(ISERROR(SEARCH("EXTREMO",FM10)))</formula>
    </cfRule>
    <cfRule type="containsText" dxfId="415" priority="71" operator="containsText" text="ALTO">
      <formula>NOT(ISERROR(SEARCH("ALTO",FM10)))</formula>
    </cfRule>
  </conditionalFormatting>
  <conditionalFormatting sqref="FM11:FN11 FM13:FN13">
    <cfRule type="containsText" dxfId="414" priority="111" operator="containsText" text="ALTO">
      <formula>NOT(ISERROR(SEARCH("ALTO",FM11)))</formula>
    </cfRule>
    <cfRule type="containsText" dxfId="413" priority="112" operator="containsText" text="EXTREMO">
      <formula>NOT(ISERROR(SEARCH("EXTREMO",FM11)))</formula>
    </cfRule>
    <cfRule type="containsText" dxfId="412" priority="110" operator="containsText" text="MODERADO">
      <formula>NOT(ISERROR(SEARCH("MODERADO",FM11)))</formula>
    </cfRule>
  </conditionalFormatting>
  <conditionalFormatting sqref="FM12:FN12">
    <cfRule type="containsText" dxfId="411" priority="10" operator="containsText" text="EXTREMO">
      <formula>NOT(ISERROR(SEARCH("EXTREMO",FM12)))</formula>
    </cfRule>
    <cfRule type="containsText" dxfId="410" priority="9" operator="containsText" text="ALTO">
      <formula>NOT(ISERROR(SEARCH("ALTO",FM12)))</formula>
    </cfRule>
    <cfRule type="containsText" dxfId="409" priority="8" operator="containsText" text="MODERADO">
      <formula>NOT(ISERROR(SEARCH("MODERADO",FM12)))</formula>
    </cfRule>
  </conditionalFormatting>
  <conditionalFormatting sqref="FM12:FN13">
    <cfRule type="containsText" dxfId="408" priority="46" operator="containsText" text="EXTREMO">
      <formula>NOT(ISERROR(SEARCH("EXTREMO",FM12)))</formula>
    </cfRule>
    <cfRule type="containsText" dxfId="407" priority="44" operator="containsText" text="MODERADO">
      <formula>NOT(ISERROR(SEARCH("MODERADO",FM12)))</formula>
    </cfRule>
    <cfRule type="containsText" dxfId="406" priority="45" operator="containsText" text="ALTO">
      <formula>NOT(ISERROR(SEARCH("ALTO",FM12)))</formula>
    </cfRule>
  </conditionalFormatting>
  <conditionalFormatting sqref="FT9:FU9">
    <cfRule type="containsText" dxfId="405" priority="125" operator="containsText" text="MODERADO">
      <formula>NOT(ISERROR(SEARCH("MODERADO",FT9)))</formula>
    </cfRule>
    <cfRule type="containsText" dxfId="404" priority="127" operator="containsText" text="EXTREMO">
      <formula>NOT(ISERROR(SEARCH("EXTREMO",FT9)))</formula>
    </cfRule>
    <cfRule type="containsText" dxfId="403" priority="126" operator="containsText" text="ALTO">
      <formula>NOT(ISERROR(SEARCH("ALTO",FT9)))</formula>
    </cfRule>
  </conditionalFormatting>
  <conditionalFormatting sqref="FT9:FU11">
    <cfRule type="containsText" dxfId="402" priority="87" operator="containsText" text="EXTREMO">
      <formula>NOT(ISERROR(SEARCH("EXTREMO",FT9)))</formula>
    </cfRule>
    <cfRule type="containsText" dxfId="401" priority="86" operator="containsText" text="ALTO">
      <formula>NOT(ISERROR(SEARCH("ALTO",FT9)))</formula>
    </cfRule>
    <cfRule type="containsText" dxfId="400" priority="85" operator="containsText" text="MODERADO">
      <formula>NOT(ISERROR(SEARCH("MODERADO",FT9)))</formula>
    </cfRule>
  </conditionalFormatting>
  <conditionalFormatting sqref="FT10:FU10">
    <cfRule type="containsText" dxfId="399" priority="67" operator="containsText" text="MODERADO">
      <formula>NOT(ISERROR(SEARCH("MODERADO",FT10)))</formula>
    </cfRule>
    <cfRule type="containsText" dxfId="398" priority="69" operator="containsText" text="EXTREMO">
      <formula>NOT(ISERROR(SEARCH("EXTREMO",FT10)))</formula>
    </cfRule>
    <cfRule type="containsText" dxfId="397" priority="68" operator="containsText" text="ALTO">
      <formula>NOT(ISERROR(SEARCH("ALTO",FT10)))</formula>
    </cfRule>
  </conditionalFormatting>
  <conditionalFormatting sqref="FT11:FU11 FT13:FU13">
    <cfRule type="containsText" dxfId="396" priority="109" operator="containsText" text="EXTREMO">
      <formula>NOT(ISERROR(SEARCH("EXTREMO",FT11)))</formula>
    </cfRule>
    <cfRule type="containsText" dxfId="395" priority="108" operator="containsText" text="ALTO">
      <formula>NOT(ISERROR(SEARCH("ALTO",FT11)))</formula>
    </cfRule>
    <cfRule type="containsText" dxfId="394" priority="107" operator="containsText" text="MODERADO">
      <formula>NOT(ISERROR(SEARCH("MODERADO",FT11)))</formula>
    </cfRule>
  </conditionalFormatting>
  <conditionalFormatting sqref="FT12:FU12">
    <cfRule type="containsText" dxfId="393" priority="5" operator="containsText" text="MODERADO">
      <formula>NOT(ISERROR(SEARCH("MODERADO",FT12)))</formula>
    </cfRule>
    <cfRule type="containsText" dxfId="392" priority="6" operator="containsText" text="ALTO">
      <formula>NOT(ISERROR(SEARCH("ALTO",FT12)))</formula>
    </cfRule>
    <cfRule type="containsText" dxfId="391" priority="7" operator="containsText" text="EXTREMO">
      <formula>NOT(ISERROR(SEARCH("EXTREMO",FT12)))</formula>
    </cfRule>
  </conditionalFormatting>
  <conditionalFormatting sqref="FT12:FU13">
    <cfRule type="containsText" dxfId="390" priority="41" operator="containsText" text="MODERADO">
      <formula>NOT(ISERROR(SEARCH("MODERADO",FT12)))</formula>
    </cfRule>
    <cfRule type="containsText" dxfId="389" priority="42" operator="containsText" text="ALTO">
      <formula>NOT(ISERROR(SEARCH("ALTO",FT12)))</formula>
    </cfRule>
    <cfRule type="containsText" dxfId="388" priority="43" operator="containsText" text="EXTREMO">
      <formula>NOT(ISERROR(SEARCH("EXTREMO",FT12)))</formula>
    </cfRule>
  </conditionalFormatting>
  <conditionalFormatting sqref="GA9:GB9">
    <cfRule type="containsText" dxfId="387" priority="122" operator="containsText" text="MODERADO">
      <formula>NOT(ISERROR(SEARCH("MODERADO",GA9)))</formula>
    </cfRule>
    <cfRule type="containsText" dxfId="386" priority="123" operator="containsText" text="ALTO">
      <formula>NOT(ISERROR(SEARCH("ALTO",GA9)))</formula>
    </cfRule>
    <cfRule type="containsText" dxfId="385" priority="124" operator="containsText" text="EXTREMO">
      <formula>NOT(ISERROR(SEARCH("EXTREMO",GA9)))</formula>
    </cfRule>
  </conditionalFormatting>
  <conditionalFormatting sqref="GA9:GB11">
    <cfRule type="containsText" dxfId="384" priority="82" operator="containsText" text="MODERADO">
      <formula>NOT(ISERROR(SEARCH("MODERADO",GA9)))</formula>
    </cfRule>
    <cfRule type="containsText" dxfId="383" priority="83" operator="containsText" text="ALTO">
      <formula>NOT(ISERROR(SEARCH("ALTO",GA9)))</formula>
    </cfRule>
    <cfRule type="containsText" dxfId="382" priority="84" operator="containsText" text="EXTREMO">
      <formula>NOT(ISERROR(SEARCH("EXTREMO",GA9)))</formula>
    </cfRule>
  </conditionalFormatting>
  <conditionalFormatting sqref="GA10:GB10">
    <cfRule type="containsText" dxfId="381" priority="66" operator="containsText" text="EXTREMO">
      <formula>NOT(ISERROR(SEARCH("EXTREMO",GA10)))</formula>
    </cfRule>
    <cfRule type="containsText" dxfId="380" priority="65" operator="containsText" text="ALTO">
      <formula>NOT(ISERROR(SEARCH("ALTO",GA10)))</formula>
    </cfRule>
    <cfRule type="containsText" dxfId="379" priority="64" operator="containsText" text="MODERADO">
      <formula>NOT(ISERROR(SEARCH("MODERADO",GA10)))</formula>
    </cfRule>
  </conditionalFormatting>
  <conditionalFormatting sqref="GA11:GB11 GA13:GB13">
    <cfRule type="containsText" dxfId="378" priority="105" operator="containsText" text="ALTO">
      <formula>NOT(ISERROR(SEARCH("ALTO",GA11)))</formula>
    </cfRule>
    <cfRule type="containsText" dxfId="377" priority="104" operator="containsText" text="MODERADO">
      <formula>NOT(ISERROR(SEARCH("MODERADO",GA11)))</formula>
    </cfRule>
    <cfRule type="containsText" dxfId="376" priority="106" operator="containsText" text="EXTREMO">
      <formula>NOT(ISERROR(SEARCH("EXTREMO",GA11)))</formula>
    </cfRule>
  </conditionalFormatting>
  <conditionalFormatting sqref="GA12:GB12">
    <cfRule type="containsText" dxfId="375" priority="3" operator="containsText" text="ALTO">
      <formula>NOT(ISERROR(SEARCH("ALTO",GA12)))</formula>
    </cfRule>
    <cfRule type="containsText" dxfId="374" priority="4" operator="containsText" text="EXTREMO">
      <formula>NOT(ISERROR(SEARCH("EXTREMO",GA12)))</formula>
    </cfRule>
    <cfRule type="containsText" dxfId="373" priority="2" operator="containsText" text="MODERADO">
      <formula>NOT(ISERROR(SEARCH("MODERADO",GA12)))</formula>
    </cfRule>
  </conditionalFormatting>
  <conditionalFormatting sqref="GA12:GB13">
    <cfRule type="containsText" dxfId="372" priority="40" operator="containsText" text="EXTREMO">
      <formula>NOT(ISERROR(SEARCH("EXTREMO",GA12)))</formula>
    </cfRule>
    <cfRule type="containsText" dxfId="371" priority="39" operator="containsText" text="ALTO">
      <formula>NOT(ISERROR(SEARCH("ALTO",GA12)))</formula>
    </cfRule>
    <cfRule type="containsText" dxfId="370" priority="38" operator="containsText" text="MODERADO">
      <formula>NOT(ISERROR(SEARCH("MODERADO",GA12)))</formula>
    </cfRule>
  </conditionalFormatting>
  <dataValidations count="17">
    <dataValidation type="list" allowBlank="1" showInputMessage="1" showErrorMessage="1" sqref="J9:AB13 BVK9:BVK10 CFG9:CFG10 CPC9:CPC10 CYY9:CYY10 DIU9:DIU10 DSQ9:DSQ10 ECM9:ECM10 EMI9:EMI10 EWE9:EWE10 FGA9:FGA10 FPW9:FPW10 FZS9:FZS10 GJO9:GJO10 GTK9:GTK10 HDG9:HDG10 HNC9:HNC10 HWY9:HWY10 IGU9:IGU10 IQQ9:IQQ10 JAM9:JAM10 JKI9:JKI10 JUE9:JUE10 KEA9:KEA10 KNW9:KNW10 KXS9:KXS10 LHO9:LHO10 LRK9:LRK10 MBG9:MBG10 MLC9:MLC10 MUY9:MUY10 NEU9:NEU10 NOQ9:NOQ10 NYM9:NYM10 OII9:OII10 OSE9:OSE10 PCA9:PCA10 PLW9:PLW10 PVS9:PVS10 QFO9:QFO10 QPK9:QPK10 QZG9:QZG10 RJC9:RJC10 RSY9:RSY10 SCU9:SCU10 SMQ9:SMQ10 SWM9:SWM10 TGI9:TGI10 TQE9:TQE10 UAA9:UAA10 UJW9:UJW10 UTS9:UTS10 VDO9:VDO10 VNK9:VNK10 VXG9:VXG10 WHC9:WHC10 WQY9:WQY10 XAU9:XAU10" xr:uid="{00000000-0002-0000-1200-000000000000}">
      <formula1>SINO</formula1>
      <formula2>0</formula2>
    </dataValidation>
    <dataValidation type="whole" allowBlank="1" showInputMessage="1" showErrorMessage="1" sqref="BUV9:BUV10 CER9:CER10 CON9:CON10 CYJ9:CYJ10 DIF9:DIF10 DSB9:DSB10 EBX9:EBX10 ELT9:ELT10 EVP9:EVP10 FFL9:FFL10 FPH9:FPH10 FZD9:FZD10 GIZ9:GIZ10 GSV9:GSV10 HCR9:HCR10 HMN9:HMN10 HWJ9:HWJ10 IGF9:IGF10 IQB9:IQB10 IZX9:IZX10 JJT9:JJT10 JTP9:JTP10 KDL9:KDL10 KNH9:KNH10 KXD9:KXD10 LGZ9:LGZ10 LQV9:LQV10 MAR9:MAR10 MKN9:MKN10 MUJ9:MUJ10 NEF9:NEF10 NOB9:NOB10 NXX9:NXX10 OHT9:OHT10 ORP9:ORP10 PBL9:PBL10 PLH9:PLH10 PVD9:PVD10 QEZ9:QEZ10 QOV9:QOV10 QYR9:QYR10 RIN9:RIN10 RSJ9:RSJ10 SCF9:SCF10 SMB9:SMB10 SVX9:SVX10 TFT9:TFT10 TPP9:TPP10 TZL9:TZL10 UJH9:UJH10 UTD9:UTD10 VCZ9:VCZ10 VMV9:VMV10 VWR9:VWR10 WGN9:WGN10 WQJ9:WQJ10 XAF9:XAF10" xr:uid="{00000000-0002-0000-1200-000001000000}">
      <formula1>0</formula1>
      <formula2>100</formula2>
    </dataValidation>
    <dataValidation showInputMessage="1" showErrorMessage="1" sqref="BUY9:BVC10 CEU9:CEY10 COQ9:COU10 CYM9:CYQ10 DII9:DIM10 DSE9:DSI10 ECA9:ECE10 ELW9:EMA10 EVS9:EVW10 FFO9:FFS10 FPK9:FPO10 FZG9:FZK10 GJC9:GJG10 GSY9:GTC10 HCU9:HCY10 HMQ9:HMU10 HWM9:HWQ10 IGI9:IGM10 IQE9:IQI10 JAA9:JAE10 JJW9:JKA10 JTS9:JTW10 KDO9:KDS10 KNK9:KNO10 KXG9:KXK10 LHC9:LHG10 LQY9:LRC10 MAU9:MAY10 MKQ9:MKU10 MUM9:MUQ10 NEI9:NEM10 NOE9:NOI10 NYA9:NYE10 OHW9:OIA10 ORS9:ORW10 PBO9:PBS10 PLK9:PLO10 PVG9:PVK10 QFC9:QFG10 QOY9:QPC10 QYU9:QYY10 RIQ9:RIU10 RSM9:RSQ10 SCI9:SCM10 SME9:SMI10 SWA9:SWE10 TFW9:TGA10 TPS9:TPW10 TZO9:TZS10 UJK9:UJO10 UTG9:UTK10 VDC9:VDG10 VMY9:VNC10 VWU9:VWY10 WGQ9:WGU10 WQM9:WQQ10 XAI9:XAM10" xr:uid="{00000000-0002-0000-1200-000002000000}">
      <formula1>0</formula1>
      <formula2>0</formula2>
    </dataValidation>
    <dataValidation type="list" showInputMessage="1" showErrorMessage="1" errorTitle="Rechazado" error="Solo son validadas las opciones de la lista" sqref="AP9:AP13 AT9:AT13 AX9:AX13 BB9:BB13 BF9:BF13 BJ9:BJ13 BN9:BN13 BR9:BR13 BV9:BV13 BZ9:BZ13 CD9:CD13 CH9:CH13 CK9:CO13 CV9:CV13 BUW9:BUW10 CES9:CES10 COO9:COO10 CYK9:CYK10 DIG9:DIG10 DSC9:DSC10 EBY9:EBY10 ELU9:ELU10 EVQ9:EVQ10 FFM9:FFM10 FPI9:FPI10 FZE9:FZE10 GJA9:GJA10 GSW9:GSW10 HCS9:HCS10 HMO9:HMO10 HWK9:HWK10 IGG9:IGG10 IQC9:IQC10 IZY9:IZY10 JJU9:JJU10 JTQ9:JTQ10 KDM9:KDM10 KNI9:KNI10 KXE9:KXE10 LHA9:LHA10 LQW9:LQW10 MAS9:MAS10 MKO9:MKO10 MUK9:MUK10 NEG9:NEG10 NOC9:NOC10 NXY9:NXY10 OHU9:OHU10 ORQ9:ORQ10 PBM9:PBM10 PLI9:PLI10 PVE9:PVE10 QFA9:QFA10 QOW9:QOW10 QYS9:QYS10 RIO9:RIO10 RSK9:RSK10 SCG9:SCG10 SMC9:SMC10 SVY9:SVY10 TFU9:TFU10 TPQ9:TPQ10 TZM9:TZM10 UJI9:UJI10 UTE9:UTE10 VDA9:VDA10 VMW9:VMW10 VWS9:VWS10 WGO9:WGO10 WQK9:WQK10 XAG9:XAG10" xr:uid="{00000000-0002-0000-1200-000003000000}">
      <formula1>Efecto</formula1>
      <formula2>0</formula2>
    </dataValidation>
    <dataValidation type="list" allowBlank="1" showInputMessage="1" showErrorMessage="1" sqref="BUK9:BUK10 CEG9:CEG10 COC9:COC10 CXY9:CXY10 DHU9:DHU10 DRQ9:DRQ10 EBM9:EBM10 ELI9:ELI10 EVE9:EVE10 FFA9:FFA10 FOW9:FOW10 FYS9:FYS10 GIO9:GIO10 GSK9:GSK10 HCG9:HCG10 HMC9:HMC10 HVY9:HVY10 IFU9:IFU10 IPQ9:IPQ10 IZM9:IZM10 JJI9:JJI10 JTE9:JTE10 KDA9:KDA10 KMW9:KMW10 KWS9:KWS10 LGO9:LGO10 LQK9:LQK10 MAG9:MAG10 MKC9:MKC10 MTY9:MTY10 NDU9:NDU10 NNQ9:NNQ10 NXM9:NXM10 OHI9:OHI10 ORE9:ORE10 PBA9:PBA10 PKW9:PKW10 PUS9:PUS10 QEO9:QEO10 QOK9:QOK10 QYG9:QYG10 RIC9:RIC10 RRY9:RRY10 SBU9:SBU10 SLQ9:SLQ10 SVM9:SVM10 TFI9:TFI10 TPE9:TPE10 TZA9:TZA10 UIW9:UIW10 USS9:USS10 VCO9:VCO10 VMK9:VMK10 VWG9:VWG10 WGC9:WGC10 WPY9:WPY10 WZU9:WZU10" xr:uid="{00000000-0002-0000-1200-000004000000}">
      <formula1>IMPACTO</formula1>
      <formula2>0</formula2>
    </dataValidation>
    <dataValidation type="list" allowBlank="1" showInputMessage="1" showErrorMessage="1" sqref="I9:I11 I12:I13 BUJ9:BUJ10 CEF9:CEF10 COB9:COB10 CXX9:CXX10 DHT9:DHT10 DRP9:DRP10 EBL9:EBL10 ELH9:ELH10 EVD9:EVD10 FEZ9:FEZ10 FOV9:FOV10 FYR9:FYR10 GIN9:GIN10 GSJ9:GSJ10 HCF9:HCF10 HMB9:HMB10 HVX9:HVX10 IFT9:IFT10 IPP9:IPP10 IZL9:IZL10 JJH9:JJH10 JTD9:JTD10 KCZ9:KCZ10 KMV9:KMV10 KWR9:KWR10 LGN9:LGN10 LQJ9:LQJ10 MAF9:MAF10 MKB9:MKB10 MTX9:MTX10 NDT9:NDT10 NNP9:NNP10 NXL9:NXL10 OHH9:OHH10 ORD9:ORD10 PAZ9:PAZ10 PKV9:PKV10 PUR9:PUR10 QEN9:QEN10 QOJ9:QOJ10 QYF9:QYF10 RIB9:RIB10 RRX9:RRX10 SBT9:SBT10 SLP9:SLP10 SVL9:SVL10 TFH9:TFH10 TPD9:TPD10 TYZ9:TYZ10 UIV9:UIV10 USR9:USR10 VCN9:VCN10 VMJ9:VMJ10 VWF9:VWF10 WGB9:WGB10 WPX9:WPX10 WZT9:WZT10" xr:uid="{00000000-0002-0000-1200-000005000000}">
      <formula1>PROBAB</formula1>
      <formula2>0</formula2>
    </dataValidation>
    <dataValidation type="list" showInputMessage="1" showErrorMessage="1" sqref="AO9:AO13 AS9:AS13 AW9:AW13 BA9:BA13 BE9:BE13 BI9:BI13 BM9:BM13 BQ9:BQ13 BU9:BU13 BY9:BY13 CC9:CC13 CG9:CG13 CJ9:CJ13" xr:uid="{00000000-0002-0000-1200-000006000000}">
      <formula1>TIP_CONTROL</formula1>
      <formula2>0</formula2>
    </dataValidation>
    <dataValidation type="list" sqref="CI9:CI13" xr:uid="{00000000-0002-0000-1200-000007000000}">
      <formula1>IMPLEMENT</formula1>
      <formula2>0</formula2>
    </dataValidation>
    <dataValidation showInputMessage="1" showErrorMessage="1" errorTitle="Rechazado" error="Solo son validadas las opciones de la lista" sqref="AK9:AK12 AK13:AL13 CP9:CQ13 CR13:CU13 CS9:CU12" xr:uid="{00000000-0002-0000-1200-000008000000}">
      <formula1>0</formula1>
      <formula2>0</formula2>
    </dataValidation>
    <dataValidation type="list" allowBlank="1" showInputMessage="1" sqref="F9:F13" xr:uid="{00000000-0002-0000-1200-000009000000}">
      <formula1>TipoCau</formula1>
      <formula2>0</formula2>
    </dataValidation>
    <dataValidation type="list" allowBlank="1" showInputMessage="1" sqref="D9:D13" xr:uid="{00000000-0002-0000-1200-00000A000000}">
      <formula1>InternoExp</formula1>
      <formula2>0</formula2>
    </dataValidation>
    <dataValidation type="list" allowBlank="1" showInputMessage="1" sqref="E9:E13" xr:uid="{00000000-0002-0000-1200-00000B000000}">
      <formula1>ExternoExp</formula1>
      <formula2>0</formula2>
    </dataValidation>
    <dataValidation type="list" allowBlank="1" showInputMessage="1" sqref="H9:H13" xr:uid="{00000000-0002-0000-1200-00000C000000}">
      <formula1>TramitesSer</formula1>
      <formula2>0</formula2>
    </dataValidation>
    <dataValidation type="list" allowBlank="1" showInputMessage="1" showErrorMessage="1" sqref="G9:G13" xr:uid="{00000000-0002-0000-1200-00000D000000}">
      <formula1>consecuencias</formula1>
      <formula2>0</formula2>
    </dataValidation>
    <dataValidation type="list" allowBlank="1" showInputMessage="1" showErrorMessage="1" sqref="BLZ587:BLZ591" xr:uid="{00000000-0002-0000-1200-00000E000000}">
      <formula1>TIPOOOOO</formula1>
      <formula2>0</formula2>
    </dataValidation>
    <dataValidation type="list" showInputMessage="1" showErrorMessage="1" errorTitle="Rechazado" error="Solo son validadas las opciones de la lista" sqref="AM9:AM13 AQ9:AQ13 AU9:AU13 AY9:AY13 BC9:BC13 BG9:BG13 BK9:BK13 BO9:BO13 BS9:BS13 BW9:BW13 CA9:CA13 CE9:CE13" xr:uid="{00000000-0002-0000-1200-00000F000000}">
      <formula1>FRECUENCY</formula1>
      <formula2>0</formula2>
    </dataValidation>
    <dataValidation type="list" showErrorMessage="1" sqref="AN9:AN13 AR9:AR13 AV9:AV13 AZ9:AZ13 BD9:BD13 BH9:BH13 BL9:BL13 BP9:BP13 BT9:BT13 BX9:BX13 CB9:CB13 CF9:CF13" xr:uid="{00000000-0002-0000-1200-000010000000}">
      <formula1>IMPLEMENT</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FF"/>
  </sheetPr>
  <dimension ref="A1:EE877"/>
  <sheetViews>
    <sheetView topLeftCell="D1" zoomScaleNormal="100" workbookViewId="0">
      <selection activeCell="AY17" sqref="AY17"/>
    </sheetView>
  </sheetViews>
  <sheetFormatPr baseColWidth="10" defaultColWidth="12.6640625" defaultRowHeight="15" customHeight="1"/>
  <cols>
    <col min="1" max="1" width="5.44140625" customWidth="1"/>
    <col min="2" max="2" width="26.44140625" customWidth="1"/>
    <col min="3" max="3" width="31.44140625" customWidth="1"/>
    <col min="4" max="4" width="27.21875" customWidth="1"/>
    <col min="5" max="6" width="15.44140625" customWidth="1"/>
    <col min="7" max="8" width="27.21875" customWidth="1"/>
    <col min="9" max="9" width="13.77734375" customWidth="1"/>
    <col min="10" max="28" width="11" customWidth="1"/>
    <col min="29" max="29" width="14.109375" customWidth="1"/>
    <col min="30" max="30" width="7.21875" customWidth="1"/>
    <col min="31" max="31" width="11.21875" customWidth="1"/>
    <col min="32" max="32" width="6.77734375" customWidth="1"/>
    <col min="33" max="33" width="11.88671875" customWidth="1"/>
    <col min="34" max="34" width="12" customWidth="1"/>
    <col min="35" max="35" width="50.44140625" customWidth="1"/>
    <col min="36" max="36" width="20.109375" customWidth="1"/>
    <col min="37" max="37" width="26.21875" customWidth="1"/>
    <col min="38" max="38" width="25.44140625" customWidth="1"/>
    <col min="39" max="42" width="13.44140625" customWidth="1"/>
    <col min="43" max="43" width="13.21875" customWidth="1"/>
    <col min="44" max="44" width="9.44140625" customWidth="1"/>
    <col min="45" max="45" width="11.109375" customWidth="1"/>
    <col min="46" max="46" width="9.44140625" customWidth="1"/>
    <col min="47" max="48" width="14.77734375" customWidth="1"/>
    <col min="49" max="49" width="35.33203125" customWidth="1"/>
    <col min="50" max="50" width="9.88671875" style="489" customWidth="1"/>
    <col min="51" max="51" width="55.33203125" customWidth="1"/>
    <col min="52" max="52" width="42.21875" customWidth="1"/>
    <col min="53" max="53" width="5" customWidth="1"/>
    <col min="54" max="55" width="10.88671875" customWidth="1"/>
    <col min="56" max="56" width="5.44140625" customWidth="1"/>
    <col min="57" max="62" width="10.88671875" customWidth="1"/>
    <col min="63" max="63" width="41.44140625" customWidth="1"/>
    <col min="64" max="64" width="10.88671875" customWidth="1"/>
    <col min="65" max="65" width="52" customWidth="1"/>
    <col min="66" max="69" width="10.88671875" customWidth="1"/>
    <col min="70" max="70" width="37.109375" customWidth="1"/>
    <col min="71" max="74" width="10.88671875" customWidth="1"/>
    <col min="75" max="75" width="48.44140625" customWidth="1"/>
    <col min="76" max="134" width="10.88671875" customWidth="1"/>
    <col min="135" max="135" width="30.21875" customWidth="1"/>
  </cols>
  <sheetData>
    <row r="1" spans="1:135" ht="11.25" customHeight="1">
      <c r="A1" s="490"/>
      <c r="B1" s="724" t="s">
        <v>0</v>
      </c>
      <c r="C1" s="650"/>
      <c r="D1" s="650"/>
      <c r="E1" s="650"/>
      <c r="F1" s="650"/>
      <c r="G1" s="650"/>
      <c r="H1" s="650"/>
      <c r="I1" s="651"/>
      <c r="J1" s="731"/>
      <c r="K1" s="616"/>
      <c r="L1" s="158"/>
      <c r="M1" s="491"/>
      <c r="N1" s="491"/>
      <c r="O1" s="158"/>
      <c r="P1" s="158"/>
      <c r="Q1" s="158"/>
      <c r="R1" s="158"/>
      <c r="S1" s="158"/>
      <c r="T1" s="158"/>
      <c r="U1" s="158"/>
      <c r="V1" s="158"/>
      <c r="W1" s="158"/>
      <c r="X1" s="158"/>
      <c r="Y1" s="158"/>
      <c r="Z1" s="158"/>
      <c r="AA1" s="158"/>
      <c r="AB1" s="158"/>
      <c r="AC1" s="492"/>
      <c r="AD1" s="492"/>
      <c r="AE1" s="492"/>
      <c r="AF1" s="492"/>
      <c r="AG1" s="492"/>
      <c r="AH1" s="492"/>
      <c r="AI1" s="158"/>
      <c r="AJ1" s="158"/>
      <c r="AK1" s="158"/>
      <c r="AL1" s="158"/>
      <c r="AM1" s="491"/>
      <c r="AN1" s="158"/>
      <c r="AO1" s="158"/>
      <c r="AP1" s="158"/>
      <c r="AQ1" s="158"/>
      <c r="AR1" s="158"/>
      <c r="AS1" s="158"/>
      <c r="AT1" s="158"/>
      <c r="AU1" s="158"/>
      <c r="AV1" s="158"/>
      <c r="AW1" s="158"/>
      <c r="AX1" s="491"/>
      <c r="AY1" s="158"/>
      <c r="AZ1" s="158"/>
      <c r="BA1" s="157"/>
      <c r="BB1" s="157"/>
      <c r="BC1" s="157"/>
      <c r="BD1" s="157"/>
      <c r="BE1" s="157"/>
      <c r="BF1" s="157"/>
      <c r="BG1" s="157"/>
      <c r="BH1" s="157"/>
      <c r="BI1" s="157"/>
      <c r="BJ1" s="157"/>
      <c r="BK1" s="157"/>
      <c r="BL1" s="157"/>
      <c r="BM1" s="157"/>
      <c r="BN1" s="157"/>
      <c r="BO1" s="157"/>
      <c r="BP1" s="493"/>
      <c r="BQ1" s="157"/>
      <c r="BR1" s="494"/>
      <c r="BS1" s="157"/>
      <c r="BT1" s="157"/>
      <c r="BU1" s="157"/>
      <c r="BV1" s="157"/>
      <c r="BW1" s="157"/>
      <c r="BX1" s="157"/>
      <c r="BY1" s="157"/>
      <c r="BZ1" s="157"/>
      <c r="CA1" s="157"/>
      <c r="CB1" s="157"/>
      <c r="CC1" s="157"/>
      <c r="CD1" s="157"/>
      <c r="CE1" s="157"/>
      <c r="CF1" s="157"/>
      <c r="CG1" s="157"/>
      <c r="CH1" s="157"/>
      <c r="CI1" s="157"/>
      <c r="CJ1" s="157"/>
      <c r="CK1" s="157"/>
      <c r="CL1" s="157"/>
      <c r="CM1" s="157"/>
      <c r="CN1" s="157"/>
      <c r="CO1" s="157"/>
      <c r="CP1" s="157"/>
      <c r="CQ1" s="157"/>
      <c r="CR1" s="157"/>
      <c r="CS1" s="157"/>
      <c r="CT1" s="157"/>
      <c r="CU1" s="157"/>
      <c r="CV1" s="157"/>
      <c r="CW1" s="157"/>
      <c r="CX1" s="157"/>
      <c r="CY1" s="157"/>
      <c r="CZ1" s="157"/>
      <c r="DA1" s="157"/>
      <c r="DB1" s="157"/>
      <c r="DC1" s="157"/>
      <c r="DD1" s="157"/>
      <c r="DE1" s="157"/>
      <c r="DF1" s="157"/>
      <c r="DG1" s="157"/>
      <c r="DH1" s="157"/>
      <c r="DI1" s="157"/>
      <c r="DJ1" s="157"/>
      <c r="DK1" s="157"/>
      <c r="DL1" s="157"/>
      <c r="DM1" s="157"/>
      <c r="DN1" s="157"/>
      <c r="DO1" s="157"/>
      <c r="DP1" s="157"/>
      <c r="DQ1" s="157"/>
      <c r="DR1" s="157"/>
      <c r="DS1" s="157"/>
      <c r="DT1" s="157"/>
      <c r="DU1" s="157"/>
      <c r="DV1" s="157"/>
      <c r="DW1" s="157"/>
      <c r="DX1" s="157"/>
      <c r="DY1" s="157"/>
      <c r="DZ1" s="157"/>
      <c r="EA1" s="157"/>
      <c r="EB1" s="157"/>
      <c r="EC1" s="157"/>
      <c r="ED1" s="157"/>
      <c r="EE1" s="157"/>
    </row>
    <row r="2" spans="1:135" ht="14.25" customHeight="1">
      <c r="A2" s="490"/>
      <c r="B2" s="735" t="s">
        <v>3</v>
      </c>
      <c r="C2" s="646"/>
      <c r="D2" s="646"/>
      <c r="E2" s="646"/>
      <c r="F2" s="646"/>
      <c r="G2" s="646"/>
      <c r="H2" s="646"/>
      <c r="I2" s="647"/>
      <c r="J2" s="673"/>
      <c r="K2" s="659"/>
      <c r="L2" s="158"/>
      <c r="M2" s="491"/>
      <c r="N2" s="491"/>
      <c r="O2" s="158"/>
      <c r="P2" s="158"/>
      <c r="Q2" s="158"/>
      <c r="R2" s="158"/>
      <c r="S2" s="158"/>
      <c r="T2" s="158"/>
      <c r="U2" s="158"/>
      <c r="V2" s="158"/>
      <c r="W2" s="158"/>
      <c r="X2" s="158"/>
      <c r="Y2" s="158"/>
      <c r="Z2" s="158"/>
      <c r="AA2" s="158"/>
      <c r="AB2" s="158"/>
      <c r="AC2" s="492"/>
      <c r="AD2" s="492"/>
      <c r="AE2" s="492"/>
      <c r="AF2" s="492"/>
      <c r="AG2" s="492"/>
      <c r="AH2" s="492"/>
      <c r="AI2" s="158"/>
      <c r="AJ2" s="158"/>
      <c r="AK2" s="158"/>
      <c r="AL2" s="158"/>
      <c r="AM2" s="491"/>
      <c r="AN2" s="158"/>
      <c r="AO2" s="158"/>
      <c r="AP2" s="158"/>
      <c r="AQ2" s="158"/>
      <c r="AR2" s="158"/>
      <c r="AS2" s="158"/>
      <c r="AT2" s="158"/>
      <c r="AU2" s="158"/>
      <c r="AV2" s="158"/>
      <c r="AW2" s="158"/>
      <c r="AX2" s="491"/>
      <c r="AY2" s="158"/>
      <c r="AZ2" s="158"/>
      <c r="BA2" s="157"/>
      <c r="BB2" s="157"/>
      <c r="BC2" s="157"/>
      <c r="BD2" s="157"/>
      <c r="BE2" s="157"/>
      <c r="BF2" s="157"/>
      <c r="BG2" s="157"/>
      <c r="BH2" s="157"/>
      <c r="BI2" s="157"/>
      <c r="BJ2" s="157"/>
      <c r="BK2" s="157"/>
      <c r="BL2" s="157"/>
      <c r="BM2" s="157"/>
      <c r="BN2" s="157"/>
      <c r="BO2" s="157"/>
      <c r="BP2" s="493"/>
      <c r="BQ2" s="157"/>
      <c r="BR2" s="494"/>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c r="EB2" s="157"/>
      <c r="EC2" s="157"/>
      <c r="ED2" s="157"/>
      <c r="EE2" s="157"/>
    </row>
    <row r="3" spans="1:135" ht="11.25" customHeight="1">
      <c r="A3" s="490"/>
      <c r="B3" s="495" t="s">
        <v>80</v>
      </c>
      <c r="C3" s="728" t="s">
        <v>81</v>
      </c>
      <c r="D3" s="646"/>
      <c r="E3" s="646"/>
      <c r="F3" s="646"/>
      <c r="G3" s="646"/>
      <c r="H3" s="647"/>
      <c r="I3" s="496" t="s">
        <v>82</v>
      </c>
      <c r="J3" s="673"/>
      <c r="K3" s="659"/>
      <c r="L3" s="158"/>
      <c r="M3" s="491"/>
      <c r="N3" s="491"/>
      <c r="O3" s="158"/>
      <c r="P3" s="158"/>
      <c r="Q3" s="158"/>
      <c r="R3" s="158"/>
      <c r="S3" s="158"/>
      <c r="T3" s="158"/>
      <c r="U3" s="158"/>
      <c r="V3" s="158"/>
      <c r="W3" s="158"/>
      <c r="X3" s="158"/>
      <c r="Y3" s="158"/>
      <c r="Z3" s="158"/>
      <c r="AA3" s="158"/>
      <c r="AB3" s="158"/>
      <c r="AC3" s="492"/>
      <c r="AD3" s="492"/>
      <c r="AE3" s="492"/>
      <c r="AF3" s="492"/>
      <c r="AG3" s="492"/>
      <c r="AH3" s="492"/>
      <c r="AI3" s="158"/>
      <c r="AJ3" s="158"/>
      <c r="AK3" s="158"/>
      <c r="AL3" s="158"/>
      <c r="AM3" s="491"/>
      <c r="AN3" s="158"/>
      <c r="AO3" s="158"/>
      <c r="AP3" s="158"/>
      <c r="AQ3" s="158"/>
      <c r="AR3" s="158"/>
      <c r="AS3" s="158"/>
      <c r="AT3" s="158"/>
      <c r="AU3" s="158"/>
      <c r="AV3" s="158"/>
      <c r="AW3" s="158"/>
      <c r="AX3" s="491"/>
      <c r="AY3" s="158"/>
      <c r="AZ3" s="158"/>
      <c r="BA3" s="157"/>
      <c r="BB3" s="157"/>
      <c r="BC3" s="157"/>
      <c r="BD3" s="157"/>
      <c r="BE3" s="157"/>
      <c r="BF3" s="157"/>
      <c r="BG3" s="157"/>
      <c r="BH3" s="157"/>
      <c r="BI3" s="157"/>
      <c r="BJ3" s="157"/>
      <c r="BK3" s="157"/>
      <c r="BL3" s="157"/>
      <c r="BM3" s="157"/>
      <c r="BN3" s="157"/>
      <c r="BO3" s="157"/>
      <c r="BP3" s="493"/>
      <c r="BQ3" s="157"/>
      <c r="BR3" s="494"/>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c r="DZ3" s="157"/>
      <c r="EA3" s="157"/>
      <c r="EB3" s="157"/>
      <c r="EC3" s="157"/>
      <c r="ED3" s="157"/>
      <c r="EE3" s="157"/>
    </row>
    <row r="4" spans="1:135" ht="14.25" customHeight="1">
      <c r="A4" s="490"/>
      <c r="B4" s="497" t="s">
        <v>83</v>
      </c>
      <c r="C4" s="738" t="s">
        <v>36</v>
      </c>
      <c r="D4" s="663"/>
      <c r="E4" s="663"/>
      <c r="F4" s="663"/>
      <c r="G4" s="663"/>
      <c r="H4" s="664"/>
      <c r="I4" s="498" t="s">
        <v>84</v>
      </c>
      <c r="J4" s="673"/>
      <c r="K4" s="659"/>
      <c r="L4" s="158"/>
      <c r="M4" s="491"/>
      <c r="N4" s="491"/>
      <c r="O4" s="158"/>
      <c r="P4" s="158"/>
      <c r="Q4" s="158"/>
      <c r="R4" s="158"/>
      <c r="S4" s="158"/>
      <c r="T4" s="158"/>
      <c r="U4" s="158"/>
      <c r="V4" s="158"/>
      <c r="W4" s="158"/>
      <c r="X4" s="158"/>
      <c r="Y4" s="158"/>
      <c r="Z4" s="158"/>
      <c r="AA4" s="158"/>
      <c r="AB4" s="158"/>
      <c r="AC4" s="492"/>
      <c r="AD4" s="492"/>
      <c r="AE4" s="492"/>
      <c r="AF4" s="492"/>
      <c r="AG4" s="492"/>
      <c r="AH4" s="492"/>
      <c r="AI4" s="158"/>
      <c r="AJ4" s="158"/>
      <c r="AK4" s="158"/>
      <c r="AL4" s="158"/>
      <c r="AM4" s="491"/>
      <c r="AN4" s="158"/>
      <c r="AO4" s="158"/>
      <c r="AP4" s="158"/>
      <c r="AQ4" s="158"/>
      <c r="AR4" s="158"/>
      <c r="AS4" s="158"/>
      <c r="AT4" s="158"/>
      <c r="AU4" s="158"/>
      <c r="AV4" s="158"/>
      <c r="AW4" s="158"/>
      <c r="AX4" s="491"/>
      <c r="AY4" s="158"/>
      <c r="AZ4" s="158"/>
      <c r="BA4" s="157"/>
      <c r="BB4" s="157"/>
      <c r="BC4" s="157"/>
      <c r="BD4" s="157"/>
      <c r="BE4" s="157"/>
      <c r="BF4" s="157"/>
      <c r="BG4" s="157"/>
      <c r="BH4" s="157"/>
      <c r="BI4" s="157"/>
      <c r="BJ4" s="157"/>
      <c r="BK4" s="157"/>
      <c r="BL4" s="157"/>
      <c r="BM4" s="157"/>
      <c r="BN4" s="157"/>
      <c r="BO4" s="157"/>
      <c r="BP4" s="493"/>
      <c r="BQ4" s="157"/>
      <c r="BR4" s="494"/>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c r="DY4" s="157"/>
      <c r="DZ4" s="157"/>
      <c r="EA4" s="157"/>
      <c r="EB4" s="157"/>
      <c r="EC4" s="157"/>
      <c r="ED4" s="157"/>
      <c r="EE4" s="157"/>
    </row>
    <row r="5" spans="1:135" ht="76.5" customHeight="1">
      <c r="A5" s="490"/>
      <c r="B5" s="499" t="s">
        <v>52</v>
      </c>
      <c r="C5" s="500" t="s">
        <v>53</v>
      </c>
      <c r="D5" s="499" t="s">
        <v>85</v>
      </c>
      <c r="E5" s="730" t="s">
        <v>1259</v>
      </c>
      <c r="F5" s="605"/>
      <c r="G5" s="606"/>
      <c r="H5" s="501" t="s">
        <v>87</v>
      </c>
      <c r="I5" s="730" t="s">
        <v>1260</v>
      </c>
      <c r="J5" s="605"/>
      <c r="K5" s="605"/>
      <c r="L5" s="605"/>
      <c r="M5" s="605"/>
      <c r="N5" s="606"/>
      <c r="O5" s="734" t="s">
        <v>8</v>
      </c>
      <c r="P5" s="606"/>
      <c r="Q5" s="736">
        <v>46273</v>
      </c>
      <c r="R5" s="606"/>
      <c r="S5" s="502"/>
      <c r="T5" s="502"/>
      <c r="U5" s="732"/>
      <c r="V5" s="673"/>
      <c r="W5" s="733"/>
      <c r="X5" s="673"/>
      <c r="Y5" s="503"/>
      <c r="Z5" s="503"/>
      <c r="AA5" s="503"/>
      <c r="AB5" s="503"/>
      <c r="AC5" s="492"/>
      <c r="AD5" s="492"/>
      <c r="AE5" s="492"/>
      <c r="AF5" s="492"/>
      <c r="AG5" s="492"/>
      <c r="AH5" s="492"/>
      <c r="AI5" s="159"/>
      <c r="AJ5" s="159"/>
      <c r="AK5" s="503"/>
      <c r="AL5" s="503"/>
      <c r="AM5" s="503"/>
      <c r="AN5" s="159"/>
      <c r="AO5" s="159"/>
      <c r="AP5" s="503"/>
      <c r="AQ5" s="503"/>
      <c r="AR5" s="503"/>
      <c r="AS5" s="503"/>
      <c r="AT5" s="503"/>
      <c r="AU5" s="503"/>
      <c r="AV5" s="503"/>
      <c r="AW5" s="503"/>
      <c r="AX5" s="503"/>
      <c r="AY5" s="503"/>
      <c r="AZ5" s="503"/>
      <c r="BA5" s="157"/>
      <c r="BB5" s="157"/>
      <c r="BC5" s="157"/>
      <c r="BD5" s="157"/>
      <c r="BE5" s="157"/>
      <c r="BF5" s="157"/>
      <c r="BG5" s="157"/>
      <c r="BH5" s="157"/>
      <c r="BI5" s="157"/>
      <c r="BJ5" s="157"/>
      <c r="BK5" s="157"/>
      <c r="BL5" s="157"/>
      <c r="BM5" s="157"/>
      <c r="BN5" s="157"/>
      <c r="BO5" s="157"/>
      <c r="BP5" s="493"/>
      <c r="BQ5" s="157"/>
      <c r="BR5" s="494"/>
      <c r="BS5" s="157"/>
      <c r="BT5" s="157"/>
      <c r="BU5" s="157"/>
      <c r="BV5" s="157"/>
      <c r="BW5" s="157"/>
      <c r="BX5" s="157"/>
      <c r="BY5" s="157"/>
      <c r="BZ5" s="157"/>
      <c r="CA5" s="157"/>
      <c r="CB5" s="157"/>
      <c r="CC5" s="157"/>
      <c r="CD5" s="157"/>
      <c r="CE5" s="157"/>
      <c r="CF5" s="157"/>
      <c r="CG5" s="157"/>
      <c r="CH5" s="157"/>
      <c r="CI5" s="157"/>
      <c r="CJ5" s="157"/>
      <c r="CK5" s="157"/>
      <c r="CL5" s="157"/>
      <c r="CM5" s="157"/>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57"/>
      <c r="DL5" s="157"/>
      <c r="DM5" s="157"/>
      <c r="DN5" s="157"/>
      <c r="DO5" s="157"/>
      <c r="DP5" s="157"/>
      <c r="DQ5" s="157"/>
      <c r="DR5" s="157"/>
      <c r="DS5" s="157"/>
      <c r="DT5" s="157"/>
      <c r="DU5" s="157"/>
      <c r="DV5" s="157"/>
      <c r="DW5" s="157"/>
      <c r="DX5" s="157"/>
      <c r="DY5" s="157"/>
      <c r="DZ5" s="157"/>
      <c r="EA5" s="157"/>
      <c r="EB5" s="157"/>
      <c r="EC5" s="157"/>
      <c r="ED5" s="157"/>
      <c r="EE5" s="157"/>
    </row>
    <row r="6" spans="1:135" ht="5.25" customHeight="1">
      <c r="A6" s="490"/>
      <c r="B6" s="504"/>
      <c r="C6" s="503"/>
      <c r="D6" s="504"/>
      <c r="E6" s="504"/>
      <c r="F6" s="504"/>
      <c r="G6" s="159"/>
      <c r="H6" s="159"/>
      <c r="I6" s="503"/>
      <c r="J6" s="503"/>
      <c r="K6" s="503"/>
      <c r="L6" s="503"/>
      <c r="M6" s="503"/>
      <c r="N6" s="503"/>
      <c r="O6" s="503"/>
      <c r="P6" s="503"/>
      <c r="Q6" s="503"/>
      <c r="R6" s="503"/>
      <c r="S6" s="503"/>
      <c r="T6" s="503"/>
      <c r="U6" s="503"/>
      <c r="V6" s="503"/>
      <c r="W6" s="503"/>
      <c r="X6" s="503"/>
      <c r="Y6" s="503"/>
      <c r="Z6" s="503"/>
      <c r="AA6" s="503"/>
      <c r="AB6" s="503"/>
      <c r="AC6" s="492"/>
      <c r="AD6" s="492"/>
      <c r="AE6" s="492"/>
      <c r="AF6" s="492"/>
      <c r="AG6" s="492"/>
      <c r="AH6" s="492"/>
      <c r="AI6" s="159"/>
      <c r="AJ6" s="159"/>
      <c r="AK6" s="503"/>
      <c r="AL6" s="503"/>
      <c r="AM6" s="503"/>
      <c r="AN6" s="159"/>
      <c r="AO6" s="159"/>
      <c r="AP6" s="503"/>
      <c r="AQ6" s="503"/>
      <c r="AR6" s="503"/>
      <c r="AS6" s="503"/>
      <c r="AT6" s="503"/>
      <c r="AU6" s="503"/>
      <c r="AV6" s="503"/>
      <c r="AW6" s="503"/>
      <c r="AX6" s="503"/>
      <c r="AY6" s="503"/>
      <c r="AZ6" s="503"/>
      <c r="BA6" s="157"/>
      <c r="BB6" s="157"/>
      <c r="BC6" s="157"/>
      <c r="BD6" s="157"/>
      <c r="BE6" s="157"/>
      <c r="BF6" s="157"/>
      <c r="BG6" s="157"/>
      <c r="BH6" s="157"/>
      <c r="BI6" s="157"/>
      <c r="BJ6" s="157"/>
      <c r="BK6" s="157"/>
      <c r="BL6" s="157"/>
      <c r="BM6" s="157"/>
      <c r="BN6" s="157"/>
      <c r="BO6" s="157"/>
      <c r="BP6" s="493"/>
      <c r="BQ6" s="157"/>
      <c r="BR6" s="494"/>
      <c r="BS6" s="157"/>
      <c r="BT6" s="157"/>
      <c r="BU6" s="157"/>
      <c r="BV6" s="157"/>
      <c r="BW6" s="157"/>
      <c r="BX6" s="157"/>
      <c r="BY6" s="157"/>
      <c r="BZ6" s="157"/>
      <c r="CA6" s="157"/>
      <c r="CB6" s="157"/>
      <c r="CC6" s="157"/>
      <c r="CD6" s="157"/>
      <c r="CE6" s="157"/>
      <c r="CF6" s="157"/>
      <c r="CG6" s="157"/>
      <c r="CH6" s="157"/>
      <c r="CI6" s="157"/>
      <c r="CJ6" s="157"/>
      <c r="CK6" s="157"/>
      <c r="CL6" s="157"/>
      <c r="CM6" s="157"/>
      <c r="CN6" s="157"/>
      <c r="CO6" s="157"/>
      <c r="CP6" s="157"/>
      <c r="CQ6" s="157"/>
      <c r="CR6" s="157"/>
      <c r="CS6" s="157"/>
      <c r="CT6" s="157"/>
      <c r="CU6" s="157"/>
      <c r="CV6" s="157"/>
      <c r="CW6" s="157"/>
      <c r="CX6" s="157"/>
      <c r="CY6" s="157"/>
      <c r="CZ6" s="157"/>
      <c r="DA6" s="157"/>
      <c r="DB6" s="157"/>
      <c r="DC6" s="157"/>
      <c r="DD6" s="157"/>
      <c r="DE6" s="157"/>
      <c r="DF6" s="157"/>
      <c r="DG6" s="157"/>
      <c r="DH6" s="157"/>
      <c r="DI6" s="157"/>
      <c r="DJ6" s="157"/>
      <c r="DK6" s="157"/>
      <c r="DL6" s="157"/>
      <c r="DM6" s="157"/>
      <c r="DN6" s="157"/>
      <c r="DO6" s="157"/>
      <c r="DP6" s="157"/>
      <c r="DQ6" s="157"/>
      <c r="DR6" s="157"/>
      <c r="DS6" s="157"/>
      <c r="DT6" s="157"/>
      <c r="DU6" s="157"/>
      <c r="DV6" s="157"/>
      <c r="DW6" s="157"/>
      <c r="DX6" s="157"/>
      <c r="DY6" s="157"/>
      <c r="DZ6" s="157"/>
      <c r="EA6" s="157"/>
      <c r="EB6" s="157"/>
      <c r="EC6" s="157"/>
      <c r="ED6" s="157"/>
      <c r="EE6" s="157"/>
    </row>
    <row r="7" spans="1:135" ht="34.5" customHeight="1">
      <c r="A7" s="491">
        <f>COUNTA(C9:C17)</f>
        <v>9</v>
      </c>
      <c r="B7" s="742" t="s">
        <v>89</v>
      </c>
      <c r="C7" s="615"/>
      <c r="D7" s="615"/>
      <c r="E7" s="615"/>
      <c r="F7" s="615"/>
      <c r="G7" s="615"/>
      <c r="H7" s="615"/>
      <c r="I7" s="506"/>
      <c r="J7" s="741" t="s">
        <v>90</v>
      </c>
      <c r="K7" s="605"/>
      <c r="L7" s="605"/>
      <c r="M7" s="605"/>
      <c r="N7" s="605"/>
      <c r="O7" s="605"/>
      <c r="P7" s="605"/>
      <c r="Q7" s="605"/>
      <c r="R7" s="605"/>
      <c r="S7" s="605"/>
      <c r="T7" s="605"/>
      <c r="U7" s="605"/>
      <c r="V7" s="605"/>
      <c r="W7" s="605"/>
      <c r="X7" s="605"/>
      <c r="Y7" s="605"/>
      <c r="Z7" s="605"/>
      <c r="AA7" s="605"/>
      <c r="AB7" s="606"/>
      <c r="AC7" s="729" t="s">
        <v>91</v>
      </c>
      <c r="AD7" s="605"/>
      <c r="AE7" s="605"/>
      <c r="AF7" s="605"/>
      <c r="AG7" s="605"/>
      <c r="AH7" s="606"/>
      <c r="AI7" s="740" t="s">
        <v>92</v>
      </c>
      <c r="AJ7" s="605"/>
      <c r="AK7" s="605"/>
      <c r="AL7" s="606"/>
      <c r="AM7" s="505"/>
      <c r="AN7" s="507" t="s">
        <v>93</v>
      </c>
      <c r="AO7" s="508"/>
      <c r="AP7" s="508"/>
      <c r="AQ7" s="509"/>
      <c r="AR7" s="509"/>
      <c r="AS7" s="509"/>
      <c r="AT7" s="509"/>
      <c r="AU7" s="509"/>
      <c r="AV7" s="509"/>
      <c r="AW7" s="509"/>
      <c r="AX7" s="510">
        <f>SUM(AX9:AX17)</f>
        <v>0.89999999999999991</v>
      </c>
      <c r="AY7" s="509"/>
      <c r="AZ7" s="509"/>
      <c r="BA7" s="490"/>
      <c r="BB7" s="490"/>
      <c r="BC7" s="490"/>
      <c r="BD7" s="490"/>
      <c r="BE7" s="490"/>
      <c r="BF7" s="490"/>
      <c r="BG7" s="490"/>
      <c r="BH7" s="490"/>
      <c r="BI7" s="490"/>
      <c r="BJ7" s="490"/>
      <c r="BK7" s="490"/>
      <c r="BL7" s="490"/>
      <c r="BM7" s="490"/>
      <c r="BN7" s="490"/>
      <c r="BO7" s="490"/>
      <c r="BP7" s="490"/>
      <c r="BQ7" s="490"/>
      <c r="BR7" s="490"/>
      <c r="BS7" s="490"/>
      <c r="BT7" s="490"/>
      <c r="BU7" s="490"/>
      <c r="BV7" s="490"/>
      <c r="BW7" s="490"/>
      <c r="BX7" s="490"/>
      <c r="BY7" s="490"/>
      <c r="BZ7" s="490"/>
      <c r="CA7" s="490"/>
      <c r="CB7" s="490"/>
      <c r="CC7" s="490"/>
      <c r="CD7" s="490"/>
      <c r="CE7" s="490"/>
      <c r="CF7" s="490"/>
      <c r="CG7" s="490"/>
      <c r="CH7" s="490"/>
      <c r="CI7" s="490"/>
      <c r="CJ7" s="490"/>
      <c r="CK7" s="490"/>
      <c r="CL7" s="490"/>
      <c r="CM7" s="490"/>
      <c r="CN7" s="490"/>
      <c r="CO7" s="490"/>
      <c r="CP7" s="490"/>
      <c r="CQ7" s="490"/>
      <c r="CR7" s="490"/>
      <c r="CS7" s="490"/>
      <c r="CT7" s="490"/>
      <c r="CU7" s="490"/>
      <c r="CV7" s="490"/>
      <c r="CW7" s="490"/>
      <c r="CX7" s="490"/>
      <c r="CY7" s="490"/>
      <c r="CZ7" s="490"/>
      <c r="DA7" s="490"/>
      <c r="DB7" s="490"/>
      <c r="DC7" s="490"/>
      <c r="DD7" s="490"/>
      <c r="DE7" s="490"/>
      <c r="DF7" s="490"/>
      <c r="DG7" s="490"/>
      <c r="DH7" s="490"/>
      <c r="DI7" s="490"/>
      <c r="DJ7" s="490"/>
      <c r="DK7" s="490"/>
      <c r="DL7" s="490"/>
      <c r="DM7" s="490"/>
      <c r="DN7" s="490"/>
      <c r="DO7" s="490"/>
      <c r="DP7" s="490"/>
      <c r="DQ7" s="490"/>
      <c r="DR7" s="490"/>
      <c r="DS7" s="490"/>
      <c r="DT7" s="490"/>
      <c r="DU7" s="490"/>
      <c r="DV7" s="490"/>
      <c r="DW7" s="490"/>
      <c r="DX7" s="490"/>
      <c r="DY7" s="490"/>
      <c r="DZ7" s="490"/>
      <c r="EA7" s="490"/>
      <c r="EB7" s="490"/>
      <c r="EC7" s="490"/>
      <c r="ED7" s="490"/>
      <c r="EE7" s="490"/>
    </row>
    <row r="8" spans="1:135" ht="74.25" customHeight="1">
      <c r="A8" s="397" t="s">
        <v>94</v>
      </c>
      <c r="B8" s="511" t="s">
        <v>95</v>
      </c>
      <c r="C8" s="511" t="s">
        <v>96</v>
      </c>
      <c r="D8" s="512" t="s">
        <v>97</v>
      </c>
      <c r="E8" s="512" t="s">
        <v>98</v>
      </c>
      <c r="F8" s="512" t="s">
        <v>99</v>
      </c>
      <c r="G8" s="512" t="s">
        <v>100</v>
      </c>
      <c r="H8" s="512" t="s">
        <v>101</v>
      </c>
      <c r="I8" s="511" t="s">
        <v>102</v>
      </c>
      <c r="J8" s="513" t="s">
        <v>103</v>
      </c>
      <c r="K8" s="513" t="s">
        <v>104</v>
      </c>
      <c r="L8" s="513" t="s">
        <v>105</v>
      </c>
      <c r="M8" s="513" t="s">
        <v>106</v>
      </c>
      <c r="N8" s="513" t="s">
        <v>107</v>
      </c>
      <c r="O8" s="513" t="s">
        <v>108</v>
      </c>
      <c r="P8" s="513" t="s">
        <v>109</v>
      </c>
      <c r="Q8" s="513" t="s">
        <v>110</v>
      </c>
      <c r="R8" s="513" t="s">
        <v>111</v>
      </c>
      <c r="S8" s="513" t="s">
        <v>112</v>
      </c>
      <c r="T8" s="513" t="s">
        <v>113</v>
      </c>
      <c r="U8" s="513" t="s">
        <v>114</v>
      </c>
      <c r="V8" s="513" t="s">
        <v>115</v>
      </c>
      <c r="W8" s="513" t="s">
        <v>116</v>
      </c>
      <c r="X8" s="513" t="s">
        <v>117</v>
      </c>
      <c r="Y8" s="513" t="s">
        <v>118</v>
      </c>
      <c r="Z8" s="513" t="s">
        <v>119</v>
      </c>
      <c r="AA8" s="513" t="s">
        <v>120</v>
      </c>
      <c r="AB8" s="513" t="s">
        <v>121</v>
      </c>
      <c r="AC8" s="511" t="s">
        <v>122</v>
      </c>
      <c r="AD8" s="511" t="s">
        <v>123</v>
      </c>
      <c r="AE8" s="511" t="s">
        <v>124</v>
      </c>
      <c r="AF8" s="511" t="s">
        <v>125</v>
      </c>
      <c r="AG8" s="511" t="s">
        <v>126</v>
      </c>
      <c r="AH8" s="511" t="s">
        <v>126</v>
      </c>
      <c r="AI8" s="512" t="s">
        <v>128</v>
      </c>
      <c r="AJ8" s="512" t="s">
        <v>129</v>
      </c>
      <c r="AK8" s="512" t="s">
        <v>130</v>
      </c>
      <c r="AL8" s="512" t="s">
        <v>131</v>
      </c>
      <c r="AM8" s="514" t="s">
        <v>132</v>
      </c>
      <c r="AN8" s="514" t="s">
        <v>133</v>
      </c>
      <c r="AO8" s="515" t="s">
        <v>134</v>
      </c>
      <c r="AP8" s="515" t="s">
        <v>135</v>
      </c>
      <c r="AQ8" s="511" t="s">
        <v>179</v>
      </c>
      <c r="AR8" s="511" t="s">
        <v>180</v>
      </c>
      <c r="AS8" s="511" t="s">
        <v>181</v>
      </c>
      <c r="AT8" s="511" t="s">
        <v>182</v>
      </c>
      <c r="AU8" s="511" t="s">
        <v>183</v>
      </c>
      <c r="AV8" s="511" t="s">
        <v>184</v>
      </c>
      <c r="AW8" s="516" t="s">
        <v>185</v>
      </c>
      <c r="AX8" s="517" t="s">
        <v>837</v>
      </c>
      <c r="AY8" s="518" t="s">
        <v>187</v>
      </c>
      <c r="AZ8" s="519" t="s">
        <v>188</v>
      </c>
      <c r="BA8" s="493"/>
      <c r="BB8" s="493"/>
      <c r="BC8" s="493"/>
      <c r="BD8" s="493"/>
      <c r="BE8" s="493"/>
      <c r="BF8" s="493"/>
      <c r="BG8" s="493"/>
      <c r="BH8" s="493"/>
      <c r="BI8" s="493"/>
      <c r="BJ8" s="493"/>
      <c r="BK8" s="493"/>
      <c r="BL8" s="493"/>
      <c r="BM8" s="493"/>
      <c r="BN8" s="493"/>
      <c r="BO8" s="493"/>
      <c r="BP8" s="493"/>
      <c r="BQ8" s="493"/>
      <c r="BR8" s="494"/>
      <c r="BS8" s="493"/>
      <c r="BT8" s="493"/>
      <c r="BU8" s="493"/>
      <c r="BV8" s="493"/>
      <c r="BW8" s="493"/>
      <c r="BX8" s="493"/>
      <c r="BY8" s="493"/>
      <c r="BZ8" s="493"/>
      <c r="CA8" s="493"/>
      <c r="CB8" s="493"/>
      <c r="CC8" s="493"/>
      <c r="CD8" s="493"/>
      <c r="CE8" s="493"/>
      <c r="CF8" s="493"/>
      <c r="CG8" s="493"/>
      <c r="CH8" s="493"/>
      <c r="CI8" s="493"/>
      <c r="CJ8" s="493"/>
      <c r="CK8" s="493"/>
      <c r="CL8" s="493"/>
      <c r="CM8" s="493"/>
      <c r="CN8" s="493"/>
      <c r="CO8" s="493"/>
      <c r="CP8" s="493"/>
      <c r="CQ8" s="493"/>
      <c r="CR8" s="493"/>
      <c r="CS8" s="493"/>
      <c r="CT8" s="493"/>
      <c r="CU8" s="493"/>
      <c r="CV8" s="493"/>
      <c r="CW8" s="493"/>
      <c r="CX8" s="493"/>
      <c r="CY8" s="493"/>
      <c r="CZ8" s="493"/>
      <c r="DA8" s="493"/>
      <c r="DB8" s="493"/>
      <c r="DC8" s="493"/>
      <c r="DD8" s="493"/>
      <c r="DE8" s="493"/>
      <c r="DF8" s="493"/>
      <c r="DG8" s="493"/>
      <c r="DH8" s="493"/>
      <c r="DI8" s="493"/>
      <c r="DJ8" s="493"/>
      <c r="DK8" s="493"/>
      <c r="DL8" s="493"/>
      <c r="DM8" s="493"/>
      <c r="DN8" s="493"/>
      <c r="DO8" s="493"/>
      <c r="DP8" s="493"/>
      <c r="DQ8" s="493"/>
      <c r="DR8" s="493"/>
      <c r="DS8" s="493"/>
      <c r="DT8" s="493"/>
      <c r="DU8" s="493"/>
      <c r="DV8" s="493"/>
      <c r="DW8" s="493"/>
      <c r="DX8" s="493"/>
      <c r="DY8" s="493"/>
      <c r="DZ8" s="493"/>
      <c r="EA8" s="493"/>
      <c r="EB8" s="493"/>
      <c r="EC8" s="493"/>
      <c r="ED8" s="493"/>
      <c r="EE8" s="493"/>
    </row>
    <row r="9" spans="1:135" ht="179.25" customHeight="1">
      <c r="A9" s="122">
        <v>1</v>
      </c>
      <c r="B9" s="122" t="s">
        <v>1261</v>
      </c>
      <c r="C9" s="122" t="s">
        <v>1262</v>
      </c>
      <c r="D9" s="246" t="s">
        <v>280</v>
      </c>
      <c r="E9" s="122" t="s">
        <v>1263</v>
      </c>
      <c r="F9" s="122" t="s">
        <v>318</v>
      </c>
      <c r="G9" s="122" t="s">
        <v>851</v>
      </c>
      <c r="H9" s="122" t="s">
        <v>438</v>
      </c>
      <c r="I9" s="246" t="s">
        <v>315</v>
      </c>
      <c r="J9" s="246" t="s">
        <v>69</v>
      </c>
      <c r="K9" s="246" t="s">
        <v>69</v>
      </c>
      <c r="L9" s="246" t="s">
        <v>286</v>
      </c>
      <c r="M9" s="246" t="s">
        <v>286</v>
      </c>
      <c r="N9" s="246" t="s">
        <v>69</v>
      </c>
      <c r="O9" s="246" t="s">
        <v>69</v>
      </c>
      <c r="P9" s="246" t="s">
        <v>286</v>
      </c>
      <c r="Q9" s="246" t="s">
        <v>286</v>
      </c>
      <c r="R9" s="246" t="s">
        <v>69</v>
      </c>
      <c r="S9" s="246" t="s">
        <v>69</v>
      </c>
      <c r="T9" s="246" t="s">
        <v>286</v>
      </c>
      <c r="U9" s="246" t="s">
        <v>69</v>
      </c>
      <c r="V9" s="246" t="s">
        <v>286</v>
      </c>
      <c r="W9" s="246" t="s">
        <v>286</v>
      </c>
      <c r="X9" s="246" t="s">
        <v>69</v>
      </c>
      <c r="Y9" s="246" t="s">
        <v>286</v>
      </c>
      <c r="Z9" s="246" t="s">
        <v>69</v>
      </c>
      <c r="AA9" s="246" t="s">
        <v>286</v>
      </c>
      <c r="AB9" s="246" t="s">
        <v>286</v>
      </c>
      <c r="AC9" s="520" t="str">
        <f t="shared" ref="AC9:AC17" si="0">I9</f>
        <v>2 - Baja</v>
      </c>
      <c r="AD9" s="521">
        <f t="shared" ref="AD9:AD17" si="1">IF(AC9="1 - Muy Baja",0.2,IF(AC9="2 - Baja",0.4,IF(AC9="3 - Media",0.6,IF(AC9="4 - Alta",0.8,""))))</f>
        <v>0.4</v>
      </c>
      <c r="AE9" s="520" t="str">
        <f>IF(AF9&lt;=0.2,"1 - Muy Baja",
   IF(AF9&lt;=0.4,"2 - Baja",
      IF(AF9&lt;=0.6,"3 - Media",
         IF(AF9&lt;=0.8,"4 - Alta","Fuera de rango")
      )
   )
)</f>
        <v>3 - Media</v>
      </c>
      <c r="AF9" s="521">
        <f t="shared" ref="AF9:AF17" si="2">COUNTIF(J9:AB9,"SI")/COUNTA(J9:AB9)</f>
        <v>0.47368421052631576</v>
      </c>
      <c r="AG9" s="247">
        <f t="shared" ref="AG9:AG17" si="3">AD9*AF9</f>
        <v>0.18947368421052632</v>
      </c>
      <c r="AH9" s="522" t="str">
        <f t="shared" ref="AH9:AH17" si="4">_xlfn.LET(_xlpm.P,IF(AD9&lt;=20%,1,IF(AD9&lt;=40%,2,IF(AD9&lt;=60%,3,IF(AD9&lt;=80%,4,5)))),_xlpm.I,IF(AF9&lt;=20%,1,IF(AF9&lt;=40%,2,IF(AF9&lt;=60%,3,IF(AF9&lt;=80%,4,5)))),_xlpm.S,_xlpm.P*_xlpm.I,CHOOSE(1+(_xlpm.S&gt;4)+(_xlpm.S&gt;9)+(_xlpm.S&gt;16), "BAJO", "MODERADO", "ALTO", "EXTREMO"))</f>
        <v>MODERADO</v>
      </c>
      <c r="AI9" s="233" t="s">
        <v>1264</v>
      </c>
      <c r="AJ9" s="122" t="s">
        <v>1265</v>
      </c>
      <c r="AK9" s="122" t="s">
        <v>842</v>
      </c>
      <c r="AL9" s="122" t="s">
        <v>1266</v>
      </c>
      <c r="AM9" s="145" t="s">
        <v>291</v>
      </c>
      <c r="AN9" s="122" t="s">
        <v>292</v>
      </c>
      <c r="AO9" s="122" t="s">
        <v>293</v>
      </c>
      <c r="AP9" s="145" t="s">
        <v>294</v>
      </c>
      <c r="AQ9" s="520" t="str">
        <f>IF(AR9&lt;=0.2,"1 - Muy Baja",
   IF(AR9&lt;=0.4,"2 - Baja",
      IF(AR9&lt;=0.6,"3 - Media",
         IF(AR9&lt;=0.8,"4 - Alta","Fuera de rango")
      )
   )
)</f>
        <v>2 - Baja</v>
      </c>
      <c r="AR9" s="521">
        <f t="shared" ref="AR9:AR17" si="5">AD9*(1-(IF(AN9="Automático",0.25,0.15)+IF(AO9="Preventivo",0.25,IF(AO9="Detectivo",0.15,0.1))))</f>
        <v>0.24</v>
      </c>
      <c r="AS9" s="92" t="str">
        <f>IF(AT9&lt;=0.2,"1 - Muy Baja",
   IF(AT9&lt;=0.4,"2 - Baja",
      IF(AT9&lt;=0.6,"3 - Media",
         IF(AT9&lt;=0.8,"4 - Alta","Fuera de rango")
      )
   )
)</f>
        <v>2 - Baja</v>
      </c>
      <c r="AT9" s="521">
        <f t="shared" ref="AT9:AT17" si="6">AF9*(1-(IF(AN9="Automático",0.25,0.15)+IF(AO9="Preventivo",0.25,IF(AO9="Detectivo",0.15,0.1))))</f>
        <v>0.28421052631578947</v>
      </c>
      <c r="AU9" s="92" t="str">
        <f>IF(CQ9&lt;=20%,"BAJO",
   IF(CQ9&lt;=40%,"MODERADO",
      IF(CQ9&lt;=60%,"ALTO",
         "EXTREMO"
      )
   )
)</f>
        <v>BAJO</v>
      </c>
      <c r="AV9" s="521">
        <f t="shared" ref="AV9:AV17" si="7">AR9*AT9</f>
        <v>6.8210526315789471E-2</v>
      </c>
      <c r="AW9" s="500" t="s">
        <v>1265</v>
      </c>
      <c r="AX9" s="523">
        <f t="shared" ref="AX9:AX17" si="8">IF(AU9="BAJO",0.1,IF(AU9="MODERADO",3,5))</f>
        <v>0.1</v>
      </c>
      <c r="AY9" s="47" t="s">
        <v>301</v>
      </c>
      <c r="AZ9" s="4" t="s">
        <v>302</v>
      </c>
      <c r="BA9" s="494"/>
      <c r="BB9" s="494"/>
      <c r="BC9" s="494"/>
      <c r="BD9" s="494"/>
      <c r="BE9" s="494"/>
      <c r="BF9" s="494"/>
      <c r="BG9" s="494"/>
      <c r="BH9" s="494"/>
      <c r="BI9" s="494"/>
      <c r="BJ9" s="494"/>
      <c r="BK9" s="494"/>
      <c r="BL9" s="494"/>
      <c r="BM9" s="494"/>
      <c r="BN9" s="494"/>
      <c r="BO9" s="494"/>
      <c r="BP9" s="494"/>
      <c r="BQ9" s="494"/>
      <c r="BR9" s="494"/>
      <c r="BS9" s="494"/>
      <c r="BT9" s="494"/>
      <c r="BU9" s="494"/>
      <c r="BV9" s="494"/>
      <c r="BW9" s="494"/>
      <c r="BX9" s="494"/>
      <c r="BY9" s="494"/>
      <c r="BZ9" s="494"/>
      <c r="CA9" s="494"/>
      <c r="CB9" s="494"/>
      <c r="CC9" s="494"/>
      <c r="CD9" s="494"/>
      <c r="CE9" s="494"/>
      <c r="CF9" s="494"/>
      <c r="CG9" s="494"/>
      <c r="CH9" s="494"/>
      <c r="CI9" s="494"/>
      <c r="CJ9" s="494"/>
      <c r="CK9" s="494"/>
      <c r="CL9" s="494"/>
      <c r="CM9" s="494"/>
      <c r="CN9" s="494"/>
      <c r="CO9" s="494"/>
      <c r="CP9" s="494"/>
      <c r="CQ9" s="494"/>
      <c r="CR9" s="494"/>
      <c r="CS9" s="494"/>
      <c r="CT9" s="494"/>
      <c r="CU9" s="494"/>
      <c r="CV9" s="494"/>
      <c r="CW9" s="494"/>
      <c r="CX9" s="494"/>
      <c r="CY9" s="494"/>
      <c r="CZ9" s="494"/>
      <c r="DA9" s="494"/>
      <c r="DB9" s="494"/>
      <c r="DC9" s="494"/>
      <c r="DD9" s="494"/>
      <c r="DE9" s="494"/>
      <c r="DF9" s="494"/>
      <c r="DG9" s="494"/>
      <c r="DH9" s="494"/>
      <c r="DI9" s="494"/>
      <c r="DJ9" s="494"/>
      <c r="DK9" s="494"/>
      <c r="DL9" s="494"/>
      <c r="DM9" s="494"/>
      <c r="DN9" s="494"/>
      <c r="DO9" s="494"/>
      <c r="DP9" s="494"/>
      <c r="DQ9" s="494"/>
      <c r="DR9" s="494"/>
      <c r="DS9" s="494"/>
      <c r="DT9" s="494"/>
      <c r="DU9" s="494"/>
      <c r="DV9" s="494"/>
      <c r="DW9" s="494"/>
      <c r="DX9" s="494"/>
      <c r="DY9" s="494"/>
      <c r="DZ9" s="494"/>
      <c r="EA9" s="494"/>
      <c r="EB9" s="494"/>
      <c r="EC9" s="494"/>
      <c r="ED9" s="494"/>
      <c r="EE9" s="494"/>
    </row>
    <row r="10" spans="1:135" ht="144" customHeight="1">
      <c r="A10" s="122">
        <v>2</v>
      </c>
      <c r="B10" s="122" t="s">
        <v>1261</v>
      </c>
      <c r="C10" s="122" t="s">
        <v>1267</v>
      </c>
      <c r="D10" s="246" t="s">
        <v>280</v>
      </c>
      <c r="E10" s="122" t="s">
        <v>1263</v>
      </c>
      <c r="F10" s="122" t="s">
        <v>318</v>
      </c>
      <c r="G10" s="122" t="s">
        <v>400</v>
      </c>
      <c r="H10" s="122" t="s">
        <v>438</v>
      </c>
      <c r="I10" s="246" t="s">
        <v>285</v>
      </c>
      <c r="J10" s="246" t="s">
        <v>69</v>
      </c>
      <c r="K10" s="246" t="s">
        <v>69</v>
      </c>
      <c r="L10" s="246" t="s">
        <v>286</v>
      </c>
      <c r="M10" s="246" t="s">
        <v>286</v>
      </c>
      <c r="N10" s="246" t="s">
        <v>69</v>
      </c>
      <c r="O10" s="246" t="s">
        <v>69</v>
      </c>
      <c r="P10" s="246" t="s">
        <v>286</v>
      </c>
      <c r="Q10" s="246" t="s">
        <v>286</v>
      </c>
      <c r="R10" s="246" t="s">
        <v>69</v>
      </c>
      <c r="S10" s="246" t="s">
        <v>69</v>
      </c>
      <c r="T10" s="246" t="s">
        <v>286</v>
      </c>
      <c r="U10" s="246" t="s">
        <v>69</v>
      </c>
      <c r="V10" s="246" t="s">
        <v>286</v>
      </c>
      <c r="W10" s="246" t="s">
        <v>286</v>
      </c>
      <c r="X10" s="246" t="s">
        <v>69</v>
      </c>
      <c r="Y10" s="246" t="s">
        <v>286</v>
      </c>
      <c r="Z10" s="246" t="s">
        <v>69</v>
      </c>
      <c r="AA10" s="246" t="s">
        <v>286</v>
      </c>
      <c r="AB10" s="246" t="s">
        <v>286</v>
      </c>
      <c r="AC10" s="520" t="str">
        <f t="shared" si="0"/>
        <v>3 - Media</v>
      </c>
      <c r="AD10" s="521">
        <f t="shared" si="1"/>
        <v>0.6</v>
      </c>
      <c r="AE10" s="520" t="str">
        <f>IF(AF10&lt;=0.2,"1 - Muy Baja",
   IF(AF10&lt;=0.4,"2 - Baja",
      IF(AF10&lt;=0.6,"3 - Media",
         IF(AF10&lt;=0.8,"4 - Alta","Fuera de rango")
      )
   )
)</f>
        <v>3 - Media</v>
      </c>
      <c r="AF10" s="521">
        <f t="shared" si="2"/>
        <v>0.47368421052631576</v>
      </c>
      <c r="AG10" s="247">
        <f t="shared" si="3"/>
        <v>0.28421052631578947</v>
      </c>
      <c r="AH10" s="522" t="str">
        <f t="shared" si="4"/>
        <v>MODERADO</v>
      </c>
      <c r="AI10" s="233" t="s">
        <v>1264</v>
      </c>
      <c r="AJ10" s="122" t="s">
        <v>1265</v>
      </c>
      <c r="AK10" s="122" t="s">
        <v>842</v>
      </c>
      <c r="AL10" s="122" t="s">
        <v>1266</v>
      </c>
      <c r="AM10" s="145" t="s">
        <v>291</v>
      </c>
      <c r="AN10" s="122" t="s">
        <v>292</v>
      </c>
      <c r="AO10" s="122" t="s">
        <v>293</v>
      </c>
      <c r="AP10" s="145" t="s">
        <v>294</v>
      </c>
      <c r="AQ10" s="520" t="str">
        <f>IF(AR10&lt;=0.2,"1 - Muy Baja",
   IF(AR10&lt;=0.4,"2 - Baja",
      IF(AR10&lt;=0.6,"3 - Media",
         IF(AR10&lt;=0.8,"4 - Alta","Fuera de rango")
      )
   )
)</f>
        <v>2 - Baja</v>
      </c>
      <c r="AR10" s="521">
        <f t="shared" si="5"/>
        <v>0.36</v>
      </c>
      <c r="AS10" s="92" t="str">
        <f>IF(AT10&lt;=0.2,"1 - Muy Baja",
   IF(AT10&lt;=0.4,"2 - Baja",
      IF(AT10&lt;=0.6,"3 - Media",
         IF(AT10&lt;=0.8,"4 - Alta","Fuera de rango")
      )
   )
)</f>
        <v>2 - Baja</v>
      </c>
      <c r="AT10" s="521">
        <f t="shared" si="6"/>
        <v>0.28421052631578947</v>
      </c>
      <c r="AU10" s="92" t="str">
        <f>IF(CQ10&lt;=20%,"BAJO",
   IF(CQ10&lt;=40%,"MODERADO",
      IF(CQ10&lt;=60%,"ALTO",
         "EXTREMO"
      )
   )
)</f>
        <v>BAJO</v>
      </c>
      <c r="AV10" s="521">
        <f t="shared" si="7"/>
        <v>0.10231578947368421</v>
      </c>
      <c r="AW10" s="500" t="s">
        <v>1265</v>
      </c>
      <c r="AX10" s="523">
        <f t="shared" si="8"/>
        <v>0.1</v>
      </c>
      <c r="AY10" s="47" t="s">
        <v>301</v>
      </c>
      <c r="AZ10" s="4" t="s">
        <v>302</v>
      </c>
      <c r="BA10" s="494"/>
      <c r="BB10" s="494"/>
      <c r="BC10" s="494"/>
      <c r="BD10" s="494"/>
      <c r="BE10" s="494"/>
      <c r="BF10" s="494"/>
      <c r="BG10" s="494"/>
      <c r="BH10" s="494"/>
      <c r="BI10" s="494"/>
      <c r="BJ10" s="494"/>
      <c r="BK10" s="494"/>
      <c r="BL10" s="494"/>
      <c r="BM10" s="494"/>
      <c r="BN10" s="494"/>
      <c r="BO10" s="494"/>
      <c r="BP10" s="494"/>
      <c r="BQ10" s="494"/>
      <c r="BR10" s="494"/>
      <c r="BS10" s="494"/>
      <c r="BT10" s="494"/>
      <c r="BU10" s="494"/>
      <c r="BV10" s="494"/>
      <c r="BW10" s="494"/>
      <c r="BX10" s="494"/>
      <c r="BY10" s="494"/>
      <c r="BZ10" s="494"/>
      <c r="CA10" s="494"/>
      <c r="CB10" s="494"/>
      <c r="CC10" s="494"/>
      <c r="CD10" s="494"/>
      <c r="CE10" s="494"/>
      <c r="CF10" s="494"/>
      <c r="CG10" s="494"/>
      <c r="CH10" s="494"/>
      <c r="CI10" s="494"/>
      <c r="CJ10" s="494"/>
      <c r="CK10" s="494"/>
      <c r="CL10" s="494"/>
      <c r="CM10" s="494"/>
      <c r="CN10" s="494"/>
      <c r="CO10" s="494"/>
      <c r="CP10" s="494"/>
      <c r="CQ10" s="494"/>
      <c r="CR10" s="494"/>
      <c r="CS10" s="494"/>
      <c r="CT10" s="494"/>
      <c r="CU10" s="494"/>
      <c r="CV10" s="494"/>
      <c r="CW10" s="494"/>
      <c r="CX10" s="494"/>
      <c r="CY10" s="494"/>
      <c r="CZ10" s="494"/>
      <c r="DA10" s="494"/>
      <c r="DB10" s="494"/>
      <c r="DC10" s="494"/>
      <c r="DD10" s="494"/>
      <c r="DE10" s="494"/>
      <c r="DF10" s="494"/>
      <c r="DG10" s="494"/>
      <c r="DH10" s="494"/>
      <c r="DI10" s="494"/>
      <c r="DJ10" s="494"/>
      <c r="DK10" s="494"/>
      <c r="DL10" s="494"/>
      <c r="DM10" s="494"/>
      <c r="DN10" s="494"/>
      <c r="DO10" s="494"/>
      <c r="DP10" s="494"/>
      <c r="DQ10" s="494"/>
      <c r="DR10" s="494"/>
      <c r="DS10" s="494"/>
      <c r="DT10" s="494"/>
      <c r="DU10" s="494"/>
      <c r="DV10" s="494"/>
      <c r="DW10" s="494"/>
      <c r="DX10" s="494"/>
      <c r="DY10" s="494"/>
      <c r="DZ10" s="494"/>
      <c r="EA10" s="494"/>
      <c r="EB10" s="494"/>
      <c r="EC10" s="494"/>
      <c r="ED10" s="494"/>
      <c r="EE10" s="494"/>
    </row>
    <row r="11" spans="1:135" ht="132" customHeight="1">
      <c r="A11" s="122">
        <v>3</v>
      </c>
      <c r="B11" s="122" t="s">
        <v>1268</v>
      </c>
      <c r="C11" s="122" t="s">
        <v>1269</v>
      </c>
      <c r="D11" s="246" t="s">
        <v>280</v>
      </c>
      <c r="E11" s="122" t="s">
        <v>1263</v>
      </c>
      <c r="F11" s="122" t="s">
        <v>318</v>
      </c>
      <c r="G11" s="122" t="s">
        <v>329</v>
      </c>
      <c r="H11" s="122" t="s">
        <v>438</v>
      </c>
      <c r="I11" s="246" t="s">
        <v>285</v>
      </c>
      <c r="J11" s="246" t="s">
        <v>69</v>
      </c>
      <c r="K11" s="246" t="s">
        <v>69</v>
      </c>
      <c r="L11" s="246" t="s">
        <v>286</v>
      </c>
      <c r="M11" s="246" t="s">
        <v>286</v>
      </c>
      <c r="N11" s="246" t="s">
        <v>69</v>
      </c>
      <c r="O11" s="246" t="s">
        <v>69</v>
      </c>
      <c r="P11" s="246" t="s">
        <v>286</v>
      </c>
      <c r="Q11" s="246" t="s">
        <v>286</v>
      </c>
      <c r="R11" s="246" t="s">
        <v>69</v>
      </c>
      <c r="S11" s="246" t="s">
        <v>69</v>
      </c>
      <c r="T11" s="246" t="s">
        <v>286</v>
      </c>
      <c r="U11" s="246" t="s">
        <v>69</v>
      </c>
      <c r="V11" s="246" t="s">
        <v>286</v>
      </c>
      <c r="W11" s="246" t="s">
        <v>286</v>
      </c>
      <c r="X11" s="246" t="s">
        <v>69</v>
      </c>
      <c r="Y11" s="246" t="s">
        <v>286</v>
      </c>
      <c r="Z11" s="246" t="s">
        <v>69</v>
      </c>
      <c r="AA11" s="246" t="s">
        <v>286</v>
      </c>
      <c r="AB11" s="246" t="s">
        <v>286</v>
      </c>
      <c r="AC11" s="520" t="str">
        <f t="shared" si="0"/>
        <v>3 - Media</v>
      </c>
      <c r="AD11" s="521">
        <f t="shared" si="1"/>
        <v>0.6</v>
      </c>
      <c r="AE11" s="520" t="str">
        <f t="shared" ref="AE11:AE17" si="9">IF(AF11&lt;=0.2,"1 - Muy Baja",
IF(AF11&lt;=0.4,"2 - Baja",
IF(AF11&lt;=0.6,"3 - Media",
IF(AF11&lt;=0.8,"4 - Alta","Fuera de rango")
)
)
)</f>
        <v>3 - Media</v>
      </c>
      <c r="AF11" s="521">
        <f t="shared" si="2"/>
        <v>0.47368421052631576</v>
      </c>
      <c r="AG11" s="247">
        <f t="shared" si="3"/>
        <v>0.28421052631578947</v>
      </c>
      <c r="AH11" s="522" t="str">
        <f t="shared" si="4"/>
        <v>MODERADO</v>
      </c>
      <c r="AI11" s="233" t="s">
        <v>1264</v>
      </c>
      <c r="AJ11" s="145" t="s">
        <v>1265</v>
      </c>
      <c r="AK11" s="145" t="s">
        <v>1270</v>
      </c>
      <c r="AL11" s="145" t="s">
        <v>1271</v>
      </c>
      <c r="AM11" s="145" t="s">
        <v>291</v>
      </c>
      <c r="AN11" s="122" t="s">
        <v>292</v>
      </c>
      <c r="AO11" s="122" t="s">
        <v>293</v>
      </c>
      <c r="AP11" s="145" t="s">
        <v>294</v>
      </c>
      <c r="AQ11" s="520" t="str">
        <f t="shared" ref="AQ11:AQ17" si="10">IF(AR11&lt;=0.2,"1 - Muy Baja",
IF(AR11&lt;=0.4,"2 - Baja",
IF(AR11&lt;=0.6,"3 - Media",
IF(AR11&lt;=0.8,"4 - Alta","Fuera de rango")
)
)
)</f>
        <v>2 - Baja</v>
      </c>
      <c r="AR11" s="521">
        <f t="shared" si="5"/>
        <v>0.36</v>
      </c>
      <c r="AS11" s="92" t="str">
        <f t="shared" ref="AS11:AS17" si="11">IF(AT11&lt;=0.2,"1 - Muy Baja",
IF(AT11&lt;=0.4,"2 - Baja",
IF(AT11&lt;=0.6,"3 - Media",
IF(AT11&lt;=0.8,"4 - Alta","Fuera de rango")
)
)
)</f>
        <v>2 - Baja</v>
      </c>
      <c r="AT11" s="521">
        <f t="shared" si="6"/>
        <v>0.28421052631578947</v>
      </c>
      <c r="AU11" s="92" t="str">
        <f t="shared" ref="AU11:AU17" si="12">IF(CQ11&lt;=20%,"BAJO",
IF(CQ11&lt;=40%,"MODERADO",
IF(CQ11&lt;=60%,"ALTO",
"EXTREMO"
)
)
)</f>
        <v>BAJO</v>
      </c>
      <c r="AV11" s="521">
        <f t="shared" si="7"/>
        <v>0.10231578947368421</v>
      </c>
      <c r="AW11" s="500" t="s">
        <v>1265</v>
      </c>
      <c r="AX11" s="523">
        <f t="shared" si="8"/>
        <v>0.1</v>
      </c>
      <c r="AY11" s="47" t="s">
        <v>301</v>
      </c>
      <c r="AZ11" s="4" t="s">
        <v>302</v>
      </c>
      <c r="BA11" s="494"/>
      <c r="BB11" s="494"/>
      <c r="BC11" s="494"/>
      <c r="BD11" s="494"/>
      <c r="BE11" s="494"/>
      <c r="BF11" s="494"/>
      <c r="BG11" s="494"/>
      <c r="BH11" s="494"/>
      <c r="BI11" s="494"/>
      <c r="BJ11" s="494"/>
      <c r="BK11" s="494"/>
      <c r="BL11" s="494"/>
      <c r="BM11" s="494"/>
      <c r="BN11" s="494"/>
      <c r="BO11" s="494"/>
      <c r="BP11" s="494"/>
      <c r="BQ11" s="494"/>
      <c r="BR11" s="494"/>
      <c r="BS11" s="494"/>
      <c r="BT11" s="494"/>
      <c r="BU11" s="494"/>
      <c r="BV11" s="494"/>
      <c r="BW11" s="494"/>
      <c r="BX11" s="494"/>
      <c r="BY11" s="494"/>
      <c r="BZ11" s="494"/>
      <c r="CA11" s="494"/>
      <c r="CB11" s="494"/>
      <c r="CC11" s="494"/>
      <c r="CD11" s="494"/>
      <c r="CE11" s="494"/>
      <c r="CF11" s="494"/>
      <c r="CG11" s="494"/>
      <c r="CH11" s="494"/>
      <c r="CI11" s="494"/>
      <c r="CJ11" s="494"/>
      <c r="CK11" s="494"/>
      <c r="CL11" s="494"/>
      <c r="CM11" s="494"/>
      <c r="CN11" s="494"/>
      <c r="CO11" s="494"/>
      <c r="CP11" s="494"/>
      <c r="CQ11" s="494"/>
      <c r="CR11" s="494"/>
      <c r="CS11" s="494"/>
      <c r="CT11" s="494"/>
      <c r="CU11" s="494"/>
      <c r="CV11" s="494"/>
      <c r="CW11" s="494"/>
      <c r="CX11" s="494"/>
      <c r="CY11" s="494"/>
      <c r="CZ11" s="494"/>
      <c r="DA11" s="494"/>
      <c r="DB11" s="494"/>
      <c r="DC11" s="494"/>
      <c r="DD11" s="494"/>
      <c r="DE11" s="494"/>
      <c r="DF11" s="494"/>
      <c r="DG11" s="494"/>
      <c r="DH11" s="494"/>
      <c r="DI11" s="494"/>
      <c r="DJ11" s="494"/>
      <c r="DK11" s="494"/>
      <c r="DL11" s="494"/>
      <c r="DM11" s="494"/>
      <c r="DN11" s="494"/>
      <c r="DO11" s="494"/>
      <c r="DP11" s="494"/>
      <c r="DQ11" s="494"/>
      <c r="DR11" s="494"/>
      <c r="DS11" s="494"/>
      <c r="DT11" s="494"/>
      <c r="DU11" s="494"/>
      <c r="DV11" s="494"/>
      <c r="DW11" s="494"/>
      <c r="DX11" s="494"/>
      <c r="DY11" s="494"/>
      <c r="DZ11" s="494"/>
      <c r="EA11" s="494"/>
      <c r="EB11" s="494"/>
      <c r="EC11" s="494"/>
      <c r="ED11" s="494"/>
      <c r="EE11" s="494"/>
    </row>
    <row r="12" spans="1:135" ht="133.5" customHeight="1">
      <c r="A12" s="122">
        <v>4</v>
      </c>
      <c r="B12" s="122" t="s">
        <v>1268</v>
      </c>
      <c r="C12" s="122" t="s">
        <v>1272</v>
      </c>
      <c r="D12" s="246" t="s">
        <v>280</v>
      </c>
      <c r="E12" s="122" t="s">
        <v>1263</v>
      </c>
      <c r="F12" s="122" t="s">
        <v>839</v>
      </c>
      <c r="G12" s="122" t="s">
        <v>1273</v>
      </c>
      <c r="H12" s="122" t="s">
        <v>438</v>
      </c>
      <c r="I12" s="246" t="s">
        <v>285</v>
      </c>
      <c r="J12" s="246" t="s">
        <v>69</v>
      </c>
      <c r="K12" s="246" t="s">
        <v>69</v>
      </c>
      <c r="L12" s="246" t="s">
        <v>286</v>
      </c>
      <c r="M12" s="246" t="s">
        <v>286</v>
      </c>
      <c r="N12" s="246" t="s">
        <v>69</v>
      </c>
      <c r="O12" s="246" t="s">
        <v>69</v>
      </c>
      <c r="P12" s="246" t="s">
        <v>286</v>
      </c>
      <c r="Q12" s="246" t="s">
        <v>286</v>
      </c>
      <c r="R12" s="246" t="s">
        <v>69</v>
      </c>
      <c r="S12" s="246" t="s">
        <v>69</v>
      </c>
      <c r="T12" s="246" t="s">
        <v>286</v>
      </c>
      <c r="U12" s="246" t="s">
        <v>69</v>
      </c>
      <c r="V12" s="246" t="s">
        <v>286</v>
      </c>
      <c r="W12" s="246" t="s">
        <v>286</v>
      </c>
      <c r="X12" s="246" t="s">
        <v>69</v>
      </c>
      <c r="Y12" s="246" t="s">
        <v>286</v>
      </c>
      <c r="Z12" s="246" t="s">
        <v>69</v>
      </c>
      <c r="AA12" s="246" t="s">
        <v>286</v>
      </c>
      <c r="AB12" s="246" t="s">
        <v>286</v>
      </c>
      <c r="AC12" s="520" t="str">
        <f t="shared" si="0"/>
        <v>3 - Media</v>
      </c>
      <c r="AD12" s="521">
        <f t="shared" si="1"/>
        <v>0.6</v>
      </c>
      <c r="AE12" s="520" t="str">
        <f t="shared" si="9"/>
        <v>3 - Media</v>
      </c>
      <c r="AF12" s="521">
        <f t="shared" si="2"/>
        <v>0.47368421052631576</v>
      </c>
      <c r="AG12" s="247">
        <f t="shared" si="3"/>
        <v>0.28421052631578947</v>
      </c>
      <c r="AH12" s="522" t="str">
        <f t="shared" si="4"/>
        <v>MODERADO</v>
      </c>
      <c r="AI12" s="233" t="s">
        <v>1274</v>
      </c>
      <c r="AJ12" s="145" t="s">
        <v>1265</v>
      </c>
      <c r="AK12" s="145" t="s">
        <v>1270</v>
      </c>
      <c r="AL12" s="145" t="s">
        <v>1275</v>
      </c>
      <c r="AM12" s="145" t="s">
        <v>291</v>
      </c>
      <c r="AN12" s="122" t="s">
        <v>292</v>
      </c>
      <c r="AO12" s="122" t="s">
        <v>293</v>
      </c>
      <c r="AP12" s="145" t="s">
        <v>294</v>
      </c>
      <c r="AQ12" s="520" t="str">
        <f t="shared" si="10"/>
        <v>2 - Baja</v>
      </c>
      <c r="AR12" s="521">
        <f t="shared" si="5"/>
        <v>0.36</v>
      </c>
      <c r="AS12" s="92" t="str">
        <f t="shared" si="11"/>
        <v>2 - Baja</v>
      </c>
      <c r="AT12" s="521">
        <f t="shared" si="6"/>
        <v>0.28421052631578947</v>
      </c>
      <c r="AU12" s="92" t="str">
        <f t="shared" si="12"/>
        <v>BAJO</v>
      </c>
      <c r="AV12" s="521">
        <f t="shared" si="7"/>
        <v>0.10231578947368421</v>
      </c>
      <c r="AW12" s="500" t="s">
        <v>1265</v>
      </c>
      <c r="AX12" s="523">
        <f t="shared" si="8"/>
        <v>0.1</v>
      </c>
      <c r="AY12" s="47" t="s">
        <v>301</v>
      </c>
      <c r="AZ12" s="4" t="s">
        <v>302</v>
      </c>
      <c r="BA12" s="494"/>
      <c r="BB12" s="494"/>
      <c r="BC12" s="494"/>
      <c r="BD12" s="494"/>
      <c r="BE12" s="494"/>
      <c r="BF12" s="494"/>
      <c r="BG12" s="494"/>
      <c r="BH12" s="494"/>
      <c r="BI12" s="494"/>
      <c r="BJ12" s="494"/>
      <c r="BK12" s="494"/>
      <c r="BL12" s="494"/>
      <c r="BM12" s="494"/>
      <c r="BN12" s="494"/>
      <c r="BO12" s="494"/>
      <c r="BP12" s="494"/>
      <c r="BQ12" s="494"/>
      <c r="BR12" s="494"/>
      <c r="BS12" s="494"/>
      <c r="BT12" s="494"/>
      <c r="BU12" s="494"/>
      <c r="BV12" s="494"/>
      <c r="BW12" s="494"/>
      <c r="BX12" s="494"/>
      <c r="BY12" s="494"/>
      <c r="BZ12" s="494"/>
      <c r="CA12" s="494"/>
      <c r="CB12" s="494"/>
      <c r="CC12" s="494"/>
      <c r="CD12" s="494"/>
      <c r="CE12" s="494"/>
      <c r="CF12" s="494"/>
      <c r="CG12" s="494"/>
      <c r="CH12" s="494"/>
      <c r="CI12" s="494"/>
      <c r="CJ12" s="494"/>
      <c r="CK12" s="494"/>
      <c r="CL12" s="494"/>
      <c r="CM12" s="494"/>
      <c r="CN12" s="494"/>
      <c r="CO12" s="494"/>
      <c r="CP12" s="494"/>
      <c r="CQ12" s="494"/>
      <c r="CR12" s="494"/>
      <c r="CS12" s="494"/>
      <c r="CT12" s="494"/>
      <c r="CU12" s="494"/>
      <c r="CV12" s="494"/>
      <c r="CW12" s="494"/>
      <c r="CX12" s="494"/>
      <c r="CY12" s="494"/>
      <c r="CZ12" s="494"/>
      <c r="DA12" s="494"/>
      <c r="DB12" s="494"/>
      <c r="DC12" s="494"/>
      <c r="DD12" s="494"/>
      <c r="DE12" s="494"/>
      <c r="DF12" s="494"/>
      <c r="DG12" s="494"/>
      <c r="DH12" s="494"/>
      <c r="DI12" s="494"/>
      <c r="DJ12" s="494"/>
      <c r="DK12" s="494"/>
      <c r="DL12" s="494"/>
      <c r="DM12" s="494"/>
      <c r="DN12" s="494"/>
      <c r="DO12" s="494"/>
      <c r="DP12" s="494"/>
      <c r="DQ12" s="494"/>
      <c r="DR12" s="494"/>
      <c r="DS12" s="494"/>
      <c r="DT12" s="494"/>
      <c r="DU12" s="494"/>
      <c r="DV12" s="494"/>
      <c r="DW12" s="494"/>
      <c r="DX12" s="494"/>
      <c r="DY12" s="494"/>
      <c r="DZ12" s="494"/>
      <c r="EA12" s="494"/>
      <c r="EB12" s="494"/>
      <c r="EC12" s="494"/>
      <c r="ED12" s="494"/>
      <c r="EE12" s="494"/>
    </row>
    <row r="13" spans="1:135" ht="163.5" customHeight="1">
      <c r="A13" s="122">
        <v>5</v>
      </c>
      <c r="B13" s="122" t="s">
        <v>1276</v>
      </c>
      <c r="C13" s="122" t="s">
        <v>1277</v>
      </c>
      <c r="D13" s="246" t="s">
        <v>280</v>
      </c>
      <c r="E13" s="122" t="s">
        <v>328</v>
      </c>
      <c r="F13" s="122" t="s">
        <v>839</v>
      </c>
      <c r="G13" s="122" t="s">
        <v>1278</v>
      </c>
      <c r="H13" s="122" t="s">
        <v>438</v>
      </c>
      <c r="I13" s="524" t="s">
        <v>315</v>
      </c>
      <c r="J13" s="246" t="s">
        <v>69</v>
      </c>
      <c r="K13" s="246" t="s">
        <v>69</v>
      </c>
      <c r="L13" s="246" t="s">
        <v>286</v>
      </c>
      <c r="M13" s="246" t="s">
        <v>286</v>
      </c>
      <c r="N13" s="246" t="s">
        <v>69</v>
      </c>
      <c r="O13" s="246" t="s">
        <v>69</v>
      </c>
      <c r="P13" s="246" t="s">
        <v>286</v>
      </c>
      <c r="Q13" s="246" t="s">
        <v>286</v>
      </c>
      <c r="R13" s="246" t="s">
        <v>69</v>
      </c>
      <c r="S13" s="246" t="s">
        <v>69</v>
      </c>
      <c r="T13" s="246" t="s">
        <v>286</v>
      </c>
      <c r="U13" s="246" t="s">
        <v>69</v>
      </c>
      <c r="V13" s="246" t="s">
        <v>286</v>
      </c>
      <c r="W13" s="246" t="s">
        <v>286</v>
      </c>
      <c r="X13" s="246" t="s">
        <v>69</v>
      </c>
      <c r="Y13" s="246" t="s">
        <v>286</v>
      </c>
      <c r="Z13" s="246" t="s">
        <v>69</v>
      </c>
      <c r="AA13" s="246" t="s">
        <v>286</v>
      </c>
      <c r="AB13" s="246" t="s">
        <v>286</v>
      </c>
      <c r="AC13" s="520" t="str">
        <f t="shared" si="0"/>
        <v>2 - Baja</v>
      </c>
      <c r="AD13" s="521">
        <f t="shared" si="1"/>
        <v>0.4</v>
      </c>
      <c r="AE13" s="520" t="str">
        <f t="shared" si="9"/>
        <v>3 - Media</v>
      </c>
      <c r="AF13" s="521">
        <f t="shared" si="2"/>
        <v>0.47368421052631576</v>
      </c>
      <c r="AG13" s="247">
        <f t="shared" si="3"/>
        <v>0.18947368421052632</v>
      </c>
      <c r="AH13" s="522" t="str">
        <f t="shared" si="4"/>
        <v>MODERADO</v>
      </c>
      <c r="AI13" s="233" t="s">
        <v>1279</v>
      </c>
      <c r="AJ13" s="145" t="s">
        <v>1265</v>
      </c>
      <c r="AK13" s="145" t="s">
        <v>1280</v>
      </c>
      <c r="AL13" s="145" t="s">
        <v>843</v>
      </c>
      <c r="AM13" s="145" t="s">
        <v>291</v>
      </c>
      <c r="AN13" s="122" t="s">
        <v>292</v>
      </c>
      <c r="AO13" s="122" t="s">
        <v>293</v>
      </c>
      <c r="AP13" s="145" t="s">
        <v>294</v>
      </c>
      <c r="AQ13" s="520" t="str">
        <f t="shared" si="10"/>
        <v>2 - Baja</v>
      </c>
      <c r="AR13" s="521">
        <f t="shared" si="5"/>
        <v>0.24</v>
      </c>
      <c r="AS13" s="92" t="str">
        <f t="shared" si="11"/>
        <v>2 - Baja</v>
      </c>
      <c r="AT13" s="521">
        <f t="shared" si="6"/>
        <v>0.28421052631578947</v>
      </c>
      <c r="AU13" s="92" t="str">
        <f t="shared" si="12"/>
        <v>BAJO</v>
      </c>
      <c r="AV13" s="521">
        <f t="shared" si="7"/>
        <v>6.8210526315789471E-2</v>
      </c>
      <c r="AW13" s="500" t="s">
        <v>1265</v>
      </c>
      <c r="AX13" s="523">
        <f t="shared" si="8"/>
        <v>0.1</v>
      </c>
      <c r="AY13" s="47" t="s">
        <v>301</v>
      </c>
      <c r="AZ13" s="4" t="s">
        <v>302</v>
      </c>
      <c r="BA13" s="494"/>
      <c r="BB13" s="494"/>
      <c r="BC13" s="494"/>
      <c r="BD13" s="494"/>
      <c r="BE13" s="494"/>
      <c r="BF13" s="494"/>
      <c r="BG13" s="494"/>
      <c r="BH13" s="494"/>
      <c r="BI13" s="494"/>
      <c r="BJ13" s="494"/>
      <c r="BK13" s="494"/>
      <c r="BL13" s="494"/>
      <c r="BM13" s="494"/>
      <c r="BN13" s="494"/>
      <c r="BO13" s="494"/>
      <c r="BP13" s="494"/>
      <c r="BQ13" s="494"/>
      <c r="BR13" s="494"/>
      <c r="BS13" s="494"/>
      <c r="BT13" s="494"/>
      <c r="BU13" s="494"/>
      <c r="BV13" s="494"/>
      <c r="BW13" s="494"/>
      <c r="BX13" s="494"/>
      <c r="BY13" s="494"/>
      <c r="BZ13" s="494"/>
      <c r="CA13" s="494"/>
      <c r="CB13" s="494"/>
      <c r="CC13" s="494"/>
      <c r="CD13" s="494"/>
      <c r="CE13" s="494"/>
      <c r="CF13" s="494"/>
      <c r="CG13" s="494"/>
      <c r="CH13" s="494"/>
      <c r="CI13" s="494"/>
      <c r="CJ13" s="494"/>
      <c r="CK13" s="494"/>
      <c r="CL13" s="494"/>
      <c r="CM13" s="494"/>
      <c r="CN13" s="494"/>
      <c r="CO13" s="494"/>
      <c r="CP13" s="494"/>
      <c r="CQ13" s="494"/>
      <c r="CR13" s="494"/>
      <c r="CS13" s="494"/>
      <c r="CT13" s="494"/>
      <c r="CU13" s="494"/>
      <c r="CV13" s="494"/>
      <c r="CW13" s="494"/>
      <c r="CX13" s="494"/>
      <c r="CY13" s="494"/>
      <c r="CZ13" s="494"/>
      <c r="DA13" s="494"/>
      <c r="DB13" s="494"/>
      <c r="DC13" s="494"/>
      <c r="DD13" s="494"/>
      <c r="DE13" s="494"/>
      <c r="DF13" s="494"/>
      <c r="DG13" s="494"/>
      <c r="DH13" s="494"/>
      <c r="DI13" s="494"/>
      <c r="DJ13" s="494"/>
      <c r="DK13" s="494"/>
      <c r="DL13" s="494"/>
      <c r="DM13" s="494"/>
      <c r="DN13" s="494"/>
      <c r="DO13" s="494"/>
      <c r="DP13" s="494"/>
      <c r="DQ13" s="494"/>
      <c r="DR13" s="494"/>
      <c r="DS13" s="494"/>
      <c r="DT13" s="494"/>
      <c r="DU13" s="494"/>
      <c r="DV13" s="494"/>
      <c r="DW13" s="494"/>
      <c r="DX13" s="494"/>
      <c r="DY13" s="494"/>
      <c r="DZ13" s="494"/>
      <c r="EA13" s="494"/>
      <c r="EB13" s="494"/>
      <c r="EC13" s="494"/>
      <c r="ED13" s="494"/>
      <c r="EE13" s="494"/>
    </row>
    <row r="14" spans="1:135" ht="177.75" customHeight="1">
      <c r="A14" s="122">
        <v>6</v>
      </c>
      <c r="B14" s="122" t="s">
        <v>1276</v>
      </c>
      <c r="C14" s="122" t="s">
        <v>1281</v>
      </c>
      <c r="D14" s="246" t="s">
        <v>280</v>
      </c>
      <c r="E14" s="122" t="s">
        <v>328</v>
      </c>
      <c r="F14" s="122" t="s">
        <v>839</v>
      </c>
      <c r="G14" s="122" t="s">
        <v>851</v>
      </c>
      <c r="H14" s="122" t="s">
        <v>438</v>
      </c>
      <c r="I14" s="524" t="s">
        <v>315</v>
      </c>
      <c r="J14" s="246" t="s">
        <v>69</v>
      </c>
      <c r="K14" s="246" t="s">
        <v>69</v>
      </c>
      <c r="L14" s="246" t="s">
        <v>286</v>
      </c>
      <c r="M14" s="246" t="s">
        <v>286</v>
      </c>
      <c r="N14" s="246" t="s">
        <v>69</v>
      </c>
      <c r="O14" s="246" t="s">
        <v>69</v>
      </c>
      <c r="P14" s="246" t="s">
        <v>286</v>
      </c>
      <c r="Q14" s="246" t="s">
        <v>286</v>
      </c>
      <c r="R14" s="246" t="s">
        <v>69</v>
      </c>
      <c r="S14" s="246" t="s">
        <v>69</v>
      </c>
      <c r="T14" s="246" t="s">
        <v>286</v>
      </c>
      <c r="U14" s="246" t="s">
        <v>69</v>
      </c>
      <c r="V14" s="246" t="s">
        <v>286</v>
      </c>
      <c r="W14" s="246" t="s">
        <v>286</v>
      </c>
      <c r="X14" s="246" t="s">
        <v>69</v>
      </c>
      <c r="Y14" s="246" t="s">
        <v>286</v>
      </c>
      <c r="Z14" s="246" t="s">
        <v>69</v>
      </c>
      <c r="AA14" s="246" t="s">
        <v>286</v>
      </c>
      <c r="AB14" s="246" t="s">
        <v>286</v>
      </c>
      <c r="AC14" s="520" t="str">
        <f t="shared" si="0"/>
        <v>2 - Baja</v>
      </c>
      <c r="AD14" s="521">
        <f t="shared" si="1"/>
        <v>0.4</v>
      </c>
      <c r="AE14" s="520" t="str">
        <f t="shared" si="9"/>
        <v>3 - Media</v>
      </c>
      <c r="AF14" s="521">
        <f t="shared" si="2"/>
        <v>0.47368421052631576</v>
      </c>
      <c r="AG14" s="247">
        <f t="shared" si="3"/>
        <v>0.18947368421052632</v>
      </c>
      <c r="AH14" s="522" t="str">
        <f t="shared" si="4"/>
        <v>MODERADO</v>
      </c>
      <c r="AI14" s="233" t="s">
        <v>1264</v>
      </c>
      <c r="AJ14" s="122" t="s">
        <v>1265</v>
      </c>
      <c r="AK14" s="122" t="s">
        <v>1280</v>
      </c>
      <c r="AL14" s="122" t="s">
        <v>843</v>
      </c>
      <c r="AM14" s="145" t="s">
        <v>291</v>
      </c>
      <c r="AN14" s="122" t="s">
        <v>292</v>
      </c>
      <c r="AO14" s="122" t="s">
        <v>293</v>
      </c>
      <c r="AP14" s="145" t="s">
        <v>294</v>
      </c>
      <c r="AQ14" s="520" t="str">
        <f t="shared" si="10"/>
        <v>2 - Baja</v>
      </c>
      <c r="AR14" s="521">
        <f t="shared" si="5"/>
        <v>0.24</v>
      </c>
      <c r="AS14" s="92" t="str">
        <f t="shared" si="11"/>
        <v>2 - Baja</v>
      </c>
      <c r="AT14" s="521">
        <f t="shared" si="6"/>
        <v>0.28421052631578947</v>
      </c>
      <c r="AU14" s="92" t="str">
        <f t="shared" si="12"/>
        <v>BAJO</v>
      </c>
      <c r="AV14" s="521">
        <f t="shared" si="7"/>
        <v>6.8210526315789471E-2</v>
      </c>
      <c r="AW14" s="500" t="s">
        <v>1265</v>
      </c>
      <c r="AX14" s="523">
        <f t="shared" si="8"/>
        <v>0.1</v>
      </c>
      <c r="AY14" s="47" t="s">
        <v>301</v>
      </c>
      <c r="AZ14" s="4" t="s">
        <v>302</v>
      </c>
      <c r="BA14" s="494"/>
      <c r="BB14" s="494"/>
      <c r="BC14" s="494"/>
      <c r="BD14" s="494"/>
      <c r="BE14" s="494"/>
      <c r="BF14" s="494"/>
      <c r="BG14" s="494"/>
      <c r="BH14" s="494"/>
      <c r="BI14" s="494"/>
      <c r="BJ14" s="494"/>
      <c r="BK14" s="494"/>
      <c r="BL14" s="494"/>
      <c r="BM14" s="494"/>
      <c r="BN14" s="494"/>
      <c r="BO14" s="494"/>
      <c r="BP14" s="494"/>
      <c r="BQ14" s="494"/>
      <c r="BR14" s="494"/>
      <c r="BS14" s="494"/>
      <c r="BT14" s="494"/>
      <c r="BU14" s="494"/>
      <c r="BV14" s="494"/>
      <c r="BW14" s="494"/>
      <c r="BX14" s="494"/>
      <c r="BY14" s="494"/>
      <c r="BZ14" s="494"/>
      <c r="CA14" s="494"/>
      <c r="CB14" s="494"/>
      <c r="CC14" s="494"/>
      <c r="CD14" s="494"/>
      <c r="CE14" s="494"/>
      <c r="CF14" s="494"/>
      <c r="CG14" s="494"/>
      <c r="CH14" s="494"/>
      <c r="CI14" s="494"/>
      <c r="CJ14" s="494"/>
      <c r="CK14" s="494"/>
      <c r="CL14" s="494"/>
      <c r="CM14" s="494"/>
      <c r="CN14" s="494"/>
      <c r="CO14" s="494"/>
      <c r="CP14" s="494"/>
      <c r="CQ14" s="494"/>
      <c r="CR14" s="494"/>
      <c r="CS14" s="494"/>
      <c r="CT14" s="494"/>
      <c r="CU14" s="494"/>
      <c r="CV14" s="494"/>
      <c r="CW14" s="494"/>
      <c r="CX14" s="494"/>
      <c r="CY14" s="494"/>
      <c r="CZ14" s="494"/>
      <c r="DA14" s="494"/>
      <c r="DB14" s="494"/>
      <c r="DC14" s="494"/>
      <c r="DD14" s="494"/>
      <c r="DE14" s="494"/>
      <c r="DF14" s="494"/>
      <c r="DG14" s="494"/>
      <c r="DH14" s="494"/>
      <c r="DI14" s="494"/>
      <c r="DJ14" s="494"/>
      <c r="DK14" s="494"/>
      <c r="DL14" s="494"/>
      <c r="DM14" s="494"/>
      <c r="DN14" s="494"/>
      <c r="DO14" s="494"/>
      <c r="DP14" s="494"/>
      <c r="DQ14" s="494"/>
      <c r="DR14" s="494"/>
      <c r="DS14" s="494"/>
      <c r="DT14" s="494"/>
      <c r="DU14" s="494"/>
      <c r="DV14" s="494"/>
      <c r="DW14" s="494"/>
      <c r="DX14" s="494"/>
      <c r="DY14" s="494"/>
      <c r="DZ14" s="494"/>
      <c r="EA14" s="494"/>
      <c r="EB14" s="494"/>
      <c r="EC14" s="494"/>
      <c r="ED14" s="494"/>
      <c r="EE14" s="494"/>
    </row>
    <row r="15" spans="1:135" ht="192.75" customHeight="1">
      <c r="A15" s="122">
        <v>7</v>
      </c>
      <c r="B15" s="122" t="s">
        <v>1276</v>
      </c>
      <c r="C15" s="122" t="s">
        <v>1282</v>
      </c>
      <c r="D15" s="246" t="s">
        <v>280</v>
      </c>
      <c r="E15" s="122" t="s">
        <v>328</v>
      </c>
      <c r="F15" s="122" t="s">
        <v>839</v>
      </c>
      <c r="G15" s="122" t="s">
        <v>851</v>
      </c>
      <c r="H15" s="122" t="s">
        <v>438</v>
      </c>
      <c r="I15" s="524" t="s">
        <v>315</v>
      </c>
      <c r="J15" s="246" t="s">
        <v>69</v>
      </c>
      <c r="K15" s="246" t="s">
        <v>69</v>
      </c>
      <c r="L15" s="246" t="s">
        <v>286</v>
      </c>
      <c r="M15" s="246" t="s">
        <v>286</v>
      </c>
      <c r="N15" s="246" t="s">
        <v>69</v>
      </c>
      <c r="O15" s="246" t="s">
        <v>69</v>
      </c>
      <c r="P15" s="246" t="s">
        <v>286</v>
      </c>
      <c r="Q15" s="246" t="s">
        <v>286</v>
      </c>
      <c r="R15" s="246" t="s">
        <v>69</v>
      </c>
      <c r="S15" s="246" t="s">
        <v>69</v>
      </c>
      <c r="T15" s="246" t="s">
        <v>286</v>
      </c>
      <c r="U15" s="246" t="s">
        <v>69</v>
      </c>
      <c r="V15" s="246" t="s">
        <v>286</v>
      </c>
      <c r="W15" s="246" t="s">
        <v>286</v>
      </c>
      <c r="X15" s="246" t="s">
        <v>69</v>
      </c>
      <c r="Y15" s="246" t="s">
        <v>286</v>
      </c>
      <c r="Z15" s="246" t="s">
        <v>69</v>
      </c>
      <c r="AA15" s="246" t="s">
        <v>286</v>
      </c>
      <c r="AB15" s="246" t="s">
        <v>286</v>
      </c>
      <c r="AC15" s="520" t="str">
        <f t="shared" si="0"/>
        <v>2 - Baja</v>
      </c>
      <c r="AD15" s="521">
        <f t="shared" si="1"/>
        <v>0.4</v>
      </c>
      <c r="AE15" s="520" t="str">
        <f t="shared" si="9"/>
        <v>3 - Media</v>
      </c>
      <c r="AF15" s="521">
        <f t="shared" si="2"/>
        <v>0.47368421052631576</v>
      </c>
      <c r="AG15" s="247">
        <f t="shared" si="3"/>
        <v>0.18947368421052632</v>
      </c>
      <c r="AH15" s="522" t="str">
        <f t="shared" si="4"/>
        <v>MODERADO</v>
      </c>
      <c r="AI15" s="233" t="s">
        <v>1264</v>
      </c>
      <c r="AJ15" s="122" t="s">
        <v>1265</v>
      </c>
      <c r="AK15" s="122" t="s">
        <v>1280</v>
      </c>
      <c r="AL15" s="122" t="s">
        <v>843</v>
      </c>
      <c r="AM15" s="145" t="s">
        <v>291</v>
      </c>
      <c r="AN15" s="122" t="s">
        <v>292</v>
      </c>
      <c r="AO15" s="122" t="s">
        <v>293</v>
      </c>
      <c r="AP15" s="145" t="s">
        <v>294</v>
      </c>
      <c r="AQ15" s="520" t="str">
        <f t="shared" si="10"/>
        <v>2 - Baja</v>
      </c>
      <c r="AR15" s="521">
        <f t="shared" si="5"/>
        <v>0.24</v>
      </c>
      <c r="AS15" s="92" t="str">
        <f t="shared" si="11"/>
        <v>2 - Baja</v>
      </c>
      <c r="AT15" s="521">
        <f t="shared" si="6"/>
        <v>0.28421052631578947</v>
      </c>
      <c r="AU15" s="92" t="str">
        <f t="shared" si="12"/>
        <v>BAJO</v>
      </c>
      <c r="AV15" s="521">
        <f t="shared" si="7"/>
        <v>6.8210526315789471E-2</v>
      </c>
      <c r="AW15" s="500" t="s">
        <v>1265</v>
      </c>
      <c r="AX15" s="523">
        <f t="shared" si="8"/>
        <v>0.1</v>
      </c>
      <c r="AY15" s="47" t="s">
        <v>301</v>
      </c>
      <c r="AZ15" s="4" t="s">
        <v>302</v>
      </c>
      <c r="BA15" s="494"/>
      <c r="BB15" s="494"/>
      <c r="BC15" s="494"/>
      <c r="BD15" s="494"/>
      <c r="BE15" s="494"/>
      <c r="BF15" s="494"/>
      <c r="BG15" s="494"/>
      <c r="BH15" s="494"/>
      <c r="BI15" s="494"/>
      <c r="BJ15" s="494"/>
      <c r="BK15" s="494"/>
      <c r="BL15" s="494"/>
      <c r="BM15" s="494"/>
      <c r="BN15" s="494"/>
      <c r="BO15" s="494"/>
      <c r="BP15" s="494"/>
      <c r="BQ15" s="494"/>
      <c r="BR15" s="494"/>
      <c r="BS15" s="494"/>
      <c r="BT15" s="494"/>
      <c r="BU15" s="494"/>
      <c r="BV15" s="494"/>
      <c r="BW15" s="494"/>
      <c r="BX15" s="494"/>
      <c r="BY15" s="494"/>
      <c r="BZ15" s="494"/>
      <c r="CA15" s="494"/>
      <c r="CB15" s="494"/>
      <c r="CC15" s="494"/>
      <c r="CD15" s="494"/>
      <c r="CE15" s="494"/>
      <c r="CF15" s="494"/>
      <c r="CG15" s="494"/>
      <c r="CH15" s="494"/>
      <c r="CI15" s="494"/>
      <c r="CJ15" s="494"/>
      <c r="CK15" s="494"/>
      <c r="CL15" s="494"/>
      <c r="CM15" s="494"/>
      <c r="CN15" s="494"/>
      <c r="CO15" s="494"/>
      <c r="CP15" s="494"/>
      <c r="CQ15" s="494"/>
      <c r="CR15" s="494"/>
      <c r="CS15" s="494"/>
      <c r="CT15" s="494"/>
      <c r="CU15" s="494"/>
      <c r="CV15" s="494"/>
      <c r="CW15" s="494"/>
      <c r="CX15" s="494"/>
      <c r="CY15" s="494"/>
      <c r="CZ15" s="494"/>
      <c r="DA15" s="494"/>
      <c r="DB15" s="494"/>
      <c r="DC15" s="494"/>
      <c r="DD15" s="494"/>
      <c r="DE15" s="494"/>
      <c r="DF15" s="494"/>
      <c r="DG15" s="494"/>
      <c r="DH15" s="494"/>
      <c r="DI15" s="494"/>
      <c r="DJ15" s="494"/>
      <c r="DK15" s="494"/>
      <c r="DL15" s="494"/>
      <c r="DM15" s="494"/>
      <c r="DN15" s="494"/>
      <c r="DO15" s="494"/>
      <c r="DP15" s="494"/>
      <c r="DQ15" s="494"/>
      <c r="DR15" s="494"/>
      <c r="DS15" s="494"/>
      <c r="DT15" s="494"/>
      <c r="DU15" s="494"/>
      <c r="DV15" s="494"/>
      <c r="DW15" s="494"/>
      <c r="DX15" s="494"/>
      <c r="DY15" s="494"/>
      <c r="DZ15" s="494"/>
      <c r="EA15" s="494"/>
      <c r="EB15" s="494"/>
      <c r="EC15" s="494"/>
      <c r="ED15" s="494"/>
      <c r="EE15" s="494"/>
    </row>
    <row r="16" spans="1:135" ht="168.75" customHeight="1">
      <c r="A16" s="122">
        <v>8</v>
      </c>
      <c r="B16" s="122" t="s">
        <v>1276</v>
      </c>
      <c r="C16" s="122" t="s">
        <v>853</v>
      </c>
      <c r="D16" s="246" t="s">
        <v>280</v>
      </c>
      <c r="E16" s="122" t="s">
        <v>328</v>
      </c>
      <c r="F16" s="122" t="s">
        <v>839</v>
      </c>
      <c r="G16" s="122" t="s">
        <v>342</v>
      </c>
      <c r="H16" s="122" t="s">
        <v>438</v>
      </c>
      <c r="I16" s="524" t="s">
        <v>315</v>
      </c>
      <c r="J16" s="246" t="s">
        <v>69</v>
      </c>
      <c r="K16" s="246" t="s">
        <v>69</v>
      </c>
      <c r="L16" s="246" t="s">
        <v>286</v>
      </c>
      <c r="M16" s="246" t="s">
        <v>286</v>
      </c>
      <c r="N16" s="246" t="s">
        <v>69</v>
      </c>
      <c r="O16" s="246" t="s">
        <v>69</v>
      </c>
      <c r="P16" s="246" t="s">
        <v>286</v>
      </c>
      <c r="Q16" s="246" t="s">
        <v>286</v>
      </c>
      <c r="R16" s="246" t="s">
        <v>69</v>
      </c>
      <c r="S16" s="246" t="s">
        <v>69</v>
      </c>
      <c r="T16" s="246" t="s">
        <v>286</v>
      </c>
      <c r="U16" s="246" t="s">
        <v>69</v>
      </c>
      <c r="V16" s="246" t="s">
        <v>286</v>
      </c>
      <c r="W16" s="246" t="s">
        <v>286</v>
      </c>
      <c r="X16" s="246" t="s">
        <v>69</v>
      </c>
      <c r="Y16" s="246" t="s">
        <v>286</v>
      </c>
      <c r="Z16" s="246" t="s">
        <v>69</v>
      </c>
      <c r="AA16" s="246" t="s">
        <v>286</v>
      </c>
      <c r="AB16" s="246" t="s">
        <v>286</v>
      </c>
      <c r="AC16" s="520" t="str">
        <f t="shared" si="0"/>
        <v>2 - Baja</v>
      </c>
      <c r="AD16" s="521">
        <f t="shared" si="1"/>
        <v>0.4</v>
      </c>
      <c r="AE16" s="520" t="str">
        <f t="shared" si="9"/>
        <v>3 - Media</v>
      </c>
      <c r="AF16" s="521">
        <f t="shared" si="2"/>
        <v>0.47368421052631576</v>
      </c>
      <c r="AG16" s="247">
        <f t="shared" si="3"/>
        <v>0.18947368421052632</v>
      </c>
      <c r="AH16" s="522" t="str">
        <f t="shared" si="4"/>
        <v>MODERADO</v>
      </c>
      <c r="AI16" s="233" t="s">
        <v>1283</v>
      </c>
      <c r="AJ16" s="122" t="s">
        <v>1265</v>
      </c>
      <c r="AK16" s="122" t="s">
        <v>1280</v>
      </c>
      <c r="AL16" s="122" t="s">
        <v>1284</v>
      </c>
      <c r="AM16" s="145" t="s">
        <v>291</v>
      </c>
      <c r="AN16" s="122" t="s">
        <v>292</v>
      </c>
      <c r="AO16" s="122" t="s">
        <v>293</v>
      </c>
      <c r="AP16" s="145" t="s">
        <v>294</v>
      </c>
      <c r="AQ16" s="520" t="str">
        <f t="shared" si="10"/>
        <v>2 - Baja</v>
      </c>
      <c r="AR16" s="521">
        <f t="shared" si="5"/>
        <v>0.24</v>
      </c>
      <c r="AS16" s="92" t="str">
        <f t="shared" si="11"/>
        <v>2 - Baja</v>
      </c>
      <c r="AT16" s="521">
        <f t="shared" si="6"/>
        <v>0.28421052631578947</v>
      </c>
      <c r="AU16" s="92" t="str">
        <f t="shared" si="12"/>
        <v>BAJO</v>
      </c>
      <c r="AV16" s="521">
        <f t="shared" si="7"/>
        <v>6.8210526315789471E-2</v>
      </c>
      <c r="AW16" s="500" t="s">
        <v>1265</v>
      </c>
      <c r="AX16" s="523">
        <f t="shared" si="8"/>
        <v>0.1</v>
      </c>
      <c r="AY16" s="47" t="s">
        <v>301</v>
      </c>
      <c r="AZ16" s="4" t="s">
        <v>302</v>
      </c>
      <c r="BA16" s="494"/>
      <c r="BB16" s="494"/>
      <c r="BC16" s="494"/>
      <c r="BD16" s="494"/>
      <c r="BE16" s="494"/>
      <c r="BF16" s="494"/>
      <c r="BG16" s="494"/>
      <c r="BH16" s="494"/>
      <c r="BI16" s="494"/>
      <c r="BJ16" s="494"/>
      <c r="BK16" s="494"/>
      <c r="BL16" s="494"/>
      <c r="BM16" s="494"/>
      <c r="BN16" s="494"/>
      <c r="BO16" s="494"/>
      <c r="BP16" s="494"/>
      <c r="BQ16" s="494"/>
      <c r="BR16" s="494"/>
      <c r="BS16" s="494"/>
      <c r="BT16" s="494"/>
      <c r="BU16" s="494"/>
      <c r="BV16" s="494"/>
      <c r="BW16" s="494"/>
      <c r="BX16" s="494"/>
      <c r="BY16" s="494"/>
      <c r="BZ16" s="494"/>
      <c r="CA16" s="494"/>
      <c r="CB16" s="494"/>
      <c r="CC16" s="494"/>
      <c r="CD16" s="494"/>
      <c r="CE16" s="494"/>
      <c r="CF16" s="494"/>
      <c r="CG16" s="494"/>
      <c r="CH16" s="494"/>
      <c r="CI16" s="494"/>
      <c r="CJ16" s="494"/>
      <c r="CK16" s="494"/>
      <c r="CL16" s="494"/>
      <c r="CM16" s="494"/>
      <c r="CN16" s="494"/>
      <c r="CO16" s="494"/>
      <c r="CP16" s="494"/>
      <c r="CQ16" s="494"/>
      <c r="CR16" s="494"/>
      <c r="CS16" s="494"/>
      <c r="CT16" s="494"/>
      <c r="CU16" s="494"/>
      <c r="CV16" s="494"/>
      <c r="CW16" s="494"/>
      <c r="CX16" s="494"/>
      <c r="CY16" s="494"/>
      <c r="CZ16" s="494"/>
      <c r="DA16" s="494"/>
      <c r="DB16" s="494"/>
      <c r="DC16" s="494"/>
      <c r="DD16" s="494"/>
      <c r="DE16" s="494"/>
      <c r="DF16" s="494"/>
      <c r="DG16" s="494"/>
      <c r="DH16" s="494"/>
      <c r="DI16" s="494"/>
      <c r="DJ16" s="494"/>
      <c r="DK16" s="494"/>
      <c r="DL16" s="494"/>
      <c r="DM16" s="494"/>
      <c r="DN16" s="494"/>
      <c r="DO16" s="494"/>
      <c r="DP16" s="494"/>
      <c r="DQ16" s="494"/>
      <c r="DR16" s="494"/>
      <c r="DS16" s="494"/>
      <c r="DT16" s="494"/>
      <c r="DU16" s="494"/>
      <c r="DV16" s="494"/>
      <c r="DW16" s="494"/>
      <c r="DX16" s="494"/>
      <c r="DY16" s="494"/>
      <c r="DZ16" s="494"/>
      <c r="EA16" s="494"/>
      <c r="EB16" s="494"/>
      <c r="EC16" s="494"/>
      <c r="ED16" s="494"/>
      <c r="EE16" s="494"/>
    </row>
    <row r="17" spans="1:135" ht="170.25" customHeight="1">
      <c r="A17" s="122">
        <v>9</v>
      </c>
      <c r="B17" s="122" t="s">
        <v>1276</v>
      </c>
      <c r="C17" s="122" t="s">
        <v>1285</v>
      </c>
      <c r="D17" s="246" t="s">
        <v>280</v>
      </c>
      <c r="E17" s="122" t="s">
        <v>328</v>
      </c>
      <c r="F17" s="122" t="s">
        <v>839</v>
      </c>
      <c r="G17" s="122" t="s">
        <v>342</v>
      </c>
      <c r="H17" s="122" t="s">
        <v>438</v>
      </c>
      <c r="I17" s="524" t="s">
        <v>315</v>
      </c>
      <c r="J17" s="246" t="s">
        <v>69</v>
      </c>
      <c r="K17" s="246" t="s">
        <v>69</v>
      </c>
      <c r="L17" s="246" t="s">
        <v>286</v>
      </c>
      <c r="M17" s="246" t="s">
        <v>286</v>
      </c>
      <c r="N17" s="246" t="s">
        <v>69</v>
      </c>
      <c r="O17" s="246" t="s">
        <v>69</v>
      </c>
      <c r="P17" s="246" t="s">
        <v>286</v>
      </c>
      <c r="Q17" s="246" t="s">
        <v>286</v>
      </c>
      <c r="R17" s="246" t="s">
        <v>69</v>
      </c>
      <c r="S17" s="246" t="s">
        <v>69</v>
      </c>
      <c r="T17" s="246" t="s">
        <v>286</v>
      </c>
      <c r="U17" s="246" t="s">
        <v>69</v>
      </c>
      <c r="V17" s="246" t="s">
        <v>286</v>
      </c>
      <c r="W17" s="246" t="s">
        <v>286</v>
      </c>
      <c r="X17" s="246" t="s">
        <v>69</v>
      </c>
      <c r="Y17" s="246" t="s">
        <v>286</v>
      </c>
      <c r="Z17" s="246" t="s">
        <v>69</v>
      </c>
      <c r="AA17" s="246" t="s">
        <v>286</v>
      </c>
      <c r="AB17" s="246" t="s">
        <v>286</v>
      </c>
      <c r="AC17" s="520" t="str">
        <f t="shared" si="0"/>
        <v>2 - Baja</v>
      </c>
      <c r="AD17" s="521">
        <f t="shared" si="1"/>
        <v>0.4</v>
      </c>
      <c r="AE17" s="520" t="str">
        <f t="shared" si="9"/>
        <v>3 - Media</v>
      </c>
      <c r="AF17" s="521">
        <f t="shared" si="2"/>
        <v>0.47368421052631576</v>
      </c>
      <c r="AG17" s="247">
        <f t="shared" si="3"/>
        <v>0.18947368421052632</v>
      </c>
      <c r="AH17" s="522" t="str">
        <f t="shared" si="4"/>
        <v>MODERADO</v>
      </c>
      <c r="AI17" s="233" t="s">
        <v>1264</v>
      </c>
      <c r="AJ17" s="122" t="s">
        <v>1265</v>
      </c>
      <c r="AK17" s="122" t="s">
        <v>1280</v>
      </c>
      <c r="AL17" s="122" t="s">
        <v>843</v>
      </c>
      <c r="AM17" s="145" t="s">
        <v>291</v>
      </c>
      <c r="AN17" s="122" t="s">
        <v>292</v>
      </c>
      <c r="AO17" s="122" t="s">
        <v>293</v>
      </c>
      <c r="AP17" s="145" t="s">
        <v>294</v>
      </c>
      <c r="AQ17" s="520" t="str">
        <f t="shared" si="10"/>
        <v>2 - Baja</v>
      </c>
      <c r="AR17" s="521">
        <f t="shared" si="5"/>
        <v>0.24</v>
      </c>
      <c r="AS17" s="92" t="str">
        <f t="shared" si="11"/>
        <v>2 - Baja</v>
      </c>
      <c r="AT17" s="521">
        <f t="shared" si="6"/>
        <v>0.28421052631578947</v>
      </c>
      <c r="AU17" s="92" t="str">
        <f t="shared" si="12"/>
        <v>BAJO</v>
      </c>
      <c r="AV17" s="521">
        <f t="shared" si="7"/>
        <v>6.8210526315789471E-2</v>
      </c>
      <c r="AW17" s="500" t="s">
        <v>1265</v>
      </c>
      <c r="AX17" s="523">
        <f t="shared" si="8"/>
        <v>0.1</v>
      </c>
      <c r="AY17" s="47" t="s">
        <v>301</v>
      </c>
      <c r="AZ17" s="4" t="s">
        <v>302</v>
      </c>
      <c r="BA17" s="494"/>
      <c r="BB17" s="494"/>
      <c r="BC17" s="494"/>
      <c r="BD17" s="494"/>
      <c r="BE17" s="494"/>
      <c r="BF17" s="494"/>
      <c r="BG17" s="494"/>
      <c r="BH17" s="494"/>
      <c r="BI17" s="494"/>
      <c r="BJ17" s="494"/>
      <c r="BK17" s="494"/>
      <c r="BL17" s="494"/>
      <c r="BM17" s="494"/>
      <c r="BN17" s="494"/>
      <c r="BO17" s="494"/>
      <c r="BP17" s="494"/>
      <c r="BQ17" s="494"/>
      <c r="BR17" s="494"/>
      <c r="BS17" s="494"/>
      <c r="BT17" s="494"/>
      <c r="BU17" s="494"/>
      <c r="BV17" s="494"/>
      <c r="BW17" s="494"/>
      <c r="BX17" s="494"/>
      <c r="BY17" s="494"/>
      <c r="BZ17" s="494"/>
      <c r="CA17" s="494"/>
      <c r="CB17" s="494"/>
      <c r="CC17" s="494"/>
      <c r="CD17" s="494"/>
      <c r="CE17" s="494"/>
      <c r="CF17" s="494"/>
      <c r="CG17" s="494"/>
      <c r="CH17" s="494"/>
      <c r="CI17" s="494"/>
      <c r="CJ17" s="494"/>
      <c r="CK17" s="494"/>
      <c r="CL17" s="494"/>
      <c r="CM17" s="494"/>
      <c r="CN17" s="494"/>
      <c r="CO17" s="494"/>
      <c r="CP17" s="494"/>
      <c r="CQ17" s="494"/>
      <c r="CR17" s="494"/>
      <c r="CS17" s="494"/>
      <c r="CT17" s="494"/>
      <c r="CU17" s="494"/>
      <c r="CV17" s="494"/>
      <c r="CW17" s="494"/>
      <c r="CX17" s="494"/>
      <c r="CY17" s="494"/>
      <c r="CZ17" s="494"/>
      <c r="DA17" s="494"/>
      <c r="DB17" s="494"/>
      <c r="DC17" s="494"/>
      <c r="DD17" s="494"/>
      <c r="DE17" s="494"/>
      <c r="DF17" s="494"/>
      <c r="DG17" s="494"/>
      <c r="DH17" s="494"/>
      <c r="DI17" s="494"/>
      <c r="DJ17" s="494"/>
      <c r="DK17" s="494"/>
      <c r="DL17" s="494"/>
      <c r="DM17" s="494"/>
      <c r="DN17" s="494"/>
      <c r="DO17" s="494"/>
      <c r="DP17" s="494"/>
      <c r="DQ17" s="494"/>
      <c r="DR17" s="494"/>
      <c r="DS17" s="494"/>
      <c r="DT17" s="494"/>
      <c r="DU17" s="494"/>
      <c r="DV17" s="494"/>
      <c r="DW17" s="494"/>
      <c r="DX17" s="494"/>
      <c r="DY17" s="494"/>
      <c r="DZ17" s="494"/>
      <c r="EA17" s="494"/>
      <c r="EB17" s="494"/>
      <c r="EC17" s="494"/>
      <c r="ED17" s="494"/>
      <c r="EE17" s="494"/>
    </row>
    <row r="18" spans="1:135" ht="9.75" customHeight="1">
      <c r="A18" s="157"/>
      <c r="B18" s="157"/>
      <c r="C18" s="157"/>
      <c r="D18" s="157"/>
      <c r="E18" s="157"/>
      <c r="F18" s="157"/>
      <c r="G18" s="157"/>
      <c r="H18" s="157"/>
      <c r="I18" s="494"/>
      <c r="J18" s="494"/>
      <c r="K18" s="494"/>
      <c r="L18" s="494"/>
      <c r="M18" s="494"/>
      <c r="N18" s="494"/>
      <c r="O18" s="494"/>
      <c r="P18" s="494"/>
      <c r="Q18" s="494"/>
      <c r="R18" s="494"/>
      <c r="S18" s="494"/>
      <c r="T18" s="494"/>
      <c r="U18" s="494"/>
      <c r="V18" s="494"/>
      <c r="W18" s="494"/>
      <c r="X18" s="494"/>
      <c r="Y18" s="494"/>
      <c r="Z18" s="494"/>
      <c r="AA18" s="494"/>
      <c r="AB18" s="494"/>
      <c r="AH18" s="492"/>
      <c r="AI18" s="157"/>
      <c r="AJ18" s="157"/>
      <c r="AK18" s="525"/>
      <c r="AL18" s="525"/>
      <c r="AM18" s="525"/>
      <c r="AN18" s="157"/>
      <c r="AO18" s="157"/>
      <c r="AP18" s="525"/>
      <c r="AQ18" s="525"/>
      <c r="AR18" s="525"/>
      <c r="AS18" s="525"/>
      <c r="AT18" s="525"/>
      <c r="AU18" s="525"/>
      <c r="AV18" s="525"/>
      <c r="AW18" s="525"/>
      <c r="AX18" s="525"/>
      <c r="AY18" s="525"/>
      <c r="AZ18" s="525"/>
      <c r="BA18" s="157"/>
      <c r="BB18" s="157"/>
      <c r="BC18" s="157"/>
      <c r="BD18" s="157"/>
      <c r="BE18" s="157"/>
      <c r="BF18" s="157"/>
      <c r="BG18" s="157"/>
      <c r="BH18" s="157"/>
      <c r="BI18" s="157"/>
      <c r="BJ18" s="157"/>
      <c r="BK18" s="157"/>
      <c r="BL18" s="157"/>
      <c r="BM18" s="157"/>
      <c r="BN18" s="157"/>
      <c r="BO18" s="157"/>
      <c r="BP18" s="493"/>
      <c r="BQ18" s="157"/>
      <c r="BR18" s="494"/>
      <c r="BS18" s="157"/>
      <c r="BT18" s="157"/>
      <c r="BU18" s="157"/>
      <c r="BV18" s="157"/>
      <c r="BW18" s="157"/>
      <c r="BX18" s="157"/>
      <c r="BY18" s="157"/>
      <c r="BZ18" s="157"/>
      <c r="CA18" s="157"/>
      <c r="CB18" s="157"/>
      <c r="CC18" s="157"/>
      <c r="CD18" s="157"/>
      <c r="CE18" s="157"/>
      <c r="CF18" s="157"/>
      <c r="CG18" s="157"/>
      <c r="CH18" s="157"/>
      <c r="CI18" s="157"/>
      <c r="CJ18" s="157"/>
      <c r="CK18" s="157"/>
      <c r="CL18" s="157"/>
      <c r="CM18" s="157"/>
      <c r="CN18" s="157"/>
      <c r="CO18" s="157"/>
      <c r="CP18" s="157"/>
      <c r="CQ18" s="157"/>
      <c r="CR18" s="157"/>
      <c r="CS18" s="157"/>
      <c r="CT18" s="157"/>
      <c r="CU18" s="157"/>
      <c r="CV18" s="157"/>
      <c r="CW18" s="157"/>
      <c r="CX18" s="157"/>
      <c r="CY18" s="157"/>
      <c r="CZ18" s="157"/>
      <c r="DA18" s="157"/>
      <c r="DB18" s="157"/>
      <c r="DC18" s="157"/>
      <c r="DD18" s="157"/>
      <c r="DE18" s="157"/>
      <c r="DF18" s="157"/>
      <c r="DG18" s="157"/>
      <c r="DH18" s="157"/>
      <c r="DI18" s="157"/>
      <c r="DJ18" s="157"/>
      <c r="DK18" s="157"/>
      <c r="DL18" s="157"/>
      <c r="DM18" s="157"/>
      <c r="DN18" s="157"/>
      <c r="DO18" s="157"/>
      <c r="DP18" s="157"/>
      <c r="DQ18" s="157"/>
      <c r="DR18" s="157"/>
      <c r="DS18" s="157"/>
      <c r="DT18" s="157"/>
      <c r="DU18" s="157"/>
      <c r="DV18" s="157"/>
      <c r="DW18" s="157"/>
      <c r="DX18" s="157"/>
      <c r="DY18" s="157"/>
      <c r="DZ18" s="157"/>
      <c r="EA18" s="157"/>
      <c r="EB18" s="157"/>
      <c r="EC18" s="157"/>
      <c r="ED18" s="157"/>
      <c r="EE18" s="157"/>
    </row>
    <row r="19" spans="1:135" ht="9.75" customHeight="1">
      <c r="A19" s="157"/>
      <c r="B19" s="157"/>
      <c r="C19" s="157"/>
      <c r="D19" s="157"/>
      <c r="E19" s="157"/>
      <c r="F19" s="157"/>
      <c r="G19" s="157"/>
      <c r="H19" s="157"/>
      <c r="I19" s="494"/>
      <c r="J19" s="494"/>
      <c r="K19" s="494"/>
      <c r="L19" s="494"/>
      <c r="M19" s="494"/>
      <c r="N19" s="494"/>
      <c r="O19" s="494"/>
      <c r="P19" s="494"/>
      <c r="Q19" s="494"/>
      <c r="R19" s="494"/>
      <c r="S19" s="494"/>
      <c r="T19" s="494"/>
      <c r="U19" s="494"/>
      <c r="V19" s="494"/>
      <c r="W19" s="494"/>
      <c r="X19" s="494"/>
      <c r="Y19" s="494"/>
      <c r="Z19" s="494"/>
      <c r="AA19" s="494"/>
      <c r="AB19" s="494"/>
      <c r="AH19" s="492"/>
      <c r="AI19" s="157"/>
      <c r="AJ19" s="157"/>
      <c r="AK19" s="525"/>
      <c r="AL19" s="525"/>
      <c r="AM19" s="525"/>
      <c r="AN19" s="157"/>
      <c r="AO19" s="157"/>
      <c r="AP19" s="525"/>
      <c r="AQ19" s="525"/>
      <c r="AR19" s="525"/>
      <c r="AS19" s="525"/>
      <c r="AT19" s="525"/>
      <c r="AU19" s="525"/>
      <c r="AV19" s="525"/>
      <c r="AW19" s="525"/>
      <c r="AX19" s="525"/>
      <c r="AY19" s="525"/>
      <c r="AZ19" s="525"/>
      <c r="BA19" s="157"/>
      <c r="BB19" s="157"/>
      <c r="BC19" s="157"/>
      <c r="BD19" s="157"/>
      <c r="BE19" s="157"/>
      <c r="BF19" s="157"/>
      <c r="BG19" s="157"/>
      <c r="BH19" s="157"/>
      <c r="BI19" s="157"/>
      <c r="BJ19" s="157"/>
      <c r="BK19" s="157"/>
      <c r="BL19" s="157"/>
      <c r="BM19" s="157"/>
      <c r="BN19" s="157"/>
      <c r="BO19" s="157"/>
      <c r="BP19" s="493"/>
      <c r="BQ19" s="157"/>
      <c r="BR19" s="494"/>
      <c r="BS19" s="157"/>
      <c r="BT19" s="157"/>
      <c r="BU19" s="157"/>
      <c r="BV19" s="157"/>
      <c r="BW19" s="157"/>
      <c r="BX19" s="157"/>
      <c r="BY19" s="157"/>
      <c r="BZ19" s="157"/>
      <c r="CA19" s="157"/>
      <c r="CB19" s="157"/>
      <c r="CC19" s="157"/>
      <c r="CD19" s="157"/>
      <c r="CE19" s="157"/>
      <c r="CF19" s="157"/>
      <c r="CG19" s="157"/>
      <c r="CH19" s="157"/>
      <c r="CI19" s="157"/>
      <c r="CJ19" s="157"/>
      <c r="CK19" s="157"/>
      <c r="CL19" s="157"/>
      <c r="CM19" s="157"/>
      <c r="CN19" s="157"/>
      <c r="CO19" s="157"/>
      <c r="CP19" s="157"/>
      <c r="CQ19" s="157"/>
      <c r="CR19" s="157"/>
      <c r="CS19" s="157"/>
      <c r="CT19" s="157"/>
      <c r="CU19" s="157"/>
      <c r="CV19" s="157"/>
      <c r="CW19" s="157"/>
      <c r="CX19" s="157"/>
      <c r="CY19" s="157"/>
      <c r="CZ19" s="157"/>
      <c r="DA19" s="157"/>
      <c r="DB19" s="157"/>
      <c r="DC19" s="157"/>
      <c r="DD19" s="157"/>
      <c r="DE19" s="157"/>
      <c r="DF19" s="157"/>
      <c r="DG19" s="157"/>
      <c r="DH19" s="157"/>
      <c r="DI19" s="157"/>
      <c r="DJ19" s="157"/>
      <c r="DK19" s="157"/>
      <c r="DL19" s="157"/>
      <c r="DM19" s="157"/>
      <c r="DN19" s="157"/>
      <c r="DO19" s="157"/>
      <c r="DP19" s="157"/>
      <c r="DQ19" s="157"/>
      <c r="DR19" s="157"/>
      <c r="DS19" s="157"/>
      <c r="DT19" s="157"/>
      <c r="DU19" s="157"/>
      <c r="DV19" s="157"/>
      <c r="DW19" s="157"/>
      <c r="DX19" s="157"/>
      <c r="DY19" s="157"/>
      <c r="DZ19" s="157"/>
      <c r="EA19" s="157"/>
      <c r="EB19" s="157"/>
      <c r="EC19" s="157"/>
      <c r="ED19" s="157"/>
      <c r="EE19" s="157"/>
    </row>
    <row r="20" spans="1:135" ht="9.75" customHeight="1">
      <c r="A20" s="157"/>
      <c r="B20" s="157"/>
      <c r="C20" s="157"/>
      <c r="D20" s="157"/>
      <c r="E20" s="157"/>
      <c r="F20" s="157"/>
      <c r="G20" s="157"/>
      <c r="H20" s="157"/>
      <c r="I20" s="494"/>
      <c r="J20" s="494"/>
      <c r="K20" s="494"/>
      <c r="L20" s="494"/>
      <c r="M20" s="494"/>
      <c r="N20" s="494"/>
      <c r="O20" s="494"/>
      <c r="P20" s="494"/>
      <c r="Q20" s="494"/>
      <c r="R20" s="494"/>
      <c r="S20" s="494"/>
      <c r="T20" s="494"/>
      <c r="U20" s="494"/>
      <c r="V20" s="494"/>
      <c r="W20" s="494"/>
      <c r="X20" s="494"/>
      <c r="Y20" s="494"/>
      <c r="Z20" s="494"/>
      <c r="AA20" s="494"/>
      <c r="AB20" s="494"/>
      <c r="AH20" s="492"/>
      <c r="AI20" s="157"/>
      <c r="AJ20" s="157"/>
      <c r="AK20" s="525"/>
      <c r="AL20" s="525"/>
      <c r="AM20" s="525"/>
      <c r="AN20" s="157"/>
      <c r="AO20" s="157"/>
      <c r="AP20" s="525"/>
      <c r="AQ20" s="525"/>
      <c r="AR20" s="525"/>
      <c r="AS20" s="525"/>
      <c r="AT20" s="525"/>
      <c r="AU20" s="525"/>
      <c r="AV20" s="525"/>
      <c r="AW20" s="525"/>
      <c r="AX20" s="525"/>
      <c r="AY20" s="525"/>
      <c r="AZ20" s="525"/>
      <c r="BA20" s="157"/>
      <c r="BB20" s="157"/>
      <c r="BC20" s="157"/>
      <c r="BD20" s="157"/>
      <c r="BE20" s="157"/>
      <c r="BF20" s="157"/>
      <c r="BG20" s="157"/>
      <c r="BH20" s="157"/>
      <c r="BI20" s="157"/>
      <c r="BJ20" s="157"/>
      <c r="BK20" s="157"/>
      <c r="BL20" s="157"/>
      <c r="BM20" s="157"/>
      <c r="BN20" s="157"/>
      <c r="BO20" s="157"/>
      <c r="BP20" s="493"/>
      <c r="BQ20" s="157"/>
      <c r="BR20" s="494"/>
      <c r="BS20" s="157"/>
      <c r="BT20" s="157"/>
      <c r="BU20" s="157"/>
      <c r="BV20" s="157"/>
      <c r="BW20" s="157"/>
      <c r="BX20" s="157"/>
      <c r="BY20" s="157"/>
      <c r="BZ20" s="157"/>
      <c r="CA20" s="157"/>
      <c r="CB20" s="157"/>
      <c r="CC20" s="157"/>
      <c r="CD20" s="157"/>
      <c r="CE20" s="157"/>
      <c r="CF20" s="157"/>
      <c r="CG20" s="157"/>
      <c r="CH20" s="157"/>
      <c r="CI20" s="157"/>
      <c r="CJ20" s="157"/>
      <c r="CK20" s="157"/>
      <c r="CL20" s="157"/>
      <c r="CM20" s="157"/>
      <c r="CN20" s="157"/>
      <c r="CO20" s="157"/>
      <c r="CP20" s="157"/>
      <c r="CQ20" s="157"/>
      <c r="CR20" s="157"/>
      <c r="CS20" s="157"/>
      <c r="CT20" s="157"/>
      <c r="CU20" s="157"/>
      <c r="CV20" s="157"/>
      <c r="CW20" s="157"/>
      <c r="CX20" s="157"/>
      <c r="CY20" s="157"/>
      <c r="CZ20" s="157"/>
      <c r="DA20" s="157"/>
      <c r="DB20" s="157"/>
      <c r="DC20" s="157"/>
      <c r="DD20" s="157"/>
      <c r="DE20" s="157"/>
      <c r="DF20" s="157"/>
      <c r="DG20" s="157"/>
      <c r="DH20" s="157"/>
      <c r="DI20" s="157"/>
      <c r="DJ20" s="157"/>
      <c r="DK20" s="157"/>
      <c r="DL20" s="157"/>
      <c r="DM20" s="157"/>
      <c r="DN20" s="157"/>
      <c r="DO20" s="157"/>
      <c r="DP20" s="157"/>
      <c r="DQ20" s="157"/>
      <c r="DR20" s="157"/>
      <c r="DS20" s="157"/>
      <c r="DT20" s="157"/>
      <c r="DU20" s="157"/>
      <c r="DV20" s="157"/>
      <c r="DW20" s="157"/>
      <c r="DX20" s="157"/>
      <c r="DY20" s="157"/>
      <c r="DZ20" s="157"/>
      <c r="EA20" s="157"/>
      <c r="EB20" s="157"/>
      <c r="EC20" s="157"/>
      <c r="ED20" s="157"/>
      <c r="EE20" s="157"/>
    </row>
    <row r="21" spans="1:135" ht="9.75" customHeight="1">
      <c r="A21" s="157"/>
      <c r="B21" s="157"/>
      <c r="C21" s="157"/>
      <c r="D21" s="157"/>
      <c r="E21" s="157"/>
      <c r="F21" s="157"/>
      <c r="G21" s="157"/>
      <c r="H21" s="157"/>
      <c r="I21" s="494"/>
      <c r="J21" s="494"/>
      <c r="K21" s="494"/>
      <c r="L21" s="494"/>
      <c r="M21" s="494"/>
      <c r="N21" s="494"/>
      <c r="O21" s="494"/>
      <c r="P21" s="494"/>
      <c r="Q21" s="494"/>
      <c r="R21" s="494"/>
      <c r="S21" s="494"/>
      <c r="T21" s="494"/>
      <c r="U21" s="494"/>
      <c r="V21" s="494"/>
      <c r="W21" s="494"/>
      <c r="X21" s="494"/>
      <c r="Y21" s="494"/>
      <c r="Z21" s="494"/>
      <c r="AA21" s="494"/>
      <c r="AB21" s="494"/>
      <c r="AH21" s="492"/>
      <c r="AI21" s="157"/>
      <c r="AJ21" s="157"/>
      <c r="AK21" s="525"/>
      <c r="AL21" s="525"/>
      <c r="AM21" s="525"/>
      <c r="AN21" s="157"/>
      <c r="AO21" s="157"/>
      <c r="AP21" s="525"/>
      <c r="AQ21" s="525"/>
      <c r="AR21" s="525"/>
      <c r="AS21" s="525"/>
      <c r="AT21" s="525"/>
      <c r="AU21" s="525"/>
      <c r="AV21" s="525"/>
      <c r="AW21" s="525"/>
      <c r="AX21" s="525"/>
      <c r="AY21" s="525"/>
      <c r="AZ21" s="525"/>
      <c r="BA21" s="157"/>
      <c r="BB21" s="157"/>
      <c r="BC21" s="157"/>
      <c r="BD21" s="157"/>
      <c r="BE21" s="157"/>
      <c r="BF21" s="157"/>
      <c r="BG21" s="157"/>
      <c r="BH21" s="157"/>
      <c r="BI21" s="157"/>
      <c r="BJ21" s="157"/>
      <c r="BK21" s="157"/>
      <c r="BL21" s="157"/>
      <c r="BM21" s="157"/>
      <c r="BN21" s="157"/>
      <c r="BO21" s="157"/>
      <c r="BP21" s="493"/>
      <c r="BQ21" s="157"/>
      <c r="BR21" s="494"/>
      <c r="BS21" s="157"/>
      <c r="BT21" s="157"/>
      <c r="BU21" s="157"/>
      <c r="BV21" s="157"/>
      <c r="BW21" s="157"/>
      <c r="BX21" s="157"/>
      <c r="BY21" s="157"/>
      <c r="BZ21" s="157"/>
      <c r="CA21" s="157"/>
      <c r="CB21" s="157"/>
      <c r="CC21" s="157"/>
      <c r="CD21" s="157"/>
      <c r="CE21" s="157"/>
      <c r="CF21" s="157"/>
      <c r="CG21" s="157"/>
      <c r="CH21" s="157"/>
      <c r="CI21" s="157"/>
      <c r="CJ21" s="157"/>
      <c r="CK21" s="157"/>
      <c r="CL21" s="157"/>
      <c r="CM21" s="157"/>
      <c r="CN21" s="157"/>
      <c r="CO21" s="157"/>
      <c r="CP21" s="157"/>
      <c r="CQ21" s="157"/>
      <c r="CR21" s="157"/>
      <c r="CS21" s="157"/>
      <c r="CT21" s="157"/>
      <c r="CU21" s="157"/>
      <c r="CV21" s="157"/>
      <c r="CW21" s="157"/>
      <c r="CX21" s="157"/>
      <c r="CY21" s="157"/>
      <c r="CZ21" s="157"/>
      <c r="DA21" s="157"/>
      <c r="DB21" s="157"/>
      <c r="DC21" s="157"/>
      <c r="DD21" s="157"/>
      <c r="DE21" s="157"/>
      <c r="DF21" s="157"/>
      <c r="DG21" s="157"/>
      <c r="DH21" s="157"/>
      <c r="DI21" s="157"/>
      <c r="DJ21" s="157"/>
      <c r="DK21" s="157"/>
      <c r="DL21" s="157"/>
      <c r="DM21" s="157"/>
      <c r="DN21" s="157"/>
      <c r="DO21" s="157"/>
      <c r="DP21" s="157"/>
      <c r="DQ21" s="157"/>
      <c r="DR21" s="157"/>
      <c r="DS21" s="157"/>
      <c r="DT21" s="157"/>
      <c r="DU21" s="157"/>
      <c r="DV21" s="157"/>
      <c r="DW21" s="157"/>
      <c r="DX21" s="157"/>
      <c r="DY21" s="157"/>
      <c r="DZ21" s="157"/>
      <c r="EA21" s="157"/>
      <c r="EB21" s="157"/>
      <c r="EC21" s="157"/>
      <c r="ED21" s="157"/>
      <c r="EE21" s="157"/>
    </row>
    <row r="22" spans="1:135" ht="9.75" customHeight="1">
      <c r="A22" s="157"/>
      <c r="B22" s="157"/>
      <c r="C22" s="157"/>
      <c r="D22" s="157"/>
      <c r="E22" s="157"/>
      <c r="F22" s="157"/>
      <c r="G22" s="157"/>
      <c r="H22" s="157"/>
      <c r="I22" s="494"/>
      <c r="J22" s="494"/>
      <c r="K22" s="494"/>
      <c r="L22" s="494"/>
      <c r="M22" s="494"/>
      <c r="N22" s="494"/>
      <c r="O22" s="494"/>
      <c r="P22" s="494"/>
      <c r="Q22" s="494"/>
      <c r="R22" s="494"/>
      <c r="S22" s="494"/>
      <c r="T22" s="494"/>
      <c r="U22" s="494"/>
      <c r="V22" s="494"/>
      <c r="W22" s="494"/>
      <c r="X22" s="494"/>
      <c r="Y22" s="494"/>
      <c r="Z22" s="494"/>
      <c r="AA22" s="494"/>
      <c r="AB22" s="494"/>
      <c r="AH22" s="492"/>
      <c r="AI22" s="157"/>
      <c r="AJ22" s="157"/>
      <c r="AK22" s="525"/>
      <c r="AL22" s="525"/>
      <c r="AM22" s="525"/>
      <c r="AN22" s="157"/>
      <c r="AO22" s="157"/>
      <c r="AP22" s="525"/>
      <c r="AQ22" s="525"/>
      <c r="AR22" s="525"/>
      <c r="AS22" s="525"/>
      <c r="AT22" s="525"/>
      <c r="AU22" s="525"/>
      <c r="AV22" s="525"/>
      <c r="AW22" s="525"/>
      <c r="AX22" s="525"/>
      <c r="AY22" s="525"/>
      <c r="AZ22" s="525"/>
      <c r="BA22" s="157"/>
      <c r="BB22" s="157"/>
      <c r="BC22" s="157"/>
      <c r="BD22" s="157"/>
      <c r="BE22" s="157"/>
      <c r="BF22" s="157"/>
      <c r="BG22" s="157"/>
      <c r="BH22" s="157"/>
      <c r="BI22" s="157"/>
      <c r="BJ22" s="157"/>
      <c r="BK22" s="157"/>
      <c r="BL22" s="157"/>
      <c r="BM22" s="157"/>
      <c r="BN22" s="157"/>
      <c r="BO22" s="157"/>
      <c r="BP22" s="493"/>
      <c r="BQ22" s="157"/>
      <c r="BR22" s="494"/>
      <c r="BS22" s="157"/>
      <c r="BT22" s="157"/>
      <c r="BU22" s="157"/>
      <c r="BV22" s="157"/>
      <c r="BW22" s="157"/>
      <c r="BX22" s="157"/>
      <c r="BY22" s="157"/>
      <c r="BZ22" s="157"/>
      <c r="CA22" s="157"/>
      <c r="CB22" s="157"/>
      <c r="CC22" s="157"/>
      <c r="CD22" s="157"/>
      <c r="CE22" s="157"/>
      <c r="CF22" s="157"/>
      <c r="CG22" s="157"/>
      <c r="CH22" s="157"/>
      <c r="CI22" s="157"/>
      <c r="CJ22" s="157"/>
      <c r="CK22" s="157"/>
      <c r="CL22" s="157"/>
      <c r="CM22" s="157"/>
      <c r="CN22" s="157"/>
      <c r="CO22" s="157"/>
      <c r="CP22" s="157"/>
      <c r="CQ22" s="157"/>
      <c r="CR22" s="157"/>
      <c r="CS22" s="157"/>
      <c r="CT22" s="157"/>
      <c r="CU22" s="157"/>
      <c r="CV22" s="157"/>
      <c r="CW22" s="157"/>
      <c r="CX22" s="157"/>
      <c r="CY22" s="157"/>
      <c r="CZ22" s="157"/>
      <c r="DA22" s="157"/>
      <c r="DB22" s="157"/>
      <c r="DC22" s="157"/>
      <c r="DD22" s="157"/>
      <c r="DE22" s="157"/>
      <c r="DF22" s="157"/>
      <c r="DG22" s="157"/>
      <c r="DH22" s="157"/>
      <c r="DI22" s="157"/>
      <c r="DJ22" s="157"/>
      <c r="DK22" s="157"/>
      <c r="DL22" s="157"/>
      <c r="DM22" s="157"/>
      <c r="DN22" s="157"/>
      <c r="DO22" s="157"/>
      <c r="DP22" s="157"/>
      <c r="DQ22" s="157"/>
      <c r="DR22" s="157"/>
      <c r="DS22" s="157"/>
      <c r="DT22" s="157"/>
      <c r="DU22" s="157"/>
      <c r="DV22" s="157"/>
      <c r="DW22" s="157"/>
      <c r="DX22" s="157"/>
      <c r="DY22" s="157"/>
      <c r="DZ22" s="157"/>
      <c r="EA22" s="157"/>
      <c r="EB22" s="157"/>
      <c r="EC22" s="157"/>
      <c r="ED22" s="157"/>
      <c r="EE22" s="157"/>
    </row>
    <row r="23" spans="1:135" ht="9.75" customHeight="1">
      <c r="A23" s="157"/>
      <c r="B23" s="157"/>
      <c r="C23" s="157"/>
      <c r="D23" s="157"/>
      <c r="E23" s="157"/>
      <c r="F23" s="157"/>
      <c r="G23" s="157"/>
      <c r="H23" s="157"/>
      <c r="I23" s="494"/>
      <c r="J23" s="494"/>
      <c r="K23" s="494"/>
      <c r="L23" s="494"/>
      <c r="M23" s="494"/>
      <c r="N23" s="494"/>
      <c r="O23" s="494"/>
      <c r="P23" s="494"/>
      <c r="Q23" s="494"/>
      <c r="R23" s="494"/>
      <c r="S23" s="494"/>
      <c r="T23" s="494"/>
      <c r="U23" s="494"/>
      <c r="V23" s="494"/>
      <c r="W23" s="494"/>
      <c r="X23" s="494"/>
      <c r="Y23" s="494"/>
      <c r="Z23" s="494"/>
      <c r="AA23" s="494"/>
      <c r="AB23" s="494"/>
      <c r="AH23" s="492"/>
      <c r="AI23" s="157"/>
      <c r="AJ23" s="157"/>
      <c r="AK23" s="525"/>
      <c r="AL23" s="525"/>
      <c r="AM23" s="525"/>
      <c r="AN23" s="157"/>
      <c r="AO23" s="157"/>
      <c r="AP23" s="525"/>
      <c r="AQ23" s="525"/>
      <c r="AR23" s="525"/>
      <c r="AS23" s="525"/>
      <c r="AT23" s="525"/>
      <c r="AU23" s="525"/>
      <c r="AV23" s="525"/>
      <c r="AW23" s="525"/>
      <c r="AX23" s="525"/>
      <c r="AY23" s="525"/>
      <c r="AZ23" s="525"/>
      <c r="BA23" s="157"/>
      <c r="BB23" s="157"/>
      <c r="BC23" s="157"/>
      <c r="BD23" s="157"/>
      <c r="BE23" s="157"/>
      <c r="BF23" s="157"/>
      <c r="BG23" s="157"/>
      <c r="BH23" s="157"/>
      <c r="BI23" s="157"/>
      <c r="BJ23" s="157"/>
      <c r="BK23" s="157"/>
      <c r="BL23" s="157"/>
      <c r="BM23" s="157"/>
      <c r="BN23" s="157"/>
      <c r="BO23" s="157"/>
      <c r="BP23" s="493"/>
      <c r="BQ23" s="157"/>
      <c r="BR23" s="494"/>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c r="EC23" s="157"/>
      <c r="ED23" s="157"/>
      <c r="EE23" s="157"/>
    </row>
    <row r="24" spans="1:135" ht="9.75" customHeight="1">
      <c r="A24" s="157"/>
      <c r="B24" s="157"/>
      <c r="C24" s="157"/>
      <c r="D24" s="157"/>
      <c r="E24" s="157"/>
      <c r="F24" s="157"/>
      <c r="G24" s="157"/>
      <c r="H24" s="157"/>
      <c r="I24" s="494"/>
      <c r="J24" s="494"/>
      <c r="K24" s="494"/>
      <c r="L24" s="494"/>
      <c r="M24" s="494"/>
      <c r="N24" s="494"/>
      <c r="O24" s="494"/>
      <c r="P24" s="494"/>
      <c r="Q24" s="494"/>
      <c r="R24" s="494"/>
      <c r="S24" s="494"/>
      <c r="T24" s="494"/>
      <c r="U24" s="494"/>
      <c r="V24" s="494"/>
      <c r="W24" s="494"/>
      <c r="X24" s="494"/>
      <c r="Y24" s="494"/>
      <c r="Z24" s="494"/>
      <c r="AA24" s="494"/>
      <c r="AB24" s="494"/>
      <c r="AH24" s="492"/>
      <c r="AI24" s="157"/>
      <c r="AJ24" s="157"/>
      <c r="AK24" s="525"/>
      <c r="AL24" s="525"/>
      <c r="AM24" s="525"/>
      <c r="AN24" s="157"/>
      <c r="AO24" s="157"/>
      <c r="AP24" s="525"/>
      <c r="AQ24" s="525"/>
      <c r="AR24" s="525"/>
      <c r="AS24" s="525"/>
      <c r="AT24" s="525"/>
      <c r="AU24" s="525"/>
      <c r="AV24" s="525"/>
      <c r="AW24" s="525"/>
      <c r="AX24" s="525"/>
      <c r="AY24" s="525"/>
      <c r="AZ24" s="525"/>
      <c r="BA24" s="157"/>
      <c r="BB24" s="157"/>
      <c r="BC24" s="157"/>
      <c r="BD24" s="157"/>
      <c r="BE24" s="157"/>
      <c r="BF24" s="157"/>
      <c r="BG24" s="157"/>
      <c r="BH24" s="157"/>
      <c r="BI24" s="157"/>
      <c r="BJ24" s="157"/>
      <c r="BK24" s="157"/>
      <c r="BL24" s="157"/>
      <c r="BM24" s="157"/>
      <c r="BN24" s="157"/>
      <c r="BO24" s="157"/>
      <c r="BP24" s="493"/>
      <c r="BQ24" s="157"/>
      <c r="BR24" s="494"/>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c r="EC24" s="157"/>
      <c r="ED24" s="157"/>
      <c r="EE24" s="157"/>
    </row>
    <row r="25" spans="1:135" ht="9.75" customHeight="1">
      <c r="A25" s="157"/>
      <c r="B25" s="157"/>
      <c r="C25" s="157"/>
      <c r="D25" s="157"/>
      <c r="E25" s="157"/>
      <c r="F25" s="157"/>
      <c r="G25" s="157"/>
      <c r="H25" s="157"/>
      <c r="I25" s="494"/>
      <c r="J25" s="494"/>
      <c r="K25" s="494"/>
      <c r="L25" s="494"/>
      <c r="M25" s="494"/>
      <c r="N25" s="494"/>
      <c r="O25" s="494"/>
      <c r="P25" s="494"/>
      <c r="Q25" s="494"/>
      <c r="R25" s="494"/>
      <c r="S25" s="494"/>
      <c r="T25" s="494"/>
      <c r="U25" s="494"/>
      <c r="V25" s="494"/>
      <c r="W25" s="494"/>
      <c r="X25" s="494"/>
      <c r="Y25" s="494"/>
      <c r="Z25" s="494"/>
      <c r="AA25" s="494"/>
      <c r="AB25" s="494"/>
      <c r="AH25" s="492"/>
      <c r="AI25" s="157"/>
      <c r="AJ25" s="157"/>
      <c r="AK25" s="525"/>
      <c r="AL25" s="525"/>
      <c r="AM25" s="525"/>
      <c r="AN25" s="157"/>
      <c r="AO25" s="157"/>
      <c r="AP25" s="525"/>
      <c r="AQ25" s="525"/>
      <c r="AR25" s="525"/>
      <c r="AS25" s="525"/>
      <c r="AT25" s="525"/>
      <c r="AU25" s="525"/>
      <c r="AV25" s="525"/>
      <c r="AW25" s="525"/>
      <c r="AX25" s="525"/>
      <c r="AY25" s="525"/>
      <c r="AZ25" s="525"/>
      <c r="BA25" s="157"/>
      <c r="BB25" s="157"/>
      <c r="BC25" s="157"/>
      <c r="BD25" s="157"/>
      <c r="BE25" s="157"/>
      <c r="BF25" s="157"/>
      <c r="BG25" s="157"/>
      <c r="BH25" s="157"/>
      <c r="BI25" s="157"/>
      <c r="BJ25" s="157"/>
      <c r="BK25" s="157"/>
      <c r="BL25" s="157"/>
      <c r="BM25" s="157"/>
      <c r="BN25" s="157"/>
      <c r="BO25" s="157"/>
      <c r="BP25" s="493"/>
      <c r="BQ25" s="157"/>
      <c r="BR25" s="494"/>
      <c r="BS25" s="157"/>
      <c r="BT25" s="157"/>
      <c r="BU25" s="157"/>
      <c r="BV25" s="157"/>
      <c r="BW25" s="157"/>
      <c r="BX25" s="157"/>
      <c r="BY25" s="157"/>
      <c r="BZ25" s="157"/>
      <c r="CA25" s="157"/>
      <c r="CB25" s="157"/>
      <c r="CC25" s="157"/>
      <c r="CD25" s="157"/>
      <c r="CE25" s="157"/>
      <c r="CF25" s="157"/>
      <c r="CG25" s="157"/>
      <c r="CH25" s="157"/>
      <c r="CI25" s="157"/>
      <c r="CJ25" s="157"/>
      <c r="CK25" s="157"/>
      <c r="CL25" s="157"/>
      <c r="CM25" s="157"/>
      <c r="CN25" s="157"/>
      <c r="CO25" s="157"/>
      <c r="CP25" s="157"/>
      <c r="CQ25" s="157"/>
      <c r="CR25" s="157"/>
      <c r="CS25" s="157"/>
      <c r="CT25" s="157"/>
      <c r="CU25" s="157"/>
      <c r="CV25" s="157"/>
      <c r="CW25" s="157"/>
      <c r="CX25" s="157"/>
      <c r="CY25" s="157"/>
      <c r="CZ25" s="157"/>
      <c r="DA25" s="157"/>
      <c r="DB25" s="157"/>
      <c r="DC25" s="157"/>
      <c r="DD25" s="157"/>
      <c r="DE25" s="157"/>
      <c r="DF25" s="157"/>
      <c r="DG25" s="157"/>
      <c r="DH25" s="157"/>
      <c r="DI25" s="157"/>
      <c r="DJ25" s="157"/>
      <c r="DK25" s="157"/>
      <c r="DL25" s="157"/>
      <c r="DM25" s="157"/>
      <c r="DN25" s="157"/>
      <c r="DO25" s="157"/>
      <c r="DP25" s="157"/>
      <c r="DQ25" s="157"/>
      <c r="DR25" s="157"/>
      <c r="DS25" s="157"/>
      <c r="DT25" s="157"/>
      <c r="DU25" s="157"/>
      <c r="DV25" s="157"/>
      <c r="DW25" s="157"/>
      <c r="DX25" s="157"/>
      <c r="DY25" s="157"/>
      <c r="DZ25" s="157"/>
      <c r="EA25" s="157"/>
      <c r="EB25" s="157"/>
      <c r="EC25" s="157"/>
      <c r="ED25" s="157"/>
      <c r="EE25" s="157"/>
    </row>
    <row r="26" spans="1:135" ht="9.75" customHeight="1">
      <c r="A26" s="157"/>
      <c r="B26" s="157"/>
      <c r="C26" s="157"/>
      <c r="D26" s="157"/>
      <c r="E26" s="157"/>
      <c r="F26" s="157"/>
      <c r="G26" s="157"/>
      <c r="H26" s="157"/>
      <c r="I26" s="494"/>
      <c r="J26" s="494"/>
      <c r="K26" s="494"/>
      <c r="L26" s="494"/>
      <c r="M26" s="494"/>
      <c r="N26" s="494"/>
      <c r="O26" s="494"/>
      <c r="P26" s="494"/>
      <c r="Q26" s="494"/>
      <c r="R26" s="494"/>
      <c r="S26" s="494"/>
      <c r="T26" s="494"/>
      <c r="U26" s="494"/>
      <c r="V26" s="494"/>
      <c r="W26" s="494"/>
      <c r="X26" s="494"/>
      <c r="Y26" s="494"/>
      <c r="Z26" s="494"/>
      <c r="AA26" s="494"/>
      <c r="AB26" s="494"/>
      <c r="AH26" s="492"/>
      <c r="AI26" s="157"/>
      <c r="AJ26" s="157"/>
      <c r="AK26" s="525"/>
      <c r="AL26" s="525"/>
      <c r="AM26" s="525"/>
      <c r="AN26" s="157"/>
      <c r="AO26" s="157"/>
      <c r="AP26" s="525"/>
      <c r="AQ26" s="525"/>
      <c r="AR26" s="525"/>
      <c r="AS26" s="525"/>
      <c r="AT26" s="525"/>
      <c r="AU26" s="525"/>
      <c r="AV26" s="525"/>
      <c r="AW26" s="525"/>
      <c r="AX26" s="525"/>
      <c r="AY26" s="525"/>
      <c r="AZ26" s="525"/>
      <c r="BA26" s="157"/>
      <c r="BB26" s="157"/>
      <c r="BC26" s="157"/>
      <c r="BD26" s="157"/>
      <c r="BE26" s="157"/>
      <c r="BF26" s="157"/>
      <c r="BG26" s="157"/>
      <c r="BH26" s="157"/>
      <c r="BI26" s="157"/>
      <c r="BJ26" s="157"/>
      <c r="BK26" s="157"/>
      <c r="BL26" s="157"/>
      <c r="BM26" s="157"/>
      <c r="BN26" s="157"/>
      <c r="BO26" s="157"/>
      <c r="BP26" s="493"/>
      <c r="BQ26" s="157"/>
      <c r="BR26" s="494"/>
      <c r="BS26" s="157"/>
      <c r="BT26" s="157"/>
      <c r="BU26" s="157"/>
      <c r="BV26" s="157"/>
      <c r="BW26" s="157"/>
      <c r="BX26" s="157"/>
      <c r="BY26" s="157"/>
      <c r="BZ26" s="157"/>
      <c r="CA26" s="157"/>
      <c r="CB26" s="157"/>
      <c r="CC26" s="157"/>
      <c r="CD26" s="157"/>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7"/>
      <c r="DA26" s="157"/>
      <c r="DB26" s="157"/>
      <c r="DC26" s="157"/>
      <c r="DD26" s="157"/>
      <c r="DE26" s="157"/>
      <c r="DF26" s="157"/>
      <c r="DG26" s="157"/>
      <c r="DH26" s="157"/>
      <c r="DI26" s="157"/>
      <c r="DJ26" s="157"/>
      <c r="DK26" s="157"/>
      <c r="DL26" s="157"/>
      <c r="DM26" s="157"/>
      <c r="DN26" s="157"/>
      <c r="DO26" s="157"/>
      <c r="DP26" s="157"/>
      <c r="DQ26" s="157"/>
      <c r="DR26" s="157"/>
      <c r="DS26" s="157"/>
      <c r="DT26" s="157"/>
      <c r="DU26" s="157"/>
      <c r="DV26" s="157"/>
      <c r="DW26" s="157"/>
      <c r="DX26" s="157"/>
      <c r="DY26" s="157"/>
      <c r="DZ26" s="157"/>
      <c r="EA26" s="157"/>
      <c r="EB26" s="157"/>
      <c r="EC26" s="157"/>
      <c r="ED26" s="157"/>
      <c r="EE26" s="157"/>
    </row>
    <row r="27" spans="1:135" ht="9.75" customHeight="1">
      <c r="A27" s="157"/>
      <c r="B27" s="157"/>
      <c r="C27" s="157"/>
      <c r="D27" s="157"/>
      <c r="E27" s="157"/>
      <c r="F27" s="157"/>
      <c r="G27" s="157"/>
      <c r="H27" s="157"/>
      <c r="I27" s="494"/>
      <c r="J27" s="494"/>
      <c r="K27" s="494"/>
      <c r="L27" s="494"/>
      <c r="M27" s="494"/>
      <c r="N27" s="494"/>
      <c r="O27" s="494"/>
      <c r="P27" s="494"/>
      <c r="Q27" s="494"/>
      <c r="R27" s="494"/>
      <c r="S27" s="494"/>
      <c r="T27" s="494"/>
      <c r="U27" s="494"/>
      <c r="V27" s="494"/>
      <c r="W27" s="494"/>
      <c r="X27" s="494"/>
      <c r="Y27" s="494"/>
      <c r="Z27" s="494"/>
      <c r="AA27" s="494"/>
      <c r="AB27" s="494"/>
      <c r="AH27" s="492"/>
      <c r="AI27" s="157"/>
      <c r="AJ27" s="157"/>
      <c r="AK27" s="525"/>
      <c r="AL27" s="525"/>
      <c r="AM27" s="525"/>
      <c r="AN27" s="157"/>
      <c r="AO27" s="157"/>
      <c r="AP27" s="525"/>
      <c r="AQ27" s="525"/>
      <c r="AR27" s="525"/>
      <c r="AS27" s="525"/>
      <c r="AT27" s="525"/>
      <c r="AU27" s="525"/>
      <c r="AV27" s="525"/>
      <c r="AW27" s="525"/>
      <c r="AX27" s="525"/>
      <c r="AY27" s="525"/>
      <c r="AZ27" s="525"/>
      <c r="BA27" s="157"/>
      <c r="BB27" s="157"/>
      <c r="BC27" s="157"/>
      <c r="BD27" s="157"/>
      <c r="BE27" s="157"/>
      <c r="BF27" s="157"/>
      <c r="BG27" s="157"/>
      <c r="BH27" s="157"/>
      <c r="BI27" s="157"/>
      <c r="BJ27" s="157"/>
      <c r="BK27" s="157"/>
      <c r="BL27" s="157"/>
      <c r="BM27" s="157"/>
      <c r="BN27" s="157"/>
      <c r="BO27" s="157"/>
      <c r="BP27" s="493"/>
      <c r="BQ27" s="157"/>
      <c r="BR27" s="494"/>
      <c r="BS27" s="157"/>
      <c r="BT27" s="157"/>
      <c r="BU27" s="157"/>
      <c r="BV27" s="157"/>
      <c r="BW27" s="157"/>
      <c r="BX27" s="157"/>
      <c r="BY27" s="157"/>
      <c r="BZ27" s="157"/>
      <c r="CA27" s="157"/>
      <c r="CB27" s="157"/>
      <c r="CC27" s="157"/>
      <c r="CD27" s="157"/>
      <c r="CE27" s="157"/>
      <c r="CF27" s="157"/>
      <c r="CG27" s="157"/>
      <c r="CH27" s="157"/>
      <c r="CI27" s="157"/>
      <c r="CJ27" s="157"/>
      <c r="CK27" s="157"/>
      <c r="CL27" s="157"/>
      <c r="CM27" s="157"/>
      <c r="CN27" s="157"/>
      <c r="CO27" s="157"/>
      <c r="CP27" s="157"/>
      <c r="CQ27" s="157"/>
      <c r="CR27" s="157"/>
      <c r="CS27" s="157"/>
      <c r="CT27" s="157"/>
      <c r="CU27" s="157"/>
      <c r="CV27" s="157"/>
      <c r="CW27" s="157"/>
      <c r="CX27" s="157"/>
      <c r="CY27" s="157"/>
      <c r="CZ27" s="157"/>
      <c r="DA27" s="157"/>
      <c r="DB27" s="157"/>
      <c r="DC27" s="157"/>
      <c r="DD27" s="157"/>
      <c r="DE27" s="157"/>
      <c r="DF27" s="157"/>
      <c r="DG27" s="157"/>
      <c r="DH27" s="157"/>
      <c r="DI27" s="157"/>
      <c r="DJ27" s="157"/>
      <c r="DK27" s="157"/>
      <c r="DL27" s="157"/>
      <c r="DM27" s="157"/>
      <c r="DN27" s="157"/>
      <c r="DO27" s="157"/>
      <c r="DP27" s="157"/>
      <c r="DQ27" s="157"/>
      <c r="DR27" s="157"/>
      <c r="DS27" s="157"/>
      <c r="DT27" s="157"/>
      <c r="DU27" s="157"/>
      <c r="DV27" s="157"/>
      <c r="DW27" s="157"/>
      <c r="DX27" s="157"/>
      <c r="DY27" s="157"/>
      <c r="DZ27" s="157"/>
      <c r="EA27" s="157"/>
      <c r="EB27" s="157"/>
      <c r="EC27" s="157"/>
      <c r="ED27" s="157"/>
      <c r="EE27" s="157"/>
    </row>
    <row r="28" spans="1:135" ht="9.75" customHeight="1">
      <c r="A28" s="157"/>
      <c r="B28" s="157"/>
      <c r="C28" s="157"/>
      <c r="D28" s="157"/>
      <c r="E28" s="157"/>
      <c r="F28" s="157"/>
      <c r="G28" s="157"/>
      <c r="H28" s="157"/>
      <c r="I28" s="494"/>
      <c r="J28" s="494"/>
      <c r="K28" s="494"/>
      <c r="L28" s="494"/>
      <c r="M28" s="494"/>
      <c r="N28" s="494"/>
      <c r="O28" s="494"/>
      <c r="P28" s="494"/>
      <c r="Q28" s="494"/>
      <c r="R28" s="494"/>
      <c r="S28" s="494"/>
      <c r="T28" s="494"/>
      <c r="U28" s="494"/>
      <c r="V28" s="494"/>
      <c r="W28" s="494"/>
      <c r="X28" s="494"/>
      <c r="Y28" s="494"/>
      <c r="Z28" s="494"/>
      <c r="AA28" s="494"/>
      <c r="AB28" s="494"/>
      <c r="AH28" s="492"/>
      <c r="AI28" s="157"/>
      <c r="AJ28" s="157"/>
      <c r="AK28" s="525"/>
      <c r="AL28" s="525"/>
      <c r="AM28" s="525"/>
      <c r="AN28" s="157"/>
      <c r="AO28" s="157"/>
      <c r="AP28" s="525"/>
      <c r="AQ28" s="525"/>
      <c r="AR28" s="525"/>
      <c r="AS28" s="525"/>
      <c r="AT28" s="525"/>
      <c r="AU28" s="525"/>
      <c r="AV28" s="525"/>
      <c r="AW28" s="525"/>
      <c r="AX28" s="525"/>
      <c r="AY28" s="525"/>
      <c r="AZ28" s="525"/>
      <c r="BA28" s="157"/>
      <c r="BB28" s="157"/>
      <c r="BC28" s="157"/>
      <c r="BD28" s="157"/>
      <c r="BE28" s="157"/>
      <c r="BF28" s="157"/>
      <c r="BG28" s="157"/>
      <c r="BH28" s="157"/>
      <c r="BI28" s="157"/>
      <c r="BJ28" s="157"/>
      <c r="BK28" s="157"/>
      <c r="BL28" s="157"/>
      <c r="BM28" s="157"/>
      <c r="BN28" s="157"/>
      <c r="BO28" s="157"/>
      <c r="BP28" s="493"/>
      <c r="BQ28" s="157"/>
      <c r="BR28" s="494"/>
      <c r="BS28" s="157"/>
      <c r="BT28" s="157"/>
      <c r="BU28" s="157"/>
      <c r="BV28" s="157"/>
      <c r="BW28" s="157"/>
      <c r="BX28" s="157"/>
      <c r="BY28" s="157"/>
      <c r="BZ28" s="157"/>
      <c r="CA28" s="157"/>
      <c r="CB28" s="157"/>
      <c r="CC28" s="157"/>
      <c r="CD28" s="157"/>
      <c r="CE28" s="157"/>
      <c r="CF28" s="157"/>
      <c r="CG28" s="157"/>
      <c r="CH28" s="157"/>
      <c r="CI28" s="157"/>
      <c r="CJ28" s="157"/>
      <c r="CK28" s="157"/>
      <c r="CL28" s="157"/>
      <c r="CM28" s="157"/>
      <c r="CN28" s="157"/>
      <c r="CO28" s="157"/>
      <c r="CP28" s="157"/>
      <c r="CQ28" s="157"/>
      <c r="CR28" s="157"/>
      <c r="CS28" s="157"/>
      <c r="CT28" s="157"/>
      <c r="CU28" s="157"/>
      <c r="CV28" s="157"/>
      <c r="CW28" s="157"/>
      <c r="CX28" s="157"/>
      <c r="CY28" s="157"/>
      <c r="CZ28" s="157"/>
      <c r="DA28" s="157"/>
      <c r="DB28" s="157"/>
      <c r="DC28" s="157"/>
      <c r="DD28" s="157"/>
      <c r="DE28" s="157"/>
      <c r="DF28" s="157"/>
      <c r="DG28" s="157"/>
      <c r="DH28" s="157"/>
      <c r="DI28" s="157"/>
      <c r="DJ28" s="157"/>
      <c r="DK28" s="157"/>
      <c r="DL28" s="157"/>
      <c r="DM28" s="157"/>
      <c r="DN28" s="157"/>
      <c r="DO28" s="157"/>
      <c r="DP28" s="157"/>
      <c r="DQ28" s="157"/>
      <c r="DR28" s="157"/>
      <c r="DS28" s="157"/>
      <c r="DT28" s="157"/>
      <c r="DU28" s="157"/>
      <c r="DV28" s="157"/>
      <c r="DW28" s="157"/>
      <c r="DX28" s="157"/>
      <c r="DY28" s="157"/>
      <c r="DZ28" s="157"/>
      <c r="EA28" s="157"/>
      <c r="EB28" s="157"/>
      <c r="EC28" s="157"/>
      <c r="ED28" s="157"/>
      <c r="EE28" s="157"/>
    </row>
    <row r="29" spans="1:135" ht="9.75" customHeight="1">
      <c r="A29" s="157"/>
      <c r="B29" s="157"/>
      <c r="C29" s="157"/>
      <c r="D29" s="157"/>
      <c r="E29" s="157"/>
      <c r="F29" s="157"/>
      <c r="G29" s="157"/>
      <c r="H29" s="157"/>
      <c r="I29" s="494"/>
      <c r="J29" s="494"/>
      <c r="K29" s="494"/>
      <c r="L29" s="494"/>
      <c r="M29" s="494"/>
      <c r="N29" s="494"/>
      <c r="O29" s="494"/>
      <c r="P29" s="494"/>
      <c r="Q29" s="494"/>
      <c r="R29" s="494"/>
      <c r="S29" s="494"/>
      <c r="T29" s="494"/>
      <c r="U29" s="494"/>
      <c r="V29" s="494"/>
      <c r="W29" s="494"/>
      <c r="X29" s="494"/>
      <c r="Y29" s="494"/>
      <c r="Z29" s="494"/>
      <c r="AA29" s="494"/>
      <c r="AB29" s="494"/>
      <c r="AH29" s="492"/>
      <c r="AI29" s="157"/>
      <c r="AJ29" s="157"/>
      <c r="AK29" s="525"/>
      <c r="AL29" s="525"/>
      <c r="AM29" s="525"/>
      <c r="AN29" s="157"/>
      <c r="AO29" s="157"/>
      <c r="AP29" s="525"/>
      <c r="AQ29" s="525"/>
      <c r="AR29" s="525"/>
      <c r="AS29" s="525"/>
      <c r="AT29" s="525"/>
      <c r="AU29" s="525"/>
      <c r="AV29" s="525"/>
      <c r="AW29" s="525"/>
      <c r="AX29" s="525"/>
      <c r="AY29" s="525"/>
      <c r="AZ29" s="525"/>
      <c r="BA29" s="157"/>
      <c r="BB29" s="157"/>
      <c r="BC29" s="157"/>
      <c r="BD29" s="157"/>
      <c r="BE29" s="157"/>
      <c r="BF29" s="157"/>
      <c r="BG29" s="157"/>
      <c r="BH29" s="157"/>
      <c r="BI29" s="157"/>
      <c r="BJ29" s="157"/>
      <c r="BK29" s="157"/>
      <c r="BL29" s="157"/>
      <c r="BM29" s="157"/>
      <c r="BN29" s="157"/>
      <c r="BO29" s="157"/>
      <c r="BP29" s="493"/>
      <c r="BQ29" s="157"/>
      <c r="BR29" s="494"/>
      <c r="BS29" s="157"/>
      <c r="BT29" s="157"/>
      <c r="BU29" s="157"/>
      <c r="BV29" s="157"/>
      <c r="BW29" s="157"/>
      <c r="BX29" s="157"/>
      <c r="BY29" s="157"/>
      <c r="BZ29" s="157"/>
      <c r="CA29" s="157"/>
      <c r="CB29" s="157"/>
      <c r="CC29" s="157"/>
      <c r="CD29" s="157"/>
      <c r="CE29" s="157"/>
      <c r="CF29" s="157"/>
      <c r="CG29" s="157"/>
      <c r="CH29" s="157"/>
      <c r="CI29" s="157"/>
      <c r="CJ29" s="157"/>
      <c r="CK29" s="157"/>
      <c r="CL29" s="157"/>
      <c r="CM29" s="157"/>
      <c r="CN29" s="157"/>
      <c r="CO29" s="157"/>
      <c r="CP29" s="157"/>
      <c r="CQ29" s="157"/>
      <c r="CR29" s="157"/>
      <c r="CS29" s="157"/>
      <c r="CT29" s="157"/>
      <c r="CU29" s="157"/>
      <c r="CV29" s="157"/>
      <c r="CW29" s="157"/>
      <c r="CX29" s="157"/>
      <c r="CY29" s="157"/>
      <c r="CZ29" s="157"/>
      <c r="DA29" s="157"/>
      <c r="DB29" s="157"/>
      <c r="DC29" s="157"/>
      <c r="DD29" s="157"/>
      <c r="DE29" s="157"/>
      <c r="DF29" s="157"/>
      <c r="DG29" s="157"/>
      <c r="DH29" s="157"/>
      <c r="DI29" s="157"/>
      <c r="DJ29" s="157"/>
      <c r="DK29" s="157"/>
      <c r="DL29" s="157"/>
      <c r="DM29" s="157"/>
      <c r="DN29" s="157"/>
      <c r="DO29" s="157"/>
      <c r="DP29" s="157"/>
      <c r="DQ29" s="157"/>
      <c r="DR29" s="157"/>
      <c r="DS29" s="157"/>
      <c r="DT29" s="157"/>
      <c r="DU29" s="157"/>
      <c r="DV29" s="157"/>
      <c r="DW29" s="157"/>
      <c r="DX29" s="157"/>
      <c r="DY29" s="157"/>
      <c r="DZ29" s="157"/>
      <c r="EA29" s="157"/>
      <c r="EB29" s="157"/>
      <c r="EC29" s="157"/>
      <c r="ED29" s="157"/>
      <c r="EE29" s="157"/>
    </row>
    <row r="30" spans="1:135" ht="9.75" customHeight="1">
      <c r="A30" s="157"/>
      <c r="B30" s="157"/>
      <c r="C30" s="157"/>
      <c r="D30" s="157"/>
      <c r="E30" s="157"/>
      <c r="F30" s="157"/>
      <c r="G30" s="157"/>
      <c r="H30" s="157"/>
      <c r="I30" s="494"/>
      <c r="J30" s="494"/>
      <c r="K30" s="494"/>
      <c r="L30" s="494"/>
      <c r="M30" s="494"/>
      <c r="N30" s="494"/>
      <c r="O30" s="494"/>
      <c r="P30" s="494"/>
      <c r="Q30" s="494"/>
      <c r="R30" s="494"/>
      <c r="S30" s="494"/>
      <c r="T30" s="494"/>
      <c r="U30" s="494"/>
      <c r="V30" s="494"/>
      <c r="W30" s="494"/>
      <c r="X30" s="494"/>
      <c r="Y30" s="494"/>
      <c r="Z30" s="494"/>
      <c r="AA30" s="494"/>
      <c r="AB30" s="494"/>
      <c r="AH30" s="492"/>
      <c r="AI30" s="157"/>
      <c r="AJ30" s="157"/>
      <c r="AK30" s="525"/>
      <c r="AL30" s="525"/>
      <c r="AM30" s="525"/>
      <c r="AN30" s="157"/>
      <c r="AO30" s="157"/>
      <c r="AP30" s="525"/>
      <c r="AQ30" s="525"/>
      <c r="AR30" s="525"/>
      <c r="AS30" s="525"/>
      <c r="AT30" s="525"/>
      <c r="AU30" s="525"/>
      <c r="AV30" s="525"/>
      <c r="AW30" s="525"/>
      <c r="AX30" s="525"/>
      <c r="AY30" s="525"/>
      <c r="AZ30" s="525"/>
      <c r="BA30" s="157"/>
      <c r="BB30" s="157"/>
      <c r="BC30" s="157"/>
      <c r="BD30" s="157"/>
      <c r="BE30" s="157"/>
      <c r="BF30" s="157"/>
      <c r="BG30" s="157"/>
      <c r="BH30" s="157"/>
      <c r="BI30" s="157"/>
      <c r="BJ30" s="157"/>
      <c r="BK30" s="157"/>
      <c r="BL30" s="157"/>
      <c r="BM30" s="157"/>
      <c r="BN30" s="157"/>
      <c r="BO30" s="157"/>
      <c r="BP30" s="493"/>
      <c r="BQ30" s="157"/>
      <c r="BR30" s="494"/>
      <c r="BS30" s="157"/>
      <c r="BT30" s="157"/>
      <c r="BU30" s="157"/>
      <c r="BV30" s="157"/>
      <c r="BW30" s="157"/>
      <c r="BX30" s="157"/>
      <c r="BY30" s="157"/>
      <c r="BZ30" s="157"/>
      <c r="CA30" s="157"/>
      <c r="CB30" s="157"/>
      <c r="CC30" s="157"/>
      <c r="CD30" s="157"/>
      <c r="CE30" s="157"/>
      <c r="CF30" s="157"/>
      <c r="CG30" s="157"/>
      <c r="CH30" s="157"/>
      <c r="CI30" s="157"/>
      <c r="CJ30" s="157"/>
      <c r="CK30" s="157"/>
      <c r="CL30" s="157"/>
      <c r="CM30" s="157"/>
      <c r="CN30" s="157"/>
      <c r="CO30" s="157"/>
      <c r="CP30" s="157"/>
      <c r="CQ30" s="157"/>
      <c r="CR30" s="157"/>
      <c r="CS30" s="157"/>
      <c r="CT30" s="157"/>
      <c r="CU30" s="157"/>
      <c r="CV30" s="157"/>
      <c r="CW30" s="157"/>
      <c r="CX30" s="157"/>
      <c r="CY30" s="157"/>
      <c r="CZ30" s="157"/>
      <c r="DA30" s="157"/>
      <c r="DB30" s="157"/>
      <c r="DC30" s="157"/>
      <c r="DD30" s="157"/>
      <c r="DE30" s="157"/>
      <c r="DF30" s="157"/>
      <c r="DG30" s="157"/>
      <c r="DH30" s="157"/>
      <c r="DI30" s="157"/>
      <c r="DJ30" s="157"/>
      <c r="DK30" s="157"/>
      <c r="DL30" s="157"/>
      <c r="DM30" s="157"/>
      <c r="DN30" s="157"/>
      <c r="DO30" s="157"/>
      <c r="DP30" s="157"/>
      <c r="DQ30" s="157"/>
      <c r="DR30" s="157"/>
      <c r="DS30" s="157"/>
      <c r="DT30" s="157"/>
      <c r="DU30" s="157"/>
      <c r="DV30" s="157"/>
      <c r="DW30" s="157"/>
      <c r="DX30" s="157"/>
      <c r="DY30" s="157"/>
      <c r="DZ30" s="157"/>
      <c r="EA30" s="157"/>
      <c r="EB30" s="157"/>
      <c r="EC30" s="157"/>
      <c r="ED30" s="157"/>
      <c r="EE30" s="157"/>
    </row>
    <row r="31" spans="1:135" ht="9.75" customHeight="1">
      <c r="A31" s="157"/>
      <c r="B31" s="157"/>
      <c r="C31" s="157"/>
      <c r="D31" s="157"/>
      <c r="E31" s="157"/>
      <c r="F31" s="157"/>
      <c r="G31" s="157"/>
      <c r="H31" s="157"/>
      <c r="I31" s="494"/>
      <c r="J31" s="494"/>
      <c r="K31" s="494"/>
      <c r="L31" s="494"/>
      <c r="M31" s="494"/>
      <c r="N31" s="494"/>
      <c r="O31" s="494"/>
      <c r="P31" s="494"/>
      <c r="Q31" s="494"/>
      <c r="R31" s="494"/>
      <c r="S31" s="494"/>
      <c r="T31" s="494"/>
      <c r="U31" s="494"/>
      <c r="V31" s="494"/>
      <c r="W31" s="494"/>
      <c r="X31" s="494"/>
      <c r="Y31" s="494"/>
      <c r="Z31" s="494"/>
      <c r="AA31" s="494"/>
      <c r="AB31" s="494"/>
      <c r="AH31" s="492"/>
      <c r="AI31" s="157"/>
      <c r="AJ31" s="157"/>
      <c r="AK31" s="525"/>
      <c r="AL31" s="525"/>
      <c r="AM31" s="525"/>
      <c r="AN31" s="157"/>
      <c r="AO31" s="157"/>
      <c r="AP31" s="525"/>
      <c r="AQ31" s="525"/>
      <c r="AR31" s="525"/>
      <c r="AS31" s="525"/>
      <c r="AT31" s="525"/>
      <c r="AU31" s="525"/>
      <c r="AV31" s="525"/>
      <c r="AW31" s="525"/>
      <c r="AX31" s="525"/>
      <c r="AY31" s="525"/>
      <c r="AZ31" s="525"/>
      <c r="BA31" s="157"/>
      <c r="BB31" s="157"/>
      <c r="BC31" s="157"/>
      <c r="BD31" s="157"/>
      <c r="BE31" s="157"/>
      <c r="BF31" s="157"/>
      <c r="BG31" s="157"/>
      <c r="BH31" s="157"/>
      <c r="BI31" s="157"/>
      <c r="BJ31" s="157"/>
      <c r="BK31" s="157"/>
      <c r="BL31" s="157"/>
      <c r="BM31" s="157"/>
      <c r="BN31" s="157"/>
      <c r="BO31" s="157"/>
      <c r="BP31" s="493"/>
      <c r="BQ31" s="157"/>
      <c r="BR31" s="494"/>
      <c r="BS31" s="157"/>
      <c r="BT31" s="157"/>
      <c r="BU31" s="157"/>
      <c r="BV31" s="157"/>
      <c r="BW31" s="157"/>
      <c r="BX31" s="157"/>
      <c r="BY31" s="157"/>
      <c r="BZ31" s="157"/>
      <c r="CA31" s="157"/>
      <c r="CB31" s="157"/>
      <c r="CC31" s="157"/>
      <c r="CD31" s="157"/>
      <c r="CE31" s="157"/>
      <c r="CF31" s="157"/>
      <c r="CG31" s="157"/>
      <c r="CH31" s="157"/>
      <c r="CI31" s="157"/>
      <c r="CJ31" s="157"/>
      <c r="CK31" s="157"/>
      <c r="CL31" s="157"/>
      <c r="CM31" s="157"/>
      <c r="CN31" s="157"/>
      <c r="CO31" s="157"/>
      <c r="CP31" s="157"/>
      <c r="CQ31" s="157"/>
      <c r="CR31" s="157"/>
      <c r="CS31" s="157"/>
      <c r="CT31" s="157"/>
      <c r="CU31" s="157"/>
      <c r="CV31" s="157"/>
      <c r="CW31" s="157"/>
      <c r="CX31" s="157"/>
      <c r="CY31" s="157"/>
      <c r="CZ31" s="157"/>
      <c r="DA31" s="157"/>
      <c r="DB31" s="157"/>
      <c r="DC31" s="157"/>
      <c r="DD31" s="157"/>
      <c r="DE31" s="157"/>
      <c r="DF31" s="157"/>
      <c r="DG31" s="157"/>
      <c r="DH31" s="157"/>
      <c r="DI31" s="157"/>
      <c r="DJ31" s="157"/>
      <c r="DK31" s="157"/>
      <c r="DL31" s="157"/>
      <c r="DM31" s="157"/>
      <c r="DN31" s="157"/>
      <c r="DO31" s="157"/>
      <c r="DP31" s="157"/>
      <c r="DQ31" s="157"/>
      <c r="DR31" s="157"/>
      <c r="DS31" s="157"/>
      <c r="DT31" s="157"/>
      <c r="DU31" s="157"/>
      <c r="DV31" s="157"/>
      <c r="DW31" s="157"/>
      <c r="DX31" s="157"/>
      <c r="DY31" s="157"/>
      <c r="DZ31" s="157"/>
      <c r="EA31" s="157"/>
      <c r="EB31" s="157"/>
      <c r="EC31" s="157"/>
      <c r="ED31" s="157"/>
      <c r="EE31" s="157"/>
    </row>
    <row r="32" spans="1:135" ht="9.75" customHeight="1">
      <c r="A32" s="157"/>
      <c r="B32" s="157"/>
      <c r="C32" s="157"/>
      <c r="D32" s="157"/>
      <c r="E32" s="157"/>
      <c r="F32" s="157"/>
      <c r="G32" s="157"/>
      <c r="H32" s="157"/>
      <c r="I32" s="494"/>
      <c r="J32" s="494"/>
      <c r="K32" s="494"/>
      <c r="L32" s="494"/>
      <c r="M32" s="494"/>
      <c r="N32" s="494"/>
      <c r="O32" s="494"/>
      <c r="P32" s="494"/>
      <c r="Q32" s="494"/>
      <c r="R32" s="494"/>
      <c r="S32" s="494"/>
      <c r="T32" s="494"/>
      <c r="U32" s="494"/>
      <c r="V32" s="494"/>
      <c r="W32" s="494"/>
      <c r="X32" s="494"/>
      <c r="Y32" s="494"/>
      <c r="Z32" s="494"/>
      <c r="AA32" s="494"/>
      <c r="AB32" s="494"/>
      <c r="AH32" s="492"/>
      <c r="AI32" s="157"/>
      <c r="AJ32" s="157"/>
      <c r="AK32" s="525"/>
      <c r="AL32" s="525"/>
      <c r="AM32" s="525"/>
      <c r="AN32" s="157"/>
      <c r="AO32" s="157"/>
      <c r="AP32" s="525"/>
      <c r="AQ32" s="525"/>
      <c r="AR32" s="525"/>
      <c r="AS32" s="525"/>
      <c r="AT32" s="525"/>
      <c r="AU32" s="525"/>
      <c r="AV32" s="525"/>
      <c r="AW32" s="525"/>
      <c r="AX32" s="525"/>
      <c r="AY32" s="525"/>
      <c r="AZ32" s="525"/>
      <c r="BA32" s="157"/>
      <c r="BB32" s="157"/>
      <c r="BC32" s="157"/>
      <c r="BD32" s="157"/>
      <c r="BE32" s="157"/>
      <c r="BF32" s="157"/>
      <c r="BG32" s="157"/>
      <c r="BH32" s="157"/>
      <c r="BI32" s="157"/>
      <c r="BJ32" s="157"/>
      <c r="BK32" s="157"/>
      <c r="BL32" s="157"/>
      <c r="BM32" s="157"/>
      <c r="BN32" s="157"/>
      <c r="BO32" s="157"/>
      <c r="BP32" s="493"/>
      <c r="BQ32" s="157"/>
      <c r="BR32" s="494"/>
      <c r="BS32" s="157"/>
      <c r="BT32" s="157"/>
      <c r="BU32" s="157"/>
      <c r="BV32" s="157"/>
      <c r="BW32" s="157"/>
      <c r="BX32" s="157"/>
      <c r="BY32" s="157"/>
      <c r="BZ32" s="157"/>
      <c r="CA32" s="157"/>
      <c r="CB32" s="157"/>
      <c r="CC32" s="157"/>
      <c r="CD32" s="157"/>
      <c r="CE32" s="157"/>
      <c r="CF32" s="157"/>
      <c r="CG32" s="157"/>
      <c r="CH32" s="157"/>
      <c r="CI32" s="157"/>
      <c r="CJ32" s="157"/>
      <c r="CK32" s="157"/>
      <c r="CL32" s="157"/>
      <c r="CM32" s="157"/>
      <c r="CN32" s="157"/>
      <c r="CO32" s="157"/>
      <c r="CP32" s="157"/>
      <c r="CQ32" s="157"/>
      <c r="CR32" s="157"/>
      <c r="CS32" s="157"/>
      <c r="CT32" s="157"/>
      <c r="CU32" s="157"/>
      <c r="CV32" s="157"/>
      <c r="CW32" s="157"/>
      <c r="CX32" s="157"/>
      <c r="CY32" s="157"/>
      <c r="CZ32" s="157"/>
      <c r="DA32" s="157"/>
      <c r="DB32" s="157"/>
      <c r="DC32" s="157"/>
      <c r="DD32" s="157"/>
      <c r="DE32" s="157"/>
      <c r="DF32" s="157"/>
      <c r="DG32" s="157"/>
      <c r="DH32" s="157"/>
      <c r="DI32" s="157"/>
      <c r="DJ32" s="157"/>
      <c r="DK32" s="157"/>
      <c r="DL32" s="157"/>
      <c r="DM32" s="157"/>
      <c r="DN32" s="157"/>
      <c r="DO32" s="157"/>
      <c r="DP32" s="157"/>
      <c r="DQ32" s="157"/>
      <c r="DR32" s="157"/>
      <c r="DS32" s="157"/>
      <c r="DT32" s="157"/>
      <c r="DU32" s="157"/>
      <c r="DV32" s="157"/>
      <c r="DW32" s="157"/>
      <c r="DX32" s="157"/>
      <c r="DY32" s="157"/>
      <c r="DZ32" s="157"/>
      <c r="EA32" s="157"/>
      <c r="EB32" s="157"/>
      <c r="EC32" s="157"/>
      <c r="ED32" s="157"/>
      <c r="EE32" s="157"/>
    </row>
    <row r="33" spans="1:135" ht="9.75" customHeight="1">
      <c r="A33" s="157"/>
      <c r="B33" s="157"/>
      <c r="C33" s="157"/>
      <c r="D33" s="157"/>
      <c r="E33" s="157"/>
      <c r="F33" s="157"/>
      <c r="G33" s="157"/>
      <c r="H33" s="157"/>
      <c r="I33" s="494"/>
      <c r="J33" s="494"/>
      <c r="K33" s="494"/>
      <c r="L33" s="494"/>
      <c r="M33" s="494"/>
      <c r="N33" s="494"/>
      <c r="O33" s="494"/>
      <c r="P33" s="494"/>
      <c r="Q33" s="494"/>
      <c r="R33" s="494"/>
      <c r="S33" s="494"/>
      <c r="T33" s="494"/>
      <c r="U33" s="494"/>
      <c r="V33" s="494"/>
      <c r="W33" s="494"/>
      <c r="X33" s="494"/>
      <c r="Y33" s="494"/>
      <c r="Z33" s="494"/>
      <c r="AA33" s="494"/>
      <c r="AB33" s="494"/>
      <c r="AH33" s="492"/>
      <c r="AI33" s="157"/>
      <c r="AJ33" s="157"/>
      <c r="AK33" s="525"/>
      <c r="AL33" s="525"/>
      <c r="AM33" s="525"/>
      <c r="AN33" s="157"/>
      <c r="AO33" s="157"/>
      <c r="AP33" s="525"/>
      <c r="AQ33" s="525"/>
      <c r="AR33" s="525"/>
      <c r="AS33" s="525"/>
      <c r="AT33" s="525"/>
      <c r="AU33" s="525"/>
      <c r="AV33" s="525"/>
      <c r="AW33" s="525"/>
      <c r="AX33" s="525"/>
      <c r="AY33" s="525"/>
      <c r="AZ33" s="525"/>
      <c r="BA33" s="157"/>
      <c r="BB33" s="157"/>
      <c r="BC33" s="157"/>
      <c r="BD33" s="157"/>
      <c r="BE33" s="157"/>
      <c r="BF33" s="157"/>
      <c r="BG33" s="157"/>
      <c r="BH33" s="157"/>
      <c r="BI33" s="157"/>
      <c r="BJ33" s="157"/>
      <c r="BK33" s="157"/>
      <c r="BL33" s="157"/>
      <c r="BM33" s="157"/>
      <c r="BN33" s="157"/>
      <c r="BO33" s="157"/>
      <c r="BP33" s="493"/>
      <c r="BQ33" s="157"/>
      <c r="BR33" s="494"/>
      <c r="BS33" s="157"/>
      <c r="BT33" s="157"/>
      <c r="BU33" s="157"/>
      <c r="BV33" s="157"/>
      <c r="BW33" s="157"/>
      <c r="BX33" s="157"/>
      <c r="BY33" s="157"/>
      <c r="BZ33" s="157"/>
      <c r="CA33" s="157"/>
      <c r="CB33" s="157"/>
      <c r="CC33" s="157"/>
      <c r="CD33" s="157"/>
      <c r="CE33" s="157"/>
      <c r="CF33" s="157"/>
      <c r="CG33" s="157"/>
      <c r="CH33" s="157"/>
      <c r="CI33" s="157"/>
      <c r="CJ33" s="157"/>
      <c r="CK33" s="157"/>
      <c r="CL33" s="157"/>
      <c r="CM33" s="157"/>
      <c r="CN33" s="157"/>
      <c r="CO33" s="157"/>
      <c r="CP33" s="157"/>
      <c r="CQ33" s="157"/>
      <c r="CR33" s="157"/>
      <c r="CS33" s="157"/>
      <c r="CT33" s="157"/>
      <c r="CU33" s="157"/>
      <c r="CV33" s="157"/>
      <c r="CW33" s="157"/>
      <c r="CX33" s="157"/>
      <c r="CY33" s="157"/>
      <c r="CZ33" s="157"/>
      <c r="DA33" s="157"/>
      <c r="DB33" s="157"/>
      <c r="DC33" s="157"/>
      <c r="DD33" s="157"/>
      <c r="DE33" s="157"/>
      <c r="DF33" s="157"/>
      <c r="DG33" s="157"/>
      <c r="DH33" s="157"/>
      <c r="DI33" s="157"/>
      <c r="DJ33" s="157"/>
      <c r="DK33" s="157"/>
      <c r="DL33" s="157"/>
      <c r="DM33" s="157"/>
      <c r="DN33" s="157"/>
      <c r="DO33" s="157"/>
      <c r="DP33" s="157"/>
      <c r="DQ33" s="157"/>
      <c r="DR33" s="157"/>
      <c r="DS33" s="157"/>
      <c r="DT33" s="157"/>
      <c r="DU33" s="157"/>
      <c r="DV33" s="157"/>
      <c r="DW33" s="157"/>
      <c r="DX33" s="157"/>
      <c r="DY33" s="157"/>
      <c r="DZ33" s="157"/>
      <c r="EA33" s="157"/>
      <c r="EB33" s="157"/>
      <c r="EC33" s="157"/>
      <c r="ED33" s="157"/>
      <c r="EE33" s="157"/>
    </row>
    <row r="34" spans="1:135" ht="9.75" customHeight="1">
      <c r="A34" s="157"/>
      <c r="B34" s="157"/>
      <c r="C34" s="157"/>
      <c r="D34" s="157"/>
      <c r="E34" s="157"/>
      <c r="F34" s="157"/>
      <c r="G34" s="157"/>
      <c r="H34" s="157"/>
      <c r="I34" s="494"/>
      <c r="J34" s="494"/>
      <c r="K34" s="494"/>
      <c r="L34" s="494"/>
      <c r="M34" s="494"/>
      <c r="N34" s="494"/>
      <c r="O34" s="494"/>
      <c r="P34" s="494"/>
      <c r="Q34" s="494"/>
      <c r="R34" s="494"/>
      <c r="S34" s="494"/>
      <c r="T34" s="494"/>
      <c r="U34" s="494"/>
      <c r="V34" s="494"/>
      <c r="W34" s="494"/>
      <c r="X34" s="494"/>
      <c r="Y34" s="494"/>
      <c r="Z34" s="494"/>
      <c r="AA34" s="494"/>
      <c r="AB34" s="494"/>
      <c r="AH34" s="492"/>
      <c r="AI34" s="157"/>
      <c r="AJ34" s="157"/>
      <c r="AK34" s="525"/>
      <c r="AL34" s="525"/>
      <c r="AM34" s="525"/>
      <c r="AN34" s="157"/>
      <c r="AO34" s="157"/>
      <c r="AP34" s="525"/>
      <c r="AQ34" s="525"/>
      <c r="AR34" s="525"/>
      <c r="AS34" s="525"/>
      <c r="AT34" s="525"/>
      <c r="AU34" s="525"/>
      <c r="AV34" s="525"/>
      <c r="AW34" s="525"/>
      <c r="AX34" s="525"/>
      <c r="AY34" s="525"/>
      <c r="AZ34" s="525"/>
      <c r="BA34" s="157"/>
      <c r="BB34" s="157"/>
      <c r="BC34" s="157"/>
      <c r="BD34" s="157"/>
      <c r="BE34" s="157"/>
      <c r="BF34" s="157"/>
      <c r="BG34" s="157"/>
      <c r="BH34" s="157"/>
      <c r="BI34" s="157"/>
      <c r="BJ34" s="157"/>
      <c r="BK34" s="157"/>
      <c r="BL34" s="157"/>
      <c r="BM34" s="157"/>
      <c r="BN34" s="157"/>
      <c r="BO34" s="157"/>
      <c r="BP34" s="493"/>
      <c r="BQ34" s="157"/>
      <c r="BR34" s="494"/>
      <c r="BS34" s="157"/>
      <c r="BT34" s="157"/>
      <c r="BU34" s="157"/>
      <c r="BV34" s="157"/>
      <c r="BW34" s="157"/>
      <c r="BX34" s="157"/>
      <c r="BY34" s="157"/>
      <c r="BZ34" s="157"/>
      <c r="CA34" s="157"/>
      <c r="CB34" s="157"/>
      <c r="CC34" s="157"/>
      <c r="CD34" s="157"/>
      <c r="CE34" s="157"/>
      <c r="CF34" s="157"/>
      <c r="CG34" s="157"/>
      <c r="CH34" s="157"/>
      <c r="CI34" s="157"/>
      <c r="CJ34" s="157"/>
      <c r="CK34" s="157"/>
      <c r="CL34" s="157"/>
      <c r="CM34" s="157"/>
      <c r="CN34" s="157"/>
      <c r="CO34" s="157"/>
      <c r="CP34" s="157"/>
      <c r="CQ34" s="157"/>
      <c r="CR34" s="157"/>
      <c r="CS34" s="157"/>
      <c r="CT34" s="157"/>
      <c r="CU34" s="157"/>
      <c r="CV34" s="157"/>
      <c r="CW34" s="157"/>
      <c r="CX34" s="157"/>
      <c r="CY34" s="157"/>
      <c r="CZ34" s="157"/>
      <c r="DA34" s="157"/>
      <c r="DB34" s="157"/>
      <c r="DC34" s="157"/>
      <c r="DD34" s="157"/>
      <c r="DE34" s="157"/>
      <c r="DF34" s="157"/>
      <c r="DG34" s="157"/>
      <c r="DH34" s="157"/>
      <c r="DI34" s="157"/>
      <c r="DJ34" s="157"/>
      <c r="DK34" s="157"/>
      <c r="DL34" s="157"/>
      <c r="DM34" s="157"/>
      <c r="DN34" s="157"/>
      <c r="DO34" s="157"/>
      <c r="DP34" s="157"/>
      <c r="DQ34" s="157"/>
      <c r="DR34" s="157"/>
      <c r="DS34" s="157"/>
      <c r="DT34" s="157"/>
      <c r="DU34" s="157"/>
      <c r="DV34" s="157"/>
      <c r="DW34" s="157"/>
      <c r="DX34" s="157"/>
      <c r="DY34" s="157"/>
      <c r="DZ34" s="157"/>
      <c r="EA34" s="157"/>
      <c r="EB34" s="157"/>
      <c r="EC34" s="157"/>
      <c r="ED34" s="157"/>
      <c r="EE34" s="157"/>
    </row>
    <row r="35" spans="1:135" ht="9.75" customHeight="1">
      <c r="A35" s="157"/>
      <c r="B35" s="157"/>
      <c r="C35" s="157"/>
      <c r="D35" s="157"/>
      <c r="E35" s="157"/>
      <c r="F35" s="157"/>
      <c r="G35" s="157"/>
      <c r="H35" s="157"/>
      <c r="I35" s="494"/>
      <c r="J35" s="494"/>
      <c r="K35" s="494"/>
      <c r="L35" s="494"/>
      <c r="M35" s="494"/>
      <c r="N35" s="494"/>
      <c r="O35" s="494"/>
      <c r="P35" s="494"/>
      <c r="Q35" s="494"/>
      <c r="R35" s="494"/>
      <c r="S35" s="494"/>
      <c r="T35" s="494"/>
      <c r="U35" s="494"/>
      <c r="V35" s="494"/>
      <c r="W35" s="494"/>
      <c r="X35" s="494"/>
      <c r="Y35" s="494"/>
      <c r="Z35" s="494"/>
      <c r="AA35" s="494"/>
      <c r="AB35" s="494"/>
      <c r="AH35" s="492"/>
      <c r="AI35" s="157"/>
      <c r="AJ35" s="157"/>
      <c r="AK35" s="525"/>
      <c r="AL35" s="525"/>
      <c r="AM35" s="525"/>
      <c r="AN35" s="157"/>
      <c r="AO35" s="157"/>
      <c r="AP35" s="525"/>
      <c r="AQ35" s="525"/>
      <c r="AR35" s="525"/>
      <c r="AS35" s="525"/>
      <c r="AT35" s="525"/>
      <c r="AU35" s="525"/>
      <c r="AV35" s="525"/>
      <c r="AW35" s="525"/>
      <c r="AX35" s="525"/>
      <c r="AY35" s="525"/>
      <c r="AZ35" s="525"/>
      <c r="BA35" s="157"/>
      <c r="BB35" s="157"/>
      <c r="BC35" s="157"/>
      <c r="BD35" s="157"/>
      <c r="BE35" s="157"/>
      <c r="BF35" s="157"/>
      <c r="BG35" s="157"/>
      <c r="BH35" s="157"/>
      <c r="BI35" s="157"/>
      <c r="BJ35" s="157"/>
      <c r="BK35" s="157"/>
      <c r="BL35" s="157"/>
      <c r="BM35" s="157"/>
      <c r="BN35" s="157"/>
      <c r="BO35" s="157"/>
      <c r="BP35" s="493"/>
      <c r="BQ35" s="157"/>
      <c r="BR35" s="494"/>
      <c r="BS35" s="157"/>
      <c r="BT35" s="157"/>
      <c r="BU35" s="157"/>
      <c r="BV35" s="157"/>
      <c r="BW35" s="157"/>
      <c r="BX35" s="157"/>
      <c r="BY35" s="157"/>
      <c r="BZ35" s="157"/>
      <c r="CA35" s="157"/>
      <c r="CB35" s="157"/>
      <c r="CC35" s="157"/>
      <c r="CD35" s="157"/>
      <c r="CE35" s="157"/>
      <c r="CF35" s="157"/>
      <c r="CG35" s="157"/>
      <c r="CH35" s="157"/>
      <c r="CI35" s="157"/>
      <c r="CJ35" s="157"/>
      <c r="CK35" s="157"/>
      <c r="CL35" s="157"/>
      <c r="CM35" s="157"/>
      <c r="CN35" s="157"/>
      <c r="CO35" s="157"/>
      <c r="CP35" s="157"/>
      <c r="CQ35" s="157"/>
      <c r="CR35" s="157"/>
      <c r="CS35" s="157"/>
      <c r="CT35" s="157"/>
      <c r="CU35" s="157"/>
      <c r="CV35" s="157"/>
      <c r="CW35" s="157"/>
      <c r="CX35" s="157"/>
      <c r="CY35" s="157"/>
      <c r="CZ35" s="157"/>
      <c r="DA35" s="157"/>
      <c r="DB35" s="157"/>
      <c r="DC35" s="157"/>
      <c r="DD35" s="157"/>
      <c r="DE35" s="157"/>
      <c r="DF35" s="157"/>
      <c r="DG35" s="157"/>
      <c r="DH35" s="157"/>
      <c r="DI35" s="157"/>
      <c r="DJ35" s="157"/>
      <c r="DK35" s="157"/>
      <c r="DL35" s="157"/>
      <c r="DM35" s="157"/>
      <c r="DN35" s="157"/>
      <c r="DO35" s="157"/>
      <c r="DP35" s="157"/>
      <c r="DQ35" s="157"/>
      <c r="DR35" s="157"/>
      <c r="DS35" s="157"/>
      <c r="DT35" s="157"/>
      <c r="DU35" s="157"/>
      <c r="DV35" s="157"/>
      <c r="DW35" s="157"/>
      <c r="DX35" s="157"/>
      <c r="DY35" s="157"/>
      <c r="DZ35" s="157"/>
      <c r="EA35" s="157"/>
      <c r="EB35" s="157"/>
      <c r="EC35" s="157"/>
      <c r="ED35" s="157"/>
      <c r="EE35" s="157"/>
    </row>
    <row r="36" spans="1:135" ht="9.75" customHeight="1">
      <c r="A36" s="157"/>
      <c r="B36" s="157"/>
      <c r="C36" s="157"/>
      <c r="D36" s="157"/>
      <c r="E36" s="157"/>
      <c r="F36" s="157"/>
      <c r="G36" s="157"/>
      <c r="H36" s="157"/>
      <c r="I36" s="494"/>
      <c r="J36" s="494"/>
      <c r="K36" s="494"/>
      <c r="L36" s="494"/>
      <c r="M36" s="494"/>
      <c r="N36" s="494"/>
      <c r="O36" s="494"/>
      <c r="P36" s="494"/>
      <c r="Q36" s="494"/>
      <c r="R36" s="494"/>
      <c r="S36" s="494"/>
      <c r="T36" s="494"/>
      <c r="U36" s="494"/>
      <c r="V36" s="494"/>
      <c r="W36" s="494"/>
      <c r="X36" s="494"/>
      <c r="Y36" s="494"/>
      <c r="Z36" s="494"/>
      <c r="AA36" s="494"/>
      <c r="AB36" s="494"/>
      <c r="AH36" s="492"/>
      <c r="AI36" s="157"/>
      <c r="AJ36" s="157"/>
      <c r="AK36" s="525"/>
      <c r="AL36" s="525"/>
      <c r="AM36" s="525"/>
      <c r="AN36" s="157"/>
      <c r="AO36" s="157"/>
      <c r="AP36" s="525"/>
      <c r="AQ36" s="525"/>
      <c r="AR36" s="525"/>
      <c r="AS36" s="525"/>
      <c r="AT36" s="525"/>
      <c r="AU36" s="525"/>
      <c r="AV36" s="525"/>
      <c r="AW36" s="525"/>
      <c r="AX36" s="525"/>
      <c r="AY36" s="525"/>
      <c r="AZ36" s="525"/>
      <c r="BA36" s="157"/>
      <c r="BB36" s="157"/>
      <c r="BC36" s="157"/>
      <c r="BD36" s="157"/>
      <c r="BE36" s="157"/>
      <c r="BF36" s="157"/>
      <c r="BG36" s="157"/>
      <c r="BH36" s="157"/>
      <c r="BI36" s="157"/>
      <c r="BJ36" s="157"/>
      <c r="BK36" s="157"/>
      <c r="BL36" s="157"/>
      <c r="BM36" s="157"/>
      <c r="BN36" s="157"/>
      <c r="BO36" s="157"/>
      <c r="BP36" s="493"/>
      <c r="BQ36" s="157"/>
      <c r="BR36" s="494"/>
      <c r="BS36" s="157"/>
      <c r="BT36" s="157"/>
      <c r="BU36" s="157"/>
      <c r="BV36" s="157"/>
      <c r="BW36" s="157"/>
      <c r="BX36" s="157"/>
      <c r="BY36" s="157"/>
      <c r="BZ36" s="157"/>
      <c r="CA36" s="157"/>
      <c r="CB36" s="157"/>
      <c r="CC36" s="157"/>
      <c r="CD36" s="157"/>
      <c r="CE36" s="157"/>
      <c r="CF36" s="157"/>
      <c r="CG36" s="157"/>
      <c r="CH36" s="157"/>
      <c r="CI36" s="157"/>
      <c r="CJ36" s="157"/>
      <c r="CK36" s="157"/>
      <c r="CL36" s="157"/>
      <c r="CM36" s="157"/>
      <c r="CN36" s="157"/>
      <c r="CO36" s="157"/>
      <c r="CP36" s="157"/>
      <c r="CQ36" s="157"/>
      <c r="CR36" s="157"/>
      <c r="CS36" s="157"/>
      <c r="CT36" s="157"/>
      <c r="CU36" s="157"/>
      <c r="CV36" s="157"/>
      <c r="CW36" s="157"/>
      <c r="CX36" s="157"/>
      <c r="CY36" s="157"/>
      <c r="CZ36" s="157"/>
      <c r="DA36" s="157"/>
      <c r="DB36" s="157"/>
      <c r="DC36" s="157"/>
      <c r="DD36" s="157"/>
      <c r="DE36" s="157"/>
      <c r="DF36" s="157"/>
      <c r="DG36" s="157"/>
      <c r="DH36" s="157"/>
      <c r="DI36" s="157"/>
      <c r="DJ36" s="157"/>
      <c r="DK36" s="157"/>
      <c r="DL36" s="157"/>
      <c r="DM36" s="157"/>
      <c r="DN36" s="157"/>
      <c r="DO36" s="157"/>
      <c r="DP36" s="157"/>
      <c r="DQ36" s="157"/>
      <c r="DR36" s="157"/>
      <c r="DS36" s="157"/>
      <c r="DT36" s="157"/>
      <c r="DU36" s="157"/>
      <c r="DV36" s="157"/>
      <c r="DW36" s="157"/>
      <c r="DX36" s="157"/>
      <c r="DY36" s="157"/>
      <c r="DZ36" s="157"/>
      <c r="EA36" s="157"/>
      <c r="EB36" s="157"/>
      <c r="EC36" s="157"/>
      <c r="ED36" s="157"/>
      <c r="EE36" s="157"/>
    </row>
    <row r="37" spans="1:135" ht="9.75" customHeight="1">
      <c r="A37" s="157"/>
      <c r="B37" s="157"/>
      <c r="C37" s="157"/>
      <c r="D37" s="157"/>
      <c r="E37" s="157"/>
      <c r="F37" s="157"/>
      <c r="G37" s="157"/>
      <c r="H37" s="157"/>
      <c r="I37" s="494"/>
      <c r="J37" s="494"/>
      <c r="K37" s="494"/>
      <c r="L37" s="494"/>
      <c r="M37" s="494"/>
      <c r="N37" s="494"/>
      <c r="O37" s="494"/>
      <c r="P37" s="494"/>
      <c r="Q37" s="494"/>
      <c r="R37" s="494"/>
      <c r="S37" s="494"/>
      <c r="T37" s="494"/>
      <c r="U37" s="494"/>
      <c r="V37" s="494"/>
      <c r="W37" s="494"/>
      <c r="X37" s="494"/>
      <c r="Y37" s="494"/>
      <c r="Z37" s="494"/>
      <c r="AA37" s="494"/>
      <c r="AB37" s="494"/>
      <c r="AH37" s="492"/>
      <c r="AI37" s="157"/>
      <c r="AJ37" s="157"/>
      <c r="AK37" s="525"/>
      <c r="AL37" s="525"/>
      <c r="AM37" s="525"/>
      <c r="AN37" s="157"/>
      <c r="AO37" s="157"/>
      <c r="AP37" s="525"/>
      <c r="AQ37" s="525"/>
      <c r="AR37" s="525"/>
      <c r="AS37" s="525"/>
      <c r="AT37" s="525"/>
      <c r="AU37" s="525"/>
      <c r="AV37" s="525"/>
      <c r="AW37" s="525"/>
      <c r="AX37" s="525"/>
      <c r="AY37" s="525"/>
      <c r="AZ37" s="525"/>
      <c r="BA37" s="157"/>
      <c r="BB37" s="157"/>
      <c r="BC37" s="157"/>
      <c r="BD37" s="157"/>
      <c r="BE37" s="157"/>
      <c r="BF37" s="157"/>
      <c r="BG37" s="157"/>
      <c r="BH37" s="157"/>
      <c r="BI37" s="157"/>
      <c r="BJ37" s="157"/>
      <c r="BK37" s="157"/>
      <c r="BL37" s="157"/>
      <c r="BM37" s="157"/>
      <c r="BN37" s="157"/>
      <c r="BO37" s="157"/>
      <c r="BP37" s="493"/>
      <c r="BQ37" s="157"/>
      <c r="BR37" s="494"/>
      <c r="BS37" s="157"/>
      <c r="BT37" s="157"/>
      <c r="BU37" s="157"/>
      <c r="BV37" s="157"/>
      <c r="BW37" s="157"/>
      <c r="BX37" s="157"/>
      <c r="BY37" s="157"/>
      <c r="BZ37" s="157"/>
      <c r="CA37" s="157"/>
      <c r="CB37" s="157"/>
      <c r="CC37" s="157"/>
      <c r="CD37" s="157"/>
      <c r="CE37" s="157"/>
      <c r="CF37" s="157"/>
      <c r="CG37" s="157"/>
      <c r="CH37" s="157"/>
      <c r="CI37" s="157"/>
      <c r="CJ37" s="157"/>
      <c r="CK37" s="157"/>
      <c r="CL37" s="157"/>
      <c r="CM37" s="157"/>
      <c r="CN37" s="157"/>
      <c r="CO37" s="157"/>
      <c r="CP37" s="157"/>
      <c r="CQ37" s="157"/>
      <c r="CR37" s="157"/>
      <c r="CS37" s="157"/>
      <c r="CT37" s="157"/>
      <c r="CU37" s="157"/>
      <c r="CV37" s="157"/>
      <c r="CW37" s="157"/>
      <c r="CX37" s="157"/>
      <c r="CY37" s="157"/>
      <c r="CZ37" s="157"/>
      <c r="DA37" s="157"/>
      <c r="DB37" s="157"/>
      <c r="DC37" s="157"/>
      <c r="DD37" s="157"/>
      <c r="DE37" s="157"/>
      <c r="DF37" s="157"/>
      <c r="DG37" s="157"/>
      <c r="DH37" s="157"/>
      <c r="DI37" s="157"/>
      <c r="DJ37" s="157"/>
      <c r="DK37" s="157"/>
      <c r="DL37" s="157"/>
      <c r="DM37" s="157"/>
      <c r="DN37" s="157"/>
      <c r="DO37" s="157"/>
      <c r="DP37" s="157"/>
      <c r="DQ37" s="157"/>
      <c r="DR37" s="157"/>
      <c r="DS37" s="157"/>
      <c r="DT37" s="157"/>
      <c r="DU37" s="157"/>
      <c r="DV37" s="157"/>
      <c r="DW37" s="157"/>
      <c r="DX37" s="157"/>
      <c r="DY37" s="157"/>
      <c r="DZ37" s="157"/>
      <c r="EA37" s="157"/>
      <c r="EB37" s="157"/>
      <c r="EC37" s="157"/>
      <c r="ED37" s="157"/>
      <c r="EE37" s="157"/>
    </row>
    <row r="38" spans="1:135" ht="9.75" customHeight="1">
      <c r="A38" s="157"/>
      <c r="B38" s="157"/>
      <c r="C38" s="157"/>
      <c r="D38" s="157"/>
      <c r="E38" s="157"/>
      <c r="F38" s="157"/>
      <c r="G38" s="157"/>
      <c r="H38" s="157"/>
      <c r="I38" s="494"/>
      <c r="J38" s="494"/>
      <c r="K38" s="494"/>
      <c r="L38" s="494"/>
      <c r="M38" s="494"/>
      <c r="N38" s="494"/>
      <c r="O38" s="494"/>
      <c r="P38" s="494"/>
      <c r="Q38" s="494"/>
      <c r="R38" s="494"/>
      <c r="S38" s="494"/>
      <c r="T38" s="494"/>
      <c r="U38" s="494"/>
      <c r="V38" s="494"/>
      <c r="W38" s="494"/>
      <c r="X38" s="494"/>
      <c r="Y38" s="494"/>
      <c r="Z38" s="494"/>
      <c r="AA38" s="494"/>
      <c r="AB38" s="494"/>
      <c r="AH38" s="492"/>
      <c r="AI38" s="157"/>
      <c r="AJ38" s="157"/>
      <c r="AK38" s="525"/>
      <c r="AL38" s="525"/>
      <c r="AM38" s="525"/>
      <c r="AN38" s="157"/>
      <c r="AO38" s="157"/>
      <c r="AP38" s="525"/>
      <c r="AQ38" s="525"/>
      <c r="AR38" s="525"/>
      <c r="AS38" s="525"/>
      <c r="AT38" s="525"/>
      <c r="AU38" s="525"/>
      <c r="AV38" s="525"/>
      <c r="AW38" s="525"/>
      <c r="AX38" s="525"/>
      <c r="AY38" s="525"/>
      <c r="AZ38" s="525"/>
      <c r="BA38" s="157"/>
      <c r="BB38" s="157"/>
      <c r="BC38" s="157"/>
      <c r="BD38" s="157"/>
      <c r="BE38" s="157"/>
      <c r="BF38" s="157"/>
      <c r="BG38" s="157"/>
      <c r="BH38" s="157"/>
      <c r="BI38" s="157"/>
      <c r="BJ38" s="157"/>
      <c r="BK38" s="157"/>
      <c r="BL38" s="157"/>
      <c r="BM38" s="157"/>
      <c r="BN38" s="157"/>
      <c r="BO38" s="157"/>
      <c r="BP38" s="493"/>
      <c r="BQ38" s="157"/>
      <c r="BR38" s="494"/>
      <c r="BS38" s="157"/>
      <c r="BT38" s="157"/>
      <c r="BU38" s="157"/>
      <c r="BV38" s="157"/>
      <c r="BW38" s="157"/>
      <c r="BX38" s="157"/>
      <c r="BY38" s="157"/>
      <c r="BZ38" s="157"/>
      <c r="CA38" s="157"/>
      <c r="CB38" s="157"/>
      <c r="CC38" s="157"/>
      <c r="CD38" s="157"/>
      <c r="CE38" s="157"/>
      <c r="CF38" s="157"/>
      <c r="CG38" s="157"/>
      <c r="CH38" s="157"/>
      <c r="CI38" s="157"/>
      <c r="CJ38" s="157"/>
      <c r="CK38" s="157"/>
      <c r="CL38" s="157"/>
      <c r="CM38" s="157"/>
      <c r="CN38" s="157"/>
      <c r="CO38" s="157"/>
      <c r="CP38" s="157"/>
      <c r="CQ38" s="157"/>
      <c r="CR38" s="157"/>
      <c r="CS38" s="157"/>
      <c r="CT38" s="157"/>
      <c r="CU38" s="157"/>
      <c r="CV38" s="157"/>
      <c r="CW38" s="157"/>
      <c r="CX38" s="157"/>
      <c r="CY38" s="157"/>
      <c r="CZ38" s="157"/>
      <c r="DA38" s="157"/>
      <c r="DB38" s="157"/>
      <c r="DC38" s="157"/>
      <c r="DD38" s="157"/>
      <c r="DE38" s="157"/>
      <c r="DF38" s="157"/>
      <c r="DG38" s="157"/>
      <c r="DH38" s="157"/>
      <c r="DI38" s="157"/>
      <c r="DJ38" s="157"/>
      <c r="DK38" s="157"/>
      <c r="DL38" s="157"/>
      <c r="DM38" s="157"/>
      <c r="DN38" s="157"/>
      <c r="DO38" s="157"/>
      <c r="DP38" s="157"/>
      <c r="DQ38" s="157"/>
      <c r="DR38" s="157"/>
      <c r="DS38" s="157"/>
      <c r="DT38" s="157"/>
      <c r="DU38" s="157"/>
      <c r="DV38" s="157"/>
      <c r="DW38" s="157"/>
      <c r="DX38" s="157"/>
      <c r="DY38" s="157"/>
      <c r="DZ38" s="157"/>
      <c r="EA38" s="157"/>
      <c r="EB38" s="157"/>
      <c r="EC38" s="157"/>
      <c r="ED38" s="157"/>
      <c r="EE38" s="157"/>
    </row>
    <row r="39" spans="1:135" ht="9.75" customHeight="1">
      <c r="A39" s="157"/>
      <c r="B39" s="157"/>
      <c r="C39" s="157"/>
      <c r="D39" s="157"/>
      <c r="E39" s="157"/>
      <c r="F39" s="157"/>
      <c r="G39" s="157"/>
      <c r="H39" s="157"/>
      <c r="I39" s="494"/>
      <c r="J39" s="494"/>
      <c r="K39" s="494"/>
      <c r="L39" s="494"/>
      <c r="M39" s="494"/>
      <c r="N39" s="494"/>
      <c r="O39" s="494"/>
      <c r="P39" s="494"/>
      <c r="Q39" s="494"/>
      <c r="R39" s="494"/>
      <c r="S39" s="494"/>
      <c r="T39" s="494"/>
      <c r="U39" s="494"/>
      <c r="V39" s="494"/>
      <c r="W39" s="494"/>
      <c r="X39" s="494"/>
      <c r="Y39" s="494"/>
      <c r="Z39" s="494"/>
      <c r="AA39" s="494"/>
      <c r="AB39" s="494"/>
      <c r="AH39" s="492"/>
      <c r="AI39" s="157"/>
      <c r="AJ39" s="157"/>
      <c r="AK39" s="525"/>
      <c r="AL39" s="525"/>
      <c r="AM39" s="525"/>
      <c r="AN39" s="157"/>
      <c r="AO39" s="157"/>
      <c r="AP39" s="525"/>
      <c r="AQ39" s="525"/>
      <c r="AR39" s="525"/>
      <c r="AS39" s="525"/>
      <c r="AT39" s="525"/>
      <c r="AU39" s="525"/>
      <c r="AV39" s="525"/>
      <c r="AW39" s="525"/>
      <c r="AX39" s="525"/>
      <c r="AY39" s="525"/>
      <c r="AZ39" s="525"/>
      <c r="BA39" s="157"/>
      <c r="BB39" s="157"/>
      <c r="BC39" s="157"/>
      <c r="BD39" s="157"/>
      <c r="BE39" s="157"/>
      <c r="BF39" s="157"/>
      <c r="BG39" s="157"/>
      <c r="BH39" s="157"/>
      <c r="BI39" s="157"/>
      <c r="BJ39" s="157"/>
      <c r="BK39" s="157"/>
      <c r="BL39" s="157"/>
      <c r="BM39" s="157"/>
      <c r="BN39" s="157"/>
      <c r="BO39" s="157"/>
      <c r="BP39" s="493"/>
      <c r="BQ39" s="157"/>
      <c r="BR39" s="494"/>
      <c r="BS39" s="157"/>
      <c r="BT39" s="157"/>
      <c r="BU39" s="157"/>
      <c r="BV39" s="157"/>
      <c r="BW39" s="157"/>
      <c r="BX39" s="157"/>
      <c r="BY39" s="157"/>
      <c r="BZ39" s="157"/>
      <c r="CA39" s="157"/>
      <c r="CB39" s="157"/>
      <c r="CC39" s="157"/>
      <c r="CD39" s="157"/>
      <c r="CE39" s="157"/>
      <c r="CF39" s="157"/>
      <c r="CG39" s="157"/>
      <c r="CH39" s="157"/>
      <c r="CI39" s="157"/>
      <c r="CJ39" s="157"/>
      <c r="CK39" s="157"/>
      <c r="CL39" s="157"/>
      <c r="CM39" s="157"/>
      <c r="CN39" s="157"/>
      <c r="CO39" s="157"/>
      <c r="CP39" s="157"/>
      <c r="CQ39" s="157"/>
      <c r="CR39" s="157"/>
      <c r="CS39" s="157"/>
      <c r="CT39" s="157"/>
      <c r="CU39" s="157"/>
      <c r="CV39" s="157"/>
      <c r="CW39" s="157"/>
      <c r="CX39" s="157"/>
      <c r="CY39" s="157"/>
      <c r="CZ39" s="157"/>
      <c r="DA39" s="157"/>
      <c r="DB39" s="157"/>
      <c r="DC39" s="157"/>
      <c r="DD39" s="157"/>
      <c r="DE39" s="157"/>
      <c r="DF39" s="157"/>
      <c r="DG39" s="157"/>
      <c r="DH39" s="157"/>
      <c r="DI39" s="157"/>
      <c r="DJ39" s="157"/>
      <c r="DK39" s="157"/>
      <c r="DL39" s="157"/>
      <c r="DM39" s="157"/>
      <c r="DN39" s="157"/>
      <c r="DO39" s="157"/>
      <c r="DP39" s="157"/>
      <c r="DQ39" s="157"/>
      <c r="DR39" s="157"/>
      <c r="DS39" s="157"/>
      <c r="DT39" s="157"/>
      <c r="DU39" s="157"/>
      <c r="DV39" s="157"/>
      <c r="DW39" s="157"/>
      <c r="DX39" s="157"/>
      <c r="DY39" s="157"/>
      <c r="DZ39" s="157"/>
      <c r="EA39" s="157"/>
      <c r="EB39" s="157"/>
      <c r="EC39" s="157"/>
      <c r="ED39" s="157"/>
      <c r="EE39" s="157"/>
    </row>
    <row r="40" spans="1:135" ht="9.75" customHeight="1">
      <c r="A40" s="157"/>
      <c r="B40" s="157"/>
      <c r="C40" s="157"/>
      <c r="D40" s="157"/>
      <c r="E40" s="157"/>
      <c r="F40" s="157"/>
      <c r="G40" s="157"/>
      <c r="H40" s="157"/>
      <c r="I40" s="494"/>
      <c r="J40" s="494"/>
      <c r="K40" s="494"/>
      <c r="L40" s="494"/>
      <c r="M40" s="494"/>
      <c r="N40" s="494"/>
      <c r="O40" s="494"/>
      <c r="P40" s="494"/>
      <c r="Q40" s="494"/>
      <c r="R40" s="494"/>
      <c r="S40" s="494"/>
      <c r="T40" s="494"/>
      <c r="U40" s="494"/>
      <c r="V40" s="494"/>
      <c r="W40" s="494"/>
      <c r="X40" s="494"/>
      <c r="Y40" s="494"/>
      <c r="Z40" s="494"/>
      <c r="AA40" s="494"/>
      <c r="AB40" s="494"/>
      <c r="AH40" s="492"/>
      <c r="AI40" s="157"/>
      <c r="AJ40" s="157"/>
      <c r="AK40" s="525"/>
      <c r="AL40" s="525"/>
      <c r="AM40" s="525"/>
      <c r="AN40" s="157"/>
      <c r="AO40" s="157"/>
      <c r="AP40" s="525"/>
      <c r="AQ40" s="525"/>
      <c r="AR40" s="525"/>
      <c r="AS40" s="525"/>
      <c r="AT40" s="525"/>
      <c r="AU40" s="525"/>
      <c r="AV40" s="525"/>
      <c r="AW40" s="525"/>
      <c r="AX40" s="525"/>
      <c r="AY40" s="525"/>
      <c r="AZ40" s="525"/>
      <c r="BA40" s="157"/>
      <c r="BB40" s="157"/>
      <c r="BC40" s="157"/>
      <c r="BD40" s="157"/>
      <c r="BE40" s="157"/>
      <c r="BF40" s="157"/>
      <c r="BG40" s="157"/>
      <c r="BH40" s="157"/>
      <c r="BI40" s="157"/>
      <c r="BJ40" s="157"/>
      <c r="BK40" s="157"/>
      <c r="BL40" s="157"/>
      <c r="BM40" s="157"/>
      <c r="BN40" s="157"/>
      <c r="BO40" s="157"/>
      <c r="BP40" s="493"/>
      <c r="BQ40" s="157"/>
      <c r="BR40" s="494"/>
      <c r="BS40" s="157"/>
      <c r="BT40" s="157"/>
      <c r="BU40" s="157"/>
      <c r="BV40" s="157"/>
      <c r="BW40" s="157"/>
      <c r="BX40" s="157"/>
      <c r="BY40" s="157"/>
      <c r="BZ40" s="157"/>
      <c r="CA40" s="157"/>
      <c r="CB40" s="157"/>
      <c r="CC40" s="157"/>
      <c r="CD40" s="157"/>
      <c r="CE40" s="157"/>
      <c r="CF40" s="157"/>
      <c r="CG40" s="157"/>
      <c r="CH40" s="157"/>
      <c r="CI40" s="157"/>
      <c r="CJ40" s="157"/>
      <c r="CK40" s="157"/>
      <c r="CL40" s="157"/>
      <c r="CM40" s="157"/>
      <c r="CN40" s="157"/>
      <c r="CO40" s="157"/>
      <c r="CP40" s="157"/>
      <c r="CQ40" s="157"/>
      <c r="CR40" s="157"/>
      <c r="CS40" s="157"/>
      <c r="CT40" s="157"/>
      <c r="CU40" s="157"/>
      <c r="CV40" s="157"/>
      <c r="CW40" s="157"/>
      <c r="CX40" s="157"/>
      <c r="CY40" s="157"/>
      <c r="CZ40" s="157"/>
      <c r="DA40" s="157"/>
      <c r="DB40" s="157"/>
      <c r="DC40" s="157"/>
      <c r="DD40" s="157"/>
      <c r="DE40" s="157"/>
      <c r="DF40" s="157"/>
      <c r="DG40" s="157"/>
      <c r="DH40" s="157"/>
      <c r="DI40" s="157"/>
      <c r="DJ40" s="157"/>
      <c r="DK40" s="157"/>
      <c r="DL40" s="157"/>
      <c r="DM40" s="157"/>
      <c r="DN40" s="157"/>
      <c r="DO40" s="157"/>
      <c r="DP40" s="157"/>
      <c r="DQ40" s="157"/>
      <c r="DR40" s="157"/>
      <c r="DS40" s="157"/>
      <c r="DT40" s="157"/>
      <c r="DU40" s="157"/>
      <c r="DV40" s="157"/>
      <c r="DW40" s="157"/>
      <c r="DX40" s="157"/>
      <c r="DY40" s="157"/>
      <c r="DZ40" s="157"/>
      <c r="EA40" s="157"/>
      <c r="EB40" s="157"/>
      <c r="EC40" s="157"/>
      <c r="ED40" s="157"/>
      <c r="EE40" s="157"/>
    </row>
    <row r="41" spans="1:135" ht="9.75" customHeight="1">
      <c r="A41" s="157"/>
      <c r="B41" s="157"/>
      <c r="C41" s="157"/>
      <c r="D41" s="157"/>
      <c r="E41" s="157"/>
      <c r="F41" s="157"/>
      <c r="G41" s="157"/>
      <c r="H41" s="157"/>
      <c r="I41" s="494"/>
      <c r="J41" s="494"/>
      <c r="K41" s="494"/>
      <c r="L41" s="494"/>
      <c r="M41" s="494"/>
      <c r="N41" s="494"/>
      <c r="O41" s="494"/>
      <c r="P41" s="494"/>
      <c r="Q41" s="494"/>
      <c r="R41" s="494"/>
      <c r="S41" s="494"/>
      <c r="T41" s="494"/>
      <c r="U41" s="494"/>
      <c r="V41" s="494"/>
      <c r="W41" s="494"/>
      <c r="X41" s="494"/>
      <c r="Y41" s="494"/>
      <c r="Z41" s="494"/>
      <c r="AA41" s="494"/>
      <c r="AB41" s="494"/>
      <c r="AH41" s="492"/>
      <c r="AI41" s="157"/>
      <c r="AJ41" s="157"/>
      <c r="AK41" s="525"/>
      <c r="AL41" s="525"/>
      <c r="AM41" s="525"/>
      <c r="AN41" s="157"/>
      <c r="AO41" s="157"/>
      <c r="AP41" s="525"/>
      <c r="AQ41" s="525"/>
      <c r="AR41" s="525"/>
      <c r="AS41" s="525"/>
      <c r="AT41" s="525"/>
      <c r="AU41" s="525"/>
      <c r="AV41" s="525"/>
      <c r="AW41" s="525"/>
      <c r="AX41" s="525"/>
      <c r="AY41" s="525"/>
      <c r="AZ41" s="525"/>
      <c r="BA41" s="157"/>
      <c r="BB41" s="157"/>
      <c r="BC41" s="157"/>
      <c r="BD41" s="157"/>
      <c r="BE41" s="157"/>
      <c r="BF41" s="157"/>
      <c r="BG41" s="157"/>
      <c r="BH41" s="157"/>
      <c r="BI41" s="157"/>
      <c r="BJ41" s="157"/>
      <c r="BK41" s="157"/>
      <c r="BL41" s="157"/>
      <c r="BM41" s="157"/>
      <c r="BN41" s="157"/>
      <c r="BO41" s="157"/>
      <c r="BP41" s="493"/>
      <c r="BQ41" s="157"/>
      <c r="BR41" s="494"/>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row>
    <row r="42" spans="1:135" ht="9.75" customHeight="1">
      <c r="A42" s="157"/>
      <c r="B42" s="157"/>
      <c r="C42" s="157"/>
      <c r="D42" s="157"/>
      <c r="E42" s="157"/>
      <c r="F42" s="157"/>
      <c r="G42" s="157"/>
      <c r="H42" s="157"/>
      <c r="I42" s="494"/>
      <c r="J42" s="494"/>
      <c r="K42" s="494"/>
      <c r="L42" s="494"/>
      <c r="M42" s="494"/>
      <c r="N42" s="494"/>
      <c r="O42" s="494"/>
      <c r="P42" s="494"/>
      <c r="Q42" s="494"/>
      <c r="R42" s="494"/>
      <c r="S42" s="494"/>
      <c r="T42" s="494"/>
      <c r="U42" s="494"/>
      <c r="V42" s="494"/>
      <c r="W42" s="494"/>
      <c r="X42" s="494"/>
      <c r="Y42" s="494"/>
      <c r="Z42" s="494"/>
      <c r="AA42" s="494"/>
      <c r="AB42" s="494"/>
      <c r="AH42" s="492"/>
      <c r="AI42" s="157"/>
      <c r="AJ42" s="157"/>
      <c r="AK42" s="525"/>
      <c r="AL42" s="525"/>
      <c r="AM42" s="525"/>
      <c r="AN42" s="157"/>
      <c r="AO42" s="157"/>
      <c r="AP42" s="525"/>
      <c r="AQ42" s="525"/>
      <c r="AR42" s="525"/>
      <c r="AS42" s="525"/>
      <c r="AT42" s="525"/>
      <c r="AU42" s="525"/>
      <c r="AV42" s="525"/>
      <c r="AW42" s="525"/>
      <c r="AX42" s="525"/>
      <c r="AY42" s="525"/>
      <c r="AZ42" s="525"/>
      <c r="BA42" s="157"/>
      <c r="BB42" s="157"/>
      <c r="BC42" s="157"/>
      <c r="BD42" s="157"/>
      <c r="BE42" s="157"/>
      <c r="BF42" s="157"/>
      <c r="BG42" s="157"/>
      <c r="BH42" s="157"/>
      <c r="BI42" s="157"/>
      <c r="BJ42" s="157"/>
      <c r="BK42" s="157"/>
      <c r="BL42" s="157"/>
      <c r="BM42" s="157"/>
      <c r="BN42" s="157"/>
      <c r="BO42" s="157"/>
      <c r="BP42" s="493"/>
      <c r="BQ42" s="157"/>
      <c r="BR42" s="494"/>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row>
    <row r="43" spans="1:135" ht="9.75" customHeight="1">
      <c r="A43" s="157"/>
      <c r="B43" s="157"/>
      <c r="C43" s="157"/>
      <c r="D43" s="157"/>
      <c r="E43" s="157"/>
      <c r="F43" s="157"/>
      <c r="G43" s="157"/>
      <c r="H43" s="157"/>
      <c r="I43" s="494"/>
      <c r="J43" s="494"/>
      <c r="K43" s="494"/>
      <c r="L43" s="494"/>
      <c r="M43" s="494"/>
      <c r="N43" s="494"/>
      <c r="O43" s="494"/>
      <c r="P43" s="494"/>
      <c r="Q43" s="494"/>
      <c r="R43" s="494"/>
      <c r="S43" s="494"/>
      <c r="T43" s="494"/>
      <c r="U43" s="494"/>
      <c r="V43" s="494"/>
      <c r="W43" s="494"/>
      <c r="X43" s="494"/>
      <c r="Y43" s="494"/>
      <c r="Z43" s="494"/>
      <c r="AA43" s="494"/>
      <c r="AB43" s="494"/>
      <c r="AH43" s="492"/>
      <c r="AI43" s="157"/>
      <c r="AJ43" s="157"/>
      <c r="AK43" s="525"/>
      <c r="AL43" s="525"/>
      <c r="AM43" s="525"/>
      <c r="AN43" s="157"/>
      <c r="AO43" s="157"/>
      <c r="AP43" s="525"/>
      <c r="AQ43" s="525"/>
      <c r="AR43" s="525"/>
      <c r="AS43" s="525"/>
      <c r="AT43" s="525"/>
      <c r="AU43" s="525"/>
      <c r="AV43" s="525"/>
      <c r="AW43" s="525"/>
      <c r="AX43" s="525"/>
      <c r="AY43" s="525"/>
      <c r="AZ43" s="525"/>
      <c r="BA43" s="157"/>
      <c r="BB43" s="157"/>
      <c r="BC43" s="157"/>
      <c r="BD43" s="157"/>
      <c r="BE43" s="157"/>
      <c r="BF43" s="157"/>
      <c r="BG43" s="157"/>
      <c r="BH43" s="157"/>
      <c r="BI43" s="157"/>
      <c r="BJ43" s="157"/>
      <c r="BK43" s="157"/>
      <c r="BL43" s="157"/>
      <c r="BM43" s="157"/>
      <c r="BN43" s="157"/>
      <c r="BO43" s="157"/>
      <c r="BP43" s="493"/>
      <c r="BQ43" s="157"/>
      <c r="BR43" s="494"/>
      <c r="BS43" s="157"/>
      <c r="BT43" s="157"/>
      <c r="BU43" s="157"/>
      <c r="BV43" s="157"/>
      <c r="BW43" s="157"/>
      <c r="BX43" s="157"/>
      <c r="BY43" s="157"/>
      <c r="BZ43" s="157"/>
      <c r="CA43" s="157"/>
      <c r="CB43" s="157"/>
      <c r="CC43" s="157"/>
      <c r="CD43" s="157"/>
      <c r="CE43" s="157"/>
      <c r="CF43" s="157"/>
      <c r="CG43" s="157"/>
      <c r="CH43" s="157"/>
      <c r="CI43" s="157"/>
      <c r="CJ43" s="157"/>
      <c r="CK43" s="157"/>
      <c r="CL43" s="157"/>
      <c r="CM43" s="157"/>
      <c r="CN43" s="157"/>
      <c r="CO43" s="157"/>
      <c r="CP43" s="157"/>
      <c r="CQ43" s="157"/>
      <c r="CR43" s="157"/>
      <c r="CS43" s="157"/>
      <c r="CT43" s="157"/>
      <c r="CU43" s="157"/>
      <c r="CV43" s="157"/>
      <c r="CW43" s="157"/>
      <c r="CX43" s="157"/>
      <c r="CY43" s="157"/>
      <c r="CZ43" s="157"/>
      <c r="DA43" s="157"/>
      <c r="DB43" s="157"/>
      <c r="DC43" s="157"/>
      <c r="DD43" s="157"/>
      <c r="DE43" s="157"/>
      <c r="DF43" s="157"/>
      <c r="DG43" s="157"/>
      <c r="DH43" s="157"/>
      <c r="DI43" s="157"/>
      <c r="DJ43" s="157"/>
      <c r="DK43" s="157"/>
      <c r="DL43" s="157"/>
      <c r="DM43" s="157"/>
      <c r="DN43" s="157"/>
      <c r="DO43" s="157"/>
      <c r="DP43" s="157"/>
      <c r="DQ43" s="157"/>
      <c r="DR43" s="157"/>
      <c r="DS43" s="157"/>
      <c r="DT43" s="157"/>
      <c r="DU43" s="157"/>
      <c r="DV43" s="157"/>
      <c r="DW43" s="157"/>
      <c r="DX43" s="157"/>
      <c r="DY43" s="157"/>
      <c r="DZ43" s="157"/>
      <c r="EA43" s="157"/>
      <c r="EB43" s="157"/>
      <c r="EC43" s="157"/>
      <c r="ED43" s="157"/>
      <c r="EE43" s="157"/>
    </row>
    <row r="44" spans="1:135" ht="9.75" customHeight="1">
      <c r="A44" s="157"/>
      <c r="B44" s="157"/>
      <c r="C44" s="157"/>
      <c r="D44" s="157"/>
      <c r="E44" s="157"/>
      <c r="F44" s="157"/>
      <c r="G44" s="157"/>
      <c r="H44" s="157"/>
      <c r="I44" s="494"/>
      <c r="J44" s="494"/>
      <c r="K44" s="494"/>
      <c r="L44" s="494"/>
      <c r="M44" s="494"/>
      <c r="N44" s="494"/>
      <c r="O44" s="494"/>
      <c r="P44" s="494"/>
      <c r="Q44" s="494"/>
      <c r="R44" s="494"/>
      <c r="S44" s="494"/>
      <c r="T44" s="494"/>
      <c r="U44" s="494"/>
      <c r="V44" s="494"/>
      <c r="W44" s="494"/>
      <c r="X44" s="494"/>
      <c r="Y44" s="494"/>
      <c r="Z44" s="494"/>
      <c r="AA44" s="494"/>
      <c r="AB44" s="494"/>
      <c r="AH44" s="492"/>
      <c r="AI44" s="157"/>
      <c r="AJ44" s="157"/>
      <c r="AK44" s="525"/>
      <c r="AL44" s="525"/>
      <c r="AM44" s="525"/>
      <c r="AN44" s="157"/>
      <c r="AO44" s="157"/>
      <c r="AP44" s="525"/>
      <c r="AQ44" s="525"/>
      <c r="AR44" s="525"/>
      <c r="AS44" s="525"/>
      <c r="AT44" s="525"/>
      <c r="AU44" s="525"/>
      <c r="AV44" s="525"/>
      <c r="AW44" s="525"/>
      <c r="AX44" s="525"/>
      <c r="AY44" s="525"/>
      <c r="AZ44" s="525"/>
      <c r="BA44" s="157"/>
      <c r="BB44" s="157"/>
      <c r="BC44" s="157"/>
      <c r="BD44" s="157"/>
      <c r="BE44" s="157"/>
      <c r="BF44" s="157"/>
      <c r="BG44" s="157"/>
      <c r="BH44" s="157"/>
      <c r="BI44" s="157"/>
      <c r="BJ44" s="157"/>
      <c r="BK44" s="157"/>
      <c r="BL44" s="157"/>
      <c r="BM44" s="157"/>
      <c r="BN44" s="157"/>
      <c r="BO44" s="157"/>
      <c r="BP44" s="493"/>
      <c r="BQ44" s="157"/>
      <c r="BR44" s="494"/>
      <c r="BS44" s="157"/>
      <c r="BT44" s="157"/>
      <c r="BU44" s="157"/>
      <c r="BV44" s="157"/>
      <c r="BW44" s="157"/>
      <c r="BX44" s="157"/>
      <c r="BY44" s="157"/>
      <c r="BZ44" s="157"/>
      <c r="CA44" s="157"/>
      <c r="CB44" s="157"/>
      <c r="CC44" s="157"/>
      <c r="CD44" s="157"/>
      <c r="CE44" s="157"/>
      <c r="CF44" s="157"/>
      <c r="CG44" s="157"/>
      <c r="CH44" s="157"/>
      <c r="CI44" s="157"/>
      <c r="CJ44" s="157"/>
      <c r="CK44" s="157"/>
      <c r="CL44" s="157"/>
      <c r="CM44" s="157"/>
      <c r="CN44" s="157"/>
      <c r="CO44" s="157"/>
      <c r="CP44" s="157"/>
      <c r="CQ44" s="157"/>
      <c r="CR44" s="157"/>
      <c r="CS44" s="157"/>
      <c r="CT44" s="157"/>
      <c r="CU44" s="157"/>
      <c r="CV44" s="157"/>
      <c r="CW44" s="157"/>
      <c r="CX44" s="157"/>
      <c r="CY44" s="157"/>
      <c r="CZ44" s="157"/>
      <c r="DA44" s="157"/>
      <c r="DB44" s="157"/>
      <c r="DC44" s="157"/>
      <c r="DD44" s="157"/>
      <c r="DE44" s="157"/>
      <c r="DF44" s="157"/>
      <c r="DG44" s="157"/>
      <c r="DH44" s="157"/>
      <c r="DI44" s="157"/>
      <c r="DJ44" s="157"/>
      <c r="DK44" s="157"/>
      <c r="DL44" s="157"/>
      <c r="DM44" s="157"/>
      <c r="DN44" s="157"/>
      <c r="DO44" s="157"/>
      <c r="DP44" s="157"/>
      <c r="DQ44" s="157"/>
      <c r="DR44" s="157"/>
      <c r="DS44" s="157"/>
      <c r="DT44" s="157"/>
      <c r="DU44" s="157"/>
      <c r="DV44" s="157"/>
      <c r="DW44" s="157"/>
      <c r="DX44" s="157"/>
      <c r="DY44" s="157"/>
      <c r="DZ44" s="157"/>
      <c r="EA44" s="157"/>
      <c r="EB44" s="157"/>
      <c r="EC44" s="157"/>
      <c r="ED44" s="157"/>
      <c r="EE44" s="157"/>
    </row>
    <row r="45" spans="1:135" ht="9.75" customHeight="1">
      <c r="A45" s="157"/>
      <c r="B45" s="157"/>
      <c r="C45" s="157"/>
      <c r="D45" s="157"/>
      <c r="E45" s="157"/>
      <c r="F45" s="157"/>
      <c r="G45" s="157"/>
      <c r="H45" s="157"/>
      <c r="I45" s="494"/>
      <c r="J45" s="494"/>
      <c r="K45" s="494"/>
      <c r="L45" s="494"/>
      <c r="M45" s="494"/>
      <c r="N45" s="494"/>
      <c r="O45" s="494"/>
      <c r="P45" s="494"/>
      <c r="Q45" s="494"/>
      <c r="R45" s="494"/>
      <c r="S45" s="494"/>
      <c r="T45" s="494"/>
      <c r="U45" s="494"/>
      <c r="V45" s="494"/>
      <c r="W45" s="494"/>
      <c r="X45" s="494"/>
      <c r="Y45" s="494"/>
      <c r="Z45" s="494"/>
      <c r="AA45" s="494"/>
      <c r="AB45" s="494"/>
      <c r="AH45" s="492"/>
      <c r="AI45" s="157"/>
      <c r="AJ45" s="157"/>
      <c r="AK45" s="525"/>
      <c r="AL45" s="525"/>
      <c r="AM45" s="525"/>
      <c r="AN45" s="157"/>
      <c r="AO45" s="157"/>
      <c r="AP45" s="525"/>
      <c r="AQ45" s="525"/>
      <c r="AR45" s="525"/>
      <c r="AS45" s="525"/>
      <c r="AT45" s="525"/>
      <c r="AU45" s="525"/>
      <c r="AV45" s="525"/>
      <c r="AW45" s="525"/>
      <c r="AX45" s="525"/>
      <c r="AY45" s="525"/>
      <c r="AZ45" s="525"/>
      <c r="BA45" s="157"/>
      <c r="BB45" s="157"/>
      <c r="BC45" s="157"/>
      <c r="BD45" s="157"/>
      <c r="BE45" s="157"/>
      <c r="BF45" s="157"/>
      <c r="BG45" s="157"/>
      <c r="BH45" s="157"/>
      <c r="BI45" s="157"/>
      <c r="BJ45" s="157"/>
      <c r="BK45" s="157"/>
      <c r="BL45" s="157"/>
      <c r="BM45" s="157"/>
      <c r="BN45" s="157"/>
      <c r="BO45" s="157"/>
      <c r="BP45" s="493"/>
      <c r="BQ45" s="157"/>
      <c r="BR45" s="494"/>
      <c r="BS45" s="157"/>
      <c r="BT45" s="157"/>
      <c r="BU45" s="157"/>
      <c r="BV45" s="157"/>
      <c r="BW45" s="157"/>
      <c r="BX45" s="157"/>
      <c r="BY45" s="157"/>
      <c r="BZ45" s="157"/>
      <c r="CA45" s="157"/>
      <c r="CB45" s="157"/>
      <c r="CC45" s="157"/>
      <c r="CD45" s="157"/>
      <c r="CE45" s="157"/>
      <c r="CF45" s="157"/>
      <c r="CG45" s="157"/>
      <c r="CH45" s="157"/>
      <c r="CI45" s="157"/>
      <c r="CJ45" s="157"/>
      <c r="CK45" s="157"/>
      <c r="CL45" s="157"/>
      <c r="CM45" s="157"/>
      <c r="CN45" s="157"/>
      <c r="CO45" s="157"/>
      <c r="CP45" s="157"/>
      <c r="CQ45" s="157"/>
      <c r="CR45" s="157"/>
      <c r="CS45" s="157"/>
      <c r="CT45" s="157"/>
      <c r="CU45" s="157"/>
      <c r="CV45" s="157"/>
      <c r="CW45" s="157"/>
      <c r="CX45" s="157"/>
      <c r="CY45" s="157"/>
      <c r="CZ45" s="157"/>
      <c r="DA45" s="157"/>
      <c r="DB45" s="157"/>
      <c r="DC45" s="157"/>
      <c r="DD45" s="157"/>
      <c r="DE45" s="157"/>
      <c r="DF45" s="157"/>
      <c r="DG45" s="157"/>
      <c r="DH45" s="157"/>
      <c r="DI45" s="157"/>
      <c r="DJ45" s="157"/>
      <c r="DK45" s="157"/>
      <c r="DL45" s="157"/>
      <c r="DM45" s="157"/>
      <c r="DN45" s="157"/>
      <c r="DO45" s="157"/>
      <c r="DP45" s="157"/>
      <c r="DQ45" s="157"/>
      <c r="DR45" s="157"/>
      <c r="DS45" s="157"/>
      <c r="DT45" s="157"/>
      <c r="DU45" s="157"/>
      <c r="DV45" s="157"/>
      <c r="DW45" s="157"/>
      <c r="DX45" s="157"/>
      <c r="DY45" s="157"/>
      <c r="DZ45" s="157"/>
      <c r="EA45" s="157"/>
      <c r="EB45" s="157"/>
      <c r="EC45" s="157"/>
      <c r="ED45" s="157"/>
      <c r="EE45" s="157"/>
    </row>
    <row r="46" spans="1:135" ht="9.75" customHeight="1">
      <c r="A46" s="157"/>
      <c r="B46" s="157"/>
      <c r="C46" s="157"/>
      <c r="D46" s="157"/>
      <c r="E46" s="157"/>
      <c r="F46" s="157"/>
      <c r="G46" s="157"/>
      <c r="H46" s="157"/>
      <c r="I46" s="494"/>
      <c r="J46" s="494"/>
      <c r="K46" s="494"/>
      <c r="L46" s="494"/>
      <c r="M46" s="494"/>
      <c r="N46" s="494"/>
      <c r="O46" s="494"/>
      <c r="P46" s="494"/>
      <c r="Q46" s="494"/>
      <c r="R46" s="494"/>
      <c r="S46" s="494"/>
      <c r="T46" s="494"/>
      <c r="U46" s="494"/>
      <c r="V46" s="494"/>
      <c r="W46" s="494"/>
      <c r="X46" s="494"/>
      <c r="Y46" s="494"/>
      <c r="Z46" s="494"/>
      <c r="AA46" s="494"/>
      <c r="AB46" s="494"/>
      <c r="AH46" s="492"/>
      <c r="AI46" s="157"/>
      <c r="AJ46" s="157"/>
      <c r="AK46" s="525"/>
      <c r="AL46" s="525"/>
      <c r="AM46" s="525"/>
      <c r="AN46" s="157"/>
      <c r="AO46" s="157"/>
      <c r="AP46" s="525"/>
      <c r="AQ46" s="525"/>
      <c r="AR46" s="525"/>
      <c r="AS46" s="525"/>
      <c r="AT46" s="525"/>
      <c r="AU46" s="525"/>
      <c r="AV46" s="525"/>
      <c r="AW46" s="525"/>
      <c r="AX46" s="525"/>
      <c r="AY46" s="525"/>
      <c r="AZ46" s="525"/>
      <c r="BA46" s="157"/>
      <c r="BB46" s="157"/>
      <c r="BC46" s="157"/>
      <c r="BD46" s="157"/>
      <c r="BE46" s="157"/>
      <c r="BF46" s="157"/>
      <c r="BG46" s="157"/>
      <c r="BH46" s="157"/>
      <c r="BI46" s="157"/>
      <c r="BJ46" s="157"/>
      <c r="BK46" s="157"/>
      <c r="BL46" s="157"/>
      <c r="BM46" s="157"/>
      <c r="BN46" s="157"/>
      <c r="BO46" s="157"/>
      <c r="BP46" s="493"/>
      <c r="BQ46" s="157"/>
      <c r="BR46" s="494"/>
      <c r="BS46" s="157"/>
      <c r="BT46" s="157"/>
      <c r="BU46" s="157"/>
      <c r="BV46" s="157"/>
      <c r="BW46" s="157"/>
      <c r="BX46" s="157"/>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57"/>
      <c r="DA46" s="157"/>
      <c r="DB46" s="157"/>
      <c r="DC46" s="157"/>
      <c r="DD46" s="157"/>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7"/>
      <c r="EC46" s="157"/>
      <c r="ED46" s="157"/>
      <c r="EE46" s="157"/>
    </row>
    <row r="47" spans="1:135" ht="9.75" customHeight="1">
      <c r="A47" s="157"/>
      <c r="B47" s="157"/>
      <c r="C47" s="157"/>
      <c r="D47" s="157"/>
      <c r="E47" s="157"/>
      <c r="F47" s="157"/>
      <c r="G47" s="157"/>
      <c r="H47" s="157"/>
      <c r="I47" s="494"/>
      <c r="J47" s="494"/>
      <c r="K47" s="494"/>
      <c r="L47" s="494"/>
      <c r="M47" s="494"/>
      <c r="N47" s="494"/>
      <c r="O47" s="494"/>
      <c r="P47" s="494"/>
      <c r="Q47" s="494"/>
      <c r="R47" s="494"/>
      <c r="S47" s="494"/>
      <c r="T47" s="494"/>
      <c r="U47" s="494"/>
      <c r="V47" s="494"/>
      <c r="W47" s="494"/>
      <c r="X47" s="494"/>
      <c r="Y47" s="494"/>
      <c r="Z47" s="494"/>
      <c r="AA47" s="494"/>
      <c r="AB47" s="494"/>
      <c r="AH47" s="492"/>
      <c r="AI47" s="157"/>
      <c r="AJ47" s="157"/>
      <c r="AK47" s="525"/>
      <c r="AL47" s="525"/>
      <c r="AM47" s="525"/>
      <c r="AN47" s="157"/>
      <c r="AO47" s="157"/>
      <c r="AP47" s="525"/>
      <c r="AQ47" s="525"/>
      <c r="AR47" s="525"/>
      <c r="AS47" s="525"/>
      <c r="AT47" s="525"/>
      <c r="AU47" s="525"/>
      <c r="AV47" s="525"/>
      <c r="AW47" s="525"/>
      <c r="AX47" s="525"/>
      <c r="AY47" s="525"/>
      <c r="AZ47" s="525"/>
      <c r="BA47" s="157"/>
      <c r="BB47" s="157"/>
      <c r="BC47" s="157"/>
      <c r="BD47" s="157"/>
      <c r="BE47" s="157"/>
      <c r="BF47" s="157"/>
      <c r="BG47" s="157"/>
      <c r="BH47" s="157"/>
      <c r="BI47" s="157"/>
      <c r="BJ47" s="157"/>
      <c r="BK47" s="157"/>
      <c r="BL47" s="157"/>
      <c r="BM47" s="157"/>
      <c r="BN47" s="157"/>
      <c r="BO47" s="157"/>
      <c r="BP47" s="493"/>
      <c r="BQ47" s="157"/>
      <c r="BR47" s="494"/>
      <c r="BS47" s="157"/>
      <c r="BT47" s="157"/>
      <c r="BU47" s="157"/>
      <c r="BV47" s="157"/>
      <c r="BW47" s="157"/>
      <c r="BX47" s="157"/>
      <c r="BY47" s="157"/>
      <c r="BZ47" s="157"/>
      <c r="CA47" s="157"/>
      <c r="CB47" s="157"/>
      <c r="CC47" s="157"/>
      <c r="CD47" s="157"/>
      <c r="CE47" s="157"/>
      <c r="CF47" s="157"/>
      <c r="CG47" s="157"/>
      <c r="CH47" s="157"/>
      <c r="CI47" s="157"/>
      <c r="CJ47" s="157"/>
      <c r="CK47" s="157"/>
      <c r="CL47" s="157"/>
      <c r="CM47" s="157"/>
      <c r="CN47" s="157"/>
      <c r="CO47" s="157"/>
      <c r="CP47" s="157"/>
      <c r="CQ47" s="157"/>
      <c r="CR47" s="157"/>
      <c r="CS47" s="157"/>
      <c r="CT47" s="157"/>
      <c r="CU47" s="157"/>
      <c r="CV47" s="157"/>
      <c r="CW47" s="157"/>
      <c r="CX47" s="157"/>
      <c r="CY47" s="157"/>
      <c r="CZ47" s="157"/>
      <c r="DA47" s="157"/>
      <c r="DB47" s="157"/>
      <c r="DC47" s="157"/>
      <c r="DD47" s="157"/>
      <c r="DE47" s="157"/>
      <c r="DF47" s="157"/>
      <c r="DG47" s="157"/>
      <c r="DH47" s="157"/>
      <c r="DI47" s="157"/>
      <c r="DJ47" s="157"/>
      <c r="DK47" s="157"/>
      <c r="DL47" s="157"/>
      <c r="DM47" s="157"/>
      <c r="DN47" s="157"/>
      <c r="DO47" s="157"/>
      <c r="DP47" s="157"/>
      <c r="DQ47" s="157"/>
      <c r="DR47" s="157"/>
      <c r="DS47" s="157"/>
      <c r="DT47" s="157"/>
      <c r="DU47" s="157"/>
      <c r="DV47" s="157"/>
      <c r="DW47" s="157"/>
      <c r="DX47" s="157"/>
      <c r="DY47" s="157"/>
      <c r="DZ47" s="157"/>
      <c r="EA47" s="157"/>
      <c r="EB47" s="157"/>
      <c r="EC47" s="157"/>
      <c r="ED47" s="157"/>
      <c r="EE47" s="157"/>
    </row>
    <row r="48" spans="1:135" ht="9.75" customHeight="1">
      <c r="A48" s="157"/>
      <c r="B48" s="157"/>
      <c r="C48" s="157"/>
      <c r="D48" s="157"/>
      <c r="E48" s="157"/>
      <c r="F48" s="157"/>
      <c r="G48" s="157"/>
      <c r="H48" s="157"/>
      <c r="I48" s="494"/>
      <c r="J48" s="494"/>
      <c r="K48" s="494"/>
      <c r="L48" s="494"/>
      <c r="M48" s="494"/>
      <c r="N48" s="494"/>
      <c r="O48" s="494"/>
      <c r="P48" s="494"/>
      <c r="Q48" s="494"/>
      <c r="R48" s="494"/>
      <c r="S48" s="494"/>
      <c r="T48" s="494"/>
      <c r="U48" s="494"/>
      <c r="V48" s="494"/>
      <c r="W48" s="494"/>
      <c r="X48" s="494"/>
      <c r="Y48" s="494"/>
      <c r="Z48" s="494"/>
      <c r="AA48" s="494"/>
      <c r="AB48" s="494"/>
      <c r="AH48" s="492"/>
      <c r="AI48" s="157"/>
      <c r="AJ48" s="157"/>
      <c r="AK48" s="525"/>
      <c r="AL48" s="525"/>
      <c r="AM48" s="525"/>
      <c r="AN48" s="157"/>
      <c r="AO48" s="157"/>
      <c r="AP48" s="525"/>
      <c r="AQ48" s="525"/>
      <c r="AR48" s="525"/>
      <c r="AS48" s="525"/>
      <c r="AT48" s="525"/>
      <c r="AU48" s="525"/>
      <c r="AV48" s="525"/>
      <c r="AW48" s="525"/>
      <c r="AX48" s="525"/>
      <c r="AY48" s="525"/>
      <c r="AZ48" s="525"/>
      <c r="BA48" s="157"/>
      <c r="BB48" s="157"/>
      <c r="BC48" s="157"/>
      <c r="BD48" s="157"/>
      <c r="BE48" s="157"/>
      <c r="BF48" s="157"/>
      <c r="BG48" s="157"/>
      <c r="BH48" s="157"/>
      <c r="BI48" s="157"/>
      <c r="BJ48" s="157"/>
      <c r="BK48" s="157"/>
      <c r="BL48" s="157"/>
      <c r="BM48" s="157"/>
      <c r="BN48" s="157"/>
      <c r="BO48" s="157"/>
      <c r="BP48" s="493"/>
      <c r="BQ48" s="157"/>
      <c r="BR48" s="494"/>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row>
    <row r="49" spans="1:135" ht="9.75" customHeight="1">
      <c r="A49" s="157"/>
      <c r="B49" s="157"/>
      <c r="C49" s="157"/>
      <c r="D49" s="157"/>
      <c r="E49" s="157"/>
      <c r="F49" s="157"/>
      <c r="G49" s="157"/>
      <c r="H49" s="157"/>
      <c r="I49" s="494"/>
      <c r="J49" s="494"/>
      <c r="K49" s="494"/>
      <c r="L49" s="494"/>
      <c r="M49" s="494"/>
      <c r="N49" s="494"/>
      <c r="O49" s="494"/>
      <c r="P49" s="494"/>
      <c r="Q49" s="494"/>
      <c r="R49" s="494"/>
      <c r="S49" s="494"/>
      <c r="T49" s="494"/>
      <c r="U49" s="494"/>
      <c r="V49" s="494"/>
      <c r="W49" s="494"/>
      <c r="X49" s="494"/>
      <c r="Y49" s="494"/>
      <c r="Z49" s="494"/>
      <c r="AA49" s="494"/>
      <c r="AB49" s="494"/>
      <c r="AH49" s="492"/>
      <c r="AI49" s="157"/>
      <c r="AJ49" s="157"/>
      <c r="AK49" s="525"/>
      <c r="AL49" s="525"/>
      <c r="AM49" s="525"/>
      <c r="AN49" s="157"/>
      <c r="AO49" s="157"/>
      <c r="AP49" s="525"/>
      <c r="AQ49" s="525"/>
      <c r="AR49" s="525"/>
      <c r="AS49" s="525"/>
      <c r="AT49" s="525"/>
      <c r="AU49" s="525"/>
      <c r="AV49" s="525"/>
      <c r="AW49" s="525"/>
      <c r="AX49" s="525"/>
      <c r="AY49" s="525"/>
      <c r="AZ49" s="525"/>
      <c r="BA49" s="157"/>
      <c r="BB49" s="157"/>
      <c r="BC49" s="157"/>
      <c r="BD49" s="157"/>
      <c r="BE49" s="157"/>
      <c r="BF49" s="157"/>
      <c r="BG49" s="157"/>
      <c r="BH49" s="157"/>
      <c r="BI49" s="157"/>
      <c r="BJ49" s="157"/>
      <c r="BK49" s="157"/>
      <c r="BL49" s="157"/>
      <c r="BM49" s="157"/>
      <c r="BN49" s="157"/>
      <c r="BO49" s="157"/>
      <c r="BP49" s="493"/>
      <c r="BQ49" s="157"/>
      <c r="BR49" s="494"/>
      <c r="BS49" s="157"/>
      <c r="BT49" s="157"/>
      <c r="BU49" s="157"/>
      <c r="BV49" s="157"/>
      <c r="BW49" s="157"/>
      <c r="BX49" s="157"/>
      <c r="BY49" s="157"/>
      <c r="BZ49" s="157"/>
      <c r="CA49" s="157"/>
      <c r="CB49" s="157"/>
      <c r="CC49" s="157"/>
      <c r="CD49" s="157"/>
      <c r="CE49" s="157"/>
      <c r="CF49" s="157"/>
      <c r="CG49" s="157"/>
      <c r="CH49" s="157"/>
      <c r="CI49" s="157"/>
      <c r="CJ49" s="157"/>
      <c r="CK49" s="157"/>
      <c r="CL49" s="157"/>
      <c r="CM49" s="157"/>
      <c r="CN49" s="157"/>
      <c r="CO49" s="157"/>
      <c r="CP49" s="157"/>
      <c r="CQ49" s="157"/>
      <c r="CR49" s="157"/>
      <c r="CS49" s="157"/>
      <c r="CT49" s="157"/>
      <c r="CU49" s="157"/>
      <c r="CV49" s="157"/>
      <c r="CW49" s="157"/>
      <c r="CX49" s="157"/>
      <c r="CY49" s="157"/>
      <c r="CZ49" s="157"/>
      <c r="DA49" s="157"/>
      <c r="DB49" s="157"/>
      <c r="DC49" s="157"/>
      <c r="DD49" s="157"/>
      <c r="DE49" s="157"/>
      <c r="DF49" s="157"/>
      <c r="DG49" s="157"/>
      <c r="DH49" s="157"/>
      <c r="DI49" s="157"/>
      <c r="DJ49" s="157"/>
      <c r="DK49" s="157"/>
      <c r="DL49" s="157"/>
      <c r="DM49" s="157"/>
      <c r="DN49" s="157"/>
      <c r="DO49" s="157"/>
      <c r="DP49" s="157"/>
      <c r="DQ49" s="157"/>
      <c r="DR49" s="157"/>
      <c r="DS49" s="157"/>
      <c r="DT49" s="157"/>
      <c r="DU49" s="157"/>
      <c r="DV49" s="157"/>
      <c r="DW49" s="157"/>
      <c r="DX49" s="157"/>
      <c r="DY49" s="157"/>
      <c r="DZ49" s="157"/>
      <c r="EA49" s="157"/>
      <c r="EB49" s="157"/>
      <c r="EC49" s="157"/>
      <c r="ED49" s="157"/>
      <c r="EE49" s="157"/>
    </row>
    <row r="50" spans="1:135" ht="9.75" customHeight="1">
      <c r="A50" s="157"/>
      <c r="B50" s="157"/>
      <c r="C50" s="157"/>
      <c r="D50" s="157"/>
      <c r="E50" s="157"/>
      <c r="F50" s="157"/>
      <c r="G50" s="157"/>
      <c r="H50" s="157"/>
      <c r="I50" s="494"/>
      <c r="J50" s="494"/>
      <c r="K50" s="494"/>
      <c r="L50" s="494"/>
      <c r="M50" s="494"/>
      <c r="N50" s="494"/>
      <c r="O50" s="494"/>
      <c r="P50" s="494"/>
      <c r="Q50" s="494"/>
      <c r="R50" s="494"/>
      <c r="S50" s="494"/>
      <c r="T50" s="494"/>
      <c r="U50" s="494"/>
      <c r="V50" s="494"/>
      <c r="W50" s="494"/>
      <c r="X50" s="494"/>
      <c r="Y50" s="494"/>
      <c r="Z50" s="494"/>
      <c r="AA50" s="494"/>
      <c r="AB50" s="494"/>
      <c r="AH50" s="492"/>
      <c r="AI50" s="157"/>
      <c r="AJ50" s="157"/>
      <c r="AK50" s="525"/>
      <c r="AL50" s="525"/>
      <c r="AM50" s="525"/>
      <c r="AN50" s="157"/>
      <c r="AO50" s="157"/>
      <c r="AP50" s="525"/>
      <c r="AQ50" s="525"/>
      <c r="AR50" s="525"/>
      <c r="AS50" s="525"/>
      <c r="AT50" s="525"/>
      <c r="AU50" s="525"/>
      <c r="AV50" s="525"/>
      <c r="AW50" s="525"/>
      <c r="AX50" s="525"/>
      <c r="AY50" s="525"/>
      <c r="AZ50" s="525"/>
      <c r="BA50" s="157"/>
      <c r="BB50" s="157"/>
      <c r="BC50" s="157"/>
      <c r="BD50" s="157"/>
      <c r="BE50" s="157"/>
      <c r="BF50" s="157"/>
      <c r="BG50" s="157"/>
      <c r="BH50" s="157"/>
      <c r="BI50" s="157"/>
      <c r="BJ50" s="157"/>
      <c r="BK50" s="157"/>
      <c r="BL50" s="157"/>
      <c r="BM50" s="157"/>
      <c r="BN50" s="157"/>
      <c r="BO50" s="157"/>
      <c r="BP50" s="493"/>
      <c r="BQ50" s="157"/>
      <c r="BR50" s="494"/>
      <c r="BS50" s="157"/>
      <c r="BT50" s="157"/>
      <c r="BU50" s="157"/>
      <c r="BV50" s="157"/>
      <c r="BW50" s="157"/>
      <c r="BX50" s="157"/>
      <c r="BY50" s="157"/>
      <c r="BZ50" s="157"/>
      <c r="CA50" s="157"/>
      <c r="CB50" s="157"/>
      <c r="CC50" s="157"/>
      <c r="CD50" s="157"/>
      <c r="CE50" s="157"/>
      <c r="CF50" s="157"/>
      <c r="CG50" s="157"/>
      <c r="CH50" s="157"/>
      <c r="CI50" s="157"/>
      <c r="CJ50" s="157"/>
      <c r="CK50" s="157"/>
      <c r="CL50" s="157"/>
      <c r="CM50" s="157"/>
      <c r="CN50" s="157"/>
      <c r="CO50" s="157"/>
      <c r="CP50" s="157"/>
      <c r="CQ50" s="157"/>
      <c r="CR50" s="157"/>
      <c r="CS50" s="157"/>
      <c r="CT50" s="157"/>
      <c r="CU50" s="157"/>
      <c r="CV50" s="157"/>
      <c r="CW50" s="157"/>
      <c r="CX50" s="157"/>
      <c r="CY50" s="157"/>
      <c r="CZ50" s="157"/>
      <c r="DA50" s="157"/>
      <c r="DB50" s="157"/>
      <c r="DC50" s="157"/>
      <c r="DD50" s="157"/>
      <c r="DE50" s="157"/>
      <c r="DF50" s="157"/>
      <c r="DG50" s="157"/>
      <c r="DH50" s="157"/>
      <c r="DI50" s="157"/>
      <c r="DJ50" s="157"/>
      <c r="DK50" s="157"/>
      <c r="DL50" s="157"/>
      <c r="DM50" s="157"/>
      <c r="DN50" s="157"/>
      <c r="DO50" s="157"/>
      <c r="DP50" s="157"/>
      <c r="DQ50" s="157"/>
      <c r="DR50" s="157"/>
      <c r="DS50" s="157"/>
      <c r="DT50" s="157"/>
      <c r="DU50" s="157"/>
      <c r="DV50" s="157"/>
      <c r="DW50" s="157"/>
      <c r="DX50" s="157"/>
      <c r="DY50" s="157"/>
      <c r="DZ50" s="157"/>
      <c r="EA50" s="157"/>
      <c r="EB50" s="157"/>
      <c r="EC50" s="157"/>
      <c r="ED50" s="157"/>
      <c r="EE50" s="157"/>
    </row>
    <row r="51" spans="1:135" ht="9.75" customHeight="1">
      <c r="A51" s="157"/>
      <c r="B51" s="157"/>
      <c r="C51" s="157"/>
      <c r="D51" s="157"/>
      <c r="E51" s="157"/>
      <c r="F51" s="157"/>
      <c r="G51" s="157"/>
      <c r="H51" s="157"/>
      <c r="I51" s="494"/>
      <c r="J51" s="494"/>
      <c r="K51" s="494"/>
      <c r="L51" s="494"/>
      <c r="M51" s="494"/>
      <c r="N51" s="494"/>
      <c r="O51" s="494"/>
      <c r="P51" s="494"/>
      <c r="Q51" s="494"/>
      <c r="R51" s="494"/>
      <c r="S51" s="494"/>
      <c r="T51" s="494"/>
      <c r="U51" s="494"/>
      <c r="V51" s="494"/>
      <c r="W51" s="494"/>
      <c r="X51" s="494"/>
      <c r="Y51" s="494"/>
      <c r="Z51" s="494"/>
      <c r="AA51" s="494"/>
      <c r="AB51" s="494"/>
      <c r="AH51" s="492"/>
      <c r="AI51" s="157"/>
      <c r="AJ51" s="157"/>
      <c r="AK51" s="525"/>
      <c r="AL51" s="525"/>
      <c r="AM51" s="525"/>
      <c r="AN51" s="157"/>
      <c r="AO51" s="157"/>
      <c r="AP51" s="525"/>
      <c r="AQ51" s="525"/>
      <c r="AR51" s="525"/>
      <c r="AS51" s="525"/>
      <c r="AT51" s="525"/>
      <c r="AU51" s="525"/>
      <c r="AV51" s="525"/>
      <c r="AW51" s="525"/>
      <c r="AX51" s="525"/>
      <c r="AY51" s="525"/>
      <c r="AZ51" s="525"/>
      <c r="BA51" s="157"/>
      <c r="BB51" s="157"/>
      <c r="BC51" s="157"/>
      <c r="BD51" s="157"/>
      <c r="BE51" s="157"/>
      <c r="BF51" s="157"/>
      <c r="BG51" s="157"/>
      <c r="BH51" s="157"/>
      <c r="BI51" s="157"/>
      <c r="BJ51" s="157"/>
      <c r="BK51" s="157"/>
      <c r="BL51" s="157"/>
      <c r="BM51" s="157"/>
      <c r="BN51" s="157"/>
      <c r="BO51" s="157"/>
      <c r="BP51" s="493"/>
      <c r="BQ51" s="157"/>
      <c r="BR51" s="494"/>
      <c r="BS51" s="157"/>
      <c r="BT51" s="157"/>
      <c r="BU51" s="157"/>
      <c r="BV51" s="157"/>
      <c r="BW51" s="157"/>
      <c r="BX51" s="157"/>
      <c r="BY51" s="157"/>
      <c r="BZ51" s="157"/>
      <c r="CA51" s="157"/>
      <c r="CB51" s="157"/>
      <c r="CC51" s="157"/>
      <c r="CD51" s="157"/>
      <c r="CE51" s="157"/>
      <c r="CF51" s="157"/>
      <c r="CG51" s="157"/>
      <c r="CH51" s="157"/>
      <c r="CI51" s="157"/>
      <c r="CJ51" s="157"/>
      <c r="CK51" s="157"/>
      <c r="CL51" s="157"/>
      <c r="CM51" s="157"/>
      <c r="CN51" s="157"/>
      <c r="CO51" s="157"/>
      <c r="CP51" s="157"/>
      <c r="CQ51" s="157"/>
      <c r="CR51" s="157"/>
      <c r="CS51" s="157"/>
      <c r="CT51" s="157"/>
      <c r="CU51" s="157"/>
      <c r="CV51" s="157"/>
      <c r="CW51" s="157"/>
      <c r="CX51" s="157"/>
      <c r="CY51" s="157"/>
      <c r="CZ51" s="157"/>
      <c r="DA51" s="157"/>
      <c r="DB51" s="157"/>
      <c r="DC51" s="157"/>
      <c r="DD51" s="157"/>
      <c r="DE51" s="157"/>
      <c r="DF51" s="157"/>
      <c r="DG51" s="157"/>
      <c r="DH51" s="157"/>
      <c r="DI51" s="157"/>
      <c r="DJ51" s="157"/>
      <c r="DK51" s="157"/>
      <c r="DL51" s="157"/>
      <c r="DM51" s="157"/>
      <c r="DN51" s="157"/>
      <c r="DO51" s="157"/>
      <c r="DP51" s="157"/>
      <c r="DQ51" s="157"/>
      <c r="DR51" s="157"/>
      <c r="DS51" s="157"/>
      <c r="DT51" s="157"/>
      <c r="DU51" s="157"/>
      <c r="DV51" s="157"/>
      <c r="DW51" s="157"/>
      <c r="DX51" s="157"/>
      <c r="DY51" s="157"/>
      <c r="DZ51" s="157"/>
      <c r="EA51" s="157"/>
      <c r="EB51" s="157"/>
      <c r="EC51" s="157"/>
      <c r="ED51" s="157"/>
      <c r="EE51" s="157"/>
    </row>
    <row r="52" spans="1:135" ht="9.75" customHeight="1">
      <c r="A52" s="157"/>
      <c r="B52" s="157"/>
      <c r="C52" s="157"/>
      <c r="D52" s="157"/>
      <c r="E52" s="157"/>
      <c r="F52" s="157"/>
      <c r="G52" s="157"/>
      <c r="H52" s="157"/>
      <c r="I52" s="494"/>
      <c r="J52" s="494"/>
      <c r="K52" s="494"/>
      <c r="L52" s="494"/>
      <c r="M52" s="494"/>
      <c r="N52" s="494"/>
      <c r="O52" s="494"/>
      <c r="P52" s="494"/>
      <c r="Q52" s="494"/>
      <c r="R52" s="494"/>
      <c r="S52" s="494"/>
      <c r="T52" s="494"/>
      <c r="U52" s="494"/>
      <c r="V52" s="494"/>
      <c r="W52" s="494"/>
      <c r="X52" s="494"/>
      <c r="Y52" s="494"/>
      <c r="Z52" s="494"/>
      <c r="AA52" s="494"/>
      <c r="AB52" s="494"/>
      <c r="AH52" s="492"/>
      <c r="AI52" s="157"/>
      <c r="AJ52" s="157"/>
      <c r="AK52" s="525"/>
      <c r="AL52" s="525"/>
      <c r="AM52" s="525"/>
      <c r="AN52" s="157"/>
      <c r="AO52" s="157"/>
      <c r="AP52" s="525"/>
      <c r="AQ52" s="525"/>
      <c r="AR52" s="525"/>
      <c r="AS52" s="525"/>
      <c r="AT52" s="525"/>
      <c r="AU52" s="525"/>
      <c r="AV52" s="525"/>
      <c r="AW52" s="525"/>
      <c r="AX52" s="525"/>
      <c r="AY52" s="525"/>
      <c r="AZ52" s="525"/>
      <c r="BA52" s="157"/>
      <c r="BB52" s="157"/>
      <c r="BC52" s="157"/>
      <c r="BD52" s="157"/>
      <c r="BE52" s="157"/>
      <c r="BF52" s="157"/>
      <c r="BG52" s="157"/>
      <c r="BH52" s="157"/>
      <c r="BI52" s="157"/>
      <c r="BJ52" s="157"/>
      <c r="BK52" s="157"/>
      <c r="BL52" s="157"/>
      <c r="BM52" s="157"/>
      <c r="BN52" s="157"/>
      <c r="BO52" s="157"/>
      <c r="BP52" s="493"/>
      <c r="BQ52" s="157"/>
      <c r="BR52" s="494"/>
      <c r="BS52" s="157"/>
      <c r="BT52" s="157"/>
      <c r="BU52" s="157"/>
      <c r="BV52" s="157"/>
      <c r="BW52" s="157"/>
      <c r="BX52" s="157"/>
      <c r="BY52" s="157"/>
      <c r="BZ52" s="157"/>
      <c r="CA52" s="157"/>
      <c r="CB52" s="157"/>
      <c r="CC52" s="157"/>
      <c r="CD52" s="157"/>
      <c r="CE52" s="157"/>
      <c r="CF52" s="157"/>
      <c r="CG52" s="157"/>
      <c r="CH52" s="157"/>
      <c r="CI52" s="157"/>
      <c r="CJ52" s="157"/>
      <c r="CK52" s="157"/>
      <c r="CL52" s="157"/>
      <c r="CM52" s="157"/>
      <c r="CN52" s="157"/>
      <c r="CO52" s="157"/>
      <c r="CP52" s="157"/>
      <c r="CQ52" s="157"/>
      <c r="CR52" s="157"/>
      <c r="CS52" s="157"/>
      <c r="CT52" s="157"/>
      <c r="CU52" s="157"/>
      <c r="CV52" s="157"/>
      <c r="CW52" s="157"/>
      <c r="CX52" s="157"/>
      <c r="CY52" s="157"/>
      <c r="CZ52" s="157"/>
      <c r="DA52" s="157"/>
      <c r="DB52" s="157"/>
      <c r="DC52" s="157"/>
      <c r="DD52" s="157"/>
      <c r="DE52" s="157"/>
      <c r="DF52" s="157"/>
      <c r="DG52" s="157"/>
      <c r="DH52" s="157"/>
      <c r="DI52" s="157"/>
      <c r="DJ52" s="157"/>
      <c r="DK52" s="157"/>
      <c r="DL52" s="157"/>
      <c r="DM52" s="157"/>
      <c r="DN52" s="157"/>
      <c r="DO52" s="157"/>
      <c r="DP52" s="157"/>
      <c r="DQ52" s="157"/>
      <c r="DR52" s="157"/>
      <c r="DS52" s="157"/>
      <c r="DT52" s="157"/>
      <c r="DU52" s="157"/>
      <c r="DV52" s="157"/>
      <c r="DW52" s="157"/>
      <c r="DX52" s="157"/>
      <c r="DY52" s="157"/>
      <c r="DZ52" s="157"/>
      <c r="EA52" s="157"/>
      <c r="EB52" s="157"/>
      <c r="EC52" s="157"/>
      <c r="ED52" s="157"/>
      <c r="EE52" s="157"/>
    </row>
    <row r="53" spans="1:135" ht="9.75" customHeight="1">
      <c r="A53" s="157"/>
      <c r="B53" s="157"/>
      <c r="C53" s="157"/>
      <c r="D53" s="157"/>
      <c r="E53" s="157"/>
      <c r="F53" s="157"/>
      <c r="G53" s="157"/>
      <c r="H53" s="157"/>
      <c r="I53" s="494"/>
      <c r="J53" s="494"/>
      <c r="K53" s="494"/>
      <c r="L53" s="494"/>
      <c r="M53" s="494"/>
      <c r="N53" s="494"/>
      <c r="O53" s="494"/>
      <c r="P53" s="494"/>
      <c r="Q53" s="494"/>
      <c r="R53" s="494"/>
      <c r="S53" s="494"/>
      <c r="T53" s="494"/>
      <c r="U53" s="494"/>
      <c r="V53" s="494"/>
      <c r="W53" s="494"/>
      <c r="X53" s="494"/>
      <c r="Y53" s="494"/>
      <c r="Z53" s="494"/>
      <c r="AA53" s="494"/>
      <c r="AB53" s="494"/>
      <c r="AH53" s="492"/>
      <c r="AI53" s="157"/>
      <c r="AJ53" s="157"/>
      <c r="AK53" s="525"/>
      <c r="AL53" s="525"/>
      <c r="AM53" s="525"/>
      <c r="AN53" s="157"/>
      <c r="AO53" s="157"/>
      <c r="AP53" s="525"/>
      <c r="AQ53" s="525"/>
      <c r="AR53" s="525"/>
      <c r="AS53" s="525"/>
      <c r="AT53" s="525"/>
      <c r="AU53" s="525"/>
      <c r="AV53" s="525"/>
      <c r="AW53" s="525"/>
      <c r="AX53" s="525"/>
      <c r="AY53" s="525"/>
      <c r="AZ53" s="525"/>
      <c r="BA53" s="157"/>
      <c r="BB53" s="157"/>
      <c r="BC53" s="157"/>
      <c r="BD53" s="157"/>
      <c r="BE53" s="157"/>
      <c r="BF53" s="157"/>
      <c r="BG53" s="157"/>
      <c r="BH53" s="157"/>
      <c r="BI53" s="157"/>
      <c r="BJ53" s="157"/>
      <c r="BK53" s="157"/>
      <c r="BL53" s="157"/>
      <c r="BM53" s="157"/>
      <c r="BN53" s="157"/>
      <c r="BO53" s="157"/>
      <c r="BP53" s="493"/>
      <c r="BQ53" s="157"/>
      <c r="BR53" s="494"/>
      <c r="BS53" s="157"/>
      <c r="BT53" s="157"/>
      <c r="BU53" s="157"/>
      <c r="BV53" s="157"/>
      <c r="BW53" s="157"/>
      <c r="BX53" s="157"/>
      <c r="BY53" s="157"/>
      <c r="BZ53" s="157"/>
      <c r="CA53" s="157"/>
      <c r="CB53" s="157"/>
      <c r="CC53" s="157"/>
      <c r="CD53" s="157"/>
      <c r="CE53" s="157"/>
      <c r="CF53" s="157"/>
      <c r="CG53" s="157"/>
      <c r="CH53" s="157"/>
      <c r="CI53" s="157"/>
      <c r="CJ53" s="157"/>
      <c r="CK53" s="157"/>
      <c r="CL53" s="157"/>
      <c r="CM53" s="157"/>
      <c r="CN53" s="157"/>
      <c r="CO53" s="157"/>
      <c r="CP53" s="157"/>
      <c r="CQ53" s="157"/>
      <c r="CR53" s="157"/>
      <c r="CS53" s="157"/>
      <c r="CT53" s="157"/>
      <c r="CU53" s="157"/>
      <c r="CV53" s="157"/>
      <c r="CW53" s="157"/>
      <c r="CX53" s="157"/>
      <c r="CY53" s="157"/>
      <c r="CZ53" s="157"/>
      <c r="DA53" s="157"/>
      <c r="DB53" s="157"/>
      <c r="DC53" s="157"/>
      <c r="DD53" s="157"/>
      <c r="DE53" s="157"/>
      <c r="DF53" s="157"/>
      <c r="DG53" s="157"/>
      <c r="DH53" s="157"/>
      <c r="DI53" s="157"/>
      <c r="DJ53" s="157"/>
      <c r="DK53" s="157"/>
      <c r="DL53" s="157"/>
      <c r="DM53" s="157"/>
      <c r="DN53" s="157"/>
      <c r="DO53" s="157"/>
      <c r="DP53" s="157"/>
      <c r="DQ53" s="157"/>
      <c r="DR53" s="157"/>
      <c r="DS53" s="157"/>
      <c r="DT53" s="157"/>
      <c r="DU53" s="157"/>
      <c r="DV53" s="157"/>
      <c r="DW53" s="157"/>
      <c r="DX53" s="157"/>
      <c r="DY53" s="157"/>
      <c r="DZ53" s="157"/>
      <c r="EA53" s="157"/>
      <c r="EB53" s="157"/>
      <c r="EC53" s="157"/>
      <c r="ED53" s="157"/>
      <c r="EE53" s="157"/>
    </row>
    <row r="54" spans="1:135" ht="9.75" customHeight="1">
      <c r="A54" s="157"/>
      <c r="B54" s="157"/>
      <c r="C54" s="157"/>
      <c r="D54" s="157"/>
      <c r="E54" s="157"/>
      <c r="F54" s="157"/>
      <c r="G54" s="157"/>
      <c r="H54" s="157"/>
      <c r="I54" s="494"/>
      <c r="J54" s="494"/>
      <c r="K54" s="494"/>
      <c r="L54" s="494"/>
      <c r="M54" s="494"/>
      <c r="N54" s="494"/>
      <c r="O54" s="494"/>
      <c r="P54" s="494"/>
      <c r="Q54" s="494"/>
      <c r="R54" s="494"/>
      <c r="S54" s="494"/>
      <c r="T54" s="494"/>
      <c r="U54" s="494"/>
      <c r="V54" s="494"/>
      <c r="W54" s="494"/>
      <c r="X54" s="494"/>
      <c r="Y54" s="494"/>
      <c r="Z54" s="494"/>
      <c r="AA54" s="494"/>
      <c r="AB54" s="494"/>
      <c r="AH54" s="492"/>
      <c r="AI54" s="157"/>
      <c r="AJ54" s="157"/>
      <c r="AK54" s="525"/>
      <c r="AL54" s="525"/>
      <c r="AM54" s="525"/>
      <c r="AN54" s="157"/>
      <c r="AO54" s="157"/>
      <c r="AP54" s="525"/>
      <c r="AQ54" s="525"/>
      <c r="AR54" s="525"/>
      <c r="AS54" s="525"/>
      <c r="AT54" s="525"/>
      <c r="AU54" s="525"/>
      <c r="AV54" s="525"/>
      <c r="AW54" s="525"/>
      <c r="AX54" s="525"/>
      <c r="AY54" s="525"/>
      <c r="AZ54" s="525"/>
      <c r="BA54" s="157"/>
      <c r="BB54" s="157"/>
      <c r="BC54" s="157"/>
      <c r="BD54" s="157"/>
      <c r="BE54" s="157"/>
      <c r="BF54" s="157"/>
      <c r="BG54" s="157"/>
      <c r="BH54" s="157"/>
      <c r="BI54" s="157"/>
      <c r="BJ54" s="157"/>
      <c r="BK54" s="157"/>
      <c r="BL54" s="157"/>
      <c r="BM54" s="157"/>
      <c r="BN54" s="157"/>
      <c r="BO54" s="157"/>
      <c r="BP54" s="493"/>
      <c r="BQ54" s="157"/>
      <c r="BR54" s="494"/>
      <c r="BS54" s="157"/>
      <c r="BT54" s="157"/>
      <c r="BU54" s="157"/>
      <c r="BV54" s="157"/>
      <c r="BW54" s="157"/>
      <c r="BX54" s="157"/>
      <c r="BY54" s="157"/>
      <c r="BZ54" s="157"/>
      <c r="CA54" s="157"/>
      <c r="CB54" s="157"/>
      <c r="CC54" s="157"/>
      <c r="CD54" s="157"/>
      <c r="CE54" s="157"/>
      <c r="CF54" s="157"/>
      <c r="CG54" s="157"/>
      <c r="CH54" s="157"/>
      <c r="CI54" s="157"/>
      <c r="CJ54" s="157"/>
      <c r="CK54" s="157"/>
      <c r="CL54" s="157"/>
      <c r="CM54" s="157"/>
      <c r="CN54" s="157"/>
      <c r="CO54" s="157"/>
      <c r="CP54" s="157"/>
      <c r="CQ54" s="157"/>
      <c r="CR54" s="157"/>
      <c r="CS54" s="157"/>
      <c r="CT54" s="157"/>
      <c r="CU54" s="157"/>
      <c r="CV54" s="157"/>
      <c r="CW54" s="157"/>
      <c r="CX54" s="157"/>
      <c r="CY54" s="157"/>
      <c r="CZ54" s="157"/>
      <c r="DA54" s="157"/>
      <c r="DB54" s="157"/>
      <c r="DC54" s="157"/>
      <c r="DD54" s="157"/>
      <c r="DE54" s="157"/>
      <c r="DF54" s="157"/>
      <c r="DG54" s="157"/>
      <c r="DH54" s="157"/>
      <c r="DI54" s="157"/>
      <c r="DJ54" s="157"/>
      <c r="DK54" s="157"/>
      <c r="DL54" s="157"/>
      <c r="DM54" s="157"/>
      <c r="DN54" s="157"/>
      <c r="DO54" s="157"/>
      <c r="DP54" s="157"/>
      <c r="DQ54" s="157"/>
      <c r="DR54" s="157"/>
      <c r="DS54" s="157"/>
      <c r="DT54" s="157"/>
      <c r="DU54" s="157"/>
      <c r="DV54" s="157"/>
      <c r="DW54" s="157"/>
      <c r="DX54" s="157"/>
      <c r="DY54" s="157"/>
      <c r="DZ54" s="157"/>
      <c r="EA54" s="157"/>
      <c r="EB54" s="157"/>
      <c r="EC54" s="157"/>
      <c r="ED54" s="157"/>
      <c r="EE54" s="157"/>
    </row>
    <row r="55" spans="1:135" ht="9.75" customHeight="1">
      <c r="A55" s="157"/>
      <c r="B55" s="157"/>
      <c r="C55" s="157"/>
      <c r="D55" s="157"/>
      <c r="E55" s="157"/>
      <c r="F55" s="157"/>
      <c r="G55" s="157"/>
      <c r="H55" s="157"/>
      <c r="I55" s="494"/>
      <c r="J55" s="494"/>
      <c r="K55" s="494"/>
      <c r="L55" s="494"/>
      <c r="M55" s="494"/>
      <c r="N55" s="494"/>
      <c r="O55" s="494"/>
      <c r="P55" s="494"/>
      <c r="Q55" s="494"/>
      <c r="R55" s="494"/>
      <c r="S55" s="494"/>
      <c r="T55" s="494"/>
      <c r="U55" s="494"/>
      <c r="V55" s="494"/>
      <c r="W55" s="494"/>
      <c r="X55" s="494"/>
      <c r="Y55" s="494"/>
      <c r="Z55" s="494"/>
      <c r="AA55" s="494"/>
      <c r="AB55" s="494"/>
      <c r="AH55" s="492"/>
      <c r="AI55" s="157"/>
      <c r="AJ55" s="157"/>
      <c r="AK55" s="525"/>
      <c r="AL55" s="525"/>
      <c r="AM55" s="525"/>
      <c r="AN55" s="157"/>
      <c r="AO55" s="157"/>
      <c r="AP55" s="525"/>
      <c r="AQ55" s="525"/>
      <c r="AR55" s="525"/>
      <c r="AS55" s="525"/>
      <c r="AT55" s="525"/>
      <c r="AU55" s="525"/>
      <c r="AV55" s="525"/>
      <c r="AW55" s="525"/>
      <c r="AX55" s="525"/>
      <c r="AY55" s="525"/>
      <c r="AZ55" s="525"/>
      <c r="BA55" s="157"/>
      <c r="BB55" s="157"/>
      <c r="BC55" s="157"/>
      <c r="BD55" s="157"/>
      <c r="BE55" s="157"/>
      <c r="BF55" s="157"/>
      <c r="BG55" s="157"/>
      <c r="BH55" s="157"/>
      <c r="BI55" s="157"/>
      <c r="BJ55" s="157"/>
      <c r="BK55" s="157"/>
      <c r="BL55" s="157"/>
      <c r="BM55" s="157"/>
      <c r="BN55" s="157"/>
      <c r="BO55" s="157"/>
      <c r="BP55" s="493"/>
      <c r="BQ55" s="157"/>
      <c r="BR55" s="494"/>
      <c r="BS55" s="157"/>
      <c r="BT55" s="157"/>
      <c r="BU55" s="157"/>
      <c r="BV55" s="157"/>
      <c r="BW55" s="157"/>
      <c r="BX55" s="157"/>
      <c r="BY55" s="157"/>
      <c r="BZ55" s="157"/>
      <c r="CA55" s="157"/>
      <c r="CB55" s="157"/>
      <c r="CC55" s="157"/>
      <c r="CD55" s="157"/>
      <c r="CE55" s="157"/>
      <c r="CF55" s="157"/>
      <c r="CG55" s="157"/>
      <c r="CH55" s="157"/>
      <c r="CI55" s="157"/>
      <c r="CJ55" s="157"/>
      <c r="CK55" s="157"/>
      <c r="CL55" s="157"/>
      <c r="CM55" s="157"/>
      <c r="CN55" s="157"/>
      <c r="CO55" s="157"/>
      <c r="CP55" s="157"/>
      <c r="CQ55" s="157"/>
      <c r="CR55" s="157"/>
      <c r="CS55" s="157"/>
      <c r="CT55" s="157"/>
      <c r="CU55" s="157"/>
      <c r="CV55" s="157"/>
      <c r="CW55" s="157"/>
      <c r="CX55" s="157"/>
      <c r="CY55" s="157"/>
      <c r="CZ55" s="157"/>
      <c r="DA55" s="157"/>
      <c r="DB55" s="157"/>
      <c r="DC55" s="157"/>
      <c r="DD55" s="157"/>
      <c r="DE55" s="157"/>
      <c r="DF55" s="157"/>
      <c r="DG55" s="157"/>
      <c r="DH55" s="157"/>
      <c r="DI55" s="157"/>
      <c r="DJ55" s="157"/>
      <c r="DK55" s="157"/>
      <c r="DL55" s="157"/>
      <c r="DM55" s="157"/>
      <c r="DN55" s="157"/>
      <c r="DO55" s="157"/>
      <c r="DP55" s="157"/>
      <c r="DQ55" s="157"/>
      <c r="DR55" s="157"/>
      <c r="DS55" s="157"/>
      <c r="DT55" s="157"/>
      <c r="DU55" s="157"/>
      <c r="DV55" s="157"/>
      <c r="DW55" s="157"/>
      <c r="DX55" s="157"/>
      <c r="DY55" s="157"/>
      <c r="DZ55" s="157"/>
      <c r="EA55" s="157"/>
      <c r="EB55" s="157"/>
      <c r="EC55" s="157"/>
      <c r="ED55" s="157"/>
      <c r="EE55" s="157"/>
    </row>
    <row r="56" spans="1:135" ht="9.75" customHeight="1">
      <c r="A56" s="157"/>
      <c r="B56" s="157"/>
      <c r="C56" s="157"/>
      <c r="D56" s="157"/>
      <c r="E56" s="157"/>
      <c r="F56" s="157"/>
      <c r="G56" s="157"/>
      <c r="H56" s="157"/>
      <c r="I56" s="494"/>
      <c r="J56" s="494"/>
      <c r="K56" s="494"/>
      <c r="L56" s="494"/>
      <c r="M56" s="494"/>
      <c r="N56" s="494"/>
      <c r="O56" s="494"/>
      <c r="P56" s="494"/>
      <c r="Q56" s="494"/>
      <c r="R56" s="494"/>
      <c r="S56" s="494"/>
      <c r="T56" s="494"/>
      <c r="U56" s="494"/>
      <c r="V56" s="494"/>
      <c r="W56" s="494"/>
      <c r="X56" s="494"/>
      <c r="Y56" s="494"/>
      <c r="Z56" s="494"/>
      <c r="AA56" s="494"/>
      <c r="AB56" s="494"/>
      <c r="AH56" s="492"/>
      <c r="AI56" s="157"/>
      <c r="AJ56" s="157"/>
      <c r="AK56" s="525"/>
      <c r="AL56" s="525"/>
      <c r="AM56" s="525"/>
      <c r="AN56" s="157"/>
      <c r="AO56" s="157"/>
      <c r="AP56" s="525"/>
      <c r="AQ56" s="525"/>
      <c r="AR56" s="525"/>
      <c r="AS56" s="525"/>
      <c r="AT56" s="525"/>
      <c r="AU56" s="525"/>
      <c r="AV56" s="525"/>
      <c r="AW56" s="525"/>
      <c r="AX56" s="525"/>
      <c r="AY56" s="525"/>
      <c r="AZ56" s="525"/>
      <c r="BA56" s="157"/>
      <c r="BB56" s="157"/>
      <c r="BC56" s="157"/>
      <c r="BD56" s="157"/>
      <c r="BE56" s="157"/>
      <c r="BF56" s="157"/>
      <c r="BG56" s="157"/>
      <c r="BH56" s="157"/>
      <c r="BI56" s="157"/>
      <c r="BJ56" s="157"/>
      <c r="BK56" s="157"/>
      <c r="BL56" s="157"/>
      <c r="BM56" s="157"/>
      <c r="BN56" s="157"/>
      <c r="BO56" s="157"/>
      <c r="BP56" s="493"/>
      <c r="BQ56" s="157"/>
      <c r="BR56" s="494"/>
      <c r="BS56" s="157"/>
      <c r="BT56" s="157"/>
      <c r="BU56" s="157"/>
      <c r="BV56" s="157"/>
      <c r="BW56" s="157"/>
      <c r="BX56" s="157"/>
      <c r="BY56" s="157"/>
      <c r="BZ56" s="157"/>
      <c r="CA56" s="157"/>
      <c r="CB56" s="157"/>
      <c r="CC56" s="157"/>
      <c r="CD56" s="157"/>
      <c r="CE56" s="157"/>
      <c r="CF56" s="157"/>
      <c r="CG56" s="157"/>
      <c r="CH56" s="157"/>
      <c r="CI56" s="157"/>
      <c r="CJ56" s="157"/>
      <c r="CK56" s="157"/>
      <c r="CL56" s="157"/>
      <c r="CM56" s="157"/>
      <c r="CN56" s="157"/>
      <c r="CO56" s="157"/>
      <c r="CP56" s="157"/>
      <c r="CQ56" s="157"/>
      <c r="CR56" s="157"/>
      <c r="CS56" s="157"/>
      <c r="CT56" s="157"/>
      <c r="CU56" s="157"/>
      <c r="CV56" s="157"/>
      <c r="CW56" s="157"/>
      <c r="CX56" s="157"/>
      <c r="CY56" s="157"/>
      <c r="CZ56" s="157"/>
      <c r="DA56" s="157"/>
      <c r="DB56" s="157"/>
      <c r="DC56" s="157"/>
      <c r="DD56" s="157"/>
      <c r="DE56" s="157"/>
      <c r="DF56" s="157"/>
      <c r="DG56" s="157"/>
      <c r="DH56" s="157"/>
      <c r="DI56" s="157"/>
      <c r="DJ56" s="157"/>
      <c r="DK56" s="157"/>
      <c r="DL56" s="157"/>
      <c r="DM56" s="157"/>
      <c r="DN56" s="157"/>
      <c r="DO56" s="157"/>
      <c r="DP56" s="157"/>
      <c r="DQ56" s="157"/>
      <c r="DR56" s="157"/>
      <c r="DS56" s="157"/>
      <c r="DT56" s="157"/>
      <c r="DU56" s="157"/>
      <c r="DV56" s="157"/>
      <c r="DW56" s="157"/>
      <c r="DX56" s="157"/>
      <c r="DY56" s="157"/>
      <c r="DZ56" s="157"/>
      <c r="EA56" s="157"/>
      <c r="EB56" s="157"/>
      <c r="EC56" s="157"/>
      <c r="ED56" s="157"/>
      <c r="EE56" s="157"/>
    </row>
    <row r="57" spans="1:135" ht="9.75" customHeight="1">
      <c r="A57" s="157"/>
      <c r="B57" s="157"/>
      <c r="C57" s="157"/>
      <c r="D57" s="157"/>
      <c r="E57" s="157"/>
      <c r="F57" s="157"/>
      <c r="G57" s="157"/>
      <c r="H57" s="157"/>
      <c r="I57" s="494"/>
      <c r="J57" s="494"/>
      <c r="K57" s="494"/>
      <c r="L57" s="494"/>
      <c r="M57" s="494"/>
      <c r="N57" s="494"/>
      <c r="O57" s="494"/>
      <c r="P57" s="494"/>
      <c r="Q57" s="494"/>
      <c r="R57" s="494"/>
      <c r="S57" s="494"/>
      <c r="T57" s="494"/>
      <c r="U57" s="494"/>
      <c r="V57" s="494"/>
      <c r="W57" s="494"/>
      <c r="X57" s="494"/>
      <c r="Y57" s="494"/>
      <c r="Z57" s="494"/>
      <c r="AA57" s="494"/>
      <c r="AB57" s="494"/>
      <c r="AH57" s="492"/>
      <c r="AI57" s="157"/>
      <c r="AJ57" s="157"/>
      <c r="AK57" s="525"/>
      <c r="AL57" s="525"/>
      <c r="AM57" s="525"/>
      <c r="AN57" s="157"/>
      <c r="AO57" s="157"/>
      <c r="AP57" s="525"/>
      <c r="AQ57" s="525"/>
      <c r="AR57" s="525"/>
      <c r="AS57" s="525"/>
      <c r="AT57" s="525"/>
      <c r="AU57" s="525"/>
      <c r="AV57" s="525"/>
      <c r="AW57" s="525"/>
      <c r="AX57" s="525"/>
      <c r="AY57" s="525"/>
      <c r="AZ57" s="525"/>
      <c r="BA57" s="157"/>
      <c r="BB57" s="157"/>
      <c r="BC57" s="157"/>
      <c r="BD57" s="157"/>
      <c r="BE57" s="157"/>
      <c r="BF57" s="157"/>
      <c r="BG57" s="157"/>
      <c r="BH57" s="157"/>
      <c r="BI57" s="157"/>
      <c r="BJ57" s="157"/>
      <c r="BK57" s="157"/>
      <c r="BL57" s="157"/>
      <c r="BM57" s="157"/>
      <c r="BN57" s="157"/>
      <c r="BO57" s="157"/>
      <c r="BP57" s="493"/>
      <c r="BQ57" s="157"/>
      <c r="BR57" s="494"/>
      <c r="BS57" s="157"/>
      <c r="BT57" s="157"/>
      <c r="BU57" s="157"/>
      <c r="BV57" s="157"/>
      <c r="BW57" s="157"/>
      <c r="BX57" s="157"/>
      <c r="BY57" s="157"/>
      <c r="BZ57" s="157"/>
      <c r="CA57" s="157"/>
      <c r="CB57" s="157"/>
      <c r="CC57" s="157"/>
      <c r="CD57" s="157"/>
      <c r="CE57" s="157"/>
      <c r="CF57" s="157"/>
      <c r="CG57" s="157"/>
      <c r="CH57" s="157"/>
      <c r="CI57" s="157"/>
      <c r="CJ57" s="157"/>
      <c r="CK57" s="157"/>
      <c r="CL57" s="157"/>
      <c r="CM57" s="157"/>
      <c r="CN57" s="157"/>
      <c r="CO57" s="157"/>
      <c r="CP57" s="157"/>
      <c r="CQ57" s="157"/>
      <c r="CR57" s="157"/>
      <c r="CS57" s="157"/>
      <c r="CT57" s="157"/>
      <c r="CU57" s="157"/>
      <c r="CV57" s="157"/>
      <c r="CW57" s="157"/>
      <c r="CX57" s="157"/>
      <c r="CY57" s="157"/>
      <c r="CZ57" s="157"/>
      <c r="DA57" s="157"/>
      <c r="DB57" s="157"/>
      <c r="DC57" s="157"/>
      <c r="DD57" s="157"/>
      <c r="DE57" s="157"/>
      <c r="DF57" s="157"/>
      <c r="DG57" s="157"/>
      <c r="DH57" s="157"/>
      <c r="DI57" s="157"/>
      <c r="DJ57" s="157"/>
      <c r="DK57" s="157"/>
      <c r="DL57" s="157"/>
      <c r="DM57" s="157"/>
      <c r="DN57" s="157"/>
      <c r="DO57" s="157"/>
      <c r="DP57" s="157"/>
      <c r="DQ57" s="157"/>
      <c r="DR57" s="157"/>
      <c r="DS57" s="157"/>
      <c r="DT57" s="157"/>
      <c r="DU57" s="157"/>
      <c r="DV57" s="157"/>
      <c r="DW57" s="157"/>
      <c r="DX57" s="157"/>
      <c r="DY57" s="157"/>
      <c r="DZ57" s="157"/>
      <c r="EA57" s="157"/>
      <c r="EB57" s="157"/>
      <c r="EC57" s="157"/>
      <c r="ED57" s="157"/>
      <c r="EE57" s="157"/>
    </row>
    <row r="58" spans="1:135" ht="9.75" customHeight="1">
      <c r="A58" s="157"/>
      <c r="B58" s="157"/>
      <c r="C58" s="157"/>
      <c r="D58" s="157"/>
      <c r="E58" s="157"/>
      <c r="F58" s="157"/>
      <c r="G58" s="157"/>
      <c r="H58" s="157"/>
      <c r="I58" s="494"/>
      <c r="J58" s="494"/>
      <c r="K58" s="494"/>
      <c r="L58" s="494"/>
      <c r="M58" s="494"/>
      <c r="N58" s="494"/>
      <c r="O58" s="494"/>
      <c r="P58" s="494"/>
      <c r="Q58" s="494"/>
      <c r="R58" s="494"/>
      <c r="S58" s="494"/>
      <c r="T58" s="494"/>
      <c r="U58" s="494"/>
      <c r="V58" s="494"/>
      <c r="W58" s="494"/>
      <c r="X58" s="494"/>
      <c r="Y58" s="494"/>
      <c r="Z58" s="494"/>
      <c r="AA58" s="494"/>
      <c r="AB58" s="494"/>
      <c r="AH58" s="492"/>
      <c r="AI58" s="157"/>
      <c r="AJ58" s="157"/>
      <c r="AK58" s="525"/>
      <c r="AL58" s="525"/>
      <c r="AM58" s="525"/>
      <c r="AN58" s="157"/>
      <c r="AO58" s="157"/>
      <c r="AP58" s="525"/>
      <c r="AQ58" s="525"/>
      <c r="AR58" s="525"/>
      <c r="AS58" s="525"/>
      <c r="AT58" s="525"/>
      <c r="AU58" s="525"/>
      <c r="AV58" s="525"/>
      <c r="AW58" s="525"/>
      <c r="AX58" s="525"/>
      <c r="AY58" s="525"/>
      <c r="AZ58" s="525"/>
      <c r="BA58" s="157"/>
      <c r="BB58" s="157"/>
      <c r="BC58" s="157"/>
      <c r="BD58" s="157"/>
      <c r="BE58" s="157"/>
      <c r="BF58" s="157"/>
      <c r="BG58" s="157"/>
      <c r="BH58" s="157"/>
      <c r="BI58" s="157"/>
      <c r="BJ58" s="157"/>
      <c r="BK58" s="157"/>
      <c r="BL58" s="157"/>
      <c r="BM58" s="157"/>
      <c r="BN58" s="157"/>
      <c r="BO58" s="157"/>
      <c r="BP58" s="493"/>
      <c r="BQ58" s="157"/>
      <c r="BR58" s="494"/>
      <c r="BS58" s="157"/>
      <c r="BT58" s="157"/>
      <c r="BU58" s="157"/>
      <c r="BV58" s="157"/>
      <c r="BW58" s="157"/>
      <c r="BX58" s="157"/>
      <c r="BY58" s="157"/>
      <c r="BZ58" s="157"/>
      <c r="CA58" s="157"/>
      <c r="CB58" s="157"/>
      <c r="CC58" s="157"/>
      <c r="CD58" s="157"/>
      <c r="CE58" s="157"/>
      <c r="CF58" s="157"/>
      <c r="CG58" s="157"/>
      <c r="CH58" s="157"/>
      <c r="CI58" s="157"/>
      <c r="CJ58" s="157"/>
      <c r="CK58" s="157"/>
      <c r="CL58" s="157"/>
      <c r="CM58" s="157"/>
      <c r="CN58" s="157"/>
      <c r="CO58" s="157"/>
      <c r="CP58" s="157"/>
      <c r="CQ58" s="157"/>
      <c r="CR58" s="157"/>
      <c r="CS58" s="157"/>
      <c r="CT58" s="157"/>
      <c r="CU58" s="157"/>
      <c r="CV58" s="157"/>
      <c r="CW58" s="157"/>
      <c r="CX58" s="157"/>
      <c r="CY58" s="157"/>
      <c r="CZ58" s="157"/>
      <c r="DA58" s="157"/>
      <c r="DB58" s="157"/>
      <c r="DC58" s="157"/>
      <c r="DD58" s="157"/>
      <c r="DE58" s="157"/>
      <c r="DF58" s="157"/>
      <c r="DG58" s="157"/>
      <c r="DH58" s="157"/>
      <c r="DI58" s="157"/>
      <c r="DJ58" s="157"/>
      <c r="DK58" s="157"/>
      <c r="DL58" s="157"/>
      <c r="DM58" s="157"/>
      <c r="DN58" s="157"/>
      <c r="DO58" s="157"/>
      <c r="DP58" s="157"/>
      <c r="DQ58" s="157"/>
      <c r="DR58" s="157"/>
      <c r="DS58" s="157"/>
      <c r="DT58" s="157"/>
      <c r="DU58" s="157"/>
      <c r="DV58" s="157"/>
      <c r="DW58" s="157"/>
      <c r="DX58" s="157"/>
      <c r="DY58" s="157"/>
      <c r="DZ58" s="157"/>
      <c r="EA58" s="157"/>
      <c r="EB58" s="157"/>
      <c r="EC58" s="157"/>
      <c r="ED58" s="157"/>
      <c r="EE58" s="157"/>
    </row>
    <row r="59" spans="1:135" ht="9.75" customHeight="1">
      <c r="A59" s="157"/>
      <c r="B59" s="157"/>
      <c r="C59" s="157"/>
      <c r="D59" s="157"/>
      <c r="E59" s="157"/>
      <c r="F59" s="157"/>
      <c r="G59" s="157"/>
      <c r="H59" s="157"/>
      <c r="I59" s="494"/>
      <c r="J59" s="494"/>
      <c r="K59" s="494"/>
      <c r="L59" s="494"/>
      <c r="M59" s="494"/>
      <c r="N59" s="494"/>
      <c r="O59" s="494"/>
      <c r="P59" s="494"/>
      <c r="Q59" s="494"/>
      <c r="R59" s="494"/>
      <c r="S59" s="494"/>
      <c r="T59" s="494"/>
      <c r="U59" s="494"/>
      <c r="V59" s="494"/>
      <c r="W59" s="494"/>
      <c r="X59" s="494"/>
      <c r="Y59" s="494"/>
      <c r="Z59" s="494"/>
      <c r="AA59" s="494"/>
      <c r="AB59" s="494"/>
      <c r="AH59" s="492"/>
      <c r="AI59" s="157"/>
      <c r="AJ59" s="157"/>
      <c r="AK59" s="525"/>
      <c r="AL59" s="525"/>
      <c r="AM59" s="525"/>
      <c r="AN59" s="157"/>
      <c r="AO59" s="157"/>
      <c r="AP59" s="525"/>
      <c r="AQ59" s="525"/>
      <c r="AR59" s="525"/>
      <c r="AS59" s="525"/>
      <c r="AT59" s="525"/>
      <c r="AU59" s="525"/>
      <c r="AV59" s="525"/>
      <c r="AW59" s="525"/>
      <c r="AX59" s="525"/>
      <c r="AY59" s="525"/>
      <c r="AZ59" s="525"/>
      <c r="BA59" s="157"/>
      <c r="BB59" s="157"/>
      <c r="BC59" s="157"/>
      <c r="BD59" s="157"/>
      <c r="BE59" s="157"/>
      <c r="BF59" s="157"/>
      <c r="BG59" s="157"/>
      <c r="BH59" s="157"/>
      <c r="BI59" s="157"/>
      <c r="BJ59" s="157"/>
      <c r="BK59" s="157"/>
      <c r="BL59" s="157"/>
      <c r="BM59" s="157"/>
      <c r="BN59" s="157"/>
      <c r="BO59" s="157"/>
      <c r="BP59" s="493"/>
      <c r="BQ59" s="157"/>
      <c r="BR59" s="494"/>
      <c r="BS59" s="157"/>
      <c r="BT59" s="157"/>
      <c r="BU59" s="157"/>
      <c r="BV59" s="157"/>
      <c r="BW59" s="157"/>
      <c r="BX59" s="157"/>
      <c r="BY59" s="157"/>
      <c r="BZ59" s="157"/>
      <c r="CA59" s="157"/>
      <c r="CB59" s="157"/>
      <c r="CC59" s="157"/>
      <c r="CD59" s="157"/>
      <c r="CE59" s="157"/>
      <c r="CF59" s="157"/>
      <c r="CG59" s="157"/>
      <c r="CH59" s="157"/>
      <c r="CI59" s="157"/>
      <c r="CJ59" s="157"/>
      <c r="CK59" s="157"/>
      <c r="CL59" s="157"/>
      <c r="CM59" s="157"/>
      <c r="CN59" s="157"/>
      <c r="CO59" s="157"/>
      <c r="CP59" s="157"/>
      <c r="CQ59" s="157"/>
      <c r="CR59" s="157"/>
      <c r="CS59" s="157"/>
      <c r="CT59" s="157"/>
      <c r="CU59" s="157"/>
      <c r="CV59" s="157"/>
      <c r="CW59" s="157"/>
      <c r="CX59" s="157"/>
      <c r="CY59" s="157"/>
      <c r="CZ59" s="157"/>
      <c r="DA59" s="157"/>
      <c r="DB59" s="157"/>
      <c r="DC59" s="157"/>
      <c r="DD59" s="157"/>
      <c r="DE59" s="157"/>
      <c r="DF59" s="157"/>
      <c r="DG59" s="157"/>
      <c r="DH59" s="157"/>
      <c r="DI59" s="157"/>
      <c r="DJ59" s="157"/>
      <c r="DK59" s="157"/>
      <c r="DL59" s="157"/>
      <c r="DM59" s="157"/>
      <c r="DN59" s="157"/>
      <c r="DO59" s="157"/>
      <c r="DP59" s="157"/>
      <c r="DQ59" s="157"/>
      <c r="DR59" s="157"/>
      <c r="DS59" s="157"/>
      <c r="DT59" s="157"/>
      <c r="DU59" s="157"/>
      <c r="DV59" s="157"/>
      <c r="DW59" s="157"/>
      <c r="DX59" s="157"/>
      <c r="DY59" s="157"/>
      <c r="DZ59" s="157"/>
      <c r="EA59" s="157"/>
      <c r="EB59" s="157"/>
      <c r="EC59" s="157"/>
      <c r="ED59" s="157"/>
      <c r="EE59" s="157"/>
    </row>
    <row r="60" spans="1:135" ht="9.75" customHeight="1">
      <c r="A60" s="157"/>
      <c r="B60" s="157"/>
      <c r="C60" s="157"/>
      <c r="D60" s="157"/>
      <c r="E60" s="157"/>
      <c r="F60" s="157"/>
      <c r="G60" s="157"/>
      <c r="H60" s="157"/>
      <c r="I60" s="494"/>
      <c r="J60" s="494"/>
      <c r="K60" s="494"/>
      <c r="L60" s="494"/>
      <c r="M60" s="494"/>
      <c r="N60" s="494"/>
      <c r="O60" s="494"/>
      <c r="P60" s="494"/>
      <c r="Q60" s="494"/>
      <c r="R60" s="494"/>
      <c r="S60" s="494"/>
      <c r="T60" s="494"/>
      <c r="U60" s="494"/>
      <c r="V60" s="494"/>
      <c r="W60" s="494"/>
      <c r="X60" s="494"/>
      <c r="Y60" s="494"/>
      <c r="Z60" s="494"/>
      <c r="AA60" s="494"/>
      <c r="AB60" s="494"/>
      <c r="AH60" s="492"/>
      <c r="AI60" s="157"/>
      <c r="AJ60" s="157"/>
      <c r="AK60" s="525"/>
      <c r="AL60" s="525"/>
      <c r="AM60" s="525"/>
      <c r="AN60" s="157"/>
      <c r="AO60" s="157"/>
      <c r="AP60" s="525"/>
      <c r="AQ60" s="525"/>
      <c r="AR60" s="525"/>
      <c r="AS60" s="525"/>
      <c r="AT60" s="525"/>
      <c r="AU60" s="525"/>
      <c r="AV60" s="525"/>
      <c r="AW60" s="525"/>
      <c r="AX60" s="525"/>
      <c r="AY60" s="525"/>
      <c r="AZ60" s="525"/>
      <c r="BA60" s="157"/>
      <c r="BB60" s="157"/>
      <c r="BC60" s="157"/>
      <c r="BD60" s="157"/>
      <c r="BE60" s="157"/>
      <c r="BF60" s="157"/>
      <c r="BG60" s="157"/>
      <c r="BH60" s="157"/>
      <c r="BI60" s="157"/>
      <c r="BJ60" s="157"/>
      <c r="BK60" s="157"/>
      <c r="BL60" s="157"/>
      <c r="BM60" s="157"/>
      <c r="BN60" s="157"/>
      <c r="BO60" s="157"/>
      <c r="BP60" s="493"/>
      <c r="BQ60" s="157"/>
      <c r="BR60" s="494"/>
      <c r="BS60" s="157"/>
      <c r="BT60" s="157"/>
      <c r="BU60" s="157"/>
      <c r="BV60" s="157"/>
      <c r="BW60" s="157"/>
      <c r="BX60" s="157"/>
      <c r="BY60" s="157"/>
      <c r="BZ60" s="157"/>
      <c r="CA60" s="157"/>
      <c r="CB60" s="157"/>
      <c r="CC60" s="157"/>
      <c r="CD60" s="157"/>
      <c r="CE60" s="157"/>
      <c r="CF60" s="157"/>
      <c r="CG60" s="157"/>
      <c r="CH60" s="157"/>
      <c r="CI60" s="157"/>
      <c r="CJ60" s="157"/>
      <c r="CK60" s="157"/>
      <c r="CL60" s="157"/>
      <c r="CM60" s="157"/>
      <c r="CN60" s="157"/>
      <c r="CO60" s="157"/>
      <c r="CP60" s="157"/>
      <c r="CQ60" s="157"/>
      <c r="CR60" s="157"/>
      <c r="CS60" s="157"/>
      <c r="CT60" s="157"/>
      <c r="CU60" s="157"/>
      <c r="CV60" s="157"/>
      <c r="CW60" s="157"/>
      <c r="CX60" s="157"/>
      <c r="CY60" s="157"/>
      <c r="CZ60" s="157"/>
      <c r="DA60" s="157"/>
      <c r="DB60" s="157"/>
      <c r="DC60" s="157"/>
      <c r="DD60" s="157"/>
      <c r="DE60" s="157"/>
      <c r="DF60" s="157"/>
      <c r="DG60" s="157"/>
      <c r="DH60" s="157"/>
      <c r="DI60" s="157"/>
      <c r="DJ60" s="157"/>
      <c r="DK60" s="157"/>
      <c r="DL60" s="157"/>
      <c r="DM60" s="157"/>
      <c r="DN60" s="157"/>
      <c r="DO60" s="157"/>
      <c r="DP60" s="157"/>
      <c r="DQ60" s="157"/>
      <c r="DR60" s="157"/>
      <c r="DS60" s="157"/>
      <c r="DT60" s="157"/>
      <c r="DU60" s="157"/>
      <c r="DV60" s="157"/>
      <c r="DW60" s="157"/>
      <c r="DX60" s="157"/>
      <c r="DY60" s="157"/>
      <c r="DZ60" s="157"/>
      <c r="EA60" s="157"/>
      <c r="EB60" s="157"/>
      <c r="EC60" s="157"/>
      <c r="ED60" s="157"/>
      <c r="EE60" s="157"/>
    </row>
    <row r="61" spans="1:135" ht="9.75" customHeight="1">
      <c r="A61" s="157"/>
      <c r="B61" s="157"/>
      <c r="C61" s="157"/>
      <c r="D61" s="157"/>
      <c r="E61" s="157"/>
      <c r="F61" s="157"/>
      <c r="G61" s="157"/>
      <c r="H61" s="157"/>
      <c r="I61" s="494"/>
      <c r="J61" s="494"/>
      <c r="K61" s="494"/>
      <c r="L61" s="494"/>
      <c r="M61" s="494"/>
      <c r="N61" s="494"/>
      <c r="O61" s="494"/>
      <c r="P61" s="494"/>
      <c r="Q61" s="494"/>
      <c r="R61" s="494"/>
      <c r="S61" s="494"/>
      <c r="T61" s="494"/>
      <c r="U61" s="494"/>
      <c r="V61" s="494"/>
      <c r="W61" s="494"/>
      <c r="X61" s="494"/>
      <c r="Y61" s="494"/>
      <c r="Z61" s="494"/>
      <c r="AA61" s="494"/>
      <c r="AB61" s="494"/>
      <c r="AH61" s="492"/>
      <c r="AI61" s="157"/>
      <c r="AJ61" s="157"/>
      <c r="AK61" s="525"/>
      <c r="AL61" s="525"/>
      <c r="AM61" s="525"/>
      <c r="AN61" s="157"/>
      <c r="AO61" s="157"/>
      <c r="AP61" s="525"/>
      <c r="AQ61" s="525"/>
      <c r="AR61" s="525"/>
      <c r="AS61" s="525"/>
      <c r="AT61" s="525"/>
      <c r="AU61" s="525"/>
      <c r="AV61" s="525"/>
      <c r="AW61" s="525"/>
      <c r="AX61" s="525"/>
      <c r="AY61" s="525"/>
      <c r="AZ61" s="525"/>
      <c r="BA61" s="157"/>
      <c r="BB61" s="157"/>
      <c r="BC61" s="157"/>
      <c r="BD61" s="157"/>
      <c r="BE61" s="157"/>
      <c r="BF61" s="157"/>
      <c r="BG61" s="157"/>
      <c r="BH61" s="157"/>
      <c r="BI61" s="157"/>
      <c r="BJ61" s="157"/>
      <c r="BK61" s="157"/>
      <c r="BL61" s="157"/>
      <c r="BM61" s="157"/>
      <c r="BN61" s="157"/>
      <c r="BO61" s="157"/>
      <c r="BP61" s="493"/>
      <c r="BQ61" s="157"/>
      <c r="BR61" s="494"/>
      <c r="BS61" s="157"/>
      <c r="BT61" s="157"/>
      <c r="BU61" s="157"/>
      <c r="BV61" s="157"/>
      <c r="BW61" s="157"/>
      <c r="BX61" s="157"/>
      <c r="BY61" s="157"/>
      <c r="BZ61" s="157"/>
      <c r="CA61" s="157"/>
      <c r="CB61" s="157"/>
      <c r="CC61" s="157"/>
      <c r="CD61" s="157"/>
      <c r="CE61" s="157"/>
      <c r="CF61" s="157"/>
      <c r="CG61" s="157"/>
      <c r="CH61" s="157"/>
      <c r="CI61" s="157"/>
      <c r="CJ61" s="157"/>
      <c r="CK61" s="157"/>
      <c r="CL61" s="157"/>
      <c r="CM61" s="157"/>
      <c r="CN61" s="157"/>
      <c r="CO61" s="157"/>
      <c r="CP61" s="157"/>
      <c r="CQ61" s="157"/>
      <c r="CR61" s="157"/>
      <c r="CS61" s="157"/>
      <c r="CT61" s="157"/>
      <c r="CU61" s="157"/>
      <c r="CV61" s="157"/>
      <c r="CW61" s="157"/>
      <c r="CX61" s="157"/>
      <c r="CY61" s="157"/>
      <c r="CZ61" s="157"/>
      <c r="DA61" s="157"/>
      <c r="DB61" s="157"/>
      <c r="DC61" s="157"/>
      <c r="DD61" s="157"/>
      <c r="DE61" s="157"/>
      <c r="DF61" s="157"/>
      <c r="DG61" s="157"/>
      <c r="DH61" s="157"/>
      <c r="DI61" s="157"/>
      <c r="DJ61" s="157"/>
      <c r="DK61" s="157"/>
      <c r="DL61" s="157"/>
      <c r="DM61" s="157"/>
      <c r="DN61" s="157"/>
      <c r="DO61" s="157"/>
      <c r="DP61" s="157"/>
      <c r="DQ61" s="157"/>
      <c r="DR61" s="157"/>
      <c r="DS61" s="157"/>
      <c r="DT61" s="157"/>
      <c r="DU61" s="157"/>
      <c r="DV61" s="157"/>
      <c r="DW61" s="157"/>
      <c r="DX61" s="157"/>
      <c r="DY61" s="157"/>
      <c r="DZ61" s="157"/>
      <c r="EA61" s="157"/>
      <c r="EB61" s="157"/>
      <c r="EC61" s="157"/>
      <c r="ED61" s="157"/>
      <c r="EE61" s="157"/>
    </row>
    <row r="62" spans="1:135" ht="9.75" customHeight="1">
      <c r="A62" s="157"/>
      <c r="B62" s="157"/>
      <c r="C62" s="157"/>
      <c r="D62" s="157"/>
      <c r="E62" s="157"/>
      <c r="F62" s="157"/>
      <c r="G62" s="157"/>
      <c r="H62" s="157"/>
      <c r="I62" s="494"/>
      <c r="J62" s="494"/>
      <c r="K62" s="494"/>
      <c r="L62" s="494"/>
      <c r="M62" s="494"/>
      <c r="N62" s="494"/>
      <c r="O62" s="494"/>
      <c r="P62" s="494"/>
      <c r="Q62" s="494"/>
      <c r="R62" s="494"/>
      <c r="S62" s="494"/>
      <c r="T62" s="494"/>
      <c r="U62" s="494"/>
      <c r="V62" s="494"/>
      <c r="W62" s="494"/>
      <c r="X62" s="494"/>
      <c r="Y62" s="494"/>
      <c r="Z62" s="494"/>
      <c r="AA62" s="494"/>
      <c r="AB62" s="494"/>
      <c r="AH62" s="492"/>
      <c r="AI62" s="157"/>
      <c r="AJ62" s="157"/>
      <c r="AK62" s="525"/>
      <c r="AL62" s="525"/>
      <c r="AM62" s="525"/>
      <c r="AN62" s="157"/>
      <c r="AO62" s="157"/>
      <c r="AP62" s="525"/>
      <c r="AQ62" s="525"/>
      <c r="AR62" s="525"/>
      <c r="AS62" s="525"/>
      <c r="AT62" s="525"/>
      <c r="AU62" s="525"/>
      <c r="AV62" s="525"/>
      <c r="AW62" s="525"/>
      <c r="AX62" s="525"/>
      <c r="AY62" s="525"/>
      <c r="AZ62" s="525"/>
      <c r="BA62" s="157"/>
      <c r="BB62" s="157"/>
      <c r="BC62" s="157"/>
      <c r="BD62" s="157"/>
      <c r="BE62" s="157"/>
      <c r="BF62" s="157"/>
      <c r="BG62" s="157"/>
      <c r="BH62" s="157"/>
      <c r="BI62" s="157"/>
      <c r="BJ62" s="157"/>
      <c r="BK62" s="157"/>
      <c r="BL62" s="157"/>
      <c r="BM62" s="157"/>
      <c r="BN62" s="157"/>
      <c r="BO62" s="157"/>
      <c r="BP62" s="493"/>
      <c r="BQ62" s="157"/>
      <c r="BR62" s="494"/>
      <c r="BS62" s="157"/>
      <c r="BT62" s="157"/>
      <c r="BU62" s="157"/>
      <c r="BV62" s="157"/>
      <c r="BW62" s="157"/>
      <c r="BX62" s="157"/>
      <c r="BY62" s="157"/>
      <c r="BZ62" s="157"/>
      <c r="CA62" s="157"/>
      <c r="CB62" s="157"/>
      <c r="CC62" s="157"/>
      <c r="CD62" s="157"/>
      <c r="CE62" s="157"/>
      <c r="CF62" s="157"/>
      <c r="CG62" s="157"/>
      <c r="CH62" s="157"/>
      <c r="CI62" s="157"/>
      <c r="CJ62" s="157"/>
      <c r="CK62" s="157"/>
      <c r="CL62" s="157"/>
      <c r="CM62" s="157"/>
      <c r="CN62" s="157"/>
      <c r="CO62" s="157"/>
      <c r="CP62" s="157"/>
      <c r="CQ62" s="157"/>
      <c r="CR62" s="157"/>
      <c r="CS62" s="157"/>
      <c r="CT62" s="157"/>
      <c r="CU62" s="157"/>
      <c r="CV62" s="157"/>
      <c r="CW62" s="157"/>
      <c r="CX62" s="157"/>
      <c r="CY62" s="157"/>
      <c r="CZ62" s="157"/>
      <c r="DA62" s="157"/>
      <c r="DB62" s="157"/>
      <c r="DC62" s="157"/>
      <c r="DD62" s="157"/>
      <c r="DE62" s="157"/>
      <c r="DF62" s="157"/>
      <c r="DG62" s="157"/>
      <c r="DH62" s="157"/>
      <c r="DI62" s="157"/>
      <c r="DJ62" s="157"/>
      <c r="DK62" s="157"/>
      <c r="DL62" s="157"/>
      <c r="DM62" s="157"/>
      <c r="DN62" s="157"/>
      <c r="DO62" s="157"/>
      <c r="DP62" s="157"/>
      <c r="DQ62" s="157"/>
      <c r="DR62" s="157"/>
      <c r="DS62" s="157"/>
      <c r="DT62" s="157"/>
      <c r="DU62" s="157"/>
      <c r="DV62" s="157"/>
      <c r="DW62" s="157"/>
      <c r="DX62" s="157"/>
      <c r="DY62" s="157"/>
      <c r="DZ62" s="157"/>
      <c r="EA62" s="157"/>
      <c r="EB62" s="157"/>
      <c r="EC62" s="157"/>
      <c r="ED62" s="157"/>
      <c r="EE62" s="157"/>
    </row>
    <row r="63" spans="1:135" ht="9.75" customHeight="1">
      <c r="A63" s="157"/>
      <c r="B63" s="157"/>
      <c r="C63" s="157"/>
      <c r="D63" s="157"/>
      <c r="E63" s="157"/>
      <c r="F63" s="157"/>
      <c r="G63" s="157"/>
      <c r="H63" s="157"/>
      <c r="I63" s="494"/>
      <c r="J63" s="494"/>
      <c r="K63" s="494"/>
      <c r="L63" s="494"/>
      <c r="M63" s="494"/>
      <c r="N63" s="494"/>
      <c r="O63" s="494"/>
      <c r="P63" s="494"/>
      <c r="Q63" s="494"/>
      <c r="R63" s="494"/>
      <c r="S63" s="494"/>
      <c r="T63" s="494"/>
      <c r="U63" s="494"/>
      <c r="V63" s="494"/>
      <c r="W63" s="494"/>
      <c r="X63" s="494"/>
      <c r="Y63" s="494"/>
      <c r="Z63" s="494"/>
      <c r="AA63" s="494"/>
      <c r="AB63" s="494"/>
      <c r="AH63" s="492"/>
      <c r="AI63" s="157"/>
      <c r="AJ63" s="157"/>
      <c r="AK63" s="525"/>
      <c r="AL63" s="525"/>
      <c r="AM63" s="525"/>
      <c r="AN63" s="157"/>
      <c r="AO63" s="157"/>
      <c r="AP63" s="525"/>
      <c r="AQ63" s="525"/>
      <c r="AR63" s="525"/>
      <c r="AS63" s="525"/>
      <c r="AT63" s="525"/>
      <c r="AU63" s="525"/>
      <c r="AV63" s="525"/>
      <c r="AW63" s="525"/>
      <c r="AX63" s="525"/>
      <c r="AY63" s="525"/>
      <c r="AZ63" s="525"/>
      <c r="BA63" s="157"/>
      <c r="BB63" s="157"/>
      <c r="BC63" s="157"/>
      <c r="BD63" s="157"/>
      <c r="BE63" s="157"/>
      <c r="BF63" s="157"/>
      <c r="BG63" s="157"/>
      <c r="BH63" s="157"/>
      <c r="BI63" s="157"/>
      <c r="BJ63" s="157"/>
      <c r="BK63" s="157"/>
      <c r="BL63" s="157"/>
      <c r="BM63" s="157"/>
      <c r="BN63" s="157"/>
      <c r="BO63" s="157"/>
      <c r="BP63" s="493"/>
      <c r="BQ63" s="157"/>
      <c r="BR63" s="494"/>
      <c r="BS63" s="157"/>
      <c r="BT63" s="157"/>
      <c r="BU63" s="157"/>
      <c r="BV63" s="157"/>
      <c r="BW63" s="157"/>
      <c r="BX63" s="157"/>
      <c r="BY63" s="157"/>
      <c r="BZ63" s="157"/>
      <c r="CA63" s="157"/>
      <c r="CB63" s="157"/>
      <c r="CC63" s="157"/>
      <c r="CD63" s="157"/>
      <c r="CE63" s="157"/>
      <c r="CF63" s="157"/>
      <c r="CG63" s="157"/>
      <c r="CH63" s="157"/>
      <c r="CI63" s="157"/>
      <c r="CJ63" s="157"/>
      <c r="CK63" s="157"/>
      <c r="CL63" s="157"/>
      <c r="CM63" s="157"/>
      <c r="CN63" s="157"/>
      <c r="CO63" s="157"/>
      <c r="CP63" s="157"/>
      <c r="CQ63" s="157"/>
      <c r="CR63" s="157"/>
      <c r="CS63" s="157"/>
      <c r="CT63" s="157"/>
      <c r="CU63" s="157"/>
      <c r="CV63" s="157"/>
      <c r="CW63" s="157"/>
      <c r="CX63" s="157"/>
      <c r="CY63" s="157"/>
      <c r="CZ63" s="157"/>
      <c r="DA63" s="157"/>
      <c r="DB63" s="157"/>
      <c r="DC63" s="157"/>
      <c r="DD63" s="157"/>
      <c r="DE63" s="157"/>
      <c r="DF63" s="157"/>
      <c r="DG63" s="157"/>
      <c r="DH63" s="157"/>
      <c r="DI63" s="157"/>
      <c r="DJ63" s="157"/>
      <c r="DK63" s="157"/>
      <c r="DL63" s="157"/>
      <c r="DM63" s="157"/>
      <c r="DN63" s="157"/>
      <c r="DO63" s="157"/>
      <c r="DP63" s="157"/>
      <c r="DQ63" s="157"/>
      <c r="DR63" s="157"/>
      <c r="DS63" s="157"/>
      <c r="DT63" s="157"/>
      <c r="DU63" s="157"/>
      <c r="DV63" s="157"/>
      <c r="DW63" s="157"/>
      <c r="DX63" s="157"/>
      <c r="DY63" s="157"/>
      <c r="DZ63" s="157"/>
      <c r="EA63" s="157"/>
      <c r="EB63" s="157"/>
      <c r="EC63" s="157"/>
      <c r="ED63" s="157"/>
      <c r="EE63" s="157"/>
    </row>
    <row r="64" spans="1:135" ht="9.75" customHeight="1">
      <c r="A64" s="157"/>
      <c r="B64" s="157"/>
      <c r="C64" s="157"/>
      <c r="D64" s="157"/>
      <c r="E64" s="157"/>
      <c r="F64" s="157"/>
      <c r="G64" s="157"/>
      <c r="H64" s="157"/>
      <c r="I64" s="494"/>
      <c r="J64" s="494"/>
      <c r="K64" s="494"/>
      <c r="L64" s="494"/>
      <c r="M64" s="494"/>
      <c r="N64" s="494"/>
      <c r="O64" s="494"/>
      <c r="P64" s="494"/>
      <c r="Q64" s="494"/>
      <c r="R64" s="494"/>
      <c r="S64" s="494"/>
      <c r="T64" s="494"/>
      <c r="U64" s="494"/>
      <c r="V64" s="494"/>
      <c r="W64" s="494"/>
      <c r="X64" s="494"/>
      <c r="Y64" s="494"/>
      <c r="Z64" s="494"/>
      <c r="AA64" s="494"/>
      <c r="AB64" s="494"/>
      <c r="AH64" s="492"/>
      <c r="AI64" s="157"/>
      <c r="AJ64" s="157"/>
      <c r="AK64" s="525"/>
      <c r="AL64" s="525"/>
      <c r="AM64" s="525"/>
      <c r="AN64" s="157"/>
      <c r="AO64" s="157"/>
      <c r="AP64" s="525"/>
      <c r="AQ64" s="525"/>
      <c r="AR64" s="525"/>
      <c r="AS64" s="525"/>
      <c r="AT64" s="525"/>
      <c r="AU64" s="525"/>
      <c r="AV64" s="525"/>
      <c r="AW64" s="525"/>
      <c r="AX64" s="525"/>
      <c r="AY64" s="525"/>
      <c r="AZ64" s="525"/>
      <c r="BA64" s="157"/>
      <c r="BB64" s="157"/>
      <c r="BC64" s="157"/>
      <c r="BD64" s="157"/>
      <c r="BE64" s="157"/>
      <c r="BF64" s="157"/>
      <c r="BG64" s="157"/>
      <c r="BH64" s="157"/>
      <c r="BI64" s="157"/>
      <c r="BJ64" s="157"/>
      <c r="BK64" s="157"/>
      <c r="BL64" s="157"/>
      <c r="BM64" s="157"/>
      <c r="BN64" s="157"/>
      <c r="BO64" s="157"/>
      <c r="BP64" s="493"/>
      <c r="BQ64" s="157"/>
      <c r="BR64" s="494"/>
      <c r="BS64" s="157"/>
      <c r="BT64" s="157"/>
      <c r="BU64" s="157"/>
      <c r="BV64" s="157"/>
      <c r="BW64" s="157"/>
      <c r="BX64" s="157"/>
      <c r="BY64" s="157"/>
      <c r="BZ64" s="157"/>
      <c r="CA64" s="157"/>
      <c r="CB64" s="157"/>
      <c r="CC64" s="157"/>
      <c r="CD64" s="157"/>
      <c r="CE64" s="157"/>
      <c r="CF64" s="157"/>
      <c r="CG64" s="157"/>
      <c r="CH64" s="157"/>
      <c r="CI64" s="157"/>
      <c r="CJ64" s="157"/>
      <c r="CK64" s="157"/>
      <c r="CL64" s="157"/>
      <c r="CM64" s="157"/>
      <c r="CN64" s="157"/>
      <c r="CO64" s="157"/>
      <c r="CP64" s="157"/>
      <c r="CQ64" s="157"/>
      <c r="CR64" s="157"/>
      <c r="CS64" s="157"/>
      <c r="CT64" s="157"/>
      <c r="CU64" s="157"/>
      <c r="CV64" s="157"/>
      <c r="CW64" s="157"/>
      <c r="CX64" s="157"/>
      <c r="CY64" s="157"/>
      <c r="CZ64" s="157"/>
      <c r="DA64" s="157"/>
      <c r="DB64" s="157"/>
      <c r="DC64" s="157"/>
      <c r="DD64" s="157"/>
      <c r="DE64" s="157"/>
      <c r="DF64" s="157"/>
      <c r="DG64" s="157"/>
      <c r="DH64" s="157"/>
      <c r="DI64" s="157"/>
      <c r="DJ64" s="157"/>
      <c r="DK64" s="157"/>
      <c r="DL64" s="157"/>
      <c r="DM64" s="157"/>
      <c r="DN64" s="157"/>
      <c r="DO64" s="157"/>
      <c r="DP64" s="157"/>
      <c r="DQ64" s="157"/>
      <c r="DR64" s="157"/>
      <c r="DS64" s="157"/>
      <c r="DT64" s="157"/>
      <c r="DU64" s="157"/>
      <c r="DV64" s="157"/>
      <c r="DW64" s="157"/>
      <c r="DX64" s="157"/>
      <c r="DY64" s="157"/>
      <c r="DZ64" s="157"/>
      <c r="EA64" s="157"/>
      <c r="EB64" s="157"/>
      <c r="EC64" s="157"/>
      <c r="ED64" s="157"/>
      <c r="EE64" s="157"/>
    </row>
    <row r="65" spans="1:135" ht="9.75" customHeight="1">
      <c r="A65" s="157"/>
      <c r="B65" s="157"/>
      <c r="C65" s="157"/>
      <c r="D65" s="157"/>
      <c r="E65" s="157"/>
      <c r="F65" s="157"/>
      <c r="G65" s="157"/>
      <c r="H65" s="157"/>
      <c r="I65" s="494"/>
      <c r="J65" s="494"/>
      <c r="K65" s="494"/>
      <c r="L65" s="494"/>
      <c r="M65" s="494"/>
      <c r="N65" s="494"/>
      <c r="O65" s="494"/>
      <c r="P65" s="494"/>
      <c r="Q65" s="494"/>
      <c r="R65" s="494"/>
      <c r="S65" s="494"/>
      <c r="T65" s="494"/>
      <c r="U65" s="494"/>
      <c r="V65" s="494"/>
      <c r="W65" s="494"/>
      <c r="X65" s="494"/>
      <c r="Y65" s="494"/>
      <c r="Z65" s="494"/>
      <c r="AA65" s="494"/>
      <c r="AB65" s="494"/>
      <c r="AH65" s="492"/>
      <c r="AI65" s="157"/>
      <c r="AJ65" s="157"/>
      <c r="AK65" s="525"/>
      <c r="AL65" s="525"/>
      <c r="AM65" s="525"/>
      <c r="AN65" s="157"/>
      <c r="AO65" s="157"/>
      <c r="AP65" s="525"/>
      <c r="AQ65" s="525"/>
      <c r="AR65" s="525"/>
      <c r="AS65" s="525"/>
      <c r="AT65" s="525"/>
      <c r="AU65" s="525"/>
      <c r="AV65" s="525"/>
      <c r="AW65" s="525"/>
      <c r="AX65" s="525"/>
      <c r="AY65" s="525"/>
      <c r="AZ65" s="525"/>
      <c r="BA65" s="157"/>
      <c r="BB65" s="157"/>
      <c r="BC65" s="157"/>
      <c r="BD65" s="157"/>
      <c r="BE65" s="157"/>
      <c r="BF65" s="157"/>
      <c r="BG65" s="157"/>
      <c r="BH65" s="157"/>
      <c r="BI65" s="157"/>
      <c r="BJ65" s="157"/>
      <c r="BK65" s="157"/>
      <c r="BL65" s="157"/>
      <c r="BM65" s="157"/>
      <c r="BN65" s="157"/>
      <c r="BO65" s="157"/>
      <c r="BP65" s="493"/>
      <c r="BQ65" s="157"/>
      <c r="BR65" s="494"/>
      <c r="BS65" s="157"/>
      <c r="BT65" s="157"/>
      <c r="BU65" s="157"/>
      <c r="BV65" s="157"/>
      <c r="BW65" s="157"/>
      <c r="BX65" s="157"/>
      <c r="BY65" s="157"/>
      <c r="BZ65" s="157"/>
      <c r="CA65" s="157"/>
      <c r="CB65" s="157"/>
      <c r="CC65" s="157"/>
      <c r="CD65" s="157"/>
      <c r="CE65" s="157"/>
      <c r="CF65" s="157"/>
      <c r="CG65" s="157"/>
      <c r="CH65" s="157"/>
      <c r="CI65" s="157"/>
      <c r="CJ65" s="157"/>
      <c r="CK65" s="157"/>
      <c r="CL65" s="157"/>
      <c r="CM65" s="157"/>
      <c r="CN65" s="157"/>
      <c r="CO65" s="157"/>
      <c r="CP65" s="157"/>
      <c r="CQ65" s="157"/>
      <c r="CR65" s="157"/>
      <c r="CS65" s="157"/>
      <c r="CT65" s="157"/>
      <c r="CU65" s="157"/>
      <c r="CV65" s="157"/>
      <c r="CW65" s="157"/>
      <c r="CX65" s="157"/>
      <c r="CY65" s="157"/>
      <c r="CZ65" s="157"/>
      <c r="DA65" s="157"/>
      <c r="DB65" s="157"/>
      <c r="DC65" s="157"/>
      <c r="DD65" s="157"/>
      <c r="DE65" s="157"/>
      <c r="DF65" s="157"/>
      <c r="DG65" s="157"/>
      <c r="DH65" s="157"/>
      <c r="DI65" s="157"/>
      <c r="DJ65" s="157"/>
      <c r="DK65" s="157"/>
      <c r="DL65" s="157"/>
      <c r="DM65" s="157"/>
      <c r="DN65" s="157"/>
      <c r="DO65" s="157"/>
      <c r="DP65" s="157"/>
      <c r="DQ65" s="157"/>
      <c r="DR65" s="157"/>
      <c r="DS65" s="157"/>
      <c r="DT65" s="157"/>
      <c r="DU65" s="157"/>
      <c r="DV65" s="157"/>
      <c r="DW65" s="157"/>
      <c r="DX65" s="157"/>
      <c r="DY65" s="157"/>
      <c r="DZ65" s="157"/>
      <c r="EA65" s="157"/>
      <c r="EB65" s="157"/>
      <c r="EC65" s="157"/>
      <c r="ED65" s="157"/>
      <c r="EE65" s="157"/>
    </row>
    <row r="66" spans="1:135" ht="9.75" customHeight="1">
      <c r="A66" s="157"/>
      <c r="B66" s="157"/>
      <c r="C66" s="157"/>
      <c r="D66" s="157"/>
      <c r="E66" s="157"/>
      <c r="F66" s="157"/>
      <c r="G66" s="157"/>
      <c r="H66" s="157"/>
      <c r="I66" s="494"/>
      <c r="J66" s="494"/>
      <c r="K66" s="494"/>
      <c r="L66" s="494"/>
      <c r="M66" s="494"/>
      <c r="N66" s="494"/>
      <c r="O66" s="494"/>
      <c r="P66" s="494"/>
      <c r="Q66" s="494"/>
      <c r="R66" s="494"/>
      <c r="S66" s="494"/>
      <c r="T66" s="494"/>
      <c r="U66" s="494"/>
      <c r="V66" s="494"/>
      <c r="W66" s="494"/>
      <c r="X66" s="494"/>
      <c r="Y66" s="494"/>
      <c r="Z66" s="494"/>
      <c r="AA66" s="494"/>
      <c r="AB66" s="494"/>
      <c r="AH66" s="492"/>
      <c r="AI66" s="157"/>
      <c r="AJ66" s="157"/>
      <c r="AK66" s="525"/>
      <c r="AL66" s="525"/>
      <c r="AM66" s="525"/>
      <c r="AN66" s="157"/>
      <c r="AO66" s="157"/>
      <c r="AP66" s="525"/>
      <c r="AQ66" s="525"/>
      <c r="AR66" s="525"/>
      <c r="AS66" s="525"/>
      <c r="AT66" s="525"/>
      <c r="AU66" s="525"/>
      <c r="AV66" s="525"/>
      <c r="AW66" s="525"/>
      <c r="AX66" s="525"/>
      <c r="AY66" s="525"/>
      <c r="AZ66" s="525"/>
      <c r="BA66" s="157"/>
      <c r="BB66" s="157"/>
      <c r="BC66" s="157"/>
      <c r="BD66" s="157"/>
      <c r="BE66" s="157"/>
      <c r="BF66" s="157"/>
      <c r="BG66" s="157"/>
      <c r="BH66" s="157"/>
      <c r="BI66" s="157"/>
      <c r="BJ66" s="157"/>
      <c r="BK66" s="157"/>
      <c r="BL66" s="157"/>
      <c r="BM66" s="157"/>
      <c r="BN66" s="157"/>
      <c r="BO66" s="157"/>
      <c r="BP66" s="493"/>
      <c r="BQ66" s="157"/>
      <c r="BR66" s="494"/>
      <c r="BS66" s="157"/>
      <c r="BT66" s="157"/>
      <c r="BU66" s="157"/>
      <c r="BV66" s="157"/>
      <c r="BW66" s="157"/>
      <c r="BX66" s="157"/>
      <c r="BY66" s="157"/>
      <c r="BZ66" s="157"/>
      <c r="CA66" s="157"/>
      <c r="CB66" s="157"/>
      <c r="CC66" s="157"/>
      <c r="CD66" s="157"/>
      <c r="CE66" s="157"/>
      <c r="CF66" s="157"/>
      <c r="CG66" s="157"/>
      <c r="CH66" s="157"/>
      <c r="CI66" s="157"/>
      <c r="CJ66" s="157"/>
      <c r="CK66" s="157"/>
      <c r="CL66" s="157"/>
      <c r="CM66" s="157"/>
      <c r="CN66" s="157"/>
      <c r="CO66" s="157"/>
      <c r="CP66" s="157"/>
      <c r="CQ66" s="157"/>
      <c r="CR66" s="157"/>
      <c r="CS66" s="157"/>
      <c r="CT66" s="157"/>
      <c r="CU66" s="157"/>
      <c r="CV66" s="157"/>
      <c r="CW66" s="157"/>
      <c r="CX66" s="157"/>
      <c r="CY66" s="157"/>
      <c r="CZ66" s="157"/>
      <c r="DA66" s="157"/>
      <c r="DB66" s="157"/>
      <c r="DC66" s="157"/>
      <c r="DD66" s="157"/>
      <c r="DE66" s="157"/>
      <c r="DF66" s="157"/>
      <c r="DG66" s="157"/>
      <c r="DH66" s="157"/>
      <c r="DI66" s="157"/>
      <c r="DJ66" s="157"/>
      <c r="DK66" s="157"/>
      <c r="DL66" s="157"/>
      <c r="DM66" s="157"/>
      <c r="DN66" s="157"/>
      <c r="DO66" s="157"/>
      <c r="DP66" s="157"/>
      <c r="DQ66" s="157"/>
      <c r="DR66" s="157"/>
      <c r="DS66" s="157"/>
      <c r="DT66" s="157"/>
      <c r="DU66" s="157"/>
      <c r="DV66" s="157"/>
      <c r="DW66" s="157"/>
      <c r="DX66" s="157"/>
      <c r="DY66" s="157"/>
      <c r="DZ66" s="157"/>
      <c r="EA66" s="157"/>
      <c r="EB66" s="157"/>
      <c r="EC66" s="157"/>
      <c r="ED66" s="157"/>
      <c r="EE66" s="157"/>
    </row>
    <row r="67" spans="1:135" ht="9.75" customHeight="1">
      <c r="A67" s="157"/>
      <c r="B67" s="157"/>
      <c r="C67" s="157"/>
      <c r="D67" s="157"/>
      <c r="E67" s="157"/>
      <c r="F67" s="157"/>
      <c r="G67" s="157"/>
      <c r="H67" s="157"/>
      <c r="I67" s="494"/>
      <c r="J67" s="494"/>
      <c r="K67" s="494"/>
      <c r="L67" s="494"/>
      <c r="M67" s="494"/>
      <c r="N67" s="494"/>
      <c r="O67" s="494"/>
      <c r="P67" s="494"/>
      <c r="Q67" s="494"/>
      <c r="R67" s="494"/>
      <c r="S67" s="494"/>
      <c r="T67" s="494"/>
      <c r="U67" s="494"/>
      <c r="V67" s="494"/>
      <c r="W67" s="494"/>
      <c r="X67" s="494"/>
      <c r="Y67" s="494"/>
      <c r="Z67" s="494"/>
      <c r="AA67" s="494"/>
      <c r="AB67" s="494"/>
      <c r="AH67" s="492"/>
      <c r="AI67" s="157"/>
      <c r="AJ67" s="157"/>
      <c r="AK67" s="525"/>
      <c r="AL67" s="525"/>
      <c r="AM67" s="525"/>
      <c r="AN67" s="157"/>
      <c r="AO67" s="157"/>
      <c r="AP67" s="525"/>
      <c r="AQ67" s="525"/>
      <c r="AR67" s="525"/>
      <c r="AS67" s="525"/>
      <c r="AT67" s="525"/>
      <c r="AU67" s="525"/>
      <c r="AV67" s="525"/>
      <c r="AW67" s="525"/>
      <c r="AX67" s="525"/>
      <c r="AY67" s="525"/>
      <c r="AZ67" s="525"/>
      <c r="BA67" s="157"/>
      <c r="BB67" s="157"/>
      <c r="BC67" s="157"/>
      <c r="BD67" s="157"/>
      <c r="BE67" s="157"/>
      <c r="BF67" s="157"/>
      <c r="BG67" s="157"/>
      <c r="BH67" s="157"/>
      <c r="BI67" s="157"/>
      <c r="BJ67" s="157"/>
      <c r="BK67" s="157"/>
      <c r="BL67" s="157"/>
      <c r="BM67" s="157"/>
      <c r="BN67" s="157"/>
      <c r="BO67" s="157"/>
      <c r="BP67" s="493"/>
      <c r="BQ67" s="157"/>
      <c r="BR67" s="494"/>
      <c r="BS67" s="157"/>
      <c r="BT67" s="157"/>
      <c r="BU67" s="157"/>
      <c r="BV67" s="157"/>
      <c r="BW67" s="157"/>
      <c r="BX67" s="157"/>
      <c r="BY67" s="157"/>
      <c r="BZ67" s="157"/>
      <c r="CA67" s="157"/>
      <c r="CB67" s="157"/>
      <c r="CC67" s="157"/>
      <c r="CD67" s="157"/>
      <c r="CE67" s="157"/>
      <c r="CF67" s="157"/>
      <c r="CG67" s="157"/>
      <c r="CH67" s="157"/>
      <c r="CI67" s="157"/>
      <c r="CJ67" s="157"/>
      <c r="CK67" s="157"/>
      <c r="CL67" s="157"/>
      <c r="CM67" s="157"/>
      <c r="CN67" s="157"/>
      <c r="CO67" s="157"/>
      <c r="CP67" s="157"/>
      <c r="CQ67" s="157"/>
      <c r="CR67" s="157"/>
      <c r="CS67" s="157"/>
      <c r="CT67" s="157"/>
      <c r="CU67" s="157"/>
      <c r="CV67" s="157"/>
      <c r="CW67" s="157"/>
      <c r="CX67" s="157"/>
      <c r="CY67" s="157"/>
      <c r="CZ67" s="157"/>
      <c r="DA67" s="157"/>
      <c r="DB67" s="157"/>
      <c r="DC67" s="157"/>
      <c r="DD67" s="157"/>
      <c r="DE67" s="157"/>
      <c r="DF67" s="157"/>
      <c r="DG67" s="157"/>
      <c r="DH67" s="157"/>
      <c r="DI67" s="157"/>
      <c r="DJ67" s="157"/>
      <c r="DK67" s="157"/>
      <c r="DL67" s="157"/>
      <c r="DM67" s="157"/>
      <c r="DN67" s="157"/>
      <c r="DO67" s="157"/>
      <c r="DP67" s="157"/>
      <c r="DQ67" s="157"/>
      <c r="DR67" s="157"/>
      <c r="DS67" s="157"/>
      <c r="DT67" s="157"/>
      <c r="DU67" s="157"/>
      <c r="DV67" s="157"/>
      <c r="DW67" s="157"/>
      <c r="DX67" s="157"/>
      <c r="DY67" s="157"/>
      <c r="DZ67" s="157"/>
      <c r="EA67" s="157"/>
      <c r="EB67" s="157"/>
      <c r="EC67" s="157"/>
      <c r="ED67" s="157"/>
      <c r="EE67" s="157"/>
    </row>
    <row r="68" spans="1:135" ht="9.75" customHeight="1">
      <c r="A68" s="157"/>
      <c r="B68" s="157"/>
      <c r="C68" s="157"/>
      <c r="D68" s="157"/>
      <c r="E68" s="157"/>
      <c r="F68" s="157"/>
      <c r="G68" s="157"/>
      <c r="H68" s="157"/>
      <c r="I68" s="494"/>
      <c r="J68" s="494"/>
      <c r="K68" s="494"/>
      <c r="L68" s="494"/>
      <c r="M68" s="494"/>
      <c r="N68" s="494"/>
      <c r="O68" s="494"/>
      <c r="P68" s="494"/>
      <c r="Q68" s="494"/>
      <c r="R68" s="494"/>
      <c r="S68" s="494"/>
      <c r="T68" s="494"/>
      <c r="U68" s="494"/>
      <c r="V68" s="494"/>
      <c r="W68" s="494"/>
      <c r="X68" s="494"/>
      <c r="Y68" s="494"/>
      <c r="Z68" s="494"/>
      <c r="AA68" s="494"/>
      <c r="AB68" s="494"/>
      <c r="AH68" s="492"/>
      <c r="AI68" s="157"/>
      <c r="AJ68" s="157"/>
      <c r="AK68" s="525"/>
      <c r="AL68" s="525"/>
      <c r="AM68" s="525"/>
      <c r="AN68" s="157"/>
      <c r="AO68" s="157"/>
      <c r="AP68" s="525"/>
      <c r="AQ68" s="525"/>
      <c r="AR68" s="525"/>
      <c r="AS68" s="525"/>
      <c r="AT68" s="525"/>
      <c r="AU68" s="525"/>
      <c r="AV68" s="525"/>
      <c r="AW68" s="525"/>
      <c r="AX68" s="525"/>
      <c r="AY68" s="525"/>
      <c r="AZ68" s="525"/>
      <c r="BA68" s="157"/>
      <c r="BB68" s="157"/>
      <c r="BC68" s="157"/>
      <c r="BD68" s="157"/>
      <c r="BE68" s="157"/>
      <c r="BF68" s="157"/>
      <c r="BG68" s="157"/>
      <c r="BH68" s="157"/>
      <c r="BI68" s="157"/>
      <c r="BJ68" s="157"/>
      <c r="BK68" s="157"/>
      <c r="BL68" s="157"/>
      <c r="BM68" s="157"/>
      <c r="BN68" s="157"/>
      <c r="BO68" s="157"/>
      <c r="BP68" s="493"/>
      <c r="BQ68" s="157"/>
      <c r="BR68" s="494"/>
      <c r="BS68" s="157"/>
      <c r="BT68" s="157"/>
      <c r="BU68" s="157"/>
      <c r="BV68" s="157"/>
      <c r="BW68" s="157"/>
      <c r="BX68" s="157"/>
      <c r="BY68" s="157"/>
      <c r="BZ68" s="157"/>
      <c r="CA68" s="157"/>
      <c r="CB68" s="157"/>
      <c r="CC68" s="157"/>
      <c r="CD68" s="157"/>
      <c r="CE68" s="157"/>
      <c r="CF68" s="157"/>
      <c r="CG68" s="157"/>
      <c r="CH68" s="157"/>
      <c r="CI68" s="157"/>
      <c r="CJ68" s="157"/>
      <c r="CK68" s="157"/>
      <c r="CL68" s="157"/>
      <c r="CM68" s="157"/>
      <c r="CN68" s="157"/>
      <c r="CO68" s="157"/>
      <c r="CP68" s="157"/>
      <c r="CQ68" s="157"/>
      <c r="CR68" s="157"/>
      <c r="CS68" s="157"/>
      <c r="CT68" s="157"/>
      <c r="CU68" s="157"/>
      <c r="CV68" s="157"/>
      <c r="CW68" s="157"/>
      <c r="CX68" s="157"/>
      <c r="CY68" s="157"/>
      <c r="CZ68" s="157"/>
      <c r="DA68" s="157"/>
      <c r="DB68" s="157"/>
      <c r="DC68" s="157"/>
      <c r="DD68" s="157"/>
      <c r="DE68" s="157"/>
      <c r="DF68" s="157"/>
      <c r="DG68" s="157"/>
      <c r="DH68" s="157"/>
      <c r="DI68" s="157"/>
      <c r="DJ68" s="157"/>
      <c r="DK68" s="157"/>
      <c r="DL68" s="157"/>
      <c r="DM68" s="157"/>
      <c r="DN68" s="157"/>
      <c r="DO68" s="157"/>
      <c r="DP68" s="157"/>
      <c r="DQ68" s="157"/>
      <c r="DR68" s="157"/>
      <c r="DS68" s="157"/>
      <c r="DT68" s="157"/>
      <c r="DU68" s="157"/>
      <c r="DV68" s="157"/>
      <c r="DW68" s="157"/>
      <c r="DX68" s="157"/>
      <c r="DY68" s="157"/>
      <c r="DZ68" s="157"/>
      <c r="EA68" s="157"/>
      <c r="EB68" s="157"/>
      <c r="EC68" s="157"/>
      <c r="ED68" s="157"/>
      <c r="EE68" s="157"/>
    </row>
    <row r="69" spans="1:135" ht="9.75" customHeight="1">
      <c r="A69" s="157"/>
      <c r="B69" s="157"/>
      <c r="C69" s="157"/>
      <c r="D69" s="157"/>
      <c r="E69" s="157"/>
      <c r="F69" s="157"/>
      <c r="G69" s="157"/>
      <c r="H69" s="157"/>
      <c r="I69" s="494"/>
      <c r="J69" s="494"/>
      <c r="K69" s="494"/>
      <c r="L69" s="494"/>
      <c r="M69" s="494"/>
      <c r="N69" s="494"/>
      <c r="O69" s="494"/>
      <c r="P69" s="494"/>
      <c r="Q69" s="494"/>
      <c r="R69" s="494"/>
      <c r="S69" s="494"/>
      <c r="T69" s="494"/>
      <c r="U69" s="494"/>
      <c r="V69" s="494"/>
      <c r="W69" s="494"/>
      <c r="X69" s="494"/>
      <c r="Y69" s="494"/>
      <c r="Z69" s="494"/>
      <c r="AA69" s="494"/>
      <c r="AB69" s="494"/>
      <c r="AH69" s="492"/>
      <c r="AI69" s="157"/>
      <c r="AJ69" s="157"/>
      <c r="AK69" s="525"/>
      <c r="AL69" s="525"/>
      <c r="AM69" s="525"/>
      <c r="AN69" s="157"/>
      <c r="AO69" s="157"/>
      <c r="AP69" s="525"/>
      <c r="AQ69" s="525"/>
      <c r="AR69" s="525"/>
      <c r="AS69" s="525"/>
      <c r="AT69" s="525"/>
      <c r="AU69" s="525"/>
      <c r="AV69" s="525"/>
      <c r="AW69" s="525"/>
      <c r="AX69" s="525"/>
      <c r="AY69" s="525"/>
      <c r="AZ69" s="525"/>
      <c r="BA69" s="157"/>
      <c r="BB69" s="157"/>
      <c r="BC69" s="157"/>
      <c r="BD69" s="157"/>
      <c r="BE69" s="157"/>
      <c r="BF69" s="157"/>
      <c r="BG69" s="157"/>
      <c r="BH69" s="157"/>
      <c r="BI69" s="157"/>
      <c r="BJ69" s="157"/>
      <c r="BK69" s="157"/>
      <c r="BL69" s="157"/>
      <c r="BM69" s="157"/>
      <c r="BN69" s="157"/>
      <c r="BO69" s="157"/>
      <c r="BP69" s="493"/>
      <c r="BQ69" s="157"/>
      <c r="BR69" s="494"/>
      <c r="BS69" s="157"/>
      <c r="BT69" s="157"/>
      <c r="BU69" s="157"/>
      <c r="BV69" s="157"/>
      <c r="BW69" s="157"/>
      <c r="BX69" s="157"/>
      <c r="BY69" s="157"/>
      <c r="BZ69" s="157"/>
      <c r="CA69" s="157"/>
      <c r="CB69" s="157"/>
      <c r="CC69" s="157"/>
      <c r="CD69" s="157"/>
      <c r="CE69" s="157"/>
      <c r="CF69" s="157"/>
      <c r="CG69" s="157"/>
      <c r="CH69" s="157"/>
      <c r="CI69" s="157"/>
      <c r="CJ69" s="157"/>
      <c r="CK69" s="157"/>
      <c r="CL69" s="157"/>
      <c r="CM69" s="157"/>
      <c r="CN69" s="157"/>
      <c r="CO69" s="157"/>
      <c r="CP69" s="157"/>
      <c r="CQ69" s="157"/>
      <c r="CR69" s="157"/>
      <c r="CS69" s="157"/>
      <c r="CT69" s="157"/>
      <c r="CU69" s="157"/>
      <c r="CV69" s="157"/>
      <c r="CW69" s="157"/>
      <c r="CX69" s="157"/>
      <c r="CY69" s="157"/>
      <c r="CZ69" s="157"/>
      <c r="DA69" s="157"/>
      <c r="DB69" s="157"/>
      <c r="DC69" s="157"/>
      <c r="DD69" s="157"/>
      <c r="DE69" s="157"/>
      <c r="DF69" s="157"/>
      <c r="DG69" s="157"/>
      <c r="DH69" s="157"/>
      <c r="DI69" s="157"/>
      <c r="DJ69" s="157"/>
      <c r="DK69" s="157"/>
      <c r="DL69" s="157"/>
      <c r="DM69" s="157"/>
      <c r="DN69" s="157"/>
      <c r="DO69" s="157"/>
      <c r="DP69" s="157"/>
      <c r="DQ69" s="157"/>
      <c r="DR69" s="157"/>
      <c r="DS69" s="157"/>
      <c r="DT69" s="157"/>
      <c r="DU69" s="157"/>
      <c r="DV69" s="157"/>
      <c r="DW69" s="157"/>
      <c r="DX69" s="157"/>
      <c r="DY69" s="157"/>
      <c r="DZ69" s="157"/>
      <c r="EA69" s="157"/>
      <c r="EB69" s="157"/>
      <c r="EC69" s="157"/>
      <c r="ED69" s="157"/>
      <c r="EE69" s="157"/>
    </row>
    <row r="70" spans="1:135" ht="9.75" customHeight="1">
      <c r="A70" s="157"/>
      <c r="B70" s="157"/>
      <c r="C70" s="157"/>
      <c r="D70" s="157"/>
      <c r="E70" s="157"/>
      <c r="F70" s="157"/>
      <c r="G70" s="157"/>
      <c r="H70" s="157"/>
      <c r="I70" s="494"/>
      <c r="J70" s="494"/>
      <c r="K70" s="494"/>
      <c r="L70" s="494"/>
      <c r="M70" s="494"/>
      <c r="N70" s="494"/>
      <c r="O70" s="494"/>
      <c r="P70" s="494"/>
      <c r="Q70" s="494"/>
      <c r="R70" s="494"/>
      <c r="S70" s="494"/>
      <c r="T70" s="494"/>
      <c r="U70" s="494"/>
      <c r="V70" s="494"/>
      <c r="W70" s="494"/>
      <c r="X70" s="494"/>
      <c r="Y70" s="494"/>
      <c r="Z70" s="494"/>
      <c r="AA70" s="494"/>
      <c r="AB70" s="494"/>
      <c r="AH70" s="492"/>
      <c r="AI70" s="157"/>
      <c r="AJ70" s="157"/>
      <c r="AK70" s="525"/>
      <c r="AL70" s="525"/>
      <c r="AM70" s="525"/>
      <c r="AN70" s="157"/>
      <c r="AO70" s="157"/>
      <c r="AP70" s="525"/>
      <c r="AQ70" s="525"/>
      <c r="AR70" s="525"/>
      <c r="AS70" s="525"/>
      <c r="AT70" s="525"/>
      <c r="AU70" s="525"/>
      <c r="AV70" s="525"/>
      <c r="AW70" s="525"/>
      <c r="AX70" s="525"/>
      <c r="AY70" s="525"/>
      <c r="AZ70" s="525"/>
      <c r="BA70" s="157"/>
      <c r="BB70" s="157"/>
      <c r="BC70" s="157"/>
      <c r="BD70" s="157"/>
      <c r="BE70" s="157"/>
      <c r="BF70" s="157"/>
      <c r="BG70" s="157"/>
      <c r="BH70" s="157"/>
      <c r="BI70" s="157"/>
      <c r="BJ70" s="157"/>
      <c r="BK70" s="157"/>
      <c r="BL70" s="157"/>
      <c r="BM70" s="157"/>
      <c r="BN70" s="157"/>
      <c r="BO70" s="157"/>
      <c r="BP70" s="493"/>
      <c r="BQ70" s="157"/>
      <c r="BR70" s="494"/>
      <c r="BS70" s="157"/>
      <c r="BT70" s="157"/>
      <c r="BU70" s="157"/>
      <c r="BV70" s="157"/>
      <c r="BW70" s="157"/>
      <c r="BX70" s="157"/>
      <c r="BY70" s="157"/>
      <c r="BZ70" s="157"/>
      <c r="CA70" s="157"/>
      <c r="CB70" s="157"/>
      <c r="CC70" s="157"/>
      <c r="CD70" s="157"/>
      <c r="CE70" s="157"/>
      <c r="CF70" s="157"/>
      <c r="CG70" s="157"/>
      <c r="CH70" s="157"/>
      <c r="CI70" s="157"/>
      <c r="CJ70" s="157"/>
      <c r="CK70" s="157"/>
      <c r="CL70" s="157"/>
      <c r="CM70" s="157"/>
      <c r="CN70" s="157"/>
      <c r="CO70" s="157"/>
      <c r="CP70" s="157"/>
      <c r="CQ70" s="157"/>
      <c r="CR70" s="157"/>
      <c r="CS70" s="157"/>
      <c r="CT70" s="157"/>
      <c r="CU70" s="157"/>
      <c r="CV70" s="157"/>
      <c r="CW70" s="157"/>
      <c r="CX70" s="157"/>
      <c r="CY70" s="157"/>
      <c r="CZ70" s="157"/>
      <c r="DA70" s="157"/>
      <c r="DB70" s="157"/>
      <c r="DC70" s="157"/>
      <c r="DD70" s="157"/>
      <c r="DE70" s="157"/>
      <c r="DF70" s="157"/>
      <c r="DG70" s="157"/>
      <c r="DH70" s="157"/>
      <c r="DI70" s="157"/>
      <c r="DJ70" s="157"/>
      <c r="DK70" s="157"/>
      <c r="DL70" s="157"/>
      <c r="DM70" s="157"/>
      <c r="DN70" s="157"/>
      <c r="DO70" s="157"/>
      <c r="DP70" s="157"/>
      <c r="DQ70" s="157"/>
      <c r="DR70" s="157"/>
      <c r="DS70" s="157"/>
      <c r="DT70" s="157"/>
      <c r="DU70" s="157"/>
      <c r="DV70" s="157"/>
      <c r="DW70" s="157"/>
      <c r="DX70" s="157"/>
      <c r="DY70" s="157"/>
      <c r="DZ70" s="157"/>
      <c r="EA70" s="157"/>
      <c r="EB70" s="157"/>
      <c r="EC70" s="157"/>
      <c r="ED70" s="157"/>
      <c r="EE70" s="157"/>
    </row>
    <row r="71" spans="1:135" ht="9.75" customHeight="1">
      <c r="A71" s="157"/>
      <c r="B71" s="157"/>
      <c r="C71" s="157"/>
      <c r="D71" s="157"/>
      <c r="E71" s="157"/>
      <c r="F71" s="157"/>
      <c r="G71" s="157"/>
      <c r="H71" s="157"/>
      <c r="I71" s="494"/>
      <c r="J71" s="494"/>
      <c r="K71" s="494"/>
      <c r="L71" s="494"/>
      <c r="M71" s="494"/>
      <c r="N71" s="494"/>
      <c r="O71" s="494"/>
      <c r="P71" s="494"/>
      <c r="Q71" s="494"/>
      <c r="R71" s="494"/>
      <c r="S71" s="494"/>
      <c r="T71" s="494"/>
      <c r="U71" s="494"/>
      <c r="V71" s="494"/>
      <c r="W71" s="494"/>
      <c r="X71" s="494"/>
      <c r="Y71" s="494"/>
      <c r="Z71" s="494"/>
      <c r="AA71" s="494"/>
      <c r="AB71" s="494"/>
      <c r="AH71" s="492"/>
      <c r="AI71" s="157"/>
      <c r="AJ71" s="157"/>
      <c r="AK71" s="525"/>
      <c r="AL71" s="525"/>
      <c r="AM71" s="525"/>
      <c r="AN71" s="157"/>
      <c r="AO71" s="157"/>
      <c r="AP71" s="525"/>
      <c r="AQ71" s="525"/>
      <c r="AR71" s="525"/>
      <c r="AS71" s="525"/>
      <c r="AT71" s="525"/>
      <c r="AU71" s="525"/>
      <c r="AV71" s="525"/>
      <c r="AW71" s="525"/>
      <c r="AX71" s="525"/>
      <c r="AY71" s="525"/>
      <c r="AZ71" s="525"/>
      <c r="BA71" s="157"/>
      <c r="BB71" s="157"/>
      <c r="BC71" s="157"/>
      <c r="BD71" s="157"/>
      <c r="BE71" s="157"/>
      <c r="BF71" s="157"/>
      <c r="BG71" s="157"/>
      <c r="BH71" s="157"/>
      <c r="BI71" s="157"/>
      <c r="BJ71" s="157"/>
      <c r="BK71" s="157"/>
      <c r="BL71" s="157"/>
      <c r="BM71" s="157"/>
      <c r="BN71" s="157"/>
      <c r="BO71" s="157"/>
      <c r="BP71" s="493"/>
      <c r="BQ71" s="157"/>
      <c r="BR71" s="494"/>
      <c r="BS71" s="157"/>
      <c r="BT71" s="157"/>
      <c r="BU71" s="157"/>
      <c r="BV71" s="157"/>
      <c r="BW71" s="157"/>
      <c r="BX71" s="157"/>
      <c r="BY71" s="157"/>
      <c r="BZ71" s="157"/>
      <c r="CA71" s="157"/>
      <c r="CB71" s="157"/>
      <c r="CC71" s="157"/>
      <c r="CD71" s="157"/>
      <c r="CE71" s="157"/>
      <c r="CF71" s="157"/>
      <c r="CG71" s="157"/>
      <c r="CH71" s="157"/>
      <c r="CI71" s="157"/>
      <c r="CJ71" s="157"/>
      <c r="CK71" s="157"/>
      <c r="CL71" s="157"/>
      <c r="CM71" s="157"/>
      <c r="CN71" s="157"/>
      <c r="CO71" s="157"/>
      <c r="CP71" s="157"/>
      <c r="CQ71" s="157"/>
      <c r="CR71" s="157"/>
      <c r="CS71" s="157"/>
      <c r="CT71" s="157"/>
      <c r="CU71" s="157"/>
      <c r="CV71" s="157"/>
      <c r="CW71" s="157"/>
      <c r="CX71" s="157"/>
      <c r="CY71" s="157"/>
      <c r="CZ71" s="157"/>
      <c r="DA71" s="157"/>
      <c r="DB71" s="157"/>
      <c r="DC71" s="157"/>
      <c r="DD71" s="157"/>
      <c r="DE71" s="157"/>
      <c r="DF71" s="157"/>
      <c r="DG71" s="157"/>
      <c r="DH71" s="157"/>
      <c r="DI71" s="157"/>
      <c r="DJ71" s="157"/>
      <c r="DK71" s="157"/>
      <c r="DL71" s="157"/>
      <c r="DM71" s="157"/>
      <c r="DN71" s="157"/>
      <c r="DO71" s="157"/>
      <c r="DP71" s="157"/>
      <c r="DQ71" s="157"/>
      <c r="DR71" s="157"/>
      <c r="DS71" s="157"/>
      <c r="DT71" s="157"/>
      <c r="DU71" s="157"/>
      <c r="DV71" s="157"/>
      <c r="DW71" s="157"/>
      <c r="DX71" s="157"/>
      <c r="DY71" s="157"/>
      <c r="DZ71" s="157"/>
      <c r="EA71" s="157"/>
      <c r="EB71" s="157"/>
      <c r="EC71" s="157"/>
      <c r="ED71" s="157"/>
      <c r="EE71" s="157"/>
    </row>
    <row r="72" spans="1:135" ht="9.75" customHeight="1">
      <c r="A72" s="157"/>
      <c r="B72" s="157"/>
      <c r="C72" s="157"/>
      <c r="D72" s="157"/>
      <c r="E72" s="157"/>
      <c r="F72" s="157"/>
      <c r="G72" s="157"/>
      <c r="H72" s="157"/>
      <c r="I72" s="494"/>
      <c r="J72" s="494"/>
      <c r="K72" s="494"/>
      <c r="L72" s="494"/>
      <c r="M72" s="494"/>
      <c r="N72" s="494"/>
      <c r="O72" s="494"/>
      <c r="P72" s="494"/>
      <c r="Q72" s="494"/>
      <c r="R72" s="494"/>
      <c r="S72" s="494"/>
      <c r="T72" s="494"/>
      <c r="U72" s="494"/>
      <c r="V72" s="494"/>
      <c r="W72" s="494"/>
      <c r="X72" s="494"/>
      <c r="Y72" s="494"/>
      <c r="Z72" s="494"/>
      <c r="AA72" s="494"/>
      <c r="AB72" s="494"/>
      <c r="AH72" s="492"/>
      <c r="AI72" s="157"/>
      <c r="AJ72" s="157"/>
      <c r="AK72" s="525"/>
      <c r="AL72" s="525"/>
      <c r="AM72" s="525"/>
      <c r="AN72" s="157"/>
      <c r="AO72" s="157"/>
      <c r="AP72" s="525"/>
      <c r="AQ72" s="525"/>
      <c r="AR72" s="525"/>
      <c r="AS72" s="525"/>
      <c r="AT72" s="525"/>
      <c r="AU72" s="525"/>
      <c r="AV72" s="525"/>
      <c r="AW72" s="525"/>
      <c r="AX72" s="525"/>
      <c r="AY72" s="525"/>
      <c r="AZ72" s="525"/>
      <c r="BA72" s="157"/>
      <c r="BB72" s="157"/>
      <c r="BC72" s="157"/>
      <c r="BD72" s="157"/>
      <c r="BE72" s="157"/>
      <c r="BF72" s="157"/>
      <c r="BG72" s="157"/>
      <c r="BH72" s="157"/>
      <c r="BI72" s="157"/>
      <c r="BJ72" s="157"/>
      <c r="BK72" s="157"/>
      <c r="BL72" s="157"/>
      <c r="BM72" s="157"/>
      <c r="BN72" s="157"/>
      <c r="BO72" s="157"/>
      <c r="BP72" s="493"/>
      <c r="BQ72" s="157"/>
      <c r="BR72" s="494"/>
      <c r="BS72" s="157"/>
      <c r="BT72" s="157"/>
      <c r="BU72" s="157"/>
      <c r="BV72" s="157"/>
      <c r="BW72" s="157"/>
      <c r="BX72" s="157"/>
      <c r="BY72" s="157"/>
      <c r="BZ72" s="157"/>
      <c r="CA72" s="157"/>
      <c r="CB72" s="157"/>
      <c r="CC72" s="157"/>
      <c r="CD72" s="157"/>
      <c r="CE72" s="157"/>
      <c r="CF72" s="157"/>
      <c r="CG72" s="157"/>
      <c r="CH72" s="157"/>
      <c r="CI72" s="157"/>
      <c r="CJ72" s="157"/>
      <c r="CK72" s="157"/>
      <c r="CL72" s="157"/>
      <c r="CM72" s="157"/>
      <c r="CN72" s="157"/>
      <c r="CO72" s="157"/>
      <c r="CP72" s="157"/>
      <c r="CQ72" s="157"/>
      <c r="CR72" s="157"/>
      <c r="CS72" s="157"/>
      <c r="CT72" s="157"/>
      <c r="CU72" s="157"/>
      <c r="CV72" s="157"/>
      <c r="CW72" s="157"/>
      <c r="CX72" s="157"/>
      <c r="CY72" s="157"/>
      <c r="CZ72" s="157"/>
      <c r="DA72" s="157"/>
      <c r="DB72" s="157"/>
      <c r="DC72" s="157"/>
      <c r="DD72" s="157"/>
      <c r="DE72" s="157"/>
      <c r="DF72" s="157"/>
      <c r="DG72" s="157"/>
      <c r="DH72" s="157"/>
      <c r="DI72" s="157"/>
      <c r="DJ72" s="157"/>
      <c r="DK72" s="157"/>
      <c r="DL72" s="157"/>
      <c r="DM72" s="157"/>
      <c r="DN72" s="157"/>
      <c r="DO72" s="157"/>
      <c r="DP72" s="157"/>
      <c r="DQ72" s="157"/>
      <c r="DR72" s="157"/>
      <c r="DS72" s="157"/>
      <c r="DT72" s="157"/>
      <c r="DU72" s="157"/>
      <c r="DV72" s="157"/>
      <c r="DW72" s="157"/>
      <c r="DX72" s="157"/>
      <c r="DY72" s="157"/>
      <c r="DZ72" s="157"/>
      <c r="EA72" s="157"/>
      <c r="EB72" s="157"/>
      <c r="EC72" s="157"/>
      <c r="ED72" s="157"/>
      <c r="EE72" s="157"/>
    </row>
    <row r="73" spans="1:135" ht="9.75" customHeight="1">
      <c r="A73" s="157"/>
      <c r="B73" s="157"/>
      <c r="C73" s="157"/>
      <c r="D73" s="157"/>
      <c r="E73" s="157"/>
      <c r="F73" s="157"/>
      <c r="G73" s="157"/>
      <c r="H73" s="157"/>
      <c r="I73" s="494"/>
      <c r="J73" s="494"/>
      <c r="K73" s="494"/>
      <c r="L73" s="494"/>
      <c r="M73" s="494"/>
      <c r="N73" s="494"/>
      <c r="O73" s="494"/>
      <c r="P73" s="494"/>
      <c r="Q73" s="494"/>
      <c r="R73" s="494"/>
      <c r="S73" s="494"/>
      <c r="T73" s="494"/>
      <c r="U73" s="494"/>
      <c r="V73" s="494"/>
      <c r="W73" s="494"/>
      <c r="X73" s="494"/>
      <c r="Y73" s="494"/>
      <c r="Z73" s="494"/>
      <c r="AA73" s="494"/>
      <c r="AB73" s="494"/>
      <c r="AH73" s="492"/>
      <c r="AI73" s="157"/>
      <c r="AJ73" s="157"/>
      <c r="AK73" s="525"/>
      <c r="AL73" s="525"/>
      <c r="AM73" s="525"/>
      <c r="AN73" s="157"/>
      <c r="AO73" s="157"/>
      <c r="AP73" s="525"/>
      <c r="AQ73" s="525"/>
      <c r="AR73" s="525"/>
      <c r="AS73" s="525"/>
      <c r="AT73" s="525"/>
      <c r="AU73" s="525"/>
      <c r="AV73" s="525"/>
      <c r="AW73" s="525"/>
      <c r="AX73" s="525"/>
      <c r="AY73" s="525"/>
      <c r="AZ73" s="525"/>
      <c r="BA73" s="157"/>
      <c r="BB73" s="157"/>
      <c r="BC73" s="157"/>
      <c r="BD73" s="157"/>
      <c r="BE73" s="157"/>
      <c r="BF73" s="157"/>
      <c r="BG73" s="157"/>
      <c r="BH73" s="157"/>
      <c r="BI73" s="157"/>
      <c r="BJ73" s="157"/>
      <c r="BK73" s="157"/>
      <c r="BL73" s="157"/>
      <c r="BM73" s="157"/>
      <c r="BN73" s="157"/>
      <c r="BO73" s="157"/>
      <c r="BP73" s="493"/>
      <c r="BQ73" s="157"/>
      <c r="BR73" s="494"/>
      <c r="BS73" s="157"/>
      <c r="BT73" s="157"/>
      <c r="BU73" s="157"/>
      <c r="BV73" s="157"/>
      <c r="BW73" s="157"/>
      <c r="BX73" s="157"/>
      <c r="BY73" s="157"/>
      <c r="BZ73" s="157"/>
      <c r="CA73" s="157"/>
      <c r="CB73" s="157"/>
      <c r="CC73" s="157"/>
      <c r="CD73" s="157"/>
      <c r="CE73" s="157"/>
      <c r="CF73" s="157"/>
      <c r="CG73" s="157"/>
      <c r="CH73" s="157"/>
      <c r="CI73" s="157"/>
      <c r="CJ73" s="157"/>
      <c r="CK73" s="157"/>
      <c r="CL73" s="157"/>
      <c r="CM73" s="157"/>
      <c r="CN73" s="157"/>
      <c r="CO73" s="157"/>
      <c r="CP73" s="157"/>
      <c r="CQ73" s="157"/>
      <c r="CR73" s="157"/>
      <c r="CS73" s="157"/>
      <c r="CT73" s="157"/>
      <c r="CU73" s="157"/>
      <c r="CV73" s="157"/>
      <c r="CW73" s="157"/>
      <c r="CX73" s="157"/>
      <c r="CY73" s="157"/>
      <c r="CZ73" s="157"/>
      <c r="DA73" s="157"/>
      <c r="DB73" s="157"/>
      <c r="DC73" s="157"/>
      <c r="DD73" s="157"/>
      <c r="DE73" s="157"/>
      <c r="DF73" s="157"/>
      <c r="DG73" s="157"/>
      <c r="DH73" s="157"/>
      <c r="DI73" s="157"/>
      <c r="DJ73" s="157"/>
      <c r="DK73" s="157"/>
      <c r="DL73" s="157"/>
      <c r="DM73" s="157"/>
      <c r="DN73" s="157"/>
      <c r="DO73" s="157"/>
      <c r="DP73" s="157"/>
      <c r="DQ73" s="157"/>
      <c r="DR73" s="157"/>
      <c r="DS73" s="157"/>
      <c r="DT73" s="157"/>
      <c r="DU73" s="157"/>
      <c r="DV73" s="157"/>
      <c r="DW73" s="157"/>
      <c r="DX73" s="157"/>
      <c r="DY73" s="157"/>
      <c r="DZ73" s="157"/>
      <c r="EA73" s="157"/>
      <c r="EB73" s="157"/>
      <c r="EC73" s="157"/>
      <c r="ED73" s="157"/>
      <c r="EE73" s="157"/>
    </row>
    <row r="74" spans="1:135" ht="9.75" customHeight="1">
      <c r="A74" s="157"/>
      <c r="B74" s="157"/>
      <c r="C74" s="157"/>
      <c r="D74" s="157"/>
      <c r="E74" s="157"/>
      <c r="F74" s="157"/>
      <c r="G74" s="157"/>
      <c r="H74" s="157"/>
      <c r="I74" s="494"/>
      <c r="J74" s="494"/>
      <c r="K74" s="494"/>
      <c r="L74" s="494"/>
      <c r="M74" s="494"/>
      <c r="N74" s="494"/>
      <c r="O74" s="494"/>
      <c r="P74" s="494"/>
      <c r="Q74" s="494"/>
      <c r="R74" s="494"/>
      <c r="S74" s="494"/>
      <c r="T74" s="494"/>
      <c r="U74" s="494"/>
      <c r="V74" s="494"/>
      <c r="W74" s="494"/>
      <c r="X74" s="494"/>
      <c r="Y74" s="494"/>
      <c r="Z74" s="494"/>
      <c r="AA74" s="494"/>
      <c r="AB74" s="494"/>
      <c r="AH74" s="492"/>
      <c r="AI74" s="157"/>
      <c r="AJ74" s="157"/>
      <c r="AK74" s="525"/>
      <c r="AL74" s="525"/>
      <c r="AM74" s="525"/>
      <c r="AN74" s="157"/>
      <c r="AO74" s="157"/>
      <c r="AP74" s="525"/>
      <c r="AQ74" s="525"/>
      <c r="AR74" s="525"/>
      <c r="AS74" s="525"/>
      <c r="AT74" s="525"/>
      <c r="AU74" s="525"/>
      <c r="AV74" s="525"/>
      <c r="AW74" s="525"/>
      <c r="AX74" s="525"/>
      <c r="AY74" s="525"/>
      <c r="AZ74" s="525"/>
      <c r="BA74" s="157"/>
      <c r="BB74" s="157"/>
      <c r="BC74" s="157"/>
      <c r="BD74" s="157"/>
      <c r="BE74" s="157"/>
      <c r="BF74" s="157"/>
      <c r="BG74" s="157"/>
      <c r="BH74" s="157"/>
      <c r="BI74" s="157"/>
      <c r="BJ74" s="157"/>
      <c r="BK74" s="157"/>
      <c r="BL74" s="157"/>
      <c r="BM74" s="157"/>
      <c r="BN74" s="157"/>
      <c r="BO74" s="157"/>
      <c r="BP74" s="493"/>
      <c r="BQ74" s="157"/>
      <c r="BR74" s="494"/>
      <c r="BS74" s="157"/>
      <c r="BT74" s="157"/>
      <c r="BU74" s="157"/>
      <c r="BV74" s="157"/>
      <c r="BW74" s="157"/>
      <c r="BX74" s="157"/>
      <c r="BY74" s="157"/>
      <c r="BZ74" s="157"/>
      <c r="CA74" s="157"/>
      <c r="CB74" s="157"/>
      <c r="CC74" s="157"/>
      <c r="CD74" s="157"/>
      <c r="CE74" s="157"/>
      <c r="CF74" s="157"/>
      <c r="CG74" s="157"/>
      <c r="CH74" s="157"/>
      <c r="CI74" s="157"/>
      <c r="CJ74" s="157"/>
      <c r="CK74" s="157"/>
      <c r="CL74" s="157"/>
      <c r="CM74" s="157"/>
      <c r="CN74" s="157"/>
      <c r="CO74" s="157"/>
      <c r="CP74" s="157"/>
      <c r="CQ74" s="157"/>
      <c r="CR74" s="157"/>
      <c r="CS74" s="157"/>
      <c r="CT74" s="157"/>
      <c r="CU74" s="157"/>
      <c r="CV74" s="157"/>
      <c r="CW74" s="157"/>
      <c r="CX74" s="157"/>
      <c r="CY74" s="157"/>
      <c r="CZ74" s="157"/>
      <c r="DA74" s="157"/>
      <c r="DB74" s="157"/>
      <c r="DC74" s="157"/>
      <c r="DD74" s="157"/>
      <c r="DE74" s="157"/>
      <c r="DF74" s="157"/>
      <c r="DG74" s="157"/>
      <c r="DH74" s="157"/>
      <c r="DI74" s="157"/>
      <c r="DJ74" s="157"/>
      <c r="DK74" s="157"/>
      <c r="DL74" s="157"/>
      <c r="DM74" s="157"/>
      <c r="DN74" s="157"/>
      <c r="DO74" s="157"/>
      <c r="DP74" s="157"/>
      <c r="DQ74" s="157"/>
      <c r="DR74" s="157"/>
      <c r="DS74" s="157"/>
      <c r="DT74" s="157"/>
      <c r="DU74" s="157"/>
      <c r="DV74" s="157"/>
      <c r="DW74" s="157"/>
      <c r="DX74" s="157"/>
      <c r="DY74" s="157"/>
      <c r="DZ74" s="157"/>
      <c r="EA74" s="157"/>
      <c r="EB74" s="157"/>
      <c r="EC74" s="157"/>
      <c r="ED74" s="157"/>
      <c r="EE74" s="157"/>
    </row>
    <row r="75" spans="1:135" ht="9.75" customHeight="1">
      <c r="A75" s="157"/>
      <c r="B75" s="157"/>
      <c r="C75" s="157"/>
      <c r="D75" s="157"/>
      <c r="E75" s="157"/>
      <c r="F75" s="157"/>
      <c r="G75" s="157"/>
      <c r="H75" s="157"/>
      <c r="I75" s="494"/>
      <c r="J75" s="494"/>
      <c r="K75" s="494"/>
      <c r="L75" s="494"/>
      <c r="M75" s="494"/>
      <c r="N75" s="494"/>
      <c r="O75" s="494"/>
      <c r="P75" s="494"/>
      <c r="Q75" s="494"/>
      <c r="R75" s="494"/>
      <c r="S75" s="494"/>
      <c r="T75" s="494"/>
      <c r="U75" s="494"/>
      <c r="V75" s="494"/>
      <c r="W75" s="494"/>
      <c r="X75" s="494"/>
      <c r="Y75" s="494"/>
      <c r="Z75" s="494"/>
      <c r="AA75" s="494"/>
      <c r="AB75" s="494"/>
      <c r="AH75" s="492"/>
      <c r="AI75" s="157"/>
      <c r="AJ75" s="157"/>
      <c r="AK75" s="525"/>
      <c r="AL75" s="525"/>
      <c r="AM75" s="525"/>
      <c r="AN75" s="157"/>
      <c r="AO75" s="157"/>
      <c r="AP75" s="525"/>
      <c r="AQ75" s="525"/>
      <c r="AR75" s="525"/>
      <c r="AS75" s="525"/>
      <c r="AT75" s="525"/>
      <c r="AU75" s="525"/>
      <c r="AV75" s="525"/>
      <c r="AW75" s="525"/>
      <c r="AX75" s="525"/>
      <c r="AY75" s="525"/>
      <c r="AZ75" s="525"/>
      <c r="BA75" s="157"/>
      <c r="BB75" s="157"/>
      <c r="BC75" s="157"/>
      <c r="BD75" s="157"/>
      <c r="BE75" s="157"/>
      <c r="BF75" s="157"/>
      <c r="BG75" s="157"/>
      <c r="BH75" s="157"/>
      <c r="BI75" s="157"/>
      <c r="BJ75" s="157"/>
      <c r="BK75" s="157"/>
      <c r="BL75" s="157"/>
      <c r="BM75" s="157"/>
      <c r="BN75" s="157"/>
      <c r="BO75" s="157"/>
      <c r="BP75" s="493"/>
      <c r="BQ75" s="157"/>
      <c r="BR75" s="494"/>
      <c r="BS75" s="157"/>
      <c r="BT75" s="157"/>
      <c r="BU75" s="157"/>
      <c r="BV75" s="157"/>
      <c r="BW75" s="157"/>
      <c r="BX75" s="157"/>
      <c r="BY75" s="157"/>
      <c r="BZ75" s="157"/>
      <c r="CA75" s="157"/>
      <c r="CB75" s="157"/>
      <c r="CC75" s="157"/>
      <c r="CD75" s="157"/>
      <c r="CE75" s="157"/>
      <c r="CF75" s="157"/>
      <c r="CG75" s="157"/>
      <c r="CH75" s="157"/>
      <c r="CI75" s="157"/>
      <c r="CJ75" s="157"/>
      <c r="CK75" s="157"/>
      <c r="CL75" s="157"/>
      <c r="CM75" s="157"/>
      <c r="CN75" s="157"/>
      <c r="CO75" s="157"/>
      <c r="CP75" s="157"/>
      <c r="CQ75" s="157"/>
      <c r="CR75" s="157"/>
      <c r="CS75" s="157"/>
      <c r="CT75" s="157"/>
      <c r="CU75" s="157"/>
      <c r="CV75" s="157"/>
      <c r="CW75" s="157"/>
      <c r="CX75" s="157"/>
      <c r="CY75" s="157"/>
      <c r="CZ75" s="157"/>
      <c r="DA75" s="157"/>
      <c r="DB75" s="157"/>
      <c r="DC75" s="157"/>
      <c r="DD75" s="157"/>
      <c r="DE75" s="157"/>
      <c r="DF75" s="157"/>
      <c r="DG75" s="157"/>
      <c r="DH75" s="157"/>
      <c r="DI75" s="157"/>
      <c r="DJ75" s="157"/>
      <c r="DK75" s="157"/>
      <c r="DL75" s="157"/>
      <c r="DM75" s="157"/>
      <c r="DN75" s="157"/>
      <c r="DO75" s="157"/>
      <c r="DP75" s="157"/>
      <c r="DQ75" s="157"/>
      <c r="DR75" s="157"/>
      <c r="DS75" s="157"/>
      <c r="DT75" s="157"/>
      <c r="DU75" s="157"/>
      <c r="DV75" s="157"/>
      <c r="DW75" s="157"/>
      <c r="DX75" s="157"/>
      <c r="DY75" s="157"/>
      <c r="DZ75" s="157"/>
      <c r="EA75" s="157"/>
      <c r="EB75" s="157"/>
      <c r="EC75" s="157"/>
      <c r="ED75" s="157"/>
      <c r="EE75" s="157"/>
    </row>
    <row r="76" spans="1:135" ht="9.75" customHeight="1">
      <c r="A76" s="157"/>
      <c r="B76" s="157"/>
      <c r="C76" s="157"/>
      <c r="D76" s="157"/>
      <c r="E76" s="157"/>
      <c r="F76" s="157"/>
      <c r="G76" s="157"/>
      <c r="H76" s="157"/>
      <c r="I76" s="494"/>
      <c r="J76" s="494"/>
      <c r="K76" s="494"/>
      <c r="L76" s="494"/>
      <c r="M76" s="494"/>
      <c r="N76" s="494"/>
      <c r="O76" s="494"/>
      <c r="P76" s="494"/>
      <c r="Q76" s="494"/>
      <c r="R76" s="494"/>
      <c r="S76" s="494"/>
      <c r="T76" s="494"/>
      <c r="U76" s="494"/>
      <c r="V76" s="494"/>
      <c r="W76" s="494"/>
      <c r="X76" s="494"/>
      <c r="Y76" s="494"/>
      <c r="Z76" s="494"/>
      <c r="AA76" s="494"/>
      <c r="AB76" s="494"/>
      <c r="AH76" s="492"/>
      <c r="AI76" s="157"/>
      <c r="AJ76" s="157"/>
      <c r="AK76" s="525"/>
      <c r="AL76" s="525"/>
      <c r="AM76" s="525"/>
      <c r="AN76" s="157"/>
      <c r="AO76" s="157"/>
      <c r="AP76" s="525"/>
      <c r="AQ76" s="525"/>
      <c r="AR76" s="525"/>
      <c r="AS76" s="525"/>
      <c r="AT76" s="525"/>
      <c r="AU76" s="525"/>
      <c r="AV76" s="525"/>
      <c r="AW76" s="525"/>
      <c r="AX76" s="525"/>
      <c r="AY76" s="525"/>
      <c r="AZ76" s="525"/>
      <c r="BA76" s="157"/>
      <c r="BB76" s="157"/>
      <c r="BC76" s="157"/>
      <c r="BD76" s="157"/>
      <c r="BE76" s="157"/>
      <c r="BF76" s="157"/>
      <c r="BG76" s="157"/>
      <c r="BH76" s="157"/>
      <c r="BI76" s="157"/>
      <c r="BJ76" s="157"/>
      <c r="BK76" s="157"/>
      <c r="BL76" s="157"/>
      <c r="BM76" s="157"/>
      <c r="BN76" s="157"/>
      <c r="BO76" s="157"/>
      <c r="BP76" s="493"/>
      <c r="BQ76" s="157"/>
      <c r="BR76" s="494"/>
      <c r="BS76" s="157"/>
      <c r="BT76" s="157"/>
      <c r="BU76" s="157"/>
      <c r="BV76" s="157"/>
      <c r="BW76" s="157"/>
      <c r="BX76" s="157"/>
      <c r="BY76" s="157"/>
      <c r="BZ76" s="157"/>
      <c r="CA76" s="157"/>
      <c r="CB76" s="157"/>
      <c r="CC76" s="157"/>
      <c r="CD76" s="157"/>
      <c r="CE76" s="157"/>
      <c r="CF76" s="157"/>
      <c r="CG76" s="157"/>
      <c r="CH76" s="157"/>
      <c r="CI76" s="157"/>
      <c r="CJ76" s="157"/>
      <c r="CK76" s="157"/>
      <c r="CL76" s="157"/>
      <c r="CM76" s="157"/>
      <c r="CN76" s="157"/>
      <c r="CO76" s="157"/>
      <c r="CP76" s="157"/>
      <c r="CQ76" s="157"/>
      <c r="CR76" s="157"/>
      <c r="CS76" s="157"/>
      <c r="CT76" s="157"/>
      <c r="CU76" s="157"/>
      <c r="CV76" s="157"/>
      <c r="CW76" s="157"/>
      <c r="CX76" s="157"/>
      <c r="CY76" s="157"/>
      <c r="CZ76" s="157"/>
      <c r="DA76" s="157"/>
      <c r="DB76" s="157"/>
      <c r="DC76" s="157"/>
      <c r="DD76" s="157"/>
      <c r="DE76" s="157"/>
      <c r="DF76" s="157"/>
      <c r="DG76" s="157"/>
      <c r="DH76" s="157"/>
      <c r="DI76" s="157"/>
      <c r="DJ76" s="157"/>
      <c r="DK76" s="157"/>
      <c r="DL76" s="157"/>
      <c r="DM76" s="157"/>
      <c r="DN76" s="157"/>
      <c r="DO76" s="157"/>
      <c r="DP76" s="157"/>
      <c r="DQ76" s="157"/>
      <c r="DR76" s="157"/>
      <c r="DS76" s="157"/>
      <c r="DT76" s="157"/>
      <c r="DU76" s="157"/>
      <c r="DV76" s="157"/>
      <c r="DW76" s="157"/>
      <c r="DX76" s="157"/>
      <c r="DY76" s="157"/>
      <c r="DZ76" s="157"/>
      <c r="EA76" s="157"/>
      <c r="EB76" s="157"/>
      <c r="EC76" s="157"/>
      <c r="ED76" s="157"/>
      <c r="EE76" s="157"/>
    </row>
    <row r="77" spans="1:135" ht="9.75" customHeight="1">
      <c r="A77" s="157"/>
      <c r="B77" s="157"/>
      <c r="C77" s="157"/>
      <c r="D77" s="157"/>
      <c r="E77" s="157"/>
      <c r="F77" s="157"/>
      <c r="G77" s="157"/>
      <c r="H77" s="157"/>
      <c r="I77" s="494"/>
      <c r="J77" s="494"/>
      <c r="K77" s="494"/>
      <c r="L77" s="494"/>
      <c r="M77" s="494"/>
      <c r="N77" s="494"/>
      <c r="O77" s="494"/>
      <c r="P77" s="494"/>
      <c r="Q77" s="494"/>
      <c r="R77" s="494"/>
      <c r="S77" s="494"/>
      <c r="T77" s="494"/>
      <c r="U77" s="494"/>
      <c r="V77" s="494"/>
      <c r="W77" s="494"/>
      <c r="X77" s="494"/>
      <c r="Y77" s="494"/>
      <c r="Z77" s="494"/>
      <c r="AA77" s="494"/>
      <c r="AB77" s="494"/>
      <c r="AH77" s="492"/>
      <c r="AI77" s="157"/>
      <c r="AJ77" s="157"/>
      <c r="AK77" s="525"/>
      <c r="AL77" s="525"/>
      <c r="AM77" s="525"/>
      <c r="AN77" s="157"/>
      <c r="AO77" s="157"/>
      <c r="AP77" s="525"/>
      <c r="AQ77" s="525"/>
      <c r="AR77" s="525"/>
      <c r="AS77" s="525"/>
      <c r="AT77" s="525"/>
      <c r="AU77" s="525"/>
      <c r="AV77" s="525"/>
      <c r="AW77" s="525"/>
      <c r="AX77" s="525"/>
      <c r="AY77" s="525"/>
      <c r="AZ77" s="525"/>
      <c r="BA77" s="157"/>
      <c r="BB77" s="157"/>
      <c r="BC77" s="157"/>
      <c r="BD77" s="157"/>
      <c r="BE77" s="157"/>
      <c r="BF77" s="157"/>
      <c r="BG77" s="157"/>
      <c r="BH77" s="157"/>
      <c r="BI77" s="157"/>
      <c r="BJ77" s="157"/>
      <c r="BK77" s="157"/>
      <c r="BL77" s="157"/>
      <c r="BM77" s="157"/>
      <c r="BN77" s="157"/>
      <c r="BO77" s="157"/>
      <c r="BP77" s="493"/>
      <c r="BQ77" s="157"/>
      <c r="BR77" s="494"/>
      <c r="BS77" s="157"/>
      <c r="BT77" s="157"/>
      <c r="BU77" s="157"/>
      <c r="BV77" s="157"/>
      <c r="BW77" s="157"/>
      <c r="BX77" s="157"/>
      <c r="BY77" s="157"/>
      <c r="BZ77" s="157"/>
      <c r="CA77" s="157"/>
      <c r="CB77" s="157"/>
      <c r="CC77" s="157"/>
      <c r="CD77" s="157"/>
      <c r="CE77" s="157"/>
      <c r="CF77" s="157"/>
      <c r="CG77" s="157"/>
      <c r="CH77" s="157"/>
      <c r="CI77" s="157"/>
      <c r="CJ77" s="157"/>
      <c r="CK77" s="157"/>
      <c r="CL77" s="157"/>
      <c r="CM77" s="157"/>
      <c r="CN77" s="157"/>
      <c r="CO77" s="157"/>
      <c r="CP77" s="157"/>
      <c r="CQ77" s="157"/>
      <c r="CR77" s="157"/>
      <c r="CS77" s="157"/>
      <c r="CT77" s="157"/>
      <c r="CU77" s="157"/>
      <c r="CV77" s="157"/>
      <c r="CW77" s="157"/>
      <c r="CX77" s="157"/>
      <c r="CY77" s="157"/>
      <c r="CZ77" s="157"/>
      <c r="DA77" s="157"/>
      <c r="DB77" s="157"/>
      <c r="DC77" s="157"/>
      <c r="DD77" s="157"/>
      <c r="DE77" s="157"/>
      <c r="DF77" s="157"/>
      <c r="DG77" s="157"/>
      <c r="DH77" s="157"/>
      <c r="DI77" s="157"/>
      <c r="DJ77" s="157"/>
      <c r="DK77" s="157"/>
      <c r="DL77" s="157"/>
      <c r="DM77" s="157"/>
      <c r="DN77" s="157"/>
      <c r="DO77" s="157"/>
      <c r="DP77" s="157"/>
      <c r="DQ77" s="157"/>
      <c r="DR77" s="157"/>
      <c r="DS77" s="157"/>
      <c r="DT77" s="157"/>
      <c r="DU77" s="157"/>
      <c r="DV77" s="157"/>
      <c r="DW77" s="157"/>
      <c r="DX77" s="157"/>
      <c r="DY77" s="157"/>
      <c r="DZ77" s="157"/>
      <c r="EA77" s="157"/>
      <c r="EB77" s="157"/>
      <c r="EC77" s="157"/>
      <c r="ED77" s="157"/>
      <c r="EE77" s="157"/>
    </row>
    <row r="78" spans="1:135" ht="9.75" customHeight="1">
      <c r="A78" s="157"/>
      <c r="B78" s="157"/>
      <c r="C78" s="157"/>
      <c r="D78" s="157"/>
      <c r="E78" s="157"/>
      <c r="F78" s="157"/>
      <c r="G78" s="157"/>
      <c r="H78" s="157"/>
      <c r="I78" s="494"/>
      <c r="J78" s="494"/>
      <c r="K78" s="494"/>
      <c r="L78" s="494"/>
      <c r="M78" s="494"/>
      <c r="N78" s="494"/>
      <c r="O78" s="494"/>
      <c r="P78" s="494"/>
      <c r="Q78" s="494"/>
      <c r="R78" s="494"/>
      <c r="S78" s="494"/>
      <c r="T78" s="494"/>
      <c r="U78" s="494"/>
      <c r="V78" s="494"/>
      <c r="W78" s="494"/>
      <c r="X78" s="494"/>
      <c r="Y78" s="494"/>
      <c r="Z78" s="494"/>
      <c r="AA78" s="494"/>
      <c r="AB78" s="494"/>
      <c r="AH78" s="492"/>
      <c r="AI78" s="157"/>
      <c r="AJ78" s="157"/>
      <c r="AK78" s="525"/>
      <c r="AL78" s="525"/>
      <c r="AM78" s="525"/>
      <c r="AN78" s="157"/>
      <c r="AO78" s="157"/>
      <c r="AP78" s="525"/>
      <c r="AQ78" s="525"/>
      <c r="AR78" s="525"/>
      <c r="AS78" s="525"/>
      <c r="AT78" s="525"/>
      <c r="AU78" s="525"/>
      <c r="AV78" s="525"/>
      <c r="AW78" s="525"/>
      <c r="AX78" s="525"/>
      <c r="AY78" s="525"/>
      <c r="AZ78" s="525"/>
      <c r="BA78" s="157"/>
      <c r="BB78" s="157"/>
      <c r="BC78" s="157"/>
      <c r="BD78" s="157"/>
      <c r="BE78" s="157"/>
      <c r="BF78" s="157"/>
      <c r="BG78" s="157"/>
      <c r="BH78" s="157"/>
      <c r="BI78" s="157"/>
      <c r="BJ78" s="157"/>
      <c r="BK78" s="157"/>
      <c r="BL78" s="157"/>
      <c r="BM78" s="157"/>
      <c r="BN78" s="157"/>
      <c r="BO78" s="157"/>
      <c r="BP78" s="493"/>
      <c r="BQ78" s="157"/>
      <c r="BR78" s="494"/>
      <c r="BS78" s="157"/>
      <c r="BT78" s="157"/>
      <c r="BU78" s="157"/>
      <c r="BV78" s="157"/>
      <c r="BW78" s="157"/>
      <c r="BX78" s="157"/>
      <c r="BY78" s="157"/>
      <c r="BZ78" s="157"/>
      <c r="CA78" s="157"/>
      <c r="CB78" s="157"/>
      <c r="CC78" s="157"/>
      <c r="CD78" s="157"/>
      <c r="CE78" s="157"/>
      <c r="CF78" s="157"/>
      <c r="CG78" s="157"/>
      <c r="CH78" s="157"/>
      <c r="CI78" s="157"/>
      <c r="CJ78" s="157"/>
      <c r="CK78" s="157"/>
      <c r="CL78" s="157"/>
      <c r="CM78" s="157"/>
      <c r="CN78" s="157"/>
      <c r="CO78" s="157"/>
      <c r="CP78" s="157"/>
      <c r="CQ78" s="157"/>
      <c r="CR78" s="157"/>
      <c r="CS78" s="157"/>
      <c r="CT78" s="157"/>
      <c r="CU78" s="157"/>
      <c r="CV78" s="157"/>
      <c r="CW78" s="157"/>
      <c r="CX78" s="157"/>
      <c r="CY78" s="157"/>
      <c r="CZ78" s="157"/>
      <c r="DA78" s="157"/>
      <c r="DB78" s="157"/>
      <c r="DC78" s="157"/>
      <c r="DD78" s="157"/>
      <c r="DE78" s="157"/>
      <c r="DF78" s="157"/>
      <c r="DG78" s="157"/>
      <c r="DH78" s="157"/>
      <c r="DI78" s="157"/>
      <c r="DJ78" s="157"/>
      <c r="DK78" s="157"/>
      <c r="DL78" s="157"/>
      <c r="DM78" s="157"/>
      <c r="DN78" s="157"/>
      <c r="DO78" s="157"/>
      <c r="DP78" s="157"/>
      <c r="DQ78" s="157"/>
      <c r="DR78" s="157"/>
      <c r="DS78" s="157"/>
      <c r="DT78" s="157"/>
      <c r="DU78" s="157"/>
      <c r="DV78" s="157"/>
      <c r="DW78" s="157"/>
      <c r="DX78" s="157"/>
      <c r="DY78" s="157"/>
      <c r="DZ78" s="157"/>
      <c r="EA78" s="157"/>
      <c r="EB78" s="157"/>
      <c r="EC78" s="157"/>
      <c r="ED78" s="157"/>
      <c r="EE78" s="157"/>
    </row>
    <row r="79" spans="1:135" ht="9.75" customHeight="1">
      <c r="A79" s="157"/>
      <c r="B79" s="157"/>
      <c r="C79" s="157"/>
      <c r="D79" s="157"/>
      <c r="E79" s="157"/>
      <c r="F79" s="157"/>
      <c r="G79" s="157"/>
      <c r="H79" s="157"/>
      <c r="I79" s="494"/>
      <c r="J79" s="494"/>
      <c r="K79" s="494"/>
      <c r="L79" s="494"/>
      <c r="M79" s="494"/>
      <c r="N79" s="494"/>
      <c r="O79" s="494"/>
      <c r="P79" s="494"/>
      <c r="Q79" s="494"/>
      <c r="R79" s="494"/>
      <c r="S79" s="494"/>
      <c r="T79" s="494"/>
      <c r="U79" s="494"/>
      <c r="V79" s="494"/>
      <c r="W79" s="494"/>
      <c r="X79" s="494"/>
      <c r="Y79" s="494"/>
      <c r="Z79" s="494"/>
      <c r="AA79" s="494"/>
      <c r="AB79" s="494"/>
      <c r="AH79" s="492"/>
      <c r="AI79" s="157"/>
      <c r="AJ79" s="157"/>
      <c r="AK79" s="525"/>
      <c r="AL79" s="525"/>
      <c r="AM79" s="525"/>
      <c r="AN79" s="157"/>
      <c r="AO79" s="157"/>
      <c r="AP79" s="525"/>
      <c r="AQ79" s="525"/>
      <c r="AR79" s="525"/>
      <c r="AS79" s="525"/>
      <c r="AT79" s="525"/>
      <c r="AU79" s="525"/>
      <c r="AV79" s="525"/>
      <c r="AW79" s="525"/>
      <c r="AX79" s="525"/>
      <c r="AY79" s="525"/>
      <c r="AZ79" s="525"/>
      <c r="BA79" s="157"/>
      <c r="BB79" s="157"/>
      <c r="BC79" s="157"/>
      <c r="BD79" s="157"/>
      <c r="BE79" s="157"/>
      <c r="BF79" s="157"/>
      <c r="BG79" s="157"/>
      <c r="BH79" s="157"/>
      <c r="BI79" s="157"/>
      <c r="BJ79" s="157"/>
      <c r="BK79" s="157"/>
      <c r="BL79" s="157"/>
      <c r="BM79" s="157"/>
      <c r="BN79" s="157"/>
      <c r="BO79" s="157"/>
      <c r="BP79" s="493"/>
      <c r="BQ79" s="157"/>
      <c r="BR79" s="494"/>
      <c r="BS79" s="157"/>
      <c r="BT79" s="157"/>
      <c r="BU79" s="157"/>
      <c r="BV79" s="157"/>
      <c r="BW79" s="157"/>
      <c r="BX79" s="157"/>
      <c r="BY79" s="157"/>
      <c r="BZ79" s="157"/>
      <c r="CA79" s="157"/>
      <c r="CB79" s="157"/>
      <c r="CC79" s="157"/>
      <c r="CD79" s="157"/>
      <c r="CE79" s="157"/>
      <c r="CF79" s="157"/>
      <c r="CG79" s="157"/>
      <c r="CH79" s="157"/>
      <c r="CI79" s="157"/>
      <c r="CJ79" s="157"/>
      <c r="CK79" s="157"/>
      <c r="CL79" s="157"/>
      <c r="CM79" s="157"/>
      <c r="CN79" s="157"/>
      <c r="CO79" s="157"/>
      <c r="CP79" s="157"/>
      <c r="CQ79" s="157"/>
      <c r="CR79" s="157"/>
      <c r="CS79" s="157"/>
      <c r="CT79" s="157"/>
      <c r="CU79" s="157"/>
      <c r="CV79" s="157"/>
      <c r="CW79" s="157"/>
      <c r="CX79" s="157"/>
      <c r="CY79" s="157"/>
      <c r="CZ79" s="157"/>
      <c r="DA79" s="157"/>
      <c r="DB79" s="157"/>
      <c r="DC79" s="157"/>
      <c r="DD79" s="157"/>
      <c r="DE79" s="157"/>
      <c r="DF79" s="157"/>
      <c r="DG79" s="157"/>
      <c r="DH79" s="157"/>
      <c r="DI79" s="157"/>
      <c r="DJ79" s="157"/>
      <c r="DK79" s="157"/>
      <c r="DL79" s="157"/>
      <c r="DM79" s="157"/>
      <c r="DN79" s="157"/>
      <c r="DO79" s="157"/>
      <c r="DP79" s="157"/>
      <c r="DQ79" s="157"/>
      <c r="DR79" s="157"/>
      <c r="DS79" s="157"/>
      <c r="DT79" s="157"/>
      <c r="DU79" s="157"/>
      <c r="DV79" s="157"/>
      <c r="DW79" s="157"/>
      <c r="DX79" s="157"/>
      <c r="DY79" s="157"/>
      <c r="DZ79" s="157"/>
      <c r="EA79" s="157"/>
      <c r="EB79" s="157"/>
      <c r="EC79" s="157"/>
      <c r="ED79" s="157"/>
      <c r="EE79" s="157"/>
    </row>
    <row r="80" spans="1:135" ht="9.75" customHeight="1">
      <c r="A80" s="157"/>
      <c r="B80" s="157"/>
      <c r="C80" s="157"/>
      <c r="D80" s="157"/>
      <c r="E80" s="157"/>
      <c r="F80" s="157"/>
      <c r="G80" s="157"/>
      <c r="H80" s="157"/>
      <c r="I80" s="494"/>
      <c r="J80" s="494"/>
      <c r="K80" s="494"/>
      <c r="L80" s="494"/>
      <c r="M80" s="494"/>
      <c r="N80" s="494"/>
      <c r="O80" s="494"/>
      <c r="P80" s="494"/>
      <c r="Q80" s="494"/>
      <c r="R80" s="494"/>
      <c r="S80" s="494"/>
      <c r="T80" s="494"/>
      <c r="U80" s="494"/>
      <c r="V80" s="494"/>
      <c r="W80" s="494"/>
      <c r="X80" s="494"/>
      <c r="Y80" s="494"/>
      <c r="Z80" s="494"/>
      <c r="AA80" s="494"/>
      <c r="AB80" s="494"/>
      <c r="AH80" s="492"/>
      <c r="AI80" s="157"/>
      <c r="AJ80" s="157"/>
      <c r="AK80" s="525"/>
      <c r="AL80" s="525"/>
      <c r="AM80" s="525"/>
      <c r="AN80" s="157"/>
      <c r="AO80" s="157"/>
      <c r="AP80" s="525"/>
      <c r="AQ80" s="525"/>
      <c r="AR80" s="525"/>
      <c r="AS80" s="525"/>
      <c r="AT80" s="525"/>
      <c r="AU80" s="525"/>
      <c r="AV80" s="525"/>
      <c r="AW80" s="525"/>
      <c r="AX80" s="525"/>
      <c r="AY80" s="525"/>
      <c r="AZ80" s="525"/>
      <c r="BA80" s="157"/>
      <c r="BB80" s="157"/>
      <c r="BC80" s="157"/>
      <c r="BD80" s="157"/>
      <c r="BE80" s="157"/>
      <c r="BF80" s="157"/>
      <c r="BG80" s="157"/>
      <c r="BH80" s="157"/>
      <c r="BI80" s="157"/>
      <c r="BJ80" s="157"/>
      <c r="BK80" s="157"/>
      <c r="BL80" s="157"/>
      <c r="BM80" s="157"/>
      <c r="BN80" s="157"/>
      <c r="BO80" s="157"/>
      <c r="BP80" s="493"/>
      <c r="BQ80" s="157"/>
      <c r="BR80" s="494"/>
      <c r="BS80" s="157"/>
      <c r="BT80" s="157"/>
      <c r="BU80" s="157"/>
      <c r="BV80" s="157"/>
      <c r="BW80" s="157"/>
      <c r="BX80" s="157"/>
      <c r="BY80" s="157"/>
      <c r="BZ80" s="157"/>
      <c r="CA80" s="157"/>
      <c r="CB80" s="157"/>
      <c r="CC80" s="157"/>
      <c r="CD80" s="157"/>
      <c r="CE80" s="157"/>
      <c r="CF80" s="157"/>
      <c r="CG80" s="157"/>
      <c r="CH80" s="157"/>
      <c r="CI80" s="157"/>
      <c r="CJ80" s="157"/>
      <c r="CK80" s="157"/>
      <c r="CL80" s="157"/>
      <c r="CM80" s="157"/>
      <c r="CN80" s="157"/>
      <c r="CO80" s="157"/>
      <c r="CP80" s="157"/>
      <c r="CQ80" s="157"/>
      <c r="CR80" s="157"/>
      <c r="CS80" s="157"/>
      <c r="CT80" s="157"/>
      <c r="CU80" s="157"/>
      <c r="CV80" s="157"/>
      <c r="CW80" s="157"/>
      <c r="CX80" s="157"/>
      <c r="CY80" s="157"/>
      <c r="CZ80" s="157"/>
      <c r="DA80" s="157"/>
      <c r="DB80" s="157"/>
      <c r="DC80" s="157"/>
      <c r="DD80" s="157"/>
      <c r="DE80" s="157"/>
      <c r="DF80" s="157"/>
      <c r="DG80" s="157"/>
      <c r="DH80" s="157"/>
      <c r="DI80" s="157"/>
      <c r="DJ80" s="157"/>
      <c r="DK80" s="157"/>
      <c r="DL80" s="157"/>
      <c r="DM80" s="157"/>
      <c r="DN80" s="157"/>
      <c r="DO80" s="157"/>
      <c r="DP80" s="157"/>
      <c r="DQ80" s="157"/>
      <c r="DR80" s="157"/>
      <c r="DS80" s="157"/>
      <c r="DT80" s="157"/>
      <c r="DU80" s="157"/>
      <c r="DV80" s="157"/>
      <c r="DW80" s="157"/>
      <c r="DX80" s="157"/>
      <c r="DY80" s="157"/>
      <c r="DZ80" s="157"/>
      <c r="EA80" s="157"/>
      <c r="EB80" s="157"/>
      <c r="EC80" s="157"/>
      <c r="ED80" s="157"/>
      <c r="EE80" s="157"/>
    </row>
    <row r="81" spans="1:135" ht="9.75" customHeight="1">
      <c r="A81" s="157"/>
      <c r="B81" s="157"/>
      <c r="C81" s="157"/>
      <c r="D81" s="157"/>
      <c r="E81" s="157"/>
      <c r="F81" s="157"/>
      <c r="G81" s="157"/>
      <c r="H81" s="157"/>
      <c r="I81" s="494"/>
      <c r="J81" s="494"/>
      <c r="K81" s="494"/>
      <c r="L81" s="494"/>
      <c r="M81" s="494"/>
      <c r="N81" s="494"/>
      <c r="O81" s="494"/>
      <c r="P81" s="494"/>
      <c r="Q81" s="494"/>
      <c r="R81" s="494"/>
      <c r="S81" s="494"/>
      <c r="T81" s="494"/>
      <c r="U81" s="494"/>
      <c r="V81" s="494"/>
      <c r="W81" s="494"/>
      <c r="X81" s="494"/>
      <c r="Y81" s="494"/>
      <c r="Z81" s="494"/>
      <c r="AA81" s="494"/>
      <c r="AB81" s="494"/>
      <c r="AH81" s="492"/>
      <c r="AI81" s="157"/>
      <c r="AJ81" s="157"/>
      <c r="AK81" s="525"/>
      <c r="AL81" s="525"/>
      <c r="AM81" s="525"/>
      <c r="AN81" s="157"/>
      <c r="AO81" s="157"/>
      <c r="AP81" s="525"/>
      <c r="AQ81" s="525"/>
      <c r="AR81" s="525"/>
      <c r="AS81" s="525"/>
      <c r="AT81" s="525"/>
      <c r="AU81" s="525"/>
      <c r="AV81" s="525"/>
      <c r="AW81" s="525"/>
      <c r="AX81" s="525"/>
      <c r="AY81" s="525"/>
      <c r="AZ81" s="525"/>
      <c r="BA81" s="157"/>
      <c r="BB81" s="157"/>
      <c r="BC81" s="157"/>
      <c r="BD81" s="157"/>
      <c r="BE81" s="157"/>
      <c r="BF81" s="157"/>
      <c r="BG81" s="157"/>
      <c r="BH81" s="157"/>
      <c r="BI81" s="157"/>
      <c r="BJ81" s="157"/>
      <c r="BK81" s="157"/>
      <c r="BL81" s="157"/>
      <c r="BM81" s="157"/>
      <c r="BN81" s="157"/>
      <c r="BO81" s="157"/>
      <c r="BP81" s="493"/>
      <c r="BQ81" s="157"/>
      <c r="BR81" s="494"/>
      <c r="BS81" s="157"/>
      <c r="BT81" s="157"/>
      <c r="BU81" s="157"/>
      <c r="BV81" s="157"/>
      <c r="BW81" s="157"/>
      <c r="BX81" s="157"/>
      <c r="BY81" s="157"/>
      <c r="BZ81" s="157"/>
      <c r="CA81" s="157"/>
      <c r="CB81" s="157"/>
      <c r="CC81" s="157"/>
      <c r="CD81" s="157"/>
      <c r="CE81" s="157"/>
      <c r="CF81" s="157"/>
      <c r="CG81" s="157"/>
      <c r="CH81" s="157"/>
      <c r="CI81" s="157"/>
      <c r="CJ81" s="157"/>
      <c r="CK81" s="157"/>
      <c r="CL81" s="157"/>
      <c r="CM81" s="157"/>
      <c r="CN81" s="157"/>
      <c r="CO81" s="157"/>
      <c r="CP81" s="157"/>
      <c r="CQ81" s="157"/>
      <c r="CR81" s="157"/>
      <c r="CS81" s="157"/>
      <c r="CT81" s="157"/>
      <c r="CU81" s="157"/>
      <c r="CV81" s="157"/>
      <c r="CW81" s="157"/>
      <c r="CX81" s="157"/>
      <c r="CY81" s="157"/>
      <c r="CZ81" s="157"/>
      <c r="DA81" s="157"/>
      <c r="DB81" s="157"/>
      <c r="DC81" s="157"/>
      <c r="DD81" s="157"/>
      <c r="DE81" s="157"/>
      <c r="DF81" s="157"/>
      <c r="DG81" s="157"/>
      <c r="DH81" s="157"/>
      <c r="DI81" s="157"/>
      <c r="DJ81" s="157"/>
      <c r="DK81" s="157"/>
      <c r="DL81" s="157"/>
      <c r="DM81" s="157"/>
      <c r="DN81" s="157"/>
      <c r="DO81" s="157"/>
      <c r="DP81" s="157"/>
      <c r="DQ81" s="157"/>
      <c r="DR81" s="157"/>
      <c r="DS81" s="157"/>
      <c r="DT81" s="157"/>
      <c r="DU81" s="157"/>
      <c r="DV81" s="157"/>
      <c r="DW81" s="157"/>
      <c r="DX81" s="157"/>
      <c r="DY81" s="157"/>
      <c r="DZ81" s="157"/>
      <c r="EA81" s="157"/>
      <c r="EB81" s="157"/>
      <c r="EC81" s="157"/>
      <c r="ED81" s="157"/>
      <c r="EE81" s="157"/>
    </row>
    <row r="82" spans="1:135" ht="9.75" customHeight="1">
      <c r="A82" s="157"/>
      <c r="B82" s="157"/>
      <c r="C82" s="157"/>
      <c r="D82" s="157"/>
      <c r="E82" s="157"/>
      <c r="F82" s="157"/>
      <c r="G82" s="157"/>
      <c r="H82" s="157"/>
      <c r="I82" s="494"/>
      <c r="J82" s="494"/>
      <c r="K82" s="494"/>
      <c r="L82" s="494"/>
      <c r="M82" s="494"/>
      <c r="N82" s="494"/>
      <c r="O82" s="494"/>
      <c r="P82" s="494"/>
      <c r="Q82" s="494"/>
      <c r="R82" s="494"/>
      <c r="S82" s="494"/>
      <c r="T82" s="494"/>
      <c r="U82" s="494"/>
      <c r="V82" s="494"/>
      <c r="W82" s="494"/>
      <c r="X82" s="494"/>
      <c r="Y82" s="494"/>
      <c r="Z82" s="494"/>
      <c r="AA82" s="494"/>
      <c r="AB82" s="494"/>
      <c r="AH82" s="492"/>
      <c r="AI82" s="157"/>
      <c r="AJ82" s="157"/>
      <c r="AK82" s="525"/>
      <c r="AL82" s="525"/>
      <c r="AM82" s="525"/>
      <c r="AN82" s="157"/>
      <c r="AO82" s="157"/>
      <c r="AP82" s="525"/>
      <c r="AQ82" s="525"/>
      <c r="AR82" s="525"/>
      <c r="AS82" s="525"/>
      <c r="AT82" s="525"/>
      <c r="AU82" s="525"/>
      <c r="AV82" s="525"/>
      <c r="AW82" s="525"/>
      <c r="AX82" s="525"/>
      <c r="AY82" s="525"/>
      <c r="AZ82" s="525"/>
      <c r="BA82" s="157"/>
      <c r="BB82" s="157"/>
      <c r="BC82" s="157"/>
      <c r="BD82" s="157"/>
      <c r="BE82" s="157"/>
      <c r="BF82" s="157"/>
      <c r="BG82" s="157"/>
      <c r="BH82" s="157"/>
      <c r="BI82" s="157"/>
      <c r="BJ82" s="157"/>
      <c r="BK82" s="157"/>
      <c r="BL82" s="157"/>
      <c r="BM82" s="157"/>
      <c r="BN82" s="157"/>
      <c r="BO82" s="157"/>
      <c r="BP82" s="493"/>
      <c r="BQ82" s="157"/>
      <c r="BR82" s="494"/>
      <c r="BS82" s="157"/>
      <c r="BT82" s="157"/>
      <c r="BU82" s="157"/>
      <c r="BV82" s="157"/>
      <c r="BW82" s="157"/>
      <c r="BX82" s="157"/>
      <c r="BY82" s="157"/>
      <c r="BZ82" s="157"/>
      <c r="CA82" s="157"/>
      <c r="CB82" s="157"/>
      <c r="CC82" s="157"/>
      <c r="CD82" s="157"/>
      <c r="CE82" s="157"/>
      <c r="CF82" s="157"/>
      <c r="CG82" s="157"/>
      <c r="CH82" s="157"/>
      <c r="CI82" s="157"/>
      <c r="CJ82" s="157"/>
      <c r="CK82" s="157"/>
      <c r="CL82" s="157"/>
      <c r="CM82" s="157"/>
      <c r="CN82" s="157"/>
      <c r="CO82" s="157"/>
      <c r="CP82" s="157"/>
      <c r="CQ82" s="157"/>
      <c r="CR82" s="157"/>
      <c r="CS82" s="157"/>
      <c r="CT82" s="157"/>
      <c r="CU82" s="157"/>
      <c r="CV82" s="157"/>
      <c r="CW82" s="157"/>
      <c r="CX82" s="157"/>
      <c r="CY82" s="157"/>
      <c r="CZ82" s="157"/>
      <c r="DA82" s="157"/>
      <c r="DB82" s="157"/>
      <c r="DC82" s="157"/>
      <c r="DD82" s="157"/>
      <c r="DE82" s="157"/>
      <c r="DF82" s="157"/>
      <c r="DG82" s="157"/>
      <c r="DH82" s="157"/>
      <c r="DI82" s="157"/>
      <c r="DJ82" s="157"/>
      <c r="DK82" s="157"/>
      <c r="DL82" s="157"/>
      <c r="DM82" s="157"/>
      <c r="DN82" s="157"/>
      <c r="DO82" s="157"/>
      <c r="DP82" s="157"/>
      <c r="DQ82" s="157"/>
      <c r="DR82" s="157"/>
      <c r="DS82" s="157"/>
      <c r="DT82" s="157"/>
      <c r="DU82" s="157"/>
      <c r="DV82" s="157"/>
      <c r="DW82" s="157"/>
      <c r="DX82" s="157"/>
      <c r="DY82" s="157"/>
      <c r="DZ82" s="157"/>
      <c r="EA82" s="157"/>
      <c r="EB82" s="157"/>
      <c r="EC82" s="157"/>
      <c r="ED82" s="157"/>
      <c r="EE82" s="157"/>
    </row>
    <row r="83" spans="1:135" ht="9.75" customHeight="1">
      <c r="A83" s="157"/>
      <c r="B83" s="157"/>
      <c r="C83" s="157"/>
      <c r="D83" s="157"/>
      <c r="E83" s="157"/>
      <c r="F83" s="157"/>
      <c r="G83" s="157"/>
      <c r="H83" s="157"/>
      <c r="I83" s="494"/>
      <c r="J83" s="494"/>
      <c r="K83" s="494"/>
      <c r="L83" s="494"/>
      <c r="M83" s="494"/>
      <c r="N83" s="494"/>
      <c r="O83" s="494"/>
      <c r="P83" s="494"/>
      <c r="Q83" s="494"/>
      <c r="R83" s="494"/>
      <c r="S83" s="494"/>
      <c r="T83" s="494"/>
      <c r="U83" s="494"/>
      <c r="V83" s="494"/>
      <c r="W83" s="494"/>
      <c r="X83" s="494"/>
      <c r="Y83" s="494"/>
      <c r="Z83" s="494"/>
      <c r="AA83" s="494"/>
      <c r="AB83" s="494"/>
      <c r="AH83" s="492"/>
      <c r="AI83" s="157"/>
      <c r="AJ83" s="157"/>
      <c r="AK83" s="525"/>
      <c r="AL83" s="525"/>
      <c r="AM83" s="525"/>
      <c r="AN83" s="157"/>
      <c r="AO83" s="157"/>
      <c r="AP83" s="525"/>
      <c r="AQ83" s="525"/>
      <c r="AR83" s="525"/>
      <c r="AS83" s="525"/>
      <c r="AT83" s="525"/>
      <c r="AU83" s="525"/>
      <c r="AV83" s="525"/>
      <c r="AW83" s="525"/>
      <c r="AX83" s="525"/>
      <c r="AY83" s="525"/>
      <c r="AZ83" s="525"/>
      <c r="BA83" s="157"/>
      <c r="BB83" s="157"/>
      <c r="BC83" s="157"/>
      <c r="BD83" s="157"/>
      <c r="BE83" s="157"/>
      <c r="BF83" s="157"/>
      <c r="BG83" s="157"/>
      <c r="BH83" s="157"/>
      <c r="BI83" s="157"/>
      <c r="BJ83" s="157"/>
      <c r="BK83" s="157"/>
      <c r="BL83" s="157"/>
      <c r="BM83" s="157"/>
      <c r="BN83" s="157"/>
      <c r="BO83" s="157"/>
      <c r="BP83" s="493"/>
      <c r="BQ83" s="157"/>
      <c r="BR83" s="494"/>
      <c r="BS83" s="157"/>
      <c r="BT83" s="157"/>
      <c r="BU83" s="157"/>
      <c r="BV83" s="157"/>
      <c r="BW83" s="157"/>
      <c r="BX83" s="157"/>
      <c r="BY83" s="157"/>
      <c r="BZ83" s="157"/>
      <c r="CA83" s="157"/>
      <c r="CB83" s="157"/>
      <c r="CC83" s="157"/>
      <c r="CD83" s="157"/>
      <c r="CE83" s="157"/>
      <c r="CF83" s="157"/>
      <c r="CG83" s="157"/>
      <c r="CH83" s="157"/>
      <c r="CI83" s="157"/>
      <c r="CJ83" s="157"/>
      <c r="CK83" s="157"/>
      <c r="CL83" s="157"/>
      <c r="CM83" s="157"/>
      <c r="CN83" s="157"/>
      <c r="CO83" s="157"/>
      <c r="CP83" s="157"/>
      <c r="CQ83" s="157"/>
      <c r="CR83" s="157"/>
      <c r="CS83" s="157"/>
      <c r="CT83" s="157"/>
      <c r="CU83" s="157"/>
      <c r="CV83" s="157"/>
      <c r="CW83" s="157"/>
      <c r="CX83" s="157"/>
      <c r="CY83" s="157"/>
      <c r="CZ83" s="157"/>
      <c r="DA83" s="157"/>
      <c r="DB83" s="157"/>
      <c r="DC83" s="157"/>
      <c r="DD83" s="157"/>
      <c r="DE83" s="157"/>
      <c r="DF83" s="157"/>
      <c r="DG83" s="157"/>
      <c r="DH83" s="157"/>
      <c r="DI83" s="157"/>
      <c r="DJ83" s="157"/>
      <c r="DK83" s="157"/>
      <c r="DL83" s="157"/>
      <c r="DM83" s="157"/>
      <c r="DN83" s="157"/>
      <c r="DO83" s="157"/>
      <c r="DP83" s="157"/>
      <c r="DQ83" s="157"/>
      <c r="DR83" s="157"/>
      <c r="DS83" s="157"/>
      <c r="DT83" s="157"/>
      <c r="DU83" s="157"/>
      <c r="DV83" s="157"/>
      <c r="DW83" s="157"/>
      <c r="DX83" s="157"/>
      <c r="DY83" s="157"/>
      <c r="DZ83" s="157"/>
      <c r="EA83" s="157"/>
      <c r="EB83" s="157"/>
      <c r="EC83" s="157"/>
      <c r="ED83" s="157"/>
      <c r="EE83" s="157"/>
    </row>
    <row r="84" spans="1:135" ht="9.75" customHeight="1">
      <c r="A84" s="157"/>
      <c r="B84" s="157"/>
      <c r="C84" s="157"/>
      <c r="D84" s="157"/>
      <c r="E84" s="157"/>
      <c r="F84" s="157"/>
      <c r="G84" s="157"/>
      <c r="H84" s="157"/>
      <c r="I84" s="494"/>
      <c r="J84" s="494"/>
      <c r="K84" s="494"/>
      <c r="L84" s="494"/>
      <c r="M84" s="494"/>
      <c r="N84" s="494"/>
      <c r="O84" s="494"/>
      <c r="P84" s="494"/>
      <c r="Q84" s="494"/>
      <c r="R84" s="494"/>
      <c r="S84" s="494"/>
      <c r="T84" s="494"/>
      <c r="U84" s="494"/>
      <c r="V84" s="494"/>
      <c r="W84" s="494"/>
      <c r="X84" s="494"/>
      <c r="Y84" s="494"/>
      <c r="Z84" s="494"/>
      <c r="AA84" s="494"/>
      <c r="AB84" s="494"/>
      <c r="AH84" s="492"/>
      <c r="AI84" s="157"/>
      <c r="AJ84" s="157"/>
      <c r="AK84" s="525"/>
      <c r="AL84" s="525"/>
      <c r="AM84" s="525"/>
      <c r="AN84" s="157"/>
      <c r="AO84" s="157"/>
      <c r="AP84" s="525"/>
      <c r="AQ84" s="525"/>
      <c r="AR84" s="525"/>
      <c r="AS84" s="525"/>
      <c r="AT84" s="525"/>
      <c r="AU84" s="525"/>
      <c r="AV84" s="525"/>
      <c r="AW84" s="525"/>
      <c r="AX84" s="525"/>
      <c r="AY84" s="525"/>
      <c r="AZ84" s="525"/>
      <c r="BA84" s="157"/>
      <c r="BB84" s="157"/>
      <c r="BC84" s="157"/>
      <c r="BD84" s="157"/>
      <c r="BE84" s="157"/>
      <c r="BF84" s="157"/>
      <c r="BG84" s="157"/>
      <c r="BH84" s="157"/>
      <c r="BI84" s="157"/>
      <c r="BJ84" s="157"/>
      <c r="BK84" s="157"/>
      <c r="BL84" s="157"/>
      <c r="BM84" s="157"/>
      <c r="BN84" s="157"/>
      <c r="BO84" s="157"/>
      <c r="BP84" s="493"/>
      <c r="BQ84" s="157"/>
      <c r="BR84" s="494"/>
      <c r="BS84" s="157"/>
      <c r="BT84" s="157"/>
      <c r="BU84" s="157"/>
      <c r="BV84" s="157"/>
      <c r="BW84" s="157"/>
      <c r="BX84" s="157"/>
      <c r="BY84" s="157"/>
      <c r="BZ84" s="157"/>
      <c r="CA84" s="157"/>
      <c r="CB84" s="157"/>
      <c r="CC84" s="157"/>
      <c r="CD84" s="157"/>
      <c r="CE84" s="157"/>
      <c r="CF84" s="157"/>
      <c r="CG84" s="157"/>
      <c r="CH84" s="157"/>
      <c r="CI84" s="157"/>
      <c r="CJ84" s="157"/>
      <c r="CK84" s="157"/>
      <c r="CL84" s="157"/>
      <c r="CM84" s="157"/>
      <c r="CN84" s="157"/>
      <c r="CO84" s="157"/>
      <c r="CP84" s="157"/>
      <c r="CQ84" s="157"/>
      <c r="CR84" s="157"/>
      <c r="CS84" s="157"/>
      <c r="CT84" s="157"/>
      <c r="CU84" s="157"/>
      <c r="CV84" s="157"/>
      <c r="CW84" s="157"/>
      <c r="CX84" s="157"/>
      <c r="CY84" s="157"/>
      <c r="CZ84" s="157"/>
      <c r="DA84" s="157"/>
      <c r="DB84" s="157"/>
      <c r="DC84" s="157"/>
      <c r="DD84" s="157"/>
      <c r="DE84" s="157"/>
      <c r="DF84" s="157"/>
      <c r="DG84" s="157"/>
      <c r="DH84" s="157"/>
      <c r="DI84" s="157"/>
      <c r="DJ84" s="157"/>
      <c r="DK84" s="157"/>
      <c r="DL84" s="157"/>
      <c r="DM84" s="157"/>
      <c r="DN84" s="157"/>
      <c r="DO84" s="157"/>
      <c r="DP84" s="157"/>
      <c r="DQ84" s="157"/>
      <c r="DR84" s="157"/>
      <c r="DS84" s="157"/>
      <c r="DT84" s="157"/>
      <c r="DU84" s="157"/>
      <c r="DV84" s="157"/>
      <c r="DW84" s="157"/>
      <c r="DX84" s="157"/>
      <c r="DY84" s="157"/>
      <c r="DZ84" s="157"/>
      <c r="EA84" s="157"/>
      <c r="EB84" s="157"/>
      <c r="EC84" s="157"/>
      <c r="ED84" s="157"/>
      <c r="EE84" s="157"/>
    </row>
    <row r="85" spans="1:135" ht="9.75" customHeight="1">
      <c r="A85" s="157"/>
      <c r="B85" s="157"/>
      <c r="C85" s="157"/>
      <c r="D85" s="157"/>
      <c r="E85" s="157"/>
      <c r="F85" s="157"/>
      <c r="G85" s="157"/>
      <c r="H85" s="157"/>
      <c r="I85" s="494"/>
      <c r="J85" s="494"/>
      <c r="K85" s="494"/>
      <c r="L85" s="494"/>
      <c r="M85" s="494"/>
      <c r="N85" s="494"/>
      <c r="O85" s="494"/>
      <c r="P85" s="494"/>
      <c r="Q85" s="494"/>
      <c r="R85" s="494"/>
      <c r="S85" s="494"/>
      <c r="T85" s="494"/>
      <c r="U85" s="494"/>
      <c r="V85" s="494"/>
      <c r="W85" s="494"/>
      <c r="X85" s="494"/>
      <c r="Y85" s="494"/>
      <c r="Z85" s="494"/>
      <c r="AA85" s="494"/>
      <c r="AB85" s="494"/>
      <c r="AH85" s="492"/>
      <c r="AI85" s="157"/>
      <c r="AJ85" s="157"/>
      <c r="AK85" s="525"/>
      <c r="AL85" s="525"/>
      <c r="AM85" s="525"/>
      <c r="AN85" s="157"/>
      <c r="AO85" s="157"/>
      <c r="AP85" s="525"/>
      <c r="AQ85" s="525"/>
      <c r="AR85" s="525"/>
      <c r="AS85" s="525"/>
      <c r="AT85" s="525"/>
      <c r="AU85" s="525"/>
      <c r="AV85" s="525"/>
      <c r="AW85" s="525"/>
      <c r="AX85" s="525"/>
      <c r="AY85" s="525"/>
      <c r="AZ85" s="525"/>
      <c r="BA85" s="157"/>
      <c r="BB85" s="157"/>
      <c r="BC85" s="157"/>
      <c r="BD85" s="157"/>
      <c r="BE85" s="157"/>
      <c r="BF85" s="157"/>
      <c r="BG85" s="157"/>
      <c r="BH85" s="157"/>
      <c r="BI85" s="157"/>
      <c r="BJ85" s="157"/>
      <c r="BK85" s="157"/>
      <c r="BL85" s="157"/>
      <c r="BM85" s="157"/>
      <c r="BN85" s="157"/>
      <c r="BO85" s="157"/>
      <c r="BP85" s="493"/>
      <c r="BQ85" s="157"/>
      <c r="BR85" s="494"/>
      <c r="BS85" s="157"/>
      <c r="BT85" s="157"/>
      <c r="BU85" s="157"/>
      <c r="BV85" s="157"/>
      <c r="BW85" s="157"/>
      <c r="BX85" s="157"/>
      <c r="BY85" s="157"/>
      <c r="BZ85" s="157"/>
      <c r="CA85" s="157"/>
      <c r="CB85" s="157"/>
      <c r="CC85" s="157"/>
      <c r="CD85" s="157"/>
      <c r="CE85" s="157"/>
      <c r="CF85" s="157"/>
      <c r="CG85" s="157"/>
      <c r="CH85" s="157"/>
      <c r="CI85" s="157"/>
      <c r="CJ85" s="157"/>
      <c r="CK85" s="157"/>
      <c r="CL85" s="157"/>
      <c r="CM85" s="157"/>
      <c r="CN85" s="157"/>
      <c r="CO85" s="157"/>
      <c r="CP85" s="157"/>
      <c r="CQ85" s="157"/>
      <c r="CR85" s="157"/>
      <c r="CS85" s="157"/>
      <c r="CT85" s="157"/>
      <c r="CU85" s="157"/>
      <c r="CV85" s="157"/>
      <c r="CW85" s="157"/>
      <c r="CX85" s="157"/>
      <c r="CY85" s="157"/>
      <c r="CZ85" s="157"/>
      <c r="DA85" s="157"/>
      <c r="DB85" s="157"/>
      <c r="DC85" s="157"/>
      <c r="DD85" s="157"/>
      <c r="DE85" s="157"/>
      <c r="DF85" s="157"/>
      <c r="DG85" s="157"/>
      <c r="DH85" s="157"/>
      <c r="DI85" s="157"/>
      <c r="DJ85" s="157"/>
      <c r="DK85" s="157"/>
      <c r="DL85" s="157"/>
      <c r="DM85" s="157"/>
      <c r="DN85" s="157"/>
      <c r="DO85" s="157"/>
      <c r="DP85" s="157"/>
      <c r="DQ85" s="157"/>
      <c r="DR85" s="157"/>
      <c r="DS85" s="157"/>
      <c r="DT85" s="157"/>
      <c r="DU85" s="157"/>
      <c r="DV85" s="157"/>
      <c r="DW85" s="157"/>
      <c r="DX85" s="157"/>
      <c r="DY85" s="157"/>
      <c r="DZ85" s="157"/>
      <c r="EA85" s="157"/>
      <c r="EB85" s="157"/>
      <c r="EC85" s="157"/>
      <c r="ED85" s="157"/>
      <c r="EE85" s="157"/>
    </row>
    <row r="86" spans="1:135" ht="9.75" customHeight="1">
      <c r="A86" s="157"/>
      <c r="B86" s="157"/>
      <c r="C86" s="157"/>
      <c r="D86" s="157"/>
      <c r="E86" s="157"/>
      <c r="F86" s="157"/>
      <c r="G86" s="157"/>
      <c r="H86" s="157"/>
      <c r="I86" s="494"/>
      <c r="J86" s="494"/>
      <c r="K86" s="494"/>
      <c r="L86" s="494"/>
      <c r="M86" s="494"/>
      <c r="N86" s="494"/>
      <c r="O86" s="494"/>
      <c r="P86" s="494"/>
      <c r="Q86" s="494"/>
      <c r="R86" s="494"/>
      <c r="S86" s="494"/>
      <c r="T86" s="494"/>
      <c r="U86" s="494"/>
      <c r="V86" s="494"/>
      <c r="W86" s="494"/>
      <c r="X86" s="494"/>
      <c r="Y86" s="494"/>
      <c r="Z86" s="494"/>
      <c r="AA86" s="494"/>
      <c r="AB86" s="494"/>
      <c r="AH86" s="492"/>
      <c r="AI86" s="157"/>
      <c r="AJ86" s="157"/>
      <c r="AK86" s="525"/>
      <c r="AL86" s="525"/>
      <c r="AM86" s="525"/>
      <c r="AN86" s="157"/>
      <c r="AO86" s="157"/>
      <c r="AP86" s="525"/>
      <c r="AQ86" s="525"/>
      <c r="AR86" s="525"/>
      <c r="AS86" s="525"/>
      <c r="AT86" s="525"/>
      <c r="AU86" s="525"/>
      <c r="AV86" s="525"/>
      <c r="AW86" s="525"/>
      <c r="AX86" s="525"/>
      <c r="AY86" s="525"/>
      <c r="AZ86" s="525"/>
      <c r="BA86" s="157"/>
      <c r="BB86" s="157"/>
      <c r="BC86" s="157"/>
      <c r="BD86" s="157"/>
      <c r="BE86" s="157"/>
      <c r="BF86" s="157"/>
      <c r="BG86" s="157"/>
      <c r="BH86" s="157"/>
      <c r="BI86" s="157"/>
      <c r="BJ86" s="157"/>
      <c r="BK86" s="157"/>
      <c r="BL86" s="157"/>
      <c r="BM86" s="157"/>
      <c r="BN86" s="157"/>
      <c r="BO86" s="157"/>
      <c r="BP86" s="493"/>
      <c r="BQ86" s="157"/>
      <c r="BR86" s="494"/>
      <c r="BS86" s="157"/>
      <c r="BT86" s="157"/>
      <c r="BU86" s="157"/>
      <c r="BV86" s="157"/>
      <c r="BW86" s="157"/>
      <c r="BX86" s="157"/>
      <c r="BY86" s="157"/>
      <c r="BZ86" s="157"/>
      <c r="CA86" s="157"/>
      <c r="CB86" s="157"/>
      <c r="CC86" s="157"/>
      <c r="CD86" s="157"/>
      <c r="CE86" s="157"/>
      <c r="CF86" s="157"/>
      <c r="CG86" s="157"/>
      <c r="CH86" s="157"/>
      <c r="CI86" s="157"/>
      <c r="CJ86" s="157"/>
      <c r="CK86" s="157"/>
      <c r="CL86" s="157"/>
      <c r="CM86" s="157"/>
      <c r="CN86" s="157"/>
      <c r="CO86" s="157"/>
      <c r="CP86" s="157"/>
      <c r="CQ86" s="157"/>
      <c r="CR86" s="157"/>
      <c r="CS86" s="157"/>
      <c r="CT86" s="157"/>
      <c r="CU86" s="157"/>
      <c r="CV86" s="157"/>
      <c r="CW86" s="157"/>
      <c r="CX86" s="157"/>
      <c r="CY86" s="157"/>
      <c r="CZ86" s="157"/>
      <c r="DA86" s="157"/>
      <c r="DB86" s="157"/>
      <c r="DC86" s="157"/>
      <c r="DD86" s="157"/>
      <c r="DE86" s="157"/>
      <c r="DF86" s="157"/>
      <c r="DG86" s="157"/>
      <c r="DH86" s="157"/>
      <c r="DI86" s="157"/>
      <c r="DJ86" s="157"/>
      <c r="DK86" s="157"/>
      <c r="DL86" s="157"/>
      <c r="DM86" s="157"/>
      <c r="DN86" s="157"/>
      <c r="DO86" s="157"/>
      <c r="DP86" s="157"/>
      <c r="DQ86" s="157"/>
      <c r="DR86" s="157"/>
      <c r="DS86" s="157"/>
      <c r="DT86" s="157"/>
      <c r="DU86" s="157"/>
      <c r="DV86" s="157"/>
      <c r="DW86" s="157"/>
      <c r="DX86" s="157"/>
      <c r="DY86" s="157"/>
      <c r="DZ86" s="157"/>
      <c r="EA86" s="157"/>
      <c r="EB86" s="157"/>
      <c r="EC86" s="157"/>
      <c r="ED86" s="157"/>
      <c r="EE86" s="157"/>
    </row>
    <row r="87" spans="1:135" ht="9.75" customHeight="1">
      <c r="A87" s="157"/>
      <c r="B87" s="157"/>
      <c r="C87" s="157"/>
      <c r="D87" s="157"/>
      <c r="E87" s="157"/>
      <c r="F87" s="157"/>
      <c r="G87" s="157"/>
      <c r="H87" s="157"/>
      <c r="I87" s="494"/>
      <c r="J87" s="494"/>
      <c r="K87" s="494"/>
      <c r="L87" s="494"/>
      <c r="M87" s="494"/>
      <c r="N87" s="494"/>
      <c r="O87" s="494"/>
      <c r="P87" s="494"/>
      <c r="Q87" s="494"/>
      <c r="R87" s="494"/>
      <c r="S87" s="494"/>
      <c r="T87" s="494"/>
      <c r="U87" s="494"/>
      <c r="V87" s="494"/>
      <c r="W87" s="494"/>
      <c r="X87" s="494"/>
      <c r="Y87" s="494"/>
      <c r="Z87" s="494"/>
      <c r="AA87" s="494"/>
      <c r="AB87" s="494"/>
      <c r="AH87" s="492"/>
      <c r="AI87" s="157"/>
      <c r="AJ87" s="157"/>
      <c r="AK87" s="525"/>
      <c r="AL87" s="525"/>
      <c r="AM87" s="525"/>
      <c r="AN87" s="157"/>
      <c r="AO87" s="157"/>
      <c r="AP87" s="525"/>
      <c r="AQ87" s="525"/>
      <c r="AR87" s="525"/>
      <c r="AS87" s="525"/>
      <c r="AT87" s="525"/>
      <c r="AU87" s="525"/>
      <c r="AV87" s="525"/>
      <c r="AW87" s="525"/>
      <c r="AX87" s="525"/>
      <c r="AY87" s="525"/>
      <c r="AZ87" s="525"/>
      <c r="BA87" s="157"/>
      <c r="BB87" s="157"/>
      <c r="BC87" s="157"/>
      <c r="BD87" s="157"/>
      <c r="BE87" s="157"/>
      <c r="BF87" s="157"/>
      <c r="BG87" s="157"/>
      <c r="BH87" s="157"/>
      <c r="BI87" s="157"/>
      <c r="BJ87" s="157"/>
      <c r="BK87" s="157"/>
      <c r="BL87" s="157"/>
      <c r="BM87" s="157"/>
      <c r="BN87" s="157"/>
      <c r="BO87" s="157"/>
      <c r="BP87" s="493"/>
      <c r="BQ87" s="157"/>
      <c r="BR87" s="494"/>
      <c r="BS87" s="157"/>
      <c r="BT87" s="157"/>
      <c r="BU87" s="157"/>
      <c r="BV87" s="157"/>
      <c r="BW87" s="157"/>
      <c r="BX87" s="157"/>
      <c r="BY87" s="157"/>
      <c r="BZ87" s="157"/>
      <c r="CA87" s="157"/>
      <c r="CB87" s="157"/>
      <c r="CC87" s="157"/>
      <c r="CD87" s="157"/>
      <c r="CE87" s="157"/>
      <c r="CF87" s="157"/>
      <c r="CG87" s="157"/>
      <c r="CH87" s="157"/>
      <c r="CI87" s="157"/>
      <c r="CJ87" s="157"/>
      <c r="CK87" s="157"/>
      <c r="CL87" s="157"/>
      <c r="CM87" s="157"/>
      <c r="CN87" s="157"/>
      <c r="CO87" s="157"/>
      <c r="CP87" s="157"/>
      <c r="CQ87" s="157"/>
      <c r="CR87" s="157"/>
      <c r="CS87" s="157"/>
      <c r="CT87" s="157"/>
      <c r="CU87" s="157"/>
      <c r="CV87" s="157"/>
      <c r="CW87" s="157"/>
      <c r="CX87" s="157"/>
      <c r="CY87" s="157"/>
      <c r="CZ87" s="157"/>
      <c r="DA87" s="157"/>
      <c r="DB87" s="157"/>
      <c r="DC87" s="157"/>
      <c r="DD87" s="157"/>
      <c r="DE87" s="157"/>
      <c r="DF87" s="157"/>
      <c r="DG87" s="157"/>
      <c r="DH87" s="157"/>
      <c r="DI87" s="157"/>
      <c r="DJ87" s="157"/>
      <c r="DK87" s="157"/>
      <c r="DL87" s="157"/>
      <c r="DM87" s="157"/>
      <c r="DN87" s="157"/>
      <c r="DO87" s="157"/>
      <c r="DP87" s="157"/>
      <c r="DQ87" s="157"/>
      <c r="DR87" s="157"/>
      <c r="DS87" s="157"/>
      <c r="DT87" s="157"/>
      <c r="DU87" s="157"/>
      <c r="DV87" s="157"/>
      <c r="DW87" s="157"/>
      <c r="DX87" s="157"/>
      <c r="DY87" s="157"/>
      <c r="DZ87" s="157"/>
      <c r="EA87" s="157"/>
      <c r="EB87" s="157"/>
      <c r="EC87" s="157"/>
      <c r="ED87" s="157"/>
      <c r="EE87" s="157"/>
    </row>
    <row r="88" spans="1:135" ht="9.75" customHeight="1">
      <c r="A88" s="157"/>
      <c r="B88" s="157"/>
      <c r="C88" s="157"/>
      <c r="D88" s="157"/>
      <c r="E88" s="157"/>
      <c r="F88" s="157"/>
      <c r="G88" s="157"/>
      <c r="H88" s="157"/>
      <c r="I88" s="494"/>
      <c r="J88" s="494"/>
      <c r="K88" s="494"/>
      <c r="L88" s="494"/>
      <c r="M88" s="494"/>
      <c r="N88" s="494"/>
      <c r="O88" s="494"/>
      <c r="P88" s="494"/>
      <c r="Q88" s="494"/>
      <c r="R88" s="494"/>
      <c r="S88" s="494"/>
      <c r="T88" s="494"/>
      <c r="U88" s="494"/>
      <c r="V88" s="494"/>
      <c r="W88" s="494"/>
      <c r="X88" s="494"/>
      <c r="Y88" s="494"/>
      <c r="Z88" s="494"/>
      <c r="AA88" s="494"/>
      <c r="AB88" s="494"/>
      <c r="AH88" s="492"/>
      <c r="AI88" s="157"/>
      <c r="AJ88" s="157"/>
      <c r="AK88" s="525"/>
      <c r="AL88" s="525"/>
      <c r="AM88" s="525"/>
      <c r="AN88" s="157"/>
      <c r="AO88" s="157"/>
      <c r="AP88" s="525"/>
      <c r="AQ88" s="525"/>
      <c r="AR88" s="525"/>
      <c r="AS88" s="525"/>
      <c r="AT88" s="525"/>
      <c r="AU88" s="525"/>
      <c r="AV88" s="525"/>
      <c r="AW88" s="525"/>
      <c r="AX88" s="525"/>
      <c r="AY88" s="525"/>
      <c r="AZ88" s="525"/>
      <c r="BA88" s="157"/>
      <c r="BB88" s="157"/>
      <c r="BC88" s="157"/>
      <c r="BD88" s="157"/>
      <c r="BE88" s="157"/>
      <c r="BF88" s="157"/>
      <c r="BG88" s="157"/>
      <c r="BH88" s="157"/>
      <c r="BI88" s="157"/>
      <c r="BJ88" s="157"/>
      <c r="BK88" s="157"/>
      <c r="BL88" s="157"/>
      <c r="BM88" s="157"/>
      <c r="BN88" s="157"/>
      <c r="BO88" s="157"/>
      <c r="BP88" s="493"/>
      <c r="BQ88" s="157"/>
      <c r="BR88" s="494"/>
      <c r="BS88" s="157"/>
      <c r="BT88" s="157"/>
      <c r="BU88" s="157"/>
      <c r="BV88" s="157"/>
      <c r="BW88" s="157"/>
      <c r="BX88" s="157"/>
      <c r="BY88" s="157"/>
      <c r="BZ88" s="157"/>
      <c r="CA88" s="157"/>
      <c r="CB88" s="157"/>
      <c r="CC88" s="157"/>
      <c r="CD88" s="157"/>
      <c r="CE88" s="157"/>
      <c r="CF88" s="157"/>
      <c r="CG88" s="157"/>
      <c r="CH88" s="157"/>
      <c r="CI88" s="157"/>
      <c r="CJ88" s="157"/>
      <c r="CK88" s="157"/>
      <c r="CL88" s="157"/>
      <c r="CM88" s="157"/>
      <c r="CN88" s="157"/>
      <c r="CO88" s="157"/>
      <c r="CP88" s="157"/>
      <c r="CQ88" s="157"/>
      <c r="CR88" s="157"/>
      <c r="CS88" s="157"/>
      <c r="CT88" s="157"/>
      <c r="CU88" s="157"/>
      <c r="CV88" s="157"/>
      <c r="CW88" s="157"/>
      <c r="CX88" s="157"/>
      <c r="CY88" s="157"/>
      <c r="CZ88" s="157"/>
      <c r="DA88" s="157"/>
      <c r="DB88" s="157"/>
      <c r="DC88" s="157"/>
      <c r="DD88" s="157"/>
      <c r="DE88" s="157"/>
      <c r="DF88" s="157"/>
      <c r="DG88" s="157"/>
      <c r="DH88" s="157"/>
      <c r="DI88" s="157"/>
      <c r="DJ88" s="157"/>
      <c r="DK88" s="157"/>
      <c r="DL88" s="157"/>
      <c r="DM88" s="157"/>
      <c r="DN88" s="157"/>
      <c r="DO88" s="157"/>
      <c r="DP88" s="157"/>
      <c r="DQ88" s="157"/>
      <c r="DR88" s="157"/>
      <c r="DS88" s="157"/>
      <c r="DT88" s="157"/>
      <c r="DU88" s="157"/>
      <c r="DV88" s="157"/>
      <c r="DW88" s="157"/>
      <c r="DX88" s="157"/>
      <c r="DY88" s="157"/>
      <c r="DZ88" s="157"/>
      <c r="EA88" s="157"/>
      <c r="EB88" s="157"/>
      <c r="EC88" s="157"/>
      <c r="ED88" s="157"/>
      <c r="EE88" s="157"/>
    </row>
    <row r="89" spans="1:135" ht="9.75" customHeight="1">
      <c r="A89" s="157"/>
      <c r="B89" s="157"/>
      <c r="C89" s="157"/>
      <c r="D89" s="157"/>
      <c r="E89" s="157"/>
      <c r="F89" s="157"/>
      <c r="G89" s="157"/>
      <c r="H89" s="157"/>
      <c r="I89" s="494"/>
      <c r="J89" s="494"/>
      <c r="K89" s="494"/>
      <c r="L89" s="494"/>
      <c r="M89" s="494"/>
      <c r="N89" s="494"/>
      <c r="O89" s="494"/>
      <c r="P89" s="494"/>
      <c r="Q89" s="494"/>
      <c r="R89" s="494"/>
      <c r="S89" s="494"/>
      <c r="T89" s="494"/>
      <c r="U89" s="494"/>
      <c r="V89" s="494"/>
      <c r="W89" s="494"/>
      <c r="X89" s="494"/>
      <c r="Y89" s="494"/>
      <c r="Z89" s="494"/>
      <c r="AA89" s="494"/>
      <c r="AB89" s="494"/>
      <c r="AH89" s="492"/>
      <c r="AI89" s="157"/>
      <c r="AJ89" s="157"/>
      <c r="AK89" s="525"/>
      <c r="AL89" s="525"/>
      <c r="AM89" s="525"/>
      <c r="AN89" s="157"/>
      <c r="AO89" s="157"/>
      <c r="AP89" s="525"/>
      <c r="AQ89" s="525"/>
      <c r="AR89" s="525"/>
      <c r="AS89" s="525"/>
      <c r="AT89" s="525"/>
      <c r="AU89" s="525"/>
      <c r="AV89" s="525"/>
      <c r="AW89" s="525"/>
      <c r="AX89" s="525"/>
      <c r="AY89" s="525"/>
      <c r="AZ89" s="525"/>
      <c r="BA89" s="157"/>
      <c r="BB89" s="157"/>
      <c r="BC89" s="157"/>
      <c r="BD89" s="157"/>
      <c r="BE89" s="157"/>
      <c r="BF89" s="157"/>
      <c r="BG89" s="157"/>
      <c r="BH89" s="157"/>
      <c r="BI89" s="157"/>
      <c r="BJ89" s="157"/>
      <c r="BK89" s="157"/>
      <c r="BL89" s="157"/>
      <c r="BM89" s="157"/>
      <c r="BN89" s="157"/>
      <c r="BO89" s="157"/>
      <c r="BP89" s="493"/>
      <c r="BQ89" s="157"/>
      <c r="BR89" s="494"/>
      <c r="BS89" s="157"/>
      <c r="BT89" s="157"/>
      <c r="BU89" s="157"/>
      <c r="BV89" s="157"/>
      <c r="BW89" s="157"/>
      <c r="BX89" s="157"/>
      <c r="BY89" s="157"/>
      <c r="BZ89" s="157"/>
      <c r="CA89" s="157"/>
      <c r="CB89" s="157"/>
      <c r="CC89" s="157"/>
      <c r="CD89" s="157"/>
      <c r="CE89" s="157"/>
      <c r="CF89" s="157"/>
      <c r="CG89" s="157"/>
      <c r="CH89" s="157"/>
      <c r="CI89" s="157"/>
      <c r="CJ89" s="157"/>
      <c r="CK89" s="157"/>
      <c r="CL89" s="157"/>
      <c r="CM89" s="157"/>
      <c r="CN89" s="157"/>
      <c r="CO89" s="157"/>
      <c r="CP89" s="157"/>
      <c r="CQ89" s="157"/>
      <c r="CR89" s="157"/>
      <c r="CS89" s="157"/>
      <c r="CT89" s="157"/>
      <c r="CU89" s="157"/>
      <c r="CV89" s="157"/>
      <c r="CW89" s="157"/>
      <c r="CX89" s="157"/>
      <c r="CY89" s="157"/>
      <c r="CZ89" s="157"/>
      <c r="DA89" s="157"/>
      <c r="DB89" s="157"/>
      <c r="DC89" s="157"/>
      <c r="DD89" s="157"/>
      <c r="DE89" s="157"/>
      <c r="DF89" s="157"/>
      <c r="DG89" s="157"/>
      <c r="DH89" s="157"/>
      <c r="DI89" s="157"/>
      <c r="DJ89" s="157"/>
      <c r="DK89" s="157"/>
      <c r="DL89" s="157"/>
      <c r="DM89" s="157"/>
      <c r="DN89" s="157"/>
      <c r="DO89" s="157"/>
      <c r="DP89" s="157"/>
      <c r="DQ89" s="157"/>
      <c r="DR89" s="157"/>
      <c r="DS89" s="157"/>
      <c r="DT89" s="157"/>
      <c r="DU89" s="157"/>
      <c r="DV89" s="157"/>
      <c r="DW89" s="157"/>
      <c r="DX89" s="157"/>
      <c r="DY89" s="157"/>
      <c r="DZ89" s="157"/>
      <c r="EA89" s="157"/>
      <c r="EB89" s="157"/>
      <c r="EC89" s="157"/>
      <c r="ED89" s="157"/>
      <c r="EE89" s="157"/>
    </row>
    <row r="90" spans="1:135" ht="9.75" customHeight="1">
      <c r="A90" s="157"/>
      <c r="B90" s="157"/>
      <c r="C90" s="157"/>
      <c r="D90" s="157"/>
      <c r="E90" s="157"/>
      <c r="F90" s="157"/>
      <c r="G90" s="157"/>
      <c r="H90" s="157"/>
      <c r="I90" s="494"/>
      <c r="J90" s="494"/>
      <c r="K90" s="494"/>
      <c r="L90" s="494"/>
      <c r="M90" s="494"/>
      <c r="N90" s="494"/>
      <c r="O90" s="494"/>
      <c r="P90" s="494"/>
      <c r="Q90" s="494"/>
      <c r="R90" s="494"/>
      <c r="S90" s="494"/>
      <c r="T90" s="494"/>
      <c r="U90" s="494"/>
      <c r="V90" s="494"/>
      <c r="W90" s="494"/>
      <c r="X90" s="494"/>
      <c r="Y90" s="494"/>
      <c r="Z90" s="494"/>
      <c r="AA90" s="494"/>
      <c r="AB90" s="494"/>
      <c r="AH90" s="492"/>
      <c r="AI90" s="157"/>
      <c r="AJ90" s="157"/>
      <c r="AK90" s="525"/>
      <c r="AL90" s="525"/>
      <c r="AM90" s="525"/>
      <c r="AN90" s="157"/>
      <c r="AO90" s="157"/>
      <c r="AP90" s="525"/>
      <c r="AQ90" s="525"/>
      <c r="AR90" s="525"/>
      <c r="AS90" s="525"/>
      <c r="AT90" s="525"/>
      <c r="AU90" s="525"/>
      <c r="AV90" s="525"/>
      <c r="AW90" s="525"/>
      <c r="AX90" s="525"/>
      <c r="AY90" s="525"/>
      <c r="AZ90" s="525"/>
      <c r="BA90" s="157"/>
      <c r="BB90" s="157"/>
      <c r="BC90" s="157"/>
      <c r="BD90" s="157"/>
      <c r="BE90" s="157"/>
      <c r="BF90" s="157"/>
      <c r="BG90" s="157"/>
      <c r="BH90" s="157"/>
      <c r="BI90" s="157"/>
      <c r="BJ90" s="157"/>
      <c r="BK90" s="157"/>
      <c r="BL90" s="157"/>
      <c r="BM90" s="157"/>
      <c r="BN90" s="157"/>
      <c r="BO90" s="157"/>
      <c r="BP90" s="493"/>
      <c r="BQ90" s="157"/>
      <c r="BR90" s="494"/>
      <c r="BS90" s="157"/>
      <c r="BT90" s="157"/>
      <c r="BU90" s="157"/>
      <c r="BV90" s="157"/>
      <c r="BW90" s="157"/>
      <c r="BX90" s="157"/>
      <c r="BY90" s="157"/>
      <c r="BZ90" s="157"/>
      <c r="CA90" s="157"/>
      <c r="CB90" s="157"/>
      <c r="CC90" s="157"/>
      <c r="CD90" s="157"/>
      <c r="CE90" s="157"/>
      <c r="CF90" s="157"/>
      <c r="CG90" s="157"/>
      <c r="CH90" s="157"/>
      <c r="CI90" s="157"/>
      <c r="CJ90" s="157"/>
      <c r="CK90" s="157"/>
      <c r="CL90" s="157"/>
      <c r="CM90" s="157"/>
      <c r="CN90" s="157"/>
      <c r="CO90" s="157"/>
      <c r="CP90" s="157"/>
      <c r="CQ90" s="157"/>
      <c r="CR90" s="157"/>
      <c r="CS90" s="157"/>
      <c r="CT90" s="157"/>
      <c r="CU90" s="157"/>
      <c r="CV90" s="157"/>
      <c r="CW90" s="157"/>
      <c r="CX90" s="157"/>
      <c r="CY90" s="157"/>
      <c r="CZ90" s="157"/>
      <c r="DA90" s="157"/>
      <c r="DB90" s="157"/>
      <c r="DC90" s="157"/>
      <c r="DD90" s="157"/>
      <c r="DE90" s="157"/>
      <c r="DF90" s="157"/>
      <c r="DG90" s="157"/>
      <c r="DH90" s="157"/>
      <c r="DI90" s="157"/>
      <c r="DJ90" s="157"/>
      <c r="DK90" s="157"/>
      <c r="DL90" s="157"/>
      <c r="DM90" s="157"/>
      <c r="DN90" s="157"/>
      <c r="DO90" s="157"/>
      <c r="DP90" s="157"/>
      <c r="DQ90" s="157"/>
      <c r="DR90" s="157"/>
      <c r="DS90" s="157"/>
      <c r="DT90" s="157"/>
      <c r="DU90" s="157"/>
      <c r="DV90" s="157"/>
      <c r="DW90" s="157"/>
      <c r="DX90" s="157"/>
      <c r="DY90" s="157"/>
      <c r="DZ90" s="157"/>
      <c r="EA90" s="157"/>
      <c r="EB90" s="157"/>
      <c r="EC90" s="157"/>
      <c r="ED90" s="157"/>
      <c r="EE90" s="157"/>
    </row>
    <row r="91" spans="1:135" ht="9.75" customHeight="1">
      <c r="A91" s="157"/>
      <c r="B91" s="157"/>
      <c r="C91" s="157"/>
      <c r="D91" s="157"/>
      <c r="E91" s="157"/>
      <c r="F91" s="157"/>
      <c r="G91" s="157"/>
      <c r="H91" s="157"/>
      <c r="I91" s="494"/>
      <c r="J91" s="494"/>
      <c r="K91" s="494"/>
      <c r="L91" s="494"/>
      <c r="M91" s="494"/>
      <c r="N91" s="494"/>
      <c r="O91" s="494"/>
      <c r="P91" s="494"/>
      <c r="Q91" s="494"/>
      <c r="R91" s="494"/>
      <c r="S91" s="494"/>
      <c r="T91" s="494"/>
      <c r="U91" s="494"/>
      <c r="V91" s="494"/>
      <c r="W91" s="494"/>
      <c r="X91" s="494"/>
      <c r="Y91" s="494"/>
      <c r="Z91" s="494"/>
      <c r="AA91" s="494"/>
      <c r="AB91" s="494"/>
      <c r="AH91" s="492"/>
      <c r="AI91" s="157"/>
      <c r="AJ91" s="157"/>
      <c r="AK91" s="525"/>
      <c r="AL91" s="525"/>
      <c r="AM91" s="525"/>
      <c r="AN91" s="157"/>
      <c r="AO91" s="157"/>
      <c r="AP91" s="525"/>
      <c r="AQ91" s="525"/>
      <c r="AR91" s="525"/>
      <c r="AS91" s="525"/>
      <c r="AT91" s="525"/>
      <c r="AU91" s="525"/>
      <c r="AV91" s="525"/>
      <c r="AW91" s="525"/>
      <c r="AX91" s="525"/>
      <c r="AY91" s="525"/>
      <c r="AZ91" s="525"/>
      <c r="BA91" s="157"/>
      <c r="BB91" s="157"/>
      <c r="BC91" s="157"/>
      <c r="BD91" s="157"/>
      <c r="BE91" s="157"/>
      <c r="BF91" s="157"/>
      <c r="BG91" s="157"/>
      <c r="BH91" s="157"/>
      <c r="BI91" s="157"/>
      <c r="BJ91" s="157"/>
      <c r="BK91" s="157"/>
      <c r="BL91" s="157"/>
      <c r="BM91" s="157"/>
      <c r="BN91" s="157"/>
      <c r="BO91" s="157"/>
      <c r="BP91" s="493"/>
      <c r="BQ91" s="157"/>
      <c r="BR91" s="494"/>
      <c r="BS91" s="157"/>
      <c r="BT91" s="157"/>
      <c r="BU91" s="157"/>
      <c r="BV91" s="157"/>
      <c r="BW91" s="157"/>
      <c r="BX91" s="157"/>
      <c r="BY91" s="157"/>
      <c r="BZ91" s="157"/>
      <c r="CA91" s="157"/>
      <c r="CB91" s="157"/>
      <c r="CC91" s="157"/>
      <c r="CD91" s="157"/>
      <c r="CE91" s="157"/>
      <c r="CF91" s="157"/>
      <c r="CG91" s="157"/>
      <c r="CH91" s="157"/>
      <c r="CI91" s="157"/>
      <c r="CJ91" s="157"/>
      <c r="CK91" s="157"/>
      <c r="CL91" s="157"/>
      <c r="CM91" s="157"/>
      <c r="CN91" s="157"/>
      <c r="CO91" s="157"/>
      <c r="CP91" s="157"/>
      <c r="CQ91" s="157"/>
      <c r="CR91" s="157"/>
      <c r="CS91" s="157"/>
      <c r="CT91" s="157"/>
      <c r="CU91" s="157"/>
      <c r="CV91" s="157"/>
      <c r="CW91" s="157"/>
      <c r="CX91" s="157"/>
      <c r="CY91" s="157"/>
      <c r="CZ91" s="157"/>
      <c r="DA91" s="157"/>
      <c r="DB91" s="157"/>
      <c r="DC91" s="157"/>
      <c r="DD91" s="157"/>
      <c r="DE91" s="157"/>
      <c r="DF91" s="157"/>
      <c r="DG91" s="157"/>
      <c r="DH91" s="157"/>
      <c r="DI91" s="157"/>
      <c r="DJ91" s="157"/>
      <c r="DK91" s="157"/>
      <c r="DL91" s="157"/>
      <c r="DM91" s="157"/>
      <c r="DN91" s="157"/>
      <c r="DO91" s="157"/>
      <c r="DP91" s="157"/>
      <c r="DQ91" s="157"/>
      <c r="DR91" s="157"/>
      <c r="DS91" s="157"/>
      <c r="DT91" s="157"/>
      <c r="DU91" s="157"/>
      <c r="DV91" s="157"/>
      <c r="DW91" s="157"/>
      <c r="DX91" s="157"/>
      <c r="DY91" s="157"/>
      <c r="DZ91" s="157"/>
      <c r="EA91" s="157"/>
      <c r="EB91" s="157"/>
      <c r="EC91" s="157"/>
      <c r="ED91" s="157"/>
      <c r="EE91" s="157"/>
    </row>
    <row r="92" spans="1:135" ht="9.75" customHeight="1">
      <c r="A92" s="157"/>
      <c r="B92" s="157"/>
      <c r="C92" s="157"/>
      <c r="D92" s="157"/>
      <c r="E92" s="157"/>
      <c r="F92" s="157"/>
      <c r="G92" s="157"/>
      <c r="H92" s="157"/>
      <c r="I92" s="494"/>
      <c r="J92" s="494"/>
      <c r="K92" s="494"/>
      <c r="L92" s="494"/>
      <c r="M92" s="494"/>
      <c r="N92" s="494"/>
      <c r="O92" s="494"/>
      <c r="P92" s="494"/>
      <c r="Q92" s="494"/>
      <c r="R92" s="494"/>
      <c r="S92" s="494"/>
      <c r="T92" s="494"/>
      <c r="U92" s="494"/>
      <c r="V92" s="494"/>
      <c r="W92" s="494"/>
      <c r="X92" s="494"/>
      <c r="Y92" s="494"/>
      <c r="Z92" s="494"/>
      <c r="AA92" s="494"/>
      <c r="AB92" s="494"/>
      <c r="AH92" s="492"/>
      <c r="AI92" s="157"/>
      <c r="AJ92" s="157"/>
      <c r="AK92" s="525"/>
      <c r="AL92" s="525"/>
      <c r="AM92" s="525"/>
      <c r="AN92" s="157"/>
      <c r="AO92" s="157"/>
      <c r="AP92" s="525"/>
      <c r="AQ92" s="525"/>
      <c r="AR92" s="525"/>
      <c r="AS92" s="525"/>
      <c r="AT92" s="525"/>
      <c r="AU92" s="525"/>
      <c r="AV92" s="525"/>
      <c r="AW92" s="525"/>
      <c r="AX92" s="525"/>
      <c r="AY92" s="525"/>
      <c r="AZ92" s="525"/>
      <c r="BA92" s="157"/>
      <c r="BB92" s="157"/>
      <c r="BC92" s="157"/>
      <c r="BD92" s="157"/>
      <c r="BE92" s="157"/>
      <c r="BF92" s="157"/>
      <c r="BG92" s="157"/>
      <c r="BH92" s="157"/>
      <c r="BI92" s="157"/>
      <c r="BJ92" s="157"/>
      <c r="BK92" s="157"/>
      <c r="BL92" s="157"/>
      <c r="BM92" s="157"/>
      <c r="BN92" s="157"/>
      <c r="BO92" s="157"/>
      <c r="BP92" s="493"/>
      <c r="BQ92" s="157"/>
      <c r="BR92" s="494"/>
      <c r="BS92" s="157"/>
      <c r="BT92" s="157"/>
      <c r="BU92" s="157"/>
      <c r="BV92" s="157"/>
      <c r="BW92" s="157"/>
      <c r="BX92" s="157"/>
      <c r="BY92" s="157"/>
      <c r="BZ92" s="157"/>
      <c r="CA92" s="157"/>
      <c r="CB92" s="157"/>
      <c r="CC92" s="157"/>
      <c r="CD92" s="157"/>
      <c r="CE92" s="157"/>
      <c r="CF92" s="157"/>
      <c r="CG92" s="157"/>
      <c r="CH92" s="157"/>
      <c r="CI92" s="157"/>
      <c r="CJ92" s="157"/>
      <c r="CK92" s="157"/>
      <c r="CL92" s="157"/>
      <c r="CM92" s="157"/>
      <c r="CN92" s="157"/>
      <c r="CO92" s="157"/>
      <c r="CP92" s="157"/>
      <c r="CQ92" s="157"/>
      <c r="CR92" s="157"/>
      <c r="CS92" s="157"/>
      <c r="CT92" s="157"/>
      <c r="CU92" s="157"/>
      <c r="CV92" s="157"/>
      <c r="CW92" s="157"/>
      <c r="CX92" s="157"/>
      <c r="CY92" s="157"/>
      <c r="CZ92" s="157"/>
      <c r="DA92" s="157"/>
      <c r="DB92" s="157"/>
      <c r="DC92" s="157"/>
      <c r="DD92" s="157"/>
      <c r="DE92" s="157"/>
      <c r="DF92" s="157"/>
      <c r="DG92" s="157"/>
      <c r="DH92" s="157"/>
      <c r="DI92" s="157"/>
      <c r="DJ92" s="157"/>
      <c r="DK92" s="157"/>
      <c r="DL92" s="157"/>
      <c r="DM92" s="157"/>
      <c r="DN92" s="157"/>
      <c r="DO92" s="157"/>
      <c r="DP92" s="157"/>
      <c r="DQ92" s="157"/>
      <c r="DR92" s="157"/>
      <c r="DS92" s="157"/>
      <c r="DT92" s="157"/>
      <c r="DU92" s="157"/>
      <c r="DV92" s="157"/>
      <c r="DW92" s="157"/>
      <c r="DX92" s="157"/>
      <c r="DY92" s="157"/>
      <c r="DZ92" s="157"/>
      <c r="EA92" s="157"/>
      <c r="EB92" s="157"/>
      <c r="EC92" s="157"/>
      <c r="ED92" s="157"/>
      <c r="EE92" s="157"/>
    </row>
    <row r="93" spans="1:135" ht="9.75" customHeight="1">
      <c r="A93" s="157"/>
      <c r="B93" s="157"/>
      <c r="C93" s="157"/>
      <c r="D93" s="157"/>
      <c r="E93" s="157"/>
      <c r="F93" s="157"/>
      <c r="G93" s="157"/>
      <c r="H93" s="157"/>
      <c r="I93" s="494"/>
      <c r="J93" s="494"/>
      <c r="K93" s="494"/>
      <c r="L93" s="494"/>
      <c r="M93" s="494"/>
      <c r="N93" s="494"/>
      <c r="O93" s="494"/>
      <c r="P93" s="494"/>
      <c r="Q93" s="494"/>
      <c r="R93" s="494"/>
      <c r="S93" s="494"/>
      <c r="T93" s="494"/>
      <c r="U93" s="494"/>
      <c r="V93" s="494"/>
      <c r="W93" s="494"/>
      <c r="X93" s="494"/>
      <c r="Y93" s="494"/>
      <c r="Z93" s="494"/>
      <c r="AA93" s="494"/>
      <c r="AB93" s="494"/>
      <c r="AH93" s="492"/>
      <c r="AI93" s="157"/>
      <c r="AJ93" s="157"/>
      <c r="AK93" s="525"/>
      <c r="AL93" s="525"/>
      <c r="AM93" s="525"/>
      <c r="AN93" s="157"/>
      <c r="AO93" s="157"/>
      <c r="AP93" s="525"/>
      <c r="AQ93" s="525"/>
      <c r="AR93" s="525"/>
      <c r="AS93" s="525"/>
      <c r="AT93" s="525"/>
      <c r="AU93" s="525"/>
      <c r="AV93" s="525"/>
      <c r="AW93" s="525"/>
      <c r="AX93" s="525"/>
      <c r="AY93" s="525"/>
      <c r="AZ93" s="525"/>
      <c r="BA93" s="157"/>
      <c r="BB93" s="157"/>
      <c r="BC93" s="157"/>
      <c r="BD93" s="157"/>
      <c r="BE93" s="157"/>
      <c r="BF93" s="157"/>
      <c r="BG93" s="157"/>
      <c r="BH93" s="157"/>
      <c r="BI93" s="157"/>
      <c r="BJ93" s="157"/>
      <c r="BK93" s="157"/>
      <c r="BL93" s="157"/>
      <c r="BM93" s="157"/>
      <c r="BN93" s="157"/>
      <c r="BO93" s="157"/>
      <c r="BP93" s="493"/>
      <c r="BQ93" s="157"/>
      <c r="BR93" s="494"/>
      <c r="BS93" s="157"/>
      <c r="BT93" s="157"/>
      <c r="BU93" s="157"/>
      <c r="BV93" s="157"/>
      <c r="BW93" s="157"/>
      <c r="BX93" s="157"/>
      <c r="BY93" s="157"/>
      <c r="BZ93" s="157"/>
      <c r="CA93" s="157"/>
      <c r="CB93" s="157"/>
      <c r="CC93" s="157"/>
      <c r="CD93" s="157"/>
      <c r="CE93" s="157"/>
      <c r="CF93" s="157"/>
      <c r="CG93" s="157"/>
      <c r="CH93" s="157"/>
      <c r="CI93" s="157"/>
      <c r="CJ93" s="157"/>
      <c r="CK93" s="157"/>
      <c r="CL93" s="157"/>
      <c r="CM93" s="157"/>
      <c r="CN93" s="157"/>
      <c r="CO93" s="157"/>
      <c r="CP93" s="157"/>
      <c r="CQ93" s="157"/>
      <c r="CR93" s="157"/>
      <c r="CS93" s="157"/>
      <c r="CT93" s="157"/>
      <c r="CU93" s="157"/>
      <c r="CV93" s="157"/>
      <c r="CW93" s="157"/>
      <c r="CX93" s="157"/>
      <c r="CY93" s="157"/>
      <c r="CZ93" s="157"/>
      <c r="DA93" s="157"/>
      <c r="DB93" s="157"/>
      <c r="DC93" s="157"/>
      <c r="DD93" s="157"/>
      <c r="DE93" s="157"/>
      <c r="DF93" s="157"/>
      <c r="DG93" s="157"/>
      <c r="DH93" s="157"/>
      <c r="DI93" s="157"/>
      <c r="DJ93" s="157"/>
      <c r="DK93" s="157"/>
      <c r="DL93" s="157"/>
      <c r="DM93" s="157"/>
      <c r="DN93" s="157"/>
      <c r="DO93" s="157"/>
      <c r="DP93" s="157"/>
      <c r="DQ93" s="157"/>
      <c r="DR93" s="157"/>
      <c r="DS93" s="157"/>
      <c r="DT93" s="157"/>
      <c r="DU93" s="157"/>
      <c r="DV93" s="157"/>
      <c r="DW93" s="157"/>
      <c r="DX93" s="157"/>
      <c r="DY93" s="157"/>
      <c r="DZ93" s="157"/>
      <c r="EA93" s="157"/>
      <c r="EB93" s="157"/>
      <c r="EC93" s="157"/>
      <c r="ED93" s="157"/>
      <c r="EE93" s="157"/>
    </row>
    <row r="94" spans="1:135" ht="9.75" customHeight="1">
      <c r="A94" s="157"/>
      <c r="B94" s="157"/>
      <c r="C94" s="157"/>
      <c r="D94" s="157"/>
      <c r="E94" s="157"/>
      <c r="F94" s="157"/>
      <c r="G94" s="157"/>
      <c r="H94" s="157"/>
      <c r="I94" s="494"/>
      <c r="J94" s="494"/>
      <c r="K94" s="494"/>
      <c r="L94" s="494"/>
      <c r="M94" s="494"/>
      <c r="N94" s="494"/>
      <c r="O94" s="494"/>
      <c r="P94" s="494"/>
      <c r="Q94" s="494"/>
      <c r="R94" s="494"/>
      <c r="S94" s="494"/>
      <c r="T94" s="494"/>
      <c r="U94" s="494"/>
      <c r="V94" s="494"/>
      <c r="W94" s="494"/>
      <c r="X94" s="494"/>
      <c r="Y94" s="494"/>
      <c r="Z94" s="494"/>
      <c r="AA94" s="494"/>
      <c r="AB94" s="494"/>
      <c r="AH94" s="492"/>
      <c r="AI94" s="157"/>
      <c r="AJ94" s="157"/>
      <c r="AK94" s="525"/>
      <c r="AL94" s="525"/>
      <c r="AM94" s="525"/>
      <c r="AN94" s="157"/>
      <c r="AO94" s="157"/>
      <c r="AP94" s="525"/>
      <c r="AQ94" s="525"/>
      <c r="AR94" s="525"/>
      <c r="AS94" s="525"/>
      <c r="AT94" s="525"/>
      <c r="AU94" s="525"/>
      <c r="AV94" s="525"/>
      <c r="AW94" s="525"/>
      <c r="AX94" s="525"/>
      <c r="AY94" s="525"/>
      <c r="AZ94" s="525"/>
      <c r="BA94" s="157"/>
      <c r="BB94" s="157"/>
      <c r="BC94" s="157"/>
      <c r="BD94" s="157"/>
      <c r="BE94" s="157"/>
      <c r="BF94" s="157"/>
      <c r="BG94" s="157"/>
      <c r="BH94" s="157"/>
      <c r="BI94" s="157"/>
      <c r="BJ94" s="157"/>
      <c r="BK94" s="157"/>
      <c r="BL94" s="157"/>
      <c r="BM94" s="157"/>
      <c r="BN94" s="157"/>
      <c r="BO94" s="157"/>
      <c r="BP94" s="493"/>
      <c r="BQ94" s="157"/>
      <c r="BR94" s="494"/>
      <c r="BS94" s="157"/>
      <c r="BT94" s="157"/>
      <c r="BU94" s="157"/>
      <c r="BV94" s="157"/>
      <c r="BW94" s="157"/>
      <c r="BX94" s="157"/>
      <c r="BY94" s="157"/>
      <c r="BZ94" s="157"/>
      <c r="CA94" s="157"/>
      <c r="CB94" s="157"/>
      <c r="CC94" s="157"/>
      <c r="CD94" s="157"/>
      <c r="CE94" s="157"/>
      <c r="CF94" s="157"/>
      <c r="CG94" s="157"/>
      <c r="CH94" s="157"/>
      <c r="CI94" s="157"/>
      <c r="CJ94" s="157"/>
      <c r="CK94" s="157"/>
      <c r="CL94" s="157"/>
      <c r="CM94" s="157"/>
      <c r="CN94" s="157"/>
      <c r="CO94" s="157"/>
      <c r="CP94" s="157"/>
      <c r="CQ94" s="157"/>
      <c r="CR94" s="157"/>
      <c r="CS94" s="157"/>
      <c r="CT94" s="157"/>
      <c r="CU94" s="157"/>
      <c r="CV94" s="157"/>
      <c r="CW94" s="157"/>
      <c r="CX94" s="157"/>
      <c r="CY94" s="157"/>
      <c r="CZ94" s="157"/>
      <c r="DA94" s="157"/>
      <c r="DB94" s="157"/>
      <c r="DC94" s="157"/>
      <c r="DD94" s="157"/>
      <c r="DE94" s="157"/>
      <c r="DF94" s="157"/>
      <c r="DG94" s="157"/>
      <c r="DH94" s="157"/>
      <c r="DI94" s="157"/>
      <c r="DJ94" s="157"/>
      <c r="DK94" s="157"/>
      <c r="DL94" s="157"/>
      <c r="DM94" s="157"/>
      <c r="DN94" s="157"/>
      <c r="DO94" s="157"/>
      <c r="DP94" s="157"/>
      <c r="DQ94" s="157"/>
      <c r="DR94" s="157"/>
      <c r="DS94" s="157"/>
      <c r="DT94" s="157"/>
      <c r="DU94" s="157"/>
      <c r="DV94" s="157"/>
      <c r="DW94" s="157"/>
      <c r="DX94" s="157"/>
      <c r="DY94" s="157"/>
      <c r="DZ94" s="157"/>
      <c r="EA94" s="157"/>
      <c r="EB94" s="157"/>
      <c r="EC94" s="157"/>
      <c r="ED94" s="157"/>
      <c r="EE94" s="157"/>
    </row>
    <row r="95" spans="1:135" ht="9.75" customHeight="1">
      <c r="A95" s="157"/>
      <c r="B95" s="157"/>
      <c r="C95" s="157"/>
      <c r="D95" s="157"/>
      <c r="E95" s="157"/>
      <c r="F95" s="157"/>
      <c r="G95" s="157"/>
      <c r="H95" s="157"/>
      <c r="I95" s="494"/>
      <c r="J95" s="494"/>
      <c r="K95" s="494"/>
      <c r="L95" s="494"/>
      <c r="M95" s="494"/>
      <c r="N95" s="494"/>
      <c r="O95" s="494"/>
      <c r="P95" s="494"/>
      <c r="Q95" s="494"/>
      <c r="R95" s="494"/>
      <c r="S95" s="494"/>
      <c r="T95" s="494"/>
      <c r="U95" s="494"/>
      <c r="V95" s="494"/>
      <c r="W95" s="494"/>
      <c r="X95" s="494"/>
      <c r="Y95" s="494"/>
      <c r="Z95" s="494"/>
      <c r="AA95" s="494"/>
      <c r="AB95" s="494"/>
      <c r="AH95" s="492"/>
      <c r="AI95" s="157"/>
      <c r="AJ95" s="157"/>
      <c r="AK95" s="525"/>
      <c r="AL95" s="525"/>
      <c r="AM95" s="525"/>
      <c r="AN95" s="157"/>
      <c r="AO95" s="157"/>
      <c r="AP95" s="525"/>
      <c r="AQ95" s="525"/>
      <c r="AR95" s="525"/>
      <c r="AS95" s="525"/>
      <c r="AT95" s="525"/>
      <c r="AU95" s="525"/>
      <c r="AV95" s="525"/>
      <c r="AW95" s="525"/>
      <c r="AX95" s="525"/>
      <c r="AY95" s="525"/>
      <c r="AZ95" s="525"/>
      <c r="BA95" s="157"/>
      <c r="BB95" s="157"/>
      <c r="BC95" s="157"/>
      <c r="BD95" s="157"/>
      <c r="BE95" s="157"/>
      <c r="BF95" s="157"/>
      <c r="BG95" s="157"/>
      <c r="BH95" s="157"/>
      <c r="BI95" s="157"/>
      <c r="BJ95" s="157"/>
      <c r="BK95" s="157"/>
      <c r="BL95" s="157"/>
      <c r="BM95" s="157"/>
      <c r="BN95" s="157"/>
      <c r="BO95" s="157"/>
      <c r="BP95" s="493"/>
      <c r="BQ95" s="157"/>
      <c r="BR95" s="494"/>
      <c r="BS95" s="157"/>
      <c r="BT95" s="157"/>
      <c r="BU95" s="157"/>
      <c r="BV95" s="157"/>
      <c r="BW95" s="157"/>
      <c r="BX95" s="157"/>
      <c r="BY95" s="157"/>
      <c r="BZ95" s="157"/>
      <c r="CA95" s="157"/>
      <c r="CB95" s="157"/>
      <c r="CC95" s="157"/>
      <c r="CD95" s="157"/>
      <c r="CE95" s="157"/>
      <c r="CF95" s="157"/>
      <c r="CG95" s="157"/>
      <c r="CH95" s="157"/>
      <c r="CI95" s="157"/>
      <c r="CJ95" s="157"/>
      <c r="CK95" s="157"/>
      <c r="CL95" s="157"/>
      <c r="CM95" s="157"/>
      <c r="CN95" s="157"/>
      <c r="CO95" s="157"/>
      <c r="CP95" s="157"/>
      <c r="CQ95" s="157"/>
      <c r="CR95" s="157"/>
      <c r="CS95" s="157"/>
      <c r="CT95" s="157"/>
      <c r="CU95" s="157"/>
      <c r="CV95" s="157"/>
      <c r="CW95" s="157"/>
      <c r="CX95" s="157"/>
      <c r="CY95" s="157"/>
      <c r="CZ95" s="157"/>
      <c r="DA95" s="157"/>
      <c r="DB95" s="157"/>
      <c r="DC95" s="157"/>
      <c r="DD95" s="157"/>
      <c r="DE95" s="157"/>
      <c r="DF95" s="157"/>
      <c r="DG95" s="157"/>
      <c r="DH95" s="157"/>
      <c r="DI95" s="157"/>
      <c r="DJ95" s="157"/>
      <c r="DK95" s="157"/>
      <c r="DL95" s="157"/>
      <c r="DM95" s="157"/>
      <c r="DN95" s="157"/>
      <c r="DO95" s="157"/>
      <c r="DP95" s="157"/>
      <c r="DQ95" s="157"/>
      <c r="DR95" s="157"/>
      <c r="DS95" s="157"/>
      <c r="DT95" s="157"/>
      <c r="DU95" s="157"/>
      <c r="DV95" s="157"/>
      <c r="DW95" s="157"/>
      <c r="DX95" s="157"/>
      <c r="DY95" s="157"/>
      <c r="DZ95" s="157"/>
      <c r="EA95" s="157"/>
      <c r="EB95" s="157"/>
      <c r="EC95" s="157"/>
      <c r="ED95" s="157"/>
      <c r="EE95" s="157"/>
    </row>
    <row r="96" spans="1:135" ht="9.75" customHeight="1">
      <c r="A96" s="157"/>
      <c r="B96" s="157"/>
      <c r="C96" s="157"/>
      <c r="D96" s="157"/>
      <c r="E96" s="157"/>
      <c r="F96" s="157"/>
      <c r="G96" s="157"/>
      <c r="H96" s="157"/>
      <c r="I96" s="494"/>
      <c r="J96" s="494"/>
      <c r="K96" s="494"/>
      <c r="L96" s="494"/>
      <c r="M96" s="494"/>
      <c r="N96" s="494"/>
      <c r="O96" s="494"/>
      <c r="P96" s="494"/>
      <c r="Q96" s="494"/>
      <c r="R96" s="494"/>
      <c r="S96" s="494"/>
      <c r="T96" s="494"/>
      <c r="U96" s="494"/>
      <c r="V96" s="494"/>
      <c r="W96" s="494"/>
      <c r="X96" s="494"/>
      <c r="Y96" s="494"/>
      <c r="Z96" s="494"/>
      <c r="AA96" s="494"/>
      <c r="AB96" s="494"/>
      <c r="AH96" s="492"/>
      <c r="AI96" s="157"/>
      <c r="AJ96" s="157"/>
      <c r="AK96" s="525"/>
      <c r="AL96" s="525"/>
      <c r="AM96" s="525"/>
      <c r="AN96" s="157"/>
      <c r="AO96" s="157"/>
      <c r="AP96" s="525"/>
      <c r="AQ96" s="525"/>
      <c r="AR96" s="525"/>
      <c r="AS96" s="525"/>
      <c r="AT96" s="525"/>
      <c r="AU96" s="525"/>
      <c r="AV96" s="525"/>
      <c r="AW96" s="525"/>
      <c r="AX96" s="525"/>
      <c r="AY96" s="525"/>
      <c r="AZ96" s="525"/>
      <c r="BA96" s="157"/>
      <c r="BB96" s="157"/>
      <c r="BC96" s="157"/>
      <c r="BD96" s="157"/>
      <c r="BE96" s="157"/>
      <c r="BF96" s="157"/>
      <c r="BG96" s="157"/>
      <c r="BH96" s="157"/>
      <c r="BI96" s="157"/>
      <c r="BJ96" s="157"/>
      <c r="BK96" s="157"/>
      <c r="BL96" s="157"/>
      <c r="BM96" s="157"/>
      <c r="BN96" s="157"/>
      <c r="BO96" s="157"/>
      <c r="BP96" s="493"/>
      <c r="BQ96" s="157"/>
      <c r="BR96" s="494"/>
      <c r="BS96" s="157"/>
      <c r="BT96" s="157"/>
      <c r="BU96" s="157"/>
      <c r="BV96" s="157"/>
      <c r="BW96" s="157"/>
      <c r="BX96" s="157"/>
      <c r="BY96" s="157"/>
      <c r="BZ96" s="157"/>
      <c r="CA96" s="157"/>
      <c r="CB96" s="157"/>
      <c r="CC96" s="157"/>
      <c r="CD96" s="157"/>
      <c r="CE96" s="157"/>
      <c r="CF96" s="157"/>
      <c r="CG96" s="157"/>
      <c r="CH96" s="157"/>
      <c r="CI96" s="157"/>
      <c r="CJ96" s="157"/>
      <c r="CK96" s="157"/>
      <c r="CL96" s="157"/>
      <c r="CM96" s="157"/>
      <c r="CN96" s="157"/>
      <c r="CO96" s="157"/>
      <c r="CP96" s="157"/>
      <c r="CQ96" s="157"/>
      <c r="CR96" s="157"/>
      <c r="CS96" s="157"/>
      <c r="CT96" s="157"/>
      <c r="CU96" s="157"/>
      <c r="CV96" s="157"/>
      <c r="CW96" s="157"/>
      <c r="CX96" s="157"/>
      <c r="CY96" s="157"/>
      <c r="CZ96" s="157"/>
      <c r="DA96" s="157"/>
      <c r="DB96" s="157"/>
      <c r="DC96" s="157"/>
      <c r="DD96" s="157"/>
      <c r="DE96" s="157"/>
      <c r="DF96" s="157"/>
      <c r="DG96" s="157"/>
      <c r="DH96" s="157"/>
      <c r="DI96" s="157"/>
      <c r="DJ96" s="157"/>
      <c r="DK96" s="157"/>
      <c r="DL96" s="157"/>
      <c r="DM96" s="157"/>
      <c r="DN96" s="157"/>
      <c r="DO96" s="157"/>
      <c r="DP96" s="157"/>
      <c r="DQ96" s="157"/>
      <c r="DR96" s="157"/>
      <c r="DS96" s="157"/>
      <c r="DT96" s="157"/>
      <c r="DU96" s="157"/>
      <c r="DV96" s="157"/>
      <c r="DW96" s="157"/>
      <c r="DX96" s="157"/>
      <c r="DY96" s="157"/>
      <c r="DZ96" s="157"/>
      <c r="EA96" s="157"/>
      <c r="EB96" s="157"/>
      <c r="EC96" s="157"/>
      <c r="ED96" s="157"/>
      <c r="EE96" s="157"/>
    </row>
    <row r="97" spans="1:135" ht="9.75" customHeight="1">
      <c r="A97" s="157"/>
      <c r="B97" s="157"/>
      <c r="C97" s="157"/>
      <c r="D97" s="157"/>
      <c r="E97" s="157"/>
      <c r="F97" s="157"/>
      <c r="G97" s="157"/>
      <c r="H97" s="157"/>
      <c r="I97" s="494"/>
      <c r="J97" s="494"/>
      <c r="K97" s="494"/>
      <c r="L97" s="494"/>
      <c r="M97" s="494"/>
      <c r="N97" s="494"/>
      <c r="O97" s="494"/>
      <c r="P97" s="494"/>
      <c r="Q97" s="494"/>
      <c r="R97" s="494"/>
      <c r="S97" s="494"/>
      <c r="T97" s="494"/>
      <c r="U97" s="494"/>
      <c r="V97" s="494"/>
      <c r="W97" s="494"/>
      <c r="X97" s="494"/>
      <c r="Y97" s="494"/>
      <c r="Z97" s="494"/>
      <c r="AA97" s="494"/>
      <c r="AB97" s="494"/>
      <c r="AH97" s="492"/>
      <c r="AI97" s="157"/>
      <c r="AJ97" s="157"/>
      <c r="AK97" s="525"/>
      <c r="AL97" s="525"/>
      <c r="AM97" s="525"/>
      <c r="AN97" s="157"/>
      <c r="AO97" s="157"/>
      <c r="AP97" s="525"/>
      <c r="AQ97" s="525"/>
      <c r="AR97" s="525"/>
      <c r="AS97" s="525"/>
      <c r="AT97" s="525"/>
      <c r="AU97" s="525"/>
      <c r="AV97" s="525"/>
      <c r="AW97" s="525"/>
      <c r="AX97" s="525"/>
      <c r="AY97" s="525"/>
      <c r="AZ97" s="525"/>
      <c r="BA97" s="157"/>
      <c r="BB97" s="157"/>
      <c r="BC97" s="157"/>
      <c r="BD97" s="157"/>
      <c r="BE97" s="157"/>
      <c r="BF97" s="157"/>
      <c r="BG97" s="157"/>
      <c r="BH97" s="157"/>
      <c r="BI97" s="157"/>
      <c r="BJ97" s="157"/>
      <c r="BK97" s="157"/>
      <c r="BL97" s="157"/>
      <c r="BM97" s="157"/>
      <c r="BN97" s="157"/>
      <c r="BO97" s="157"/>
      <c r="BP97" s="493"/>
      <c r="BQ97" s="157"/>
      <c r="BR97" s="494"/>
      <c r="BS97" s="157"/>
      <c r="BT97" s="157"/>
      <c r="BU97" s="157"/>
      <c r="BV97" s="157"/>
      <c r="BW97" s="157"/>
      <c r="BX97" s="157"/>
      <c r="BY97" s="157"/>
      <c r="BZ97" s="157"/>
      <c r="CA97" s="157"/>
      <c r="CB97" s="157"/>
      <c r="CC97" s="157"/>
      <c r="CD97" s="157"/>
      <c r="CE97" s="157"/>
      <c r="CF97" s="157"/>
      <c r="CG97" s="157"/>
      <c r="CH97" s="157"/>
      <c r="CI97" s="157"/>
      <c r="CJ97" s="157"/>
      <c r="CK97" s="157"/>
      <c r="CL97" s="157"/>
      <c r="CM97" s="157"/>
      <c r="CN97" s="157"/>
      <c r="CO97" s="157"/>
      <c r="CP97" s="157"/>
      <c r="CQ97" s="157"/>
      <c r="CR97" s="157"/>
      <c r="CS97" s="157"/>
      <c r="CT97" s="157"/>
      <c r="CU97" s="157"/>
      <c r="CV97" s="157"/>
      <c r="CW97" s="157"/>
      <c r="CX97" s="157"/>
      <c r="CY97" s="157"/>
      <c r="CZ97" s="157"/>
      <c r="DA97" s="157"/>
      <c r="DB97" s="157"/>
      <c r="DC97" s="157"/>
      <c r="DD97" s="157"/>
      <c r="DE97" s="157"/>
      <c r="DF97" s="157"/>
      <c r="DG97" s="157"/>
      <c r="DH97" s="157"/>
      <c r="DI97" s="157"/>
      <c r="DJ97" s="157"/>
      <c r="DK97" s="157"/>
      <c r="DL97" s="157"/>
      <c r="DM97" s="157"/>
      <c r="DN97" s="157"/>
      <c r="DO97" s="157"/>
      <c r="DP97" s="157"/>
      <c r="DQ97" s="157"/>
      <c r="DR97" s="157"/>
      <c r="DS97" s="157"/>
      <c r="DT97" s="157"/>
      <c r="DU97" s="157"/>
      <c r="DV97" s="157"/>
      <c r="DW97" s="157"/>
      <c r="DX97" s="157"/>
      <c r="DY97" s="157"/>
      <c r="DZ97" s="157"/>
      <c r="EA97" s="157"/>
      <c r="EB97" s="157"/>
      <c r="EC97" s="157"/>
      <c r="ED97" s="157"/>
      <c r="EE97" s="157"/>
    </row>
    <row r="98" spans="1:135" ht="9.75" customHeight="1">
      <c r="A98" s="157"/>
      <c r="B98" s="157"/>
      <c r="C98" s="157"/>
      <c r="D98" s="157"/>
      <c r="E98" s="157"/>
      <c r="F98" s="157"/>
      <c r="G98" s="157"/>
      <c r="H98" s="157"/>
      <c r="I98" s="494"/>
      <c r="J98" s="494"/>
      <c r="K98" s="494"/>
      <c r="L98" s="494"/>
      <c r="M98" s="494"/>
      <c r="N98" s="494"/>
      <c r="O98" s="494"/>
      <c r="P98" s="494"/>
      <c r="Q98" s="494"/>
      <c r="R98" s="494"/>
      <c r="S98" s="494"/>
      <c r="T98" s="494"/>
      <c r="U98" s="494"/>
      <c r="V98" s="494"/>
      <c r="W98" s="494"/>
      <c r="X98" s="494"/>
      <c r="Y98" s="494"/>
      <c r="Z98" s="494"/>
      <c r="AA98" s="494"/>
      <c r="AB98" s="494"/>
      <c r="AH98" s="492"/>
      <c r="AI98" s="157"/>
      <c r="AJ98" s="157"/>
      <c r="AK98" s="525"/>
      <c r="AL98" s="525"/>
      <c r="AM98" s="525"/>
      <c r="AN98" s="157"/>
      <c r="AO98" s="157"/>
      <c r="AP98" s="525"/>
      <c r="AQ98" s="525"/>
      <c r="AR98" s="525"/>
      <c r="AS98" s="525"/>
      <c r="AT98" s="525"/>
      <c r="AU98" s="525"/>
      <c r="AV98" s="525"/>
      <c r="AW98" s="525"/>
      <c r="AX98" s="525"/>
      <c r="AY98" s="525"/>
      <c r="AZ98" s="525"/>
      <c r="BA98" s="157"/>
      <c r="BB98" s="157"/>
      <c r="BC98" s="157"/>
      <c r="BD98" s="157"/>
      <c r="BE98" s="157"/>
      <c r="BF98" s="157"/>
      <c r="BG98" s="157"/>
      <c r="BH98" s="157"/>
      <c r="BI98" s="157"/>
      <c r="BJ98" s="157"/>
      <c r="BK98" s="157"/>
      <c r="BL98" s="157"/>
      <c r="BM98" s="157"/>
      <c r="BN98" s="157"/>
      <c r="BO98" s="157"/>
      <c r="BP98" s="493"/>
      <c r="BQ98" s="157"/>
      <c r="BR98" s="494"/>
      <c r="BS98" s="157"/>
      <c r="BT98" s="157"/>
      <c r="BU98" s="157"/>
      <c r="BV98" s="157"/>
      <c r="BW98" s="157"/>
      <c r="BX98" s="157"/>
      <c r="BY98" s="157"/>
      <c r="BZ98" s="157"/>
      <c r="CA98" s="157"/>
      <c r="CB98" s="157"/>
      <c r="CC98" s="157"/>
      <c r="CD98" s="157"/>
      <c r="CE98" s="157"/>
      <c r="CF98" s="157"/>
      <c r="CG98" s="157"/>
      <c r="CH98" s="157"/>
      <c r="CI98" s="157"/>
      <c r="CJ98" s="157"/>
      <c r="CK98" s="157"/>
      <c r="CL98" s="157"/>
      <c r="CM98" s="157"/>
      <c r="CN98" s="157"/>
      <c r="CO98" s="157"/>
      <c r="CP98" s="157"/>
      <c r="CQ98" s="157"/>
      <c r="CR98" s="157"/>
      <c r="CS98" s="157"/>
      <c r="CT98" s="157"/>
      <c r="CU98" s="157"/>
      <c r="CV98" s="157"/>
      <c r="CW98" s="157"/>
      <c r="CX98" s="157"/>
      <c r="CY98" s="157"/>
      <c r="CZ98" s="157"/>
      <c r="DA98" s="157"/>
      <c r="DB98" s="157"/>
      <c r="DC98" s="157"/>
      <c r="DD98" s="157"/>
      <c r="DE98" s="157"/>
      <c r="DF98" s="157"/>
      <c r="DG98" s="157"/>
      <c r="DH98" s="157"/>
      <c r="DI98" s="157"/>
      <c r="DJ98" s="157"/>
      <c r="DK98" s="157"/>
      <c r="DL98" s="157"/>
      <c r="DM98" s="157"/>
      <c r="DN98" s="157"/>
      <c r="DO98" s="157"/>
      <c r="DP98" s="157"/>
      <c r="DQ98" s="157"/>
      <c r="DR98" s="157"/>
      <c r="DS98" s="157"/>
      <c r="DT98" s="157"/>
      <c r="DU98" s="157"/>
      <c r="DV98" s="157"/>
      <c r="DW98" s="157"/>
      <c r="DX98" s="157"/>
      <c r="DY98" s="157"/>
      <c r="DZ98" s="157"/>
      <c r="EA98" s="157"/>
      <c r="EB98" s="157"/>
      <c r="EC98" s="157"/>
      <c r="ED98" s="157"/>
      <c r="EE98" s="157"/>
    </row>
    <row r="99" spans="1:135" ht="9.75" customHeight="1">
      <c r="A99" s="157"/>
      <c r="B99" s="157"/>
      <c r="C99" s="157"/>
      <c r="D99" s="157"/>
      <c r="E99" s="157"/>
      <c r="F99" s="157"/>
      <c r="G99" s="157"/>
      <c r="H99" s="157"/>
      <c r="I99" s="494"/>
      <c r="J99" s="494"/>
      <c r="K99" s="494"/>
      <c r="L99" s="494"/>
      <c r="M99" s="494"/>
      <c r="N99" s="494"/>
      <c r="O99" s="494"/>
      <c r="P99" s="494"/>
      <c r="Q99" s="494"/>
      <c r="R99" s="494"/>
      <c r="S99" s="494"/>
      <c r="T99" s="494"/>
      <c r="U99" s="494"/>
      <c r="V99" s="494"/>
      <c r="W99" s="494"/>
      <c r="X99" s="494"/>
      <c r="Y99" s="494"/>
      <c r="Z99" s="494"/>
      <c r="AA99" s="494"/>
      <c r="AB99" s="494"/>
      <c r="AH99" s="492"/>
      <c r="AI99" s="157"/>
      <c r="AJ99" s="157"/>
      <c r="AK99" s="525"/>
      <c r="AL99" s="525"/>
      <c r="AM99" s="525"/>
      <c r="AN99" s="157"/>
      <c r="AO99" s="157"/>
      <c r="AP99" s="525"/>
      <c r="AQ99" s="525"/>
      <c r="AR99" s="525"/>
      <c r="AS99" s="525"/>
      <c r="AT99" s="525"/>
      <c r="AU99" s="525"/>
      <c r="AV99" s="525"/>
      <c r="AW99" s="525"/>
      <c r="AX99" s="525"/>
      <c r="AY99" s="525"/>
      <c r="AZ99" s="525"/>
      <c r="BA99" s="157"/>
      <c r="BB99" s="157"/>
      <c r="BC99" s="157"/>
      <c r="BD99" s="157"/>
      <c r="BE99" s="157"/>
      <c r="BF99" s="157"/>
      <c r="BG99" s="157"/>
      <c r="BH99" s="157"/>
      <c r="BI99" s="157"/>
      <c r="BJ99" s="157"/>
      <c r="BK99" s="157"/>
      <c r="BL99" s="157"/>
      <c r="BM99" s="157"/>
      <c r="BN99" s="157"/>
      <c r="BO99" s="157"/>
      <c r="BP99" s="493"/>
      <c r="BQ99" s="157"/>
      <c r="BR99" s="494"/>
      <c r="BS99" s="157"/>
      <c r="BT99" s="157"/>
      <c r="BU99" s="157"/>
      <c r="BV99" s="157"/>
      <c r="BW99" s="157"/>
      <c r="BX99" s="157"/>
      <c r="BY99" s="157"/>
      <c r="BZ99" s="157"/>
      <c r="CA99" s="157"/>
      <c r="CB99" s="157"/>
      <c r="CC99" s="157"/>
      <c r="CD99" s="157"/>
      <c r="CE99" s="157"/>
      <c r="CF99" s="157"/>
      <c r="CG99" s="157"/>
      <c r="CH99" s="157"/>
      <c r="CI99" s="157"/>
      <c r="CJ99" s="157"/>
      <c r="CK99" s="157"/>
      <c r="CL99" s="157"/>
      <c r="CM99" s="157"/>
      <c r="CN99" s="157"/>
      <c r="CO99" s="157"/>
      <c r="CP99" s="157"/>
      <c r="CQ99" s="157"/>
      <c r="CR99" s="157"/>
      <c r="CS99" s="157"/>
      <c r="CT99" s="157"/>
      <c r="CU99" s="157"/>
      <c r="CV99" s="157"/>
      <c r="CW99" s="157"/>
      <c r="CX99" s="157"/>
      <c r="CY99" s="157"/>
      <c r="CZ99" s="157"/>
      <c r="DA99" s="157"/>
      <c r="DB99" s="157"/>
      <c r="DC99" s="157"/>
      <c r="DD99" s="157"/>
      <c r="DE99" s="157"/>
      <c r="DF99" s="157"/>
      <c r="DG99" s="157"/>
      <c r="DH99" s="157"/>
      <c r="DI99" s="157"/>
      <c r="DJ99" s="157"/>
      <c r="DK99" s="157"/>
      <c r="DL99" s="157"/>
      <c r="DM99" s="157"/>
      <c r="DN99" s="157"/>
      <c r="DO99" s="157"/>
      <c r="DP99" s="157"/>
      <c r="DQ99" s="157"/>
      <c r="DR99" s="157"/>
      <c r="DS99" s="157"/>
      <c r="DT99" s="157"/>
      <c r="DU99" s="157"/>
      <c r="DV99" s="157"/>
      <c r="DW99" s="157"/>
      <c r="DX99" s="157"/>
      <c r="DY99" s="157"/>
      <c r="DZ99" s="157"/>
      <c r="EA99" s="157"/>
      <c r="EB99" s="157"/>
      <c r="EC99" s="157"/>
      <c r="ED99" s="157"/>
      <c r="EE99" s="157"/>
    </row>
    <row r="100" spans="1:135" ht="9.75" customHeight="1">
      <c r="A100" s="157"/>
      <c r="B100" s="157"/>
      <c r="C100" s="157"/>
      <c r="D100" s="157"/>
      <c r="E100" s="157"/>
      <c r="F100" s="157"/>
      <c r="G100" s="157"/>
      <c r="H100" s="157"/>
      <c r="I100" s="494"/>
      <c r="J100" s="494"/>
      <c r="K100" s="494"/>
      <c r="L100" s="494"/>
      <c r="M100" s="494"/>
      <c r="N100" s="494"/>
      <c r="O100" s="494"/>
      <c r="P100" s="494"/>
      <c r="Q100" s="494"/>
      <c r="R100" s="494"/>
      <c r="S100" s="494"/>
      <c r="T100" s="494"/>
      <c r="U100" s="494"/>
      <c r="V100" s="494"/>
      <c r="W100" s="494"/>
      <c r="X100" s="494"/>
      <c r="Y100" s="494"/>
      <c r="Z100" s="494"/>
      <c r="AA100" s="494"/>
      <c r="AB100" s="494"/>
      <c r="AH100" s="492"/>
      <c r="AI100" s="157"/>
      <c r="AJ100" s="157"/>
      <c r="AK100" s="525"/>
      <c r="AL100" s="525"/>
      <c r="AM100" s="525"/>
      <c r="AN100" s="157"/>
      <c r="AO100" s="157"/>
      <c r="AP100" s="525"/>
      <c r="AQ100" s="525"/>
      <c r="AR100" s="525"/>
      <c r="AS100" s="525"/>
      <c r="AT100" s="525"/>
      <c r="AU100" s="525"/>
      <c r="AV100" s="525"/>
      <c r="AW100" s="525"/>
      <c r="AX100" s="525"/>
      <c r="AY100" s="525"/>
      <c r="AZ100" s="525"/>
      <c r="BA100" s="157"/>
      <c r="BB100" s="157"/>
      <c r="BC100" s="157"/>
      <c r="BD100" s="157"/>
      <c r="BE100" s="157"/>
      <c r="BF100" s="157"/>
      <c r="BG100" s="157"/>
      <c r="BH100" s="157"/>
      <c r="BI100" s="157"/>
      <c r="BJ100" s="157"/>
      <c r="BK100" s="157"/>
      <c r="BL100" s="157"/>
      <c r="BM100" s="157"/>
      <c r="BN100" s="157"/>
      <c r="BO100" s="157"/>
      <c r="BP100" s="493"/>
      <c r="BQ100" s="157"/>
      <c r="BR100" s="494"/>
      <c r="BS100" s="157"/>
      <c r="BT100" s="157"/>
      <c r="BU100" s="157"/>
      <c r="BV100" s="157"/>
      <c r="BW100" s="157"/>
      <c r="BX100" s="157"/>
      <c r="BY100" s="157"/>
      <c r="BZ100" s="157"/>
      <c r="CA100" s="157"/>
      <c r="CB100" s="157"/>
      <c r="CC100" s="157"/>
      <c r="CD100" s="157"/>
      <c r="CE100" s="157"/>
      <c r="CF100" s="157"/>
      <c r="CG100" s="157"/>
      <c r="CH100" s="157"/>
      <c r="CI100" s="157"/>
      <c r="CJ100" s="157"/>
      <c r="CK100" s="157"/>
      <c r="CL100" s="157"/>
      <c r="CM100" s="157"/>
      <c r="CN100" s="157"/>
      <c r="CO100" s="157"/>
      <c r="CP100" s="157"/>
      <c r="CQ100" s="157"/>
      <c r="CR100" s="157"/>
      <c r="CS100" s="157"/>
      <c r="CT100" s="157"/>
      <c r="CU100" s="157"/>
      <c r="CV100" s="157"/>
      <c r="CW100" s="157"/>
      <c r="CX100" s="157"/>
      <c r="CY100" s="157"/>
      <c r="CZ100" s="157"/>
      <c r="DA100" s="157"/>
      <c r="DB100" s="157"/>
      <c r="DC100" s="157"/>
      <c r="DD100" s="157"/>
      <c r="DE100" s="157"/>
      <c r="DF100" s="157"/>
      <c r="DG100" s="157"/>
      <c r="DH100" s="157"/>
      <c r="DI100" s="157"/>
      <c r="DJ100" s="157"/>
      <c r="DK100" s="157"/>
      <c r="DL100" s="157"/>
      <c r="DM100" s="157"/>
      <c r="DN100" s="157"/>
      <c r="DO100" s="157"/>
      <c r="DP100" s="157"/>
      <c r="DQ100" s="157"/>
      <c r="DR100" s="157"/>
      <c r="DS100" s="157"/>
      <c r="DT100" s="157"/>
      <c r="DU100" s="157"/>
      <c r="DV100" s="157"/>
      <c r="DW100" s="157"/>
      <c r="DX100" s="157"/>
      <c r="DY100" s="157"/>
      <c r="DZ100" s="157"/>
      <c r="EA100" s="157"/>
      <c r="EB100" s="157"/>
      <c r="EC100" s="157"/>
      <c r="ED100" s="157"/>
      <c r="EE100" s="157"/>
    </row>
    <row r="101" spans="1:135" ht="9.75" customHeight="1">
      <c r="A101" s="157"/>
      <c r="B101" s="157"/>
      <c r="C101" s="157"/>
      <c r="D101" s="157"/>
      <c r="E101" s="157"/>
      <c r="F101" s="157"/>
      <c r="G101" s="157"/>
      <c r="H101" s="157"/>
      <c r="I101" s="494"/>
      <c r="J101" s="494"/>
      <c r="K101" s="494"/>
      <c r="L101" s="494"/>
      <c r="M101" s="494"/>
      <c r="N101" s="494"/>
      <c r="O101" s="494"/>
      <c r="P101" s="494"/>
      <c r="Q101" s="494"/>
      <c r="R101" s="494"/>
      <c r="S101" s="494"/>
      <c r="T101" s="494"/>
      <c r="U101" s="494"/>
      <c r="V101" s="494"/>
      <c r="W101" s="494"/>
      <c r="X101" s="494"/>
      <c r="Y101" s="494"/>
      <c r="Z101" s="494"/>
      <c r="AA101" s="494"/>
      <c r="AB101" s="494"/>
      <c r="AH101" s="492"/>
      <c r="AI101" s="157"/>
      <c r="AJ101" s="157"/>
      <c r="AK101" s="525"/>
      <c r="AL101" s="525"/>
      <c r="AM101" s="525"/>
      <c r="AN101" s="157"/>
      <c r="AO101" s="157"/>
      <c r="AP101" s="525"/>
      <c r="AQ101" s="525"/>
      <c r="AR101" s="525"/>
      <c r="AS101" s="525"/>
      <c r="AT101" s="525"/>
      <c r="AU101" s="525"/>
      <c r="AV101" s="525"/>
      <c r="AW101" s="525"/>
      <c r="AX101" s="525"/>
      <c r="AY101" s="525"/>
      <c r="AZ101" s="525"/>
      <c r="BA101" s="157"/>
      <c r="BB101" s="157"/>
      <c r="BC101" s="157"/>
      <c r="BD101" s="157"/>
      <c r="BE101" s="157"/>
      <c r="BF101" s="157"/>
      <c r="BG101" s="157"/>
      <c r="BH101" s="157"/>
      <c r="BI101" s="157"/>
      <c r="BJ101" s="157"/>
      <c r="BK101" s="157"/>
      <c r="BL101" s="157"/>
      <c r="BM101" s="157"/>
      <c r="BN101" s="157"/>
      <c r="BO101" s="157"/>
      <c r="BP101" s="493"/>
      <c r="BQ101" s="157"/>
      <c r="BR101" s="494"/>
      <c r="BS101" s="157"/>
      <c r="BT101" s="157"/>
      <c r="BU101" s="157"/>
      <c r="BV101" s="157"/>
      <c r="BW101" s="157"/>
      <c r="BX101" s="157"/>
      <c r="BY101" s="157"/>
      <c r="BZ101" s="157"/>
      <c r="CA101" s="157"/>
      <c r="CB101" s="157"/>
      <c r="CC101" s="157"/>
      <c r="CD101" s="157"/>
      <c r="CE101" s="157"/>
      <c r="CF101" s="157"/>
      <c r="CG101" s="157"/>
      <c r="CH101" s="157"/>
      <c r="CI101" s="157"/>
      <c r="CJ101" s="157"/>
      <c r="CK101" s="157"/>
      <c r="CL101" s="157"/>
      <c r="CM101" s="157"/>
      <c r="CN101" s="157"/>
      <c r="CO101" s="157"/>
      <c r="CP101" s="157"/>
      <c r="CQ101" s="157"/>
      <c r="CR101" s="157"/>
      <c r="CS101" s="157"/>
      <c r="CT101" s="157"/>
      <c r="CU101" s="157"/>
      <c r="CV101" s="157"/>
      <c r="CW101" s="157"/>
      <c r="CX101" s="157"/>
      <c r="CY101" s="157"/>
      <c r="CZ101" s="157"/>
      <c r="DA101" s="157"/>
      <c r="DB101" s="157"/>
      <c r="DC101" s="157"/>
      <c r="DD101" s="157"/>
      <c r="DE101" s="157"/>
      <c r="DF101" s="157"/>
      <c r="DG101" s="157"/>
      <c r="DH101" s="157"/>
      <c r="DI101" s="157"/>
      <c r="DJ101" s="157"/>
      <c r="DK101" s="157"/>
      <c r="DL101" s="157"/>
      <c r="DM101" s="157"/>
      <c r="DN101" s="157"/>
      <c r="DO101" s="157"/>
      <c r="DP101" s="157"/>
      <c r="DQ101" s="157"/>
      <c r="DR101" s="157"/>
      <c r="DS101" s="157"/>
      <c r="DT101" s="157"/>
      <c r="DU101" s="157"/>
      <c r="DV101" s="157"/>
      <c r="DW101" s="157"/>
      <c r="DX101" s="157"/>
      <c r="DY101" s="157"/>
      <c r="DZ101" s="157"/>
      <c r="EA101" s="157"/>
      <c r="EB101" s="157"/>
      <c r="EC101" s="157"/>
      <c r="ED101" s="157"/>
      <c r="EE101" s="157"/>
    </row>
    <row r="102" spans="1:135" ht="9.75" customHeight="1">
      <c r="A102" s="157"/>
      <c r="B102" s="157"/>
      <c r="C102" s="157"/>
      <c r="D102" s="157"/>
      <c r="E102" s="157"/>
      <c r="F102" s="157"/>
      <c r="G102" s="157"/>
      <c r="H102" s="157"/>
      <c r="I102" s="494"/>
      <c r="J102" s="494"/>
      <c r="K102" s="494"/>
      <c r="L102" s="494"/>
      <c r="M102" s="494"/>
      <c r="N102" s="494"/>
      <c r="O102" s="494"/>
      <c r="P102" s="494"/>
      <c r="Q102" s="494"/>
      <c r="R102" s="494"/>
      <c r="S102" s="494"/>
      <c r="T102" s="494"/>
      <c r="U102" s="494"/>
      <c r="V102" s="494"/>
      <c r="W102" s="494"/>
      <c r="X102" s="494"/>
      <c r="Y102" s="494"/>
      <c r="Z102" s="494"/>
      <c r="AA102" s="494"/>
      <c r="AB102" s="494"/>
      <c r="AH102" s="492"/>
      <c r="AI102" s="157"/>
      <c r="AJ102" s="157"/>
      <c r="AK102" s="525"/>
      <c r="AL102" s="525"/>
      <c r="AM102" s="525"/>
      <c r="AN102" s="157"/>
      <c r="AO102" s="157"/>
      <c r="AP102" s="525"/>
      <c r="AQ102" s="525"/>
      <c r="AR102" s="525"/>
      <c r="AS102" s="525"/>
      <c r="AT102" s="525"/>
      <c r="AU102" s="525"/>
      <c r="AV102" s="525"/>
      <c r="AW102" s="525"/>
      <c r="AX102" s="525"/>
      <c r="AY102" s="525"/>
      <c r="AZ102" s="525"/>
      <c r="BA102" s="157"/>
      <c r="BB102" s="157"/>
      <c r="BC102" s="157"/>
      <c r="BD102" s="157"/>
      <c r="BE102" s="157"/>
      <c r="BF102" s="157"/>
      <c r="BG102" s="157"/>
      <c r="BH102" s="157"/>
      <c r="BI102" s="157"/>
      <c r="BJ102" s="157"/>
      <c r="BK102" s="157"/>
      <c r="BL102" s="157"/>
      <c r="BM102" s="157"/>
      <c r="BN102" s="157"/>
      <c r="BO102" s="157"/>
      <c r="BP102" s="493"/>
      <c r="BQ102" s="157"/>
      <c r="BR102" s="494"/>
      <c r="BS102" s="157"/>
      <c r="BT102" s="157"/>
      <c r="BU102" s="157"/>
      <c r="BV102" s="157"/>
      <c r="BW102" s="157"/>
      <c r="BX102" s="157"/>
      <c r="BY102" s="157"/>
      <c r="BZ102" s="157"/>
      <c r="CA102" s="157"/>
      <c r="CB102" s="157"/>
      <c r="CC102" s="157"/>
      <c r="CD102" s="157"/>
      <c r="CE102" s="157"/>
      <c r="CF102" s="157"/>
      <c r="CG102" s="157"/>
      <c r="CH102" s="157"/>
      <c r="CI102" s="157"/>
      <c r="CJ102" s="157"/>
      <c r="CK102" s="157"/>
      <c r="CL102" s="157"/>
      <c r="CM102" s="157"/>
      <c r="CN102" s="157"/>
      <c r="CO102" s="157"/>
      <c r="CP102" s="157"/>
      <c r="CQ102" s="157"/>
      <c r="CR102" s="157"/>
      <c r="CS102" s="157"/>
      <c r="CT102" s="157"/>
      <c r="CU102" s="157"/>
      <c r="CV102" s="157"/>
      <c r="CW102" s="157"/>
      <c r="CX102" s="157"/>
      <c r="CY102" s="157"/>
      <c r="CZ102" s="157"/>
      <c r="DA102" s="157"/>
      <c r="DB102" s="157"/>
      <c r="DC102" s="157"/>
      <c r="DD102" s="157"/>
      <c r="DE102" s="157"/>
      <c r="DF102" s="157"/>
      <c r="DG102" s="157"/>
      <c r="DH102" s="157"/>
      <c r="DI102" s="157"/>
      <c r="DJ102" s="157"/>
      <c r="DK102" s="157"/>
      <c r="DL102" s="157"/>
      <c r="DM102" s="157"/>
      <c r="DN102" s="157"/>
      <c r="DO102" s="157"/>
      <c r="DP102" s="157"/>
      <c r="DQ102" s="157"/>
      <c r="DR102" s="157"/>
      <c r="DS102" s="157"/>
      <c r="DT102" s="157"/>
      <c r="DU102" s="157"/>
      <c r="DV102" s="157"/>
      <c r="DW102" s="157"/>
      <c r="DX102" s="157"/>
      <c r="DY102" s="157"/>
      <c r="DZ102" s="157"/>
      <c r="EA102" s="157"/>
      <c r="EB102" s="157"/>
      <c r="EC102" s="157"/>
      <c r="ED102" s="157"/>
      <c r="EE102" s="157"/>
    </row>
    <row r="103" spans="1:135" ht="9.75" customHeight="1">
      <c r="A103" s="157"/>
      <c r="B103" s="157"/>
      <c r="C103" s="157"/>
      <c r="D103" s="157"/>
      <c r="E103" s="157"/>
      <c r="F103" s="157"/>
      <c r="G103" s="157"/>
      <c r="H103" s="157"/>
      <c r="I103" s="494"/>
      <c r="J103" s="494"/>
      <c r="K103" s="494"/>
      <c r="L103" s="494"/>
      <c r="M103" s="494"/>
      <c r="N103" s="494"/>
      <c r="O103" s="494"/>
      <c r="P103" s="494"/>
      <c r="Q103" s="494"/>
      <c r="R103" s="494"/>
      <c r="S103" s="494"/>
      <c r="T103" s="494"/>
      <c r="U103" s="494"/>
      <c r="V103" s="494"/>
      <c r="W103" s="494"/>
      <c r="X103" s="494"/>
      <c r="Y103" s="494"/>
      <c r="Z103" s="494"/>
      <c r="AA103" s="494"/>
      <c r="AB103" s="494"/>
      <c r="AH103" s="492"/>
      <c r="AI103" s="157"/>
      <c r="AJ103" s="157"/>
      <c r="AK103" s="525"/>
      <c r="AL103" s="525"/>
      <c r="AM103" s="525"/>
      <c r="AN103" s="157"/>
      <c r="AO103" s="157"/>
      <c r="AP103" s="525"/>
      <c r="AQ103" s="525"/>
      <c r="AR103" s="525"/>
      <c r="AS103" s="525"/>
      <c r="AT103" s="525"/>
      <c r="AU103" s="525"/>
      <c r="AV103" s="525"/>
      <c r="AW103" s="525"/>
      <c r="AX103" s="525"/>
      <c r="AY103" s="525"/>
      <c r="AZ103" s="525"/>
      <c r="BA103" s="157"/>
      <c r="BB103" s="157"/>
      <c r="BC103" s="157"/>
      <c r="BD103" s="157"/>
      <c r="BE103" s="157"/>
      <c r="BF103" s="157"/>
      <c r="BG103" s="157"/>
      <c r="BH103" s="157"/>
      <c r="BI103" s="157"/>
      <c r="BJ103" s="157"/>
      <c r="BK103" s="157"/>
      <c r="BL103" s="157"/>
      <c r="BM103" s="157"/>
      <c r="BN103" s="157"/>
      <c r="BO103" s="157"/>
      <c r="BP103" s="493"/>
      <c r="BQ103" s="157"/>
      <c r="BR103" s="494"/>
      <c r="BS103" s="157"/>
      <c r="BT103" s="157"/>
      <c r="BU103" s="157"/>
      <c r="BV103" s="157"/>
      <c r="BW103" s="157"/>
      <c r="BX103" s="157"/>
      <c r="BY103" s="157"/>
      <c r="BZ103" s="157"/>
      <c r="CA103" s="157"/>
      <c r="CB103" s="157"/>
      <c r="CC103" s="157"/>
      <c r="CD103" s="157"/>
      <c r="CE103" s="157"/>
      <c r="CF103" s="157"/>
      <c r="CG103" s="157"/>
      <c r="CH103" s="157"/>
      <c r="CI103" s="157"/>
      <c r="CJ103" s="157"/>
      <c r="CK103" s="157"/>
      <c r="CL103" s="157"/>
      <c r="CM103" s="157"/>
      <c r="CN103" s="157"/>
      <c r="CO103" s="157"/>
      <c r="CP103" s="157"/>
      <c r="CQ103" s="157"/>
      <c r="CR103" s="157"/>
      <c r="CS103" s="157"/>
      <c r="CT103" s="157"/>
      <c r="CU103" s="157"/>
      <c r="CV103" s="157"/>
      <c r="CW103" s="157"/>
      <c r="CX103" s="157"/>
      <c r="CY103" s="157"/>
      <c r="CZ103" s="157"/>
      <c r="DA103" s="157"/>
      <c r="DB103" s="157"/>
      <c r="DC103" s="157"/>
      <c r="DD103" s="157"/>
      <c r="DE103" s="157"/>
      <c r="DF103" s="157"/>
      <c r="DG103" s="157"/>
      <c r="DH103" s="157"/>
      <c r="DI103" s="157"/>
      <c r="DJ103" s="157"/>
      <c r="DK103" s="157"/>
      <c r="DL103" s="157"/>
      <c r="DM103" s="157"/>
      <c r="DN103" s="157"/>
      <c r="DO103" s="157"/>
      <c r="DP103" s="157"/>
      <c r="DQ103" s="157"/>
      <c r="DR103" s="157"/>
      <c r="DS103" s="157"/>
      <c r="DT103" s="157"/>
      <c r="DU103" s="157"/>
      <c r="DV103" s="157"/>
      <c r="DW103" s="157"/>
      <c r="DX103" s="157"/>
      <c r="DY103" s="157"/>
      <c r="DZ103" s="157"/>
      <c r="EA103" s="157"/>
      <c r="EB103" s="157"/>
      <c r="EC103" s="157"/>
      <c r="ED103" s="157"/>
      <c r="EE103" s="157"/>
    </row>
    <row r="104" spans="1:135" ht="9.75" customHeight="1">
      <c r="A104" s="157"/>
      <c r="B104" s="157"/>
      <c r="C104" s="157"/>
      <c r="D104" s="157"/>
      <c r="E104" s="157"/>
      <c r="F104" s="157"/>
      <c r="G104" s="157"/>
      <c r="H104" s="157"/>
      <c r="I104" s="494"/>
      <c r="J104" s="494"/>
      <c r="K104" s="494"/>
      <c r="L104" s="494"/>
      <c r="M104" s="494"/>
      <c r="N104" s="494"/>
      <c r="O104" s="494"/>
      <c r="P104" s="494"/>
      <c r="Q104" s="494"/>
      <c r="R104" s="494"/>
      <c r="S104" s="494"/>
      <c r="T104" s="494"/>
      <c r="U104" s="494"/>
      <c r="V104" s="494"/>
      <c r="W104" s="494"/>
      <c r="X104" s="494"/>
      <c r="Y104" s="494"/>
      <c r="Z104" s="494"/>
      <c r="AA104" s="494"/>
      <c r="AB104" s="494"/>
      <c r="AH104" s="492"/>
      <c r="AI104" s="157"/>
      <c r="AJ104" s="157"/>
      <c r="AK104" s="525"/>
      <c r="AL104" s="525"/>
      <c r="AM104" s="525"/>
      <c r="AN104" s="157"/>
      <c r="AO104" s="157"/>
      <c r="AP104" s="525"/>
      <c r="AQ104" s="525"/>
      <c r="AR104" s="525"/>
      <c r="AS104" s="525"/>
      <c r="AT104" s="525"/>
      <c r="AU104" s="525"/>
      <c r="AV104" s="525"/>
      <c r="AW104" s="525"/>
      <c r="AX104" s="525"/>
      <c r="AY104" s="525"/>
      <c r="AZ104" s="525"/>
      <c r="BA104" s="157"/>
      <c r="BB104" s="157"/>
      <c r="BC104" s="157"/>
      <c r="BD104" s="157"/>
      <c r="BE104" s="157"/>
      <c r="BF104" s="157"/>
      <c r="BG104" s="157"/>
      <c r="BH104" s="157"/>
      <c r="BI104" s="157"/>
      <c r="BJ104" s="157"/>
      <c r="BK104" s="157"/>
      <c r="BL104" s="157"/>
      <c r="BM104" s="157"/>
      <c r="BN104" s="157"/>
      <c r="BO104" s="157"/>
      <c r="BP104" s="493"/>
      <c r="BQ104" s="157"/>
      <c r="BR104" s="494"/>
      <c r="BS104" s="157"/>
      <c r="BT104" s="157"/>
      <c r="BU104" s="157"/>
      <c r="BV104" s="157"/>
      <c r="BW104" s="157"/>
      <c r="BX104" s="157"/>
      <c r="BY104" s="157"/>
      <c r="BZ104" s="157"/>
      <c r="CA104" s="157"/>
      <c r="CB104" s="157"/>
      <c r="CC104" s="157"/>
      <c r="CD104" s="157"/>
      <c r="CE104" s="157"/>
      <c r="CF104" s="157"/>
      <c r="CG104" s="157"/>
      <c r="CH104" s="157"/>
      <c r="CI104" s="157"/>
      <c r="CJ104" s="157"/>
      <c r="CK104" s="157"/>
      <c r="CL104" s="157"/>
      <c r="CM104" s="157"/>
      <c r="CN104" s="157"/>
      <c r="CO104" s="157"/>
      <c r="CP104" s="157"/>
      <c r="CQ104" s="157"/>
      <c r="CR104" s="157"/>
      <c r="CS104" s="157"/>
      <c r="CT104" s="157"/>
      <c r="CU104" s="157"/>
      <c r="CV104" s="157"/>
      <c r="CW104" s="157"/>
      <c r="CX104" s="157"/>
      <c r="CY104" s="157"/>
      <c r="CZ104" s="157"/>
      <c r="DA104" s="157"/>
      <c r="DB104" s="157"/>
      <c r="DC104" s="157"/>
      <c r="DD104" s="157"/>
      <c r="DE104" s="157"/>
      <c r="DF104" s="157"/>
      <c r="DG104" s="157"/>
      <c r="DH104" s="157"/>
      <c r="DI104" s="157"/>
      <c r="DJ104" s="157"/>
      <c r="DK104" s="157"/>
      <c r="DL104" s="157"/>
      <c r="DM104" s="157"/>
      <c r="DN104" s="157"/>
      <c r="DO104" s="157"/>
      <c r="DP104" s="157"/>
      <c r="DQ104" s="157"/>
      <c r="DR104" s="157"/>
      <c r="DS104" s="157"/>
      <c r="DT104" s="157"/>
      <c r="DU104" s="157"/>
      <c r="DV104" s="157"/>
      <c r="DW104" s="157"/>
      <c r="DX104" s="157"/>
      <c r="DY104" s="157"/>
      <c r="DZ104" s="157"/>
      <c r="EA104" s="157"/>
      <c r="EB104" s="157"/>
      <c r="EC104" s="157"/>
      <c r="ED104" s="157"/>
      <c r="EE104" s="157"/>
    </row>
    <row r="105" spans="1:135" ht="9.75" customHeight="1">
      <c r="A105" s="157"/>
      <c r="B105" s="157"/>
      <c r="C105" s="157"/>
      <c r="D105" s="157"/>
      <c r="E105" s="157"/>
      <c r="F105" s="157"/>
      <c r="G105" s="157"/>
      <c r="H105" s="157"/>
      <c r="I105" s="494"/>
      <c r="J105" s="494"/>
      <c r="K105" s="494"/>
      <c r="L105" s="494"/>
      <c r="M105" s="494"/>
      <c r="N105" s="494"/>
      <c r="O105" s="494"/>
      <c r="P105" s="494"/>
      <c r="Q105" s="494"/>
      <c r="R105" s="494"/>
      <c r="S105" s="494"/>
      <c r="T105" s="494"/>
      <c r="U105" s="494"/>
      <c r="V105" s="494"/>
      <c r="W105" s="494"/>
      <c r="X105" s="494"/>
      <c r="Y105" s="494"/>
      <c r="Z105" s="494"/>
      <c r="AA105" s="494"/>
      <c r="AB105" s="494"/>
      <c r="AH105" s="492"/>
      <c r="AI105" s="157"/>
      <c r="AJ105" s="157"/>
      <c r="AK105" s="525"/>
      <c r="AL105" s="525"/>
      <c r="AM105" s="525"/>
      <c r="AN105" s="157"/>
      <c r="AO105" s="157"/>
      <c r="AP105" s="525"/>
      <c r="AQ105" s="525"/>
      <c r="AR105" s="525"/>
      <c r="AS105" s="525"/>
      <c r="AT105" s="525"/>
      <c r="AU105" s="525"/>
      <c r="AV105" s="525"/>
      <c r="AW105" s="525"/>
      <c r="AX105" s="525"/>
      <c r="AY105" s="525"/>
      <c r="AZ105" s="525"/>
      <c r="BA105" s="157"/>
      <c r="BB105" s="157"/>
      <c r="BC105" s="157"/>
      <c r="BD105" s="157"/>
      <c r="BE105" s="157"/>
      <c r="BF105" s="157"/>
      <c r="BG105" s="157"/>
      <c r="BH105" s="157"/>
      <c r="BI105" s="157"/>
      <c r="BJ105" s="157"/>
      <c r="BK105" s="157"/>
      <c r="BL105" s="157"/>
      <c r="BM105" s="157"/>
      <c r="BN105" s="157"/>
      <c r="BO105" s="157"/>
      <c r="BP105" s="493"/>
      <c r="BQ105" s="157"/>
      <c r="BR105" s="494"/>
      <c r="BS105" s="157"/>
      <c r="BT105" s="157"/>
      <c r="BU105" s="157"/>
      <c r="BV105" s="157"/>
      <c r="BW105" s="157"/>
      <c r="BX105" s="157"/>
      <c r="BY105" s="157"/>
      <c r="BZ105" s="157"/>
      <c r="CA105" s="157"/>
      <c r="CB105" s="157"/>
      <c r="CC105" s="157"/>
      <c r="CD105" s="157"/>
      <c r="CE105" s="157"/>
      <c r="CF105" s="157"/>
      <c r="CG105" s="157"/>
      <c r="CH105" s="157"/>
      <c r="CI105" s="157"/>
      <c r="CJ105" s="157"/>
      <c r="CK105" s="157"/>
      <c r="CL105" s="157"/>
      <c r="CM105" s="157"/>
      <c r="CN105" s="157"/>
      <c r="CO105" s="157"/>
      <c r="CP105" s="157"/>
      <c r="CQ105" s="157"/>
      <c r="CR105" s="157"/>
      <c r="CS105" s="157"/>
      <c r="CT105" s="157"/>
      <c r="CU105" s="157"/>
      <c r="CV105" s="157"/>
      <c r="CW105" s="157"/>
      <c r="CX105" s="157"/>
      <c r="CY105" s="157"/>
      <c r="CZ105" s="157"/>
      <c r="DA105" s="157"/>
      <c r="DB105" s="157"/>
      <c r="DC105" s="157"/>
      <c r="DD105" s="157"/>
      <c r="DE105" s="157"/>
      <c r="DF105" s="157"/>
      <c r="DG105" s="157"/>
      <c r="DH105" s="157"/>
      <c r="DI105" s="157"/>
      <c r="DJ105" s="157"/>
      <c r="DK105" s="157"/>
      <c r="DL105" s="157"/>
      <c r="DM105" s="157"/>
      <c r="DN105" s="157"/>
      <c r="DO105" s="157"/>
      <c r="DP105" s="157"/>
      <c r="DQ105" s="157"/>
      <c r="DR105" s="157"/>
      <c r="DS105" s="157"/>
      <c r="DT105" s="157"/>
      <c r="DU105" s="157"/>
      <c r="DV105" s="157"/>
      <c r="DW105" s="157"/>
      <c r="DX105" s="157"/>
      <c r="DY105" s="157"/>
      <c r="DZ105" s="157"/>
      <c r="EA105" s="157"/>
      <c r="EB105" s="157"/>
      <c r="EC105" s="157"/>
      <c r="ED105" s="157"/>
      <c r="EE105" s="157"/>
    </row>
    <row r="106" spans="1:135" ht="9.75" customHeight="1">
      <c r="A106" s="157"/>
      <c r="B106" s="157"/>
      <c r="C106" s="157"/>
      <c r="D106" s="157"/>
      <c r="E106" s="157"/>
      <c r="F106" s="157"/>
      <c r="G106" s="157"/>
      <c r="H106" s="157"/>
      <c r="I106" s="494"/>
      <c r="J106" s="494"/>
      <c r="K106" s="494"/>
      <c r="L106" s="494"/>
      <c r="M106" s="494"/>
      <c r="N106" s="494"/>
      <c r="O106" s="494"/>
      <c r="P106" s="494"/>
      <c r="Q106" s="494"/>
      <c r="R106" s="494"/>
      <c r="S106" s="494"/>
      <c r="T106" s="494"/>
      <c r="U106" s="494"/>
      <c r="V106" s="494"/>
      <c r="W106" s="494"/>
      <c r="X106" s="494"/>
      <c r="Y106" s="494"/>
      <c r="Z106" s="494"/>
      <c r="AA106" s="494"/>
      <c r="AB106" s="494"/>
      <c r="AH106" s="492"/>
      <c r="AI106" s="157"/>
      <c r="AJ106" s="157"/>
      <c r="AK106" s="525"/>
      <c r="AL106" s="525"/>
      <c r="AM106" s="525"/>
      <c r="AN106" s="157"/>
      <c r="AO106" s="157"/>
      <c r="AP106" s="525"/>
      <c r="AQ106" s="525"/>
      <c r="AR106" s="525"/>
      <c r="AS106" s="525"/>
      <c r="AT106" s="525"/>
      <c r="AU106" s="525"/>
      <c r="AV106" s="525"/>
      <c r="AW106" s="525"/>
      <c r="AX106" s="525"/>
      <c r="AY106" s="525"/>
      <c r="AZ106" s="525"/>
      <c r="BA106" s="157"/>
      <c r="BB106" s="157"/>
      <c r="BC106" s="157"/>
      <c r="BD106" s="157"/>
      <c r="BE106" s="157"/>
      <c r="BF106" s="157"/>
      <c r="BG106" s="157"/>
      <c r="BH106" s="157"/>
      <c r="BI106" s="157"/>
      <c r="BJ106" s="157"/>
      <c r="BK106" s="157"/>
      <c r="BL106" s="157"/>
      <c r="BM106" s="157"/>
      <c r="BN106" s="157"/>
      <c r="BO106" s="157"/>
      <c r="BP106" s="493"/>
      <c r="BQ106" s="157"/>
      <c r="BR106" s="494"/>
      <c r="BS106" s="157"/>
      <c r="BT106" s="157"/>
      <c r="BU106" s="157"/>
      <c r="BV106" s="157"/>
      <c r="BW106" s="157"/>
      <c r="BX106" s="157"/>
      <c r="BY106" s="157"/>
      <c r="BZ106" s="157"/>
      <c r="CA106" s="157"/>
      <c r="CB106" s="157"/>
      <c r="CC106" s="157"/>
      <c r="CD106" s="157"/>
      <c r="CE106" s="157"/>
      <c r="CF106" s="157"/>
      <c r="CG106" s="157"/>
      <c r="CH106" s="157"/>
      <c r="CI106" s="157"/>
      <c r="CJ106" s="157"/>
      <c r="CK106" s="157"/>
      <c r="CL106" s="157"/>
      <c r="CM106" s="157"/>
      <c r="CN106" s="157"/>
      <c r="CO106" s="157"/>
      <c r="CP106" s="157"/>
      <c r="CQ106" s="157"/>
      <c r="CR106" s="157"/>
      <c r="CS106" s="157"/>
      <c r="CT106" s="157"/>
      <c r="CU106" s="157"/>
      <c r="CV106" s="157"/>
      <c r="CW106" s="157"/>
      <c r="CX106" s="157"/>
      <c r="CY106" s="157"/>
      <c r="CZ106" s="157"/>
      <c r="DA106" s="157"/>
      <c r="DB106" s="157"/>
      <c r="DC106" s="157"/>
      <c r="DD106" s="157"/>
      <c r="DE106" s="157"/>
      <c r="DF106" s="157"/>
      <c r="DG106" s="157"/>
      <c r="DH106" s="157"/>
      <c r="DI106" s="157"/>
      <c r="DJ106" s="157"/>
      <c r="DK106" s="157"/>
      <c r="DL106" s="157"/>
      <c r="DM106" s="157"/>
      <c r="DN106" s="157"/>
      <c r="DO106" s="157"/>
      <c r="DP106" s="157"/>
      <c r="DQ106" s="157"/>
      <c r="DR106" s="157"/>
      <c r="DS106" s="157"/>
      <c r="DT106" s="157"/>
      <c r="DU106" s="157"/>
      <c r="DV106" s="157"/>
      <c r="DW106" s="157"/>
      <c r="DX106" s="157"/>
      <c r="DY106" s="157"/>
      <c r="DZ106" s="157"/>
      <c r="EA106" s="157"/>
      <c r="EB106" s="157"/>
      <c r="EC106" s="157"/>
      <c r="ED106" s="157"/>
      <c r="EE106" s="157"/>
    </row>
    <row r="107" spans="1:135" ht="9.75" customHeight="1">
      <c r="A107" s="157"/>
      <c r="B107" s="157"/>
      <c r="C107" s="157"/>
      <c r="D107" s="157"/>
      <c r="E107" s="157"/>
      <c r="F107" s="157"/>
      <c r="G107" s="157"/>
      <c r="H107" s="157"/>
      <c r="I107" s="494"/>
      <c r="J107" s="494"/>
      <c r="K107" s="494"/>
      <c r="L107" s="494"/>
      <c r="M107" s="494"/>
      <c r="N107" s="494"/>
      <c r="O107" s="494"/>
      <c r="P107" s="494"/>
      <c r="Q107" s="494"/>
      <c r="R107" s="494"/>
      <c r="S107" s="494"/>
      <c r="T107" s="494"/>
      <c r="U107" s="494"/>
      <c r="V107" s="494"/>
      <c r="W107" s="494"/>
      <c r="X107" s="494"/>
      <c r="Y107" s="494"/>
      <c r="Z107" s="494"/>
      <c r="AA107" s="494"/>
      <c r="AB107" s="494"/>
      <c r="AH107" s="492"/>
      <c r="AI107" s="157"/>
      <c r="AJ107" s="157"/>
      <c r="AK107" s="525"/>
      <c r="AL107" s="525"/>
      <c r="AM107" s="525"/>
      <c r="AN107" s="157"/>
      <c r="AO107" s="157"/>
      <c r="AP107" s="525"/>
      <c r="AQ107" s="525"/>
      <c r="AR107" s="525"/>
      <c r="AS107" s="525"/>
      <c r="AT107" s="525"/>
      <c r="AU107" s="525"/>
      <c r="AV107" s="525"/>
      <c r="AW107" s="525"/>
      <c r="AX107" s="525"/>
      <c r="AY107" s="525"/>
      <c r="AZ107" s="525"/>
      <c r="BA107" s="157"/>
      <c r="BB107" s="157"/>
      <c r="BC107" s="157"/>
      <c r="BD107" s="157"/>
      <c r="BE107" s="157"/>
      <c r="BF107" s="157"/>
      <c r="BG107" s="157"/>
      <c r="BH107" s="157"/>
      <c r="BI107" s="157"/>
      <c r="BJ107" s="157"/>
      <c r="BK107" s="157"/>
      <c r="BL107" s="157"/>
      <c r="BM107" s="157"/>
      <c r="BN107" s="157"/>
      <c r="BO107" s="157"/>
      <c r="BP107" s="493"/>
      <c r="BQ107" s="157"/>
      <c r="BR107" s="494"/>
      <c r="BS107" s="157"/>
      <c r="BT107" s="157"/>
      <c r="BU107" s="157"/>
      <c r="BV107" s="157"/>
      <c r="BW107" s="157"/>
      <c r="BX107" s="157"/>
      <c r="BY107" s="157"/>
      <c r="BZ107" s="157"/>
      <c r="CA107" s="157"/>
      <c r="CB107" s="157"/>
      <c r="CC107" s="157"/>
      <c r="CD107" s="157"/>
      <c r="CE107" s="157"/>
      <c r="CF107" s="157"/>
      <c r="CG107" s="157"/>
      <c r="CH107" s="157"/>
      <c r="CI107" s="157"/>
      <c r="CJ107" s="157"/>
      <c r="CK107" s="157"/>
      <c r="CL107" s="157"/>
      <c r="CM107" s="157"/>
      <c r="CN107" s="157"/>
      <c r="CO107" s="157"/>
      <c r="CP107" s="157"/>
      <c r="CQ107" s="157"/>
      <c r="CR107" s="157"/>
      <c r="CS107" s="157"/>
      <c r="CT107" s="157"/>
      <c r="CU107" s="157"/>
      <c r="CV107" s="157"/>
      <c r="CW107" s="157"/>
      <c r="CX107" s="157"/>
      <c r="CY107" s="157"/>
      <c r="CZ107" s="157"/>
      <c r="DA107" s="157"/>
      <c r="DB107" s="157"/>
      <c r="DC107" s="157"/>
      <c r="DD107" s="157"/>
      <c r="DE107" s="157"/>
      <c r="DF107" s="157"/>
      <c r="DG107" s="157"/>
      <c r="DH107" s="157"/>
      <c r="DI107" s="157"/>
      <c r="DJ107" s="157"/>
      <c r="DK107" s="157"/>
      <c r="DL107" s="157"/>
      <c r="DM107" s="157"/>
      <c r="DN107" s="157"/>
      <c r="DO107" s="157"/>
      <c r="DP107" s="157"/>
      <c r="DQ107" s="157"/>
      <c r="DR107" s="157"/>
      <c r="DS107" s="157"/>
      <c r="DT107" s="157"/>
      <c r="DU107" s="157"/>
      <c r="DV107" s="157"/>
      <c r="DW107" s="157"/>
      <c r="DX107" s="157"/>
      <c r="DY107" s="157"/>
      <c r="DZ107" s="157"/>
      <c r="EA107" s="157"/>
      <c r="EB107" s="157"/>
      <c r="EC107" s="157"/>
      <c r="ED107" s="157"/>
      <c r="EE107" s="157"/>
    </row>
    <row r="108" spans="1:135" ht="9.75" customHeight="1">
      <c r="A108" s="157"/>
      <c r="B108" s="157"/>
      <c r="C108" s="157"/>
      <c r="D108" s="157"/>
      <c r="E108" s="157"/>
      <c r="F108" s="157"/>
      <c r="G108" s="157"/>
      <c r="H108" s="157"/>
      <c r="I108" s="494"/>
      <c r="J108" s="494"/>
      <c r="K108" s="494"/>
      <c r="L108" s="494"/>
      <c r="M108" s="494"/>
      <c r="N108" s="494"/>
      <c r="O108" s="494"/>
      <c r="P108" s="494"/>
      <c r="Q108" s="494"/>
      <c r="R108" s="494"/>
      <c r="S108" s="494"/>
      <c r="T108" s="494"/>
      <c r="U108" s="494"/>
      <c r="V108" s="494"/>
      <c r="W108" s="494"/>
      <c r="X108" s="494"/>
      <c r="Y108" s="494"/>
      <c r="Z108" s="494"/>
      <c r="AA108" s="494"/>
      <c r="AB108" s="494"/>
      <c r="AH108" s="492"/>
      <c r="AI108" s="157"/>
      <c r="AJ108" s="157"/>
      <c r="AK108" s="525"/>
      <c r="AL108" s="525"/>
      <c r="AM108" s="525"/>
      <c r="AN108" s="157"/>
      <c r="AO108" s="157"/>
      <c r="AP108" s="525"/>
      <c r="AQ108" s="525"/>
      <c r="AR108" s="525"/>
      <c r="AS108" s="525"/>
      <c r="AT108" s="525"/>
      <c r="AU108" s="525"/>
      <c r="AV108" s="525"/>
      <c r="AW108" s="525"/>
      <c r="AX108" s="525"/>
      <c r="AY108" s="525"/>
      <c r="AZ108" s="525"/>
      <c r="BA108" s="157"/>
      <c r="BB108" s="157"/>
      <c r="BC108" s="157"/>
      <c r="BD108" s="157"/>
      <c r="BE108" s="157"/>
      <c r="BF108" s="157"/>
      <c r="BG108" s="157"/>
      <c r="BH108" s="157"/>
      <c r="BI108" s="157"/>
      <c r="BJ108" s="157"/>
      <c r="BK108" s="157"/>
      <c r="BL108" s="157"/>
      <c r="BM108" s="157"/>
      <c r="BN108" s="157"/>
      <c r="BO108" s="157"/>
      <c r="BP108" s="493"/>
      <c r="BQ108" s="157"/>
      <c r="BR108" s="494"/>
      <c r="BS108" s="157"/>
      <c r="BT108" s="157"/>
      <c r="BU108" s="157"/>
      <c r="BV108" s="157"/>
      <c r="BW108" s="157"/>
      <c r="BX108" s="157"/>
      <c r="BY108" s="157"/>
      <c r="BZ108" s="157"/>
      <c r="CA108" s="157"/>
      <c r="CB108" s="157"/>
      <c r="CC108" s="157"/>
      <c r="CD108" s="157"/>
      <c r="CE108" s="157"/>
      <c r="CF108" s="157"/>
      <c r="CG108" s="157"/>
      <c r="CH108" s="157"/>
      <c r="CI108" s="157"/>
      <c r="CJ108" s="157"/>
      <c r="CK108" s="157"/>
      <c r="CL108" s="157"/>
      <c r="CM108" s="157"/>
      <c r="CN108" s="157"/>
      <c r="CO108" s="157"/>
      <c r="CP108" s="157"/>
      <c r="CQ108" s="157"/>
      <c r="CR108" s="157"/>
      <c r="CS108" s="157"/>
      <c r="CT108" s="157"/>
      <c r="CU108" s="157"/>
      <c r="CV108" s="157"/>
      <c r="CW108" s="157"/>
      <c r="CX108" s="157"/>
      <c r="CY108" s="157"/>
      <c r="CZ108" s="157"/>
      <c r="DA108" s="157"/>
      <c r="DB108" s="157"/>
      <c r="DC108" s="157"/>
      <c r="DD108" s="157"/>
      <c r="DE108" s="157"/>
      <c r="DF108" s="157"/>
      <c r="DG108" s="157"/>
      <c r="DH108" s="157"/>
      <c r="DI108" s="157"/>
      <c r="DJ108" s="157"/>
      <c r="DK108" s="157"/>
      <c r="DL108" s="157"/>
      <c r="DM108" s="157"/>
      <c r="DN108" s="157"/>
      <c r="DO108" s="157"/>
      <c r="DP108" s="157"/>
      <c r="DQ108" s="157"/>
      <c r="DR108" s="157"/>
      <c r="DS108" s="157"/>
      <c r="DT108" s="157"/>
      <c r="DU108" s="157"/>
      <c r="DV108" s="157"/>
      <c r="DW108" s="157"/>
      <c r="DX108" s="157"/>
      <c r="DY108" s="157"/>
      <c r="DZ108" s="157"/>
      <c r="EA108" s="157"/>
      <c r="EB108" s="157"/>
      <c r="EC108" s="157"/>
      <c r="ED108" s="157"/>
      <c r="EE108" s="157"/>
    </row>
    <row r="109" spans="1:135" ht="9.75" customHeight="1">
      <c r="A109" s="157"/>
      <c r="B109" s="157"/>
      <c r="C109" s="157"/>
      <c r="D109" s="157"/>
      <c r="E109" s="157"/>
      <c r="F109" s="157"/>
      <c r="G109" s="157"/>
      <c r="H109" s="157"/>
      <c r="I109" s="494"/>
      <c r="J109" s="494"/>
      <c r="K109" s="494"/>
      <c r="L109" s="494"/>
      <c r="M109" s="494"/>
      <c r="N109" s="494"/>
      <c r="O109" s="494"/>
      <c r="P109" s="494"/>
      <c r="Q109" s="494"/>
      <c r="R109" s="494"/>
      <c r="S109" s="494"/>
      <c r="T109" s="494"/>
      <c r="U109" s="494"/>
      <c r="V109" s="494"/>
      <c r="W109" s="494"/>
      <c r="X109" s="494"/>
      <c r="Y109" s="494"/>
      <c r="Z109" s="494"/>
      <c r="AA109" s="494"/>
      <c r="AB109" s="494"/>
      <c r="AH109" s="492"/>
      <c r="AI109" s="157"/>
      <c r="AJ109" s="157"/>
      <c r="AK109" s="525"/>
      <c r="AL109" s="525"/>
      <c r="AM109" s="525"/>
      <c r="AN109" s="157"/>
      <c r="AO109" s="157"/>
      <c r="AP109" s="525"/>
      <c r="AQ109" s="525"/>
      <c r="AR109" s="525"/>
      <c r="AS109" s="525"/>
      <c r="AT109" s="525"/>
      <c r="AU109" s="525"/>
      <c r="AV109" s="525"/>
      <c r="AW109" s="525"/>
      <c r="AX109" s="525"/>
      <c r="AY109" s="525"/>
      <c r="AZ109" s="525"/>
      <c r="BA109" s="157"/>
      <c r="BB109" s="157"/>
      <c r="BC109" s="157"/>
      <c r="BD109" s="157"/>
      <c r="BE109" s="157"/>
      <c r="BF109" s="157"/>
      <c r="BG109" s="157"/>
      <c r="BH109" s="157"/>
      <c r="BI109" s="157"/>
      <c r="BJ109" s="157"/>
      <c r="BK109" s="157"/>
      <c r="BL109" s="157"/>
      <c r="BM109" s="157"/>
      <c r="BN109" s="157"/>
      <c r="BO109" s="157"/>
      <c r="BP109" s="493"/>
      <c r="BQ109" s="157"/>
      <c r="BR109" s="494"/>
      <c r="BS109" s="157"/>
      <c r="BT109" s="157"/>
      <c r="BU109" s="157"/>
      <c r="BV109" s="157"/>
      <c r="BW109" s="157"/>
      <c r="BX109" s="157"/>
      <c r="BY109" s="157"/>
      <c r="BZ109" s="157"/>
      <c r="CA109" s="157"/>
      <c r="CB109" s="157"/>
      <c r="CC109" s="157"/>
      <c r="CD109" s="157"/>
      <c r="CE109" s="157"/>
      <c r="CF109" s="157"/>
      <c r="CG109" s="157"/>
      <c r="CH109" s="157"/>
      <c r="CI109" s="157"/>
      <c r="CJ109" s="157"/>
      <c r="CK109" s="157"/>
      <c r="CL109" s="157"/>
      <c r="CM109" s="157"/>
      <c r="CN109" s="157"/>
      <c r="CO109" s="157"/>
      <c r="CP109" s="157"/>
      <c r="CQ109" s="157"/>
      <c r="CR109" s="157"/>
      <c r="CS109" s="157"/>
      <c r="CT109" s="157"/>
      <c r="CU109" s="157"/>
      <c r="CV109" s="157"/>
      <c r="CW109" s="157"/>
      <c r="CX109" s="157"/>
      <c r="CY109" s="157"/>
      <c r="CZ109" s="157"/>
      <c r="DA109" s="157"/>
      <c r="DB109" s="157"/>
      <c r="DC109" s="157"/>
      <c r="DD109" s="157"/>
      <c r="DE109" s="157"/>
      <c r="DF109" s="157"/>
      <c r="DG109" s="157"/>
      <c r="DH109" s="157"/>
      <c r="DI109" s="157"/>
      <c r="DJ109" s="157"/>
      <c r="DK109" s="157"/>
      <c r="DL109" s="157"/>
      <c r="DM109" s="157"/>
      <c r="DN109" s="157"/>
      <c r="DO109" s="157"/>
      <c r="DP109" s="157"/>
      <c r="DQ109" s="157"/>
      <c r="DR109" s="157"/>
      <c r="DS109" s="157"/>
      <c r="DT109" s="157"/>
      <c r="DU109" s="157"/>
      <c r="DV109" s="157"/>
      <c r="DW109" s="157"/>
      <c r="DX109" s="157"/>
      <c r="DY109" s="157"/>
      <c r="DZ109" s="157"/>
      <c r="EA109" s="157"/>
      <c r="EB109" s="157"/>
      <c r="EC109" s="157"/>
      <c r="ED109" s="157"/>
      <c r="EE109" s="157"/>
    </row>
    <row r="110" spans="1:135" ht="9.75" customHeight="1">
      <c r="A110" s="157"/>
      <c r="B110" s="157"/>
      <c r="C110" s="157"/>
      <c r="D110" s="157"/>
      <c r="E110" s="157"/>
      <c r="F110" s="157"/>
      <c r="G110" s="157"/>
      <c r="H110" s="157"/>
      <c r="I110" s="494"/>
      <c r="J110" s="494"/>
      <c r="K110" s="494"/>
      <c r="L110" s="494"/>
      <c r="M110" s="494"/>
      <c r="N110" s="494"/>
      <c r="O110" s="494"/>
      <c r="P110" s="494"/>
      <c r="Q110" s="494"/>
      <c r="R110" s="494"/>
      <c r="S110" s="494"/>
      <c r="T110" s="494"/>
      <c r="U110" s="494"/>
      <c r="V110" s="494"/>
      <c r="W110" s="494"/>
      <c r="X110" s="494"/>
      <c r="Y110" s="494"/>
      <c r="Z110" s="494"/>
      <c r="AA110" s="494"/>
      <c r="AB110" s="494"/>
      <c r="AH110" s="492"/>
      <c r="AI110" s="157"/>
      <c r="AJ110" s="157"/>
      <c r="AK110" s="525"/>
      <c r="AL110" s="525"/>
      <c r="AM110" s="525"/>
      <c r="AN110" s="157"/>
      <c r="AO110" s="157"/>
      <c r="AP110" s="525"/>
      <c r="AQ110" s="525"/>
      <c r="AR110" s="525"/>
      <c r="AS110" s="525"/>
      <c r="AT110" s="525"/>
      <c r="AU110" s="525"/>
      <c r="AV110" s="525"/>
      <c r="AW110" s="525"/>
      <c r="AX110" s="525"/>
      <c r="AY110" s="525"/>
      <c r="AZ110" s="525"/>
      <c r="BA110" s="157"/>
      <c r="BB110" s="157"/>
      <c r="BC110" s="157"/>
      <c r="BD110" s="157"/>
      <c r="BE110" s="157"/>
      <c r="BF110" s="157"/>
      <c r="BG110" s="157"/>
      <c r="BH110" s="157"/>
      <c r="BI110" s="157"/>
      <c r="BJ110" s="157"/>
      <c r="BK110" s="157"/>
      <c r="BL110" s="157"/>
      <c r="BM110" s="157"/>
      <c r="BN110" s="157"/>
      <c r="BO110" s="157"/>
      <c r="BP110" s="493"/>
      <c r="BQ110" s="157"/>
      <c r="BR110" s="494"/>
      <c r="BS110" s="157"/>
      <c r="BT110" s="157"/>
      <c r="BU110" s="157"/>
      <c r="BV110" s="157"/>
      <c r="BW110" s="157"/>
      <c r="BX110" s="157"/>
      <c r="BY110" s="157"/>
      <c r="BZ110" s="157"/>
      <c r="CA110" s="157"/>
      <c r="CB110" s="157"/>
      <c r="CC110" s="157"/>
      <c r="CD110" s="157"/>
      <c r="CE110" s="157"/>
      <c r="CF110" s="157"/>
      <c r="CG110" s="157"/>
      <c r="CH110" s="157"/>
      <c r="CI110" s="157"/>
      <c r="CJ110" s="157"/>
      <c r="CK110" s="157"/>
      <c r="CL110" s="157"/>
      <c r="CM110" s="157"/>
      <c r="CN110" s="157"/>
      <c r="CO110" s="157"/>
      <c r="CP110" s="157"/>
      <c r="CQ110" s="157"/>
      <c r="CR110" s="157"/>
      <c r="CS110" s="157"/>
      <c r="CT110" s="157"/>
      <c r="CU110" s="157"/>
      <c r="CV110" s="157"/>
      <c r="CW110" s="157"/>
      <c r="CX110" s="157"/>
      <c r="CY110" s="157"/>
      <c r="CZ110" s="157"/>
      <c r="DA110" s="157"/>
      <c r="DB110" s="157"/>
      <c r="DC110" s="157"/>
      <c r="DD110" s="157"/>
      <c r="DE110" s="157"/>
      <c r="DF110" s="157"/>
      <c r="DG110" s="157"/>
      <c r="DH110" s="157"/>
      <c r="DI110" s="157"/>
      <c r="DJ110" s="157"/>
      <c r="DK110" s="157"/>
      <c r="DL110" s="157"/>
      <c r="DM110" s="157"/>
      <c r="DN110" s="157"/>
      <c r="DO110" s="157"/>
      <c r="DP110" s="157"/>
      <c r="DQ110" s="157"/>
      <c r="DR110" s="157"/>
      <c r="DS110" s="157"/>
      <c r="DT110" s="157"/>
      <c r="DU110" s="157"/>
      <c r="DV110" s="157"/>
      <c r="DW110" s="157"/>
      <c r="DX110" s="157"/>
      <c r="DY110" s="157"/>
      <c r="DZ110" s="157"/>
      <c r="EA110" s="157"/>
      <c r="EB110" s="157"/>
      <c r="EC110" s="157"/>
      <c r="ED110" s="157"/>
      <c r="EE110" s="157"/>
    </row>
    <row r="111" spans="1:135" ht="9.75" customHeight="1">
      <c r="A111" s="157"/>
      <c r="B111" s="157"/>
      <c r="C111" s="157"/>
      <c r="D111" s="157"/>
      <c r="E111" s="157"/>
      <c r="F111" s="157"/>
      <c r="G111" s="157"/>
      <c r="H111" s="157"/>
      <c r="I111" s="494"/>
      <c r="J111" s="494"/>
      <c r="K111" s="494"/>
      <c r="L111" s="494"/>
      <c r="M111" s="494"/>
      <c r="N111" s="494"/>
      <c r="O111" s="494"/>
      <c r="P111" s="494"/>
      <c r="Q111" s="494"/>
      <c r="R111" s="494"/>
      <c r="S111" s="494"/>
      <c r="T111" s="494"/>
      <c r="U111" s="494"/>
      <c r="V111" s="494"/>
      <c r="W111" s="494"/>
      <c r="X111" s="494"/>
      <c r="Y111" s="494"/>
      <c r="Z111" s="494"/>
      <c r="AA111" s="494"/>
      <c r="AB111" s="494"/>
      <c r="AH111" s="492"/>
      <c r="AI111" s="157"/>
      <c r="AJ111" s="157"/>
      <c r="AK111" s="525"/>
      <c r="AL111" s="525"/>
      <c r="AM111" s="525"/>
      <c r="AN111" s="157"/>
      <c r="AO111" s="157"/>
      <c r="AP111" s="525"/>
      <c r="AQ111" s="525"/>
      <c r="AR111" s="525"/>
      <c r="AS111" s="525"/>
      <c r="AT111" s="525"/>
      <c r="AU111" s="525"/>
      <c r="AV111" s="525"/>
      <c r="AW111" s="525"/>
      <c r="AX111" s="525"/>
      <c r="AY111" s="525"/>
      <c r="AZ111" s="525"/>
      <c r="BA111" s="157"/>
      <c r="BB111" s="157"/>
      <c r="BC111" s="157"/>
      <c r="BD111" s="157"/>
      <c r="BE111" s="157"/>
      <c r="BF111" s="157"/>
      <c r="BG111" s="157"/>
      <c r="BH111" s="157"/>
      <c r="BI111" s="157"/>
      <c r="BJ111" s="157"/>
      <c r="BK111" s="157"/>
      <c r="BL111" s="157"/>
      <c r="BM111" s="157"/>
      <c r="BN111" s="157"/>
      <c r="BO111" s="157"/>
      <c r="BP111" s="493"/>
      <c r="BQ111" s="157"/>
      <c r="BR111" s="494"/>
      <c r="BS111" s="157"/>
      <c r="BT111" s="157"/>
      <c r="BU111" s="157"/>
      <c r="BV111" s="157"/>
      <c r="BW111" s="157"/>
      <c r="BX111" s="157"/>
      <c r="BY111" s="157"/>
      <c r="BZ111" s="157"/>
      <c r="CA111" s="157"/>
      <c r="CB111" s="157"/>
      <c r="CC111" s="157"/>
      <c r="CD111" s="157"/>
      <c r="CE111" s="157"/>
      <c r="CF111" s="157"/>
      <c r="CG111" s="157"/>
      <c r="CH111" s="157"/>
      <c r="CI111" s="157"/>
      <c r="CJ111" s="157"/>
      <c r="CK111" s="157"/>
      <c r="CL111" s="157"/>
      <c r="CM111" s="157"/>
      <c r="CN111" s="157"/>
      <c r="CO111" s="157"/>
      <c r="CP111" s="157"/>
      <c r="CQ111" s="157"/>
      <c r="CR111" s="157"/>
      <c r="CS111" s="157"/>
      <c r="CT111" s="157"/>
      <c r="CU111" s="157"/>
      <c r="CV111" s="157"/>
      <c r="CW111" s="157"/>
      <c r="CX111" s="157"/>
      <c r="CY111" s="157"/>
      <c r="CZ111" s="157"/>
      <c r="DA111" s="157"/>
      <c r="DB111" s="157"/>
      <c r="DC111" s="157"/>
      <c r="DD111" s="157"/>
      <c r="DE111" s="157"/>
      <c r="DF111" s="157"/>
      <c r="DG111" s="157"/>
      <c r="DH111" s="157"/>
      <c r="DI111" s="157"/>
      <c r="DJ111" s="157"/>
      <c r="DK111" s="157"/>
      <c r="DL111" s="157"/>
      <c r="DM111" s="157"/>
      <c r="DN111" s="157"/>
      <c r="DO111" s="157"/>
      <c r="DP111" s="157"/>
      <c r="DQ111" s="157"/>
      <c r="DR111" s="157"/>
      <c r="DS111" s="157"/>
      <c r="DT111" s="157"/>
      <c r="DU111" s="157"/>
      <c r="DV111" s="157"/>
      <c r="DW111" s="157"/>
      <c r="DX111" s="157"/>
      <c r="DY111" s="157"/>
      <c r="DZ111" s="157"/>
      <c r="EA111" s="157"/>
      <c r="EB111" s="157"/>
      <c r="EC111" s="157"/>
      <c r="ED111" s="157"/>
      <c r="EE111" s="157"/>
    </row>
    <row r="112" spans="1:135" ht="9.75" customHeight="1">
      <c r="A112" s="157"/>
      <c r="B112" s="157"/>
      <c r="C112" s="157"/>
      <c r="D112" s="157"/>
      <c r="E112" s="157"/>
      <c r="F112" s="157"/>
      <c r="G112" s="157"/>
      <c r="H112" s="157"/>
      <c r="I112" s="494"/>
      <c r="J112" s="494"/>
      <c r="K112" s="494"/>
      <c r="L112" s="494"/>
      <c r="M112" s="494"/>
      <c r="N112" s="494"/>
      <c r="O112" s="494"/>
      <c r="P112" s="494"/>
      <c r="Q112" s="494"/>
      <c r="R112" s="494"/>
      <c r="S112" s="494"/>
      <c r="T112" s="494"/>
      <c r="U112" s="494"/>
      <c r="V112" s="494"/>
      <c r="W112" s="494"/>
      <c r="X112" s="494"/>
      <c r="Y112" s="494"/>
      <c r="Z112" s="494"/>
      <c r="AA112" s="494"/>
      <c r="AB112" s="494"/>
      <c r="AH112" s="492"/>
      <c r="AI112" s="157"/>
      <c r="AJ112" s="157"/>
      <c r="AK112" s="525"/>
      <c r="AL112" s="525"/>
      <c r="AM112" s="525"/>
      <c r="AN112" s="157"/>
      <c r="AO112" s="157"/>
      <c r="AP112" s="525"/>
      <c r="AQ112" s="525"/>
      <c r="AR112" s="525"/>
      <c r="AS112" s="525"/>
      <c r="AT112" s="525"/>
      <c r="AU112" s="525"/>
      <c r="AV112" s="525"/>
      <c r="AW112" s="525"/>
      <c r="AX112" s="525"/>
      <c r="AY112" s="525"/>
      <c r="AZ112" s="525"/>
      <c r="BA112" s="157"/>
      <c r="BB112" s="157"/>
      <c r="BC112" s="157"/>
      <c r="BD112" s="157"/>
      <c r="BE112" s="157"/>
      <c r="BF112" s="157"/>
      <c r="BG112" s="157"/>
      <c r="BH112" s="157"/>
      <c r="BI112" s="157"/>
      <c r="BJ112" s="157"/>
      <c r="BK112" s="157"/>
      <c r="BL112" s="157"/>
      <c r="BM112" s="157"/>
      <c r="BN112" s="157"/>
      <c r="BO112" s="157"/>
      <c r="BP112" s="493"/>
      <c r="BQ112" s="157"/>
      <c r="BR112" s="494"/>
      <c r="BS112" s="157"/>
      <c r="BT112" s="157"/>
      <c r="BU112" s="157"/>
      <c r="BV112" s="157"/>
      <c r="BW112" s="157"/>
      <c r="BX112" s="157"/>
      <c r="BY112" s="157"/>
      <c r="BZ112" s="157"/>
      <c r="CA112" s="157"/>
      <c r="CB112" s="157"/>
      <c r="CC112" s="157"/>
      <c r="CD112" s="157"/>
      <c r="CE112" s="157"/>
      <c r="CF112" s="157"/>
      <c r="CG112" s="157"/>
      <c r="CH112" s="157"/>
      <c r="CI112" s="157"/>
      <c r="CJ112" s="157"/>
      <c r="CK112" s="157"/>
      <c r="CL112" s="157"/>
      <c r="CM112" s="157"/>
      <c r="CN112" s="157"/>
      <c r="CO112" s="157"/>
      <c r="CP112" s="157"/>
      <c r="CQ112" s="157"/>
      <c r="CR112" s="157"/>
      <c r="CS112" s="157"/>
      <c r="CT112" s="157"/>
      <c r="CU112" s="157"/>
      <c r="CV112" s="157"/>
      <c r="CW112" s="157"/>
      <c r="CX112" s="157"/>
      <c r="CY112" s="157"/>
      <c r="CZ112" s="157"/>
      <c r="DA112" s="157"/>
      <c r="DB112" s="157"/>
      <c r="DC112" s="157"/>
      <c r="DD112" s="157"/>
      <c r="DE112" s="157"/>
      <c r="DF112" s="157"/>
      <c r="DG112" s="157"/>
      <c r="DH112" s="157"/>
      <c r="DI112" s="157"/>
      <c r="DJ112" s="157"/>
      <c r="DK112" s="157"/>
      <c r="DL112" s="157"/>
      <c r="DM112" s="157"/>
      <c r="DN112" s="157"/>
      <c r="DO112" s="157"/>
      <c r="DP112" s="157"/>
      <c r="DQ112" s="157"/>
      <c r="DR112" s="157"/>
      <c r="DS112" s="157"/>
      <c r="DT112" s="157"/>
      <c r="DU112" s="157"/>
      <c r="DV112" s="157"/>
      <c r="DW112" s="157"/>
      <c r="DX112" s="157"/>
      <c r="DY112" s="157"/>
      <c r="DZ112" s="157"/>
      <c r="EA112" s="157"/>
      <c r="EB112" s="157"/>
      <c r="EC112" s="157"/>
      <c r="ED112" s="157"/>
      <c r="EE112" s="157"/>
    </row>
    <row r="113" spans="1:135" ht="9.75" customHeight="1">
      <c r="A113" s="157"/>
      <c r="B113" s="157"/>
      <c r="C113" s="157"/>
      <c r="D113" s="157"/>
      <c r="E113" s="157"/>
      <c r="F113" s="157"/>
      <c r="G113" s="157"/>
      <c r="H113" s="157"/>
      <c r="I113" s="494"/>
      <c r="J113" s="494"/>
      <c r="K113" s="494"/>
      <c r="L113" s="494"/>
      <c r="M113" s="494"/>
      <c r="N113" s="494"/>
      <c r="O113" s="494"/>
      <c r="P113" s="494"/>
      <c r="Q113" s="494"/>
      <c r="R113" s="494"/>
      <c r="S113" s="494"/>
      <c r="T113" s="494"/>
      <c r="U113" s="494"/>
      <c r="V113" s="494"/>
      <c r="W113" s="494"/>
      <c r="X113" s="494"/>
      <c r="Y113" s="494"/>
      <c r="Z113" s="494"/>
      <c r="AA113" s="494"/>
      <c r="AB113" s="494"/>
      <c r="AH113" s="492"/>
      <c r="AI113" s="157"/>
      <c r="AJ113" s="157"/>
      <c r="AK113" s="525"/>
      <c r="AL113" s="525"/>
      <c r="AM113" s="525"/>
      <c r="AN113" s="157"/>
      <c r="AO113" s="157"/>
      <c r="AP113" s="525"/>
      <c r="AQ113" s="525"/>
      <c r="AR113" s="525"/>
      <c r="AS113" s="525"/>
      <c r="AT113" s="525"/>
      <c r="AU113" s="525"/>
      <c r="AV113" s="525"/>
      <c r="AW113" s="525"/>
      <c r="AX113" s="525"/>
      <c r="AY113" s="525"/>
      <c r="AZ113" s="525"/>
      <c r="BA113" s="157"/>
      <c r="BB113" s="157"/>
      <c r="BC113" s="157"/>
      <c r="BD113" s="157"/>
      <c r="BE113" s="157"/>
      <c r="BF113" s="157"/>
      <c r="BG113" s="157"/>
      <c r="BH113" s="157"/>
      <c r="BI113" s="157"/>
      <c r="BJ113" s="157"/>
      <c r="BK113" s="157"/>
      <c r="BL113" s="157"/>
      <c r="BM113" s="157"/>
      <c r="BN113" s="157"/>
      <c r="BO113" s="157"/>
      <c r="BP113" s="493"/>
      <c r="BQ113" s="157"/>
      <c r="BR113" s="494"/>
      <c r="BS113" s="157"/>
      <c r="BT113" s="157"/>
      <c r="BU113" s="157"/>
      <c r="BV113" s="157"/>
      <c r="BW113" s="157"/>
      <c r="BX113" s="157"/>
      <c r="BY113" s="157"/>
      <c r="BZ113" s="157"/>
      <c r="CA113" s="157"/>
      <c r="CB113" s="157"/>
      <c r="CC113" s="157"/>
      <c r="CD113" s="157"/>
      <c r="CE113" s="157"/>
      <c r="CF113" s="157"/>
      <c r="CG113" s="157"/>
      <c r="CH113" s="157"/>
      <c r="CI113" s="157"/>
      <c r="CJ113" s="157"/>
      <c r="CK113" s="157"/>
      <c r="CL113" s="157"/>
      <c r="CM113" s="157"/>
      <c r="CN113" s="157"/>
      <c r="CO113" s="157"/>
      <c r="CP113" s="157"/>
      <c r="CQ113" s="157"/>
      <c r="CR113" s="157"/>
      <c r="CS113" s="157"/>
      <c r="CT113" s="157"/>
      <c r="CU113" s="157"/>
      <c r="CV113" s="157"/>
      <c r="CW113" s="157"/>
      <c r="CX113" s="157"/>
      <c r="CY113" s="157"/>
      <c r="CZ113" s="157"/>
      <c r="DA113" s="157"/>
      <c r="DB113" s="157"/>
      <c r="DC113" s="157"/>
      <c r="DD113" s="157"/>
      <c r="DE113" s="157"/>
      <c r="DF113" s="157"/>
      <c r="DG113" s="157"/>
      <c r="DH113" s="157"/>
      <c r="DI113" s="157"/>
      <c r="DJ113" s="157"/>
      <c r="DK113" s="157"/>
      <c r="DL113" s="157"/>
      <c r="DM113" s="157"/>
      <c r="DN113" s="157"/>
      <c r="DO113" s="157"/>
      <c r="DP113" s="157"/>
      <c r="DQ113" s="157"/>
      <c r="DR113" s="157"/>
      <c r="DS113" s="157"/>
      <c r="DT113" s="157"/>
      <c r="DU113" s="157"/>
      <c r="DV113" s="157"/>
      <c r="DW113" s="157"/>
      <c r="DX113" s="157"/>
      <c r="DY113" s="157"/>
      <c r="DZ113" s="157"/>
      <c r="EA113" s="157"/>
      <c r="EB113" s="157"/>
      <c r="EC113" s="157"/>
      <c r="ED113" s="157"/>
      <c r="EE113" s="157"/>
    </row>
    <row r="114" spans="1:135" ht="9.75" customHeight="1">
      <c r="A114" s="157"/>
      <c r="B114" s="157"/>
      <c r="C114" s="157"/>
      <c r="D114" s="157"/>
      <c r="E114" s="157"/>
      <c r="F114" s="157"/>
      <c r="G114" s="157"/>
      <c r="H114" s="157"/>
      <c r="I114" s="494"/>
      <c r="J114" s="494"/>
      <c r="K114" s="494"/>
      <c r="L114" s="494"/>
      <c r="M114" s="494"/>
      <c r="N114" s="494"/>
      <c r="O114" s="494"/>
      <c r="P114" s="494"/>
      <c r="Q114" s="494"/>
      <c r="R114" s="494"/>
      <c r="S114" s="494"/>
      <c r="T114" s="494"/>
      <c r="U114" s="494"/>
      <c r="V114" s="494"/>
      <c r="W114" s="494"/>
      <c r="X114" s="494"/>
      <c r="Y114" s="494"/>
      <c r="Z114" s="494"/>
      <c r="AA114" s="494"/>
      <c r="AB114" s="494"/>
      <c r="AH114" s="492"/>
      <c r="AI114" s="157"/>
      <c r="AJ114" s="157"/>
      <c r="AK114" s="525"/>
      <c r="AL114" s="525"/>
      <c r="AM114" s="525"/>
      <c r="AN114" s="157"/>
      <c r="AO114" s="157"/>
      <c r="AP114" s="525"/>
      <c r="AQ114" s="525"/>
      <c r="AR114" s="525"/>
      <c r="AS114" s="525"/>
      <c r="AT114" s="525"/>
      <c r="AU114" s="525"/>
      <c r="AV114" s="525"/>
      <c r="AW114" s="525"/>
      <c r="AX114" s="525"/>
      <c r="AY114" s="525"/>
      <c r="AZ114" s="525"/>
      <c r="BA114" s="157"/>
      <c r="BB114" s="157"/>
      <c r="BC114" s="157"/>
      <c r="BD114" s="157"/>
      <c r="BE114" s="157"/>
      <c r="BF114" s="157"/>
      <c r="BG114" s="157"/>
      <c r="BH114" s="157"/>
      <c r="BI114" s="157"/>
      <c r="BJ114" s="157"/>
      <c r="BK114" s="157"/>
      <c r="BL114" s="157"/>
      <c r="BM114" s="157"/>
      <c r="BN114" s="157"/>
      <c r="BO114" s="157"/>
      <c r="BP114" s="493"/>
      <c r="BQ114" s="157"/>
      <c r="BR114" s="494"/>
      <c r="BS114" s="157"/>
      <c r="BT114" s="157"/>
      <c r="BU114" s="157"/>
      <c r="BV114" s="157"/>
      <c r="BW114" s="157"/>
      <c r="BX114" s="157"/>
      <c r="BY114" s="157"/>
      <c r="BZ114" s="157"/>
      <c r="CA114" s="157"/>
      <c r="CB114" s="157"/>
      <c r="CC114" s="157"/>
      <c r="CD114" s="157"/>
      <c r="CE114" s="157"/>
      <c r="CF114" s="157"/>
      <c r="CG114" s="157"/>
      <c r="CH114" s="157"/>
      <c r="CI114" s="157"/>
      <c r="CJ114" s="157"/>
      <c r="CK114" s="157"/>
      <c r="CL114" s="157"/>
      <c r="CM114" s="157"/>
      <c r="CN114" s="157"/>
      <c r="CO114" s="157"/>
      <c r="CP114" s="157"/>
      <c r="CQ114" s="157"/>
      <c r="CR114" s="157"/>
      <c r="CS114" s="157"/>
      <c r="CT114" s="157"/>
      <c r="CU114" s="157"/>
      <c r="CV114" s="157"/>
      <c r="CW114" s="157"/>
      <c r="CX114" s="157"/>
      <c r="CY114" s="157"/>
      <c r="CZ114" s="157"/>
      <c r="DA114" s="157"/>
      <c r="DB114" s="157"/>
      <c r="DC114" s="157"/>
      <c r="DD114" s="157"/>
      <c r="DE114" s="157"/>
      <c r="DF114" s="157"/>
      <c r="DG114" s="157"/>
      <c r="DH114" s="157"/>
      <c r="DI114" s="157"/>
      <c r="DJ114" s="157"/>
      <c r="DK114" s="157"/>
      <c r="DL114" s="157"/>
      <c r="DM114" s="157"/>
      <c r="DN114" s="157"/>
      <c r="DO114" s="157"/>
      <c r="DP114" s="157"/>
      <c r="DQ114" s="157"/>
      <c r="DR114" s="157"/>
      <c r="DS114" s="157"/>
      <c r="DT114" s="157"/>
      <c r="DU114" s="157"/>
      <c r="DV114" s="157"/>
      <c r="DW114" s="157"/>
      <c r="DX114" s="157"/>
      <c r="DY114" s="157"/>
      <c r="DZ114" s="157"/>
      <c r="EA114" s="157"/>
      <c r="EB114" s="157"/>
      <c r="EC114" s="157"/>
      <c r="ED114" s="157"/>
      <c r="EE114" s="157"/>
    </row>
    <row r="115" spans="1:135" ht="9.75" customHeight="1">
      <c r="A115" s="157"/>
      <c r="B115" s="157"/>
      <c r="C115" s="157"/>
      <c r="D115" s="157"/>
      <c r="E115" s="157"/>
      <c r="F115" s="157"/>
      <c r="G115" s="157"/>
      <c r="H115" s="157"/>
      <c r="I115" s="494"/>
      <c r="J115" s="494"/>
      <c r="K115" s="494"/>
      <c r="L115" s="494"/>
      <c r="M115" s="494"/>
      <c r="N115" s="494"/>
      <c r="O115" s="494"/>
      <c r="P115" s="494"/>
      <c r="Q115" s="494"/>
      <c r="R115" s="494"/>
      <c r="S115" s="494"/>
      <c r="T115" s="494"/>
      <c r="U115" s="494"/>
      <c r="V115" s="494"/>
      <c r="W115" s="494"/>
      <c r="X115" s="494"/>
      <c r="Y115" s="494"/>
      <c r="Z115" s="494"/>
      <c r="AA115" s="494"/>
      <c r="AB115" s="494"/>
      <c r="AH115" s="492"/>
      <c r="AI115" s="157"/>
      <c r="AJ115" s="157"/>
      <c r="AK115" s="525"/>
      <c r="AL115" s="525"/>
      <c r="AM115" s="525"/>
      <c r="AN115" s="157"/>
      <c r="AO115" s="157"/>
      <c r="AP115" s="525"/>
      <c r="AQ115" s="525"/>
      <c r="AR115" s="525"/>
      <c r="AS115" s="525"/>
      <c r="AT115" s="525"/>
      <c r="AU115" s="525"/>
      <c r="AV115" s="525"/>
      <c r="AW115" s="525"/>
      <c r="AX115" s="525"/>
      <c r="AY115" s="525"/>
      <c r="AZ115" s="525"/>
      <c r="BA115" s="157"/>
      <c r="BB115" s="157"/>
      <c r="BC115" s="157"/>
      <c r="BD115" s="157"/>
      <c r="BE115" s="157"/>
      <c r="BF115" s="157"/>
      <c r="BG115" s="157"/>
      <c r="BH115" s="157"/>
      <c r="BI115" s="157"/>
      <c r="BJ115" s="157"/>
      <c r="BK115" s="157"/>
      <c r="BL115" s="157"/>
      <c r="BM115" s="157"/>
      <c r="BN115" s="157"/>
      <c r="BO115" s="157"/>
      <c r="BP115" s="493"/>
      <c r="BQ115" s="157"/>
      <c r="BR115" s="494"/>
      <c r="BS115" s="157"/>
      <c r="BT115" s="157"/>
      <c r="BU115" s="157"/>
      <c r="BV115" s="157"/>
      <c r="BW115" s="157"/>
      <c r="BX115" s="157"/>
      <c r="BY115" s="157"/>
      <c r="BZ115" s="157"/>
      <c r="CA115" s="157"/>
      <c r="CB115" s="157"/>
      <c r="CC115" s="157"/>
      <c r="CD115" s="157"/>
      <c r="CE115" s="157"/>
      <c r="CF115" s="157"/>
      <c r="CG115" s="157"/>
      <c r="CH115" s="157"/>
      <c r="CI115" s="157"/>
      <c r="CJ115" s="157"/>
      <c r="CK115" s="157"/>
      <c r="CL115" s="157"/>
      <c r="CM115" s="157"/>
      <c r="CN115" s="157"/>
      <c r="CO115" s="157"/>
      <c r="CP115" s="157"/>
      <c r="CQ115" s="157"/>
      <c r="CR115" s="157"/>
      <c r="CS115" s="157"/>
      <c r="CT115" s="157"/>
      <c r="CU115" s="157"/>
      <c r="CV115" s="157"/>
      <c r="CW115" s="157"/>
      <c r="CX115" s="157"/>
      <c r="CY115" s="157"/>
      <c r="CZ115" s="157"/>
      <c r="DA115" s="157"/>
      <c r="DB115" s="157"/>
      <c r="DC115" s="157"/>
      <c r="DD115" s="157"/>
      <c r="DE115" s="157"/>
      <c r="DF115" s="157"/>
      <c r="DG115" s="157"/>
      <c r="DH115" s="157"/>
      <c r="DI115" s="157"/>
      <c r="DJ115" s="157"/>
      <c r="DK115" s="157"/>
      <c r="DL115" s="157"/>
      <c r="DM115" s="157"/>
      <c r="DN115" s="157"/>
      <c r="DO115" s="157"/>
      <c r="DP115" s="157"/>
      <c r="DQ115" s="157"/>
      <c r="DR115" s="157"/>
      <c r="DS115" s="157"/>
      <c r="DT115" s="157"/>
      <c r="DU115" s="157"/>
      <c r="DV115" s="157"/>
      <c r="DW115" s="157"/>
      <c r="DX115" s="157"/>
      <c r="DY115" s="157"/>
      <c r="DZ115" s="157"/>
      <c r="EA115" s="157"/>
      <c r="EB115" s="157"/>
      <c r="EC115" s="157"/>
      <c r="ED115" s="157"/>
      <c r="EE115" s="157"/>
    </row>
    <row r="116" spans="1:135" ht="9.75" customHeight="1">
      <c r="A116" s="157"/>
      <c r="B116" s="157"/>
      <c r="C116" s="157"/>
      <c r="D116" s="157"/>
      <c r="E116" s="157"/>
      <c r="F116" s="157"/>
      <c r="G116" s="157"/>
      <c r="H116" s="157"/>
      <c r="I116" s="494"/>
      <c r="J116" s="494"/>
      <c r="K116" s="494"/>
      <c r="L116" s="494"/>
      <c r="M116" s="494"/>
      <c r="N116" s="494"/>
      <c r="O116" s="494"/>
      <c r="P116" s="494"/>
      <c r="Q116" s="494"/>
      <c r="R116" s="494"/>
      <c r="S116" s="494"/>
      <c r="T116" s="494"/>
      <c r="U116" s="494"/>
      <c r="V116" s="494"/>
      <c r="W116" s="494"/>
      <c r="X116" s="494"/>
      <c r="Y116" s="494"/>
      <c r="Z116" s="494"/>
      <c r="AA116" s="494"/>
      <c r="AB116" s="494"/>
      <c r="AH116" s="492"/>
      <c r="AI116" s="157"/>
      <c r="AJ116" s="157"/>
      <c r="AK116" s="525"/>
      <c r="AL116" s="525"/>
      <c r="AM116" s="525"/>
      <c r="AN116" s="157"/>
      <c r="AO116" s="157"/>
      <c r="AP116" s="525"/>
      <c r="AQ116" s="525"/>
      <c r="AR116" s="525"/>
      <c r="AS116" s="525"/>
      <c r="AT116" s="525"/>
      <c r="AU116" s="525"/>
      <c r="AV116" s="525"/>
      <c r="AW116" s="525"/>
      <c r="AX116" s="525"/>
      <c r="AY116" s="525"/>
      <c r="AZ116" s="525"/>
      <c r="BA116" s="157"/>
      <c r="BB116" s="157"/>
      <c r="BC116" s="157"/>
      <c r="BD116" s="157"/>
      <c r="BE116" s="157"/>
      <c r="BF116" s="157"/>
      <c r="BG116" s="157"/>
      <c r="BH116" s="157"/>
      <c r="BI116" s="157"/>
      <c r="BJ116" s="157"/>
      <c r="BK116" s="157"/>
      <c r="BL116" s="157"/>
      <c r="BM116" s="157"/>
      <c r="BN116" s="157"/>
      <c r="BO116" s="157"/>
      <c r="BP116" s="493"/>
      <c r="BQ116" s="157"/>
      <c r="BR116" s="494"/>
      <c r="BS116" s="157"/>
      <c r="BT116" s="157"/>
      <c r="BU116" s="157"/>
      <c r="BV116" s="157"/>
      <c r="BW116" s="157"/>
      <c r="BX116" s="157"/>
      <c r="BY116" s="157"/>
      <c r="BZ116" s="157"/>
      <c r="CA116" s="157"/>
      <c r="CB116" s="157"/>
      <c r="CC116" s="157"/>
      <c r="CD116" s="157"/>
      <c r="CE116" s="157"/>
      <c r="CF116" s="157"/>
      <c r="CG116" s="157"/>
      <c r="CH116" s="157"/>
      <c r="CI116" s="157"/>
      <c r="CJ116" s="157"/>
      <c r="CK116" s="157"/>
      <c r="CL116" s="157"/>
      <c r="CM116" s="157"/>
      <c r="CN116" s="157"/>
      <c r="CO116" s="157"/>
      <c r="CP116" s="157"/>
      <c r="CQ116" s="157"/>
      <c r="CR116" s="157"/>
      <c r="CS116" s="157"/>
      <c r="CT116" s="157"/>
      <c r="CU116" s="157"/>
      <c r="CV116" s="157"/>
      <c r="CW116" s="157"/>
      <c r="CX116" s="157"/>
      <c r="CY116" s="157"/>
      <c r="CZ116" s="157"/>
      <c r="DA116" s="157"/>
      <c r="DB116" s="157"/>
      <c r="DC116" s="157"/>
      <c r="DD116" s="157"/>
      <c r="DE116" s="157"/>
      <c r="DF116" s="157"/>
      <c r="DG116" s="157"/>
      <c r="DH116" s="157"/>
      <c r="DI116" s="157"/>
      <c r="DJ116" s="157"/>
      <c r="DK116" s="157"/>
      <c r="DL116" s="157"/>
      <c r="DM116" s="157"/>
      <c r="DN116" s="157"/>
      <c r="DO116" s="157"/>
      <c r="DP116" s="157"/>
      <c r="DQ116" s="157"/>
      <c r="DR116" s="157"/>
      <c r="DS116" s="157"/>
      <c r="DT116" s="157"/>
      <c r="DU116" s="157"/>
      <c r="DV116" s="157"/>
      <c r="DW116" s="157"/>
      <c r="DX116" s="157"/>
      <c r="DY116" s="157"/>
      <c r="DZ116" s="157"/>
      <c r="EA116" s="157"/>
      <c r="EB116" s="157"/>
      <c r="EC116" s="157"/>
      <c r="ED116" s="157"/>
      <c r="EE116" s="157"/>
    </row>
    <row r="117" spans="1:135" ht="9.75" customHeight="1">
      <c r="A117" s="157"/>
      <c r="B117" s="157"/>
      <c r="C117" s="157"/>
      <c r="D117" s="157"/>
      <c r="E117" s="157"/>
      <c r="F117" s="157"/>
      <c r="G117" s="157"/>
      <c r="H117" s="157"/>
      <c r="I117" s="494"/>
      <c r="J117" s="494"/>
      <c r="K117" s="494"/>
      <c r="L117" s="494"/>
      <c r="M117" s="494"/>
      <c r="N117" s="494"/>
      <c r="O117" s="494"/>
      <c r="P117" s="494"/>
      <c r="Q117" s="494"/>
      <c r="R117" s="494"/>
      <c r="S117" s="494"/>
      <c r="T117" s="494"/>
      <c r="U117" s="494"/>
      <c r="V117" s="494"/>
      <c r="W117" s="494"/>
      <c r="X117" s="494"/>
      <c r="Y117" s="494"/>
      <c r="Z117" s="494"/>
      <c r="AA117" s="494"/>
      <c r="AB117" s="494"/>
      <c r="AH117" s="492"/>
      <c r="AI117" s="157"/>
      <c r="AJ117" s="157"/>
      <c r="AK117" s="525"/>
      <c r="AL117" s="525"/>
      <c r="AM117" s="525"/>
      <c r="AN117" s="157"/>
      <c r="AO117" s="157"/>
      <c r="AP117" s="525"/>
      <c r="AQ117" s="525"/>
      <c r="AR117" s="525"/>
      <c r="AS117" s="525"/>
      <c r="AT117" s="525"/>
      <c r="AU117" s="525"/>
      <c r="AV117" s="525"/>
      <c r="AW117" s="525"/>
      <c r="AX117" s="525"/>
      <c r="AY117" s="525"/>
      <c r="AZ117" s="525"/>
      <c r="BA117" s="157"/>
      <c r="BB117" s="157"/>
      <c r="BC117" s="157"/>
      <c r="BD117" s="157"/>
      <c r="BE117" s="157"/>
      <c r="BF117" s="157"/>
      <c r="BG117" s="157"/>
      <c r="BH117" s="157"/>
      <c r="BI117" s="157"/>
      <c r="BJ117" s="157"/>
      <c r="BK117" s="157"/>
      <c r="BL117" s="157"/>
      <c r="BM117" s="157"/>
      <c r="BN117" s="157"/>
      <c r="BO117" s="157"/>
      <c r="BP117" s="493"/>
      <c r="BQ117" s="157"/>
      <c r="BR117" s="494"/>
      <c r="BS117" s="157"/>
      <c r="BT117" s="157"/>
      <c r="BU117" s="157"/>
      <c r="BV117" s="157"/>
      <c r="BW117" s="157"/>
      <c r="BX117" s="157"/>
      <c r="BY117" s="157"/>
      <c r="BZ117" s="157"/>
      <c r="CA117" s="157"/>
      <c r="CB117" s="157"/>
      <c r="CC117" s="157"/>
      <c r="CD117" s="157"/>
      <c r="CE117" s="157"/>
      <c r="CF117" s="157"/>
      <c r="CG117" s="157"/>
      <c r="CH117" s="157"/>
      <c r="CI117" s="157"/>
      <c r="CJ117" s="157"/>
      <c r="CK117" s="157"/>
      <c r="CL117" s="157"/>
      <c r="CM117" s="157"/>
      <c r="CN117" s="157"/>
      <c r="CO117" s="157"/>
      <c r="CP117" s="157"/>
      <c r="CQ117" s="157"/>
      <c r="CR117" s="157"/>
      <c r="CS117" s="157"/>
      <c r="CT117" s="157"/>
      <c r="CU117" s="157"/>
      <c r="CV117" s="157"/>
      <c r="CW117" s="157"/>
      <c r="CX117" s="157"/>
      <c r="CY117" s="157"/>
      <c r="CZ117" s="157"/>
      <c r="DA117" s="157"/>
      <c r="DB117" s="157"/>
      <c r="DC117" s="157"/>
      <c r="DD117" s="157"/>
      <c r="DE117" s="157"/>
      <c r="DF117" s="157"/>
      <c r="DG117" s="157"/>
      <c r="DH117" s="157"/>
      <c r="DI117" s="157"/>
      <c r="DJ117" s="157"/>
      <c r="DK117" s="157"/>
      <c r="DL117" s="157"/>
      <c r="DM117" s="157"/>
      <c r="DN117" s="157"/>
      <c r="DO117" s="157"/>
      <c r="DP117" s="157"/>
      <c r="DQ117" s="157"/>
      <c r="DR117" s="157"/>
      <c r="DS117" s="157"/>
      <c r="DT117" s="157"/>
      <c r="DU117" s="157"/>
      <c r="DV117" s="157"/>
      <c r="DW117" s="157"/>
      <c r="DX117" s="157"/>
      <c r="DY117" s="157"/>
      <c r="DZ117" s="157"/>
      <c r="EA117" s="157"/>
      <c r="EB117" s="157"/>
      <c r="EC117" s="157"/>
      <c r="ED117" s="157"/>
      <c r="EE117" s="157"/>
    </row>
    <row r="118" spans="1:135" ht="9.75" customHeight="1">
      <c r="A118" s="157"/>
      <c r="B118" s="157"/>
      <c r="C118" s="157"/>
      <c r="D118" s="157"/>
      <c r="E118" s="157"/>
      <c r="F118" s="157"/>
      <c r="G118" s="157"/>
      <c r="H118" s="157"/>
      <c r="I118" s="494"/>
      <c r="J118" s="494"/>
      <c r="K118" s="494"/>
      <c r="L118" s="494"/>
      <c r="M118" s="494"/>
      <c r="N118" s="494"/>
      <c r="O118" s="494"/>
      <c r="P118" s="494"/>
      <c r="Q118" s="494"/>
      <c r="R118" s="494"/>
      <c r="S118" s="494"/>
      <c r="T118" s="494"/>
      <c r="U118" s="494"/>
      <c r="V118" s="494"/>
      <c r="W118" s="494"/>
      <c r="X118" s="494"/>
      <c r="Y118" s="494"/>
      <c r="Z118" s="494"/>
      <c r="AA118" s="494"/>
      <c r="AB118" s="494"/>
      <c r="AH118" s="492"/>
      <c r="AI118" s="157"/>
      <c r="AJ118" s="157"/>
      <c r="AK118" s="525"/>
      <c r="AL118" s="525"/>
      <c r="AM118" s="525"/>
      <c r="AN118" s="157"/>
      <c r="AO118" s="157"/>
      <c r="AP118" s="525"/>
      <c r="AQ118" s="525"/>
      <c r="AR118" s="525"/>
      <c r="AS118" s="525"/>
      <c r="AT118" s="525"/>
      <c r="AU118" s="525"/>
      <c r="AV118" s="525"/>
      <c r="AW118" s="525"/>
      <c r="AX118" s="525"/>
      <c r="AY118" s="525"/>
      <c r="AZ118" s="525"/>
      <c r="BA118" s="157"/>
      <c r="BB118" s="157"/>
      <c r="BC118" s="157"/>
      <c r="BD118" s="157"/>
      <c r="BE118" s="157"/>
      <c r="BF118" s="157"/>
      <c r="BG118" s="157"/>
      <c r="BH118" s="157"/>
      <c r="BI118" s="157"/>
      <c r="BJ118" s="157"/>
      <c r="BK118" s="157"/>
      <c r="BL118" s="157"/>
      <c r="BM118" s="157"/>
      <c r="BN118" s="157"/>
      <c r="BO118" s="157"/>
      <c r="BP118" s="493"/>
      <c r="BQ118" s="157"/>
      <c r="BR118" s="494"/>
      <c r="BS118" s="157"/>
      <c r="BT118" s="157"/>
      <c r="BU118" s="157"/>
      <c r="BV118" s="157"/>
      <c r="BW118" s="157"/>
      <c r="BX118" s="157"/>
      <c r="BY118" s="157"/>
      <c r="BZ118" s="157"/>
      <c r="CA118" s="157"/>
      <c r="CB118" s="157"/>
      <c r="CC118" s="157"/>
      <c r="CD118" s="157"/>
      <c r="CE118" s="157"/>
      <c r="CF118" s="157"/>
      <c r="CG118" s="157"/>
      <c r="CH118" s="157"/>
      <c r="CI118" s="157"/>
      <c r="CJ118" s="157"/>
      <c r="CK118" s="157"/>
      <c r="CL118" s="157"/>
      <c r="CM118" s="157"/>
      <c r="CN118" s="157"/>
      <c r="CO118" s="157"/>
      <c r="CP118" s="157"/>
      <c r="CQ118" s="157"/>
      <c r="CR118" s="157"/>
      <c r="CS118" s="157"/>
      <c r="CT118" s="157"/>
      <c r="CU118" s="157"/>
      <c r="CV118" s="157"/>
      <c r="CW118" s="157"/>
      <c r="CX118" s="157"/>
      <c r="CY118" s="157"/>
      <c r="CZ118" s="157"/>
      <c r="DA118" s="157"/>
      <c r="DB118" s="157"/>
      <c r="DC118" s="157"/>
      <c r="DD118" s="157"/>
      <c r="DE118" s="157"/>
      <c r="DF118" s="157"/>
      <c r="DG118" s="157"/>
      <c r="DH118" s="157"/>
      <c r="DI118" s="157"/>
      <c r="DJ118" s="157"/>
      <c r="DK118" s="157"/>
      <c r="DL118" s="157"/>
      <c r="DM118" s="157"/>
      <c r="DN118" s="157"/>
      <c r="DO118" s="157"/>
      <c r="DP118" s="157"/>
      <c r="DQ118" s="157"/>
      <c r="DR118" s="157"/>
      <c r="DS118" s="157"/>
      <c r="DT118" s="157"/>
      <c r="DU118" s="157"/>
      <c r="DV118" s="157"/>
      <c r="DW118" s="157"/>
      <c r="DX118" s="157"/>
      <c r="DY118" s="157"/>
      <c r="DZ118" s="157"/>
      <c r="EA118" s="157"/>
      <c r="EB118" s="157"/>
      <c r="EC118" s="157"/>
      <c r="ED118" s="157"/>
      <c r="EE118" s="157"/>
    </row>
    <row r="119" spans="1:135" ht="9.75" customHeight="1">
      <c r="A119" s="157"/>
      <c r="B119" s="157"/>
      <c r="C119" s="157"/>
      <c r="D119" s="157"/>
      <c r="E119" s="157"/>
      <c r="F119" s="157"/>
      <c r="G119" s="157"/>
      <c r="H119" s="157"/>
      <c r="I119" s="494"/>
      <c r="J119" s="494"/>
      <c r="K119" s="494"/>
      <c r="L119" s="494"/>
      <c r="M119" s="494"/>
      <c r="N119" s="494"/>
      <c r="O119" s="494"/>
      <c r="P119" s="494"/>
      <c r="Q119" s="494"/>
      <c r="R119" s="494"/>
      <c r="S119" s="494"/>
      <c r="T119" s="494"/>
      <c r="U119" s="494"/>
      <c r="V119" s="494"/>
      <c r="W119" s="494"/>
      <c r="X119" s="494"/>
      <c r="Y119" s="494"/>
      <c r="Z119" s="494"/>
      <c r="AA119" s="494"/>
      <c r="AB119" s="494"/>
      <c r="AH119" s="492"/>
      <c r="AI119" s="157"/>
      <c r="AJ119" s="157"/>
      <c r="AK119" s="525"/>
      <c r="AL119" s="525"/>
      <c r="AM119" s="525"/>
      <c r="AN119" s="157"/>
      <c r="AO119" s="157"/>
      <c r="AP119" s="525"/>
      <c r="AQ119" s="525"/>
      <c r="AR119" s="525"/>
      <c r="AS119" s="525"/>
      <c r="AT119" s="525"/>
      <c r="AU119" s="525"/>
      <c r="AV119" s="525"/>
      <c r="AW119" s="525"/>
      <c r="AX119" s="525"/>
      <c r="AY119" s="525"/>
      <c r="AZ119" s="525"/>
      <c r="BA119" s="157"/>
      <c r="BB119" s="157"/>
      <c r="BC119" s="157"/>
      <c r="BD119" s="157"/>
      <c r="BE119" s="157"/>
      <c r="BF119" s="157"/>
      <c r="BG119" s="157"/>
      <c r="BH119" s="157"/>
      <c r="BI119" s="157"/>
      <c r="BJ119" s="157"/>
      <c r="BK119" s="157"/>
      <c r="BL119" s="157"/>
      <c r="BM119" s="157"/>
      <c r="BN119" s="157"/>
      <c r="BO119" s="157"/>
      <c r="BP119" s="493"/>
      <c r="BQ119" s="157"/>
      <c r="BR119" s="494"/>
      <c r="BS119" s="157"/>
      <c r="BT119" s="157"/>
      <c r="BU119" s="157"/>
      <c r="BV119" s="157"/>
      <c r="BW119" s="157"/>
      <c r="BX119" s="157"/>
      <c r="BY119" s="157"/>
      <c r="BZ119" s="157"/>
      <c r="CA119" s="157"/>
      <c r="CB119" s="157"/>
      <c r="CC119" s="157"/>
      <c r="CD119" s="157"/>
      <c r="CE119" s="157"/>
      <c r="CF119" s="157"/>
      <c r="CG119" s="157"/>
      <c r="CH119" s="157"/>
      <c r="CI119" s="157"/>
      <c r="CJ119" s="157"/>
      <c r="CK119" s="157"/>
      <c r="CL119" s="157"/>
      <c r="CM119" s="157"/>
      <c r="CN119" s="157"/>
      <c r="CO119" s="157"/>
      <c r="CP119" s="157"/>
      <c r="CQ119" s="157"/>
      <c r="CR119" s="157"/>
      <c r="CS119" s="157"/>
      <c r="CT119" s="157"/>
      <c r="CU119" s="157"/>
      <c r="CV119" s="157"/>
      <c r="CW119" s="157"/>
      <c r="CX119" s="157"/>
      <c r="CY119" s="157"/>
      <c r="CZ119" s="157"/>
      <c r="DA119" s="157"/>
      <c r="DB119" s="157"/>
      <c r="DC119" s="157"/>
      <c r="DD119" s="157"/>
      <c r="DE119" s="157"/>
      <c r="DF119" s="157"/>
      <c r="DG119" s="157"/>
      <c r="DH119" s="157"/>
      <c r="DI119" s="157"/>
      <c r="DJ119" s="157"/>
      <c r="DK119" s="157"/>
      <c r="DL119" s="157"/>
      <c r="DM119" s="157"/>
      <c r="DN119" s="157"/>
      <c r="DO119" s="157"/>
      <c r="DP119" s="157"/>
      <c r="DQ119" s="157"/>
      <c r="DR119" s="157"/>
      <c r="DS119" s="157"/>
      <c r="DT119" s="157"/>
      <c r="DU119" s="157"/>
      <c r="DV119" s="157"/>
      <c r="DW119" s="157"/>
      <c r="DX119" s="157"/>
      <c r="DY119" s="157"/>
      <c r="DZ119" s="157"/>
      <c r="EA119" s="157"/>
      <c r="EB119" s="157"/>
      <c r="EC119" s="157"/>
      <c r="ED119" s="157"/>
      <c r="EE119" s="157"/>
    </row>
    <row r="120" spans="1:135" ht="9.75" customHeight="1">
      <c r="A120" s="157"/>
      <c r="B120" s="157"/>
      <c r="C120" s="157"/>
      <c r="D120" s="157"/>
      <c r="E120" s="157"/>
      <c r="F120" s="157"/>
      <c r="G120" s="157"/>
      <c r="H120" s="157"/>
      <c r="I120" s="494"/>
      <c r="J120" s="494"/>
      <c r="K120" s="494"/>
      <c r="L120" s="494"/>
      <c r="M120" s="494"/>
      <c r="N120" s="494"/>
      <c r="O120" s="494"/>
      <c r="P120" s="494"/>
      <c r="Q120" s="494"/>
      <c r="R120" s="494"/>
      <c r="S120" s="494"/>
      <c r="T120" s="494"/>
      <c r="U120" s="494"/>
      <c r="V120" s="494"/>
      <c r="W120" s="494"/>
      <c r="X120" s="494"/>
      <c r="Y120" s="494"/>
      <c r="Z120" s="494"/>
      <c r="AA120" s="494"/>
      <c r="AB120" s="494"/>
      <c r="AH120" s="492"/>
      <c r="AI120" s="157"/>
      <c r="AJ120" s="157"/>
      <c r="AK120" s="525"/>
      <c r="AL120" s="525"/>
      <c r="AM120" s="525"/>
      <c r="AN120" s="157"/>
      <c r="AO120" s="157"/>
      <c r="AP120" s="525"/>
      <c r="AQ120" s="525"/>
      <c r="AR120" s="525"/>
      <c r="AS120" s="525"/>
      <c r="AT120" s="525"/>
      <c r="AU120" s="525"/>
      <c r="AV120" s="525"/>
      <c r="AW120" s="525"/>
      <c r="AX120" s="525"/>
      <c r="AY120" s="525"/>
      <c r="AZ120" s="525"/>
      <c r="BA120" s="157"/>
      <c r="BB120" s="157"/>
      <c r="BC120" s="157"/>
      <c r="BD120" s="157"/>
      <c r="BE120" s="157"/>
      <c r="BF120" s="157"/>
      <c r="BG120" s="157"/>
      <c r="BH120" s="157"/>
      <c r="BI120" s="157"/>
      <c r="BJ120" s="157"/>
      <c r="BK120" s="157"/>
      <c r="BL120" s="157"/>
      <c r="BM120" s="157"/>
      <c r="BN120" s="157"/>
      <c r="BO120" s="157"/>
      <c r="BP120" s="493"/>
      <c r="BQ120" s="157"/>
      <c r="BR120" s="494"/>
      <c r="BS120" s="157"/>
      <c r="BT120" s="157"/>
      <c r="BU120" s="157"/>
      <c r="BV120" s="157"/>
      <c r="BW120" s="157"/>
      <c r="BX120" s="157"/>
      <c r="BY120" s="157"/>
      <c r="BZ120" s="157"/>
      <c r="CA120" s="157"/>
      <c r="CB120" s="157"/>
      <c r="CC120" s="157"/>
      <c r="CD120" s="157"/>
      <c r="CE120" s="157"/>
      <c r="CF120" s="157"/>
      <c r="CG120" s="157"/>
      <c r="CH120" s="157"/>
      <c r="CI120" s="157"/>
      <c r="CJ120" s="157"/>
      <c r="CK120" s="157"/>
      <c r="CL120" s="157"/>
      <c r="CM120" s="157"/>
      <c r="CN120" s="157"/>
      <c r="CO120" s="157"/>
      <c r="CP120" s="157"/>
      <c r="CQ120" s="157"/>
      <c r="CR120" s="157"/>
      <c r="CS120" s="157"/>
      <c r="CT120" s="157"/>
      <c r="CU120" s="157"/>
      <c r="CV120" s="157"/>
      <c r="CW120" s="157"/>
      <c r="CX120" s="157"/>
      <c r="CY120" s="157"/>
      <c r="CZ120" s="157"/>
      <c r="DA120" s="157"/>
      <c r="DB120" s="157"/>
      <c r="DC120" s="157"/>
      <c r="DD120" s="157"/>
      <c r="DE120" s="157"/>
      <c r="DF120" s="157"/>
      <c r="DG120" s="157"/>
      <c r="DH120" s="157"/>
      <c r="DI120" s="157"/>
      <c r="DJ120" s="157"/>
      <c r="DK120" s="157"/>
      <c r="DL120" s="157"/>
      <c r="DM120" s="157"/>
      <c r="DN120" s="157"/>
      <c r="DO120" s="157"/>
      <c r="DP120" s="157"/>
      <c r="DQ120" s="157"/>
      <c r="DR120" s="157"/>
      <c r="DS120" s="157"/>
      <c r="DT120" s="157"/>
      <c r="DU120" s="157"/>
      <c r="DV120" s="157"/>
      <c r="DW120" s="157"/>
      <c r="DX120" s="157"/>
      <c r="DY120" s="157"/>
      <c r="DZ120" s="157"/>
      <c r="EA120" s="157"/>
      <c r="EB120" s="157"/>
      <c r="EC120" s="157"/>
      <c r="ED120" s="157"/>
      <c r="EE120" s="157"/>
    </row>
    <row r="121" spans="1:135" ht="9.75" customHeight="1">
      <c r="A121" s="157"/>
      <c r="B121" s="157"/>
      <c r="C121" s="157"/>
      <c r="D121" s="157"/>
      <c r="E121" s="157"/>
      <c r="F121" s="157"/>
      <c r="G121" s="157"/>
      <c r="H121" s="157"/>
      <c r="I121" s="494"/>
      <c r="J121" s="494"/>
      <c r="K121" s="494"/>
      <c r="L121" s="494"/>
      <c r="M121" s="494"/>
      <c r="N121" s="494"/>
      <c r="O121" s="494"/>
      <c r="P121" s="494"/>
      <c r="Q121" s="494"/>
      <c r="R121" s="494"/>
      <c r="S121" s="494"/>
      <c r="T121" s="494"/>
      <c r="U121" s="494"/>
      <c r="V121" s="494"/>
      <c r="W121" s="494"/>
      <c r="X121" s="494"/>
      <c r="Y121" s="494"/>
      <c r="Z121" s="494"/>
      <c r="AA121" s="494"/>
      <c r="AB121" s="494"/>
      <c r="AH121" s="492"/>
      <c r="AI121" s="157"/>
      <c r="AJ121" s="157"/>
      <c r="AK121" s="525"/>
      <c r="AL121" s="525"/>
      <c r="AM121" s="525"/>
      <c r="AN121" s="157"/>
      <c r="AO121" s="157"/>
      <c r="AP121" s="525"/>
      <c r="AQ121" s="525"/>
      <c r="AR121" s="525"/>
      <c r="AS121" s="525"/>
      <c r="AT121" s="525"/>
      <c r="AU121" s="525"/>
      <c r="AV121" s="525"/>
      <c r="AW121" s="525"/>
      <c r="AX121" s="525"/>
      <c r="AY121" s="525"/>
      <c r="AZ121" s="525"/>
      <c r="BA121" s="157"/>
      <c r="BB121" s="157"/>
      <c r="BC121" s="157"/>
      <c r="BD121" s="157"/>
      <c r="BE121" s="157"/>
      <c r="BF121" s="157"/>
      <c r="BG121" s="157"/>
      <c r="BH121" s="157"/>
      <c r="BI121" s="157"/>
      <c r="BJ121" s="157"/>
      <c r="BK121" s="157"/>
      <c r="BL121" s="157"/>
      <c r="BM121" s="157"/>
      <c r="BN121" s="157"/>
      <c r="BO121" s="157"/>
      <c r="BP121" s="493"/>
      <c r="BQ121" s="157"/>
      <c r="BR121" s="494"/>
      <c r="BS121" s="157"/>
      <c r="BT121" s="157"/>
      <c r="BU121" s="157"/>
      <c r="BV121" s="157"/>
      <c r="BW121" s="157"/>
      <c r="BX121" s="157"/>
      <c r="BY121" s="157"/>
      <c r="BZ121" s="157"/>
      <c r="CA121" s="157"/>
      <c r="CB121" s="157"/>
      <c r="CC121" s="157"/>
      <c r="CD121" s="157"/>
      <c r="CE121" s="157"/>
      <c r="CF121" s="157"/>
      <c r="CG121" s="157"/>
      <c r="CH121" s="157"/>
      <c r="CI121" s="157"/>
      <c r="CJ121" s="157"/>
      <c r="CK121" s="157"/>
      <c r="CL121" s="157"/>
      <c r="CM121" s="157"/>
      <c r="CN121" s="157"/>
      <c r="CO121" s="157"/>
      <c r="CP121" s="157"/>
      <c r="CQ121" s="157"/>
      <c r="CR121" s="157"/>
      <c r="CS121" s="157"/>
      <c r="CT121" s="157"/>
      <c r="CU121" s="157"/>
      <c r="CV121" s="157"/>
      <c r="CW121" s="157"/>
      <c r="CX121" s="157"/>
      <c r="CY121" s="157"/>
      <c r="CZ121" s="157"/>
      <c r="DA121" s="157"/>
      <c r="DB121" s="157"/>
      <c r="DC121" s="157"/>
      <c r="DD121" s="157"/>
      <c r="DE121" s="157"/>
      <c r="DF121" s="157"/>
      <c r="DG121" s="157"/>
      <c r="DH121" s="157"/>
      <c r="DI121" s="157"/>
      <c r="DJ121" s="157"/>
      <c r="DK121" s="157"/>
      <c r="DL121" s="157"/>
      <c r="DM121" s="157"/>
      <c r="DN121" s="157"/>
      <c r="DO121" s="157"/>
      <c r="DP121" s="157"/>
      <c r="DQ121" s="157"/>
      <c r="DR121" s="157"/>
      <c r="DS121" s="157"/>
      <c r="DT121" s="157"/>
      <c r="DU121" s="157"/>
      <c r="DV121" s="157"/>
      <c r="DW121" s="157"/>
      <c r="DX121" s="157"/>
      <c r="DY121" s="157"/>
      <c r="DZ121" s="157"/>
      <c r="EA121" s="157"/>
      <c r="EB121" s="157"/>
      <c r="EC121" s="157"/>
      <c r="ED121" s="157"/>
      <c r="EE121" s="157"/>
    </row>
    <row r="122" spans="1:135" ht="9.75" customHeight="1">
      <c r="A122" s="157"/>
      <c r="B122" s="157"/>
      <c r="C122" s="157"/>
      <c r="D122" s="157"/>
      <c r="E122" s="157"/>
      <c r="F122" s="157"/>
      <c r="G122" s="157"/>
      <c r="H122" s="157"/>
      <c r="I122" s="494"/>
      <c r="J122" s="494"/>
      <c r="K122" s="494"/>
      <c r="L122" s="494"/>
      <c r="M122" s="494"/>
      <c r="N122" s="494"/>
      <c r="O122" s="494"/>
      <c r="P122" s="494"/>
      <c r="Q122" s="494"/>
      <c r="R122" s="494"/>
      <c r="S122" s="494"/>
      <c r="T122" s="494"/>
      <c r="U122" s="494"/>
      <c r="V122" s="494"/>
      <c r="W122" s="494"/>
      <c r="X122" s="494"/>
      <c r="Y122" s="494"/>
      <c r="Z122" s="494"/>
      <c r="AA122" s="494"/>
      <c r="AB122" s="494"/>
      <c r="AH122" s="492"/>
      <c r="AI122" s="157"/>
      <c r="AJ122" s="157"/>
      <c r="AK122" s="525"/>
      <c r="AL122" s="525"/>
      <c r="AM122" s="525"/>
      <c r="AN122" s="157"/>
      <c r="AO122" s="157"/>
      <c r="AP122" s="525"/>
      <c r="AQ122" s="525"/>
      <c r="AR122" s="525"/>
      <c r="AS122" s="525"/>
      <c r="AT122" s="525"/>
      <c r="AU122" s="525"/>
      <c r="AV122" s="525"/>
      <c r="AW122" s="525"/>
      <c r="AX122" s="525"/>
      <c r="AY122" s="525"/>
      <c r="AZ122" s="525"/>
      <c r="BA122" s="157"/>
      <c r="BB122" s="157"/>
      <c r="BC122" s="157"/>
      <c r="BD122" s="157"/>
      <c r="BE122" s="157"/>
      <c r="BF122" s="157"/>
      <c r="BG122" s="157"/>
      <c r="BH122" s="157"/>
      <c r="BI122" s="157"/>
      <c r="BJ122" s="157"/>
      <c r="BK122" s="157"/>
      <c r="BL122" s="157"/>
      <c r="BM122" s="157"/>
      <c r="BN122" s="157"/>
      <c r="BO122" s="157"/>
      <c r="BP122" s="493"/>
      <c r="BQ122" s="157"/>
      <c r="BR122" s="494"/>
      <c r="BS122" s="157"/>
      <c r="BT122" s="157"/>
      <c r="BU122" s="157"/>
      <c r="BV122" s="157"/>
      <c r="BW122" s="157"/>
      <c r="BX122" s="157"/>
      <c r="BY122" s="157"/>
      <c r="BZ122" s="157"/>
      <c r="CA122" s="157"/>
      <c r="CB122" s="157"/>
      <c r="CC122" s="157"/>
      <c r="CD122" s="157"/>
      <c r="CE122" s="157"/>
      <c r="CF122" s="157"/>
      <c r="CG122" s="157"/>
      <c r="CH122" s="157"/>
      <c r="CI122" s="157"/>
      <c r="CJ122" s="157"/>
      <c r="CK122" s="157"/>
      <c r="CL122" s="157"/>
      <c r="CM122" s="157"/>
      <c r="CN122" s="157"/>
      <c r="CO122" s="157"/>
      <c r="CP122" s="157"/>
      <c r="CQ122" s="157"/>
      <c r="CR122" s="157"/>
      <c r="CS122" s="157"/>
      <c r="CT122" s="157"/>
      <c r="CU122" s="157"/>
      <c r="CV122" s="157"/>
      <c r="CW122" s="157"/>
      <c r="CX122" s="157"/>
      <c r="CY122" s="157"/>
      <c r="CZ122" s="157"/>
      <c r="DA122" s="157"/>
      <c r="DB122" s="157"/>
      <c r="DC122" s="157"/>
      <c r="DD122" s="157"/>
      <c r="DE122" s="157"/>
      <c r="DF122" s="157"/>
      <c r="DG122" s="157"/>
      <c r="DH122" s="157"/>
      <c r="DI122" s="157"/>
      <c r="DJ122" s="157"/>
      <c r="DK122" s="157"/>
      <c r="DL122" s="157"/>
      <c r="DM122" s="157"/>
      <c r="DN122" s="157"/>
      <c r="DO122" s="157"/>
      <c r="DP122" s="157"/>
      <c r="DQ122" s="157"/>
      <c r="DR122" s="157"/>
      <c r="DS122" s="157"/>
      <c r="DT122" s="157"/>
      <c r="DU122" s="157"/>
      <c r="DV122" s="157"/>
      <c r="DW122" s="157"/>
      <c r="DX122" s="157"/>
      <c r="DY122" s="157"/>
      <c r="DZ122" s="157"/>
      <c r="EA122" s="157"/>
      <c r="EB122" s="157"/>
      <c r="EC122" s="157"/>
      <c r="ED122" s="157"/>
      <c r="EE122" s="157"/>
    </row>
    <row r="123" spans="1:135" ht="9.75" customHeight="1">
      <c r="A123" s="157"/>
      <c r="B123" s="157"/>
      <c r="C123" s="157"/>
      <c r="D123" s="157"/>
      <c r="E123" s="157"/>
      <c r="F123" s="157"/>
      <c r="G123" s="157"/>
      <c r="H123" s="157"/>
      <c r="I123" s="494"/>
      <c r="J123" s="494"/>
      <c r="K123" s="494"/>
      <c r="L123" s="494"/>
      <c r="M123" s="494"/>
      <c r="N123" s="494"/>
      <c r="O123" s="494"/>
      <c r="P123" s="494"/>
      <c r="Q123" s="494"/>
      <c r="R123" s="494"/>
      <c r="S123" s="494"/>
      <c r="T123" s="494"/>
      <c r="U123" s="494"/>
      <c r="V123" s="494"/>
      <c r="W123" s="494"/>
      <c r="X123" s="494"/>
      <c r="Y123" s="494"/>
      <c r="Z123" s="494"/>
      <c r="AA123" s="494"/>
      <c r="AB123" s="494"/>
      <c r="AH123" s="492"/>
      <c r="AI123" s="157"/>
      <c r="AJ123" s="157"/>
      <c r="AK123" s="525"/>
      <c r="AL123" s="525"/>
      <c r="AM123" s="525"/>
      <c r="AN123" s="157"/>
      <c r="AO123" s="157"/>
      <c r="AP123" s="525"/>
      <c r="AQ123" s="525"/>
      <c r="AR123" s="525"/>
      <c r="AS123" s="525"/>
      <c r="AT123" s="525"/>
      <c r="AU123" s="525"/>
      <c r="AV123" s="525"/>
      <c r="AW123" s="525"/>
      <c r="AX123" s="525"/>
      <c r="AY123" s="525"/>
      <c r="AZ123" s="525"/>
      <c r="BA123" s="157"/>
      <c r="BB123" s="157"/>
      <c r="BC123" s="157"/>
      <c r="BD123" s="157"/>
      <c r="BE123" s="157"/>
      <c r="BF123" s="157"/>
      <c r="BG123" s="157"/>
      <c r="BH123" s="157"/>
      <c r="BI123" s="157"/>
      <c r="BJ123" s="157"/>
      <c r="BK123" s="157"/>
      <c r="BL123" s="157"/>
      <c r="BM123" s="157"/>
      <c r="BN123" s="157"/>
      <c r="BO123" s="157"/>
      <c r="BP123" s="493"/>
      <c r="BQ123" s="157"/>
      <c r="BR123" s="494"/>
      <c r="BS123" s="157"/>
      <c r="BT123" s="157"/>
      <c r="BU123" s="157"/>
      <c r="BV123" s="157"/>
      <c r="BW123" s="157"/>
      <c r="BX123" s="157"/>
      <c r="BY123" s="157"/>
      <c r="BZ123" s="157"/>
      <c r="CA123" s="157"/>
      <c r="CB123" s="157"/>
      <c r="CC123" s="157"/>
      <c r="CD123" s="157"/>
      <c r="CE123" s="157"/>
      <c r="CF123" s="157"/>
      <c r="CG123" s="157"/>
      <c r="CH123" s="157"/>
      <c r="CI123" s="157"/>
      <c r="CJ123" s="157"/>
      <c r="CK123" s="157"/>
      <c r="CL123" s="157"/>
      <c r="CM123" s="157"/>
      <c r="CN123" s="157"/>
      <c r="CO123" s="157"/>
      <c r="CP123" s="157"/>
      <c r="CQ123" s="157"/>
      <c r="CR123" s="157"/>
      <c r="CS123" s="157"/>
      <c r="CT123" s="157"/>
      <c r="CU123" s="157"/>
      <c r="CV123" s="157"/>
      <c r="CW123" s="157"/>
      <c r="CX123" s="157"/>
      <c r="CY123" s="157"/>
      <c r="CZ123" s="157"/>
      <c r="DA123" s="157"/>
      <c r="DB123" s="157"/>
      <c r="DC123" s="157"/>
      <c r="DD123" s="157"/>
      <c r="DE123" s="157"/>
      <c r="DF123" s="157"/>
      <c r="DG123" s="157"/>
      <c r="DH123" s="157"/>
      <c r="DI123" s="157"/>
      <c r="DJ123" s="157"/>
      <c r="DK123" s="157"/>
      <c r="DL123" s="157"/>
      <c r="DM123" s="157"/>
      <c r="DN123" s="157"/>
      <c r="DO123" s="157"/>
      <c r="DP123" s="157"/>
      <c r="DQ123" s="157"/>
      <c r="DR123" s="157"/>
      <c r="DS123" s="157"/>
      <c r="DT123" s="157"/>
      <c r="DU123" s="157"/>
      <c r="DV123" s="157"/>
      <c r="DW123" s="157"/>
      <c r="DX123" s="157"/>
      <c r="DY123" s="157"/>
      <c r="DZ123" s="157"/>
      <c r="EA123" s="157"/>
      <c r="EB123" s="157"/>
      <c r="EC123" s="157"/>
      <c r="ED123" s="157"/>
      <c r="EE123" s="157"/>
    </row>
    <row r="124" spans="1:135" ht="9.75" customHeight="1">
      <c r="A124" s="157"/>
      <c r="B124" s="157"/>
      <c r="C124" s="157"/>
      <c r="D124" s="157"/>
      <c r="E124" s="157"/>
      <c r="F124" s="157"/>
      <c r="G124" s="157"/>
      <c r="H124" s="157"/>
      <c r="I124" s="494"/>
      <c r="J124" s="494"/>
      <c r="K124" s="494"/>
      <c r="L124" s="494"/>
      <c r="M124" s="494"/>
      <c r="N124" s="494"/>
      <c r="O124" s="494"/>
      <c r="P124" s="494"/>
      <c r="Q124" s="494"/>
      <c r="R124" s="494"/>
      <c r="S124" s="494"/>
      <c r="T124" s="494"/>
      <c r="U124" s="494"/>
      <c r="V124" s="494"/>
      <c r="W124" s="494"/>
      <c r="X124" s="494"/>
      <c r="Y124" s="494"/>
      <c r="Z124" s="494"/>
      <c r="AA124" s="494"/>
      <c r="AB124" s="494"/>
      <c r="AH124" s="492"/>
      <c r="AI124" s="157"/>
      <c r="AJ124" s="157"/>
      <c r="AK124" s="525"/>
      <c r="AL124" s="525"/>
      <c r="AM124" s="525"/>
      <c r="AN124" s="157"/>
      <c r="AO124" s="157"/>
      <c r="AP124" s="525"/>
      <c r="AQ124" s="525"/>
      <c r="AR124" s="525"/>
      <c r="AS124" s="525"/>
      <c r="AT124" s="525"/>
      <c r="AU124" s="525"/>
      <c r="AV124" s="525"/>
      <c r="AW124" s="525"/>
      <c r="AX124" s="525"/>
      <c r="AY124" s="525"/>
      <c r="AZ124" s="525"/>
      <c r="BA124" s="157"/>
      <c r="BB124" s="157"/>
      <c r="BC124" s="157"/>
      <c r="BD124" s="157"/>
      <c r="BE124" s="157"/>
      <c r="BF124" s="157"/>
      <c r="BG124" s="157"/>
      <c r="BH124" s="157"/>
      <c r="BI124" s="157"/>
      <c r="BJ124" s="157"/>
      <c r="BK124" s="157"/>
      <c r="BL124" s="157"/>
      <c r="BM124" s="157"/>
      <c r="BN124" s="157"/>
      <c r="BO124" s="157"/>
      <c r="BP124" s="493"/>
      <c r="BQ124" s="157"/>
      <c r="BR124" s="494"/>
      <c r="BS124" s="157"/>
      <c r="BT124" s="157"/>
      <c r="BU124" s="157"/>
      <c r="BV124" s="157"/>
      <c r="BW124" s="157"/>
      <c r="BX124" s="157"/>
      <c r="BY124" s="157"/>
      <c r="BZ124" s="157"/>
      <c r="CA124" s="157"/>
      <c r="CB124" s="157"/>
      <c r="CC124" s="157"/>
      <c r="CD124" s="157"/>
      <c r="CE124" s="157"/>
      <c r="CF124" s="157"/>
      <c r="CG124" s="157"/>
      <c r="CH124" s="157"/>
      <c r="CI124" s="157"/>
      <c r="CJ124" s="157"/>
      <c r="CK124" s="157"/>
      <c r="CL124" s="157"/>
      <c r="CM124" s="157"/>
      <c r="CN124" s="157"/>
      <c r="CO124" s="157"/>
      <c r="CP124" s="157"/>
      <c r="CQ124" s="157"/>
      <c r="CR124" s="157"/>
      <c r="CS124" s="157"/>
      <c r="CT124" s="157"/>
      <c r="CU124" s="157"/>
      <c r="CV124" s="157"/>
      <c r="CW124" s="157"/>
      <c r="CX124" s="157"/>
      <c r="CY124" s="157"/>
      <c r="CZ124" s="157"/>
      <c r="DA124" s="157"/>
      <c r="DB124" s="157"/>
      <c r="DC124" s="157"/>
      <c r="DD124" s="157"/>
      <c r="DE124" s="157"/>
      <c r="DF124" s="157"/>
      <c r="DG124" s="157"/>
      <c r="DH124" s="157"/>
      <c r="DI124" s="157"/>
      <c r="DJ124" s="157"/>
      <c r="DK124" s="157"/>
      <c r="DL124" s="157"/>
      <c r="DM124" s="157"/>
      <c r="DN124" s="157"/>
      <c r="DO124" s="157"/>
      <c r="DP124" s="157"/>
      <c r="DQ124" s="157"/>
      <c r="DR124" s="157"/>
      <c r="DS124" s="157"/>
      <c r="DT124" s="157"/>
      <c r="DU124" s="157"/>
      <c r="DV124" s="157"/>
      <c r="DW124" s="157"/>
      <c r="DX124" s="157"/>
      <c r="DY124" s="157"/>
      <c r="DZ124" s="157"/>
      <c r="EA124" s="157"/>
      <c r="EB124" s="157"/>
      <c r="EC124" s="157"/>
      <c r="ED124" s="157"/>
      <c r="EE124" s="157"/>
    </row>
    <row r="125" spans="1:135" ht="9.75" customHeight="1">
      <c r="A125" s="157"/>
      <c r="B125" s="157"/>
      <c r="C125" s="157"/>
      <c r="D125" s="157"/>
      <c r="E125" s="157"/>
      <c r="F125" s="157"/>
      <c r="G125" s="157"/>
      <c r="H125" s="157"/>
      <c r="I125" s="494"/>
      <c r="J125" s="494"/>
      <c r="K125" s="494"/>
      <c r="L125" s="494"/>
      <c r="M125" s="494"/>
      <c r="N125" s="494"/>
      <c r="O125" s="494"/>
      <c r="P125" s="494"/>
      <c r="Q125" s="494"/>
      <c r="R125" s="494"/>
      <c r="S125" s="494"/>
      <c r="T125" s="494"/>
      <c r="U125" s="494"/>
      <c r="V125" s="494"/>
      <c r="W125" s="494"/>
      <c r="X125" s="494"/>
      <c r="Y125" s="494"/>
      <c r="Z125" s="494"/>
      <c r="AA125" s="494"/>
      <c r="AB125" s="494"/>
      <c r="AH125" s="492"/>
      <c r="AI125" s="157"/>
      <c r="AJ125" s="157"/>
      <c r="AK125" s="525"/>
      <c r="AL125" s="525"/>
      <c r="AM125" s="525"/>
      <c r="AN125" s="157"/>
      <c r="AO125" s="157"/>
      <c r="AP125" s="525"/>
      <c r="AQ125" s="525"/>
      <c r="AR125" s="525"/>
      <c r="AS125" s="525"/>
      <c r="AT125" s="525"/>
      <c r="AU125" s="525"/>
      <c r="AV125" s="525"/>
      <c r="AW125" s="525"/>
      <c r="AX125" s="525"/>
      <c r="AY125" s="525"/>
      <c r="AZ125" s="525"/>
      <c r="BA125" s="157"/>
      <c r="BB125" s="157"/>
      <c r="BC125" s="157"/>
      <c r="BD125" s="157"/>
      <c r="BE125" s="157"/>
      <c r="BF125" s="157"/>
      <c r="BG125" s="157"/>
      <c r="BH125" s="157"/>
      <c r="BI125" s="157"/>
      <c r="BJ125" s="157"/>
      <c r="BK125" s="157"/>
      <c r="BL125" s="157"/>
      <c r="BM125" s="157"/>
      <c r="BN125" s="157"/>
      <c r="BO125" s="157"/>
      <c r="BP125" s="493"/>
      <c r="BQ125" s="157"/>
      <c r="BR125" s="494"/>
      <c r="BS125" s="157"/>
      <c r="BT125" s="157"/>
      <c r="BU125" s="157"/>
      <c r="BV125" s="157"/>
      <c r="BW125" s="157"/>
      <c r="BX125" s="157"/>
      <c r="BY125" s="157"/>
      <c r="BZ125" s="157"/>
      <c r="CA125" s="157"/>
      <c r="CB125" s="157"/>
      <c r="CC125" s="157"/>
      <c r="CD125" s="157"/>
      <c r="CE125" s="157"/>
      <c r="CF125" s="157"/>
      <c r="CG125" s="157"/>
      <c r="CH125" s="157"/>
      <c r="CI125" s="157"/>
      <c r="CJ125" s="157"/>
      <c r="CK125" s="157"/>
      <c r="CL125" s="157"/>
      <c r="CM125" s="157"/>
      <c r="CN125" s="157"/>
      <c r="CO125" s="157"/>
      <c r="CP125" s="157"/>
      <c r="CQ125" s="157"/>
      <c r="CR125" s="157"/>
      <c r="CS125" s="157"/>
      <c r="CT125" s="157"/>
      <c r="CU125" s="157"/>
      <c r="CV125" s="157"/>
      <c r="CW125" s="157"/>
      <c r="CX125" s="157"/>
      <c r="CY125" s="157"/>
      <c r="CZ125" s="157"/>
      <c r="DA125" s="157"/>
      <c r="DB125" s="157"/>
      <c r="DC125" s="157"/>
      <c r="DD125" s="157"/>
      <c r="DE125" s="157"/>
      <c r="DF125" s="157"/>
      <c r="DG125" s="157"/>
      <c r="DH125" s="157"/>
      <c r="DI125" s="157"/>
      <c r="DJ125" s="157"/>
      <c r="DK125" s="157"/>
      <c r="DL125" s="157"/>
      <c r="DM125" s="157"/>
      <c r="DN125" s="157"/>
      <c r="DO125" s="157"/>
      <c r="DP125" s="157"/>
      <c r="DQ125" s="157"/>
      <c r="DR125" s="157"/>
      <c r="DS125" s="157"/>
      <c r="DT125" s="157"/>
      <c r="DU125" s="157"/>
      <c r="DV125" s="157"/>
      <c r="DW125" s="157"/>
      <c r="DX125" s="157"/>
      <c r="DY125" s="157"/>
      <c r="DZ125" s="157"/>
      <c r="EA125" s="157"/>
      <c r="EB125" s="157"/>
      <c r="EC125" s="157"/>
      <c r="ED125" s="157"/>
      <c r="EE125" s="157"/>
    </row>
    <row r="126" spans="1:135" ht="9.75" customHeight="1">
      <c r="A126" s="157"/>
      <c r="B126" s="157"/>
      <c r="C126" s="157"/>
      <c r="D126" s="157"/>
      <c r="E126" s="157"/>
      <c r="F126" s="157"/>
      <c r="G126" s="157"/>
      <c r="H126" s="157"/>
      <c r="I126" s="494"/>
      <c r="J126" s="494"/>
      <c r="K126" s="494"/>
      <c r="L126" s="494"/>
      <c r="M126" s="494"/>
      <c r="N126" s="494"/>
      <c r="O126" s="494"/>
      <c r="P126" s="494"/>
      <c r="Q126" s="494"/>
      <c r="R126" s="494"/>
      <c r="S126" s="494"/>
      <c r="T126" s="494"/>
      <c r="U126" s="494"/>
      <c r="V126" s="494"/>
      <c r="W126" s="494"/>
      <c r="X126" s="494"/>
      <c r="Y126" s="494"/>
      <c r="Z126" s="494"/>
      <c r="AA126" s="494"/>
      <c r="AB126" s="494"/>
      <c r="AH126" s="492"/>
      <c r="AI126" s="157"/>
      <c r="AJ126" s="157"/>
      <c r="AK126" s="525"/>
      <c r="AL126" s="525"/>
      <c r="AM126" s="525"/>
      <c r="AN126" s="157"/>
      <c r="AO126" s="157"/>
      <c r="AP126" s="525"/>
      <c r="AQ126" s="525"/>
      <c r="AR126" s="525"/>
      <c r="AS126" s="525"/>
      <c r="AT126" s="525"/>
      <c r="AU126" s="525"/>
      <c r="AV126" s="525"/>
      <c r="AW126" s="525"/>
      <c r="AX126" s="525"/>
      <c r="AY126" s="525"/>
      <c r="AZ126" s="525"/>
      <c r="BA126" s="157"/>
      <c r="BB126" s="157"/>
      <c r="BC126" s="157"/>
      <c r="BD126" s="157"/>
      <c r="BE126" s="157"/>
      <c r="BF126" s="157"/>
      <c r="BG126" s="157"/>
      <c r="BH126" s="157"/>
      <c r="BI126" s="157"/>
      <c r="BJ126" s="157"/>
      <c r="BK126" s="157"/>
      <c r="BL126" s="157"/>
      <c r="BM126" s="157"/>
      <c r="BN126" s="157"/>
      <c r="BO126" s="157"/>
      <c r="BP126" s="493"/>
      <c r="BQ126" s="157"/>
      <c r="BR126" s="494"/>
      <c r="BS126" s="157"/>
      <c r="BT126" s="157"/>
      <c r="BU126" s="157"/>
      <c r="BV126" s="157"/>
      <c r="BW126" s="157"/>
      <c r="BX126" s="157"/>
      <c r="BY126" s="157"/>
      <c r="BZ126" s="157"/>
      <c r="CA126" s="157"/>
      <c r="CB126" s="157"/>
      <c r="CC126" s="157"/>
      <c r="CD126" s="157"/>
      <c r="CE126" s="157"/>
      <c r="CF126" s="157"/>
      <c r="CG126" s="157"/>
      <c r="CH126" s="157"/>
      <c r="CI126" s="157"/>
      <c r="CJ126" s="157"/>
      <c r="CK126" s="157"/>
      <c r="CL126" s="157"/>
      <c r="CM126" s="157"/>
      <c r="CN126" s="157"/>
      <c r="CO126" s="157"/>
      <c r="CP126" s="157"/>
      <c r="CQ126" s="157"/>
      <c r="CR126" s="157"/>
      <c r="CS126" s="157"/>
      <c r="CT126" s="157"/>
      <c r="CU126" s="157"/>
      <c r="CV126" s="157"/>
      <c r="CW126" s="157"/>
      <c r="CX126" s="157"/>
      <c r="CY126" s="157"/>
      <c r="CZ126" s="157"/>
      <c r="DA126" s="157"/>
      <c r="DB126" s="157"/>
      <c r="DC126" s="157"/>
      <c r="DD126" s="157"/>
      <c r="DE126" s="157"/>
      <c r="DF126" s="157"/>
      <c r="DG126" s="157"/>
      <c r="DH126" s="157"/>
      <c r="DI126" s="157"/>
      <c r="DJ126" s="157"/>
      <c r="DK126" s="157"/>
      <c r="DL126" s="157"/>
      <c r="DM126" s="157"/>
      <c r="DN126" s="157"/>
      <c r="DO126" s="157"/>
      <c r="DP126" s="157"/>
      <c r="DQ126" s="157"/>
      <c r="DR126" s="157"/>
      <c r="DS126" s="157"/>
      <c r="DT126" s="157"/>
      <c r="DU126" s="157"/>
      <c r="DV126" s="157"/>
      <c r="DW126" s="157"/>
      <c r="DX126" s="157"/>
      <c r="DY126" s="157"/>
      <c r="DZ126" s="157"/>
      <c r="EA126" s="157"/>
      <c r="EB126" s="157"/>
      <c r="EC126" s="157"/>
      <c r="ED126" s="157"/>
      <c r="EE126" s="157"/>
    </row>
    <row r="127" spans="1:135" ht="9.75" customHeight="1">
      <c r="A127" s="157"/>
      <c r="B127" s="157"/>
      <c r="C127" s="157"/>
      <c r="D127" s="157"/>
      <c r="E127" s="157"/>
      <c r="F127" s="157"/>
      <c r="G127" s="157"/>
      <c r="H127" s="157"/>
      <c r="I127" s="494"/>
      <c r="J127" s="494"/>
      <c r="K127" s="494"/>
      <c r="L127" s="494"/>
      <c r="M127" s="494"/>
      <c r="N127" s="494"/>
      <c r="O127" s="494"/>
      <c r="P127" s="494"/>
      <c r="Q127" s="494"/>
      <c r="R127" s="494"/>
      <c r="S127" s="494"/>
      <c r="T127" s="494"/>
      <c r="U127" s="494"/>
      <c r="V127" s="494"/>
      <c r="W127" s="494"/>
      <c r="X127" s="494"/>
      <c r="Y127" s="494"/>
      <c r="Z127" s="494"/>
      <c r="AA127" s="494"/>
      <c r="AB127" s="494"/>
      <c r="AH127" s="492"/>
      <c r="AI127" s="157"/>
      <c r="AJ127" s="157"/>
      <c r="AK127" s="525"/>
      <c r="AL127" s="525"/>
      <c r="AM127" s="525"/>
      <c r="AN127" s="157"/>
      <c r="AO127" s="157"/>
      <c r="AP127" s="525"/>
      <c r="AQ127" s="525"/>
      <c r="AR127" s="525"/>
      <c r="AS127" s="525"/>
      <c r="AT127" s="525"/>
      <c r="AU127" s="525"/>
      <c r="AV127" s="525"/>
      <c r="AW127" s="525"/>
      <c r="AX127" s="525"/>
      <c r="AY127" s="525"/>
      <c r="AZ127" s="525"/>
      <c r="BA127" s="157"/>
      <c r="BB127" s="157"/>
      <c r="BC127" s="157"/>
      <c r="BD127" s="157"/>
      <c r="BE127" s="157"/>
      <c r="BF127" s="157"/>
      <c r="BG127" s="157"/>
      <c r="BH127" s="157"/>
      <c r="BI127" s="157"/>
      <c r="BJ127" s="157"/>
      <c r="BK127" s="157"/>
      <c r="BL127" s="157"/>
      <c r="BM127" s="157"/>
      <c r="BN127" s="157"/>
      <c r="BO127" s="157"/>
      <c r="BP127" s="493"/>
      <c r="BQ127" s="157"/>
      <c r="BR127" s="494"/>
      <c r="BS127" s="157"/>
      <c r="BT127" s="157"/>
      <c r="BU127" s="157"/>
      <c r="BV127" s="157"/>
      <c r="BW127" s="157"/>
      <c r="BX127" s="157"/>
      <c r="BY127" s="157"/>
      <c r="BZ127" s="157"/>
      <c r="CA127" s="157"/>
      <c r="CB127" s="157"/>
      <c r="CC127" s="157"/>
      <c r="CD127" s="157"/>
      <c r="CE127" s="157"/>
      <c r="CF127" s="157"/>
      <c r="CG127" s="157"/>
      <c r="CH127" s="157"/>
      <c r="CI127" s="157"/>
      <c r="CJ127" s="157"/>
      <c r="CK127" s="157"/>
      <c r="CL127" s="157"/>
      <c r="CM127" s="157"/>
      <c r="CN127" s="157"/>
      <c r="CO127" s="157"/>
      <c r="CP127" s="157"/>
      <c r="CQ127" s="157"/>
      <c r="CR127" s="157"/>
      <c r="CS127" s="157"/>
      <c r="CT127" s="157"/>
      <c r="CU127" s="157"/>
      <c r="CV127" s="157"/>
      <c r="CW127" s="157"/>
      <c r="CX127" s="157"/>
      <c r="CY127" s="157"/>
      <c r="CZ127" s="157"/>
      <c r="DA127" s="157"/>
      <c r="DB127" s="157"/>
      <c r="DC127" s="157"/>
      <c r="DD127" s="157"/>
      <c r="DE127" s="157"/>
      <c r="DF127" s="157"/>
      <c r="DG127" s="157"/>
      <c r="DH127" s="157"/>
      <c r="DI127" s="157"/>
      <c r="DJ127" s="157"/>
      <c r="DK127" s="157"/>
      <c r="DL127" s="157"/>
      <c r="DM127" s="157"/>
      <c r="DN127" s="157"/>
      <c r="DO127" s="157"/>
      <c r="DP127" s="157"/>
      <c r="DQ127" s="157"/>
      <c r="DR127" s="157"/>
      <c r="DS127" s="157"/>
      <c r="DT127" s="157"/>
      <c r="DU127" s="157"/>
      <c r="DV127" s="157"/>
      <c r="DW127" s="157"/>
      <c r="DX127" s="157"/>
      <c r="DY127" s="157"/>
      <c r="DZ127" s="157"/>
      <c r="EA127" s="157"/>
      <c r="EB127" s="157"/>
      <c r="EC127" s="157"/>
      <c r="ED127" s="157"/>
      <c r="EE127" s="157"/>
    </row>
    <row r="128" spans="1:135" ht="9.75" customHeight="1">
      <c r="A128" s="157"/>
      <c r="B128" s="157"/>
      <c r="C128" s="157"/>
      <c r="D128" s="157"/>
      <c r="E128" s="157"/>
      <c r="F128" s="157"/>
      <c r="G128" s="157"/>
      <c r="H128" s="157"/>
      <c r="I128" s="494"/>
      <c r="J128" s="494"/>
      <c r="K128" s="494"/>
      <c r="L128" s="494"/>
      <c r="M128" s="494"/>
      <c r="N128" s="494"/>
      <c r="O128" s="494"/>
      <c r="P128" s="494"/>
      <c r="Q128" s="494"/>
      <c r="R128" s="494"/>
      <c r="S128" s="494"/>
      <c r="T128" s="494"/>
      <c r="U128" s="494"/>
      <c r="V128" s="494"/>
      <c r="W128" s="494"/>
      <c r="X128" s="494"/>
      <c r="Y128" s="494"/>
      <c r="Z128" s="494"/>
      <c r="AA128" s="494"/>
      <c r="AB128" s="494"/>
      <c r="AH128" s="492"/>
      <c r="AI128" s="157"/>
      <c r="AJ128" s="157"/>
      <c r="AK128" s="525"/>
      <c r="AL128" s="525"/>
      <c r="AM128" s="525"/>
      <c r="AN128" s="157"/>
      <c r="AO128" s="157"/>
      <c r="AP128" s="525"/>
      <c r="AQ128" s="525"/>
      <c r="AR128" s="525"/>
      <c r="AS128" s="525"/>
      <c r="AT128" s="525"/>
      <c r="AU128" s="525"/>
      <c r="AV128" s="525"/>
      <c r="AW128" s="525"/>
      <c r="AX128" s="525"/>
      <c r="AY128" s="525"/>
      <c r="AZ128" s="525"/>
      <c r="BA128" s="157"/>
      <c r="BB128" s="157"/>
      <c r="BC128" s="157"/>
      <c r="BD128" s="157"/>
      <c r="BE128" s="157"/>
      <c r="BF128" s="157"/>
      <c r="BG128" s="157"/>
      <c r="BH128" s="157"/>
      <c r="BI128" s="157"/>
      <c r="BJ128" s="157"/>
      <c r="BK128" s="157"/>
      <c r="BL128" s="157"/>
      <c r="BM128" s="157"/>
      <c r="BN128" s="157"/>
      <c r="BO128" s="157"/>
      <c r="BP128" s="493"/>
      <c r="BQ128" s="157"/>
      <c r="BR128" s="494"/>
      <c r="BS128" s="157"/>
      <c r="BT128" s="157"/>
      <c r="BU128" s="157"/>
      <c r="BV128" s="157"/>
      <c r="BW128" s="157"/>
      <c r="BX128" s="157"/>
      <c r="BY128" s="157"/>
      <c r="BZ128" s="157"/>
      <c r="CA128" s="157"/>
      <c r="CB128" s="157"/>
      <c r="CC128" s="157"/>
      <c r="CD128" s="157"/>
      <c r="CE128" s="157"/>
      <c r="CF128" s="157"/>
      <c r="CG128" s="157"/>
      <c r="CH128" s="157"/>
      <c r="CI128" s="157"/>
      <c r="CJ128" s="157"/>
      <c r="CK128" s="157"/>
      <c r="CL128" s="157"/>
      <c r="CM128" s="157"/>
      <c r="CN128" s="157"/>
      <c r="CO128" s="157"/>
      <c r="CP128" s="157"/>
      <c r="CQ128" s="157"/>
      <c r="CR128" s="157"/>
      <c r="CS128" s="157"/>
      <c r="CT128" s="157"/>
      <c r="CU128" s="157"/>
      <c r="CV128" s="157"/>
      <c r="CW128" s="157"/>
      <c r="CX128" s="157"/>
      <c r="CY128" s="157"/>
      <c r="CZ128" s="157"/>
      <c r="DA128" s="157"/>
      <c r="DB128" s="157"/>
      <c r="DC128" s="157"/>
      <c r="DD128" s="157"/>
      <c r="DE128" s="157"/>
      <c r="DF128" s="157"/>
      <c r="DG128" s="157"/>
      <c r="DH128" s="157"/>
      <c r="DI128" s="157"/>
      <c r="DJ128" s="157"/>
      <c r="DK128" s="157"/>
      <c r="DL128" s="157"/>
      <c r="DM128" s="157"/>
      <c r="DN128" s="157"/>
      <c r="DO128" s="157"/>
      <c r="DP128" s="157"/>
      <c r="DQ128" s="157"/>
      <c r="DR128" s="157"/>
      <c r="DS128" s="157"/>
      <c r="DT128" s="157"/>
      <c r="DU128" s="157"/>
      <c r="DV128" s="157"/>
      <c r="DW128" s="157"/>
      <c r="DX128" s="157"/>
      <c r="DY128" s="157"/>
      <c r="DZ128" s="157"/>
      <c r="EA128" s="157"/>
      <c r="EB128" s="157"/>
      <c r="EC128" s="157"/>
      <c r="ED128" s="157"/>
      <c r="EE128" s="157"/>
    </row>
    <row r="129" spans="1:135" ht="9.75" customHeight="1">
      <c r="A129" s="157"/>
      <c r="B129" s="157"/>
      <c r="C129" s="157"/>
      <c r="D129" s="157"/>
      <c r="E129" s="157"/>
      <c r="F129" s="157"/>
      <c r="G129" s="157"/>
      <c r="H129" s="157"/>
      <c r="I129" s="494"/>
      <c r="J129" s="494"/>
      <c r="K129" s="494"/>
      <c r="L129" s="494"/>
      <c r="M129" s="494"/>
      <c r="N129" s="494"/>
      <c r="O129" s="494"/>
      <c r="P129" s="494"/>
      <c r="Q129" s="494"/>
      <c r="R129" s="494"/>
      <c r="S129" s="494"/>
      <c r="T129" s="494"/>
      <c r="U129" s="494"/>
      <c r="V129" s="494"/>
      <c r="W129" s="494"/>
      <c r="X129" s="494"/>
      <c r="Y129" s="494"/>
      <c r="Z129" s="494"/>
      <c r="AA129" s="494"/>
      <c r="AB129" s="494"/>
      <c r="AH129" s="492"/>
      <c r="AI129" s="157"/>
      <c r="AJ129" s="157"/>
      <c r="AK129" s="525"/>
      <c r="AL129" s="525"/>
      <c r="AM129" s="525"/>
      <c r="AN129" s="157"/>
      <c r="AO129" s="157"/>
      <c r="AP129" s="525"/>
      <c r="AQ129" s="525"/>
      <c r="AR129" s="525"/>
      <c r="AS129" s="525"/>
      <c r="AT129" s="525"/>
      <c r="AU129" s="525"/>
      <c r="AV129" s="525"/>
      <c r="AW129" s="525"/>
      <c r="AX129" s="525"/>
      <c r="AY129" s="525"/>
      <c r="AZ129" s="525"/>
      <c r="BA129" s="157"/>
      <c r="BB129" s="157"/>
      <c r="BC129" s="157"/>
      <c r="BD129" s="157"/>
      <c r="BE129" s="157"/>
      <c r="BF129" s="157"/>
      <c r="BG129" s="157"/>
      <c r="BH129" s="157"/>
      <c r="BI129" s="157"/>
      <c r="BJ129" s="157"/>
      <c r="BK129" s="157"/>
      <c r="BL129" s="157"/>
      <c r="BM129" s="157"/>
      <c r="BN129" s="157"/>
      <c r="BO129" s="157"/>
      <c r="BP129" s="493"/>
      <c r="BQ129" s="157"/>
      <c r="BR129" s="494"/>
      <c r="BS129" s="157"/>
      <c r="BT129" s="157"/>
      <c r="BU129" s="157"/>
      <c r="BV129" s="157"/>
      <c r="BW129" s="157"/>
      <c r="BX129" s="157"/>
      <c r="BY129" s="157"/>
      <c r="BZ129" s="157"/>
      <c r="CA129" s="157"/>
      <c r="CB129" s="157"/>
      <c r="CC129" s="157"/>
      <c r="CD129" s="157"/>
      <c r="CE129" s="157"/>
      <c r="CF129" s="157"/>
      <c r="CG129" s="157"/>
      <c r="CH129" s="157"/>
      <c r="CI129" s="157"/>
      <c r="CJ129" s="157"/>
      <c r="CK129" s="157"/>
      <c r="CL129" s="157"/>
      <c r="CM129" s="157"/>
      <c r="CN129" s="157"/>
      <c r="CO129" s="157"/>
      <c r="CP129" s="157"/>
      <c r="CQ129" s="157"/>
      <c r="CR129" s="157"/>
      <c r="CS129" s="157"/>
      <c r="CT129" s="157"/>
      <c r="CU129" s="157"/>
      <c r="CV129" s="157"/>
      <c r="CW129" s="157"/>
      <c r="CX129" s="157"/>
      <c r="CY129" s="157"/>
      <c r="CZ129" s="157"/>
      <c r="DA129" s="157"/>
      <c r="DB129" s="157"/>
      <c r="DC129" s="157"/>
      <c r="DD129" s="157"/>
      <c r="DE129" s="157"/>
      <c r="DF129" s="157"/>
      <c r="DG129" s="157"/>
      <c r="DH129" s="157"/>
      <c r="DI129" s="157"/>
      <c r="DJ129" s="157"/>
      <c r="DK129" s="157"/>
      <c r="DL129" s="157"/>
      <c r="DM129" s="157"/>
      <c r="DN129" s="157"/>
      <c r="DO129" s="157"/>
      <c r="DP129" s="157"/>
      <c r="DQ129" s="157"/>
      <c r="DR129" s="157"/>
      <c r="DS129" s="157"/>
      <c r="DT129" s="157"/>
      <c r="DU129" s="157"/>
      <c r="DV129" s="157"/>
      <c r="DW129" s="157"/>
      <c r="DX129" s="157"/>
      <c r="DY129" s="157"/>
      <c r="DZ129" s="157"/>
      <c r="EA129" s="157"/>
      <c r="EB129" s="157"/>
      <c r="EC129" s="157"/>
      <c r="ED129" s="157"/>
      <c r="EE129" s="157"/>
    </row>
    <row r="130" spans="1:135" ht="9.75" customHeight="1">
      <c r="A130" s="157"/>
      <c r="B130" s="157"/>
      <c r="C130" s="157"/>
      <c r="D130" s="157"/>
      <c r="E130" s="157"/>
      <c r="F130" s="157"/>
      <c r="G130" s="157"/>
      <c r="H130" s="157"/>
      <c r="I130" s="494"/>
      <c r="J130" s="494"/>
      <c r="K130" s="494"/>
      <c r="L130" s="494"/>
      <c r="M130" s="494"/>
      <c r="N130" s="494"/>
      <c r="O130" s="494"/>
      <c r="P130" s="494"/>
      <c r="Q130" s="494"/>
      <c r="R130" s="494"/>
      <c r="S130" s="494"/>
      <c r="T130" s="494"/>
      <c r="U130" s="494"/>
      <c r="V130" s="494"/>
      <c r="W130" s="494"/>
      <c r="X130" s="494"/>
      <c r="Y130" s="494"/>
      <c r="Z130" s="494"/>
      <c r="AA130" s="494"/>
      <c r="AB130" s="494"/>
      <c r="AH130" s="492"/>
      <c r="AI130" s="157"/>
      <c r="AJ130" s="157"/>
      <c r="AK130" s="525"/>
      <c r="AL130" s="525"/>
      <c r="AM130" s="525"/>
      <c r="AN130" s="157"/>
      <c r="AO130" s="157"/>
      <c r="AP130" s="525"/>
      <c r="AQ130" s="525"/>
      <c r="AR130" s="525"/>
      <c r="AS130" s="525"/>
      <c r="AT130" s="525"/>
      <c r="AU130" s="525"/>
      <c r="AV130" s="525"/>
      <c r="AW130" s="525"/>
      <c r="AX130" s="525"/>
      <c r="AY130" s="525"/>
      <c r="AZ130" s="525"/>
      <c r="BA130" s="157"/>
      <c r="BB130" s="157"/>
      <c r="BC130" s="157"/>
      <c r="BD130" s="157"/>
      <c r="BE130" s="157"/>
      <c r="BF130" s="157"/>
      <c r="BG130" s="157"/>
      <c r="BH130" s="157"/>
      <c r="BI130" s="157"/>
      <c r="BJ130" s="157"/>
      <c r="BK130" s="157"/>
      <c r="BL130" s="157"/>
      <c r="BM130" s="157"/>
      <c r="BN130" s="157"/>
      <c r="BO130" s="157"/>
      <c r="BP130" s="493"/>
      <c r="BQ130" s="157"/>
      <c r="BR130" s="494"/>
      <c r="BS130" s="157"/>
      <c r="BT130" s="157"/>
      <c r="BU130" s="157"/>
      <c r="BV130" s="157"/>
      <c r="BW130" s="157"/>
      <c r="BX130" s="157"/>
      <c r="BY130" s="157"/>
      <c r="BZ130" s="157"/>
      <c r="CA130" s="157"/>
      <c r="CB130" s="157"/>
      <c r="CC130" s="157"/>
      <c r="CD130" s="157"/>
      <c r="CE130" s="157"/>
      <c r="CF130" s="157"/>
      <c r="CG130" s="157"/>
      <c r="CH130" s="157"/>
      <c r="CI130" s="157"/>
      <c r="CJ130" s="157"/>
      <c r="CK130" s="157"/>
      <c r="CL130" s="157"/>
      <c r="CM130" s="157"/>
      <c r="CN130" s="157"/>
      <c r="CO130" s="157"/>
      <c r="CP130" s="157"/>
      <c r="CQ130" s="157"/>
      <c r="CR130" s="157"/>
      <c r="CS130" s="157"/>
      <c r="CT130" s="157"/>
      <c r="CU130" s="157"/>
      <c r="CV130" s="157"/>
      <c r="CW130" s="157"/>
      <c r="CX130" s="157"/>
      <c r="CY130" s="157"/>
      <c r="CZ130" s="157"/>
      <c r="DA130" s="157"/>
      <c r="DB130" s="157"/>
      <c r="DC130" s="157"/>
      <c r="DD130" s="157"/>
      <c r="DE130" s="157"/>
      <c r="DF130" s="157"/>
      <c r="DG130" s="157"/>
      <c r="DH130" s="157"/>
      <c r="DI130" s="157"/>
      <c r="DJ130" s="157"/>
      <c r="DK130" s="157"/>
      <c r="DL130" s="157"/>
      <c r="DM130" s="157"/>
      <c r="DN130" s="157"/>
      <c r="DO130" s="157"/>
      <c r="DP130" s="157"/>
      <c r="DQ130" s="157"/>
      <c r="DR130" s="157"/>
      <c r="DS130" s="157"/>
      <c r="DT130" s="157"/>
      <c r="DU130" s="157"/>
      <c r="DV130" s="157"/>
      <c r="DW130" s="157"/>
      <c r="DX130" s="157"/>
      <c r="DY130" s="157"/>
      <c r="DZ130" s="157"/>
      <c r="EA130" s="157"/>
      <c r="EB130" s="157"/>
      <c r="EC130" s="157"/>
      <c r="ED130" s="157"/>
      <c r="EE130" s="157"/>
    </row>
    <row r="131" spans="1:135" ht="9.75" customHeight="1">
      <c r="A131" s="157"/>
      <c r="B131" s="157"/>
      <c r="C131" s="157"/>
      <c r="D131" s="157"/>
      <c r="E131" s="157"/>
      <c r="F131" s="157"/>
      <c r="G131" s="157"/>
      <c r="H131" s="157"/>
      <c r="I131" s="494"/>
      <c r="J131" s="494"/>
      <c r="K131" s="494"/>
      <c r="L131" s="494"/>
      <c r="M131" s="494"/>
      <c r="N131" s="494"/>
      <c r="O131" s="494"/>
      <c r="P131" s="494"/>
      <c r="Q131" s="494"/>
      <c r="R131" s="494"/>
      <c r="S131" s="494"/>
      <c r="T131" s="494"/>
      <c r="U131" s="494"/>
      <c r="V131" s="494"/>
      <c r="W131" s="494"/>
      <c r="X131" s="494"/>
      <c r="Y131" s="494"/>
      <c r="Z131" s="494"/>
      <c r="AA131" s="494"/>
      <c r="AB131" s="494"/>
      <c r="AH131" s="492"/>
      <c r="AI131" s="157"/>
      <c r="AJ131" s="157"/>
      <c r="AK131" s="525"/>
      <c r="AL131" s="525"/>
      <c r="AM131" s="525"/>
      <c r="AN131" s="157"/>
      <c r="AO131" s="157"/>
      <c r="AP131" s="525"/>
      <c r="AQ131" s="525"/>
      <c r="AR131" s="525"/>
      <c r="AS131" s="525"/>
      <c r="AT131" s="525"/>
      <c r="AU131" s="525"/>
      <c r="AV131" s="525"/>
      <c r="AW131" s="525"/>
      <c r="AX131" s="525"/>
      <c r="AY131" s="525"/>
      <c r="AZ131" s="525"/>
      <c r="BA131" s="157"/>
      <c r="BB131" s="157"/>
      <c r="BC131" s="157"/>
      <c r="BD131" s="157"/>
      <c r="BE131" s="157"/>
      <c r="BF131" s="157"/>
      <c r="BG131" s="157"/>
      <c r="BH131" s="157"/>
      <c r="BI131" s="157"/>
      <c r="BJ131" s="157"/>
      <c r="BK131" s="157"/>
      <c r="BL131" s="157"/>
      <c r="BM131" s="157"/>
      <c r="BN131" s="157"/>
      <c r="BO131" s="157"/>
      <c r="BP131" s="493"/>
      <c r="BQ131" s="157"/>
      <c r="BR131" s="494"/>
      <c r="BS131" s="157"/>
      <c r="BT131" s="157"/>
      <c r="BU131" s="157"/>
      <c r="BV131" s="157"/>
      <c r="BW131" s="157"/>
      <c r="BX131" s="157"/>
      <c r="BY131" s="157"/>
      <c r="BZ131" s="157"/>
      <c r="CA131" s="157"/>
      <c r="CB131" s="157"/>
      <c r="CC131" s="157"/>
      <c r="CD131" s="157"/>
      <c r="CE131" s="157"/>
      <c r="CF131" s="157"/>
      <c r="CG131" s="157"/>
      <c r="CH131" s="157"/>
      <c r="CI131" s="157"/>
      <c r="CJ131" s="157"/>
      <c r="CK131" s="157"/>
      <c r="CL131" s="157"/>
      <c r="CM131" s="157"/>
      <c r="CN131" s="157"/>
      <c r="CO131" s="157"/>
      <c r="CP131" s="157"/>
      <c r="CQ131" s="157"/>
      <c r="CR131" s="157"/>
      <c r="CS131" s="157"/>
      <c r="CT131" s="157"/>
      <c r="CU131" s="157"/>
      <c r="CV131" s="157"/>
      <c r="CW131" s="157"/>
      <c r="CX131" s="157"/>
      <c r="CY131" s="157"/>
      <c r="CZ131" s="157"/>
      <c r="DA131" s="157"/>
      <c r="DB131" s="157"/>
      <c r="DC131" s="157"/>
      <c r="DD131" s="157"/>
      <c r="DE131" s="157"/>
      <c r="DF131" s="157"/>
      <c r="DG131" s="157"/>
      <c r="DH131" s="157"/>
      <c r="DI131" s="157"/>
      <c r="DJ131" s="157"/>
      <c r="DK131" s="157"/>
      <c r="DL131" s="157"/>
      <c r="DM131" s="157"/>
      <c r="DN131" s="157"/>
      <c r="DO131" s="157"/>
      <c r="DP131" s="157"/>
      <c r="DQ131" s="157"/>
      <c r="DR131" s="157"/>
      <c r="DS131" s="157"/>
      <c r="DT131" s="157"/>
      <c r="DU131" s="157"/>
      <c r="DV131" s="157"/>
      <c r="DW131" s="157"/>
      <c r="DX131" s="157"/>
      <c r="DY131" s="157"/>
      <c r="DZ131" s="157"/>
      <c r="EA131" s="157"/>
      <c r="EB131" s="157"/>
      <c r="EC131" s="157"/>
      <c r="ED131" s="157"/>
      <c r="EE131" s="157"/>
    </row>
    <row r="132" spans="1:135" ht="9.75" customHeight="1">
      <c r="A132" s="157"/>
      <c r="B132" s="157"/>
      <c r="C132" s="157"/>
      <c r="D132" s="157"/>
      <c r="E132" s="157"/>
      <c r="F132" s="157"/>
      <c r="G132" s="157"/>
      <c r="H132" s="157"/>
      <c r="I132" s="494"/>
      <c r="J132" s="494"/>
      <c r="K132" s="494"/>
      <c r="L132" s="494"/>
      <c r="M132" s="494"/>
      <c r="N132" s="494"/>
      <c r="O132" s="494"/>
      <c r="P132" s="494"/>
      <c r="Q132" s="494"/>
      <c r="R132" s="494"/>
      <c r="S132" s="494"/>
      <c r="T132" s="494"/>
      <c r="U132" s="494"/>
      <c r="V132" s="494"/>
      <c r="W132" s="494"/>
      <c r="X132" s="494"/>
      <c r="Y132" s="494"/>
      <c r="Z132" s="494"/>
      <c r="AA132" s="494"/>
      <c r="AB132" s="494"/>
      <c r="AH132" s="492"/>
      <c r="AI132" s="157"/>
      <c r="AJ132" s="157"/>
      <c r="AK132" s="525"/>
      <c r="AL132" s="525"/>
      <c r="AM132" s="525"/>
      <c r="AN132" s="157"/>
      <c r="AO132" s="157"/>
      <c r="AP132" s="525"/>
      <c r="AQ132" s="525"/>
      <c r="AR132" s="525"/>
      <c r="AS132" s="525"/>
      <c r="AT132" s="525"/>
      <c r="AU132" s="525"/>
      <c r="AV132" s="525"/>
      <c r="AW132" s="525"/>
      <c r="AX132" s="525"/>
      <c r="AY132" s="525"/>
      <c r="AZ132" s="525"/>
      <c r="BA132" s="157"/>
      <c r="BB132" s="157"/>
      <c r="BC132" s="157"/>
      <c r="BD132" s="157"/>
      <c r="BE132" s="157"/>
      <c r="BF132" s="157"/>
      <c r="BG132" s="157"/>
      <c r="BH132" s="157"/>
      <c r="BI132" s="157"/>
      <c r="BJ132" s="157"/>
      <c r="BK132" s="157"/>
      <c r="BL132" s="157"/>
      <c r="BM132" s="157"/>
      <c r="BN132" s="157"/>
      <c r="BO132" s="157"/>
      <c r="BP132" s="493"/>
      <c r="BQ132" s="157"/>
      <c r="BR132" s="494"/>
      <c r="BS132" s="157"/>
      <c r="BT132" s="157"/>
      <c r="BU132" s="157"/>
      <c r="BV132" s="157"/>
      <c r="BW132" s="157"/>
      <c r="BX132" s="157"/>
      <c r="BY132" s="157"/>
      <c r="BZ132" s="157"/>
      <c r="CA132" s="157"/>
      <c r="CB132" s="157"/>
      <c r="CC132" s="157"/>
      <c r="CD132" s="157"/>
      <c r="CE132" s="157"/>
      <c r="CF132" s="157"/>
      <c r="CG132" s="157"/>
      <c r="CH132" s="157"/>
      <c r="CI132" s="157"/>
      <c r="CJ132" s="157"/>
      <c r="CK132" s="157"/>
      <c r="CL132" s="157"/>
      <c r="CM132" s="157"/>
      <c r="CN132" s="157"/>
      <c r="CO132" s="157"/>
      <c r="CP132" s="157"/>
      <c r="CQ132" s="157"/>
      <c r="CR132" s="157"/>
      <c r="CS132" s="157"/>
      <c r="CT132" s="157"/>
      <c r="CU132" s="157"/>
      <c r="CV132" s="157"/>
      <c r="CW132" s="157"/>
      <c r="CX132" s="157"/>
      <c r="CY132" s="157"/>
      <c r="CZ132" s="157"/>
      <c r="DA132" s="157"/>
      <c r="DB132" s="157"/>
      <c r="DC132" s="157"/>
      <c r="DD132" s="157"/>
      <c r="DE132" s="157"/>
      <c r="DF132" s="157"/>
      <c r="DG132" s="157"/>
      <c r="DH132" s="157"/>
      <c r="DI132" s="157"/>
      <c r="DJ132" s="157"/>
      <c r="DK132" s="157"/>
      <c r="DL132" s="157"/>
      <c r="DM132" s="157"/>
      <c r="DN132" s="157"/>
      <c r="DO132" s="157"/>
      <c r="DP132" s="157"/>
      <c r="DQ132" s="157"/>
      <c r="DR132" s="157"/>
      <c r="DS132" s="157"/>
      <c r="DT132" s="157"/>
      <c r="DU132" s="157"/>
      <c r="DV132" s="157"/>
      <c r="DW132" s="157"/>
      <c r="DX132" s="157"/>
      <c r="DY132" s="157"/>
      <c r="DZ132" s="157"/>
      <c r="EA132" s="157"/>
      <c r="EB132" s="157"/>
      <c r="EC132" s="157"/>
      <c r="ED132" s="157"/>
      <c r="EE132" s="157"/>
    </row>
    <row r="133" spans="1:135" ht="9.75" customHeight="1">
      <c r="A133" s="157"/>
      <c r="B133" s="157"/>
      <c r="C133" s="157"/>
      <c r="D133" s="157"/>
      <c r="E133" s="157"/>
      <c r="F133" s="157"/>
      <c r="G133" s="157"/>
      <c r="H133" s="157"/>
      <c r="I133" s="494"/>
      <c r="J133" s="494"/>
      <c r="K133" s="494"/>
      <c r="L133" s="494"/>
      <c r="M133" s="494"/>
      <c r="N133" s="494"/>
      <c r="O133" s="494"/>
      <c r="P133" s="494"/>
      <c r="Q133" s="494"/>
      <c r="R133" s="494"/>
      <c r="S133" s="494"/>
      <c r="T133" s="494"/>
      <c r="U133" s="494"/>
      <c r="V133" s="494"/>
      <c r="W133" s="494"/>
      <c r="X133" s="494"/>
      <c r="Y133" s="494"/>
      <c r="Z133" s="494"/>
      <c r="AA133" s="494"/>
      <c r="AB133" s="494"/>
      <c r="AH133" s="492"/>
      <c r="AI133" s="157"/>
      <c r="AJ133" s="157"/>
      <c r="AK133" s="525"/>
      <c r="AL133" s="525"/>
      <c r="AM133" s="525"/>
      <c r="AN133" s="157"/>
      <c r="AO133" s="157"/>
      <c r="AP133" s="525"/>
      <c r="AQ133" s="525"/>
      <c r="AR133" s="525"/>
      <c r="AS133" s="525"/>
      <c r="AT133" s="525"/>
      <c r="AU133" s="525"/>
      <c r="AV133" s="525"/>
      <c r="AW133" s="525"/>
      <c r="AX133" s="525"/>
      <c r="AY133" s="525"/>
      <c r="AZ133" s="525"/>
      <c r="BA133" s="157"/>
      <c r="BB133" s="157"/>
      <c r="BC133" s="157"/>
      <c r="BD133" s="157"/>
      <c r="BE133" s="157"/>
      <c r="BF133" s="157"/>
      <c r="BG133" s="157"/>
      <c r="BH133" s="157"/>
      <c r="BI133" s="157"/>
      <c r="BJ133" s="157"/>
      <c r="BK133" s="157"/>
      <c r="BL133" s="157"/>
      <c r="BM133" s="157"/>
      <c r="BN133" s="157"/>
      <c r="BO133" s="157"/>
      <c r="BP133" s="493"/>
      <c r="BQ133" s="157"/>
      <c r="BR133" s="494"/>
      <c r="BS133" s="157"/>
      <c r="BT133" s="157"/>
      <c r="BU133" s="157"/>
      <c r="BV133" s="157"/>
      <c r="BW133" s="157"/>
      <c r="BX133" s="157"/>
      <c r="BY133" s="157"/>
      <c r="BZ133" s="157"/>
      <c r="CA133" s="157"/>
      <c r="CB133" s="157"/>
      <c r="CC133" s="157"/>
      <c r="CD133" s="157"/>
      <c r="CE133" s="157"/>
      <c r="CF133" s="157"/>
      <c r="CG133" s="157"/>
      <c r="CH133" s="157"/>
      <c r="CI133" s="157"/>
      <c r="CJ133" s="157"/>
      <c r="CK133" s="157"/>
      <c r="CL133" s="157"/>
      <c r="CM133" s="157"/>
      <c r="CN133" s="157"/>
      <c r="CO133" s="157"/>
      <c r="CP133" s="157"/>
      <c r="CQ133" s="157"/>
      <c r="CR133" s="157"/>
      <c r="CS133" s="157"/>
      <c r="CT133" s="157"/>
      <c r="CU133" s="157"/>
      <c r="CV133" s="157"/>
      <c r="CW133" s="157"/>
      <c r="CX133" s="157"/>
      <c r="CY133" s="157"/>
      <c r="CZ133" s="157"/>
      <c r="DA133" s="157"/>
      <c r="DB133" s="157"/>
      <c r="DC133" s="157"/>
      <c r="DD133" s="157"/>
      <c r="DE133" s="157"/>
      <c r="DF133" s="157"/>
      <c r="DG133" s="157"/>
      <c r="DH133" s="157"/>
      <c r="DI133" s="157"/>
      <c r="DJ133" s="157"/>
      <c r="DK133" s="157"/>
      <c r="DL133" s="157"/>
      <c r="DM133" s="157"/>
      <c r="DN133" s="157"/>
      <c r="DO133" s="157"/>
      <c r="DP133" s="157"/>
      <c r="DQ133" s="157"/>
      <c r="DR133" s="157"/>
      <c r="DS133" s="157"/>
      <c r="DT133" s="157"/>
      <c r="DU133" s="157"/>
      <c r="DV133" s="157"/>
      <c r="DW133" s="157"/>
      <c r="DX133" s="157"/>
      <c r="DY133" s="157"/>
      <c r="DZ133" s="157"/>
      <c r="EA133" s="157"/>
      <c r="EB133" s="157"/>
      <c r="EC133" s="157"/>
      <c r="ED133" s="157"/>
      <c r="EE133" s="157"/>
    </row>
    <row r="134" spans="1:135" ht="9.75" customHeight="1">
      <c r="A134" s="157"/>
      <c r="B134" s="157"/>
      <c r="C134" s="157"/>
      <c r="D134" s="157"/>
      <c r="E134" s="157"/>
      <c r="F134" s="157"/>
      <c r="G134" s="157"/>
      <c r="H134" s="157"/>
      <c r="I134" s="494"/>
      <c r="J134" s="494"/>
      <c r="K134" s="494"/>
      <c r="L134" s="494"/>
      <c r="M134" s="494"/>
      <c r="N134" s="494"/>
      <c r="O134" s="494"/>
      <c r="P134" s="494"/>
      <c r="Q134" s="494"/>
      <c r="R134" s="494"/>
      <c r="S134" s="494"/>
      <c r="T134" s="494"/>
      <c r="U134" s="494"/>
      <c r="V134" s="494"/>
      <c r="W134" s="494"/>
      <c r="X134" s="494"/>
      <c r="Y134" s="494"/>
      <c r="Z134" s="494"/>
      <c r="AA134" s="494"/>
      <c r="AB134" s="494"/>
      <c r="AH134" s="492"/>
      <c r="AI134" s="157"/>
      <c r="AJ134" s="157"/>
      <c r="AK134" s="525"/>
      <c r="AL134" s="525"/>
      <c r="AM134" s="525"/>
      <c r="AN134" s="157"/>
      <c r="AO134" s="157"/>
      <c r="AP134" s="525"/>
      <c r="AQ134" s="525"/>
      <c r="AR134" s="525"/>
      <c r="AS134" s="525"/>
      <c r="AT134" s="525"/>
      <c r="AU134" s="525"/>
      <c r="AV134" s="525"/>
      <c r="AW134" s="525"/>
      <c r="AX134" s="525"/>
      <c r="AY134" s="525"/>
      <c r="AZ134" s="525"/>
      <c r="BA134" s="157"/>
      <c r="BB134" s="157"/>
      <c r="BC134" s="157"/>
      <c r="BD134" s="157"/>
      <c r="BE134" s="157"/>
      <c r="BF134" s="157"/>
      <c r="BG134" s="157"/>
      <c r="BH134" s="157"/>
      <c r="BI134" s="157"/>
      <c r="BJ134" s="157"/>
      <c r="BK134" s="157"/>
      <c r="BL134" s="157"/>
      <c r="BM134" s="157"/>
      <c r="BN134" s="157"/>
      <c r="BO134" s="157"/>
      <c r="BP134" s="493"/>
      <c r="BQ134" s="157"/>
      <c r="BR134" s="494"/>
      <c r="BS134" s="157"/>
      <c r="BT134" s="157"/>
      <c r="BU134" s="157"/>
      <c r="BV134" s="157"/>
      <c r="BW134" s="157"/>
      <c r="BX134" s="157"/>
      <c r="BY134" s="157"/>
      <c r="BZ134" s="157"/>
      <c r="CA134" s="157"/>
      <c r="CB134" s="157"/>
      <c r="CC134" s="157"/>
      <c r="CD134" s="157"/>
      <c r="CE134" s="157"/>
      <c r="CF134" s="157"/>
      <c r="CG134" s="157"/>
      <c r="CH134" s="157"/>
      <c r="CI134" s="157"/>
      <c r="CJ134" s="157"/>
      <c r="CK134" s="157"/>
      <c r="CL134" s="157"/>
      <c r="CM134" s="157"/>
      <c r="CN134" s="157"/>
      <c r="CO134" s="157"/>
      <c r="CP134" s="157"/>
      <c r="CQ134" s="157"/>
      <c r="CR134" s="157"/>
      <c r="CS134" s="157"/>
      <c r="CT134" s="157"/>
      <c r="CU134" s="157"/>
      <c r="CV134" s="157"/>
      <c r="CW134" s="157"/>
      <c r="CX134" s="157"/>
      <c r="CY134" s="157"/>
      <c r="CZ134" s="157"/>
      <c r="DA134" s="157"/>
      <c r="DB134" s="157"/>
      <c r="DC134" s="157"/>
      <c r="DD134" s="157"/>
      <c r="DE134" s="157"/>
      <c r="DF134" s="157"/>
      <c r="DG134" s="157"/>
      <c r="DH134" s="157"/>
      <c r="DI134" s="157"/>
      <c r="DJ134" s="157"/>
      <c r="DK134" s="157"/>
      <c r="DL134" s="157"/>
      <c r="DM134" s="157"/>
      <c r="DN134" s="157"/>
      <c r="DO134" s="157"/>
      <c r="DP134" s="157"/>
      <c r="DQ134" s="157"/>
      <c r="DR134" s="157"/>
      <c r="DS134" s="157"/>
      <c r="DT134" s="157"/>
      <c r="DU134" s="157"/>
      <c r="DV134" s="157"/>
      <c r="DW134" s="157"/>
      <c r="DX134" s="157"/>
      <c r="DY134" s="157"/>
      <c r="DZ134" s="157"/>
      <c r="EA134" s="157"/>
      <c r="EB134" s="157"/>
      <c r="EC134" s="157"/>
      <c r="ED134" s="157"/>
      <c r="EE134" s="157"/>
    </row>
    <row r="135" spans="1:135" ht="9.75" customHeight="1">
      <c r="A135" s="157"/>
      <c r="B135" s="157"/>
      <c r="C135" s="157"/>
      <c r="D135" s="157"/>
      <c r="E135" s="157"/>
      <c r="F135" s="157"/>
      <c r="G135" s="157"/>
      <c r="H135" s="157"/>
      <c r="I135" s="494"/>
      <c r="J135" s="494"/>
      <c r="K135" s="494"/>
      <c r="L135" s="494"/>
      <c r="M135" s="494"/>
      <c r="N135" s="494"/>
      <c r="O135" s="494"/>
      <c r="P135" s="494"/>
      <c r="Q135" s="494"/>
      <c r="R135" s="494"/>
      <c r="S135" s="494"/>
      <c r="T135" s="494"/>
      <c r="U135" s="494"/>
      <c r="V135" s="494"/>
      <c r="W135" s="494"/>
      <c r="X135" s="494"/>
      <c r="Y135" s="494"/>
      <c r="Z135" s="494"/>
      <c r="AA135" s="494"/>
      <c r="AB135" s="494"/>
      <c r="AH135" s="492"/>
      <c r="AI135" s="157"/>
      <c r="AJ135" s="157"/>
      <c r="AK135" s="525"/>
      <c r="AL135" s="525"/>
      <c r="AM135" s="525"/>
      <c r="AN135" s="157"/>
      <c r="AO135" s="157"/>
      <c r="AP135" s="525"/>
      <c r="AQ135" s="525"/>
      <c r="AR135" s="525"/>
      <c r="AS135" s="525"/>
      <c r="AT135" s="525"/>
      <c r="AU135" s="525"/>
      <c r="AV135" s="525"/>
      <c r="AW135" s="525"/>
      <c r="AX135" s="525"/>
      <c r="AY135" s="525"/>
      <c r="AZ135" s="525"/>
      <c r="BA135" s="157"/>
      <c r="BB135" s="157"/>
      <c r="BC135" s="157"/>
      <c r="BD135" s="157"/>
      <c r="BE135" s="157"/>
      <c r="BF135" s="157"/>
      <c r="BG135" s="157"/>
      <c r="BH135" s="157"/>
      <c r="BI135" s="157"/>
      <c r="BJ135" s="157"/>
      <c r="BK135" s="157"/>
      <c r="BL135" s="157"/>
      <c r="BM135" s="157"/>
      <c r="BN135" s="157"/>
      <c r="BO135" s="157"/>
      <c r="BP135" s="493"/>
      <c r="BQ135" s="157"/>
      <c r="BR135" s="494"/>
      <c r="BS135" s="157"/>
      <c r="BT135" s="157"/>
      <c r="BU135" s="157"/>
      <c r="BV135" s="157"/>
      <c r="BW135" s="157"/>
      <c r="BX135" s="157"/>
      <c r="BY135" s="157"/>
      <c r="BZ135" s="157"/>
      <c r="CA135" s="157"/>
      <c r="CB135" s="157"/>
      <c r="CC135" s="157"/>
      <c r="CD135" s="157"/>
      <c r="CE135" s="157"/>
      <c r="CF135" s="157"/>
      <c r="CG135" s="157"/>
      <c r="CH135" s="157"/>
      <c r="CI135" s="157"/>
      <c r="CJ135" s="157"/>
      <c r="CK135" s="157"/>
      <c r="CL135" s="157"/>
      <c r="CM135" s="157"/>
      <c r="CN135" s="157"/>
      <c r="CO135" s="157"/>
      <c r="CP135" s="157"/>
      <c r="CQ135" s="157"/>
      <c r="CR135" s="157"/>
      <c r="CS135" s="157"/>
      <c r="CT135" s="157"/>
      <c r="CU135" s="157"/>
      <c r="CV135" s="157"/>
      <c r="CW135" s="157"/>
      <c r="CX135" s="157"/>
      <c r="CY135" s="157"/>
      <c r="CZ135" s="157"/>
      <c r="DA135" s="157"/>
      <c r="DB135" s="157"/>
      <c r="DC135" s="157"/>
      <c r="DD135" s="157"/>
      <c r="DE135" s="157"/>
      <c r="DF135" s="157"/>
      <c r="DG135" s="157"/>
      <c r="DH135" s="157"/>
      <c r="DI135" s="157"/>
      <c r="DJ135" s="157"/>
      <c r="DK135" s="157"/>
      <c r="DL135" s="157"/>
      <c r="DM135" s="157"/>
      <c r="DN135" s="157"/>
      <c r="DO135" s="157"/>
      <c r="DP135" s="157"/>
      <c r="DQ135" s="157"/>
      <c r="DR135" s="157"/>
      <c r="DS135" s="157"/>
      <c r="DT135" s="157"/>
      <c r="DU135" s="157"/>
      <c r="DV135" s="157"/>
      <c r="DW135" s="157"/>
      <c r="DX135" s="157"/>
      <c r="DY135" s="157"/>
      <c r="DZ135" s="157"/>
      <c r="EA135" s="157"/>
      <c r="EB135" s="157"/>
      <c r="EC135" s="157"/>
      <c r="ED135" s="157"/>
      <c r="EE135" s="157"/>
    </row>
    <row r="136" spans="1:135" ht="9.75" customHeight="1">
      <c r="A136" s="157"/>
      <c r="B136" s="157"/>
      <c r="C136" s="157"/>
      <c r="D136" s="157"/>
      <c r="E136" s="157"/>
      <c r="F136" s="157"/>
      <c r="G136" s="157"/>
      <c r="H136" s="157"/>
      <c r="I136" s="494"/>
      <c r="J136" s="494"/>
      <c r="K136" s="494"/>
      <c r="L136" s="494"/>
      <c r="M136" s="494"/>
      <c r="N136" s="494"/>
      <c r="O136" s="494"/>
      <c r="P136" s="494"/>
      <c r="Q136" s="494"/>
      <c r="R136" s="494"/>
      <c r="S136" s="494"/>
      <c r="T136" s="494"/>
      <c r="U136" s="494"/>
      <c r="V136" s="494"/>
      <c r="W136" s="494"/>
      <c r="X136" s="494"/>
      <c r="Y136" s="494"/>
      <c r="Z136" s="494"/>
      <c r="AA136" s="494"/>
      <c r="AB136" s="494"/>
      <c r="AH136" s="492"/>
      <c r="AI136" s="157"/>
      <c r="AJ136" s="157"/>
      <c r="AK136" s="525"/>
      <c r="AL136" s="525"/>
      <c r="AM136" s="525"/>
      <c r="AN136" s="157"/>
      <c r="AO136" s="157"/>
      <c r="AP136" s="525"/>
      <c r="AQ136" s="525"/>
      <c r="AR136" s="525"/>
      <c r="AS136" s="525"/>
      <c r="AT136" s="525"/>
      <c r="AU136" s="525"/>
      <c r="AV136" s="525"/>
      <c r="AW136" s="525"/>
      <c r="AX136" s="525"/>
      <c r="AY136" s="525"/>
      <c r="AZ136" s="525"/>
      <c r="BA136" s="157"/>
      <c r="BB136" s="157"/>
      <c r="BC136" s="157"/>
      <c r="BD136" s="157"/>
      <c r="BE136" s="157"/>
      <c r="BF136" s="157"/>
      <c r="BG136" s="157"/>
      <c r="BH136" s="157"/>
      <c r="BI136" s="157"/>
      <c r="BJ136" s="157"/>
      <c r="BK136" s="157"/>
      <c r="BL136" s="157"/>
      <c r="BM136" s="157"/>
      <c r="BN136" s="157"/>
      <c r="BO136" s="157"/>
      <c r="BP136" s="493"/>
      <c r="BQ136" s="157"/>
      <c r="BR136" s="494"/>
      <c r="BS136" s="157"/>
      <c r="BT136" s="157"/>
      <c r="BU136" s="157"/>
      <c r="BV136" s="157"/>
      <c r="BW136" s="157"/>
      <c r="BX136" s="157"/>
      <c r="BY136" s="157"/>
      <c r="BZ136" s="157"/>
      <c r="CA136" s="157"/>
      <c r="CB136" s="157"/>
      <c r="CC136" s="157"/>
      <c r="CD136" s="157"/>
      <c r="CE136" s="157"/>
      <c r="CF136" s="157"/>
      <c r="CG136" s="157"/>
      <c r="CH136" s="157"/>
      <c r="CI136" s="157"/>
      <c r="CJ136" s="157"/>
      <c r="CK136" s="157"/>
      <c r="CL136" s="157"/>
      <c r="CM136" s="157"/>
      <c r="CN136" s="157"/>
      <c r="CO136" s="157"/>
      <c r="CP136" s="157"/>
      <c r="CQ136" s="157"/>
      <c r="CR136" s="157"/>
      <c r="CS136" s="157"/>
      <c r="CT136" s="157"/>
      <c r="CU136" s="157"/>
      <c r="CV136" s="157"/>
      <c r="CW136" s="157"/>
      <c r="CX136" s="157"/>
      <c r="CY136" s="157"/>
      <c r="CZ136" s="157"/>
      <c r="DA136" s="157"/>
      <c r="DB136" s="157"/>
      <c r="DC136" s="157"/>
      <c r="DD136" s="157"/>
      <c r="DE136" s="157"/>
      <c r="DF136" s="157"/>
      <c r="DG136" s="157"/>
      <c r="DH136" s="157"/>
      <c r="DI136" s="157"/>
      <c r="DJ136" s="157"/>
      <c r="DK136" s="157"/>
      <c r="DL136" s="157"/>
      <c r="DM136" s="157"/>
      <c r="DN136" s="157"/>
      <c r="DO136" s="157"/>
      <c r="DP136" s="157"/>
      <c r="DQ136" s="157"/>
      <c r="DR136" s="157"/>
      <c r="DS136" s="157"/>
      <c r="DT136" s="157"/>
      <c r="DU136" s="157"/>
      <c r="DV136" s="157"/>
      <c r="DW136" s="157"/>
      <c r="DX136" s="157"/>
      <c r="DY136" s="157"/>
      <c r="DZ136" s="157"/>
      <c r="EA136" s="157"/>
      <c r="EB136" s="157"/>
      <c r="EC136" s="157"/>
      <c r="ED136" s="157"/>
      <c r="EE136" s="157"/>
    </row>
    <row r="137" spans="1:135" ht="9.75" customHeight="1">
      <c r="A137" s="157"/>
      <c r="B137" s="157"/>
      <c r="C137" s="157"/>
      <c r="D137" s="157"/>
      <c r="E137" s="157"/>
      <c r="F137" s="157"/>
      <c r="G137" s="157"/>
      <c r="H137" s="157"/>
      <c r="I137" s="494"/>
      <c r="J137" s="494"/>
      <c r="K137" s="494"/>
      <c r="L137" s="494"/>
      <c r="M137" s="494"/>
      <c r="N137" s="494"/>
      <c r="O137" s="494"/>
      <c r="P137" s="494"/>
      <c r="Q137" s="494"/>
      <c r="R137" s="494"/>
      <c r="S137" s="494"/>
      <c r="T137" s="494"/>
      <c r="U137" s="494"/>
      <c r="V137" s="494"/>
      <c r="W137" s="494"/>
      <c r="X137" s="494"/>
      <c r="Y137" s="494"/>
      <c r="Z137" s="494"/>
      <c r="AA137" s="494"/>
      <c r="AB137" s="494"/>
      <c r="AH137" s="492"/>
      <c r="AI137" s="157"/>
      <c r="AJ137" s="157"/>
      <c r="AK137" s="525"/>
      <c r="AL137" s="525"/>
      <c r="AM137" s="525"/>
      <c r="AN137" s="157"/>
      <c r="AO137" s="157"/>
      <c r="AP137" s="525"/>
      <c r="AQ137" s="525"/>
      <c r="AR137" s="525"/>
      <c r="AS137" s="525"/>
      <c r="AT137" s="525"/>
      <c r="AU137" s="525"/>
      <c r="AV137" s="525"/>
      <c r="AW137" s="525"/>
      <c r="AX137" s="525"/>
      <c r="AY137" s="525"/>
      <c r="AZ137" s="525"/>
      <c r="BA137" s="157"/>
      <c r="BB137" s="157"/>
      <c r="BC137" s="157"/>
      <c r="BD137" s="157"/>
      <c r="BE137" s="157"/>
      <c r="BF137" s="157"/>
      <c r="BG137" s="157"/>
      <c r="BH137" s="157"/>
      <c r="BI137" s="157"/>
      <c r="BJ137" s="157"/>
      <c r="BK137" s="157"/>
      <c r="BL137" s="157"/>
      <c r="BM137" s="157"/>
      <c r="BN137" s="157"/>
      <c r="BO137" s="157"/>
      <c r="BP137" s="493"/>
      <c r="BQ137" s="157"/>
      <c r="BR137" s="494"/>
      <c r="BS137" s="157"/>
      <c r="BT137" s="157"/>
      <c r="BU137" s="157"/>
      <c r="BV137" s="157"/>
      <c r="BW137" s="157"/>
      <c r="BX137" s="157"/>
      <c r="BY137" s="157"/>
      <c r="BZ137" s="157"/>
      <c r="CA137" s="157"/>
      <c r="CB137" s="157"/>
      <c r="CC137" s="157"/>
      <c r="CD137" s="157"/>
      <c r="CE137" s="157"/>
      <c r="CF137" s="157"/>
      <c r="CG137" s="157"/>
      <c r="CH137" s="157"/>
      <c r="CI137" s="157"/>
      <c r="CJ137" s="157"/>
      <c r="CK137" s="157"/>
      <c r="CL137" s="157"/>
      <c r="CM137" s="157"/>
      <c r="CN137" s="157"/>
      <c r="CO137" s="157"/>
      <c r="CP137" s="157"/>
      <c r="CQ137" s="157"/>
      <c r="CR137" s="157"/>
      <c r="CS137" s="157"/>
      <c r="CT137" s="157"/>
      <c r="CU137" s="157"/>
      <c r="CV137" s="157"/>
      <c r="CW137" s="157"/>
      <c r="CX137" s="157"/>
      <c r="CY137" s="157"/>
      <c r="CZ137" s="157"/>
      <c r="DA137" s="157"/>
      <c r="DB137" s="157"/>
      <c r="DC137" s="157"/>
      <c r="DD137" s="157"/>
      <c r="DE137" s="157"/>
      <c r="DF137" s="157"/>
      <c r="DG137" s="157"/>
      <c r="DH137" s="157"/>
      <c r="DI137" s="157"/>
      <c r="DJ137" s="157"/>
      <c r="DK137" s="157"/>
      <c r="DL137" s="157"/>
      <c r="DM137" s="157"/>
      <c r="DN137" s="157"/>
      <c r="DO137" s="157"/>
      <c r="DP137" s="157"/>
      <c r="DQ137" s="157"/>
      <c r="DR137" s="157"/>
      <c r="DS137" s="157"/>
      <c r="DT137" s="157"/>
      <c r="DU137" s="157"/>
      <c r="DV137" s="157"/>
      <c r="DW137" s="157"/>
      <c r="DX137" s="157"/>
      <c r="DY137" s="157"/>
      <c r="DZ137" s="157"/>
      <c r="EA137" s="157"/>
      <c r="EB137" s="157"/>
      <c r="EC137" s="157"/>
      <c r="ED137" s="157"/>
      <c r="EE137" s="157"/>
    </row>
    <row r="138" spans="1:135" ht="9.75" customHeight="1">
      <c r="A138" s="157"/>
      <c r="B138" s="157"/>
      <c r="C138" s="157"/>
      <c r="D138" s="157"/>
      <c r="E138" s="157"/>
      <c r="F138" s="157"/>
      <c r="G138" s="157"/>
      <c r="H138" s="157"/>
      <c r="I138" s="494"/>
      <c r="J138" s="494"/>
      <c r="K138" s="494"/>
      <c r="L138" s="494"/>
      <c r="M138" s="494"/>
      <c r="N138" s="494"/>
      <c r="O138" s="494"/>
      <c r="P138" s="494"/>
      <c r="Q138" s="494"/>
      <c r="R138" s="494"/>
      <c r="S138" s="494"/>
      <c r="T138" s="494"/>
      <c r="U138" s="494"/>
      <c r="V138" s="494"/>
      <c r="W138" s="494"/>
      <c r="X138" s="494"/>
      <c r="Y138" s="494"/>
      <c r="Z138" s="494"/>
      <c r="AA138" s="494"/>
      <c r="AB138" s="494"/>
      <c r="AH138" s="492"/>
      <c r="AI138" s="157"/>
      <c r="AJ138" s="157"/>
      <c r="AK138" s="525"/>
      <c r="AL138" s="525"/>
      <c r="AM138" s="525"/>
      <c r="AN138" s="157"/>
      <c r="AO138" s="157"/>
      <c r="AP138" s="525"/>
      <c r="AQ138" s="525"/>
      <c r="AR138" s="525"/>
      <c r="AS138" s="525"/>
      <c r="AT138" s="525"/>
      <c r="AU138" s="525"/>
      <c r="AV138" s="525"/>
      <c r="AW138" s="525"/>
      <c r="AX138" s="525"/>
      <c r="AY138" s="525"/>
      <c r="AZ138" s="525"/>
      <c r="BA138" s="157"/>
      <c r="BB138" s="157"/>
      <c r="BC138" s="157"/>
      <c r="BD138" s="157"/>
      <c r="BE138" s="157"/>
      <c r="BF138" s="157"/>
      <c r="BG138" s="157"/>
      <c r="BH138" s="157"/>
      <c r="BI138" s="157"/>
      <c r="BJ138" s="157"/>
      <c r="BK138" s="157"/>
      <c r="BL138" s="157"/>
      <c r="BM138" s="157"/>
      <c r="BN138" s="157"/>
      <c r="BO138" s="157"/>
      <c r="BP138" s="493"/>
      <c r="BQ138" s="157"/>
      <c r="BR138" s="494"/>
      <c r="BS138" s="157"/>
      <c r="BT138" s="157"/>
      <c r="BU138" s="157"/>
      <c r="BV138" s="157"/>
      <c r="BW138" s="157"/>
      <c r="BX138" s="157"/>
      <c r="BY138" s="157"/>
      <c r="BZ138" s="157"/>
      <c r="CA138" s="157"/>
      <c r="CB138" s="157"/>
      <c r="CC138" s="157"/>
      <c r="CD138" s="157"/>
      <c r="CE138" s="157"/>
      <c r="CF138" s="157"/>
      <c r="CG138" s="157"/>
      <c r="CH138" s="157"/>
      <c r="CI138" s="157"/>
      <c r="CJ138" s="157"/>
      <c r="CK138" s="157"/>
      <c r="CL138" s="157"/>
      <c r="CM138" s="157"/>
      <c r="CN138" s="157"/>
      <c r="CO138" s="157"/>
      <c r="CP138" s="157"/>
      <c r="CQ138" s="157"/>
      <c r="CR138" s="157"/>
      <c r="CS138" s="157"/>
      <c r="CT138" s="157"/>
      <c r="CU138" s="157"/>
      <c r="CV138" s="157"/>
      <c r="CW138" s="157"/>
      <c r="CX138" s="157"/>
      <c r="CY138" s="157"/>
      <c r="CZ138" s="157"/>
      <c r="DA138" s="157"/>
      <c r="DB138" s="157"/>
      <c r="DC138" s="157"/>
      <c r="DD138" s="157"/>
      <c r="DE138" s="157"/>
      <c r="DF138" s="157"/>
      <c r="DG138" s="157"/>
      <c r="DH138" s="157"/>
      <c r="DI138" s="157"/>
      <c r="DJ138" s="157"/>
      <c r="DK138" s="157"/>
      <c r="DL138" s="157"/>
      <c r="DM138" s="157"/>
      <c r="DN138" s="157"/>
      <c r="DO138" s="157"/>
      <c r="DP138" s="157"/>
      <c r="DQ138" s="157"/>
      <c r="DR138" s="157"/>
      <c r="DS138" s="157"/>
      <c r="DT138" s="157"/>
      <c r="DU138" s="157"/>
      <c r="DV138" s="157"/>
      <c r="DW138" s="157"/>
      <c r="DX138" s="157"/>
      <c r="DY138" s="157"/>
      <c r="DZ138" s="157"/>
      <c r="EA138" s="157"/>
      <c r="EB138" s="157"/>
      <c r="EC138" s="157"/>
      <c r="ED138" s="157"/>
      <c r="EE138" s="157"/>
    </row>
    <row r="139" spans="1:135" ht="9.75" customHeight="1">
      <c r="A139" s="157"/>
      <c r="B139" s="157"/>
      <c r="C139" s="157"/>
      <c r="D139" s="157"/>
      <c r="E139" s="157"/>
      <c r="F139" s="157"/>
      <c r="G139" s="157"/>
      <c r="H139" s="157"/>
      <c r="I139" s="494"/>
      <c r="J139" s="494"/>
      <c r="K139" s="494"/>
      <c r="L139" s="494"/>
      <c r="M139" s="494"/>
      <c r="N139" s="494"/>
      <c r="O139" s="494"/>
      <c r="P139" s="494"/>
      <c r="Q139" s="494"/>
      <c r="R139" s="494"/>
      <c r="S139" s="494"/>
      <c r="T139" s="494"/>
      <c r="U139" s="494"/>
      <c r="V139" s="494"/>
      <c r="W139" s="494"/>
      <c r="X139" s="494"/>
      <c r="Y139" s="494"/>
      <c r="Z139" s="494"/>
      <c r="AA139" s="494"/>
      <c r="AB139" s="494"/>
      <c r="AH139" s="492"/>
      <c r="AI139" s="157"/>
      <c r="AJ139" s="157"/>
      <c r="AK139" s="525"/>
      <c r="AL139" s="525"/>
      <c r="AM139" s="525"/>
      <c r="AN139" s="157"/>
      <c r="AO139" s="157"/>
      <c r="AP139" s="525"/>
      <c r="AQ139" s="525"/>
      <c r="AR139" s="525"/>
      <c r="AS139" s="525"/>
      <c r="AT139" s="525"/>
      <c r="AU139" s="525"/>
      <c r="AV139" s="525"/>
      <c r="AW139" s="525"/>
      <c r="AX139" s="525"/>
      <c r="AY139" s="525"/>
      <c r="AZ139" s="525"/>
      <c r="BA139" s="157"/>
      <c r="BB139" s="157"/>
      <c r="BC139" s="157"/>
      <c r="BD139" s="157"/>
      <c r="BE139" s="157"/>
      <c r="BF139" s="157"/>
      <c r="BG139" s="157"/>
      <c r="BH139" s="157"/>
      <c r="BI139" s="157"/>
      <c r="BJ139" s="157"/>
      <c r="BK139" s="157"/>
      <c r="BL139" s="157"/>
      <c r="BM139" s="157"/>
      <c r="BN139" s="157"/>
      <c r="BO139" s="157"/>
      <c r="BP139" s="493"/>
      <c r="BQ139" s="157"/>
      <c r="BR139" s="494"/>
      <c r="BS139" s="157"/>
      <c r="BT139" s="157"/>
      <c r="BU139" s="157"/>
      <c r="BV139" s="157"/>
      <c r="BW139" s="157"/>
      <c r="BX139" s="157"/>
      <c r="BY139" s="157"/>
      <c r="BZ139" s="157"/>
      <c r="CA139" s="157"/>
      <c r="CB139" s="157"/>
      <c r="CC139" s="157"/>
      <c r="CD139" s="157"/>
      <c r="CE139" s="157"/>
      <c r="CF139" s="157"/>
      <c r="CG139" s="157"/>
      <c r="CH139" s="157"/>
      <c r="CI139" s="157"/>
      <c r="CJ139" s="157"/>
      <c r="CK139" s="157"/>
      <c r="CL139" s="157"/>
      <c r="CM139" s="157"/>
      <c r="CN139" s="157"/>
      <c r="CO139" s="157"/>
      <c r="CP139" s="157"/>
      <c r="CQ139" s="157"/>
      <c r="CR139" s="157"/>
      <c r="CS139" s="157"/>
      <c r="CT139" s="157"/>
      <c r="CU139" s="157"/>
      <c r="CV139" s="157"/>
      <c r="CW139" s="157"/>
      <c r="CX139" s="157"/>
      <c r="CY139" s="157"/>
      <c r="CZ139" s="157"/>
      <c r="DA139" s="157"/>
      <c r="DB139" s="157"/>
      <c r="DC139" s="157"/>
      <c r="DD139" s="157"/>
      <c r="DE139" s="157"/>
      <c r="DF139" s="157"/>
      <c r="DG139" s="157"/>
      <c r="DH139" s="157"/>
      <c r="DI139" s="157"/>
      <c r="DJ139" s="157"/>
      <c r="DK139" s="157"/>
      <c r="DL139" s="157"/>
      <c r="DM139" s="157"/>
      <c r="DN139" s="157"/>
      <c r="DO139" s="157"/>
      <c r="DP139" s="157"/>
      <c r="DQ139" s="157"/>
      <c r="DR139" s="157"/>
      <c r="DS139" s="157"/>
      <c r="DT139" s="157"/>
      <c r="DU139" s="157"/>
      <c r="DV139" s="157"/>
      <c r="DW139" s="157"/>
      <c r="DX139" s="157"/>
      <c r="DY139" s="157"/>
      <c r="DZ139" s="157"/>
      <c r="EA139" s="157"/>
      <c r="EB139" s="157"/>
      <c r="EC139" s="157"/>
      <c r="ED139" s="157"/>
      <c r="EE139" s="157"/>
    </row>
    <row r="140" spans="1:135" ht="9.75" customHeight="1">
      <c r="A140" s="157"/>
      <c r="B140" s="157"/>
      <c r="C140" s="157"/>
      <c r="D140" s="157"/>
      <c r="E140" s="157"/>
      <c r="F140" s="157"/>
      <c r="G140" s="157"/>
      <c r="H140" s="157"/>
      <c r="I140" s="494"/>
      <c r="J140" s="494"/>
      <c r="K140" s="494"/>
      <c r="L140" s="494"/>
      <c r="M140" s="494"/>
      <c r="N140" s="494"/>
      <c r="O140" s="494"/>
      <c r="P140" s="494"/>
      <c r="Q140" s="494"/>
      <c r="R140" s="494"/>
      <c r="S140" s="494"/>
      <c r="T140" s="494"/>
      <c r="U140" s="494"/>
      <c r="V140" s="494"/>
      <c r="W140" s="494"/>
      <c r="X140" s="494"/>
      <c r="Y140" s="494"/>
      <c r="Z140" s="494"/>
      <c r="AA140" s="494"/>
      <c r="AB140" s="494"/>
      <c r="AH140" s="492"/>
      <c r="AI140" s="157"/>
      <c r="AJ140" s="157"/>
      <c r="AK140" s="525"/>
      <c r="AL140" s="525"/>
      <c r="AM140" s="525"/>
      <c r="AN140" s="157"/>
      <c r="AO140" s="157"/>
      <c r="AP140" s="525"/>
      <c r="AQ140" s="525"/>
      <c r="AR140" s="525"/>
      <c r="AS140" s="525"/>
      <c r="AT140" s="525"/>
      <c r="AU140" s="525"/>
      <c r="AV140" s="525"/>
      <c r="AW140" s="525"/>
      <c r="AX140" s="525"/>
      <c r="AY140" s="525"/>
      <c r="AZ140" s="525"/>
      <c r="BA140" s="157"/>
      <c r="BB140" s="157"/>
      <c r="BC140" s="157"/>
      <c r="BD140" s="157"/>
      <c r="BE140" s="157"/>
      <c r="BF140" s="157"/>
      <c r="BG140" s="157"/>
      <c r="BH140" s="157"/>
      <c r="BI140" s="157"/>
      <c r="BJ140" s="157"/>
      <c r="BK140" s="157"/>
      <c r="BL140" s="157"/>
      <c r="BM140" s="157"/>
      <c r="BN140" s="157"/>
      <c r="BO140" s="157"/>
      <c r="BP140" s="493"/>
      <c r="BQ140" s="157"/>
      <c r="BR140" s="494"/>
      <c r="BS140" s="157"/>
      <c r="BT140" s="157"/>
      <c r="BU140" s="157"/>
      <c r="BV140" s="157"/>
      <c r="BW140" s="157"/>
      <c r="BX140" s="157"/>
      <c r="BY140" s="157"/>
      <c r="BZ140" s="157"/>
      <c r="CA140" s="157"/>
      <c r="CB140" s="157"/>
      <c r="CC140" s="157"/>
      <c r="CD140" s="157"/>
      <c r="CE140" s="157"/>
      <c r="CF140" s="157"/>
      <c r="CG140" s="157"/>
      <c r="CH140" s="157"/>
      <c r="CI140" s="157"/>
      <c r="CJ140" s="157"/>
      <c r="CK140" s="157"/>
      <c r="CL140" s="157"/>
      <c r="CM140" s="157"/>
      <c r="CN140" s="157"/>
      <c r="CO140" s="157"/>
      <c r="CP140" s="157"/>
      <c r="CQ140" s="157"/>
      <c r="CR140" s="157"/>
      <c r="CS140" s="157"/>
      <c r="CT140" s="157"/>
      <c r="CU140" s="157"/>
      <c r="CV140" s="157"/>
      <c r="CW140" s="157"/>
      <c r="CX140" s="157"/>
      <c r="CY140" s="157"/>
      <c r="CZ140" s="157"/>
      <c r="DA140" s="157"/>
      <c r="DB140" s="157"/>
      <c r="DC140" s="157"/>
      <c r="DD140" s="157"/>
      <c r="DE140" s="157"/>
      <c r="DF140" s="157"/>
      <c r="DG140" s="157"/>
      <c r="DH140" s="157"/>
      <c r="DI140" s="157"/>
      <c r="DJ140" s="157"/>
      <c r="DK140" s="157"/>
      <c r="DL140" s="157"/>
      <c r="DM140" s="157"/>
      <c r="DN140" s="157"/>
      <c r="DO140" s="157"/>
      <c r="DP140" s="157"/>
      <c r="DQ140" s="157"/>
      <c r="DR140" s="157"/>
      <c r="DS140" s="157"/>
      <c r="DT140" s="157"/>
      <c r="DU140" s="157"/>
      <c r="DV140" s="157"/>
      <c r="DW140" s="157"/>
      <c r="DX140" s="157"/>
      <c r="DY140" s="157"/>
      <c r="DZ140" s="157"/>
      <c r="EA140" s="157"/>
      <c r="EB140" s="157"/>
      <c r="EC140" s="157"/>
      <c r="ED140" s="157"/>
      <c r="EE140" s="157"/>
    </row>
    <row r="141" spans="1:135" ht="9.75" customHeight="1">
      <c r="A141" s="157"/>
      <c r="B141" s="157"/>
      <c r="C141" s="157"/>
      <c r="D141" s="157"/>
      <c r="E141" s="157"/>
      <c r="F141" s="157"/>
      <c r="G141" s="157"/>
      <c r="H141" s="157"/>
      <c r="I141" s="494"/>
      <c r="J141" s="494"/>
      <c r="K141" s="494"/>
      <c r="L141" s="494"/>
      <c r="M141" s="494"/>
      <c r="N141" s="494"/>
      <c r="O141" s="494"/>
      <c r="P141" s="494"/>
      <c r="Q141" s="494"/>
      <c r="R141" s="494"/>
      <c r="S141" s="494"/>
      <c r="T141" s="494"/>
      <c r="U141" s="494"/>
      <c r="V141" s="494"/>
      <c r="W141" s="494"/>
      <c r="X141" s="494"/>
      <c r="Y141" s="494"/>
      <c r="Z141" s="494"/>
      <c r="AA141" s="494"/>
      <c r="AB141" s="494"/>
      <c r="AH141" s="492"/>
      <c r="AI141" s="157"/>
      <c r="AJ141" s="157"/>
      <c r="AK141" s="525"/>
      <c r="AL141" s="525"/>
      <c r="AM141" s="525"/>
      <c r="AN141" s="157"/>
      <c r="AO141" s="157"/>
      <c r="AP141" s="525"/>
      <c r="AQ141" s="525"/>
      <c r="AR141" s="525"/>
      <c r="AS141" s="525"/>
      <c r="AT141" s="525"/>
      <c r="AU141" s="525"/>
      <c r="AV141" s="525"/>
      <c r="AW141" s="525"/>
      <c r="AX141" s="525"/>
      <c r="AY141" s="525"/>
      <c r="AZ141" s="525"/>
      <c r="BA141" s="157"/>
      <c r="BB141" s="157"/>
      <c r="BC141" s="157"/>
      <c r="BD141" s="157"/>
      <c r="BE141" s="157"/>
      <c r="BF141" s="157"/>
      <c r="BG141" s="157"/>
      <c r="BH141" s="157"/>
      <c r="BI141" s="157"/>
      <c r="BJ141" s="157"/>
      <c r="BK141" s="157"/>
      <c r="BL141" s="157"/>
      <c r="BM141" s="157"/>
      <c r="BN141" s="157"/>
      <c r="BO141" s="157"/>
      <c r="BP141" s="493"/>
      <c r="BQ141" s="157"/>
      <c r="BR141" s="494"/>
      <c r="BS141" s="157"/>
      <c r="BT141" s="157"/>
      <c r="BU141" s="157"/>
      <c r="BV141" s="157"/>
      <c r="BW141" s="157"/>
      <c r="BX141" s="157"/>
      <c r="BY141" s="157"/>
      <c r="BZ141" s="157"/>
      <c r="CA141" s="157"/>
      <c r="CB141" s="157"/>
      <c r="CC141" s="157"/>
      <c r="CD141" s="157"/>
      <c r="CE141" s="157"/>
      <c r="CF141" s="157"/>
      <c r="CG141" s="157"/>
      <c r="CH141" s="157"/>
      <c r="CI141" s="157"/>
      <c r="CJ141" s="157"/>
      <c r="CK141" s="157"/>
      <c r="CL141" s="157"/>
      <c r="CM141" s="157"/>
      <c r="CN141" s="157"/>
      <c r="CO141" s="157"/>
      <c r="CP141" s="157"/>
      <c r="CQ141" s="157"/>
      <c r="CR141" s="157"/>
      <c r="CS141" s="157"/>
      <c r="CT141" s="157"/>
      <c r="CU141" s="157"/>
      <c r="CV141" s="157"/>
      <c r="CW141" s="157"/>
      <c r="CX141" s="157"/>
      <c r="CY141" s="157"/>
      <c r="CZ141" s="157"/>
      <c r="DA141" s="157"/>
      <c r="DB141" s="157"/>
      <c r="DC141" s="157"/>
      <c r="DD141" s="157"/>
      <c r="DE141" s="157"/>
      <c r="DF141" s="157"/>
      <c r="DG141" s="157"/>
      <c r="DH141" s="157"/>
      <c r="DI141" s="157"/>
      <c r="DJ141" s="157"/>
      <c r="DK141" s="157"/>
      <c r="DL141" s="157"/>
      <c r="DM141" s="157"/>
      <c r="DN141" s="157"/>
      <c r="DO141" s="157"/>
      <c r="DP141" s="157"/>
      <c r="DQ141" s="157"/>
      <c r="DR141" s="157"/>
      <c r="DS141" s="157"/>
      <c r="DT141" s="157"/>
      <c r="DU141" s="157"/>
      <c r="DV141" s="157"/>
      <c r="DW141" s="157"/>
      <c r="DX141" s="157"/>
      <c r="DY141" s="157"/>
      <c r="DZ141" s="157"/>
      <c r="EA141" s="157"/>
      <c r="EB141" s="157"/>
      <c r="EC141" s="157"/>
      <c r="ED141" s="157"/>
      <c r="EE141" s="157"/>
    </row>
    <row r="142" spans="1:135" ht="9.75" customHeight="1">
      <c r="A142" s="157"/>
      <c r="B142" s="157"/>
      <c r="C142" s="157"/>
      <c r="D142" s="157"/>
      <c r="E142" s="157"/>
      <c r="F142" s="157"/>
      <c r="G142" s="157"/>
      <c r="H142" s="157"/>
      <c r="I142" s="494"/>
      <c r="J142" s="494"/>
      <c r="K142" s="494"/>
      <c r="L142" s="494"/>
      <c r="M142" s="494"/>
      <c r="N142" s="494"/>
      <c r="O142" s="494"/>
      <c r="P142" s="494"/>
      <c r="Q142" s="494"/>
      <c r="R142" s="494"/>
      <c r="S142" s="494"/>
      <c r="T142" s="494"/>
      <c r="U142" s="494"/>
      <c r="V142" s="494"/>
      <c r="W142" s="494"/>
      <c r="X142" s="494"/>
      <c r="Y142" s="494"/>
      <c r="Z142" s="494"/>
      <c r="AA142" s="494"/>
      <c r="AB142" s="494"/>
      <c r="AH142" s="492"/>
      <c r="AI142" s="157"/>
      <c r="AJ142" s="157"/>
      <c r="AK142" s="525"/>
      <c r="AL142" s="525"/>
      <c r="AM142" s="525"/>
      <c r="AN142" s="157"/>
      <c r="AO142" s="157"/>
      <c r="AP142" s="525"/>
      <c r="AQ142" s="525"/>
      <c r="AR142" s="525"/>
      <c r="AS142" s="525"/>
      <c r="AT142" s="525"/>
      <c r="AU142" s="525"/>
      <c r="AV142" s="525"/>
      <c r="AW142" s="525"/>
      <c r="AX142" s="525"/>
      <c r="AY142" s="525"/>
      <c r="AZ142" s="525"/>
      <c r="BA142" s="157"/>
      <c r="BB142" s="157"/>
      <c r="BC142" s="157"/>
      <c r="BD142" s="157"/>
      <c r="BE142" s="157"/>
      <c r="BF142" s="157"/>
      <c r="BG142" s="157"/>
      <c r="BH142" s="157"/>
      <c r="BI142" s="157"/>
      <c r="BJ142" s="157"/>
      <c r="BK142" s="157"/>
      <c r="BL142" s="157"/>
      <c r="BM142" s="157"/>
      <c r="BN142" s="157"/>
      <c r="BO142" s="157"/>
      <c r="BP142" s="493"/>
      <c r="BQ142" s="157"/>
      <c r="BR142" s="494"/>
      <c r="BS142" s="157"/>
      <c r="BT142" s="157"/>
      <c r="BU142" s="157"/>
      <c r="BV142" s="157"/>
      <c r="BW142" s="157"/>
      <c r="BX142" s="157"/>
      <c r="BY142" s="157"/>
      <c r="BZ142" s="157"/>
      <c r="CA142" s="157"/>
      <c r="CB142" s="157"/>
      <c r="CC142" s="157"/>
      <c r="CD142" s="157"/>
      <c r="CE142" s="157"/>
      <c r="CF142" s="157"/>
      <c r="CG142" s="157"/>
      <c r="CH142" s="157"/>
      <c r="CI142" s="157"/>
      <c r="CJ142" s="157"/>
      <c r="CK142" s="157"/>
      <c r="CL142" s="157"/>
      <c r="CM142" s="157"/>
      <c r="CN142" s="157"/>
      <c r="CO142" s="157"/>
      <c r="CP142" s="157"/>
      <c r="CQ142" s="157"/>
      <c r="CR142" s="157"/>
      <c r="CS142" s="157"/>
      <c r="CT142" s="157"/>
      <c r="CU142" s="157"/>
      <c r="CV142" s="157"/>
      <c r="CW142" s="157"/>
      <c r="CX142" s="157"/>
      <c r="CY142" s="157"/>
      <c r="CZ142" s="157"/>
      <c r="DA142" s="157"/>
      <c r="DB142" s="157"/>
      <c r="DC142" s="157"/>
      <c r="DD142" s="157"/>
      <c r="DE142" s="157"/>
      <c r="DF142" s="157"/>
      <c r="DG142" s="157"/>
      <c r="DH142" s="157"/>
      <c r="DI142" s="157"/>
      <c r="DJ142" s="157"/>
      <c r="DK142" s="157"/>
      <c r="DL142" s="157"/>
      <c r="DM142" s="157"/>
      <c r="DN142" s="157"/>
      <c r="DO142" s="157"/>
      <c r="DP142" s="157"/>
      <c r="DQ142" s="157"/>
      <c r="DR142" s="157"/>
      <c r="DS142" s="157"/>
      <c r="DT142" s="157"/>
      <c r="DU142" s="157"/>
      <c r="DV142" s="157"/>
      <c r="DW142" s="157"/>
      <c r="DX142" s="157"/>
      <c r="DY142" s="157"/>
      <c r="DZ142" s="157"/>
      <c r="EA142" s="157"/>
      <c r="EB142" s="157"/>
      <c r="EC142" s="157"/>
      <c r="ED142" s="157"/>
      <c r="EE142" s="157"/>
    </row>
    <row r="143" spans="1:135" ht="9.75" customHeight="1">
      <c r="A143" s="157"/>
      <c r="B143" s="157"/>
      <c r="C143" s="157"/>
      <c r="D143" s="157"/>
      <c r="E143" s="157"/>
      <c r="F143" s="157"/>
      <c r="G143" s="157"/>
      <c r="H143" s="157"/>
      <c r="I143" s="494"/>
      <c r="J143" s="494"/>
      <c r="K143" s="494"/>
      <c r="L143" s="494"/>
      <c r="M143" s="494"/>
      <c r="N143" s="494"/>
      <c r="O143" s="494"/>
      <c r="P143" s="494"/>
      <c r="Q143" s="494"/>
      <c r="R143" s="494"/>
      <c r="S143" s="494"/>
      <c r="T143" s="494"/>
      <c r="U143" s="494"/>
      <c r="V143" s="494"/>
      <c r="W143" s="494"/>
      <c r="X143" s="494"/>
      <c r="Y143" s="494"/>
      <c r="Z143" s="494"/>
      <c r="AA143" s="494"/>
      <c r="AB143" s="494"/>
      <c r="AH143" s="492"/>
      <c r="AI143" s="157"/>
      <c r="AJ143" s="157"/>
      <c r="AK143" s="525"/>
      <c r="AL143" s="525"/>
      <c r="AM143" s="525"/>
      <c r="AN143" s="157"/>
      <c r="AO143" s="157"/>
      <c r="AP143" s="525"/>
      <c r="AQ143" s="525"/>
      <c r="AR143" s="525"/>
      <c r="AS143" s="525"/>
      <c r="AT143" s="525"/>
      <c r="AU143" s="525"/>
      <c r="AV143" s="525"/>
      <c r="AW143" s="525"/>
      <c r="AX143" s="525"/>
      <c r="AY143" s="525"/>
      <c r="AZ143" s="525"/>
      <c r="BA143" s="157"/>
      <c r="BB143" s="157"/>
      <c r="BC143" s="157"/>
      <c r="BD143" s="157"/>
      <c r="BE143" s="157"/>
      <c r="BF143" s="157"/>
      <c r="BG143" s="157"/>
      <c r="BH143" s="157"/>
      <c r="BI143" s="157"/>
      <c r="BJ143" s="157"/>
      <c r="BK143" s="157"/>
      <c r="BL143" s="157"/>
      <c r="BM143" s="157"/>
      <c r="BN143" s="157"/>
      <c r="BO143" s="157"/>
      <c r="BP143" s="493"/>
      <c r="BQ143" s="157"/>
      <c r="BR143" s="494"/>
      <c r="BS143" s="157"/>
      <c r="BT143" s="157"/>
      <c r="BU143" s="157"/>
      <c r="BV143" s="157"/>
      <c r="BW143" s="157"/>
      <c r="BX143" s="157"/>
      <c r="BY143" s="157"/>
      <c r="BZ143" s="157"/>
      <c r="CA143" s="157"/>
      <c r="CB143" s="157"/>
      <c r="CC143" s="157"/>
      <c r="CD143" s="157"/>
      <c r="CE143" s="157"/>
      <c r="CF143" s="157"/>
      <c r="CG143" s="157"/>
      <c r="CH143" s="157"/>
      <c r="CI143" s="157"/>
      <c r="CJ143" s="157"/>
      <c r="CK143" s="157"/>
      <c r="CL143" s="157"/>
      <c r="CM143" s="157"/>
      <c r="CN143" s="157"/>
      <c r="CO143" s="157"/>
      <c r="CP143" s="157"/>
      <c r="CQ143" s="157"/>
      <c r="CR143" s="157"/>
      <c r="CS143" s="157"/>
      <c r="CT143" s="157"/>
      <c r="CU143" s="157"/>
      <c r="CV143" s="157"/>
      <c r="CW143" s="157"/>
      <c r="CX143" s="157"/>
      <c r="CY143" s="157"/>
      <c r="CZ143" s="157"/>
      <c r="DA143" s="157"/>
      <c r="DB143" s="157"/>
      <c r="DC143" s="157"/>
      <c r="DD143" s="157"/>
      <c r="DE143" s="157"/>
      <c r="DF143" s="157"/>
      <c r="DG143" s="157"/>
      <c r="DH143" s="157"/>
      <c r="DI143" s="157"/>
      <c r="DJ143" s="157"/>
      <c r="DK143" s="157"/>
      <c r="DL143" s="157"/>
      <c r="DM143" s="157"/>
      <c r="DN143" s="157"/>
      <c r="DO143" s="157"/>
      <c r="DP143" s="157"/>
      <c r="DQ143" s="157"/>
      <c r="DR143" s="157"/>
      <c r="DS143" s="157"/>
      <c r="DT143" s="157"/>
      <c r="DU143" s="157"/>
      <c r="DV143" s="157"/>
      <c r="DW143" s="157"/>
      <c r="DX143" s="157"/>
      <c r="DY143" s="157"/>
      <c r="DZ143" s="157"/>
      <c r="EA143" s="157"/>
      <c r="EB143" s="157"/>
      <c r="EC143" s="157"/>
      <c r="ED143" s="157"/>
      <c r="EE143" s="157"/>
    </row>
    <row r="144" spans="1:135" ht="9.75" customHeight="1">
      <c r="A144" s="157"/>
      <c r="B144" s="157"/>
      <c r="C144" s="157"/>
      <c r="D144" s="157"/>
      <c r="E144" s="157"/>
      <c r="F144" s="157"/>
      <c r="G144" s="157"/>
      <c r="H144" s="157"/>
      <c r="I144" s="494"/>
      <c r="J144" s="494"/>
      <c r="K144" s="494"/>
      <c r="L144" s="494"/>
      <c r="M144" s="494"/>
      <c r="N144" s="494"/>
      <c r="O144" s="494"/>
      <c r="P144" s="494"/>
      <c r="Q144" s="494"/>
      <c r="R144" s="494"/>
      <c r="S144" s="494"/>
      <c r="T144" s="494"/>
      <c r="U144" s="494"/>
      <c r="V144" s="494"/>
      <c r="W144" s="494"/>
      <c r="X144" s="494"/>
      <c r="Y144" s="494"/>
      <c r="Z144" s="494"/>
      <c r="AA144" s="494"/>
      <c r="AB144" s="494"/>
      <c r="AH144" s="492"/>
      <c r="AI144" s="157"/>
      <c r="AJ144" s="157"/>
      <c r="AK144" s="525"/>
      <c r="AL144" s="525"/>
      <c r="AM144" s="525"/>
      <c r="AN144" s="157"/>
      <c r="AO144" s="157"/>
      <c r="AP144" s="525"/>
      <c r="AQ144" s="525"/>
      <c r="AR144" s="525"/>
      <c r="AS144" s="525"/>
      <c r="AT144" s="525"/>
      <c r="AU144" s="525"/>
      <c r="AV144" s="525"/>
      <c r="AW144" s="525"/>
      <c r="AX144" s="525"/>
      <c r="AY144" s="525"/>
      <c r="AZ144" s="525"/>
      <c r="BA144" s="157"/>
      <c r="BB144" s="157"/>
      <c r="BC144" s="157"/>
      <c r="BD144" s="157"/>
      <c r="BE144" s="157"/>
      <c r="BF144" s="157"/>
      <c r="BG144" s="157"/>
      <c r="BH144" s="157"/>
      <c r="BI144" s="157"/>
      <c r="BJ144" s="157"/>
      <c r="BK144" s="157"/>
      <c r="BL144" s="157"/>
      <c r="BM144" s="157"/>
      <c r="BN144" s="157"/>
      <c r="BO144" s="157"/>
      <c r="BP144" s="493"/>
      <c r="BQ144" s="157"/>
      <c r="BR144" s="494"/>
      <c r="BS144" s="157"/>
      <c r="BT144" s="157"/>
      <c r="BU144" s="157"/>
      <c r="BV144" s="157"/>
      <c r="BW144" s="157"/>
      <c r="BX144" s="157"/>
      <c r="BY144" s="157"/>
      <c r="BZ144" s="157"/>
      <c r="CA144" s="157"/>
      <c r="CB144" s="157"/>
      <c r="CC144" s="157"/>
      <c r="CD144" s="157"/>
      <c r="CE144" s="157"/>
      <c r="CF144" s="157"/>
      <c r="CG144" s="157"/>
      <c r="CH144" s="157"/>
      <c r="CI144" s="157"/>
      <c r="CJ144" s="157"/>
      <c r="CK144" s="157"/>
      <c r="CL144" s="157"/>
      <c r="CM144" s="157"/>
      <c r="CN144" s="157"/>
      <c r="CO144" s="157"/>
      <c r="CP144" s="157"/>
      <c r="CQ144" s="157"/>
      <c r="CR144" s="157"/>
      <c r="CS144" s="157"/>
      <c r="CT144" s="157"/>
      <c r="CU144" s="157"/>
      <c r="CV144" s="157"/>
      <c r="CW144" s="157"/>
      <c r="CX144" s="157"/>
      <c r="CY144" s="157"/>
      <c r="CZ144" s="157"/>
      <c r="DA144" s="157"/>
      <c r="DB144" s="157"/>
      <c r="DC144" s="157"/>
      <c r="DD144" s="157"/>
      <c r="DE144" s="157"/>
      <c r="DF144" s="157"/>
      <c r="DG144" s="157"/>
      <c r="DH144" s="157"/>
      <c r="DI144" s="157"/>
      <c r="DJ144" s="157"/>
      <c r="DK144" s="157"/>
      <c r="DL144" s="157"/>
      <c r="DM144" s="157"/>
      <c r="DN144" s="157"/>
      <c r="DO144" s="157"/>
      <c r="DP144" s="157"/>
      <c r="DQ144" s="157"/>
      <c r="DR144" s="157"/>
      <c r="DS144" s="157"/>
      <c r="DT144" s="157"/>
      <c r="DU144" s="157"/>
      <c r="DV144" s="157"/>
      <c r="DW144" s="157"/>
      <c r="DX144" s="157"/>
      <c r="DY144" s="157"/>
      <c r="DZ144" s="157"/>
      <c r="EA144" s="157"/>
      <c r="EB144" s="157"/>
      <c r="EC144" s="157"/>
      <c r="ED144" s="157"/>
      <c r="EE144" s="157"/>
    </row>
    <row r="145" spans="1:135" ht="9.75" customHeight="1">
      <c r="A145" s="157"/>
      <c r="B145" s="157"/>
      <c r="C145" s="157"/>
      <c r="D145" s="157"/>
      <c r="E145" s="157"/>
      <c r="F145" s="157"/>
      <c r="G145" s="157"/>
      <c r="H145" s="157"/>
      <c r="I145" s="494"/>
      <c r="J145" s="494"/>
      <c r="K145" s="494"/>
      <c r="L145" s="494"/>
      <c r="M145" s="494"/>
      <c r="N145" s="494"/>
      <c r="O145" s="494"/>
      <c r="P145" s="494"/>
      <c r="Q145" s="494"/>
      <c r="R145" s="494"/>
      <c r="S145" s="494"/>
      <c r="T145" s="494"/>
      <c r="U145" s="494"/>
      <c r="V145" s="494"/>
      <c r="W145" s="494"/>
      <c r="X145" s="494"/>
      <c r="Y145" s="494"/>
      <c r="Z145" s="494"/>
      <c r="AA145" s="494"/>
      <c r="AB145" s="494"/>
      <c r="AH145" s="492"/>
      <c r="AI145" s="157"/>
      <c r="AJ145" s="157"/>
      <c r="AK145" s="525"/>
      <c r="AL145" s="525"/>
      <c r="AM145" s="525"/>
      <c r="AN145" s="157"/>
      <c r="AO145" s="157"/>
      <c r="AP145" s="525"/>
      <c r="AQ145" s="525"/>
      <c r="AR145" s="525"/>
      <c r="AS145" s="525"/>
      <c r="AT145" s="525"/>
      <c r="AU145" s="525"/>
      <c r="AV145" s="525"/>
      <c r="AW145" s="525"/>
      <c r="AX145" s="525"/>
      <c r="AY145" s="525"/>
      <c r="AZ145" s="525"/>
      <c r="BA145" s="157"/>
      <c r="BB145" s="157"/>
      <c r="BC145" s="157"/>
      <c r="BD145" s="157"/>
      <c r="BE145" s="157"/>
      <c r="BF145" s="157"/>
      <c r="BG145" s="157"/>
      <c r="BH145" s="157"/>
      <c r="BI145" s="157"/>
      <c r="BJ145" s="157"/>
      <c r="BK145" s="157"/>
      <c r="BL145" s="157"/>
      <c r="BM145" s="157"/>
      <c r="BN145" s="157"/>
      <c r="BO145" s="157"/>
      <c r="BP145" s="493"/>
      <c r="BQ145" s="157"/>
      <c r="BR145" s="494"/>
      <c r="BS145" s="157"/>
      <c r="BT145" s="157"/>
      <c r="BU145" s="157"/>
      <c r="BV145" s="157"/>
      <c r="BW145" s="157"/>
      <c r="BX145" s="157"/>
      <c r="BY145" s="157"/>
      <c r="BZ145" s="157"/>
      <c r="CA145" s="157"/>
      <c r="CB145" s="157"/>
      <c r="CC145" s="157"/>
      <c r="CD145" s="157"/>
      <c r="CE145" s="157"/>
      <c r="CF145" s="157"/>
      <c r="CG145" s="157"/>
      <c r="CH145" s="157"/>
      <c r="CI145" s="157"/>
      <c r="CJ145" s="157"/>
      <c r="CK145" s="157"/>
      <c r="CL145" s="157"/>
      <c r="CM145" s="157"/>
      <c r="CN145" s="157"/>
      <c r="CO145" s="157"/>
      <c r="CP145" s="157"/>
      <c r="CQ145" s="157"/>
      <c r="CR145" s="157"/>
      <c r="CS145" s="157"/>
      <c r="CT145" s="157"/>
      <c r="CU145" s="157"/>
      <c r="CV145" s="157"/>
      <c r="CW145" s="157"/>
      <c r="CX145" s="157"/>
      <c r="CY145" s="157"/>
      <c r="CZ145" s="157"/>
      <c r="DA145" s="157"/>
      <c r="DB145" s="157"/>
      <c r="DC145" s="157"/>
      <c r="DD145" s="157"/>
      <c r="DE145" s="157"/>
      <c r="DF145" s="157"/>
      <c r="DG145" s="157"/>
      <c r="DH145" s="157"/>
      <c r="DI145" s="157"/>
      <c r="DJ145" s="157"/>
      <c r="DK145" s="157"/>
      <c r="DL145" s="157"/>
      <c r="DM145" s="157"/>
      <c r="DN145" s="157"/>
      <c r="DO145" s="157"/>
      <c r="DP145" s="157"/>
      <c r="DQ145" s="157"/>
      <c r="DR145" s="157"/>
      <c r="DS145" s="157"/>
      <c r="DT145" s="157"/>
      <c r="DU145" s="157"/>
      <c r="DV145" s="157"/>
      <c r="DW145" s="157"/>
      <c r="DX145" s="157"/>
      <c r="DY145" s="157"/>
      <c r="DZ145" s="157"/>
      <c r="EA145" s="157"/>
      <c r="EB145" s="157"/>
      <c r="EC145" s="157"/>
      <c r="ED145" s="157"/>
      <c r="EE145" s="157"/>
    </row>
    <row r="146" spans="1:135" ht="9.75" customHeight="1">
      <c r="A146" s="157"/>
      <c r="B146" s="157"/>
      <c r="C146" s="157"/>
      <c r="D146" s="157"/>
      <c r="E146" s="157"/>
      <c r="F146" s="157"/>
      <c r="G146" s="157"/>
      <c r="H146" s="157"/>
      <c r="I146" s="494"/>
      <c r="J146" s="494"/>
      <c r="K146" s="494"/>
      <c r="L146" s="494"/>
      <c r="M146" s="494"/>
      <c r="N146" s="494"/>
      <c r="O146" s="494"/>
      <c r="P146" s="494"/>
      <c r="Q146" s="494"/>
      <c r="R146" s="494"/>
      <c r="S146" s="494"/>
      <c r="T146" s="494"/>
      <c r="U146" s="494"/>
      <c r="V146" s="494"/>
      <c r="W146" s="494"/>
      <c r="X146" s="494"/>
      <c r="Y146" s="494"/>
      <c r="Z146" s="494"/>
      <c r="AA146" s="494"/>
      <c r="AB146" s="494"/>
      <c r="AH146" s="492"/>
      <c r="AI146" s="157"/>
      <c r="AJ146" s="157"/>
      <c r="AK146" s="525"/>
      <c r="AL146" s="525"/>
      <c r="AM146" s="525"/>
      <c r="AN146" s="157"/>
      <c r="AO146" s="157"/>
      <c r="AP146" s="525"/>
      <c r="AQ146" s="525"/>
      <c r="AR146" s="525"/>
      <c r="AS146" s="525"/>
      <c r="AT146" s="525"/>
      <c r="AU146" s="525"/>
      <c r="AV146" s="525"/>
      <c r="AW146" s="525"/>
      <c r="AX146" s="525"/>
      <c r="AY146" s="525"/>
      <c r="AZ146" s="525"/>
      <c r="BA146" s="157"/>
      <c r="BB146" s="157"/>
      <c r="BC146" s="157"/>
      <c r="BD146" s="157"/>
      <c r="BE146" s="157"/>
      <c r="BF146" s="157"/>
      <c r="BG146" s="157"/>
      <c r="BH146" s="157"/>
      <c r="BI146" s="157"/>
      <c r="BJ146" s="157"/>
      <c r="BK146" s="157"/>
      <c r="BL146" s="157"/>
      <c r="BM146" s="157"/>
      <c r="BN146" s="157"/>
      <c r="BO146" s="157"/>
      <c r="BP146" s="493"/>
      <c r="BQ146" s="157"/>
      <c r="BR146" s="494"/>
      <c r="BS146" s="157"/>
      <c r="BT146" s="157"/>
      <c r="BU146" s="157"/>
      <c r="BV146" s="157"/>
      <c r="BW146" s="157"/>
      <c r="BX146" s="157"/>
      <c r="BY146" s="157"/>
      <c r="BZ146" s="157"/>
      <c r="CA146" s="157"/>
      <c r="CB146" s="157"/>
      <c r="CC146" s="157"/>
      <c r="CD146" s="157"/>
      <c r="CE146" s="157"/>
      <c r="CF146" s="157"/>
      <c r="CG146" s="157"/>
      <c r="CH146" s="157"/>
      <c r="CI146" s="157"/>
      <c r="CJ146" s="157"/>
      <c r="CK146" s="157"/>
      <c r="CL146" s="157"/>
      <c r="CM146" s="157"/>
      <c r="CN146" s="157"/>
      <c r="CO146" s="157"/>
      <c r="CP146" s="157"/>
      <c r="CQ146" s="157"/>
      <c r="CR146" s="157"/>
      <c r="CS146" s="157"/>
      <c r="CT146" s="157"/>
      <c r="CU146" s="157"/>
      <c r="CV146" s="157"/>
      <c r="CW146" s="157"/>
      <c r="CX146" s="157"/>
      <c r="CY146" s="157"/>
      <c r="CZ146" s="157"/>
      <c r="DA146" s="157"/>
      <c r="DB146" s="157"/>
      <c r="DC146" s="157"/>
      <c r="DD146" s="157"/>
      <c r="DE146" s="157"/>
      <c r="DF146" s="157"/>
      <c r="DG146" s="157"/>
      <c r="DH146" s="157"/>
      <c r="DI146" s="157"/>
      <c r="DJ146" s="157"/>
      <c r="DK146" s="157"/>
      <c r="DL146" s="157"/>
      <c r="DM146" s="157"/>
      <c r="DN146" s="157"/>
      <c r="DO146" s="157"/>
      <c r="DP146" s="157"/>
      <c r="DQ146" s="157"/>
      <c r="DR146" s="157"/>
      <c r="DS146" s="157"/>
      <c r="DT146" s="157"/>
      <c r="DU146" s="157"/>
      <c r="DV146" s="157"/>
      <c r="DW146" s="157"/>
      <c r="DX146" s="157"/>
      <c r="DY146" s="157"/>
      <c r="DZ146" s="157"/>
      <c r="EA146" s="157"/>
      <c r="EB146" s="157"/>
      <c r="EC146" s="157"/>
      <c r="ED146" s="157"/>
      <c r="EE146" s="157"/>
    </row>
    <row r="147" spans="1:135" ht="9.75" customHeight="1">
      <c r="A147" s="157"/>
      <c r="B147" s="157"/>
      <c r="C147" s="157"/>
      <c r="D147" s="157"/>
      <c r="E147" s="157"/>
      <c r="F147" s="157"/>
      <c r="G147" s="157"/>
      <c r="H147" s="157"/>
      <c r="I147" s="494"/>
      <c r="J147" s="494"/>
      <c r="K147" s="494"/>
      <c r="L147" s="494"/>
      <c r="M147" s="494"/>
      <c r="N147" s="494"/>
      <c r="O147" s="494"/>
      <c r="P147" s="494"/>
      <c r="Q147" s="494"/>
      <c r="R147" s="494"/>
      <c r="S147" s="494"/>
      <c r="T147" s="494"/>
      <c r="U147" s="494"/>
      <c r="V147" s="494"/>
      <c r="W147" s="494"/>
      <c r="X147" s="494"/>
      <c r="Y147" s="494"/>
      <c r="Z147" s="494"/>
      <c r="AA147" s="494"/>
      <c r="AB147" s="494"/>
      <c r="AH147" s="492"/>
      <c r="AI147" s="157"/>
      <c r="AJ147" s="157"/>
      <c r="AK147" s="525"/>
      <c r="AL147" s="525"/>
      <c r="AM147" s="525"/>
      <c r="AN147" s="157"/>
      <c r="AO147" s="157"/>
      <c r="AP147" s="525"/>
      <c r="AQ147" s="525"/>
      <c r="AR147" s="525"/>
      <c r="AS147" s="525"/>
      <c r="AT147" s="525"/>
      <c r="AU147" s="525"/>
      <c r="AV147" s="525"/>
      <c r="AW147" s="525"/>
      <c r="AX147" s="525"/>
      <c r="AY147" s="525"/>
      <c r="AZ147" s="525"/>
      <c r="BA147" s="157"/>
      <c r="BB147" s="157"/>
      <c r="BC147" s="157"/>
      <c r="BD147" s="157"/>
      <c r="BE147" s="157"/>
      <c r="BF147" s="157"/>
      <c r="BG147" s="157"/>
      <c r="BH147" s="157"/>
      <c r="BI147" s="157"/>
      <c r="BJ147" s="157"/>
      <c r="BK147" s="157"/>
      <c r="BL147" s="157"/>
      <c r="BM147" s="157"/>
      <c r="BN147" s="157"/>
      <c r="BO147" s="157"/>
      <c r="BP147" s="493"/>
      <c r="BQ147" s="157"/>
      <c r="BR147" s="494"/>
      <c r="BS147" s="157"/>
      <c r="BT147" s="157"/>
      <c r="BU147" s="157"/>
      <c r="BV147" s="157"/>
      <c r="BW147" s="157"/>
      <c r="BX147" s="157"/>
      <c r="BY147" s="157"/>
      <c r="BZ147" s="157"/>
      <c r="CA147" s="157"/>
      <c r="CB147" s="157"/>
      <c r="CC147" s="157"/>
      <c r="CD147" s="157"/>
      <c r="CE147" s="157"/>
      <c r="CF147" s="157"/>
      <c r="CG147" s="157"/>
      <c r="CH147" s="157"/>
      <c r="CI147" s="157"/>
      <c r="CJ147" s="157"/>
      <c r="CK147" s="157"/>
      <c r="CL147" s="157"/>
      <c r="CM147" s="157"/>
      <c r="CN147" s="157"/>
      <c r="CO147" s="157"/>
      <c r="CP147" s="157"/>
      <c r="CQ147" s="157"/>
      <c r="CR147" s="157"/>
      <c r="CS147" s="157"/>
      <c r="CT147" s="157"/>
      <c r="CU147" s="157"/>
      <c r="CV147" s="157"/>
      <c r="CW147" s="157"/>
      <c r="CX147" s="157"/>
      <c r="CY147" s="157"/>
      <c r="CZ147" s="157"/>
      <c r="DA147" s="157"/>
      <c r="DB147" s="157"/>
      <c r="DC147" s="157"/>
      <c r="DD147" s="157"/>
      <c r="DE147" s="157"/>
      <c r="DF147" s="157"/>
      <c r="DG147" s="157"/>
      <c r="DH147" s="157"/>
      <c r="DI147" s="157"/>
      <c r="DJ147" s="157"/>
      <c r="DK147" s="157"/>
      <c r="DL147" s="157"/>
      <c r="DM147" s="157"/>
      <c r="DN147" s="157"/>
      <c r="DO147" s="157"/>
      <c r="DP147" s="157"/>
      <c r="DQ147" s="157"/>
      <c r="DR147" s="157"/>
      <c r="DS147" s="157"/>
      <c r="DT147" s="157"/>
      <c r="DU147" s="157"/>
      <c r="DV147" s="157"/>
      <c r="DW147" s="157"/>
      <c r="DX147" s="157"/>
      <c r="DY147" s="157"/>
      <c r="DZ147" s="157"/>
      <c r="EA147" s="157"/>
      <c r="EB147" s="157"/>
      <c r="EC147" s="157"/>
      <c r="ED147" s="157"/>
      <c r="EE147" s="157"/>
    </row>
    <row r="148" spans="1:135" ht="9.75" customHeight="1">
      <c r="A148" s="157"/>
      <c r="B148" s="157"/>
      <c r="C148" s="157"/>
      <c r="D148" s="157"/>
      <c r="E148" s="157"/>
      <c r="F148" s="157"/>
      <c r="G148" s="157"/>
      <c r="H148" s="157"/>
      <c r="I148" s="494"/>
      <c r="J148" s="494"/>
      <c r="K148" s="494"/>
      <c r="L148" s="494"/>
      <c r="M148" s="494"/>
      <c r="N148" s="494"/>
      <c r="O148" s="494"/>
      <c r="P148" s="494"/>
      <c r="Q148" s="494"/>
      <c r="R148" s="494"/>
      <c r="S148" s="494"/>
      <c r="T148" s="494"/>
      <c r="U148" s="494"/>
      <c r="V148" s="494"/>
      <c r="W148" s="494"/>
      <c r="X148" s="494"/>
      <c r="Y148" s="494"/>
      <c r="Z148" s="494"/>
      <c r="AA148" s="494"/>
      <c r="AB148" s="494"/>
      <c r="AH148" s="492"/>
      <c r="AI148" s="157"/>
      <c r="AJ148" s="157"/>
      <c r="AK148" s="525"/>
      <c r="AL148" s="525"/>
      <c r="AM148" s="525"/>
      <c r="AN148" s="157"/>
      <c r="AO148" s="157"/>
      <c r="AP148" s="525"/>
      <c r="AQ148" s="525"/>
      <c r="AR148" s="525"/>
      <c r="AS148" s="525"/>
      <c r="AT148" s="525"/>
      <c r="AU148" s="525"/>
      <c r="AV148" s="525"/>
      <c r="AW148" s="525"/>
      <c r="AX148" s="525"/>
      <c r="AY148" s="525"/>
      <c r="AZ148" s="525"/>
      <c r="BA148" s="157"/>
      <c r="BB148" s="157"/>
      <c r="BC148" s="157"/>
      <c r="BD148" s="157"/>
      <c r="BE148" s="157"/>
      <c r="BF148" s="157"/>
      <c r="BG148" s="157"/>
      <c r="BH148" s="157"/>
      <c r="BI148" s="157"/>
      <c r="BJ148" s="157"/>
      <c r="BK148" s="157"/>
      <c r="BL148" s="157"/>
      <c r="BM148" s="157"/>
      <c r="BN148" s="157"/>
      <c r="BO148" s="157"/>
      <c r="BP148" s="493"/>
      <c r="BQ148" s="157"/>
      <c r="BR148" s="494"/>
      <c r="BS148" s="157"/>
      <c r="BT148" s="157"/>
      <c r="BU148" s="157"/>
      <c r="BV148" s="157"/>
      <c r="BW148" s="157"/>
      <c r="BX148" s="157"/>
      <c r="BY148" s="157"/>
      <c r="BZ148" s="157"/>
      <c r="CA148" s="157"/>
      <c r="CB148" s="157"/>
      <c r="CC148" s="157"/>
      <c r="CD148" s="157"/>
      <c r="CE148" s="157"/>
      <c r="CF148" s="157"/>
      <c r="CG148" s="157"/>
      <c r="CH148" s="157"/>
      <c r="CI148" s="157"/>
      <c r="CJ148" s="157"/>
      <c r="CK148" s="157"/>
      <c r="CL148" s="157"/>
      <c r="CM148" s="157"/>
      <c r="CN148" s="157"/>
      <c r="CO148" s="157"/>
      <c r="CP148" s="157"/>
      <c r="CQ148" s="157"/>
      <c r="CR148" s="157"/>
      <c r="CS148" s="157"/>
      <c r="CT148" s="157"/>
      <c r="CU148" s="157"/>
      <c r="CV148" s="157"/>
      <c r="CW148" s="157"/>
      <c r="CX148" s="157"/>
      <c r="CY148" s="157"/>
      <c r="CZ148" s="157"/>
      <c r="DA148" s="157"/>
      <c r="DB148" s="157"/>
      <c r="DC148" s="157"/>
      <c r="DD148" s="157"/>
      <c r="DE148" s="157"/>
      <c r="DF148" s="157"/>
      <c r="DG148" s="157"/>
      <c r="DH148" s="157"/>
      <c r="DI148" s="157"/>
      <c r="DJ148" s="157"/>
      <c r="DK148" s="157"/>
      <c r="DL148" s="157"/>
      <c r="DM148" s="157"/>
      <c r="DN148" s="157"/>
      <c r="DO148" s="157"/>
      <c r="DP148" s="157"/>
      <c r="DQ148" s="157"/>
      <c r="DR148" s="157"/>
      <c r="DS148" s="157"/>
      <c r="DT148" s="157"/>
      <c r="DU148" s="157"/>
      <c r="DV148" s="157"/>
      <c r="DW148" s="157"/>
      <c r="DX148" s="157"/>
      <c r="DY148" s="157"/>
      <c r="DZ148" s="157"/>
      <c r="EA148" s="157"/>
      <c r="EB148" s="157"/>
      <c r="EC148" s="157"/>
      <c r="ED148" s="157"/>
      <c r="EE148" s="157"/>
    </row>
    <row r="149" spans="1:135" ht="9.75" customHeight="1">
      <c r="A149" s="157"/>
      <c r="B149" s="157"/>
      <c r="C149" s="157"/>
      <c r="D149" s="157"/>
      <c r="E149" s="157"/>
      <c r="F149" s="157"/>
      <c r="G149" s="157"/>
      <c r="H149" s="157"/>
      <c r="I149" s="494"/>
      <c r="J149" s="494"/>
      <c r="K149" s="494"/>
      <c r="L149" s="494"/>
      <c r="M149" s="494"/>
      <c r="N149" s="494"/>
      <c r="O149" s="494"/>
      <c r="P149" s="494"/>
      <c r="Q149" s="494"/>
      <c r="R149" s="494"/>
      <c r="S149" s="494"/>
      <c r="T149" s="494"/>
      <c r="U149" s="494"/>
      <c r="V149" s="494"/>
      <c r="W149" s="494"/>
      <c r="X149" s="494"/>
      <c r="Y149" s="494"/>
      <c r="Z149" s="494"/>
      <c r="AA149" s="494"/>
      <c r="AB149" s="494"/>
      <c r="AH149" s="492"/>
      <c r="AI149" s="157"/>
      <c r="AJ149" s="157"/>
      <c r="AK149" s="525"/>
      <c r="AL149" s="525"/>
      <c r="AM149" s="525"/>
      <c r="AN149" s="157"/>
      <c r="AO149" s="157"/>
      <c r="AP149" s="525"/>
      <c r="AQ149" s="525"/>
      <c r="AR149" s="525"/>
      <c r="AS149" s="525"/>
      <c r="AT149" s="525"/>
      <c r="AU149" s="525"/>
      <c r="AV149" s="525"/>
      <c r="AW149" s="525"/>
      <c r="AX149" s="525"/>
      <c r="AY149" s="525"/>
      <c r="AZ149" s="525"/>
      <c r="BA149" s="157"/>
      <c r="BB149" s="157"/>
      <c r="BC149" s="157"/>
      <c r="BD149" s="157"/>
      <c r="BE149" s="157"/>
      <c r="BF149" s="157"/>
      <c r="BG149" s="157"/>
      <c r="BH149" s="157"/>
      <c r="BI149" s="157"/>
      <c r="BJ149" s="157"/>
      <c r="BK149" s="157"/>
      <c r="BL149" s="157"/>
      <c r="BM149" s="157"/>
      <c r="BN149" s="157"/>
      <c r="BO149" s="157"/>
      <c r="BP149" s="493"/>
      <c r="BQ149" s="157"/>
      <c r="BR149" s="494"/>
      <c r="BS149" s="157"/>
      <c r="BT149" s="157"/>
      <c r="BU149" s="157"/>
      <c r="BV149" s="157"/>
      <c r="BW149" s="157"/>
      <c r="BX149" s="157"/>
      <c r="BY149" s="157"/>
      <c r="BZ149" s="157"/>
      <c r="CA149" s="157"/>
      <c r="CB149" s="157"/>
      <c r="CC149" s="157"/>
      <c r="CD149" s="157"/>
      <c r="CE149" s="157"/>
      <c r="CF149" s="157"/>
      <c r="CG149" s="157"/>
      <c r="CH149" s="157"/>
      <c r="CI149" s="157"/>
      <c r="CJ149" s="157"/>
      <c r="CK149" s="157"/>
      <c r="CL149" s="157"/>
      <c r="CM149" s="157"/>
      <c r="CN149" s="157"/>
      <c r="CO149" s="157"/>
      <c r="CP149" s="157"/>
      <c r="CQ149" s="157"/>
      <c r="CR149" s="157"/>
      <c r="CS149" s="157"/>
      <c r="CT149" s="157"/>
      <c r="CU149" s="157"/>
      <c r="CV149" s="157"/>
      <c r="CW149" s="157"/>
      <c r="CX149" s="157"/>
      <c r="CY149" s="157"/>
      <c r="CZ149" s="157"/>
      <c r="DA149" s="157"/>
      <c r="DB149" s="157"/>
      <c r="DC149" s="157"/>
      <c r="DD149" s="157"/>
      <c r="DE149" s="157"/>
      <c r="DF149" s="157"/>
      <c r="DG149" s="157"/>
      <c r="DH149" s="157"/>
      <c r="DI149" s="157"/>
      <c r="DJ149" s="157"/>
      <c r="DK149" s="157"/>
      <c r="DL149" s="157"/>
      <c r="DM149" s="157"/>
      <c r="DN149" s="157"/>
      <c r="DO149" s="157"/>
      <c r="DP149" s="157"/>
      <c r="DQ149" s="157"/>
      <c r="DR149" s="157"/>
      <c r="DS149" s="157"/>
      <c r="DT149" s="157"/>
      <c r="DU149" s="157"/>
      <c r="DV149" s="157"/>
      <c r="DW149" s="157"/>
      <c r="DX149" s="157"/>
      <c r="DY149" s="157"/>
      <c r="DZ149" s="157"/>
      <c r="EA149" s="157"/>
      <c r="EB149" s="157"/>
      <c r="EC149" s="157"/>
      <c r="ED149" s="157"/>
      <c r="EE149" s="157"/>
    </row>
    <row r="150" spans="1:135" ht="9.75" customHeight="1">
      <c r="A150" s="157"/>
      <c r="B150" s="157"/>
      <c r="C150" s="157"/>
      <c r="D150" s="157"/>
      <c r="E150" s="157"/>
      <c r="F150" s="157"/>
      <c r="G150" s="157"/>
      <c r="H150" s="157"/>
      <c r="I150" s="494"/>
      <c r="J150" s="494"/>
      <c r="K150" s="494"/>
      <c r="L150" s="494"/>
      <c r="M150" s="494"/>
      <c r="N150" s="494"/>
      <c r="O150" s="494"/>
      <c r="P150" s="494"/>
      <c r="Q150" s="494"/>
      <c r="R150" s="494"/>
      <c r="S150" s="494"/>
      <c r="T150" s="494"/>
      <c r="U150" s="494"/>
      <c r="V150" s="494"/>
      <c r="W150" s="494"/>
      <c r="X150" s="494"/>
      <c r="Y150" s="494"/>
      <c r="Z150" s="494"/>
      <c r="AA150" s="494"/>
      <c r="AB150" s="494"/>
      <c r="AH150" s="492"/>
      <c r="AI150" s="157"/>
      <c r="AJ150" s="157"/>
      <c r="AK150" s="525"/>
      <c r="AL150" s="525"/>
      <c r="AM150" s="525"/>
      <c r="AN150" s="157"/>
      <c r="AO150" s="157"/>
      <c r="AP150" s="525"/>
      <c r="AQ150" s="525"/>
      <c r="AR150" s="525"/>
      <c r="AS150" s="525"/>
      <c r="AT150" s="525"/>
      <c r="AU150" s="525"/>
      <c r="AV150" s="525"/>
      <c r="AW150" s="525"/>
      <c r="AX150" s="525"/>
      <c r="AY150" s="525"/>
      <c r="AZ150" s="525"/>
      <c r="BA150" s="157"/>
      <c r="BB150" s="157"/>
      <c r="BC150" s="157"/>
      <c r="BD150" s="157"/>
      <c r="BE150" s="157"/>
      <c r="BF150" s="157"/>
      <c r="BG150" s="157"/>
      <c r="BH150" s="157"/>
      <c r="BI150" s="157"/>
      <c r="BJ150" s="157"/>
      <c r="BK150" s="157"/>
      <c r="BL150" s="157"/>
      <c r="BM150" s="157"/>
      <c r="BN150" s="157"/>
      <c r="BO150" s="157"/>
      <c r="BP150" s="493"/>
      <c r="BQ150" s="157"/>
      <c r="BR150" s="494"/>
      <c r="BS150" s="157"/>
      <c r="BT150" s="157"/>
      <c r="BU150" s="157"/>
      <c r="BV150" s="157"/>
      <c r="BW150" s="157"/>
      <c r="BX150" s="157"/>
      <c r="BY150" s="157"/>
      <c r="BZ150" s="157"/>
      <c r="CA150" s="157"/>
      <c r="CB150" s="157"/>
      <c r="CC150" s="157"/>
      <c r="CD150" s="157"/>
      <c r="CE150" s="157"/>
      <c r="CF150" s="157"/>
      <c r="CG150" s="157"/>
      <c r="CH150" s="157"/>
      <c r="CI150" s="157"/>
      <c r="CJ150" s="157"/>
      <c r="CK150" s="157"/>
      <c r="CL150" s="157"/>
      <c r="CM150" s="157"/>
      <c r="CN150" s="157"/>
      <c r="CO150" s="157"/>
      <c r="CP150" s="157"/>
      <c r="CQ150" s="157"/>
      <c r="CR150" s="157"/>
      <c r="CS150" s="157"/>
      <c r="CT150" s="157"/>
      <c r="CU150" s="157"/>
      <c r="CV150" s="157"/>
      <c r="CW150" s="157"/>
      <c r="CX150" s="157"/>
      <c r="CY150" s="157"/>
      <c r="CZ150" s="157"/>
      <c r="DA150" s="157"/>
      <c r="DB150" s="157"/>
      <c r="DC150" s="157"/>
      <c r="DD150" s="157"/>
      <c r="DE150" s="157"/>
      <c r="DF150" s="157"/>
      <c r="DG150" s="157"/>
      <c r="DH150" s="157"/>
      <c r="DI150" s="157"/>
      <c r="DJ150" s="157"/>
      <c r="DK150" s="157"/>
      <c r="DL150" s="157"/>
      <c r="DM150" s="157"/>
      <c r="DN150" s="157"/>
      <c r="DO150" s="157"/>
      <c r="DP150" s="157"/>
      <c r="DQ150" s="157"/>
      <c r="DR150" s="157"/>
      <c r="DS150" s="157"/>
      <c r="DT150" s="157"/>
      <c r="DU150" s="157"/>
      <c r="DV150" s="157"/>
      <c r="DW150" s="157"/>
      <c r="DX150" s="157"/>
      <c r="DY150" s="157"/>
      <c r="DZ150" s="157"/>
      <c r="EA150" s="157"/>
      <c r="EB150" s="157"/>
      <c r="EC150" s="157"/>
      <c r="ED150" s="157"/>
      <c r="EE150" s="157"/>
    </row>
    <row r="151" spans="1:135" ht="9.75" customHeight="1">
      <c r="A151" s="157"/>
      <c r="B151" s="157"/>
      <c r="C151" s="157"/>
      <c r="D151" s="157"/>
      <c r="E151" s="157"/>
      <c r="F151" s="157"/>
      <c r="G151" s="157"/>
      <c r="H151" s="157"/>
      <c r="I151" s="494"/>
      <c r="J151" s="494"/>
      <c r="K151" s="494"/>
      <c r="L151" s="494"/>
      <c r="M151" s="494"/>
      <c r="N151" s="494"/>
      <c r="O151" s="494"/>
      <c r="P151" s="494"/>
      <c r="Q151" s="494"/>
      <c r="R151" s="494"/>
      <c r="S151" s="494"/>
      <c r="T151" s="494"/>
      <c r="U151" s="494"/>
      <c r="V151" s="494"/>
      <c r="W151" s="494"/>
      <c r="X151" s="494"/>
      <c r="Y151" s="494"/>
      <c r="Z151" s="494"/>
      <c r="AA151" s="494"/>
      <c r="AB151" s="494"/>
      <c r="AH151" s="492"/>
      <c r="AI151" s="157"/>
      <c r="AJ151" s="157"/>
      <c r="AK151" s="525"/>
      <c r="AL151" s="525"/>
      <c r="AM151" s="525"/>
      <c r="AN151" s="157"/>
      <c r="AO151" s="157"/>
      <c r="AP151" s="525"/>
      <c r="AQ151" s="525"/>
      <c r="AR151" s="525"/>
      <c r="AS151" s="525"/>
      <c r="AT151" s="525"/>
      <c r="AU151" s="525"/>
      <c r="AV151" s="525"/>
      <c r="AW151" s="525"/>
      <c r="AX151" s="525"/>
      <c r="AY151" s="525"/>
      <c r="AZ151" s="525"/>
      <c r="BA151" s="157"/>
      <c r="BB151" s="157"/>
      <c r="BC151" s="157"/>
      <c r="BD151" s="157"/>
      <c r="BE151" s="157"/>
      <c r="BF151" s="157"/>
      <c r="BG151" s="157"/>
      <c r="BH151" s="157"/>
      <c r="BI151" s="157"/>
      <c r="BJ151" s="157"/>
      <c r="BK151" s="157"/>
      <c r="BL151" s="157"/>
      <c r="BM151" s="157"/>
      <c r="BN151" s="157"/>
      <c r="BO151" s="157"/>
      <c r="BP151" s="493"/>
      <c r="BQ151" s="157"/>
      <c r="BR151" s="494"/>
      <c r="BS151" s="157"/>
      <c r="BT151" s="157"/>
      <c r="BU151" s="157"/>
      <c r="BV151" s="157"/>
      <c r="BW151" s="157"/>
      <c r="BX151" s="157"/>
      <c r="BY151" s="157"/>
      <c r="BZ151" s="157"/>
      <c r="CA151" s="157"/>
      <c r="CB151" s="157"/>
      <c r="CC151" s="157"/>
      <c r="CD151" s="157"/>
      <c r="CE151" s="157"/>
      <c r="CF151" s="157"/>
      <c r="CG151" s="157"/>
      <c r="CH151" s="157"/>
      <c r="CI151" s="157"/>
      <c r="CJ151" s="157"/>
      <c r="CK151" s="157"/>
      <c r="CL151" s="157"/>
      <c r="CM151" s="157"/>
      <c r="CN151" s="157"/>
      <c r="CO151" s="157"/>
      <c r="CP151" s="157"/>
      <c r="CQ151" s="157"/>
      <c r="CR151" s="157"/>
      <c r="CS151" s="157"/>
      <c r="CT151" s="157"/>
      <c r="CU151" s="157"/>
      <c r="CV151" s="157"/>
      <c r="CW151" s="157"/>
      <c r="CX151" s="157"/>
      <c r="CY151" s="157"/>
      <c r="CZ151" s="157"/>
      <c r="DA151" s="157"/>
      <c r="DB151" s="157"/>
      <c r="DC151" s="157"/>
      <c r="DD151" s="157"/>
      <c r="DE151" s="157"/>
      <c r="DF151" s="157"/>
      <c r="DG151" s="157"/>
      <c r="DH151" s="157"/>
      <c r="DI151" s="157"/>
      <c r="DJ151" s="157"/>
      <c r="DK151" s="157"/>
      <c r="DL151" s="157"/>
      <c r="DM151" s="157"/>
      <c r="DN151" s="157"/>
      <c r="DO151" s="157"/>
      <c r="DP151" s="157"/>
      <c r="DQ151" s="157"/>
      <c r="DR151" s="157"/>
      <c r="DS151" s="157"/>
      <c r="DT151" s="157"/>
      <c r="DU151" s="157"/>
      <c r="DV151" s="157"/>
      <c r="DW151" s="157"/>
      <c r="DX151" s="157"/>
      <c r="DY151" s="157"/>
      <c r="DZ151" s="157"/>
      <c r="EA151" s="157"/>
      <c r="EB151" s="157"/>
      <c r="EC151" s="157"/>
      <c r="ED151" s="157"/>
      <c r="EE151" s="157"/>
    </row>
    <row r="152" spans="1:135" ht="9.75" customHeight="1">
      <c r="A152" s="157"/>
      <c r="B152" s="157"/>
      <c r="C152" s="157"/>
      <c r="D152" s="157"/>
      <c r="E152" s="157"/>
      <c r="F152" s="157"/>
      <c r="G152" s="157"/>
      <c r="H152" s="157"/>
      <c r="I152" s="494"/>
      <c r="J152" s="494"/>
      <c r="K152" s="494"/>
      <c r="L152" s="494"/>
      <c r="M152" s="494"/>
      <c r="N152" s="494"/>
      <c r="O152" s="494"/>
      <c r="P152" s="494"/>
      <c r="Q152" s="494"/>
      <c r="R152" s="494"/>
      <c r="S152" s="494"/>
      <c r="T152" s="494"/>
      <c r="U152" s="494"/>
      <c r="V152" s="494"/>
      <c r="W152" s="494"/>
      <c r="X152" s="494"/>
      <c r="Y152" s="494"/>
      <c r="Z152" s="494"/>
      <c r="AA152" s="494"/>
      <c r="AB152" s="494"/>
      <c r="AH152" s="492"/>
      <c r="AI152" s="157"/>
      <c r="AJ152" s="157"/>
      <c r="AK152" s="525"/>
      <c r="AL152" s="525"/>
      <c r="AM152" s="525"/>
      <c r="AN152" s="157"/>
      <c r="AO152" s="157"/>
      <c r="AP152" s="525"/>
      <c r="AQ152" s="525"/>
      <c r="AR152" s="525"/>
      <c r="AS152" s="525"/>
      <c r="AT152" s="525"/>
      <c r="AU152" s="525"/>
      <c r="AV152" s="525"/>
      <c r="AW152" s="525"/>
      <c r="AX152" s="525"/>
      <c r="AY152" s="525"/>
      <c r="AZ152" s="525"/>
      <c r="BA152" s="157"/>
      <c r="BB152" s="157"/>
      <c r="BC152" s="157"/>
      <c r="BD152" s="157"/>
      <c r="BE152" s="157"/>
      <c r="BF152" s="157"/>
      <c r="BG152" s="157"/>
      <c r="BH152" s="157"/>
      <c r="BI152" s="157"/>
      <c r="BJ152" s="157"/>
      <c r="BK152" s="157"/>
      <c r="BL152" s="157"/>
      <c r="BM152" s="157"/>
      <c r="BN152" s="157"/>
      <c r="BO152" s="157"/>
      <c r="BP152" s="493"/>
      <c r="BQ152" s="157"/>
      <c r="BR152" s="494"/>
      <c r="BS152" s="157"/>
      <c r="BT152" s="157"/>
      <c r="BU152" s="157"/>
      <c r="BV152" s="157"/>
      <c r="BW152" s="157"/>
      <c r="BX152" s="157"/>
      <c r="BY152" s="157"/>
      <c r="BZ152" s="157"/>
      <c r="CA152" s="157"/>
      <c r="CB152" s="157"/>
      <c r="CC152" s="157"/>
      <c r="CD152" s="157"/>
      <c r="CE152" s="157"/>
      <c r="CF152" s="157"/>
      <c r="CG152" s="157"/>
      <c r="CH152" s="157"/>
      <c r="CI152" s="157"/>
      <c r="CJ152" s="157"/>
      <c r="CK152" s="157"/>
      <c r="CL152" s="157"/>
      <c r="CM152" s="157"/>
      <c r="CN152" s="157"/>
      <c r="CO152" s="157"/>
      <c r="CP152" s="157"/>
      <c r="CQ152" s="157"/>
      <c r="CR152" s="157"/>
      <c r="CS152" s="157"/>
      <c r="CT152" s="157"/>
      <c r="CU152" s="157"/>
      <c r="CV152" s="157"/>
      <c r="CW152" s="157"/>
      <c r="CX152" s="157"/>
      <c r="CY152" s="157"/>
      <c r="CZ152" s="157"/>
      <c r="DA152" s="157"/>
      <c r="DB152" s="157"/>
      <c r="DC152" s="157"/>
      <c r="DD152" s="157"/>
      <c r="DE152" s="157"/>
      <c r="DF152" s="157"/>
      <c r="DG152" s="157"/>
      <c r="DH152" s="157"/>
      <c r="DI152" s="157"/>
      <c r="DJ152" s="157"/>
      <c r="DK152" s="157"/>
      <c r="DL152" s="157"/>
      <c r="DM152" s="157"/>
      <c r="DN152" s="157"/>
      <c r="DO152" s="157"/>
      <c r="DP152" s="157"/>
      <c r="DQ152" s="157"/>
      <c r="DR152" s="157"/>
      <c r="DS152" s="157"/>
      <c r="DT152" s="157"/>
      <c r="DU152" s="157"/>
      <c r="DV152" s="157"/>
      <c r="DW152" s="157"/>
      <c r="DX152" s="157"/>
      <c r="DY152" s="157"/>
      <c r="DZ152" s="157"/>
      <c r="EA152" s="157"/>
      <c r="EB152" s="157"/>
      <c r="EC152" s="157"/>
      <c r="ED152" s="157"/>
      <c r="EE152" s="157"/>
    </row>
    <row r="153" spans="1:135" ht="9.75" customHeight="1">
      <c r="A153" s="157"/>
      <c r="B153" s="157"/>
      <c r="C153" s="157"/>
      <c r="D153" s="157"/>
      <c r="E153" s="157"/>
      <c r="F153" s="157"/>
      <c r="G153" s="157"/>
      <c r="H153" s="157"/>
      <c r="I153" s="494"/>
      <c r="J153" s="494"/>
      <c r="K153" s="494"/>
      <c r="L153" s="494"/>
      <c r="M153" s="494"/>
      <c r="N153" s="494"/>
      <c r="O153" s="494"/>
      <c r="P153" s="494"/>
      <c r="Q153" s="494"/>
      <c r="R153" s="494"/>
      <c r="S153" s="494"/>
      <c r="T153" s="494"/>
      <c r="U153" s="494"/>
      <c r="V153" s="494"/>
      <c r="W153" s="494"/>
      <c r="X153" s="494"/>
      <c r="Y153" s="494"/>
      <c r="Z153" s="494"/>
      <c r="AA153" s="494"/>
      <c r="AB153" s="494"/>
      <c r="AH153" s="492"/>
      <c r="AI153" s="157"/>
      <c r="AJ153" s="157"/>
      <c r="AK153" s="525"/>
      <c r="AL153" s="525"/>
      <c r="AM153" s="525"/>
      <c r="AN153" s="157"/>
      <c r="AO153" s="157"/>
      <c r="AP153" s="525"/>
      <c r="AQ153" s="525"/>
      <c r="AR153" s="525"/>
      <c r="AS153" s="525"/>
      <c r="AT153" s="525"/>
      <c r="AU153" s="525"/>
      <c r="AV153" s="525"/>
      <c r="AW153" s="525"/>
      <c r="AX153" s="525"/>
      <c r="AY153" s="525"/>
      <c r="AZ153" s="525"/>
      <c r="BA153" s="157"/>
      <c r="BB153" s="157"/>
      <c r="BC153" s="157"/>
      <c r="BD153" s="157"/>
      <c r="BE153" s="157"/>
      <c r="BF153" s="157"/>
      <c r="BG153" s="157"/>
      <c r="BH153" s="157"/>
      <c r="BI153" s="157"/>
      <c r="BJ153" s="157"/>
      <c r="BK153" s="157"/>
      <c r="BL153" s="157"/>
      <c r="BM153" s="157"/>
      <c r="BN153" s="157"/>
      <c r="BO153" s="157"/>
      <c r="BP153" s="493"/>
      <c r="BQ153" s="157"/>
      <c r="BR153" s="494"/>
      <c r="BS153" s="157"/>
      <c r="BT153" s="157"/>
      <c r="BU153" s="157"/>
      <c r="BV153" s="157"/>
      <c r="BW153" s="157"/>
      <c r="BX153" s="157"/>
      <c r="BY153" s="157"/>
      <c r="BZ153" s="157"/>
      <c r="CA153" s="157"/>
      <c r="CB153" s="157"/>
      <c r="CC153" s="157"/>
      <c r="CD153" s="157"/>
      <c r="CE153" s="157"/>
      <c r="CF153" s="157"/>
      <c r="CG153" s="157"/>
      <c r="CH153" s="157"/>
      <c r="CI153" s="157"/>
      <c r="CJ153" s="157"/>
      <c r="CK153" s="157"/>
      <c r="CL153" s="157"/>
      <c r="CM153" s="157"/>
      <c r="CN153" s="157"/>
      <c r="CO153" s="157"/>
      <c r="CP153" s="157"/>
      <c r="CQ153" s="157"/>
      <c r="CR153" s="157"/>
      <c r="CS153" s="157"/>
      <c r="CT153" s="157"/>
      <c r="CU153" s="157"/>
      <c r="CV153" s="157"/>
      <c r="CW153" s="157"/>
      <c r="CX153" s="157"/>
      <c r="CY153" s="157"/>
      <c r="CZ153" s="157"/>
      <c r="DA153" s="157"/>
      <c r="DB153" s="157"/>
      <c r="DC153" s="157"/>
      <c r="DD153" s="157"/>
      <c r="DE153" s="157"/>
      <c r="DF153" s="157"/>
      <c r="DG153" s="157"/>
      <c r="DH153" s="157"/>
      <c r="DI153" s="157"/>
      <c r="DJ153" s="157"/>
      <c r="DK153" s="157"/>
      <c r="DL153" s="157"/>
      <c r="DM153" s="157"/>
      <c r="DN153" s="157"/>
      <c r="DO153" s="157"/>
      <c r="DP153" s="157"/>
      <c r="DQ153" s="157"/>
      <c r="DR153" s="157"/>
      <c r="DS153" s="157"/>
      <c r="DT153" s="157"/>
      <c r="DU153" s="157"/>
      <c r="DV153" s="157"/>
      <c r="DW153" s="157"/>
      <c r="DX153" s="157"/>
      <c r="DY153" s="157"/>
      <c r="DZ153" s="157"/>
      <c r="EA153" s="157"/>
      <c r="EB153" s="157"/>
      <c r="EC153" s="157"/>
      <c r="ED153" s="157"/>
      <c r="EE153" s="157"/>
    </row>
    <row r="154" spans="1:135" ht="9.75" customHeight="1">
      <c r="A154" s="157"/>
      <c r="B154" s="157"/>
      <c r="C154" s="157"/>
      <c r="D154" s="157"/>
      <c r="E154" s="157"/>
      <c r="F154" s="157"/>
      <c r="G154" s="157"/>
      <c r="H154" s="157"/>
      <c r="I154" s="494"/>
      <c r="J154" s="494"/>
      <c r="K154" s="494"/>
      <c r="L154" s="494"/>
      <c r="M154" s="494"/>
      <c r="N154" s="494"/>
      <c r="O154" s="494"/>
      <c r="P154" s="494"/>
      <c r="Q154" s="494"/>
      <c r="R154" s="494"/>
      <c r="S154" s="494"/>
      <c r="T154" s="494"/>
      <c r="U154" s="494"/>
      <c r="V154" s="494"/>
      <c r="W154" s="494"/>
      <c r="X154" s="494"/>
      <c r="Y154" s="494"/>
      <c r="Z154" s="494"/>
      <c r="AA154" s="494"/>
      <c r="AB154" s="494"/>
      <c r="AH154" s="492"/>
      <c r="AI154" s="157"/>
      <c r="AJ154" s="157"/>
      <c r="AK154" s="525"/>
      <c r="AL154" s="525"/>
      <c r="AM154" s="525"/>
      <c r="AN154" s="157"/>
      <c r="AO154" s="157"/>
      <c r="AP154" s="525"/>
      <c r="AQ154" s="525"/>
      <c r="AR154" s="525"/>
      <c r="AS154" s="525"/>
      <c r="AT154" s="525"/>
      <c r="AU154" s="525"/>
      <c r="AV154" s="525"/>
      <c r="AW154" s="525"/>
      <c r="AX154" s="525"/>
      <c r="AY154" s="525"/>
      <c r="AZ154" s="525"/>
      <c r="BA154" s="157"/>
      <c r="BB154" s="157"/>
      <c r="BC154" s="157"/>
      <c r="BD154" s="157"/>
      <c r="BE154" s="157"/>
      <c r="BF154" s="157"/>
      <c r="BG154" s="157"/>
      <c r="BH154" s="157"/>
      <c r="BI154" s="157"/>
      <c r="BJ154" s="157"/>
      <c r="BK154" s="157"/>
      <c r="BL154" s="157"/>
      <c r="BM154" s="157"/>
      <c r="BN154" s="157"/>
      <c r="BO154" s="157"/>
      <c r="BP154" s="493"/>
      <c r="BQ154" s="157"/>
      <c r="BR154" s="494"/>
      <c r="BS154" s="157"/>
      <c r="BT154" s="157"/>
      <c r="BU154" s="157"/>
      <c r="BV154" s="157"/>
      <c r="BW154" s="157"/>
      <c r="BX154" s="157"/>
      <c r="BY154" s="157"/>
      <c r="BZ154" s="157"/>
      <c r="CA154" s="157"/>
      <c r="CB154" s="157"/>
      <c r="CC154" s="157"/>
      <c r="CD154" s="157"/>
      <c r="CE154" s="157"/>
      <c r="CF154" s="157"/>
      <c r="CG154" s="157"/>
      <c r="CH154" s="157"/>
      <c r="CI154" s="157"/>
      <c r="CJ154" s="157"/>
      <c r="CK154" s="157"/>
      <c r="CL154" s="157"/>
      <c r="CM154" s="157"/>
      <c r="CN154" s="157"/>
      <c r="CO154" s="157"/>
      <c r="CP154" s="157"/>
      <c r="CQ154" s="157"/>
      <c r="CR154" s="157"/>
      <c r="CS154" s="157"/>
      <c r="CT154" s="157"/>
      <c r="CU154" s="157"/>
      <c r="CV154" s="157"/>
      <c r="CW154" s="157"/>
      <c r="CX154" s="157"/>
      <c r="CY154" s="157"/>
      <c r="CZ154" s="157"/>
      <c r="DA154" s="157"/>
      <c r="DB154" s="157"/>
      <c r="DC154" s="157"/>
      <c r="DD154" s="157"/>
      <c r="DE154" s="157"/>
      <c r="DF154" s="157"/>
      <c r="DG154" s="157"/>
      <c r="DH154" s="157"/>
      <c r="DI154" s="157"/>
      <c r="DJ154" s="157"/>
      <c r="DK154" s="157"/>
      <c r="DL154" s="157"/>
      <c r="DM154" s="157"/>
      <c r="DN154" s="157"/>
      <c r="DO154" s="157"/>
      <c r="DP154" s="157"/>
      <c r="DQ154" s="157"/>
      <c r="DR154" s="157"/>
      <c r="DS154" s="157"/>
      <c r="DT154" s="157"/>
      <c r="DU154" s="157"/>
      <c r="DV154" s="157"/>
      <c r="DW154" s="157"/>
      <c r="DX154" s="157"/>
      <c r="DY154" s="157"/>
      <c r="DZ154" s="157"/>
      <c r="EA154" s="157"/>
      <c r="EB154" s="157"/>
      <c r="EC154" s="157"/>
      <c r="ED154" s="157"/>
      <c r="EE154" s="157"/>
    </row>
    <row r="155" spans="1:135" ht="9.75" customHeight="1">
      <c r="A155" s="157"/>
      <c r="B155" s="157"/>
      <c r="C155" s="157"/>
      <c r="D155" s="157"/>
      <c r="E155" s="157"/>
      <c r="F155" s="157"/>
      <c r="G155" s="157"/>
      <c r="H155" s="157"/>
      <c r="I155" s="494"/>
      <c r="J155" s="494"/>
      <c r="K155" s="494"/>
      <c r="L155" s="494"/>
      <c r="M155" s="494"/>
      <c r="N155" s="494"/>
      <c r="O155" s="494"/>
      <c r="P155" s="494"/>
      <c r="Q155" s="494"/>
      <c r="R155" s="494"/>
      <c r="S155" s="494"/>
      <c r="T155" s="494"/>
      <c r="U155" s="494"/>
      <c r="V155" s="494"/>
      <c r="W155" s="494"/>
      <c r="X155" s="494"/>
      <c r="Y155" s="494"/>
      <c r="Z155" s="494"/>
      <c r="AA155" s="494"/>
      <c r="AB155" s="494"/>
      <c r="AH155" s="492"/>
      <c r="AI155" s="157"/>
      <c r="AJ155" s="157"/>
      <c r="AK155" s="525"/>
      <c r="AL155" s="525"/>
      <c r="AM155" s="525"/>
      <c r="AN155" s="157"/>
      <c r="AO155" s="157"/>
      <c r="AP155" s="525"/>
      <c r="AQ155" s="525"/>
      <c r="AR155" s="525"/>
      <c r="AS155" s="525"/>
      <c r="AT155" s="525"/>
      <c r="AU155" s="525"/>
      <c r="AV155" s="525"/>
      <c r="AW155" s="525"/>
      <c r="AX155" s="525"/>
      <c r="AY155" s="525"/>
      <c r="AZ155" s="525"/>
      <c r="BA155" s="157"/>
      <c r="BB155" s="157"/>
      <c r="BC155" s="157"/>
      <c r="BD155" s="157"/>
      <c r="BE155" s="157"/>
      <c r="BF155" s="157"/>
      <c r="BG155" s="157"/>
      <c r="BH155" s="157"/>
      <c r="BI155" s="157"/>
      <c r="BJ155" s="157"/>
      <c r="BK155" s="157"/>
      <c r="BL155" s="157"/>
      <c r="BM155" s="157"/>
      <c r="BN155" s="157"/>
      <c r="BO155" s="157"/>
      <c r="BP155" s="493"/>
      <c r="BQ155" s="157"/>
      <c r="BR155" s="494"/>
      <c r="BS155" s="157"/>
      <c r="BT155" s="157"/>
      <c r="BU155" s="157"/>
      <c r="BV155" s="157"/>
      <c r="BW155" s="157"/>
      <c r="BX155" s="157"/>
      <c r="BY155" s="157"/>
      <c r="BZ155" s="157"/>
      <c r="CA155" s="157"/>
      <c r="CB155" s="157"/>
      <c r="CC155" s="157"/>
      <c r="CD155" s="157"/>
      <c r="CE155" s="157"/>
      <c r="CF155" s="157"/>
      <c r="CG155" s="157"/>
      <c r="CH155" s="157"/>
      <c r="CI155" s="157"/>
      <c r="CJ155" s="157"/>
      <c r="CK155" s="157"/>
      <c r="CL155" s="157"/>
      <c r="CM155" s="157"/>
      <c r="CN155" s="157"/>
      <c r="CO155" s="157"/>
      <c r="CP155" s="157"/>
      <c r="CQ155" s="157"/>
      <c r="CR155" s="157"/>
      <c r="CS155" s="157"/>
      <c r="CT155" s="157"/>
      <c r="CU155" s="157"/>
      <c r="CV155" s="157"/>
      <c r="CW155" s="157"/>
      <c r="CX155" s="157"/>
      <c r="CY155" s="157"/>
      <c r="CZ155" s="157"/>
      <c r="DA155" s="157"/>
      <c r="DB155" s="157"/>
      <c r="DC155" s="157"/>
      <c r="DD155" s="157"/>
      <c r="DE155" s="157"/>
      <c r="DF155" s="157"/>
      <c r="DG155" s="157"/>
      <c r="DH155" s="157"/>
      <c r="DI155" s="157"/>
      <c r="DJ155" s="157"/>
      <c r="DK155" s="157"/>
      <c r="DL155" s="157"/>
      <c r="DM155" s="157"/>
      <c r="DN155" s="157"/>
      <c r="DO155" s="157"/>
      <c r="DP155" s="157"/>
      <c r="DQ155" s="157"/>
      <c r="DR155" s="157"/>
      <c r="DS155" s="157"/>
      <c r="DT155" s="157"/>
      <c r="DU155" s="157"/>
      <c r="DV155" s="157"/>
      <c r="DW155" s="157"/>
      <c r="DX155" s="157"/>
      <c r="DY155" s="157"/>
      <c r="DZ155" s="157"/>
      <c r="EA155" s="157"/>
      <c r="EB155" s="157"/>
      <c r="EC155" s="157"/>
      <c r="ED155" s="157"/>
      <c r="EE155" s="157"/>
    </row>
    <row r="156" spans="1:135" ht="9.75" customHeight="1">
      <c r="A156" s="157"/>
      <c r="B156" s="157"/>
      <c r="C156" s="157"/>
      <c r="D156" s="157"/>
      <c r="E156" s="157"/>
      <c r="F156" s="157"/>
      <c r="G156" s="157"/>
      <c r="H156" s="157"/>
      <c r="I156" s="494"/>
      <c r="J156" s="494"/>
      <c r="K156" s="494"/>
      <c r="L156" s="494"/>
      <c r="M156" s="494"/>
      <c r="N156" s="494"/>
      <c r="O156" s="494"/>
      <c r="P156" s="494"/>
      <c r="Q156" s="494"/>
      <c r="R156" s="494"/>
      <c r="S156" s="494"/>
      <c r="T156" s="494"/>
      <c r="U156" s="494"/>
      <c r="V156" s="494"/>
      <c r="W156" s="494"/>
      <c r="X156" s="494"/>
      <c r="Y156" s="494"/>
      <c r="Z156" s="494"/>
      <c r="AA156" s="494"/>
      <c r="AB156" s="494"/>
      <c r="AH156" s="492"/>
      <c r="AI156" s="157"/>
      <c r="AJ156" s="157"/>
      <c r="AK156" s="525"/>
      <c r="AL156" s="525"/>
      <c r="AM156" s="525"/>
      <c r="AN156" s="157"/>
      <c r="AO156" s="157"/>
      <c r="AP156" s="525"/>
      <c r="AQ156" s="525"/>
      <c r="AR156" s="525"/>
      <c r="AS156" s="525"/>
      <c r="AT156" s="525"/>
      <c r="AU156" s="525"/>
      <c r="AV156" s="525"/>
      <c r="AW156" s="525"/>
      <c r="AX156" s="525"/>
      <c r="AY156" s="525"/>
      <c r="AZ156" s="525"/>
      <c r="BA156" s="157"/>
      <c r="BB156" s="157"/>
      <c r="BC156" s="157"/>
      <c r="BD156" s="157"/>
      <c r="BE156" s="157"/>
      <c r="BF156" s="157"/>
      <c r="BG156" s="157"/>
      <c r="BH156" s="157"/>
      <c r="BI156" s="157"/>
      <c r="BJ156" s="157"/>
      <c r="BK156" s="157"/>
      <c r="BL156" s="157"/>
      <c r="BM156" s="157"/>
      <c r="BN156" s="157"/>
      <c r="BO156" s="157"/>
      <c r="BP156" s="493"/>
      <c r="BQ156" s="157"/>
      <c r="BR156" s="494"/>
      <c r="BS156" s="157"/>
      <c r="BT156" s="157"/>
      <c r="BU156" s="157"/>
      <c r="BV156" s="157"/>
      <c r="BW156" s="157"/>
      <c r="BX156" s="157"/>
      <c r="BY156" s="157"/>
      <c r="BZ156" s="157"/>
      <c r="CA156" s="157"/>
      <c r="CB156" s="157"/>
      <c r="CC156" s="157"/>
      <c r="CD156" s="157"/>
      <c r="CE156" s="157"/>
      <c r="CF156" s="157"/>
      <c r="CG156" s="157"/>
      <c r="CH156" s="157"/>
      <c r="CI156" s="157"/>
      <c r="CJ156" s="157"/>
      <c r="CK156" s="157"/>
      <c r="CL156" s="157"/>
      <c r="CM156" s="157"/>
      <c r="CN156" s="157"/>
      <c r="CO156" s="157"/>
      <c r="CP156" s="157"/>
      <c r="CQ156" s="157"/>
      <c r="CR156" s="157"/>
      <c r="CS156" s="157"/>
      <c r="CT156" s="157"/>
      <c r="CU156" s="157"/>
      <c r="CV156" s="157"/>
      <c r="CW156" s="157"/>
      <c r="CX156" s="157"/>
      <c r="CY156" s="157"/>
      <c r="CZ156" s="157"/>
      <c r="DA156" s="157"/>
      <c r="DB156" s="157"/>
      <c r="DC156" s="157"/>
      <c r="DD156" s="157"/>
      <c r="DE156" s="157"/>
      <c r="DF156" s="157"/>
      <c r="DG156" s="157"/>
      <c r="DH156" s="157"/>
      <c r="DI156" s="157"/>
      <c r="DJ156" s="157"/>
      <c r="DK156" s="157"/>
      <c r="DL156" s="157"/>
      <c r="DM156" s="157"/>
      <c r="DN156" s="157"/>
      <c r="DO156" s="157"/>
      <c r="DP156" s="157"/>
      <c r="DQ156" s="157"/>
      <c r="DR156" s="157"/>
      <c r="DS156" s="157"/>
      <c r="DT156" s="157"/>
      <c r="DU156" s="157"/>
      <c r="DV156" s="157"/>
      <c r="DW156" s="157"/>
      <c r="DX156" s="157"/>
      <c r="DY156" s="157"/>
      <c r="DZ156" s="157"/>
      <c r="EA156" s="157"/>
      <c r="EB156" s="157"/>
      <c r="EC156" s="157"/>
      <c r="ED156" s="157"/>
      <c r="EE156" s="157"/>
    </row>
    <row r="157" spans="1:135" ht="9.75" customHeight="1">
      <c r="A157" s="157"/>
      <c r="B157" s="157"/>
      <c r="C157" s="157"/>
      <c r="D157" s="157"/>
      <c r="E157" s="157"/>
      <c r="F157" s="157"/>
      <c r="G157" s="157"/>
      <c r="H157" s="157"/>
      <c r="I157" s="494"/>
      <c r="J157" s="494"/>
      <c r="K157" s="494"/>
      <c r="L157" s="494"/>
      <c r="M157" s="494"/>
      <c r="N157" s="494"/>
      <c r="O157" s="494"/>
      <c r="P157" s="494"/>
      <c r="Q157" s="494"/>
      <c r="R157" s="494"/>
      <c r="S157" s="494"/>
      <c r="T157" s="494"/>
      <c r="U157" s="494"/>
      <c r="V157" s="494"/>
      <c r="W157" s="494"/>
      <c r="X157" s="494"/>
      <c r="Y157" s="494"/>
      <c r="Z157" s="494"/>
      <c r="AA157" s="494"/>
      <c r="AB157" s="494"/>
      <c r="AH157" s="492"/>
      <c r="AI157" s="157"/>
      <c r="AJ157" s="157"/>
      <c r="AK157" s="525"/>
      <c r="AL157" s="525"/>
      <c r="AM157" s="525"/>
      <c r="AN157" s="157"/>
      <c r="AO157" s="157"/>
      <c r="AP157" s="525"/>
      <c r="AQ157" s="525"/>
      <c r="AR157" s="525"/>
      <c r="AS157" s="525"/>
      <c r="AT157" s="525"/>
      <c r="AU157" s="525"/>
      <c r="AV157" s="525"/>
      <c r="AW157" s="525"/>
      <c r="AX157" s="525"/>
      <c r="AY157" s="525"/>
      <c r="AZ157" s="525"/>
      <c r="BA157" s="157"/>
      <c r="BB157" s="157"/>
      <c r="BC157" s="157"/>
      <c r="BD157" s="157"/>
      <c r="BE157" s="157"/>
      <c r="BF157" s="157"/>
      <c r="BG157" s="157"/>
      <c r="BH157" s="157"/>
      <c r="BI157" s="157"/>
      <c r="BJ157" s="157"/>
      <c r="BK157" s="157"/>
      <c r="BL157" s="157"/>
      <c r="BM157" s="157"/>
      <c r="BN157" s="157"/>
      <c r="BO157" s="157"/>
      <c r="BP157" s="493"/>
      <c r="BQ157" s="157"/>
      <c r="BR157" s="494"/>
      <c r="BS157" s="157"/>
      <c r="BT157" s="157"/>
      <c r="BU157" s="157"/>
      <c r="BV157" s="157"/>
      <c r="BW157" s="157"/>
      <c r="BX157" s="157"/>
      <c r="BY157" s="157"/>
      <c r="BZ157" s="157"/>
      <c r="CA157" s="157"/>
      <c r="CB157" s="157"/>
      <c r="CC157" s="157"/>
      <c r="CD157" s="157"/>
      <c r="CE157" s="157"/>
      <c r="CF157" s="157"/>
      <c r="CG157" s="157"/>
      <c r="CH157" s="157"/>
      <c r="CI157" s="157"/>
      <c r="CJ157" s="157"/>
      <c r="CK157" s="157"/>
      <c r="CL157" s="157"/>
      <c r="CM157" s="157"/>
      <c r="CN157" s="157"/>
      <c r="CO157" s="157"/>
      <c r="CP157" s="157"/>
      <c r="CQ157" s="157"/>
      <c r="CR157" s="157"/>
      <c r="CS157" s="157"/>
      <c r="CT157" s="157"/>
      <c r="CU157" s="157"/>
      <c r="CV157" s="157"/>
      <c r="CW157" s="157"/>
      <c r="CX157" s="157"/>
      <c r="CY157" s="157"/>
      <c r="CZ157" s="157"/>
      <c r="DA157" s="157"/>
      <c r="DB157" s="157"/>
      <c r="DC157" s="157"/>
      <c r="DD157" s="157"/>
      <c r="DE157" s="157"/>
      <c r="DF157" s="157"/>
      <c r="DG157" s="157"/>
      <c r="DH157" s="157"/>
      <c r="DI157" s="157"/>
      <c r="DJ157" s="157"/>
      <c r="DK157" s="157"/>
      <c r="DL157" s="157"/>
      <c r="DM157" s="157"/>
      <c r="DN157" s="157"/>
      <c r="DO157" s="157"/>
      <c r="DP157" s="157"/>
      <c r="DQ157" s="157"/>
      <c r="DR157" s="157"/>
      <c r="DS157" s="157"/>
      <c r="DT157" s="157"/>
      <c r="DU157" s="157"/>
      <c r="DV157" s="157"/>
      <c r="DW157" s="157"/>
      <c r="DX157" s="157"/>
      <c r="DY157" s="157"/>
      <c r="DZ157" s="157"/>
      <c r="EA157" s="157"/>
      <c r="EB157" s="157"/>
      <c r="EC157" s="157"/>
      <c r="ED157" s="157"/>
      <c r="EE157" s="157"/>
    </row>
    <row r="158" spans="1:135" ht="9.75" customHeight="1">
      <c r="A158" s="157"/>
      <c r="B158" s="157"/>
      <c r="C158" s="157"/>
      <c r="D158" s="157"/>
      <c r="E158" s="157"/>
      <c r="F158" s="157"/>
      <c r="G158" s="157"/>
      <c r="H158" s="157"/>
      <c r="I158" s="494"/>
      <c r="J158" s="494"/>
      <c r="K158" s="494"/>
      <c r="L158" s="494"/>
      <c r="M158" s="494"/>
      <c r="N158" s="494"/>
      <c r="O158" s="494"/>
      <c r="P158" s="494"/>
      <c r="Q158" s="494"/>
      <c r="R158" s="494"/>
      <c r="S158" s="494"/>
      <c r="T158" s="494"/>
      <c r="U158" s="494"/>
      <c r="V158" s="494"/>
      <c r="W158" s="494"/>
      <c r="X158" s="494"/>
      <c r="Y158" s="494"/>
      <c r="Z158" s="494"/>
      <c r="AA158" s="494"/>
      <c r="AB158" s="494"/>
      <c r="AH158" s="492"/>
      <c r="AI158" s="157"/>
      <c r="AJ158" s="157"/>
      <c r="AK158" s="525"/>
      <c r="AL158" s="525"/>
      <c r="AM158" s="525"/>
      <c r="AN158" s="157"/>
      <c r="AO158" s="157"/>
      <c r="AP158" s="525"/>
      <c r="AQ158" s="525"/>
      <c r="AR158" s="525"/>
      <c r="AS158" s="525"/>
      <c r="AT158" s="525"/>
      <c r="AU158" s="525"/>
      <c r="AV158" s="525"/>
      <c r="AW158" s="525"/>
      <c r="AX158" s="525"/>
      <c r="AY158" s="525"/>
      <c r="AZ158" s="525"/>
      <c r="BA158" s="157"/>
      <c r="BB158" s="157"/>
      <c r="BC158" s="157"/>
      <c r="BD158" s="157"/>
      <c r="BE158" s="157"/>
      <c r="BF158" s="157"/>
      <c r="BG158" s="157"/>
      <c r="BH158" s="157"/>
      <c r="BI158" s="157"/>
      <c r="BJ158" s="157"/>
      <c r="BK158" s="157"/>
      <c r="BL158" s="157"/>
      <c r="BM158" s="157"/>
      <c r="BN158" s="157"/>
      <c r="BO158" s="157"/>
      <c r="BP158" s="493"/>
      <c r="BQ158" s="157"/>
      <c r="BR158" s="494"/>
      <c r="BS158" s="157"/>
      <c r="BT158" s="157"/>
      <c r="BU158" s="157"/>
      <c r="BV158" s="157"/>
      <c r="BW158" s="157"/>
      <c r="BX158" s="157"/>
      <c r="BY158" s="157"/>
      <c r="BZ158" s="157"/>
      <c r="CA158" s="157"/>
      <c r="CB158" s="157"/>
      <c r="CC158" s="157"/>
      <c r="CD158" s="157"/>
      <c r="CE158" s="157"/>
      <c r="CF158" s="157"/>
      <c r="CG158" s="157"/>
      <c r="CH158" s="157"/>
      <c r="CI158" s="157"/>
      <c r="CJ158" s="157"/>
      <c r="CK158" s="157"/>
      <c r="CL158" s="157"/>
      <c r="CM158" s="157"/>
      <c r="CN158" s="157"/>
      <c r="CO158" s="157"/>
      <c r="CP158" s="157"/>
      <c r="CQ158" s="157"/>
      <c r="CR158" s="157"/>
      <c r="CS158" s="157"/>
      <c r="CT158" s="157"/>
      <c r="CU158" s="157"/>
      <c r="CV158" s="157"/>
      <c r="CW158" s="157"/>
      <c r="CX158" s="157"/>
      <c r="CY158" s="157"/>
      <c r="CZ158" s="157"/>
      <c r="DA158" s="157"/>
      <c r="DB158" s="157"/>
      <c r="DC158" s="157"/>
      <c r="DD158" s="157"/>
      <c r="DE158" s="157"/>
      <c r="DF158" s="157"/>
      <c r="DG158" s="157"/>
      <c r="DH158" s="157"/>
      <c r="DI158" s="157"/>
      <c r="DJ158" s="157"/>
      <c r="DK158" s="157"/>
      <c r="DL158" s="157"/>
      <c r="DM158" s="157"/>
      <c r="DN158" s="157"/>
      <c r="DO158" s="157"/>
      <c r="DP158" s="157"/>
      <c r="DQ158" s="157"/>
      <c r="DR158" s="157"/>
      <c r="DS158" s="157"/>
      <c r="DT158" s="157"/>
      <c r="DU158" s="157"/>
      <c r="DV158" s="157"/>
      <c r="DW158" s="157"/>
      <c r="DX158" s="157"/>
      <c r="DY158" s="157"/>
      <c r="DZ158" s="157"/>
      <c r="EA158" s="157"/>
      <c r="EB158" s="157"/>
      <c r="EC158" s="157"/>
      <c r="ED158" s="157"/>
      <c r="EE158" s="157"/>
    </row>
    <row r="159" spans="1:135" ht="9.75" customHeight="1">
      <c r="A159" s="157"/>
      <c r="B159" s="157"/>
      <c r="C159" s="157"/>
      <c r="D159" s="157"/>
      <c r="E159" s="157"/>
      <c r="F159" s="157"/>
      <c r="G159" s="157"/>
      <c r="H159" s="157"/>
      <c r="I159" s="494"/>
      <c r="J159" s="494"/>
      <c r="K159" s="494"/>
      <c r="L159" s="494"/>
      <c r="M159" s="494"/>
      <c r="N159" s="494"/>
      <c r="O159" s="494"/>
      <c r="P159" s="494"/>
      <c r="Q159" s="494"/>
      <c r="R159" s="494"/>
      <c r="S159" s="494"/>
      <c r="T159" s="494"/>
      <c r="U159" s="494"/>
      <c r="V159" s="494"/>
      <c r="W159" s="494"/>
      <c r="X159" s="494"/>
      <c r="Y159" s="494"/>
      <c r="Z159" s="494"/>
      <c r="AA159" s="494"/>
      <c r="AB159" s="494"/>
      <c r="AH159" s="492"/>
      <c r="AI159" s="157"/>
      <c r="AJ159" s="157"/>
      <c r="AK159" s="525"/>
      <c r="AL159" s="525"/>
      <c r="AM159" s="525"/>
      <c r="AN159" s="157"/>
      <c r="AO159" s="157"/>
      <c r="AP159" s="525"/>
      <c r="AQ159" s="525"/>
      <c r="AR159" s="525"/>
      <c r="AS159" s="525"/>
      <c r="AT159" s="525"/>
      <c r="AU159" s="525"/>
      <c r="AV159" s="525"/>
      <c r="AW159" s="525"/>
      <c r="AX159" s="525"/>
      <c r="AY159" s="525"/>
      <c r="AZ159" s="525"/>
      <c r="BA159" s="157"/>
      <c r="BB159" s="157"/>
      <c r="BC159" s="157"/>
      <c r="BD159" s="157"/>
      <c r="BE159" s="157"/>
      <c r="BF159" s="157"/>
      <c r="BG159" s="157"/>
      <c r="BH159" s="157"/>
      <c r="BI159" s="157"/>
      <c r="BJ159" s="157"/>
      <c r="BK159" s="157"/>
      <c r="BL159" s="157"/>
      <c r="BM159" s="157"/>
      <c r="BN159" s="157"/>
      <c r="BO159" s="157"/>
      <c r="BP159" s="493"/>
      <c r="BQ159" s="157"/>
      <c r="BR159" s="494"/>
      <c r="BS159" s="157"/>
      <c r="BT159" s="157"/>
      <c r="BU159" s="157"/>
      <c r="BV159" s="157"/>
      <c r="BW159" s="157"/>
      <c r="BX159" s="157"/>
      <c r="BY159" s="157"/>
      <c r="BZ159" s="157"/>
      <c r="CA159" s="157"/>
      <c r="CB159" s="157"/>
      <c r="CC159" s="157"/>
      <c r="CD159" s="157"/>
      <c r="CE159" s="157"/>
      <c r="CF159" s="157"/>
      <c r="CG159" s="157"/>
      <c r="CH159" s="157"/>
      <c r="CI159" s="157"/>
      <c r="CJ159" s="157"/>
      <c r="CK159" s="157"/>
      <c r="CL159" s="157"/>
      <c r="CM159" s="157"/>
      <c r="CN159" s="157"/>
      <c r="CO159" s="157"/>
      <c r="CP159" s="157"/>
      <c r="CQ159" s="157"/>
      <c r="CR159" s="157"/>
      <c r="CS159" s="157"/>
      <c r="CT159" s="157"/>
      <c r="CU159" s="157"/>
      <c r="CV159" s="157"/>
      <c r="CW159" s="157"/>
      <c r="CX159" s="157"/>
      <c r="CY159" s="157"/>
      <c r="CZ159" s="157"/>
      <c r="DA159" s="157"/>
      <c r="DB159" s="157"/>
      <c r="DC159" s="157"/>
      <c r="DD159" s="157"/>
      <c r="DE159" s="157"/>
      <c r="DF159" s="157"/>
      <c r="DG159" s="157"/>
      <c r="DH159" s="157"/>
      <c r="DI159" s="157"/>
      <c r="DJ159" s="157"/>
      <c r="DK159" s="157"/>
      <c r="DL159" s="157"/>
      <c r="DM159" s="157"/>
      <c r="DN159" s="157"/>
      <c r="DO159" s="157"/>
      <c r="DP159" s="157"/>
      <c r="DQ159" s="157"/>
      <c r="DR159" s="157"/>
      <c r="DS159" s="157"/>
      <c r="DT159" s="157"/>
      <c r="DU159" s="157"/>
      <c r="DV159" s="157"/>
      <c r="DW159" s="157"/>
      <c r="DX159" s="157"/>
      <c r="DY159" s="157"/>
      <c r="DZ159" s="157"/>
      <c r="EA159" s="157"/>
      <c r="EB159" s="157"/>
      <c r="EC159" s="157"/>
      <c r="ED159" s="157"/>
      <c r="EE159" s="157"/>
    </row>
    <row r="160" spans="1:135" ht="9.75" customHeight="1">
      <c r="A160" s="157"/>
      <c r="B160" s="157"/>
      <c r="C160" s="157"/>
      <c r="D160" s="157"/>
      <c r="E160" s="157"/>
      <c r="F160" s="157"/>
      <c r="G160" s="157"/>
      <c r="H160" s="157"/>
      <c r="I160" s="494"/>
      <c r="J160" s="494"/>
      <c r="K160" s="494"/>
      <c r="L160" s="494"/>
      <c r="M160" s="494"/>
      <c r="N160" s="494"/>
      <c r="O160" s="494"/>
      <c r="P160" s="494"/>
      <c r="Q160" s="494"/>
      <c r="R160" s="494"/>
      <c r="S160" s="494"/>
      <c r="T160" s="494"/>
      <c r="U160" s="494"/>
      <c r="V160" s="494"/>
      <c r="W160" s="494"/>
      <c r="X160" s="494"/>
      <c r="Y160" s="494"/>
      <c r="Z160" s="494"/>
      <c r="AA160" s="494"/>
      <c r="AB160" s="494"/>
      <c r="AH160" s="492"/>
      <c r="AI160" s="157"/>
      <c r="AJ160" s="157"/>
      <c r="AK160" s="525"/>
      <c r="AL160" s="525"/>
      <c r="AM160" s="525"/>
      <c r="AN160" s="157"/>
      <c r="AO160" s="157"/>
      <c r="AP160" s="525"/>
      <c r="AQ160" s="525"/>
      <c r="AR160" s="525"/>
      <c r="AS160" s="525"/>
      <c r="AT160" s="525"/>
      <c r="AU160" s="525"/>
      <c r="AV160" s="525"/>
      <c r="AW160" s="525"/>
      <c r="AX160" s="525"/>
      <c r="AY160" s="525"/>
      <c r="AZ160" s="525"/>
      <c r="BA160" s="157"/>
      <c r="BB160" s="157"/>
      <c r="BC160" s="157"/>
      <c r="BD160" s="157"/>
      <c r="BE160" s="157"/>
      <c r="BF160" s="157"/>
      <c r="BG160" s="157"/>
      <c r="BH160" s="157"/>
      <c r="BI160" s="157"/>
      <c r="BJ160" s="157"/>
      <c r="BK160" s="157"/>
      <c r="BL160" s="157"/>
      <c r="BM160" s="157"/>
      <c r="BN160" s="157"/>
      <c r="BO160" s="157"/>
      <c r="BP160" s="493"/>
      <c r="BQ160" s="157"/>
      <c r="BR160" s="494"/>
      <c r="BS160" s="157"/>
      <c r="BT160" s="157"/>
      <c r="BU160" s="157"/>
      <c r="BV160" s="157"/>
      <c r="BW160" s="157"/>
      <c r="BX160" s="157"/>
      <c r="BY160" s="157"/>
      <c r="BZ160" s="157"/>
      <c r="CA160" s="157"/>
      <c r="CB160" s="157"/>
      <c r="CC160" s="157"/>
      <c r="CD160" s="157"/>
      <c r="CE160" s="157"/>
      <c r="CF160" s="157"/>
      <c r="CG160" s="157"/>
      <c r="CH160" s="157"/>
      <c r="CI160" s="157"/>
      <c r="CJ160" s="157"/>
      <c r="CK160" s="157"/>
      <c r="CL160" s="157"/>
      <c r="CM160" s="157"/>
      <c r="CN160" s="157"/>
      <c r="CO160" s="157"/>
      <c r="CP160" s="157"/>
      <c r="CQ160" s="157"/>
      <c r="CR160" s="157"/>
      <c r="CS160" s="157"/>
      <c r="CT160" s="157"/>
      <c r="CU160" s="157"/>
      <c r="CV160" s="157"/>
      <c r="CW160" s="157"/>
      <c r="CX160" s="157"/>
      <c r="CY160" s="157"/>
      <c r="CZ160" s="157"/>
      <c r="DA160" s="157"/>
      <c r="DB160" s="157"/>
      <c r="DC160" s="157"/>
      <c r="DD160" s="157"/>
      <c r="DE160" s="157"/>
      <c r="DF160" s="157"/>
      <c r="DG160" s="157"/>
      <c r="DH160" s="157"/>
      <c r="DI160" s="157"/>
      <c r="DJ160" s="157"/>
      <c r="DK160" s="157"/>
      <c r="DL160" s="157"/>
      <c r="DM160" s="157"/>
      <c r="DN160" s="157"/>
      <c r="DO160" s="157"/>
      <c r="DP160" s="157"/>
      <c r="DQ160" s="157"/>
      <c r="DR160" s="157"/>
      <c r="DS160" s="157"/>
      <c r="DT160" s="157"/>
      <c r="DU160" s="157"/>
      <c r="DV160" s="157"/>
      <c r="DW160" s="157"/>
      <c r="DX160" s="157"/>
      <c r="DY160" s="157"/>
      <c r="DZ160" s="157"/>
      <c r="EA160" s="157"/>
      <c r="EB160" s="157"/>
      <c r="EC160" s="157"/>
      <c r="ED160" s="157"/>
      <c r="EE160" s="157"/>
    </row>
    <row r="161" spans="1:135" ht="9.75" customHeight="1">
      <c r="A161" s="157"/>
      <c r="B161" s="157"/>
      <c r="C161" s="157"/>
      <c r="D161" s="157"/>
      <c r="E161" s="157"/>
      <c r="F161" s="157"/>
      <c r="G161" s="157"/>
      <c r="H161" s="157"/>
      <c r="I161" s="494"/>
      <c r="J161" s="494"/>
      <c r="K161" s="494"/>
      <c r="L161" s="494"/>
      <c r="M161" s="494"/>
      <c r="N161" s="494"/>
      <c r="O161" s="494"/>
      <c r="P161" s="494"/>
      <c r="Q161" s="494"/>
      <c r="R161" s="494"/>
      <c r="S161" s="494"/>
      <c r="T161" s="494"/>
      <c r="U161" s="494"/>
      <c r="V161" s="494"/>
      <c r="W161" s="494"/>
      <c r="X161" s="494"/>
      <c r="Y161" s="494"/>
      <c r="Z161" s="494"/>
      <c r="AA161" s="494"/>
      <c r="AB161" s="494"/>
      <c r="AH161" s="492"/>
      <c r="AI161" s="157"/>
      <c r="AJ161" s="157"/>
      <c r="AK161" s="525"/>
      <c r="AL161" s="525"/>
      <c r="AM161" s="525"/>
      <c r="AN161" s="157"/>
      <c r="AO161" s="157"/>
      <c r="AP161" s="525"/>
      <c r="AQ161" s="525"/>
      <c r="AR161" s="525"/>
      <c r="AS161" s="525"/>
      <c r="AT161" s="525"/>
      <c r="AU161" s="525"/>
      <c r="AV161" s="525"/>
      <c r="AW161" s="525"/>
      <c r="AX161" s="525"/>
      <c r="AY161" s="525"/>
      <c r="AZ161" s="525"/>
      <c r="BA161" s="157"/>
      <c r="BB161" s="157"/>
      <c r="BC161" s="157"/>
      <c r="BD161" s="157"/>
      <c r="BE161" s="157"/>
      <c r="BF161" s="157"/>
      <c r="BG161" s="157"/>
      <c r="BH161" s="157"/>
      <c r="BI161" s="157"/>
      <c r="BJ161" s="157"/>
      <c r="BK161" s="157"/>
      <c r="BL161" s="157"/>
      <c r="BM161" s="157"/>
      <c r="BN161" s="157"/>
      <c r="BO161" s="157"/>
      <c r="BP161" s="493"/>
      <c r="BQ161" s="157"/>
      <c r="BR161" s="494"/>
      <c r="BS161" s="157"/>
      <c r="BT161" s="157"/>
      <c r="BU161" s="157"/>
      <c r="BV161" s="157"/>
      <c r="BW161" s="157"/>
      <c r="BX161" s="157"/>
      <c r="BY161" s="157"/>
      <c r="BZ161" s="157"/>
      <c r="CA161" s="157"/>
      <c r="CB161" s="157"/>
      <c r="CC161" s="157"/>
      <c r="CD161" s="157"/>
      <c r="CE161" s="157"/>
      <c r="CF161" s="157"/>
      <c r="CG161" s="157"/>
      <c r="CH161" s="157"/>
      <c r="CI161" s="157"/>
      <c r="CJ161" s="157"/>
      <c r="CK161" s="157"/>
      <c r="CL161" s="157"/>
      <c r="CM161" s="157"/>
      <c r="CN161" s="157"/>
      <c r="CO161" s="157"/>
      <c r="CP161" s="157"/>
      <c r="CQ161" s="157"/>
      <c r="CR161" s="157"/>
      <c r="CS161" s="157"/>
      <c r="CT161" s="157"/>
      <c r="CU161" s="157"/>
      <c r="CV161" s="157"/>
      <c r="CW161" s="157"/>
      <c r="CX161" s="157"/>
      <c r="CY161" s="157"/>
      <c r="CZ161" s="157"/>
      <c r="DA161" s="157"/>
      <c r="DB161" s="157"/>
      <c r="DC161" s="157"/>
      <c r="DD161" s="157"/>
      <c r="DE161" s="157"/>
      <c r="DF161" s="157"/>
      <c r="DG161" s="157"/>
      <c r="DH161" s="157"/>
      <c r="DI161" s="157"/>
      <c r="DJ161" s="157"/>
      <c r="DK161" s="157"/>
      <c r="DL161" s="157"/>
      <c r="DM161" s="157"/>
      <c r="DN161" s="157"/>
      <c r="DO161" s="157"/>
      <c r="DP161" s="157"/>
      <c r="DQ161" s="157"/>
      <c r="DR161" s="157"/>
      <c r="DS161" s="157"/>
      <c r="DT161" s="157"/>
      <c r="DU161" s="157"/>
      <c r="DV161" s="157"/>
      <c r="DW161" s="157"/>
      <c r="DX161" s="157"/>
      <c r="DY161" s="157"/>
      <c r="DZ161" s="157"/>
      <c r="EA161" s="157"/>
      <c r="EB161" s="157"/>
      <c r="EC161" s="157"/>
      <c r="ED161" s="157"/>
      <c r="EE161" s="157"/>
    </row>
    <row r="162" spans="1:135" ht="9.75" customHeight="1">
      <c r="A162" s="157"/>
      <c r="B162" s="157"/>
      <c r="C162" s="157"/>
      <c r="D162" s="157"/>
      <c r="E162" s="157"/>
      <c r="F162" s="157"/>
      <c r="G162" s="157"/>
      <c r="H162" s="157"/>
      <c r="I162" s="494"/>
      <c r="J162" s="494"/>
      <c r="K162" s="494"/>
      <c r="L162" s="494"/>
      <c r="M162" s="494"/>
      <c r="N162" s="494"/>
      <c r="O162" s="494"/>
      <c r="P162" s="494"/>
      <c r="Q162" s="494"/>
      <c r="R162" s="494"/>
      <c r="S162" s="494"/>
      <c r="T162" s="494"/>
      <c r="U162" s="494"/>
      <c r="V162" s="494"/>
      <c r="W162" s="494"/>
      <c r="X162" s="494"/>
      <c r="Y162" s="494"/>
      <c r="Z162" s="494"/>
      <c r="AA162" s="494"/>
      <c r="AB162" s="494"/>
      <c r="AH162" s="492"/>
      <c r="AI162" s="157"/>
      <c r="AJ162" s="157"/>
      <c r="AK162" s="525"/>
      <c r="AL162" s="525"/>
      <c r="AM162" s="525"/>
      <c r="AN162" s="157"/>
      <c r="AO162" s="157"/>
      <c r="AP162" s="525"/>
      <c r="AQ162" s="525"/>
      <c r="AR162" s="525"/>
      <c r="AS162" s="525"/>
      <c r="AT162" s="525"/>
      <c r="AU162" s="525"/>
      <c r="AV162" s="525"/>
      <c r="AW162" s="525"/>
      <c r="AX162" s="525"/>
      <c r="AY162" s="525"/>
      <c r="AZ162" s="525"/>
      <c r="BA162" s="157"/>
      <c r="BB162" s="157"/>
      <c r="BC162" s="157"/>
      <c r="BD162" s="157"/>
      <c r="BE162" s="157"/>
      <c r="BF162" s="157"/>
      <c r="BG162" s="157"/>
      <c r="BH162" s="157"/>
      <c r="BI162" s="157"/>
      <c r="BJ162" s="157"/>
      <c r="BK162" s="157"/>
      <c r="BL162" s="157"/>
      <c r="BM162" s="157"/>
      <c r="BN162" s="157"/>
      <c r="BO162" s="157"/>
      <c r="BP162" s="493"/>
      <c r="BQ162" s="157"/>
      <c r="BR162" s="494"/>
      <c r="BS162" s="157"/>
      <c r="BT162" s="157"/>
      <c r="BU162" s="157"/>
      <c r="BV162" s="157"/>
      <c r="BW162" s="157"/>
      <c r="BX162" s="157"/>
      <c r="BY162" s="157"/>
      <c r="BZ162" s="157"/>
      <c r="CA162" s="157"/>
      <c r="CB162" s="157"/>
      <c r="CC162" s="157"/>
      <c r="CD162" s="157"/>
      <c r="CE162" s="157"/>
      <c r="CF162" s="157"/>
      <c r="CG162" s="157"/>
      <c r="CH162" s="157"/>
      <c r="CI162" s="157"/>
      <c r="CJ162" s="157"/>
      <c r="CK162" s="157"/>
      <c r="CL162" s="157"/>
      <c r="CM162" s="157"/>
      <c r="CN162" s="157"/>
      <c r="CO162" s="157"/>
      <c r="CP162" s="157"/>
      <c r="CQ162" s="157"/>
      <c r="CR162" s="157"/>
      <c r="CS162" s="157"/>
      <c r="CT162" s="157"/>
      <c r="CU162" s="157"/>
      <c r="CV162" s="157"/>
      <c r="CW162" s="157"/>
      <c r="CX162" s="157"/>
      <c r="CY162" s="157"/>
      <c r="CZ162" s="157"/>
      <c r="DA162" s="157"/>
      <c r="DB162" s="157"/>
      <c r="DC162" s="157"/>
      <c r="DD162" s="157"/>
      <c r="DE162" s="157"/>
      <c r="DF162" s="157"/>
      <c r="DG162" s="157"/>
      <c r="DH162" s="157"/>
      <c r="DI162" s="157"/>
      <c r="DJ162" s="157"/>
      <c r="DK162" s="157"/>
      <c r="DL162" s="157"/>
      <c r="DM162" s="157"/>
      <c r="DN162" s="157"/>
      <c r="DO162" s="157"/>
      <c r="DP162" s="157"/>
      <c r="DQ162" s="157"/>
      <c r="DR162" s="157"/>
      <c r="DS162" s="157"/>
      <c r="DT162" s="157"/>
      <c r="DU162" s="157"/>
      <c r="DV162" s="157"/>
      <c r="DW162" s="157"/>
      <c r="DX162" s="157"/>
      <c r="DY162" s="157"/>
      <c r="DZ162" s="157"/>
      <c r="EA162" s="157"/>
      <c r="EB162" s="157"/>
      <c r="EC162" s="157"/>
      <c r="ED162" s="157"/>
      <c r="EE162" s="157"/>
    </row>
    <row r="163" spans="1:135" ht="9.75" customHeight="1">
      <c r="A163" s="157"/>
      <c r="B163" s="157"/>
      <c r="C163" s="157"/>
      <c r="D163" s="157"/>
      <c r="E163" s="157"/>
      <c r="F163" s="157"/>
      <c r="G163" s="157"/>
      <c r="H163" s="157"/>
      <c r="I163" s="494"/>
      <c r="J163" s="494"/>
      <c r="K163" s="494"/>
      <c r="L163" s="494"/>
      <c r="M163" s="494"/>
      <c r="N163" s="494"/>
      <c r="O163" s="494"/>
      <c r="P163" s="494"/>
      <c r="Q163" s="494"/>
      <c r="R163" s="494"/>
      <c r="S163" s="494"/>
      <c r="T163" s="494"/>
      <c r="U163" s="494"/>
      <c r="V163" s="494"/>
      <c r="W163" s="494"/>
      <c r="X163" s="494"/>
      <c r="Y163" s="494"/>
      <c r="Z163" s="494"/>
      <c r="AA163" s="494"/>
      <c r="AB163" s="494"/>
      <c r="AH163" s="492"/>
      <c r="AI163" s="157"/>
      <c r="AJ163" s="157"/>
      <c r="AK163" s="525"/>
      <c r="AL163" s="525"/>
      <c r="AM163" s="525"/>
      <c r="AN163" s="157"/>
      <c r="AO163" s="157"/>
      <c r="AP163" s="525"/>
      <c r="AQ163" s="525"/>
      <c r="AR163" s="525"/>
      <c r="AS163" s="525"/>
      <c r="AT163" s="525"/>
      <c r="AU163" s="525"/>
      <c r="AV163" s="525"/>
      <c r="AW163" s="525"/>
      <c r="AX163" s="525"/>
      <c r="AY163" s="525"/>
      <c r="AZ163" s="525"/>
      <c r="BA163" s="157"/>
      <c r="BB163" s="157"/>
      <c r="BC163" s="157"/>
      <c r="BD163" s="157"/>
      <c r="BE163" s="157"/>
      <c r="BF163" s="157"/>
      <c r="BG163" s="157"/>
      <c r="BH163" s="157"/>
      <c r="BI163" s="157"/>
      <c r="BJ163" s="157"/>
      <c r="BK163" s="157"/>
      <c r="BL163" s="157"/>
      <c r="BM163" s="157"/>
      <c r="BN163" s="157"/>
      <c r="BO163" s="157"/>
      <c r="BP163" s="493"/>
      <c r="BQ163" s="157"/>
      <c r="BR163" s="494"/>
      <c r="BS163" s="157"/>
      <c r="BT163" s="157"/>
      <c r="BU163" s="157"/>
      <c r="BV163" s="157"/>
      <c r="BW163" s="157"/>
      <c r="BX163" s="157"/>
      <c r="BY163" s="157"/>
      <c r="BZ163" s="157"/>
      <c r="CA163" s="157"/>
      <c r="CB163" s="157"/>
      <c r="CC163" s="157"/>
      <c r="CD163" s="157"/>
      <c r="CE163" s="157"/>
      <c r="CF163" s="157"/>
      <c r="CG163" s="157"/>
      <c r="CH163" s="157"/>
      <c r="CI163" s="157"/>
      <c r="CJ163" s="157"/>
      <c r="CK163" s="157"/>
      <c r="CL163" s="157"/>
      <c r="CM163" s="157"/>
      <c r="CN163" s="157"/>
      <c r="CO163" s="157"/>
      <c r="CP163" s="157"/>
      <c r="CQ163" s="157"/>
      <c r="CR163" s="157"/>
      <c r="CS163" s="157"/>
      <c r="CT163" s="157"/>
      <c r="CU163" s="157"/>
      <c r="CV163" s="157"/>
      <c r="CW163" s="157"/>
      <c r="CX163" s="157"/>
      <c r="CY163" s="157"/>
      <c r="CZ163" s="157"/>
      <c r="DA163" s="157"/>
      <c r="DB163" s="157"/>
      <c r="DC163" s="157"/>
      <c r="DD163" s="157"/>
      <c r="DE163" s="157"/>
      <c r="DF163" s="157"/>
      <c r="DG163" s="157"/>
      <c r="DH163" s="157"/>
      <c r="DI163" s="157"/>
      <c r="DJ163" s="157"/>
      <c r="DK163" s="157"/>
      <c r="DL163" s="157"/>
      <c r="DM163" s="157"/>
      <c r="DN163" s="157"/>
      <c r="DO163" s="157"/>
      <c r="DP163" s="157"/>
      <c r="DQ163" s="157"/>
      <c r="DR163" s="157"/>
      <c r="DS163" s="157"/>
      <c r="DT163" s="157"/>
      <c r="DU163" s="157"/>
      <c r="DV163" s="157"/>
      <c r="DW163" s="157"/>
      <c r="DX163" s="157"/>
      <c r="DY163" s="157"/>
      <c r="DZ163" s="157"/>
      <c r="EA163" s="157"/>
      <c r="EB163" s="157"/>
      <c r="EC163" s="157"/>
      <c r="ED163" s="157"/>
      <c r="EE163" s="157"/>
    </row>
    <row r="164" spans="1:135" ht="9.75" customHeight="1">
      <c r="A164" s="157"/>
      <c r="B164" s="157"/>
      <c r="C164" s="157"/>
      <c r="D164" s="157"/>
      <c r="E164" s="157"/>
      <c r="F164" s="157"/>
      <c r="G164" s="157"/>
      <c r="H164" s="157"/>
      <c r="I164" s="494"/>
      <c r="J164" s="494"/>
      <c r="K164" s="494"/>
      <c r="L164" s="494"/>
      <c r="M164" s="494"/>
      <c r="N164" s="494"/>
      <c r="O164" s="494"/>
      <c r="P164" s="494"/>
      <c r="Q164" s="494"/>
      <c r="R164" s="494"/>
      <c r="S164" s="494"/>
      <c r="T164" s="494"/>
      <c r="U164" s="494"/>
      <c r="V164" s="494"/>
      <c r="W164" s="494"/>
      <c r="X164" s="494"/>
      <c r="Y164" s="494"/>
      <c r="Z164" s="494"/>
      <c r="AA164" s="494"/>
      <c r="AB164" s="494"/>
      <c r="AH164" s="492"/>
      <c r="AI164" s="157"/>
      <c r="AJ164" s="157"/>
      <c r="AK164" s="525"/>
      <c r="AL164" s="525"/>
      <c r="AM164" s="525"/>
      <c r="AN164" s="157"/>
      <c r="AO164" s="157"/>
      <c r="AP164" s="525"/>
      <c r="AQ164" s="525"/>
      <c r="AR164" s="525"/>
      <c r="AS164" s="525"/>
      <c r="AT164" s="525"/>
      <c r="AU164" s="525"/>
      <c r="AV164" s="525"/>
      <c r="AW164" s="525"/>
      <c r="AX164" s="525"/>
      <c r="AY164" s="525"/>
      <c r="AZ164" s="525"/>
      <c r="BA164" s="157"/>
      <c r="BB164" s="157"/>
      <c r="BC164" s="157"/>
      <c r="BD164" s="157"/>
      <c r="BE164" s="157"/>
      <c r="BF164" s="157"/>
      <c r="BG164" s="157"/>
      <c r="BH164" s="157"/>
      <c r="BI164" s="157"/>
      <c r="BJ164" s="157"/>
      <c r="BK164" s="157"/>
      <c r="BL164" s="157"/>
      <c r="BM164" s="157"/>
      <c r="BN164" s="157"/>
      <c r="BO164" s="157"/>
      <c r="BP164" s="493"/>
      <c r="BQ164" s="157"/>
      <c r="BR164" s="494"/>
      <c r="BS164" s="157"/>
      <c r="BT164" s="157"/>
      <c r="BU164" s="157"/>
      <c r="BV164" s="157"/>
      <c r="BW164" s="157"/>
      <c r="BX164" s="157"/>
      <c r="BY164" s="157"/>
      <c r="BZ164" s="157"/>
      <c r="CA164" s="157"/>
      <c r="CB164" s="157"/>
      <c r="CC164" s="157"/>
      <c r="CD164" s="157"/>
      <c r="CE164" s="157"/>
      <c r="CF164" s="157"/>
      <c r="CG164" s="157"/>
      <c r="CH164" s="157"/>
      <c r="CI164" s="157"/>
      <c r="CJ164" s="157"/>
      <c r="CK164" s="157"/>
      <c r="CL164" s="157"/>
      <c r="CM164" s="157"/>
      <c r="CN164" s="157"/>
      <c r="CO164" s="157"/>
      <c r="CP164" s="157"/>
      <c r="CQ164" s="157"/>
      <c r="CR164" s="157"/>
      <c r="CS164" s="157"/>
      <c r="CT164" s="157"/>
      <c r="CU164" s="157"/>
      <c r="CV164" s="157"/>
      <c r="CW164" s="157"/>
      <c r="CX164" s="157"/>
      <c r="CY164" s="157"/>
      <c r="CZ164" s="157"/>
      <c r="DA164" s="157"/>
      <c r="DB164" s="157"/>
      <c r="DC164" s="157"/>
      <c r="DD164" s="157"/>
      <c r="DE164" s="157"/>
      <c r="DF164" s="157"/>
      <c r="DG164" s="157"/>
      <c r="DH164" s="157"/>
      <c r="DI164" s="157"/>
      <c r="DJ164" s="157"/>
      <c r="DK164" s="157"/>
      <c r="DL164" s="157"/>
      <c r="DM164" s="157"/>
      <c r="DN164" s="157"/>
      <c r="DO164" s="157"/>
      <c r="DP164" s="157"/>
      <c r="DQ164" s="157"/>
      <c r="DR164" s="157"/>
      <c r="DS164" s="157"/>
      <c r="DT164" s="157"/>
      <c r="DU164" s="157"/>
      <c r="DV164" s="157"/>
      <c r="DW164" s="157"/>
      <c r="DX164" s="157"/>
      <c r="DY164" s="157"/>
      <c r="DZ164" s="157"/>
      <c r="EA164" s="157"/>
      <c r="EB164" s="157"/>
      <c r="EC164" s="157"/>
      <c r="ED164" s="157"/>
      <c r="EE164" s="157"/>
    </row>
    <row r="165" spans="1:135" ht="9.75" customHeight="1">
      <c r="A165" s="157"/>
      <c r="B165" s="157"/>
      <c r="C165" s="157"/>
      <c r="D165" s="157"/>
      <c r="E165" s="157"/>
      <c r="F165" s="157"/>
      <c r="G165" s="157"/>
      <c r="H165" s="157"/>
      <c r="I165" s="494"/>
      <c r="J165" s="494"/>
      <c r="K165" s="494"/>
      <c r="L165" s="494"/>
      <c r="M165" s="494"/>
      <c r="N165" s="494"/>
      <c r="O165" s="494"/>
      <c r="P165" s="494"/>
      <c r="Q165" s="494"/>
      <c r="R165" s="494"/>
      <c r="S165" s="494"/>
      <c r="T165" s="494"/>
      <c r="U165" s="494"/>
      <c r="V165" s="494"/>
      <c r="W165" s="494"/>
      <c r="X165" s="494"/>
      <c r="Y165" s="494"/>
      <c r="Z165" s="494"/>
      <c r="AA165" s="494"/>
      <c r="AB165" s="494"/>
      <c r="AH165" s="492"/>
      <c r="AI165" s="157"/>
      <c r="AJ165" s="157"/>
      <c r="AK165" s="525"/>
      <c r="AL165" s="525"/>
      <c r="AM165" s="525"/>
      <c r="AN165" s="157"/>
      <c r="AO165" s="157"/>
      <c r="AP165" s="525"/>
      <c r="AQ165" s="525"/>
      <c r="AR165" s="525"/>
      <c r="AS165" s="525"/>
      <c r="AT165" s="525"/>
      <c r="AU165" s="525"/>
      <c r="AV165" s="525"/>
      <c r="AW165" s="525"/>
      <c r="AX165" s="525"/>
      <c r="AY165" s="525"/>
      <c r="AZ165" s="525"/>
      <c r="BA165" s="157"/>
      <c r="BB165" s="157"/>
      <c r="BC165" s="157"/>
      <c r="BD165" s="157"/>
      <c r="BE165" s="157"/>
      <c r="BF165" s="157"/>
      <c r="BG165" s="157"/>
      <c r="BH165" s="157"/>
      <c r="BI165" s="157"/>
      <c r="BJ165" s="157"/>
      <c r="BK165" s="157"/>
      <c r="BL165" s="157"/>
      <c r="BM165" s="157"/>
      <c r="BN165" s="157"/>
      <c r="BO165" s="157"/>
      <c r="BP165" s="493"/>
      <c r="BQ165" s="157"/>
      <c r="BR165" s="494"/>
      <c r="BS165" s="157"/>
      <c r="BT165" s="157"/>
      <c r="BU165" s="157"/>
      <c r="BV165" s="157"/>
      <c r="BW165" s="157"/>
      <c r="BX165" s="157"/>
      <c r="BY165" s="157"/>
      <c r="BZ165" s="157"/>
      <c r="CA165" s="157"/>
      <c r="CB165" s="157"/>
      <c r="CC165" s="157"/>
      <c r="CD165" s="157"/>
      <c r="CE165" s="157"/>
      <c r="CF165" s="157"/>
      <c r="CG165" s="157"/>
      <c r="CH165" s="157"/>
      <c r="CI165" s="157"/>
      <c r="CJ165" s="157"/>
      <c r="CK165" s="157"/>
      <c r="CL165" s="157"/>
      <c r="CM165" s="157"/>
      <c r="CN165" s="157"/>
      <c r="CO165" s="157"/>
      <c r="CP165" s="157"/>
      <c r="CQ165" s="157"/>
      <c r="CR165" s="157"/>
      <c r="CS165" s="157"/>
      <c r="CT165" s="157"/>
      <c r="CU165" s="157"/>
      <c r="CV165" s="157"/>
      <c r="CW165" s="157"/>
      <c r="CX165" s="157"/>
      <c r="CY165" s="157"/>
      <c r="CZ165" s="157"/>
      <c r="DA165" s="157"/>
      <c r="DB165" s="157"/>
      <c r="DC165" s="157"/>
      <c r="DD165" s="157"/>
      <c r="DE165" s="157"/>
      <c r="DF165" s="157"/>
      <c r="DG165" s="157"/>
      <c r="DH165" s="157"/>
      <c r="DI165" s="157"/>
      <c r="DJ165" s="157"/>
      <c r="DK165" s="157"/>
      <c r="DL165" s="157"/>
      <c r="DM165" s="157"/>
      <c r="DN165" s="157"/>
      <c r="DO165" s="157"/>
      <c r="DP165" s="157"/>
      <c r="DQ165" s="157"/>
      <c r="DR165" s="157"/>
      <c r="DS165" s="157"/>
      <c r="DT165" s="157"/>
      <c r="DU165" s="157"/>
      <c r="DV165" s="157"/>
      <c r="DW165" s="157"/>
      <c r="DX165" s="157"/>
      <c r="DY165" s="157"/>
      <c r="DZ165" s="157"/>
      <c r="EA165" s="157"/>
      <c r="EB165" s="157"/>
      <c r="EC165" s="157"/>
      <c r="ED165" s="157"/>
      <c r="EE165" s="157"/>
    </row>
    <row r="166" spans="1:135" ht="9.75" customHeight="1">
      <c r="A166" s="157"/>
      <c r="B166" s="157"/>
      <c r="C166" s="157"/>
      <c r="D166" s="157"/>
      <c r="E166" s="157"/>
      <c r="F166" s="157"/>
      <c r="G166" s="157"/>
      <c r="H166" s="157"/>
      <c r="I166" s="494"/>
      <c r="J166" s="494"/>
      <c r="K166" s="494"/>
      <c r="L166" s="494"/>
      <c r="M166" s="494"/>
      <c r="N166" s="494"/>
      <c r="O166" s="494"/>
      <c r="P166" s="494"/>
      <c r="Q166" s="494"/>
      <c r="R166" s="494"/>
      <c r="S166" s="494"/>
      <c r="T166" s="494"/>
      <c r="U166" s="494"/>
      <c r="V166" s="494"/>
      <c r="W166" s="494"/>
      <c r="X166" s="494"/>
      <c r="Y166" s="494"/>
      <c r="Z166" s="494"/>
      <c r="AA166" s="494"/>
      <c r="AB166" s="494"/>
      <c r="AH166" s="492"/>
      <c r="AI166" s="157"/>
      <c r="AJ166" s="157"/>
      <c r="AK166" s="525"/>
      <c r="AL166" s="525"/>
      <c r="AM166" s="525"/>
      <c r="AN166" s="157"/>
      <c r="AO166" s="157"/>
      <c r="AP166" s="525"/>
      <c r="AQ166" s="525"/>
      <c r="AR166" s="525"/>
      <c r="AS166" s="525"/>
      <c r="AT166" s="525"/>
      <c r="AU166" s="525"/>
      <c r="AV166" s="525"/>
      <c r="AW166" s="525"/>
      <c r="AX166" s="525"/>
      <c r="AY166" s="525"/>
      <c r="AZ166" s="525"/>
      <c r="BA166" s="157"/>
      <c r="BB166" s="157"/>
      <c r="BC166" s="157"/>
      <c r="BD166" s="157"/>
      <c r="BE166" s="157"/>
      <c r="BF166" s="157"/>
      <c r="BG166" s="157"/>
      <c r="BH166" s="157"/>
      <c r="BI166" s="157"/>
      <c r="BJ166" s="157"/>
      <c r="BK166" s="157"/>
      <c r="BL166" s="157"/>
      <c r="BM166" s="157"/>
      <c r="BN166" s="157"/>
      <c r="BO166" s="157"/>
      <c r="BP166" s="493"/>
      <c r="BQ166" s="157"/>
      <c r="BR166" s="494"/>
      <c r="BS166" s="157"/>
      <c r="BT166" s="157"/>
      <c r="BU166" s="157"/>
      <c r="BV166" s="157"/>
      <c r="BW166" s="157"/>
      <c r="BX166" s="157"/>
      <c r="BY166" s="157"/>
      <c r="BZ166" s="157"/>
      <c r="CA166" s="157"/>
      <c r="CB166" s="157"/>
      <c r="CC166" s="157"/>
      <c r="CD166" s="157"/>
      <c r="CE166" s="157"/>
      <c r="CF166" s="157"/>
      <c r="CG166" s="157"/>
      <c r="CH166" s="157"/>
      <c r="CI166" s="157"/>
      <c r="CJ166" s="157"/>
      <c r="CK166" s="157"/>
      <c r="CL166" s="157"/>
      <c r="CM166" s="157"/>
      <c r="CN166" s="157"/>
      <c r="CO166" s="157"/>
      <c r="CP166" s="157"/>
      <c r="CQ166" s="157"/>
      <c r="CR166" s="157"/>
      <c r="CS166" s="157"/>
      <c r="CT166" s="157"/>
      <c r="CU166" s="157"/>
      <c r="CV166" s="157"/>
      <c r="CW166" s="157"/>
      <c r="CX166" s="157"/>
      <c r="CY166" s="157"/>
      <c r="CZ166" s="157"/>
      <c r="DA166" s="157"/>
      <c r="DB166" s="157"/>
      <c r="DC166" s="157"/>
      <c r="DD166" s="157"/>
      <c r="DE166" s="157"/>
      <c r="DF166" s="157"/>
      <c r="DG166" s="157"/>
      <c r="DH166" s="157"/>
      <c r="DI166" s="157"/>
      <c r="DJ166" s="157"/>
      <c r="DK166" s="157"/>
      <c r="DL166" s="157"/>
      <c r="DM166" s="157"/>
      <c r="DN166" s="157"/>
      <c r="DO166" s="157"/>
      <c r="DP166" s="157"/>
      <c r="DQ166" s="157"/>
      <c r="DR166" s="157"/>
      <c r="DS166" s="157"/>
      <c r="DT166" s="157"/>
      <c r="DU166" s="157"/>
      <c r="DV166" s="157"/>
      <c r="DW166" s="157"/>
      <c r="DX166" s="157"/>
      <c r="DY166" s="157"/>
      <c r="DZ166" s="157"/>
      <c r="EA166" s="157"/>
      <c r="EB166" s="157"/>
      <c r="EC166" s="157"/>
      <c r="ED166" s="157"/>
      <c r="EE166" s="157"/>
    </row>
    <row r="167" spans="1:135" ht="9.75" customHeight="1">
      <c r="A167" s="157"/>
      <c r="B167" s="157"/>
      <c r="C167" s="157"/>
      <c r="D167" s="157"/>
      <c r="E167" s="157"/>
      <c r="F167" s="157"/>
      <c r="G167" s="157"/>
      <c r="H167" s="157"/>
      <c r="I167" s="494"/>
      <c r="J167" s="494"/>
      <c r="K167" s="494"/>
      <c r="L167" s="494"/>
      <c r="M167" s="494"/>
      <c r="N167" s="494"/>
      <c r="O167" s="494"/>
      <c r="P167" s="494"/>
      <c r="Q167" s="494"/>
      <c r="R167" s="494"/>
      <c r="S167" s="494"/>
      <c r="T167" s="494"/>
      <c r="U167" s="494"/>
      <c r="V167" s="494"/>
      <c r="W167" s="494"/>
      <c r="X167" s="494"/>
      <c r="Y167" s="494"/>
      <c r="Z167" s="494"/>
      <c r="AA167" s="494"/>
      <c r="AB167" s="494"/>
      <c r="AH167" s="492"/>
      <c r="AI167" s="157"/>
      <c r="AJ167" s="157"/>
      <c r="AK167" s="525"/>
      <c r="AL167" s="525"/>
      <c r="AM167" s="525"/>
      <c r="AN167" s="157"/>
      <c r="AO167" s="157"/>
      <c r="AP167" s="525"/>
      <c r="AQ167" s="525"/>
      <c r="AR167" s="525"/>
      <c r="AS167" s="525"/>
      <c r="AT167" s="525"/>
      <c r="AU167" s="525"/>
      <c r="AV167" s="525"/>
      <c r="AW167" s="525"/>
      <c r="AX167" s="525"/>
      <c r="AY167" s="525"/>
      <c r="AZ167" s="525"/>
      <c r="BA167" s="157"/>
      <c r="BB167" s="157"/>
      <c r="BC167" s="157"/>
      <c r="BD167" s="157"/>
      <c r="BE167" s="157"/>
      <c r="BF167" s="157"/>
      <c r="BG167" s="157"/>
      <c r="BH167" s="157"/>
      <c r="BI167" s="157"/>
      <c r="BJ167" s="157"/>
      <c r="BK167" s="157"/>
      <c r="BL167" s="157"/>
      <c r="BM167" s="157"/>
      <c r="BN167" s="157"/>
      <c r="BO167" s="157"/>
      <c r="BP167" s="493"/>
      <c r="BQ167" s="157"/>
      <c r="BR167" s="494"/>
      <c r="BS167" s="157"/>
      <c r="BT167" s="157"/>
      <c r="BU167" s="157"/>
      <c r="BV167" s="157"/>
      <c r="BW167" s="157"/>
      <c r="BX167" s="157"/>
      <c r="BY167" s="157"/>
      <c r="BZ167" s="157"/>
      <c r="CA167" s="157"/>
      <c r="CB167" s="157"/>
      <c r="CC167" s="157"/>
      <c r="CD167" s="157"/>
      <c r="CE167" s="157"/>
      <c r="CF167" s="157"/>
      <c r="CG167" s="157"/>
      <c r="CH167" s="157"/>
      <c r="CI167" s="157"/>
      <c r="CJ167" s="157"/>
      <c r="CK167" s="157"/>
      <c r="CL167" s="157"/>
      <c r="CM167" s="157"/>
      <c r="CN167" s="157"/>
      <c r="CO167" s="157"/>
      <c r="CP167" s="157"/>
      <c r="CQ167" s="157"/>
      <c r="CR167" s="157"/>
      <c r="CS167" s="157"/>
      <c r="CT167" s="157"/>
      <c r="CU167" s="157"/>
      <c r="CV167" s="157"/>
      <c r="CW167" s="157"/>
      <c r="CX167" s="157"/>
      <c r="CY167" s="157"/>
      <c r="CZ167" s="157"/>
      <c r="DA167" s="157"/>
      <c r="DB167" s="157"/>
      <c r="DC167" s="157"/>
      <c r="DD167" s="157"/>
      <c r="DE167" s="157"/>
      <c r="DF167" s="157"/>
      <c r="DG167" s="157"/>
      <c r="DH167" s="157"/>
      <c r="DI167" s="157"/>
      <c r="DJ167" s="157"/>
      <c r="DK167" s="157"/>
      <c r="DL167" s="157"/>
      <c r="DM167" s="157"/>
      <c r="DN167" s="157"/>
      <c r="DO167" s="157"/>
      <c r="DP167" s="157"/>
      <c r="DQ167" s="157"/>
      <c r="DR167" s="157"/>
      <c r="DS167" s="157"/>
      <c r="DT167" s="157"/>
      <c r="DU167" s="157"/>
      <c r="DV167" s="157"/>
      <c r="DW167" s="157"/>
      <c r="DX167" s="157"/>
      <c r="DY167" s="157"/>
      <c r="DZ167" s="157"/>
      <c r="EA167" s="157"/>
      <c r="EB167" s="157"/>
      <c r="EC167" s="157"/>
      <c r="ED167" s="157"/>
      <c r="EE167" s="157"/>
    </row>
    <row r="168" spans="1:135" ht="9.75" customHeight="1">
      <c r="A168" s="157"/>
      <c r="B168" s="157"/>
      <c r="C168" s="157"/>
      <c r="D168" s="157"/>
      <c r="E168" s="157"/>
      <c r="F168" s="157"/>
      <c r="G168" s="157"/>
      <c r="H168" s="157"/>
      <c r="I168" s="494"/>
      <c r="J168" s="494"/>
      <c r="K168" s="494"/>
      <c r="L168" s="494"/>
      <c r="M168" s="494"/>
      <c r="N168" s="494"/>
      <c r="O168" s="494"/>
      <c r="P168" s="494"/>
      <c r="Q168" s="494"/>
      <c r="R168" s="494"/>
      <c r="S168" s="494"/>
      <c r="T168" s="494"/>
      <c r="U168" s="494"/>
      <c r="V168" s="494"/>
      <c r="W168" s="494"/>
      <c r="X168" s="494"/>
      <c r="Y168" s="494"/>
      <c r="Z168" s="494"/>
      <c r="AA168" s="494"/>
      <c r="AB168" s="494"/>
      <c r="AH168" s="492"/>
      <c r="AI168" s="157"/>
      <c r="AJ168" s="157"/>
      <c r="AK168" s="525"/>
      <c r="AL168" s="525"/>
      <c r="AM168" s="525"/>
      <c r="AN168" s="157"/>
      <c r="AO168" s="157"/>
      <c r="AP168" s="525"/>
      <c r="AQ168" s="525"/>
      <c r="AR168" s="525"/>
      <c r="AS168" s="525"/>
      <c r="AT168" s="525"/>
      <c r="AU168" s="525"/>
      <c r="AV168" s="525"/>
      <c r="AW168" s="525"/>
      <c r="AX168" s="525"/>
      <c r="AY168" s="525"/>
      <c r="AZ168" s="525"/>
      <c r="BA168" s="157"/>
      <c r="BB168" s="157"/>
      <c r="BC168" s="157"/>
      <c r="BD168" s="157"/>
      <c r="BE168" s="157"/>
      <c r="BF168" s="157"/>
      <c r="BG168" s="157"/>
      <c r="BH168" s="157"/>
      <c r="BI168" s="157"/>
      <c r="BJ168" s="157"/>
      <c r="BK168" s="157"/>
      <c r="BL168" s="157"/>
      <c r="BM168" s="157"/>
      <c r="BN168" s="157"/>
      <c r="BO168" s="157"/>
      <c r="BP168" s="493"/>
      <c r="BQ168" s="157"/>
      <c r="BR168" s="494"/>
      <c r="BS168" s="157"/>
      <c r="BT168" s="157"/>
      <c r="BU168" s="157"/>
      <c r="BV168" s="157"/>
      <c r="BW168" s="157"/>
      <c r="BX168" s="157"/>
      <c r="BY168" s="157"/>
      <c r="BZ168" s="157"/>
      <c r="CA168" s="157"/>
      <c r="CB168" s="157"/>
      <c r="CC168" s="157"/>
      <c r="CD168" s="157"/>
      <c r="CE168" s="157"/>
      <c r="CF168" s="157"/>
      <c r="CG168" s="157"/>
      <c r="CH168" s="157"/>
      <c r="CI168" s="157"/>
      <c r="CJ168" s="157"/>
      <c r="CK168" s="157"/>
      <c r="CL168" s="157"/>
      <c r="CM168" s="157"/>
      <c r="CN168" s="157"/>
      <c r="CO168" s="157"/>
      <c r="CP168" s="157"/>
      <c r="CQ168" s="157"/>
      <c r="CR168" s="157"/>
      <c r="CS168" s="157"/>
      <c r="CT168" s="157"/>
      <c r="CU168" s="157"/>
      <c r="CV168" s="157"/>
      <c r="CW168" s="157"/>
      <c r="CX168" s="157"/>
      <c r="CY168" s="157"/>
      <c r="CZ168" s="157"/>
      <c r="DA168" s="157"/>
      <c r="DB168" s="157"/>
      <c r="DC168" s="157"/>
      <c r="DD168" s="157"/>
      <c r="DE168" s="157"/>
      <c r="DF168" s="157"/>
      <c r="DG168" s="157"/>
      <c r="DH168" s="157"/>
      <c r="DI168" s="157"/>
      <c r="DJ168" s="157"/>
      <c r="DK168" s="157"/>
      <c r="DL168" s="157"/>
      <c r="DM168" s="157"/>
      <c r="DN168" s="157"/>
      <c r="DO168" s="157"/>
      <c r="DP168" s="157"/>
      <c r="DQ168" s="157"/>
      <c r="DR168" s="157"/>
      <c r="DS168" s="157"/>
      <c r="DT168" s="157"/>
      <c r="DU168" s="157"/>
      <c r="DV168" s="157"/>
      <c r="DW168" s="157"/>
      <c r="DX168" s="157"/>
      <c r="DY168" s="157"/>
      <c r="DZ168" s="157"/>
      <c r="EA168" s="157"/>
      <c r="EB168" s="157"/>
      <c r="EC168" s="157"/>
      <c r="ED168" s="157"/>
      <c r="EE168" s="157"/>
    </row>
    <row r="169" spans="1:135" ht="9.75" customHeight="1">
      <c r="A169" s="157"/>
      <c r="B169" s="157"/>
      <c r="C169" s="157"/>
      <c r="D169" s="157"/>
      <c r="E169" s="157"/>
      <c r="F169" s="157"/>
      <c r="G169" s="157"/>
      <c r="H169" s="157"/>
      <c r="I169" s="494"/>
      <c r="J169" s="494"/>
      <c r="K169" s="494"/>
      <c r="L169" s="494"/>
      <c r="M169" s="494"/>
      <c r="N169" s="494"/>
      <c r="O169" s="494"/>
      <c r="P169" s="494"/>
      <c r="Q169" s="494"/>
      <c r="R169" s="494"/>
      <c r="S169" s="494"/>
      <c r="T169" s="494"/>
      <c r="U169" s="494"/>
      <c r="V169" s="494"/>
      <c r="W169" s="494"/>
      <c r="X169" s="494"/>
      <c r="Y169" s="494"/>
      <c r="Z169" s="494"/>
      <c r="AA169" s="494"/>
      <c r="AB169" s="494"/>
      <c r="AH169" s="492"/>
      <c r="AI169" s="157"/>
      <c r="AJ169" s="157"/>
      <c r="AK169" s="525"/>
      <c r="AL169" s="525"/>
      <c r="AM169" s="525"/>
      <c r="AN169" s="157"/>
      <c r="AO169" s="157"/>
      <c r="AP169" s="525"/>
      <c r="AQ169" s="525"/>
      <c r="AR169" s="525"/>
      <c r="AS169" s="525"/>
      <c r="AT169" s="525"/>
      <c r="AU169" s="525"/>
      <c r="AV169" s="525"/>
      <c r="AW169" s="525"/>
      <c r="AX169" s="525"/>
      <c r="AY169" s="525"/>
      <c r="AZ169" s="525"/>
      <c r="BA169" s="157"/>
      <c r="BB169" s="157"/>
      <c r="BC169" s="157"/>
      <c r="BD169" s="157"/>
      <c r="BE169" s="157"/>
      <c r="BF169" s="157"/>
      <c r="BG169" s="157"/>
      <c r="BH169" s="157"/>
      <c r="BI169" s="157"/>
      <c r="BJ169" s="157"/>
      <c r="BK169" s="157"/>
      <c r="BL169" s="157"/>
      <c r="BM169" s="157"/>
      <c r="BN169" s="157"/>
      <c r="BO169" s="157"/>
      <c r="BP169" s="493"/>
      <c r="BQ169" s="157"/>
      <c r="BR169" s="494"/>
      <c r="BS169" s="157"/>
      <c r="BT169" s="157"/>
      <c r="BU169" s="157"/>
      <c r="BV169" s="157"/>
      <c r="BW169" s="157"/>
      <c r="BX169" s="157"/>
      <c r="BY169" s="157"/>
      <c r="BZ169" s="157"/>
      <c r="CA169" s="157"/>
      <c r="CB169" s="157"/>
      <c r="CC169" s="157"/>
      <c r="CD169" s="157"/>
      <c r="CE169" s="157"/>
      <c r="CF169" s="157"/>
      <c r="CG169" s="157"/>
      <c r="CH169" s="157"/>
      <c r="CI169" s="157"/>
      <c r="CJ169" s="157"/>
      <c r="CK169" s="157"/>
      <c r="CL169" s="157"/>
      <c r="CM169" s="157"/>
      <c r="CN169" s="157"/>
      <c r="CO169" s="157"/>
      <c r="CP169" s="157"/>
      <c r="CQ169" s="157"/>
      <c r="CR169" s="157"/>
      <c r="CS169" s="157"/>
      <c r="CT169" s="157"/>
      <c r="CU169" s="157"/>
      <c r="CV169" s="157"/>
      <c r="CW169" s="157"/>
      <c r="CX169" s="157"/>
      <c r="CY169" s="157"/>
      <c r="CZ169" s="157"/>
      <c r="DA169" s="157"/>
      <c r="DB169" s="157"/>
      <c r="DC169" s="157"/>
      <c r="DD169" s="157"/>
      <c r="DE169" s="157"/>
      <c r="DF169" s="157"/>
      <c r="DG169" s="157"/>
      <c r="DH169" s="157"/>
      <c r="DI169" s="157"/>
      <c r="DJ169" s="157"/>
      <c r="DK169" s="157"/>
      <c r="DL169" s="157"/>
      <c r="DM169" s="157"/>
      <c r="DN169" s="157"/>
      <c r="DO169" s="157"/>
      <c r="DP169" s="157"/>
      <c r="DQ169" s="157"/>
      <c r="DR169" s="157"/>
      <c r="DS169" s="157"/>
      <c r="DT169" s="157"/>
      <c r="DU169" s="157"/>
      <c r="DV169" s="157"/>
      <c r="DW169" s="157"/>
      <c r="DX169" s="157"/>
      <c r="DY169" s="157"/>
      <c r="DZ169" s="157"/>
      <c r="EA169" s="157"/>
      <c r="EB169" s="157"/>
      <c r="EC169" s="157"/>
      <c r="ED169" s="157"/>
      <c r="EE169" s="157"/>
    </row>
    <row r="170" spans="1:135" ht="9.75" customHeight="1">
      <c r="A170" s="157"/>
      <c r="B170" s="157"/>
      <c r="C170" s="157"/>
      <c r="D170" s="157"/>
      <c r="E170" s="157"/>
      <c r="F170" s="157"/>
      <c r="G170" s="157"/>
      <c r="H170" s="157"/>
      <c r="I170" s="494"/>
      <c r="J170" s="494"/>
      <c r="K170" s="494"/>
      <c r="L170" s="494"/>
      <c r="M170" s="494"/>
      <c r="N170" s="494"/>
      <c r="O170" s="494"/>
      <c r="P170" s="494"/>
      <c r="Q170" s="494"/>
      <c r="R170" s="494"/>
      <c r="S170" s="494"/>
      <c r="T170" s="494"/>
      <c r="U170" s="494"/>
      <c r="V170" s="494"/>
      <c r="W170" s="494"/>
      <c r="X170" s="494"/>
      <c r="Y170" s="494"/>
      <c r="Z170" s="494"/>
      <c r="AA170" s="494"/>
      <c r="AB170" s="494"/>
      <c r="AH170" s="492"/>
      <c r="AI170" s="157"/>
      <c r="AJ170" s="157"/>
      <c r="AK170" s="525"/>
      <c r="AL170" s="525"/>
      <c r="AM170" s="525"/>
      <c r="AN170" s="157"/>
      <c r="AO170" s="157"/>
      <c r="AP170" s="525"/>
      <c r="AQ170" s="525"/>
      <c r="AR170" s="525"/>
      <c r="AS170" s="525"/>
      <c r="AT170" s="525"/>
      <c r="AU170" s="525"/>
      <c r="AV170" s="525"/>
      <c r="AW170" s="525"/>
      <c r="AX170" s="525"/>
      <c r="AY170" s="525"/>
      <c r="AZ170" s="525"/>
      <c r="BA170" s="157"/>
      <c r="BB170" s="157"/>
      <c r="BC170" s="157"/>
      <c r="BD170" s="157"/>
      <c r="BE170" s="157"/>
      <c r="BF170" s="157"/>
      <c r="BG170" s="157"/>
      <c r="BH170" s="157"/>
      <c r="BI170" s="157"/>
      <c r="BJ170" s="157"/>
      <c r="BK170" s="157"/>
      <c r="BL170" s="157"/>
      <c r="BM170" s="157"/>
      <c r="BN170" s="157"/>
      <c r="BO170" s="157"/>
      <c r="BP170" s="493"/>
      <c r="BQ170" s="157"/>
      <c r="BR170" s="494"/>
      <c r="BS170" s="157"/>
      <c r="BT170" s="157"/>
      <c r="BU170" s="157"/>
      <c r="BV170" s="157"/>
      <c r="BW170" s="157"/>
      <c r="BX170" s="157"/>
      <c r="BY170" s="157"/>
      <c r="BZ170" s="157"/>
      <c r="CA170" s="157"/>
      <c r="CB170" s="157"/>
      <c r="CC170" s="157"/>
      <c r="CD170" s="157"/>
      <c r="CE170" s="157"/>
      <c r="CF170" s="157"/>
      <c r="CG170" s="157"/>
      <c r="CH170" s="157"/>
      <c r="CI170" s="157"/>
      <c r="CJ170" s="157"/>
      <c r="CK170" s="157"/>
      <c r="CL170" s="157"/>
      <c r="CM170" s="157"/>
      <c r="CN170" s="157"/>
      <c r="CO170" s="157"/>
      <c r="CP170" s="157"/>
      <c r="CQ170" s="157"/>
      <c r="CR170" s="157"/>
      <c r="CS170" s="157"/>
      <c r="CT170" s="157"/>
      <c r="CU170" s="157"/>
      <c r="CV170" s="157"/>
      <c r="CW170" s="157"/>
      <c r="CX170" s="157"/>
      <c r="CY170" s="157"/>
      <c r="CZ170" s="157"/>
      <c r="DA170" s="157"/>
      <c r="DB170" s="157"/>
      <c r="DC170" s="157"/>
      <c r="DD170" s="157"/>
      <c r="DE170" s="157"/>
      <c r="DF170" s="157"/>
      <c r="DG170" s="157"/>
      <c r="DH170" s="157"/>
      <c r="DI170" s="157"/>
      <c r="DJ170" s="157"/>
      <c r="DK170" s="157"/>
      <c r="DL170" s="157"/>
      <c r="DM170" s="157"/>
      <c r="DN170" s="157"/>
      <c r="DO170" s="157"/>
      <c r="DP170" s="157"/>
      <c r="DQ170" s="157"/>
      <c r="DR170" s="157"/>
      <c r="DS170" s="157"/>
      <c r="DT170" s="157"/>
      <c r="DU170" s="157"/>
      <c r="DV170" s="157"/>
      <c r="DW170" s="157"/>
      <c r="DX170" s="157"/>
      <c r="DY170" s="157"/>
      <c r="DZ170" s="157"/>
      <c r="EA170" s="157"/>
      <c r="EB170" s="157"/>
      <c r="EC170" s="157"/>
      <c r="ED170" s="157"/>
      <c r="EE170" s="157"/>
    </row>
    <row r="171" spans="1:135" ht="9.75" customHeight="1">
      <c r="A171" s="157"/>
      <c r="B171" s="157"/>
      <c r="C171" s="157"/>
      <c r="D171" s="157"/>
      <c r="E171" s="157"/>
      <c r="F171" s="157"/>
      <c r="G171" s="157"/>
      <c r="H171" s="157"/>
      <c r="I171" s="494"/>
      <c r="J171" s="494"/>
      <c r="K171" s="494"/>
      <c r="L171" s="494"/>
      <c r="M171" s="494"/>
      <c r="N171" s="494"/>
      <c r="O171" s="494"/>
      <c r="P171" s="494"/>
      <c r="Q171" s="494"/>
      <c r="R171" s="494"/>
      <c r="S171" s="494"/>
      <c r="T171" s="494"/>
      <c r="U171" s="494"/>
      <c r="V171" s="494"/>
      <c r="W171" s="494"/>
      <c r="X171" s="494"/>
      <c r="Y171" s="494"/>
      <c r="Z171" s="494"/>
      <c r="AA171" s="494"/>
      <c r="AB171" s="494"/>
      <c r="AH171" s="492"/>
      <c r="AI171" s="157"/>
      <c r="AJ171" s="157"/>
      <c r="AK171" s="525"/>
      <c r="AL171" s="525"/>
      <c r="AM171" s="525"/>
      <c r="AN171" s="157"/>
      <c r="AO171" s="157"/>
      <c r="AP171" s="525"/>
      <c r="AQ171" s="525"/>
      <c r="AR171" s="525"/>
      <c r="AS171" s="525"/>
      <c r="AT171" s="525"/>
      <c r="AU171" s="525"/>
      <c r="AV171" s="525"/>
      <c r="AW171" s="525"/>
      <c r="AX171" s="525"/>
      <c r="AY171" s="525"/>
      <c r="AZ171" s="525"/>
      <c r="BA171" s="157"/>
      <c r="BB171" s="157"/>
      <c r="BC171" s="157"/>
      <c r="BD171" s="157"/>
      <c r="BE171" s="157"/>
      <c r="BF171" s="157"/>
      <c r="BG171" s="157"/>
      <c r="BH171" s="157"/>
      <c r="BI171" s="157"/>
      <c r="BJ171" s="157"/>
      <c r="BK171" s="157"/>
      <c r="BL171" s="157"/>
      <c r="BM171" s="157"/>
      <c r="BN171" s="157"/>
      <c r="BO171" s="157"/>
      <c r="BP171" s="493"/>
      <c r="BQ171" s="157"/>
      <c r="BR171" s="494"/>
      <c r="BS171" s="157"/>
      <c r="BT171" s="157"/>
      <c r="BU171" s="157"/>
      <c r="BV171" s="157"/>
      <c r="BW171" s="157"/>
      <c r="BX171" s="157"/>
      <c r="BY171" s="157"/>
      <c r="BZ171" s="157"/>
      <c r="CA171" s="157"/>
      <c r="CB171" s="157"/>
      <c r="CC171" s="157"/>
      <c r="CD171" s="157"/>
      <c r="CE171" s="157"/>
      <c r="CF171" s="157"/>
      <c r="CG171" s="157"/>
      <c r="CH171" s="157"/>
      <c r="CI171" s="157"/>
      <c r="CJ171" s="157"/>
      <c r="CK171" s="157"/>
      <c r="CL171" s="157"/>
      <c r="CM171" s="157"/>
      <c r="CN171" s="157"/>
      <c r="CO171" s="157"/>
      <c r="CP171" s="157"/>
      <c r="CQ171" s="157"/>
      <c r="CR171" s="157"/>
      <c r="CS171" s="157"/>
      <c r="CT171" s="157"/>
      <c r="CU171" s="157"/>
      <c r="CV171" s="157"/>
      <c r="CW171" s="157"/>
      <c r="CX171" s="157"/>
      <c r="CY171" s="157"/>
      <c r="CZ171" s="157"/>
      <c r="DA171" s="157"/>
      <c r="DB171" s="157"/>
      <c r="DC171" s="157"/>
      <c r="DD171" s="157"/>
      <c r="DE171" s="157"/>
      <c r="DF171" s="157"/>
      <c r="DG171" s="157"/>
      <c r="DH171" s="157"/>
      <c r="DI171" s="157"/>
      <c r="DJ171" s="157"/>
      <c r="DK171" s="157"/>
      <c r="DL171" s="157"/>
      <c r="DM171" s="157"/>
      <c r="DN171" s="157"/>
      <c r="DO171" s="157"/>
      <c r="DP171" s="157"/>
      <c r="DQ171" s="157"/>
      <c r="DR171" s="157"/>
      <c r="DS171" s="157"/>
      <c r="DT171" s="157"/>
      <c r="DU171" s="157"/>
      <c r="DV171" s="157"/>
      <c r="DW171" s="157"/>
      <c r="DX171" s="157"/>
      <c r="DY171" s="157"/>
      <c r="DZ171" s="157"/>
      <c r="EA171" s="157"/>
      <c r="EB171" s="157"/>
      <c r="EC171" s="157"/>
      <c r="ED171" s="157"/>
      <c r="EE171" s="157"/>
    </row>
    <row r="172" spans="1:135" ht="9.75" customHeight="1">
      <c r="A172" s="157"/>
      <c r="B172" s="157"/>
      <c r="C172" s="157"/>
      <c r="D172" s="157"/>
      <c r="E172" s="157"/>
      <c r="F172" s="157"/>
      <c r="G172" s="157"/>
      <c r="H172" s="157"/>
      <c r="I172" s="494"/>
      <c r="J172" s="494"/>
      <c r="K172" s="494"/>
      <c r="L172" s="494"/>
      <c r="M172" s="494"/>
      <c r="N172" s="494"/>
      <c r="O172" s="494"/>
      <c r="P172" s="494"/>
      <c r="Q172" s="494"/>
      <c r="R172" s="494"/>
      <c r="S172" s="494"/>
      <c r="T172" s="494"/>
      <c r="U172" s="494"/>
      <c r="V172" s="494"/>
      <c r="W172" s="494"/>
      <c r="X172" s="494"/>
      <c r="Y172" s="494"/>
      <c r="Z172" s="494"/>
      <c r="AA172" s="494"/>
      <c r="AB172" s="494"/>
      <c r="AH172" s="492"/>
      <c r="AI172" s="157"/>
      <c r="AJ172" s="157"/>
      <c r="AK172" s="525"/>
      <c r="AL172" s="525"/>
      <c r="AM172" s="525"/>
      <c r="AN172" s="157"/>
      <c r="AO172" s="157"/>
      <c r="AP172" s="525"/>
      <c r="AQ172" s="525"/>
      <c r="AR172" s="525"/>
      <c r="AS172" s="525"/>
      <c r="AT172" s="525"/>
      <c r="AU172" s="525"/>
      <c r="AV172" s="525"/>
      <c r="AW172" s="525"/>
      <c r="AX172" s="525"/>
      <c r="AY172" s="525"/>
      <c r="AZ172" s="525"/>
      <c r="BA172" s="157"/>
      <c r="BB172" s="157"/>
      <c r="BC172" s="157"/>
      <c r="BD172" s="157"/>
      <c r="BE172" s="157"/>
      <c r="BF172" s="157"/>
      <c r="BG172" s="157"/>
      <c r="BH172" s="157"/>
      <c r="BI172" s="157"/>
      <c r="BJ172" s="157"/>
      <c r="BK172" s="157"/>
      <c r="BL172" s="157"/>
      <c r="BM172" s="157"/>
      <c r="BN172" s="157"/>
      <c r="BO172" s="157"/>
      <c r="BP172" s="493"/>
      <c r="BQ172" s="157"/>
      <c r="BR172" s="494"/>
      <c r="BS172" s="157"/>
      <c r="BT172" s="157"/>
      <c r="BU172" s="157"/>
      <c r="BV172" s="157"/>
      <c r="BW172" s="157"/>
      <c r="BX172" s="157"/>
      <c r="BY172" s="157"/>
      <c r="BZ172" s="157"/>
      <c r="CA172" s="157"/>
      <c r="CB172" s="157"/>
      <c r="CC172" s="157"/>
      <c r="CD172" s="157"/>
      <c r="CE172" s="157"/>
      <c r="CF172" s="157"/>
      <c r="CG172" s="157"/>
      <c r="CH172" s="157"/>
      <c r="CI172" s="157"/>
      <c r="CJ172" s="157"/>
      <c r="CK172" s="157"/>
      <c r="CL172" s="157"/>
      <c r="CM172" s="157"/>
      <c r="CN172" s="157"/>
      <c r="CO172" s="157"/>
      <c r="CP172" s="157"/>
      <c r="CQ172" s="157"/>
      <c r="CR172" s="157"/>
      <c r="CS172" s="157"/>
      <c r="CT172" s="157"/>
      <c r="CU172" s="157"/>
      <c r="CV172" s="157"/>
      <c r="CW172" s="157"/>
      <c r="CX172" s="157"/>
      <c r="CY172" s="157"/>
      <c r="CZ172" s="157"/>
      <c r="DA172" s="157"/>
      <c r="DB172" s="157"/>
      <c r="DC172" s="157"/>
      <c r="DD172" s="157"/>
      <c r="DE172" s="157"/>
      <c r="DF172" s="157"/>
      <c r="DG172" s="157"/>
      <c r="DH172" s="157"/>
      <c r="DI172" s="157"/>
      <c r="DJ172" s="157"/>
      <c r="DK172" s="157"/>
      <c r="DL172" s="157"/>
      <c r="DM172" s="157"/>
      <c r="DN172" s="157"/>
      <c r="DO172" s="157"/>
      <c r="DP172" s="157"/>
      <c r="DQ172" s="157"/>
      <c r="DR172" s="157"/>
      <c r="DS172" s="157"/>
      <c r="DT172" s="157"/>
      <c r="DU172" s="157"/>
      <c r="DV172" s="157"/>
      <c r="DW172" s="157"/>
      <c r="DX172" s="157"/>
      <c r="DY172" s="157"/>
      <c r="DZ172" s="157"/>
      <c r="EA172" s="157"/>
      <c r="EB172" s="157"/>
      <c r="EC172" s="157"/>
      <c r="ED172" s="157"/>
      <c r="EE172" s="157"/>
    </row>
    <row r="173" spans="1:135" ht="9.75" customHeight="1">
      <c r="A173" s="157"/>
      <c r="B173" s="157"/>
      <c r="C173" s="157"/>
      <c r="D173" s="157"/>
      <c r="E173" s="157"/>
      <c r="F173" s="157"/>
      <c r="G173" s="157"/>
      <c r="H173" s="157"/>
      <c r="I173" s="494"/>
      <c r="J173" s="494"/>
      <c r="K173" s="494"/>
      <c r="L173" s="494"/>
      <c r="M173" s="494"/>
      <c r="N173" s="494"/>
      <c r="O173" s="494"/>
      <c r="P173" s="494"/>
      <c r="Q173" s="494"/>
      <c r="R173" s="494"/>
      <c r="S173" s="494"/>
      <c r="T173" s="494"/>
      <c r="U173" s="494"/>
      <c r="V173" s="494"/>
      <c r="W173" s="494"/>
      <c r="X173" s="494"/>
      <c r="Y173" s="494"/>
      <c r="Z173" s="494"/>
      <c r="AA173" s="494"/>
      <c r="AB173" s="494"/>
      <c r="AH173" s="492"/>
      <c r="AI173" s="157"/>
      <c r="AJ173" s="157"/>
      <c r="AK173" s="525"/>
      <c r="AL173" s="525"/>
      <c r="AM173" s="525"/>
      <c r="AN173" s="157"/>
      <c r="AO173" s="157"/>
      <c r="AP173" s="525"/>
      <c r="AQ173" s="525"/>
      <c r="AR173" s="525"/>
      <c r="AS173" s="525"/>
      <c r="AT173" s="525"/>
      <c r="AU173" s="525"/>
      <c r="AV173" s="525"/>
      <c r="AW173" s="525"/>
      <c r="AX173" s="525"/>
      <c r="AY173" s="525"/>
      <c r="AZ173" s="525"/>
      <c r="BA173" s="157"/>
      <c r="BB173" s="157"/>
      <c r="BC173" s="157"/>
      <c r="BD173" s="157"/>
      <c r="BE173" s="157"/>
      <c r="BF173" s="157"/>
      <c r="BG173" s="157"/>
      <c r="BH173" s="157"/>
      <c r="BI173" s="157"/>
      <c r="BJ173" s="157"/>
      <c r="BK173" s="157"/>
      <c r="BL173" s="157"/>
      <c r="BM173" s="157"/>
      <c r="BN173" s="157"/>
      <c r="BO173" s="157"/>
      <c r="BP173" s="493"/>
      <c r="BQ173" s="157"/>
      <c r="BR173" s="494"/>
      <c r="BS173" s="157"/>
      <c r="BT173" s="157"/>
      <c r="BU173" s="157"/>
      <c r="BV173" s="157"/>
      <c r="BW173" s="157"/>
      <c r="BX173" s="157"/>
      <c r="BY173" s="157"/>
      <c r="BZ173" s="157"/>
      <c r="CA173" s="157"/>
      <c r="CB173" s="157"/>
      <c r="CC173" s="157"/>
      <c r="CD173" s="157"/>
      <c r="CE173" s="157"/>
      <c r="CF173" s="157"/>
      <c r="CG173" s="157"/>
      <c r="CH173" s="157"/>
      <c r="CI173" s="157"/>
      <c r="CJ173" s="157"/>
      <c r="CK173" s="157"/>
      <c r="CL173" s="157"/>
      <c r="CM173" s="157"/>
      <c r="CN173" s="157"/>
      <c r="CO173" s="157"/>
      <c r="CP173" s="157"/>
      <c r="CQ173" s="157"/>
      <c r="CR173" s="157"/>
      <c r="CS173" s="157"/>
      <c r="CT173" s="157"/>
      <c r="CU173" s="157"/>
      <c r="CV173" s="157"/>
      <c r="CW173" s="157"/>
      <c r="CX173" s="157"/>
      <c r="CY173" s="157"/>
      <c r="CZ173" s="157"/>
      <c r="DA173" s="157"/>
      <c r="DB173" s="157"/>
      <c r="DC173" s="157"/>
      <c r="DD173" s="157"/>
      <c r="DE173" s="157"/>
      <c r="DF173" s="157"/>
      <c r="DG173" s="157"/>
      <c r="DH173" s="157"/>
      <c r="DI173" s="157"/>
      <c r="DJ173" s="157"/>
      <c r="DK173" s="157"/>
      <c r="DL173" s="157"/>
      <c r="DM173" s="157"/>
      <c r="DN173" s="157"/>
      <c r="DO173" s="157"/>
      <c r="DP173" s="157"/>
      <c r="DQ173" s="157"/>
      <c r="DR173" s="157"/>
      <c r="DS173" s="157"/>
      <c r="DT173" s="157"/>
      <c r="DU173" s="157"/>
      <c r="DV173" s="157"/>
      <c r="DW173" s="157"/>
      <c r="DX173" s="157"/>
      <c r="DY173" s="157"/>
      <c r="DZ173" s="157"/>
      <c r="EA173" s="157"/>
      <c r="EB173" s="157"/>
      <c r="EC173" s="157"/>
      <c r="ED173" s="157"/>
      <c r="EE173" s="157"/>
    </row>
    <row r="174" spans="1:135" ht="9.75" customHeight="1">
      <c r="A174" s="157"/>
      <c r="B174" s="157"/>
      <c r="C174" s="157"/>
      <c r="D174" s="157"/>
      <c r="E174" s="157"/>
      <c r="F174" s="157"/>
      <c r="G174" s="157"/>
      <c r="H174" s="157"/>
      <c r="I174" s="494"/>
      <c r="J174" s="494"/>
      <c r="K174" s="494"/>
      <c r="L174" s="494"/>
      <c r="M174" s="494"/>
      <c r="N174" s="494"/>
      <c r="O174" s="494"/>
      <c r="P174" s="494"/>
      <c r="Q174" s="494"/>
      <c r="R174" s="494"/>
      <c r="S174" s="494"/>
      <c r="T174" s="494"/>
      <c r="U174" s="494"/>
      <c r="V174" s="494"/>
      <c r="W174" s="494"/>
      <c r="X174" s="494"/>
      <c r="Y174" s="494"/>
      <c r="Z174" s="494"/>
      <c r="AA174" s="494"/>
      <c r="AB174" s="494"/>
      <c r="AH174" s="492"/>
      <c r="AI174" s="157"/>
      <c r="AJ174" s="157"/>
      <c r="AK174" s="525"/>
      <c r="AL174" s="525"/>
      <c r="AM174" s="525"/>
      <c r="AN174" s="157"/>
      <c r="AO174" s="157"/>
      <c r="AP174" s="525"/>
      <c r="AQ174" s="525"/>
      <c r="AR174" s="525"/>
      <c r="AS174" s="525"/>
      <c r="AT174" s="525"/>
      <c r="AU174" s="525"/>
      <c r="AV174" s="525"/>
      <c r="AW174" s="525"/>
      <c r="AX174" s="525"/>
      <c r="AY174" s="525"/>
      <c r="AZ174" s="525"/>
      <c r="BA174" s="157"/>
      <c r="BB174" s="157"/>
      <c r="BC174" s="157"/>
      <c r="BD174" s="157"/>
      <c r="BE174" s="157"/>
      <c r="BF174" s="157"/>
      <c r="BG174" s="157"/>
      <c r="BH174" s="157"/>
      <c r="BI174" s="157"/>
      <c r="BJ174" s="157"/>
      <c r="BK174" s="157"/>
      <c r="BL174" s="157"/>
      <c r="BM174" s="157"/>
      <c r="BN174" s="157"/>
      <c r="BO174" s="157"/>
      <c r="BP174" s="493"/>
      <c r="BQ174" s="157"/>
      <c r="BR174" s="494"/>
      <c r="BS174" s="157"/>
      <c r="BT174" s="157"/>
      <c r="BU174" s="157"/>
      <c r="BV174" s="157"/>
      <c r="BW174" s="157"/>
      <c r="BX174" s="157"/>
      <c r="BY174" s="157"/>
      <c r="BZ174" s="157"/>
      <c r="CA174" s="157"/>
      <c r="CB174" s="157"/>
      <c r="CC174" s="157"/>
      <c r="CD174" s="157"/>
      <c r="CE174" s="157"/>
      <c r="CF174" s="157"/>
      <c r="CG174" s="157"/>
      <c r="CH174" s="157"/>
      <c r="CI174" s="157"/>
      <c r="CJ174" s="157"/>
      <c r="CK174" s="157"/>
      <c r="CL174" s="157"/>
      <c r="CM174" s="157"/>
      <c r="CN174" s="157"/>
      <c r="CO174" s="157"/>
      <c r="CP174" s="157"/>
      <c r="CQ174" s="157"/>
      <c r="CR174" s="157"/>
      <c r="CS174" s="157"/>
      <c r="CT174" s="157"/>
      <c r="CU174" s="157"/>
      <c r="CV174" s="157"/>
      <c r="CW174" s="157"/>
      <c r="CX174" s="157"/>
      <c r="CY174" s="157"/>
      <c r="CZ174" s="157"/>
      <c r="DA174" s="157"/>
      <c r="DB174" s="157"/>
      <c r="DC174" s="157"/>
      <c r="DD174" s="157"/>
      <c r="DE174" s="157"/>
      <c r="DF174" s="157"/>
      <c r="DG174" s="157"/>
      <c r="DH174" s="157"/>
      <c r="DI174" s="157"/>
      <c r="DJ174" s="157"/>
      <c r="DK174" s="157"/>
      <c r="DL174" s="157"/>
      <c r="DM174" s="157"/>
      <c r="DN174" s="157"/>
      <c r="DO174" s="157"/>
      <c r="DP174" s="157"/>
      <c r="DQ174" s="157"/>
      <c r="DR174" s="157"/>
      <c r="DS174" s="157"/>
      <c r="DT174" s="157"/>
      <c r="DU174" s="157"/>
      <c r="DV174" s="157"/>
      <c r="DW174" s="157"/>
      <c r="DX174" s="157"/>
      <c r="DY174" s="157"/>
      <c r="DZ174" s="157"/>
      <c r="EA174" s="157"/>
      <c r="EB174" s="157"/>
      <c r="EC174" s="157"/>
      <c r="ED174" s="157"/>
      <c r="EE174" s="157"/>
    </row>
    <row r="175" spans="1:135" ht="9.75" customHeight="1">
      <c r="A175" s="157"/>
      <c r="B175" s="157"/>
      <c r="C175" s="157"/>
      <c r="D175" s="157"/>
      <c r="E175" s="157"/>
      <c r="F175" s="157"/>
      <c r="G175" s="157"/>
      <c r="H175" s="157"/>
      <c r="I175" s="494"/>
      <c r="J175" s="494"/>
      <c r="K175" s="494"/>
      <c r="L175" s="494"/>
      <c r="M175" s="494"/>
      <c r="N175" s="494"/>
      <c r="O175" s="494"/>
      <c r="P175" s="494"/>
      <c r="Q175" s="494"/>
      <c r="R175" s="494"/>
      <c r="S175" s="494"/>
      <c r="T175" s="494"/>
      <c r="U175" s="494"/>
      <c r="V175" s="494"/>
      <c r="W175" s="494"/>
      <c r="X175" s="494"/>
      <c r="Y175" s="494"/>
      <c r="Z175" s="494"/>
      <c r="AA175" s="494"/>
      <c r="AB175" s="494"/>
      <c r="AH175" s="492"/>
      <c r="AI175" s="157"/>
      <c r="AJ175" s="157"/>
      <c r="AK175" s="525"/>
      <c r="AL175" s="525"/>
      <c r="AM175" s="525"/>
      <c r="AN175" s="157"/>
      <c r="AO175" s="157"/>
      <c r="AP175" s="525"/>
      <c r="AQ175" s="525"/>
      <c r="AR175" s="525"/>
      <c r="AS175" s="525"/>
      <c r="AT175" s="525"/>
      <c r="AU175" s="525"/>
      <c r="AV175" s="525"/>
      <c r="AW175" s="525"/>
      <c r="AX175" s="525"/>
      <c r="AY175" s="525"/>
      <c r="AZ175" s="525"/>
      <c r="BA175" s="157"/>
      <c r="BB175" s="157"/>
      <c r="BC175" s="157"/>
      <c r="BD175" s="157"/>
      <c r="BE175" s="157"/>
      <c r="BF175" s="157"/>
      <c r="BG175" s="157"/>
      <c r="BH175" s="157"/>
      <c r="BI175" s="157"/>
      <c r="BJ175" s="157"/>
      <c r="BK175" s="157"/>
      <c r="BL175" s="157"/>
      <c r="BM175" s="157"/>
      <c r="BN175" s="157"/>
      <c r="BO175" s="157"/>
      <c r="BP175" s="493"/>
      <c r="BQ175" s="157"/>
      <c r="BR175" s="494"/>
      <c r="BS175" s="157"/>
      <c r="BT175" s="157"/>
      <c r="BU175" s="157"/>
      <c r="BV175" s="157"/>
      <c r="BW175" s="157"/>
      <c r="BX175" s="157"/>
      <c r="BY175" s="157"/>
      <c r="BZ175" s="157"/>
      <c r="CA175" s="157"/>
      <c r="CB175" s="157"/>
      <c r="CC175" s="157"/>
      <c r="CD175" s="157"/>
      <c r="CE175" s="157"/>
      <c r="CF175" s="157"/>
      <c r="CG175" s="157"/>
      <c r="CH175" s="157"/>
      <c r="CI175" s="157"/>
      <c r="CJ175" s="157"/>
      <c r="CK175" s="157"/>
      <c r="CL175" s="157"/>
      <c r="CM175" s="157"/>
      <c r="CN175" s="157"/>
      <c r="CO175" s="157"/>
      <c r="CP175" s="157"/>
      <c r="CQ175" s="157"/>
      <c r="CR175" s="157"/>
      <c r="CS175" s="157"/>
      <c r="CT175" s="157"/>
      <c r="CU175" s="157"/>
      <c r="CV175" s="157"/>
      <c r="CW175" s="157"/>
      <c r="CX175" s="157"/>
      <c r="CY175" s="157"/>
      <c r="CZ175" s="157"/>
      <c r="DA175" s="157"/>
      <c r="DB175" s="157"/>
      <c r="DC175" s="157"/>
      <c r="DD175" s="157"/>
      <c r="DE175" s="157"/>
      <c r="DF175" s="157"/>
      <c r="DG175" s="157"/>
      <c r="DH175" s="157"/>
      <c r="DI175" s="157"/>
      <c r="DJ175" s="157"/>
      <c r="DK175" s="157"/>
      <c r="DL175" s="157"/>
      <c r="DM175" s="157"/>
      <c r="DN175" s="157"/>
      <c r="DO175" s="157"/>
      <c r="DP175" s="157"/>
      <c r="DQ175" s="157"/>
      <c r="DR175" s="157"/>
      <c r="DS175" s="157"/>
      <c r="DT175" s="157"/>
      <c r="DU175" s="157"/>
      <c r="DV175" s="157"/>
      <c r="DW175" s="157"/>
      <c r="DX175" s="157"/>
      <c r="DY175" s="157"/>
      <c r="DZ175" s="157"/>
      <c r="EA175" s="157"/>
      <c r="EB175" s="157"/>
      <c r="EC175" s="157"/>
      <c r="ED175" s="157"/>
      <c r="EE175" s="157"/>
    </row>
    <row r="176" spans="1:135" ht="9.75" customHeight="1">
      <c r="A176" s="157"/>
      <c r="B176" s="157"/>
      <c r="C176" s="157"/>
      <c r="D176" s="157"/>
      <c r="E176" s="157"/>
      <c r="F176" s="157"/>
      <c r="G176" s="157"/>
      <c r="H176" s="157"/>
      <c r="I176" s="494"/>
      <c r="J176" s="494"/>
      <c r="K176" s="494"/>
      <c r="L176" s="494"/>
      <c r="M176" s="494"/>
      <c r="N176" s="494"/>
      <c r="O176" s="494"/>
      <c r="P176" s="494"/>
      <c r="Q176" s="494"/>
      <c r="R176" s="494"/>
      <c r="S176" s="494"/>
      <c r="T176" s="494"/>
      <c r="U176" s="494"/>
      <c r="V176" s="494"/>
      <c r="W176" s="494"/>
      <c r="X176" s="494"/>
      <c r="Y176" s="494"/>
      <c r="Z176" s="494"/>
      <c r="AA176" s="494"/>
      <c r="AB176" s="494"/>
      <c r="AH176" s="492"/>
      <c r="AI176" s="157"/>
      <c r="AJ176" s="157"/>
      <c r="AK176" s="525"/>
      <c r="AL176" s="525"/>
      <c r="AM176" s="525"/>
      <c r="AN176" s="157"/>
      <c r="AO176" s="157"/>
      <c r="AP176" s="525"/>
      <c r="AQ176" s="525"/>
      <c r="AR176" s="525"/>
      <c r="AS176" s="525"/>
      <c r="AT176" s="525"/>
      <c r="AU176" s="525"/>
      <c r="AV176" s="525"/>
      <c r="AW176" s="525"/>
      <c r="AX176" s="525"/>
      <c r="AY176" s="525"/>
      <c r="AZ176" s="525"/>
      <c r="BA176" s="157"/>
      <c r="BB176" s="157"/>
      <c r="BC176" s="157"/>
      <c r="BD176" s="157"/>
      <c r="BE176" s="157"/>
      <c r="BF176" s="157"/>
      <c r="BG176" s="157"/>
      <c r="BH176" s="157"/>
      <c r="BI176" s="157"/>
      <c r="BJ176" s="157"/>
      <c r="BK176" s="157"/>
      <c r="BL176" s="157"/>
      <c r="BM176" s="157"/>
      <c r="BN176" s="157"/>
      <c r="BO176" s="157"/>
      <c r="BP176" s="493"/>
      <c r="BQ176" s="157"/>
      <c r="BR176" s="494"/>
      <c r="BS176" s="157"/>
      <c r="BT176" s="157"/>
      <c r="BU176" s="157"/>
      <c r="BV176" s="157"/>
      <c r="BW176" s="157"/>
      <c r="BX176" s="157"/>
      <c r="BY176" s="157"/>
      <c r="BZ176" s="157"/>
      <c r="CA176" s="157"/>
      <c r="CB176" s="157"/>
      <c r="CC176" s="157"/>
      <c r="CD176" s="157"/>
      <c r="CE176" s="157"/>
      <c r="CF176" s="157"/>
      <c r="CG176" s="157"/>
      <c r="CH176" s="157"/>
      <c r="CI176" s="157"/>
      <c r="CJ176" s="157"/>
      <c r="CK176" s="157"/>
      <c r="CL176" s="157"/>
      <c r="CM176" s="157"/>
      <c r="CN176" s="157"/>
      <c r="CO176" s="157"/>
      <c r="CP176" s="157"/>
      <c r="CQ176" s="157"/>
      <c r="CR176" s="157"/>
      <c r="CS176" s="157"/>
      <c r="CT176" s="157"/>
      <c r="CU176" s="157"/>
      <c r="CV176" s="157"/>
      <c r="CW176" s="157"/>
      <c r="CX176" s="157"/>
      <c r="CY176" s="157"/>
      <c r="CZ176" s="157"/>
      <c r="DA176" s="157"/>
      <c r="DB176" s="157"/>
      <c r="DC176" s="157"/>
      <c r="DD176" s="157"/>
      <c r="DE176" s="157"/>
      <c r="DF176" s="157"/>
      <c r="DG176" s="157"/>
      <c r="DH176" s="157"/>
      <c r="DI176" s="157"/>
      <c r="DJ176" s="157"/>
      <c r="DK176" s="157"/>
      <c r="DL176" s="157"/>
      <c r="DM176" s="157"/>
      <c r="DN176" s="157"/>
      <c r="DO176" s="157"/>
      <c r="DP176" s="157"/>
      <c r="DQ176" s="157"/>
      <c r="DR176" s="157"/>
      <c r="DS176" s="157"/>
      <c r="DT176" s="157"/>
      <c r="DU176" s="157"/>
      <c r="DV176" s="157"/>
      <c r="DW176" s="157"/>
      <c r="DX176" s="157"/>
      <c r="DY176" s="157"/>
      <c r="DZ176" s="157"/>
      <c r="EA176" s="157"/>
      <c r="EB176" s="157"/>
      <c r="EC176" s="157"/>
      <c r="ED176" s="157"/>
      <c r="EE176" s="157"/>
    </row>
    <row r="177" spans="1:135" ht="9.75" customHeight="1">
      <c r="A177" s="157"/>
      <c r="B177" s="157"/>
      <c r="C177" s="157"/>
      <c r="D177" s="157"/>
      <c r="E177" s="157"/>
      <c r="F177" s="157"/>
      <c r="G177" s="157"/>
      <c r="H177" s="157"/>
      <c r="I177" s="494"/>
      <c r="J177" s="494"/>
      <c r="K177" s="494"/>
      <c r="L177" s="494"/>
      <c r="M177" s="494"/>
      <c r="N177" s="494"/>
      <c r="O177" s="494"/>
      <c r="P177" s="494"/>
      <c r="Q177" s="494"/>
      <c r="R177" s="494"/>
      <c r="S177" s="494"/>
      <c r="T177" s="494"/>
      <c r="U177" s="494"/>
      <c r="V177" s="494"/>
      <c r="W177" s="494"/>
      <c r="X177" s="494"/>
      <c r="Y177" s="494"/>
      <c r="Z177" s="494"/>
      <c r="AA177" s="494"/>
      <c r="AB177" s="494"/>
      <c r="AH177" s="492"/>
      <c r="AI177" s="157"/>
      <c r="AJ177" s="157"/>
      <c r="AK177" s="525"/>
      <c r="AL177" s="525"/>
      <c r="AM177" s="525"/>
      <c r="AN177" s="157"/>
      <c r="AO177" s="157"/>
      <c r="AP177" s="525"/>
      <c r="AQ177" s="525"/>
      <c r="AR177" s="525"/>
      <c r="AS177" s="525"/>
      <c r="AT177" s="525"/>
      <c r="AU177" s="525"/>
      <c r="AV177" s="525"/>
      <c r="AW177" s="525"/>
      <c r="AX177" s="525"/>
      <c r="AY177" s="525"/>
      <c r="AZ177" s="525"/>
      <c r="BA177" s="157"/>
      <c r="BB177" s="157"/>
      <c r="BC177" s="157"/>
      <c r="BD177" s="157"/>
      <c r="BE177" s="157"/>
      <c r="BF177" s="157"/>
      <c r="BG177" s="157"/>
      <c r="BH177" s="157"/>
      <c r="BI177" s="157"/>
      <c r="BJ177" s="157"/>
      <c r="BK177" s="157"/>
      <c r="BL177" s="157"/>
      <c r="BM177" s="157"/>
      <c r="BN177" s="157"/>
      <c r="BO177" s="157"/>
      <c r="BP177" s="493"/>
      <c r="BQ177" s="157"/>
      <c r="BR177" s="494"/>
      <c r="BS177" s="157"/>
      <c r="BT177" s="157"/>
      <c r="BU177" s="157"/>
      <c r="BV177" s="157"/>
      <c r="BW177" s="157"/>
      <c r="BX177" s="157"/>
      <c r="BY177" s="157"/>
      <c r="BZ177" s="157"/>
      <c r="CA177" s="157"/>
      <c r="CB177" s="157"/>
      <c r="CC177" s="157"/>
      <c r="CD177" s="157"/>
      <c r="CE177" s="157"/>
      <c r="CF177" s="157"/>
      <c r="CG177" s="157"/>
      <c r="CH177" s="157"/>
      <c r="CI177" s="157"/>
      <c r="CJ177" s="157"/>
      <c r="CK177" s="157"/>
      <c r="CL177" s="157"/>
      <c r="CM177" s="157"/>
      <c r="CN177" s="157"/>
      <c r="CO177" s="157"/>
      <c r="CP177" s="157"/>
      <c r="CQ177" s="157"/>
      <c r="CR177" s="157"/>
      <c r="CS177" s="157"/>
      <c r="CT177" s="157"/>
      <c r="CU177" s="157"/>
      <c r="CV177" s="157"/>
      <c r="CW177" s="157"/>
      <c r="CX177" s="157"/>
      <c r="CY177" s="157"/>
      <c r="CZ177" s="157"/>
      <c r="DA177" s="157"/>
      <c r="DB177" s="157"/>
      <c r="DC177" s="157"/>
      <c r="DD177" s="157"/>
      <c r="DE177" s="157"/>
      <c r="DF177" s="157"/>
      <c r="DG177" s="157"/>
      <c r="DH177" s="157"/>
      <c r="DI177" s="157"/>
      <c r="DJ177" s="157"/>
      <c r="DK177" s="157"/>
      <c r="DL177" s="157"/>
      <c r="DM177" s="157"/>
      <c r="DN177" s="157"/>
      <c r="DO177" s="157"/>
      <c r="DP177" s="157"/>
      <c r="DQ177" s="157"/>
      <c r="DR177" s="157"/>
      <c r="DS177" s="157"/>
      <c r="DT177" s="157"/>
      <c r="DU177" s="157"/>
      <c r="DV177" s="157"/>
      <c r="DW177" s="157"/>
      <c r="DX177" s="157"/>
      <c r="DY177" s="157"/>
      <c r="DZ177" s="157"/>
      <c r="EA177" s="157"/>
      <c r="EB177" s="157"/>
      <c r="EC177" s="157"/>
      <c r="ED177" s="157"/>
      <c r="EE177" s="157"/>
    </row>
    <row r="178" spans="1:135" ht="9.75" customHeight="1">
      <c r="A178" s="157"/>
      <c r="B178" s="157"/>
      <c r="C178" s="157"/>
      <c r="D178" s="157"/>
      <c r="E178" s="157"/>
      <c r="F178" s="157"/>
      <c r="G178" s="157"/>
      <c r="H178" s="157"/>
      <c r="I178" s="494"/>
      <c r="J178" s="494"/>
      <c r="K178" s="494"/>
      <c r="L178" s="494"/>
      <c r="M178" s="494"/>
      <c r="N178" s="494"/>
      <c r="O178" s="494"/>
      <c r="P178" s="494"/>
      <c r="Q178" s="494"/>
      <c r="R178" s="494"/>
      <c r="S178" s="494"/>
      <c r="T178" s="494"/>
      <c r="U178" s="494"/>
      <c r="V178" s="494"/>
      <c r="W178" s="494"/>
      <c r="X178" s="494"/>
      <c r="Y178" s="494"/>
      <c r="Z178" s="494"/>
      <c r="AA178" s="494"/>
      <c r="AB178" s="494"/>
      <c r="AH178" s="492"/>
      <c r="AI178" s="157"/>
      <c r="AJ178" s="157"/>
      <c r="AK178" s="525"/>
      <c r="AL178" s="525"/>
      <c r="AM178" s="525"/>
      <c r="AN178" s="157"/>
      <c r="AO178" s="157"/>
      <c r="AP178" s="525"/>
      <c r="AQ178" s="525"/>
      <c r="AR178" s="525"/>
      <c r="AS178" s="525"/>
      <c r="AT178" s="525"/>
      <c r="AU178" s="525"/>
      <c r="AV178" s="525"/>
      <c r="AW178" s="525"/>
      <c r="AX178" s="525"/>
      <c r="AY178" s="525"/>
      <c r="AZ178" s="525"/>
      <c r="BA178" s="157"/>
      <c r="BB178" s="157"/>
      <c r="BC178" s="157"/>
      <c r="BD178" s="157"/>
      <c r="BE178" s="157"/>
      <c r="BF178" s="157"/>
      <c r="BG178" s="157"/>
      <c r="BH178" s="157"/>
      <c r="BI178" s="157"/>
      <c r="BJ178" s="157"/>
      <c r="BK178" s="157"/>
      <c r="BL178" s="157"/>
      <c r="BM178" s="157"/>
      <c r="BN178" s="157"/>
      <c r="BO178" s="157"/>
      <c r="BP178" s="493"/>
      <c r="BQ178" s="157"/>
      <c r="BR178" s="494"/>
      <c r="BS178" s="157"/>
      <c r="BT178" s="157"/>
      <c r="BU178" s="157"/>
      <c r="BV178" s="157"/>
      <c r="BW178" s="157"/>
      <c r="BX178" s="157"/>
      <c r="BY178" s="157"/>
      <c r="BZ178" s="157"/>
      <c r="CA178" s="157"/>
      <c r="CB178" s="157"/>
      <c r="CC178" s="157"/>
      <c r="CD178" s="157"/>
      <c r="CE178" s="157"/>
      <c r="CF178" s="157"/>
      <c r="CG178" s="157"/>
      <c r="CH178" s="157"/>
      <c r="CI178" s="157"/>
      <c r="CJ178" s="157"/>
      <c r="CK178" s="157"/>
      <c r="CL178" s="157"/>
      <c r="CM178" s="157"/>
      <c r="CN178" s="157"/>
      <c r="CO178" s="157"/>
      <c r="CP178" s="157"/>
      <c r="CQ178" s="157"/>
      <c r="CR178" s="157"/>
      <c r="CS178" s="157"/>
      <c r="CT178" s="157"/>
      <c r="CU178" s="157"/>
      <c r="CV178" s="157"/>
      <c r="CW178" s="157"/>
      <c r="CX178" s="157"/>
      <c r="CY178" s="157"/>
      <c r="CZ178" s="157"/>
      <c r="DA178" s="157"/>
      <c r="DB178" s="157"/>
      <c r="DC178" s="157"/>
      <c r="DD178" s="157"/>
      <c r="DE178" s="157"/>
      <c r="DF178" s="157"/>
      <c r="DG178" s="157"/>
      <c r="DH178" s="157"/>
      <c r="DI178" s="157"/>
      <c r="DJ178" s="157"/>
      <c r="DK178" s="157"/>
      <c r="DL178" s="157"/>
      <c r="DM178" s="157"/>
      <c r="DN178" s="157"/>
      <c r="DO178" s="157"/>
      <c r="DP178" s="157"/>
      <c r="DQ178" s="157"/>
      <c r="DR178" s="157"/>
      <c r="DS178" s="157"/>
      <c r="DT178" s="157"/>
      <c r="DU178" s="157"/>
      <c r="DV178" s="157"/>
      <c r="DW178" s="157"/>
      <c r="DX178" s="157"/>
      <c r="DY178" s="157"/>
      <c r="DZ178" s="157"/>
      <c r="EA178" s="157"/>
      <c r="EB178" s="157"/>
      <c r="EC178" s="157"/>
      <c r="ED178" s="157"/>
      <c r="EE178" s="157"/>
    </row>
    <row r="179" spans="1:135" ht="9.75" customHeight="1">
      <c r="A179" s="157"/>
      <c r="B179" s="157"/>
      <c r="C179" s="157"/>
      <c r="D179" s="157"/>
      <c r="E179" s="157"/>
      <c r="F179" s="157"/>
      <c r="G179" s="157"/>
      <c r="H179" s="157"/>
      <c r="I179" s="494"/>
      <c r="J179" s="494"/>
      <c r="K179" s="494"/>
      <c r="L179" s="494"/>
      <c r="M179" s="494"/>
      <c r="N179" s="494"/>
      <c r="O179" s="494"/>
      <c r="P179" s="494"/>
      <c r="Q179" s="494"/>
      <c r="R179" s="494"/>
      <c r="S179" s="494"/>
      <c r="T179" s="494"/>
      <c r="U179" s="494"/>
      <c r="V179" s="494"/>
      <c r="W179" s="494"/>
      <c r="X179" s="494"/>
      <c r="Y179" s="494"/>
      <c r="Z179" s="494"/>
      <c r="AA179" s="494"/>
      <c r="AB179" s="494"/>
      <c r="AH179" s="492"/>
      <c r="AI179" s="157"/>
      <c r="AJ179" s="157"/>
      <c r="AK179" s="525"/>
      <c r="AL179" s="525"/>
      <c r="AM179" s="525"/>
      <c r="AN179" s="157"/>
      <c r="AO179" s="157"/>
      <c r="AP179" s="525"/>
      <c r="AQ179" s="525"/>
      <c r="AR179" s="525"/>
      <c r="AS179" s="525"/>
      <c r="AT179" s="525"/>
      <c r="AU179" s="525"/>
      <c r="AV179" s="525"/>
      <c r="AW179" s="525"/>
      <c r="AX179" s="525"/>
      <c r="AY179" s="525"/>
      <c r="AZ179" s="525"/>
      <c r="BA179" s="157"/>
      <c r="BB179" s="157"/>
      <c r="BC179" s="157"/>
      <c r="BD179" s="157"/>
      <c r="BE179" s="157"/>
      <c r="BF179" s="157"/>
      <c r="BG179" s="157"/>
      <c r="BH179" s="157"/>
      <c r="BI179" s="157"/>
      <c r="BJ179" s="157"/>
      <c r="BK179" s="157"/>
      <c r="BL179" s="157"/>
      <c r="BM179" s="157"/>
      <c r="BN179" s="157"/>
      <c r="BO179" s="157"/>
      <c r="BP179" s="493"/>
      <c r="BQ179" s="157"/>
      <c r="BR179" s="494"/>
      <c r="BS179" s="157"/>
      <c r="BT179" s="157"/>
      <c r="BU179" s="157"/>
      <c r="BV179" s="157"/>
      <c r="BW179" s="157"/>
      <c r="BX179" s="157"/>
      <c r="BY179" s="157"/>
      <c r="BZ179" s="157"/>
      <c r="CA179" s="157"/>
      <c r="CB179" s="157"/>
      <c r="CC179" s="157"/>
      <c r="CD179" s="157"/>
      <c r="CE179" s="157"/>
      <c r="CF179" s="157"/>
      <c r="CG179" s="157"/>
      <c r="CH179" s="157"/>
      <c r="CI179" s="157"/>
      <c r="CJ179" s="157"/>
      <c r="CK179" s="157"/>
      <c r="CL179" s="157"/>
      <c r="CM179" s="157"/>
      <c r="CN179" s="157"/>
      <c r="CO179" s="157"/>
      <c r="CP179" s="157"/>
      <c r="CQ179" s="157"/>
      <c r="CR179" s="157"/>
      <c r="CS179" s="157"/>
      <c r="CT179" s="157"/>
      <c r="CU179" s="157"/>
      <c r="CV179" s="157"/>
      <c r="CW179" s="157"/>
      <c r="CX179" s="157"/>
      <c r="CY179" s="157"/>
      <c r="CZ179" s="157"/>
      <c r="DA179" s="157"/>
      <c r="DB179" s="157"/>
      <c r="DC179" s="157"/>
      <c r="DD179" s="157"/>
      <c r="DE179" s="157"/>
      <c r="DF179" s="157"/>
      <c r="DG179" s="157"/>
      <c r="DH179" s="157"/>
      <c r="DI179" s="157"/>
      <c r="DJ179" s="157"/>
      <c r="DK179" s="157"/>
      <c r="DL179" s="157"/>
      <c r="DM179" s="157"/>
      <c r="DN179" s="157"/>
      <c r="DO179" s="157"/>
      <c r="DP179" s="157"/>
      <c r="DQ179" s="157"/>
      <c r="DR179" s="157"/>
      <c r="DS179" s="157"/>
      <c r="DT179" s="157"/>
      <c r="DU179" s="157"/>
      <c r="DV179" s="157"/>
      <c r="DW179" s="157"/>
      <c r="DX179" s="157"/>
      <c r="DY179" s="157"/>
      <c r="DZ179" s="157"/>
      <c r="EA179" s="157"/>
      <c r="EB179" s="157"/>
      <c r="EC179" s="157"/>
      <c r="ED179" s="157"/>
      <c r="EE179" s="157"/>
    </row>
    <row r="180" spans="1:135" ht="9.75" customHeight="1">
      <c r="A180" s="157"/>
      <c r="B180" s="157"/>
      <c r="C180" s="157"/>
      <c r="D180" s="157"/>
      <c r="E180" s="157"/>
      <c r="F180" s="157"/>
      <c r="G180" s="157"/>
      <c r="H180" s="157"/>
      <c r="I180" s="494"/>
      <c r="J180" s="494"/>
      <c r="K180" s="494"/>
      <c r="L180" s="494"/>
      <c r="M180" s="494"/>
      <c r="N180" s="494"/>
      <c r="O180" s="494"/>
      <c r="P180" s="494"/>
      <c r="Q180" s="494"/>
      <c r="R180" s="494"/>
      <c r="S180" s="494"/>
      <c r="T180" s="494"/>
      <c r="U180" s="494"/>
      <c r="V180" s="494"/>
      <c r="W180" s="494"/>
      <c r="X180" s="494"/>
      <c r="Y180" s="494"/>
      <c r="Z180" s="494"/>
      <c r="AA180" s="494"/>
      <c r="AB180" s="494"/>
      <c r="AH180" s="492"/>
      <c r="AI180" s="157"/>
      <c r="AJ180" s="157"/>
      <c r="AK180" s="525"/>
      <c r="AL180" s="525"/>
      <c r="AM180" s="525"/>
      <c r="AN180" s="157"/>
      <c r="AO180" s="157"/>
      <c r="AP180" s="525"/>
      <c r="AQ180" s="525"/>
      <c r="AR180" s="525"/>
      <c r="AS180" s="525"/>
      <c r="AT180" s="525"/>
      <c r="AU180" s="525"/>
      <c r="AV180" s="525"/>
      <c r="AW180" s="525"/>
      <c r="AX180" s="525"/>
      <c r="AY180" s="525"/>
      <c r="AZ180" s="525"/>
      <c r="BA180" s="157"/>
      <c r="BB180" s="157"/>
      <c r="BC180" s="157"/>
      <c r="BD180" s="157"/>
      <c r="BE180" s="157"/>
      <c r="BF180" s="157"/>
      <c r="BG180" s="157"/>
      <c r="BH180" s="157"/>
      <c r="BI180" s="157"/>
      <c r="BJ180" s="157"/>
      <c r="BK180" s="157"/>
      <c r="BL180" s="157"/>
      <c r="BM180" s="157"/>
      <c r="BN180" s="157"/>
      <c r="BO180" s="157"/>
      <c r="BP180" s="493"/>
      <c r="BQ180" s="157"/>
      <c r="BR180" s="494"/>
      <c r="BS180" s="157"/>
      <c r="BT180" s="157"/>
      <c r="BU180" s="157"/>
      <c r="BV180" s="157"/>
      <c r="BW180" s="157"/>
      <c r="BX180" s="157"/>
      <c r="BY180" s="157"/>
      <c r="BZ180" s="157"/>
      <c r="CA180" s="157"/>
      <c r="CB180" s="157"/>
      <c r="CC180" s="157"/>
      <c r="CD180" s="157"/>
      <c r="CE180" s="157"/>
      <c r="CF180" s="157"/>
      <c r="CG180" s="157"/>
      <c r="CH180" s="157"/>
      <c r="CI180" s="157"/>
      <c r="CJ180" s="157"/>
      <c r="CK180" s="157"/>
      <c r="CL180" s="157"/>
      <c r="CM180" s="157"/>
      <c r="CN180" s="157"/>
      <c r="CO180" s="157"/>
      <c r="CP180" s="157"/>
      <c r="CQ180" s="157"/>
      <c r="CR180" s="157"/>
      <c r="CS180" s="157"/>
      <c r="CT180" s="157"/>
      <c r="CU180" s="157"/>
      <c r="CV180" s="157"/>
      <c r="CW180" s="157"/>
      <c r="CX180" s="157"/>
      <c r="CY180" s="157"/>
      <c r="CZ180" s="157"/>
      <c r="DA180" s="157"/>
      <c r="DB180" s="157"/>
      <c r="DC180" s="157"/>
      <c r="DD180" s="157"/>
      <c r="DE180" s="157"/>
      <c r="DF180" s="157"/>
      <c r="DG180" s="157"/>
      <c r="DH180" s="157"/>
      <c r="DI180" s="157"/>
      <c r="DJ180" s="157"/>
      <c r="DK180" s="157"/>
      <c r="DL180" s="157"/>
      <c r="DM180" s="157"/>
      <c r="DN180" s="157"/>
      <c r="DO180" s="157"/>
      <c r="DP180" s="157"/>
      <c r="DQ180" s="157"/>
      <c r="DR180" s="157"/>
      <c r="DS180" s="157"/>
      <c r="DT180" s="157"/>
      <c r="DU180" s="157"/>
      <c r="DV180" s="157"/>
      <c r="DW180" s="157"/>
      <c r="DX180" s="157"/>
      <c r="DY180" s="157"/>
      <c r="DZ180" s="157"/>
      <c r="EA180" s="157"/>
      <c r="EB180" s="157"/>
      <c r="EC180" s="157"/>
      <c r="ED180" s="157"/>
      <c r="EE180" s="157"/>
    </row>
    <row r="181" spans="1:135" ht="9.75" customHeight="1">
      <c r="A181" s="157"/>
      <c r="B181" s="157"/>
      <c r="C181" s="157"/>
      <c r="D181" s="157"/>
      <c r="E181" s="157"/>
      <c r="F181" s="157"/>
      <c r="G181" s="157"/>
      <c r="H181" s="157"/>
      <c r="I181" s="494"/>
      <c r="J181" s="494"/>
      <c r="K181" s="494"/>
      <c r="L181" s="494"/>
      <c r="M181" s="494"/>
      <c r="N181" s="494"/>
      <c r="O181" s="494"/>
      <c r="P181" s="494"/>
      <c r="Q181" s="494"/>
      <c r="R181" s="494"/>
      <c r="S181" s="494"/>
      <c r="T181" s="494"/>
      <c r="U181" s="494"/>
      <c r="V181" s="494"/>
      <c r="W181" s="494"/>
      <c r="X181" s="494"/>
      <c r="Y181" s="494"/>
      <c r="Z181" s="494"/>
      <c r="AA181" s="494"/>
      <c r="AB181" s="494"/>
      <c r="AH181" s="492"/>
      <c r="AI181" s="157"/>
      <c r="AJ181" s="157"/>
      <c r="AK181" s="525"/>
      <c r="AL181" s="525"/>
      <c r="AM181" s="525"/>
      <c r="AN181" s="157"/>
      <c r="AO181" s="157"/>
      <c r="AP181" s="525"/>
      <c r="AQ181" s="525"/>
      <c r="AR181" s="525"/>
      <c r="AS181" s="525"/>
      <c r="AT181" s="525"/>
      <c r="AU181" s="525"/>
      <c r="AV181" s="525"/>
      <c r="AW181" s="525"/>
      <c r="AX181" s="525"/>
      <c r="AY181" s="525"/>
      <c r="AZ181" s="525"/>
      <c r="BA181" s="157"/>
      <c r="BB181" s="157"/>
      <c r="BC181" s="157"/>
      <c r="BD181" s="157"/>
      <c r="BE181" s="157"/>
      <c r="BF181" s="157"/>
      <c r="BG181" s="157"/>
      <c r="BH181" s="157"/>
      <c r="BI181" s="157"/>
      <c r="BJ181" s="157"/>
      <c r="BK181" s="157"/>
      <c r="BL181" s="157"/>
      <c r="BM181" s="157"/>
      <c r="BN181" s="157"/>
      <c r="BO181" s="157"/>
      <c r="BP181" s="493"/>
      <c r="BQ181" s="157"/>
      <c r="BR181" s="494"/>
      <c r="BS181" s="157"/>
      <c r="BT181" s="157"/>
      <c r="BU181" s="157"/>
      <c r="BV181" s="157"/>
      <c r="BW181" s="157"/>
      <c r="BX181" s="157"/>
      <c r="BY181" s="157"/>
      <c r="BZ181" s="157"/>
      <c r="CA181" s="157"/>
      <c r="CB181" s="157"/>
      <c r="CC181" s="157"/>
      <c r="CD181" s="157"/>
      <c r="CE181" s="157"/>
      <c r="CF181" s="157"/>
      <c r="CG181" s="157"/>
      <c r="CH181" s="157"/>
      <c r="CI181" s="157"/>
      <c r="CJ181" s="157"/>
      <c r="CK181" s="157"/>
      <c r="CL181" s="157"/>
      <c r="CM181" s="157"/>
      <c r="CN181" s="157"/>
      <c r="CO181" s="157"/>
      <c r="CP181" s="157"/>
      <c r="CQ181" s="157"/>
      <c r="CR181" s="157"/>
      <c r="CS181" s="157"/>
      <c r="CT181" s="157"/>
      <c r="CU181" s="157"/>
      <c r="CV181" s="157"/>
      <c r="CW181" s="157"/>
      <c r="CX181" s="157"/>
      <c r="CY181" s="157"/>
      <c r="CZ181" s="157"/>
      <c r="DA181" s="157"/>
      <c r="DB181" s="157"/>
      <c r="DC181" s="157"/>
      <c r="DD181" s="157"/>
      <c r="DE181" s="157"/>
      <c r="DF181" s="157"/>
      <c r="DG181" s="157"/>
      <c r="DH181" s="157"/>
      <c r="DI181" s="157"/>
      <c r="DJ181" s="157"/>
      <c r="DK181" s="157"/>
      <c r="DL181" s="157"/>
      <c r="DM181" s="157"/>
      <c r="DN181" s="157"/>
      <c r="DO181" s="157"/>
      <c r="DP181" s="157"/>
      <c r="DQ181" s="157"/>
      <c r="DR181" s="157"/>
      <c r="DS181" s="157"/>
      <c r="DT181" s="157"/>
      <c r="DU181" s="157"/>
      <c r="DV181" s="157"/>
      <c r="DW181" s="157"/>
      <c r="DX181" s="157"/>
      <c r="DY181" s="157"/>
      <c r="DZ181" s="157"/>
      <c r="EA181" s="157"/>
      <c r="EB181" s="157"/>
      <c r="EC181" s="157"/>
      <c r="ED181" s="157"/>
      <c r="EE181" s="157"/>
    </row>
    <row r="182" spans="1:135" ht="9.75" customHeight="1">
      <c r="A182" s="157"/>
      <c r="B182" s="157"/>
      <c r="C182" s="157"/>
      <c r="D182" s="157"/>
      <c r="E182" s="157"/>
      <c r="F182" s="157"/>
      <c r="G182" s="157"/>
      <c r="H182" s="157"/>
      <c r="I182" s="494"/>
      <c r="J182" s="494"/>
      <c r="K182" s="494"/>
      <c r="L182" s="494"/>
      <c r="M182" s="494"/>
      <c r="N182" s="494"/>
      <c r="O182" s="494"/>
      <c r="P182" s="494"/>
      <c r="Q182" s="494"/>
      <c r="R182" s="494"/>
      <c r="S182" s="494"/>
      <c r="T182" s="494"/>
      <c r="U182" s="494"/>
      <c r="V182" s="494"/>
      <c r="W182" s="494"/>
      <c r="X182" s="494"/>
      <c r="Y182" s="494"/>
      <c r="Z182" s="494"/>
      <c r="AA182" s="494"/>
      <c r="AB182" s="494"/>
      <c r="AH182" s="492"/>
      <c r="AI182" s="157"/>
      <c r="AJ182" s="157"/>
      <c r="AK182" s="525"/>
      <c r="AL182" s="525"/>
      <c r="AM182" s="525"/>
      <c r="AN182" s="157"/>
      <c r="AO182" s="157"/>
      <c r="AP182" s="525"/>
      <c r="AQ182" s="525"/>
      <c r="AR182" s="525"/>
      <c r="AS182" s="525"/>
      <c r="AT182" s="525"/>
      <c r="AU182" s="525"/>
      <c r="AV182" s="525"/>
      <c r="AW182" s="525"/>
      <c r="AX182" s="525"/>
      <c r="AY182" s="525"/>
      <c r="AZ182" s="525"/>
      <c r="BA182" s="157"/>
      <c r="BB182" s="157"/>
      <c r="BC182" s="157"/>
      <c r="BD182" s="157"/>
      <c r="BE182" s="157"/>
      <c r="BF182" s="157"/>
      <c r="BG182" s="157"/>
      <c r="BH182" s="157"/>
      <c r="BI182" s="157"/>
      <c r="BJ182" s="157"/>
      <c r="BK182" s="157"/>
      <c r="BL182" s="157"/>
      <c r="BM182" s="157"/>
      <c r="BN182" s="157"/>
      <c r="BO182" s="157"/>
      <c r="BP182" s="493"/>
      <c r="BQ182" s="157"/>
      <c r="BR182" s="494"/>
      <c r="BS182" s="157"/>
      <c r="BT182" s="157"/>
      <c r="BU182" s="157"/>
      <c r="BV182" s="157"/>
      <c r="BW182" s="157"/>
      <c r="BX182" s="157"/>
      <c r="BY182" s="157"/>
      <c r="BZ182" s="157"/>
      <c r="CA182" s="157"/>
      <c r="CB182" s="157"/>
      <c r="CC182" s="157"/>
      <c r="CD182" s="157"/>
      <c r="CE182" s="157"/>
      <c r="CF182" s="157"/>
      <c r="CG182" s="157"/>
      <c r="CH182" s="157"/>
      <c r="CI182" s="157"/>
      <c r="CJ182" s="157"/>
      <c r="CK182" s="157"/>
      <c r="CL182" s="157"/>
      <c r="CM182" s="157"/>
      <c r="CN182" s="157"/>
      <c r="CO182" s="157"/>
      <c r="CP182" s="157"/>
      <c r="CQ182" s="157"/>
      <c r="CR182" s="157"/>
      <c r="CS182" s="157"/>
      <c r="CT182" s="157"/>
      <c r="CU182" s="157"/>
      <c r="CV182" s="157"/>
      <c r="CW182" s="157"/>
      <c r="CX182" s="157"/>
      <c r="CY182" s="157"/>
      <c r="CZ182" s="157"/>
      <c r="DA182" s="157"/>
      <c r="DB182" s="157"/>
      <c r="DC182" s="157"/>
      <c r="DD182" s="157"/>
      <c r="DE182" s="157"/>
      <c r="DF182" s="157"/>
      <c r="DG182" s="157"/>
      <c r="DH182" s="157"/>
      <c r="DI182" s="157"/>
      <c r="DJ182" s="157"/>
      <c r="DK182" s="157"/>
      <c r="DL182" s="157"/>
      <c r="DM182" s="157"/>
      <c r="DN182" s="157"/>
      <c r="DO182" s="157"/>
      <c r="DP182" s="157"/>
      <c r="DQ182" s="157"/>
      <c r="DR182" s="157"/>
      <c r="DS182" s="157"/>
      <c r="DT182" s="157"/>
      <c r="DU182" s="157"/>
      <c r="DV182" s="157"/>
      <c r="DW182" s="157"/>
      <c r="DX182" s="157"/>
      <c r="DY182" s="157"/>
      <c r="DZ182" s="157"/>
      <c r="EA182" s="157"/>
      <c r="EB182" s="157"/>
      <c r="EC182" s="157"/>
      <c r="ED182" s="157"/>
      <c r="EE182" s="157"/>
    </row>
    <row r="183" spans="1:135" ht="9.75" customHeight="1">
      <c r="A183" s="157"/>
      <c r="B183" s="157"/>
      <c r="C183" s="157"/>
      <c r="D183" s="157"/>
      <c r="E183" s="157"/>
      <c r="F183" s="157"/>
      <c r="G183" s="157"/>
      <c r="H183" s="157"/>
      <c r="I183" s="494"/>
      <c r="J183" s="494"/>
      <c r="K183" s="494"/>
      <c r="L183" s="494"/>
      <c r="M183" s="494"/>
      <c r="N183" s="494"/>
      <c r="O183" s="494"/>
      <c r="P183" s="494"/>
      <c r="Q183" s="494"/>
      <c r="R183" s="494"/>
      <c r="S183" s="494"/>
      <c r="T183" s="494"/>
      <c r="U183" s="494"/>
      <c r="V183" s="494"/>
      <c r="W183" s="494"/>
      <c r="X183" s="494"/>
      <c r="Y183" s="494"/>
      <c r="Z183" s="494"/>
      <c r="AA183" s="494"/>
      <c r="AB183" s="494"/>
      <c r="AH183" s="492"/>
      <c r="AI183" s="157"/>
      <c r="AJ183" s="157"/>
      <c r="AK183" s="525"/>
      <c r="AL183" s="525"/>
      <c r="AM183" s="525"/>
      <c r="AN183" s="157"/>
      <c r="AO183" s="157"/>
      <c r="AP183" s="525"/>
      <c r="AQ183" s="525"/>
      <c r="AR183" s="525"/>
      <c r="AS183" s="525"/>
      <c r="AT183" s="525"/>
      <c r="AU183" s="525"/>
      <c r="AV183" s="525"/>
      <c r="AW183" s="525"/>
      <c r="AX183" s="525"/>
      <c r="AY183" s="525"/>
      <c r="AZ183" s="525"/>
      <c r="BA183" s="157"/>
      <c r="BB183" s="157"/>
      <c r="BC183" s="157"/>
      <c r="BD183" s="157"/>
      <c r="BE183" s="157"/>
      <c r="BF183" s="157"/>
      <c r="BG183" s="157"/>
      <c r="BH183" s="157"/>
      <c r="BI183" s="157"/>
      <c r="BJ183" s="157"/>
      <c r="BK183" s="157"/>
      <c r="BL183" s="157"/>
      <c r="BM183" s="157"/>
      <c r="BN183" s="157"/>
      <c r="BO183" s="157"/>
      <c r="BP183" s="493"/>
      <c r="BQ183" s="157"/>
      <c r="BR183" s="494"/>
      <c r="BS183" s="157"/>
      <c r="BT183" s="157"/>
      <c r="BU183" s="157"/>
      <c r="BV183" s="157"/>
      <c r="BW183" s="157"/>
      <c r="BX183" s="157"/>
      <c r="BY183" s="157"/>
      <c r="BZ183" s="157"/>
      <c r="CA183" s="157"/>
      <c r="CB183" s="157"/>
      <c r="CC183" s="157"/>
      <c r="CD183" s="157"/>
      <c r="CE183" s="157"/>
      <c r="CF183" s="157"/>
      <c r="CG183" s="157"/>
      <c r="CH183" s="157"/>
      <c r="CI183" s="157"/>
      <c r="CJ183" s="157"/>
      <c r="CK183" s="157"/>
      <c r="CL183" s="157"/>
      <c r="CM183" s="157"/>
      <c r="CN183" s="157"/>
      <c r="CO183" s="157"/>
      <c r="CP183" s="157"/>
      <c r="CQ183" s="157"/>
      <c r="CR183" s="157"/>
      <c r="CS183" s="157"/>
      <c r="CT183" s="157"/>
      <c r="CU183" s="157"/>
      <c r="CV183" s="157"/>
      <c r="CW183" s="157"/>
      <c r="CX183" s="157"/>
      <c r="CY183" s="157"/>
      <c r="CZ183" s="157"/>
      <c r="DA183" s="157"/>
      <c r="DB183" s="157"/>
      <c r="DC183" s="157"/>
      <c r="DD183" s="157"/>
      <c r="DE183" s="157"/>
      <c r="DF183" s="157"/>
      <c r="DG183" s="157"/>
      <c r="DH183" s="157"/>
      <c r="DI183" s="157"/>
      <c r="DJ183" s="157"/>
      <c r="DK183" s="157"/>
      <c r="DL183" s="157"/>
      <c r="DM183" s="157"/>
      <c r="DN183" s="157"/>
      <c r="DO183" s="157"/>
      <c r="DP183" s="157"/>
      <c r="DQ183" s="157"/>
      <c r="DR183" s="157"/>
      <c r="DS183" s="157"/>
      <c r="DT183" s="157"/>
      <c r="DU183" s="157"/>
      <c r="DV183" s="157"/>
      <c r="DW183" s="157"/>
      <c r="DX183" s="157"/>
      <c r="DY183" s="157"/>
      <c r="DZ183" s="157"/>
      <c r="EA183" s="157"/>
      <c r="EB183" s="157"/>
      <c r="EC183" s="157"/>
      <c r="ED183" s="157"/>
      <c r="EE183" s="157"/>
    </row>
    <row r="184" spans="1:135" ht="9.75" customHeight="1">
      <c r="A184" s="157"/>
      <c r="B184" s="157"/>
      <c r="C184" s="157"/>
      <c r="D184" s="157"/>
      <c r="E184" s="157"/>
      <c r="F184" s="157"/>
      <c r="G184" s="157"/>
      <c r="H184" s="157"/>
      <c r="I184" s="494"/>
      <c r="J184" s="494"/>
      <c r="K184" s="494"/>
      <c r="L184" s="494"/>
      <c r="M184" s="494"/>
      <c r="N184" s="494"/>
      <c r="O184" s="494"/>
      <c r="P184" s="494"/>
      <c r="Q184" s="494"/>
      <c r="R184" s="494"/>
      <c r="S184" s="494"/>
      <c r="T184" s="494"/>
      <c r="U184" s="494"/>
      <c r="V184" s="494"/>
      <c r="W184" s="494"/>
      <c r="X184" s="494"/>
      <c r="Y184" s="494"/>
      <c r="Z184" s="494"/>
      <c r="AA184" s="494"/>
      <c r="AB184" s="494"/>
      <c r="AH184" s="492"/>
      <c r="AI184" s="157"/>
      <c r="AJ184" s="157"/>
      <c r="AK184" s="525"/>
      <c r="AL184" s="525"/>
      <c r="AM184" s="525"/>
      <c r="AN184" s="157"/>
      <c r="AO184" s="157"/>
      <c r="AP184" s="525"/>
      <c r="AQ184" s="525"/>
      <c r="AR184" s="525"/>
      <c r="AS184" s="525"/>
      <c r="AT184" s="525"/>
      <c r="AU184" s="525"/>
      <c r="AV184" s="525"/>
      <c r="AW184" s="525"/>
      <c r="AX184" s="525"/>
      <c r="AY184" s="525"/>
      <c r="AZ184" s="525"/>
      <c r="BA184" s="157"/>
      <c r="BB184" s="157"/>
      <c r="BC184" s="157"/>
      <c r="BD184" s="157"/>
      <c r="BE184" s="157"/>
      <c r="BF184" s="157"/>
      <c r="BG184" s="157"/>
      <c r="BH184" s="157"/>
      <c r="BI184" s="157"/>
      <c r="BJ184" s="157"/>
      <c r="BK184" s="157"/>
      <c r="BL184" s="157"/>
      <c r="BM184" s="157"/>
      <c r="BN184" s="157"/>
      <c r="BO184" s="157"/>
      <c r="BP184" s="493"/>
      <c r="BQ184" s="157"/>
      <c r="BR184" s="494"/>
      <c r="BS184" s="157"/>
      <c r="BT184" s="157"/>
      <c r="BU184" s="157"/>
      <c r="BV184" s="157"/>
      <c r="BW184" s="157"/>
      <c r="BX184" s="157"/>
      <c r="BY184" s="157"/>
      <c r="BZ184" s="157"/>
      <c r="CA184" s="157"/>
      <c r="CB184" s="157"/>
      <c r="CC184" s="157"/>
      <c r="CD184" s="157"/>
      <c r="CE184" s="157"/>
      <c r="CF184" s="157"/>
      <c r="CG184" s="157"/>
      <c r="CH184" s="157"/>
      <c r="CI184" s="157"/>
      <c r="CJ184" s="157"/>
      <c r="CK184" s="157"/>
      <c r="CL184" s="157"/>
      <c r="CM184" s="157"/>
      <c r="CN184" s="157"/>
      <c r="CO184" s="157"/>
      <c r="CP184" s="157"/>
      <c r="CQ184" s="157"/>
      <c r="CR184" s="157"/>
      <c r="CS184" s="157"/>
      <c r="CT184" s="157"/>
      <c r="CU184" s="157"/>
      <c r="CV184" s="157"/>
      <c r="CW184" s="157"/>
      <c r="CX184" s="157"/>
      <c r="CY184" s="157"/>
      <c r="CZ184" s="157"/>
      <c r="DA184" s="157"/>
      <c r="DB184" s="157"/>
      <c r="DC184" s="157"/>
      <c r="DD184" s="157"/>
      <c r="DE184" s="157"/>
      <c r="DF184" s="157"/>
      <c r="DG184" s="157"/>
      <c r="DH184" s="157"/>
      <c r="DI184" s="157"/>
      <c r="DJ184" s="157"/>
      <c r="DK184" s="157"/>
      <c r="DL184" s="157"/>
      <c r="DM184" s="157"/>
      <c r="DN184" s="157"/>
      <c r="DO184" s="157"/>
      <c r="DP184" s="157"/>
      <c r="DQ184" s="157"/>
      <c r="DR184" s="157"/>
      <c r="DS184" s="157"/>
      <c r="DT184" s="157"/>
      <c r="DU184" s="157"/>
      <c r="DV184" s="157"/>
      <c r="DW184" s="157"/>
      <c r="DX184" s="157"/>
      <c r="DY184" s="157"/>
      <c r="DZ184" s="157"/>
      <c r="EA184" s="157"/>
      <c r="EB184" s="157"/>
      <c r="EC184" s="157"/>
      <c r="ED184" s="157"/>
      <c r="EE184" s="157"/>
    </row>
    <row r="185" spans="1:135" ht="9.75" customHeight="1">
      <c r="A185" s="157"/>
      <c r="B185" s="157"/>
      <c r="C185" s="157"/>
      <c r="D185" s="157"/>
      <c r="E185" s="157"/>
      <c r="F185" s="157"/>
      <c r="G185" s="157"/>
      <c r="H185" s="157"/>
      <c r="I185" s="494"/>
      <c r="J185" s="494"/>
      <c r="K185" s="494"/>
      <c r="L185" s="494"/>
      <c r="M185" s="494"/>
      <c r="N185" s="494"/>
      <c r="O185" s="494"/>
      <c r="P185" s="494"/>
      <c r="Q185" s="494"/>
      <c r="R185" s="494"/>
      <c r="S185" s="494"/>
      <c r="T185" s="494"/>
      <c r="U185" s="494"/>
      <c r="V185" s="494"/>
      <c r="W185" s="494"/>
      <c r="X185" s="494"/>
      <c r="Y185" s="494"/>
      <c r="Z185" s="494"/>
      <c r="AA185" s="494"/>
      <c r="AB185" s="494"/>
      <c r="AH185" s="492"/>
      <c r="AI185" s="157"/>
      <c r="AJ185" s="157"/>
      <c r="AK185" s="525"/>
      <c r="AL185" s="525"/>
      <c r="AM185" s="525"/>
      <c r="AN185" s="157"/>
      <c r="AO185" s="157"/>
      <c r="AP185" s="525"/>
      <c r="AQ185" s="525"/>
      <c r="AR185" s="525"/>
      <c r="AS185" s="525"/>
      <c r="AT185" s="525"/>
      <c r="AU185" s="525"/>
      <c r="AV185" s="525"/>
      <c r="AW185" s="525"/>
      <c r="AX185" s="525"/>
      <c r="AY185" s="525"/>
      <c r="AZ185" s="525"/>
      <c r="BA185" s="157"/>
      <c r="BB185" s="157"/>
      <c r="BC185" s="157"/>
      <c r="BD185" s="157"/>
      <c r="BE185" s="157"/>
      <c r="BF185" s="157"/>
      <c r="BG185" s="157"/>
      <c r="BH185" s="157"/>
      <c r="BI185" s="157"/>
      <c r="BJ185" s="157"/>
      <c r="BK185" s="157"/>
      <c r="BL185" s="157"/>
      <c r="BM185" s="157"/>
      <c r="BN185" s="157"/>
      <c r="BO185" s="157"/>
      <c r="BP185" s="493"/>
      <c r="BQ185" s="157"/>
      <c r="BR185" s="494"/>
      <c r="BS185" s="157"/>
      <c r="BT185" s="157"/>
      <c r="BU185" s="157"/>
      <c r="BV185" s="157"/>
      <c r="BW185" s="157"/>
      <c r="BX185" s="157"/>
      <c r="BY185" s="157"/>
      <c r="BZ185" s="157"/>
      <c r="CA185" s="157"/>
      <c r="CB185" s="157"/>
      <c r="CC185" s="157"/>
      <c r="CD185" s="157"/>
      <c r="CE185" s="157"/>
      <c r="CF185" s="157"/>
      <c r="CG185" s="157"/>
      <c r="CH185" s="157"/>
      <c r="CI185" s="157"/>
      <c r="CJ185" s="157"/>
      <c r="CK185" s="157"/>
      <c r="CL185" s="157"/>
      <c r="CM185" s="157"/>
      <c r="CN185" s="157"/>
      <c r="CO185" s="157"/>
      <c r="CP185" s="157"/>
      <c r="CQ185" s="157"/>
      <c r="CR185" s="157"/>
      <c r="CS185" s="157"/>
      <c r="CT185" s="157"/>
      <c r="CU185" s="157"/>
      <c r="CV185" s="157"/>
      <c r="CW185" s="157"/>
      <c r="CX185" s="157"/>
      <c r="CY185" s="157"/>
      <c r="CZ185" s="157"/>
      <c r="DA185" s="157"/>
      <c r="DB185" s="157"/>
      <c r="DC185" s="157"/>
      <c r="DD185" s="157"/>
      <c r="DE185" s="157"/>
      <c r="DF185" s="157"/>
      <c r="DG185" s="157"/>
      <c r="DH185" s="157"/>
      <c r="DI185" s="157"/>
      <c r="DJ185" s="157"/>
      <c r="DK185" s="157"/>
      <c r="DL185" s="157"/>
      <c r="DM185" s="157"/>
      <c r="DN185" s="157"/>
      <c r="DO185" s="157"/>
      <c r="DP185" s="157"/>
      <c r="DQ185" s="157"/>
      <c r="DR185" s="157"/>
      <c r="DS185" s="157"/>
      <c r="DT185" s="157"/>
      <c r="DU185" s="157"/>
      <c r="DV185" s="157"/>
      <c r="DW185" s="157"/>
      <c r="DX185" s="157"/>
      <c r="DY185" s="157"/>
      <c r="DZ185" s="157"/>
      <c r="EA185" s="157"/>
      <c r="EB185" s="157"/>
      <c r="EC185" s="157"/>
      <c r="ED185" s="157"/>
      <c r="EE185" s="157"/>
    </row>
    <row r="186" spans="1:135" ht="9.75" customHeight="1">
      <c r="A186" s="157"/>
      <c r="B186" s="157"/>
      <c r="C186" s="157"/>
      <c r="D186" s="157"/>
      <c r="E186" s="157"/>
      <c r="F186" s="157"/>
      <c r="G186" s="157"/>
      <c r="H186" s="157"/>
      <c r="I186" s="494"/>
      <c r="J186" s="494"/>
      <c r="K186" s="494"/>
      <c r="L186" s="494"/>
      <c r="M186" s="494"/>
      <c r="N186" s="494"/>
      <c r="O186" s="494"/>
      <c r="P186" s="494"/>
      <c r="Q186" s="494"/>
      <c r="R186" s="494"/>
      <c r="S186" s="494"/>
      <c r="T186" s="494"/>
      <c r="U186" s="494"/>
      <c r="V186" s="494"/>
      <c r="W186" s="494"/>
      <c r="X186" s="494"/>
      <c r="Y186" s="494"/>
      <c r="Z186" s="494"/>
      <c r="AA186" s="494"/>
      <c r="AB186" s="494"/>
      <c r="AH186" s="492"/>
      <c r="AI186" s="157"/>
      <c r="AJ186" s="157"/>
      <c r="AK186" s="525"/>
      <c r="AL186" s="525"/>
      <c r="AM186" s="525"/>
      <c r="AN186" s="157"/>
      <c r="AO186" s="157"/>
      <c r="AP186" s="525"/>
      <c r="AQ186" s="525"/>
      <c r="AR186" s="525"/>
      <c r="AS186" s="525"/>
      <c r="AT186" s="525"/>
      <c r="AU186" s="525"/>
      <c r="AV186" s="525"/>
      <c r="AW186" s="525"/>
      <c r="AX186" s="525"/>
      <c r="AY186" s="525"/>
      <c r="AZ186" s="525"/>
      <c r="BA186" s="157"/>
      <c r="BB186" s="157"/>
      <c r="BC186" s="157"/>
      <c r="BD186" s="157"/>
      <c r="BE186" s="157"/>
      <c r="BF186" s="157"/>
      <c r="BG186" s="157"/>
      <c r="BH186" s="157"/>
      <c r="BI186" s="157"/>
      <c r="BJ186" s="157"/>
      <c r="BK186" s="157"/>
      <c r="BL186" s="157"/>
      <c r="BM186" s="157"/>
      <c r="BN186" s="157"/>
      <c r="BO186" s="157"/>
      <c r="BP186" s="493"/>
      <c r="BQ186" s="157"/>
      <c r="BR186" s="494"/>
      <c r="BS186" s="157"/>
      <c r="BT186" s="157"/>
      <c r="BU186" s="157"/>
      <c r="BV186" s="157"/>
      <c r="BW186" s="157"/>
      <c r="BX186" s="157"/>
      <c r="BY186" s="157"/>
      <c r="BZ186" s="157"/>
      <c r="CA186" s="157"/>
      <c r="CB186" s="157"/>
      <c r="CC186" s="157"/>
      <c r="CD186" s="157"/>
      <c r="CE186" s="157"/>
      <c r="CF186" s="157"/>
      <c r="CG186" s="157"/>
      <c r="CH186" s="157"/>
      <c r="CI186" s="157"/>
      <c r="CJ186" s="157"/>
      <c r="CK186" s="157"/>
      <c r="CL186" s="157"/>
      <c r="CM186" s="157"/>
      <c r="CN186" s="157"/>
      <c r="CO186" s="157"/>
      <c r="CP186" s="157"/>
      <c r="CQ186" s="157"/>
      <c r="CR186" s="157"/>
      <c r="CS186" s="157"/>
      <c r="CT186" s="157"/>
      <c r="CU186" s="157"/>
      <c r="CV186" s="157"/>
      <c r="CW186" s="157"/>
      <c r="CX186" s="157"/>
      <c r="CY186" s="157"/>
      <c r="CZ186" s="157"/>
      <c r="DA186" s="157"/>
      <c r="DB186" s="157"/>
      <c r="DC186" s="157"/>
      <c r="DD186" s="157"/>
      <c r="DE186" s="157"/>
      <c r="DF186" s="157"/>
      <c r="DG186" s="157"/>
      <c r="DH186" s="157"/>
      <c r="DI186" s="157"/>
      <c r="DJ186" s="157"/>
      <c r="DK186" s="157"/>
      <c r="DL186" s="157"/>
      <c r="DM186" s="157"/>
      <c r="DN186" s="157"/>
      <c r="DO186" s="157"/>
      <c r="DP186" s="157"/>
      <c r="DQ186" s="157"/>
      <c r="DR186" s="157"/>
      <c r="DS186" s="157"/>
      <c r="DT186" s="157"/>
      <c r="DU186" s="157"/>
      <c r="DV186" s="157"/>
      <c r="DW186" s="157"/>
      <c r="DX186" s="157"/>
      <c r="DY186" s="157"/>
      <c r="DZ186" s="157"/>
      <c r="EA186" s="157"/>
      <c r="EB186" s="157"/>
      <c r="EC186" s="157"/>
      <c r="ED186" s="157"/>
      <c r="EE186" s="157"/>
    </row>
    <row r="187" spans="1:135" ht="9.75" customHeight="1">
      <c r="A187" s="157"/>
      <c r="B187" s="157"/>
      <c r="C187" s="157"/>
      <c r="D187" s="157"/>
      <c r="E187" s="157"/>
      <c r="F187" s="157"/>
      <c r="G187" s="157"/>
      <c r="H187" s="157"/>
      <c r="I187" s="494"/>
      <c r="J187" s="494"/>
      <c r="K187" s="494"/>
      <c r="L187" s="494"/>
      <c r="M187" s="494"/>
      <c r="N187" s="494"/>
      <c r="O187" s="494"/>
      <c r="P187" s="494"/>
      <c r="Q187" s="494"/>
      <c r="R187" s="494"/>
      <c r="S187" s="494"/>
      <c r="T187" s="494"/>
      <c r="U187" s="494"/>
      <c r="V187" s="494"/>
      <c r="W187" s="494"/>
      <c r="X187" s="494"/>
      <c r="Y187" s="494"/>
      <c r="Z187" s="494"/>
      <c r="AA187" s="494"/>
      <c r="AB187" s="494"/>
      <c r="AH187" s="492"/>
      <c r="AI187" s="157"/>
      <c r="AJ187" s="157"/>
      <c r="AK187" s="525"/>
      <c r="AL187" s="525"/>
      <c r="AM187" s="525"/>
      <c r="AN187" s="157"/>
      <c r="AO187" s="157"/>
      <c r="AP187" s="525"/>
      <c r="AQ187" s="525"/>
      <c r="AR187" s="525"/>
      <c r="AS187" s="525"/>
      <c r="AT187" s="525"/>
      <c r="AU187" s="525"/>
      <c r="AV187" s="525"/>
      <c r="AW187" s="525"/>
      <c r="AX187" s="525"/>
      <c r="AY187" s="525"/>
      <c r="AZ187" s="525"/>
      <c r="BA187" s="157"/>
      <c r="BB187" s="157"/>
      <c r="BC187" s="157"/>
      <c r="BD187" s="157"/>
      <c r="BE187" s="157"/>
      <c r="BF187" s="157"/>
      <c r="BG187" s="157"/>
      <c r="BH187" s="157"/>
      <c r="BI187" s="157"/>
      <c r="BJ187" s="157"/>
      <c r="BK187" s="157"/>
      <c r="BL187" s="157"/>
      <c r="BM187" s="157"/>
      <c r="BN187" s="157"/>
      <c r="BO187" s="157"/>
      <c r="BP187" s="493"/>
      <c r="BQ187" s="157"/>
      <c r="BR187" s="494"/>
      <c r="BS187" s="157"/>
      <c r="BT187" s="157"/>
      <c r="BU187" s="157"/>
      <c r="BV187" s="157"/>
      <c r="BW187" s="157"/>
      <c r="BX187" s="157"/>
      <c r="BY187" s="157"/>
      <c r="BZ187" s="157"/>
      <c r="CA187" s="157"/>
      <c r="CB187" s="157"/>
      <c r="CC187" s="157"/>
      <c r="CD187" s="157"/>
      <c r="CE187" s="157"/>
      <c r="CF187" s="157"/>
      <c r="CG187" s="157"/>
      <c r="CH187" s="157"/>
      <c r="CI187" s="157"/>
      <c r="CJ187" s="157"/>
      <c r="CK187" s="157"/>
      <c r="CL187" s="157"/>
      <c r="CM187" s="157"/>
      <c r="CN187" s="157"/>
      <c r="CO187" s="157"/>
      <c r="CP187" s="157"/>
      <c r="CQ187" s="157"/>
      <c r="CR187" s="157"/>
      <c r="CS187" s="157"/>
      <c r="CT187" s="157"/>
      <c r="CU187" s="157"/>
      <c r="CV187" s="157"/>
      <c r="CW187" s="157"/>
      <c r="CX187" s="157"/>
      <c r="CY187" s="157"/>
      <c r="CZ187" s="157"/>
      <c r="DA187" s="157"/>
      <c r="DB187" s="157"/>
      <c r="DC187" s="157"/>
      <c r="DD187" s="157"/>
      <c r="DE187" s="157"/>
      <c r="DF187" s="157"/>
      <c r="DG187" s="157"/>
      <c r="DH187" s="157"/>
      <c r="DI187" s="157"/>
      <c r="DJ187" s="157"/>
      <c r="DK187" s="157"/>
      <c r="DL187" s="157"/>
      <c r="DM187" s="157"/>
      <c r="DN187" s="157"/>
      <c r="DO187" s="157"/>
      <c r="DP187" s="157"/>
      <c r="DQ187" s="157"/>
      <c r="DR187" s="157"/>
      <c r="DS187" s="157"/>
      <c r="DT187" s="157"/>
      <c r="DU187" s="157"/>
      <c r="DV187" s="157"/>
      <c r="DW187" s="157"/>
      <c r="DX187" s="157"/>
      <c r="DY187" s="157"/>
      <c r="DZ187" s="157"/>
      <c r="EA187" s="157"/>
      <c r="EB187" s="157"/>
      <c r="EC187" s="157"/>
      <c r="ED187" s="157"/>
      <c r="EE187" s="157"/>
    </row>
    <row r="188" spans="1:135" ht="9.75" customHeight="1">
      <c r="A188" s="157"/>
      <c r="B188" s="157"/>
      <c r="C188" s="157"/>
      <c r="D188" s="157"/>
      <c r="E188" s="157"/>
      <c r="F188" s="157"/>
      <c r="G188" s="157"/>
      <c r="H188" s="157"/>
      <c r="I188" s="494"/>
      <c r="J188" s="494"/>
      <c r="K188" s="494"/>
      <c r="L188" s="494"/>
      <c r="M188" s="494"/>
      <c r="N188" s="494"/>
      <c r="O188" s="494"/>
      <c r="P188" s="494"/>
      <c r="Q188" s="494"/>
      <c r="R188" s="494"/>
      <c r="S188" s="494"/>
      <c r="T188" s="494"/>
      <c r="U188" s="494"/>
      <c r="V188" s="494"/>
      <c r="W188" s="494"/>
      <c r="X188" s="494"/>
      <c r="Y188" s="494"/>
      <c r="Z188" s="494"/>
      <c r="AA188" s="494"/>
      <c r="AB188" s="494"/>
      <c r="AH188" s="492"/>
      <c r="AI188" s="157"/>
      <c r="AJ188" s="157"/>
      <c r="AK188" s="525"/>
      <c r="AL188" s="525"/>
      <c r="AM188" s="525"/>
      <c r="AN188" s="157"/>
      <c r="AO188" s="157"/>
      <c r="AP188" s="525"/>
      <c r="AQ188" s="525"/>
      <c r="AR188" s="525"/>
      <c r="AS188" s="525"/>
      <c r="AT188" s="525"/>
      <c r="AU188" s="525"/>
      <c r="AV188" s="525"/>
      <c r="AW188" s="525"/>
      <c r="AX188" s="525"/>
      <c r="AY188" s="525"/>
      <c r="AZ188" s="525"/>
      <c r="BA188" s="157"/>
      <c r="BB188" s="157"/>
      <c r="BC188" s="157"/>
      <c r="BD188" s="157"/>
      <c r="BE188" s="157"/>
      <c r="BF188" s="157"/>
      <c r="BG188" s="157"/>
      <c r="BH188" s="157"/>
      <c r="BI188" s="157"/>
      <c r="BJ188" s="157"/>
      <c r="BK188" s="157"/>
      <c r="BL188" s="157"/>
      <c r="BM188" s="157"/>
      <c r="BN188" s="157"/>
      <c r="BO188" s="157"/>
      <c r="BP188" s="493"/>
      <c r="BQ188" s="157"/>
      <c r="BR188" s="494"/>
      <c r="BS188" s="157"/>
      <c r="BT188" s="157"/>
      <c r="BU188" s="157"/>
      <c r="BV188" s="157"/>
      <c r="BW188" s="157"/>
      <c r="BX188" s="157"/>
      <c r="BY188" s="157"/>
      <c r="BZ188" s="157"/>
      <c r="CA188" s="157"/>
      <c r="CB188" s="157"/>
      <c r="CC188" s="157"/>
      <c r="CD188" s="157"/>
      <c r="CE188" s="157"/>
      <c r="CF188" s="157"/>
      <c r="CG188" s="157"/>
      <c r="CH188" s="157"/>
      <c r="CI188" s="157"/>
      <c r="CJ188" s="157"/>
      <c r="CK188" s="157"/>
      <c r="CL188" s="157"/>
      <c r="CM188" s="157"/>
      <c r="CN188" s="157"/>
      <c r="CO188" s="157"/>
      <c r="CP188" s="157"/>
      <c r="CQ188" s="157"/>
      <c r="CR188" s="157"/>
      <c r="CS188" s="157"/>
      <c r="CT188" s="157"/>
      <c r="CU188" s="157"/>
      <c r="CV188" s="157"/>
      <c r="CW188" s="157"/>
      <c r="CX188" s="157"/>
      <c r="CY188" s="157"/>
      <c r="CZ188" s="157"/>
      <c r="DA188" s="157"/>
      <c r="DB188" s="157"/>
      <c r="DC188" s="157"/>
      <c r="DD188" s="157"/>
      <c r="DE188" s="157"/>
      <c r="DF188" s="157"/>
      <c r="DG188" s="157"/>
      <c r="DH188" s="157"/>
      <c r="DI188" s="157"/>
      <c r="DJ188" s="157"/>
      <c r="DK188" s="157"/>
      <c r="DL188" s="157"/>
      <c r="DM188" s="157"/>
      <c r="DN188" s="157"/>
      <c r="DO188" s="157"/>
      <c r="DP188" s="157"/>
      <c r="DQ188" s="157"/>
      <c r="DR188" s="157"/>
      <c r="DS188" s="157"/>
      <c r="DT188" s="157"/>
      <c r="DU188" s="157"/>
      <c r="DV188" s="157"/>
      <c r="DW188" s="157"/>
      <c r="DX188" s="157"/>
      <c r="DY188" s="157"/>
      <c r="DZ188" s="157"/>
      <c r="EA188" s="157"/>
      <c r="EB188" s="157"/>
      <c r="EC188" s="157"/>
      <c r="ED188" s="157"/>
      <c r="EE188" s="157"/>
    </row>
    <row r="189" spans="1:135" ht="9.75" customHeight="1">
      <c r="A189" s="157"/>
      <c r="B189" s="157"/>
      <c r="C189" s="157"/>
      <c r="D189" s="157"/>
      <c r="E189" s="157"/>
      <c r="F189" s="157"/>
      <c r="G189" s="157"/>
      <c r="H189" s="157"/>
      <c r="I189" s="494"/>
      <c r="J189" s="494"/>
      <c r="K189" s="494"/>
      <c r="L189" s="494"/>
      <c r="M189" s="494"/>
      <c r="N189" s="494"/>
      <c r="O189" s="494"/>
      <c r="P189" s="494"/>
      <c r="Q189" s="494"/>
      <c r="R189" s="494"/>
      <c r="S189" s="494"/>
      <c r="T189" s="494"/>
      <c r="U189" s="494"/>
      <c r="V189" s="494"/>
      <c r="W189" s="494"/>
      <c r="X189" s="494"/>
      <c r="Y189" s="494"/>
      <c r="Z189" s="494"/>
      <c r="AA189" s="494"/>
      <c r="AB189" s="494"/>
      <c r="AH189" s="492"/>
      <c r="AI189" s="157"/>
      <c r="AJ189" s="157"/>
      <c r="AK189" s="525"/>
      <c r="AL189" s="525"/>
      <c r="AM189" s="525"/>
      <c r="AN189" s="157"/>
      <c r="AO189" s="157"/>
      <c r="AP189" s="525"/>
      <c r="AQ189" s="525"/>
      <c r="AR189" s="525"/>
      <c r="AS189" s="525"/>
      <c r="AT189" s="525"/>
      <c r="AU189" s="525"/>
      <c r="AV189" s="525"/>
      <c r="AW189" s="525"/>
      <c r="AX189" s="525"/>
      <c r="AY189" s="525"/>
      <c r="AZ189" s="525"/>
      <c r="BA189" s="157"/>
      <c r="BB189" s="157"/>
      <c r="BC189" s="157"/>
      <c r="BD189" s="157"/>
      <c r="BE189" s="157"/>
      <c r="BF189" s="157"/>
      <c r="BG189" s="157"/>
      <c r="BH189" s="157"/>
      <c r="BI189" s="157"/>
      <c r="BJ189" s="157"/>
      <c r="BK189" s="157"/>
      <c r="BL189" s="157"/>
      <c r="BM189" s="157"/>
      <c r="BN189" s="157"/>
      <c r="BO189" s="157"/>
      <c r="BP189" s="493"/>
      <c r="BQ189" s="157"/>
      <c r="BR189" s="494"/>
      <c r="BS189" s="157"/>
      <c r="BT189" s="157"/>
      <c r="BU189" s="157"/>
      <c r="BV189" s="157"/>
      <c r="BW189" s="157"/>
      <c r="BX189" s="157"/>
      <c r="BY189" s="157"/>
      <c r="BZ189" s="157"/>
      <c r="CA189" s="157"/>
      <c r="CB189" s="157"/>
      <c r="CC189" s="157"/>
      <c r="CD189" s="157"/>
      <c r="CE189" s="157"/>
      <c r="CF189" s="157"/>
      <c r="CG189" s="157"/>
      <c r="CH189" s="157"/>
      <c r="CI189" s="157"/>
      <c r="CJ189" s="157"/>
      <c r="CK189" s="157"/>
      <c r="CL189" s="157"/>
      <c r="CM189" s="157"/>
      <c r="CN189" s="157"/>
      <c r="CO189" s="157"/>
      <c r="CP189" s="157"/>
      <c r="CQ189" s="157"/>
      <c r="CR189" s="157"/>
      <c r="CS189" s="157"/>
      <c r="CT189" s="157"/>
      <c r="CU189" s="157"/>
      <c r="CV189" s="157"/>
      <c r="CW189" s="157"/>
      <c r="CX189" s="157"/>
      <c r="CY189" s="157"/>
      <c r="CZ189" s="157"/>
      <c r="DA189" s="157"/>
      <c r="DB189" s="157"/>
      <c r="DC189" s="157"/>
      <c r="DD189" s="157"/>
      <c r="DE189" s="157"/>
      <c r="DF189" s="157"/>
      <c r="DG189" s="157"/>
      <c r="DH189" s="157"/>
      <c r="DI189" s="157"/>
      <c r="DJ189" s="157"/>
      <c r="DK189" s="157"/>
      <c r="DL189" s="157"/>
      <c r="DM189" s="157"/>
      <c r="DN189" s="157"/>
      <c r="DO189" s="157"/>
      <c r="DP189" s="157"/>
      <c r="DQ189" s="157"/>
      <c r="DR189" s="157"/>
      <c r="DS189" s="157"/>
      <c r="DT189" s="157"/>
      <c r="DU189" s="157"/>
      <c r="DV189" s="157"/>
      <c r="DW189" s="157"/>
      <c r="DX189" s="157"/>
      <c r="DY189" s="157"/>
      <c r="DZ189" s="157"/>
      <c r="EA189" s="157"/>
      <c r="EB189" s="157"/>
      <c r="EC189" s="157"/>
      <c r="ED189" s="157"/>
      <c r="EE189" s="157"/>
    </row>
    <row r="190" spans="1:135" ht="9.75" customHeight="1">
      <c r="A190" s="157"/>
      <c r="B190" s="157"/>
      <c r="C190" s="157"/>
      <c r="D190" s="157"/>
      <c r="E190" s="157"/>
      <c r="F190" s="157"/>
      <c r="G190" s="157"/>
      <c r="H190" s="157"/>
      <c r="I190" s="494"/>
      <c r="J190" s="494"/>
      <c r="K190" s="494"/>
      <c r="L190" s="494"/>
      <c r="M190" s="494"/>
      <c r="N190" s="494"/>
      <c r="O190" s="494"/>
      <c r="P190" s="494"/>
      <c r="Q190" s="494"/>
      <c r="R190" s="494"/>
      <c r="S190" s="494"/>
      <c r="T190" s="494"/>
      <c r="U190" s="494"/>
      <c r="V190" s="494"/>
      <c r="W190" s="494"/>
      <c r="X190" s="494"/>
      <c r="Y190" s="494"/>
      <c r="Z190" s="494"/>
      <c r="AA190" s="494"/>
      <c r="AB190" s="494"/>
      <c r="AH190" s="492"/>
      <c r="AI190" s="157"/>
      <c r="AJ190" s="157"/>
      <c r="AK190" s="525"/>
      <c r="AL190" s="525"/>
      <c r="AM190" s="525"/>
      <c r="AN190" s="157"/>
      <c r="AO190" s="157"/>
      <c r="AP190" s="525"/>
      <c r="AQ190" s="525"/>
      <c r="AR190" s="525"/>
      <c r="AS190" s="525"/>
      <c r="AT190" s="525"/>
      <c r="AU190" s="525"/>
      <c r="AV190" s="525"/>
      <c r="AW190" s="525"/>
      <c r="AX190" s="525"/>
      <c r="AY190" s="525"/>
      <c r="AZ190" s="525"/>
      <c r="BA190" s="157"/>
      <c r="BB190" s="157"/>
      <c r="BC190" s="157"/>
      <c r="BD190" s="157"/>
      <c r="BE190" s="157"/>
      <c r="BF190" s="157"/>
      <c r="BG190" s="157"/>
      <c r="BH190" s="157"/>
      <c r="BI190" s="157"/>
      <c r="BJ190" s="157"/>
      <c r="BK190" s="157"/>
      <c r="BL190" s="157"/>
      <c r="BM190" s="157"/>
      <c r="BN190" s="157"/>
      <c r="BO190" s="157"/>
      <c r="BP190" s="493"/>
      <c r="BQ190" s="157"/>
      <c r="BR190" s="494"/>
      <c r="BS190" s="157"/>
      <c r="BT190" s="157"/>
      <c r="BU190" s="157"/>
      <c r="BV190" s="157"/>
      <c r="BW190" s="157"/>
      <c r="BX190" s="157"/>
      <c r="BY190" s="157"/>
      <c r="BZ190" s="157"/>
      <c r="CA190" s="157"/>
      <c r="CB190" s="157"/>
      <c r="CC190" s="157"/>
      <c r="CD190" s="157"/>
      <c r="CE190" s="157"/>
      <c r="CF190" s="157"/>
      <c r="CG190" s="157"/>
      <c r="CH190" s="157"/>
      <c r="CI190" s="157"/>
      <c r="CJ190" s="157"/>
      <c r="CK190" s="157"/>
      <c r="CL190" s="157"/>
      <c r="CM190" s="157"/>
      <c r="CN190" s="157"/>
      <c r="CO190" s="157"/>
      <c r="CP190" s="157"/>
      <c r="CQ190" s="157"/>
      <c r="CR190" s="157"/>
      <c r="CS190" s="157"/>
      <c r="CT190" s="157"/>
      <c r="CU190" s="157"/>
      <c r="CV190" s="157"/>
      <c r="CW190" s="157"/>
      <c r="CX190" s="157"/>
      <c r="CY190" s="157"/>
      <c r="CZ190" s="157"/>
      <c r="DA190" s="157"/>
      <c r="DB190" s="157"/>
      <c r="DC190" s="157"/>
      <c r="DD190" s="157"/>
      <c r="DE190" s="157"/>
      <c r="DF190" s="157"/>
      <c r="DG190" s="157"/>
      <c r="DH190" s="157"/>
      <c r="DI190" s="157"/>
      <c r="DJ190" s="157"/>
      <c r="DK190" s="157"/>
      <c r="DL190" s="157"/>
      <c r="DM190" s="157"/>
      <c r="DN190" s="157"/>
      <c r="DO190" s="157"/>
      <c r="DP190" s="157"/>
      <c r="DQ190" s="157"/>
      <c r="DR190" s="157"/>
      <c r="DS190" s="157"/>
      <c r="DT190" s="157"/>
      <c r="DU190" s="157"/>
      <c r="DV190" s="157"/>
      <c r="DW190" s="157"/>
      <c r="DX190" s="157"/>
      <c r="DY190" s="157"/>
      <c r="DZ190" s="157"/>
      <c r="EA190" s="157"/>
      <c r="EB190" s="157"/>
      <c r="EC190" s="157"/>
      <c r="ED190" s="157"/>
      <c r="EE190" s="157"/>
    </row>
    <row r="191" spans="1:135" ht="9.75" customHeight="1">
      <c r="A191" s="157"/>
      <c r="B191" s="157"/>
      <c r="C191" s="157"/>
      <c r="D191" s="157"/>
      <c r="E191" s="157"/>
      <c r="F191" s="157"/>
      <c r="G191" s="157"/>
      <c r="H191" s="157"/>
      <c r="I191" s="494"/>
      <c r="J191" s="494"/>
      <c r="K191" s="494"/>
      <c r="L191" s="494"/>
      <c r="M191" s="494"/>
      <c r="N191" s="494"/>
      <c r="O191" s="494"/>
      <c r="P191" s="494"/>
      <c r="Q191" s="494"/>
      <c r="R191" s="494"/>
      <c r="S191" s="494"/>
      <c r="T191" s="494"/>
      <c r="U191" s="494"/>
      <c r="V191" s="494"/>
      <c r="W191" s="494"/>
      <c r="X191" s="494"/>
      <c r="Y191" s="494"/>
      <c r="Z191" s="494"/>
      <c r="AA191" s="494"/>
      <c r="AB191" s="494"/>
      <c r="AH191" s="492"/>
      <c r="AI191" s="157"/>
      <c r="AJ191" s="157"/>
      <c r="AK191" s="525"/>
      <c r="AL191" s="525"/>
      <c r="AM191" s="525"/>
      <c r="AN191" s="157"/>
      <c r="AO191" s="157"/>
      <c r="AP191" s="525"/>
      <c r="AQ191" s="525"/>
      <c r="AR191" s="525"/>
      <c r="AS191" s="525"/>
      <c r="AT191" s="525"/>
      <c r="AU191" s="525"/>
      <c r="AV191" s="525"/>
      <c r="AW191" s="525"/>
      <c r="AX191" s="525"/>
      <c r="AY191" s="525"/>
      <c r="AZ191" s="525"/>
      <c r="BA191" s="157"/>
      <c r="BB191" s="157"/>
      <c r="BC191" s="157"/>
      <c r="BD191" s="157"/>
      <c r="BE191" s="157"/>
      <c r="BF191" s="157"/>
      <c r="BG191" s="157"/>
      <c r="BH191" s="157"/>
      <c r="BI191" s="157"/>
      <c r="BJ191" s="157"/>
      <c r="BK191" s="157"/>
      <c r="BL191" s="157"/>
      <c r="BM191" s="157"/>
      <c r="BN191" s="157"/>
      <c r="BO191" s="157"/>
      <c r="BP191" s="493"/>
      <c r="BQ191" s="157"/>
      <c r="BR191" s="494"/>
      <c r="BS191" s="157"/>
      <c r="BT191" s="157"/>
      <c r="BU191" s="157"/>
      <c r="BV191" s="157"/>
      <c r="BW191" s="157"/>
      <c r="BX191" s="157"/>
      <c r="BY191" s="157"/>
      <c r="BZ191" s="157"/>
      <c r="CA191" s="157"/>
      <c r="CB191" s="157"/>
      <c r="CC191" s="157"/>
      <c r="CD191" s="157"/>
      <c r="CE191" s="157"/>
      <c r="CF191" s="157"/>
      <c r="CG191" s="157"/>
      <c r="CH191" s="157"/>
      <c r="CI191" s="157"/>
      <c r="CJ191" s="157"/>
      <c r="CK191" s="157"/>
      <c r="CL191" s="157"/>
      <c r="CM191" s="157"/>
      <c r="CN191" s="157"/>
      <c r="CO191" s="157"/>
      <c r="CP191" s="157"/>
      <c r="CQ191" s="157"/>
      <c r="CR191" s="157"/>
      <c r="CS191" s="157"/>
      <c r="CT191" s="157"/>
      <c r="CU191" s="157"/>
      <c r="CV191" s="157"/>
      <c r="CW191" s="157"/>
      <c r="CX191" s="157"/>
      <c r="CY191" s="157"/>
      <c r="CZ191" s="157"/>
      <c r="DA191" s="157"/>
      <c r="DB191" s="157"/>
      <c r="DC191" s="157"/>
      <c r="DD191" s="157"/>
      <c r="DE191" s="157"/>
      <c r="DF191" s="157"/>
      <c r="DG191" s="157"/>
      <c r="DH191" s="157"/>
      <c r="DI191" s="157"/>
      <c r="DJ191" s="157"/>
      <c r="DK191" s="157"/>
      <c r="DL191" s="157"/>
      <c r="DM191" s="157"/>
      <c r="DN191" s="157"/>
      <c r="DO191" s="157"/>
      <c r="DP191" s="157"/>
      <c r="DQ191" s="157"/>
      <c r="DR191" s="157"/>
      <c r="DS191" s="157"/>
      <c r="DT191" s="157"/>
      <c r="DU191" s="157"/>
      <c r="DV191" s="157"/>
      <c r="DW191" s="157"/>
      <c r="DX191" s="157"/>
      <c r="DY191" s="157"/>
      <c r="DZ191" s="157"/>
      <c r="EA191" s="157"/>
      <c r="EB191" s="157"/>
      <c r="EC191" s="157"/>
      <c r="ED191" s="157"/>
      <c r="EE191" s="157"/>
    </row>
    <row r="192" spans="1:135" ht="9.75" customHeight="1">
      <c r="A192" s="157"/>
      <c r="B192" s="157"/>
      <c r="C192" s="157"/>
      <c r="D192" s="157"/>
      <c r="E192" s="157"/>
      <c r="F192" s="157"/>
      <c r="G192" s="157"/>
      <c r="H192" s="157"/>
      <c r="I192" s="494"/>
      <c r="J192" s="494"/>
      <c r="K192" s="494"/>
      <c r="L192" s="494"/>
      <c r="M192" s="494"/>
      <c r="N192" s="494"/>
      <c r="O192" s="494"/>
      <c r="P192" s="494"/>
      <c r="Q192" s="494"/>
      <c r="R192" s="494"/>
      <c r="S192" s="494"/>
      <c r="T192" s="494"/>
      <c r="U192" s="494"/>
      <c r="V192" s="494"/>
      <c r="W192" s="494"/>
      <c r="X192" s="494"/>
      <c r="Y192" s="494"/>
      <c r="Z192" s="494"/>
      <c r="AA192" s="494"/>
      <c r="AB192" s="494"/>
      <c r="AH192" s="492"/>
      <c r="AI192" s="157"/>
      <c r="AJ192" s="157"/>
      <c r="AK192" s="525"/>
      <c r="AL192" s="525"/>
      <c r="AM192" s="525"/>
      <c r="AN192" s="157"/>
      <c r="AO192" s="157"/>
      <c r="AP192" s="525"/>
      <c r="AQ192" s="525"/>
      <c r="AR192" s="525"/>
      <c r="AS192" s="525"/>
      <c r="AT192" s="525"/>
      <c r="AU192" s="525"/>
      <c r="AV192" s="525"/>
      <c r="AW192" s="525"/>
      <c r="AX192" s="525"/>
      <c r="AY192" s="525"/>
      <c r="AZ192" s="525"/>
      <c r="BA192" s="157"/>
      <c r="BB192" s="157"/>
      <c r="BC192" s="157"/>
      <c r="BD192" s="157"/>
      <c r="BE192" s="157"/>
      <c r="BF192" s="157"/>
      <c r="BG192" s="157"/>
      <c r="BH192" s="157"/>
      <c r="BI192" s="157"/>
      <c r="BJ192" s="157"/>
      <c r="BK192" s="157"/>
      <c r="BL192" s="157"/>
      <c r="BM192" s="157"/>
      <c r="BN192" s="157"/>
      <c r="BO192" s="157"/>
      <c r="BP192" s="493"/>
      <c r="BQ192" s="157"/>
      <c r="BR192" s="494"/>
      <c r="BS192" s="157"/>
      <c r="BT192" s="157"/>
      <c r="BU192" s="157"/>
      <c r="BV192" s="157"/>
      <c r="BW192" s="157"/>
      <c r="BX192" s="157"/>
      <c r="BY192" s="157"/>
      <c r="BZ192" s="157"/>
      <c r="CA192" s="157"/>
      <c r="CB192" s="157"/>
      <c r="CC192" s="157"/>
      <c r="CD192" s="157"/>
      <c r="CE192" s="157"/>
      <c r="CF192" s="157"/>
      <c r="CG192" s="157"/>
      <c r="CH192" s="157"/>
      <c r="CI192" s="157"/>
      <c r="CJ192" s="157"/>
      <c r="CK192" s="157"/>
      <c r="CL192" s="157"/>
      <c r="CM192" s="157"/>
      <c r="CN192" s="157"/>
      <c r="CO192" s="157"/>
      <c r="CP192" s="157"/>
      <c r="CQ192" s="157"/>
      <c r="CR192" s="157"/>
      <c r="CS192" s="157"/>
      <c r="CT192" s="157"/>
      <c r="CU192" s="157"/>
      <c r="CV192" s="157"/>
      <c r="CW192" s="157"/>
      <c r="CX192" s="157"/>
      <c r="CY192" s="157"/>
      <c r="CZ192" s="157"/>
      <c r="DA192" s="157"/>
      <c r="DB192" s="157"/>
      <c r="DC192" s="157"/>
      <c r="DD192" s="157"/>
      <c r="DE192" s="157"/>
      <c r="DF192" s="157"/>
      <c r="DG192" s="157"/>
      <c r="DH192" s="157"/>
      <c r="DI192" s="157"/>
      <c r="DJ192" s="157"/>
      <c r="DK192" s="157"/>
      <c r="DL192" s="157"/>
      <c r="DM192" s="157"/>
      <c r="DN192" s="157"/>
      <c r="DO192" s="157"/>
      <c r="DP192" s="157"/>
      <c r="DQ192" s="157"/>
      <c r="DR192" s="157"/>
      <c r="DS192" s="157"/>
      <c r="DT192" s="157"/>
      <c r="DU192" s="157"/>
      <c r="DV192" s="157"/>
      <c r="DW192" s="157"/>
      <c r="DX192" s="157"/>
      <c r="DY192" s="157"/>
      <c r="DZ192" s="157"/>
      <c r="EA192" s="157"/>
      <c r="EB192" s="157"/>
      <c r="EC192" s="157"/>
      <c r="ED192" s="157"/>
      <c r="EE192" s="157"/>
    </row>
    <row r="193" spans="1:135" ht="9.75" customHeight="1">
      <c r="A193" s="157"/>
      <c r="B193" s="157"/>
      <c r="C193" s="157"/>
      <c r="D193" s="157"/>
      <c r="E193" s="157"/>
      <c r="F193" s="157"/>
      <c r="G193" s="157"/>
      <c r="H193" s="157"/>
      <c r="I193" s="494"/>
      <c r="J193" s="494"/>
      <c r="K193" s="494"/>
      <c r="L193" s="494"/>
      <c r="M193" s="494"/>
      <c r="N193" s="494"/>
      <c r="O193" s="494"/>
      <c r="P193" s="494"/>
      <c r="Q193" s="494"/>
      <c r="R193" s="494"/>
      <c r="S193" s="494"/>
      <c r="T193" s="494"/>
      <c r="U193" s="494"/>
      <c r="V193" s="494"/>
      <c r="W193" s="494"/>
      <c r="X193" s="494"/>
      <c r="Y193" s="494"/>
      <c r="Z193" s="494"/>
      <c r="AA193" s="494"/>
      <c r="AB193" s="494"/>
      <c r="AH193" s="492"/>
      <c r="AI193" s="157"/>
      <c r="AJ193" s="157"/>
      <c r="AK193" s="525"/>
      <c r="AL193" s="525"/>
      <c r="AM193" s="525"/>
      <c r="AN193" s="157"/>
      <c r="AO193" s="157"/>
      <c r="AP193" s="525"/>
      <c r="AQ193" s="525"/>
      <c r="AR193" s="525"/>
      <c r="AS193" s="525"/>
      <c r="AT193" s="525"/>
      <c r="AU193" s="525"/>
      <c r="AV193" s="525"/>
      <c r="AW193" s="525"/>
      <c r="AX193" s="525"/>
      <c r="AY193" s="525"/>
      <c r="AZ193" s="525"/>
      <c r="BA193" s="157"/>
      <c r="BB193" s="157"/>
      <c r="BC193" s="157"/>
      <c r="BD193" s="157"/>
      <c r="BE193" s="157"/>
      <c r="BF193" s="157"/>
      <c r="BG193" s="157"/>
      <c r="BH193" s="157"/>
      <c r="BI193" s="157"/>
      <c r="BJ193" s="157"/>
      <c r="BK193" s="157"/>
      <c r="BL193" s="157"/>
      <c r="BM193" s="157"/>
      <c r="BN193" s="157"/>
      <c r="BO193" s="157"/>
      <c r="BP193" s="493"/>
      <c r="BQ193" s="157"/>
      <c r="BR193" s="494"/>
      <c r="BS193" s="157"/>
      <c r="BT193" s="157"/>
      <c r="BU193" s="157"/>
      <c r="BV193" s="157"/>
      <c r="BW193" s="157"/>
      <c r="BX193" s="157"/>
      <c r="BY193" s="157"/>
      <c r="BZ193" s="157"/>
      <c r="CA193" s="157"/>
      <c r="CB193" s="157"/>
      <c r="CC193" s="157"/>
      <c r="CD193" s="157"/>
      <c r="CE193" s="157"/>
      <c r="CF193" s="157"/>
      <c r="CG193" s="157"/>
      <c r="CH193" s="157"/>
      <c r="CI193" s="157"/>
      <c r="CJ193" s="157"/>
      <c r="CK193" s="157"/>
      <c r="CL193" s="157"/>
      <c r="CM193" s="157"/>
      <c r="CN193" s="157"/>
      <c r="CO193" s="157"/>
      <c r="CP193" s="157"/>
      <c r="CQ193" s="157"/>
      <c r="CR193" s="157"/>
      <c r="CS193" s="157"/>
      <c r="CT193" s="157"/>
      <c r="CU193" s="157"/>
      <c r="CV193" s="157"/>
      <c r="CW193" s="157"/>
      <c r="CX193" s="157"/>
      <c r="CY193" s="157"/>
      <c r="CZ193" s="157"/>
      <c r="DA193" s="157"/>
      <c r="DB193" s="157"/>
      <c r="DC193" s="157"/>
      <c r="DD193" s="157"/>
      <c r="DE193" s="157"/>
      <c r="DF193" s="157"/>
      <c r="DG193" s="157"/>
      <c r="DH193" s="157"/>
      <c r="DI193" s="157"/>
      <c r="DJ193" s="157"/>
      <c r="DK193" s="157"/>
      <c r="DL193" s="157"/>
      <c r="DM193" s="157"/>
      <c r="DN193" s="157"/>
      <c r="DO193" s="157"/>
      <c r="DP193" s="157"/>
      <c r="DQ193" s="157"/>
      <c r="DR193" s="157"/>
      <c r="DS193" s="157"/>
      <c r="DT193" s="157"/>
      <c r="DU193" s="157"/>
      <c r="DV193" s="157"/>
      <c r="DW193" s="157"/>
      <c r="DX193" s="157"/>
      <c r="DY193" s="157"/>
      <c r="DZ193" s="157"/>
      <c r="EA193" s="157"/>
      <c r="EB193" s="157"/>
      <c r="EC193" s="157"/>
      <c r="ED193" s="157"/>
      <c r="EE193" s="157"/>
    </row>
    <row r="194" spans="1:135" ht="9.75" customHeight="1">
      <c r="A194" s="157"/>
      <c r="B194" s="157"/>
      <c r="C194" s="157"/>
      <c r="D194" s="157"/>
      <c r="E194" s="157"/>
      <c r="F194" s="157"/>
      <c r="G194" s="157"/>
      <c r="H194" s="157"/>
      <c r="I194" s="494"/>
      <c r="J194" s="494"/>
      <c r="K194" s="494"/>
      <c r="L194" s="494"/>
      <c r="M194" s="494"/>
      <c r="N194" s="494"/>
      <c r="O194" s="494"/>
      <c r="P194" s="494"/>
      <c r="Q194" s="494"/>
      <c r="R194" s="494"/>
      <c r="S194" s="494"/>
      <c r="T194" s="494"/>
      <c r="U194" s="494"/>
      <c r="V194" s="494"/>
      <c r="W194" s="494"/>
      <c r="X194" s="494"/>
      <c r="Y194" s="494"/>
      <c r="Z194" s="494"/>
      <c r="AA194" s="494"/>
      <c r="AB194" s="494"/>
      <c r="AH194" s="492"/>
      <c r="AI194" s="157"/>
      <c r="AJ194" s="157"/>
      <c r="AK194" s="525"/>
      <c r="AL194" s="525"/>
      <c r="AM194" s="525"/>
      <c r="AN194" s="157"/>
      <c r="AO194" s="157"/>
      <c r="AP194" s="525"/>
      <c r="AQ194" s="525"/>
      <c r="AR194" s="525"/>
      <c r="AS194" s="525"/>
      <c r="AT194" s="525"/>
      <c r="AU194" s="525"/>
      <c r="AV194" s="525"/>
      <c r="AW194" s="525"/>
      <c r="AX194" s="525"/>
      <c r="AY194" s="525"/>
      <c r="AZ194" s="525"/>
      <c r="BA194" s="157"/>
      <c r="BB194" s="157"/>
      <c r="BC194" s="157"/>
      <c r="BD194" s="157"/>
      <c r="BE194" s="157"/>
      <c r="BF194" s="157"/>
      <c r="BG194" s="157"/>
      <c r="BH194" s="157"/>
      <c r="BI194" s="157"/>
      <c r="BJ194" s="157"/>
      <c r="BK194" s="157"/>
      <c r="BL194" s="157"/>
      <c r="BM194" s="157"/>
      <c r="BN194" s="157"/>
      <c r="BO194" s="157"/>
      <c r="BP194" s="493"/>
      <c r="BQ194" s="157"/>
      <c r="BR194" s="494"/>
      <c r="BS194" s="157"/>
      <c r="BT194" s="157"/>
      <c r="BU194" s="157"/>
      <c r="BV194" s="157"/>
      <c r="BW194" s="157"/>
      <c r="BX194" s="157"/>
      <c r="BY194" s="157"/>
      <c r="BZ194" s="157"/>
      <c r="CA194" s="157"/>
      <c r="CB194" s="157"/>
      <c r="CC194" s="157"/>
      <c r="CD194" s="157"/>
      <c r="CE194" s="157"/>
      <c r="CF194" s="157"/>
      <c r="CG194" s="157"/>
      <c r="CH194" s="157"/>
      <c r="CI194" s="157"/>
      <c r="CJ194" s="157"/>
      <c r="CK194" s="157"/>
      <c r="CL194" s="157"/>
      <c r="CM194" s="157"/>
      <c r="CN194" s="157"/>
      <c r="CO194" s="157"/>
      <c r="CP194" s="157"/>
      <c r="CQ194" s="157"/>
      <c r="CR194" s="157"/>
      <c r="CS194" s="157"/>
      <c r="CT194" s="157"/>
      <c r="CU194" s="157"/>
      <c r="CV194" s="157"/>
      <c r="CW194" s="157"/>
      <c r="CX194" s="157"/>
      <c r="CY194" s="157"/>
      <c r="CZ194" s="157"/>
      <c r="DA194" s="157"/>
      <c r="DB194" s="157"/>
      <c r="DC194" s="157"/>
      <c r="DD194" s="157"/>
      <c r="DE194" s="157"/>
      <c r="DF194" s="157"/>
      <c r="DG194" s="157"/>
      <c r="DH194" s="157"/>
      <c r="DI194" s="157"/>
      <c r="DJ194" s="157"/>
      <c r="DK194" s="157"/>
      <c r="DL194" s="157"/>
      <c r="DM194" s="157"/>
      <c r="DN194" s="157"/>
      <c r="DO194" s="157"/>
      <c r="DP194" s="157"/>
      <c r="DQ194" s="157"/>
      <c r="DR194" s="157"/>
      <c r="DS194" s="157"/>
      <c r="DT194" s="157"/>
      <c r="DU194" s="157"/>
      <c r="DV194" s="157"/>
      <c r="DW194" s="157"/>
      <c r="DX194" s="157"/>
      <c r="DY194" s="157"/>
      <c r="DZ194" s="157"/>
      <c r="EA194" s="157"/>
      <c r="EB194" s="157"/>
      <c r="EC194" s="157"/>
      <c r="ED194" s="157"/>
      <c r="EE194" s="157"/>
    </row>
    <row r="195" spans="1:135" ht="9.75" customHeight="1">
      <c r="A195" s="157"/>
      <c r="B195" s="157"/>
      <c r="C195" s="157"/>
      <c r="D195" s="157"/>
      <c r="E195" s="157"/>
      <c r="F195" s="157"/>
      <c r="G195" s="157"/>
      <c r="H195" s="157"/>
      <c r="I195" s="494"/>
      <c r="J195" s="494"/>
      <c r="K195" s="494"/>
      <c r="L195" s="494"/>
      <c r="M195" s="494"/>
      <c r="N195" s="494"/>
      <c r="O195" s="494"/>
      <c r="P195" s="494"/>
      <c r="Q195" s="494"/>
      <c r="R195" s="494"/>
      <c r="S195" s="494"/>
      <c r="T195" s="494"/>
      <c r="U195" s="494"/>
      <c r="V195" s="494"/>
      <c r="W195" s="494"/>
      <c r="X195" s="494"/>
      <c r="Y195" s="494"/>
      <c r="Z195" s="494"/>
      <c r="AA195" s="494"/>
      <c r="AB195" s="494"/>
      <c r="AH195" s="492"/>
      <c r="AI195" s="157"/>
      <c r="AJ195" s="157"/>
      <c r="AK195" s="525"/>
      <c r="AL195" s="525"/>
      <c r="AM195" s="525"/>
      <c r="AN195" s="157"/>
      <c r="AO195" s="157"/>
      <c r="AP195" s="525"/>
      <c r="AQ195" s="525"/>
      <c r="AR195" s="525"/>
      <c r="AS195" s="525"/>
      <c r="AT195" s="525"/>
      <c r="AU195" s="525"/>
      <c r="AV195" s="525"/>
      <c r="AW195" s="525"/>
      <c r="AX195" s="525"/>
      <c r="AY195" s="525"/>
      <c r="AZ195" s="525"/>
      <c r="BA195" s="157"/>
      <c r="BB195" s="157"/>
      <c r="BC195" s="157"/>
      <c r="BD195" s="157"/>
      <c r="BE195" s="157"/>
      <c r="BF195" s="157"/>
      <c r="BG195" s="157"/>
      <c r="BH195" s="157"/>
      <c r="BI195" s="157"/>
      <c r="BJ195" s="157"/>
      <c r="BK195" s="157"/>
      <c r="BL195" s="157"/>
      <c r="BM195" s="157"/>
      <c r="BN195" s="157"/>
      <c r="BO195" s="157"/>
      <c r="BP195" s="493"/>
      <c r="BQ195" s="157"/>
      <c r="BR195" s="494"/>
      <c r="BS195" s="157"/>
      <c r="BT195" s="157"/>
      <c r="BU195" s="157"/>
      <c r="BV195" s="157"/>
      <c r="BW195" s="157"/>
      <c r="BX195" s="157"/>
      <c r="BY195" s="157"/>
      <c r="BZ195" s="157"/>
      <c r="CA195" s="157"/>
      <c r="CB195" s="157"/>
      <c r="CC195" s="157"/>
      <c r="CD195" s="157"/>
      <c r="CE195" s="157"/>
      <c r="CF195" s="157"/>
      <c r="CG195" s="157"/>
      <c r="CH195" s="157"/>
      <c r="CI195" s="157"/>
      <c r="CJ195" s="157"/>
      <c r="CK195" s="157"/>
      <c r="CL195" s="157"/>
      <c r="CM195" s="157"/>
      <c r="CN195" s="157"/>
      <c r="CO195" s="157"/>
      <c r="CP195" s="157"/>
      <c r="CQ195" s="157"/>
      <c r="CR195" s="157"/>
      <c r="CS195" s="157"/>
      <c r="CT195" s="157"/>
      <c r="CU195" s="157"/>
      <c r="CV195" s="157"/>
      <c r="CW195" s="157"/>
      <c r="CX195" s="157"/>
      <c r="CY195" s="157"/>
      <c r="CZ195" s="157"/>
      <c r="DA195" s="157"/>
      <c r="DB195" s="157"/>
      <c r="DC195" s="157"/>
      <c r="DD195" s="157"/>
      <c r="DE195" s="157"/>
      <c r="DF195" s="157"/>
      <c r="DG195" s="157"/>
      <c r="DH195" s="157"/>
      <c r="DI195" s="157"/>
      <c r="DJ195" s="157"/>
      <c r="DK195" s="157"/>
      <c r="DL195" s="157"/>
      <c r="DM195" s="157"/>
      <c r="DN195" s="157"/>
      <c r="DO195" s="157"/>
      <c r="DP195" s="157"/>
      <c r="DQ195" s="157"/>
      <c r="DR195" s="157"/>
      <c r="DS195" s="157"/>
      <c r="DT195" s="157"/>
      <c r="DU195" s="157"/>
      <c r="DV195" s="157"/>
      <c r="DW195" s="157"/>
      <c r="DX195" s="157"/>
      <c r="DY195" s="157"/>
      <c r="DZ195" s="157"/>
      <c r="EA195" s="157"/>
      <c r="EB195" s="157"/>
      <c r="EC195" s="157"/>
      <c r="ED195" s="157"/>
      <c r="EE195" s="157"/>
    </row>
    <row r="196" spans="1:135" ht="9.75" customHeight="1">
      <c r="A196" s="157"/>
      <c r="B196" s="157"/>
      <c r="C196" s="157"/>
      <c r="D196" s="157"/>
      <c r="E196" s="157"/>
      <c r="F196" s="157"/>
      <c r="G196" s="157"/>
      <c r="H196" s="157"/>
      <c r="I196" s="494"/>
      <c r="J196" s="494"/>
      <c r="K196" s="494"/>
      <c r="L196" s="494"/>
      <c r="M196" s="494"/>
      <c r="N196" s="494"/>
      <c r="O196" s="494"/>
      <c r="P196" s="494"/>
      <c r="Q196" s="494"/>
      <c r="R196" s="494"/>
      <c r="S196" s="494"/>
      <c r="T196" s="494"/>
      <c r="U196" s="494"/>
      <c r="V196" s="494"/>
      <c r="W196" s="494"/>
      <c r="X196" s="494"/>
      <c r="Y196" s="494"/>
      <c r="Z196" s="494"/>
      <c r="AA196" s="494"/>
      <c r="AB196" s="494"/>
      <c r="AH196" s="492"/>
      <c r="AI196" s="157"/>
      <c r="AJ196" s="157"/>
      <c r="AK196" s="525"/>
      <c r="AL196" s="525"/>
      <c r="AM196" s="525"/>
      <c r="AN196" s="157"/>
      <c r="AO196" s="157"/>
      <c r="AP196" s="525"/>
      <c r="AQ196" s="525"/>
      <c r="AR196" s="525"/>
      <c r="AS196" s="525"/>
      <c r="AT196" s="525"/>
      <c r="AU196" s="525"/>
      <c r="AV196" s="525"/>
      <c r="AW196" s="525"/>
      <c r="AX196" s="525"/>
      <c r="AY196" s="525"/>
      <c r="AZ196" s="525"/>
      <c r="BA196" s="157"/>
      <c r="BB196" s="157"/>
      <c r="BC196" s="157"/>
      <c r="BD196" s="157"/>
      <c r="BE196" s="157"/>
      <c r="BF196" s="157"/>
      <c r="BG196" s="157"/>
      <c r="BH196" s="157"/>
      <c r="BI196" s="157"/>
      <c r="BJ196" s="157"/>
      <c r="BK196" s="157"/>
      <c r="BL196" s="157"/>
      <c r="BM196" s="157"/>
      <c r="BN196" s="157"/>
      <c r="BO196" s="157"/>
      <c r="BP196" s="493"/>
      <c r="BQ196" s="157"/>
      <c r="BR196" s="494"/>
      <c r="BS196" s="157"/>
      <c r="BT196" s="157"/>
      <c r="BU196" s="157"/>
      <c r="BV196" s="157"/>
      <c r="BW196" s="157"/>
      <c r="BX196" s="157"/>
      <c r="BY196" s="157"/>
      <c r="BZ196" s="157"/>
      <c r="CA196" s="157"/>
      <c r="CB196" s="157"/>
      <c r="CC196" s="157"/>
      <c r="CD196" s="157"/>
      <c r="CE196" s="157"/>
      <c r="CF196" s="157"/>
      <c r="CG196" s="157"/>
      <c r="CH196" s="157"/>
      <c r="CI196" s="157"/>
      <c r="CJ196" s="157"/>
      <c r="CK196" s="157"/>
      <c r="CL196" s="157"/>
      <c r="CM196" s="157"/>
      <c r="CN196" s="157"/>
      <c r="CO196" s="157"/>
      <c r="CP196" s="157"/>
      <c r="CQ196" s="157"/>
      <c r="CR196" s="157"/>
      <c r="CS196" s="157"/>
      <c r="CT196" s="157"/>
      <c r="CU196" s="157"/>
      <c r="CV196" s="157"/>
      <c r="CW196" s="157"/>
      <c r="CX196" s="157"/>
      <c r="CY196" s="157"/>
      <c r="CZ196" s="157"/>
      <c r="DA196" s="157"/>
      <c r="DB196" s="157"/>
      <c r="DC196" s="157"/>
      <c r="DD196" s="157"/>
      <c r="DE196" s="157"/>
      <c r="DF196" s="157"/>
      <c r="DG196" s="157"/>
      <c r="DH196" s="157"/>
      <c r="DI196" s="157"/>
      <c r="DJ196" s="157"/>
      <c r="DK196" s="157"/>
      <c r="DL196" s="157"/>
      <c r="DM196" s="157"/>
      <c r="DN196" s="157"/>
      <c r="DO196" s="157"/>
      <c r="DP196" s="157"/>
      <c r="DQ196" s="157"/>
      <c r="DR196" s="157"/>
      <c r="DS196" s="157"/>
      <c r="DT196" s="157"/>
      <c r="DU196" s="157"/>
      <c r="DV196" s="157"/>
      <c r="DW196" s="157"/>
      <c r="DX196" s="157"/>
      <c r="DY196" s="157"/>
      <c r="DZ196" s="157"/>
      <c r="EA196" s="157"/>
      <c r="EB196" s="157"/>
      <c r="EC196" s="157"/>
      <c r="ED196" s="157"/>
      <c r="EE196" s="157"/>
    </row>
    <row r="197" spans="1:135" ht="9.75" customHeight="1">
      <c r="A197" s="157"/>
      <c r="B197" s="157"/>
      <c r="C197" s="157"/>
      <c r="D197" s="157"/>
      <c r="E197" s="157"/>
      <c r="F197" s="157"/>
      <c r="G197" s="157"/>
      <c r="H197" s="157"/>
      <c r="I197" s="494"/>
      <c r="J197" s="494"/>
      <c r="K197" s="494"/>
      <c r="L197" s="494"/>
      <c r="M197" s="494"/>
      <c r="N197" s="494"/>
      <c r="O197" s="494"/>
      <c r="P197" s="494"/>
      <c r="Q197" s="494"/>
      <c r="R197" s="494"/>
      <c r="S197" s="494"/>
      <c r="T197" s="494"/>
      <c r="U197" s="494"/>
      <c r="V197" s="494"/>
      <c r="W197" s="494"/>
      <c r="X197" s="494"/>
      <c r="Y197" s="494"/>
      <c r="Z197" s="494"/>
      <c r="AA197" s="494"/>
      <c r="AB197" s="494"/>
      <c r="AH197" s="492"/>
      <c r="AI197" s="157"/>
      <c r="AJ197" s="157"/>
      <c r="AK197" s="525"/>
      <c r="AL197" s="525"/>
      <c r="AM197" s="525"/>
      <c r="AN197" s="157"/>
      <c r="AO197" s="157"/>
      <c r="AP197" s="525"/>
      <c r="AQ197" s="525"/>
      <c r="AR197" s="525"/>
      <c r="AS197" s="525"/>
      <c r="AT197" s="525"/>
      <c r="AU197" s="525"/>
      <c r="AV197" s="525"/>
      <c r="AW197" s="525"/>
      <c r="AX197" s="525"/>
      <c r="AY197" s="525"/>
      <c r="AZ197" s="525"/>
      <c r="BA197" s="157"/>
      <c r="BB197" s="157"/>
      <c r="BC197" s="157"/>
      <c r="BD197" s="157"/>
      <c r="BE197" s="157"/>
      <c r="BF197" s="157"/>
      <c r="BG197" s="157"/>
      <c r="BH197" s="157"/>
      <c r="BI197" s="157"/>
      <c r="BJ197" s="157"/>
      <c r="BK197" s="157"/>
      <c r="BL197" s="157"/>
      <c r="BM197" s="157"/>
      <c r="BN197" s="157"/>
      <c r="BO197" s="157"/>
      <c r="BP197" s="493"/>
      <c r="BQ197" s="157"/>
      <c r="BR197" s="494"/>
      <c r="BS197" s="157"/>
      <c r="BT197" s="157"/>
      <c r="BU197" s="157"/>
      <c r="BV197" s="157"/>
      <c r="BW197" s="157"/>
      <c r="BX197" s="157"/>
      <c r="BY197" s="157"/>
      <c r="BZ197" s="157"/>
      <c r="CA197" s="157"/>
      <c r="CB197" s="157"/>
      <c r="CC197" s="157"/>
      <c r="CD197" s="157"/>
      <c r="CE197" s="157"/>
      <c r="CF197" s="157"/>
      <c r="CG197" s="157"/>
      <c r="CH197" s="157"/>
      <c r="CI197" s="157"/>
      <c r="CJ197" s="157"/>
      <c r="CK197" s="157"/>
      <c r="CL197" s="157"/>
      <c r="CM197" s="157"/>
      <c r="CN197" s="157"/>
      <c r="CO197" s="157"/>
      <c r="CP197" s="157"/>
      <c r="CQ197" s="157"/>
      <c r="CR197" s="157"/>
      <c r="CS197" s="157"/>
      <c r="CT197" s="157"/>
      <c r="CU197" s="157"/>
      <c r="CV197" s="157"/>
      <c r="CW197" s="157"/>
      <c r="CX197" s="157"/>
      <c r="CY197" s="157"/>
      <c r="CZ197" s="157"/>
      <c r="DA197" s="157"/>
      <c r="DB197" s="157"/>
      <c r="DC197" s="157"/>
      <c r="DD197" s="157"/>
      <c r="DE197" s="157"/>
      <c r="DF197" s="157"/>
      <c r="DG197" s="157"/>
      <c r="DH197" s="157"/>
      <c r="DI197" s="157"/>
      <c r="DJ197" s="157"/>
      <c r="DK197" s="157"/>
      <c r="DL197" s="157"/>
      <c r="DM197" s="157"/>
      <c r="DN197" s="157"/>
      <c r="DO197" s="157"/>
      <c r="DP197" s="157"/>
      <c r="DQ197" s="157"/>
      <c r="DR197" s="157"/>
      <c r="DS197" s="157"/>
      <c r="DT197" s="157"/>
      <c r="DU197" s="157"/>
      <c r="DV197" s="157"/>
      <c r="DW197" s="157"/>
      <c r="DX197" s="157"/>
      <c r="DY197" s="157"/>
      <c r="DZ197" s="157"/>
      <c r="EA197" s="157"/>
      <c r="EB197" s="157"/>
      <c r="EC197" s="157"/>
      <c r="ED197" s="157"/>
      <c r="EE197" s="157"/>
    </row>
    <row r="198" spans="1:135" ht="9.75" customHeight="1">
      <c r="A198" s="157"/>
      <c r="B198" s="157"/>
      <c r="C198" s="157"/>
      <c r="D198" s="157"/>
      <c r="E198" s="157"/>
      <c r="F198" s="157"/>
      <c r="G198" s="157"/>
      <c r="H198" s="157"/>
      <c r="I198" s="494"/>
      <c r="J198" s="494"/>
      <c r="K198" s="494"/>
      <c r="L198" s="494"/>
      <c r="M198" s="494"/>
      <c r="N198" s="494"/>
      <c r="O198" s="494"/>
      <c r="P198" s="494"/>
      <c r="Q198" s="494"/>
      <c r="R198" s="494"/>
      <c r="S198" s="494"/>
      <c r="T198" s="494"/>
      <c r="U198" s="494"/>
      <c r="V198" s="494"/>
      <c r="W198" s="494"/>
      <c r="X198" s="494"/>
      <c r="Y198" s="494"/>
      <c r="Z198" s="494"/>
      <c r="AA198" s="494"/>
      <c r="AB198" s="494"/>
      <c r="AH198" s="492"/>
      <c r="AI198" s="157"/>
      <c r="AJ198" s="157"/>
      <c r="AK198" s="525"/>
      <c r="AL198" s="525"/>
      <c r="AM198" s="525"/>
      <c r="AN198" s="157"/>
      <c r="AO198" s="157"/>
      <c r="AP198" s="525"/>
      <c r="AQ198" s="525"/>
      <c r="AR198" s="525"/>
      <c r="AS198" s="525"/>
      <c r="AT198" s="525"/>
      <c r="AU198" s="525"/>
      <c r="AV198" s="525"/>
      <c r="AW198" s="525"/>
      <c r="AX198" s="525"/>
      <c r="AY198" s="525"/>
      <c r="AZ198" s="525"/>
      <c r="BA198" s="157"/>
      <c r="BB198" s="157"/>
      <c r="BC198" s="157"/>
      <c r="BD198" s="157"/>
      <c r="BE198" s="157"/>
      <c r="BF198" s="157"/>
      <c r="BG198" s="157"/>
      <c r="BH198" s="157"/>
      <c r="BI198" s="157"/>
      <c r="BJ198" s="157"/>
      <c r="BK198" s="157"/>
      <c r="BL198" s="157"/>
      <c r="BM198" s="157"/>
      <c r="BN198" s="157"/>
      <c r="BO198" s="157"/>
      <c r="BP198" s="493"/>
      <c r="BQ198" s="157"/>
      <c r="BR198" s="494"/>
      <c r="BS198" s="157"/>
      <c r="BT198" s="157"/>
      <c r="BU198" s="157"/>
      <c r="BV198" s="157"/>
      <c r="BW198" s="157"/>
      <c r="BX198" s="157"/>
      <c r="BY198" s="157"/>
      <c r="BZ198" s="157"/>
      <c r="CA198" s="157"/>
      <c r="CB198" s="157"/>
      <c r="CC198" s="157"/>
      <c r="CD198" s="157"/>
      <c r="CE198" s="157"/>
      <c r="CF198" s="157"/>
      <c r="CG198" s="157"/>
      <c r="CH198" s="157"/>
      <c r="CI198" s="157"/>
      <c r="CJ198" s="157"/>
      <c r="CK198" s="157"/>
      <c r="CL198" s="157"/>
      <c r="CM198" s="157"/>
      <c r="CN198" s="157"/>
      <c r="CO198" s="157"/>
      <c r="CP198" s="157"/>
      <c r="CQ198" s="157"/>
      <c r="CR198" s="157"/>
      <c r="CS198" s="157"/>
      <c r="CT198" s="157"/>
      <c r="CU198" s="157"/>
      <c r="CV198" s="157"/>
      <c r="CW198" s="157"/>
      <c r="CX198" s="157"/>
      <c r="CY198" s="157"/>
      <c r="CZ198" s="157"/>
      <c r="DA198" s="157"/>
      <c r="DB198" s="157"/>
      <c r="DC198" s="157"/>
      <c r="DD198" s="157"/>
      <c r="DE198" s="157"/>
      <c r="DF198" s="157"/>
      <c r="DG198" s="157"/>
      <c r="DH198" s="157"/>
      <c r="DI198" s="157"/>
      <c r="DJ198" s="157"/>
      <c r="DK198" s="157"/>
      <c r="DL198" s="157"/>
      <c r="DM198" s="157"/>
      <c r="DN198" s="157"/>
      <c r="DO198" s="157"/>
      <c r="DP198" s="157"/>
      <c r="DQ198" s="157"/>
      <c r="DR198" s="157"/>
      <c r="DS198" s="157"/>
      <c r="DT198" s="157"/>
      <c r="DU198" s="157"/>
      <c r="DV198" s="157"/>
      <c r="DW198" s="157"/>
      <c r="DX198" s="157"/>
      <c r="DY198" s="157"/>
      <c r="DZ198" s="157"/>
      <c r="EA198" s="157"/>
      <c r="EB198" s="157"/>
      <c r="EC198" s="157"/>
      <c r="ED198" s="157"/>
      <c r="EE198" s="157"/>
    </row>
    <row r="199" spans="1:135" ht="9.75" customHeight="1">
      <c r="A199" s="157"/>
      <c r="B199" s="157"/>
      <c r="C199" s="157"/>
      <c r="D199" s="157"/>
      <c r="E199" s="157"/>
      <c r="F199" s="157"/>
      <c r="G199" s="157"/>
      <c r="H199" s="157"/>
      <c r="I199" s="494"/>
      <c r="J199" s="494"/>
      <c r="K199" s="494"/>
      <c r="L199" s="494"/>
      <c r="M199" s="494"/>
      <c r="N199" s="494"/>
      <c r="O199" s="494"/>
      <c r="P199" s="494"/>
      <c r="Q199" s="494"/>
      <c r="R199" s="494"/>
      <c r="S199" s="494"/>
      <c r="T199" s="494"/>
      <c r="U199" s="494"/>
      <c r="V199" s="494"/>
      <c r="W199" s="494"/>
      <c r="X199" s="494"/>
      <c r="Y199" s="494"/>
      <c r="Z199" s="494"/>
      <c r="AA199" s="494"/>
      <c r="AB199" s="494"/>
      <c r="AH199" s="492"/>
      <c r="AI199" s="157"/>
      <c r="AJ199" s="157"/>
      <c r="AK199" s="525"/>
      <c r="AL199" s="525"/>
      <c r="AM199" s="525"/>
      <c r="AN199" s="157"/>
      <c r="AO199" s="157"/>
      <c r="AP199" s="525"/>
      <c r="AQ199" s="525"/>
      <c r="AR199" s="525"/>
      <c r="AS199" s="525"/>
      <c r="AT199" s="525"/>
      <c r="AU199" s="525"/>
      <c r="AV199" s="525"/>
      <c r="AW199" s="525"/>
      <c r="AX199" s="525"/>
      <c r="AY199" s="525"/>
      <c r="AZ199" s="525"/>
      <c r="BA199" s="157"/>
      <c r="BB199" s="157"/>
      <c r="BC199" s="157"/>
      <c r="BD199" s="157"/>
      <c r="BE199" s="157"/>
      <c r="BF199" s="157"/>
      <c r="BG199" s="157"/>
      <c r="BH199" s="157"/>
      <c r="BI199" s="157"/>
      <c r="BJ199" s="157"/>
      <c r="BK199" s="157"/>
      <c r="BL199" s="157"/>
      <c r="BM199" s="157"/>
      <c r="BN199" s="157"/>
      <c r="BO199" s="157"/>
      <c r="BP199" s="493"/>
      <c r="BQ199" s="157"/>
      <c r="BR199" s="494"/>
      <c r="BS199" s="157"/>
      <c r="BT199" s="157"/>
      <c r="BU199" s="157"/>
      <c r="BV199" s="157"/>
      <c r="BW199" s="157"/>
      <c r="BX199" s="157"/>
      <c r="BY199" s="157"/>
      <c r="BZ199" s="157"/>
      <c r="CA199" s="157"/>
      <c r="CB199" s="157"/>
      <c r="CC199" s="157"/>
      <c r="CD199" s="157"/>
      <c r="CE199" s="157"/>
      <c r="CF199" s="157"/>
      <c r="CG199" s="157"/>
      <c r="CH199" s="157"/>
      <c r="CI199" s="157"/>
      <c r="CJ199" s="157"/>
      <c r="CK199" s="157"/>
      <c r="CL199" s="157"/>
      <c r="CM199" s="157"/>
      <c r="CN199" s="157"/>
      <c r="CO199" s="157"/>
      <c r="CP199" s="157"/>
      <c r="CQ199" s="157"/>
      <c r="CR199" s="157"/>
      <c r="CS199" s="157"/>
      <c r="CT199" s="157"/>
      <c r="CU199" s="157"/>
      <c r="CV199" s="157"/>
      <c r="CW199" s="157"/>
      <c r="CX199" s="157"/>
      <c r="CY199" s="157"/>
      <c r="CZ199" s="157"/>
      <c r="DA199" s="157"/>
      <c r="DB199" s="157"/>
      <c r="DC199" s="157"/>
      <c r="DD199" s="157"/>
      <c r="DE199" s="157"/>
      <c r="DF199" s="157"/>
      <c r="DG199" s="157"/>
      <c r="DH199" s="157"/>
      <c r="DI199" s="157"/>
      <c r="DJ199" s="157"/>
      <c r="DK199" s="157"/>
      <c r="DL199" s="157"/>
      <c r="DM199" s="157"/>
      <c r="DN199" s="157"/>
      <c r="DO199" s="157"/>
      <c r="DP199" s="157"/>
      <c r="DQ199" s="157"/>
      <c r="DR199" s="157"/>
      <c r="DS199" s="157"/>
      <c r="DT199" s="157"/>
      <c r="DU199" s="157"/>
      <c r="DV199" s="157"/>
      <c r="DW199" s="157"/>
      <c r="DX199" s="157"/>
      <c r="DY199" s="157"/>
      <c r="DZ199" s="157"/>
      <c r="EA199" s="157"/>
      <c r="EB199" s="157"/>
      <c r="EC199" s="157"/>
      <c r="ED199" s="157"/>
      <c r="EE199" s="157"/>
    </row>
    <row r="200" spans="1:135" ht="9.75" customHeight="1">
      <c r="A200" s="157"/>
      <c r="B200" s="157"/>
      <c r="C200" s="157"/>
      <c r="D200" s="157"/>
      <c r="E200" s="157"/>
      <c r="F200" s="157"/>
      <c r="G200" s="157"/>
      <c r="H200" s="157"/>
      <c r="I200" s="494"/>
      <c r="J200" s="494"/>
      <c r="K200" s="494"/>
      <c r="L200" s="494"/>
      <c r="M200" s="494"/>
      <c r="N200" s="494"/>
      <c r="O200" s="494"/>
      <c r="P200" s="494"/>
      <c r="Q200" s="494"/>
      <c r="R200" s="494"/>
      <c r="S200" s="494"/>
      <c r="T200" s="494"/>
      <c r="U200" s="494"/>
      <c r="V200" s="494"/>
      <c r="W200" s="494"/>
      <c r="X200" s="494"/>
      <c r="Y200" s="494"/>
      <c r="Z200" s="494"/>
      <c r="AA200" s="494"/>
      <c r="AB200" s="494"/>
      <c r="AH200" s="492"/>
      <c r="AI200" s="157"/>
      <c r="AJ200" s="157"/>
      <c r="AK200" s="525"/>
      <c r="AL200" s="525"/>
      <c r="AM200" s="525"/>
      <c r="AN200" s="157"/>
      <c r="AO200" s="157"/>
      <c r="AP200" s="525"/>
      <c r="AQ200" s="525"/>
      <c r="AR200" s="525"/>
      <c r="AS200" s="525"/>
      <c r="AT200" s="525"/>
      <c r="AU200" s="525"/>
      <c r="AV200" s="525"/>
      <c r="AW200" s="525"/>
      <c r="AX200" s="525"/>
      <c r="AY200" s="525"/>
      <c r="AZ200" s="525"/>
      <c r="BA200" s="157"/>
      <c r="BB200" s="157"/>
      <c r="BC200" s="157"/>
      <c r="BD200" s="157"/>
      <c r="BE200" s="157"/>
      <c r="BF200" s="157"/>
      <c r="BG200" s="157"/>
      <c r="BH200" s="157"/>
      <c r="BI200" s="157"/>
      <c r="BJ200" s="157"/>
      <c r="BK200" s="157"/>
      <c r="BL200" s="157"/>
      <c r="BM200" s="157"/>
      <c r="BN200" s="157"/>
      <c r="BO200" s="157"/>
      <c r="BP200" s="493"/>
      <c r="BQ200" s="157"/>
      <c r="BR200" s="494"/>
      <c r="BS200" s="157"/>
      <c r="BT200" s="157"/>
      <c r="BU200" s="157"/>
      <c r="BV200" s="157"/>
      <c r="BW200" s="157"/>
      <c r="BX200" s="157"/>
      <c r="BY200" s="157"/>
      <c r="BZ200" s="157"/>
      <c r="CA200" s="157"/>
      <c r="CB200" s="157"/>
      <c r="CC200" s="157"/>
      <c r="CD200" s="157"/>
      <c r="CE200" s="157"/>
      <c r="CF200" s="157"/>
      <c r="CG200" s="157"/>
      <c r="CH200" s="157"/>
      <c r="CI200" s="157"/>
      <c r="CJ200" s="157"/>
      <c r="CK200" s="157"/>
      <c r="CL200" s="157"/>
      <c r="CM200" s="157"/>
      <c r="CN200" s="157"/>
      <c r="CO200" s="157"/>
      <c r="CP200" s="157"/>
      <c r="CQ200" s="157"/>
      <c r="CR200" s="157"/>
      <c r="CS200" s="157"/>
      <c r="CT200" s="157"/>
      <c r="CU200" s="157"/>
      <c r="CV200" s="157"/>
      <c r="CW200" s="157"/>
      <c r="CX200" s="157"/>
      <c r="CY200" s="157"/>
      <c r="CZ200" s="157"/>
      <c r="DA200" s="157"/>
      <c r="DB200" s="157"/>
      <c r="DC200" s="157"/>
      <c r="DD200" s="157"/>
      <c r="DE200" s="157"/>
      <c r="DF200" s="157"/>
      <c r="DG200" s="157"/>
      <c r="DH200" s="157"/>
      <c r="DI200" s="157"/>
      <c r="DJ200" s="157"/>
      <c r="DK200" s="157"/>
      <c r="DL200" s="157"/>
      <c r="DM200" s="157"/>
      <c r="DN200" s="157"/>
      <c r="DO200" s="157"/>
      <c r="DP200" s="157"/>
      <c r="DQ200" s="157"/>
      <c r="DR200" s="157"/>
      <c r="DS200" s="157"/>
      <c r="DT200" s="157"/>
      <c r="DU200" s="157"/>
      <c r="DV200" s="157"/>
      <c r="DW200" s="157"/>
      <c r="DX200" s="157"/>
      <c r="DY200" s="157"/>
      <c r="DZ200" s="157"/>
      <c r="EA200" s="157"/>
      <c r="EB200" s="157"/>
      <c r="EC200" s="157"/>
      <c r="ED200" s="157"/>
      <c r="EE200" s="157"/>
    </row>
    <row r="201" spans="1:135" ht="9.75" customHeight="1">
      <c r="A201" s="157"/>
      <c r="B201" s="157"/>
      <c r="C201" s="157"/>
      <c r="D201" s="157"/>
      <c r="E201" s="157"/>
      <c r="F201" s="157"/>
      <c r="G201" s="157"/>
      <c r="H201" s="157"/>
      <c r="I201" s="494"/>
      <c r="J201" s="494"/>
      <c r="K201" s="494"/>
      <c r="L201" s="494"/>
      <c r="M201" s="494"/>
      <c r="N201" s="494"/>
      <c r="O201" s="494"/>
      <c r="P201" s="494"/>
      <c r="Q201" s="494"/>
      <c r="R201" s="494"/>
      <c r="S201" s="494"/>
      <c r="T201" s="494"/>
      <c r="U201" s="494"/>
      <c r="V201" s="494"/>
      <c r="W201" s="494"/>
      <c r="X201" s="494"/>
      <c r="Y201" s="494"/>
      <c r="Z201" s="494"/>
      <c r="AA201" s="494"/>
      <c r="AB201" s="494"/>
      <c r="AH201" s="492"/>
      <c r="AI201" s="157"/>
      <c r="AJ201" s="157"/>
      <c r="AK201" s="525"/>
      <c r="AL201" s="525"/>
      <c r="AM201" s="525"/>
      <c r="AN201" s="157"/>
      <c r="AO201" s="157"/>
      <c r="AP201" s="525"/>
      <c r="AQ201" s="525"/>
      <c r="AR201" s="525"/>
      <c r="AS201" s="525"/>
      <c r="AT201" s="525"/>
      <c r="AU201" s="525"/>
      <c r="AV201" s="525"/>
      <c r="AW201" s="525"/>
      <c r="AX201" s="525"/>
      <c r="AY201" s="525"/>
      <c r="AZ201" s="525"/>
      <c r="BA201" s="157"/>
      <c r="BB201" s="157"/>
      <c r="BC201" s="157"/>
      <c r="BD201" s="157"/>
      <c r="BE201" s="157"/>
      <c r="BF201" s="157"/>
      <c r="BG201" s="157"/>
      <c r="BH201" s="157"/>
      <c r="BI201" s="157"/>
      <c r="BJ201" s="157"/>
      <c r="BK201" s="157"/>
      <c r="BL201" s="157"/>
      <c r="BM201" s="157"/>
      <c r="BN201" s="157"/>
      <c r="BO201" s="157"/>
      <c r="BP201" s="493"/>
      <c r="BQ201" s="157"/>
      <c r="BR201" s="494"/>
      <c r="BS201" s="157"/>
      <c r="BT201" s="157"/>
      <c r="BU201" s="157"/>
      <c r="BV201" s="157"/>
      <c r="BW201" s="157"/>
      <c r="BX201" s="157"/>
      <c r="BY201" s="157"/>
      <c r="BZ201" s="157"/>
      <c r="CA201" s="157"/>
      <c r="CB201" s="157"/>
      <c r="CC201" s="157"/>
      <c r="CD201" s="157"/>
      <c r="CE201" s="157"/>
      <c r="CF201" s="157"/>
      <c r="CG201" s="157"/>
      <c r="CH201" s="157"/>
      <c r="CI201" s="157"/>
      <c r="CJ201" s="157"/>
      <c r="CK201" s="157"/>
      <c r="CL201" s="157"/>
      <c r="CM201" s="157"/>
      <c r="CN201" s="157"/>
      <c r="CO201" s="157"/>
      <c r="CP201" s="157"/>
      <c r="CQ201" s="157"/>
      <c r="CR201" s="157"/>
      <c r="CS201" s="157"/>
      <c r="CT201" s="157"/>
      <c r="CU201" s="157"/>
      <c r="CV201" s="157"/>
      <c r="CW201" s="157"/>
      <c r="CX201" s="157"/>
      <c r="CY201" s="157"/>
      <c r="CZ201" s="157"/>
      <c r="DA201" s="157"/>
      <c r="DB201" s="157"/>
      <c r="DC201" s="157"/>
      <c r="DD201" s="157"/>
      <c r="DE201" s="157"/>
      <c r="DF201" s="157"/>
      <c r="DG201" s="157"/>
      <c r="DH201" s="157"/>
      <c r="DI201" s="157"/>
      <c r="DJ201" s="157"/>
      <c r="DK201" s="157"/>
      <c r="DL201" s="157"/>
      <c r="DM201" s="157"/>
      <c r="DN201" s="157"/>
      <c r="DO201" s="157"/>
      <c r="DP201" s="157"/>
      <c r="DQ201" s="157"/>
      <c r="DR201" s="157"/>
      <c r="DS201" s="157"/>
      <c r="DT201" s="157"/>
      <c r="DU201" s="157"/>
      <c r="DV201" s="157"/>
      <c r="DW201" s="157"/>
      <c r="DX201" s="157"/>
      <c r="DY201" s="157"/>
      <c r="DZ201" s="157"/>
      <c r="EA201" s="157"/>
      <c r="EB201" s="157"/>
      <c r="EC201" s="157"/>
      <c r="ED201" s="157"/>
      <c r="EE201" s="157"/>
    </row>
    <row r="202" spans="1:135" ht="9.75" customHeight="1">
      <c r="A202" s="157"/>
      <c r="B202" s="157"/>
      <c r="C202" s="157"/>
      <c r="D202" s="157"/>
      <c r="E202" s="157"/>
      <c r="F202" s="157"/>
      <c r="G202" s="157"/>
      <c r="H202" s="157"/>
      <c r="I202" s="494"/>
      <c r="J202" s="494"/>
      <c r="K202" s="494"/>
      <c r="L202" s="494"/>
      <c r="M202" s="494"/>
      <c r="N202" s="494"/>
      <c r="O202" s="494"/>
      <c r="P202" s="494"/>
      <c r="Q202" s="494"/>
      <c r="R202" s="494"/>
      <c r="S202" s="494"/>
      <c r="T202" s="494"/>
      <c r="U202" s="494"/>
      <c r="V202" s="494"/>
      <c r="W202" s="494"/>
      <c r="X202" s="494"/>
      <c r="Y202" s="494"/>
      <c r="Z202" s="494"/>
      <c r="AA202" s="494"/>
      <c r="AB202" s="494"/>
      <c r="AH202" s="492"/>
      <c r="AI202" s="157"/>
      <c r="AJ202" s="157"/>
      <c r="AK202" s="525"/>
      <c r="AL202" s="525"/>
      <c r="AM202" s="525"/>
      <c r="AN202" s="157"/>
      <c r="AO202" s="157"/>
      <c r="AP202" s="525"/>
      <c r="AQ202" s="525"/>
      <c r="AR202" s="525"/>
      <c r="AS202" s="525"/>
      <c r="AT202" s="525"/>
      <c r="AU202" s="525"/>
      <c r="AV202" s="525"/>
      <c r="AW202" s="525"/>
      <c r="AX202" s="525"/>
      <c r="AY202" s="525"/>
      <c r="AZ202" s="525"/>
      <c r="BA202" s="157"/>
      <c r="BB202" s="157"/>
      <c r="BC202" s="157"/>
      <c r="BD202" s="157"/>
      <c r="BE202" s="157"/>
      <c r="BF202" s="157"/>
      <c r="BG202" s="157"/>
      <c r="BH202" s="157"/>
      <c r="BI202" s="157"/>
      <c r="BJ202" s="157"/>
      <c r="BK202" s="157"/>
      <c r="BL202" s="157"/>
      <c r="BM202" s="157"/>
      <c r="BN202" s="157"/>
      <c r="BO202" s="157"/>
      <c r="BP202" s="493"/>
      <c r="BQ202" s="157"/>
      <c r="BR202" s="494"/>
      <c r="BS202" s="157"/>
      <c r="BT202" s="157"/>
      <c r="BU202" s="157"/>
      <c r="BV202" s="157"/>
      <c r="BW202" s="157"/>
      <c r="BX202" s="157"/>
      <c r="BY202" s="157"/>
      <c r="BZ202" s="157"/>
      <c r="CA202" s="157"/>
      <c r="CB202" s="157"/>
      <c r="CC202" s="157"/>
      <c r="CD202" s="157"/>
      <c r="CE202" s="157"/>
      <c r="CF202" s="157"/>
      <c r="CG202" s="157"/>
      <c r="CH202" s="157"/>
      <c r="CI202" s="157"/>
      <c r="CJ202" s="157"/>
      <c r="CK202" s="157"/>
      <c r="CL202" s="157"/>
      <c r="CM202" s="157"/>
      <c r="CN202" s="157"/>
      <c r="CO202" s="157"/>
      <c r="CP202" s="157"/>
      <c r="CQ202" s="157"/>
      <c r="CR202" s="157"/>
      <c r="CS202" s="157"/>
      <c r="CT202" s="157"/>
      <c r="CU202" s="157"/>
      <c r="CV202" s="157"/>
      <c r="CW202" s="157"/>
      <c r="CX202" s="157"/>
      <c r="CY202" s="157"/>
      <c r="CZ202" s="157"/>
      <c r="DA202" s="157"/>
      <c r="DB202" s="157"/>
      <c r="DC202" s="157"/>
      <c r="DD202" s="157"/>
      <c r="DE202" s="157"/>
      <c r="DF202" s="157"/>
      <c r="DG202" s="157"/>
      <c r="DH202" s="157"/>
      <c r="DI202" s="157"/>
      <c r="DJ202" s="157"/>
      <c r="DK202" s="157"/>
      <c r="DL202" s="157"/>
      <c r="DM202" s="157"/>
      <c r="DN202" s="157"/>
      <c r="DO202" s="157"/>
      <c r="DP202" s="157"/>
      <c r="DQ202" s="157"/>
      <c r="DR202" s="157"/>
      <c r="DS202" s="157"/>
      <c r="DT202" s="157"/>
      <c r="DU202" s="157"/>
      <c r="DV202" s="157"/>
      <c r="DW202" s="157"/>
      <c r="DX202" s="157"/>
      <c r="DY202" s="157"/>
      <c r="DZ202" s="157"/>
      <c r="EA202" s="157"/>
      <c r="EB202" s="157"/>
      <c r="EC202" s="157"/>
      <c r="ED202" s="157"/>
      <c r="EE202" s="157"/>
    </row>
    <row r="203" spans="1:135" ht="9.75" customHeight="1">
      <c r="A203" s="157"/>
      <c r="B203" s="157"/>
      <c r="C203" s="157"/>
      <c r="D203" s="157"/>
      <c r="E203" s="157"/>
      <c r="F203" s="157"/>
      <c r="G203" s="157"/>
      <c r="H203" s="157"/>
      <c r="I203" s="494"/>
      <c r="J203" s="494"/>
      <c r="K203" s="494"/>
      <c r="L203" s="494"/>
      <c r="M203" s="494"/>
      <c r="N203" s="494"/>
      <c r="O203" s="494"/>
      <c r="P203" s="494"/>
      <c r="Q203" s="494"/>
      <c r="R203" s="494"/>
      <c r="S203" s="494"/>
      <c r="T203" s="494"/>
      <c r="U203" s="494"/>
      <c r="V203" s="494"/>
      <c r="W203" s="494"/>
      <c r="X203" s="494"/>
      <c r="Y203" s="494"/>
      <c r="Z203" s="494"/>
      <c r="AA203" s="494"/>
      <c r="AB203" s="494"/>
      <c r="AH203" s="492"/>
      <c r="AI203" s="157"/>
      <c r="AJ203" s="157"/>
      <c r="AK203" s="525"/>
      <c r="AL203" s="525"/>
      <c r="AM203" s="525"/>
      <c r="AN203" s="157"/>
      <c r="AO203" s="157"/>
      <c r="AP203" s="525"/>
      <c r="AQ203" s="525"/>
      <c r="AR203" s="525"/>
      <c r="AS203" s="525"/>
      <c r="AT203" s="525"/>
      <c r="AU203" s="525"/>
      <c r="AV203" s="525"/>
      <c r="AW203" s="525"/>
      <c r="AX203" s="525"/>
      <c r="AY203" s="525"/>
      <c r="AZ203" s="525"/>
      <c r="BA203" s="157"/>
      <c r="BB203" s="157"/>
      <c r="BC203" s="157"/>
      <c r="BD203" s="157"/>
      <c r="BE203" s="157"/>
      <c r="BF203" s="157"/>
      <c r="BG203" s="157"/>
      <c r="BH203" s="157"/>
      <c r="BI203" s="157"/>
      <c r="BJ203" s="157"/>
      <c r="BK203" s="157"/>
      <c r="BL203" s="157"/>
      <c r="BM203" s="157"/>
      <c r="BN203" s="157"/>
      <c r="BO203" s="157"/>
      <c r="BP203" s="493"/>
      <c r="BQ203" s="157"/>
      <c r="BR203" s="494"/>
      <c r="BS203" s="157"/>
      <c r="BT203" s="157"/>
      <c r="BU203" s="157"/>
      <c r="BV203" s="157"/>
      <c r="BW203" s="157"/>
      <c r="BX203" s="157"/>
      <c r="BY203" s="157"/>
      <c r="BZ203" s="157"/>
      <c r="CA203" s="157"/>
      <c r="CB203" s="157"/>
      <c r="CC203" s="157"/>
      <c r="CD203" s="157"/>
      <c r="CE203" s="157"/>
      <c r="CF203" s="157"/>
      <c r="CG203" s="157"/>
      <c r="CH203" s="157"/>
      <c r="CI203" s="157"/>
      <c r="CJ203" s="157"/>
      <c r="CK203" s="157"/>
      <c r="CL203" s="157"/>
      <c r="CM203" s="157"/>
      <c r="CN203" s="157"/>
      <c r="CO203" s="157"/>
      <c r="CP203" s="157"/>
      <c r="CQ203" s="157"/>
      <c r="CR203" s="157"/>
      <c r="CS203" s="157"/>
      <c r="CT203" s="157"/>
      <c r="CU203" s="157"/>
      <c r="CV203" s="157"/>
      <c r="CW203" s="157"/>
      <c r="CX203" s="157"/>
      <c r="CY203" s="157"/>
      <c r="CZ203" s="157"/>
      <c r="DA203" s="157"/>
      <c r="DB203" s="157"/>
      <c r="DC203" s="157"/>
      <c r="DD203" s="157"/>
      <c r="DE203" s="157"/>
      <c r="DF203" s="157"/>
      <c r="DG203" s="157"/>
      <c r="DH203" s="157"/>
      <c r="DI203" s="157"/>
      <c r="DJ203" s="157"/>
      <c r="DK203" s="157"/>
      <c r="DL203" s="157"/>
      <c r="DM203" s="157"/>
      <c r="DN203" s="157"/>
      <c r="DO203" s="157"/>
      <c r="DP203" s="157"/>
      <c r="DQ203" s="157"/>
      <c r="DR203" s="157"/>
      <c r="DS203" s="157"/>
      <c r="DT203" s="157"/>
      <c r="DU203" s="157"/>
      <c r="DV203" s="157"/>
      <c r="DW203" s="157"/>
      <c r="DX203" s="157"/>
      <c r="DY203" s="157"/>
      <c r="DZ203" s="157"/>
      <c r="EA203" s="157"/>
      <c r="EB203" s="157"/>
      <c r="EC203" s="157"/>
      <c r="ED203" s="157"/>
      <c r="EE203" s="157"/>
    </row>
    <row r="204" spans="1:135" ht="9.75" customHeight="1">
      <c r="A204" s="157"/>
      <c r="B204" s="157"/>
      <c r="C204" s="157"/>
      <c r="D204" s="157"/>
      <c r="E204" s="157"/>
      <c r="F204" s="157"/>
      <c r="G204" s="157"/>
      <c r="H204" s="157"/>
      <c r="I204" s="494"/>
      <c r="J204" s="494"/>
      <c r="K204" s="494"/>
      <c r="L204" s="494"/>
      <c r="M204" s="494"/>
      <c r="N204" s="494"/>
      <c r="O204" s="494"/>
      <c r="P204" s="494"/>
      <c r="Q204" s="494"/>
      <c r="R204" s="494"/>
      <c r="S204" s="494"/>
      <c r="T204" s="494"/>
      <c r="U204" s="494"/>
      <c r="V204" s="494"/>
      <c r="W204" s="494"/>
      <c r="X204" s="494"/>
      <c r="Y204" s="494"/>
      <c r="Z204" s="494"/>
      <c r="AA204" s="494"/>
      <c r="AB204" s="494"/>
      <c r="AH204" s="492"/>
      <c r="AI204" s="157"/>
      <c r="AJ204" s="157"/>
      <c r="AK204" s="525"/>
      <c r="AL204" s="525"/>
      <c r="AM204" s="525"/>
      <c r="AN204" s="157"/>
      <c r="AO204" s="157"/>
      <c r="AP204" s="525"/>
      <c r="AQ204" s="525"/>
      <c r="AR204" s="525"/>
      <c r="AS204" s="525"/>
      <c r="AT204" s="525"/>
      <c r="AU204" s="525"/>
      <c r="AV204" s="525"/>
      <c r="AW204" s="525"/>
      <c r="AX204" s="525"/>
      <c r="AY204" s="525"/>
      <c r="AZ204" s="525"/>
      <c r="BA204" s="157"/>
      <c r="BB204" s="157"/>
      <c r="BC204" s="157"/>
      <c r="BD204" s="157"/>
      <c r="BE204" s="157"/>
      <c r="BF204" s="157"/>
      <c r="BG204" s="157"/>
      <c r="BH204" s="157"/>
      <c r="BI204" s="157"/>
      <c r="BJ204" s="157"/>
      <c r="BK204" s="157"/>
      <c r="BL204" s="157"/>
      <c r="BM204" s="157"/>
      <c r="BN204" s="157"/>
      <c r="BO204" s="157"/>
      <c r="BP204" s="493"/>
      <c r="BQ204" s="157"/>
      <c r="BR204" s="494"/>
      <c r="BS204" s="157"/>
      <c r="BT204" s="157"/>
      <c r="BU204" s="157"/>
      <c r="BV204" s="157"/>
      <c r="BW204" s="157"/>
      <c r="BX204" s="157"/>
      <c r="BY204" s="157"/>
      <c r="BZ204" s="157"/>
      <c r="CA204" s="157"/>
      <c r="CB204" s="157"/>
      <c r="CC204" s="157"/>
      <c r="CD204" s="157"/>
      <c r="CE204" s="157"/>
      <c r="CF204" s="157"/>
      <c r="CG204" s="157"/>
      <c r="CH204" s="157"/>
      <c r="CI204" s="157"/>
      <c r="CJ204" s="157"/>
      <c r="CK204" s="157"/>
      <c r="CL204" s="157"/>
      <c r="CM204" s="157"/>
      <c r="CN204" s="157"/>
      <c r="CO204" s="157"/>
      <c r="CP204" s="157"/>
      <c r="CQ204" s="157"/>
      <c r="CR204" s="157"/>
      <c r="CS204" s="157"/>
      <c r="CT204" s="157"/>
      <c r="CU204" s="157"/>
      <c r="CV204" s="157"/>
      <c r="CW204" s="157"/>
      <c r="CX204" s="157"/>
      <c r="CY204" s="157"/>
      <c r="CZ204" s="157"/>
      <c r="DA204" s="157"/>
      <c r="DB204" s="157"/>
      <c r="DC204" s="157"/>
      <c r="DD204" s="157"/>
      <c r="DE204" s="157"/>
      <c r="DF204" s="157"/>
      <c r="DG204" s="157"/>
      <c r="DH204" s="157"/>
      <c r="DI204" s="157"/>
      <c r="DJ204" s="157"/>
      <c r="DK204" s="157"/>
      <c r="DL204" s="157"/>
      <c r="DM204" s="157"/>
      <c r="DN204" s="157"/>
      <c r="DO204" s="157"/>
      <c r="DP204" s="157"/>
      <c r="DQ204" s="157"/>
      <c r="DR204" s="157"/>
      <c r="DS204" s="157"/>
      <c r="DT204" s="157"/>
      <c r="DU204" s="157"/>
      <c r="DV204" s="157"/>
      <c r="DW204" s="157"/>
      <c r="DX204" s="157"/>
      <c r="DY204" s="157"/>
      <c r="DZ204" s="157"/>
      <c r="EA204" s="157"/>
      <c r="EB204" s="157"/>
      <c r="EC204" s="157"/>
      <c r="ED204" s="157"/>
      <c r="EE204" s="157"/>
    </row>
    <row r="205" spans="1:135" ht="9.75" customHeight="1">
      <c r="A205" s="157"/>
      <c r="B205" s="157"/>
      <c r="C205" s="157"/>
      <c r="D205" s="157"/>
      <c r="E205" s="157"/>
      <c r="F205" s="157"/>
      <c r="G205" s="157"/>
      <c r="H205" s="157"/>
      <c r="I205" s="494"/>
      <c r="J205" s="494"/>
      <c r="K205" s="494"/>
      <c r="L205" s="494"/>
      <c r="M205" s="494"/>
      <c r="N205" s="494"/>
      <c r="O205" s="494"/>
      <c r="P205" s="494"/>
      <c r="Q205" s="494"/>
      <c r="R205" s="494"/>
      <c r="S205" s="494"/>
      <c r="T205" s="494"/>
      <c r="U205" s="494"/>
      <c r="V205" s="494"/>
      <c r="W205" s="494"/>
      <c r="X205" s="494"/>
      <c r="Y205" s="494"/>
      <c r="Z205" s="494"/>
      <c r="AA205" s="494"/>
      <c r="AB205" s="494"/>
      <c r="AH205" s="492"/>
      <c r="AI205" s="157"/>
      <c r="AJ205" s="157"/>
      <c r="AK205" s="525"/>
      <c r="AL205" s="525"/>
      <c r="AM205" s="525"/>
      <c r="AN205" s="157"/>
      <c r="AO205" s="157"/>
      <c r="AP205" s="525"/>
      <c r="AQ205" s="525"/>
      <c r="AR205" s="525"/>
      <c r="AS205" s="525"/>
      <c r="AT205" s="525"/>
      <c r="AU205" s="525"/>
      <c r="AV205" s="525"/>
      <c r="AW205" s="525"/>
      <c r="AX205" s="525"/>
      <c r="AY205" s="525"/>
      <c r="AZ205" s="525"/>
      <c r="BA205" s="157"/>
      <c r="BB205" s="157"/>
      <c r="BC205" s="157"/>
      <c r="BD205" s="157"/>
      <c r="BE205" s="157"/>
      <c r="BF205" s="157"/>
      <c r="BG205" s="157"/>
      <c r="BH205" s="157"/>
      <c r="BI205" s="157"/>
      <c r="BJ205" s="157"/>
      <c r="BK205" s="157"/>
      <c r="BL205" s="157"/>
      <c r="BM205" s="157"/>
      <c r="BN205" s="157"/>
      <c r="BO205" s="157"/>
      <c r="BP205" s="493"/>
      <c r="BQ205" s="157"/>
      <c r="BR205" s="494"/>
      <c r="BS205" s="157"/>
      <c r="BT205" s="157"/>
      <c r="BU205" s="157"/>
      <c r="BV205" s="157"/>
      <c r="BW205" s="157"/>
      <c r="BX205" s="157"/>
      <c r="BY205" s="157"/>
      <c r="BZ205" s="157"/>
      <c r="CA205" s="157"/>
      <c r="CB205" s="157"/>
      <c r="CC205" s="157"/>
      <c r="CD205" s="157"/>
      <c r="CE205" s="157"/>
      <c r="CF205" s="157"/>
      <c r="CG205" s="157"/>
      <c r="CH205" s="157"/>
      <c r="CI205" s="157"/>
      <c r="CJ205" s="157"/>
      <c r="CK205" s="157"/>
      <c r="CL205" s="157"/>
      <c r="CM205" s="157"/>
      <c r="CN205" s="157"/>
      <c r="CO205" s="157"/>
      <c r="CP205" s="157"/>
      <c r="CQ205" s="157"/>
      <c r="CR205" s="157"/>
      <c r="CS205" s="157"/>
      <c r="CT205" s="157"/>
      <c r="CU205" s="157"/>
      <c r="CV205" s="157"/>
      <c r="CW205" s="157"/>
      <c r="CX205" s="157"/>
      <c r="CY205" s="157"/>
      <c r="CZ205" s="157"/>
      <c r="DA205" s="157"/>
      <c r="DB205" s="157"/>
      <c r="DC205" s="157"/>
      <c r="DD205" s="157"/>
      <c r="DE205" s="157"/>
      <c r="DF205" s="157"/>
      <c r="DG205" s="157"/>
      <c r="DH205" s="157"/>
      <c r="DI205" s="157"/>
      <c r="DJ205" s="157"/>
      <c r="DK205" s="157"/>
      <c r="DL205" s="157"/>
      <c r="DM205" s="157"/>
      <c r="DN205" s="157"/>
      <c r="DO205" s="157"/>
      <c r="DP205" s="157"/>
      <c r="DQ205" s="157"/>
      <c r="DR205" s="157"/>
      <c r="DS205" s="157"/>
      <c r="DT205" s="157"/>
      <c r="DU205" s="157"/>
      <c r="DV205" s="157"/>
      <c r="DW205" s="157"/>
      <c r="DX205" s="157"/>
      <c r="DY205" s="157"/>
      <c r="DZ205" s="157"/>
      <c r="EA205" s="157"/>
      <c r="EB205" s="157"/>
      <c r="EC205" s="157"/>
      <c r="ED205" s="157"/>
      <c r="EE205" s="157"/>
    </row>
    <row r="206" spans="1:135" ht="9.75" customHeight="1">
      <c r="A206" s="157"/>
      <c r="B206" s="157"/>
      <c r="C206" s="157"/>
      <c r="D206" s="157"/>
      <c r="E206" s="157"/>
      <c r="F206" s="157"/>
      <c r="G206" s="157"/>
      <c r="H206" s="157"/>
      <c r="I206" s="494"/>
      <c r="J206" s="494"/>
      <c r="K206" s="494"/>
      <c r="L206" s="494"/>
      <c r="M206" s="494"/>
      <c r="N206" s="494"/>
      <c r="O206" s="494"/>
      <c r="P206" s="494"/>
      <c r="Q206" s="494"/>
      <c r="R206" s="494"/>
      <c r="S206" s="494"/>
      <c r="T206" s="494"/>
      <c r="U206" s="494"/>
      <c r="V206" s="494"/>
      <c r="W206" s="494"/>
      <c r="X206" s="494"/>
      <c r="Y206" s="494"/>
      <c r="Z206" s="494"/>
      <c r="AA206" s="494"/>
      <c r="AB206" s="494"/>
      <c r="AH206" s="492"/>
      <c r="AI206" s="157"/>
      <c r="AJ206" s="157"/>
      <c r="AK206" s="525"/>
      <c r="AL206" s="525"/>
      <c r="AM206" s="525"/>
      <c r="AN206" s="157"/>
      <c r="AO206" s="157"/>
      <c r="AP206" s="525"/>
      <c r="AQ206" s="525"/>
      <c r="AR206" s="525"/>
      <c r="AS206" s="525"/>
      <c r="AT206" s="525"/>
      <c r="AU206" s="525"/>
      <c r="AV206" s="525"/>
      <c r="AW206" s="525"/>
      <c r="AX206" s="525"/>
      <c r="AY206" s="525"/>
      <c r="AZ206" s="525"/>
      <c r="BA206" s="157"/>
      <c r="BB206" s="157"/>
      <c r="BC206" s="157"/>
      <c r="BD206" s="157"/>
      <c r="BE206" s="157"/>
      <c r="BF206" s="157"/>
      <c r="BG206" s="157"/>
      <c r="BH206" s="157"/>
      <c r="BI206" s="157"/>
      <c r="BJ206" s="157"/>
      <c r="BK206" s="157"/>
      <c r="BL206" s="157"/>
      <c r="BM206" s="157"/>
      <c r="BN206" s="157"/>
      <c r="BO206" s="157"/>
      <c r="BP206" s="493"/>
      <c r="BQ206" s="157"/>
      <c r="BR206" s="494"/>
      <c r="BS206" s="157"/>
      <c r="BT206" s="157"/>
      <c r="BU206" s="157"/>
      <c r="BV206" s="157"/>
      <c r="BW206" s="157"/>
      <c r="BX206" s="157"/>
      <c r="BY206" s="157"/>
      <c r="BZ206" s="157"/>
      <c r="CA206" s="157"/>
      <c r="CB206" s="157"/>
      <c r="CC206" s="157"/>
      <c r="CD206" s="157"/>
      <c r="CE206" s="157"/>
      <c r="CF206" s="157"/>
      <c r="CG206" s="157"/>
      <c r="CH206" s="157"/>
      <c r="CI206" s="157"/>
      <c r="CJ206" s="157"/>
      <c r="CK206" s="157"/>
      <c r="CL206" s="157"/>
      <c r="CM206" s="157"/>
      <c r="CN206" s="157"/>
      <c r="CO206" s="157"/>
      <c r="CP206" s="157"/>
      <c r="CQ206" s="157"/>
      <c r="CR206" s="157"/>
      <c r="CS206" s="157"/>
      <c r="CT206" s="157"/>
      <c r="CU206" s="157"/>
      <c r="CV206" s="157"/>
      <c r="CW206" s="157"/>
      <c r="CX206" s="157"/>
      <c r="CY206" s="157"/>
      <c r="CZ206" s="157"/>
      <c r="DA206" s="157"/>
      <c r="DB206" s="157"/>
      <c r="DC206" s="157"/>
      <c r="DD206" s="157"/>
      <c r="DE206" s="157"/>
      <c r="DF206" s="157"/>
      <c r="DG206" s="157"/>
      <c r="DH206" s="157"/>
      <c r="DI206" s="157"/>
      <c r="DJ206" s="157"/>
      <c r="DK206" s="157"/>
      <c r="DL206" s="157"/>
      <c r="DM206" s="157"/>
      <c r="DN206" s="157"/>
      <c r="DO206" s="157"/>
      <c r="DP206" s="157"/>
      <c r="DQ206" s="157"/>
      <c r="DR206" s="157"/>
      <c r="DS206" s="157"/>
      <c r="DT206" s="157"/>
      <c r="DU206" s="157"/>
      <c r="DV206" s="157"/>
      <c r="DW206" s="157"/>
      <c r="DX206" s="157"/>
      <c r="DY206" s="157"/>
      <c r="DZ206" s="157"/>
      <c r="EA206" s="157"/>
      <c r="EB206" s="157"/>
      <c r="EC206" s="157"/>
      <c r="ED206" s="157"/>
      <c r="EE206" s="157"/>
    </row>
    <row r="207" spans="1:135" ht="9.75" customHeight="1">
      <c r="A207" s="157"/>
      <c r="B207" s="157"/>
      <c r="C207" s="157"/>
      <c r="D207" s="157"/>
      <c r="E207" s="157"/>
      <c r="F207" s="157"/>
      <c r="G207" s="157"/>
      <c r="H207" s="157"/>
      <c r="I207" s="494"/>
      <c r="J207" s="494"/>
      <c r="K207" s="494"/>
      <c r="L207" s="494"/>
      <c r="M207" s="494"/>
      <c r="N207" s="494"/>
      <c r="O207" s="494"/>
      <c r="P207" s="494"/>
      <c r="Q207" s="494"/>
      <c r="R207" s="494"/>
      <c r="S207" s="494"/>
      <c r="T207" s="494"/>
      <c r="U207" s="494"/>
      <c r="V207" s="494"/>
      <c r="W207" s="494"/>
      <c r="X207" s="494"/>
      <c r="Y207" s="494"/>
      <c r="Z207" s="494"/>
      <c r="AA207" s="494"/>
      <c r="AB207" s="494"/>
      <c r="AH207" s="492"/>
      <c r="AI207" s="157"/>
      <c r="AJ207" s="157"/>
      <c r="AK207" s="525"/>
      <c r="AL207" s="525"/>
      <c r="AM207" s="525"/>
      <c r="AN207" s="157"/>
      <c r="AO207" s="157"/>
      <c r="AP207" s="525"/>
      <c r="AQ207" s="525"/>
      <c r="AR207" s="525"/>
      <c r="AS207" s="525"/>
      <c r="AT207" s="525"/>
      <c r="AU207" s="525"/>
      <c r="AV207" s="525"/>
      <c r="AW207" s="525"/>
      <c r="AX207" s="525"/>
      <c r="AY207" s="525"/>
      <c r="AZ207" s="525"/>
      <c r="BA207" s="157"/>
      <c r="BB207" s="157"/>
      <c r="BC207" s="157"/>
      <c r="BD207" s="157"/>
      <c r="BE207" s="157"/>
      <c r="BF207" s="157"/>
      <c r="BG207" s="157"/>
      <c r="BH207" s="157"/>
      <c r="BI207" s="157"/>
      <c r="BJ207" s="157"/>
      <c r="BK207" s="157"/>
      <c r="BL207" s="157"/>
      <c r="BM207" s="157"/>
      <c r="BN207" s="157"/>
      <c r="BO207" s="157"/>
      <c r="BP207" s="493"/>
      <c r="BQ207" s="157"/>
      <c r="BR207" s="494"/>
      <c r="BS207" s="157"/>
      <c r="BT207" s="157"/>
      <c r="BU207" s="157"/>
      <c r="BV207" s="157"/>
      <c r="BW207" s="157"/>
      <c r="BX207" s="157"/>
      <c r="BY207" s="157"/>
      <c r="BZ207" s="157"/>
      <c r="CA207" s="157"/>
      <c r="CB207" s="157"/>
      <c r="CC207" s="157"/>
      <c r="CD207" s="157"/>
      <c r="CE207" s="157"/>
      <c r="CF207" s="157"/>
      <c r="CG207" s="157"/>
      <c r="CH207" s="157"/>
      <c r="CI207" s="157"/>
      <c r="CJ207" s="157"/>
      <c r="CK207" s="157"/>
      <c r="CL207" s="157"/>
      <c r="CM207" s="157"/>
      <c r="CN207" s="157"/>
      <c r="CO207" s="157"/>
      <c r="CP207" s="157"/>
      <c r="CQ207" s="157"/>
      <c r="CR207" s="157"/>
      <c r="CS207" s="157"/>
      <c r="CT207" s="157"/>
      <c r="CU207" s="157"/>
      <c r="CV207" s="157"/>
      <c r="CW207" s="157"/>
      <c r="CX207" s="157"/>
      <c r="CY207" s="157"/>
      <c r="CZ207" s="157"/>
      <c r="DA207" s="157"/>
      <c r="DB207" s="157"/>
      <c r="DC207" s="157"/>
      <c r="DD207" s="157"/>
      <c r="DE207" s="157"/>
      <c r="DF207" s="157"/>
      <c r="DG207" s="157"/>
      <c r="DH207" s="157"/>
      <c r="DI207" s="157"/>
      <c r="DJ207" s="157"/>
      <c r="DK207" s="157"/>
      <c r="DL207" s="157"/>
      <c r="DM207" s="157"/>
      <c r="DN207" s="157"/>
      <c r="DO207" s="157"/>
      <c r="DP207" s="157"/>
      <c r="DQ207" s="157"/>
      <c r="DR207" s="157"/>
      <c r="DS207" s="157"/>
      <c r="DT207" s="157"/>
      <c r="DU207" s="157"/>
      <c r="DV207" s="157"/>
      <c r="DW207" s="157"/>
      <c r="DX207" s="157"/>
      <c r="DY207" s="157"/>
      <c r="DZ207" s="157"/>
      <c r="EA207" s="157"/>
      <c r="EB207" s="157"/>
      <c r="EC207" s="157"/>
      <c r="ED207" s="157"/>
      <c r="EE207" s="157"/>
    </row>
    <row r="208" spans="1:135" ht="9.75" customHeight="1">
      <c r="A208" s="157"/>
      <c r="B208" s="157"/>
      <c r="C208" s="157"/>
      <c r="D208" s="157"/>
      <c r="E208" s="157"/>
      <c r="F208" s="157"/>
      <c r="G208" s="157"/>
      <c r="H208" s="157"/>
      <c r="I208" s="494"/>
      <c r="J208" s="494"/>
      <c r="K208" s="494"/>
      <c r="L208" s="494"/>
      <c r="M208" s="494"/>
      <c r="N208" s="494"/>
      <c r="O208" s="494"/>
      <c r="P208" s="494"/>
      <c r="Q208" s="494"/>
      <c r="R208" s="494"/>
      <c r="S208" s="494"/>
      <c r="T208" s="494"/>
      <c r="U208" s="494"/>
      <c r="V208" s="494"/>
      <c r="W208" s="494"/>
      <c r="X208" s="494"/>
      <c r="Y208" s="494"/>
      <c r="Z208" s="494"/>
      <c r="AA208" s="494"/>
      <c r="AB208" s="494"/>
      <c r="AH208" s="492"/>
      <c r="AI208" s="157"/>
      <c r="AJ208" s="157"/>
      <c r="AK208" s="525"/>
      <c r="AL208" s="525"/>
      <c r="AM208" s="525"/>
      <c r="AN208" s="157"/>
      <c r="AO208" s="157"/>
      <c r="AP208" s="525"/>
      <c r="AQ208" s="525"/>
      <c r="AR208" s="525"/>
      <c r="AS208" s="525"/>
      <c r="AT208" s="525"/>
      <c r="AU208" s="525"/>
      <c r="AV208" s="525"/>
      <c r="AW208" s="525"/>
      <c r="AX208" s="525"/>
      <c r="AY208" s="525"/>
      <c r="AZ208" s="525"/>
      <c r="BA208" s="157"/>
      <c r="BB208" s="157"/>
      <c r="BC208" s="157"/>
      <c r="BD208" s="157"/>
      <c r="BE208" s="157"/>
      <c r="BF208" s="157"/>
      <c r="BG208" s="157"/>
      <c r="BH208" s="157"/>
      <c r="BI208" s="157"/>
      <c r="BJ208" s="157"/>
      <c r="BK208" s="157"/>
      <c r="BL208" s="157"/>
      <c r="BM208" s="157"/>
      <c r="BN208" s="157"/>
      <c r="BO208" s="157"/>
      <c r="BP208" s="493"/>
      <c r="BQ208" s="157"/>
      <c r="BR208" s="494"/>
      <c r="BS208" s="157"/>
      <c r="BT208" s="157"/>
      <c r="BU208" s="157"/>
      <c r="BV208" s="157"/>
      <c r="BW208" s="157"/>
      <c r="BX208" s="157"/>
      <c r="BY208" s="157"/>
      <c r="BZ208" s="157"/>
      <c r="CA208" s="157"/>
      <c r="CB208" s="157"/>
      <c r="CC208" s="157"/>
      <c r="CD208" s="157"/>
      <c r="CE208" s="157"/>
      <c r="CF208" s="157"/>
      <c r="CG208" s="157"/>
      <c r="CH208" s="157"/>
      <c r="CI208" s="157"/>
      <c r="CJ208" s="157"/>
      <c r="CK208" s="157"/>
      <c r="CL208" s="157"/>
      <c r="CM208" s="157"/>
      <c r="CN208" s="157"/>
      <c r="CO208" s="157"/>
      <c r="CP208" s="157"/>
      <c r="CQ208" s="157"/>
      <c r="CR208" s="157"/>
      <c r="CS208" s="157"/>
      <c r="CT208" s="157"/>
      <c r="CU208" s="157"/>
      <c r="CV208" s="157"/>
      <c r="CW208" s="157"/>
      <c r="CX208" s="157"/>
      <c r="CY208" s="157"/>
      <c r="CZ208" s="157"/>
      <c r="DA208" s="157"/>
      <c r="DB208" s="157"/>
      <c r="DC208" s="157"/>
      <c r="DD208" s="157"/>
      <c r="DE208" s="157"/>
      <c r="DF208" s="157"/>
      <c r="DG208" s="157"/>
      <c r="DH208" s="157"/>
      <c r="DI208" s="157"/>
      <c r="DJ208" s="157"/>
      <c r="DK208" s="157"/>
      <c r="DL208" s="157"/>
      <c r="DM208" s="157"/>
      <c r="DN208" s="157"/>
      <c r="DO208" s="157"/>
      <c r="DP208" s="157"/>
      <c r="DQ208" s="157"/>
      <c r="DR208" s="157"/>
      <c r="DS208" s="157"/>
      <c r="DT208" s="157"/>
      <c r="DU208" s="157"/>
      <c r="DV208" s="157"/>
      <c r="DW208" s="157"/>
      <c r="DX208" s="157"/>
      <c r="DY208" s="157"/>
      <c r="DZ208" s="157"/>
      <c r="EA208" s="157"/>
      <c r="EB208" s="157"/>
      <c r="EC208" s="157"/>
      <c r="ED208" s="157"/>
      <c r="EE208" s="157"/>
    </row>
    <row r="209" spans="1:135" ht="9.75" customHeight="1">
      <c r="A209" s="157"/>
      <c r="B209" s="157"/>
      <c r="C209" s="157"/>
      <c r="D209" s="157"/>
      <c r="E209" s="157"/>
      <c r="F209" s="157"/>
      <c r="G209" s="157"/>
      <c r="H209" s="157"/>
      <c r="I209" s="494"/>
      <c r="J209" s="494"/>
      <c r="K209" s="494"/>
      <c r="L209" s="494"/>
      <c r="M209" s="494"/>
      <c r="N209" s="494"/>
      <c r="O209" s="494"/>
      <c r="P209" s="494"/>
      <c r="Q209" s="494"/>
      <c r="R209" s="494"/>
      <c r="S209" s="494"/>
      <c r="T209" s="494"/>
      <c r="U209" s="494"/>
      <c r="V209" s="494"/>
      <c r="W209" s="494"/>
      <c r="X209" s="494"/>
      <c r="Y209" s="494"/>
      <c r="Z209" s="494"/>
      <c r="AA209" s="494"/>
      <c r="AB209" s="494"/>
      <c r="AH209" s="492"/>
      <c r="AI209" s="157"/>
      <c r="AJ209" s="157"/>
      <c r="AK209" s="525"/>
      <c r="AL209" s="525"/>
      <c r="AM209" s="525"/>
      <c r="AN209" s="157"/>
      <c r="AO209" s="157"/>
      <c r="AP209" s="525"/>
      <c r="AQ209" s="525"/>
      <c r="AR209" s="525"/>
      <c r="AS209" s="525"/>
      <c r="AT209" s="525"/>
      <c r="AU209" s="525"/>
      <c r="AV209" s="525"/>
      <c r="AW209" s="525"/>
      <c r="AX209" s="525"/>
      <c r="AY209" s="525"/>
      <c r="AZ209" s="525"/>
      <c r="BA209" s="157"/>
      <c r="BB209" s="157"/>
      <c r="BC209" s="157"/>
      <c r="BD209" s="157"/>
      <c r="BE209" s="157"/>
      <c r="BF209" s="157"/>
      <c r="BG209" s="157"/>
      <c r="BH209" s="157"/>
      <c r="BI209" s="157"/>
      <c r="BJ209" s="157"/>
      <c r="BK209" s="157"/>
      <c r="BL209" s="157"/>
      <c r="BM209" s="157"/>
      <c r="BN209" s="157"/>
      <c r="BO209" s="157"/>
      <c r="BP209" s="493"/>
      <c r="BQ209" s="157"/>
      <c r="BR209" s="494"/>
      <c r="BS209" s="157"/>
      <c r="BT209" s="157"/>
      <c r="BU209" s="157"/>
      <c r="BV209" s="157"/>
      <c r="BW209" s="157"/>
      <c r="BX209" s="157"/>
      <c r="BY209" s="157"/>
      <c r="BZ209" s="157"/>
      <c r="CA209" s="157"/>
      <c r="CB209" s="157"/>
      <c r="CC209" s="157"/>
      <c r="CD209" s="157"/>
      <c r="CE209" s="157"/>
      <c r="CF209" s="157"/>
      <c r="CG209" s="157"/>
      <c r="CH209" s="157"/>
      <c r="CI209" s="157"/>
      <c r="CJ209" s="157"/>
      <c r="CK209" s="157"/>
      <c r="CL209" s="157"/>
      <c r="CM209" s="157"/>
      <c r="CN209" s="157"/>
      <c r="CO209" s="157"/>
      <c r="CP209" s="157"/>
      <c r="CQ209" s="157"/>
      <c r="CR209" s="157"/>
      <c r="CS209" s="157"/>
      <c r="CT209" s="157"/>
      <c r="CU209" s="157"/>
      <c r="CV209" s="157"/>
      <c r="CW209" s="157"/>
      <c r="CX209" s="157"/>
      <c r="CY209" s="157"/>
      <c r="CZ209" s="157"/>
      <c r="DA209" s="157"/>
      <c r="DB209" s="157"/>
      <c r="DC209" s="157"/>
      <c r="DD209" s="157"/>
      <c r="DE209" s="157"/>
      <c r="DF209" s="157"/>
      <c r="DG209" s="157"/>
      <c r="DH209" s="157"/>
      <c r="DI209" s="157"/>
      <c r="DJ209" s="157"/>
      <c r="DK209" s="157"/>
      <c r="DL209" s="157"/>
      <c r="DM209" s="157"/>
      <c r="DN209" s="157"/>
      <c r="DO209" s="157"/>
      <c r="DP209" s="157"/>
      <c r="DQ209" s="157"/>
      <c r="DR209" s="157"/>
      <c r="DS209" s="157"/>
      <c r="DT209" s="157"/>
      <c r="DU209" s="157"/>
      <c r="DV209" s="157"/>
      <c r="DW209" s="157"/>
      <c r="DX209" s="157"/>
      <c r="DY209" s="157"/>
      <c r="DZ209" s="157"/>
      <c r="EA209" s="157"/>
      <c r="EB209" s="157"/>
      <c r="EC209" s="157"/>
      <c r="ED209" s="157"/>
      <c r="EE209" s="157"/>
    </row>
    <row r="210" spans="1:135" ht="9.75" customHeight="1">
      <c r="A210" s="157"/>
      <c r="B210" s="157"/>
      <c r="C210" s="157"/>
      <c r="D210" s="157"/>
      <c r="E210" s="157"/>
      <c r="F210" s="157"/>
      <c r="G210" s="157"/>
      <c r="H210" s="157"/>
      <c r="I210" s="494"/>
      <c r="J210" s="494"/>
      <c r="K210" s="494"/>
      <c r="L210" s="494"/>
      <c r="M210" s="494"/>
      <c r="N210" s="494"/>
      <c r="O210" s="494"/>
      <c r="P210" s="494"/>
      <c r="Q210" s="494"/>
      <c r="R210" s="494"/>
      <c r="S210" s="494"/>
      <c r="T210" s="494"/>
      <c r="U210" s="494"/>
      <c r="V210" s="494"/>
      <c r="W210" s="494"/>
      <c r="X210" s="494"/>
      <c r="Y210" s="494"/>
      <c r="Z210" s="494"/>
      <c r="AA210" s="494"/>
      <c r="AB210" s="494"/>
      <c r="AH210" s="492"/>
      <c r="AI210" s="157"/>
      <c r="AJ210" s="157"/>
      <c r="AK210" s="525"/>
      <c r="AL210" s="525"/>
      <c r="AM210" s="525"/>
      <c r="AN210" s="157"/>
      <c r="AO210" s="157"/>
      <c r="AP210" s="525"/>
      <c r="AQ210" s="525"/>
      <c r="AR210" s="525"/>
      <c r="AS210" s="525"/>
      <c r="AT210" s="525"/>
      <c r="AU210" s="525"/>
      <c r="AV210" s="525"/>
      <c r="AW210" s="525"/>
      <c r="AX210" s="525"/>
      <c r="AY210" s="525"/>
      <c r="AZ210" s="525"/>
      <c r="BA210" s="157"/>
      <c r="BB210" s="157"/>
      <c r="BC210" s="157"/>
      <c r="BD210" s="157"/>
      <c r="BE210" s="157"/>
      <c r="BF210" s="157"/>
      <c r="BG210" s="157"/>
      <c r="BH210" s="157"/>
      <c r="BI210" s="157"/>
      <c r="BJ210" s="157"/>
      <c r="BK210" s="157"/>
      <c r="BL210" s="157"/>
      <c r="BM210" s="157"/>
      <c r="BN210" s="157"/>
      <c r="BO210" s="157"/>
      <c r="BP210" s="493"/>
      <c r="BQ210" s="157"/>
      <c r="BR210" s="494"/>
      <c r="BS210" s="157"/>
      <c r="BT210" s="157"/>
      <c r="BU210" s="157"/>
      <c r="BV210" s="157"/>
      <c r="BW210" s="157"/>
      <c r="BX210" s="157"/>
      <c r="BY210" s="157"/>
      <c r="BZ210" s="157"/>
      <c r="CA210" s="157"/>
      <c r="CB210" s="157"/>
      <c r="CC210" s="157"/>
      <c r="CD210" s="157"/>
      <c r="CE210" s="157"/>
      <c r="CF210" s="157"/>
      <c r="CG210" s="157"/>
      <c r="CH210" s="157"/>
      <c r="CI210" s="157"/>
      <c r="CJ210" s="157"/>
      <c r="CK210" s="157"/>
      <c r="CL210" s="157"/>
      <c r="CM210" s="157"/>
      <c r="CN210" s="157"/>
      <c r="CO210" s="157"/>
      <c r="CP210" s="157"/>
      <c r="CQ210" s="157"/>
      <c r="CR210" s="157"/>
      <c r="CS210" s="157"/>
      <c r="CT210" s="157"/>
      <c r="CU210" s="157"/>
      <c r="CV210" s="157"/>
      <c r="CW210" s="157"/>
      <c r="CX210" s="157"/>
      <c r="CY210" s="157"/>
      <c r="CZ210" s="157"/>
      <c r="DA210" s="157"/>
      <c r="DB210" s="157"/>
      <c r="DC210" s="157"/>
      <c r="DD210" s="157"/>
      <c r="DE210" s="157"/>
      <c r="DF210" s="157"/>
      <c r="DG210" s="157"/>
      <c r="DH210" s="157"/>
      <c r="DI210" s="157"/>
      <c r="DJ210" s="157"/>
      <c r="DK210" s="157"/>
      <c r="DL210" s="157"/>
      <c r="DM210" s="157"/>
      <c r="DN210" s="157"/>
      <c r="DO210" s="157"/>
      <c r="DP210" s="157"/>
      <c r="DQ210" s="157"/>
      <c r="DR210" s="157"/>
      <c r="DS210" s="157"/>
      <c r="DT210" s="157"/>
      <c r="DU210" s="157"/>
      <c r="DV210" s="157"/>
      <c r="DW210" s="157"/>
      <c r="DX210" s="157"/>
      <c r="DY210" s="157"/>
      <c r="DZ210" s="157"/>
      <c r="EA210" s="157"/>
      <c r="EB210" s="157"/>
      <c r="EC210" s="157"/>
      <c r="ED210" s="157"/>
      <c r="EE210" s="157"/>
    </row>
    <row r="211" spans="1:135" ht="9.75" customHeight="1">
      <c r="A211" s="157"/>
      <c r="B211" s="157"/>
      <c r="C211" s="157"/>
      <c r="D211" s="157"/>
      <c r="E211" s="157"/>
      <c r="F211" s="157"/>
      <c r="G211" s="157"/>
      <c r="H211" s="157"/>
      <c r="I211" s="494"/>
      <c r="J211" s="494"/>
      <c r="K211" s="494"/>
      <c r="L211" s="494"/>
      <c r="M211" s="494"/>
      <c r="N211" s="494"/>
      <c r="O211" s="494"/>
      <c r="P211" s="494"/>
      <c r="Q211" s="494"/>
      <c r="R211" s="494"/>
      <c r="S211" s="494"/>
      <c r="T211" s="494"/>
      <c r="U211" s="494"/>
      <c r="V211" s="494"/>
      <c r="W211" s="494"/>
      <c r="X211" s="494"/>
      <c r="Y211" s="494"/>
      <c r="Z211" s="494"/>
      <c r="AA211" s="494"/>
      <c r="AB211" s="494"/>
      <c r="AH211" s="492"/>
      <c r="AI211" s="157"/>
      <c r="AJ211" s="157"/>
      <c r="AK211" s="525"/>
      <c r="AL211" s="525"/>
      <c r="AM211" s="525"/>
      <c r="AN211" s="157"/>
      <c r="AO211" s="157"/>
      <c r="AP211" s="525"/>
      <c r="AQ211" s="525"/>
      <c r="AR211" s="525"/>
      <c r="AS211" s="525"/>
      <c r="AT211" s="525"/>
      <c r="AU211" s="525"/>
      <c r="AV211" s="525"/>
      <c r="AW211" s="525"/>
      <c r="AX211" s="525"/>
      <c r="AY211" s="525"/>
      <c r="AZ211" s="525"/>
      <c r="BA211" s="157"/>
      <c r="BB211" s="157"/>
      <c r="BC211" s="157"/>
      <c r="BD211" s="157"/>
      <c r="BE211" s="157"/>
      <c r="BF211" s="157"/>
      <c r="BG211" s="157"/>
      <c r="BH211" s="157"/>
      <c r="BI211" s="157"/>
      <c r="BJ211" s="157"/>
      <c r="BK211" s="157"/>
      <c r="BL211" s="157"/>
      <c r="BM211" s="157"/>
      <c r="BN211" s="157"/>
      <c r="BO211" s="157"/>
      <c r="BP211" s="493"/>
      <c r="BQ211" s="157"/>
      <c r="BR211" s="494"/>
      <c r="BS211" s="157"/>
      <c r="BT211" s="157"/>
      <c r="BU211" s="157"/>
      <c r="BV211" s="157"/>
      <c r="BW211" s="157"/>
      <c r="BX211" s="157"/>
      <c r="BY211" s="157"/>
      <c r="BZ211" s="157"/>
      <c r="CA211" s="157"/>
      <c r="CB211" s="157"/>
      <c r="CC211" s="157"/>
      <c r="CD211" s="157"/>
      <c r="CE211" s="157"/>
      <c r="CF211" s="157"/>
      <c r="CG211" s="157"/>
      <c r="CH211" s="157"/>
      <c r="CI211" s="157"/>
      <c r="CJ211" s="157"/>
      <c r="CK211" s="157"/>
      <c r="CL211" s="157"/>
      <c r="CM211" s="157"/>
      <c r="CN211" s="157"/>
      <c r="CO211" s="157"/>
      <c r="CP211" s="157"/>
      <c r="CQ211" s="157"/>
      <c r="CR211" s="157"/>
      <c r="CS211" s="157"/>
      <c r="CT211" s="157"/>
      <c r="CU211" s="157"/>
      <c r="CV211" s="157"/>
      <c r="CW211" s="157"/>
      <c r="CX211" s="157"/>
      <c r="CY211" s="157"/>
      <c r="CZ211" s="157"/>
      <c r="DA211" s="157"/>
      <c r="DB211" s="157"/>
      <c r="DC211" s="157"/>
      <c r="DD211" s="157"/>
      <c r="DE211" s="157"/>
      <c r="DF211" s="157"/>
      <c r="DG211" s="157"/>
      <c r="DH211" s="157"/>
      <c r="DI211" s="157"/>
      <c r="DJ211" s="157"/>
      <c r="DK211" s="157"/>
      <c r="DL211" s="157"/>
      <c r="DM211" s="157"/>
      <c r="DN211" s="157"/>
      <c r="DO211" s="157"/>
      <c r="DP211" s="157"/>
      <c r="DQ211" s="157"/>
      <c r="DR211" s="157"/>
      <c r="DS211" s="157"/>
      <c r="DT211" s="157"/>
      <c r="DU211" s="157"/>
      <c r="DV211" s="157"/>
      <c r="DW211" s="157"/>
      <c r="DX211" s="157"/>
      <c r="DY211" s="157"/>
      <c r="DZ211" s="157"/>
      <c r="EA211" s="157"/>
      <c r="EB211" s="157"/>
      <c r="EC211" s="157"/>
      <c r="ED211" s="157"/>
      <c r="EE211" s="157"/>
    </row>
    <row r="212" spans="1:135" ht="9.75" customHeight="1">
      <c r="A212" s="157"/>
      <c r="B212" s="157"/>
      <c r="C212" s="157"/>
      <c r="D212" s="157"/>
      <c r="E212" s="157"/>
      <c r="F212" s="157"/>
      <c r="G212" s="157"/>
      <c r="H212" s="157"/>
      <c r="I212" s="494"/>
      <c r="J212" s="494"/>
      <c r="K212" s="494"/>
      <c r="L212" s="494"/>
      <c r="M212" s="494"/>
      <c r="N212" s="494"/>
      <c r="O212" s="494"/>
      <c r="P212" s="494"/>
      <c r="Q212" s="494"/>
      <c r="R212" s="494"/>
      <c r="S212" s="494"/>
      <c r="T212" s="494"/>
      <c r="U212" s="494"/>
      <c r="V212" s="494"/>
      <c r="W212" s="494"/>
      <c r="X212" s="494"/>
      <c r="Y212" s="494"/>
      <c r="Z212" s="494"/>
      <c r="AA212" s="494"/>
      <c r="AB212" s="494"/>
      <c r="AH212" s="492"/>
      <c r="AI212" s="157"/>
      <c r="AJ212" s="157"/>
      <c r="AK212" s="525"/>
      <c r="AL212" s="525"/>
      <c r="AM212" s="525"/>
      <c r="AN212" s="157"/>
      <c r="AO212" s="157"/>
      <c r="AP212" s="525"/>
      <c r="AQ212" s="525"/>
      <c r="AR212" s="525"/>
      <c r="AS212" s="525"/>
      <c r="AT212" s="525"/>
      <c r="AU212" s="525"/>
      <c r="AV212" s="525"/>
      <c r="AW212" s="525"/>
      <c r="AX212" s="525"/>
      <c r="AY212" s="525"/>
      <c r="AZ212" s="525"/>
      <c r="BA212" s="157"/>
      <c r="BB212" s="157"/>
      <c r="BC212" s="157"/>
      <c r="BD212" s="157"/>
      <c r="BE212" s="157"/>
      <c r="BF212" s="157"/>
      <c r="BG212" s="157"/>
      <c r="BH212" s="157"/>
      <c r="BI212" s="157"/>
      <c r="BJ212" s="157"/>
      <c r="BK212" s="157"/>
      <c r="BL212" s="157"/>
      <c r="BM212" s="157"/>
      <c r="BN212" s="157"/>
      <c r="BO212" s="157"/>
      <c r="BP212" s="493"/>
      <c r="BQ212" s="157"/>
      <c r="BR212" s="494"/>
      <c r="BS212" s="157"/>
      <c r="BT212" s="157"/>
      <c r="BU212" s="157"/>
      <c r="BV212" s="157"/>
      <c r="BW212" s="157"/>
      <c r="BX212" s="157"/>
      <c r="BY212" s="157"/>
      <c r="BZ212" s="157"/>
      <c r="CA212" s="157"/>
      <c r="CB212" s="157"/>
      <c r="CC212" s="157"/>
      <c r="CD212" s="157"/>
      <c r="CE212" s="157"/>
      <c r="CF212" s="157"/>
      <c r="CG212" s="157"/>
      <c r="CH212" s="157"/>
      <c r="CI212" s="157"/>
      <c r="CJ212" s="157"/>
      <c r="CK212" s="157"/>
      <c r="CL212" s="157"/>
      <c r="CM212" s="157"/>
      <c r="CN212" s="157"/>
      <c r="CO212" s="157"/>
      <c r="CP212" s="157"/>
      <c r="CQ212" s="157"/>
      <c r="CR212" s="157"/>
      <c r="CS212" s="157"/>
      <c r="CT212" s="157"/>
      <c r="CU212" s="157"/>
      <c r="CV212" s="157"/>
      <c r="CW212" s="157"/>
      <c r="CX212" s="157"/>
      <c r="CY212" s="157"/>
      <c r="CZ212" s="157"/>
      <c r="DA212" s="157"/>
      <c r="DB212" s="157"/>
      <c r="DC212" s="157"/>
      <c r="DD212" s="157"/>
      <c r="DE212" s="157"/>
      <c r="DF212" s="157"/>
      <c r="DG212" s="157"/>
      <c r="DH212" s="157"/>
      <c r="DI212" s="157"/>
      <c r="DJ212" s="157"/>
      <c r="DK212" s="157"/>
      <c r="DL212" s="157"/>
      <c r="DM212" s="157"/>
      <c r="DN212" s="157"/>
      <c r="DO212" s="157"/>
      <c r="DP212" s="157"/>
      <c r="DQ212" s="157"/>
      <c r="DR212" s="157"/>
      <c r="DS212" s="157"/>
      <c r="DT212" s="157"/>
      <c r="DU212" s="157"/>
      <c r="DV212" s="157"/>
      <c r="DW212" s="157"/>
      <c r="DX212" s="157"/>
      <c r="DY212" s="157"/>
      <c r="DZ212" s="157"/>
      <c r="EA212" s="157"/>
      <c r="EB212" s="157"/>
      <c r="EC212" s="157"/>
      <c r="ED212" s="157"/>
      <c r="EE212" s="157"/>
    </row>
    <row r="213" spans="1:135" ht="9.75" customHeight="1">
      <c r="A213" s="157"/>
      <c r="B213" s="157"/>
      <c r="C213" s="157"/>
      <c r="D213" s="157"/>
      <c r="E213" s="157"/>
      <c r="F213" s="157"/>
      <c r="G213" s="157"/>
      <c r="H213" s="157"/>
      <c r="I213" s="494"/>
      <c r="J213" s="494"/>
      <c r="K213" s="494"/>
      <c r="L213" s="494"/>
      <c r="M213" s="494"/>
      <c r="N213" s="494"/>
      <c r="O213" s="494"/>
      <c r="P213" s="494"/>
      <c r="Q213" s="494"/>
      <c r="R213" s="494"/>
      <c r="S213" s="494"/>
      <c r="T213" s="494"/>
      <c r="U213" s="494"/>
      <c r="V213" s="494"/>
      <c r="W213" s="494"/>
      <c r="X213" s="494"/>
      <c r="Y213" s="494"/>
      <c r="Z213" s="494"/>
      <c r="AA213" s="494"/>
      <c r="AB213" s="494"/>
      <c r="AH213" s="492"/>
      <c r="AI213" s="157"/>
      <c r="AJ213" s="157"/>
      <c r="AK213" s="525"/>
      <c r="AL213" s="525"/>
      <c r="AM213" s="525"/>
      <c r="AN213" s="157"/>
      <c r="AO213" s="157"/>
      <c r="AP213" s="525"/>
      <c r="AQ213" s="525"/>
      <c r="AR213" s="525"/>
      <c r="AS213" s="525"/>
      <c r="AT213" s="525"/>
      <c r="AU213" s="525"/>
      <c r="AV213" s="525"/>
      <c r="AW213" s="525"/>
      <c r="AX213" s="525"/>
      <c r="AY213" s="525"/>
      <c r="AZ213" s="525"/>
      <c r="BA213" s="157"/>
      <c r="BB213" s="157"/>
      <c r="BC213" s="157"/>
      <c r="BD213" s="157"/>
      <c r="BE213" s="157"/>
      <c r="BF213" s="157"/>
      <c r="BG213" s="157"/>
      <c r="BH213" s="157"/>
      <c r="BI213" s="157"/>
      <c r="BJ213" s="157"/>
      <c r="BK213" s="157"/>
      <c r="BL213" s="157"/>
      <c r="BM213" s="157"/>
      <c r="BN213" s="157"/>
      <c r="BO213" s="157"/>
      <c r="BP213" s="493"/>
      <c r="BQ213" s="157"/>
      <c r="BR213" s="494"/>
      <c r="BS213" s="157"/>
      <c r="BT213" s="157"/>
      <c r="BU213" s="157"/>
      <c r="BV213" s="157"/>
      <c r="BW213" s="157"/>
      <c r="BX213" s="157"/>
      <c r="BY213" s="157"/>
      <c r="BZ213" s="157"/>
      <c r="CA213" s="157"/>
      <c r="CB213" s="157"/>
      <c r="CC213" s="157"/>
      <c r="CD213" s="157"/>
      <c r="CE213" s="157"/>
      <c r="CF213" s="157"/>
      <c r="CG213" s="157"/>
      <c r="CH213" s="157"/>
      <c r="CI213" s="157"/>
      <c r="CJ213" s="157"/>
      <c r="CK213" s="157"/>
      <c r="CL213" s="157"/>
      <c r="CM213" s="157"/>
      <c r="CN213" s="157"/>
      <c r="CO213" s="157"/>
      <c r="CP213" s="157"/>
      <c r="CQ213" s="157"/>
      <c r="CR213" s="157"/>
      <c r="CS213" s="157"/>
      <c r="CT213" s="157"/>
      <c r="CU213" s="157"/>
      <c r="CV213" s="157"/>
      <c r="CW213" s="157"/>
      <c r="CX213" s="157"/>
      <c r="CY213" s="157"/>
      <c r="CZ213" s="157"/>
      <c r="DA213" s="157"/>
      <c r="DB213" s="157"/>
      <c r="DC213" s="157"/>
      <c r="DD213" s="157"/>
      <c r="DE213" s="157"/>
      <c r="DF213" s="157"/>
      <c r="DG213" s="157"/>
      <c r="DH213" s="157"/>
      <c r="DI213" s="157"/>
      <c r="DJ213" s="157"/>
      <c r="DK213" s="157"/>
      <c r="DL213" s="157"/>
      <c r="DM213" s="157"/>
      <c r="DN213" s="157"/>
      <c r="DO213" s="157"/>
      <c r="DP213" s="157"/>
      <c r="DQ213" s="157"/>
      <c r="DR213" s="157"/>
      <c r="DS213" s="157"/>
      <c r="DT213" s="157"/>
      <c r="DU213" s="157"/>
      <c r="DV213" s="157"/>
      <c r="DW213" s="157"/>
      <c r="DX213" s="157"/>
      <c r="DY213" s="157"/>
      <c r="DZ213" s="157"/>
      <c r="EA213" s="157"/>
      <c r="EB213" s="157"/>
      <c r="EC213" s="157"/>
      <c r="ED213" s="157"/>
      <c r="EE213" s="157"/>
    </row>
    <row r="214" spans="1:135" ht="9.75" customHeight="1">
      <c r="A214" s="157"/>
      <c r="B214" s="157"/>
      <c r="C214" s="157"/>
      <c r="D214" s="157"/>
      <c r="E214" s="157"/>
      <c r="F214" s="157"/>
      <c r="G214" s="157"/>
      <c r="H214" s="157"/>
      <c r="I214" s="494"/>
      <c r="J214" s="494"/>
      <c r="K214" s="494"/>
      <c r="L214" s="494"/>
      <c r="M214" s="494"/>
      <c r="N214" s="494"/>
      <c r="O214" s="494"/>
      <c r="P214" s="494"/>
      <c r="Q214" s="494"/>
      <c r="R214" s="494"/>
      <c r="S214" s="494"/>
      <c r="T214" s="494"/>
      <c r="U214" s="494"/>
      <c r="V214" s="494"/>
      <c r="W214" s="494"/>
      <c r="X214" s="494"/>
      <c r="Y214" s="494"/>
      <c r="Z214" s="494"/>
      <c r="AA214" s="494"/>
      <c r="AB214" s="494"/>
      <c r="AH214" s="492"/>
      <c r="AI214" s="157"/>
      <c r="AJ214" s="157"/>
      <c r="AK214" s="525"/>
      <c r="AL214" s="525"/>
      <c r="AM214" s="525"/>
      <c r="AN214" s="157"/>
      <c r="AO214" s="157"/>
      <c r="AP214" s="525"/>
      <c r="AQ214" s="525"/>
      <c r="AR214" s="525"/>
      <c r="AS214" s="525"/>
      <c r="AT214" s="525"/>
      <c r="AU214" s="525"/>
      <c r="AV214" s="525"/>
      <c r="AW214" s="525"/>
      <c r="AX214" s="525"/>
      <c r="AY214" s="525"/>
      <c r="AZ214" s="525"/>
      <c r="BA214" s="157"/>
      <c r="BB214" s="157"/>
      <c r="BC214" s="157"/>
      <c r="BD214" s="157"/>
      <c r="BE214" s="157"/>
      <c r="BF214" s="157"/>
      <c r="BG214" s="157"/>
      <c r="BH214" s="157"/>
      <c r="BI214" s="157"/>
      <c r="BJ214" s="157"/>
      <c r="BK214" s="157"/>
      <c r="BL214" s="157"/>
      <c r="BM214" s="157"/>
      <c r="BN214" s="157"/>
      <c r="BO214" s="157"/>
      <c r="BP214" s="493"/>
      <c r="BQ214" s="157"/>
      <c r="BR214" s="494"/>
      <c r="BS214" s="157"/>
      <c r="BT214" s="157"/>
      <c r="BU214" s="157"/>
      <c r="BV214" s="157"/>
      <c r="BW214" s="157"/>
      <c r="BX214" s="157"/>
      <c r="BY214" s="157"/>
      <c r="BZ214" s="157"/>
      <c r="CA214" s="157"/>
      <c r="CB214" s="157"/>
      <c r="CC214" s="157"/>
      <c r="CD214" s="157"/>
      <c r="CE214" s="157"/>
      <c r="CF214" s="157"/>
      <c r="CG214" s="157"/>
      <c r="CH214" s="157"/>
      <c r="CI214" s="157"/>
      <c r="CJ214" s="157"/>
      <c r="CK214" s="157"/>
      <c r="CL214" s="157"/>
      <c r="CM214" s="157"/>
      <c r="CN214" s="157"/>
      <c r="CO214" s="157"/>
      <c r="CP214" s="157"/>
      <c r="CQ214" s="157"/>
      <c r="CR214" s="157"/>
      <c r="CS214" s="157"/>
      <c r="CT214" s="157"/>
      <c r="CU214" s="157"/>
      <c r="CV214" s="157"/>
      <c r="CW214" s="157"/>
      <c r="CX214" s="157"/>
      <c r="CY214" s="157"/>
      <c r="CZ214" s="157"/>
      <c r="DA214" s="157"/>
      <c r="DB214" s="157"/>
      <c r="DC214" s="157"/>
      <c r="DD214" s="157"/>
      <c r="DE214" s="157"/>
      <c r="DF214" s="157"/>
      <c r="DG214" s="157"/>
      <c r="DH214" s="157"/>
      <c r="DI214" s="157"/>
      <c r="DJ214" s="157"/>
      <c r="DK214" s="157"/>
      <c r="DL214" s="157"/>
      <c r="DM214" s="157"/>
      <c r="DN214" s="157"/>
      <c r="DO214" s="157"/>
      <c r="DP214" s="157"/>
      <c r="DQ214" s="157"/>
      <c r="DR214" s="157"/>
      <c r="DS214" s="157"/>
      <c r="DT214" s="157"/>
      <c r="DU214" s="157"/>
      <c r="DV214" s="157"/>
      <c r="DW214" s="157"/>
      <c r="DX214" s="157"/>
      <c r="DY214" s="157"/>
      <c r="DZ214" s="157"/>
      <c r="EA214" s="157"/>
      <c r="EB214" s="157"/>
      <c r="EC214" s="157"/>
      <c r="ED214" s="157"/>
      <c r="EE214" s="157"/>
    </row>
    <row r="215" spans="1:135" ht="9.75" customHeight="1">
      <c r="A215" s="157"/>
      <c r="B215" s="157"/>
      <c r="C215" s="157"/>
      <c r="D215" s="157"/>
      <c r="E215" s="157"/>
      <c r="F215" s="157"/>
      <c r="G215" s="157"/>
      <c r="H215" s="157"/>
      <c r="I215" s="494"/>
      <c r="J215" s="494"/>
      <c r="K215" s="494"/>
      <c r="L215" s="494"/>
      <c r="M215" s="494"/>
      <c r="N215" s="494"/>
      <c r="O215" s="494"/>
      <c r="P215" s="494"/>
      <c r="Q215" s="494"/>
      <c r="R215" s="494"/>
      <c r="S215" s="494"/>
      <c r="T215" s="494"/>
      <c r="U215" s="494"/>
      <c r="V215" s="494"/>
      <c r="W215" s="494"/>
      <c r="X215" s="494"/>
      <c r="Y215" s="494"/>
      <c r="Z215" s="494"/>
      <c r="AA215" s="494"/>
      <c r="AB215" s="494"/>
      <c r="AH215" s="492"/>
      <c r="AI215" s="157"/>
      <c r="AJ215" s="157"/>
      <c r="AK215" s="525"/>
      <c r="AL215" s="525"/>
      <c r="AM215" s="525"/>
      <c r="AN215" s="157"/>
      <c r="AO215" s="157"/>
      <c r="AP215" s="525"/>
      <c r="AQ215" s="525"/>
      <c r="AR215" s="525"/>
      <c r="AS215" s="525"/>
      <c r="AT215" s="525"/>
      <c r="AU215" s="525"/>
      <c r="AV215" s="525"/>
      <c r="AW215" s="525"/>
      <c r="AX215" s="525"/>
      <c r="AY215" s="525"/>
      <c r="AZ215" s="525"/>
      <c r="BA215" s="157"/>
      <c r="BB215" s="157"/>
      <c r="BC215" s="157"/>
      <c r="BD215" s="157"/>
      <c r="BE215" s="157"/>
      <c r="BF215" s="157"/>
      <c r="BG215" s="157"/>
      <c r="BH215" s="157"/>
      <c r="BI215" s="157"/>
      <c r="BJ215" s="157"/>
      <c r="BK215" s="157"/>
      <c r="BL215" s="157"/>
      <c r="BM215" s="157"/>
      <c r="BN215" s="157"/>
      <c r="BO215" s="157"/>
      <c r="BP215" s="493"/>
      <c r="BQ215" s="157"/>
      <c r="BR215" s="494"/>
      <c r="BS215" s="157"/>
      <c r="BT215" s="157"/>
      <c r="BU215" s="157"/>
      <c r="BV215" s="157"/>
      <c r="BW215" s="157"/>
      <c r="BX215" s="157"/>
      <c r="BY215" s="157"/>
      <c r="BZ215" s="157"/>
      <c r="CA215" s="157"/>
      <c r="CB215" s="157"/>
      <c r="CC215" s="157"/>
      <c r="CD215" s="157"/>
      <c r="CE215" s="157"/>
      <c r="CF215" s="157"/>
      <c r="CG215" s="157"/>
      <c r="CH215" s="157"/>
      <c r="CI215" s="157"/>
      <c r="CJ215" s="157"/>
      <c r="CK215" s="157"/>
      <c r="CL215" s="157"/>
      <c r="CM215" s="157"/>
      <c r="CN215" s="157"/>
      <c r="CO215" s="157"/>
      <c r="CP215" s="157"/>
      <c r="CQ215" s="157"/>
      <c r="CR215" s="157"/>
      <c r="CS215" s="157"/>
      <c r="CT215" s="157"/>
      <c r="CU215" s="157"/>
      <c r="CV215" s="157"/>
      <c r="CW215" s="157"/>
      <c r="CX215" s="157"/>
      <c r="CY215" s="157"/>
      <c r="CZ215" s="157"/>
      <c r="DA215" s="157"/>
      <c r="DB215" s="157"/>
      <c r="DC215" s="157"/>
      <c r="DD215" s="157"/>
      <c r="DE215" s="157"/>
      <c r="DF215" s="157"/>
      <c r="DG215" s="157"/>
      <c r="DH215" s="157"/>
      <c r="DI215" s="157"/>
      <c r="DJ215" s="157"/>
      <c r="DK215" s="157"/>
      <c r="DL215" s="157"/>
      <c r="DM215" s="157"/>
      <c r="DN215" s="157"/>
      <c r="DO215" s="157"/>
      <c r="DP215" s="157"/>
      <c r="DQ215" s="157"/>
      <c r="DR215" s="157"/>
      <c r="DS215" s="157"/>
      <c r="DT215" s="157"/>
      <c r="DU215" s="157"/>
      <c r="DV215" s="157"/>
      <c r="DW215" s="157"/>
      <c r="DX215" s="157"/>
      <c r="DY215" s="157"/>
      <c r="DZ215" s="157"/>
      <c r="EA215" s="157"/>
      <c r="EB215" s="157"/>
      <c r="EC215" s="157"/>
      <c r="ED215" s="157"/>
      <c r="EE215" s="157"/>
    </row>
    <row r="216" spans="1:135" ht="9.75" customHeight="1">
      <c r="A216" s="157"/>
      <c r="B216" s="157"/>
      <c r="C216" s="157"/>
      <c r="D216" s="157"/>
      <c r="E216" s="157"/>
      <c r="F216" s="157"/>
      <c r="G216" s="157"/>
      <c r="H216" s="157"/>
      <c r="I216" s="494"/>
      <c r="J216" s="494"/>
      <c r="K216" s="494"/>
      <c r="L216" s="494"/>
      <c r="M216" s="494"/>
      <c r="N216" s="494"/>
      <c r="O216" s="494"/>
      <c r="P216" s="494"/>
      <c r="Q216" s="494"/>
      <c r="R216" s="494"/>
      <c r="S216" s="494"/>
      <c r="T216" s="494"/>
      <c r="U216" s="494"/>
      <c r="V216" s="494"/>
      <c r="W216" s="494"/>
      <c r="X216" s="494"/>
      <c r="Y216" s="494"/>
      <c r="Z216" s="494"/>
      <c r="AA216" s="494"/>
      <c r="AB216" s="494"/>
      <c r="AH216" s="492"/>
      <c r="AI216" s="157"/>
      <c r="AJ216" s="157"/>
      <c r="AK216" s="525"/>
      <c r="AL216" s="525"/>
      <c r="AM216" s="525"/>
      <c r="AN216" s="157"/>
      <c r="AO216" s="157"/>
      <c r="AP216" s="525"/>
      <c r="AQ216" s="525"/>
      <c r="AR216" s="525"/>
      <c r="AS216" s="525"/>
      <c r="AT216" s="525"/>
      <c r="AU216" s="525"/>
      <c r="AV216" s="525"/>
      <c r="AW216" s="525"/>
      <c r="AX216" s="525"/>
      <c r="AY216" s="525"/>
      <c r="AZ216" s="525"/>
      <c r="BA216" s="157"/>
      <c r="BB216" s="157"/>
      <c r="BC216" s="157"/>
      <c r="BD216" s="157"/>
      <c r="BE216" s="157"/>
      <c r="BF216" s="157"/>
      <c r="BG216" s="157"/>
      <c r="BH216" s="157"/>
      <c r="BI216" s="157"/>
      <c r="BJ216" s="157"/>
      <c r="BK216" s="157"/>
      <c r="BL216" s="157"/>
      <c r="BM216" s="157"/>
      <c r="BN216" s="157"/>
      <c r="BO216" s="157"/>
      <c r="BP216" s="493"/>
      <c r="BQ216" s="157"/>
      <c r="BR216" s="494"/>
      <c r="BS216" s="157"/>
      <c r="BT216" s="157"/>
      <c r="BU216" s="157"/>
      <c r="BV216" s="157"/>
      <c r="BW216" s="157"/>
      <c r="BX216" s="157"/>
      <c r="BY216" s="157"/>
      <c r="BZ216" s="157"/>
      <c r="CA216" s="157"/>
      <c r="CB216" s="157"/>
      <c r="CC216" s="157"/>
      <c r="CD216" s="157"/>
      <c r="CE216" s="157"/>
      <c r="CF216" s="157"/>
      <c r="CG216" s="157"/>
      <c r="CH216" s="157"/>
      <c r="CI216" s="157"/>
      <c r="CJ216" s="157"/>
      <c r="CK216" s="157"/>
      <c r="CL216" s="157"/>
      <c r="CM216" s="157"/>
      <c r="CN216" s="157"/>
      <c r="CO216" s="157"/>
      <c r="CP216" s="157"/>
      <c r="CQ216" s="157"/>
      <c r="CR216" s="157"/>
      <c r="CS216" s="157"/>
      <c r="CT216" s="157"/>
      <c r="CU216" s="157"/>
      <c r="CV216" s="157"/>
      <c r="CW216" s="157"/>
      <c r="CX216" s="157"/>
      <c r="CY216" s="157"/>
      <c r="CZ216" s="157"/>
      <c r="DA216" s="157"/>
      <c r="DB216" s="157"/>
      <c r="DC216" s="157"/>
      <c r="DD216" s="157"/>
      <c r="DE216" s="157"/>
      <c r="DF216" s="157"/>
      <c r="DG216" s="157"/>
      <c r="DH216" s="157"/>
      <c r="DI216" s="157"/>
      <c r="DJ216" s="157"/>
      <c r="DK216" s="157"/>
      <c r="DL216" s="157"/>
      <c r="DM216" s="157"/>
      <c r="DN216" s="157"/>
      <c r="DO216" s="157"/>
      <c r="DP216" s="157"/>
      <c r="DQ216" s="157"/>
      <c r="DR216" s="157"/>
      <c r="DS216" s="157"/>
      <c r="DT216" s="157"/>
      <c r="DU216" s="157"/>
      <c r="DV216" s="157"/>
      <c r="DW216" s="157"/>
      <c r="DX216" s="157"/>
      <c r="DY216" s="157"/>
      <c r="DZ216" s="157"/>
      <c r="EA216" s="157"/>
      <c r="EB216" s="157"/>
      <c r="EC216" s="157"/>
      <c r="ED216" s="157"/>
      <c r="EE216" s="157"/>
    </row>
    <row r="217" spans="1:135" ht="9.75" customHeight="1">
      <c r="A217" s="157"/>
      <c r="B217" s="157"/>
      <c r="C217" s="157"/>
      <c r="D217" s="157"/>
      <c r="E217" s="157"/>
      <c r="F217" s="157"/>
      <c r="G217" s="157"/>
      <c r="H217" s="157"/>
      <c r="I217" s="494"/>
      <c r="J217" s="494"/>
      <c r="K217" s="494"/>
      <c r="L217" s="494"/>
      <c r="M217" s="494"/>
      <c r="N217" s="494"/>
      <c r="O217" s="494"/>
      <c r="P217" s="494"/>
      <c r="Q217" s="494"/>
      <c r="R217" s="494"/>
      <c r="S217" s="494"/>
      <c r="T217" s="494"/>
      <c r="U217" s="494"/>
      <c r="V217" s="494"/>
      <c r="W217" s="494"/>
      <c r="X217" s="494"/>
      <c r="Y217" s="494"/>
      <c r="Z217" s="494"/>
      <c r="AA217" s="494"/>
      <c r="AB217" s="494"/>
      <c r="AH217" s="492"/>
      <c r="AI217" s="157"/>
      <c r="AJ217" s="157"/>
      <c r="AK217" s="525"/>
      <c r="AL217" s="525"/>
      <c r="AM217" s="525"/>
      <c r="AN217" s="157"/>
      <c r="AO217" s="157"/>
      <c r="AP217" s="525"/>
      <c r="AQ217" s="525"/>
      <c r="AR217" s="525"/>
      <c r="AS217" s="525"/>
      <c r="AT217" s="525"/>
      <c r="AU217" s="525"/>
      <c r="AV217" s="525"/>
      <c r="AW217" s="525"/>
      <c r="AX217" s="525"/>
      <c r="AY217" s="525"/>
      <c r="AZ217" s="525"/>
      <c r="BA217" s="157"/>
      <c r="BB217" s="157"/>
      <c r="BC217" s="157"/>
      <c r="BD217" s="157"/>
      <c r="BE217" s="157"/>
      <c r="BF217" s="157"/>
      <c r="BG217" s="157"/>
      <c r="BH217" s="157"/>
      <c r="BI217" s="157"/>
      <c r="BJ217" s="157"/>
      <c r="BK217" s="157"/>
      <c r="BL217" s="157"/>
      <c r="BM217" s="157"/>
      <c r="BN217" s="157"/>
      <c r="BO217" s="157"/>
      <c r="BP217" s="493"/>
      <c r="BQ217" s="157"/>
      <c r="BR217" s="494"/>
      <c r="BS217" s="157"/>
      <c r="BT217" s="157"/>
      <c r="BU217" s="157"/>
      <c r="BV217" s="157"/>
      <c r="BW217" s="157"/>
      <c r="BX217" s="157"/>
      <c r="BY217" s="157"/>
      <c r="BZ217" s="157"/>
      <c r="CA217" s="157"/>
      <c r="CB217" s="157"/>
      <c r="CC217" s="157"/>
      <c r="CD217" s="157"/>
      <c r="CE217" s="157"/>
      <c r="CF217" s="157"/>
      <c r="CG217" s="157"/>
      <c r="CH217" s="157"/>
      <c r="CI217" s="157"/>
      <c r="CJ217" s="157"/>
      <c r="CK217" s="157"/>
      <c r="CL217" s="157"/>
      <c r="CM217" s="157"/>
      <c r="CN217" s="157"/>
      <c r="CO217" s="157"/>
      <c r="CP217" s="157"/>
      <c r="CQ217" s="157"/>
      <c r="CR217" s="157"/>
      <c r="CS217" s="157"/>
      <c r="CT217" s="157"/>
      <c r="CU217" s="157"/>
      <c r="CV217" s="157"/>
      <c r="CW217" s="157"/>
      <c r="CX217" s="157"/>
      <c r="CY217" s="157"/>
      <c r="CZ217" s="157"/>
      <c r="DA217" s="157"/>
      <c r="DB217" s="157"/>
      <c r="DC217" s="157"/>
      <c r="DD217" s="157"/>
      <c r="DE217" s="157"/>
      <c r="DF217" s="157"/>
      <c r="DG217" s="157"/>
      <c r="DH217" s="157"/>
      <c r="DI217" s="157"/>
      <c r="DJ217" s="157"/>
      <c r="DK217" s="157"/>
      <c r="DL217" s="157"/>
      <c r="DM217" s="157"/>
      <c r="DN217" s="157"/>
      <c r="DO217" s="157"/>
      <c r="DP217" s="157"/>
      <c r="DQ217" s="157"/>
      <c r="DR217" s="157"/>
      <c r="DS217" s="157"/>
      <c r="DT217" s="157"/>
      <c r="DU217" s="157"/>
      <c r="DV217" s="157"/>
      <c r="DW217" s="157"/>
      <c r="DX217" s="157"/>
      <c r="DY217" s="157"/>
      <c r="DZ217" s="157"/>
      <c r="EA217" s="157"/>
      <c r="EB217" s="157"/>
      <c r="EC217" s="157"/>
      <c r="ED217" s="157"/>
      <c r="EE217" s="157"/>
    </row>
    <row r="218" spans="1:135" ht="9.75" customHeight="1">
      <c r="A218" s="157"/>
      <c r="B218" s="157"/>
      <c r="C218" s="157"/>
      <c r="D218" s="157"/>
      <c r="E218" s="157"/>
      <c r="F218" s="157"/>
      <c r="G218" s="157"/>
      <c r="H218" s="157"/>
      <c r="I218" s="494"/>
      <c r="J218" s="494"/>
      <c r="K218" s="494"/>
      <c r="L218" s="494"/>
      <c r="M218" s="494"/>
      <c r="N218" s="494"/>
      <c r="O218" s="494"/>
      <c r="P218" s="494"/>
      <c r="Q218" s="494"/>
      <c r="R218" s="494"/>
      <c r="S218" s="494"/>
      <c r="T218" s="494"/>
      <c r="U218" s="494"/>
      <c r="V218" s="494"/>
      <c r="W218" s="494"/>
      <c r="X218" s="494"/>
      <c r="Y218" s="494"/>
      <c r="Z218" s="494"/>
      <c r="AA218" s="494"/>
      <c r="AB218" s="494"/>
      <c r="AH218" s="492"/>
      <c r="AI218" s="157"/>
      <c r="AJ218" s="157"/>
      <c r="AK218" s="525"/>
      <c r="AL218" s="525"/>
      <c r="AM218" s="525"/>
      <c r="AN218" s="157"/>
      <c r="AO218" s="157"/>
      <c r="AP218" s="525"/>
      <c r="AQ218" s="525"/>
      <c r="AR218" s="525"/>
      <c r="AS218" s="525"/>
      <c r="AT218" s="525"/>
      <c r="AU218" s="525"/>
      <c r="AV218" s="525"/>
      <c r="AW218" s="525"/>
      <c r="AX218" s="525"/>
      <c r="AY218" s="525"/>
      <c r="AZ218" s="525"/>
      <c r="BA218" s="157"/>
      <c r="BB218" s="157"/>
      <c r="BC218" s="157"/>
      <c r="BD218" s="157"/>
      <c r="BE218" s="157"/>
      <c r="BF218" s="157"/>
      <c r="BG218" s="157"/>
      <c r="BH218" s="157"/>
      <c r="BI218" s="157"/>
      <c r="BJ218" s="157"/>
      <c r="BK218" s="157"/>
      <c r="BL218" s="157"/>
      <c r="BM218" s="157"/>
      <c r="BN218" s="157"/>
      <c r="BO218" s="157"/>
      <c r="BP218" s="493"/>
      <c r="BQ218" s="157"/>
      <c r="BR218" s="494"/>
      <c r="BS218" s="157"/>
      <c r="BT218" s="157"/>
      <c r="BU218" s="157"/>
      <c r="BV218" s="157"/>
      <c r="BW218" s="157"/>
      <c r="BX218" s="157"/>
      <c r="BY218" s="157"/>
      <c r="BZ218" s="157"/>
      <c r="CA218" s="157"/>
      <c r="CB218" s="157"/>
      <c r="CC218" s="157"/>
      <c r="CD218" s="157"/>
      <c r="CE218" s="157"/>
      <c r="CF218" s="157"/>
      <c r="CG218" s="157"/>
      <c r="CH218" s="157"/>
      <c r="CI218" s="157"/>
      <c r="CJ218" s="157"/>
      <c r="CK218" s="157"/>
      <c r="CL218" s="157"/>
      <c r="CM218" s="157"/>
      <c r="CN218" s="157"/>
      <c r="CO218" s="157"/>
      <c r="CP218" s="157"/>
      <c r="CQ218" s="157"/>
      <c r="CR218" s="157"/>
      <c r="CS218" s="157"/>
      <c r="CT218" s="157"/>
      <c r="CU218" s="157"/>
      <c r="CV218" s="157"/>
      <c r="CW218" s="157"/>
      <c r="CX218" s="157"/>
      <c r="CY218" s="157"/>
      <c r="CZ218" s="157"/>
      <c r="DA218" s="157"/>
      <c r="DB218" s="157"/>
      <c r="DC218" s="157"/>
      <c r="DD218" s="157"/>
      <c r="DE218" s="157"/>
      <c r="DF218" s="157"/>
      <c r="DG218" s="157"/>
      <c r="DH218" s="157"/>
      <c r="DI218" s="157"/>
      <c r="DJ218" s="157"/>
      <c r="DK218" s="157"/>
      <c r="DL218" s="157"/>
      <c r="DM218" s="157"/>
      <c r="DN218" s="157"/>
      <c r="DO218" s="157"/>
      <c r="DP218" s="157"/>
      <c r="DQ218" s="157"/>
      <c r="DR218" s="157"/>
      <c r="DS218" s="157"/>
      <c r="DT218" s="157"/>
      <c r="DU218" s="157"/>
      <c r="DV218" s="157"/>
      <c r="DW218" s="157"/>
      <c r="DX218" s="157"/>
      <c r="DY218" s="157"/>
      <c r="DZ218" s="157"/>
      <c r="EA218" s="157"/>
      <c r="EB218" s="157"/>
      <c r="EC218" s="157"/>
      <c r="ED218" s="157"/>
      <c r="EE218" s="157"/>
    </row>
    <row r="219" spans="1:135" ht="9.75" customHeight="1">
      <c r="A219" s="157"/>
      <c r="B219" s="157"/>
      <c r="C219" s="157"/>
      <c r="D219" s="157"/>
      <c r="E219" s="157"/>
      <c r="F219" s="157"/>
      <c r="G219" s="157"/>
      <c r="H219" s="157"/>
      <c r="I219" s="494"/>
      <c r="J219" s="494"/>
      <c r="K219" s="494"/>
      <c r="L219" s="494"/>
      <c r="M219" s="494"/>
      <c r="N219" s="494"/>
      <c r="O219" s="494"/>
      <c r="P219" s="494"/>
      <c r="Q219" s="494"/>
      <c r="R219" s="494"/>
      <c r="S219" s="494"/>
      <c r="T219" s="494"/>
      <c r="U219" s="494"/>
      <c r="V219" s="494"/>
      <c r="W219" s="494"/>
      <c r="X219" s="494"/>
      <c r="Y219" s="494"/>
      <c r="Z219" s="494"/>
      <c r="AA219" s="494"/>
      <c r="AB219" s="494"/>
      <c r="AH219" s="492"/>
      <c r="AI219" s="157"/>
      <c r="AJ219" s="157"/>
      <c r="AK219" s="525"/>
      <c r="AL219" s="525"/>
      <c r="AM219" s="525"/>
      <c r="AN219" s="157"/>
      <c r="AO219" s="157"/>
      <c r="AP219" s="525"/>
      <c r="AQ219" s="525"/>
      <c r="AR219" s="525"/>
      <c r="AS219" s="525"/>
      <c r="AT219" s="525"/>
      <c r="AU219" s="525"/>
      <c r="AV219" s="525"/>
      <c r="AW219" s="525"/>
      <c r="AX219" s="525"/>
      <c r="AY219" s="525"/>
      <c r="AZ219" s="525"/>
      <c r="BA219" s="157"/>
      <c r="BB219" s="157"/>
      <c r="BC219" s="157"/>
      <c r="BD219" s="157"/>
      <c r="BE219" s="157"/>
      <c r="BF219" s="157"/>
      <c r="BG219" s="157"/>
      <c r="BH219" s="157"/>
      <c r="BI219" s="157"/>
      <c r="BJ219" s="157"/>
      <c r="BK219" s="157"/>
      <c r="BL219" s="157"/>
      <c r="BM219" s="157"/>
      <c r="BN219" s="157"/>
      <c r="BO219" s="157"/>
      <c r="BP219" s="493"/>
      <c r="BQ219" s="157"/>
      <c r="BR219" s="494"/>
      <c r="BS219" s="157"/>
      <c r="BT219" s="157"/>
      <c r="BU219" s="157"/>
      <c r="BV219" s="157"/>
      <c r="BW219" s="157"/>
      <c r="BX219" s="157"/>
      <c r="BY219" s="157"/>
      <c r="BZ219" s="157"/>
      <c r="CA219" s="157"/>
      <c r="CB219" s="157"/>
      <c r="CC219" s="157"/>
      <c r="CD219" s="157"/>
      <c r="CE219" s="157"/>
      <c r="CF219" s="157"/>
      <c r="CG219" s="157"/>
      <c r="CH219" s="157"/>
      <c r="CI219" s="157"/>
      <c r="CJ219" s="157"/>
      <c r="CK219" s="157"/>
      <c r="CL219" s="157"/>
      <c r="CM219" s="157"/>
      <c r="CN219" s="157"/>
      <c r="CO219" s="157"/>
      <c r="CP219" s="157"/>
      <c r="CQ219" s="157"/>
      <c r="CR219" s="157"/>
      <c r="CS219" s="157"/>
      <c r="CT219" s="157"/>
      <c r="CU219" s="157"/>
      <c r="CV219" s="157"/>
      <c r="CW219" s="157"/>
      <c r="CX219" s="157"/>
      <c r="CY219" s="157"/>
      <c r="CZ219" s="157"/>
      <c r="DA219" s="157"/>
      <c r="DB219" s="157"/>
      <c r="DC219" s="157"/>
      <c r="DD219" s="157"/>
      <c r="DE219" s="157"/>
      <c r="DF219" s="157"/>
      <c r="DG219" s="157"/>
      <c r="DH219" s="157"/>
      <c r="DI219" s="157"/>
      <c r="DJ219" s="157"/>
      <c r="DK219" s="157"/>
      <c r="DL219" s="157"/>
      <c r="DM219" s="157"/>
      <c r="DN219" s="157"/>
      <c r="DO219" s="157"/>
      <c r="DP219" s="157"/>
      <c r="DQ219" s="157"/>
      <c r="DR219" s="157"/>
      <c r="DS219" s="157"/>
      <c r="DT219" s="157"/>
      <c r="DU219" s="157"/>
      <c r="DV219" s="157"/>
      <c r="DW219" s="157"/>
      <c r="DX219" s="157"/>
      <c r="DY219" s="157"/>
      <c r="DZ219" s="157"/>
      <c r="EA219" s="157"/>
      <c r="EB219" s="157"/>
      <c r="EC219" s="157"/>
      <c r="ED219" s="157"/>
      <c r="EE219" s="157"/>
    </row>
    <row r="220" spans="1:135" ht="9.75" customHeight="1">
      <c r="A220" s="157"/>
      <c r="B220" s="157"/>
      <c r="C220" s="157"/>
      <c r="D220" s="157"/>
      <c r="E220" s="157"/>
      <c r="F220" s="157"/>
      <c r="G220" s="157"/>
      <c r="H220" s="157"/>
      <c r="I220" s="494"/>
      <c r="J220" s="494"/>
      <c r="K220" s="494"/>
      <c r="L220" s="494"/>
      <c r="M220" s="494"/>
      <c r="N220" s="494"/>
      <c r="O220" s="494"/>
      <c r="P220" s="494"/>
      <c r="Q220" s="494"/>
      <c r="R220" s="494"/>
      <c r="S220" s="494"/>
      <c r="T220" s="494"/>
      <c r="U220" s="494"/>
      <c r="V220" s="494"/>
      <c r="W220" s="494"/>
      <c r="X220" s="494"/>
      <c r="Y220" s="494"/>
      <c r="Z220" s="494"/>
      <c r="AA220" s="494"/>
      <c r="AB220" s="494"/>
      <c r="AH220" s="492"/>
      <c r="AI220" s="157"/>
      <c r="AJ220" s="157"/>
      <c r="AK220" s="525"/>
      <c r="AL220" s="525"/>
      <c r="AM220" s="525"/>
      <c r="AN220" s="157"/>
      <c r="AO220" s="157"/>
      <c r="AP220" s="525"/>
      <c r="AQ220" s="525"/>
      <c r="AR220" s="525"/>
      <c r="AS220" s="525"/>
      <c r="AT220" s="525"/>
      <c r="AU220" s="525"/>
      <c r="AV220" s="525"/>
      <c r="AW220" s="525"/>
      <c r="AX220" s="525"/>
      <c r="AY220" s="525"/>
      <c r="AZ220" s="525"/>
      <c r="BA220" s="157"/>
      <c r="BB220" s="157"/>
      <c r="BC220" s="157"/>
      <c r="BD220" s="157"/>
      <c r="BE220" s="157"/>
      <c r="BF220" s="157"/>
      <c r="BG220" s="157"/>
      <c r="BH220" s="157"/>
      <c r="BI220" s="157"/>
      <c r="BJ220" s="157"/>
      <c r="BK220" s="157"/>
      <c r="BL220" s="157"/>
      <c r="BM220" s="157"/>
      <c r="BN220" s="157"/>
      <c r="BO220" s="157"/>
      <c r="BP220" s="493"/>
      <c r="BQ220" s="157"/>
      <c r="BR220" s="494"/>
      <c r="BS220" s="157"/>
      <c r="BT220" s="157"/>
      <c r="BU220" s="157"/>
      <c r="BV220" s="157"/>
      <c r="BW220" s="157"/>
      <c r="BX220" s="157"/>
      <c r="BY220" s="157"/>
      <c r="BZ220" s="157"/>
      <c r="CA220" s="157"/>
      <c r="CB220" s="157"/>
      <c r="CC220" s="157"/>
      <c r="CD220" s="157"/>
      <c r="CE220" s="157"/>
      <c r="CF220" s="157"/>
      <c r="CG220" s="157"/>
      <c r="CH220" s="157"/>
      <c r="CI220" s="157"/>
      <c r="CJ220" s="157"/>
      <c r="CK220" s="157"/>
      <c r="CL220" s="157"/>
      <c r="CM220" s="157"/>
      <c r="CN220" s="157"/>
      <c r="CO220" s="157"/>
      <c r="CP220" s="157"/>
      <c r="CQ220" s="157"/>
      <c r="CR220" s="157"/>
      <c r="CS220" s="157"/>
      <c r="CT220" s="157"/>
      <c r="CU220" s="157"/>
      <c r="CV220" s="157"/>
      <c r="CW220" s="157"/>
      <c r="CX220" s="157"/>
      <c r="CY220" s="157"/>
      <c r="CZ220" s="157"/>
      <c r="DA220" s="157"/>
      <c r="DB220" s="157"/>
      <c r="DC220" s="157"/>
      <c r="DD220" s="157"/>
      <c r="DE220" s="157"/>
      <c r="DF220" s="157"/>
      <c r="DG220" s="157"/>
      <c r="DH220" s="157"/>
      <c r="DI220" s="157"/>
      <c r="DJ220" s="157"/>
      <c r="DK220" s="157"/>
      <c r="DL220" s="157"/>
      <c r="DM220" s="157"/>
      <c r="DN220" s="157"/>
      <c r="DO220" s="157"/>
      <c r="DP220" s="157"/>
      <c r="DQ220" s="157"/>
      <c r="DR220" s="157"/>
      <c r="DS220" s="157"/>
      <c r="DT220" s="157"/>
      <c r="DU220" s="157"/>
      <c r="DV220" s="157"/>
      <c r="DW220" s="157"/>
      <c r="DX220" s="157"/>
      <c r="DY220" s="157"/>
      <c r="DZ220" s="157"/>
      <c r="EA220" s="157"/>
      <c r="EB220" s="157"/>
      <c r="EC220" s="157"/>
      <c r="ED220" s="157"/>
      <c r="EE220" s="157"/>
    </row>
    <row r="221" spans="1:135" ht="9.75" customHeight="1">
      <c r="A221" s="157"/>
      <c r="B221" s="157"/>
      <c r="C221" s="157"/>
      <c r="D221" s="157"/>
      <c r="E221" s="157"/>
      <c r="F221" s="157"/>
      <c r="G221" s="157"/>
      <c r="H221" s="157"/>
      <c r="I221" s="494"/>
      <c r="J221" s="494"/>
      <c r="K221" s="494"/>
      <c r="L221" s="494"/>
      <c r="M221" s="494"/>
      <c r="N221" s="494"/>
      <c r="O221" s="494"/>
      <c r="P221" s="494"/>
      <c r="Q221" s="494"/>
      <c r="R221" s="494"/>
      <c r="S221" s="494"/>
      <c r="T221" s="494"/>
      <c r="U221" s="494"/>
      <c r="V221" s="494"/>
      <c r="W221" s="494"/>
      <c r="X221" s="494"/>
      <c r="Y221" s="494"/>
      <c r="Z221" s="494"/>
      <c r="AA221" s="494"/>
      <c r="AB221" s="494"/>
      <c r="AH221" s="492"/>
      <c r="AI221" s="157"/>
      <c r="AJ221" s="157"/>
      <c r="AK221" s="525"/>
      <c r="AL221" s="525"/>
      <c r="AM221" s="525"/>
      <c r="AN221" s="157"/>
      <c r="AO221" s="157"/>
      <c r="AP221" s="525"/>
      <c r="AQ221" s="525"/>
      <c r="AR221" s="525"/>
      <c r="AS221" s="525"/>
      <c r="AT221" s="525"/>
      <c r="AU221" s="525"/>
      <c r="AV221" s="525"/>
      <c r="AW221" s="525"/>
      <c r="AX221" s="525"/>
      <c r="AY221" s="525"/>
      <c r="AZ221" s="525"/>
      <c r="BA221" s="157"/>
      <c r="BB221" s="157"/>
      <c r="BC221" s="157"/>
      <c r="BD221" s="157"/>
      <c r="BE221" s="157"/>
      <c r="BF221" s="157"/>
      <c r="BG221" s="157"/>
      <c r="BH221" s="157"/>
      <c r="BI221" s="157"/>
      <c r="BJ221" s="157"/>
      <c r="BK221" s="157"/>
      <c r="BL221" s="157"/>
      <c r="BM221" s="157"/>
      <c r="BN221" s="157"/>
      <c r="BO221" s="157"/>
      <c r="BP221" s="493"/>
      <c r="BQ221" s="157"/>
      <c r="BR221" s="494"/>
      <c r="BS221" s="157"/>
      <c r="BT221" s="157"/>
      <c r="BU221" s="157"/>
      <c r="BV221" s="157"/>
      <c r="BW221" s="157"/>
      <c r="BX221" s="157"/>
      <c r="BY221" s="157"/>
      <c r="BZ221" s="157"/>
      <c r="CA221" s="157"/>
      <c r="CB221" s="157"/>
      <c r="CC221" s="157"/>
      <c r="CD221" s="157"/>
      <c r="CE221" s="157"/>
      <c r="CF221" s="157"/>
      <c r="CG221" s="157"/>
      <c r="CH221" s="157"/>
      <c r="CI221" s="157"/>
      <c r="CJ221" s="157"/>
      <c r="CK221" s="157"/>
      <c r="CL221" s="157"/>
      <c r="CM221" s="157"/>
      <c r="CN221" s="157"/>
      <c r="CO221" s="157"/>
      <c r="CP221" s="157"/>
      <c r="CQ221" s="157"/>
      <c r="CR221" s="157"/>
      <c r="CS221" s="157"/>
      <c r="CT221" s="157"/>
      <c r="CU221" s="157"/>
      <c r="CV221" s="157"/>
      <c r="CW221" s="157"/>
      <c r="CX221" s="157"/>
      <c r="CY221" s="157"/>
      <c r="CZ221" s="157"/>
      <c r="DA221" s="157"/>
      <c r="DB221" s="157"/>
      <c r="DC221" s="157"/>
      <c r="DD221" s="157"/>
      <c r="DE221" s="157"/>
      <c r="DF221" s="157"/>
      <c r="DG221" s="157"/>
      <c r="DH221" s="157"/>
      <c r="DI221" s="157"/>
      <c r="DJ221" s="157"/>
      <c r="DK221" s="157"/>
      <c r="DL221" s="157"/>
      <c r="DM221" s="157"/>
      <c r="DN221" s="157"/>
      <c r="DO221" s="157"/>
      <c r="DP221" s="157"/>
      <c r="DQ221" s="157"/>
      <c r="DR221" s="157"/>
      <c r="DS221" s="157"/>
      <c r="DT221" s="157"/>
      <c r="DU221" s="157"/>
      <c r="DV221" s="157"/>
      <c r="DW221" s="157"/>
      <c r="DX221" s="157"/>
      <c r="DY221" s="157"/>
      <c r="DZ221" s="157"/>
      <c r="EA221" s="157"/>
      <c r="EB221" s="157"/>
      <c r="EC221" s="157"/>
      <c r="ED221" s="157"/>
      <c r="EE221" s="157"/>
    </row>
    <row r="222" spans="1:135" ht="9.75" customHeight="1">
      <c r="A222" s="157"/>
      <c r="B222" s="157"/>
      <c r="C222" s="157"/>
      <c r="D222" s="157"/>
      <c r="E222" s="157"/>
      <c r="F222" s="157"/>
      <c r="G222" s="157"/>
      <c r="H222" s="157"/>
      <c r="I222" s="494"/>
      <c r="J222" s="494"/>
      <c r="K222" s="494"/>
      <c r="L222" s="494"/>
      <c r="M222" s="494"/>
      <c r="N222" s="494"/>
      <c r="O222" s="494"/>
      <c r="P222" s="494"/>
      <c r="Q222" s="494"/>
      <c r="R222" s="494"/>
      <c r="S222" s="494"/>
      <c r="T222" s="494"/>
      <c r="U222" s="494"/>
      <c r="V222" s="494"/>
      <c r="W222" s="494"/>
      <c r="X222" s="494"/>
      <c r="Y222" s="494"/>
      <c r="Z222" s="494"/>
      <c r="AA222" s="494"/>
      <c r="AB222" s="494"/>
      <c r="AH222" s="492"/>
      <c r="AI222" s="157"/>
      <c r="AJ222" s="157"/>
      <c r="AK222" s="525"/>
      <c r="AL222" s="525"/>
      <c r="AM222" s="525"/>
      <c r="AN222" s="157"/>
      <c r="AO222" s="157"/>
      <c r="AP222" s="525"/>
      <c r="AQ222" s="525"/>
      <c r="AR222" s="525"/>
      <c r="AS222" s="525"/>
      <c r="AT222" s="525"/>
      <c r="AU222" s="525"/>
      <c r="AV222" s="525"/>
      <c r="AW222" s="525"/>
      <c r="AX222" s="525"/>
      <c r="AY222" s="525"/>
      <c r="AZ222" s="525"/>
      <c r="BA222" s="157"/>
      <c r="BB222" s="157"/>
      <c r="BC222" s="157"/>
      <c r="BD222" s="157"/>
      <c r="BE222" s="157"/>
      <c r="BF222" s="157"/>
      <c r="BG222" s="157"/>
      <c r="BH222" s="157"/>
      <c r="BI222" s="157"/>
      <c r="BJ222" s="157"/>
      <c r="BK222" s="157"/>
      <c r="BL222" s="157"/>
      <c r="BM222" s="157"/>
      <c r="BN222" s="157"/>
      <c r="BO222" s="157"/>
      <c r="BP222" s="493"/>
      <c r="BQ222" s="157"/>
      <c r="BR222" s="494"/>
      <c r="BS222" s="157"/>
      <c r="BT222" s="157"/>
      <c r="BU222" s="157"/>
      <c r="BV222" s="157"/>
      <c r="BW222" s="157"/>
      <c r="BX222" s="157"/>
      <c r="BY222" s="157"/>
      <c r="BZ222" s="157"/>
      <c r="CA222" s="157"/>
      <c r="CB222" s="157"/>
      <c r="CC222" s="157"/>
      <c r="CD222" s="157"/>
      <c r="CE222" s="157"/>
      <c r="CF222" s="157"/>
      <c r="CG222" s="157"/>
      <c r="CH222" s="157"/>
      <c r="CI222" s="157"/>
      <c r="CJ222" s="157"/>
      <c r="CK222" s="157"/>
      <c r="CL222" s="157"/>
      <c r="CM222" s="157"/>
      <c r="CN222" s="157"/>
      <c r="CO222" s="157"/>
      <c r="CP222" s="157"/>
      <c r="CQ222" s="157"/>
      <c r="CR222" s="157"/>
      <c r="CS222" s="157"/>
      <c r="CT222" s="157"/>
      <c r="CU222" s="157"/>
      <c r="CV222" s="157"/>
      <c r="CW222" s="157"/>
      <c r="CX222" s="157"/>
      <c r="CY222" s="157"/>
      <c r="CZ222" s="157"/>
      <c r="DA222" s="157"/>
      <c r="DB222" s="157"/>
      <c r="DC222" s="157"/>
      <c r="DD222" s="157"/>
      <c r="DE222" s="157"/>
      <c r="DF222" s="157"/>
      <c r="DG222" s="157"/>
      <c r="DH222" s="157"/>
      <c r="DI222" s="157"/>
      <c r="DJ222" s="157"/>
      <c r="DK222" s="157"/>
      <c r="DL222" s="157"/>
      <c r="DM222" s="157"/>
      <c r="DN222" s="157"/>
      <c r="DO222" s="157"/>
      <c r="DP222" s="157"/>
      <c r="DQ222" s="157"/>
      <c r="DR222" s="157"/>
      <c r="DS222" s="157"/>
      <c r="DT222" s="157"/>
      <c r="DU222" s="157"/>
      <c r="DV222" s="157"/>
      <c r="DW222" s="157"/>
      <c r="DX222" s="157"/>
      <c r="DY222" s="157"/>
      <c r="DZ222" s="157"/>
      <c r="EA222" s="157"/>
      <c r="EB222" s="157"/>
      <c r="EC222" s="157"/>
      <c r="ED222" s="157"/>
      <c r="EE222" s="157"/>
    </row>
    <row r="223" spans="1:135" ht="9.75" customHeight="1">
      <c r="A223" s="157"/>
      <c r="B223" s="157"/>
      <c r="C223" s="157"/>
      <c r="D223" s="157"/>
      <c r="E223" s="157"/>
      <c r="F223" s="157"/>
      <c r="G223" s="157"/>
      <c r="H223" s="157"/>
      <c r="I223" s="494"/>
      <c r="J223" s="494"/>
      <c r="K223" s="494"/>
      <c r="L223" s="494"/>
      <c r="M223" s="494"/>
      <c r="N223" s="494"/>
      <c r="O223" s="494"/>
      <c r="P223" s="494"/>
      <c r="Q223" s="494"/>
      <c r="R223" s="494"/>
      <c r="S223" s="494"/>
      <c r="T223" s="494"/>
      <c r="U223" s="494"/>
      <c r="V223" s="494"/>
      <c r="W223" s="494"/>
      <c r="X223" s="494"/>
      <c r="Y223" s="494"/>
      <c r="Z223" s="494"/>
      <c r="AA223" s="494"/>
      <c r="AB223" s="494"/>
      <c r="AH223" s="492"/>
      <c r="AI223" s="157"/>
      <c r="AJ223" s="157"/>
      <c r="AK223" s="525"/>
      <c r="AL223" s="525"/>
      <c r="AM223" s="525"/>
      <c r="AN223" s="157"/>
      <c r="AO223" s="157"/>
      <c r="AP223" s="525"/>
      <c r="AQ223" s="525"/>
      <c r="AR223" s="525"/>
      <c r="AS223" s="525"/>
      <c r="AT223" s="525"/>
      <c r="AU223" s="525"/>
      <c r="AV223" s="525"/>
      <c r="AW223" s="525"/>
      <c r="AX223" s="525"/>
      <c r="AY223" s="525"/>
      <c r="AZ223" s="525"/>
      <c r="BA223" s="157"/>
      <c r="BB223" s="157"/>
      <c r="BC223" s="157"/>
      <c r="BD223" s="157"/>
      <c r="BE223" s="157"/>
      <c r="BF223" s="157"/>
      <c r="BG223" s="157"/>
      <c r="BH223" s="157"/>
      <c r="BI223" s="157"/>
      <c r="BJ223" s="157"/>
      <c r="BK223" s="157"/>
      <c r="BL223" s="157"/>
      <c r="BM223" s="157"/>
      <c r="BN223" s="157"/>
      <c r="BO223" s="157"/>
      <c r="BP223" s="493"/>
      <c r="BQ223" s="157"/>
      <c r="BR223" s="494"/>
      <c r="BS223" s="157"/>
      <c r="BT223" s="157"/>
      <c r="BU223" s="157"/>
      <c r="BV223" s="157"/>
      <c r="BW223" s="157"/>
      <c r="BX223" s="157"/>
      <c r="BY223" s="157"/>
      <c r="BZ223" s="157"/>
      <c r="CA223" s="157"/>
      <c r="CB223" s="157"/>
      <c r="CC223" s="157"/>
      <c r="CD223" s="157"/>
      <c r="CE223" s="157"/>
      <c r="CF223" s="157"/>
      <c r="CG223" s="157"/>
      <c r="CH223" s="157"/>
      <c r="CI223" s="157"/>
      <c r="CJ223" s="157"/>
      <c r="CK223" s="157"/>
      <c r="CL223" s="157"/>
      <c r="CM223" s="157"/>
      <c r="CN223" s="157"/>
      <c r="CO223" s="157"/>
      <c r="CP223" s="157"/>
      <c r="CQ223" s="157"/>
      <c r="CR223" s="157"/>
      <c r="CS223" s="157"/>
      <c r="CT223" s="157"/>
      <c r="CU223" s="157"/>
      <c r="CV223" s="157"/>
      <c r="CW223" s="157"/>
      <c r="CX223" s="157"/>
      <c r="CY223" s="157"/>
      <c r="CZ223" s="157"/>
      <c r="DA223" s="157"/>
      <c r="DB223" s="157"/>
      <c r="DC223" s="157"/>
      <c r="DD223" s="157"/>
      <c r="DE223" s="157"/>
      <c r="DF223" s="157"/>
      <c r="DG223" s="157"/>
      <c r="DH223" s="157"/>
      <c r="DI223" s="157"/>
      <c r="DJ223" s="157"/>
      <c r="DK223" s="157"/>
      <c r="DL223" s="157"/>
      <c r="DM223" s="157"/>
      <c r="DN223" s="157"/>
      <c r="DO223" s="157"/>
      <c r="DP223" s="157"/>
      <c r="DQ223" s="157"/>
      <c r="DR223" s="157"/>
      <c r="DS223" s="157"/>
      <c r="DT223" s="157"/>
      <c r="DU223" s="157"/>
      <c r="DV223" s="157"/>
      <c r="DW223" s="157"/>
      <c r="DX223" s="157"/>
      <c r="DY223" s="157"/>
      <c r="DZ223" s="157"/>
      <c r="EA223" s="157"/>
      <c r="EB223" s="157"/>
      <c r="EC223" s="157"/>
      <c r="ED223" s="157"/>
      <c r="EE223" s="157"/>
    </row>
    <row r="224" spans="1:135" ht="9.75" customHeight="1">
      <c r="A224" s="157"/>
      <c r="B224" s="157"/>
      <c r="C224" s="157"/>
      <c r="D224" s="157"/>
      <c r="E224" s="157"/>
      <c r="F224" s="157"/>
      <c r="G224" s="157"/>
      <c r="H224" s="157"/>
      <c r="I224" s="494"/>
      <c r="J224" s="494"/>
      <c r="K224" s="494"/>
      <c r="L224" s="494"/>
      <c r="M224" s="494"/>
      <c r="N224" s="494"/>
      <c r="O224" s="494"/>
      <c r="P224" s="494"/>
      <c r="Q224" s="494"/>
      <c r="R224" s="494"/>
      <c r="S224" s="494"/>
      <c r="T224" s="494"/>
      <c r="U224" s="494"/>
      <c r="V224" s="494"/>
      <c r="W224" s="494"/>
      <c r="X224" s="494"/>
      <c r="Y224" s="494"/>
      <c r="Z224" s="494"/>
      <c r="AA224" s="494"/>
      <c r="AB224" s="494"/>
      <c r="AH224" s="492"/>
      <c r="AI224" s="157"/>
      <c r="AJ224" s="157"/>
      <c r="AK224" s="525"/>
      <c r="AL224" s="525"/>
      <c r="AM224" s="525"/>
      <c r="AN224" s="157"/>
      <c r="AO224" s="157"/>
      <c r="AP224" s="525"/>
      <c r="AQ224" s="525"/>
      <c r="AR224" s="525"/>
      <c r="AS224" s="525"/>
      <c r="AT224" s="525"/>
      <c r="AU224" s="525"/>
      <c r="AV224" s="525"/>
      <c r="AW224" s="525"/>
      <c r="AX224" s="525"/>
      <c r="AY224" s="525"/>
      <c r="AZ224" s="525"/>
      <c r="BA224" s="157"/>
      <c r="BB224" s="157"/>
      <c r="BC224" s="157"/>
      <c r="BD224" s="157"/>
      <c r="BE224" s="157"/>
      <c r="BF224" s="157"/>
      <c r="BG224" s="157"/>
      <c r="BH224" s="157"/>
      <c r="BI224" s="157"/>
      <c r="BJ224" s="157"/>
      <c r="BK224" s="157"/>
      <c r="BL224" s="157"/>
      <c r="BM224" s="157"/>
      <c r="BN224" s="157"/>
      <c r="BO224" s="157"/>
      <c r="BP224" s="493"/>
      <c r="BQ224" s="157"/>
      <c r="BR224" s="494"/>
      <c r="BS224" s="157"/>
      <c r="BT224" s="157"/>
      <c r="BU224" s="157"/>
      <c r="BV224" s="157"/>
      <c r="BW224" s="157"/>
      <c r="BX224" s="157"/>
      <c r="BY224" s="157"/>
      <c r="BZ224" s="157"/>
      <c r="CA224" s="157"/>
      <c r="CB224" s="157"/>
      <c r="CC224" s="157"/>
      <c r="CD224" s="157"/>
      <c r="CE224" s="157"/>
      <c r="CF224" s="157"/>
      <c r="CG224" s="157"/>
      <c r="CH224" s="157"/>
      <c r="CI224" s="157"/>
      <c r="CJ224" s="157"/>
      <c r="CK224" s="157"/>
      <c r="CL224" s="157"/>
      <c r="CM224" s="157"/>
      <c r="CN224" s="157"/>
      <c r="CO224" s="157"/>
      <c r="CP224" s="157"/>
      <c r="CQ224" s="157"/>
      <c r="CR224" s="157"/>
      <c r="CS224" s="157"/>
      <c r="CT224" s="157"/>
      <c r="CU224" s="157"/>
      <c r="CV224" s="157"/>
      <c r="CW224" s="157"/>
      <c r="CX224" s="157"/>
      <c r="CY224" s="157"/>
      <c r="CZ224" s="157"/>
      <c r="DA224" s="157"/>
      <c r="DB224" s="157"/>
      <c r="DC224" s="157"/>
      <c r="DD224" s="157"/>
      <c r="DE224" s="157"/>
      <c r="DF224" s="157"/>
      <c r="DG224" s="157"/>
      <c r="DH224" s="157"/>
      <c r="DI224" s="157"/>
      <c r="DJ224" s="157"/>
      <c r="DK224" s="157"/>
      <c r="DL224" s="157"/>
      <c r="DM224" s="157"/>
      <c r="DN224" s="157"/>
      <c r="DO224" s="157"/>
      <c r="DP224" s="157"/>
      <c r="DQ224" s="157"/>
      <c r="DR224" s="157"/>
      <c r="DS224" s="157"/>
      <c r="DT224" s="157"/>
      <c r="DU224" s="157"/>
      <c r="DV224" s="157"/>
      <c r="DW224" s="157"/>
      <c r="DX224" s="157"/>
      <c r="DY224" s="157"/>
      <c r="DZ224" s="157"/>
      <c r="EA224" s="157"/>
      <c r="EB224" s="157"/>
      <c r="EC224" s="157"/>
      <c r="ED224" s="157"/>
      <c r="EE224" s="157"/>
    </row>
    <row r="225" spans="1:135" ht="9.75" customHeight="1">
      <c r="A225" s="157"/>
      <c r="B225" s="157"/>
      <c r="C225" s="157"/>
      <c r="D225" s="157"/>
      <c r="E225" s="157"/>
      <c r="F225" s="157"/>
      <c r="G225" s="157"/>
      <c r="H225" s="157"/>
      <c r="I225" s="494"/>
      <c r="J225" s="494"/>
      <c r="K225" s="494"/>
      <c r="L225" s="494"/>
      <c r="M225" s="494"/>
      <c r="N225" s="494"/>
      <c r="O225" s="494"/>
      <c r="P225" s="494"/>
      <c r="Q225" s="494"/>
      <c r="R225" s="494"/>
      <c r="S225" s="494"/>
      <c r="T225" s="494"/>
      <c r="U225" s="494"/>
      <c r="V225" s="494"/>
      <c r="W225" s="494"/>
      <c r="X225" s="494"/>
      <c r="Y225" s="494"/>
      <c r="Z225" s="494"/>
      <c r="AA225" s="494"/>
      <c r="AB225" s="494"/>
      <c r="AH225" s="492"/>
      <c r="AI225" s="157"/>
      <c r="AJ225" s="157"/>
      <c r="AK225" s="525"/>
      <c r="AL225" s="525"/>
      <c r="AM225" s="525"/>
      <c r="AN225" s="157"/>
      <c r="AO225" s="157"/>
      <c r="AP225" s="525"/>
      <c r="AQ225" s="525"/>
      <c r="AR225" s="525"/>
      <c r="AS225" s="525"/>
      <c r="AT225" s="525"/>
      <c r="AU225" s="525"/>
      <c r="AV225" s="525"/>
      <c r="AW225" s="525"/>
      <c r="AX225" s="525"/>
      <c r="AY225" s="525"/>
      <c r="AZ225" s="525"/>
      <c r="BA225" s="157"/>
      <c r="BB225" s="157"/>
      <c r="BC225" s="157"/>
      <c r="BD225" s="157"/>
      <c r="BE225" s="157"/>
      <c r="BF225" s="157"/>
      <c r="BG225" s="157"/>
      <c r="BH225" s="157"/>
      <c r="BI225" s="157"/>
      <c r="BJ225" s="157"/>
      <c r="BK225" s="157"/>
      <c r="BL225" s="157"/>
      <c r="BM225" s="157"/>
      <c r="BN225" s="157"/>
      <c r="BO225" s="157"/>
      <c r="BP225" s="493"/>
      <c r="BQ225" s="157"/>
      <c r="BR225" s="494"/>
      <c r="BS225" s="157"/>
      <c r="BT225" s="157"/>
      <c r="BU225" s="157"/>
      <c r="BV225" s="157"/>
      <c r="BW225" s="157"/>
      <c r="BX225" s="157"/>
      <c r="BY225" s="157"/>
      <c r="BZ225" s="157"/>
      <c r="CA225" s="157"/>
      <c r="CB225" s="157"/>
      <c r="CC225" s="157"/>
      <c r="CD225" s="157"/>
      <c r="CE225" s="157"/>
      <c r="CF225" s="157"/>
      <c r="CG225" s="157"/>
      <c r="CH225" s="157"/>
      <c r="CI225" s="157"/>
      <c r="CJ225" s="157"/>
      <c r="CK225" s="157"/>
      <c r="CL225" s="157"/>
      <c r="CM225" s="157"/>
      <c r="CN225" s="157"/>
      <c r="CO225" s="157"/>
      <c r="CP225" s="157"/>
      <c r="CQ225" s="157"/>
      <c r="CR225" s="157"/>
      <c r="CS225" s="157"/>
      <c r="CT225" s="157"/>
      <c r="CU225" s="157"/>
      <c r="CV225" s="157"/>
      <c r="CW225" s="157"/>
      <c r="CX225" s="157"/>
      <c r="CY225" s="157"/>
      <c r="CZ225" s="157"/>
      <c r="DA225" s="157"/>
      <c r="DB225" s="157"/>
      <c r="DC225" s="157"/>
      <c r="DD225" s="157"/>
      <c r="DE225" s="157"/>
      <c r="DF225" s="157"/>
      <c r="DG225" s="157"/>
      <c r="DH225" s="157"/>
      <c r="DI225" s="157"/>
      <c r="DJ225" s="157"/>
      <c r="DK225" s="157"/>
      <c r="DL225" s="157"/>
      <c r="DM225" s="157"/>
      <c r="DN225" s="157"/>
      <c r="DO225" s="157"/>
      <c r="DP225" s="157"/>
      <c r="DQ225" s="157"/>
      <c r="DR225" s="157"/>
      <c r="DS225" s="157"/>
      <c r="DT225" s="157"/>
      <c r="DU225" s="157"/>
      <c r="DV225" s="157"/>
      <c r="DW225" s="157"/>
      <c r="DX225" s="157"/>
      <c r="DY225" s="157"/>
      <c r="DZ225" s="157"/>
      <c r="EA225" s="157"/>
      <c r="EB225" s="157"/>
      <c r="EC225" s="157"/>
      <c r="ED225" s="157"/>
      <c r="EE225" s="157"/>
    </row>
    <row r="226" spans="1:135" ht="9.75" customHeight="1">
      <c r="A226" s="157"/>
      <c r="B226" s="157"/>
      <c r="C226" s="157"/>
      <c r="D226" s="157"/>
      <c r="E226" s="157"/>
      <c r="F226" s="157"/>
      <c r="G226" s="157"/>
      <c r="H226" s="157"/>
      <c r="I226" s="494"/>
      <c r="J226" s="494"/>
      <c r="K226" s="494"/>
      <c r="L226" s="494"/>
      <c r="M226" s="494"/>
      <c r="N226" s="494"/>
      <c r="O226" s="494"/>
      <c r="P226" s="494"/>
      <c r="Q226" s="494"/>
      <c r="R226" s="494"/>
      <c r="S226" s="494"/>
      <c r="T226" s="494"/>
      <c r="U226" s="494"/>
      <c r="V226" s="494"/>
      <c r="W226" s="494"/>
      <c r="X226" s="494"/>
      <c r="Y226" s="494"/>
      <c r="Z226" s="494"/>
      <c r="AA226" s="494"/>
      <c r="AB226" s="494"/>
      <c r="AH226" s="492"/>
      <c r="AI226" s="157"/>
      <c r="AJ226" s="157"/>
      <c r="AK226" s="525"/>
      <c r="AL226" s="525"/>
      <c r="AM226" s="525"/>
      <c r="AN226" s="157"/>
      <c r="AO226" s="157"/>
      <c r="AP226" s="525"/>
      <c r="AQ226" s="525"/>
      <c r="AR226" s="525"/>
      <c r="AS226" s="525"/>
      <c r="AT226" s="525"/>
      <c r="AU226" s="525"/>
      <c r="AV226" s="525"/>
      <c r="AW226" s="525"/>
      <c r="AX226" s="525"/>
      <c r="AY226" s="525"/>
      <c r="AZ226" s="525"/>
      <c r="BA226" s="157"/>
      <c r="BB226" s="157"/>
      <c r="BC226" s="157"/>
      <c r="BD226" s="157"/>
      <c r="BE226" s="157"/>
      <c r="BF226" s="157"/>
      <c r="BG226" s="157"/>
      <c r="BH226" s="157"/>
      <c r="BI226" s="157"/>
      <c r="BJ226" s="157"/>
      <c r="BK226" s="157"/>
      <c r="BL226" s="157"/>
      <c r="BM226" s="157"/>
      <c r="BN226" s="157"/>
      <c r="BO226" s="157"/>
      <c r="BP226" s="493"/>
      <c r="BQ226" s="157"/>
      <c r="BR226" s="494"/>
      <c r="BS226" s="157"/>
      <c r="BT226" s="157"/>
      <c r="BU226" s="157"/>
      <c r="BV226" s="157"/>
      <c r="BW226" s="157"/>
      <c r="BX226" s="157"/>
      <c r="BY226" s="157"/>
      <c r="BZ226" s="157"/>
      <c r="CA226" s="157"/>
      <c r="CB226" s="157"/>
      <c r="CC226" s="157"/>
      <c r="CD226" s="157"/>
      <c r="CE226" s="157"/>
      <c r="CF226" s="157"/>
      <c r="CG226" s="157"/>
      <c r="CH226" s="157"/>
      <c r="CI226" s="157"/>
      <c r="CJ226" s="157"/>
      <c r="CK226" s="157"/>
      <c r="CL226" s="157"/>
      <c r="CM226" s="157"/>
      <c r="CN226" s="157"/>
      <c r="CO226" s="157"/>
      <c r="CP226" s="157"/>
      <c r="CQ226" s="157"/>
      <c r="CR226" s="157"/>
      <c r="CS226" s="157"/>
      <c r="CT226" s="157"/>
      <c r="CU226" s="157"/>
      <c r="CV226" s="157"/>
      <c r="CW226" s="157"/>
      <c r="CX226" s="157"/>
      <c r="CY226" s="157"/>
      <c r="CZ226" s="157"/>
      <c r="DA226" s="157"/>
      <c r="DB226" s="157"/>
      <c r="DC226" s="157"/>
      <c r="DD226" s="157"/>
      <c r="DE226" s="157"/>
      <c r="DF226" s="157"/>
      <c r="DG226" s="157"/>
      <c r="DH226" s="157"/>
      <c r="DI226" s="157"/>
      <c r="DJ226" s="157"/>
      <c r="DK226" s="157"/>
      <c r="DL226" s="157"/>
      <c r="DM226" s="157"/>
      <c r="DN226" s="157"/>
      <c r="DO226" s="157"/>
      <c r="DP226" s="157"/>
      <c r="DQ226" s="157"/>
      <c r="DR226" s="157"/>
      <c r="DS226" s="157"/>
      <c r="DT226" s="157"/>
      <c r="DU226" s="157"/>
      <c r="DV226" s="157"/>
      <c r="DW226" s="157"/>
      <c r="DX226" s="157"/>
      <c r="DY226" s="157"/>
      <c r="DZ226" s="157"/>
      <c r="EA226" s="157"/>
      <c r="EB226" s="157"/>
      <c r="EC226" s="157"/>
      <c r="ED226" s="157"/>
      <c r="EE226" s="157"/>
    </row>
    <row r="227" spans="1:135" ht="9.75" customHeight="1">
      <c r="A227" s="157"/>
      <c r="B227" s="157"/>
      <c r="C227" s="157"/>
      <c r="D227" s="157"/>
      <c r="E227" s="157"/>
      <c r="F227" s="157"/>
      <c r="G227" s="157"/>
      <c r="H227" s="157"/>
      <c r="I227" s="494"/>
      <c r="J227" s="494"/>
      <c r="K227" s="494"/>
      <c r="L227" s="494"/>
      <c r="M227" s="494"/>
      <c r="N227" s="494"/>
      <c r="O227" s="494"/>
      <c r="P227" s="494"/>
      <c r="Q227" s="494"/>
      <c r="R227" s="494"/>
      <c r="S227" s="494"/>
      <c r="T227" s="494"/>
      <c r="U227" s="494"/>
      <c r="V227" s="494"/>
      <c r="W227" s="494"/>
      <c r="X227" s="494"/>
      <c r="Y227" s="494"/>
      <c r="Z227" s="494"/>
      <c r="AA227" s="494"/>
      <c r="AB227" s="494"/>
      <c r="AH227" s="492"/>
      <c r="AI227" s="157"/>
      <c r="AJ227" s="157"/>
      <c r="AK227" s="525"/>
      <c r="AL227" s="525"/>
      <c r="AM227" s="525"/>
      <c r="AN227" s="157"/>
      <c r="AO227" s="157"/>
      <c r="AP227" s="525"/>
      <c r="AQ227" s="525"/>
      <c r="AR227" s="525"/>
      <c r="AS227" s="525"/>
      <c r="AT227" s="525"/>
      <c r="AU227" s="525"/>
      <c r="AV227" s="525"/>
      <c r="AW227" s="525"/>
      <c r="AX227" s="525"/>
      <c r="AY227" s="525"/>
      <c r="AZ227" s="525"/>
      <c r="BA227" s="157"/>
      <c r="BB227" s="157"/>
      <c r="BC227" s="157"/>
      <c r="BD227" s="157"/>
      <c r="BE227" s="157"/>
      <c r="BF227" s="157"/>
      <c r="BG227" s="157"/>
      <c r="BH227" s="157"/>
      <c r="BI227" s="157"/>
      <c r="BJ227" s="157"/>
      <c r="BK227" s="157"/>
      <c r="BL227" s="157"/>
      <c r="BM227" s="157"/>
      <c r="BN227" s="157"/>
      <c r="BO227" s="157"/>
      <c r="BP227" s="493"/>
      <c r="BQ227" s="157"/>
      <c r="BR227" s="494"/>
      <c r="BS227" s="157"/>
      <c r="BT227" s="157"/>
      <c r="BU227" s="157"/>
      <c r="BV227" s="157"/>
      <c r="BW227" s="157"/>
      <c r="BX227" s="157"/>
      <c r="BY227" s="157"/>
      <c r="BZ227" s="157"/>
      <c r="CA227" s="157"/>
      <c r="CB227" s="157"/>
      <c r="CC227" s="157"/>
      <c r="CD227" s="157"/>
      <c r="CE227" s="157"/>
      <c r="CF227" s="157"/>
      <c r="CG227" s="157"/>
      <c r="CH227" s="157"/>
      <c r="CI227" s="157"/>
      <c r="CJ227" s="157"/>
      <c r="CK227" s="157"/>
      <c r="CL227" s="157"/>
      <c r="CM227" s="157"/>
      <c r="CN227" s="157"/>
      <c r="CO227" s="157"/>
      <c r="CP227" s="157"/>
      <c r="CQ227" s="157"/>
      <c r="CR227" s="157"/>
      <c r="CS227" s="157"/>
      <c r="CT227" s="157"/>
      <c r="CU227" s="157"/>
      <c r="CV227" s="157"/>
      <c r="CW227" s="157"/>
      <c r="CX227" s="157"/>
      <c r="CY227" s="157"/>
      <c r="CZ227" s="157"/>
      <c r="DA227" s="157"/>
      <c r="DB227" s="157"/>
      <c r="DC227" s="157"/>
      <c r="DD227" s="157"/>
      <c r="DE227" s="157"/>
      <c r="DF227" s="157"/>
      <c r="DG227" s="157"/>
      <c r="DH227" s="157"/>
      <c r="DI227" s="157"/>
      <c r="DJ227" s="157"/>
      <c r="DK227" s="157"/>
      <c r="DL227" s="157"/>
      <c r="DM227" s="157"/>
      <c r="DN227" s="157"/>
      <c r="DO227" s="157"/>
      <c r="DP227" s="157"/>
      <c r="DQ227" s="157"/>
      <c r="DR227" s="157"/>
      <c r="DS227" s="157"/>
      <c r="DT227" s="157"/>
      <c r="DU227" s="157"/>
      <c r="DV227" s="157"/>
      <c r="DW227" s="157"/>
      <c r="DX227" s="157"/>
      <c r="DY227" s="157"/>
      <c r="DZ227" s="157"/>
      <c r="EA227" s="157"/>
      <c r="EB227" s="157"/>
      <c r="EC227" s="157"/>
      <c r="ED227" s="157"/>
      <c r="EE227" s="157"/>
    </row>
    <row r="228" spans="1:135" ht="9.75" customHeight="1">
      <c r="A228" s="157"/>
      <c r="B228" s="157"/>
      <c r="C228" s="157"/>
      <c r="D228" s="157"/>
      <c r="E228" s="157"/>
      <c r="F228" s="157"/>
      <c r="G228" s="157"/>
      <c r="H228" s="157"/>
      <c r="I228" s="494"/>
      <c r="J228" s="494"/>
      <c r="K228" s="494"/>
      <c r="L228" s="494"/>
      <c r="M228" s="494"/>
      <c r="N228" s="494"/>
      <c r="O228" s="494"/>
      <c r="P228" s="494"/>
      <c r="Q228" s="494"/>
      <c r="R228" s="494"/>
      <c r="S228" s="494"/>
      <c r="T228" s="494"/>
      <c r="U228" s="494"/>
      <c r="V228" s="494"/>
      <c r="W228" s="494"/>
      <c r="X228" s="494"/>
      <c r="Y228" s="494"/>
      <c r="Z228" s="494"/>
      <c r="AA228" s="494"/>
      <c r="AB228" s="494"/>
      <c r="AH228" s="492"/>
      <c r="AI228" s="157"/>
      <c r="AJ228" s="157"/>
      <c r="AK228" s="525"/>
      <c r="AL228" s="525"/>
      <c r="AM228" s="525"/>
      <c r="AN228" s="157"/>
      <c r="AO228" s="157"/>
      <c r="AP228" s="525"/>
      <c r="AQ228" s="525"/>
      <c r="AR228" s="525"/>
      <c r="AS228" s="525"/>
      <c r="AT228" s="525"/>
      <c r="AU228" s="525"/>
      <c r="AV228" s="525"/>
      <c r="AW228" s="525"/>
      <c r="AX228" s="525"/>
      <c r="AY228" s="525"/>
      <c r="AZ228" s="525"/>
      <c r="BA228" s="157"/>
      <c r="BB228" s="157"/>
      <c r="BC228" s="157"/>
      <c r="BD228" s="157"/>
      <c r="BE228" s="157"/>
      <c r="BF228" s="157"/>
      <c r="BG228" s="157"/>
      <c r="BH228" s="157"/>
      <c r="BI228" s="157"/>
      <c r="BJ228" s="157"/>
      <c r="BK228" s="157"/>
      <c r="BL228" s="157"/>
      <c r="BM228" s="157"/>
      <c r="BN228" s="157"/>
      <c r="BO228" s="157"/>
      <c r="BP228" s="493"/>
      <c r="BQ228" s="157"/>
      <c r="BR228" s="494"/>
      <c r="BS228" s="157"/>
      <c r="BT228" s="157"/>
      <c r="BU228" s="157"/>
      <c r="BV228" s="157"/>
      <c r="BW228" s="157"/>
      <c r="BX228" s="157"/>
      <c r="BY228" s="157"/>
      <c r="BZ228" s="157"/>
      <c r="CA228" s="157"/>
      <c r="CB228" s="157"/>
      <c r="CC228" s="157"/>
      <c r="CD228" s="157"/>
      <c r="CE228" s="157"/>
      <c r="CF228" s="157"/>
      <c r="CG228" s="157"/>
      <c r="CH228" s="157"/>
      <c r="CI228" s="157"/>
      <c r="CJ228" s="157"/>
      <c r="CK228" s="157"/>
      <c r="CL228" s="157"/>
      <c r="CM228" s="157"/>
      <c r="CN228" s="157"/>
      <c r="CO228" s="157"/>
      <c r="CP228" s="157"/>
      <c r="CQ228" s="157"/>
      <c r="CR228" s="157"/>
      <c r="CS228" s="157"/>
      <c r="CT228" s="157"/>
      <c r="CU228" s="157"/>
      <c r="CV228" s="157"/>
      <c r="CW228" s="157"/>
      <c r="CX228" s="157"/>
      <c r="CY228" s="157"/>
      <c r="CZ228" s="157"/>
      <c r="DA228" s="157"/>
      <c r="DB228" s="157"/>
      <c r="DC228" s="157"/>
      <c r="DD228" s="157"/>
      <c r="DE228" s="157"/>
      <c r="DF228" s="157"/>
      <c r="DG228" s="157"/>
      <c r="DH228" s="157"/>
      <c r="DI228" s="157"/>
      <c r="DJ228" s="157"/>
      <c r="DK228" s="157"/>
      <c r="DL228" s="157"/>
      <c r="DM228" s="157"/>
      <c r="DN228" s="157"/>
      <c r="DO228" s="157"/>
      <c r="DP228" s="157"/>
      <c r="DQ228" s="157"/>
      <c r="DR228" s="157"/>
      <c r="DS228" s="157"/>
      <c r="DT228" s="157"/>
      <c r="DU228" s="157"/>
      <c r="DV228" s="157"/>
      <c r="DW228" s="157"/>
      <c r="DX228" s="157"/>
      <c r="DY228" s="157"/>
      <c r="DZ228" s="157"/>
      <c r="EA228" s="157"/>
      <c r="EB228" s="157"/>
      <c r="EC228" s="157"/>
      <c r="ED228" s="157"/>
      <c r="EE228" s="157"/>
    </row>
    <row r="229" spans="1:135" ht="9.75" customHeight="1">
      <c r="A229" s="157"/>
      <c r="B229" s="157"/>
      <c r="C229" s="157"/>
      <c r="D229" s="157"/>
      <c r="E229" s="157"/>
      <c r="F229" s="157"/>
      <c r="G229" s="157"/>
      <c r="H229" s="157"/>
      <c r="I229" s="494"/>
      <c r="J229" s="494"/>
      <c r="K229" s="494"/>
      <c r="L229" s="494"/>
      <c r="M229" s="494"/>
      <c r="N229" s="494"/>
      <c r="O229" s="494"/>
      <c r="P229" s="494"/>
      <c r="Q229" s="494"/>
      <c r="R229" s="494"/>
      <c r="S229" s="494"/>
      <c r="T229" s="494"/>
      <c r="U229" s="494"/>
      <c r="V229" s="494"/>
      <c r="W229" s="494"/>
      <c r="X229" s="494"/>
      <c r="Y229" s="494"/>
      <c r="Z229" s="494"/>
      <c r="AA229" s="494"/>
      <c r="AB229" s="494"/>
      <c r="AH229" s="492"/>
      <c r="AI229" s="157"/>
      <c r="AJ229" s="157"/>
      <c r="AK229" s="525"/>
      <c r="AL229" s="525"/>
      <c r="AM229" s="525"/>
      <c r="AN229" s="157"/>
      <c r="AO229" s="157"/>
      <c r="AP229" s="525"/>
      <c r="AQ229" s="525"/>
      <c r="AR229" s="525"/>
      <c r="AS229" s="525"/>
      <c r="AT229" s="525"/>
      <c r="AU229" s="525"/>
      <c r="AV229" s="525"/>
      <c r="AW229" s="525"/>
      <c r="AX229" s="525"/>
      <c r="AY229" s="525"/>
      <c r="AZ229" s="525"/>
      <c r="BA229" s="157"/>
      <c r="BB229" s="157"/>
      <c r="BC229" s="157"/>
      <c r="BD229" s="157"/>
      <c r="BE229" s="157"/>
      <c r="BF229" s="157"/>
      <c r="BG229" s="157"/>
      <c r="BH229" s="157"/>
      <c r="BI229" s="157"/>
      <c r="BJ229" s="157"/>
      <c r="BK229" s="157"/>
      <c r="BL229" s="157"/>
      <c r="BM229" s="157"/>
      <c r="BN229" s="157"/>
      <c r="BO229" s="157"/>
      <c r="BP229" s="493"/>
      <c r="BQ229" s="157"/>
      <c r="BR229" s="494"/>
      <c r="BS229" s="157"/>
      <c r="BT229" s="157"/>
      <c r="BU229" s="157"/>
      <c r="BV229" s="157"/>
      <c r="BW229" s="157"/>
      <c r="BX229" s="157"/>
      <c r="BY229" s="157"/>
      <c r="BZ229" s="157"/>
      <c r="CA229" s="157"/>
      <c r="CB229" s="157"/>
      <c r="CC229" s="157"/>
      <c r="CD229" s="157"/>
      <c r="CE229" s="157"/>
      <c r="CF229" s="157"/>
      <c r="CG229" s="157"/>
      <c r="CH229" s="157"/>
      <c r="CI229" s="157"/>
      <c r="CJ229" s="157"/>
      <c r="CK229" s="157"/>
      <c r="CL229" s="157"/>
      <c r="CM229" s="157"/>
      <c r="CN229" s="157"/>
      <c r="CO229" s="157"/>
      <c r="CP229" s="157"/>
      <c r="CQ229" s="157"/>
      <c r="CR229" s="157"/>
      <c r="CS229" s="157"/>
      <c r="CT229" s="157"/>
      <c r="CU229" s="157"/>
      <c r="CV229" s="157"/>
      <c r="CW229" s="157"/>
      <c r="CX229" s="157"/>
      <c r="CY229" s="157"/>
      <c r="CZ229" s="157"/>
      <c r="DA229" s="157"/>
      <c r="DB229" s="157"/>
      <c r="DC229" s="157"/>
      <c r="DD229" s="157"/>
      <c r="DE229" s="157"/>
      <c r="DF229" s="157"/>
      <c r="DG229" s="157"/>
      <c r="DH229" s="157"/>
      <c r="DI229" s="157"/>
      <c r="DJ229" s="157"/>
      <c r="DK229" s="157"/>
      <c r="DL229" s="157"/>
      <c r="DM229" s="157"/>
      <c r="DN229" s="157"/>
      <c r="DO229" s="157"/>
      <c r="DP229" s="157"/>
      <c r="DQ229" s="157"/>
      <c r="DR229" s="157"/>
      <c r="DS229" s="157"/>
      <c r="DT229" s="157"/>
      <c r="DU229" s="157"/>
      <c r="DV229" s="157"/>
      <c r="DW229" s="157"/>
      <c r="DX229" s="157"/>
      <c r="DY229" s="157"/>
      <c r="DZ229" s="157"/>
      <c r="EA229" s="157"/>
      <c r="EB229" s="157"/>
      <c r="EC229" s="157"/>
      <c r="ED229" s="157"/>
      <c r="EE229" s="157"/>
    </row>
    <row r="230" spans="1:135" ht="9.75" customHeight="1">
      <c r="A230" s="157"/>
      <c r="B230" s="157"/>
      <c r="C230" s="157"/>
      <c r="D230" s="157"/>
      <c r="E230" s="157"/>
      <c r="F230" s="157"/>
      <c r="G230" s="157"/>
      <c r="H230" s="157"/>
      <c r="I230" s="494"/>
      <c r="J230" s="494"/>
      <c r="K230" s="494"/>
      <c r="L230" s="494"/>
      <c r="M230" s="494"/>
      <c r="N230" s="494"/>
      <c r="O230" s="494"/>
      <c r="P230" s="494"/>
      <c r="Q230" s="494"/>
      <c r="R230" s="494"/>
      <c r="S230" s="494"/>
      <c r="T230" s="494"/>
      <c r="U230" s="494"/>
      <c r="V230" s="494"/>
      <c r="W230" s="494"/>
      <c r="X230" s="494"/>
      <c r="Y230" s="494"/>
      <c r="Z230" s="494"/>
      <c r="AA230" s="494"/>
      <c r="AB230" s="494"/>
      <c r="AH230" s="492"/>
      <c r="AI230" s="157"/>
      <c r="AJ230" s="157"/>
      <c r="AK230" s="525"/>
      <c r="AL230" s="525"/>
      <c r="AM230" s="525"/>
      <c r="AN230" s="157"/>
      <c r="AO230" s="157"/>
      <c r="AP230" s="525"/>
      <c r="AQ230" s="525"/>
      <c r="AR230" s="525"/>
      <c r="AS230" s="525"/>
      <c r="AT230" s="525"/>
      <c r="AU230" s="525"/>
      <c r="AV230" s="525"/>
      <c r="AW230" s="525"/>
      <c r="AX230" s="525"/>
      <c r="AY230" s="525"/>
      <c r="AZ230" s="525"/>
      <c r="BA230" s="157"/>
      <c r="BB230" s="157"/>
      <c r="BC230" s="157"/>
      <c r="BD230" s="157"/>
      <c r="BE230" s="157"/>
      <c r="BF230" s="157"/>
      <c r="BG230" s="157"/>
      <c r="BH230" s="157"/>
      <c r="BI230" s="157"/>
      <c r="BJ230" s="157"/>
      <c r="BK230" s="157"/>
      <c r="BL230" s="157"/>
      <c r="BM230" s="157"/>
      <c r="BN230" s="157"/>
      <c r="BO230" s="157"/>
      <c r="BP230" s="493"/>
      <c r="BQ230" s="157"/>
      <c r="BR230" s="494"/>
      <c r="BS230" s="157"/>
      <c r="BT230" s="157"/>
      <c r="BU230" s="157"/>
      <c r="BV230" s="157"/>
      <c r="BW230" s="157"/>
      <c r="BX230" s="157"/>
      <c r="BY230" s="157"/>
      <c r="BZ230" s="157"/>
      <c r="CA230" s="157"/>
      <c r="CB230" s="157"/>
      <c r="CC230" s="157"/>
      <c r="CD230" s="157"/>
      <c r="CE230" s="157"/>
      <c r="CF230" s="157"/>
      <c r="CG230" s="157"/>
      <c r="CH230" s="157"/>
      <c r="CI230" s="157"/>
      <c r="CJ230" s="157"/>
      <c r="CK230" s="157"/>
      <c r="CL230" s="157"/>
      <c r="CM230" s="157"/>
      <c r="CN230" s="157"/>
      <c r="CO230" s="157"/>
      <c r="CP230" s="157"/>
      <c r="CQ230" s="157"/>
      <c r="CR230" s="157"/>
      <c r="CS230" s="157"/>
      <c r="CT230" s="157"/>
      <c r="CU230" s="157"/>
      <c r="CV230" s="157"/>
      <c r="CW230" s="157"/>
      <c r="CX230" s="157"/>
      <c r="CY230" s="157"/>
      <c r="CZ230" s="157"/>
      <c r="DA230" s="157"/>
      <c r="DB230" s="157"/>
      <c r="DC230" s="157"/>
      <c r="DD230" s="157"/>
      <c r="DE230" s="157"/>
      <c r="DF230" s="157"/>
      <c r="DG230" s="157"/>
      <c r="DH230" s="157"/>
      <c r="DI230" s="157"/>
      <c r="DJ230" s="157"/>
      <c r="DK230" s="157"/>
      <c r="DL230" s="157"/>
      <c r="DM230" s="157"/>
      <c r="DN230" s="157"/>
      <c r="DO230" s="157"/>
      <c r="DP230" s="157"/>
      <c r="DQ230" s="157"/>
      <c r="DR230" s="157"/>
      <c r="DS230" s="157"/>
      <c r="DT230" s="157"/>
      <c r="DU230" s="157"/>
      <c r="DV230" s="157"/>
      <c r="DW230" s="157"/>
      <c r="DX230" s="157"/>
      <c r="DY230" s="157"/>
      <c r="DZ230" s="157"/>
      <c r="EA230" s="157"/>
      <c r="EB230" s="157"/>
      <c r="EC230" s="157"/>
      <c r="ED230" s="157"/>
      <c r="EE230" s="157"/>
    </row>
    <row r="231" spans="1:135" ht="9.75" customHeight="1">
      <c r="A231" s="157"/>
      <c r="B231" s="157"/>
      <c r="C231" s="157"/>
      <c r="D231" s="157"/>
      <c r="E231" s="157"/>
      <c r="F231" s="157"/>
      <c r="G231" s="157"/>
      <c r="H231" s="157"/>
      <c r="I231" s="494"/>
      <c r="J231" s="494"/>
      <c r="K231" s="494"/>
      <c r="L231" s="494"/>
      <c r="M231" s="494"/>
      <c r="N231" s="494"/>
      <c r="O231" s="494"/>
      <c r="P231" s="494"/>
      <c r="Q231" s="494"/>
      <c r="R231" s="494"/>
      <c r="S231" s="494"/>
      <c r="T231" s="494"/>
      <c r="U231" s="494"/>
      <c r="V231" s="494"/>
      <c r="W231" s="494"/>
      <c r="X231" s="494"/>
      <c r="Y231" s="494"/>
      <c r="Z231" s="494"/>
      <c r="AA231" s="494"/>
      <c r="AB231" s="494"/>
      <c r="AH231" s="492"/>
      <c r="AI231" s="157"/>
      <c r="AJ231" s="157"/>
      <c r="AK231" s="525"/>
      <c r="AL231" s="525"/>
      <c r="AM231" s="525"/>
      <c r="AN231" s="157"/>
      <c r="AO231" s="157"/>
      <c r="AP231" s="525"/>
      <c r="AQ231" s="525"/>
      <c r="AR231" s="525"/>
      <c r="AS231" s="525"/>
      <c r="AT231" s="525"/>
      <c r="AU231" s="525"/>
      <c r="AV231" s="525"/>
      <c r="AW231" s="525"/>
      <c r="AX231" s="525"/>
      <c r="AY231" s="525"/>
      <c r="AZ231" s="525"/>
      <c r="BA231" s="157"/>
      <c r="BB231" s="157"/>
      <c r="BC231" s="157"/>
      <c r="BD231" s="157"/>
      <c r="BE231" s="157"/>
      <c r="BF231" s="157"/>
      <c r="BG231" s="157"/>
      <c r="BH231" s="157"/>
      <c r="BI231" s="157"/>
      <c r="BJ231" s="157"/>
      <c r="BK231" s="157"/>
      <c r="BL231" s="157"/>
      <c r="BM231" s="157"/>
      <c r="BN231" s="157"/>
      <c r="BO231" s="157"/>
      <c r="BP231" s="493"/>
      <c r="BQ231" s="157"/>
      <c r="BR231" s="494"/>
      <c r="BS231" s="157"/>
      <c r="BT231" s="157"/>
      <c r="BU231" s="157"/>
      <c r="BV231" s="157"/>
      <c r="BW231" s="157"/>
      <c r="BX231" s="157"/>
      <c r="BY231" s="157"/>
      <c r="BZ231" s="157"/>
      <c r="CA231" s="157"/>
      <c r="CB231" s="157"/>
      <c r="CC231" s="157"/>
      <c r="CD231" s="157"/>
      <c r="CE231" s="157"/>
      <c r="CF231" s="157"/>
      <c r="CG231" s="157"/>
      <c r="CH231" s="157"/>
      <c r="CI231" s="157"/>
      <c r="CJ231" s="157"/>
      <c r="CK231" s="157"/>
      <c r="CL231" s="157"/>
      <c r="CM231" s="157"/>
      <c r="CN231" s="157"/>
      <c r="CO231" s="157"/>
      <c r="CP231" s="157"/>
      <c r="CQ231" s="157"/>
      <c r="CR231" s="157"/>
      <c r="CS231" s="157"/>
      <c r="CT231" s="157"/>
      <c r="CU231" s="157"/>
      <c r="CV231" s="157"/>
      <c r="CW231" s="157"/>
      <c r="CX231" s="157"/>
      <c r="CY231" s="157"/>
      <c r="CZ231" s="157"/>
      <c r="DA231" s="157"/>
      <c r="DB231" s="157"/>
      <c r="DC231" s="157"/>
      <c r="DD231" s="157"/>
      <c r="DE231" s="157"/>
      <c r="DF231" s="157"/>
      <c r="DG231" s="157"/>
      <c r="DH231" s="157"/>
      <c r="DI231" s="157"/>
      <c r="DJ231" s="157"/>
      <c r="DK231" s="157"/>
      <c r="DL231" s="157"/>
      <c r="DM231" s="157"/>
      <c r="DN231" s="157"/>
      <c r="DO231" s="157"/>
      <c r="DP231" s="157"/>
      <c r="DQ231" s="157"/>
      <c r="DR231" s="157"/>
      <c r="DS231" s="157"/>
      <c r="DT231" s="157"/>
      <c r="DU231" s="157"/>
      <c r="DV231" s="157"/>
      <c r="DW231" s="157"/>
      <c r="DX231" s="157"/>
      <c r="DY231" s="157"/>
      <c r="DZ231" s="157"/>
      <c r="EA231" s="157"/>
      <c r="EB231" s="157"/>
      <c r="EC231" s="157"/>
      <c r="ED231" s="157"/>
      <c r="EE231" s="157"/>
    </row>
    <row r="232" spans="1:135" ht="9.75" customHeight="1">
      <c r="A232" s="157"/>
      <c r="B232" s="157"/>
      <c r="C232" s="157"/>
      <c r="D232" s="157"/>
      <c r="E232" s="157"/>
      <c r="F232" s="157"/>
      <c r="G232" s="157"/>
      <c r="H232" s="157"/>
      <c r="I232" s="494"/>
      <c r="J232" s="494"/>
      <c r="K232" s="494"/>
      <c r="L232" s="494"/>
      <c r="M232" s="494"/>
      <c r="N232" s="494"/>
      <c r="O232" s="494"/>
      <c r="P232" s="494"/>
      <c r="Q232" s="494"/>
      <c r="R232" s="494"/>
      <c r="S232" s="494"/>
      <c r="T232" s="494"/>
      <c r="U232" s="494"/>
      <c r="V232" s="494"/>
      <c r="W232" s="494"/>
      <c r="X232" s="494"/>
      <c r="Y232" s="494"/>
      <c r="Z232" s="494"/>
      <c r="AA232" s="494"/>
      <c r="AB232" s="494"/>
      <c r="AH232" s="492"/>
      <c r="AI232" s="157"/>
      <c r="AJ232" s="157"/>
      <c r="AK232" s="525"/>
      <c r="AL232" s="525"/>
      <c r="AM232" s="525"/>
      <c r="AN232" s="157"/>
      <c r="AO232" s="157"/>
      <c r="AP232" s="525"/>
      <c r="AQ232" s="525"/>
      <c r="AR232" s="525"/>
      <c r="AS232" s="525"/>
      <c r="AT232" s="525"/>
      <c r="AU232" s="525"/>
      <c r="AV232" s="525"/>
      <c r="AW232" s="525"/>
      <c r="AX232" s="525"/>
      <c r="AY232" s="525"/>
      <c r="AZ232" s="525"/>
      <c r="BA232" s="157"/>
      <c r="BB232" s="157"/>
      <c r="BC232" s="157"/>
      <c r="BD232" s="157"/>
      <c r="BE232" s="157"/>
      <c r="BF232" s="157"/>
      <c r="BG232" s="157"/>
      <c r="BH232" s="157"/>
      <c r="BI232" s="157"/>
      <c r="BJ232" s="157"/>
      <c r="BK232" s="157"/>
      <c r="BL232" s="157"/>
      <c r="BM232" s="157"/>
      <c r="BN232" s="157"/>
      <c r="BO232" s="157"/>
      <c r="BP232" s="493"/>
      <c r="BQ232" s="157"/>
      <c r="BR232" s="494"/>
      <c r="BS232" s="157"/>
      <c r="BT232" s="157"/>
      <c r="BU232" s="157"/>
      <c r="BV232" s="157"/>
      <c r="BW232" s="157"/>
      <c r="BX232" s="157"/>
      <c r="BY232" s="157"/>
      <c r="BZ232" s="157"/>
      <c r="CA232" s="157"/>
      <c r="CB232" s="157"/>
      <c r="CC232" s="157"/>
      <c r="CD232" s="157"/>
      <c r="CE232" s="157"/>
      <c r="CF232" s="157"/>
      <c r="CG232" s="157"/>
      <c r="CH232" s="157"/>
      <c r="CI232" s="157"/>
      <c r="CJ232" s="157"/>
      <c r="CK232" s="157"/>
      <c r="CL232" s="157"/>
      <c r="CM232" s="157"/>
      <c r="CN232" s="157"/>
      <c r="CO232" s="157"/>
      <c r="CP232" s="157"/>
      <c r="CQ232" s="157"/>
      <c r="CR232" s="157"/>
      <c r="CS232" s="157"/>
      <c r="CT232" s="157"/>
      <c r="CU232" s="157"/>
      <c r="CV232" s="157"/>
      <c r="CW232" s="157"/>
      <c r="CX232" s="157"/>
      <c r="CY232" s="157"/>
      <c r="CZ232" s="157"/>
      <c r="DA232" s="157"/>
      <c r="DB232" s="157"/>
      <c r="DC232" s="157"/>
      <c r="DD232" s="157"/>
      <c r="DE232" s="157"/>
      <c r="DF232" s="157"/>
      <c r="DG232" s="157"/>
      <c r="DH232" s="157"/>
      <c r="DI232" s="157"/>
      <c r="DJ232" s="157"/>
      <c r="DK232" s="157"/>
      <c r="DL232" s="157"/>
      <c r="DM232" s="157"/>
      <c r="DN232" s="157"/>
      <c r="DO232" s="157"/>
      <c r="DP232" s="157"/>
      <c r="DQ232" s="157"/>
      <c r="DR232" s="157"/>
      <c r="DS232" s="157"/>
      <c r="DT232" s="157"/>
      <c r="DU232" s="157"/>
      <c r="DV232" s="157"/>
      <c r="DW232" s="157"/>
      <c r="DX232" s="157"/>
      <c r="DY232" s="157"/>
      <c r="DZ232" s="157"/>
      <c r="EA232" s="157"/>
      <c r="EB232" s="157"/>
      <c r="EC232" s="157"/>
      <c r="ED232" s="157"/>
      <c r="EE232" s="157"/>
    </row>
    <row r="233" spans="1:135" ht="9.75" customHeight="1">
      <c r="A233" s="157"/>
      <c r="B233" s="157"/>
      <c r="C233" s="157"/>
      <c r="D233" s="157"/>
      <c r="E233" s="157"/>
      <c r="F233" s="157"/>
      <c r="G233" s="157"/>
      <c r="H233" s="157"/>
      <c r="I233" s="494"/>
      <c r="J233" s="494"/>
      <c r="K233" s="494"/>
      <c r="L233" s="494"/>
      <c r="M233" s="494"/>
      <c r="N233" s="494"/>
      <c r="O233" s="494"/>
      <c r="P233" s="494"/>
      <c r="Q233" s="494"/>
      <c r="R233" s="494"/>
      <c r="S233" s="494"/>
      <c r="T233" s="494"/>
      <c r="U233" s="494"/>
      <c r="V233" s="494"/>
      <c r="W233" s="494"/>
      <c r="X233" s="494"/>
      <c r="Y233" s="494"/>
      <c r="Z233" s="494"/>
      <c r="AA233" s="494"/>
      <c r="AB233" s="494"/>
      <c r="AH233" s="492"/>
      <c r="AI233" s="157"/>
      <c r="AJ233" s="157"/>
      <c r="AK233" s="525"/>
      <c r="AL233" s="525"/>
      <c r="AM233" s="525"/>
      <c r="AN233" s="157"/>
      <c r="AO233" s="157"/>
      <c r="AP233" s="525"/>
      <c r="AQ233" s="525"/>
      <c r="AR233" s="525"/>
      <c r="AS233" s="525"/>
      <c r="AT233" s="525"/>
      <c r="AU233" s="525"/>
      <c r="AV233" s="525"/>
      <c r="AW233" s="525"/>
      <c r="AX233" s="525"/>
      <c r="AY233" s="525"/>
      <c r="AZ233" s="525"/>
      <c r="BA233" s="157"/>
      <c r="BB233" s="157"/>
      <c r="BC233" s="157"/>
      <c r="BD233" s="157"/>
      <c r="BE233" s="157"/>
      <c r="BF233" s="157"/>
      <c r="BG233" s="157"/>
      <c r="BH233" s="157"/>
      <c r="BI233" s="157"/>
      <c r="BJ233" s="157"/>
      <c r="BK233" s="157"/>
      <c r="BL233" s="157"/>
      <c r="BM233" s="157"/>
      <c r="BN233" s="157"/>
      <c r="BO233" s="157"/>
      <c r="BP233" s="493"/>
      <c r="BQ233" s="157"/>
      <c r="BR233" s="494"/>
      <c r="BS233" s="157"/>
      <c r="BT233" s="157"/>
      <c r="BU233" s="157"/>
      <c r="BV233" s="157"/>
      <c r="BW233" s="157"/>
      <c r="BX233" s="157"/>
      <c r="BY233" s="157"/>
      <c r="BZ233" s="157"/>
      <c r="CA233" s="157"/>
      <c r="CB233" s="157"/>
      <c r="CC233" s="157"/>
      <c r="CD233" s="157"/>
      <c r="CE233" s="157"/>
      <c r="CF233" s="157"/>
      <c r="CG233" s="157"/>
      <c r="CH233" s="157"/>
      <c r="CI233" s="157"/>
      <c r="CJ233" s="157"/>
      <c r="CK233" s="157"/>
      <c r="CL233" s="157"/>
      <c r="CM233" s="157"/>
      <c r="CN233" s="157"/>
      <c r="CO233" s="157"/>
      <c r="CP233" s="157"/>
      <c r="CQ233" s="157"/>
      <c r="CR233" s="157"/>
      <c r="CS233" s="157"/>
      <c r="CT233" s="157"/>
      <c r="CU233" s="157"/>
      <c r="CV233" s="157"/>
      <c r="CW233" s="157"/>
      <c r="CX233" s="157"/>
      <c r="CY233" s="157"/>
      <c r="CZ233" s="157"/>
      <c r="DA233" s="157"/>
      <c r="DB233" s="157"/>
      <c r="DC233" s="157"/>
      <c r="DD233" s="157"/>
      <c r="DE233" s="157"/>
      <c r="DF233" s="157"/>
      <c r="DG233" s="157"/>
      <c r="DH233" s="157"/>
      <c r="DI233" s="157"/>
      <c r="DJ233" s="157"/>
      <c r="DK233" s="157"/>
      <c r="DL233" s="157"/>
      <c r="DM233" s="157"/>
      <c r="DN233" s="157"/>
      <c r="DO233" s="157"/>
      <c r="DP233" s="157"/>
      <c r="DQ233" s="157"/>
      <c r="DR233" s="157"/>
      <c r="DS233" s="157"/>
      <c r="DT233" s="157"/>
      <c r="DU233" s="157"/>
      <c r="DV233" s="157"/>
      <c r="DW233" s="157"/>
      <c r="DX233" s="157"/>
      <c r="DY233" s="157"/>
      <c r="DZ233" s="157"/>
      <c r="EA233" s="157"/>
      <c r="EB233" s="157"/>
      <c r="EC233" s="157"/>
      <c r="ED233" s="157"/>
      <c r="EE233" s="157"/>
    </row>
    <row r="234" spans="1:135" ht="9.75" customHeight="1">
      <c r="A234" s="157"/>
      <c r="B234" s="157"/>
      <c r="C234" s="157"/>
      <c r="D234" s="157"/>
      <c r="E234" s="157"/>
      <c r="F234" s="157"/>
      <c r="G234" s="157"/>
      <c r="H234" s="157"/>
      <c r="I234" s="494"/>
      <c r="J234" s="494"/>
      <c r="K234" s="494"/>
      <c r="L234" s="494"/>
      <c r="M234" s="494"/>
      <c r="N234" s="494"/>
      <c r="O234" s="494"/>
      <c r="P234" s="494"/>
      <c r="Q234" s="494"/>
      <c r="R234" s="494"/>
      <c r="S234" s="494"/>
      <c r="T234" s="494"/>
      <c r="U234" s="494"/>
      <c r="V234" s="494"/>
      <c r="W234" s="494"/>
      <c r="X234" s="494"/>
      <c r="Y234" s="494"/>
      <c r="Z234" s="494"/>
      <c r="AA234" s="494"/>
      <c r="AB234" s="494"/>
      <c r="AH234" s="492"/>
      <c r="AI234" s="157"/>
      <c r="AJ234" s="157"/>
      <c r="AK234" s="525"/>
      <c r="AL234" s="525"/>
      <c r="AM234" s="525"/>
      <c r="AN234" s="157"/>
      <c r="AO234" s="157"/>
      <c r="AP234" s="525"/>
      <c r="AQ234" s="525"/>
      <c r="AR234" s="525"/>
      <c r="AS234" s="525"/>
      <c r="AT234" s="525"/>
      <c r="AU234" s="525"/>
      <c r="AV234" s="525"/>
      <c r="AW234" s="525"/>
      <c r="AX234" s="525"/>
      <c r="AY234" s="525"/>
      <c r="AZ234" s="525"/>
      <c r="BA234" s="157"/>
      <c r="BB234" s="157"/>
      <c r="BC234" s="157"/>
      <c r="BD234" s="157"/>
      <c r="BE234" s="157"/>
      <c r="BF234" s="157"/>
      <c r="BG234" s="157"/>
      <c r="BH234" s="157"/>
      <c r="BI234" s="157"/>
      <c r="BJ234" s="157"/>
      <c r="BK234" s="157"/>
      <c r="BL234" s="157"/>
      <c r="BM234" s="157"/>
      <c r="BN234" s="157"/>
      <c r="BO234" s="157"/>
      <c r="BP234" s="493"/>
      <c r="BQ234" s="157"/>
      <c r="BR234" s="494"/>
      <c r="BS234" s="157"/>
      <c r="BT234" s="157"/>
      <c r="BU234" s="157"/>
      <c r="BV234" s="157"/>
      <c r="BW234" s="157"/>
      <c r="BX234" s="157"/>
      <c r="BY234" s="157"/>
      <c r="BZ234" s="157"/>
      <c r="CA234" s="157"/>
      <c r="CB234" s="157"/>
      <c r="CC234" s="157"/>
      <c r="CD234" s="157"/>
      <c r="CE234" s="157"/>
      <c r="CF234" s="157"/>
      <c r="CG234" s="157"/>
      <c r="CH234" s="157"/>
      <c r="CI234" s="157"/>
      <c r="CJ234" s="157"/>
      <c r="CK234" s="157"/>
      <c r="CL234" s="157"/>
      <c r="CM234" s="157"/>
      <c r="CN234" s="157"/>
      <c r="CO234" s="157"/>
      <c r="CP234" s="157"/>
      <c r="CQ234" s="157"/>
      <c r="CR234" s="157"/>
      <c r="CS234" s="157"/>
      <c r="CT234" s="157"/>
      <c r="CU234" s="157"/>
      <c r="CV234" s="157"/>
      <c r="CW234" s="157"/>
      <c r="CX234" s="157"/>
      <c r="CY234" s="157"/>
      <c r="CZ234" s="157"/>
      <c r="DA234" s="157"/>
      <c r="DB234" s="157"/>
      <c r="DC234" s="157"/>
      <c r="DD234" s="157"/>
      <c r="DE234" s="157"/>
      <c r="DF234" s="157"/>
      <c r="DG234" s="157"/>
      <c r="DH234" s="157"/>
      <c r="DI234" s="157"/>
      <c r="DJ234" s="157"/>
      <c r="DK234" s="157"/>
      <c r="DL234" s="157"/>
      <c r="DM234" s="157"/>
      <c r="DN234" s="157"/>
      <c r="DO234" s="157"/>
      <c r="DP234" s="157"/>
      <c r="DQ234" s="157"/>
      <c r="DR234" s="157"/>
      <c r="DS234" s="157"/>
      <c r="DT234" s="157"/>
      <c r="DU234" s="157"/>
      <c r="DV234" s="157"/>
      <c r="DW234" s="157"/>
      <c r="DX234" s="157"/>
      <c r="DY234" s="157"/>
      <c r="DZ234" s="157"/>
      <c r="EA234" s="157"/>
      <c r="EB234" s="157"/>
      <c r="EC234" s="157"/>
      <c r="ED234" s="157"/>
      <c r="EE234" s="157"/>
    </row>
    <row r="235" spans="1:135" ht="9.75" customHeight="1">
      <c r="A235" s="157"/>
      <c r="B235" s="157"/>
      <c r="C235" s="157"/>
      <c r="D235" s="157"/>
      <c r="E235" s="157"/>
      <c r="F235" s="157"/>
      <c r="G235" s="157"/>
      <c r="H235" s="157"/>
      <c r="I235" s="494"/>
      <c r="J235" s="494"/>
      <c r="K235" s="494"/>
      <c r="L235" s="494"/>
      <c r="M235" s="494"/>
      <c r="N235" s="494"/>
      <c r="O235" s="494"/>
      <c r="P235" s="494"/>
      <c r="Q235" s="494"/>
      <c r="R235" s="494"/>
      <c r="S235" s="494"/>
      <c r="T235" s="494"/>
      <c r="U235" s="494"/>
      <c r="V235" s="494"/>
      <c r="W235" s="494"/>
      <c r="X235" s="494"/>
      <c r="Y235" s="494"/>
      <c r="Z235" s="494"/>
      <c r="AA235" s="494"/>
      <c r="AB235" s="494"/>
      <c r="AH235" s="492"/>
      <c r="AI235" s="157"/>
      <c r="AJ235" s="157"/>
      <c r="AK235" s="525"/>
      <c r="AL235" s="525"/>
      <c r="AM235" s="525"/>
      <c r="AN235" s="157"/>
      <c r="AO235" s="157"/>
      <c r="AP235" s="525"/>
      <c r="AQ235" s="525"/>
      <c r="AR235" s="525"/>
      <c r="AS235" s="525"/>
      <c r="AT235" s="525"/>
      <c r="AU235" s="525"/>
      <c r="AV235" s="525"/>
      <c r="AW235" s="525"/>
      <c r="AX235" s="525"/>
      <c r="AY235" s="525"/>
      <c r="AZ235" s="525"/>
      <c r="BA235" s="157"/>
      <c r="BB235" s="157"/>
      <c r="BC235" s="157"/>
      <c r="BD235" s="157"/>
      <c r="BE235" s="157"/>
      <c r="BF235" s="157"/>
      <c r="BG235" s="157"/>
      <c r="BH235" s="157"/>
      <c r="BI235" s="157"/>
      <c r="BJ235" s="157"/>
      <c r="BK235" s="157"/>
      <c r="BL235" s="157"/>
      <c r="BM235" s="157"/>
      <c r="BN235" s="157"/>
      <c r="BO235" s="157"/>
      <c r="BP235" s="493"/>
      <c r="BQ235" s="157"/>
      <c r="BR235" s="494"/>
      <c r="BS235" s="157"/>
      <c r="BT235" s="157"/>
      <c r="BU235" s="157"/>
      <c r="BV235" s="157"/>
      <c r="BW235" s="157"/>
      <c r="BX235" s="157"/>
      <c r="BY235" s="157"/>
      <c r="BZ235" s="157"/>
      <c r="CA235" s="157"/>
      <c r="CB235" s="157"/>
      <c r="CC235" s="157"/>
      <c r="CD235" s="157"/>
      <c r="CE235" s="157"/>
      <c r="CF235" s="157"/>
      <c r="CG235" s="157"/>
      <c r="CH235" s="157"/>
      <c r="CI235" s="157"/>
      <c r="CJ235" s="157"/>
      <c r="CK235" s="157"/>
      <c r="CL235" s="157"/>
      <c r="CM235" s="157"/>
      <c r="CN235" s="157"/>
      <c r="CO235" s="157"/>
      <c r="CP235" s="157"/>
      <c r="CQ235" s="157"/>
      <c r="CR235" s="157"/>
      <c r="CS235" s="157"/>
      <c r="CT235" s="157"/>
      <c r="CU235" s="157"/>
      <c r="CV235" s="157"/>
      <c r="CW235" s="157"/>
      <c r="CX235" s="157"/>
      <c r="CY235" s="157"/>
      <c r="CZ235" s="157"/>
      <c r="DA235" s="157"/>
      <c r="DB235" s="157"/>
      <c r="DC235" s="157"/>
      <c r="DD235" s="157"/>
      <c r="DE235" s="157"/>
      <c r="DF235" s="157"/>
      <c r="DG235" s="157"/>
      <c r="DH235" s="157"/>
      <c r="DI235" s="157"/>
      <c r="DJ235" s="157"/>
      <c r="DK235" s="157"/>
      <c r="DL235" s="157"/>
      <c r="DM235" s="157"/>
      <c r="DN235" s="157"/>
      <c r="DO235" s="157"/>
      <c r="DP235" s="157"/>
      <c r="DQ235" s="157"/>
      <c r="DR235" s="157"/>
      <c r="DS235" s="157"/>
      <c r="DT235" s="157"/>
      <c r="DU235" s="157"/>
      <c r="DV235" s="157"/>
      <c r="DW235" s="157"/>
      <c r="DX235" s="157"/>
      <c r="DY235" s="157"/>
      <c r="DZ235" s="157"/>
      <c r="EA235" s="157"/>
      <c r="EB235" s="157"/>
      <c r="EC235" s="157"/>
      <c r="ED235" s="157"/>
      <c r="EE235" s="157"/>
    </row>
    <row r="236" spans="1:135" ht="9.75" customHeight="1">
      <c r="A236" s="157"/>
      <c r="B236" s="157"/>
      <c r="C236" s="157"/>
      <c r="D236" s="157"/>
      <c r="E236" s="157"/>
      <c r="F236" s="157"/>
      <c r="G236" s="157"/>
      <c r="H236" s="157"/>
      <c r="I236" s="494"/>
      <c r="J236" s="494"/>
      <c r="K236" s="494"/>
      <c r="L236" s="494"/>
      <c r="M236" s="494"/>
      <c r="N236" s="494"/>
      <c r="O236" s="494"/>
      <c r="P236" s="494"/>
      <c r="Q236" s="494"/>
      <c r="R236" s="494"/>
      <c r="S236" s="494"/>
      <c r="T236" s="494"/>
      <c r="U236" s="494"/>
      <c r="V236" s="494"/>
      <c r="W236" s="494"/>
      <c r="X236" s="494"/>
      <c r="Y236" s="494"/>
      <c r="Z236" s="494"/>
      <c r="AA236" s="494"/>
      <c r="AB236" s="494"/>
      <c r="AH236" s="492"/>
      <c r="AI236" s="157"/>
      <c r="AJ236" s="157"/>
      <c r="AK236" s="525"/>
      <c r="AL236" s="525"/>
      <c r="AM236" s="525"/>
      <c r="AN236" s="157"/>
      <c r="AO236" s="157"/>
      <c r="AP236" s="525"/>
      <c r="AQ236" s="525"/>
      <c r="AR236" s="525"/>
      <c r="AS236" s="525"/>
      <c r="AT236" s="525"/>
      <c r="AU236" s="525"/>
      <c r="AV236" s="525"/>
      <c r="AW236" s="525"/>
      <c r="AX236" s="525"/>
      <c r="AY236" s="525"/>
      <c r="AZ236" s="525"/>
      <c r="BA236" s="157"/>
      <c r="BB236" s="157"/>
      <c r="BC236" s="157"/>
      <c r="BD236" s="157"/>
      <c r="BE236" s="157"/>
      <c r="BF236" s="157"/>
      <c r="BG236" s="157"/>
      <c r="BH236" s="157"/>
      <c r="BI236" s="157"/>
      <c r="BJ236" s="157"/>
      <c r="BK236" s="157"/>
      <c r="BL236" s="157"/>
      <c r="BM236" s="157"/>
      <c r="BN236" s="157"/>
      <c r="BO236" s="157"/>
      <c r="BP236" s="493"/>
      <c r="BQ236" s="157"/>
      <c r="BR236" s="494"/>
      <c r="BS236" s="157"/>
      <c r="BT236" s="157"/>
      <c r="BU236" s="157"/>
      <c r="BV236" s="157"/>
      <c r="BW236" s="157"/>
      <c r="BX236" s="157"/>
      <c r="BY236" s="157"/>
      <c r="BZ236" s="157"/>
      <c r="CA236" s="157"/>
      <c r="CB236" s="157"/>
      <c r="CC236" s="157"/>
      <c r="CD236" s="157"/>
      <c r="CE236" s="157"/>
      <c r="CF236" s="157"/>
      <c r="CG236" s="157"/>
      <c r="CH236" s="157"/>
      <c r="CI236" s="157"/>
      <c r="CJ236" s="157"/>
      <c r="CK236" s="157"/>
      <c r="CL236" s="157"/>
      <c r="CM236" s="157"/>
      <c r="CN236" s="157"/>
      <c r="CO236" s="157"/>
      <c r="CP236" s="157"/>
      <c r="CQ236" s="157"/>
      <c r="CR236" s="157"/>
      <c r="CS236" s="157"/>
      <c r="CT236" s="157"/>
      <c r="CU236" s="157"/>
      <c r="CV236" s="157"/>
      <c r="CW236" s="157"/>
      <c r="CX236" s="157"/>
      <c r="CY236" s="157"/>
      <c r="CZ236" s="157"/>
      <c r="DA236" s="157"/>
      <c r="DB236" s="157"/>
      <c r="DC236" s="157"/>
      <c r="DD236" s="157"/>
      <c r="DE236" s="157"/>
      <c r="DF236" s="157"/>
      <c r="DG236" s="157"/>
      <c r="DH236" s="157"/>
      <c r="DI236" s="157"/>
      <c r="DJ236" s="157"/>
      <c r="DK236" s="157"/>
      <c r="DL236" s="157"/>
      <c r="DM236" s="157"/>
      <c r="DN236" s="157"/>
      <c r="DO236" s="157"/>
      <c r="DP236" s="157"/>
      <c r="DQ236" s="157"/>
      <c r="DR236" s="157"/>
      <c r="DS236" s="157"/>
      <c r="DT236" s="157"/>
      <c r="DU236" s="157"/>
      <c r="DV236" s="157"/>
      <c r="DW236" s="157"/>
      <c r="DX236" s="157"/>
      <c r="DY236" s="157"/>
      <c r="DZ236" s="157"/>
      <c r="EA236" s="157"/>
      <c r="EB236" s="157"/>
      <c r="EC236" s="157"/>
      <c r="ED236" s="157"/>
      <c r="EE236" s="157"/>
    </row>
    <row r="237" spans="1:135" ht="9.75" customHeight="1">
      <c r="A237" s="157"/>
      <c r="B237" s="157"/>
      <c r="C237" s="157"/>
      <c r="D237" s="157"/>
      <c r="E237" s="157"/>
      <c r="F237" s="157"/>
      <c r="G237" s="157"/>
      <c r="H237" s="157"/>
      <c r="I237" s="494"/>
      <c r="J237" s="494"/>
      <c r="K237" s="494"/>
      <c r="L237" s="494"/>
      <c r="M237" s="494"/>
      <c r="N237" s="494"/>
      <c r="O237" s="494"/>
      <c r="P237" s="494"/>
      <c r="Q237" s="494"/>
      <c r="R237" s="494"/>
      <c r="S237" s="494"/>
      <c r="T237" s="494"/>
      <c r="U237" s="494"/>
      <c r="V237" s="494"/>
      <c r="W237" s="494"/>
      <c r="X237" s="494"/>
      <c r="Y237" s="494"/>
      <c r="Z237" s="494"/>
      <c r="AA237" s="494"/>
      <c r="AB237" s="494"/>
      <c r="AH237" s="492"/>
      <c r="AI237" s="157"/>
      <c r="AJ237" s="157"/>
      <c r="AK237" s="525"/>
      <c r="AL237" s="525"/>
      <c r="AM237" s="525"/>
      <c r="AN237" s="157"/>
      <c r="AO237" s="157"/>
      <c r="AP237" s="525"/>
      <c r="AQ237" s="525"/>
      <c r="AR237" s="525"/>
      <c r="AS237" s="525"/>
      <c r="AT237" s="525"/>
      <c r="AU237" s="525"/>
      <c r="AV237" s="525"/>
      <c r="AW237" s="525"/>
      <c r="AX237" s="525"/>
      <c r="AY237" s="525"/>
      <c r="AZ237" s="525"/>
      <c r="BA237" s="157"/>
      <c r="BB237" s="157"/>
      <c r="BC237" s="157"/>
      <c r="BD237" s="157"/>
      <c r="BE237" s="157"/>
      <c r="BF237" s="157"/>
      <c r="BG237" s="157"/>
      <c r="BH237" s="157"/>
      <c r="BI237" s="157"/>
      <c r="BJ237" s="157"/>
      <c r="BK237" s="157"/>
      <c r="BL237" s="157"/>
      <c r="BM237" s="157"/>
      <c r="BN237" s="157"/>
      <c r="BO237" s="157"/>
      <c r="BP237" s="493"/>
      <c r="BQ237" s="157"/>
      <c r="BR237" s="494"/>
      <c r="BS237" s="157"/>
      <c r="BT237" s="157"/>
      <c r="BU237" s="157"/>
      <c r="BV237" s="157"/>
      <c r="BW237" s="157"/>
      <c r="BX237" s="157"/>
      <c r="BY237" s="157"/>
      <c r="BZ237" s="157"/>
      <c r="CA237" s="157"/>
      <c r="CB237" s="157"/>
      <c r="CC237" s="157"/>
      <c r="CD237" s="157"/>
      <c r="CE237" s="157"/>
      <c r="CF237" s="157"/>
      <c r="CG237" s="157"/>
      <c r="CH237" s="157"/>
      <c r="CI237" s="157"/>
      <c r="CJ237" s="157"/>
      <c r="CK237" s="157"/>
      <c r="CL237" s="157"/>
      <c r="CM237" s="157"/>
      <c r="CN237" s="157"/>
      <c r="CO237" s="157"/>
      <c r="CP237" s="157"/>
      <c r="CQ237" s="157"/>
      <c r="CR237" s="157"/>
      <c r="CS237" s="157"/>
      <c r="CT237" s="157"/>
      <c r="CU237" s="157"/>
      <c r="CV237" s="157"/>
      <c r="CW237" s="157"/>
      <c r="CX237" s="157"/>
      <c r="CY237" s="157"/>
      <c r="CZ237" s="157"/>
      <c r="DA237" s="157"/>
      <c r="DB237" s="157"/>
      <c r="DC237" s="157"/>
      <c r="DD237" s="157"/>
      <c r="DE237" s="157"/>
      <c r="DF237" s="157"/>
      <c r="DG237" s="157"/>
      <c r="DH237" s="157"/>
      <c r="DI237" s="157"/>
      <c r="DJ237" s="157"/>
      <c r="DK237" s="157"/>
      <c r="DL237" s="157"/>
      <c r="DM237" s="157"/>
      <c r="DN237" s="157"/>
      <c r="DO237" s="157"/>
      <c r="DP237" s="157"/>
      <c r="DQ237" s="157"/>
      <c r="DR237" s="157"/>
      <c r="DS237" s="157"/>
      <c r="DT237" s="157"/>
      <c r="DU237" s="157"/>
      <c r="DV237" s="157"/>
      <c r="DW237" s="157"/>
      <c r="DX237" s="157"/>
      <c r="DY237" s="157"/>
      <c r="DZ237" s="157"/>
      <c r="EA237" s="157"/>
      <c r="EB237" s="157"/>
      <c r="EC237" s="157"/>
      <c r="ED237" s="157"/>
      <c r="EE237" s="157"/>
    </row>
    <row r="238" spans="1:135" ht="9.75" customHeight="1">
      <c r="A238" s="157"/>
      <c r="B238" s="157"/>
      <c r="C238" s="157"/>
      <c r="D238" s="157"/>
      <c r="E238" s="157"/>
      <c r="F238" s="157"/>
      <c r="G238" s="157"/>
      <c r="H238" s="157"/>
      <c r="I238" s="494"/>
      <c r="J238" s="494"/>
      <c r="K238" s="494"/>
      <c r="L238" s="494"/>
      <c r="M238" s="494"/>
      <c r="N238" s="494"/>
      <c r="O238" s="494"/>
      <c r="P238" s="494"/>
      <c r="Q238" s="494"/>
      <c r="R238" s="494"/>
      <c r="S238" s="494"/>
      <c r="T238" s="494"/>
      <c r="U238" s="494"/>
      <c r="V238" s="494"/>
      <c r="W238" s="494"/>
      <c r="X238" s="494"/>
      <c r="Y238" s="494"/>
      <c r="Z238" s="494"/>
      <c r="AA238" s="494"/>
      <c r="AB238" s="494"/>
      <c r="AH238" s="492"/>
      <c r="AI238" s="157"/>
      <c r="AJ238" s="157"/>
      <c r="AK238" s="525"/>
      <c r="AL238" s="525"/>
      <c r="AM238" s="525"/>
      <c r="AN238" s="157"/>
      <c r="AO238" s="157"/>
      <c r="AP238" s="525"/>
      <c r="AQ238" s="525"/>
      <c r="AR238" s="525"/>
      <c r="AS238" s="525"/>
      <c r="AT238" s="525"/>
      <c r="AU238" s="525"/>
      <c r="AV238" s="525"/>
      <c r="AW238" s="525"/>
      <c r="AX238" s="525"/>
      <c r="AY238" s="525"/>
      <c r="AZ238" s="525"/>
      <c r="BA238" s="157"/>
      <c r="BB238" s="157"/>
      <c r="BC238" s="157"/>
      <c r="BD238" s="157"/>
      <c r="BE238" s="157"/>
      <c r="BF238" s="157"/>
      <c r="BG238" s="157"/>
      <c r="BH238" s="157"/>
      <c r="BI238" s="157"/>
      <c r="BJ238" s="157"/>
      <c r="BK238" s="157"/>
      <c r="BL238" s="157"/>
      <c r="BM238" s="157"/>
      <c r="BN238" s="157"/>
      <c r="BO238" s="157"/>
      <c r="BP238" s="493"/>
      <c r="BQ238" s="157"/>
      <c r="BR238" s="494"/>
      <c r="BS238" s="157"/>
      <c r="BT238" s="157"/>
      <c r="BU238" s="157"/>
      <c r="BV238" s="157"/>
      <c r="BW238" s="157"/>
      <c r="BX238" s="157"/>
      <c r="BY238" s="157"/>
      <c r="BZ238" s="157"/>
      <c r="CA238" s="157"/>
      <c r="CB238" s="157"/>
      <c r="CC238" s="157"/>
      <c r="CD238" s="157"/>
      <c r="CE238" s="157"/>
      <c r="CF238" s="157"/>
      <c r="CG238" s="157"/>
      <c r="CH238" s="157"/>
      <c r="CI238" s="157"/>
      <c r="CJ238" s="157"/>
      <c r="CK238" s="157"/>
      <c r="CL238" s="157"/>
      <c r="CM238" s="157"/>
      <c r="CN238" s="157"/>
      <c r="CO238" s="157"/>
      <c r="CP238" s="157"/>
      <c r="CQ238" s="157"/>
      <c r="CR238" s="157"/>
      <c r="CS238" s="157"/>
      <c r="CT238" s="157"/>
      <c r="CU238" s="157"/>
      <c r="CV238" s="157"/>
      <c r="CW238" s="157"/>
      <c r="CX238" s="157"/>
      <c r="CY238" s="157"/>
      <c r="CZ238" s="157"/>
      <c r="DA238" s="157"/>
      <c r="DB238" s="157"/>
      <c r="DC238" s="157"/>
      <c r="DD238" s="157"/>
      <c r="DE238" s="157"/>
      <c r="DF238" s="157"/>
      <c r="DG238" s="157"/>
      <c r="DH238" s="157"/>
      <c r="DI238" s="157"/>
      <c r="DJ238" s="157"/>
      <c r="DK238" s="157"/>
      <c r="DL238" s="157"/>
      <c r="DM238" s="157"/>
      <c r="DN238" s="157"/>
      <c r="DO238" s="157"/>
      <c r="DP238" s="157"/>
      <c r="DQ238" s="157"/>
      <c r="DR238" s="157"/>
      <c r="DS238" s="157"/>
      <c r="DT238" s="157"/>
      <c r="DU238" s="157"/>
      <c r="DV238" s="157"/>
      <c r="DW238" s="157"/>
      <c r="DX238" s="157"/>
      <c r="DY238" s="157"/>
      <c r="DZ238" s="157"/>
      <c r="EA238" s="157"/>
      <c r="EB238" s="157"/>
      <c r="EC238" s="157"/>
      <c r="ED238" s="157"/>
      <c r="EE238" s="157"/>
    </row>
    <row r="239" spans="1:135" ht="9.75" customHeight="1">
      <c r="A239" s="157"/>
      <c r="B239" s="157"/>
      <c r="C239" s="157"/>
      <c r="D239" s="157"/>
      <c r="E239" s="157"/>
      <c r="F239" s="157"/>
      <c r="G239" s="157"/>
      <c r="H239" s="157"/>
      <c r="I239" s="494"/>
      <c r="J239" s="494"/>
      <c r="K239" s="494"/>
      <c r="L239" s="494"/>
      <c r="M239" s="494"/>
      <c r="N239" s="494"/>
      <c r="O239" s="494"/>
      <c r="P239" s="494"/>
      <c r="Q239" s="494"/>
      <c r="R239" s="494"/>
      <c r="S239" s="494"/>
      <c r="T239" s="494"/>
      <c r="U239" s="494"/>
      <c r="V239" s="494"/>
      <c r="W239" s="494"/>
      <c r="X239" s="494"/>
      <c r="Y239" s="494"/>
      <c r="Z239" s="494"/>
      <c r="AA239" s="494"/>
      <c r="AB239" s="494"/>
      <c r="AH239" s="492"/>
      <c r="AI239" s="157"/>
      <c r="AJ239" s="157"/>
      <c r="AK239" s="525"/>
      <c r="AL239" s="525"/>
      <c r="AM239" s="525"/>
      <c r="AN239" s="157"/>
      <c r="AO239" s="157"/>
      <c r="AP239" s="525"/>
      <c r="AQ239" s="525"/>
      <c r="AR239" s="525"/>
      <c r="AS239" s="525"/>
      <c r="AT239" s="525"/>
      <c r="AU239" s="525"/>
      <c r="AV239" s="525"/>
      <c r="AW239" s="525"/>
      <c r="AX239" s="525"/>
      <c r="AY239" s="525"/>
      <c r="AZ239" s="525"/>
      <c r="BA239" s="157"/>
      <c r="BB239" s="157"/>
      <c r="BC239" s="157"/>
      <c r="BD239" s="157"/>
      <c r="BE239" s="157"/>
      <c r="BF239" s="157"/>
      <c r="BG239" s="157"/>
      <c r="BH239" s="157"/>
      <c r="BI239" s="157"/>
      <c r="BJ239" s="157"/>
      <c r="BK239" s="157"/>
      <c r="BL239" s="157"/>
      <c r="BM239" s="157"/>
      <c r="BN239" s="157"/>
      <c r="BO239" s="157"/>
      <c r="BP239" s="493"/>
      <c r="BQ239" s="157"/>
      <c r="BR239" s="494"/>
      <c r="BS239" s="157"/>
      <c r="BT239" s="157"/>
      <c r="BU239" s="157"/>
      <c r="BV239" s="157"/>
      <c r="BW239" s="157"/>
      <c r="BX239" s="157"/>
      <c r="BY239" s="157"/>
      <c r="BZ239" s="157"/>
      <c r="CA239" s="157"/>
      <c r="CB239" s="157"/>
      <c r="CC239" s="157"/>
      <c r="CD239" s="157"/>
      <c r="CE239" s="157"/>
      <c r="CF239" s="157"/>
      <c r="CG239" s="157"/>
      <c r="CH239" s="157"/>
      <c r="CI239" s="157"/>
      <c r="CJ239" s="157"/>
      <c r="CK239" s="157"/>
      <c r="CL239" s="157"/>
      <c r="CM239" s="157"/>
      <c r="CN239" s="157"/>
      <c r="CO239" s="157"/>
      <c r="CP239" s="157"/>
      <c r="CQ239" s="157"/>
      <c r="CR239" s="157"/>
      <c r="CS239" s="157"/>
      <c r="CT239" s="157"/>
      <c r="CU239" s="157"/>
      <c r="CV239" s="157"/>
      <c r="CW239" s="157"/>
      <c r="CX239" s="157"/>
      <c r="CY239" s="157"/>
      <c r="CZ239" s="157"/>
      <c r="DA239" s="157"/>
      <c r="DB239" s="157"/>
      <c r="DC239" s="157"/>
      <c r="DD239" s="157"/>
      <c r="DE239" s="157"/>
      <c r="DF239" s="157"/>
      <c r="DG239" s="157"/>
      <c r="DH239" s="157"/>
      <c r="DI239" s="157"/>
      <c r="DJ239" s="157"/>
      <c r="DK239" s="157"/>
      <c r="DL239" s="157"/>
      <c r="DM239" s="157"/>
      <c r="DN239" s="157"/>
      <c r="DO239" s="157"/>
      <c r="DP239" s="157"/>
      <c r="DQ239" s="157"/>
      <c r="DR239" s="157"/>
      <c r="DS239" s="157"/>
      <c r="DT239" s="157"/>
      <c r="DU239" s="157"/>
      <c r="DV239" s="157"/>
      <c r="DW239" s="157"/>
      <c r="DX239" s="157"/>
      <c r="DY239" s="157"/>
      <c r="DZ239" s="157"/>
      <c r="EA239" s="157"/>
      <c r="EB239" s="157"/>
      <c r="EC239" s="157"/>
      <c r="ED239" s="157"/>
      <c r="EE239" s="157"/>
    </row>
    <row r="240" spans="1:135" ht="9.75" customHeight="1">
      <c r="A240" s="157"/>
      <c r="B240" s="157"/>
      <c r="C240" s="157"/>
      <c r="D240" s="157"/>
      <c r="E240" s="157"/>
      <c r="F240" s="157"/>
      <c r="G240" s="157"/>
      <c r="H240" s="157"/>
      <c r="I240" s="494"/>
      <c r="J240" s="494"/>
      <c r="K240" s="494"/>
      <c r="L240" s="494"/>
      <c r="M240" s="494"/>
      <c r="N240" s="494"/>
      <c r="O240" s="494"/>
      <c r="P240" s="494"/>
      <c r="Q240" s="494"/>
      <c r="R240" s="494"/>
      <c r="S240" s="494"/>
      <c r="T240" s="494"/>
      <c r="U240" s="494"/>
      <c r="V240" s="494"/>
      <c r="W240" s="494"/>
      <c r="X240" s="494"/>
      <c r="Y240" s="494"/>
      <c r="Z240" s="494"/>
      <c r="AA240" s="494"/>
      <c r="AB240" s="494"/>
      <c r="AH240" s="492"/>
      <c r="AI240" s="157"/>
      <c r="AJ240" s="157"/>
      <c r="AK240" s="525"/>
      <c r="AL240" s="525"/>
      <c r="AM240" s="525"/>
      <c r="AN240" s="157"/>
      <c r="AO240" s="157"/>
      <c r="AP240" s="525"/>
      <c r="AQ240" s="525"/>
      <c r="AR240" s="525"/>
      <c r="AS240" s="525"/>
      <c r="AT240" s="525"/>
      <c r="AU240" s="525"/>
      <c r="AV240" s="525"/>
      <c r="AW240" s="525"/>
      <c r="AX240" s="525"/>
      <c r="AY240" s="525"/>
      <c r="AZ240" s="525"/>
      <c r="BA240" s="157"/>
      <c r="BB240" s="157"/>
      <c r="BC240" s="157"/>
      <c r="BD240" s="157"/>
      <c r="BE240" s="157"/>
      <c r="BF240" s="157"/>
      <c r="BG240" s="157"/>
      <c r="BH240" s="157"/>
      <c r="BI240" s="157"/>
      <c r="BJ240" s="157"/>
      <c r="BK240" s="157"/>
      <c r="BL240" s="157"/>
      <c r="BM240" s="157"/>
      <c r="BN240" s="157"/>
      <c r="BO240" s="157"/>
      <c r="BP240" s="493"/>
      <c r="BQ240" s="157"/>
      <c r="BR240" s="494"/>
      <c r="BS240" s="157"/>
      <c r="BT240" s="157"/>
      <c r="BU240" s="157"/>
      <c r="BV240" s="157"/>
      <c r="BW240" s="157"/>
      <c r="BX240" s="157"/>
      <c r="BY240" s="157"/>
      <c r="BZ240" s="157"/>
      <c r="CA240" s="157"/>
      <c r="CB240" s="157"/>
      <c r="CC240" s="157"/>
      <c r="CD240" s="157"/>
      <c r="CE240" s="157"/>
      <c r="CF240" s="157"/>
      <c r="CG240" s="157"/>
      <c r="CH240" s="157"/>
      <c r="CI240" s="157"/>
      <c r="CJ240" s="157"/>
      <c r="CK240" s="157"/>
      <c r="CL240" s="157"/>
      <c r="CM240" s="157"/>
      <c r="CN240" s="157"/>
      <c r="CO240" s="157"/>
      <c r="CP240" s="157"/>
      <c r="CQ240" s="157"/>
      <c r="CR240" s="157"/>
      <c r="CS240" s="157"/>
      <c r="CT240" s="157"/>
      <c r="CU240" s="157"/>
      <c r="CV240" s="157"/>
      <c r="CW240" s="157"/>
      <c r="CX240" s="157"/>
      <c r="CY240" s="157"/>
      <c r="CZ240" s="157"/>
      <c r="DA240" s="157"/>
      <c r="DB240" s="157"/>
      <c r="DC240" s="157"/>
      <c r="DD240" s="157"/>
      <c r="DE240" s="157"/>
      <c r="DF240" s="157"/>
      <c r="DG240" s="157"/>
      <c r="DH240" s="157"/>
      <c r="DI240" s="157"/>
      <c r="DJ240" s="157"/>
      <c r="DK240" s="157"/>
      <c r="DL240" s="157"/>
      <c r="DM240" s="157"/>
      <c r="DN240" s="157"/>
      <c r="DO240" s="157"/>
      <c r="DP240" s="157"/>
      <c r="DQ240" s="157"/>
      <c r="DR240" s="157"/>
      <c r="DS240" s="157"/>
      <c r="DT240" s="157"/>
      <c r="DU240" s="157"/>
      <c r="DV240" s="157"/>
      <c r="DW240" s="157"/>
      <c r="DX240" s="157"/>
      <c r="DY240" s="157"/>
      <c r="DZ240" s="157"/>
      <c r="EA240" s="157"/>
      <c r="EB240" s="157"/>
      <c r="EC240" s="157"/>
      <c r="ED240" s="157"/>
      <c r="EE240" s="157"/>
    </row>
    <row r="241" spans="1:135" ht="9.75" customHeight="1">
      <c r="A241" s="157"/>
      <c r="B241" s="157"/>
      <c r="C241" s="157"/>
      <c r="D241" s="157"/>
      <c r="E241" s="157"/>
      <c r="F241" s="157"/>
      <c r="G241" s="157"/>
      <c r="H241" s="157"/>
      <c r="I241" s="494"/>
      <c r="J241" s="494"/>
      <c r="K241" s="494"/>
      <c r="L241" s="494"/>
      <c r="M241" s="494"/>
      <c r="N241" s="494"/>
      <c r="O241" s="494"/>
      <c r="P241" s="494"/>
      <c r="Q241" s="494"/>
      <c r="R241" s="494"/>
      <c r="S241" s="494"/>
      <c r="T241" s="494"/>
      <c r="U241" s="494"/>
      <c r="V241" s="494"/>
      <c r="W241" s="494"/>
      <c r="X241" s="494"/>
      <c r="Y241" s="494"/>
      <c r="Z241" s="494"/>
      <c r="AA241" s="494"/>
      <c r="AB241" s="494"/>
      <c r="AH241" s="492"/>
      <c r="AI241" s="157"/>
      <c r="AJ241" s="157"/>
      <c r="AK241" s="525"/>
      <c r="AL241" s="525"/>
      <c r="AM241" s="525"/>
      <c r="AN241" s="157"/>
      <c r="AO241" s="157"/>
      <c r="AP241" s="525"/>
      <c r="AQ241" s="525"/>
      <c r="AR241" s="525"/>
      <c r="AS241" s="525"/>
      <c r="AT241" s="525"/>
      <c r="AU241" s="525"/>
      <c r="AV241" s="525"/>
      <c r="AW241" s="525"/>
      <c r="AX241" s="525"/>
      <c r="AY241" s="525"/>
      <c r="AZ241" s="525"/>
      <c r="BA241" s="157"/>
      <c r="BB241" s="157"/>
      <c r="BC241" s="157"/>
      <c r="BD241" s="157"/>
      <c r="BE241" s="157"/>
      <c r="BF241" s="157"/>
      <c r="BG241" s="157"/>
      <c r="BH241" s="157"/>
      <c r="BI241" s="157"/>
      <c r="BJ241" s="157"/>
      <c r="BK241" s="157"/>
      <c r="BL241" s="157"/>
      <c r="BM241" s="157"/>
      <c r="BN241" s="157"/>
      <c r="BO241" s="157"/>
      <c r="BP241" s="493"/>
      <c r="BQ241" s="157"/>
      <c r="BR241" s="494"/>
      <c r="BS241" s="157"/>
      <c r="BT241" s="157"/>
      <c r="BU241" s="157"/>
      <c r="BV241" s="157"/>
      <c r="BW241" s="157"/>
      <c r="BX241" s="157"/>
      <c r="BY241" s="157"/>
      <c r="BZ241" s="157"/>
      <c r="CA241" s="157"/>
      <c r="CB241" s="157"/>
      <c r="CC241" s="157"/>
      <c r="CD241" s="157"/>
      <c r="CE241" s="157"/>
      <c r="CF241" s="157"/>
      <c r="CG241" s="157"/>
      <c r="CH241" s="157"/>
      <c r="CI241" s="157"/>
      <c r="CJ241" s="157"/>
      <c r="CK241" s="157"/>
      <c r="CL241" s="157"/>
      <c r="CM241" s="157"/>
      <c r="CN241" s="157"/>
      <c r="CO241" s="157"/>
      <c r="CP241" s="157"/>
      <c r="CQ241" s="157"/>
      <c r="CR241" s="157"/>
      <c r="CS241" s="157"/>
      <c r="CT241" s="157"/>
      <c r="CU241" s="157"/>
      <c r="CV241" s="157"/>
      <c r="CW241" s="157"/>
      <c r="CX241" s="157"/>
      <c r="CY241" s="157"/>
      <c r="CZ241" s="157"/>
      <c r="DA241" s="157"/>
      <c r="DB241" s="157"/>
      <c r="DC241" s="157"/>
      <c r="DD241" s="157"/>
      <c r="DE241" s="157"/>
      <c r="DF241" s="157"/>
      <c r="DG241" s="157"/>
      <c r="DH241" s="157"/>
      <c r="DI241" s="157"/>
      <c r="DJ241" s="157"/>
      <c r="DK241" s="157"/>
      <c r="DL241" s="157"/>
      <c r="DM241" s="157"/>
      <c r="DN241" s="157"/>
      <c r="DO241" s="157"/>
      <c r="DP241" s="157"/>
      <c r="DQ241" s="157"/>
      <c r="DR241" s="157"/>
      <c r="DS241" s="157"/>
      <c r="DT241" s="157"/>
      <c r="DU241" s="157"/>
      <c r="DV241" s="157"/>
      <c r="DW241" s="157"/>
      <c r="DX241" s="157"/>
      <c r="DY241" s="157"/>
      <c r="DZ241" s="157"/>
      <c r="EA241" s="157"/>
      <c r="EB241" s="157"/>
      <c r="EC241" s="157"/>
      <c r="ED241" s="157"/>
      <c r="EE241" s="157"/>
    </row>
    <row r="242" spans="1:135" ht="9.75" customHeight="1">
      <c r="A242" s="157"/>
      <c r="B242" s="157"/>
      <c r="C242" s="157"/>
      <c r="D242" s="157"/>
      <c r="E242" s="157"/>
      <c r="F242" s="157"/>
      <c r="G242" s="157"/>
      <c r="H242" s="157"/>
      <c r="I242" s="494"/>
      <c r="J242" s="494"/>
      <c r="K242" s="494"/>
      <c r="L242" s="494"/>
      <c r="M242" s="494"/>
      <c r="N242" s="494"/>
      <c r="O242" s="494"/>
      <c r="P242" s="494"/>
      <c r="Q242" s="494"/>
      <c r="R242" s="494"/>
      <c r="S242" s="494"/>
      <c r="T242" s="494"/>
      <c r="U242" s="494"/>
      <c r="V242" s="494"/>
      <c r="W242" s="494"/>
      <c r="X242" s="494"/>
      <c r="Y242" s="494"/>
      <c r="Z242" s="494"/>
      <c r="AA242" s="494"/>
      <c r="AB242" s="494"/>
      <c r="AH242" s="492"/>
      <c r="AI242" s="157"/>
      <c r="AJ242" s="157"/>
      <c r="AK242" s="525"/>
      <c r="AL242" s="525"/>
      <c r="AM242" s="525"/>
      <c r="AN242" s="157"/>
      <c r="AO242" s="157"/>
      <c r="AP242" s="525"/>
      <c r="AQ242" s="525"/>
      <c r="AR242" s="525"/>
      <c r="AS242" s="525"/>
      <c r="AT242" s="525"/>
      <c r="AU242" s="525"/>
      <c r="AV242" s="525"/>
      <c r="AW242" s="525"/>
      <c r="AX242" s="525"/>
      <c r="AY242" s="525"/>
      <c r="AZ242" s="525"/>
      <c r="BA242" s="157"/>
      <c r="BB242" s="157"/>
      <c r="BC242" s="157"/>
      <c r="BD242" s="157"/>
      <c r="BE242" s="157"/>
      <c r="BF242" s="157"/>
      <c r="BG242" s="157"/>
      <c r="BH242" s="157"/>
      <c r="BI242" s="157"/>
      <c r="BJ242" s="157"/>
      <c r="BK242" s="157"/>
      <c r="BL242" s="157"/>
      <c r="BM242" s="157"/>
      <c r="BN242" s="157"/>
      <c r="BO242" s="157"/>
      <c r="BP242" s="493"/>
      <c r="BQ242" s="157"/>
      <c r="BR242" s="494"/>
      <c r="BS242" s="157"/>
      <c r="BT242" s="157"/>
      <c r="BU242" s="157"/>
      <c r="BV242" s="157"/>
      <c r="BW242" s="157"/>
      <c r="BX242" s="157"/>
      <c r="BY242" s="157"/>
      <c r="BZ242" s="157"/>
      <c r="CA242" s="157"/>
      <c r="CB242" s="157"/>
      <c r="CC242" s="157"/>
      <c r="CD242" s="157"/>
      <c r="CE242" s="157"/>
      <c r="CF242" s="157"/>
      <c r="CG242" s="157"/>
      <c r="CH242" s="157"/>
      <c r="CI242" s="157"/>
      <c r="CJ242" s="157"/>
      <c r="CK242" s="157"/>
      <c r="CL242" s="157"/>
      <c r="CM242" s="157"/>
      <c r="CN242" s="157"/>
      <c r="CO242" s="157"/>
      <c r="CP242" s="157"/>
      <c r="CQ242" s="157"/>
      <c r="CR242" s="157"/>
      <c r="CS242" s="157"/>
      <c r="CT242" s="157"/>
      <c r="CU242" s="157"/>
      <c r="CV242" s="157"/>
      <c r="CW242" s="157"/>
      <c r="CX242" s="157"/>
      <c r="CY242" s="157"/>
      <c r="CZ242" s="157"/>
      <c r="DA242" s="157"/>
      <c r="DB242" s="157"/>
      <c r="DC242" s="157"/>
      <c r="DD242" s="157"/>
      <c r="DE242" s="157"/>
      <c r="DF242" s="157"/>
      <c r="DG242" s="157"/>
      <c r="DH242" s="157"/>
      <c r="DI242" s="157"/>
      <c r="DJ242" s="157"/>
      <c r="DK242" s="157"/>
      <c r="DL242" s="157"/>
      <c r="DM242" s="157"/>
      <c r="DN242" s="157"/>
      <c r="DO242" s="157"/>
      <c r="DP242" s="157"/>
      <c r="DQ242" s="157"/>
      <c r="DR242" s="157"/>
      <c r="DS242" s="157"/>
      <c r="DT242" s="157"/>
      <c r="DU242" s="157"/>
      <c r="DV242" s="157"/>
      <c r="DW242" s="157"/>
      <c r="DX242" s="157"/>
      <c r="DY242" s="157"/>
      <c r="DZ242" s="157"/>
      <c r="EA242" s="157"/>
      <c r="EB242" s="157"/>
      <c r="EC242" s="157"/>
      <c r="ED242" s="157"/>
      <c r="EE242" s="157"/>
    </row>
    <row r="243" spans="1:135" ht="9.75" customHeight="1">
      <c r="A243" s="157"/>
      <c r="B243" s="157"/>
      <c r="C243" s="157"/>
      <c r="D243" s="157"/>
      <c r="E243" s="157"/>
      <c r="F243" s="157"/>
      <c r="G243" s="157"/>
      <c r="H243" s="157"/>
      <c r="I243" s="494"/>
      <c r="J243" s="494"/>
      <c r="K243" s="494"/>
      <c r="L243" s="494"/>
      <c r="M243" s="494"/>
      <c r="N243" s="494"/>
      <c r="O243" s="494"/>
      <c r="P243" s="494"/>
      <c r="Q243" s="494"/>
      <c r="R243" s="494"/>
      <c r="S243" s="494"/>
      <c r="T243" s="494"/>
      <c r="U243" s="494"/>
      <c r="V243" s="494"/>
      <c r="W243" s="494"/>
      <c r="X243" s="494"/>
      <c r="Y243" s="494"/>
      <c r="Z243" s="494"/>
      <c r="AA243" s="494"/>
      <c r="AB243" s="494"/>
      <c r="AH243" s="492"/>
      <c r="AI243" s="157"/>
      <c r="AJ243" s="157"/>
      <c r="AK243" s="525"/>
      <c r="AL243" s="525"/>
      <c r="AM243" s="525"/>
      <c r="AN243" s="157"/>
      <c r="AO243" s="157"/>
      <c r="AP243" s="525"/>
      <c r="AQ243" s="525"/>
      <c r="AR243" s="525"/>
      <c r="AS243" s="525"/>
      <c r="AT243" s="525"/>
      <c r="AU243" s="525"/>
      <c r="AV243" s="525"/>
      <c r="AW243" s="525"/>
      <c r="AX243" s="525"/>
      <c r="AY243" s="525"/>
      <c r="AZ243" s="525"/>
      <c r="BA243" s="157"/>
      <c r="BB243" s="157"/>
      <c r="BC243" s="157"/>
      <c r="BD243" s="157"/>
      <c r="BE243" s="157"/>
      <c r="BF243" s="157"/>
      <c r="BG243" s="157"/>
      <c r="BH243" s="157"/>
      <c r="BI243" s="157"/>
      <c r="BJ243" s="157"/>
      <c r="BK243" s="157"/>
      <c r="BL243" s="157"/>
      <c r="BM243" s="157"/>
      <c r="BN243" s="157"/>
      <c r="BO243" s="157"/>
      <c r="BP243" s="493"/>
      <c r="BQ243" s="157"/>
      <c r="BR243" s="494"/>
      <c r="BS243" s="157"/>
      <c r="BT243" s="157"/>
      <c r="BU243" s="157"/>
      <c r="BV243" s="157"/>
      <c r="BW243" s="157"/>
      <c r="BX243" s="157"/>
      <c r="BY243" s="157"/>
      <c r="BZ243" s="157"/>
      <c r="CA243" s="157"/>
      <c r="CB243" s="157"/>
      <c r="CC243" s="157"/>
      <c r="CD243" s="157"/>
      <c r="CE243" s="157"/>
      <c r="CF243" s="157"/>
      <c r="CG243" s="157"/>
      <c r="CH243" s="157"/>
      <c r="CI243" s="157"/>
      <c r="CJ243" s="157"/>
      <c r="CK243" s="157"/>
      <c r="CL243" s="157"/>
      <c r="CM243" s="157"/>
      <c r="CN243" s="157"/>
      <c r="CO243" s="157"/>
      <c r="CP243" s="157"/>
      <c r="CQ243" s="157"/>
      <c r="CR243" s="157"/>
      <c r="CS243" s="157"/>
      <c r="CT243" s="157"/>
      <c r="CU243" s="157"/>
      <c r="CV243" s="157"/>
      <c r="CW243" s="157"/>
      <c r="CX243" s="157"/>
      <c r="CY243" s="157"/>
      <c r="CZ243" s="157"/>
      <c r="DA243" s="157"/>
      <c r="DB243" s="157"/>
      <c r="DC243" s="157"/>
      <c r="DD243" s="157"/>
      <c r="DE243" s="157"/>
      <c r="DF243" s="157"/>
      <c r="DG243" s="157"/>
      <c r="DH243" s="157"/>
      <c r="DI243" s="157"/>
      <c r="DJ243" s="157"/>
      <c r="DK243" s="157"/>
      <c r="DL243" s="157"/>
      <c r="DM243" s="157"/>
      <c r="DN243" s="157"/>
      <c r="DO243" s="157"/>
      <c r="DP243" s="157"/>
      <c r="DQ243" s="157"/>
      <c r="DR243" s="157"/>
      <c r="DS243" s="157"/>
      <c r="DT243" s="157"/>
      <c r="DU243" s="157"/>
      <c r="DV243" s="157"/>
      <c r="DW243" s="157"/>
      <c r="DX243" s="157"/>
      <c r="DY243" s="157"/>
      <c r="DZ243" s="157"/>
      <c r="EA243" s="157"/>
      <c r="EB243" s="157"/>
      <c r="EC243" s="157"/>
      <c r="ED243" s="157"/>
      <c r="EE243" s="157"/>
    </row>
    <row r="244" spans="1:135" ht="9.75" customHeight="1">
      <c r="A244" s="157"/>
      <c r="B244" s="157"/>
      <c r="C244" s="157"/>
      <c r="D244" s="157"/>
      <c r="E244" s="157"/>
      <c r="F244" s="157"/>
      <c r="G244" s="157"/>
      <c r="H244" s="157"/>
      <c r="I244" s="494"/>
      <c r="J244" s="494"/>
      <c r="K244" s="494"/>
      <c r="L244" s="494"/>
      <c r="M244" s="494"/>
      <c r="N244" s="494"/>
      <c r="O244" s="494"/>
      <c r="P244" s="494"/>
      <c r="Q244" s="494"/>
      <c r="R244" s="494"/>
      <c r="S244" s="494"/>
      <c r="T244" s="494"/>
      <c r="U244" s="494"/>
      <c r="V244" s="494"/>
      <c r="W244" s="494"/>
      <c r="X244" s="494"/>
      <c r="Y244" s="494"/>
      <c r="Z244" s="494"/>
      <c r="AA244" s="494"/>
      <c r="AB244" s="494"/>
      <c r="AH244" s="492"/>
      <c r="AI244" s="157"/>
      <c r="AJ244" s="157"/>
      <c r="AK244" s="525"/>
      <c r="AL244" s="525"/>
      <c r="AM244" s="525"/>
      <c r="AN244" s="157"/>
      <c r="AO244" s="157"/>
      <c r="AP244" s="525"/>
      <c r="AQ244" s="525"/>
      <c r="AR244" s="525"/>
      <c r="AS244" s="525"/>
      <c r="AT244" s="525"/>
      <c r="AU244" s="525"/>
      <c r="AV244" s="525"/>
      <c r="AW244" s="525"/>
      <c r="AX244" s="525"/>
      <c r="AY244" s="525"/>
      <c r="AZ244" s="525"/>
      <c r="BA244" s="157"/>
      <c r="BB244" s="157"/>
      <c r="BC244" s="157"/>
      <c r="BD244" s="157"/>
      <c r="BE244" s="157"/>
      <c r="BF244" s="157"/>
      <c r="BG244" s="157"/>
      <c r="BH244" s="157"/>
      <c r="BI244" s="157"/>
      <c r="BJ244" s="157"/>
      <c r="BK244" s="157"/>
      <c r="BL244" s="157"/>
      <c r="BM244" s="157"/>
      <c r="BN244" s="157"/>
      <c r="BO244" s="157"/>
      <c r="BP244" s="493"/>
      <c r="BQ244" s="157"/>
      <c r="BR244" s="494"/>
      <c r="BS244" s="157"/>
      <c r="BT244" s="157"/>
      <c r="BU244" s="157"/>
      <c r="BV244" s="157"/>
      <c r="BW244" s="157"/>
      <c r="BX244" s="157"/>
      <c r="BY244" s="157"/>
      <c r="BZ244" s="157"/>
      <c r="CA244" s="157"/>
      <c r="CB244" s="157"/>
      <c r="CC244" s="157"/>
      <c r="CD244" s="157"/>
      <c r="CE244" s="157"/>
      <c r="CF244" s="157"/>
      <c r="CG244" s="157"/>
      <c r="CH244" s="157"/>
      <c r="CI244" s="157"/>
      <c r="CJ244" s="157"/>
      <c r="CK244" s="157"/>
      <c r="CL244" s="157"/>
      <c r="CM244" s="157"/>
      <c r="CN244" s="157"/>
      <c r="CO244" s="157"/>
      <c r="CP244" s="157"/>
      <c r="CQ244" s="157"/>
      <c r="CR244" s="157"/>
      <c r="CS244" s="157"/>
      <c r="CT244" s="157"/>
      <c r="CU244" s="157"/>
      <c r="CV244" s="157"/>
      <c r="CW244" s="157"/>
      <c r="CX244" s="157"/>
      <c r="CY244" s="157"/>
      <c r="CZ244" s="157"/>
      <c r="DA244" s="157"/>
      <c r="DB244" s="157"/>
      <c r="DC244" s="157"/>
      <c r="DD244" s="157"/>
      <c r="DE244" s="157"/>
      <c r="DF244" s="157"/>
      <c r="DG244" s="157"/>
      <c r="DH244" s="157"/>
      <c r="DI244" s="157"/>
      <c r="DJ244" s="157"/>
      <c r="DK244" s="157"/>
      <c r="DL244" s="157"/>
      <c r="DM244" s="157"/>
      <c r="DN244" s="157"/>
      <c r="DO244" s="157"/>
      <c r="DP244" s="157"/>
      <c r="DQ244" s="157"/>
      <c r="DR244" s="157"/>
      <c r="DS244" s="157"/>
      <c r="DT244" s="157"/>
      <c r="DU244" s="157"/>
      <c r="DV244" s="157"/>
      <c r="DW244" s="157"/>
      <c r="DX244" s="157"/>
      <c r="DY244" s="157"/>
      <c r="DZ244" s="157"/>
      <c r="EA244" s="157"/>
      <c r="EB244" s="157"/>
      <c r="EC244" s="157"/>
      <c r="ED244" s="157"/>
      <c r="EE244" s="157"/>
    </row>
    <row r="245" spans="1:135" ht="9.75" customHeight="1">
      <c r="A245" s="157"/>
      <c r="B245" s="157"/>
      <c r="C245" s="157"/>
      <c r="D245" s="157"/>
      <c r="E245" s="157"/>
      <c r="F245" s="157"/>
      <c r="G245" s="157"/>
      <c r="H245" s="157"/>
      <c r="I245" s="494"/>
      <c r="J245" s="494"/>
      <c r="K245" s="494"/>
      <c r="L245" s="494"/>
      <c r="M245" s="494"/>
      <c r="N245" s="494"/>
      <c r="O245" s="494"/>
      <c r="P245" s="494"/>
      <c r="Q245" s="494"/>
      <c r="R245" s="494"/>
      <c r="S245" s="494"/>
      <c r="T245" s="494"/>
      <c r="U245" s="494"/>
      <c r="V245" s="494"/>
      <c r="W245" s="494"/>
      <c r="X245" s="494"/>
      <c r="Y245" s="494"/>
      <c r="Z245" s="494"/>
      <c r="AA245" s="494"/>
      <c r="AB245" s="494"/>
      <c r="AH245" s="492"/>
      <c r="AI245" s="157"/>
      <c r="AJ245" s="157"/>
      <c r="AK245" s="525"/>
      <c r="AL245" s="525"/>
      <c r="AM245" s="525"/>
      <c r="AN245" s="157"/>
      <c r="AO245" s="157"/>
      <c r="AP245" s="525"/>
      <c r="AQ245" s="525"/>
      <c r="AR245" s="525"/>
      <c r="AS245" s="525"/>
      <c r="AT245" s="525"/>
      <c r="AU245" s="525"/>
      <c r="AV245" s="525"/>
      <c r="AW245" s="525"/>
      <c r="AX245" s="525"/>
      <c r="AY245" s="525"/>
      <c r="AZ245" s="525"/>
      <c r="BA245" s="157"/>
      <c r="BB245" s="157"/>
      <c r="BC245" s="157"/>
      <c r="BD245" s="157"/>
      <c r="BE245" s="157"/>
      <c r="BF245" s="157"/>
      <c r="BG245" s="157"/>
      <c r="BH245" s="157"/>
      <c r="BI245" s="157"/>
      <c r="BJ245" s="157"/>
      <c r="BK245" s="157"/>
      <c r="BL245" s="157"/>
      <c r="BM245" s="157"/>
      <c r="BN245" s="157"/>
      <c r="BO245" s="157"/>
      <c r="BP245" s="493"/>
      <c r="BQ245" s="157"/>
      <c r="BR245" s="494"/>
      <c r="BS245" s="157"/>
      <c r="BT245" s="157"/>
      <c r="BU245" s="157"/>
      <c r="BV245" s="157"/>
      <c r="BW245" s="157"/>
      <c r="BX245" s="157"/>
      <c r="BY245" s="157"/>
      <c r="BZ245" s="157"/>
      <c r="CA245" s="157"/>
      <c r="CB245" s="157"/>
      <c r="CC245" s="157"/>
      <c r="CD245" s="157"/>
      <c r="CE245" s="157"/>
      <c r="CF245" s="157"/>
      <c r="CG245" s="157"/>
      <c r="CH245" s="157"/>
      <c r="CI245" s="157"/>
      <c r="CJ245" s="157"/>
      <c r="CK245" s="157"/>
      <c r="CL245" s="157"/>
      <c r="CM245" s="157"/>
      <c r="CN245" s="157"/>
      <c r="CO245" s="157"/>
      <c r="CP245" s="157"/>
      <c r="CQ245" s="157"/>
      <c r="CR245" s="157"/>
      <c r="CS245" s="157"/>
      <c r="CT245" s="157"/>
      <c r="CU245" s="157"/>
      <c r="CV245" s="157"/>
      <c r="CW245" s="157"/>
      <c r="CX245" s="157"/>
      <c r="CY245" s="157"/>
      <c r="CZ245" s="157"/>
      <c r="DA245" s="157"/>
      <c r="DB245" s="157"/>
      <c r="DC245" s="157"/>
      <c r="DD245" s="157"/>
      <c r="DE245" s="157"/>
      <c r="DF245" s="157"/>
      <c r="DG245" s="157"/>
      <c r="DH245" s="157"/>
      <c r="DI245" s="157"/>
      <c r="DJ245" s="157"/>
      <c r="DK245" s="157"/>
      <c r="DL245" s="157"/>
      <c r="DM245" s="157"/>
      <c r="DN245" s="157"/>
      <c r="DO245" s="157"/>
      <c r="DP245" s="157"/>
      <c r="DQ245" s="157"/>
      <c r="DR245" s="157"/>
      <c r="DS245" s="157"/>
      <c r="DT245" s="157"/>
      <c r="DU245" s="157"/>
      <c r="DV245" s="157"/>
      <c r="DW245" s="157"/>
      <c r="DX245" s="157"/>
      <c r="DY245" s="157"/>
      <c r="DZ245" s="157"/>
      <c r="EA245" s="157"/>
      <c r="EB245" s="157"/>
      <c r="EC245" s="157"/>
      <c r="ED245" s="157"/>
      <c r="EE245" s="157"/>
    </row>
    <row r="246" spans="1:135" ht="9.75" customHeight="1">
      <c r="A246" s="157"/>
      <c r="B246" s="157"/>
      <c r="C246" s="157"/>
      <c r="D246" s="157"/>
      <c r="E246" s="157"/>
      <c r="F246" s="157"/>
      <c r="G246" s="157"/>
      <c r="H246" s="157"/>
      <c r="I246" s="494"/>
      <c r="J246" s="494"/>
      <c r="K246" s="494"/>
      <c r="L246" s="494"/>
      <c r="M246" s="494"/>
      <c r="N246" s="494"/>
      <c r="O246" s="494"/>
      <c r="P246" s="494"/>
      <c r="Q246" s="494"/>
      <c r="R246" s="494"/>
      <c r="S246" s="494"/>
      <c r="T246" s="494"/>
      <c r="U246" s="494"/>
      <c r="V246" s="494"/>
      <c r="W246" s="494"/>
      <c r="X246" s="494"/>
      <c r="Y246" s="494"/>
      <c r="Z246" s="494"/>
      <c r="AA246" s="494"/>
      <c r="AB246" s="494"/>
      <c r="AH246" s="492"/>
      <c r="AI246" s="157"/>
      <c r="AJ246" s="157"/>
      <c r="AK246" s="525"/>
      <c r="AL246" s="525"/>
      <c r="AM246" s="525"/>
      <c r="AN246" s="157"/>
      <c r="AO246" s="157"/>
      <c r="AP246" s="525"/>
      <c r="AQ246" s="525"/>
      <c r="AR246" s="525"/>
      <c r="AS246" s="525"/>
      <c r="AT246" s="525"/>
      <c r="AU246" s="525"/>
      <c r="AV246" s="525"/>
      <c r="AW246" s="525"/>
      <c r="AX246" s="525"/>
      <c r="AY246" s="525"/>
      <c r="AZ246" s="525"/>
      <c r="BA246" s="157"/>
      <c r="BB246" s="157"/>
      <c r="BC246" s="157"/>
      <c r="BD246" s="157"/>
      <c r="BE246" s="157"/>
      <c r="BF246" s="157"/>
      <c r="BG246" s="157"/>
      <c r="BH246" s="157"/>
      <c r="BI246" s="157"/>
      <c r="BJ246" s="157"/>
      <c r="BK246" s="157"/>
      <c r="BL246" s="157"/>
      <c r="BM246" s="157"/>
      <c r="BN246" s="157"/>
      <c r="BO246" s="157"/>
      <c r="BP246" s="493"/>
      <c r="BQ246" s="157"/>
      <c r="BR246" s="494"/>
      <c r="BS246" s="157"/>
      <c r="BT246" s="157"/>
      <c r="BU246" s="157"/>
      <c r="BV246" s="157"/>
      <c r="BW246" s="157"/>
      <c r="BX246" s="157"/>
      <c r="BY246" s="157"/>
      <c r="BZ246" s="157"/>
      <c r="CA246" s="157"/>
      <c r="CB246" s="157"/>
      <c r="CC246" s="157"/>
      <c r="CD246" s="157"/>
      <c r="CE246" s="157"/>
      <c r="CF246" s="157"/>
      <c r="CG246" s="157"/>
      <c r="CH246" s="157"/>
      <c r="CI246" s="157"/>
      <c r="CJ246" s="157"/>
      <c r="CK246" s="157"/>
      <c r="CL246" s="157"/>
      <c r="CM246" s="157"/>
      <c r="CN246" s="157"/>
      <c r="CO246" s="157"/>
      <c r="CP246" s="157"/>
      <c r="CQ246" s="157"/>
      <c r="CR246" s="157"/>
      <c r="CS246" s="157"/>
      <c r="CT246" s="157"/>
      <c r="CU246" s="157"/>
      <c r="CV246" s="157"/>
      <c r="CW246" s="157"/>
      <c r="CX246" s="157"/>
      <c r="CY246" s="157"/>
      <c r="CZ246" s="157"/>
      <c r="DA246" s="157"/>
      <c r="DB246" s="157"/>
      <c r="DC246" s="157"/>
      <c r="DD246" s="157"/>
      <c r="DE246" s="157"/>
      <c r="DF246" s="157"/>
      <c r="DG246" s="157"/>
      <c r="DH246" s="157"/>
      <c r="DI246" s="157"/>
      <c r="DJ246" s="157"/>
      <c r="DK246" s="157"/>
      <c r="DL246" s="157"/>
      <c r="DM246" s="157"/>
      <c r="DN246" s="157"/>
      <c r="DO246" s="157"/>
      <c r="DP246" s="157"/>
      <c r="DQ246" s="157"/>
      <c r="DR246" s="157"/>
      <c r="DS246" s="157"/>
      <c r="DT246" s="157"/>
      <c r="DU246" s="157"/>
      <c r="DV246" s="157"/>
      <c r="DW246" s="157"/>
      <c r="DX246" s="157"/>
      <c r="DY246" s="157"/>
      <c r="DZ246" s="157"/>
      <c r="EA246" s="157"/>
      <c r="EB246" s="157"/>
      <c r="EC246" s="157"/>
      <c r="ED246" s="157"/>
      <c r="EE246" s="157"/>
    </row>
    <row r="247" spans="1:135" ht="9.75" customHeight="1">
      <c r="A247" s="157"/>
      <c r="B247" s="157"/>
      <c r="C247" s="157"/>
      <c r="D247" s="157"/>
      <c r="E247" s="157"/>
      <c r="F247" s="157"/>
      <c r="G247" s="157"/>
      <c r="H247" s="157"/>
      <c r="I247" s="494"/>
      <c r="J247" s="494"/>
      <c r="K247" s="494"/>
      <c r="L247" s="494"/>
      <c r="M247" s="494"/>
      <c r="N247" s="494"/>
      <c r="O247" s="494"/>
      <c r="P247" s="494"/>
      <c r="Q247" s="494"/>
      <c r="R247" s="494"/>
      <c r="S247" s="494"/>
      <c r="T247" s="494"/>
      <c r="U247" s="494"/>
      <c r="V247" s="494"/>
      <c r="W247" s="494"/>
      <c r="X247" s="494"/>
      <c r="Y247" s="494"/>
      <c r="Z247" s="494"/>
      <c r="AA247" s="494"/>
      <c r="AB247" s="494"/>
      <c r="AH247" s="492"/>
      <c r="AI247" s="157"/>
      <c r="AJ247" s="157"/>
      <c r="AK247" s="525"/>
      <c r="AL247" s="525"/>
      <c r="AM247" s="525"/>
      <c r="AN247" s="157"/>
      <c r="AO247" s="157"/>
      <c r="AP247" s="525"/>
      <c r="AQ247" s="525"/>
      <c r="AR247" s="525"/>
      <c r="AS247" s="525"/>
      <c r="AT247" s="525"/>
      <c r="AU247" s="525"/>
      <c r="AV247" s="525"/>
      <c r="AW247" s="525"/>
      <c r="AX247" s="525"/>
      <c r="AY247" s="525"/>
      <c r="AZ247" s="525"/>
      <c r="BA247" s="157"/>
      <c r="BB247" s="157"/>
      <c r="BC247" s="157"/>
      <c r="BD247" s="157"/>
      <c r="BE247" s="157"/>
      <c r="BF247" s="157"/>
      <c r="BG247" s="157"/>
      <c r="BH247" s="157"/>
      <c r="BI247" s="157"/>
      <c r="BJ247" s="157"/>
      <c r="BK247" s="157"/>
      <c r="BL247" s="157"/>
      <c r="BM247" s="157"/>
      <c r="BN247" s="157"/>
      <c r="BO247" s="157"/>
      <c r="BP247" s="493"/>
      <c r="BQ247" s="157"/>
      <c r="BR247" s="494"/>
      <c r="BS247" s="157"/>
      <c r="BT247" s="157"/>
      <c r="BU247" s="157"/>
      <c r="BV247" s="157"/>
      <c r="BW247" s="157"/>
      <c r="BX247" s="157"/>
      <c r="BY247" s="157"/>
      <c r="BZ247" s="157"/>
      <c r="CA247" s="157"/>
      <c r="CB247" s="157"/>
      <c r="CC247" s="157"/>
      <c r="CD247" s="157"/>
      <c r="CE247" s="157"/>
      <c r="CF247" s="157"/>
      <c r="CG247" s="157"/>
      <c r="CH247" s="157"/>
      <c r="CI247" s="157"/>
      <c r="CJ247" s="157"/>
      <c r="CK247" s="157"/>
      <c r="CL247" s="157"/>
      <c r="CM247" s="157"/>
      <c r="CN247" s="157"/>
      <c r="CO247" s="157"/>
      <c r="CP247" s="157"/>
      <c r="CQ247" s="157"/>
      <c r="CR247" s="157"/>
      <c r="CS247" s="157"/>
      <c r="CT247" s="157"/>
      <c r="CU247" s="157"/>
      <c r="CV247" s="157"/>
      <c r="CW247" s="157"/>
      <c r="CX247" s="157"/>
      <c r="CY247" s="157"/>
      <c r="CZ247" s="157"/>
      <c r="DA247" s="157"/>
      <c r="DB247" s="157"/>
      <c r="DC247" s="157"/>
      <c r="DD247" s="157"/>
      <c r="DE247" s="157"/>
      <c r="DF247" s="157"/>
      <c r="DG247" s="157"/>
      <c r="DH247" s="157"/>
      <c r="DI247" s="157"/>
      <c r="DJ247" s="157"/>
      <c r="DK247" s="157"/>
      <c r="DL247" s="157"/>
      <c r="DM247" s="157"/>
      <c r="DN247" s="157"/>
      <c r="DO247" s="157"/>
      <c r="DP247" s="157"/>
      <c r="DQ247" s="157"/>
      <c r="DR247" s="157"/>
      <c r="DS247" s="157"/>
      <c r="DT247" s="157"/>
      <c r="DU247" s="157"/>
      <c r="DV247" s="157"/>
      <c r="DW247" s="157"/>
      <c r="DX247" s="157"/>
      <c r="DY247" s="157"/>
      <c r="DZ247" s="157"/>
      <c r="EA247" s="157"/>
      <c r="EB247" s="157"/>
      <c r="EC247" s="157"/>
      <c r="ED247" s="157"/>
      <c r="EE247" s="157"/>
    </row>
    <row r="248" spans="1:135" ht="9.75" customHeight="1">
      <c r="A248" s="157"/>
      <c r="B248" s="157"/>
      <c r="C248" s="157"/>
      <c r="D248" s="157"/>
      <c r="E248" s="157"/>
      <c r="F248" s="157"/>
      <c r="G248" s="157"/>
      <c r="H248" s="157"/>
      <c r="I248" s="494"/>
      <c r="J248" s="494"/>
      <c r="K248" s="494"/>
      <c r="L248" s="494"/>
      <c r="M248" s="494"/>
      <c r="N248" s="494"/>
      <c r="O248" s="494"/>
      <c r="P248" s="494"/>
      <c r="Q248" s="494"/>
      <c r="R248" s="494"/>
      <c r="S248" s="494"/>
      <c r="T248" s="494"/>
      <c r="U248" s="494"/>
      <c r="V248" s="494"/>
      <c r="W248" s="494"/>
      <c r="X248" s="494"/>
      <c r="Y248" s="494"/>
      <c r="Z248" s="494"/>
      <c r="AA248" s="494"/>
      <c r="AB248" s="494"/>
      <c r="AH248" s="492"/>
      <c r="AI248" s="157"/>
      <c r="AJ248" s="157"/>
      <c r="AK248" s="525"/>
      <c r="AL248" s="525"/>
      <c r="AM248" s="525"/>
      <c r="AN248" s="157"/>
      <c r="AO248" s="157"/>
      <c r="AP248" s="525"/>
      <c r="AQ248" s="525"/>
      <c r="AR248" s="525"/>
      <c r="AS248" s="525"/>
      <c r="AT248" s="525"/>
      <c r="AU248" s="525"/>
      <c r="AV248" s="525"/>
      <c r="AW248" s="525"/>
      <c r="AX248" s="525"/>
      <c r="AY248" s="525"/>
      <c r="AZ248" s="525"/>
      <c r="BA248" s="157"/>
      <c r="BB248" s="157"/>
      <c r="BC248" s="157"/>
      <c r="BD248" s="157"/>
      <c r="BE248" s="157"/>
      <c r="BF248" s="157"/>
      <c r="BG248" s="157"/>
      <c r="BH248" s="157"/>
      <c r="BI248" s="157"/>
      <c r="BJ248" s="157"/>
      <c r="BK248" s="157"/>
      <c r="BL248" s="157"/>
      <c r="BM248" s="157"/>
      <c r="BN248" s="157"/>
      <c r="BO248" s="157"/>
      <c r="BP248" s="493"/>
      <c r="BQ248" s="157"/>
      <c r="BR248" s="494"/>
      <c r="BS248" s="157"/>
      <c r="BT248" s="157"/>
      <c r="BU248" s="157"/>
      <c r="BV248" s="157"/>
      <c r="BW248" s="157"/>
      <c r="BX248" s="157"/>
      <c r="BY248" s="157"/>
      <c r="BZ248" s="157"/>
      <c r="CA248" s="157"/>
      <c r="CB248" s="157"/>
      <c r="CC248" s="157"/>
      <c r="CD248" s="157"/>
      <c r="CE248" s="157"/>
      <c r="CF248" s="157"/>
      <c r="CG248" s="157"/>
      <c r="CH248" s="157"/>
      <c r="CI248" s="157"/>
      <c r="CJ248" s="157"/>
      <c r="CK248" s="157"/>
      <c r="CL248" s="157"/>
      <c r="CM248" s="157"/>
      <c r="CN248" s="157"/>
      <c r="CO248" s="157"/>
      <c r="CP248" s="157"/>
      <c r="CQ248" s="157"/>
      <c r="CR248" s="157"/>
      <c r="CS248" s="157"/>
      <c r="CT248" s="157"/>
      <c r="CU248" s="157"/>
      <c r="CV248" s="157"/>
      <c r="CW248" s="157"/>
      <c r="CX248" s="157"/>
      <c r="CY248" s="157"/>
      <c r="CZ248" s="157"/>
      <c r="DA248" s="157"/>
      <c r="DB248" s="157"/>
      <c r="DC248" s="157"/>
      <c r="DD248" s="157"/>
      <c r="DE248" s="157"/>
      <c r="DF248" s="157"/>
      <c r="DG248" s="157"/>
      <c r="DH248" s="157"/>
      <c r="DI248" s="157"/>
      <c r="DJ248" s="157"/>
      <c r="DK248" s="157"/>
      <c r="DL248" s="157"/>
      <c r="DM248" s="157"/>
      <c r="DN248" s="157"/>
      <c r="DO248" s="157"/>
      <c r="DP248" s="157"/>
      <c r="DQ248" s="157"/>
      <c r="DR248" s="157"/>
      <c r="DS248" s="157"/>
      <c r="DT248" s="157"/>
      <c r="DU248" s="157"/>
      <c r="DV248" s="157"/>
      <c r="DW248" s="157"/>
      <c r="DX248" s="157"/>
      <c r="DY248" s="157"/>
      <c r="DZ248" s="157"/>
      <c r="EA248" s="157"/>
      <c r="EB248" s="157"/>
      <c r="EC248" s="157"/>
      <c r="ED248" s="157"/>
      <c r="EE248" s="157"/>
    </row>
    <row r="249" spans="1:135" ht="9.75" customHeight="1">
      <c r="A249" s="157"/>
      <c r="B249" s="157"/>
      <c r="C249" s="157"/>
      <c r="D249" s="157"/>
      <c r="E249" s="157"/>
      <c r="F249" s="157"/>
      <c r="G249" s="157"/>
      <c r="H249" s="157"/>
      <c r="I249" s="494"/>
      <c r="J249" s="494"/>
      <c r="K249" s="494"/>
      <c r="L249" s="494"/>
      <c r="M249" s="494"/>
      <c r="N249" s="494"/>
      <c r="O249" s="494"/>
      <c r="P249" s="494"/>
      <c r="Q249" s="494"/>
      <c r="R249" s="494"/>
      <c r="S249" s="494"/>
      <c r="T249" s="494"/>
      <c r="U249" s="494"/>
      <c r="V249" s="494"/>
      <c r="W249" s="494"/>
      <c r="X249" s="494"/>
      <c r="Y249" s="494"/>
      <c r="Z249" s="494"/>
      <c r="AA249" s="494"/>
      <c r="AB249" s="494"/>
      <c r="AH249" s="492"/>
      <c r="AI249" s="157"/>
      <c r="AJ249" s="157"/>
      <c r="AK249" s="525"/>
      <c r="AL249" s="525"/>
      <c r="AM249" s="525"/>
      <c r="AN249" s="157"/>
      <c r="AO249" s="157"/>
      <c r="AP249" s="525"/>
      <c r="AQ249" s="525"/>
      <c r="AR249" s="525"/>
      <c r="AS249" s="525"/>
      <c r="AT249" s="525"/>
      <c r="AU249" s="525"/>
      <c r="AV249" s="525"/>
      <c r="AW249" s="525"/>
      <c r="AX249" s="525"/>
      <c r="AY249" s="525"/>
      <c r="AZ249" s="525"/>
      <c r="BA249" s="157"/>
      <c r="BB249" s="157"/>
      <c r="BC249" s="157"/>
      <c r="BD249" s="157"/>
      <c r="BE249" s="157"/>
      <c r="BF249" s="157"/>
      <c r="BG249" s="157"/>
      <c r="BH249" s="157"/>
      <c r="BI249" s="157"/>
      <c r="BJ249" s="157"/>
      <c r="BK249" s="157"/>
      <c r="BL249" s="157"/>
      <c r="BM249" s="157"/>
      <c r="BN249" s="157"/>
      <c r="BO249" s="157"/>
      <c r="BP249" s="493"/>
      <c r="BQ249" s="157"/>
      <c r="BR249" s="494"/>
      <c r="BS249" s="157"/>
      <c r="BT249" s="157"/>
      <c r="BU249" s="157"/>
      <c r="BV249" s="157"/>
      <c r="BW249" s="157"/>
      <c r="BX249" s="157"/>
      <c r="BY249" s="157"/>
      <c r="BZ249" s="157"/>
      <c r="CA249" s="157"/>
      <c r="CB249" s="157"/>
      <c r="CC249" s="157"/>
      <c r="CD249" s="157"/>
      <c r="CE249" s="157"/>
      <c r="CF249" s="157"/>
      <c r="CG249" s="157"/>
      <c r="CH249" s="157"/>
      <c r="CI249" s="157"/>
      <c r="CJ249" s="157"/>
      <c r="CK249" s="157"/>
      <c r="CL249" s="157"/>
      <c r="CM249" s="157"/>
      <c r="CN249" s="157"/>
      <c r="CO249" s="157"/>
      <c r="CP249" s="157"/>
      <c r="CQ249" s="157"/>
      <c r="CR249" s="157"/>
      <c r="CS249" s="157"/>
      <c r="CT249" s="157"/>
      <c r="CU249" s="157"/>
      <c r="CV249" s="157"/>
      <c r="CW249" s="157"/>
      <c r="CX249" s="157"/>
      <c r="CY249" s="157"/>
      <c r="CZ249" s="157"/>
      <c r="DA249" s="157"/>
      <c r="DB249" s="157"/>
      <c r="DC249" s="157"/>
      <c r="DD249" s="157"/>
      <c r="DE249" s="157"/>
      <c r="DF249" s="157"/>
      <c r="DG249" s="157"/>
      <c r="DH249" s="157"/>
      <c r="DI249" s="157"/>
      <c r="DJ249" s="157"/>
      <c r="DK249" s="157"/>
      <c r="DL249" s="157"/>
      <c r="DM249" s="157"/>
      <c r="DN249" s="157"/>
      <c r="DO249" s="157"/>
      <c r="DP249" s="157"/>
      <c r="DQ249" s="157"/>
      <c r="DR249" s="157"/>
      <c r="DS249" s="157"/>
      <c r="DT249" s="157"/>
      <c r="DU249" s="157"/>
      <c r="DV249" s="157"/>
      <c r="DW249" s="157"/>
      <c r="DX249" s="157"/>
      <c r="DY249" s="157"/>
      <c r="DZ249" s="157"/>
      <c r="EA249" s="157"/>
      <c r="EB249" s="157"/>
      <c r="EC249" s="157"/>
      <c r="ED249" s="157"/>
      <c r="EE249" s="157"/>
    </row>
    <row r="250" spans="1:135" ht="9.75" customHeight="1">
      <c r="A250" s="157"/>
      <c r="B250" s="157"/>
      <c r="C250" s="157"/>
      <c r="D250" s="157"/>
      <c r="E250" s="157"/>
      <c r="F250" s="157"/>
      <c r="G250" s="157"/>
      <c r="H250" s="157"/>
      <c r="I250" s="494"/>
      <c r="J250" s="494"/>
      <c r="K250" s="494"/>
      <c r="L250" s="494"/>
      <c r="M250" s="494"/>
      <c r="N250" s="494"/>
      <c r="O250" s="494"/>
      <c r="P250" s="494"/>
      <c r="Q250" s="494"/>
      <c r="R250" s="494"/>
      <c r="S250" s="494"/>
      <c r="T250" s="494"/>
      <c r="U250" s="494"/>
      <c r="V250" s="494"/>
      <c r="W250" s="494"/>
      <c r="X250" s="494"/>
      <c r="Y250" s="494"/>
      <c r="Z250" s="494"/>
      <c r="AA250" s="494"/>
      <c r="AB250" s="494"/>
      <c r="AH250" s="492"/>
      <c r="AI250" s="157"/>
      <c r="AJ250" s="157"/>
      <c r="AK250" s="525"/>
      <c r="AL250" s="525"/>
      <c r="AM250" s="525"/>
      <c r="AN250" s="157"/>
      <c r="AO250" s="157"/>
      <c r="AP250" s="525"/>
      <c r="AQ250" s="525"/>
      <c r="AR250" s="525"/>
      <c r="AS250" s="525"/>
      <c r="AT250" s="525"/>
      <c r="AU250" s="525"/>
      <c r="AV250" s="525"/>
      <c r="AW250" s="525"/>
      <c r="AX250" s="525"/>
      <c r="AY250" s="525"/>
      <c r="AZ250" s="525"/>
      <c r="BA250" s="157"/>
      <c r="BB250" s="157"/>
      <c r="BC250" s="157"/>
      <c r="BD250" s="157"/>
      <c r="BE250" s="157"/>
      <c r="BF250" s="157"/>
      <c r="BG250" s="157"/>
      <c r="BH250" s="157"/>
      <c r="BI250" s="157"/>
      <c r="BJ250" s="157"/>
      <c r="BK250" s="157"/>
      <c r="BL250" s="157"/>
      <c r="BM250" s="157"/>
      <c r="BN250" s="157"/>
      <c r="BO250" s="157"/>
      <c r="BP250" s="493"/>
      <c r="BQ250" s="157"/>
      <c r="BR250" s="494"/>
      <c r="BS250" s="157"/>
      <c r="BT250" s="157"/>
      <c r="BU250" s="157"/>
      <c r="BV250" s="157"/>
      <c r="BW250" s="157"/>
      <c r="BX250" s="157"/>
      <c r="BY250" s="157"/>
      <c r="BZ250" s="157"/>
      <c r="CA250" s="157"/>
      <c r="CB250" s="157"/>
      <c r="CC250" s="157"/>
      <c r="CD250" s="157"/>
      <c r="CE250" s="157"/>
      <c r="CF250" s="157"/>
      <c r="CG250" s="157"/>
      <c r="CH250" s="157"/>
      <c r="CI250" s="157"/>
      <c r="CJ250" s="157"/>
      <c r="CK250" s="157"/>
      <c r="CL250" s="157"/>
      <c r="CM250" s="157"/>
      <c r="CN250" s="157"/>
      <c r="CO250" s="157"/>
      <c r="CP250" s="157"/>
      <c r="CQ250" s="157"/>
      <c r="CR250" s="157"/>
      <c r="CS250" s="157"/>
      <c r="CT250" s="157"/>
      <c r="CU250" s="157"/>
      <c r="CV250" s="157"/>
      <c r="CW250" s="157"/>
      <c r="CX250" s="157"/>
      <c r="CY250" s="157"/>
      <c r="CZ250" s="157"/>
      <c r="DA250" s="157"/>
      <c r="DB250" s="157"/>
      <c r="DC250" s="157"/>
      <c r="DD250" s="157"/>
      <c r="DE250" s="157"/>
      <c r="DF250" s="157"/>
      <c r="DG250" s="157"/>
      <c r="DH250" s="157"/>
      <c r="DI250" s="157"/>
      <c r="DJ250" s="157"/>
      <c r="DK250" s="157"/>
      <c r="DL250" s="157"/>
      <c r="DM250" s="157"/>
      <c r="DN250" s="157"/>
      <c r="DO250" s="157"/>
      <c r="DP250" s="157"/>
      <c r="DQ250" s="157"/>
      <c r="DR250" s="157"/>
      <c r="DS250" s="157"/>
      <c r="DT250" s="157"/>
      <c r="DU250" s="157"/>
      <c r="DV250" s="157"/>
      <c r="DW250" s="157"/>
      <c r="DX250" s="157"/>
      <c r="DY250" s="157"/>
      <c r="DZ250" s="157"/>
      <c r="EA250" s="157"/>
      <c r="EB250" s="157"/>
      <c r="EC250" s="157"/>
      <c r="ED250" s="157"/>
      <c r="EE250" s="157"/>
    </row>
    <row r="251" spans="1:135" ht="9.75" customHeight="1">
      <c r="A251" s="157"/>
      <c r="B251" s="157"/>
      <c r="C251" s="157"/>
      <c r="D251" s="157"/>
      <c r="E251" s="157"/>
      <c r="F251" s="157"/>
      <c r="G251" s="157"/>
      <c r="H251" s="157"/>
      <c r="I251" s="494"/>
      <c r="J251" s="494"/>
      <c r="K251" s="494"/>
      <c r="L251" s="494"/>
      <c r="M251" s="494"/>
      <c r="N251" s="494"/>
      <c r="O251" s="494"/>
      <c r="P251" s="494"/>
      <c r="Q251" s="494"/>
      <c r="R251" s="494"/>
      <c r="S251" s="494"/>
      <c r="T251" s="494"/>
      <c r="U251" s="494"/>
      <c r="V251" s="494"/>
      <c r="W251" s="494"/>
      <c r="X251" s="494"/>
      <c r="Y251" s="494"/>
      <c r="Z251" s="494"/>
      <c r="AA251" s="494"/>
      <c r="AB251" s="494"/>
      <c r="AH251" s="492"/>
      <c r="AI251" s="157"/>
      <c r="AJ251" s="157"/>
      <c r="AK251" s="525"/>
      <c r="AL251" s="525"/>
      <c r="AM251" s="525"/>
      <c r="AN251" s="157"/>
      <c r="AO251" s="157"/>
      <c r="AP251" s="525"/>
      <c r="AQ251" s="525"/>
      <c r="AR251" s="525"/>
      <c r="AS251" s="525"/>
      <c r="AT251" s="525"/>
      <c r="AU251" s="525"/>
      <c r="AV251" s="525"/>
      <c r="AW251" s="525"/>
      <c r="AX251" s="525"/>
      <c r="AY251" s="525"/>
      <c r="AZ251" s="525"/>
      <c r="BA251" s="157"/>
      <c r="BB251" s="157"/>
      <c r="BC251" s="157"/>
      <c r="BD251" s="157"/>
      <c r="BE251" s="157"/>
      <c r="BF251" s="157"/>
      <c r="BG251" s="157"/>
      <c r="BH251" s="157"/>
      <c r="BI251" s="157"/>
      <c r="BJ251" s="157"/>
      <c r="BK251" s="157"/>
      <c r="BL251" s="157"/>
      <c r="BM251" s="157"/>
      <c r="BN251" s="157"/>
      <c r="BO251" s="157"/>
      <c r="BP251" s="493"/>
      <c r="BQ251" s="157"/>
      <c r="BR251" s="494"/>
      <c r="BS251" s="157"/>
      <c r="BT251" s="157"/>
      <c r="BU251" s="157"/>
      <c r="BV251" s="157"/>
      <c r="BW251" s="157"/>
      <c r="BX251" s="157"/>
      <c r="BY251" s="157"/>
      <c r="BZ251" s="157"/>
      <c r="CA251" s="157"/>
      <c r="CB251" s="157"/>
      <c r="CC251" s="157"/>
      <c r="CD251" s="157"/>
      <c r="CE251" s="157"/>
      <c r="CF251" s="157"/>
      <c r="CG251" s="157"/>
      <c r="CH251" s="157"/>
      <c r="CI251" s="157"/>
      <c r="CJ251" s="157"/>
      <c r="CK251" s="157"/>
      <c r="CL251" s="157"/>
      <c r="CM251" s="157"/>
      <c r="CN251" s="157"/>
      <c r="CO251" s="157"/>
      <c r="CP251" s="157"/>
      <c r="CQ251" s="157"/>
      <c r="CR251" s="157"/>
      <c r="CS251" s="157"/>
      <c r="CT251" s="157"/>
      <c r="CU251" s="157"/>
      <c r="CV251" s="157"/>
      <c r="CW251" s="157"/>
      <c r="CX251" s="157"/>
      <c r="CY251" s="157"/>
      <c r="CZ251" s="157"/>
      <c r="DA251" s="157"/>
      <c r="DB251" s="157"/>
      <c r="DC251" s="157"/>
      <c r="DD251" s="157"/>
      <c r="DE251" s="157"/>
      <c r="DF251" s="157"/>
      <c r="DG251" s="157"/>
      <c r="DH251" s="157"/>
      <c r="DI251" s="157"/>
      <c r="DJ251" s="157"/>
      <c r="DK251" s="157"/>
      <c r="DL251" s="157"/>
      <c r="DM251" s="157"/>
      <c r="DN251" s="157"/>
      <c r="DO251" s="157"/>
      <c r="DP251" s="157"/>
      <c r="DQ251" s="157"/>
      <c r="DR251" s="157"/>
      <c r="DS251" s="157"/>
      <c r="DT251" s="157"/>
      <c r="DU251" s="157"/>
      <c r="DV251" s="157"/>
      <c r="DW251" s="157"/>
      <c r="DX251" s="157"/>
      <c r="DY251" s="157"/>
      <c r="DZ251" s="157"/>
      <c r="EA251" s="157"/>
      <c r="EB251" s="157"/>
      <c r="EC251" s="157"/>
      <c r="ED251" s="157"/>
      <c r="EE251" s="157"/>
    </row>
    <row r="252" spans="1:135" ht="9.75" customHeight="1">
      <c r="A252" s="157"/>
      <c r="B252" s="157"/>
      <c r="C252" s="157"/>
      <c r="D252" s="157"/>
      <c r="E252" s="157"/>
      <c r="F252" s="157"/>
      <c r="G252" s="157"/>
      <c r="H252" s="157"/>
      <c r="I252" s="494"/>
      <c r="J252" s="494"/>
      <c r="K252" s="494"/>
      <c r="L252" s="494"/>
      <c r="M252" s="494"/>
      <c r="N252" s="494"/>
      <c r="O252" s="494"/>
      <c r="P252" s="494"/>
      <c r="Q252" s="494"/>
      <c r="R252" s="494"/>
      <c r="S252" s="494"/>
      <c r="T252" s="494"/>
      <c r="U252" s="494"/>
      <c r="V252" s="494"/>
      <c r="W252" s="494"/>
      <c r="X252" s="494"/>
      <c r="Y252" s="494"/>
      <c r="Z252" s="494"/>
      <c r="AA252" s="494"/>
      <c r="AB252" s="494"/>
      <c r="AH252" s="492"/>
      <c r="AI252" s="157"/>
      <c r="AJ252" s="157"/>
      <c r="AK252" s="525"/>
      <c r="AL252" s="525"/>
      <c r="AM252" s="525"/>
      <c r="AN252" s="157"/>
      <c r="AO252" s="157"/>
      <c r="AP252" s="525"/>
      <c r="AQ252" s="525"/>
      <c r="AR252" s="525"/>
      <c r="AS252" s="525"/>
      <c r="AT252" s="525"/>
      <c r="AU252" s="525"/>
      <c r="AV252" s="525"/>
      <c r="AW252" s="525"/>
      <c r="AX252" s="525"/>
      <c r="AY252" s="525"/>
      <c r="AZ252" s="525"/>
      <c r="BA252" s="157"/>
      <c r="BB252" s="157"/>
      <c r="BC252" s="157"/>
      <c r="BD252" s="157"/>
      <c r="BE252" s="157"/>
      <c r="BF252" s="157"/>
      <c r="BG252" s="157"/>
      <c r="BH252" s="157"/>
      <c r="BI252" s="157"/>
      <c r="BJ252" s="157"/>
      <c r="BK252" s="157"/>
      <c r="BL252" s="157"/>
      <c r="BM252" s="157"/>
      <c r="BN252" s="157"/>
      <c r="BO252" s="157"/>
      <c r="BP252" s="493"/>
      <c r="BQ252" s="157"/>
      <c r="BR252" s="494"/>
      <c r="BS252" s="157"/>
      <c r="BT252" s="157"/>
      <c r="BU252" s="157"/>
      <c r="BV252" s="157"/>
      <c r="BW252" s="157"/>
      <c r="BX252" s="157"/>
      <c r="BY252" s="157"/>
      <c r="BZ252" s="157"/>
      <c r="CA252" s="157"/>
      <c r="CB252" s="157"/>
      <c r="CC252" s="157"/>
      <c r="CD252" s="157"/>
      <c r="CE252" s="157"/>
      <c r="CF252" s="157"/>
      <c r="CG252" s="157"/>
      <c r="CH252" s="157"/>
      <c r="CI252" s="157"/>
      <c r="CJ252" s="157"/>
      <c r="CK252" s="157"/>
      <c r="CL252" s="157"/>
      <c r="CM252" s="157"/>
      <c r="CN252" s="157"/>
      <c r="CO252" s="157"/>
      <c r="CP252" s="157"/>
      <c r="CQ252" s="157"/>
      <c r="CR252" s="157"/>
      <c r="CS252" s="157"/>
      <c r="CT252" s="157"/>
      <c r="CU252" s="157"/>
      <c r="CV252" s="157"/>
      <c r="CW252" s="157"/>
      <c r="CX252" s="157"/>
      <c r="CY252" s="157"/>
      <c r="CZ252" s="157"/>
      <c r="DA252" s="157"/>
      <c r="DB252" s="157"/>
      <c r="DC252" s="157"/>
      <c r="DD252" s="157"/>
      <c r="DE252" s="157"/>
      <c r="DF252" s="157"/>
      <c r="DG252" s="157"/>
      <c r="DH252" s="157"/>
      <c r="DI252" s="157"/>
      <c r="DJ252" s="157"/>
      <c r="DK252" s="157"/>
      <c r="DL252" s="157"/>
      <c r="DM252" s="157"/>
      <c r="DN252" s="157"/>
      <c r="DO252" s="157"/>
      <c r="DP252" s="157"/>
      <c r="DQ252" s="157"/>
      <c r="DR252" s="157"/>
      <c r="DS252" s="157"/>
      <c r="DT252" s="157"/>
      <c r="DU252" s="157"/>
      <c r="DV252" s="157"/>
      <c r="DW252" s="157"/>
      <c r="DX252" s="157"/>
      <c r="DY252" s="157"/>
      <c r="DZ252" s="157"/>
      <c r="EA252" s="157"/>
      <c r="EB252" s="157"/>
      <c r="EC252" s="157"/>
      <c r="ED252" s="157"/>
      <c r="EE252" s="157"/>
    </row>
    <row r="253" spans="1:135" ht="9.75" customHeight="1">
      <c r="A253" s="157"/>
      <c r="B253" s="157"/>
      <c r="C253" s="157"/>
      <c r="D253" s="157"/>
      <c r="E253" s="157"/>
      <c r="F253" s="157"/>
      <c r="G253" s="157"/>
      <c r="H253" s="157"/>
      <c r="I253" s="494"/>
      <c r="J253" s="494"/>
      <c r="K253" s="494"/>
      <c r="L253" s="494"/>
      <c r="M253" s="494"/>
      <c r="N253" s="494"/>
      <c r="O253" s="494"/>
      <c r="P253" s="494"/>
      <c r="Q253" s="494"/>
      <c r="R253" s="494"/>
      <c r="S253" s="494"/>
      <c r="T253" s="494"/>
      <c r="U253" s="494"/>
      <c r="V253" s="494"/>
      <c r="W253" s="494"/>
      <c r="X253" s="494"/>
      <c r="Y253" s="494"/>
      <c r="Z253" s="494"/>
      <c r="AA253" s="494"/>
      <c r="AB253" s="494"/>
      <c r="AH253" s="492"/>
      <c r="AI253" s="157"/>
      <c r="AJ253" s="157"/>
      <c r="AK253" s="525"/>
      <c r="AL253" s="525"/>
      <c r="AM253" s="525"/>
      <c r="AN253" s="157"/>
      <c r="AO253" s="157"/>
      <c r="AP253" s="525"/>
      <c r="AQ253" s="525"/>
      <c r="AR253" s="525"/>
      <c r="AS253" s="525"/>
      <c r="AT253" s="525"/>
      <c r="AU253" s="525"/>
      <c r="AV253" s="525"/>
      <c r="AW253" s="525"/>
      <c r="AX253" s="525"/>
      <c r="AY253" s="525"/>
      <c r="AZ253" s="525"/>
      <c r="BA253" s="157"/>
      <c r="BB253" s="157"/>
      <c r="BC253" s="157"/>
      <c r="BD253" s="157"/>
      <c r="BE253" s="157"/>
      <c r="BF253" s="157"/>
      <c r="BG253" s="157"/>
      <c r="BH253" s="157"/>
      <c r="BI253" s="157"/>
      <c r="BJ253" s="157"/>
      <c r="BK253" s="157"/>
      <c r="BL253" s="157"/>
      <c r="BM253" s="157"/>
      <c r="BN253" s="157"/>
      <c r="BO253" s="157"/>
      <c r="BP253" s="493"/>
      <c r="BQ253" s="157"/>
      <c r="BR253" s="494"/>
      <c r="BS253" s="157"/>
      <c r="BT253" s="157"/>
      <c r="BU253" s="157"/>
      <c r="BV253" s="157"/>
      <c r="BW253" s="157"/>
      <c r="BX253" s="157"/>
      <c r="BY253" s="157"/>
      <c r="BZ253" s="157"/>
      <c r="CA253" s="157"/>
      <c r="CB253" s="157"/>
      <c r="CC253" s="157"/>
      <c r="CD253" s="157"/>
      <c r="CE253" s="157"/>
      <c r="CF253" s="157"/>
      <c r="CG253" s="157"/>
      <c r="CH253" s="157"/>
      <c r="CI253" s="157"/>
      <c r="CJ253" s="157"/>
      <c r="CK253" s="157"/>
      <c r="CL253" s="157"/>
      <c r="CM253" s="157"/>
      <c r="CN253" s="157"/>
      <c r="CO253" s="157"/>
      <c r="CP253" s="157"/>
      <c r="CQ253" s="157"/>
      <c r="CR253" s="157"/>
      <c r="CS253" s="157"/>
      <c r="CT253" s="157"/>
      <c r="CU253" s="157"/>
      <c r="CV253" s="157"/>
      <c r="CW253" s="157"/>
      <c r="CX253" s="157"/>
      <c r="CY253" s="157"/>
      <c r="CZ253" s="157"/>
      <c r="DA253" s="157"/>
      <c r="DB253" s="157"/>
      <c r="DC253" s="157"/>
      <c r="DD253" s="157"/>
      <c r="DE253" s="157"/>
      <c r="DF253" s="157"/>
      <c r="DG253" s="157"/>
      <c r="DH253" s="157"/>
      <c r="DI253" s="157"/>
      <c r="DJ253" s="157"/>
      <c r="DK253" s="157"/>
      <c r="DL253" s="157"/>
      <c r="DM253" s="157"/>
      <c r="DN253" s="157"/>
      <c r="DO253" s="157"/>
      <c r="DP253" s="157"/>
      <c r="DQ253" s="157"/>
      <c r="DR253" s="157"/>
      <c r="DS253" s="157"/>
      <c r="DT253" s="157"/>
      <c r="DU253" s="157"/>
      <c r="DV253" s="157"/>
      <c r="DW253" s="157"/>
      <c r="DX253" s="157"/>
      <c r="DY253" s="157"/>
      <c r="DZ253" s="157"/>
      <c r="EA253" s="157"/>
      <c r="EB253" s="157"/>
      <c r="EC253" s="157"/>
      <c r="ED253" s="157"/>
      <c r="EE253" s="157"/>
    </row>
    <row r="254" spans="1:135" ht="9.75" customHeight="1">
      <c r="A254" s="157"/>
      <c r="B254" s="157"/>
      <c r="C254" s="157"/>
      <c r="D254" s="157"/>
      <c r="E254" s="157"/>
      <c r="F254" s="157"/>
      <c r="G254" s="157"/>
      <c r="H254" s="157"/>
      <c r="I254" s="494"/>
      <c r="J254" s="494"/>
      <c r="K254" s="494"/>
      <c r="L254" s="494"/>
      <c r="M254" s="494"/>
      <c r="N254" s="494"/>
      <c r="O254" s="494"/>
      <c r="P254" s="494"/>
      <c r="Q254" s="494"/>
      <c r="R254" s="494"/>
      <c r="S254" s="494"/>
      <c r="T254" s="494"/>
      <c r="U254" s="494"/>
      <c r="V254" s="494"/>
      <c r="W254" s="494"/>
      <c r="X254" s="494"/>
      <c r="Y254" s="494"/>
      <c r="Z254" s="494"/>
      <c r="AA254" s="494"/>
      <c r="AB254" s="494"/>
      <c r="AH254" s="492"/>
      <c r="AI254" s="157"/>
      <c r="AJ254" s="157"/>
      <c r="AK254" s="525"/>
      <c r="AL254" s="525"/>
      <c r="AM254" s="525"/>
      <c r="AN254" s="157"/>
      <c r="AO254" s="157"/>
      <c r="AP254" s="525"/>
      <c r="AQ254" s="525"/>
      <c r="AR254" s="525"/>
      <c r="AS254" s="525"/>
      <c r="AT254" s="525"/>
      <c r="AU254" s="525"/>
      <c r="AV254" s="525"/>
      <c r="AW254" s="525"/>
      <c r="AX254" s="525"/>
      <c r="AY254" s="525"/>
      <c r="AZ254" s="525"/>
      <c r="BA254" s="157"/>
      <c r="BB254" s="157"/>
      <c r="BC254" s="157"/>
      <c r="BD254" s="157"/>
      <c r="BE254" s="157"/>
      <c r="BF254" s="157"/>
      <c r="BG254" s="157"/>
      <c r="BH254" s="157"/>
      <c r="BI254" s="157"/>
      <c r="BJ254" s="157"/>
      <c r="BK254" s="157"/>
      <c r="BL254" s="157"/>
      <c r="BM254" s="157"/>
      <c r="BN254" s="157"/>
      <c r="BO254" s="157"/>
      <c r="BP254" s="493"/>
      <c r="BQ254" s="157"/>
      <c r="BR254" s="494"/>
      <c r="BS254" s="157"/>
      <c r="BT254" s="157"/>
      <c r="BU254" s="157"/>
      <c r="BV254" s="157"/>
      <c r="BW254" s="157"/>
      <c r="BX254" s="157"/>
      <c r="BY254" s="157"/>
      <c r="BZ254" s="157"/>
      <c r="CA254" s="157"/>
      <c r="CB254" s="157"/>
      <c r="CC254" s="157"/>
      <c r="CD254" s="157"/>
      <c r="CE254" s="157"/>
      <c r="CF254" s="157"/>
      <c r="CG254" s="157"/>
      <c r="CH254" s="157"/>
      <c r="CI254" s="157"/>
      <c r="CJ254" s="157"/>
      <c r="CK254" s="157"/>
      <c r="CL254" s="157"/>
      <c r="CM254" s="157"/>
      <c r="CN254" s="157"/>
      <c r="CO254" s="157"/>
      <c r="CP254" s="157"/>
      <c r="CQ254" s="157"/>
      <c r="CR254" s="157"/>
      <c r="CS254" s="157"/>
      <c r="CT254" s="157"/>
      <c r="CU254" s="157"/>
      <c r="CV254" s="157"/>
      <c r="CW254" s="157"/>
      <c r="CX254" s="157"/>
      <c r="CY254" s="157"/>
      <c r="CZ254" s="157"/>
      <c r="DA254" s="157"/>
      <c r="DB254" s="157"/>
      <c r="DC254" s="157"/>
      <c r="DD254" s="157"/>
      <c r="DE254" s="157"/>
      <c r="DF254" s="157"/>
      <c r="DG254" s="157"/>
      <c r="DH254" s="157"/>
      <c r="DI254" s="157"/>
      <c r="DJ254" s="157"/>
      <c r="DK254" s="157"/>
      <c r="DL254" s="157"/>
      <c r="DM254" s="157"/>
      <c r="DN254" s="157"/>
      <c r="DO254" s="157"/>
      <c r="DP254" s="157"/>
      <c r="DQ254" s="157"/>
      <c r="DR254" s="157"/>
      <c r="DS254" s="157"/>
      <c r="DT254" s="157"/>
      <c r="DU254" s="157"/>
      <c r="DV254" s="157"/>
      <c r="DW254" s="157"/>
      <c r="DX254" s="157"/>
      <c r="DY254" s="157"/>
      <c r="DZ254" s="157"/>
      <c r="EA254" s="157"/>
      <c r="EB254" s="157"/>
      <c r="EC254" s="157"/>
      <c r="ED254" s="157"/>
      <c r="EE254" s="157"/>
    </row>
    <row r="255" spans="1:135" ht="9.75" customHeight="1">
      <c r="A255" s="157"/>
      <c r="B255" s="157"/>
      <c r="C255" s="157"/>
      <c r="D255" s="157"/>
      <c r="E255" s="157"/>
      <c r="F255" s="157"/>
      <c r="G255" s="157"/>
      <c r="H255" s="157"/>
      <c r="I255" s="494"/>
      <c r="J255" s="494"/>
      <c r="K255" s="494"/>
      <c r="L255" s="494"/>
      <c r="M255" s="494"/>
      <c r="N255" s="494"/>
      <c r="O255" s="494"/>
      <c r="P255" s="494"/>
      <c r="Q255" s="494"/>
      <c r="R255" s="494"/>
      <c r="S255" s="494"/>
      <c r="T255" s="494"/>
      <c r="U255" s="494"/>
      <c r="V255" s="494"/>
      <c r="W255" s="494"/>
      <c r="X255" s="494"/>
      <c r="Y255" s="494"/>
      <c r="Z255" s="494"/>
      <c r="AA255" s="494"/>
      <c r="AB255" s="494"/>
      <c r="AH255" s="492"/>
      <c r="AI255" s="157"/>
      <c r="AJ255" s="157"/>
      <c r="AK255" s="525"/>
      <c r="AL255" s="525"/>
      <c r="AM255" s="525"/>
      <c r="AN255" s="157"/>
      <c r="AO255" s="157"/>
      <c r="AP255" s="525"/>
      <c r="AQ255" s="525"/>
      <c r="AR255" s="525"/>
      <c r="AS255" s="525"/>
      <c r="AT255" s="525"/>
      <c r="AU255" s="525"/>
      <c r="AV255" s="525"/>
      <c r="AW255" s="525"/>
      <c r="AX255" s="525"/>
      <c r="AY255" s="525"/>
      <c r="AZ255" s="525"/>
      <c r="BA255" s="157"/>
      <c r="BB255" s="157"/>
      <c r="BC255" s="157"/>
      <c r="BD255" s="157"/>
      <c r="BE255" s="157"/>
      <c r="BF255" s="157"/>
      <c r="BG255" s="157"/>
      <c r="BH255" s="157"/>
      <c r="BI255" s="157"/>
      <c r="BJ255" s="157"/>
      <c r="BK255" s="157"/>
      <c r="BL255" s="157"/>
      <c r="BM255" s="157"/>
      <c r="BN255" s="157"/>
      <c r="BO255" s="157"/>
      <c r="BP255" s="493"/>
      <c r="BQ255" s="157"/>
      <c r="BR255" s="494"/>
      <c r="BS255" s="157"/>
      <c r="BT255" s="157"/>
      <c r="BU255" s="157"/>
      <c r="BV255" s="157"/>
      <c r="BW255" s="157"/>
      <c r="BX255" s="157"/>
      <c r="BY255" s="157"/>
      <c r="BZ255" s="157"/>
      <c r="CA255" s="157"/>
      <c r="CB255" s="157"/>
      <c r="CC255" s="157"/>
      <c r="CD255" s="157"/>
      <c r="CE255" s="157"/>
      <c r="CF255" s="157"/>
      <c r="CG255" s="157"/>
      <c r="CH255" s="157"/>
      <c r="CI255" s="157"/>
      <c r="CJ255" s="157"/>
      <c r="CK255" s="157"/>
      <c r="CL255" s="157"/>
      <c r="CM255" s="157"/>
      <c r="CN255" s="157"/>
      <c r="CO255" s="157"/>
      <c r="CP255" s="157"/>
      <c r="CQ255" s="157"/>
      <c r="CR255" s="157"/>
      <c r="CS255" s="157"/>
      <c r="CT255" s="157"/>
      <c r="CU255" s="157"/>
      <c r="CV255" s="157"/>
      <c r="CW255" s="157"/>
      <c r="CX255" s="157"/>
      <c r="CY255" s="157"/>
      <c r="CZ255" s="157"/>
      <c r="DA255" s="157"/>
      <c r="DB255" s="157"/>
      <c r="DC255" s="157"/>
      <c r="DD255" s="157"/>
      <c r="DE255" s="157"/>
      <c r="DF255" s="157"/>
      <c r="DG255" s="157"/>
      <c r="DH255" s="157"/>
      <c r="DI255" s="157"/>
      <c r="DJ255" s="157"/>
      <c r="DK255" s="157"/>
      <c r="DL255" s="157"/>
      <c r="DM255" s="157"/>
      <c r="DN255" s="157"/>
      <c r="DO255" s="157"/>
      <c r="DP255" s="157"/>
      <c r="DQ255" s="157"/>
      <c r="DR255" s="157"/>
      <c r="DS255" s="157"/>
      <c r="DT255" s="157"/>
      <c r="DU255" s="157"/>
      <c r="DV255" s="157"/>
      <c r="DW255" s="157"/>
      <c r="DX255" s="157"/>
      <c r="DY255" s="157"/>
      <c r="DZ255" s="157"/>
      <c r="EA255" s="157"/>
      <c r="EB255" s="157"/>
      <c r="EC255" s="157"/>
      <c r="ED255" s="157"/>
      <c r="EE255" s="157"/>
    </row>
    <row r="256" spans="1:135" ht="9.75" customHeight="1">
      <c r="A256" s="157"/>
      <c r="B256" s="157"/>
      <c r="C256" s="157"/>
      <c r="D256" s="157"/>
      <c r="E256" s="157"/>
      <c r="F256" s="157"/>
      <c r="G256" s="157"/>
      <c r="H256" s="157"/>
      <c r="I256" s="494"/>
      <c r="J256" s="494"/>
      <c r="K256" s="494"/>
      <c r="L256" s="494"/>
      <c r="M256" s="494"/>
      <c r="N256" s="494"/>
      <c r="O256" s="494"/>
      <c r="P256" s="494"/>
      <c r="Q256" s="494"/>
      <c r="R256" s="494"/>
      <c r="S256" s="494"/>
      <c r="T256" s="494"/>
      <c r="U256" s="494"/>
      <c r="V256" s="494"/>
      <c r="W256" s="494"/>
      <c r="X256" s="494"/>
      <c r="Y256" s="494"/>
      <c r="Z256" s="494"/>
      <c r="AA256" s="494"/>
      <c r="AB256" s="494"/>
      <c r="AH256" s="492"/>
      <c r="AI256" s="157"/>
      <c r="AJ256" s="157"/>
      <c r="AK256" s="525"/>
      <c r="AL256" s="525"/>
      <c r="AM256" s="525"/>
      <c r="AN256" s="157"/>
      <c r="AO256" s="157"/>
      <c r="AP256" s="525"/>
      <c r="AQ256" s="525"/>
      <c r="AR256" s="525"/>
      <c r="AS256" s="525"/>
      <c r="AT256" s="525"/>
      <c r="AU256" s="525"/>
      <c r="AV256" s="525"/>
      <c r="AW256" s="525"/>
      <c r="AX256" s="525"/>
      <c r="AY256" s="525"/>
      <c r="AZ256" s="525"/>
      <c r="BA256" s="157"/>
      <c r="BB256" s="157"/>
      <c r="BC256" s="157"/>
      <c r="BD256" s="157"/>
      <c r="BE256" s="157"/>
      <c r="BF256" s="157"/>
      <c r="BG256" s="157"/>
      <c r="BH256" s="157"/>
      <c r="BI256" s="157"/>
      <c r="BJ256" s="157"/>
      <c r="BK256" s="157"/>
      <c r="BL256" s="157"/>
      <c r="BM256" s="157"/>
      <c r="BN256" s="157"/>
      <c r="BO256" s="157"/>
      <c r="BP256" s="493"/>
      <c r="BQ256" s="157"/>
      <c r="BR256" s="494"/>
      <c r="BS256" s="157"/>
      <c r="BT256" s="157"/>
      <c r="BU256" s="157"/>
      <c r="BV256" s="157"/>
      <c r="BW256" s="157"/>
      <c r="BX256" s="157"/>
      <c r="BY256" s="157"/>
      <c r="BZ256" s="157"/>
      <c r="CA256" s="157"/>
      <c r="CB256" s="157"/>
      <c r="CC256" s="157"/>
      <c r="CD256" s="157"/>
      <c r="CE256" s="157"/>
      <c r="CF256" s="157"/>
      <c r="CG256" s="157"/>
      <c r="CH256" s="157"/>
      <c r="CI256" s="157"/>
      <c r="CJ256" s="157"/>
      <c r="CK256" s="157"/>
      <c r="CL256" s="157"/>
      <c r="CM256" s="157"/>
      <c r="CN256" s="157"/>
      <c r="CO256" s="157"/>
      <c r="CP256" s="157"/>
      <c r="CQ256" s="157"/>
      <c r="CR256" s="157"/>
      <c r="CS256" s="157"/>
      <c r="CT256" s="157"/>
      <c r="CU256" s="157"/>
      <c r="CV256" s="157"/>
      <c r="CW256" s="157"/>
      <c r="CX256" s="157"/>
      <c r="CY256" s="157"/>
      <c r="CZ256" s="157"/>
      <c r="DA256" s="157"/>
      <c r="DB256" s="157"/>
      <c r="DC256" s="157"/>
      <c r="DD256" s="157"/>
      <c r="DE256" s="157"/>
      <c r="DF256" s="157"/>
      <c r="DG256" s="157"/>
      <c r="DH256" s="157"/>
      <c r="DI256" s="157"/>
      <c r="DJ256" s="157"/>
      <c r="DK256" s="157"/>
      <c r="DL256" s="157"/>
      <c r="DM256" s="157"/>
      <c r="DN256" s="157"/>
      <c r="DO256" s="157"/>
      <c r="DP256" s="157"/>
      <c r="DQ256" s="157"/>
      <c r="DR256" s="157"/>
      <c r="DS256" s="157"/>
      <c r="DT256" s="157"/>
      <c r="DU256" s="157"/>
      <c r="DV256" s="157"/>
      <c r="DW256" s="157"/>
      <c r="DX256" s="157"/>
      <c r="DY256" s="157"/>
      <c r="DZ256" s="157"/>
      <c r="EA256" s="157"/>
      <c r="EB256" s="157"/>
      <c r="EC256" s="157"/>
      <c r="ED256" s="157"/>
      <c r="EE256" s="157"/>
    </row>
    <row r="257" spans="1:135" ht="9.75" customHeight="1">
      <c r="A257" s="157"/>
      <c r="B257" s="157"/>
      <c r="C257" s="157"/>
      <c r="D257" s="157"/>
      <c r="E257" s="157"/>
      <c r="F257" s="157"/>
      <c r="G257" s="157"/>
      <c r="H257" s="157"/>
      <c r="I257" s="494"/>
      <c r="J257" s="494"/>
      <c r="K257" s="494"/>
      <c r="L257" s="494"/>
      <c r="M257" s="494"/>
      <c r="N257" s="494"/>
      <c r="O257" s="494"/>
      <c r="P257" s="494"/>
      <c r="Q257" s="494"/>
      <c r="R257" s="494"/>
      <c r="S257" s="494"/>
      <c r="T257" s="494"/>
      <c r="U257" s="494"/>
      <c r="V257" s="494"/>
      <c r="W257" s="494"/>
      <c r="X257" s="494"/>
      <c r="Y257" s="494"/>
      <c r="Z257" s="494"/>
      <c r="AA257" s="494"/>
      <c r="AB257" s="494"/>
      <c r="AH257" s="492"/>
      <c r="AI257" s="157"/>
      <c r="AJ257" s="157"/>
      <c r="AK257" s="525"/>
      <c r="AL257" s="525"/>
      <c r="AM257" s="525"/>
      <c r="AN257" s="157"/>
      <c r="AO257" s="157"/>
      <c r="AP257" s="525"/>
      <c r="AQ257" s="525"/>
      <c r="AR257" s="525"/>
      <c r="AS257" s="525"/>
      <c r="AT257" s="525"/>
      <c r="AU257" s="525"/>
      <c r="AV257" s="525"/>
      <c r="AW257" s="525"/>
      <c r="AX257" s="525"/>
      <c r="AY257" s="525"/>
      <c r="AZ257" s="525"/>
      <c r="BA257" s="157"/>
      <c r="BB257" s="157"/>
      <c r="BC257" s="157"/>
      <c r="BD257" s="157"/>
      <c r="BE257" s="157"/>
      <c r="BF257" s="157"/>
      <c r="BG257" s="157"/>
      <c r="BH257" s="157"/>
      <c r="BI257" s="157"/>
      <c r="BJ257" s="157"/>
      <c r="BK257" s="157"/>
      <c r="BL257" s="157"/>
      <c r="BM257" s="157"/>
      <c r="BN257" s="157"/>
      <c r="BO257" s="157"/>
      <c r="BP257" s="493"/>
      <c r="BQ257" s="157"/>
      <c r="BR257" s="494"/>
      <c r="BS257" s="157"/>
      <c r="BT257" s="157"/>
      <c r="BU257" s="157"/>
      <c r="BV257" s="157"/>
      <c r="BW257" s="157"/>
      <c r="BX257" s="157"/>
      <c r="BY257" s="157"/>
      <c r="BZ257" s="157"/>
      <c r="CA257" s="157"/>
      <c r="CB257" s="157"/>
      <c r="CC257" s="157"/>
      <c r="CD257" s="157"/>
      <c r="CE257" s="157"/>
      <c r="CF257" s="157"/>
      <c r="CG257" s="157"/>
      <c r="CH257" s="157"/>
      <c r="CI257" s="157"/>
      <c r="CJ257" s="157"/>
      <c r="CK257" s="157"/>
      <c r="CL257" s="157"/>
      <c r="CM257" s="157"/>
      <c r="CN257" s="157"/>
      <c r="CO257" s="157"/>
      <c r="CP257" s="157"/>
      <c r="CQ257" s="157"/>
      <c r="CR257" s="157"/>
      <c r="CS257" s="157"/>
      <c r="CT257" s="157"/>
      <c r="CU257" s="157"/>
      <c r="CV257" s="157"/>
      <c r="CW257" s="157"/>
      <c r="CX257" s="157"/>
      <c r="CY257" s="157"/>
      <c r="CZ257" s="157"/>
      <c r="DA257" s="157"/>
      <c r="DB257" s="157"/>
      <c r="DC257" s="157"/>
      <c r="DD257" s="157"/>
      <c r="DE257" s="157"/>
      <c r="DF257" s="157"/>
      <c r="DG257" s="157"/>
      <c r="DH257" s="157"/>
      <c r="DI257" s="157"/>
      <c r="DJ257" s="157"/>
      <c r="DK257" s="157"/>
      <c r="DL257" s="157"/>
      <c r="DM257" s="157"/>
      <c r="DN257" s="157"/>
      <c r="DO257" s="157"/>
      <c r="DP257" s="157"/>
      <c r="DQ257" s="157"/>
      <c r="DR257" s="157"/>
      <c r="DS257" s="157"/>
      <c r="DT257" s="157"/>
      <c r="DU257" s="157"/>
      <c r="DV257" s="157"/>
      <c r="DW257" s="157"/>
      <c r="DX257" s="157"/>
      <c r="DY257" s="157"/>
      <c r="DZ257" s="157"/>
      <c r="EA257" s="157"/>
      <c r="EB257" s="157"/>
      <c r="EC257" s="157"/>
      <c r="ED257" s="157"/>
      <c r="EE257" s="157"/>
    </row>
    <row r="258" spans="1:135" ht="9.75" customHeight="1">
      <c r="A258" s="157"/>
      <c r="B258" s="157"/>
      <c r="C258" s="157"/>
      <c r="D258" s="157"/>
      <c r="E258" s="157"/>
      <c r="F258" s="157"/>
      <c r="G258" s="157"/>
      <c r="H258" s="157"/>
      <c r="I258" s="494"/>
      <c r="J258" s="494"/>
      <c r="K258" s="494"/>
      <c r="L258" s="494"/>
      <c r="M258" s="494"/>
      <c r="N258" s="494"/>
      <c r="O258" s="494"/>
      <c r="P258" s="494"/>
      <c r="Q258" s="494"/>
      <c r="R258" s="494"/>
      <c r="S258" s="494"/>
      <c r="T258" s="494"/>
      <c r="U258" s="494"/>
      <c r="V258" s="494"/>
      <c r="W258" s="494"/>
      <c r="X258" s="494"/>
      <c r="Y258" s="494"/>
      <c r="Z258" s="494"/>
      <c r="AA258" s="494"/>
      <c r="AB258" s="494"/>
      <c r="AH258" s="492"/>
      <c r="AI258" s="157"/>
      <c r="AJ258" s="157"/>
      <c r="AK258" s="525"/>
      <c r="AL258" s="525"/>
      <c r="AM258" s="525"/>
      <c r="AN258" s="157"/>
      <c r="AO258" s="157"/>
      <c r="AP258" s="525"/>
      <c r="AQ258" s="525"/>
      <c r="AR258" s="525"/>
      <c r="AS258" s="525"/>
      <c r="AT258" s="525"/>
      <c r="AU258" s="525"/>
      <c r="AV258" s="525"/>
      <c r="AW258" s="525"/>
      <c r="AX258" s="525"/>
      <c r="AY258" s="525"/>
      <c r="AZ258" s="525"/>
      <c r="BA258" s="157"/>
      <c r="BB258" s="157"/>
      <c r="BC258" s="157"/>
      <c r="BD258" s="157"/>
      <c r="BE258" s="157"/>
      <c r="BF258" s="157"/>
      <c r="BG258" s="157"/>
      <c r="BH258" s="157"/>
      <c r="BI258" s="157"/>
      <c r="BJ258" s="157"/>
      <c r="BK258" s="157"/>
      <c r="BL258" s="157"/>
      <c r="BM258" s="157"/>
      <c r="BN258" s="157"/>
      <c r="BO258" s="157"/>
      <c r="BP258" s="493"/>
      <c r="BQ258" s="157"/>
      <c r="BR258" s="494"/>
      <c r="BS258" s="157"/>
      <c r="BT258" s="157"/>
      <c r="BU258" s="157"/>
      <c r="BV258" s="157"/>
      <c r="BW258" s="157"/>
      <c r="BX258" s="157"/>
      <c r="BY258" s="157"/>
      <c r="BZ258" s="157"/>
      <c r="CA258" s="157"/>
      <c r="CB258" s="157"/>
      <c r="CC258" s="157"/>
      <c r="CD258" s="157"/>
      <c r="CE258" s="157"/>
      <c r="CF258" s="157"/>
      <c r="CG258" s="157"/>
      <c r="CH258" s="157"/>
      <c r="CI258" s="157"/>
      <c r="CJ258" s="157"/>
      <c r="CK258" s="157"/>
      <c r="CL258" s="157"/>
      <c r="CM258" s="157"/>
      <c r="CN258" s="157"/>
      <c r="CO258" s="157"/>
      <c r="CP258" s="157"/>
      <c r="CQ258" s="157"/>
      <c r="CR258" s="157"/>
      <c r="CS258" s="157"/>
      <c r="CT258" s="157"/>
      <c r="CU258" s="157"/>
      <c r="CV258" s="157"/>
      <c r="CW258" s="157"/>
      <c r="CX258" s="157"/>
      <c r="CY258" s="157"/>
      <c r="CZ258" s="157"/>
      <c r="DA258" s="157"/>
      <c r="DB258" s="157"/>
      <c r="DC258" s="157"/>
      <c r="DD258" s="157"/>
      <c r="DE258" s="157"/>
      <c r="DF258" s="157"/>
      <c r="DG258" s="157"/>
      <c r="DH258" s="157"/>
      <c r="DI258" s="157"/>
      <c r="DJ258" s="157"/>
      <c r="DK258" s="157"/>
      <c r="DL258" s="157"/>
      <c r="DM258" s="157"/>
      <c r="DN258" s="157"/>
      <c r="DO258" s="157"/>
      <c r="DP258" s="157"/>
      <c r="DQ258" s="157"/>
      <c r="DR258" s="157"/>
      <c r="DS258" s="157"/>
      <c r="DT258" s="157"/>
      <c r="DU258" s="157"/>
      <c r="DV258" s="157"/>
      <c r="DW258" s="157"/>
      <c r="DX258" s="157"/>
      <c r="DY258" s="157"/>
      <c r="DZ258" s="157"/>
      <c r="EA258" s="157"/>
      <c r="EB258" s="157"/>
      <c r="EC258" s="157"/>
      <c r="ED258" s="157"/>
      <c r="EE258" s="157"/>
    </row>
    <row r="259" spans="1:135" ht="9.75" customHeight="1">
      <c r="A259" s="157"/>
      <c r="B259" s="157"/>
      <c r="C259" s="157"/>
      <c r="D259" s="157"/>
      <c r="E259" s="157"/>
      <c r="F259" s="157"/>
      <c r="G259" s="157"/>
      <c r="H259" s="157"/>
      <c r="I259" s="494"/>
      <c r="J259" s="494"/>
      <c r="K259" s="494"/>
      <c r="L259" s="494"/>
      <c r="M259" s="494"/>
      <c r="N259" s="494"/>
      <c r="O259" s="494"/>
      <c r="P259" s="494"/>
      <c r="Q259" s="494"/>
      <c r="R259" s="494"/>
      <c r="S259" s="494"/>
      <c r="T259" s="494"/>
      <c r="U259" s="494"/>
      <c r="V259" s="494"/>
      <c r="W259" s="494"/>
      <c r="X259" s="494"/>
      <c r="Y259" s="494"/>
      <c r="Z259" s="494"/>
      <c r="AA259" s="494"/>
      <c r="AB259" s="494"/>
      <c r="AH259" s="492"/>
      <c r="AI259" s="157"/>
      <c r="AJ259" s="157"/>
      <c r="AK259" s="525"/>
      <c r="AL259" s="525"/>
      <c r="AM259" s="525"/>
      <c r="AN259" s="157"/>
      <c r="AO259" s="157"/>
      <c r="AP259" s="525"/>
      <c r="AQ259" s="525"/>
      <c r="AR259" s="525"/>
      <c r="AS259" s="525"/>
      <c r="AT259" s="525"/>
      <c r="AU259" s="525"/>
      <c r="AV259" s="525"/>
      <c r="AW259" s="525"/>
      <c r="AX259" s="525"/>
      <c r="AY259" s="525"/>
      <c r="AZ259" s="525"/>
      <c r="BA259" s="157"/>
      <c r="BB259" s="157"/>
      <c r="BC259" s="157"/>
      <c r="BD259" s="157"/>
      <c r="BE259" s="157"/>
      <c r="BF259" s="157"/>
      <c r="BG259" s="157"/>
      <c r="BH259" s="157"/>
      <c r="BI259" s="157"/>
      <c r="BJ259" s="157"/>
      <c r="BK259" s="157"/>
      <c r="BL259" s="157"/>
      <c r="BM259" s="157"/>
      <c r="BN259" s="157"/>
      <c r="BO259" s="157"/>
      <c r="BP259" s="493"/>
      <c r="BQ259" s="157"/>
      <c r="BR259" s="494"/>
      <c r="BS259" s="157"/>
      <c r="BT259" s="157"/>
      <c r="BU259" s="157"/>
      <c r="BV259" s="157"/>
      <c r="BW259" s="157"/>
      <c r="BX259" s="157"/>
      <c r="BY259" s="157"/>
      <c r="BZ259" s="157"/>
      <c r="CA259" s="157"/>
      <c r="CB259" s="157"/>
      <c r="CC259" s="157"/>
      <c r="CD259" s="157"/>
      <c r="CE259" s="157"/>
      <c r="CF259" s="157"/>
      <c r="CG259" s="157"/>
      <c r="CH259" s="157"/>
      <c r="CI259" s="157"/>
      <c r="CJ259" s="157"/>
      <c r="CK259" s="157"/>
      <c r="CL259" s="157"/>
      <c r="CM259" s="157"/>
      <c r="CN259" s="157"/>
      <c r="CO259" s="157"/>
      <c r="CP259" s="157"/>
      <c r="CQ259" s="157"/>
      <c r="CR259" s="157"/>
      <c r="CS259" s="157"/>
      <c r="CT259" s="157"/>
      <c r="CU259" s="157"/>
      <c r="CV259" s="157"/>
      <c r="CW259" s="157"/>
      <c r="CX259" s="157"/>
      <c r="CY259" s="157"/>
      <c r="CZ259" s="157"/>
      <c r="DA259" s="157"/>
      <c r="DB259" s="157"/>
      <c r="DC259" s="157"/>
      <c r="DD259" s="157"/>
      <c r="DE259" s="157"/>
      <c r="DF259" s="157"/>
      <c r="DG259" s="157"/>
      <c r="DH259" s="157"/>
      <c r="DI259" s="157"/>
      <c r="DJ259" s="157"/>
      <c r="DK259" s="157"/>
      <c r="DL259" s="157"/>
      <c r="DM259" s="157"/>
      <c r="DN259" s="157"/>
      <c r="DO259" s="157"/>
      <c r="DP259" s="157"/>
      <c r="DQ259" s="157"/>
      <c r="DR259" s="157"/>
      <c r="DS259" s="157"/>
      <c r="DT259" s="157"/>
      <c r="DU259" s="157"/>
      <c r="DV259" s="157"/>
      <c r="DW259" s="157"/>
      <c r="DX259" s="157"/>
      <c r="DY259" s="157"/>
      <c r="DZ259" s="157"/>
      <c r="EA259" s="157"/>
      <c r="EB259" s="157"/>
      <c r="EC259" s="157"/>
      <c r="ED259" s="157"/>
      <c r="EE259" s="157"/>
    </row>
    <row r="260" spans="1:135" ht="9.75" customHeight="1">
      <c r="A260" s="157"/>
      <c r="B260" s="157"/>
      <c r="C260" s="157"/>
      <c r="D260" s="157"/>
      <c r="E260" s="157"/>
      <c r="F260" s="157"/>
      <c r="G260" s="157"/>
      <c r="H260" s="157"/>
      <c r="I260" s="494"/>
      <c r="J260" s="494"/>
      <c r="K260" s="494"/>
      <c r="L260" s="494"/>
      <c r="M260" s="494"/>
      <c r="N260" s="494"/>
      <c r="O260" s="494"/>
      <c r="P260" s="494"/>
      <c r="Q260" s="494"/>
      <c r="R260" s="494"/>
      <c r="S260" s="494"/>
      <c r="T260" s="494"/>
      <c r="U260" s="494"/>
      <c r="V260" s="494"/>
      <c r="W260" s="494"/>
      <c r="X260" s="494"/>
      <c r="Y260" s="494"/>
      <c r="Z260" s="494"/>
      <c r="AA260" s="494"/>
      <c r="AB260" s="494"/>
      <c r="AH260" s="492"/>
      <c r="AI260" s="157"/>
      <c r="AJ260" s="157"/>
      <c r="AK260" s="525"/>
      <c r="AL260" s="525"/>
      <c r="AM260" s="525"/>
      <c r="AN260" s="157"/>
      <c r="AO260" s="157"/>
      <c r="AP260" s="525"/>
      <c r="AQ260" s="525"/>
      <c r="AR260" s="525"/>
      <c r="AS260" s="525"/>
      <c r="AT260" s="525"/>
      <c r="AU260" s="525"/>
      <c r="AV260" s="525"/>
      <c r="AW260" s="525"/>
      <c r="AX260" s="525"/>
      <c r="AY260" s="525"/>
      <c r="AZ260" s="525"/>
      <c r="BA260" s="157"/>
      <c r="BB260" s="157"/>
      <c r="BC260" s="157"/>
      <c r="BD260" s="157"/>
      <c r="BE260" s="157"/>
      <c r="BF260" s="157"/>
      <c r="BG260" s="157"/>
      <c r="BH260" s="157"/>
      <c r="BI260" s="157"/>
      <c r="BJ260" s="157"/>
      <c r="BK260" s="157"/>
      <c r="BL260" s="157"/>
      <c r="BM260" s="157"/>
      <c r="BN260" s="157"/>
      <c r="BO260" s="157"/>
      <c r="BP260" s="493"/>
      <c r="BQ260" s="157"/>
      <c r="BR260" s="494"/>
      <c r="BS260" s="157"/>
      <c r="BT260" s="157"/>
      <c r="BU260" s="157"/>
      <c r="BV260" s="157"/>
      <c r="BW260" s="157"/>
      <c r="BX260" s="157"/>
      <c r="BY260" s="157"/>
      <c r="BZ260" s="157"/>
      <c r="CA260" s="157"/>
      <c r="CB260" s="157"/>
      <c r="CC260" s="157"/>
      <c r="CD260" s="157"/>
      <c r="CE260" s="157"/>
      <c r="CF260" s="157"/>
      <c r="CG260" s="157"/>
      <c r="CH260" s="157"/>
      <c r="CI260" s="157"/>
      <c r="CJ260" s="157"/>
      <c r="CK260" s="157"/>
      <c r="CL260" s="157"/>
      <c r="CM260" s="157"/>
      <c r="CN260" s="157"/>
      <c r="CO260" s="157"/>
      <c r="CP260" s="157"/>
      <c r="CQ260" s="157"/>
      <c r="CR260" s="157"/>
      <c r="CS260" s="157"/>
      <c r="CT260" s="157"/>
      <c r="CU260" s="157"/>
      <c r="CV260" s="157"/>
      <c r="CW260" s="157"/>
      <c r="CX260" s="157"/>
      <c r="CY260" s="157"/>
      <c r="CZ260" s="157"/>
      <c r="DA260" s="157"/>
      <c r="DB260" s="157"/>
      <c r="DC260" s="157"/>
      <c r="DD260" s="157"/>
      <c r="DE260" s="157"/>
      <c r="DF260" s="157"/>
      <c r="DG260" s="157"/>
      <c r="DH260" s="157"/>
      <c r="DI260" s="157"/>
      <c r="DJ260" s="157"/>
      <c r="DK260" s="157"/>
      <c r="DL260" s="157"/>
      <c r="DM260" s="157"/>
      <c r="DN260" s="157"/>
      <c r="DO260" s="157"/>
      <c r="DP260" s="157"/>
      <c r="DQ260" s="157"/>
      <c r="DR260" s="157"/>
      <c r="DS260" s="157"/>
      <c r="DT260" s="157"/>
      <c r="DU260" s="157"/>
      <c r="DV260" s="157"/>
      <c r="DW260" s="157"/>
      <c r="DX260" s="157"/>
      <c r="DY260" s="157"/>
      <c r="DZ260" s="157"/>
      <c r="EA260" s="157"/>
      <c r="EB260" s="157"/>
      <c r="EC260" s="157"/>
      <c r="ED260" s="157"/>
      <c r="EE260" s="157"/>
    </row>
    <row r="261" spans="1:135" ht="9.75" customHeight="1">
      <c r="A261" s="157"/>
      <c r="B261" s="157"/>
      <c r="C261" s="157"/>
      <c r="D261" s="157"/>
      <c r="E261" s="157"/>
      <c r="F261" s="157"/>
      <c r="G261" s="157"/>
      <c r="H261" s="157"/>
      <c r="I261" s="494"/>
      <c r="J261" s="494"/>
      <c r="K261" s="494"/>
      <c r="L261" s="494"/>
      <c r="M261" s="494"/>
      <c r="N261" s="494"/>
      <c r="O261" s="494"/>
      <c r="P261" s="494"/>
      <c r="Q261" s="494"/>
      <c r="R261" s="494"/>
      <c r="S261" s="494"/>
      <c r="T261" s="494"/>
      <c r="U261" s="494"/>
      <c r="V261" s="494"/>
      <c r="W261" s="494"/>
      <c r="X261" s="494"/>
      <c r="Y261" s="494"/>
      <c r="Z261" s="494"/>
      <c r="AA261" s="494"/>
      <c r="AB261" s="494"/>
      <c r="AH261" s="492"/>
      <c r="AI261" s="157"/>
      <c r="AJ261" s="157"/>
      <c r="AK261" s="525"/>
      <c r="AL261" s="525"/>
      <c r="AM261" s="525"/>
      <c r="AN261" s="157"/>
      <c r="AO261" s="157"/>
      <c r="AP261" s="525"/>
      <c r="AQ261" s="525"/>
      <c r="AR261" s="525"/>
      <c r="AS261" s="525"/>
      <c r="AT261" s="525"/>
      <c r="AU261" s="525"/>
      <c r="AV261" s="525"/>
      <c r="AW261" s="525"/>
      <c r="AX261" s="525"/>
      <c r="AY261" s="525"/>
      <c r="AZ261" s="525"/>
      <c r="BA261" s="157"/>
      <c r="BB261" s="157"/>
      <c r="BC261" s="157"/>
      <c r="BD261" s="157"/>
      <c r="BE261" s="157"/>
      <c r="BF261" s="157"/>
      <c r="BG261" s="157"/>
      <c r="BH261" s="157"/>
      <c r="BI261" s="157"/>
      <c r="BJ261" s="157"/>
      <c r="BK261" s="157"/>
      <c r="BL261" s="157"/>
      <c r="BM261" s="157"/>
      <c r="BN261" s="157"/>
      <c r="BO261" s="157"/>
      <c r="BP261" s="493"/>
      <c r="BQ261" s="157"/>
      <c r="BR261" s="494"/>
      <c r="BS261" s="157"/>
      <c r="BT261" s="157"/>
      <c r="BU261" s="157"/>
      <c r="BV261" s="157"/>
      <c r="BW261" s="157"/>
      <c r="BX261" s="157"/>
      <c r="BY261" s="157"/>
      <c r="BZ261" s="157"/>
      <c r="CA261" s="157"/>
      <c r="CB261" s="157"/>
      <c r="CC261" s="157"/>
      <c r="CD261" s="157"/>
      <c r="CE261" s="157"/>
      <c r="CF261" s="157"/>
      <c r="CG261" s="157"/>
      <c r="CH261" s="157"/>
      <c r="CI261" s="157"/>
      <c r="CJ261" s="157"/>
      <c r="CK261" s="157"/>
      <c r="CL261" s="157"/>
      <c r="CM261" s="157"/>
      <c r="CN261" s="157"/>
      <c r="CO261" s="157"/>
      <c r="CP261" s="157"/>
      <c r="CQ261" s="157"/>
      <c r="CR261" s="157"/>
      <c r="CS261" s="157"/>
      <c r="CT261" s="157"/>
      <c r="CU261" s="157"/>
      <c r="CV261" s="157"/>
      <c r="CW261" s="157"/>
      <c r="CX261" s="157"/>
      <c r="CY261" s="157"/>
      <c r="CZ261" s="157"/>
      <c r="DA261" s="157"/>
      <c r="DB261" s="157"/>
      <c r="DC261" s="157"/>
      <c r="DD261" s="157"/>
      <c r="DE261" s="157"/>
      <c r="DF261" s="157"/>
      <c r="DG261" s="157"/>
      <c r="DH261" s="157"/>
      <c r="DI261" s="157"/>
      <c r="DJ261" s="157"/>
      <c r="DK261" s="157"/>
      <c r="DL261" s="157"/>
      <c r="DM261" s="157"/>
      <c r="DN261" s="157"/>
      <c r="DO261" s="157"/>
      <c r="DP261" s="157"/>
      <c r="DQ261" s="157"/>
      <c r="DR261" s="157"/>
      <c r="DS261" s="157"/>
      <c r="DT261" s="157"/>
      <c r="DU261" s="157"/>
      <c r="DV261" s="157"/>
      <c r="DW261" s="157"/>
      <c r="DX261" s="157"/>
      <c r="DY261" s="157"/>
      <c r="DZ261" s="157"/>
      <c r="EA261" s="157"/>
      <c r="EB261" s="157"/>
      <c r="EC261" s="157"/>
      <c r="ED261" s="157"/>
      <c r="EE261" s="157"/>
    </row>
    <row r="262" spans="1:135" ht="9.75" customHeight="1">
      <c r="A262" s="157"/>
      <c r="B262" s="157"/>
      <c r="C262" s="157"/>
      <c r="D262" s="157"/>
      <c r="E262" s="157"/>
      <c r="F262" s="157"/>
      <c r="G262" s="157"/>
      <c r="H262" s="157"/>
      <c r="I262" s="494"/>
      <c r="J262" s="494"/>
      <c r="K262" s="494"/>
      <c r="L262" s="494"/>
      <c r="M262" s="494"/>
      <c r="N262" s="494"/>
      <c r="O262" s="494"/>
      <c r="P262" s="494"/>
      <c r="Q262" s="494"/>
      <c r="R262" s="494"/>
      <c r="S262" s="494"/>
      <c r="T262" s="494"/>
      <c r="U262" s="494"/>
      <c r="V262" s="494"/>
      <c r="W262" s="494"/>
      <c r="X262" s="494"/>
      <c r="Y262" s="494"/>
      <c r="Z262" s="494"/>
      <c r="AA262" s="494"/>
      <c r="AB262" s="494"/>
      <c r="AH262" s="492"/>
      <c r="AI262" s="157"/>
      <c r="AJ262" s="157"/>
      <c r="AK262" s="525"/>
      <c r="AL262" s="525"/>
      <c r="AM262" s="525"/>
      <c r="AN262" s="157"/>
      <c r="AO262" s="157"/>
      <c r="AP262" s="525"/>
      <c r="AQ262" s="525"/>
      <c r="AR262" s="525"/>
      <c r="AS262" s="525"/>
      <c r="AT262" s="525"/>
      <c r="AU262" s="525"/>
      <c r="AV262" s="525"/>
      <c r="AW262" s="525"/>
      <c r="AX262" s="525"/>
      <c r="AY262" s="525"/>
      <c r="AZ262" s="525"/>
      <c r="BA262" s="157"/>
      <c r="BB262" s="157"/>
      <c r="BC262" s="157"/>
      <c r="BD262" s="157"/>
      <c r="BE262" s="157"/>
      <c r="BF262" s="157"/>
      <c r="BG262" s="157"/>
      <c r="BH262" s="157"/>
      <c r="BI262" s="157"/>
      <c r="BJ262" s="157"/>
      <c r="BK262" s="157"/>
      <c r="BL262" s="157"/>
      <c r="BM262" s="157"/>
      <c r="BN262" s="157"/>
      <c r="BO262" s="157"/>
      <c r="BP262" s="493"/>
      <c r="BQ262" s="157"/>
      <c r="BR262" s="494"/>
      <c r="BS262" s="157"/>
      <c r="BT262" s="157"/>
      <c r="BU262" s="157"/>
      <c r="BV262" s="157"/>
      <c r="BW262" s="157"/>
      <c r="BX262" s="157"/>
      <c r="BY262" s="157"/>
      <c r="BZ262" s="157"/>
      <c r="CA262" s="157"/>
      <c r="CB262" s="157"/>
      <c r="CC262" s="157"/>
      <c r="CD262" s="157"/>
      <c r="CE262" s="157"/>
      <c r="CF262" s="157"/>
      <c r="CG262" s="157"/>
      <c r="CH262" s="157"/>
      <c r="CI262" s="157"/>
      <c r="CJ262" s="157"/>
      <c r="CK262" s="157"/>
      <c r="CL262" s="157"/>
      <c r="CM262" s="157"/>
      <c r="CN262" s="157"/>
      <c r="CO262" s="157"/>
      <c r="CP262" s="157"/>
      <c r="CQ262" s="157"/>
      <c r="CR262" s="157"/>
      <c r="CS262" s="157"/>
      <c r="CT262" s="157"/>
      <c r="CU262" s="157"/>
      <c r="CV262" s="157"/>
      <c r="CW262" s="157"/>
      <c r="CX262" s="157"/>
      <c r="CY262" s="157"/>
      <c r="CZ262" s="157"/>
      <c r="DA262" s="157"/>
      <c r="DB262" s="157"/>
      <c r="DC262" s="157"/>
      <c r="DD262" s="157"/>
      <c r="DE262" s="157"/>
      <c r="DF262" s="157"/>
      <c r="DG262" s="157"/>
      <c r="DH262" s="157"/>
      <c r="DI262" s="157"/>
      <c r="DJ262" s="157"/>
      <c r="DK262" s="157"/>
      <c r="DL262" s="157"/>
      <c r="DM262" s="157"/>
      <c r="DN262" s="157"/>
      <c r="DO262" s="157"/>
      <c r="DP262" s="157"/>
      <c r="DQ262" s="157"/>
      <c r="DR262" s="157"/>
      <c r="DS262" s="157"/>
      <c r="DT262" s="157"/>
      <c r="DU262" s="157"/>
      <c r="DV262" s="157"/>
      <c r="DW262" s="157"/>
      <c r="DX262" s="157"/>
      <c r="DY262" s="157"/>
      <c r="DZ262" s="157"/>
      <c r="EA262" s="157"/>
      <c r="EB262" s="157"/>
      <c r="EC262" s="157"/>
      <c r="ED262" s="157"/>
      <c r="EE262" s="157"/>
    </row>
    <row r="263" spans="1:135" ht="9.75" customHeight="1">
      <c r="A263" s="157"/>
      <c r="B263" s="157"/>
      <c r="C263" s="157"/>
      <c r="D263" s="157"/>
      <c r="E263" s="157"/>
      <c r="F263" s="157"/>
      <c r="G263" s="157"/>
      <c r="H263" s="157"/>
      <c r="I263" s="494"/>
      <c r="J263" s="494"/>
      <c r="K263" s="494"/>
      <c r="L263" s="494"/>
      <c r="M263" s="494"/>
      <c r="N263" s="494"/>
      <c r="O263" s="494"/>
      <c r="P263" s="494"/>
      <c r="Q263" s="494"/>
      <c r="R263" s="494"/>
      <c r="S263" s="494"/>
      <c r="T263" s="494"/>
      <c r="U263" s="494"/>
      <c r="V263" s="494"/>
      <c r="W263" s="494"/>
      <c r="X263" s="494"/>
      <c r="Y263" s="494"/>
      <c r="Z263" s="494"/>
      <c r="AA263" s="494"/>
      <c r="AB263" s="494"/>
      <c r="AH263" s="492"/>
      <c r="AI263" s="157"/>
      <c r="AJ263" s="157"/>
      <c r="AK263" s="525"/>
      <c r="AL263" s="525"/>
      <c r="AM263" s="525"/>
      <c r="AN263" s="157"/>
      <c r="AO263" s="157"/>
      <c r="AP263" s="525"/>
      <c r="AQ263" s="525"/>
      <c r="AR263" s="525"/>
      <c r="AS263" s="525"/>
      <c r="AT263" s="525"/>
      <c r="AU263" s="525"/>
      <c r="AV263" s="525"/>
      <c r="AW263" s="525"/>
      <c r="AX263" s="525"/>
      <c r="AY263" s="525"/>
      <c r="AZ263" s="525"/>
      <c r="BA263" s="157"/>
      <c r="BB263" s="157"/>
      <c r="BC263" s="157"/>
      <c r="BD263" s="157"/>
      <c r="BE263" s="157"/>
      <c r="BF263" s="157"/>
      <c r="BG263" s="157"/>
      <c r="BH263" s="157"/>
      <c r="BI263" s="157"/>
      <c r="BJ263" s="157"/>
      <c r="BK263" s="157"/>
      <c r="BL263" s="157"/>
      <c r="BM263" s="157"/>
      <c r="BN263" s="157"/>
      <c r="BO263" s="157"/>
      <c r="BP263" s="493"/>
      <c r="BQ263" s="157"/>
      <c r="BR263" s="494"/>
      <c r="BS263" s="157"/>
      <c r="BT263" s="157"/>
      <c r="BU263" s="157"/>
      <c r="BV263" s="157"/>
      <c r="BW263" s="157"/>
      <c r="BX263" s="157"/>
      <c r="BY263" s="157"/>
      <c r="BZ263" s="157"/>
      <c r="CA263" s="157"/>
      <c r="CB263" s="157"/>
      <c r="CC263" s="157"/>
      <c r="CD263" s="157"/>
      <c r="CE263" s="157"/>
      <c r="CF263" s="157"/>
      <c r="CG263" s="157"/>
      <c r="CH263" s="157"/>
      <c r="CI263" s="157"/>
      <c r="CJ263" s="157"/>
      <c r="CK263" s="157"/>
      <c r="CL263" s="157"/>
      <c r="CM263" s="157"/>
      <c r="CN263" s="157"/>
      <c r="CO263" s="157"/>
      <c r="CP263" s="157"/>
      <c r="CQ263" s="157"/>
      <c r="CR263" s="157"/>
      <c r="CS263" s="157"/>
      <c r="CT263" s="157"/>
      <c r="CU263" s="157"/>
      <c r="CV263" s="157"/>
      <c r="CW263" s="157"/>
      <c r="CX263" s="157"/>
      <c r="CY263" s="157"/>
      <c r="CZ263" s="157"/>
      <c r="DA263" s="157"/>
      <c r="DB263" s="157"/>
      <c r="DC263" s="157"/>
      <c r="DD263" s="157"/>
      <c r="DE263" s="157"/>
      <c r="DF263" s="157"/>
      <c r="DG263" s="157"/>
      <c r="DH263" s="157"/>
      <c r="DI263" s="157"/>
      <c r="DJ263" s="157"/>
      <c r="DK263" s="157"/>
      <c r="DL263" s="157"/>
      <c r="DM263" s="157"/>
      <c r="DN263" s="157"/>
      <c r="DO263" s="157"/>
      <c r="DP263" s="157"/>
      <c r="DQ263" s="157"/>
      <c r="DR263" s="157"/>
      <c r="DS263" s="157"/>
      <c r="DT263" s="157"/>
      <c r="DU263" s="157"/>
      <c r="DV263" s="157"/>
      <c r="DW263" s="157"/>
      <c r="DX263" s="157"/>
      <c r="DY263" s="157"/>
      <c r="DZ263" s="157"/>
      <c r="EA263" s="157"/>
      <c r="EB263" s="157"/>
      <c r="EC263" s="157"/>
      <c r="ED263" s="157"/>
      <c r="EE263" s="157"/>
    </row>
    <row r="264" spans="1:135" ht="9.75" customHeight="1">
      <c r="A264" s="157"/>
      <c r="B264" s="157"/>
      <c r="C264" s="157"/>
      <c r="D264" s="157"/>
      <c r="E264" s="157"/>
      <c r="F264" s="157"/>
      <c r="G264" s="157"/>
      <c r="H264" s="157"/>
      <c r="I264" s="494"/>
      <c r="J264" s="494"/>
      <c r="K264" s="494"/>
      <c r="L264" s="494"/>
      <c r="M264" s="494"/>
      <c r="N264" s="494"/>
      <c r="O264" s="494"/>
      <c r="P264" s="494"/>
      <c r="Q264" s="494"/>
      <c r="R264" s="494"/>
      <c r="S264" s="494"/>
      <c r="T264" s="494"/>
      <c r="U264" s="494"/>
      <c r="V264" s="494"/>
      <c r="W264" s="494"/>
      <c r="X264" s="494"/>
      <c r="Y264" s="494"/>
      <c r="Z264" s="494"/>
      <c r="AA264" s="494"/>
      <c r="AB264" s="494"/>
      <c r="AH264" s="492"/>
      <c r="AI264" s="157"/>
      <c r="AJ264" s="157"/>
      <c r="AK264" s="525"/>
      <c r="AL264" s="525"/>
      <c r="AM264" s="525"/>
      <c r="AN264" s="157"/>
      <c r="AO264" s="157"/>
      <c r="AP264" s="525"/>
      <c r="AQ264" s="525"/>
      <c r="AR264" s="525"/>
      <c r="AS264" s="525"/>
      <c r="AT264" s="525"/>
      <c r="AU264" s="525"/>
      <c r="AV264" s="525"/>
      <c r="AW264" s="525"/>
      <c r="AX264" s="525"/>
      <c r="AY264" s="525"/>
      <c r="AZ264" s="525"/>
      <c r="BA264" s="157"/>
      <c r="BB264" s="157"/>
      <c r="BC264" s="157"/>
      <c r="BD264" s="157"/>
      <c r="BE264" s="157"/>
      <c r="BF264" s="157"/>
      <c r="BG264" s="157"/>
      <c r="BH264" s="157"/>
      <c r="BI264" s="157"/>
      <c r="BJ264" s="157"/>
      <c r="BK264" s="157"/>
      <c r="BL264" s="157"/>
      <c r="BM264" s="157"/>
      <c r="BN264" s="157"/>
      <c r="BO264" s="157"/>
      <c r="BP264" s="493"/>
      <c r="BQ264" s="157"/>
      <c r="BR264" s="494"/>
      <c r="BS264" s="157"/>
      <c r="BT264" s="157"/>
      <c r="BU264" s="157"/>
      <c r="BV264" s="157"/>
      <c r="BW264" s="157"/>
      <c r="BX264" s="157"/>
      <c r="BY264" s="157"/>
      <c r="BZ264" s="157"/>
      <c r="CA264" s="157"/>
      <c r="CB264" s="157"/>
      <c r="CC264" s="157"/>
      <c r="CD264" s="157"/>
      <c r="CE264" s="157"/>
      <c r="CF264" s="157"/>
      <c r="CG264" s="157"/>
      <c r="CH264" s="157"/>
      <c r="CI264" s="157"/>
      <c r="CJ264" s="157"/>
      <c r="CK264" s="157"/>
      <c r="CL264" s="157"/>
      <c r="CM264" s="157"/>
      <c r="CN264" s="157"/>
      <c r="CO264" s="157"/>
      <c r="CP264" s="157"/>
      <c r="CQ264" s="157"/>
      <c r="CR264" s="157"/>
      <c r="CS264" s="157"/>
      <c r="CT264" s="157"/>
      <c r="CU264" s="157"/>
      <c r="CV264" s="157"/>
      <c r="CW264" s="157"/>
      <c r="CX264" s="157"/>
      <c r="CY264" s="157"/>
      <c r="CZ264" s="157"/>
      <c r="DA264" s="157"/>
      <c r="DB264" s="157"/>
      <c r="DC264" s="157"/>
      <c r="DD264" s="157"/>
      <c r="DE264" s="157"/>
      <c r="DF264" s="157"/>
      <c r="DG264" s="157"/>
      <c r="DH264" s="157"/>
      <c r="DI264" s="157"/>
      <c r="DJ264" s="157"/>
      <c r="DK264" s="157"/>
      <c r="DL264" s="157"/>
      <c r="DM264" s="157"/>
      <c r="DN264" s="157"/>
      <c r="DO264" s="157"/>
      <c r="DP264" s="157"/>
      <c r="DQ264" s="157"/>
      <c r="DR264" s="157"/>
      <c r="DS264" s="157"/>
      <c r="DT264" s="157"/>
      <c r="DU264" s="157"/>
      <c r="DV264" s="157"/>
      <c r="DW264" s="157"/>
      <c r="DX264" s="157"/>
      <c r="DY264" s="157"/>
      <c r="DZ264" s="157"/>
      <c r="EA264" s="157"/>
      <c r="EB264" s="157"/>
      <c r="EC264" s="157"/>
      <c r="ED264" s="157"/>
      <c r="EE264" s="157"/>
    </row>
    <row r="265" spans="1:135" ht="9.75" customHeight="1">
      <c r="A265" s="157"/>
      <c r="B265" s="157"/>
      <c r="C265" s="157"/>
      <c r="D265" s="157"/>
      <c r="E265" s="157"/>
      <c r="F265" s="157"/>
      <c r="G265" s="157"/>
      <c r="H265" s="157"/>
      <c r="I265" s="494"/>
      <c r="J265" s="494"/>
      <c r="K265" s="494"/>
      <c r="L265" s="494"/>
      <c r="M265" s="494"/>
      <c r="N265" s="494"/>
      <c r="O265" s="494"/>
      <c r="P265" s="494"/>
      <c r="Q265" s="494"/>
      <c r="R265" s="494"/>
      <c r="S265" s="494"/>
      <c r="T265" s="494"/>
      <c r="U265" s="494"/>
      <c r="V265" s="494"/>
      <c r="W265" s="494"/>
      <c r="X265" s="494"/>
      <c r="Y265" s="494"/>
      <c r="Z265" s="494"/>
      <c r="AA265" s="494"/>
      <c r="AB265" s="494"/>
      <c r="AH265" s="492"/>
      <c r="AI265" s="157"/>
      <c r="AJ265" s="157"/>
      <c r="AK265" s="525"/>
      <c r="AL265" s="525"/>
      <c r="AM265" s="525"/>
      <c r="AN265" s="157"/>
      <c r="AO265" s="157"/>
      <c r="AP265" s="525"/>
      <c r="AQ265" s="525"/>
      <c r="AR265" s="525"/>
      <c r="AS265" s="525"/>
      <c r="AT265" s="525"/>
      <c r="AU265" s="525"/>
      <c r="AV265" s="525"/>
      <c r="AW265" s="525"/>
      <c r="AX265" s="525"/>
      <c r="AY265" s="525"/>
      <c r="AZ265" s="525"/>
      <c r="BA265" s="157"/>
      <c r="BB265" s="157"/>
      <c r="BC265" s="157"/>
      <c r="BD265" s="157"/>
      <c r="BE265" s="157"/>
      <c r="BF265" s="157"/>
      <c r="BG265" s="157"/>
      <c r="BH265" s="157"/>
      <c r="BI265" s="157"/>
      <c r="BJ265" s="157"/>
      <c r="BK265" s="157"/>
      <c r="BL265" s="157"/>
      <c r="BM265" s="157"/>
      <c r="BN265" s="157"/>
      <c r="BO265" s="157"/>
      <c r="BP265" s="493"/>
      <c r="BQ265" s="157"/>
      <c r="BR265" s="494"/>
      <c r="BS265" s="157"/>
      <c r="BT265" s="157"/>
      <c r="BU265" s="157"/>
      <c r="BV265" s="157"/>
      <c r="BW265" s="157"/>
      <c r="BX265" s="157"/>
      <c r="BY265" s="157"/>
      <c r="BZ265" s="157"/>
      <c r="CA265" s="157"/>
      <c r="CB265" s="157"/>
      <c r="CC265" s="157"/>
      <c r="CD265" s="157"/>
      <c r="CE265" s="157"/>
      <c r="CF265" s="157"/>
      <c r="CG265" s="157"/>
      <c r="CH265" s="157"/>
      <c r="CI265" s="157"/>
      <c r="CJ265" s="157"/>
      <c r="CK265" s="157"/>
      <c r="CL265" s="157"/>
      <c r="CM265" s="157"/>
      <c r="CN265" s="157"/>
      <c r="CO265" s="157"/>
      <c r="CP265" s="157"/>
      <c r="CQ265" s="157"/>
      <c r="CR265" s="157"/>
      <c r="CS265" s="157"/>
      <c r="CT265" s="157"/>
      <c r="CU265" s="157"/>
      <c r="CV265" s="157"/>
      <c r="CW265" s="157"/>
      <c r="CX265" s="157"/>
      <c r="CY265" s="157"/>
      <c r="CZ265" s="157"/>
      <c r="DA265" s="157"/>
      <c r="DB265" s="157"/>
      <c r="DC265" s="157"/>
      <c r="DD265" s="157"/>
      <c r="DE265" s="157"/>
      <c r="DF265" s="157"/>
      <c r="DG265" s="157"/>
      <c r="DH265" s="157"/>
      <c r="DI265" s="157"/>
      <c r="DJ265" s="157"/>
      <c r="DK265" s="157"/>
      <c r="DL265" s="157"/>
      <c r="DM265" s="157"/>
      <c r="DN265" s="157"/>
      <c r="DO265" s="157"/>
      <c r="DP265" s="157"/>
      <c r="DQ265" s="157"/>
      <c r="DR265" s="157"/>
      <c r="DS265" s="157"/>
      <c r="DT265" s="157"/>
      <c r="DU265" s="157"/>
      <c r="DV265" s="157"/>
      <c r="DW265" s="157"/>
      <c r="DX265" s="157"/>
      <c r="DY265" s="157"/>
      <c r="DZ265" s="157"/>
      <c r="EA265" s="157"/>
      <c r="EB265" s="157"/>
      <c r="EC265" s="157"/>
      <c r="ED265" s="157"/>
      <c r="EE265" s="157"/>
    </row>
    <row r="266" spans="1:135" ht="9.75" customHeight="1">
      <c r="A266" s="157"/>
      <c r="B266" s="157"/>
      <c r="C266" s="157"/>
      <c r="D266" s="157"/>
      <c r="E266" s="157"/>
      <c r="F266" s="157"/>
      <c r="G266" s="157"/>
      <c r="H266" s="157"/>
      <c r="I266" s="494"/>
      <c r="J266" s="494"/>
      <c r="K266" s="494"/>
      <c r="L266" s="494"/>
      <c r="M266" s="494"/>
      <c r="N266" s="494"/>
      <c r="O266" s="494"/>
      <c r="P266" s="494"/>
      <c r="Q266" s="494"/>
      <c r="R266" s="494"/>
      <c r="S266" s="494"/>
      <c r="T266" s="494"/>
      <c r="U266" s="494"/>
      <c r="V266" s="494"/>
      <c r="W266" s="494"/>
      <c r="X266" s="494"/>
      <c r="Y266" s="494"/>
      <c r="Z266" s="494"/>
      <c r="AA266" s="494"/>
      <c r="AB266" s="494"/>
      <c r="AH266" s="492"/>
      <c r="AI266" s="157"/>
      <c r="AJ266" s="157"/>
      <c r="AK266" s="525"/>
      <c r="AL266" s="525"/>
      <c r="AM266" s="525"/>
      <c r="AN266" s="157"/>
      <c r="AO266" s="157"/>
      <c r="AP266" s="525"/>
      <c r="AQ266" s="525"/>
      <c r="AR266" s="525"/>
      <c r="AS266" s="525"/>
      <c r="AT266" s="525"/>
      <c r="AU266" s="525"/>
      <c r="AV266" s="525"/>
      <c r="AW266" s="525"/>
      <c r="AX266" s="525"/>
      <c r="AY266" s="525"/>
      <c r="AZ266" s="525"/>
      <c r="BA266" s="157"/>
      <c r="BB266" s="157"/>
      <c r="BC266" s="157"/>
      <c r="BD266" s="157"/>
      <c r="BE266" s="157"/>
      <c r="BF266" s="157"/>
      <c r="BG266" s="157"/>
      <c r="BH266" s="157"/>
      <c r="BI266" s="157"/>
      <c r="BJ266" s="157"/>
      <c r="BK266" s="157"/>
      <c r="BL266" s="157"/>
      <c r="BM266" s="157"/>
      <c r="BN266" s="157"/>
      <c r="BO266" s="157"/>
      <c r="BP266" s="493"/>
      <c r="BQ266" s="157"/>
      <c r="BR266" s="494"/>
      <c r="BS266" s="157"/>
      <c r="BT266" s="157"/>
      <c r="BU266" s="157"/>
      <c r="BV266" s="157"/>
      <c r="BW266" s="157"/>
      <c r="BX266" s="157"/>
      <c r="BY266" s="157"/>
      <c r="BZ266" s="157"/>
      <c r="CA266" s="157"/>
      <c r="CB266" s="157"/>
      <c r="CC266" s="157"/>
      <c r="CD266" s="157"/>
      <c r="CE266" s="157"/>
      <c r="CF266" s="157"/>
      <c r="CG266" s="157"/>
      <c r="CH266" s="157"/>
      <c r="CI266" s="157"/>
      <c r="CJ266" s="157"/>
      <c r="CK266" s="157"/>
      <c r="CL266" s="157"/>
      <c r="CM266" s="157"/>
      <c r="CN266" s="157"/>
      <c r="CO266" s="157"/>
      <c r="CP266" s="157"/>
      <c r="CQ266" s="157"/>
      <c r="CR266" s="157"/>
      <c r="CS266" s="157"/>
      <c r="CT266" s="157"/>
      <c r="CU266" s="157"/>
      <c r="CV266" s="157"/>
      <c r="CW266" s="157"/>
      <c r="CX266" s="157"/>
      <c r="CY266" s="157"/>
      <c r="CZ266" s="157"/>
      <c r="DA266" s="157"/>
      <c r="DB266" s="157"/>
      <c r="DC266" s="157"/>
      <c r="DD266" s="157"/>
      <c r="DE266" s="157"/>
      <c r="DF266" s="157"/>
      <c r="DG266" s="157"/>
      <c r="DH266" s="157"/>
      <c r="DI266" s="157"/>
      <c r="DJ266" s="157"/>
      <c r="DK266" s="157"/>
      <c r="DL266" s="157"/>
      <c r="DM266" s="157"/>
      <c r="DN266" s="157"/>
      <c r="DO266" s="157"/>
      <c r="DP266" s="157"/>
      <c r="DQ266" s="157"/>
      <c r="DR266" s="157"/>
      <c r="DS266" s="157"/>
      <c r="DT266" s="157"/>
      <c r="DU266" s="157"/>
      <c r="DV266" s="157"/>
      <c r="DW266" s="157"/>
      <c r="DX266" s="157"/>
      <c r="DY266" s="157"/>
      <c r="DZ266" s="157"/>
      <c r="EA266" s="157"/>
      <c r="EB266" s="157"/>
      <c r="EC266" s="157"/>
      <c r="ED266" s="157"/>
      <c r="EE266" s="157"/>
    </row>
    <row r="267" spans="1:135" ht="9.75" customHeight="1">
      <c r="A267" s="157"/>
      <c r="B267" s="157"/>
      <c r="C267" s="157"/>
      <c r="D267" s="157"/>
      <c r="E267" s="157"/>
      <c r="F267" s="157"/>
      <c r="G267" s="157"/>
      <c r="H267" s="157"/>
      <c r="I267" s="494"/>
      <c r="J267" s="494"/>
      <c r="K267" s="494"/>
      <c r="L267" s="494"/>
      <c r="M267" s="494"/>
      <c r="N267" s="494"/>
      <c r="O267" s="494"/>
      <c r="P267" s="494"/>
      <c r="Q267" s="494"/>
      <c r="R267" s="494"/>
      <c r="S267" s="494"/>
      <c r="T267" s="494"/>
      <c r="U267" s="494"/>
      <c r="V267" s="494"/>
      <c r="W267" s="494"/>
      <c r="X267" s="494"/>
      <c r="Y267" s="494"/>
      <c r="Z267" s="494"/>
      <c r="AA267" s="494"/>
      <c r="AB267" s="494"/>
      <c r="AH267" s="492"/>
      <c r="AI267" s="157"/>
      <c r="AJ267" s="157"/>
      <c r="AK267" s="525"/>
      <c r="AL267" s="525"/>
      <c r="AM267" s="525"/>
      <c r="AN267" s="157"/>
      <c r="AO267" s="157"/>
      <c r="AP267" s="525"/>
      <c r="AQ267" s="525"/>
      <c r="AR267" s="525"/>
      <c r="AS267" s="525"/>
      <c r="AT267" s="525"/>
      <c r="AU267" s="525"/>
      <c r="AV267" s="525"/>
      <c r="AW267" s="525"/>
      <c r="AX267" s="525"/>
      <c r="AY267" s="525"/>
      <c r="AZ267" s="525"/>
      <c r="BA267" s="157"/>
      <c r="BB267" s="157"/>
      <c r="BC267" s="157"/>
      <c r="BD267" s="157"/>
      <c r="BE267" s="157"/>
      <c r="BF267" s="157"/>
      <c r="BG267" s="157"/>
      <c r="BH267" s="157"/>
      <c r="BI267" s="157"/>
      <c r="BJ267" s="157"/>
      <c r="BK267" s="157"/>
      <c r="BL267" s="157"/>
      <c r="BM267" s="157"/>
      <c r="BN267" s="157"/>
      <c r="BO267" s="157"/>
      <c r="BP267" s="493"/>
      <c r="BQ267" s="157"/>
      <c r="BR267" s="494"/>
      <c r="BS267" s="157"/>
      <c r="BT267" s="157"/>
      <c r="BU267" s="157"/>
      <c r="BV267" s="157"/>
      <c r="BW267" s="157"/>
      <c r="BX267" s="157"/>
      <c r="BY267" s="157"/>
      <c r="BZ267" s="157"/>
      <c r="CA267" s="157"/>
      <c r="CB267" s="157"/>
      <c r="CC267" s="157"/>
      <c r="CD267" s="157"/>
      <c r="CE267" s="157"/>
      <c r="CF267" s="157"/>
      <c r="CG267" s="157"/>
      <c r="CH267" s="157"/>
      <c r="CI267" s="157"/>
      <c r="CJ267" s="157"/>
      <c r="CK267" s="157"/>
      <c r="CL267" s="157"/>
      <c r="CM267" s="157"/>
      <c r="CN267" s="157"/>
      <c r="CO267" s="157"/>
      <c r="CP267" s="157"/>
      <c r="CQ267" s="157"/>
      <c r="CR267" s="157"/>
      <c r="CS267" s="157"/>
      <c r="CT267" s="157"/>
      <c r="CU267" s="157"/>
      <c r="CV267" s="157"/>
      <c r="CW267" s="157"/>
      <c r="CX267" s="157"/>
      <c r="CY267" s="157"/>
      <c r="CZ267" s="157"/>
      <c r="DA267" s="157"/>
      <c r="DB267" s="157"/>
      <c r="DC267" s="157"/>
      <c r="DD267" s="157"/>
      <c r="DE267" s="157"/>
      <c r="DF267" s="157"/>
      <c r="DG267" s="157"/>
      <c r="DH267" s="157"/>
      <c r="DI267" s="157"/>
      <c r="DJ267" s="157"/>
      <c r="DK267" s="157"/>
      <c r="DL267" s="157"/>
      <c r="DM267" s="157"/>
      <c r="DN267" s="157"/>
      <c r="DO267" s="157"/>
      <c r="DP267" s="157"/>
      <c r="DQ267" s="157"/>
      <c r="DR267" s="157"/>
      <c r="DS267" s="157"/>
      <c r="DT267" s="157"/>
      <c r="DU267" s="157"/>
      <c r="DV267" s="157"/>
      <c r="DW267" s="157"/>
      <c r="DX267" s="157"/>
      <c r="DY267" s="157"/>
      <c r="DZ267" s="157"/>
      <c r="EA267" s="157"/>
      <c r="EB267" s="157"/>
      <c r="EC267" s="157"/>
      <c r="ED267" s="157"/>
      <c r="EE267" s="157"/>
    </row>
    <row r="268" spans="1:135" ht="9.75" customHeight="1">
      <c r="A268" s="157"/>
      <c r="B268" s="157"/>
      <c r="C268" s="157"/>
      <c r="D268" s="157"/>
      <c r="E268" s="157"/>
      <c r="F268" s="157"/>
      <c r="G268" s="157"/>
      <c r="H268" s="157"/>
      <c r="I268" s="494"/>
      <c r="J268" s="494"/>
      <c r="K268" s="494"/>
      <c r="L268" s="494"/>
      <c r="M268" s="494"/>
      <c r="N268" s="494"/>
      <c r="O268" s="494"/>
      <c r="P268" s="494"/>
      <c r="Q268" s="494"/>
      <c r="R268" s="494"/>
      <c r="S268" s="494"/>
      <c r="T268" s="494"/>
      <c r="U268" s="494"/>
      <c r="V268" s="494"/>
      <c r="W268" s="494"/>
      <c r="X268" s="494"/>
      <c r="Y268" s="494"/>
      <c r="Z268" s="494"/>
      <c r="AA268" s="494"/>
      <c r="AB268" s="494"/>
      <c r="AH268" s="492"/>
      <c r="AI268" s="157"/>
      <c r="AJ268" s="157"/>
      <c r="AK268" s="525"/>
      <c r="AL268" s="525"/>
      <c r="AM268" s="525"/>
      <c r="AN268" s="157"/>
      <c r="AO268" s="157"/>
      <c r="AP268" s="525"/>
      <c r="AQ268" s="525"/>
      <c r="AR268" s="525"/>
      <c r="AS268" s="525"/>
      <c r="AT268" s="525"/>
      <c r="AU268" s="525"/>
      <c r="AV268" s="525"/>
      <c r="AW268" s="525"/>
      <c r="AX268" s="525"/>
      <c r="AY268" s="525"/>
      <c r="AZ268" s="525"/>
      <c r="BA268" s="157"/>
      <c r="BB268" s="157"/>
      <c r="BC268" s="157"/>
      <c r="BD268" s="157"/>
      <c r="BE268" s="157"/>
      <c r="BF268" s="157"/>
      <c r="BG268" s="157"/>
      <c r="BH268" s="157"/>
      <c r="BI268" s="157"/>
      <c r="BJ268" s="157"/>
      <c r="BK268" s="157"/>
      <c r="BL268" s="157"/>
      <c r="BM268" s="157"/>
      <c r="BN268" s="157"/>
      <c r="BO268" s="157"/>
      <c r="BP268" s="493"/>
      <c r="BQ268" s="157"/>
      <c r="BR268" s="494"/>
      <c r="BS268" s="157"/>
      <c r="BT268" s="157"/>
      <c r="BU268" s="157"/>
      <c r="BV268" s="157"/>
      <c r="BW268" s="157"/>
      <c r="BX268" s="157"/>
      <c r="BY268" s="157"/>
      <c r="BZ268" s="157"/>
      <c r="CA268" s="157"/>
      <c r="CB268" s="157"/>
      <c r="CC268" s="157"/>
      <c r="CD268" s="157"/>
      <c r="CE268" s="157"/>
      <c r="CF268" s="157"/>
      <c r="CG268" s="157"/>
      <c r="CH268" s="157"/>
      <c r="CI268" s="157"/>
      <c r="CJ268" s="157"/>
      <c r="CK268" s="157"/>
      <c r="CL268" s="157"/>
      <c r="CM268" s="157"/>
      <c r="CN268" s="157"/>
      <c r="CO268" s="157"/>
      <c r="CP268" s="157"/>
      <c r="CQ268" s="157"/>
      <c r="CR268" s="157"/>
      <c r="CS268" s="157"/>
      <c r="CT268" s="157"/>
      <c r="CU268" s="157"/>
      <c r="CV268" s="157"/>
      <c r="CW268" s="157"/>
      <c r="CX268" s="157"/>
      <c r="CY268" s="157"/>
      <c r="CZ268" s="157"/>
      <c r="DA268" s="157"/>
      <c r="DB268" s="157"/>
      <c r="DC268" s="157"/>
      <c r="DD268" s="157"/>
      <c r="DE268" s="157"/>
      <c r="DF268" s="157"/>
      <c r="DG268" s="157"/>
      <c r="DH268" s="157"/>
      <c r="DI268" s="157"/>
      <c r="DJ268" s="157"/>
      <c r="DK268" s="157"/>
      <c r="DL268" s="157"/>
      <c r="DM268" s="157"/>
      <c r="DN268" s="157"/>
      <c r="DO268" s="157"/>
      <c r="DP268" s="157"/>
      <c r="DQ268" s="157"/>
      <c r="DR268" s="157"/>
      <c r="DS268" s="157"/>
      <c r="DT268" s="157"/>
      <c r="DU268" s="157"/>
      <c r="DV268" s="157"/>
      <c r="DW268" s="157"/>
      <c r="DX268" s="157"/>
      <c r="DY268" s="157"/>
      <c r="DZ268" s="157"/>
      <c r="EA268" s="157"/>
      <c r="EB268" s="157"/>
      <c r="EC268" s="157"/>
      <c r="ED268" s="157"/>
      <c r="EE268" s="157"/>
    </row>
    <row r="269" spans="1:135" ht="9.75" customHeight="1">
      <c r="A269" s="157"/>
      <c r="B269" s="157"/>
      <c r="C269" s="157"/>
      <c r="D269" s="157"/>
      <c r="E269" s="157"/>
      <c r="F269" s="157"/>
      <c r="G269" s="157"/>
      <c r="H269" s="157"/>
      <c r="I269" s="494"/>
      <c r="J269" s="494"/>
      <c r="K269" s="494"/>
      <c r="L269" s="494"/>
      <c r="M269" s="494"/>
      <c r="N269" s="494"/>
      <c r="O269" s="494"/>
      <c r="P269" s="494"/>
      <c r="Q269" s="494"/>
      <c r="R269" s="494"/>
      <c r="S269" s="494"/>
      <c r="T269" s="494"/>
      <c r="U269" s="494"/>
      <c r="V269" s="494"/>
      <c r="W269" s="494"/>
      <c r="X269" s="494"/>
      <c r="Y269" s="494"/>
      <c r="Z269" s="494"/>
      <c r="AA269" s="494"/>
      <c r="AB269" s="494"/>
      <c r="AH269" s="492"/>
      <c r="AI269" s="157"/>
      <c r="AJ269" s="157"/>
      <c r="AK269" s="525"/>
      <c r="AL269" s="525"/>
      <c r="AM269" s="525"/>
      <c r="AN269" s="157"/>
      <c r="AO269" s="157"/>
      <c r="AP269" s="525"/>
      <c r="AQ269" s="525"/>
      <c r="AR269" s="525"/>
      <c r="AS269" s="525"/>
      <c r="AT269" s="525"/>
      <c r="AU269" s="525"/>
      <c r="AV269" s="525"/>
      <c r="AW269" s="525"/>
      <c r="AX269" s="525"/>
      <c r="AY269" s="525"/>
      <c r="AZ269" s="525"/>
      <c r="BA269" s="157"/>
      <c r="BB269" s="157"/>
      <c r="BC269" s="157"/>
      <c r="BD269" s="157"/>
      <c r="BE269" s="157"/>
      <c r="BF269" s="157"/>
      <c r="BG269" s="157"/>
      <c r="BH269" s="157"/>
      <c r="BI269" s="157"/>
      <c r="BJ269" s="157"/>
      <c r="BK269" s="157"/>
      <c r="BL269" s="157"/>
      <c r="BM269" s="157"/>
      <c r="BN269" s="157"/>
      <c r="BO269" s="157"/>
      <c r="BP269" s="493"/>
      <c r="BQ269" s="157"/>
      <c r="BR269" s="494"/>
      <c r="BS269" s="157"/>
      <c r="BT269" s="157"/>
      <c r="BU269" s="157"/>
      <c r="BV269" s="157"/>
      <c r="BW269" s="157"/>
      <c r="BX269" s="157"/>
      <c r="BY269" s="157"/>
      <c r="BZ269" s="157"/>
      <c r="CA269" s="157"/>
      <c r="CB269" s="157"/>
      <c r="CC269" s="157"/>
      <c r="CD269" s="157"/>
      <c r="CE269" s="157"/>
      <c r="CF269" s="157"/>
      <c r="CG269" s="157"/>
      <c r="CH269" s="157"/>
      <c r="CI269" s="157"/>
      <c r="CJ269" s="157"/>
      <c r="CK269" s="157"/>
      <c r="CL269" s="157"/>
      <c r="CM269" s="157"/>
      <c r="CN269" s="157"/>
      <c r="CO269" s="157"/>
      <c r="CP269" s="157"/>
      <c r="CQ269" s="157"/>
      <c r="CR269" s="157"/>
      <c r="CS269" s="157"/>
      <c r="CT269" s="157"/>
      <c r="CU269" s="157"/>
      <c r="CV269" s="157"/>
      <c r="CW269" s="157"/>
      <c r="CX269" s="157"/>
      <c r="CY269" s="157"/>
      <c r="CZ269" s="157"/>
      <c r="DA269" s="157"/>
      <c r="DB269" s="157"/>
      <c r="DC269" s="157"/>
      <c r="DD269" s="157"/>
      <c r="DE269" s="157"/>
      <c r="DF269" s="157"/>
      <c r="DG269" s="157"/>
      <c r="DH269" s="157"/>
      <c r="DI269" s="157"/>
      <c r="DJ269" s="157"/>
      <c r="DK269" s="157"/>
      <c r="DL269" s="157"/>
      <c r="DM269" s="157"/>
      <c r="DN269" s="157"/>
      <c r="DO269" s="157"/>
      <c r="DP269" s="157"/>
      <c r="DQ269" s="157"/>
      <c r="DR269" s="157"/>
      <c r="DS269" s="157"/>
      <c r="DT269" s="157"/>
      <c r="DU269" s="157"/>
      <c r="DV269" s="157"/>
      <c r="DW269" s="157"/>
      <c r="DX269" s="157"/>
      <c r="DY269" s="157"/>
      <c r="DZ269" s="157"/>
      <c r="EA269" s="157"/>
      <c r="EB269" s="157"/>
      <c r="EC269" s="157"/>
      <c r="ED269" s="157"/>
      <c r="EE269" s="157"/>
    </row>
    <row r="270" spans="1:135" ht="9.75" customHeight="1">
      <c r="A270" s="157"/>
      <c r="B270" s="157"/>
      <c r="C270" s="157"/>
      <c r="D270" s="157"/>
      <c r="E270" s="157"/>
      <c r="F270" s="157"/>
      <c r="G270" s="157"/>
      <c r="H270" s="157"/>
      <c r="I270" s="494"/>
      <c r="J270" s="494"/>
      <c r="K270" s="494"/>
      <c r="L270" s="494"/>
      <c r="M270" s="494"/>
      <c r="N270" s="494"/>
      <c r="O270" s="494"/>
      <c r="P270" s="494"/>
      <c r="Q270" s="494"/>
      <c r="R270" s="494"/>
      <c r="S270" s="494"/>
      <c r="T270" s="494"/>
      <c r="U270" s="494"/>
      <c r="V270" s="494"/>
      <c r="W270" s="494"/>
      <c r="X270" s="494"/>
      <c r="Y270" s="494"/>
      <c r="Z270" s="494"/>
      <c r="AA270" s="494"/>
      <c r="AB270" s="494"/>
      <c r="AH270" s="492"/>
      <c r="AI270" s="157"/>
      <c r="AJ270" s="157"/>
      <c r="AK270" s="525"/>
      <c r="AL270" s="525"/>
      <c r="AM270" s="525"/>
      <c r="AN270" s="157"/>
      <c r="AO270" s="157"/>
      <c r="AP270" s="525"/>
      <c r="AQ270" s="525"/>
      <c r="AR270" s="525"/>
      <c r="AS270" s="525"/>
      <c r="AT270" s="525"/>
      <c r="AU270" s="525"/>
      <c r="AV270" s="525"/>
      <c r="AW270" s="525"/>
      <c r="AX270" s="525"/>
      <c r="AY270" s="525"/>
      <c r="AZ270" s="525"/>
      <c r="BA270" s="157"/>
      <c r="BB270" s="157"/>
      <c r="BC270" s="157"/>
      <c r="BD270" s="157"/>
      <c r="BE270" s="157"/>
      <c r="BF270" s="157"/>
      <c r="BG270" s="157"/>
      <c r="BH270" s="157"/>
      <c r="BI270" s="157"/>
      <c r="BJ270" s="157"/>
      <c r="BK270" s="157"/>
      <c r="BL270" s="157"/>
      <c r="BM270" s="157"/>
      <c r="BN270" s="157"/>
      <c r="BO270" s="157"/>
      <c r="BP270" s="493"/>
      <c r="BQ270" s="157"/>
      <c r="BR270" s="494"/>
      <c r="BS270" s="157"/>
      <c r="BT270" s="157"/>
      <c r="BU270" s="157"/>
      <c r="BV270" s="157"/>
      <c r="BW270" s="157"/>
      <c r="BX270" s="157"/>
      <c r="BY270" s="157"/>
      <c r="BZ270" s="157"/>
      <c r="CA270" s="157"/>
      <c r="CB270" s="157"/>
      <c r="CC270" s="157"/>
      <c r="CD270" s="157"/>
      <c r="CE270" s="157"/>
      <c r="CF270" s="157"/>
      <c r="CG270" s="157"/>
      <c r="CH270" s="157"/>
      <c r="CI270" s="157"/>
      <c r="CJ270" s="157"/>
      <c r="CK270" s="157"/>
      <c r="CL270" s="157"/>
      <c r="CM270" s="157"/>
      <c r="CN270" s="157"/>
      <c r="CO270" s="157"/>
      <c r="CP270" s="157"/>
      <c r="CQ270" s="157"/>
      <c r="CR270" s="157"/>
      <c r="CS270" s="157"/>
      <c r="CT270" s="157"/>
      <c r="CU270" s="157"/>
      <c r="CV270" s="157"/>
      <c r="CW270" s="157"/>
      <c r="CX270" s="157"/>
      <c r="CY270" s="157"/>
      <c r="CZ270" s="157"/>
      <c r="DA270" s="157"/>
      <c r="DB270" s="157"/>
      <c r="DC270" s="157"/>
      <c r="DD270" s="157"/>
      <c r="DE270" s="157"/>
      <c r="DF270" s="157"/>
      <c r="DG270" s="157"/>
      <c r="DH270" s="157"/>
      <c r="DI270" s="157"/>
      <c r="DJ270" s="157"/>
      <c r="DK270" s="157"/>
      <c r="DL270" s="157"/>
      <c r="DM270" s="157"/>
      <c r="DN270" s="157"/>
      <c r="DO270" s="157"/>
      <c r="DP270" s="157"/>
      <c r="DQ270" s="157"/>
      <c r="DR270" s="157"/>
      <c r="DS270" s="157"/>
      <c r="DT270" s="157"/>
      <c r="DU270" s="157"/>
      <c r="DV270" s="157"/>
      <c r="DW270" s="157"/>
      <c r="DX270" s="157"/>
      <c r="DY270" s="157"/>
      <c r="DZ270" s="157"/>
      <c r="EA270" s="157"/>
      <c r="EB270" s="157"/>
      <c r="EC270" s="157"/>
      <c r="ED270" s="157"/>
      <c r="EE270" s="157"/>
    </row>
    <row r="271" spans="1:135" ht="9.75" customHeight="1">
      <c r="A271" s="157"/>
      <c r="B271" s="157"/>
      <c r="C271" s="157"/>
      <c r="D271" s="157"/>
      <c r="E271" s="157"/>
      <c r="F271" s="157"/>
      <c r="G271" s="157"/>
      <c r="H271" s="157"/>
      <c r="I271" s="494"/>
      <c r="J271" s="494"/>
      <c r="K271" s="494"/>
      <c r="L271" s="494"/>
      <c r="M271" s="494"/>
      <c r="N271" s="494"/>
      <c r="O271" s="494"/>
      <c r="P271" s="494"/>
      <c r="Q271" s="494"/>
      <c r="R271" s="494"/>
      <c r="S271" s="494"/>
      <c r="T271" s="494"/>
      <c r="U271" s="494"/>
      <c r="V271" s="494"/>
      <c r="W271" s="494"/>
      <c r="X271" s="494"/>
      <c r="Y271" s="494"/>
      <c r="Z271" s="494"/>
      <c r="AA271" s="494"/>
      <c r="AB271" s="494"/>
      <c r="AH271" s="492"/>
      <c r="AI271" s="157"/>
      <c r="AJ271" s="157"/>
      <c r="AK271" s="525"/>
      <c r="AL271" s="525"/>
      <c r="AM271" s="525"/>
      <c r="AN271" s="157"/>
      <c r="AO271" s="157"/>
      <c r="AP271" s="525"/>
      <c r="AQ271" s="525"/>
      <c r="AR271" s="525"/>
      <c r="AS271" s="525"/>
      <c r="AT271" s="525"/>
      <c r="AU271" s="525"/>
      <c r="AV271" s="525"/>
      <c r="AW271" s="525"/>
      <c r="AX271" s="525"/>
      <c r="AY271" s="525"/>
      <c r="AZ271" s="525"/>
      <c r="BA271" s="157"/>
      <c r="BB271" s="157"/>
      <c r="BC271" s="157"/>
      <c r="BD271" s="157"/>
      <c r="BE271" s="157"/>
      <c r="BF271" s="157"/>
      <c r="BG271" s="157"/>
      <c r="BH271" s="157"/>
      <c r="BI271" s="157"/>
      <c r="BJ271" s="157"/>
      <c r="BK271" s="157"/>
      <c r="BL271" s="157"/>
      <c r="BM271" s="157"/>
      <c r="BN271" s="157"/>
      <c r="BO271" s="157"/>
      <c r="BP271" s="493"/>
      <c r="BQ271" s="157"/>
      <c r="BR271" s="494"/>
      <c r="BS271" s="157"/>
      <c r="BT271" s="157"/>
      <c r="BU271" s="157"/>
      <c r="BV271" s="157"/>
      <c r="BW271" s="157"/>
      <c r="BX271" s="157"/>
      <c r="BY271" s="157"/>
      <c r="BZ271" s="157"/>
      <c r="CA271" s="157"/>
      <c r="CB271" s="157"/>
      <c r="CC271" s="157"/>
      <c r="CD271" s="157"/>
      <c r="CE271" s="157"/>
      <c r="CF271" s="157"/>
      <c r="CG271" s="157"/>
      <c r="CH271" s="157"/>
      <c r="CI271" s="157"/>
      <c r="CJ271" s="157"/>
      <c r="CK271" s="157"/>
      <c r="CL271" s="157"/>
      <c r="CM271" s="157"/>
      <c r="CN271" s="157"/>
      <c r="CO271" s="157"/>
      <c r="CP271" s="157"/>
      <c r="CQ271" s="157"/>
      <c r="CR271" s="157"/>
      <c r="CS271" s="157"/>
      <c r="CT271" s="157"/>
      <c r="CU271" s="157"/>
      <c r="CV271" s="157"/>
      <c r="CW271" s="157"/>
      <c r="CX271" s="157"/>
      <c r="CY271" s="157"/>
      <c r="CZ271" s="157"/>
      <c r="DA271" s="157"/>
      <c r="DB271" s="157"/>
      <c r="DC271" s="157"/>
      <c r="DD271" s="157"/>
      <c r="DE271" s="157"/>
      <c r="DF271" s="157"/>
      <c r="DG271" s="157"/>
      <c r="DH271" s="157"/>
      <c r="DI271" s="157"/>
      <c r="DJ271" s="157"/>
      <c r="DK271" s="157"/>
      <c r="DL271" s="157"/>
      <c r="DM271" s="157"/>
      <c r="DN271" s="157"/>
      <c r="DO271" s="157"/>
      <c r="DP271" s="157"/>
      <c r="DQ271" s="157"/>
      <c r="DR271" s="157"/>
      <c r="DS271" s="157"/>
      <c r="DT271" s="157"/>
      <c r="DU271" s="157"/>
      <c r="DV271" s="157"/>
      <c r="DW271" s="157"/>
      <c r="DX271" s="157"/>
      <c r="DY271" s="157"/>
      <c r="DZ271" s="157"/>
      <c r="EA271" s="157"/>
      <c r="EB271" s="157"/>
      <c r="EC271" s="157"/>
      <c r="ED271" s="157"/>
      <c r="EE271" s="157"/>
    </row>
    <row r="272" spans="1:135" ht="9.75" customHeight="1">
      <c r="A272" s="157"/>
      <c r="B272" s="157"/>
      <c r="C272" s="157"/>
      <c r="D272" s="157"/>
      <c r="E272" s="157"/>
      <c r="F272" s="157"/>
      <c r="G272" s="157"/>
      <c r="H272" s="157"/>
      <c r="I272" s="494"/>
      <c r="J272" s="494"/>
      <c r="K272" s="494"/>
      <c r="L272" s="494"/>
      <c r="M272" s="494"/>
      <c r="N272" s="494"/>
      <c r="O272" s="494"/>
      <c r="P272" s="494"/>
      <c r="Q272" s="494"/>
      <c r="R272" s="494"/>
      <c r="S272" s="494"/>
      <c r="T272" s="494"/>
      <c r="U272" s="494"/>
      <c r="V272" s="494"/>
      <c r="W272" s="494"/>
      <c r="X272" s="494"/>
      <c r="Y272" s="494"/>
      <c r="Z272" s="494"/>
      <c r="AA272" s="494"/>
      <c r="AB272" s="494"/>
      <c r="AH272" s="492"/>
      <c r="AI272" s="157"/>
      <c r="AJ272" s="157"/>
      <c r="AK272" s="525"/>
      <c r="AL272" s="525"/>
      <c r="AM272" s="525"/>
      <c r="AN272" s="157"/>
      <c r="AO272" s="157"/>
      <c r="AP272" s="525"/>
      <c r="AQ272" s="525"/>
      <c r="AR272" s="525"/>
      <c r="AS272" s="525"/>
      <c r="AT272" s="525"/>
      <c r="AU272" s="525"/>
      <c r="AV272" s="525"/>
      <c r="AW272" s="525"/>
      <c r="AX272" s="525"/>
      <c r="AY272" s="525"/>
      <c r="AZ272" s="525"/>
      <c r="BA272" s="157"/>
      <c r="BB272" s="157"/>
      <c r="BC272" s="157"/>
      <c r="BD272" s="157"/>
      <c r="BE272" s="157"/>
      <c r="BF272" s="157"/>
      <c r="BG272" s="157"/>
      <c r="BH272" s="157"/>
      <c r="BI272" s="157"/>
      <c r="BJ272" s="157"/>
      <c r="BK272" s="157"/>
      <c r="BL272" s="157"/>
      <c r="BM272" s="157"/>
      <c r="BN272" s="157"/>
      <c r="BO272" s="157"/>
      <c r="BP272" s="493"/>
      <c r="BQ272" s="157"/>
      <c r="BR272" s="494"/>
      <c r="BS272" s="157"/>
      <c r="BT272" s="157"/>
      <c r="BU272" s="157"/>
      <c r="BV272" s="157"/>
      <c r="BW272" s="157"/>
      <c r="BX272" s="157"/>
      <c r="BY272" s="157"/>
      <c r="BZ272" s="157"/>
      <c r="CA272" s="157"/>
      <c r="CB272" s="157"/>
      <c r="CC272" s="157"/>
      <c r="CD272" s="157"/>
      <c r="CE272" s="157"/>
      <c r="CF272" s="157"/>
      <c r="CG272" s="157"/>
      <c r="CH272" s="157"/>
      <c r="CI272" s="157"/>
      <c r="CJ272" s="157"/>
      <c r="CK272" s="157"/>
      <c r="CL272" s="157"/>
      <c r="CM272" s="157"/>
      <c r="CN272" s="157"/>
      <c r="CO272" s="157"/>
      <c r="CP272" s="157"/>
      <c r="CQ272" s="157"/>
      <c r="CR272" s="157"/>
      <c r="CS272" s="157"/>
      <c r="CT272" s="157"/>
      <c r="CU272" s="157"/>
      <c r="CV272" s="157"/>
      <c r="CW272" s="157"/>
      <c r="CX272" s="157"/>
      <c r="CY272" s="157"/>
      <c r="CZ272" s="157"/>
      <c r="DA272" s="157"/>
      <c r="DB272" s="157"/>
      <c r="DC272" s="157"/>
      <c r="DD272" s="157"/>
      <c r="DE272" s="157"/>
      <c r="DF272" s="157"/>
      <c r="DG272" s="157"/>
      <c r="DH272" s="157"/>
      <c r="DI272" s="157"/>
      <c r="DJ272" s="157"/>
      <c r="DK272" s="157"/>
      <c r="DL272" s="157"/>
      <c r="DM272" s="157"/>
      <c r="DN272" s="157"/>
      <c r="DO272" s="157"/>
      <c r="DP272" s="157"/>
      <c r="DQ272" s="157"/>
      <c r="DR272" s="157"/>
      <c r="DS272" s="157"/>
      <c r="DT272" s="157"/>
      <c r="DU272" s="157"/>
      <c r="DV272" s="157"/>
      <c r="DW272" s="157"/>
      <c r="DX272" s="157"/>
      <c r="DY272" s="157"/>
      <c r="DZ272" s="157"/>
      <c r="EA272" s="157"/>
      <c r="EB272" s="157"/>
      <c r="EC272" s="157"/>
      <c r="ED272" s="157"/>
      <c r="EE272" s="157"/>
    </row>
    <row r="273" spans="1:135" ht="9.75" customHeight="1">
      <c r="A273" s="157"/>
      <c r="B273" s="157"/>
      <c r="C273" s="157"/>
      <c r="D273" s="157"/>
      <c r="E273" s="157"/>
      <c r="F273" s="157"/>
      <c r="G273" s="157"/>
      <c r="H273" s="157"/>
      <c r="I273" s="494"/>
      <c r="J273" s="494"/>
      <c r="K273" s="494"/>
      <c r="L273" s="494"/>
      <c r="M273" s="494"/>
      <c r="N273" s="494"/>
      <c r="O273" s="494"/>
      <c r="P273" s="494"/>
      <c r="Q273" s="494"/>
      <c r="R273" s="494"/>
      <c r="S273" s="494"/>
      <c r="T273" s="494"/>
      <c r="U273" s="494"/>
      <c r="V273" s="494"/>
      <c r="W273" s="494"/>
      <c r="X273" s="494"/>
      <c r="Y273" s="494"/>
      <c r="Z273" s="494"/>
      <c r="AA273" s="494"/>
      <c r="AB273" s="494"/>
      <c r="AH273" s="492"/>
      <c r="AI273" s="157"/>
      <c r="AJ273" s="157"/>
      <c r="AK273" s="525"/>
      <c r="AL273" s="525"/>
      <c r="AM273" s="525"/>
      <c r="AN273" s="157"/>
      <c r="AO273" s="157"/>
      <c r="AP273" s="525"/>
      <c r="AQ273" s="525"/>
      <c r="AR273" s="525"/>
      <c r="AS273" s="525"/>
      <c r="AT273" s="525"/>
      <c r="AU273" s="525"/>
      <c r="AV273" s="525"/>
      <c r="AW273" s="525"/>
      <c r="AX273" s="525"/>
      <c r="AY273" s="525"/>
      <c r="AZ273" s="525"/>
      <c r="BA273" s="157"/>
      <c r="BB273" s="157"/>
      <c r="BC273" s="157"/>
      <c r="BD273" s="157"/>
      <c r="BE273" s="157"/>
      <c r="BF273" s="157"/>
      <c r="BG273" s="157"/>
      <c r="BH273" s="157"/>
      <c r="BI273" s="157"/>
      <c r="BJ273" s="157"/>
      <c r="BK273" s="157"/>
      <c r="BL273" s="157"/>
      <c r="BM273" s="157"/>
      <c r="BN273" s="157"/>
      <c r="BO273" s="157"/>
      <c r="BP273" s="493"/>
      <c r="BQ273" s="157"/>
      <c r="BR273" s="494"/>
      <c r="BS273" s="157"/>
      <c r="BT273" s="157"/>
      <c r="BU273" s="157"/>
      <c r="BV273" s="157"/>
      <c r="BW273" s="157"/>
      <c r="BX273" s="157"/>
      <c r="BY273" s="157"/>
      <c r="BZ273" s="157"/>
      <c r="CA273" s="157"/>
      <c r="CB273" s="157"/>
      <c r="CC273" s="157"/>
      <c r="CD273" s="157"/>
      <c r="CE273" s="157"/>
      <c r="CF273" s="157"/>
      <c r="CG273" s="157"/>
      <c r="CH273" s="157"/>
      <c r="CI273" s="157"/>
      <c r="CJ273" s="157"/>
      <c r="CK273" s="157"/>
      <c r="CL273" s="157"/>
      <c r="CM273" s="157"/>
      <c r="CN273" s="157"/>
      <c r="CO273" s="157"/>
      <c r="CP273" s="157"/>
      <c r="CQ273" s="157"/>
      <c r="CR273" s="157"/>
      <c r="CS273" s="157"/>
      <c r="CT273" s="157"/>
      <c r="CU273" s="157"/>
      <c r="CV273" s="157"/>
      <c r="CW273" s="157"/>
      <c r="CX273" s="157"/>
      <c r="CY273" s="157"/>
      <c r="CZ273" s="157"/>
      <c r="DA273" s="157"/>
      <c r="DB273" s="157"/>
      <c r="DC273" s="157"/>
      <c r="DD273" s="157"/>
      <c r="DE273" s="157"/>
      <c r="DF273" s="157"/>
      <c r="DG273" s="157"/>
      <c r="DH273" s="157"/>
      <c r="DI273" s="157"/>
      <c r="DJ273" s="157"/>
      <c r="DK273" s="157"/>
      <c r="DL273" s="157"/>
      <c r="DM273" s="157"/>
      <c r="DN273" s="157"/>
      <c r="DO273" s="157"/>
      <c r="DP273" s="157"/>
      <c r="DQ273" s="157"/>
      <c r="DR273" s="157"/>
      <c r="DS273" s="157"/>
      <c r="DT273" s="157"/>
      <c r="DU273" s="157"/>
      <c r="DV273" s="157"/>
      <c r="DW273" s="157"/>
      <c r="DX273" s="157"/>
      <c r="DY273" s="157"/>
      <c r="DZ273" s="157"/>
      <c r="EA273" s="157"/>
      <c r="EB273" s="157"/>
      <c r="EC273" s="157"/>
      <c r="ED273" s="157"/>
      <c r="EE273" s="157"/>
    </row>
    <row r="274" spans="1:135" ht="9.75" customHeight="1">
      <c r="A274" s="157"/>
      <c r="B274" s="157"/>
      <c r="C274" s="157"/>
      <c r="D274" s="157"/>
      <c r="E274" s="157"/>
      <c r="F274" s="157"/>
      <c r="G274" s="157"/>
      <c r="H274" s="157"/>
      <c r="I274" s="494"/>
      <c r="J274" s="494"/>
      <c r="K274" s="494"/>
      <c r="L274" s="494"/>
      <c r="M274" s="494"/>
      <c r="N274" s="494"/>
      <c r="O274" s="494"/>
      <c r="P274" s="494"/>
      <c r="Q274" s="494"/>
      <c r="R274" s="494"/>
      <c r="S274" s="494"/>
      <c r="T274" s="494"/>
      <c r="U274" s="494"/>
      <c r="V274" s="494"/>
      <c r="W274" s="494"/>
      <c r="X274" s="494"/>
      <c r="Y274" s="494"/>
      <c r="Z274" s="494"/>
      <c r="AA274" s="494"/>
      <c r="AB274" s="494"/>
      <c r="AH274" s="492"/>
      <c r="AI274" s="157"/>
      <c r="AJ274" s="157"/>
      <c r="AK274" s="525"/>
      <c r="AL274" s="525"/>
      <c r="AM274" s="525"/>
      <c r="AN274" s="157"/>
      <c r="AO274" s="157"/>
      <c r="AP274" s="525"/>
      <c r="AQ274" s="525"/>
      <c r="AR274" s="525"/>
      <c r="AS274" s="525"/>
      <c r="AT274" s="525"/>
      <c r="AU274" s="525"/>
      <c r="AV274" s="525"/>
      <c r="AW274" s="525"/>
      <c r="AX274" s="525"/>
      <c r="AY274" s="525"/>
      <c r="AZ274" s="525"/>
      <c r="BA274" s="157"/>
      <c r="BB274" s="157"/>
      <c r="BC274" s="157"/>
      <c r="BD274" s="157"/>
      <c r="BE274" s="157"/>
      <c r="BF274" s="157"/>
      <c r="BG274" s="157"/>
      <c r="BH274" s="157"/>
      <c r="BI274" s="157"/>
      <c r="BJ274" s="157"/>
      <c r="BK274" s="157"/>
      <c r="BL274" s="157"/>
      <c r="BM274" s="157"/>
      <c r="BN274" s="157"/>
      <c r="BO274" s="157"/>
      <c r="BP274" s="493"/>
      <c r="BQ274" s="157"/>
      <c r="BR274" s="494"/>
      <c r="BS274" s="157"/>
      <c r="BT274" s="157"/>
      <c r="BU274" s="157"/>
      <c r="BV274" s="157"/>
      <c r="BW274" s="157"/>
      <c r="BX274" s="157"/>
      <c r="BY274" s="157"/>
      <c r="BZ274" s="157"/>
      <c r="CA274" s="157"/>
      <c r="CB274" s="157"/>
      <c r="CC274" s="157"/>
      <c r="CD274" s="157"/>
      <c r="CE274" s="157"/>
      <c r="CF274" s="157"/>
      <c r="CG274" s="157"/>
      <c r="CH274" s="157"/>
      <c r="CI274" s="157"/>
      <c r="CJ274" s="157"/>
      <c r="CK274" s="157"/>
      <c r="CL274" s="157"/>
      <c r="CM274" s="157"/>
      <c r="CN274" s="157"/>
      <c r="CO274" s="157"/>
      <c r="CP274" s="157"/>
      <c r="CQ274" s="157"/>
      <c r="CR274" s="157"/>
      <c r="CS274" s="157"/>
      <c r="CT274" s="157"/>
      <c r="CU274" s="157"/>
      <c r="CV274" s="157"/>
      <c r="CW274" s="157"/>
      <c r="CX274" s="157"/>
      <c r="CY274" s="157"/>
      <c r="CZ274" s="157"/>
      <c r="DA274" s="157"/>
      <c r="DB274" s="157"/>
      <c r="DC274" s="157"/>
      <c r="DD274" s="157"/>
      <c r="DE274" s="157"/>
      <c r="DF274" s="157"/>
      <c r="DG274" s="157"/>
      <c r="DH274" s="157"/>
      <c r="DI274" s="157"/>
      <c r="DJ274" s="157"/>
      <c r="DK274" s="157"/>
      <c r="DL274" s="157"/>
      <c r="DM274" s="157"/>
      <c r="DN274" s="157"/>
      <c r="DO274" s="157"/>
      <c r="DP274" s="157"/>
      <c r="DQ274" s="157"/>
      <c r="DR274" s="157"/>
      <c r="DS274" s="157"/>
      <c r="DT274" s="157"/>
      <c r="DU274" s="157"/>
      <c r="DV274" s="157"/>
      <c r="DW274" s="157"/>
      <c r="DX274" s="157"/>
      <c r="DY274" s="157"/>
      <c r="DZ274" s="157"/>
      <c r="EA274" s="157"/>
      <c r="EB274" s="157"/>
      <c r="EC274" s="157"/>
      <c r="ED274" s="157"/>
      <c r="EE274" s="157"/>
    </row>
    <row r="275" spans="1:135" ht="9.75" customHeight="1">
      <c r="A275" s="157"/>
      <c r="B275" s="157"/>
      <c r="C275" s="157"/>
      <c r="D275" s="157"/>
      <c r="E275" s="157"/>
      <c r="F275" s="157"/>
      <c r="G275" s="157"/>
      <c r="H275" s="157"/>
      <c r="I275" s="494"/>
      <c r="J275" s="494"/>
      <c r="K275" s="494"/>
      <c r="L275" s="494"/>
      <c r="M275" s="494"/>
      <c r="N275" s="494"/>
      <c r="O275" s="494"/>
      <c r="P275" s="494"/>
      <c r="Q275" s="494"/>
      <c r="R275" s="494"/>
      <c r="S275" s="494"/>
      <c r="T275" s="494"/>
      <c r="U275" s="494"/>
      <c r="V275" s="494"/>
      <c r="W275" s="494"/>
      <c r="X275" s="494"/>
      <c r="Y275" s="494"/>
      <c r="Z275" s="494"/>
      <c r="AA275" s="494"/>
      <c r="AB275" s="494"/>
      <c r="AH275" s="492"/>
      <c r="AI275" s="157"/>
      <c r="AJ275" s="157"/>
      <c r="AK275" s="525"/>
      <c r="AL275" s="525"/>
      <c r="AM275" s="525"/>
      <c r="AN275" s="157"/>
      <c r="AO275" s="157"/>
      <c r="AP275" s="525"/>
      <c r="AQ275" s="525"/>
      <c r="AR275" s="525"/>
      <c r="AS275" s="525"/>
      <c r="AT275" s="525"/>
      <c r="AU275" s="525"/>
      <c r="AV275" s="525"/>
      <c r="AW275" s="525"/>
      <c r="AX275" s="525"/>
      <c r="AY275" s="525"/>
      <c r="AZ275" s="525"/>
      <c r="BA275" s="157"/>
      <c r="BB275" s="157"/>
      <c r="BC275" s="157"/>
      <c r="BD275" s="157"/>
      <c r="BE275" s="157"/>
      <c r="BF275" s="157"/>
      <c r="BG275" s="157"/>
      <c r="BH275" s="157"/>
      <c r="BI275" s="157"/>
      <c r="BJ275" s="157"/>
      <c r="BK275" s="157"/>
      <c r="BL275" s="157"/>
      <c r="BM275" s="157"/>
      <c r="BN275" s="157"/>
      <c r="BO275" s="157"/>
      <c r="BP275" s="493"/>
      <c r="BQ275" s="157"/>
      <c r="BR275" s="494"/>
      <c r="BS275" s="157"/>
      <c r="BT275" s="157"/>
      <c r="BU275" s="157"/>
      <c r="BV275" s="157"/>
      <c r="BW275" s="157"/>
      <c r="BX275" s="157"/>
      <c r="BY275" s="157"/>
      <c r="BZ275" s="157"/>
      <c r="CA275" s="157"/>
      <c r="CB275" s="157"/>
      <c r="CC275" s="157"/>
      <c r="CD275" s="157"/>
      <c r="CE275" s="157"/>
      <c r="CF275" s="157"/>
      <c r="CG275" s="157"/>
      <c r="CH275" s="157"/>
      <c r="CI275" s="157"/>
      <c r="CJ275" s="157"/>
      <c r="CK275" s="157"/>
      <c r="CL275" s="157"/>
      <c r="CM275" s="157"/>
      <c r="CN275" s="157"/>
      <c r="CO275" s="157"/>
      <c r="CP275" s="157"/>
      <c r="CQ275" s="157"/>
      <c r="CR275" s="157"/>
      <c r="CS275" s="157"/>
      <c r="CT275" s="157"/>
      <c r="CU275" s="157"/>
      <c r="CV275" s="157"/>
      <c r="CW275" s="157"/>
      <c r="CX275" s="157"/>
      <c r="CY275" s="157"/>
      <c r="CZ275" s="157"/>
      <c r="DA275" s="157"/>
      <c r="DB275" s="157"/>
      <c r="DC275" s="157"/>
      <c r="DD275" s="157"/>
      <c r="DE275" s="157"/>
      <c r="DF275" s="157"/>
      <c r="DG275" s="157"/>
      <c r="DH275" s="157"/>
      <c r="DI275" s="157"/>
      <c r="DJ275" s="157"/>
      <c r="DK275" s="157"/>
      <c r="DL275" s="157"/>
      <c r="DM275" s="157"/>
      <c r="DN275" s="157"/>
      <c r="DO275" s="157"/>
      <c r="DP275" s="157"/>
      <c r="DQ275" s="157"/>
      <c r="DR275" s="157"/>
      <c r="DS275" s="157"/>
      <c r="DT275" s="157"/>
      <c r="DU275" s="157"/>
      <c r="DV275" s="157"/>
      <c r="DW275" s="157"/>
      <c r="DX275" s="157"/>
      <c r="DY275" s="157"/>
      <c r="DZ275" s="157"/>
      <c r="EA275" s="157"/>
      <c r="EB275" s="157"/>
      <c r="EC275" s="157"/>
      <c r="ED275" s="157"/>
      <c r="EE275" s="157"/>
    </row>
    <row r="276" spans="1:135" ht="9.75" customHeight="1">
      <c r="A276" s="157"/>
      <c r="B276" s="157"/>
      <c r="C276" s="157"/>
      <c r="D276" s="157"/>
      <c r="E276" s="157"/>
      <c r="F276" s="157"/>
      <c r="G276" s="157"/>
      <c r="H276" s="157"/>
      <c r="I276" s="494"/>
      <c r="J276" s="494"/>
      <c r="K276" s="494"/>
      <c r="L276" s="494"/>
      <c r="M276" s="494"/>
      <c r="N276" s="494"/>
      <c r="O276" s="494"/>
      <c r="P276" s="494"/>
      <c r="Q276" s="494"/>
      <c r="R276" s="494"/>
      <c r="S276" s="494"/>
      <c r="T276" s="494"/>
      <c r="U276" s="494"/>
      <c r="V276" s="494"/>
      <c r="W276" s="494"/>
      <c r="X276" s="494"/>
      <c r="Y276" s="494"/>
      <c r="Z276" s="494"/>
      <c r="AA276" s="494"/>
      <c r="AB276" s="494"/>
      <c r="AH276" s="492"/>
      <c r="AI276" s="157"/>
      <c r="AJ276" s="157"/>
      <c r="AK276" s="525"/>
      <c r="AL276" s="525"/>
      <c r="AM276" s="525"/>
      <c r="AN276" s="157"/>
      <c r="AO276" s="157"/>
      <c r="AP276" s="525"/>
      <c r="AQ276" s="525"/>
      <c r="AR276" s="525"/>
      <c r="AS276" s="525"/>
      <c r="AT276" s="525"/>
      <c r="AU276" s="525"/>
      <c r="AV276" s="525"/>
      <c r="AW276" s="525"/>
      <c r="AX276" s="525"/>
      <c r="AY276" s="525"/>
      <c r="AZ276" s="525"/>
      <c r="BA276" s="157"/>
      <c r="BB276" s="157"/>
      <c r="BC276" s="157"/>
      <c r="BD276" s="157"/>
      <c r="BE276" s="157"/>
      <c r="BF276" s="157"/>
      <c r="BG276" s="157"/>
      <c r="BH276" s="157"/>
      <c r="BI276" s="157"/>
      <c r="BJ276" s="157"/>
      <c r="BK276" s="157"/>
      <c r="BL276" s="157"/>
      <c r="BM276" s="157"/>
      <c r="BN276" s="157"/>
      <c r="BO276" s="157"/>
      <c r="BP276" s="493"/>
      <c r="BQ276" s="157"/>
      <c r="BR276" s="494"/>
      <c r="BS276" s="157"/>
      <c r="BT276" s="157"/>
      <c r="BU276" s="157"/>
      <c r="BV276" s="157"/>
      <c r="BW276" s="157"/>
      <c r="BX276" s="157"/>
      <c r="BY276" s="157"/>
      <c r="BZ276" s="157"/>
      <c r="CA276" s="157"/>
      <c r="CB276" s="157"/>
      <c r="CC276" s="157"/>
      <c r="CD276" s="157"/>
      <c r="CE276" s="157"/>
      <c r="CF276" s="157"/>
      <c r="CG276" s="157"/>
      <c r="CH276" s="157"/>
      <c r="CI276" s="157"/>
      <c r="CJ276" s="157"/>
      <c r="CK276" s="157"/>
      <c r="CL276" s="157"/>
      <c r="CM276" s="157"/>
      <c r="CN276" s="157"/>
      <c r="CO276" s="157"/>
      <c r="CP276" s="157"/>
      <c r="CQ276" s="157"/>
      <c r="CR276" s="157"/>
      <c r="CS276" s="157"/>
      <c r="CT276" s="157"/>
      <c r="CU276" s="157"/>
      <c r="CV276" s="157"/>
      <c r="CW276" s="157"/>
      <c r="CX276" s="157"/>
      <c r="CY276" s="157"/>
      <c r="CZ276" s="157"/>
      <c r="DA276" s="157"/>
      <c r="DB276" s="157"/>
      <c r="DC276" s="157"/>
      <c r="DD276" s="157"/>
      <c r="DE276" s="157"/>
      <c r="DF276" s="157"/>
      <c r="DG276" s="157"/>
      <c r="DH276" s="157"/>
      <c r="DI276" s="157"/>
      <c r="DJ276" s="157"/>
      <c r="DK276" s="157"/>
      <c r="DL276" s="157"/>
      <c r="DM276" s="157"/>
      <c r="DN276" s="157"/>
      <c r="DO276" s="157"/>
      <c r="DP276" s="157"/>
      <c r="DQ276" s="157"/>
      <c r="DR276" s="157"/>
      <c r="DS276" s="157"/>
      <c r="DT276" s="157"/>
      <c r="DU276" s="157"/>
      <c r="DV276" s="157"/>
      <c r="DW276" s="157"/>
      <c r="DX276" s="157"/>
      <c r="DY276" s="157"/>
      <c r="DZ276" s="157"/>
      <c r="EA276" s="157"/>
      <c r="EB276" s="157"/>
      <c r="EC276" s="157"/>
      <c r="ED276" s="157"/>
      <c r="EE276" s="157"/>
    </row>
    <row r="277" spans="1:135" ht="9.75" customHeight="1">
      <c r="A277" s="157"/>
      <c r="B277" s="157"/>
      <c r="C277" s="157"/>
      <c r="D277" s="157"/>
      <c r="E277" s="157"/>
      <c r="F277" s="157"/>
      <c r="G277" s="157"/>
      <c r="H277" s="157"/>
      <c r="I277" s="494"/>
      <c r="J277" s="494"/>
      <c r="K277" s="494"/>
      <c r="L277" s="494"/>
      <c r="M277" s="494"/>
      <c r="N277" s="494"/>
      <c r="O277" s="494"/>
      <c r="P277" s="494"/>
      <c r="Q277" s="494"/>
      <c r="R277" s="494"/>
      <c r="S277" s="494"/>
      <c r="T277" s="494"/>
      <c r="U277" s="494"/>
      <c r="V277" s="494"/>
      <c r="W277" s="494"/>
      <c r="X277" s="494"/>
      <c r="Y277" s="494"/>
      <c r="Z277" s="494"/>
      <c r="AA277" s="494"/>
      <c r="AB277" s="494"/>
      <c r="AH277" s="492"/>
      <c r="AI277" s="157"/>
      <c r="AJ277" s="157"/>
      <c r="AK277" s="525"/>
      <c r="AL277" s="525"/>
      <c r="AM277" s="525"/>
      <c r="AN277" s="157"/>
      <c r="AO277" s="157"/>
      <c r="AP277" s="525"/>
      <c r="AQ277" s="525"/>
      <c r="AR277" s="525"/>
      <c r="AS277" s="525"/>
      <c r="AT277" s="525"/>
      <c r="AU277" s="525"/>
      <c r="AV277" s="525"/>
      <c r="AW277" s="525"/>
      <c r="AX277" s="525"/>
      <c r="AY277" s="525"/>
      <c r="AZ277" s="525"/>
      <c r="BA277" s="157"/>
      <c r="BB277" s="157"/>
      <c r="BC277" s="157"/>
      <c r="BD277" s="157"/>
      <c r="BE277" s="157"/>
      <c r="BF277" s="157"/>
      <c r="BG277" s="157"/>
      <c r="BH277" s="157"/>
      <c r="BI277" s="157"/>
      <c r="BJ277" s="157"/>
      <c r="BK277" s="157"/>
      <c r="BL277" s="157"/>
      <c r="BM277" s="157"/>
      <c r="BN277" s="157"/>
      <c r="BO277" s="157"/>
      <c r="BP277" s="493"/>
      <c r="BQ277" s="157"/>
      <c r="BR277" s="494"/>
      <c r="BS277" s="157"/>
      <c r="BT277" s="157"/>
      <c r="BU277" s="157"/>
      <c r="BV277" s="157"/>
      <c r="BW277" s="157"/>
      <c r="BX277" s="157"/>
      <c r="BY277" s="157"/>
      <c r="BZ277" s="157"/>
      <c r="CA277" s="157"/>
      <c r="CB277" s="157"/>
      <c r="CC277" s="157"/>
      <c r="CD277" s="157"/>
      <c r="CE277" s="157"/>
      <c r="CF277" s="157"/>
      <c r="CG277" s="157"/>
      <c r="CH277" s="157"/>
      <c r="CI277" s="157"/>
      <c r="CJ277" s="157"/>
      <c r="CK277" s="157"/>
      <c r="CL277" s="157"/>
      <c r="CM277" s="157"/>
      <c r="CN277" s="157"/>
      <c r="CO277" s="157"/>
      <c r="CP277" s="157"/>
      <c r="CQ277" s="157"/>
      <c r="CR277" s="157"/>
      <c r="CS277" s="157"/>
      <c r="CT277" s="157"/>
      <c r="CU277" s="157"/>
      <c r="CV277" s="157"/>
      <c r="CW277" s="157"/>
      <c r="CX277" s="157"/>
      <c r="CY277" s="157"/>
      <c r="CZ277" s="157"/>
      <c r="DA277" s="157"/>
      <c r="DB277" s="157"/>
      <c r="DC277" s="157"/>
      <c r="DD277" s="157"/>
      <c r="DE277" s="157"/>
      <c r="DF277" s="157"/>
      <c r="DG277" s="157"/>
      <c r="DH277" s="157"/>
      <c r="DI277" s="157"/>
      <c r="DJ277" s="157"/>
      <c r="DK277" s="157"/>
      <c r="DL277" s="157"/>
      <c r="DM277" s="157"/>
      <c r="DN277" s="157"/>
      <c r="DO277" s="157"/>
      <c r="DP277" s="157"/>
      <c r="DQ277" s="157"/>
      <c r="DR277" s="157"/>
      <c r="DS277" s="157"/>
      <c r="DT277" s="157"/>
      <c r="DU277" s="157"/>
      <c r="DV277" s="157"/>
      <c r="DW277" s="157"/>
      <c r="DX277" s="157"/>
      <c r="DY277" s="157"/>
      <c r="DZ277" s="157"/>
      <c r="EA277" s="157"/>
      <c r="EB277" s="157"/>
      <c r="EC277" s="157"/>
      <c r="ED277" s="157"/>
      <c r="EE277" s="157"/>
    </row>
    <row r="278" spans="1:135" ht="9.75" customHeight="1">
      <c r="A278" s="157"/>
      <c r="B278" s="157"/>
      <c r="C278" s="157"/>
      <c r="D278" s="157"/>
      <c r="E278" s="157"/>
      <c r="F278" s="157"/>
      <c r="G278" s="157"/>
      <c r="H278" s="157"/>
      <c r="I278" s="494"/>
      <c r="J278" s="494"/>
      <c r="K278" s="494"/>
      <c r="L278" s="494"/>
      <c r="M278" s="494"/>
      <c r="N278" s="494"/>
      <c r="O278" s="494"/>
      <c r="P278" s="494"/>
      <c r="Q278" s="494"/>
      <c r="R278" s="494"/>
      <c r="S278" s="494"/>
      <c r="T278" s="494"/>
      <c r="U278" s="494"/>
      <c r="V278" s="494"/>
      <c r="W278" s="494"/>
      <c r="X278" s="494"/>
      <c r="Y278" s="494"/>
      <c r="Z278" s="494"/>
      <c r="AA278" s="494"/>
      <c r="AB278" s="494"/>
      <c r="AH278" s="492"/>
      <c r="AI278" s="157"/>
      <c r="AJ278" s="157"/>
      <c r="AK278" s="525"/>
      <c r="AL278" s="525"/>
      <c r="AM278" s="525"/>
      <c r="AN278" s="157"/>
      <c r="AO278" s="157"/>
      <c r="AP278" s="525"/>
      <c r="AQ278" s="525"/>
      <c r="AR278" s="525"/>
      <c r="AS278" s="525"/>
      <c r="AT278" s="525"/>
      <c r="AU278" s="525"/>
      <c r="AV278" s="525"/>
      <c r="AW278" s="525"/>
      <c r="AX278" s="525"/>
      <c r="AY278" s="525"/>
      <c r="AZ278" s="525"/>
      <c r="BA278" s="157"/>
      <c r="BB278" s="157"/>
      <c r="BC278" s="157"/>
      <c r="BD278" s="157"/>
      <c r="BE278" s="157"/>
      <c r="BF278" s="157"/>
      <c r="BG278" s="157"/>
      <c r="BH278" s="157"/>
      <c r="BI278" s="157"/>
      <c r="BJ278" s="157"/>
      <c r="BK278" s="157"/>
      <c r="BL278" s="157"/>
      <c r="BM278" s="157"/>
      <c r="BN278" s="157"/>
      <c r="BO278" s="157"/>
      <c r="BP278" s="493"/>
      <c r="BQ278" s="157"/>
      <c r="BR278" s="494"/>
      <c r="BS278" s="157"/>
      <c r="BT278" s="157"/>
      <c r="BU278" s="157"/>
      <c r="BV278" s="157"/>
      <c r="BW278" s="157"/>
      <c r="BX278" s="157"/>
      <c r="BY278" s="157"/>
      <c r="BZ278" s="157"/>
      <c r="CA278" s="157"/>
      <c r="CB278" s="157"/>
      <c r="CC278" s="157"/>
      <c r="CD278" s="157"/>
      <c r="CE278" s="157"/>
      <c r="CF278" s="157"/>
      <c r="CG278" s="157"/>
      <c r="CH278" s="157"/>
      <c r="CI278" s="157"/>
      <c r="CJ278" s="157"/>
      <c r="CK278" s="157"/>
      <c r="CL278" s="157"/>
      <c r="CM278" s="157"/>
      <c r="CN278" s="157"/>
      <c r="CO278" s="157"/>
      <c r="CP278" s="157"/>
      <c r="CQ278" s="157"/>
      <c r="CR278" s="157"/>
      <c r="CS278" s="157"/>
      <c r="CT278" s="157"/>
      <c r="CU278" s="157"/>
      <c r="CV278" s="157"/>
      <c r="CW278" s="157"/>
      <c r="CX278" s="157"/>
      <c r="CY278" s="157"/>
      <c r="CZ278" s="157"/>
      <c r="DA278" s="157"/>
      <c r="DB278" s="157"/>
      <c r="DC278" s="157"/>
      <c r="DD278" s="157"/>
      <c r="DE278" s="157"/>
      <c r="DF278" s="157"/>
      <c r="DG278" s="157"/>
      <c r="DH278" s="157"/>
      <c r="DI278" s="157"/>
      <c r="DJ278" s="157"/>
      <c r="DK278" s="157"/>
      <c r="DL278" s="157"/>
      <c r="DM278" s="157"/>
      <c r="DN278" s="157"/>
      <c r="DO278" s="157"/>
      <c r="DP278" s="157"/>
      <c r="DQ278" s="157"/>
      <c r="DR278" s="157"/>
      <c r="DS278" s="157"/>
      <c r="DT278" s="157"/>
      <c r="DU278" s="157"/>
      <c r="DV278" s="157"/>
      <c r="DW278" s="157"/>
      <c r="DX278" s="157"/>
      <c r="DY278" s="157"/>
      <c r="DZ278" s="157"/>
      <c r="EA278" s="157"/>
      <c r="EB278" s="157"/>
      <c r="EC278" s="157"/>
      <c r="ED278" s="157"/>
      <c r="EE278" s="157"/>
    </row>
    <row r="279" spans="1:135" ht="9.75" customHeight="1">
      <c r="A279" s="157"/>
      <c r="B279" s="157"/>
      <c r="C279" s="157"/>
      <c r="D279" s="157"/>
      <c r="E279" s="157"/>
      <c r="F279" s="157"/>
      <c r="G279" s="157"/>
      <c r="H279" s="157"/>
      <c r="I279" s="494"/>
      <c r="J279" s="494"/>
      <c r="K279" s="494"/>
      <c r="L279" s="494"/>
      <c r="M279" s="494"/>
      <c r="N279" s="494"/>
      <c r="O279" s="494"/>
      <c r="P279" s="494"/>
      <c r="Q279" s="494"/>
      <c r="R279" s="494"/>
      <c r="S279" s="494"/>
      <c r="T279" s="494"/>
      <c r="U279" s="494"/>
      <c r="V279" s="494"/>
      <c r="W279" s="494"/>
      <c r="X279" s="494"/>
      <c r="Y279" s="494"/>
      <c r="Z279" s="494"/>
      <c r="AA279" s="494"/>
      <c r="AB279" s="494"/>
      <c r="AH279" s="492"/>
      <c r="AI279" s="157"/>
      <c r="AJ279" s="157"/>
      <c r="AK279" s="525"/>
      <c r="AL279" s="525"/>
      <c r="AM279" s="525"/>
      <c r="AN279" s="157"/>
      <c r="AO279" s="157"/>
      <c r="AP279" s="525"/>
      <c r="AQ279" s="525"/>
      <c r="AR279" s="525"/>
      <c r="AS279" s="525"/>
      <c r="AT279" s="525"/>
      <c r="AU279" s="525"/>
      <c r="AV279" s="525"/>
      <c r="AW279" s="525"/>
      <c r="AX279" s="525"/>
      <c r="AY279" s="525"/>
      <c r="AZ279" s="525"/>
      <c r="BA279" s="157"/>
      <c r="BB279" s="157"/>
      <c r="BC279" s="157"/>
      <c r="BD279" s="157"/>
      <c r="BE279" s="157"/>
      <c r="BF279" s="157"/>
      <c r="BG279" s="157"/>
      <c r="BH279" s="157"/>
      <c r="BI279" s="157"/>
      <c r="BJ279" s="157"/>
      <c r="BK279" s="157"/>
      <c r="BL279" s="157"/>
      <c r="BM279" s="157"/>
      <c r="BN279" s="157"/>
      <c r="BO279" s="157"/>
      <c r="BP279" s="493"/>
      <c r="BQ279" s="157"/>
      <c r="BR279" s="494"/>
      <c r="BS279" s="157"/>
      <c r="BT279" s="157"/>
      <c r="BU279" s="157"/>
      <c r="BV279" s="157"/>
      <c r="BW279" s="157"/>
      <c r="BX279" s="157"/>
      <c r="BY279" s="157"/>
      <c r="BZ279" s="157"/>
      <c r="CA279" s="157"/>
      <c r="CB279" s="157"/>
      <c r="CC279" s="157"/>
      <c r="CD279" s="157"/>
      <c r="CE279" s="157"/>
      <c r="CF279" s="157"/>
      <c r="CG279" s="157"/>
      <c r="CH279" s="157"/>
      <c r="CI279" s="157"/>
      <c r="CJ279" s="157"/>
      <c r="CK279" s="157"/>
      <c r="CL279" s="157"/>
      <c r="CM279" s="157"/>
      <c r="CN279" s="157"/>
      <c r="CO279" s="157"/>
      <c r="CP279" s="157"/>
      <c r="CQ279" s="157"/>
      <c r="CR279" s="157"/>
      <c r="CS279" s="157"/>
      <c r="CT279" s="157"/>
      <c r="CU279" s="157"/>
      <c r="CV279" s="157"/>
      <c r="CW279" s="157"/>
      <c r="CX279" s="157"/>
      <c r="CY279" s="157"/>
      <c r="CZ279" s="157"/>
      <c r="DA279" s="157"/>
      <c r="DB279" s="157"/>
      <c r="DC279" s="157"/>
      <c r="DD279" s="157"/>
      <c r="DE279" s="157"/>
      <c r="DF279" s="157"/>
      <c r="DG279" s="157"/>
      <c r="DH279" s="157"/>
      <c r="DI279" s="157"/>
      <c r="DJ279" s="157"/>
      <c r="DK279" s="157"/>
      <c r="DL279" s="157"/>
      <c r="DM279" s="157"/>
      <c r="DN279" s="157"/>
      <c r="DO279" s="157"/>
      <c r="DP279" s="157"/>
      <c r="DQ279" s="157"/>
      <c r="DR279" s="157"/>
      <c r="DS279" s="157"/>
      <c r="DT279" s="157"/>
      <c r="DU279" s="157"/>
      <c r="DV279" s="157"/>
      <c r="DW279" s="157"/>
      <c r="DX279" s="157"/>
      <c r="DY279" s="157"/>
      <c r="DZ279" s="157"/>
      <c r="EA279" s="157"/>
      <c r="EB279" s="157"/>
      <c r="EC279" s="157"/>
      <c r="ED279" s="157"/>
      <c r="EE279" s="157"/>
    </row>
    <row r="280" spans="1:135" ht="9.75" customHeight="1">
      <c r="A280" s="157"/>
      <c r="B280" s="157"/>
      <c r="C280" s="157"/>
      <c r="D280" s="157"/>
      <c r="E280" s="157"/>
      <c r="F280" s="157"/>
      <c r="G280" s="157"/>
      <c r="H280" s="157"/>
      <c r="I280" s="494"/>
      <c r="J280" s="494"/>
      <c r="K280" s="494"/>
      <c r="L280" s="494"/>
      <c r="M280" s="494"/>
      <c r="N280" s="494"/>
      <c r="O280" s="494"/>
      <c r="P280" s="494"/>
      <c r="Q280" s="494"/>
      <c r="R280" s="494"/>
      <c r="S280" s="494"/>
      <c r="T280" s="494"/>
      <c r="U280" s="494"/>
      <c r="V280" s="494"/>
      <c r="W280" s="494"/>
      <c r="X280" s="494"/>
      <c r="Y280" s="494"/>
      <c r="Z280" s="494"/>
      <c r="AA280" s="494"/>
      <c r="AB280" s="494"/>
      <c r="AH280" s="492"/>
      <c r="AI280" s="157"/>
      <c r="AJ280" s="157"/>
      <c r="AK280" s="525"/>
      <c r="AL280" s="525"/>
      <c r="AM280" s="525"/>
      <c r="AN280" s="157"/>
      <c r="AO280" s="157"/>
      <c r="AP280" s="525"/>
      <c r="AQ280" s="525"/>
      <c r="AR280" s="525"/>
      <c r="AS280" s="525"/>
      <c r="AT280" s="525"/>
      <c r="AU280" s="525"/>
      <c r="AV280" s="525"/>
      <c r="AW280" s="525"/>
      <c r="AX280" s="525"/>
      <c r="AY280" s="525"/>
      <c r="AZ280" s="525"/>
      <c r="BA280" s="157"/>
      <c r="BB280" s="157"/>
      <c r="BC280" s="157"/>
      <c r="BD280" s="157"/>
      <c r="BE280" s="157"/>
      <c r="BF280" s="157"/>
      <c r="BG280" s="157"/>
      <c r="BH280" s="157"/>
      <c r="BI280" s="157"/>
      <c r="BJ280" s="157"/>
      <c r="BK280" s="157"/>
      <c r="BL280" s="157"/>
      <c r="BM280" s="157"/>
      <c r="BN280" s="157"/>
      <c r="BO280" s="157"/>
      <c r="BP280" s="493"/>
      <c r="BQ280" s="157"/>
      <c r="BR280" s="494"/>
      <c r="BS280" s="157"/>
      <c r="BT280" s="157"/>
      <c r="BU280" s="157"/>
      <c r="BV280" s="157"/>
      <c r="BW280" s="157"/>
      <c r="BX280" s="157"/>
      <c r="BY280" s="157"/>
      <c r="BZ280" s="157"/>
      <c r="CA280" s="157"/>
      <c r="CB280" s="157"/>
      <c r="CC280" s="157"/>
      <c r="CD280" s="157"/>
      <c r="CE280" s="157"/>
      <c r="CF280" s="157"/>
      <c r="CG280" s="157"/>
      <c r="CH280" s="157"/>
      <c r="CI280" s="157"/>
      <c r="CJ280" s="157"/>
      <c r="CK280" s="157"/>
      <c r="CL280" s="157"/>
      <c r="CM280" s="157"/>
      <c r="CN280" s="157"/>
      <c r="CO280" s="157"/>
      <c r="CP280" s="157"/>
      <c r="CQ280" s="157"/>
      <c r="CR280" s="157"/>
      <c r="CS280" s="157"/>
      <c r="CT280" s="157"/>
      <c r="CU280" s="157"/>
      <c r="CV280" s="157"/>
      <c r="CW280" s="157"/>
      <c r="CX280" s="157"/>
      <c r="CY280" s="157"/>
      <c r="CZ280" s="157"/>
      <c r="DA280" s="157"/>
      <c r="DB280" s="157"/>
      <c r="DC280" s="157"/>
      <c r="DD280" s="157"/>
      <c r="DE280" s="157"/>
      <c r="DF280" s="157"/>
      <c r="DG280" s="157"/>
      <c r="DH280" s="157"/>
      <c r="DI280" s="157"/>
      <c r="DJ280" s="157"/>
      <c r="DK280" s="157"/>
      <c r="DL280" s="157"/>
      <c r="DM280" s="157"/>
      <c r="DN280" s="157"/>
      <c r="DO280" s="157"/>
      <c r="DP280" s="157"/>
      <c r="DQ280" s="157"/>
      <c r="DR280" s="157"/>
      <c r="DS280" s="157"/>
      <c r="DT280" s="157"/>
      <c r="DU280" s="157"/>
      <c r="DV280" s="157"/>
      <c r="DW280" s="157"/>
      <c r="DX280" s="157"/>
      <c r="DY280" s="157"/>
      <c r="DZ280" s="157"/>
      <c r="EA280" s="157"/>
      <c r="EB280" s="157"/>
      <c r="EC280" s="157"/>
      <c r="ED280" s="157"/>
      <c r="EE280" s="157"/>
    </row>
    <row r="281" spans="1:135" ht="9.75" customHeight="1">
      <c r="A281" s="157"/>
      <c r="B281" s="157"/>
      <c r="C281" s="157"/>
      <c r="D281" s="157"/>
      <c r="E281" s="157"/>
      <c r="F281" s="157"/>
      <c r="G281" s="157"/>
      <c r="H281" s="157"/>
      <c r="I281" s="494"/>
      <c r="J281" s="494"/>
      <c r="K281" s="494"/>
      <c r="L281" s="494"/>
      <c r="M281" s="494"/>
      <c r="N281" s="494"/>
      <c r="O281" s="494"/>
      <c r="P281" s="494"/>
      <c r="Q281" s="494"/>
      <c r="R281" s="494"/>
      <c r="S281" s="494"/>
      <c r="T281" s="494"/>
      <c r="U281" s="494"/>
      <c r="V281" s="494"/>
      <c r="W281" s="494"/>
      <c r="X281" s="494"/>
      <c r="Y281" s="494"/>
      <c r="Z281" s="494"/>
      <c r="AA281" s="494"/>
      <c r="AB281" s="494"/>
      <c r="AH281" s="492"/>
      <c r="AI281" s="157"/>
      <c r="AJ281" s="157"/>
      <c r="AK281" s="525"/>
      <c r="AL281" s="525"/>
      <c r="AM281" s="525"/>
      <c r="AN281" s="157"/>
      <c r="AO281" s="157"/>
      <c r="AP281" s="525"/>
      <c r="AQ281" s="525"/>
      <c r="AR281" s="525"/>
      <c r="AS281" s="525"/>
      <c r="AT281" s="525"/>
      <c r="AU281" s="525"/>
      <c r="AV281" s="525"/>
      <c r="AW281" s="525"/>
      <c r="AX281" s="525"/>
      <c r="AY281" s="525"/>
      <c r="AZ281" s="525"/>
      <c r="BA281" s="157"/>
      <c r="BB281" s="157"/>
      <c r="BC281" s="157"/>
      <c r="BD281" s="157"/>
      <c r="BE281" s="157"/>
      <c r="BF281" s="157"/>
      <c r="BG281" s="157"/>
      <c r="BH281" s="157"/>
      <c r="BI281" s="157"/>
      <c r="BJ281" s="157"/>
      <c r="BK281" s="157"/>
      <c r="BL281" s="157"/>
      <c r="BM281" s="157"/>
      <c r="BN281" s="157"/>
      <c r="BO281" s="157"/>
      <c r="BP281" s="493"/>
      <c r="BQ281" s="157"/>
      <c r="BR281" s="494"/>
      <c r="BS281" s="157"/>
      <c r="BT281" s="157"/>
      <c r="BU281" s="157"/>
      <c r="BV281" s="157"/>
      <c r="BW281" s="157"/>
      <c r="BX281" s="157"/>
      <c r="BY281" s="157"/>
      <c r="BZ281" s="157"/>
      <c r="CA281" s="157"/>
      <c r="CB281" s="157"/>
      <c r="CC281" s="157"/>
      <c r="CD281" s="157"/>
      <c r="CE281" s="157"/>
      <c r="CF281" s="157"/>
      <c r="CG281" s="157"/>
      <c r="CH281" s="157"/>
      <c r="CI281" s="157"/>
      <c r="CJ281" s="157"/>
      <c r="CK281" s="157"/>
      <c r="CL281" s="157"/>
      <c r="CM281" s="157"/>
      <c r="CN281" s="157"/>
      <c r="CO281" s="157"/>
      <c r="CP281" s="157"/>
      <c r="CQ281" s="157"/>
      <c r="CR281" s="157"/>
      <c r="CS281" s="157"/>
      <c r="CT281" s="157"/>
      <c r="CU281" s="157"/>
      <c r="CV281" s="157"/>
      <c r="CW281" s="157"/>
      <c r="CX281" s="157"/>
      <c r="CY281" s="157"/>
      <c r="CZ281" s="157"/>
      <c r="DA281" s="157"/>
      <c r="DB281" s="157"/>
      <c r="DC281" s="157"/>
      <c r="DD281" s="157"/>
      <c r="DE281" s="157"/>
      <c r="DF281" s="157"/>
      <c r="DG281" s="157"/>
      <c r="DH281" s="157"/>
      <c r="DI281" s="157"/>
      <c r="DJ281" s="157"/>
      <c r="DK281" s="157"/>
      <c r="DL281" s="157"/>
      <c r="DM281" s="157"/>
      <c r="DN281" s="157"/>
      <c r="DO281" s="157"/>
      <c r="DP281" s="157"/>
      <c r="DQ281" s="157"/>
      <c r="DR281" s="157"/>
      <c r="DS281" s="157"/>
      <c r="DT281" s="157"/>
      <c r="DU281" s="157"/>
      <c r="DV281" s="157"/>
      <c r="DW281" s="157"/>
      <c r="DX281" s="157"/>
      <c r="DY281" s="157"/>
      <c r="DZ281" s="157"/>
      <c r="EA281" s="157"/>
      <c r="EB281" s="157"/>
      <c r="EC281" s="157"/>
      <c r="ED281" s="157"/>
      <c r="EE281" s="157"/>
    </row>
    <row r="282" spans="1:135" ht="9.75" customHeight="1">
      <c r="A282" s="157"/>
      <c r="B282" s="157"/>
      <c r="C282" s="157"/>
      <c r="D282" s="157"/>
      <c r="E282" s="157"/>
      <c r="F282" s="157"/>
      <c r="G282" s="157"/>
      <c r="H282" s="157"/>
      <c r="I282" s="494"/>
      <c r="J282" s="494"/>
      <c r="K282" s="494"/>
      <c r="L282" s="494"/>
      <c r="M282" s="494"/>
      <c r="N282" s="494"/>
      <c r="O282" s="494"/>
      <c r="P282" s="494"/>
      <c r="Q282" s="494"/>
      <c r="R282" s="494"/>
      <c r="S282" s="494"/>
      <c r="T282" s="494"/>
      <c r="U282" s="494"/>
      <c r="V282" s="494"/>
      <c r="W282" s="494"/>
      <c r="X282" s="494"/>
      <c r="Y282" s="494"/>
      <c r="Z282" s="494"/>
      <c r="AA282" s="494"/>
      <c r="AB282" s="494"/>
      <c r="AH282" s="492"/>
      <c r="AI282" s="157"/>
      <c r="AJ282" s="157"/>
      <c r="AK282" s="525"/>
      <c r="AL282" s="525"/>
      <c r="AM282" s="525"/>
      <c r="AN282" s="157"/>
      <c r="AO282" s="157"/>
      <c r="AP282" s="525"/>
      <c r="AQ282" s="525"/>
      <c r="AR282" s="525"/>
      <c r="AS282" s="525"/>
      <c r="AT282" s="525"/>
      <c r="AU282" s="525"/>
      <c r="AV282" s="525"/>
      <c r="AW282" s="525"/>
      <c r="AX282" s="525"/>
      <c r="AY282" s="525"/>
      <c r="AZ282" s="525"/>
      <c r="BA282" s="157"/>
      <c r="BB282" s="157"/>
      <c r="BC282" s="157"/>
      <c r="BD282" s="157"/>
      <c r="BE282" s="157"/>
      <c r="BF282" s="157"/>
      <c r="BG282" s="157"/>
      <c r="BH282" s="157"/>
      <c r="BI282" s="157"/>
      <c r="BJ282" s="157"/>
      <c r="BK282" s="157"/>
      <c r="BL282" s="157"/>
      <c r="BM282" s="157"/>
      <c r="BN282" s="157"/>
      <c r="BO282" s="157"/>
      <c r="BP282" s="493"/>
      <c r="BQ282" s="157"/>
      <c r="BR282" s="494"/>
      <c r="BS282" s="157"/>
      <c r="BT282" s="157"/>
      <c r="BU282" s="157"/>
      <c r="BV282" s="157"/>
      <c r="BW282" s="157"/>
      <c r="BX282" s="157"/>
      <c r="BY282" s="157"/>
      <c r="BZ282" s="157"/>
      <c r="CA282" s="157"/>
      <c r="CB282" s="157"/>
      <c r="CC282" s="157"/>
      <c r="CD282" s="157"/>
      <c r="CE282" s="157"/>
      <c r="CF282" s="157"/>
      <c r="CG282" s="157"/>
      <c r="CH282" s="157"/>
      <c r="CI282" s="157"/>
      <c r="CJ282" s="157"/>
      <c r="CK282" s="157"/>
      <c r="CL282" s="157"/>
      <c r="CM282" s="157"/>
      <c r="CN282" s="157"/>
      <c r="CO282" s="157"/>
      <c r="CP282" s="157"/>
      <c r="CQ282" s="157"/>
      <c r="CR282" s="157"/>
      <c r="CS282" s="157"/>
      <c r="CT282" s="157"/>
      <c r="CU282" s="157"/>
      <c r="CV282" s="157"/>
      <c r="CW282" s="157"/>
      <c r="CX282" s="157"/>
      <c r="CY282" s="157"/>
      <c r="CZ282" s="157"/>
      <c r="DA282" s="157"/>
      <c r="DB282" s="157"/>
      <c r="DC282" s="157"/>
      <c r="DD282" s="157"/>
      <c r="DE282" s="157"/>
      <c r="DF282" s="157"/>
      <c r="DG282" s="157"/>
      <c r="DH282" s="157"/>
      <c r="DI282" s="157"/>
      <c r="DJ282" s="157"/>
      <c r="DK282" s="157"/>
      <c r="DL282" s="157"/>
      <c r="DM282" s="157"/>
      <c r="DN282" s="157"/>
      <c r="DO282" s="157"/>
      <c r="DP282" s="157"/>
      <c r="DQ282" s="157"/>
      <c r="DR282" s="157"/>
      <c r="DS282" s="157"/>
      <c r="DT282" s="157"/>
      <c r="DU282" s="157"/>
      <c r="DV282" s="157"/>
      <c r="DW282" s="157"/>
      <c r="DX282" s="157"/>
      <c r="DY282" s="157"/>
      <c r="DZ282" s="157"/>
      <c r="EA282" s="157"/>
      <c r="EB282" s="157"/>
      <c r="EC282" s="157"/>
      <c r="ED282" s="157"/>
      <c r="EE282" s="157"/>
    </row>
    <row r="283" spans="1:135" ht="9.75" customHeight="1">
      <c r="A283" s="157"/>
      <c r="B283" s="157"/>
      <c r="C283" s="157"/>
      <c r="D283" s="157"/>
      <c r="E283" s="157"/>
      <c r="F283" s="157"/>
      <c r="G283" s="157"/>
      <c r="H283" s="157"/>
      <c r="I283" s="494"/>
      <c r="J283" s="494"/>
      <c r="K283" s="494"/>
      <c r="L283" s="494"/>
      <c r="M283" s="494"/>
      <c r="N283" s="494"/>
      <c r="O283" s="494"/>
      <c r="P283" s="494"/>
      <c r="Q283" s="494"/>
      <c r="R283" s="494"/>
      <c r="S283" s="494"/>
      <c r="T283" s="494"/>
      <c r="U283" s="494"/>
      <c r="V283" s="494"/>
      <c r="W283" s="494"/>
      <c r="X283" s="494"/>
      <c r="Y283" s="494"/>
      <c r="Z283" s="494"/>
      <c r="AA283" s="494"/>
      <c r="AB283" s="494"/>
      <c r="AH283" s="492"/>
      <c r="AI283" s="157"/>
      <c r="AJ283" s="157"/>
      <c r="AK283" s="525"/>
      <c r="AL283" s="525"/>
      <c r="AM283" s="525"/>
      <c r="AN283" s="157"/>
      <c r="AO283" s="157"/>
      <c r="AP283" s="525"/>
      <c r="AQ283" s="525"/>
      <c r="AR283" s="525"/>
      <c r="AS283" s="525"/>
      <c r="AT283" s="525"/>
      <c r="AU283" s="525"/>
      <c r="AV283" s="525"/>
      <c r="AW283" s="525"/>
      <c r="AX283" s="525"/>
      <c r="AY283" s="525"/>
      <c r="AZ283" s="525"/>
      <c r="BA283" s="157"/>
      <c r="BB283" s="157"/>
      <c r="BC283" s="157"/>
      <c r="BD283" s="157"/>
      <c r="BE283" s="157"/>
      <c r="BF283" s="157"/>
      <c r="BG283" s="157"/>
      <c r="BH283" s="157"/>
      <c r="BI283" s="157"/>
      <c r="BJ283" s="157"/>
      <c r="BK283" s="157"/>
      <c r="BL283" s="157"/>
      <c r="BM283" s="157"/>
      <c r="BN283" s="157"/>
      <c r="BO283" s="157"/>
      <c r="BP283" s="493"/>
      <c r="BQ283" s="157"/>
      <c r="BR283" s="494"/>
      <c r="BS283" s="157"/>
      <c r="BT283" s="157"/>
      <c r="BU283" s="157"/>
      <c r="BV283" s="157"/>
      <c r="BW283" s="157"/>
      <c r="BX283" s="157"/>
      <c r="BY283" s="157"/>
      <c r="BZ283" s="157"/>
      <c r="CA283" s="157"/>
      <c r="CB283" s="157"/>
      <c r="CC283" s="157"/>
      <c r="CD283" s="157"/>
      <c r="CE283" s="157"/>
      <c r="CF283" s="157"/>
      <c r="CG283" s="157"/>
      <c r="CH283" s="157"/>
      <c r="CI283" s="157"/>
      <c r="CJ283" s="157"/>
      <c r="CK283" s="157"/>
      <c r="CL283" s="157"/>
      <c r="CM283" s="157"/>
      <c r="CN283" s="157"/>
      <c r="CO283" s="157"/>
      <c r="CP283" s="157"/>
      <c r="CQ283" s="157"/>
      <c r="CR283" s="157"/>
      <c r="CS283" s="157"/>
      <c r="CT283" s="157"/>
      <c r="CU283" s="157"/>
      <c r="CV283" s="157"/>
      <c r="CW283" s="157"/>
      <c r="CX283" s="157"/>
      <c r="CY283" s="157"/>
      <c r="CZ283" s="157"/>
      <c r="DA283" s="157"/>
      <c r="DB283" s="157"/>
      <c r="DC283" s="157"/>
      <c r="DD283" s="157"/>
      <c r="DE283" s="157"/>
      <c r="DF283" s="157"/>
      <c r="DG283" s="157"/>
      <c r="DH283" s="157"/>
      <c r="DI283" s="157"/>
      <c r="DJ283" s="157"/>
      <c r="DK283" s="157"/>
      <c r="DL283" s="157"/>
      <c r="DM283" s="157"/>
      <c r="DN283" s="157"/>
      <c r="DO283" s="157"/>
      <c r="DP283" s="157"/>
      <c r="DQ283" s="157"/>
      <c r="DR283" s="157"/>
      <c r="DS283" s="157"/>
      <c r="DT283" s="157"/>
      <c r="DU283" s="157"/>
      <c r="DV283" s="157"/>
      <c r="DW283" s="157"/>
      <c r="DX283" s="157"/>
      <c r="DY283" s="157"/>
      <c r="DZ283" s="157"/>
      <c r="EA283" s="157"/>
      <c r="EB283" s="157"/>
      <c r="EC283" s="157"/>
      <c r="ED283" s="157"/>
      <c r="EE283" s="157"/>
    </row>
    <row r="284" spans="1:135" ht="9.75" customHeight="1">
      <c r="A284" s="157"/>
      <c r="B284" s="157"/>
      <c r="C284" s="157"/>
      <c r="D284" s="157"/>
      <c r="E284" s="157"/>
      <c r="F284" s="157"/>
      <c r="G284" s="157"/>
      <c r="H284" s="157"/>
      <c r="I284" s="494"/>
      <c r="J284" s="494"/>
      <c r="K284" s="494"/>
      <c r="L284" s="494"/>
      <c r="M284" s="494"/>
      <c r="N284" s="494"/>
      <c r="O284" s="494"/>
      <c r="P284" s="494"/>
      <c r="Q284" s="494"/>
      <c r="R284" s="494"/>
      <c r="S284" s="494"/>
      <c r="T284" s="494"/>
      <c r="U284" s="494"/>
      <c r="V284" s="494"/>
      <c r="W284" s="494"/>
      <c r="X284" s="494"/>
      <c r="Y284" s="494"/>
      <c r="Z284" s="494"/>
      <c r="AA284" s="494"/>
      <c r="AB284" s="494"/>
      <c r="AH284" s="492"/>
      <c r="AI284" s="157"/>
      <c r="AJ284" s="157"/>
      <c r="AK284" s="525"/>
      <c r="AL284" s="525"/>
      <c r="AM284" s="525"/>
      <c r="AN284" s="157"/>
      <c r="AO284" s="157"/>
      <c r="AP284" s="525"/>
      <c r="AQ284" s="525"/>
      <c r="AR284" s="525"/>
      <c r="AS284" s="525"/>
      <c r="AT284" s="525"/>
      <c r="AU284" s="525"/>
      <c r="AV284" s="525"/>
      <c r="AW284" s="525"/>
      <c r="AX284" s="525"/>
      <c r="AY284" s="525"/>
      <c r="AZ284" s="525"/>
      <c r="BA284" s="157"/>
      <c r="BB284" s="157"/>
      <c r="BC284" s="157"/>
      <c r="BD284" s="157"/>
      <c r="BE284" s="157"/>
      <c r="BF284" s="157"/>
      <c r="BG284" s="157"/>
      <c r="BH284" s="157"/>
      <c r="BI284" s="157"/>
      <c r="BJ284" s="157"/>
      <c r="BK284" s="157"/>
      <c r="BL284" s="157"/>
      <c r="BM284" s="157"/>
      <c r="BN284" s="157"/>
      <c r="BO284" s="157"/>
      <c r="BP284" s="493"/>
      <c r="BQ284" s="157"/>
      <c r="BR284" s="494"/>
      <c r="BS284" s="157"/>
      <c r="BT284" s="157"/>
      <c r="BU284" s="157"/>
      <c r="BV284" s="157"/>
      <c r="BW284" s="157"/>
      <c r="BX284" s="157"/>
      <c r="BY284" s="157"/>
      <c r="BZ284" s="157"/>
      <c r="CA284" s="157"/>
      <c r="CB284" s="157"/>
      <c r="CC284" s="157"/>
      <c r="CD284" s="157"/>
      <c r="CE284" s="157"/>
      <c r="CF284" s="157"/>
      <c r="CG284" s="157"/>
      <c r="CH284" s="157"/>
      <c r="CI284" s="157"/>
      <c r="CJ284" s="157"/>
      <c r="CK284" s="157"/>
      <c r="CL284" s="157"/>
      <c r="CM284" s="157"/>
      <c r="CN284" s="157"/>
      <c r="CO284" s="157"/>
      <c r="CP284" s="157"/>
      <c r="CQ284" s="157"/>
      <c r="CR284" s="157"/>
      <c r="CS284" s="157"/>
      <c r="CT284" s="157"/>
      <c r="CU284" s="157"/>
      <c r="CV284" s="157"/>
      <c r="CW284" s="157"/>
      <c r="CX284" s="157"/>
      <c r="CY284" s="157"/>
      <c r="CZ284" s="157"/>
      <c r="DA284" s="157"/>
      <c r="DB284" s="157"/>
      <c r="DC284" s="157"/>
      <c r="DD284" s="157"/>
      <c r="DE284" s="157"/>
      <c r="DF284" s="157"/>
      <c r="DG284" s="157"/>
      <c r="DH284" s="157"/>
      <c r="DI284" s="157"/>
      <c r="DJ284" s="157"/>
      <c r="DK284" s="157"/>
      <c r="DL284" s="157"/>
      <c r="DM284" s="157"/>
      <c r="DN284" s="157"/>
      <c r="DO284" s="157"/>
      <c r="DP284" s="157"/>
      <c r="DQ284" s="157"/>
      <c r="DR284" s="157"/>
      <c r="DS284" s="157"/>
      <c r="DT284" s="157"/>
      <c r="DU284" s="157"/>
      <c r="DV284" s="157"/>
      <c r="DW284" s="157"/>
      <c r="DX284" s="157"/>
      <c r="DY284" s="157"/>
      <c r="DZ284" s="157"/>
      <c r="EA284" s="157"/>
      <c r="EB284" s="157"/>
      <c r="EC284" s="157"/>
      <c r="ED284" s="157"/>
      <c r="EE284" s="157"/>
    </row>
    <row r="285" spans="1:135" ht="9.75" customHeight="1">
      <c r="A285" s="157"/>
      <c r="B285" s="157"/>
      <c r="C285" s="157"/>
      <c r="D285" s="157"/>
      <c r="E285" s="157"/>
      <c r="F285" s="157"/>
      <c r="G285" s="157"/>
      <c r="H285" s="157"/>
      <c r="I285" s="494"/>
      <c r="J285" s="494"/>
      <c r="K285" s="494"/>
      <c r="L285" s="494"/>
      <c r="M285" s="494"/>
      <c r="N285" s="494"/>
      <c r="O285" s="494"/>
      <c r="P285" s="494"/>
      <c r="Q285" s="494"/>
      <c r="R285" s="494"/>
      <c r="S285" s="494"/>
      <c r="T285" s="494"/>
      <c r="U285" s="494"/>
      <c r="V285" s="494"/>
      <c r="W285" s="494"/>
      <c r="X285" s="494"/>
      <c r="Y285" s="494"/>
      <c r="Z285" s="494"/>
      <c r="AA285" s="494"/>
      <c r="AB285" s="494"/>
      <c r="AH285" s="492"/>
      <c r="AI285" s="157"/>
      <c r="AJ285" s="157"/>
      <c r="AK285" s="525"/>
      <c r="AL285" s="525"/>
      <c r="AM285" s="525"/>
      <c r="AN285" s="157"/>
      <c r="AO285" s="157"/>
      <c r="AP285" s="525"/>
      <c r="AQ285" s="525"/>
      <c r="AR285" s="525"/>
      <c r="AS285" s="525"/>
      <c r="AT285" s="525"/>
      <c r="AU285" s="525"/>
      <c r="AV285" s="525"/>
      <c r="AW285" s="525"/>
      <c r="AX285" s="525"/>
      <c r="AY285" s="525"/>
      <c r="AZ285" s="525"/>
      <c r="BA285" s="157"/>
      <c r="BB285" s="157"/>
      <c r="BC285" s="157"/>
      <c r="BD285" s="157"/>
      <c r="BE285" s="157"/>
      <c r="BF285" s="157"/>
      <c r="BG285" s="157"/>
      <c r="BH285" s="157"/>
      <c r="BI285" s="157"/>
      <c r="BJ285" s="157"/>
      <c r="BK285" s="157"/>
      <c r="BL285" s="157"/>
      <c r="BM285" s="157"/>
      <c r="BN285" s="157"/>
      <c r="BO285" s="157"/>
      <c r="BP285" s="493"/>
      <c r="BQ285" s="157"/>
      <c r="BR285" s="494"/>
      <c r="BS285" s="157"/>
      <c r="BT285" s="157"/>
      <c r="BU285" s="157"/>
      <c r="BV285" s="157"/>
      <c r="BW285" s="157"/>
      <c r="BX285" s="157"/>
      <c r="BY285" s="157"/>
      <c r="BZ285" s="157"/>
      <c r="CA285" s="157"/>
      <c r="CB285" s="157"/>
      <c r="CC285" s="157"/>
      <c r="CD285" s="157"/>
      <c r="CE285" s="157"/>
      <c r="CF285" s="157"/>
      <c r="CG285" s="157"/>
      <c r="CH285" s="157"/>
      <c r="CI285" s="157"/>
      <c r="CJ285" s="157"/>
      <c r="CK285" s="157"/>
      <c r="CL285" s="157"/>
      <c r="CM285" s="157"/>
      <c r="CN285" s="157"/>
      <c r="CO285" s="157"/>
      <c r="CP285" s="157"/>
      <c r="CQ285" s="157"/>
      <c r="CR285" s="157"/>
      <c r="CS285" s="157"/>
      <c r="CT285" s="157"/>
      <c r="CU285" s="157"/>
      <c r="CV285" s="157"/>
      <c r="CW285" s="157"/>
      <c r="CX285" s="157"/>
      <c r="CY285" s="157"/>
      <c r="CZ285" s="157"/>
      <c r="DA285" s="157"/>
      <c r="DB285" s="157"/>
      <c r="DC285" s="157"/>
      <c r="DD285" s="157"/>
      <c r="DE285" s="157"/>
      <c r="DF285" s="157"/>
      <c r="DG285" s="157"/>
      <c r="DH285" s="157"/>
      <c r="DI285" s="157"/>
      <c r="DJ285" s="157"/>
      <c r="DK285" s="157"/>
      <c r="DL285" s="157"/>
      <c r="DM285" s="157"/>
      <c r="DN285" s="157"/>
      <c r="DO285" s="157"/>
      <c r="DP285" s="157"/>
      <c r="DQ285" s="157"/>
      <c r="DR285" s="157"/>
      <c r="DS285" s="157"/>
      <c r="DT285" s="157"/>
      <c r="DU285" s="157"/>
      <c r="DV285" s="157"/>
      <c r="DW285" s="157"/>
      <c r="DX285" s="157"/>
      <c r="DY285" s="157"/>
      <c r="DZ285" s="157"/>
      <c r="EA285" s="157"/>
      <c r="EB285" s="157"/>
      <c r="EC285" s="157"/>
      <c r="ED285" s="157"/>
      <c r="EE285" s="157"/>
    </row>
    <row r="286" spans="1:135" ht="9.75" customHeight="1">
      <c r="A286" s="157"/>
      <c r="B286" s="157"/>
      <c r="C286" s="157"/>
      <c r="D286" s="157"/>
      <c r="E286" s="157"/>
      <c r="F286" s="157"/>
      <c r="G286" s="157"/>
      <c r="H286" s="157"/>
      <c r="I286" s="494"/>
      <c r="J286" s="494"/>
      <c r="K286" s="494"/>
      <c r="L286" s="494"/>
      <c r="M286" s="494"/>
      <c r="N286" s="494"/>
      <c r="O286" s="494"/>
      <c r="P286" s="494"/>
      <c r="Q286" s="494"/>
      <c r="R286" s="494"/>
      <c r="S286" s="494"/>
      <c r="T286" s="494"/>
      <c r="U286" s="494"/>
      <c r="V286" s="494"/>
      <c r="W286" s="494"/>
      <c r="X286" s="494"/>
      <c r="Y286" s="494"/>
      <c r="Z286" s="494"/>
      <c r="AA286" s="494"/>
      <c r="AB286" s="494"/>
      <c r="AH286" s="492"/>
      <c r="AI286" s="157"/>
      <c r="AJ286" s="157"/>
      <c r="AK286" s="525"/>
      <c r="AL286" s="525"/>
      <c r="AM286" s="525"/>
      <c r="AN286" s="157"/>
      <c r="AO286" s="157"/>
      <c r="AP286" s="525"/>
      <c r="AQ286" s="525"/>
      <c r="AR286" s="525"/>
      <c r="AS286" s="525"/>
      <c r="AT286" s="525"/>
      <c r="AU286" s="525"/>
      <c r="AV286" s="525"/>
      <c r="AW286" s="525"/>
      <c r="AX286" s="525"/>
      <c r="AY286" s="525"/>
      <c r="AZ286" s="525"/>
      <c r="BA286" s="157"/>
      <c r="BB286" s="157"/>
      <c r="BC286" s="157"/>
      <c r="BD286" s="157"/>
      <c r="BE286" s="157"/>
      <c r="BF286" s="157"/>
      <c r="BG286" s="157"/>
      <c r="BH286" s="157"/>
      <c r="BI286" s="157"/>
      <c r="BJ286" s="157"/>
      <c r="BK286" s="157"/>
      <c r="BL286" s="157"/>
      <c r="BM286" s="157"/>
      <c r="BN286" s="157"/>
      <c r="BO286" s="157"/>
      <c r="BP286" s="493"/>
      <c r="BQ286" s="157"/>
      <c r="BR286" s="494"/>
      <c r="BS286" s="157"/>
      <c r="BT286" s="157"/>
      <c r="BU286" s="157"/>
      <c r="BV286" s="157"/>
      <c r="BW286" s="157"/>
      <c r="BX286" s="157"/>
      <c r="BY286" s="157"/>
      <c r="BZ286" s="157"/>
      <c r="CA286" s="157"/>
      <c r="CB286" s="157"/>
      <c r="CC286" s="157"/>
      <c r="CD286" s="157"/>
      <c r="CE286" s="157"/>
      <c r="CF286" s="157"/>
      <c r="CG286" s="157"/>
      <c r="CH286" s="157"/>
      <c r="CI286" s="157"/>
      <c r="CJ286" s="157"/>
      <c r="CK286" s="157"/>
      <c r="CL286" s="157"/>
      <c r="CM286" s="157"/>
      <c r="CN286" s="157"/>
      <c r="CO286" s="157"/>
      <c r="CP286" s="157"/>
      <c r="CQ286" s="157"/>
      <c r="CR286" s="157"/>
      <c r="CS286" s="157"/>
      <c r="CT286" s="157"/>
      <c r="CU286" s="157"/>
      <c r="CV286" s="157"/>
      <c r="CW286" s="157"/>
      <c r="CX286" s="157"/>
      <c r="CY286" s="157"/>
      <c r="CZ286" s="157"/>
      <c r="DA286" s="157"/>
      <c r="DB286" s="157"/>
      <c r="DC286" s="157"/>
      <c r="DD286" s="157"/>
      <c r="DE286" s="157"/>
      <c r="DF286" s="157"/>
      <c r="DG286" s="157"/>
      <c r="DH286" s="157"/>
      <c r="DI286" s="157"/>
      <c r="DJ286" s="157"/>
      <c r="DK286" s="157"/>
      <c r="DL286" s="157"/>
      <c r="DM286" s="157"/>
      <c r="DN286" s="157"/>
      <c r="DO286" s="157"/>
      <c r="DP286" s="157"/>
      <c r="DQ286" s="157"/>
      <c r="DR286" s="157"/>
      <c r="DS286" s="157"/>
      <c r="DT286" s="157"/>
      <c r="DU286" s="157"/>
      <c r="DV286" s="157"/>
      <c r="DW286" s="157"/>
      <c r="DX286" s="157"/>
      <c r="DY286" s="157"/>
      <c r="DZ286" s="157"/>
      <c r="EA286" s="157"/>
      <c r="EB286" s="157"/>
      <c r="EC286" s="157"/>
      <c r="ED286" s="157"/>
      <c r="EE286" s="157"/>
    </row>
    <row r="287" spans="1:135" ht="9.75" customHeight="1">
      <c r="A287" s="157"/>
      <c r="B287" s="157"/>
      <c r="C287" s="157"/>
      <c r="D287" s="157"/>
      <c r="E287" s="157"/>
      <c r="F287" s="157"/>
      <c r="G287" s="157"/>
      <c r="H287" s="157"/>
      <c r="I287" s="494"/>
      <c r="J287" s="494"/>
      <c r="K287" s="494"/>
      <c r="L287" s="494"/>
      <c r="M287" s="494"/>
      <c r="N287" s="494"/>
      <c r="O287" s="494"/>
      <c r="P287" s="494"/>
      <c r="Q287" s="494"/>
      <c r="R287" s="494"/>
      <c r="S287" s="494"/>
      <c r="T287" s="494"/>
      <c r="U287" s="494"/>
      <c r="V287" s="494"/>
      <c r="W287" s="494"/>
      <c r="X287" s="494"/>
      <c r="Y287" s="494"/>
      <c r="Z287" s="494"/>
      <c r="AA287" s="494"/>
      <c r="AB287" s="494"/>
      <c r="AH287" s="492"/>
      <c r="AI287" s="157"/>
      <c r="AJ287" s="157"/>
      <c r="AK287" s="525"/>
      <c r="AL287" s="525"/>
      <c r="AM287" s="525"/>
      <c r="AN287" s="157"/>
      <c r="AO287" s="157"/>
      <c r="AP287" s="525"/>
      <c r="AQ287" s="525"/>
      <c r="AR287" s="525"/>
      <c r="AS287" s="525"/>
      <c r="AT287" s="525"/>
      <c r="AU287" s="525"/>
      <c r="AV287" s="525"/>
      <c r="AW287" s="525"/>
      <c r="AX287" s="525"/>
      <c r="AY287" s="525"/>
      <c r="AZ287" s="525"/>
      <c r="BA287" s="157"/>
      <c r="BB287" s="157"/>
      <c r="BC287" s="157"/>
      <c r="BD287" s="157"/>
      <c r="BE287" s="157"/>
      <c r="BF287" s="157"/>
      <c r="BG287" s="157"/>
      <c r="BH287" s="157"/>
      <c r="BI287" s="157"/>
      <c r="BJ287" s="157"/>
      <c r="BK287" s="157"/>
      <c r="BL287" s="157"/>
      <c r="BM287" s="157"/>
      <c r="BN287" s="157"/>
      <c r="BO287" s="157"/>
      <c r="BP287" s="493"/>
      <c r="BQ287" s="157"/>
      <c r="BR287" s="494"/>
      <c r="BS287" s="157"/>
      <c r="BT287" s="157"/>
      <c r="BU287" s="157"/>
      <c r="BV287" s="157"/>
      <c r="BW287" s="157"/>
      <c r="BX287" s="157"/>
      <c r="BY287" s="157"/>
      <c r="BZ287" s="157"/>
      <c r="CA287" s="157"/>
      <c r="CB287" s="157"/>
      <c r="CC287" s="157"/>
      <c r="CD287" s="157"/>
      <c r="CE287" s="157"/>
      <c r="CF287" s="157"/>
      <c r="CG287" s="157"/>
      <c r="CH287" s="157"/>
      <c r="CI287" s="157"/>
      <c r="CJ287" s="157"/>
      <c r="CK287" s="157"/>
      <c r="CL287" s="157"/>
      <c r="CM287" s="157"/>
      <c r="CN287" s="157"/>
      <c r="CO287" s="157"/>
      <c r="CP287" s="157"/>
      <c r="CQ287" s="157"/>
      <c r="CR287" s="157"/>
      <c r="CS287" s="157"/>
      <c r="CT287" s="157"/>
      <c r="CU287" s="157"/>
      <c r="CV287" s="157"/>
      <c r="CW287" s="157"/>
      <c r="CX287" s="157"/>
      <c r="CY287" s="157"/>
      <c r="CZ287" s="157"/>
      <c r="DA287" s="157"/>
      <c r="DB287" s="157"/>
      <c r="DC287" s="157"/>
      <c r="DD287" s="157"/>
      <c r="DE287" s="157"/>
      <c r="DF287" s="157"/>
      <c r="DG287" s="157"/>
      <c r="DH287" s="157"/>
      <c r="DI287" s="157"/>
      <c r="DJ287" s="157"/>
      <c r="DK287" s="157"/>
      <c r="DL287" s="157"/>
      <c r="DM287" s="157"/>
      <c r="DN287" s="157"/>
      <c r="DO287" s="157"/>
      <c r="DP287" s="157"/>
      <c r="DQ287" s="157"/>
      <c r="DR287" s="157"/>
      <c r="DS287" s="157"/>
      <c r="DT287" s="157"/>
      <c r="DU287" s="157"/>
      <c r="DV287" s="157"/>
      <c r="DW287" s="157"/>
      <c r="DX287" s="157"/>
      <c r="DY287" s="157"/>
      <c r="DZ287" s="157"/>
      <c r="EA287" s="157"/>
      <c r="EB287" s="157"/>
      <c r="EC287" s="157"/>
      <c r="ED287" s="157"/>
      <c r="EE287" s="157"/>
    </row>
    <row r="288" spans="1:135" ht="9.75" customHeight="1">
      <c r="A288" s="157"/>
      <c r="B288" s="157"/>
      <c r="C288" s="157"/>
      <c r="D288" s="157"/>
      <c r="E288" s="157"/>
      <c r="F288" s="157"/>
      <c r="G288" s="157"/>
      <c r="H288" s="157"/>
      <c r="I288" s="494"/>
      <c r="J288" s="494"/>
      <c r="K288" s="494"/>
      <c r="L288" s="494"/>
      <c r="M288" s="494"/>
      <c r="N288" s="494"/>
      <c r="O288" s="494"/>
      <c r="P288" s="494"/>
      <c r="Q288" s="494"/>
      <c r="R288" s="494"/>
      <c r="S288" s="494"/>
      <c r="T288" s="494"/>
      <c r="U288" s="494"/>
      <c r="V288" s="494"/>
      <c r="W288" s="494"/>
      <c r="X288" s="494"/>
      <c r="Y288" s="494"/>
      <c r="Z288" s="494"/>
      <c r="AA288" s="494"/>
      <c r="AB288" s="494"/>
      <c r="AH288" s="492"/>
      <c r="AI288" s="157"/>
      <c r="AJ288" s="157"/>
      <c r="AK288" s="525"/>
      <c r="AL288" s="525"/>
      <c r="AM288" s="525"/>
      <c r="AN288" s="157"/>
      <c r="AO288" s="157"/>
      <c r="AP288" s="525"/>
      <c r="AQ288" s="525"/>
      <c r="AR288" s="525"/>
      <c r="AS288" s="525"/>
      <c r="AT288" s="525"/>
      <c r="AU288" s="525"/>
      <c r="AV288" s="525"/>
      <c r="AW288" s="525"/>
      <c r="AX288" s="525"/>
      <c r="AY288" s="525"/>
      <c r="AZ288" s="525"/>
      <c r="BA288" s="157"/>
      <c r="BB288" s="157"/>
      <c r="BC288" s="157"/>
      <c r="BD288" s="157"/>
      <c r="BE288" s="157"/>
      <c r="BF288" s="157"/>
      <c r="BG288" s="157"/>
      <c r="BH288" s="157"/>
      <c r="BI288" s="157"/>
      <c r="BJ288" s="157"/>
      <c r="BK288" s="157"/>
      <c r="BL288" s="157"/>
      <c r="BM288" s="157"/>
      <c r="BN288" s="157"/>
      <c r="BO288" s="157"/>
      <c r="BP288" s="493"/>
      <c r="BQ288" s="157"/>
      <c r="BR288" s="494"/>
      <c r="BS288" s="157"/>
      <c r="BT288" s="157"/>
      <c r="BU288" s="157"/>
      <c r="BV288" s="157"/>
      <c r="BW288" s="157"/>
      <c r="BX288" s="157"/>
      <c r="BY288" s="157"/>
      <c r="BZ288" s="157"/>
      <c r="CA288" s="157"/>
      <c r="CB288" s="157"/>
      <c r="CC288" s="157"/>
      <c r="CD288" s="157"/>
      <c r="CE288" s="157"/>
      <c r="CF288" s="157"/>
      <c r="CG288" s="157"/>
      <c r="CH288" s="157"/>
      <c r="CI288" s="157"/>
      <c r="CJ288" s="157"/>
      <c r="CK288" s="157"/>
      <c r="CL288" s="157"/>
      <c r="CM288" s="157"/>
      <c r="CN288" s="157"/>
      <c r="CO288" s="157"/>
      <c r="CP288" s="157"/>
      <c r="CQ288" s="157"/>
      <c r="CR288" s="157"/>
      <c r="CS288" s="157"/>
      <c r="CT288" s="157"/>
      <c r="CU288" s="157"/>
      <c r="CV288" s="157"/>
      <c r="CW288" s="157"/>
      <c r="CX288" s="157"/>
      <c r="CY288" s="157"/>
      <c r="CZ288" s="157"/>
      <c r="DA288" s="157"/>
      <c r="DB288" s="157"/>
      <c r="DC288" s="157"/>
      <c r="DD288" s="157"/>
      <c r="DE288" s="157"/>
      <c r="DF288" s="157"/>
      <c r="DG288" s="157"/>
      <c r="DH288" s="157"/>
      <c r="DI288" s="157"/>
      <c r="DJ288" s="157"/>
      <c r="DK288" s="157"/>
      <c r="DL288" s="157"/>
      <c r="DM288" s="157"/>
      <c r="DN288" s="157"/>
      <c r="DO288" s="157"/>
      <c r="DP288" s="157"/>
      <c r="DQ288" s="157"/>
      <c r="DR288" s="157"/>
      <c r="DS288" s="157"/>
      <c r="DT288" s="157"/>
      <c r="DU288" s="157"/>
      <c r="DV288" s="157"/>
      <c r="DW288" s="157"/>
      <c r="DX288" s="157"/>
      <c r="DY288" s="157"/>
      <c r="DZ288" s="157"/>
      <c r="EA288" s="157"/>
      <c r="EB288" s="157"/>
      <c r="EC288" s="157"/>
      <c r="ED288" s="157"/>
      <c r="EE288" s="157"/>
    </row>
    <row r="289" spans="1:135" ht="9.75" customHeight="1">
      <c r="A289" s="157"/>
      <c r="B289" s="157"/>
      <c r="C289" s="157"/>
      <c r="D289" s="157"/>
      <c r="E289" s="157"/>
      <c r="F289" s="157"/>
      <c r="G289" s="157"/>
      <c r="H289" s="157"/>
      <c r="I289" s="494"/>
      <c r="J289" s="494"/>
      <c r="K289" s="494"/>
      <c r="L289" s="494"/>
      <c r="M289" s="494"/>
      <c r="N289" s="494"/>
      <c r="O289" s="494"/>
      <c r="P289" s="494"/>
      <c r="Q289" s="494"/>
      <c r="R289" s="494"/>
      <c r="S289" s="494"/>
      <c r="T289" s="494"/>
      <c r="U289" s="494"/>
      <c r="V289" s="494"/>
      <c r="W289" s="494"/>
      <c r="X289" s="494"/>
      <c r="Y289" s="494"/>
      <c r="Z289" s="494"/>
      <c r="AA289" s="494"/>
      <c r="AB289" s="494"/>
      <c r="AH289" s="492"/>
      <c r="AI289" s="157"/>
      <c r="AJ289" s="157"/>
      <c r="AK289" s="525"/>
      <c r="AL289" s="525"/>
      <c r="AM289" s="525"/>
      <c r="AN289" s="157"/>
      <c r="AO289" s="157"/>
      <c r="AP289" s="525"/>
      <c r="AQ289" s="525"/>
      <c r="AR289" s="525"/>
      <c r="AS289" s="525"/>
      <c r="AT289" s="525"/>
      <c r="AU289" s="525"/>
      <c r="AV289" s="525"/>
      <c r="AW289" s="525"/>
      <c r="AX289" s="525"/>
      <c r="AY289" s="525"/>
      <c r="AZ289" s="525"/>
      <c r="BA289" s="157"/>
      <c r="BB289" s="157"/>
      <c r="BC289" s="157"/>
      <c r="BD289" s="157"/>
      <c r="BE289" s="157"/>
      <c r="BF289" s="157"/>
      <c r="BG289" s="157"/>
      <c r="BH289" s="157"/>
      <c r="BI289" s="157"/>
      <c r="BJ289" s="157"/>
      <c r="BK289" s="157"/>
      <c r="BL289" s="157"/>
      <c r="BM289" s="157"/>
      <c r="BN289" s="157"/>
      <c r="BO289" s="157"/>
      <c r="BP289" s="493"/>
      <c r="BQ289" s="157"/>
      <c r="BR289" s="494"/>
      <c r="BS289" s="157"/>
      <c r="BT289" s="157"/>
      <c r="BU289" s="157"/>
      <c r="BV289" s="157"/>
      <c r="BW289" s="157"/>
      <c r="BX289" s="157"/>
      <c r="BY289" s="157"/>
      <c r="BZ289" s="157"/>
      <c r="CA289" s="157"/>
      <c r="CB289" s="157"/>
      <c r="CC289" s="157"/>
      <c r="CD289" s="157"/>
      <c r="CE289" s="157"/>
      <c r="CF289" s="157"/>
      <c r="CG289" s="157"/>
      <c r="CH289" s="157"/>
      <c r="CI289" s="157"/>
      <c r="CJ289" s="157"/>
      <c r="CK289" s="157"/>
      <c r="CL289" s="157"/>
      <c r="CM289" s="157"/>
      <c r="CN289" s="157"/>
      <c r="CO289" s="157"/>
      <c r="CP289" s="157"/>
      <c r="CQ289" s="157"/>
      <c r="CR289" s="157"/>
      <c r="CS289" s="157"/>
      <c r="CT289" s="157"/>
      <c r="CU289" s="157"/>
      <c r="CV289" s="157"/>
      <c r="CW289" s="157"/>
      <c r="CX289" s="157"/>
      <c r="CY289" s="157"/>
      <c r="CZ289" s="157"/>
      <c r="DA289" s="157"/>
      <c r="DB289" s="157"/>
      <c r="DC289" s="157"/>
      <c r="DD289" s="157"/>
      <c r="DE289" s="157"/>
      <c r="DF289" s="157"/>
      <c r="DG289" s="157"/>
      <c r="DH289" s="157"/>
      <c r="DI289" s="157"/>
      <c r="DJ289" s="157"/>
      <c r="DK289" s="157"/>
      <c r="DL289" s="157"/>
      <c r="DM289" s="157"/>
      <c r="DN289" s="157"/>
      <c r="DO289" s="157"/>
      <c r="DP289" s="157"/>
      <c r="DQ289" s="157"/>
      <c r="DR289" s="157"/>
      <c r="DS289" s="157"/>
      <c r="DT289" s="157"/>
      <c r="DU289" s="157"/>
      <c r="DV289" s="157"/>
      <c r="DW289" s="157"/>
      <c r="DX289" s="157"/>
      <c r="DY289" s="157"/>
      <c r="DZ289" s="157"/>
      <c r="EA289" s="157"/>
      <c r="EB289" s="157"/>
      <c r="EC289" s="157"/>
      <c r="ED289" s="157"/>
      <c r="EE289" s="157"/>
    </row>
    <row r="290" spans="1:135" ht="9.75" customHeight="1">
      <c r="A290" s="157"/>
      <c r="B290" s="157"/>
      <c r="C290" s="157"/>
      <c r="D290" s="157"/>
      <c r="E290" s="157"/>
      <c r="F290" s="157"/>
      <c r="G290" s="157"/>
      <c r="H290" s="157"/>
      <c r="I290" s="494"/>
      <c r="J290" s="494"/>
      <c r="K290" s="494"/>
      <c r="L290" s="494"/>
      <c r="M290" s="494"/>
      <c r="N290" s="494"/>
      <c r="O290" s="494"/>
      <c r="P290" s="494"/>
      <c r="Q290" s="494"/>
      <c r="R290" s="494"/>
      <c r="S290" s="494"/>
      <c r="T290" s="494"/>
      <c r="U290" s="494"/>
      <c r="V290" s="494"/>
      <c r="W290" s="494"/>
      <c r="X290" s="494"/>
      <c r="Y290" s="494"/>
      <c r="Z290" s="494"/>
      <c r="AA290" s="494"/>
      <c r="AB290" s="494"/>
      <c r="AH290" s="492"/>
      <c r="AI290" s="157"/>
      <c r="AJ290" s="157"/>
      <c r="AK290" s="525"/>
      <c r="AL290" s="525"/>
      <c r="AM290" s="525"/>
      <c r="AN290" s="157"/>
      <c r="AO290" s="157"/>
      <c r="AP290" s="525"/>
      <c r="AQ290" s="525"/>
      <c r="AR290" s="525"/>
      <c r="AS290" s="525"/>
      <c r="AT290" s="525"/>
      <c r="AU290" s="525"/>
      <c r="AV290" s="525"/>
      <c r="AW290" s="525"/>
      <c r="AX290" s="525"/>
      <c r="AY290" s="525"/>
      <c r="AZ290" s="525"/>
      <c r="BA290" s="157"/>
      <c r="BB290" s="157"/>
      <c r="BC290" s="157"/>
      <c r="BD290" s="157"/>
      <c r="BE290" s="157"/>
      <c r="BF290" s="157"/>
      <c r="BG290" s="157"/>
      <c r="BH290" s="157"/>
      <c r="BI290" s="157"/>
      <c r="BJ290" s="157"/>
      <c r="BK290" s="157"/>
      <c r="BL290" s="157"/>
      <c r="BM290" s="157"/>
      <c r="BN290" s="157"/>
      <c r="BO290" s="157"/>
      <c r="BP290" s="493"/>
      <c r="BQ290" s="157"/>
      <c r="BR290" s="494"/>
      <c r="BS290" s="157"/>
      <c r="BT290" s="157"/>
      <c r="BU290" s="157"/>
      <c r="BV290" s="157"/>
      <c r="BW290" s="157"/>
      <c r="BX290" s="157"/>
      <c r="BY290" s="157"/>
      <c r="BZ290" s="157"/>
      <c r="CA290" s="157"/>
      <c r="CB290" s="157"/>
      <c r="CC290" s="157"/>
      <c r="CD290" s="157"/>
      <c r="CE290" s="157"/>
      <c r="CF290" s="157"/>
      <c r="CG290" s="157"/>
      <c r="CH290" s="157"/>
      <c r="CI290" s="157"/>
      <c r="CJ290" s="157"/>
      <c r="CK290" s="157"/>
      <c r="CL290" s="157"/>
      <c r="CM290" s="157"/>
      <c r="CN290" s="157"/>
      <c r="CO290" s="157"/>
      <c r="CP290" s="157"/>
      <c r="CQ290" s="157"/>
      <c r="CR290" s="157"/>
      <c r="CS290" s="157"/>
      <c r="CT290" s="157"/>
      <c r="CU290" s="157"/>
      <c r="CV290" s="157"/>
      <c r="CW290" s="157"/>
      <c r="CX290" s="157"/>
      <c r="CY290" s="157"/>
      <c r="CZ290" s="157"/>
      <c r="DA290" s="157"/>
      <c r="DB290" s="157"/>
      <c r="DC290" s="157"/>
      <c r="DD290" s="157"/>
      <c r="DE290" s="157"/>
      <c r="DF290" s="157"/>
      <c r="DG290" s="157"/>
      <c r="DH290" s="157"/>
      <c r="DI290" s="157"/>
      <c r="DJ290" s="157"/>
      <c r="DK290" s="157"/>
      <c r="DL290" s="157"/>
      <c r="DM290" s="157"/>
      <c r="DN290" s="157"/>
      <c r="DO290" s="157"/>
      <c r="DP290" s="157"/>
      <c r="DQ290" s="157"/>
      <c r="DR290" s="157"/>
      <c r="DS290" s="157"/>
      <c r="DT290" s="157"/>
      <c r="DU290" s="157"/>
      <c r="DV290" s="157"/>
      <c r="DW290" s="157"/>
      <c r="DX290" s="157"/>
      <c r="DY290" s="157"/>
      <c r="DZ290" s="157"/>
      <c r="EA290" s="157"/>
      <c r="EB290" s="157"/>
      <c r="EC290" s="157"/>
      <c r="ED290" s="157"/>
      <c r="EE290" s="157"/>
    </row>
    <row r="291" spans="1:135" ht="9.75" customHeight="1">
      <c r="A291" s="157"/>
      <c r="B291" s="157"/>
      <c r="C291" s="157"/>
      <c r="D291" s="157"/>
      <c r="E291" s="157"/>
      <c r="F291" s="157"/>
      <c r="G291" s="157"/>
      <c r="H291" s="157"/>
      <c r="I291" s="494"/>
      <c r="J291" s="494"/>
      <c r="K291" s="494"/>
      <c r="L291" s="494"/>
      <c r="M291" s="494"/>
      <c r="N291" s="494"/>
      <c r="O291" s="494"/>
      <c r="P291" s="494"/>
      <c r="Q291" s="494"/>
      <c r="R291" s="494"/>
      <c r="S291" s="494"/>
      <c r="T291" s="494"/>
      <c r="U291" s="494"/>
      <c r="V291" s="494"/>
      <c r="W291" s="494"/>
      <c r="X291" s="494"/>
      <c r="Y291" s="494"/>
      <c r="Z291" s="494"/>
      <c r="AA291" s="494"/>
      <c r="AB291" s="494"/>
      <c r="AH291" s="492"/>
      <c r="AI291" s="157"/>
      <c r="AJ291" s="157"/>
      <c r="AK291" s="525"/>
      <c r="AL291" s="525"/>
      <c r="AM291" s="525"/>
      <c r="AN291" s="157"/>
      <c r="AO291" s="157"/>
      <c r="AP291" s="525"/>
      <c r="AQ291" s="525"/>
      <c r="AR291" s="525"/>
      <c r="AS291" s="525"/>
      <c r="AT291" s="525"/>
      <c r="AU291" s="525"/>
      <c r="AV291" s="525"/>
      <c r="AW291" s="525"/>
      <c r="AX291" s="525"/>
      <c r="AY291" s="525"/>
      <c r="AZ291" s="525"/>
      <c r="BA291" s="157"/>
      <c r="BB291" s="157"/>
      <c r="BC291" s="157"/>
      <c r="BD291" s="157"/>
      <c r="BE291" s="157"/>
      <c r="BF291" s="157"/>
      <c r="BG291" s="157"/>
      <c r="BH291" s="157"/>
      <c r="BI291" s="157"/>
      <c r="BJ291" s="157"/>
      <c r="BK291" s="157"/>
      <c r="BL291" s="157"/>
      <c r="BM291" s="157"/>
      <c r="BN291" s="157"/>
      <c r="BO291" s="157"/>
      <c r="BP291" s="493"/>
      <c r="BQ291" s="157"/>
      <c r="BR291" s="494"/>
      <c r="BS291" s="157"/>
      <c r="BT291" s="157"/>
      <c r="BU291" s="157"/>
      <c r="BV291" s="157"/>
      <c r="BW291" s="157"/>
      <c r="BX291" s="157"/>
      <c r="BY291" s="157"/>
      <c r="BZ291" s="157"/>
      <c r="CA291" s="157"/>
      <c r="CB291" s="157"/>
      <c r="CC291" s="157"/>
      <c r="CD291" s="157"/>
      <c r="CE291" s="157"/>
      <c r="CF291" s="157"/>
      <c r="CG291" s="157"/>
      <c r="CH291" s="157"/>
      <c r="CI291" s="157"/>
      <c r="CJ291" s="157"/>
      <c r="CK291" s="157"/>
      <c r="CL291" s="157"/>
      <c r="CM291" s="157"/>
      <c r="CN291" s="157"/>
      <c r="CO291" s="157"/>
      <c r="CP291" s="157"/>
      <c r="CQ291" s="157"/>
      <c r="CR291" s="157"/>
      <c r="CS291" s="157"/>
      <c r="CT291" s="157"/>
      <c r="CU291" s="157"/>
      <c r="CV291" s="157"/>
      <c r="CW291" s="157"/>
      <c r="CX291" s="157"/>
      <c r="CY291" s="157"/>
      <c r="CZ291" s="157"/>
      <c r="DA291" s="157"/>
      <c r="DB291" s="157"/>
      <c r="DC291" s="157"/>
      <c r="DD291" s="157"/>
      <c r="DE291" s="157"/>
      <c r="DF291" s="157"/>
      <c r="DG291" s="157"/>
      <c r="DH291" s="157"/>
      <c r="DI291" s="157"/>
      <c r="DJ291" s="157"/>
      <c r="DK291" s="157"/>
      <c r="DL291" s="157"/>
      <c r="DM291" s="157"/>
      <c r="DN291" s="157"/>
      <c r="DO291" s="157"/>
      <c r="DP291" s="157"/>
      <c r="DQ291" s="157"/>
      <c r="DR291" s="157"/>
      <c r="DS291" s="157"/>
      <c r="DT291" s="157"/>
      <c r="DU291" s="157"/>
      <c r="DV291" s="157"/>
      <c r="DW291" s="157"/>
      <c r="DX291" s="157"/>
      <c r="DY291" s="157"/>
      <c r="DZ291" s="157"/>
      <c r="EA291" s="157"/>
      <c r="EB291" s="157"/>
      <c r="EC291" s="157"/>
      <c r="ED291" s="157"/>
      <c r="EE291" s="157"/>
    </row>
    <row r="292" spans="1:135" ht="9.75" customHeight="1">
      <c r="A292" s="157"/>
      <c r="B292" s="157"/>
      <c r="C292" s="157"/>
      <c r="D292" s="157"/>
      <c r="E292" s="157"/>
      <c r="F292" s="157"/>
      <c r="G292" s="157"/>
      <c r="H292" s="157"/>
      <c r="I292" s="494"/>
      <c r="J292" s="494"/>
      <c r="K292" s="494"/>
      <c r="L292" s="494"/>
      <c r="M292" s="494"/>
      <c r="N292" s="494"/>
      <c r="O292" s="494"/>
      <c r="P292" s="494"/>
      <c r="Q292" s="494"/>
      <c r="R292" s="494"/>
      <c r="S292" s="494"/>
      <c r="T292" s="494"/>
      <c r="U292" s="494"/>
      <c r="V292" s="494"/>
      <c r="W292" s="494"/>
      <c r="X292" s="494"/>
      <c r="Y292" s="494"/>
      <c r="Z292" s="494"/>
      <c r="AA292" s="494"/>
      <c r="AB292" s="494"/>
      <c r="AH292" s="492"/>
      <c r="AI292" s="157"/>
      <c r="AJ292" s="157"/>
      <c r="AK292" s="525"/>
      <c r="AL292" s="525"/>
      <c r="AM292" s="525"/>
      <c r="AN292" s="157"/>
      <c r="AO292" s="157"/>
      <c r="AP292" s="525"/>
      <c r="AQ292" s="525"/>
      <c r="AR292" s="525"/>
      <c r="AS292" s="525"/>
      <c r="AT292" s="525"/>
      <c r="AU292" s="525"/>
      <c r="AV292" s="525"/>
      <c r="AW292" s="525"/>
      <c r="AX292" s="525"/>
      <c r="AY292" s="525"/>
      <c r="AZ292" s="525"/>
      <c r="BA292" s="157"/>
      <c r="BB292" s="157"/>
      <c r="BC292" s="157"/>
      <c r="BD292" s="157"/>
      <c r="BE292" s="157"/>
      <c r="BF292" s="157"/>
      <c r="BG292" s="157"/>
      <c r="BH292" s="157"/>
      <c r="BI292" s="157"/>
      <c r="BJ292" s="157"/>
      <c r="BK292" s="157"/>
      <c r="BL292" s="157"/>
      <c r="BM292" s="157"/>
      <c r="BN292" s="157"/>
      <c r="BO292" s="157"/>
      <c r="BP292" s="493"/>
      <c r="BQ292" s="157"/>
      <c r="BR292" s="494"/>
      <c r="BS292" s="157"/>
      <c r="BT292" s="157"/>
      <c r="BU292" s="157"/>
      <c r="BV292" s="157"/>
      <c r="BW292" s="157"/>
      <c r="BX292" s="157"/>
      <c r="BY292" s="157"/>
      <c r="BZ292" s="157"/>
      <c r="CA292" s="157"/>
      <c r="CB292" s="157"/>
      <c r="CC292" s="157"/>
      <c r="CD292" s="157"/>
      <c r="CE292" s="157"/>
      <c r="CF292" s="157"/>
      <c r="CG292" s="157"/>
      <c r="CH292" s="157"/>
      <c r="CI292" s="157"/>
      <c r="CJ292" s="157"/>
      <c r="CK292" s="157"/>
      <c r="CL292" s="157"/>
      <c r="CM292" s="157"/>
      <c r="CN292" s="157"/>
      <c r="CO292" s="157"/>
      <c r="CP292" s="157"/>
      <c r="CQ292" s="157"/>
      <c r="CR292" s="157"/>
      <c r="CS292" s="157"/>
      <c r="CT292" s="157"/>
      <c r="CU292" s="157"/>
      <c r="CV292" s="157"/>
      <c r="CW292" s="157"/>
      <c r="CX292" s="157"/>
      <c r="CY292" s="157"/>
      <c r="CZ292" s="157"/>
      <c r="DA292" s="157"/>
      <c r="DB292" s="157"/>
      <c r="DC292" s="157"/>
      <c r="DD292" s="157"/>
      <c r="DE292" s="157"/>
      <c r="DF292" s="157"/>
      <c r="DG292" s="157"/>
      <c r="DH292" s="157"/>
      <c r="DI292" s="157"/>
      <c r="DJ292" s="157"/>
      <c r="DK292" s="157"/>
      <c r="DL292" s="157"/>
      <c r="DM292" s="157"/>
      <c r="DN292" s="157"/>
      <c r="DO292" s="157"/>
      <c r="DP292" s="157"/>
      <c r="DQ292" s="157"/>
      <c r="DR292" s="157"/>
      <c r="DS292" s="157"/>
      <c r="DT292" s="157"/>
      <c r="DU292" s="157"/>
      <c r="DV292" s="157"/>
      <c r="DW292" s="157"/>
      <c r="DX292" s="157"/>
      <c r="DY292" s="157"/>
      <c r="DZ292" s="157"/>
      <c r="EA292" s="157"/>
      <c r="EB292" s="157"/>
      <c r="EC292" s="157"/>
      <c r="ED292" s="157"/>
      <c r="EE292" s="157"/>
    </row>
    <row r="293" spans="1:135" ht="9.75" customHeight="1">
      <c r="A293" s="157"/>
      <c r="B293" s="157"/>
      <c r="C293" s="157"/>
      <c r="D293" s="157"/>
      <c r="E293" s="157"/>
      <c r="F293" s="157"/>
      <c r="G293" s="157"/>
      <c r="H293" s="157"/>
      <c r="I293" s="494"/>
      <c r="J293" s="494"/>
      <c r="K293" s="494"/>
      <c r="L293" s="494"/>
      <c r="M293" s="494"/>
      <c r="N293" s="494"/>
      <c r="O293" s="494"/>
      <c r="P293" s="494"/>
      <c r="Q293" s="494"/>
      <c r="R293" s="494"/>
      <c r="S293" s="494"/>
      <c r="T293" s="494"/>
      <c r="U293" s="494"/>
      <c r="V293" s="494"/>
      <c r="W293" s="494"/>
      <c r="X293" s="494"/>
      <c r="Y293" s="494"/>
      <c r="Z293" s="494"/>
      <c r="AA293" s="494"/>
      <c r="AB293" s="494"/>
      <c r="AH293" s="492"/>
      <c r="AI293" s="157"/>
      <c r="AJ293" s="157"/>
      <c r="AK293" s="525"/>
      <c r="AL293" s="525"/>
      <c r="AM293" s="525"/>
      <c r="AN293" s="157"/>
      <c r="AO293" s="157"/>
      <c r="AP293" s="525"/>
      <c r="AQ293" s="525"/>
      <c r="AR293" s="525"/>
      <c r="AS293" s="525"/>
      <c r="AT293" s="525"/>
      <c r="AU293" s="525"/>
      <c r="AV293" s="525"/>
      <c r="AW293" s="525"/>
      <c r="AX293" s="525"/>
      <c r="AY293" s="525"/>
      <c r="AZ293" s="525"/>
      <c r="BA293" s="157"/>
      <c r="BB293" s="157"/>
      <c r="BC293" s="157"/>
      <c r="BD293" s="157"/>
      <c r="BE293" s="157"/>
      <c r="BF293" s="157"/>
      <c r="BG293" s="157"/>
      <c r="BH293" s="157"/>
      <c r="BI293" s="157"/>
      <c r="BJ293" s="157"/>
      <c r="BK293" s="157"/>
      <c r="BL293" s="157"/>
      <c r="BM293" s="157"/>
      <c r="BN293" s="157"/>
      <c r="BO293" s="157"/>
      <c r="BP293" s="493"/>
      <c r="BQ293" s="157"/>
      <c r="BR293" s="494"/>
      <c r="BS293" s="157"/>
      <c r="BT293" s="157"/>
      <c r="BU293" s="157"/>
      <c r="BV293" s="157"/>
      <c r="BW293" s="157"/>
      <c r="BX293" s="157"/>
      <c r="BY293" s="157"/>
      <c r="BZ293" s="157"/>
      <c r="CA293" s="157"/>
      <c r="CB293" s="157"/>
      <c r="CC293" s="157"/>
      <c r="CD293" s="157"/>
      <c r="CE293" s="157"/>
      <c r="CF293" s="157"/>
      <c r="CG293" s="157"/>
      <c r="CH293" s="157"/>
      <c r="CI293" s="157"/>
      <c r="CJ293" s="157"/>
      <c r="CK293" s="157"/>
      <c r="CL293" s="157"/>
      <c r="CM293" s="157"/>
      <c r="CN293" s="157"/>
      <c r="CO293" s="157"/>
      <c r="CP293" s="157"/>
      <c r="CQ293" s="157"/>
      <c r="CR293" s="157"/>
      <c r="CS293" s="157"/>
      <c r="CT293" s="157"/>
      <c r="CU293" s="157"/>
      <c r="CV293" s="157"/>
      <c r="CW293" s="157"/>
      <c r="CX293" s="157"/>
      <c r="CY293" s="157"/>
      <c r="CZ293" s="157"/>
      <c r="DA293" s="157"/>
      <c r="DB293" s="157"/>
      <c r="DC293" s="157"/>
      <c r="DD293" s="157"/>
      <c r="DE293" s="157"/>
      <c r="DF293" s="157"/>
      <c r="DG293" s="157"/>
      <c r="DH293" s="157"/>
      <c r="DI293" s="157"/>
      <c r="DJ293" s="157"/>
      <c r="DK293" s="157"/>
      <c r="DL293" s="157"/>
      <c r="DM293" s="157"/>
      <c r="DN293" s="157"/>
      <c r="DO293" s="157"/>
      <c r="DP293" s="157"/>
      <c r="DQ293" s="157"/>
      <c r="DR293" s="157"/>
      <c r="DS293" s="157"/>
      <c r="DT293" s="157"/>
      <c r="DU293" s="157"/>
      <c r="DV293" s="157"/>
      <c r="DW293" s="157"/>
      <c r="DX293" s="157"/>
      <c r="DY293" s="157"/>
      <c r="DZ293" s="157"/>
      <c r="EA293" s="157"/>
      <c r="EB293" s="157"/>
      <c r="EC293" s="157"/>
      <c r="ED293" s="157"/>
      <c r="EE293" s="157"/>
    </row>
    <row r="294" spans="1:135" ht="9.75" customHeight="1">
      <c r="A294" s="157"/>
      <c r="B294" s="157"/>
      <c r="C294" s="157"/>
      <c r="D294" s="157"/>
      <c r="E294" s="157"/>
      <c r="F294" s="157"/>
      <c r="G294" s="157"/>
      <c r="H294" s="157"/>
      <c r="I294" s="494"/>
      <c r="J294" s="494"/>
      <c r="K294" s="494"/>
      <c r="L294" s="494"/>
      <c r="M294" s="494"/>
      <c r="N294" s="494"/>
      <c r="O294" s="494"/>
      <c r="P294" s="494"/>
      <c r="Q294" s="494"/>
      <c r="R294" s="494"/>
      <c r="S294" s="494"/>
      <c r="T294" s="494"/>
      <c r="U294" s="494"/>
      <c r="V294" s="494"/>
      <c r="W294" s="494"/>
      <c r="X294" s="494"/>
      <c r="Y294" s="494"/>
      <c r="Z294" s="494"/>
      <c r="AA294" s="494"/>
      <c r="AB294" s="494"/>
      <c r="AH294" s="492"/>
      <c r="AI294" s="157"/>
      <c r="AJ294" s="157"/>
      <c r="AK294" s="525"/>
      <c r="AL294" s="525"/>
      <c r="AM294" s="525"/>
      <c r="AN294" s="157"/>
      <c r="AO294" s="157"/>
      <c r="AP294" s="525"/>
      <c r="AQ294" s="525"/>
      <c r="AR294" s="525"/>
      <c r="AS294" s="525"/>
      <c r="AT294" s="525"/>
      <c r="AU294" s="525"/>
      <c r="AV294" s="525"/>
      <c r="AW294" s="525"/>
      <c r="AX294" s="525"/>
      <c r="AY294" s="525"/>
      <c r="AZ294" s="525"/>
      <c r="BA294" s="157"/>
      <c r="BB294" s="157"/>
      <c r="BC294" s="157"/>
      <c r="BD294" s="157"/>
      <c r="BE294" s="157"/>
      <c r="BF294" s="157"/>
      <c r="BG294" s="157"/>
      <c r="BH294" s="157"/>
      <c r="BI294" s="157"/>
      <c r="BJ294" s="157"/>
      <c r="BK294" s="157"/>
      <c r="BL294" s="157"/>
      <c r="BM294" s="157"/>
      <c r="BN294" s="157"/>
      <c r="BO294" s="157"/>
      <c r="BP294" s="493"/>
      <c r="BQ294" s="157"/>
      <c r="BR294" s="494"/>
      <c r="BS294" s="157"/>
      <c r="BT294" s="157"/>
      <c r="BU294" s="157"/>
      <c r="BV294" s="157"/>
      <c r="BW294" s="157"/>
      <c r="BX294" s="157"/>
      <c r="BY294" s="157"/>
      <c r="BZ294" s="157"/>
      <c r="CA294" s="157"/>
      <c r="CB294" s="157"/>
      <c r="CC294" s="157"/>
      <c r="CD294" s="157"/>
      <c r="CE294" s="157"/>
      <c r="CF294" s="157"/>
      <c r="CG294" s="157"/>
      <c r="CH294" s="157"/>
      <c r="CI294" s="157"/>
      <c r="CJ294" s="157"/>
      <c r="CK294" s="157"/>
      <c r="CL294" s="157"/>
      <c r="CM294" s="157"/>
      <c r="CN294" s="157"/>
      <c r="CO294" s="157"/>
      <c r="CP294" s="157"/>
      <c r="CQ294" s="157"/>
      <c r="CR294" s="157"/>
      <c r="CS294" s="157"/>
      <c r="CT294" s="157"/>
      <c r="CU294" s="157"/>
      <c r="CV294" s="157"/>
      <c r="CW294" s="157"/>
      <c r="CX294" s="157"/>
      <c r="CY294" s="157"/>
      <c r="CZ294" s="157"/>
      <c r="DA294" s="157"/>
      <c r="DB294" s="157"/>
      <c r="DC294" s="157"/>
      <c r="DD294" s="157"/>
      <c r="DE294" s="157"/>
      <c r="DF294" s="157"/>
      <c r="DG294" s="157"/>
      <c r="DH294" s="157"/>
      <c r="DI294" s="157"/>
      <c r="DJ294" s="157"/>
      <c r="DK294" s="157"/>
      <c r="DL294" s="157"/>
      <c r="DM294" s="157"/>
      <c r="DN294" s="157"/>
      <c r="DO294" s="157"/>
      <c r="DP294" s="157"/>
      <c r="DQ294" s="157"/>
      <c r="DR294" s="157"/>
      <c r="DS294" s="157"/>
      <c r="DT294" s="157"/>
      <c r="DU294" s="157"/>
      <c r="DV294" s="157"/>
      <c r="DW294" s="157"/>
      <c r="DX294" s="157"/>
      <c r="DY294" s="157"/>
      <c r="DZ294" s="157"/>
      <c r="EA294" s="157"/>
      <c r="EB294" s="157"/>
      <c r="EC294" s="157"/>
      <c r="ED294" s="157"/>
      <c r="EE294" s="157"/>
    </row>
    <row r="295" spans="1:135" ht="9.75" customHeight="1">
      <c r="A295" s="157"/>
      <c r="B295" s="157"/>
      <c r="C295" s="157"/>
      <c r="D295" s="157"/>
      <c r="E295" s="157"/>
      <c r="F295" s="157"/>
      <c r="G295" s="157"/>
      <c r="H295" s="157"/>
      <c r="I295" s="494"/>
      <c r="J295" s="494"/>
      <c r="K295" s="494"/>
      <c r="L295" s="494"/>
      <c r="M295" s="494"/>
      <c r="N295" s="494"/>
      <c r="O295" s="494"/>
      <c r="P295" s="494"/>
      <c r="Q295" s="494"/>
      <c r="R295" s="494"/>
      <c r="S295" s="494"/>
      <c r="T295" s="494"/>
      <c r="U295" s="494"/>
      <c r="V295" s="494"/>
      <c r="W295" s="494"/>
      <c r="X295" s="494"/>
      <c r="Y295" s="494"/>
      <c r="Z295" s="494"/>
      <c r="AA295" s="494"/>
      <c r="AB295" s="494"/>
      <c r="AH295" s="492"/>
      <c r="AI295" s="157"/>
      <c r="AJ295" s="157"/>
      <c r="AK295" s="525"/>
      <c r="AL295" s="525"/>
      <c r="AM295" s="525"/>
      <c r="AN295" s="157"/>
      <c r="AO295" s="157"/>
      <c r="AP295" s="525"/>
      <c r="AQ295" s="525"/>
      <c r="AR295" s="525"/>
      <c r="AS295" s="525"/>
      <c r="AT295" s="525"/>
      <c r="AU295" s="525"/>
      <c r="AV295" s="525"/>
      <c r="AW295" s="525"/>
      <c r="AX295" s="525"/>
      <c r="AY295" s="525"/>
      <c r="AZ295" s="525"/>
      <c r="BA295" s="157"/>
      <c r="BB295" s="157"/>
      <c r="BC295" s="157"/>
      <c r="BD295" s="157"/>
      <c r="BE295" s="157"/>
      <c r="BF295" s="157"/>
      <c r="BG295" s="157"/>
      <c r="BH295" s="157"/>
      <c r="BI295" s="157"/>
      <c r="BJ295" s="157"/>
      <c r="BK295" s="157"/>
      <c r="BL295" s="157"/>
      <c r="BM295" s="157"/>
      <c r="BN295" s="157"/>
      <c r="BO295" s="157"/>
      <c r="BP295" s="493"/>
      <c r="BQ295" s="157"/>
      <c r="BR295" s="494"/>
      <c r="BS295" s="157"/>
      <c r="BT295" s="157"/>
      <c r="BU295" s="157"/>
      <c r="BV295" s="157"/>
      <c r="BW295" s="157"/>
      <c r="BX295" s="157"/>
      <c r="BY295" s="157"/>
      <c r="BZ295" s="157"/>
      <c r="CA295" s="157"/>
      <c r="CB295" s="157"/>
      <c r="CC295" s="157"/>
      <c r="CD295" s="157"/>
      <c r="CE295" s="157"/>
      <c r="CF295" s="157"/>
      <c r="CG295" s="157"/>
      <c r="CH295" s="157"/>
      <c r="CI295" s="157"/>
      <c r="CJ295" s="157"/>
      <c r="CK295" s="157"/>
      <c r="CL295" s="157"/>
      <c r="CM295" s="157"/>
      <c r="CN295" s="157"/>
      <c r="CO295" s="157"/>
      <c r="CP295" s="157"/>
      <c r="CQ295" s="157"/>
      <c r="CR295" s="157"/>
      <c r="CS295" s="157"/>
      <c r="CT295" s="157"/>
      <c r="CU295" s="157"/>
      <c r="CV295" s="157"/>
      <c r="CW295" s="157"/>
      <c r="CX295" s="157"/>
      <c r="CY295" s="157"/>
      <c r="CZ295" s="157"/>
      <c r="DA295" s="157"/>
      <c r="DB295" s="157"/>
      <c r="DC295" s="157"/>
      <c r="DD295" s="157"/>
      <c r="DE295" s="157"/>
      <c r="DF295" s="157"/>
      <c r="DG295" s="157"/>
      <c r="DH295" s="157"/>
      <c r="DI295" s="157"/>
      <c r="DJ295" s="157"/>
      <c r="DK295" s="157"/>
      <c r="DL295" s="157"/>
      <c r="DM295" s="157"/>
      <c r="DN295" s="157"/>
      <c r="DO295" s="157"/>
      <c r="DP295" s="157"/>
      <c r="DQ295" s="157"/>
      <c r="DR295" s="157"/>
      <c r="DS295" s="157"/>
      <c r="DT295" s="157"/>
      <c r="DU295" s="157"/>
      <c r="DV295" s="157"/>
      <c r="DW295" s="157"/>
      <c r="DX295" s="157"/>
      <c r="DY295" s="157"/>
      <c r="DZ295" s="157"/>
      <c r="EA295" s="157"/>
      <c r="EB295" s="157"/>
      <c r="EC295" s="157"/>
      <c r="ED295" s="157"/>
      <c r="EE295" s="157"/>
    </row>
    <row r="296" spans="1:135" ht="9.75" customHeight="1">
      <c r="A296" s="157"/>
      <c r="B296" s="157"/>
      <c r="C296" s="157"/>
      <c r="D296" s="157"/>
      <c r="E296" s="157"/>
      <c r="F296" s="157"/>
      <c r="G296" s="157"/>
      <c r="H296" s="157"/>
      <c r="I296" s="494"/>
      <c r="J296" s="494"/>
      <c r="K296" s="494"/>
      <c r="L296" s="494"/>
      <c r="M296" s="494"/>
      <c r="N296" s="494"/>
      <c r="O296" s="494"/>
      <c r="P296" s="494"/>
      <c r="Q296" s="494"/>
      <c r="R296" s="494"/>
      <c r="S296" s="494"/>
      <c r="T296" s="494"/>
      <c r="U296" s="494"/>
      <c r="V296" s="494"/>
      <c r="W296" s="494"/>
      <c r="X296" s="494"/>
      <c r="Y296" s="494"/>
      <c r="Z296" s="494"/>
      <c r="AA296" s="494"/>
      <c r="AB296" s="494"/>
      <c r="AH296" s="492"/>
      <c r="AI296" s="157"/>
      <c r="AJ296" s="157"/>
      <c r="AK296" s="525"/>
      <c r="AL296" s="525"/>
      <c r="AM296" s="525"/>
      <c r="AN296" s="157"/>
      <c r="AO296" s="157"/>
      <c r="AP296" s="525"/>
      <c r="AQ296" s="525"/>
      <c r="AR296" s="525"/>
      <c r="AS296" s="525"/>
      <c r="AT296" s="525"/>
      <c r="AU296" s="525"/>
      <c r="AV296" s="525"/>
      <c r="AW296" s="525"/>
      <c r="AX296" s="525"/>
      <c r="AY296" s="525"/>
      <c r="AZ296" s="525"/>
      <c r="BA296" s="157"/>
      <c r="BB296" s="157"/>
      <c r="BC296" s="157"/>
      <c r="BD296" s="157"/>
      <c r="BE296" s="157"/>
      <c r="BF296" s="157"/>
      <c r="BG296" s="157"/>
      <c r="BH296" s="157"/>
      <c r="BI296" s="157"/>
      <c r="BJ296" s="157"/>
      <c r="BK296" s="157"/>
      <c r="BL296" s="157"/>
      <c r="BM296" s="157"/>
      <c r="BN296" s="157"/>
      <c r="BO296" s="157"/>
      <c r="BP296" s="493"/>
      <c r="BQ296" s="157"/>
      <c r="BR296" s="494"/>
      <c r="BS296" s="157"/>
      <c r="BT296" s="157"/>
      <c r="BU296" s="157"/>
      <c r="BV296" s="157"/>
      <c r="BW296" s="157"/>
      <c r="BX296" s="157"/>
      <c r="BY296" s="157"/>
      <c r="BZ296" s="157"/>
      <c r="CA296" s="157"/>
      <c r="CB296" s="157"/>
      <c r="CC296" s="157"/>
      <c r="CD296" s="157"/>
      <c r="CE296" s="157"/>
      <c r="CF296" s="157"/>
      <c r="CG296" s="157"/>
      <c r="CH296" s="157"/>
      <c r="CI296" s="157"/>
      <c r="CJ296" s="157"/>
      <c r="CK296" s="157"/>
      <c r="CL296" s="157"/>
      <c r="CM296" s="157"/>
      <c r="CN296" s="157"/>
      <c r="CO296" s="157"/>
      <c r="CP296" s="157"/>
      <c r="CQ296" s="157"/>
      <c r="CR296" s="157"/>
      <c r="CS296" s="157"/>
      <c r="CT296" s="157"/>
      <c r="CU296" s="157"/>
      <c r="CV296" s="157"/>
      <c r="CW296" s="157"/>
      <c r="CX296" s="157"/>
      <c r="CY296" s="157"/>
      <c r="CZ296" s="157"/>
      <c r="DA296" s="157"/>
      <c r="DB296" s="157"/>
      <c r="DC296" s="157"/>
      <c r="DD296" s="157"/>
      <c r="DE296" s="157"/>
      <c r="DF296" s="157"/>
      <c r="DG296" s="157"/>
      <c r="DH296" s="157"/>
      <c r="DI296" s="157"/>
      <c r="DJ296" s="157"/>
      <c r="DK296" s="157"/>
      <c r="DL296" s="157"/>
      <c r="DM296" s="157"/>
      <c r="DN296" s="157"/>
      <c r="DO296" s="157"/>
      <c r="DP296" s="157"/>
      <c r="DQ296" s="157"/>
      <c r="DR296" s="157"/>
      <c r="DS296" s="157"/>
      <c r="DT296" s="157"/>
      <c r="DU296" s="157"/>
      <c r="DV296" s="157"/>
      <c r="DW296" s="157"/>
      <c r="DX296" s="157"/>
      <c r="DY296" s="157"/>
      <c r="DZ296" s="157"/>
      <c r="EA296" s="157"/>
      <c r="EB296" s="157"/>
      <c r="EC296" s="157"/>
      <c r="ED296" s="157"/>
      <c r="EE296" s="157"/>
    </row>
    <row r="297" spans="1:135" ht="9.75" customHeight="1">
      <c r="A297" s="157"/>
      <c r="B297" s="157"/>
      <c r="C297" s="157"/>
      <c r="D297" s="157"/>
      <c r="E297" s="157"/>
      <c r="F297" s="157"/>
      <c r="G297" s="157"/>
      <c r="H297" s="157"/>
      <c r="I297" s="494"/>
      <c r="J297" s="494"/>
      <c r="K297" s="494"/>
      <c r="L297" s="494"/>
      <c r="M297" s="494"/>
      <c r="N297" s="494"/>
      <c r="O297" s="494"/>
      <c r="P297" s="494"/>
      <c r="Q297" s="494"/>
      <c r="R297" s="494"/>
      <c r="S297" s="494"/>
      <c r="T297" s="494"/>
      <c r="U297" s="494"/>
      <c r="V297" s="494"/>
      <c r="W297" s="494"/>
      <c r="X297" s="494"/>
      <c r="Y297" s="494"/>
      <c r="Z297" s="494"/>
      <c r="AA297" s="494"/>
      <c r="AB297" s="494"/>
      <c r="AH297" s="492"/>
      <c r="AI297" s="157"/>
      <c r="AJ297" s="157"/>
      <c r="AK297" s="525"/>
      <c r="AL297" s="525"/>
      <c r="AM297" s="525"/>
      <c r="AN297" s="157"/>
      <c r="AO297" s="157"/>
      <c r="AP297" s="525"/>
      <c r="AQ297" s="525"/>
      <c r="AR297" s="525"/>
      <c r="AS297" s="525"/>
      <c r="AT297" s="525"/>
      <c r="AU297" s="525"/>
      <c r="AV297" s="525"/>
      <c r="AW297" s="525"/>
      <c r="AX297" s="525"/>
      <c r="AY297" s="525"/>
      <c r="AZ297" s="525"/>
      <c r="BA297" s="157"/>
      <c r="BB297" s="157"/>
      <c r="BC297" s="157"/>
      <c r="BD297" s="157"/>
      <c r="BE297" s="157"/>
      <c r="BF297" s="157"/>
      <c r="BG297" s="157"/>
      <c r="BH297" s="157"/>
      <c r="BI297" s="157"/>
      <c r="BJ297" s="157"/>
      <c r="BK297" s="157"/>
      <c r="BL297" s="157"/>
      <c r="BM297" s="157"/>
      <c r="BN297" s="157"/>
      <c r="BO297" s="157"/>
      <c r="BP297" s="493"/>
      <c r="BQ297" s="157"/>
      <c r="BR297" s="494"/>
      <c r="BS297" s="157"/>
      <c r="BT297" s="157"/>
      <c r="BU297" s="157"/>
      <c r="BV297" s="157"/>
      <c r="BW297" s="157"/>
      <c r="BX297" s="157"/>
      <c r="BY297" s="157"/>
      <c r="BZ297" s="157"/>
      <c r="CA297" s="157"/>
      <c r="CB297" s="157"/>
      <c r="CC297" s="157"/>
      <c r="CD297" s="157"/>
      <c r="CE297" s="157"/>
      <c r="CF297" s="157"/>
      <c r="CG297" s="157"/>
      <c r="CH297" s="157"/>
      <c r="CI297" s="157"/>
      <c r="CJ297" s="157"/>
      <c r="CK297" s="157"/>
      <c r="CL297" s="157"/>
      <c r="CM297" s="157"/>
      <c r="CN297" s="157"/>
      <c r="CO297" s="157"/>
      <c r="CP297" s="157"/>
      <c r="CQ297" s="157"/>
      <c r="CR297" s="157"/>
      <c r="CS297" s="157"/>
      <c r="CT297" s="157"/>
      <c r="CU297" s="157"/>
      <c r="CV297" s="157"/>
      <c r="CW297" s="157"/>
      <c r="CX297" s="157"/>
      <c r="CY297" s="157"/>
      <c r="CZ297" s="157"/>
      <c r="DA297" s="157"/>
      <c r="DB297" s="157"/>
      <c r="DC297" s="157"/>
      <c r="DD297" s="157"/>
      <c r="DE297" s="157"/>
      <c r="DF297" s="157"/>
      <c r="DG297" s="157"/>
      <c r="DH297" s="157"/>
      <c r="DI297" s="157"/>
      <c r="DJ297" s="157"/>
      <c r="DK297" s="157"/>
      <c r="DL297" s="157"/>
      <c r="DM297" s="157"/>
      <c r="DN297" s="157"/>
      <c r="DO297" s="157"/>
      <c r="DP297" s="157"/>
      <c r="DQ297" s="157"/>
      <c r="DR297" s="157"/>
      <c r="DS297" s="157"/>
      <c r="DT297" s="157"/>
      <c r="DU297" s="157"/>
      <c r="DV297" s="157"/>
      <c r="DW297" s="157"/>
      <c r="DX297" s="157"/>
      <c r="DY297" s="157"/>
      <c r="DZ297" s="157"/>
      <c r="EA297" s="157"/>
      <c r="EB297" s="157"/>
      <c r="EC297" s="157"/>
      <c r="ED297" s="157"/>
      <c r="EE297" s="157"/>
    </row>
    <row r="298" spans="1:135" ht="9.75" customHeight="1">
      <c r="A298" s="157"/>
      <c r="B298" s="157"/>
      <c r="C298" s="157"/>
      <c r="D298" s="157"/>
      <c r="E298" s="157"/>
      <c r="F298" s="157"/>
      <c r="G298" s="157"/>
      <c r="H298" s="157"/>
      <c r="I298" s="494"/>
      <c r="J298" s="494"/>
      <c r="K298" s="494"/>
      <c r="L298" s="494"/>
      <c r="M298" s="494"/>
      <c r="N298" s="494"/>
      <c r="O298" s="494"/>
      <c r="P298" s="494"/>
      <c r="Q298" s="494"/>
      <c r="R298" s="494"/>
      <c r="S298" s="494"/>
      <c r="T298" s="494"/>
      <c r="U298" s="494"/>
      <c r="V298" s="494"/>
      <c r="W298" s="494"/>
      <c r="X298" s="494"/>
      <c r="Y298" s="494"/>
      <c r="Z298" s="494"/>
      <c r="AA298" s="494"/>
      <c r="AB298" s="494"/>
      <c r="AH298" s="492"/>
      <c r="AI298" s="157"/>
      <c r="AJ298" s="157"/>
      <c r="AK298" s="525"/>
      <c r="AL298" s="525"/>
      <c r="AM298" s="525"/>
      <c r="AN298" s="157"/>
      <c r="AO298" s="157"/>
      <c r="AP298" s="525"/>
      <c r="AQ298" s="525"/>
      <c r="AR298" s="525"/>
      <c r="AS298" s="525"/>
      <c r="AT298" s="525"/>
      <c r="AU298" s="525"/>
      <c r="AV298" s="525"/>
      <c r="AW298" s="525"/>
      <c r="AX298" s="525"/>
      <c r="AY298" s="525"/>
      <c r="AZ298" s="525"/>
      <c r="BA298" s="157"/>
      <c r="BB298" s="157"/>
      <c r="BC298" s="157"/>
      <c r="BD298" s="157"/>
      <c r="BE298" s="157"/>
      <c r="BF298" s="157"/>
      <c r="BG298" s="157"/>
      <c r="BH298" s="157"/>
      <c r="BI298" s="157"/>
      <c r="BJ298" s="157"/>
      <c r="BK298" s="157"/>
      <c r="BL298" s="157"/>
      <c r="BM298" s="157"/>
      <c r="BN298" s="157"/>
      <c r="BO298" s="157"/>
      <c r="BP298" s="493"/>
      <c r="BQ298" s="157"/>
      <c r="BR298" s="494"/>
      <c r="BS298" s="157"/>
      <c r="BT298" s="157"/>
      <c r="BU298" s="157"/>
      <c r="BV298" s="157"/>
      <c r="BW298" s="157"/>
      <c r="BX298" s="157"/>
      <c r="BY298" s="157"/>
      <c r="BZ298" s="157"/>
      <c r="CA298" s="157"/>
      <c r="CB298" s="157"/>
      <c r="CC298" s="157"/>
      <c r="CD298" s="157"/>
      <c r="CE298" s="157"/>
      <c r="CF298" s="157"/>
      <c r="CG298" s="157"/>
      <c r="CH298" s="157"/>
      <c r="CI298" s="157"/>
      <c r="CJ298" s="157"/>
      <c r="CK298" s="157"/>
      <c r="CL298" s="157"/>
      <c r="CM298" s="157"/>
      <c r="CN298" s="157"/>
      <c r="CO298" s="157"/>
      <c r="CP298" s="157"/>
      <c r="CQ298" s="157"/>
      <c r="CR298" s="157"/>
      <c r="CS298" s="157"/>
      <c r="CT298" s="157"/>
      <c r="CU298" s="157"/>
      <c r="CV298" s="157"/>
      <c r="CW298" s="157"/>
      <c r="CX298" s="157"/>
      <c r="CY298" s="157"/>
      <c r="CZ298" s="157"/>
      <c r="DA298" s="157"/>
      <c r="DB298" s="157"/>
      <c r="DC298" s="157"/>
      <c r="DD298" s="157"/>
      <c r="DE298" s="157"/>
      <c r="DF298" s="157"/>
      <c r="DG298" s="157"/>
      <c r="DH298" s="157"/>
      <c r="DI298" s="157"/>
      <c r="DJ298" s="157"/>
      <c r="DK298" s="157"/>
      <c r="DL298" s="157"/>
      <c r="DM298" s="157"/>
      <c r="DN298" s="157"/>
      <c r="DO298" s="157"/>
      <c r="DP298" s="157"/>
      <c r="DQ298" s="157"/>
      <c r="DR298" s="157"/>
      <c r="DS298" s="157"/>
      <c r="DT298" s="157"/>
      <c r="DU298" s="157"/>
      <c r="DV298" s="157"/>
      <c r="DW298" s="157"/>
      <c r="DX298" s="157"/>
      <c r="DY298" s="157"/>
      <c r="DZ298" s="157"/>
      <c r="EA298" s="157"/>
      <c r="EB298" s="157"/>
      <c r="EC298" s="157"/>
      <c r="ED298" s="157"/>
      <c r="EE298" s="157"/>
    </row>
    <row r="299" spans="1:135" ht="9.75" customHeight="1">
      <c r="A299" s="157"/>
      <c r="B299" s="157"/>
      <c r="C299" s="157"/>
      <c r="D299" s="157"/>
      <c r="E299" s="157"/>
      <c r="F299" s="157"/>
      <c r="G299" s="157"/>
      <c r="H299" s="157"/>
      <c r="I299" s="494"/>
      <c r="J299" s="494"/>
      <c r="K299" s="494"/>
      <c r="L299" s="494"/>
      <c r="M299" s="494"/>
      <c r="N299" s="494"/>
      <c r="O299" s="494"/>
      <c r="P299" s="494"/>
      <c r="Q299" s="494"/>
      <c r="R299" s="494"/>
      <c r="S299" s="494"/>
      <c r="T299" s="494"/>
      <c r="U299" s="494"/>
      <c r="V299" s="494"/>
      <c r="W299" s="494"/>
      <c r="X299" s="494"/>
      <c r="Y299" s="494"/>
      <c r="Z299" s="494"/>
      <c r="AA299" s="494"/>
      <c r="AB299" s="494"/>
      <c r="AH299" s="492"/>
      <c r="AI299" s="157"/>
      <c r="AJ299" s="157"/>
      <c r="AK299" s="525"/>
      <c r="AL299" s="525"/>
      <c r="AM299" s="525"/>
      <c r="AN299" s="157"/>
      <c r="AO299" s="157"/>
      <c r="AP299" s="525"/>
      <c r="AQ299" s="525"/>
      <c r="AR299" s="525"/>
      <c r="AS299" s="525"/>
      <c r="AT299" s="525"/>
      <c r="AU299" s="525"/>
      <c r="AV299" s="525"/>
      <c r="AW299" s="525"/>
      <c r="AX299" s="525"/>
      <c r="AY299" s="525"/>
      <c r="AZ299" s="525"/>
      <c r="BA299" s="157"/>
      <c r="BB299" s="157"/>
      <c r="BC299" s="157"/>
      <c r="BD299" s="157"/>
      <c r="BE299" s="157"/>
      <c r="BF299" s="157"/>
      <c r="BG299" s="157"/>
      <c r="BH299" s="157"/>
      <c r="BI299" s="157"/>
      <c r="BJ299" s="157"/>
      <c r="BK299" s="157"/>
      <c r="BL299" s="157"/>
      <c r="BM299" s="157"/>
      <c r="BN299" s="157"/>
      <c r="BO299" s="157"/>
      <c r="BP299" s="493"/>
      <c r="BQ299" s="157"/>
      <c r="BR299" s="494"/>
      <c r="BS299" s="157"/>
      <c r="BT299" s="157"/>
      <c r="BU299" s="157"/>
      <c r="BV299" s="157"/>
      <c r="BW299" s="157"/>
      <c r="BX299" s="157"/>
      <c r="BY299" s="157"/>
      <c r="BZ299" s="157"/>
      <c r="CA299" s="157"/>
      <c r="CB299" s="157"/>
      <c r="CC299" s="157"/>
      <c r="CD299" s="157"/>
      <c r="CE299" s="157"/>
      <c r="CF299" s="157"/>
      <c r="CG299" s="157"/>
      <c r="CH299" s="157"/>
      <c r="CI299" s="157"/>
      <c r="CJ299" s="157"/>
      <c r="CK299" s="157"/>
      <c r="CL299" s="157"/>
      <c r="CM299" s="157"/>
      <c r="CN299" s="157"/>
      <c r="CO299" s="157"/>
      <c r="CP299" s="157"/>
      <c r="CQ299" s="157"/>
      <c r="CR299" s="157"/>
      <c r="CS299" s="157"/>
      <c r="CT299" s="157"/>
      <c r="CU299" s="157"/>
      <c r="CV299" s="157"/>
      <c r="CW299" s="157"/>
      <c r="CX299" s="157"/>
      <c r="CY299" s="157"/>
      <c r="CZ299" s="157"/>
      <c r="DA299" s="157"/>
      <c r="DB299" s="157"/>
      <c r="DC299" s="157"/>
      <c r="DD299" s="157"/>
      <c r="DE299" s="157"/>
      <c r="DF299" s="157"/>
      <c r="DG299" s="157"/>
      <c r="DH299" s="157"/>
      <c r="DI299" s="157"/>
      <c r="DJ299" s="157"/>
      <c r="DK299" s="157"/>
      <c r="DL299" s="157"/>
      <c r="DM299" s="157"/>
      <c r="DN299" s="157"/>
      <c r="DO299" s="157"/>
      <c r="DP299" s="157"/>
      <c r="DQ299" s="157"/>
      <c r="DR299" s="157"/>
      <c r="DS299" s="157"/>
      <c r="DT299" s="157"/>
      <c r="DU299" s="157"/>
      <c r="DV299" s="157"/>
      <c r="DW299" s="157"/>
      <c r="DX299" s="157"/>
      <c r="DY299" s="157"/>
      <c r="DZ299" s="157"/>
      <c r="EA299" s="157"/>
      <c r="EB299" s="157"/>
      <c r="EC299" s="157"/>
      <c r="ED299" s="157"/>
      <c r="EE299" s="157"/>
    </row>
    <row r="300" spans="1:135" ht="9.75" customHeight="1">
      <c r="A300" s="157"/>
      <c r="B300" s="157"/>
      <c r="C300" s="157"/>
      <c r="D300" s="157"/>
      <c r="E300" s="157"/>
      <c r="F300" s="157"/>
      <c r="G300" s="157"/>
      <c r="H300" s="157"/>
      <c r="I300" s="494"/>
      <c r="J300" s="494"/>
      <c r="K300" s="494"/>
      <c r="L300" s="494"/>
      <c r="M300" s="494"/>
      <c r="N300" s="494"/>
      <c r="O300" s="494"/>
      <c r="P300" s="494"/>
      <c r="Q300" s="494"/>
      <c r="R300" s="494"/>
      <c r="S300" s="494"/>
      <c r="T300" s="494"/>
      <c r="U300" s="494"/>
      <c r="V300" s="494"/>
      <c r="W300" s="494"/>
      <c r="X300" s="494"/>
      <c r="Y300" s="494"/>
      <c r="Z300" s="494"/>
      <c r="AA300" s="494"/>
      <c r="AB300" s="494"/>
      <c r="AH300" s="492"/>
      <c r="AI300" s="157"/>
      <c r="AJ300" s="157"/>
      <c r="AK300" s="525"/>
      <c r="AL300" s="525"/>
      <c r="AM300" s="525"/>
      <c r="AN300" s="157"/>
      <c r="AO300" s="157"/>
      <c r="AP300" s="525"/>
      <c r="AQ300" s="525"/>
      <c r="AR300" s="525"/>
      <c r="AS300" s="525"/>
      <c r="AT300" s="525"/>
      <c r="AU300" s="525"/>
      <c r="AV300" s="525"/>
      <c r="AW300" s="525"/>
      <c r="AX300" s="525"/>
      <c r="AY300" s="525"/>
      <c r="AZ300" s="525"/>
      <c r="BA300" s="157"/>
      <c r="BB300" s="157"/>
      <c r="BC300" s="157"/>
      <c r="BD300" s="157"/>
      <c r="BE300" s="157"/>
      <c r="BF300" s="157"/>
      <c r="BG300" s="157"/>
      <c r="BH300" s="157"/>
      <c r="BI300" s="157"/>
      <c r="BJ300" s="157"/>
      <c r="BK300" s="157"/>
      <c r="BL300" s="157"/>
      <c r="BM300" s="157"/>
      <c r="BN300" s="157"/>
      <c r="BO300" s="157"/>
      <c r="BP300" s="493"/>
      <c r="BQ300" s="157"/>
      <c r="BR300" s="494"/>
      <c r="BS300" s="157"/>
      <c r="BT300" s="157"/>
      <c r="BU300" s="157"/>
      <c r="BV300" s="157"/>
      <c r="BW300" s="157"/>
      <c r="BX300" s="157"/>
      <c r="BY300" s="157"/>
      <c r="BZ300" s="157"/>
      <c r="CA300" s="157"/>
      <c r="CB300" s="157"/>
      <c r="CC300" s="157"/>
      <c r="CD300" s="157"/>
      <c r="CE300" s="157"/>
      <c r="CF300" s="157"/>
      <c r="CG300" s="157"/>
      <c r="CH300" s="157"/>
      <c r="CI300" s="157"/>
      <c r="CJ300" s="157"/>
      <c r="CK300" s="157"/>
      <c r="CL300" s="157"/>
      <c r="CM300" s="157"/>
      <c r="CN300" s="157"/>
      <c r="CO300" s="157"/>
      <c r="CP300" s="157"/>
      <c r="CQ300" s="157"/>
      <c r="CR300" s="157"/>
      <c r="CS300" s="157"/>
      <c r="CT300" s="157"/>
      <c r="CU300" s="157"/>
      <c r="CV300" s="157"/>
      <c r="CW300" s="157"/>
      <c r="CX300" s="157"/>
      <c r="CY300" s="157"/>
      <c r="CZ300" s="157"/>
      <c r="DA300" s="157"/>
      <c r="DB300" s="157"/>
      <c r="DC300" s="157"/>
      <c r="DD300" s="157"/>
      <c r="DE300" s="157"/>
      <c r="DF300" s="157"/>
      <c r="DG300" s="157"/>
      <c r="DH300" s="157"/>
      <c r="DI300" s="157"/>
      <c r="DJ300" s="157"/>
      <c r="DK300" s="157"/>
      <c r="DL300" s="157"/>
      <c r="DM300" s="157"/>
      <c r="DN300" s="157"/>
      <c r="DO300" s="157"/>
      <c r="DP300" s="157"/>
      <c r="DQ300" s="157"/>
      <c r="DR300" s="157"/>
      <c r="DS300" s="157"/>
      <c r="DT300" s="157"/>
      <c r="DU300" s="157"/>
      <c r="DV300" s="157"/>
      <c r="DW300" s="157"/>
      <c r="DX300" s="157"/>
      <c r="DY300" s="157"/>
      <c r="DZ300" s="157"/>
      <c r="EA300" s="157"/>
      <c r="EB300" s="157"/>
      <c r="EC300" s="157"/>
      <c r="ED300" s="157"/>
      <c r="EE300" s="157"/>
    </row>
    <row r="301" spans="1:135" ht="9.75" customHeight="1">
      <c r="A301" s="157"/>
      <c r="B301" s="157"/>
      <c r="C301" s="157"/>
      <c r="D301" s="157"/>
      <c r="E301" s="157"/>
      <c r="F301" s="157"/>
      <c r="G301" s="157"/>
      <c r="H301" s="157"/>
      <c r="I301" s="494"/>
      <c r="J301" s="494"/>
      <c r="K301" s="494"/>
      <c r="L301" s="494"/>
      <c r="M301" s="494"/>
      <c r="N301" s="494"/>
      <c r="O301" s="494"/>
      <c r="P301" s="494"/>
      <c r="Q301" s="494"/>
      <c r="R301" s="494"/>
      <c r="S301" s="494"/>
      <c r="T301" s="494"/>
      <c r="U301" s="494"/>
      <c r="V301" s="494"/>
      <c r="W301" s="494"/>
      <c r="X301" s="494"/>
      <c r="Y301" s="494"/>
      <c r="Z301" s="494"/>
      <c r="AA301" s="494"/>
      <c r="AB301" s="494"/>
      <c r="AH301" s="492"/>
      <c r="AI301" s="157"/>
      <c r="AJ301" s="157"/>
      <c r="AK301" s="525"/>
      <c r="AL301" s="525"/>
      <c r="AM301" s="525"/>
      <c r="AN301" s="157"/>
      <c r="AO301" s="157"/>
      <c r="AP301" s="525"/>
      <c r="AQ301" s="525"/>
      <c r="AR301" s="525"/>
      <c r="AS301" s="525"/>
      <c r="AT301" s="525"/>
      <c r="AU301" s="525"/>
      <c r="AV301" s="525"/>
      <c r="AW301" s="525"/>
      <c r="AX301" s="525"/>
      <c r="AY301" s="525"/>
      <c r="AZ301" s="525"/>
      <c r="BA301" s="157"/>
      <c r="BB301" s="157"/>
      <c r="BC301" s="157"/>
      <c r="BD301" s="157"/>
      <c r="BE301" s="157"/>
      <c r="BF301" s="157"/>
      <c r="BG301" s="157"/>
      <c r="BH301" s="157"/>
      <c r="BI301" s="157"/>
      <c r="BJ301" s="157"/>
      <c r="BK301" s="157"/>
      <c r="BL301" s="157"/>
      <c r="BM301" s="157"/>
      <c r="BN301" s="157"/>
      <c r="BO301" s="157"/>
      <c r="BP301" s="493"/>
      <c r="BQ301" s="157"/>
      <c r="BR301" s="494"/>
      <c r="BS301" s="157"/>
      <c r="BT301" s="157"/>
      <c r="BU301" s="157"/>
      <c r="BV301" s="157"/>
      <c r="BW301" s="157"/>
      <c r="BX301" s="157"/>
      <c r="BY301" s="157"/>
      <c r="BZ301" s="157"/>
      <c r="CA301" s="157"/>
      <c r="CB301" s="157"/>
      <c r="CC301" s="157"/>
      <c r="CD301" s="157"/>
      <c r="CE301" s="157"/>
      <c r="CF301" s="157"/>
      <c r="CG301" s="157"/>
      <c r="CH301" s="157"/>
      <c r="CI301" s="157"/>
      <c r="CJ301" s="157"/>
      <c r="CK301" s="157"/>
      <c r="CL301" s="157"/>
      <c r="CM301" s="157"/>
      <c r="CN301" s="157"/>
      <c r="CO301" s="157"/>
      <c r="CP301" s="157"/>
      <c r="CQ301" s="157"/>
      <c r="CR301" s="157"/>
      <c r="CS301" s="157"/>
      <c r="CT301" s="157"/>
      <c r="CU301" s="157"/>
      <c r="CV301" s="157"/>
      <c r="CW301" s="157"/>
      <c r="CX301" s="157"/>
      <c r="CY301" s="157"/>
      <c r="CZ301" s="157"/>
      <c r="DA301" s="157"/>
      <c r="DB301" s="157"/>
      <c r="DC301" s="157"/>
      <c r="DD301" s="157"/>
      <c r="DE301" s="157"/>
      <c r="DF301" s="157"/>
      <c r="DG301" s="157"/>
      <c r="DH301" s="157"/>
      <c r="DI301" s="157"/>
      <c r="DJ301" s="157"/>
      <c r="DK301" s="157"/>
      <c r="DL301" s="157"/>
      <c r="DM301" s="157"/>
      <c r="DN301" s="157"/>
      <c r="DO301" s="157"/>
      <c r="DP301" s="157"/>
      <c r="DQ301" s="157"/>
      <c r="DR301" s="157"/>
      <c r="DS301" s="157"/>
      <c r="DT301" s="157"/>
      <c r="DU301" s="157"/>
      <c r="DV301" s="157"/>
      <c r="DW301" s="157"/>
      <c r="DX301" s="157"/>
      <c r="DY301" s="157"/>
      <c r="DZ301" s="157"/>
      <c r="EA301" s="157"/>
      <c r="EB301" s="157"/>
      <c r="EC301" s="157"/>
      <c r="ED301" s="157"/>
      <c r="EE301" s="157"/>
    </row>
    <row r="302" spans="1:135" ht="9.75" customHeight="1">
      <c r="A302" s="157"/>
      <c r="B302" s="157"/>
      <c r="C302" s="157"/>
      <c r="D302" s="157"/>
      <c r="E302" s="157"/>
      <c r="F302" s="157"/>
      <c r="G302" s="157"/>
      <c r="H302" s="157"/>
      <c r="I302" s="494"/>
      <c r="J302" s="494"/>
      <c r="K302" s="494"/>
      <c r="L302" s="494"/>
      <c r="M302" s="494"/>
      <c r="N302" s="494"/>
      <c r="O302" s="494"/>
      <c r="P302" s="494"/>
      <c r="Q302" s="494"/>
      <c r="R302" s="494"/>
      <c r="S302" s="494"/>
      <c r="T302" s="494"/>
      <c r="U302" s="494"/>
      <c r="V302" s="494"/>
      <c r="W302" s="494"/>
      <c r="X302" s="494"/>
      <c r="Y302" s="494"/>
      <c r="Z302" s="494"/>
      <c r="AA302" s="494"/>
      <c r="AB302" s="494"/>
      <c r="AH302" s="492"/>
      <c r="AI302" s="157"/>
      <c r="AJ302" s="157"/>
      <c r="AK302" s="525"/>
      <c r="AL302" s="525"/>
      <c r="AM302" s="525"/>
      <c r="AN302" s="157"/>
      <c r="AO302" s="157"/>
      <c r="AP302" s="525"/>
      <c r="AQ302" s="525"/>
      <c r="AR302" s="525"/>
      <c r="AS302" s="525"/>
      <c r="AT302" s="525"/>
      <c r="AU302" s="525"/>
      <c r="AV302" s="525"/>
      <c r="AW302" s="525"/>
      <c r="AX302" s="525"/>
      <c r="AY302" s="525"/>
      <c r="AZ302" s="525"/>
      <c r="BA302" s="157"/>
      <c r="BB302" s="157"/>
      <c r="BC302" s="157"/>
      <c r="BD302" s="157"/>
      <c r="BE302" s="157"/>
      <c r="BF302" s="157"/>
      <c r="BG302" s="157"/>
      <c r="BH302" s="157"/>
      <c r="BI302" s="157"/>
      <c r="BJ302" s="157"/>
      <c r="BK302" s="157"/>
      <c r="BL302" s="157"/>
      <c r="BM302" s="157"/>
      <c r="BN302" s="157"/>
      <c r="BO302" s="157"/>
      <c r="BP302" s="493"/>
      <c r="BQ302" s="157"/>
      <c r="BR302" s="494"/>
      <c r="BS302" s="157"/>
      <c r="BT302" s="157"/>
      <c r="BU302" s="157"/>
      <c r="BV302" s="157"/>
      <c r="BW302" s="157"/>
      <c r="BX302" s="157"/>
      <c r="BY302" s="157"/>
      <c r="BZ302" s="157"/>
      <c r="CA302" s="157"/>
      <c r="CB302" s="157"/>
      <c r="CC302" s="157"/>
      <c r="CD302" s="157"/>
      <c r="CE302" s="157"/>
      <c r="CF302" s="157"/>
      <c r="CG302" s="157"/>
      <c r="CH302" s="157"/>
      <c r="CI302" s="157"/>
      <c r="CJ302" s="157"/>
      <c r="CK302" s="157"/>
      <c r="CL302" s="157"/>
      <c r="CM302" s="157"/>
      <c r="CN302" s="157"/>
      <c r="CO302" s="157"/>
      <c r="CP302" s="157"/>
      <c r="CQ302" s="157"/>
      <c r="CR302" s="157"/>
      <c r="CS302" s="157"/>
      <c r="CT302" s="157"/>
      <c r="CU302" s="157"/>
      <c r="CV302" s="157"/>
      <c r="CW302" s="157"/>
      <c r="CX302" s="157"/>
      <c r="CY302" s="157"/>
      <c r="CZ302" s="157"/>
      <c r="DA302" s="157"/>
      <c r="DB302" s="157"/>
      <c r="DC302" s="157"/>
      <c r="DD302" s="157"/>
      <c r="DE302" s="157"/>
      <c r="DF302" s="157"/>
      <c r="DG302" s="157"/>
      <c r="DH302" s="157"/>
      <c r="DI302" s="157"/>
      <c r="DJ302" s="157"/>
      <c r="DK302" s="157"/>
      <c r="DL302" s="157"/>
      <c r="DM302" s="157"/>
      <c r="DN302" s="157"/>
      <c r="DO302" s="157"/>
      <c r="DP302" s="157"/>
      <c r="DQ302" s="157"/>
      <c r="DR302" s="157"/>
      <c r="DS302" s="157"/>
      <c r="DT302" s="157"/>
      <c r="DU302" s="157"/>
      <c r="DV302" s="157"/>
      <c r="DW302" s="157"/>
      <c r="DX302" s="157"/>
      <c r="DY302" s="157"/>
      <c r="DZ302" s="157"/>
      <c r="EA302" s="157"/>
      <c r="EB302" s="157"/>
      <c r="EC302" s="157"/>
      <c r="ED302" s="157"/>
      <c r="EE302" s="157"/>
    </row>
    <row r="303" spans="1:135" ht="9.75" customHeight="1">
      <c r="A303" s="157"/>
      <c r="B303" s="157"/>
      <c r="C303" s="157"/>
      <c r="D303" s="157"/>
      <c r="E303" s="157"/>
      <c r="F303" s="157"/>
      <c r="G303" s="157"/>
      <c r="H303" s="157"/>
      <c r="I303" s="494"/>
      <c r="J303" s="494"/>
      <c r="K303" s="494"/>
      <c r="L303" s="494"/>
      <c r="M303" s="494"/>
      <c r="N303" s="494"/>
      <c r="O303" s="494"/>
      <c r="P303" s="494"/>
      <c r="Q303" s="494"/>
      <c r="R303" s="494"/>
      <c r="S303" s="494"/>
      <c r="T303" s="494"/>
      <c r="U303" s="494"/>
      <c r="V303" s="494"/>
      <c r="W303" s="494"/>
      <c r="X303" s="494"/>
      <c r="Y303" s="494"/>
      <c r="Z303" s="494"/>
      <c r="AA303" s="494"/>
      <c r="AB303" s="494"/>
      <c r="AH303" s="492"/>
      <c r="AI303" s="157"/>
      <c r="AJ303" s="157"/>
      <c r="AK303" s="525"/>
      <c r="AL303" s="525"/>
      <c r="AM303" s="525"/>
      <c r="AN303" s="157"/>
      <c r="AO303" s="157"/>
      <c r="AP303" s="525"/>
      <c r="AQ303" s="525"/>
      <c r="AR303" s="525"/>
      <c r="AS303" s="525"/>
      <c r="AT303" s="525"/>
      <c r="AU303" s="525"/>
      <c r="AV303" s="525"/>
      <c r="AW303" s="525"/>
      <c r="AX303" s="525"/>
      <c r="AY303" s="525"/>
      <c r="AZ303" s="525"/>
      <c r="BA303" s="157"/>
      <c r="BB303" s="157"/>
      <c r="BC303" s="157"/>
      <c r="BD303" s="157"/>
      <c r="BE303" s="157"/>
      <c r="BF303" s="157"/>
      <c r="BG303" s="157"/>
      <c r="BH303" s="157"/>
      <c r="BI303" s="157"/>
      <c r="BJ303" s="157"/>
      <c r="BK303" s="157"/>
      <c r="BL303" s="157"/>
      <c r="BM303" s="157"/>
      <c r="BN303" s="157"/>
      <c r="BO303" s="157"/>
      <c r="BP303" s="493"/>
      <c r="BQ303" s="157"/>
      <c r="BR303" s="494"/>
      <c r="BS303" s="157"/>
      <c r="BT303" s="157"/>
      <c r="BU303" s="157"/>
      <c r="BV303" s="157"/>
      <c r="BW303" s="157"/>
      <c r="BX303" s="157"/>
      <c r="BY303" s="157"/>
      <c r="BZ303" s="157"/>
      <c r="CA303" s="157"/>
      <c r="CB303" s="157"/>
      <c r="CC303" s="157"/>
      <c r="CD303" s="157"/>
      <c r="CE303" s="157"/>
      <c r="CF303" s="157"/>
      <c r="CG303" s="157"/>
      <c r="CH303" s="157"/>
      <c r="CI303" s="157"/>
      <c r="CJ303" s="157"/>
      <c r="CK303" s="157"/>
      <c r="CL303" s="157"/>
      <c r="CM303" s="157"/>
      <c r="CN303" s="157"/>
      <c r="CO303" s="157"/>
      <c r="CP303" s="157"/>
      <c r="CQ303" s="157"/>
      <c r="CR303" s="157"/>
      <c r="CS303" s="157"/>
      <c r="CT303" s="157"/>
      <c r="CU303" s="157"/>
      <c r="CV303" s="157"/>
      <c r="CW303" s="157"/>
      <c r="CX303" s="157"/>
      <c r="CY303" s="157"/>
      <c r="CZ303" s="157"/>
      <c r="DA303" s="157"/>
      <c r="DB303" s="157"/>
      <c r="DC303" s="157"/>
      <c r="DD303" s="157"/>
      <c r="DE303" s="157"/>
      <c r="DF303" s="157"/>
      <c r="DG303" s="157"/>
      <c r="DH303" s="157"/>
      <c r="DI303" s="157"/>
      <c r="DJ303" s="157"/>
      <c r="DK303" s="157"/>
      <c r="DL303" s="157"/>
      <c r="DM303" s="157"/>
      <c r="DN303" s="157"/>
      <c r="DO303" s="157"/>
      <c r="DP303" s="157"/>
      <c r="DQ303" s="157"/>
      <c r="DR303" s="157"/>
      <c r="DS303" s="157"/>
      <c r="DT303" s="157"/>
      <c r="DU303" s="157"/>
      <c r="DV303" s="157"/>
      <c r="DW303" s="157"/>
      <c r="DX303" s="157"/>
      <c r="DY303" s="157"/>
      <c r="DZ303" s="157"/>
      <c r="EA303" s="157"/>
      <c r="EB303" s="157"/>
      <c r="EC303" s="157"/>
      <c r="ED303" s="157"/>
      <c r="EE303" s="157"/>
    </row>
    <row r="304" spans="1:135" ht="9.75" customHeight="1">
      <c r="A304" s="157"/>
      <c r="B304" s="157"/>
      <c r="C304" s="157"/>
      <c r="D304" s="157"/>
      <c r="E304" s="157"/>
      <c r="F304" s="157"/>
      <c r="G304" s="157"/>
      <c r="H304" s="157"/>
      <c r="I304" s="494"/>
      <c r="J304" s="494"/>
      <c r="K304" s="494"/>
      <c r="L304" s="494"/>
      <c r="M304" s="494"/>
      <c r="N304" s="494"/>
      <c r="O304" s="494"/>
      <c r="P304" s="494"/>
      <c r="Q304" s="494"/>
      <c r="R304" s="494"/>
      <c r="S304" s="494"/>
      <c r="T304" s="494"/>
      <c r="U304" s="494"/>
      <c r="V304" s="494"/>
      <c r="W304" s="494"/>
      <c r="X304" s="494"/>
      <c r="Y304" s="494"/>
      <c r="Z304" s="494"/>
      <c r="AA304" s="494"/>
      <c r="AB304" s="494"/>
      <c r="AH304" s="492"/>
      <c r="AI304" s="157"/>
      <c r="AJ304" s="157"/>
      <c r="AK304" s="525"/>
      <c r="AL304" s="525"/>
      <c r="AM304" s="525"/>
      <c r="AN304" s="157"/>
      <c r="AO304" s="157"/>
      <c r="AP304" s="525"/>
      <c r="AQ304" s="525"/>
      <c r="AR304" s="525"/>
      <c r="AS304" s="525"/>
      <c r="AT304" s="525"/>
      <c r="AU304" s="525"/>
      <c r="AV304" s="525"/>
      <c r="AW304" s="525"/>
      <c r="AX304" s="525"/>
      <c r="AY304" s="525"/>
      <c r="AZ304" s="525"/>
      <c r="BA304" s="157"/>
      <c r="BB304" s="157"/>
      <c r="BC304" s="157"/>
      <c r="BD304" s="157"/>
      <c r="BE304" s="157"/>
      <c r="BF304" s="157"/>
      <c r="BG304" s="157"/>
      <c r="BH304" s="157"/>
      <c r="BI304" s="157"/>
      <c r="BJ304" s="157"/>
      <c r="BK304" s="157"/>
      <c r="BL304" s="157"/>
      <c r="BM304" s="157"/>
      <c r="BN304" s="157"/>
      <c r="BO304" s="157"/>
      <c r="BP304" s="493"/>
      <c r="BQ304" s="157"/>
      <c r="BR304" s="494"/>
      <c r="BS304" s="157"/>
      <c r="BT304" s="157"/>
      <c r="BU304" s="157"/>
      <c r="BV304" s="157"/>
      <c r="BW304" s="157"/>
      <c r="BX304" s="157"/>
      <c r="BY304" s="157"/>
      <c r="BZ304" s="157"/>
      <c r="CA304" s="157"/>
      <c r="CB304" s="157"/>
      <c r="CC304" s="157"/>
      <c r="CD304" s="157"/>
      <c r="CE304" s="157"/>
      <c r="CF304" s="157"/>
      <c r="CG304" s="157"/>
      <c r="CH304" s="157"/>
      <c r="CI304" s="157"/>
      <c r="CJ304" s="157"/>
      <c r="CK304" s="157"/>
      <c r="CL304" s="157"/>
      <c r="CM304" s="157"/>
      <c r="CN304" s="157"/>
      <c r="CO304" s="157"/>
      <c r="CP304" s="157"/>
      <c r="CQ304" s="157"/>
      <c r="CR304" s="157"/>
      <c r="CS304" s="157"/>
      <c r="CT304" s="157"/>
      <c r="CU304" s="157"/>
      <c r="CV304" s="157"/>
      <c r="CW304" s="157"/>
      <c r="CX304" s="157"/>
      <c r="CY304" s="157"/>
      <c r="CZ304" s="157"/>
      <c r="DA304" s="157"/>
      <c r="DB304" s="157"/>
      <c r="DC304" s="157"/>
      <c r="DD304" s="157"/>
      <c r="DE304" s="157"/>
      <c r="DF304" s="157"/>
      <c r="DG304" s="157"/>
      <c r="DH304" s="157"/>
      <c r="DI304" s="157"/>
      <c r="DJ304" s="157"/>
      <c r="DK304" s="157"/>
      <c r="DL304" s="157"/>
      <c r="DM304" s="157"/>
      <c r="DN304" s="157"/>
      <c r="DO304" s="157"/>
      <c r="DP304" s="157"/>
      <c r="DQ304" s="157"/>
      <c r="DR304" s="157"/>
      <c r="DS304" s="157"/>
      <c r="DT304" s="157"/>
      <c r="DU304" s="157"/>
      <c r="DV304" s="157"/>
      <c r="DW304" s="157"/>
      <c r="DX304" s="157"/>
      <c r="DY304" s="157"/>
      <c r="DZ304" s="157"/>
      <c r="EA304" s="157"/>
      <c r="EB304" s="157"/>
      <c r="EC304" s="157"/>
      <c r="ED304" s="157"/>
      <c r="EE304" s="157"/>
    </row>
    <row r="305" spans="1:135" ht="9.75" customHeight="1">
      <c r="A305" s="157"/>
      <c r="B305" s="157"/>
      <c r="C305" s="157"/>
      <c r="D305" s="157"/>
      <c r="E305" s="157"/>
      <c r="F305" s="157"/>
      <c r="G305" s="157"/>
      <c r="H305" s="157"/>
      <c r="I305" s="494"/>
      <c r="J305" s="494"/>
      <c r="K305" s="494"/>
      <c r="L305" s="494"/>
      <c r="M305" s="494"/>
      <c r="N305" s="494"/>
      <c r="O305" s="494"/>
      <c r="P305" s="494"/>
      <c r="Q305" s="494"/>
      <c r="R305" s="494"/>
      <c r="S305" s="494"/>
      <c r="T305" s="494"/>
      <c r="U305" s="494"/>
      <c r="V305" s="494"/>
      <c r="W305" s="494"/>
      <c r="X305" s="494"/>
      <c r="Y305" s="494"/>
      <c r="Z305" s="494"/>
      <c r="AA305" s="494"/>
      <c r="AB305" s="494"/>
      <c r="AH305" s="492"/>
      <c r="AI305" s="157"/>
      <c r="AJ305" s="157"/>
      <c r="AK305" s="525"/>
      <c r="AL305" s="525"/>
      <c r="AM305" s="525"/>
      <c r="AN305" s="157"/>
      <c r="AO305" s="157"/>
      <c r="AP305" s="525"/>
      <c r="AQ305" s="525"/>
      <c r="AR305" s="525"/>
      <c r="AS305" s="525"/>
      <c r="AT305" s="525"/>
      <c r="AU305" s="525"/>
      <c r="AV305" s="525"/>
      <c r="AW305" s="525"/>
      <c r="AX305" s="525"/>
      <c r="AY305" s="525"/>
      <c r="AZ305" s="525"/>
      <c r="BA305" s="157"/>
      <c r="BB305" s="157"/>
      <c r="BC305" s="157"/>
      <c r="BD305" s="157"/>
      <c r="BE305" s="157"/>
      <c r="BF305" s="157"/>
      <c r="BG305" s="157"/>
      <c r="BH305" s="157"/>
      <c r="BI305" s="157"/>
      <c r="BJ305" s="157"/>
      <c r="BK305" s="157"/>
      <c r="BL305" s="157"/>
      <c r="BM305" s="157"/>
      <c r="BN305" s="157"/>
      <c r="BO305" s="157"/>
      <c r="BP305" s="493"/>
      <c r="BQ305" s="157"/>
      <c r="BR305" s="494"/>
      <c r="BS305" s="157"/>
      <c r="BT305" s="157"/>
      <c r="BU305" s="157"/>
      <c r="BV305" s="157"/>
      <c r="BW305" s="157"/>
      <c r="BX305" s="157"/>
      <c r="BY305" s="157"/>
      <c r="BZ305" s="157"/>
      <c r="CA305" s="157"/>
      <c r="CB305" s="157"/>
      <c r="CC305" s="157"/>
      <c r="CD305" s="157"/>
      <c r="CE305" s="157"/>
      <c r="CF305" s="157"/>
      <c r="CG305" s="157"/>
      <c r="CH305" s="157"/>
      <c r="CI305" s="157"/>
      <c r="CJ305" s="157"/>
      <c r="CK305" s="157"/>
      <c r="CL305" s="157"/>
      <c r="CM305" s="157"/>
      <c r="CN305" s="157"/>
      <c r="CO305" s="157"/>
      <c r="CP305" s="157"/>
      <c r="CQ305" s="157"/>
      <c r="CR305" s="157"/>
      <c r="CS305" s="157"/>
      <c r="CT305" s="157"/>
      <c r="CU305" s="157"/>
      <c r="CV305" s="157"/>
      <c r="CW305" s="157"/>
      <c r="CX305" s="157"/>
      <c r="CY305" s="157"/>
      <c r="CZ305" s="157"/>
      <c r="DA305" s="157"/>
      <c r="DB305" s="157"/>
      <c r="DC305" s="157"/>
      <c r="DD305" s="157"/>
      <c r="DE305" s="157"/>
      <c r="DF305" s="157"/>
      <c r="DG305" s="157"/>
      <c r="DH305" s="157"/>
      <c r="DI305" s="157"/>
      <c r="DJ305" s="157"/>
      <c r="DK305" s="157"/>
      <c r="DL305" s="157"/>
      <c r="DM305" s="157"/>
      <c r="DN305" s="157"/>
      <c r="DO305" s="157"/>
      <c r="DP305" s="157"/>
      <c r="DQ305" s="157"/>
      <c r="DR305" s="157"/>
      <c r="DS305" s="157"/>
      <c r="DT305" s="157"/>
      <c r="DU305" s="157"/>
      <c r="DV305" s="157"/>
      <c r="DW305" s="157"/>
      <c r="DX305" s="157"/>
      <c r="DY305" s="157"/>
      <c r="DZ305" s="157"/>
      <c r="EA305" s="157"/>
      <c r="EB305" s="157"/>
      <c r="EC305" s="157"/>
      <c r="ED305" s="157"/>
      <c r="EE305" s="157"/>
    </row>
    <row r="306" spans="1:135" ht="9.75" customHeight="1">
      <c r="A306" s="157"/>
      <c r="B306" s="157"/>
      <c r="C306" s="157"/>
      <c r="D306" s="157"/>
      <c r="E306" s="157"/>
      <c r="F306" s="157"/>
      <c r="G306" s="157"/>
      <c r="H306" s="157"/>
      <c r="I306" s="494"/>
      <c r="J306" s="494"/>
      <c r="K306" s="494"/>
      <c r="L306" s="494"/>
      <c r="M306" s="494"/>
      <c r="N306" s="494"/>
      <c r="O306" s="494"/>
      <c r="P306" s="494"/>
      <c r="Q306" s="494"/>
      <c r="R306" s="494"/>
      <c r="S306" s="494"/>
      <c r="T306" s="494"/>
      <c r="U306" s="494"/>
      <c r="V306" s="494"/>
      <c r="W306" s="494"/>
      <c r="X306" s="494"/>
      <c r="Y306" s="494"/>
      <c r="Z306" s="494"/>
      <c r="AA306" s="494"/>
      <c r="AB306" s="494"/>
      <c r="AH306" s="492"/>
      <c r="AI306" s="157"/>
      <c r="AJ306" s="157"/>
      <c r="AK306" s="525"/>
      <c r="AL306" s="525"/>
      <c r="AM306" s="525"/>
      <c r="AN306" s="157"/>
      <c r="AO306" s="157"/>
      <c r="AP306" s="525"/>
      <c r="AQ306" s="525"/>
      <c r="AR306" s="525"/>
      <c r="AS306" s="525"/>
      <c r="AT306" s="525"/>
      <c r="AU306" s="525"/>
      <c r="AV306" s="525"/>
      <c r="AW306" s="525"/>
      <c r="AX306" s="525"/>
      <c r="AY306" s="525"/>
      <c r="AZ306" s="525"/>
      <c r="BA306" s="157"/>
      <c r="BB306" s="157"/>
      <c r="BC306" s="157"/>
      <c r="BD306" s="157"/>
      <c r="BE306" s="157"/>
      <c r="BF306" s="157"/>
      <c r="BG306" s="157"/>
      <c r="BH306" s="157"/>
      <c r="BI306" s="157"/>
      <c r="BJ306" s="157"/>
      <c r="BK306" s="157"/>
      <c r="BL306" s="157"/>
      <c r="BM306" s="157"/>
      <c r="BN306" s="157"/>
      <c r="BO306" s="157"/>
      <c r="BP306" s="493"/>
      <c r="BQ306" s="157"/>
      <c r="BR306" s="494"/>
      <c r="BS306" s="157"/>
      <c r="BT306" s="157"/>
      <c r="BU306" s="157"/>
      <c r="BV306" s="157"/>
      <c r="BW306" s="157"/>
      <c r="BX306" s="157"/>
      <c r="BY306" s="157"/>
      <c r="BZ306" s="157"/>
      <c r="CA306" s="157"/>
      <c r="CB306" s="157"/>
      <c r="CC306" s="157"/>
      <c r="CD306" s="157"/>
      <c r="CE306" s="157"/>
      <c r="CF306" s="157"/>
      <c r="CG306" s="157"/>
      <c r="CH306" s="157"/>
      <c r="CI306" s="157"/>
      <c r="CJ306" s="157"/>
      <c r="CK306" s="157"/>
      <c r="CL306" s="157"/>
      <c r="CM306" s="157"/>
      <c r="CN306" s="157"/>
      <c r="CO306" s="157"/>
      <c r="CP306" s="157"/>
      <c r="CQ306" s="157"/>
      <c r="CR306" s="157"/>
      <c r="CS306" s="157"/>
      <c r="CT306" s="157"/>
      <c r="CU306" s="157"/>
      <c r="CV306" s="157"/>
      <c r="CW306" s="157"/>
      <c r="CX306" s="157"/>
      <c r="CY306" s="157"/>
      <c r="CZ306" s="157"/>
      <c r="DA306" s="157"/>
      <c r="DB306" s="157"/>
      <c r="DC306" s="157"/>
      <c r="DD306" s="157"/>
      <c r="DE306" s="157"/>
      <c r="DF306" s="157"/>
      <c r="DG306" s="157"/>
      <c r="DH306" s="157"/>
      <c r="DI306" s="157"/>
      <c r="DJ306" s="157"/>
      <c r="DK306" s="157"/>
      <c r="DL306" s="157"/>
      <c r="DM306" s="157"/>
      <c r="DN306" s="157"/>
      <c r="DO306" s="157"/>
      <c r="DP306" s="157"/>
      <c r="DQ306" s="157"/>
      <c r="DR306" s="157"/>
      <c r="DS306" s="157"/>
      <c r="DT306" s="157"/>
      <c r="DU306" s="157"/>
      <c r="DV306" s="157"/>
      <c r="DW306" s="157"/>
      <c r="DX306" s="157"/>
      <c r="DY306" s="157"/>
      <c r="DZ306" s="157"/>
      <c r="EA306" s="157"/>
      <c r="EB306" s="157"/>
      <c r="EC306" s="157"/>
      <c r="ED306" s="157"/>
      <c r="EE306" s="157"/>
    </row>
    <row r="307" spans="1:135" ht="9.75" customHeight="1">
      <c r="A307" s="157"/>
      <c r="B307" s="157"/>
      <c r="C307" s="157"/>
      <c r="D307" s="157"/>
      <c r="E307" s="157"/>
      <c r="F307" s="157"/>
      <c r="G307" s="157"/>
      <c r="H307" s="157"/>
      <c r="I307" s="494"/>
      <c r="J307" s="494"/>
      <c r="K307" s="494"/>
      <c r="L307" s="494"/>
      <c r="M307" s="494"/>
      <c r="N307" s="494"/>
      <c r="O307" s="494"/>
      <c r="P307" s="494"/>
      <c r="Q307" s="494"/>
      <c r="R307" s="494"/>
      <c r="S307" s="494"/>
      <c r="T307" s="494"/>
      <c r="U307" s="494"/>
      <c r="V307" s="494"/>
      <c r="W307" s="494"/>
      <c r="X307" s="494"/>
      <c r="Y307" s="494"/>
      <c r="Z307" s="494"/>
      <c r="AA307" s="494"/>
      <c r="AB307" s="494"/>
      <c r="AH307" s="492"/>
      <c r="AI307" s="157"/>
      <c r="AJ307" s="157"/>
      <c r="AK307" s="525"/>
      <c r="AL307" s="525"/>
      <c r="AM307" s="525"/>
      <c r="AN307" s="157"/>
      <c r="AO307" s="157"/>
      <c r="AP307" s="525"/>
      <c r="AQ307" s="525"/>
      <c r="AR307" s="525"/>
      <c r="AS307" s="525"/>
      <c r="AT307" s="525"/>
      <c r="AU307" s="525"/>
      <c r="AV307" s="525"/>
      <c r="AW307" s="525"/>
      <c r="AX307" s="525"/>
      <c r="AY307" s="525"/>
      <c r="AZ307" s="525"/>
      <c r="BA307" s="157"/>
      <c r="BB307" s="157"/>
      <c r="BC307" s="157"/>
      <c r="BD307" s="157"/>
      <c r="BE307" s="157"/>
      <c r="BF307" s="157"/>
      <c r="BG307" s="157"/>
      <c r="BH307" s="157"/>
      <c r="BI307" s="157"/>
      <c r="BJ307" s="157"/>
      <c r="BK307" s="157"/>
      <c r="BL307" s="157"/>
      <c r="BM307" s="157"/>
      <c r="BN307" s="157"/>
      <c r="BO307" s="157"/>
      <c r="BP307" s="493"/>
      <c r="BQ307" s="157"/>
      <c r="BR307" s="494"/>
      <c r="BS307" s="157"/>
      <c r="BT307" s="157"/>
      <c r="BU307" s="157"/>
      <c r="BV307" s="157"/>
      <c r="BW307" s="157"/>
      <c r="BX307" s="157"/>
      <c r="BY307" s="157"/>
      <c r="BZ307" s="157"/>
      <c r="CA307" s="157"/>
      <c r="CB307" s="157"/>
      <c r="CC307" s="157"/>
      <c r="CD307" s="157"/>
      <c r="CE307" s="157"/>
      <c r="CF307" s="157"/>
      <c r="CG307" s="157"/>
      <c r="CH307" s="157"/>
      <c r="CI307" s="157"/>
      <c r="CJ307" s="157"/>
      <c r="CK307" s="157"/>
      <c r="CL307" s="157"/>
      <c r="CM307" s="157"/>
      <c r="CN307" s="157"/>
      <c r="CO307" s="157"/>
      <c r="CP307" s="157"/>
      <c r="CQ307" s="157"/>
      <c r="CR307" s="157"/>
      <c r="CS307" s="157"/>
      <c r="CT307" s="157"/>
      <c r="CU307" s="157"/>
      <c r="CV307" s="157"/>
      <c r="CW307" s="157"/>
      <c r="CX307" s="157"/>
      <c r="CY307" s="157"/>
      <c r="CZ307" s="157"/>
      <c r="DA307" s="157"/>
      <c r="DB307" s="157"/>
      <c r="DC307" s="157"/>
      <c r="DD307" s="157"/>
      <c r="DE307" s="157"/>
      <c r="DF307" s="157"/>
      <c r="DG307" s="157"/>
      <c r="DH307" s="157"/>
      <c r="DI307" s="157"/>
      <c r="DJ307" s="157"/>
      <c r="DK307" s="157"/>
      <c r="DL307" s="157"/>
      <c r="DM307" s="157"/>
      <c r="DN307" s="157"/>
      <c r="DO307" s="157"/>
      <c r="DP307" s="157"/>
      <c r="DQ307" s="157"/>
      <c r="DR307" s="157"/>
      <c r="DS307" s="157"/>
      <c r="DT307" s="157"/>
      <c r="DU307" s="157"/>
      <c r="DV307" s="157"/>
      <c r="DW307" s="157"/>
      <c r="DX307" s="157"/>
      <c r="DY307" s="157"/>
      <c r="DZ307" s="157"/>
      <c r="EA307" s="157"/>
      <c r="EB307" s="157"/>
      <c r="EC307" s="157"/>
      <c r="ED307" s="157"/>
      <c r="EE307" s="157"/>
    </row>
    <row r="308" spans="1:135" ht="9.75" customHeight="1">
      <c r="A308" s="157"/>
      <c r="B308" s="157"/>
      <c r="C308" s="157"/>
      <c r="D308" s="157"/>
      <c r="E308" s="157"/>
      <c r="F308" s="157"/>
      <c r="G308" s="157"/>
      <c r="H308" s="157"/>
      <c r="I308" s="494"/>
      <c r="J308" s="494"/>
      <c r="K308" s="494"/>
      <c r="L308" s="494"/>
      <c r="M308" s="494"/>
      <c r="N308" s="494"/>
      <c r="O308" s="494"/>
      <c r="P308" s="494"/>
      <c r="Q308" s="494"/>
      <c r="R308" s="494"/>
      <c r="S308" s="494"/>
      <c r="T308" s="494"/>
      <c r="U308" s="494"/>
      <c r="V308" s="494"/>
      <c r="W308" s="494"/>
      <c r="X308" s="494"/>
      <c r="Y308" s="494"/>
      <c r="Z308" s="494"/>
      <c r="AA308" s="494"/>
      <c r="AB308" s="494"/>
      <c r="AH308" s="492"/>
      <c r="AI308" s="157"/>
      <c r="AJ308" s="157"/>
      <c r="AK308" s="525"/>
      <c r="AL308" s="525"/>
      <c r="AM308" s="525"/>
      <c r="AN308" s="157"/>
      <c r="AO308" s="157"/>
      <c r="AP308" s="525"/>
      <c r="AQ308" s="525"/>
      <c r="AR308" s="525"/>
      <c r="AS308" s="525"/>
      <c r="AT308" s="525"/>
      <c r="AU308" s="525"/>
      <c r="AV308" s="525"/>
      <c r="AW308" s="525"/>
      <c r="AX308" s="525"/>
      <c r="AY308" s="525"/>
      <c r="AZ308" s="525"/>
      <c r="BA308" s="157"/>
      <c r="BB308" s="157"/>
      <c r="BC308" s="157"/>
      <c r="BD308" s="157"/>
      <c r="BE308" s="157"/>
      <c r="BF308" s="157"/>
      <c r="BG308" s="157"/>
      <c r="BH308" s="157"/>
      <c r="BI308" s="157"/>
      <c r="BJ308" s="157"/>
      <c r="BK308" s="157"/>
      <c r="BL308" s="157"/>
      <c r="BM308" s="157"/>
      <c r="BN308" s="157"/>
      <c r="BO308" s="157"/>
      <c r="BP308" s="493"/>
      <c r="BQ308" s="157"/>
      <c r="BR308" s="494"/>
      <c r="BS308" s="157"/>
      <c r="BT308" s="157"/>
      <c r="BU308" s="157"/>
      <c r="BV308" s="157"/>
      <c r="BW308" s="157"/>
      <c r="BX308" s="157"/>
      <c r="BY308" s="157"/>
      <c r="BZ308" s="157"/>
      <c r="CA308" s="157"/>
      <c r="CB308" s="157"/>
      <c r="CC308" s="157"/>
      <c r="CD308" s="157"/>
      <c r="CE308" s="157"/>
      <c r="CF308" s="157"/>
      <c r="CG308" s="157"/>
      <c r="CH308" s="157"/>
      <c r="CI308" s="157"/>
      <c r="CJ308" s="157"/>
      <c r="CK308" s="157"/>
      <c r="CL308" s="157"/>
      <c r="CM308" s="157"/>
      <c r="CN308" s="157"/>
      <c r="CO308" s="157"/>
      <c r="CP308" s="157"/>
      <c r="CQ308" s="157"/>
      <c r="CR308" s="157"/>
      <c r="CS308" s="157"/>
      <c r="CT308" s="157"/>
      <c r="CU308" s="157"/>
      <c r="CV308" s="157"/>
      <c r="CW308" s="157"/>
      <c r="CX308" s="157"/>
      <c r="CY308" s="157"/>
      <c r="CZ308" s="157"/>
      <c r="DA308" s="157"/>
      <c r="DB308" s="157"/>
      <c r="DC308" s="157"/>
      <c r="DD308" s="157"/>
      <c r="DE308" s="157"/>
      <c r="DF308" s="157"/>
      <c r="DG308" s="157"/>
      <c r="DH308" s="157"/>
      <c r="DI308" s="157"/>
      <c r="DJ308" s="157"/>
      <c r="DK308" s="157"/>
      <c r="DL308" s="157"/>
      <c r="DM308" s="157"/>
      <c r="DN308" s="157"/>
      <c r="DO308" s="157"/>
      <c r="DP308" s="157"/>
      <c r="DQ308" s="157"/>
      <c r="DR308" s="157"/>
      <c r="DS308" s="157"/>
      <c r="DT308" s="157"/>
      <c r="DU308" s="157"/>
      <c r="DV308" s="157"/>
      <c r="DW308" s="157"/>
      <c r="DX308" s="157"/>
      <c r="DY308" s="157"/>
      <c r="DZ308" s="157"/>
      <c r="EA308" s="157"/>
      <c r="EB308" s="157"/>
      <c r="EC308" s="157"/>
      <c r="ED308" s="157"/>
      <c r="EE308" s="157"/>
    </row>
    <row r="309" spans="1:135" ht="9.75" customHeight="1">
      <c r="A309" s="157"/>
      <c r="B309" s="157"/>
      <c r="C309" s="157"/>
      <c r="D309" s="157"/>
      <c r="E309" s="157"/>
      <c r="F309" s="157"/>
      <c r="G309" s="157"/>
      <c r="H309" s="157"/>
      <c r="I309" s="494"/>
      <c r="J309" s="494"/>
      <c r="K309" s="494"/>
      <c r="L309" s="494"/>
      <c r="M309" s="494"/>
      <c r="N309" s="494"/>
      <c r="O309" s="494"/>
      <c r="P309" s="494"/>
      <c r="Q309" s="494"/>
      <c r="R309" s="494"/>
      <c r="S309" s="494"/>
      <c r="T309" s="494"/>
      <c r="U309" s="494"/>
      <c r="V309" s="494"/>
      <c r="W309" s="494"/>
      <c r="X309" s="494"/>
      <c r="Y309" s="494"/>
      <c r="Z309" s="494"/>
      <c r="AA309" s="494"/>
      <c r="AB309" s="494"/>
      <c r="AH309" s="492"/>
      <c r="AI309" s="157"/>
      <c r="AJ309" s="157"/>
      <c r="AK309" s="525"/>
      <c r="AL309" s="525"/>
      <c r="AM309" s="525"/>
      <c r="AN309" s="157"/>
      <c r="AO309" s="157"/>
      <c r="AP309" s="525"/>
      <c r="AQ309" s="525"/>
      <c r="AR309" s="525"/>
      <c r="AS309" s="525"/>
      <c r="AT309" s="525"/>
      <c r="AU309" s="525"/>
      <c r="AV309" s="525"/>
      <c r="AW309" s="525"/>
      <c r="AX309" s="525"/>
      <c r="AY309" s="525"/>
      <c r="AZ309" s="525"/>
      <c r="BA309" s="157"/>
      <c r="BB309" s="157"/>
      <c r="BC309" s="157"/>
      <c r="BD309" s="157"/>
      <c r="BE309" s="157"/>
      <c r="BF309" s="157"/>
      <c r="BG309" s="157"/>
      <c r="BH309" s="157"/>
      <c r="BI309" s="157"/>
      <c r="BJ309" s="157"/>
      <c r="BK309" s="157"/>
      <c r="BL309" s="157"/>
      <c r="BM309" s="157"/>
      <c r="BN309" s="157"/>
      <c r="BO309" s="157"/>
      <c r="BP309" s="493"/>
      <c r="BQ309" s="157"/>
      <c r="BR309" s="494"/>
      <c r="BS309" s="157"/>
      <c r="BT309" s="157"/>
      <c r="BU309" s="157"/>
      <c r="BV309" s="157"/>
      <c r="BW309" s="157"/>
      <c r="BX309" s="157"/>
      <c r="BY309" s="157"/>
      <c r="BZ309" s="157"/>
      <c r="CA309" s="157"/>
      <c r="CB309" s="157"/>
      <c r="CC309" s="157"/>
      <c r="CD309" s="157"/>
      <c r="CE309" s="157"/>
      <c r="CF309" s="157"/>
      <c r="CG309" s="157"/>
      <c r="CH309" s="157"/>
      <c r="CI309" s="157"/>
      <c r="CJ309" s="157"/>
      <c r="CK309" s="157"/>
      <c r="CL309" s="157"/>
      <c r="CM309" s="157"/>
      <c r="CN309" s="157"/>
      <c r="CO309" s="157"/>
      <c r="CP309" s="157"/>
      <c r="CQ309" s="157"/>
      <c r="CR309" s="157"/>
      <c r="CS309" s="157"/>
      <c r="CT309" s="157"/>
      <c r="CU309" s="157"/>
      <c r="CV309" s="157"/>
      <c r="CW309" s="157"/>
      <c r="CX309" s="157"/>
      <c r="CY309" s="157"/>
      <c r="CZ309" s="157"/>
      <c r="DA309" s="157"/>
      <c r="DB309" s="157"/>
      <c r="DC309" s="157"/>
      <c r="DD309" s="157"/>
      <c r="DE309" s="157"/>
      <c r="DF309" s="157"/>
      <c r="DG309" s="157"/>
      <c r="DH309" s="157"/>
      <c r="DI309" s="157"/>
      <c r="DJ309" s="157"/>
      <c r="DK309" s="157"/>
      <c r="DL309" s="157"/>
      <c r="DM309" s="157"/>
      <c r="DN309" s="157"/>
      <c r="DO309" s="157"/>
      <c r="DP309" s="157"/>
      <c r="DQ309" s="157"/>
      <c r="DR309" s="157"/>
      <c r="DS309" s="157"/>
      <c r="DT309" s="157"/>
      <c r="DU309" s="157"/>
      <c r="DV309" s="157"/>
      <c r="DW309" s="157"/>
      <c r="DX309" s="157"/>
      <c r="DY309" s="157"/>
      <c r="DZ309" s="157"/>
      <c r="EA309" s="157"/>
      <c r="EB309" s="157"/>
      <c r="EC309" s="157"/>
      <c r="ED309" s="157"/>
      <c r="EE309" s="157"/>
    </row>
    <row r="310" spans="1:135" ht="9.75" customHeight="1">
      <c r="A310" s="157"/>
      <c r="B310" s="157"/>
      <c r="C310" s="157"/>
      <c r="D310" s="157"/>
      <c r="E310" s="157"/>
      <c r="F310" s="157"/>
      <c r="G310" s="157"/>
      <c r="H310" s="157"/>
      <c r="I310" s="494"/>
      <c r="J310" s="494"/>
      <c r="K310" s="494"/>
      <c r="L310" s="494"/>
      <c r="M310" s="494"/>
      <c r="N310" s="494"/>
      <c r="O310" s="494"/>
      <c r="P310" s="494"/>
      <c r="Q310" s="494"/>
      <c r="R310" s="494"/>
      <c r="S310" s="494"/>
      <c r="T310" s="494"/>
      <c r="U310" s="494"/>
      <c r="V310" s="494"/>
      <c r="W310" s="494"/>
      <c r="X310" s="494"/>
      <c r="Y310" s="494"/>
      <c r="Z310" s="494"/>
      <c r="AA310" s="494"/>
      <c r="AB310" s="494"/>
      <c r="AH310" s="492"/>
      <c r="AI310" s="157"/>
      <c r="AJ310" s="157"/>
      <c r="AK310" s="525"/>
      <c r="AL310" s="525"/>
      <c r="AM310" s="525"/>
      <c r="AN310" s="157"/>
      <c r="AO310" s="157"/>
      <c r="AP310" s="525"/>
      <c r="AQ310" s="525"/>
      <c r="AR310" s="525"/>
      <c r="AS310" s="525"/>
      <c r="AT310" s="525"/>
      <c r="AU310" s="525"/>
      <c r="AV310" s="525"/>
      <c r="AW310" s="525"/>
      <c r="AX310" s="525"/>
      <c r="AY310" s="525"/>
      <c r="AZ310" s="525"/>
      <c r="BA310" s="157"/>
      <c r="BB310" s="157"/>
      <c r="BC310" s="157"/>
      <c r="BD310" s="157"/>
      <c r="BE310" s="157"/>
      <c r="BF310" s="157"/>
      <c r="BG310" s="157"/>
      <c r="BH310" s="157"/>
      <c r="BI310" s="157"/>
      <c r="BJ310" s="157"/>
      <c r="BK310" s="157"/>
      <c r="BL310" s="157"/>
      <c r="BM310" s="157"/>
      <c r="BN310" s="157"/>
      <c r="BO310" s="157"/>
      <c r="BP310" s="493"/>
      <c r="BQ310" s="157"/>
      <c r="BR310" s="494"/>
      <c r="BS310" s="157"/>
      <c r="BT310" s="157"/>
      <c r="BU310" s="157"/>
      <c r="BV310" s="157"/>
      <c r="BW310" s="157"/>
      <c r="BX310" s="157"/>
      <c r="BY310" s="157"/>
      <c r="BZ310" s="157"/>
      <c r="CA310" s="157"/>
      <c r="CB310" s="157"/>
      <c r="CC310" s="157"/>
      <c r="CD310" s="157"/>
      <c r="CE310" s="157"/>
      <c r="CF310" s="157"/>
      <c r="CG310" s="157"/>
      <c r="CH310" s="157"/>
      <c r="CI310" s="157"/>
      <c r="CJ310" s="157"/>
      <c r="CK310" s="157"/>
      <c r="CL310" s="157"/>
      <c r="CM310" s="157"/>
      <c r="CN310" s="157"/>
      <c r="CO310" s="157"/>
      <c r="CP310" s="157"/>
      <c r="CQ310" s="157"/>
      <c r="CR310" s="157"/>
      <c r="CS310" s="157"/>
      <c r="CT310" s="157"/>
      <c r="CU310" s="157"/>
      <c r="CV310" s="157"/>
      <c r="CW310" s="157"/>
      <c r="CX310" s="157"/>
      <c r="CY310" s="157"/>
      <c r="CZ310" s="157"/>
      <c r="DA310" s="157"/>
      <c r="DB310" s="157"/>
      <c r="DC310" s="157"/>
      <c r="DD310" s="157"/>
      <c r="DE310" s="157"/>
      <c r="DF310" s="157"/>
      <c r="DG310" s="157"/>
      <c r="DH310" s="157"/>
      <c r="DI310" s="157"/>
      <c r="DJ310" s="157"/>
      <c r="DK310" s="157"/>
      <c r="DL310" s="157"/>
      <c r="DM310" s="157"/>
      <c r="DN310" s="157"/>
      <c r="DO310" s="157"/>
      <c r="DP310" s="157"/>
      <c r="DQ310" s="157"/>
      <c r="DR310" s="157"/>
      <c r="DS310" s="157"/>
      <c r="DT310" s="157"/>
      <c r="DU310" s="157"/>
      <c r="DV310" s="157"/>
      <c r="DW310" s="157"/>
      <c r="DX310" s="157"/>
      <c r="DY310" s="157"/>
      <c r="DZ310" s="157"/>
      <c r="EA310" s="157"/>
      <c r="EB310" s="157"/>
      <c r="EC310" s="157"/>
      <c r="ED310" s="157"/>
      <c r="EE310" s="157"/>
    </row>
    <row r="311" spans="1:135" ht="9.75" customHeight="1">
      <c r="A311" s="157"/>
      <c r="B311" s="157"/>
      <c r="C311" s="157"/>
      <c r="D311" s="157"/>
      <c r="E311" s="157"/>
      <c r="F311" s="157"/>
      <c r="G311" s="157"/>
      <c r="H311" s="157"/>
      <c r="I311" s="494"/>
      <c r="J311" s="494"/>
      <c r="K311" s="494"/>
      <c r="L311" s="494"/>
      <c r="M311" s="494"/>
      <c r="N311" s="494"/>
      <c r="O311" s="494"/>
      <c r="P311" s="494"/>
      <c r="Q311" s="494"/>
      <c r="R311" s="494"/>
      <c r="S311" s="494"/>
      <c r="T311" s="494"/>
      <c r="U311" s="494"/>
      <c r="V311" s="494"/>
      <c r="W311" s="494"/>
      <c r="X311" s="494"/>
      <c r="Y311" s="494"/>
      <c r="Z311" s="494"/>
      <c r="AA311" s="494"/>
      <c r="AB311" s="494"/>
      <c r="AH311" s="492"/>
      <c r="AI311" s="157"/>
      <c r="AJ311" s="157"/>
      <c r="AK311" s="525"/>
      <c r="AL311" s="525"/>
      <c r="AM311" s="525"/>
      <c r="AN311" s="157"/>
      <c r="AO311" s="157"/>
      <c r="AP311" s="525"/>
      <c r="AQ311" s="525"/>
      <c r="AR311" s="525"/>
      <c r="AS311" s="525"/>
      <c r="AT311" s="525"/>
      <c r="AU311" s="525"/>
      <c r="AV311" s="525"/>
      <c r="AW311" s="525"/>
      <c r="AX311" s="525"/>
      <c r="AY311" s="525"/>
      <c r="AZ311" s="525"/>
      <c r="BA311" s="157"/>
      <c r="BB311" s="157"/>
      <c r="BC311" s="157"/>
      <c r="BD311" s="157"/>
      <c r="BE311" s="157"/>
      <c r="BF311" s="157"/>
      <c r="BG311" s="157"/>
      <c r="BH311" s="157"/>
      <c r="BI311" s="157"/>
      <c r="BJ311" s="157"/>
      <c r="BK311" s="157"/>
      <c r="BL311" s="157"/>
      <c r="BM311" s="157"/>
      <c r="BN311" s="157"/>
      <c r="BO311" s="157"/>
      <c r="BP311" s="493"/>
      <c r="BQ311" s="157"/>
      <c r="BR311" s="494"/>
      <c r="BS311" s="157"/>
      <c r="BT311" s="157"/>
      <c r="BU311" s="157"/>
      <c r="BV311" s="157"/>
      <c r="BW311" s="157"/>
      <c r="BX311" s="157"/>
      <c r="BY311" s="157"/>
      <c r="BZ311" s="157"/>
      <c r="CA311" s="157"/>
      <c r="CB311" s="157"/>
      <c r="CC311" s="157"/>
      <c r="CD311" s="157"/>
      <c r="CE311" s="157"/>
      <c r="CF311" s="157"/>
      <c r="CG311" s="157"/>
      <c r="CH311" s="157"/>
      <c r="CI311" s="157"/>
      <c r="CJ311" s="157"/>
      <c r="CK311" s="157"/>
      <c r="CL311" s="157"/>
      <c r="CM311" s="157"/>
      <c r="CN311" s="157"/>
      <c r="CO311" s="157"/>
      <c r="CP311" s="157"/>
      <c r="CQ311" s="157"/>
      <c r="CR311" s="157"/>
      <c r="CS311" s="157"/>
      <c r="CT311" s="157"/>
      <c r="CU311" s="157"/>
      <c r="CV311" s="157"/>
      <c r="CW311" s="157"/>
      <c r="CX311" s="157"/>
      <c r="CY311" s="157"/>
      <c r="CZ311" s="157"/>
      <c r="DA311" s="157"/>
      <c r="DB311" s="157"/>
      <c r="DC311" s="157"/>
      <c r="DD311" s="157"/>
      <c r="DE311" s="157"/>
      <c r="DF311" s="157"/>
      <c r="DG311" s="157"/>
      <c r="DH311" s="157"/>
      <c r="DI311" s="157"/>
      <c r="DJ311" s="157"/>
      <c r="DK311" s="157"/>
      <c r="DL311" s="157"/>
      <c r="DM311" s="157"/>
      <c r="DN311" s="157"/>
      <c r="DO311" s="157"/>
      <c r="DP311" s="157"/>
      <c r="DQ311" s="157"/>
      <c r="DR311" s="157"/>
      <c r="DS311" s="157"/>
      <c r="DT311" s="157"/>
      <c r="DU311" s="157"/>
      <c r="DV311" s="157"/>
      <c r="DW311" s="157"/>
      <c r="DX311" s="157"/>
      <c r="DY311" s="157"/>
      <c r="DZ311" s="157"/>
      <c r="EA311" s="157"/>
      <c r="EB311" s="157"/>
      <c r="EC311" s="157"/>
      <c r="ED311" s="157"/>
      <c r="EE311" s="157"/>
    </row>
    <row r="312" spans="1:135" ht="9.75" customHeight="1">
      <c r="A312" s="157"/>
      <c r="B312" s="157"/>
      <c r="C312" s="157"/>
      <c r="D312" s="157"/>
      <c r="E312" s="157"/>
      <c r="F312" s="157"/>
      <c r="G312" s="157"/>
      <c r="H312" s="157"/>
      <c r="I312" s="494"/>
      <c r="J312" s="494"/>
      <c r="K312" s="494"/>
      <c r="L312" s="494"/>
      <c r="M312" s="494"/>
      <c r="N312" s="494"/>
      <c r="O312" s="494"/>
      <c r="P312" s="494"/>
      <c r="Q312" s="494"/>
      <c r="R312" s="494"/>
      <c r="S312" s="494"/>
      <c r="T312" s="494"/>
      <c r="U312" s="494"/>
      <c r="V312" s="494"/>
      <c r="W312" s="494"/>
      <c r="X312" s="494"/>
      <c r="Y312" s="494"/>
      <c r="Z312" s="494"/>
      <c r="AA312" s="494"/>
      <c r="AB312" s="494"/>
      <c r="AH312" s="492"/>
      <c r="AI312" s="157"/>
      <c r="AJ312" s="157"/>
      <c r="AK312" s="525"/>
      <c r="AL312" s="525"/>
      <c r="AM312" s="525"/>
      <c r="AN312" s="157"/>
      <c r="AO312" s="157"/>
      <c r="AP312" s="525"/>
      <c r="AQ312" s="525"/>
      <c r="AR312" s="525"/>
      <c r="AS312" s="525"/>
      <c r="AT312" s="525"/>
      <c r="AU312" s="525"/>
      <c r="AV312" s="525"/>
      <c r="AW312" s="525"/>
      <c r="AX312" s="525"/>
      <c r="AY312" s="525"/>
      <c r="AZ312" s="525"/>
      <c r="BA312" s="157"/>
      <c r="BB312" s="157"/>
      <c r="BC312" s="157"/>
      <c r="BD312" s="157"/>
      <c r="BE312" s="157"/>
      <c r="BF312" s="157"/>
      <c r="BG312" s="157"/>
      <c r="BH312" s="157"/>
      <c r="BI312" s="157"/>
      <c r="BJ312" s="157"/>
      <c r="BK312" s="157"/>
      <c r="BL312" s="157"/>
      <c r="BM312" s="157"/>
      <c r="BN312" s="157"/>
      <c r="BO312" s="157"/>
      <c r="BP312" s="493"/>
      <c r="BQ312" s="157"/>
      <c r="BR312" s="494"/>
      <c r="BS312" s="157"/>
      <c r="BT312" s="157"/>
      <c r="BU312" s="157"/>
      <c r="BV312" s="157"/>
      <c r="BW312" s="157"/>
      <c r="BX312" s="157"/>
      <c r="BY312" s="157"/>
      <c r="BZ312" s="157"/>
      <c r="CA312" s="157"/>
      <c r="CB312" s="157"/>
      <c r="CC312" s="157"/>
      <c r="CD312" s="157"/>
      <c r="CE312" s="157"/>
      <c r="CF312" s="157"/>
      <c r="CG312" s="157"/>
      <c r="CH312" s="157"/>
      <c r="CI312" s="157"/>
      <c r="CJ312" s="157"/>
      <c r="CK312" s="157"/>
      <c r="CL312" s="157"/>
      <c r="CM312" s="157"/>
      <c r="CN312" s="157"/>
      <c r="CO312" s="157"/>
      <c r="CP312" s="157"/>
      <c r="CQ312" s="157"/>
      <c r="CR312" s="157"/>
      <c r="CS312" s="157"/>
      <c r="CT312" s="157"/>
      <c r="CU312" s="157"/>
      <c r="CV312" s="157"/>
      <c r="CW312" s="157"/>
      <c r="CX312" s="157"/>
      <c r="CY312" s="157"/>
      <c r="CZ312" s="157"/>
      <c r="DA312" s="157"/>
      <c r="DB312" s="157"/>
      <c r="DC312" s="157"/>
      <c r="DD312" s="157"/>
      <c r="DE312" s="157"/>
      <c r="DF312" s="157"/>
      <c r="DG312" s="157"/>
      <c r="DH312" s="157"/>
      <c r="DI312" s="157"/>
      <c r="DJ312" s="157"/>
      <c r="DK312" s="157"/>
      <c r="DL312" s="157"/>
      <c r="DM312" s="157"/>
      <c r="DN312" s="157"/>
      <c r="DO312" s="157"/>
      <c r="DP312" s="157"/>
      <c r="DQ312" s="157"/>
      <c r="DR312" s="157"/>
      <c r="DS312" s="157"/>
      <c r="DT312" s="157"/>
      <c r="DU312" s="157"/>
      <c r="DV312" s="157"/>
      <c r="DW312" s="157"/>
      <c r="DX312" s="157"/>
      <c r="DY312" s="157"/>
      <c r="DZ312" s="157"/>
      <c r="EA312" s="157"/>
      <c r="EB312" s="157"/>
      <c r="EC312" s="157"/>
      <c r="ED312" s="157"/>
      <c r="EE312" s="157"/>
    </row>
    <row r="313" spans="1:135" ht="9.75" customHeight="1">
      <c r="A313" s="157"/>
      <c r="B313" s="157"/>
      <c r="C313" s="157"/>
      <c r="D313" s="157"/>
      <c r="E313" s="157"/>
      <c r="F313" s="157"/>
      <c r="G313" s="157"/>
      <c r="H313" s="157"/>
      <c r="I313" s="494"/>
      <c r="J313" s="494"/>
      <c r="K313" s="494"/>
      <c r="L313" s="494"/>
      <c r="M313" s="494"/>
      <c r="N313" s="494"/>
      <c r="O313" s="494"/>
      <c r="P313" s="494"/>
      <c r="Q313" s="494"/>
      <c r="R313" s="494"/>
      <c r="S313" s="494"/>
      <c r="T313" s="494"/>
      <c r="U313" s="494"/>
      <c r="V313" s="494"/>
      <c r="W313" s="494"/>
      <c r="X313" s="494"/>
      <c r="Y313" s="494"/>
      <c r="Z313" s="494"/>
      <c r="AA313" s="494"/>
      <c r="AB313" s="494"/>
      <c r="AH313" s="492"/>
      <c r="AI313" s="157"/>
      <c r="AJ313" s="157"/>
      <c r="AK313" s="525"/>
      <c r="AL313" s="525"/>
      <c r="AM313" s="525"/>
      <c r="AN313" s="157"/>
      <c r="AO313" s="157"/>
      <c r="AP313" s="525"/>
      <c r="AQ313" s="525"/>
      <c r="AR313" s="525"/>
      <c r="AS313" s="525"/>
      <c r="AT313" s="525"/>
      <c r="AU313" s="525"/>
      <c r="AV313" s="525"/>
      <c r="AW313" s="525"/>
      <c r="AX313" s="525"/>
      <c r="AY313" s="525"/>
      <c r="AZ313" s="525"/>
      <c r="BA313" s="157"/>
      <c r="BB313" s="157"/>
      <c r="BC313" s="157"/>
      <c r="BD313" s="157"/>
      <c r="BE313" s="157"/>
      <c r="BF313" s="157"/>
      <c r="BG313" s="157"/>
      <c r="BH313" s="157"/>
      <c r="BI313" s="157"/>
      <c r="BJ313" s="157"/>
      <c r="BK313" s="157"/>
      <c r="BL313" s="157"/>
      <c r="BM313" s="157"/>
      <c r="BN313" s="157"/>
      <c r="BO313" s="157"/>
      <c r="BP313" s="493"/>
      <c r="BQ313" s="157"/>
      <c r="BR313" s="494"/>
      <c r="BS313" s="157"/>
      <c r="BT313" s="157"/>
      <c r="BU313" s="157"/>
      <c r="BV313" s="157"/>
      <c r="BW313" s="157"/>
      <c r="BX313" s="157"/>
      <c r="BY313" s="157"/>
      <c r="BZ313" s="157"/>
      <c r="CA313" s="157"/>
      <c r="CB313" s="157"/>
      <c r="CC313" s="157"/>
      <c r="CD313" s="157"/>
      <c r="CE313" s="157"/>
      <c r="CF313" s="157"/>
      <c r="CG313" s="157"/>
      <c r="CH313" s="157"/>
      <c r="CI313" s="157"/>
      <c r="CJ313" s="157"/>
      <c r="CK313" s="157"/>
      <c r="CL313" s="157"/>
      <c r="CM313" s="157"/>
      <c r="CN313" s="157"/>
      <c r="CO313" s="157"/>
      <c r="CP313" s="157"/>
      <c r="CQ313" s="157"/>
      <c r="CR313" s="157"/>
      <c r="CS313" s="157"/>
      <c r="CT313" s="157"/>
      <c r="CU313" s="157"/>
      <c r="CV313" s="157"/>
      <c r="CW313" s="157"/>
      <c r="CX313" s="157"/>
      <c r="CY313" s="157"/>
      <c r="CZ313" s="157"/>
      <c r="DA313" s="157"/>
      <c r="DB313" s="157"/>
      <c r="DC313" s="157"/>
      <c r="DD313" s="157"/>
      <c r="DE313" s="157"/>
      <c r="DF313" s="157"/>
      <c r="DG313" s="157"/>
      <c r="DH313" s="157"/>
      <c r="DI313" s="157"/>
      <c r="DJ313" s="157"/>
      <c r="DK313" s="157"/>
      <c r="DL313" s="157"/>
      <c r="DM313" s="157"/>
      <c r="DN313" s="157"/>
      <c r="DO313" s="157"/>
      <c r="DP313" s="157"/>
      <c r="DQ313" s="157"/>
      <c r="DR313" s="157"/>
      <c r="DS313" s="157"/>
      <c r="DT313" s="157"/>
      <c r="DU313" s="157"/>
      <c r="DV313" s="157"/>
      <c r="DW313" s="157"/>
      <c r="DX313" s="157"/>
      <c r="DY313" s="157"/>
      <c r="DZ313" s="157"/>
      <c r="EA313" s="157"/>
      <c r="EB313" s="157"/>
      <c r="EC313" s="157"/>
      <c r="ED313" s="157"/>
      <c r="EE313" s="157"/>
    </row>
    <row r="314" spans="1:135" ht="9.75" customHeight="1">
      <c r="A314" s="157"/>
      <c r="B314" s="157"/>
      <c r="C314" s="157"/>
      <c r="D314" s="157"/>
      <c r="E314" s="157"/>
      <c r="F314" s="157"/>
      <c r="G314" s="157"/>
      <c r="H314" s="157"/>
      <c r="I314" s="494"/>
      <c r="J314" s="494"/>
      <c r="K314" s="494"/>
      <c r="L314" s="494"/>
      <c r="M314" s="494"/>
      <c r="N314" s="494"/>
      <c r="O314" s="494"/>
      <c r="P314" s="494"/>
      <c r="Q314" s="494"/>
      <c r="R314" s="494"/>
      <c r="S314" s="494"/>
      <c r="T314" s="494"/>
      <c r="U314" s="494"/>
      <c r="V314" s="494"/>
      <c r="W314" s="494"/>
      <c r="X314" s="494"/>
      <c r="Y314" s="494"/>
      <c r="Z314" s="494"/>
      <c r="AA314" s="494"/>
      <c r="AB314" s="494"/>
      <c r="AH314" s="492"/>
      <c r="AI314" s="157"/>
      <c r="AJ314" s="157"/>
      <c r="AK314" s="525"/>
      <c r="AL314" s="525"/>
      <c r="AM314" s="525"/>
      <c r="AN314" s="157"/>
      <c r="AO314" s="157"/>
      <c r="AP314" s="525"/>
      <c r="AQ314" s="525"/>
      <c r="AR314" s="525"/>
      <c r="AS314" s="525"/>
      <c r="AT314" s="525"/>
      <c r="AU314" s="525"/>
      <c r="AV314" s="525"/>
      <c r="AW314" s="525"/>
      <c r="AX314" s="525"/>
      <c r="AY314" s="525"/>
      <c r="AZ314" s="525"/>
      <c r="BA314" s="157"/>
      <c r="BB314" s="157"/>
      <c r="BC314" s="157"/>
      <c r="BD314" s="157"/>
      <c r="BE314" s="157"/>
      <c r="BF314" s="157"/>
      <c r="BG314" s="157"/>
      <c r="BH314" s="157"/>
      <c r="BI314" s="157"/>
      <c r="BJ314" s="157"/>
      <c r="BK314" s="157"/>
      <c r="BL314" s="157"/>
      <c r="BM314" s="157"/>
      <c r="BN314" s="157"/>
      <c r="BO314" s="157"/>
      <c r="BP314" s="493"/>
      <c r="BQ314" s="157"/>
      <c r="BR314" s="494"/>
      <c r="BS314" s="157"/>
      <c r="BT314" s="157"/>
      <c r="BU314" s="157"/>
      <c r="BV314" s="157"/>
      <c r="BW314" s="157"/>
      <c r="BX314" s="157"/>
      <c r="BY314" s="157"/>
      <c r="BZ314" s="157"/>
      <c r="CA314" s="157"/>
      <c r="CB314" s="157"/>
      <c r="CC314" s="157"/>
      <c r="CD314" s="157"/>
      <c r="CE314" s="157"/>
      <c r="CF314" s="157"/>
      <c r="CG314" s="157"/>
      <c r="CH314" s="157"/>
      <c r="CI314" s="157"/>
      <c r="CJ314" s="157"/>
      <c r="CK314" s="157"/>
      <c r="CL314" s="157"/>
      <c r="CM314" s="157"/>
      <c r="CN314" s="157"/>
      <c r="CO314" s="157"/>
      <c r="CP314" s="157"/>
      <c r="CQ314" s="157"/>
      <c r="CR314" s="157"/>
      <c r="CS314" s="157"/>
      <c r="CT314" s="157"/>
      <c r="CU314" s="157"/>
      <c r="CV314" s="157"/>
      <c r="CW314" s="157"/>
      <c r="CX314" s="157"/>
      <c r="CY314" s="157"/>
      <c r="CZ314" s="157"/>
      <c r="DA314" s="157"/>
      <c r="DB314" s="157"/>
      <c r="DC314" s="157"/>
      <c r="DD314" s="157"/>
      <c r="DE314" s="157"/>
      <c r="DF314" s="157"/>
      <c r="DG314" s="157"/>
      <c r="DH314" s="157"/>
      <c r="DI314" s="157"/>
      <c r="DJ314" s="157"/>
      <c r="DK314" s="157"/>
      <c r="DL314" s="157"/>
      <c r="DM314" s="157"/>
      <c r="DN314" s="157"/>
      <c r="DO314" s="157"/>
      <c r="DP314" s="157"/>
      <c r="DQ314" s="157"/>
      <c r="DR314" s="157"/>
      <c r="DS314" s="157"/>
      <c r="DT314" s="157"/>
      <c r="DU314" s="157"/>
      <c r="DV314" s="157"/>
      <c r="DW314" s="157"/>
      <c r="DX314" s="157"/>
      <c r="DY314" s="157"/>
      <c r="DZ314" s="157"/>
      <c r="EA314" s="157"/>
      <c r="EB314" s="157"/>
      <c r="EC314" s="157"/>
      <c r="ED314" s="157"/>
      <c r="EE314" s="157"/>
    </row>
    <row r="315" spans="1:135" ht="9.75" customHeight="1">
      <c r="A315" s="157"/>
      <c r="B315" s="157"/>
      <c r="C315" s="157"/>
      <c r="D315" s="157"/>
      <c r="E315" s="157"/>
      <c r="F315" s="157"/>
      <c r="G315" s="157"/>
      <c r="H315" s="157"/>
      <c r="I315" s="494"/>
      <c r="J315" s="494"/>
      <c r="K315" s="494"/>
      <c r="L315" s="494"/>
      <c r="M315" s="494"/>
      <c r="N315" s="494"/>
      <c r="O315" s="494"/>
      <c r="P315" s="494"/>
      <c r="Q315" s="494"/>
      <c r="R315" s="494"/>
      <c r="S315" s="494"/>
      <c r="T315" s="494"/>
      <c r="U315" s="494"/>
      <c r="V315" s="494"/>
      <c r="W315" s="494"/>
      <c r="X315" s="494"/>
      <c r="Y315" s="494"/>
      <c r="Z315" s="494"/>
      <c r="AA315" s="494"/>
      <c r="AB315" s="494"/>
      <c r="AH315" s="492"/>
      <c r="AI315" s="157"/>
      <c r="AJ315" s="157"/>
      <c r="AK315" s="525"/>
      <c r="AL315" s="525"/>
      <c r="AM315" s="525"/>
      <c r="AN315" s="157"/>
      <c r="AO315" s="157"/>
      <c r="AP315" s="525"/>
      <c r="AQ315" s="525"/>
      <c r="AR315" s="525"/>
      <c r="AS315" s="525"/>
      <c r="AT315" s="525"/>
      <c r="AU315" s="525"/>
      <c r="AV315" s="525"/>
      <c r="AW315" s="525"/>
      <c r="AX315" s="525"/>
      <c r="AY315" s="525"/>
      <c r="AZ315" s="525"/>
      <c r="BA315" s="157"/>
      <c r="BB315" s="157"/>
      <c r="BC315" s="157"/>
      <c r="BD315" s="157"/>
      <c r="BE315" s="157"/>
      <c r="BF315" s="157"/>
      <c r="BG315" s="157"/>
      <c r="BH315" s="157"/>
      <c r="BI315" s="157"/>
      <c r="BJ315" s="157"/>
      <c r="BK315" s="157"/>
      <c r="BL315" s="157"/>
      <c r="BM315" s="157"/>
      <c r="BN315" s="157"/>
      <c r="BO315" s="157"/>
      <c r="BP315" s="493"/>
      <c r="BQ315" s="157"/>
      <c r="BR315" s="494"/>
      <c r="BS315" s="157"/>
      <c r="BT315" s="157"/>
      <c r="BU315" s="157"/>
      <c r="BV315" s="157"/>
      <c r="BW315" s="157"/>
      <c r="BX315" s="157"/>
      <c r="BY315" s="157"/>
      <c r="BZ315" s="157"/>
      <c r="CA315" s="157"/>
      <c r="CB315" s="157"/>
      <c r="CC315" s="157"/>
      <c r="CD315" s="157"/>
      <c r="CE315" s="157"/>
      <c r="CF315" s="157"/>
      <c r="CG315" s="157"/>
      <c r="CH315" s="157"/>
      <c r="CI315" s="157"/>
      <c r="CJ315" s="157"/>
      <c r="CK315" s="157"/>
      <c r="CL315" s="157"/>
      <c r="CM315" s="157"/>
      <c r="CN315" s="157"/>
      <c r="CO315" s="157"/>
      <c r="CP315" s="157"/>
      <c r="CQ315" s="157"/>
      <c r="CR315" s="157"/>
      <c r="CS315" s="157"/>
      <c r="CT315" s="157"/>
      <c r="CU315" s="157"/>
      <c r="CV315" s="157"/>
      <c r="CW315" s="157"/>
      <c r="CX315" s="157"/>
      <c r="CY315" s="157"/>
      <c r="CZ315" s="157"/>
      <c r="DA315" s="157"/>
      <c r="DB315" s="157"/>
      <c r="DC315" s="157"/>
      <c r="DD315" s="157"/>
      <c r="DE315" s="157"/>
      <c r="DF315" s="157"/>
      <c r="DG315" s="157"/>
      <c r="DH315" s="157"/>
      <c r="DI315" s="157"/>
      <c r="DJ315" s="157"/>
      <c r="DK315" s="157"/>
      <c r="DL315" s="157"/>
      <c r="DM315" s="157"/>
      <c r="DN315" s="157"/>
      <c r="DO315" s="157"/>
      <c r="DP315" s="157"/>
      <c r="DQ315" s="157"/>
      <c r="DR315" s="157"/>
      <c r="DS315" s="157"/>
      <c r="DT315" s="157"/>
      <c r="DU315" s="157"/>
      <c r="DV315" s="157"/>
      <c r="DW315" s="157"/>
      <c r="DX315" s="157"/>
      <c r="DY315" s="157"/>
      <c r="DZ315" s="157"/>
      <c r="EA315" s="157"/>
      <c r="EB315" s="157"/>
      <c r="EC315" s="157"/>
      <c r="ED315" s="157"/>
      <c r="EE315" s="157"/>
    </row>
    <row r="316" spans="1:135" ht="9.75" customHeight="1">
      <c r="A316" s="157"/>
      <c r="B316" s="157"/>
      <c r="C316" s="157"/>
      <c r="D316" s="157"/>
      <c r="E316" s="157"/>
      <c r="F316" s="157"/>
      <c r="G316" s="157"/>
      <c r="H316" s="157"/>
      <c r="I316" s="494"/>
      <c r="J316" s="494"/>
      <c r="K316" s="494"/>
      <c r="L316" s="494"/>
      <c r="M316" s="494"/>
      <c r="N316" s="494"/>
      <c r="O316" s="494"/>
      <c r="P316" s="494"/>
      <c r="Q316" s="494"/>
      <c r="R316" s="494"/>
      <c r="S316" s="494"/>
      <c r="T316" s="494"/>
      <c r="U316" s="494"/>
      <c r="V316" s="494"/>
      <c r="W316" s="494"/>
      <c r="X316" s="494"/>
      <c r="Y316" s="494"/>
      <c r="Z316" s="494"/>
      <c r="AA316" s="494"/>
      <c r="AB316" s="494"/>
      <c r="AH316" s="492"/>
      <c r="AI316" s="157"/>
      <c r="AJ316" s="157"/>
      <c r="AK316" s="525"/>
      <c r="AL316" s="525"/>
      <c r="AM316" s="525"/>
      <c r="AN316" s="157"/>
      <c r="AO316" s="157"/>
      <c r="AP316" s="525"/>
      <c r="AQ316" s="525"/>
      <c r="AR316" s="525"/>
      <c r="AS316" s="525"/>
      <c r="AT316" s="525"/>
      <c r="AU316" s="525"/>
      <c r="AV316" s="525"/>
      <c r="AW316" s="525"/>
      <c r="AX316" s="525"/>
      <c r="AY316" s="525"/>
      <c r="AZ316" s="525"/>
      <c r="BA316" s="157"/>
      <c r="BB316" s="157"/>
      <c r="BC316" s="157"/>
      <c r="BD316" s="157"/>
      <c r="BE316" s="157"/>
      <c r="BF316" s="157"/>
      <c r="BG316" s="157"/>
      <c r="BH316" s="157"/>
      <c r="BI316" s="157"/>
      <c r="BJ316" s="157"/>
      <c r="BK316" s="157"/>
      <c r="BL316" s="157"/>
      <c r="BM316" s="157"/>
      <c r="BN316" s="157"/>
      <c r="BO316" s="157"/>
      <c r="BP316" s="493"/>
      <c r="BQ316" s="157"/>
      <c r="BR316" s="494"/>
      <c r="BS316" s="157"/>
      <c r="BT316" s="157"/>
      <c r="BU316" s="157"/>
      <c r="BV316" s="157"/>
      <c r="BW316" s="157"/>
      <c r="BX316" s="157"/>
      <c r="BY316" s="157"/>
      <c r="BZ316" s="157"/>
      <c r="CA316" s="157"/>
      <c r="CB316" s="157"/>
      <c r="CC316" s="157"/>
      <c r="CD316" s="157"/>
      <c r="CE316" s="157"/>
      <c r="CF316" s="157"/>
      <c r="CG316" s="157"/>
      <c r="CH316" s="157"/>
      <c r="CI316" s="157"/>
      <c r="CJ316" s="157"/>
      <c r="CK316" s="157"/>
      <c r="CL316" s="157"/>
      <c r="CM316" s="157"/>
      <c r="CN316" s="157"/>
      <c r="CO316" s="157"/>
      <c r="CP316" s="157"/>
      <c r="CQ316" s="157"/>
      <c r="CR316" s="157"/>
      <c r="CS316" s="157"/>
      <c r="CT316" s="157"/>
      <c r="CU316" s="157"/>
      <c r="CV316" s="157"/>
      <c r="CW316" s="157"/>
      <c r="CX316" s="157"/>
      <c r="CY316" s="157"/>
      <c r="CZ316" s="157"/>
      <c r="DA316" s="157"/>
      <c r="DB316" s="157"/>
      <c r="DC316" s="157"/>
      <c r="DD316" s="157"/>
      <c r="DE316" s="157"/>
      <c r="DF316" s="157"/>
      <c r="DG316" s="157"/>
      <c r="DH316" s="157"/>
      <c r="DI316" s="157"/>
      <c r="DJ316" s="157"/>
      <c r="DK316" s="157"/>
      <c r="DL316" s="157"/>
      <c r="DM316" s="157"/>
      <c r="DN316" s="157"/>
      <c r="DO316" s="157"/>
      <c r="DP316" s="157"/>
      <c r="DQ316" s="157"/>
      <c r="DR316" s="157"/>
      <c r="DS316" s="157"/>
      <c r="DT316" s="157"/>
      <c r="DU316" s="157"/>
      <c r="DV316" s="157"/>
      <c r="DW316" s="157"/>
      <c r="DX316" s="157"/>
      <c r="DY316" s="157"/>
      <c r="DZ316" s="157"/>
      <c r="EA316" s="157"/>
      <c r="EB316" s="157"/>
      <c r="EC316" s="157"/>
      <c r="ED316" s="157"/>
      <c r="EE316" s="157"/>
    </row>
    <row r="317" spans="1:135" ht="9.75" customHeight="1">
      <c r="A317" s="157"/>
      <c r="B317" s="157"/>
      <c r="C317" s="157"/>
      <c r="D317" s="157"/>
      <c r="E317" s="157"/>
      <c r="F317" s="157"/>
      <c r="G317" s="157"/>
      <c r="H317" s="157"/>
      <c r="I317" s="494"/>
      <c r="J317" s="494"/>
      <c r="K317" s="494"/>
      <c r="L317" s="494"/>
      <c r="M317" s="494"/>
      <c r="N317" s="494"/>
      <c r="O317" s="494"/>
      <c r="P317" s="494"/>
      <c r="Q317" s="494"/>
      <c r="R317" s="494"/>
      <c r="S317" s="494"/>
      <c r="T317" s="494"/>
      <c r="U317" s="494"/>
      <c r="V317" s="494"/>
      <c r="W317" s="494"/>
      <c r="X317" s="494"/>
      <c r="Y317" s="494"/>
      <c r="Z317" s="494"/>
      <c r="AA317" s="494"/>
      <c r="AB317" s="494"/>
      <c r="AH317" s="492"/>
      <c r="AI317" s="157"/>
      <c r="AJ317" s="157"/>
      <c r="AK317" s="525"/>
      <c r="AL317" s="525"/>
      <c r="AM317" s="525"/>
      <c r="AN317" s="157"/>
      <c r="AO317" s="157"/>
      <c r="AP317" s="525"/>
      <c r="AQ317" s="525"/>
      <c r="AR317" s="525"/>
      <c r="AS317" s="525"/>
      <c r="AT317" s="525"/>
      <c r="AU317" s="525"/>
      <c r="AV317" s="525"/>
      <c r="AW317" s="525"/>
      <c r="AX317" s="525"/>
      <c r="AY317" s="525"/>
      <c r="AZ317" s="525"/>
      <c r="BA317" s="157"/>
      <c r="BB317" s="157"/>
      <c r="BC317" s="157"/>
      <c r="BD317" s="157"/>
      <c r="BE317" s="157"/>
      <c r="BF317" s="157"/>
      <c r="BG317" s="157"/>
      <c r="BH317" s="157"/>
      <c r="BI317" s="157"/>
      <c r="BJ317" s="157"/>
      <c r="BK317" s="157"/>
      <c r="BL317" s="157"/>
      <c r="BM317" s="157"/>
      <c r="BN317" s="157"/>
      <c r="BO317" s="157"/>
      <c r="BP317" s="493"/>
      <c r="BQ317" s="157"/>
      <c r="BR317" s="494"/>
      <c r="BS317" s="157"/>
      <c r="BT317" s="157"/>
      <c r="BU317" s="157"/>
      <c r="BV317" s="157"/>
      <c r="BW317" s="157"/>
      <c r="BX317" s="157"/>
      <c r="BY317" s="157"/>
      <c r="BZ317" s="157"/>
      <c r="CA317" s="157"/>
      <c r="CB317" s="157"/>
      <c r="CC317" s="157"/>
      <c r="CD317" s="157"/>
      <c r="CE317" s="157"/>
      <c r="CF317" s="157"/>
      <c r="CG317" s="157"/>
      <c r="CH317" s="157"/>
      <c r="CI317" s="157"/>
      <c r="CJ317" s="157"/>
      <c r="CK317" s="157"/>
      <c r="CL317" s="157"/>
      <c r="CM317" s="157"/>
      <c r="CN317" s="157"/>
      <c r="CO317" s="157"/>
      <c r="CP317" s="157"/>
      <c r="CQ317" s="157"/>
      <c r="CR317" s="157"/>
      <c r="CS317" s="157"/>
      <c r="CT317" s="157"/>
      <c r="CU317" s="157"/>
      <c r="CV317" s="157"/>
      <c r="CW317" s="157"/>
      <c r="CX317" s="157"/>
      <c r="CY317" s="157"/>
      <c r="CZ317" s="157"/>
      <c r="DA317" s="157"/>
      <c r="DB317" s="157"/>
      <c r="DC317" s="157"/>
      <c r="DD317" s="157"/>
      <c r="DE317" s="157"/>
      <c r="DF317" s="157"/>
      <c r="DG317" s="157"/>
      <c r="DH317" s="157"/>
      <c r="DI317" s="157"/>
      <c r="DJ317" s="157"/>
      <c r="DK317" s="157"/>
      <c r="DL317" s="157"/>
      <c r="DM317" s="157"/>
      <c r="DN317" s="157"/>
      <c r="DO317" s="157"/>
      <c r="DP317" s="157"/>
      <c r="DQ317" s="157"/>
      <c r="DR317" s="157"/>
      <c r="DS317" s="157"/>
      <c r="DT317" s="157"/>
      <c r="DU317" s="157"/>
      <c r="DV317" s="157"/>
      <c r="DW317" s="157"/>
      <c r="DX317" s="157"/>
      <c r="DY317" s="157"/>
      <c r="DZ317" s="157"/>
      <c r="EA317" s="157"/>
      <c r="EB317" s="157"/>
      <c r="EC317" s="157"/>
      <c r="ED317" s="157"/>
      <c r="EE317" s="157"/>
    </row>
    <row r="318" spans="1:135" ht="9.75" customHeight="1">
      <c r="A318" s="157"/>
      <c r="B318" s="157"/>
      <c r="C318" s="157"/>
      <c r="D318" s="157"/>
      <c r="E318" s="157"/>
      <c r="F318" s="157"/>
      <c r="G318" s="157"/>
      <c r="H318" s="157"/>
      <c r="I318" s="494"/>
      <c r="J318" s="494"/>
      <c r="K318" s="494"/>
      <c r="L318" s="494"/>
      <c r="M318" s="494"/>
      <c r="N318" s="494"/>
      <c r="O318" s="494"/>
      <c r="P318" s="494"/>
      <c r="Q318" s="494"/>
      <c r="R318" s="494"/>
      <c r="S318" s="494"/>
      <c r="T318" s="494"/>
      <c r="U318" s="494"/>
      <c r="V318" s="494"/>
      <c r="W318" s="494"/>
      <c r="X318" s="494"/>
      <c r="Y318" s="494"/>
      <c r="Z318" s="494"/>
      <c r="AA318" s="494"/>
      <c r="AB318" s="494"/>
      <c r="AH318" s="492"/>
      <c r="AI318" s="157"/>
      <c r="AJ318" s="157"/>
      <c r="AK318" s="525"/>
      <c r="AL318" s="525"/>
      <c r="AM318" s="525"/>
      <c r="AN318" s="157"/>
      <c r="AO318" s="157"/>
      <c r="AP318" s="525"/>
      <c r="AQ318" s="525"/>
      <c r="AR318" s="525"/>
      <c r="AS318" s="525"/>
      <c r="AT318" s="525"/>
      <c r="AU318" s="525"/>
      <c r="AV318" s="525"/>
      <c r="AW318" s="525"/>
      <c r="AX318" s="525"/>
      <c r="AY318" s="525"/>
      <c r="AZ318" s="525"/>
      <c r="BA318" s="157"/>
      <c r="BB318" s="157"/>
      <c r="BC318" s="157"/>
      <c r="BD318" s="157"/>
      <c r="BE318" s="157"/>
      <c r="BF318" s="157"/>
      <c r="BG318" s="157"/>
      <c r="BH318" s="157"/>
      <c r="BI318" s="157"/>
      <c r="BJ318" s="157"/>
      <c r="BK318" s="157"/>
      <c r="BL318" s="157"/>
      <c r="BM318" s="157"/>
      <c r="BN318" s="157"/>
      <c r="BO318" s="157"/>
      <c r="BP318" s="493"/>
      <c r="BQ318" s="157"/>
      <c r="BR318" s="494"/>
      <c r="BS318" s="157"/>
      <c r="BT318" s="157"/>
      <c r="BU318" s="157"/>
      <c r="BV318" s="157"/>
      <c r="BW318" s="157"/>
      <c r="BX318" s="157"/>
      <c r="BY318" s="157"/>
      <c r="BZ318" s="157"/>
      <c r="CA318" s="157"/>
      <c r="CB318" s="157"/>
      <c r="CC318" s="157"/>
      <c r="CD318" s="157"/>
      <c r="CE318" s="157"/>
      <c r="CF318" s="157"/>
      <c r="CG318" s="157"/>
      <c r="CH318" s="157"/>
      <c r="CI318" s="157"/>
      <c r="CJ318" s="157"/>
      <c r="CK318" s="157"/>
      <c r="CL318" s="157"/>
      <c r="CM318" s="157"/>
      <c r="CN318" s="157"/>
      <c r="CO318" s="157"/>
      <c r="CP318" s="157"/>
      <c r="CQ318" s="157"/>
      <c r="CR318" s="157"/>
      <c r="CS318" s="157"/>
      <c r="CT318" s="157"/>
      <c r="CU318" s="157"/>
      <c r="CV318" s="157"/>
      <c r="CW318" s="157"/>
      <c r="CX318" s="157"/>
      <c r="CY318" s="157"/>
      <c r="CZ318" s="157"/>
      <c r="DA318" s="157"/>
      <c r="DB318" s="157"/>
      <c r="DC318" s="157"/>
      <c r="DD318" s="157"/>
      <c r="DE318" s="157"/>
      <c r="DF318" s="157"/>
      <c r="DG318" s="157"/>
      <c r="DH318" s="157"/>
      <c r="DI318" s="157"/>
      <c r="DJ318" s="157"/>
      <c r="DK318" s="157"/>
      <c r="DL318" s="157"/>
      <c r="DM318" s="157"/>
      <c r="DN318" s="157"/>
      <c r="DO318" s="157"/>
      <c r="DP318" s="157"/>
      <c r="DQ318" s="157"/>
      <c r="DR318" s="157"/>
      <c r="DS318" s="157"/>
      <c r="DT318" s="157"/>
      <c r="DU318" s="157"/>
      <c r="DV318" s="157"/>
      <c r="DW318" s="157"/>
      <c r="DX318" s="157"/>
      <c r="DY318" s="157"/>
      <c r="DZ318" s="157"/>
      <c r="EA318" s="157"/>
      <c r="EB318" s="157"/>
      <c r="EC318" s="157"/>
      <c r="ED318" s="157"/>
      <c r="EE318" s="157"/>
    </row>
    <row r="319" spans="1:135" ht="9.75" customHeight="1">
      <c r="A319" s="157"/>
      <c r="B319" s="157"/>
      <c r="C319" s="157"/>
      <c r="D319" s="157"/>
      <c r="E319" s="157"/>
      <c r="F319" s="157"/>
      <c r="G319" s="157"/>
      <c r="H319" s="157"/>
      <c r="I319" s="494"/>
      <c r="J319" s="494"/>
      <c r="K319" s="494"/>
      <c r="L319" s="494"/>
      <c r="M319" s="494"/>
      <c r="N319" s="494"/>
      <c r="O319" s="494"/>
      <c r="P319" s="494"/>
      <c r="Q319" s="494"/>
      <c r="R319" s="494"/>
      <c r="S319" s="494"/>
      <c r="T319" s="494"/>
      <c r="U319" s="494"/>
      <c r="V319" s="494"/>
      <c r="W319" s="494"/>
      <c r="X319" s="494"/>
      <c r="Y319" s="494"/>
      <c r="Z319" s="494"/>
      <c r="AA319" s="494"/>
      <c r="AB319" s="494"/>
      <c r="AH319" s="492"/>
      <c r="AI319" s="157"/>
      <c r="AJ319" s="157"/>
      <c r="AK319" s="525"/>
      <c r="AL319" s="525"/>
      <c r="AM319" s="525"/>
      <c r="AN319" s="157"/>
      <c r="AO319" s="157"/>
      <c r="AP319" s="525"/>
      <c r="AQ319" s="525"/>
      <c r="AR319" s="525"/>
      <c r="AS319" s="525"/>
      <c r="AT319" s="525"/>
      <c r="AU319" s="525"/>
      <c r="AV319" s="525"/>
      <c r="AW319" s="525"/>
      <c r="AX319" s="525"/>
      <c r="AY319" s="525"/>
      <c r="AZ319" s="525"/>
      <c r="BA319" s="157"/>
      <c r="BB319" s="157"/>
      <c r="BC319" s="157"/>
      <c r="BD319" s="157"/>
      <c r="BE319" s="157"/>
      <c r="BF319" s="157"/>
      <c r="BG319" s="157"/>
      <c r="BH319" s="157"/>
      <c r="BI319" s="157"/>
      <c r="BJ319" s="157"/>
      <c r="BK319" s="157"/>
      <c r="BL319" s="157"/>
      <c r="BM319" s="157"/>
      <c r="BN319" s="157"/>
      <c r="BO319" s="157"/>
      <c r="BP319" s="493"/>
      <c r="BQ319" s="157"/>
      <c r="BR319" s="494"/>
      <c r="BS319" s="157"/>
      <c r="BT319" s="157"/>
      <c r="BU319" s="157"/>
      <c r="BV319" s="157"/>
      <c r="BW319" s="157"/>
      <c r="BX319" s="157"/>
      <c r="BY319" s="157"/>
      <c r="BZ319" s="157"/>
      <c r="CA319" s="157"/>
      <c r="CB319" s="157"/>
      <c r="CC319" s="157"/>
      <c r="CD319" s="157"/>
      <c r="CE319" s="157"/>
      <c r="CF319" s="157"/>
      <c r="CG319" s="157"/>
      <c r="CH319" s="157"/>
      <c r="CI319" s="157"/>
      <c r="CJ319" s="157"/>
      <c r="CK319" s="157"/>
      <c r="CL319" s="157"/>
      <c r="CM319" s="157"/>
      <c r="CN319" s="157"/>
      <c r="CO319" s="157"/>
      <c r="CP319" s="157"/>
      <c r="CQ319" s="157"/>
      <c r="CR319" s="157"/>
      <c r="CS319" s="157"/>
      <c r="CT319" s="157"/>
      <c r="CU319" s="157"/>
      <c r="CV319" s="157"/>
      <c r="CW319" s="157"/>
      <c r="CX319" s="157"/>
      <c r="CY319" s="157"/>
      <c r="CZ319" s="157"/>
      <c r="DA319" s="157"/>
      <c r="DB319" s="157"/>
      <c r="DC319" s="157"/>
      <c r="DD319" s="157"/>
      <c r="DE319" s="157"/>
      <c r="DF319" s="157"/>
      <c r="DG319" s="157"/>
      <c r="DH319" s="157"/>
      <c r="DI319" s="157"/>
      <c r="DJ319" s="157"/>
      <c r="DK319" s="157"/>
      <c r="DL319" s="157"/>
      <c r="DM319" s="157"/>
      <c r="DN319" s="157"/>
      <c r="DO319" s="157"/>
      <c r="DP319" s="157"/>
      <c r="DQ319" s="157"/>
      <c r="DR319" s="157"/>
      <c r="DS319" s="157"/>
      <c r="DT319" s="157"/>
      <c r="DU319" s="157"/>
      <c r="DV319" s="157"/>
      <c r="DW319" s="157"/>
      <c r="DX319" s="157"/>
      <c r="DY319" s="157"/>
      <c r="DZ319" s="157"/>
      <c r="EA319" s="157"/>
      <c r="EB319" s="157"/>
      <c r="EC319" s="157"/>
      <c r="ED319" s="157"/>
      <c r="EE319" s="157"/>
    </row>
    <row r="320" spans="1:135" ht="9.75" customHeight="1">
      <c r="A320" s="157"/>
      <c r="B320" s="157"/>
      <c r="C320" s="157"/>
      <c r="D320" s="157"/>
      <c r="E320" s="157"/>
      <c r="F320" s="157"/>
      <c r="G320" s="157"/>
      <c r="H320" s="157"/>
      <c r="I320" s="494"/>
      <c r="J320" s="494"/>
      <c r="K320" s="494"/>
      <c r="L320" s="494"/>
      <c r="M320" s="494"/>
      <c r="N320" s="494"/>
      <c r="O320" s="494"/>
      <c r="P320" s="494"/>
      <c r="Q320" s="494"/>
      <c r="R320" s="494"/>
      <c r="S320" s="494"/>
      <c r="T320" s="494"/>
      <c r="U320" s="494"/>
      <c r="V320" s="494"/>
      <c r="W320" s="494"/>
      <c r="X320" s="494"/>
      <c r="Y320" s="494"/>
      <c r="Z320" s="494"/>
      <c r="AA320" s="494"/>
      <c r="AB320" s="494"/>
      <c r="AH320" s="492"/>
      <c r="AI320" s="157"/>
      <c r="AJ320" s="157"/>
      <c r="AK320" s="525"/>
      <c r="AL320" s="525"/>
      <c r="AM320" s="525"/>
      <c r="AN320" s="157"/>
      <c r="AO320" s="157"/>
      <c r="AP320" s="525"/>
      <c r="AQ320" s="525"/>
      <c r="AR320" s="525"/>
      <c r="AS320" s="525"/>
      <c r="AT320" s="525"/>
      <c r="AU320" s="525"/>
      <c r="AV320" s="525"/>
      <c r="AW320" s="525"/>
      <c r="AX320" s="525"/>
      <c r="AY320" s="525"/>
      <c r="AZ320" s="525"/>
      <c r="BA320" s="157"/>
      <c r="BB320" s="157"/>
      <c r="BC320" s="157"/>
      <c r="BD320" s="157"/>
      <c r="BE320" s="157"/>
      <c r="BF320" s="157"/>
      <c r="BG320" s="157"/>
      <c r="BH320" s="157"/>
      <c r="BI320" s="157"/>
      <c r="BJ320" s="157"/>
      <c r="BK320" s="157"/>
      <c r="BL320" s="157"/>
      <c r="BM320" s="157"/>
      <c r="BN320" s="157"/>
      <c r="BO320" s="157"/>
      <c r="BP320" s="493"/>
      <c r="BQ320" s="157"/>
      <c r="BR320" s="494"/>
      <c r="BS320" s="157"/>
      <c r="BT320" s="157"/>
      <c r="BU320" s="157"/>
      <c r="BV320" s="157"/>
      <c r="BW320" s="157"/>
      <c r="BX320" s="157"/>
      <c r="BY320" s="157"/>
      <c r="BZ320" s="157"/>
      <c r="CA320" s="157"/>
      <c r="CB320" s="157"/>
      <c r="CC320" s="157"/>
      <c r="CD320" s="157"/>
      <c r="CE320" s="157"/>
      <c r="CF320" s="157"/>
      <c r="CG320" s="157"/>
      <c r="CH320" s="157"/>
      <c r="CI320" s="157"/>
      <c r="CJ320" s="157"/>
      <c r="CK320" s="157"/>
      <c r="CL320" s="157"/>
      <c r="CM320" s="157"/>
      <c r="CN320" s="157"/>
      <c r="CO320" s="157"/>
      <c r="CP320" s="157"/>
      <c r="CQ320" s="157"/>
      <c r="CR320" s="157"/>
      <c r="CS320" s="157"/>
      <c r="CT320" s="157"/>
      <c r="CU320" s="157"/>
      <c r="CV320" s="157"/>
      <c r="CW320" s="157"/>
      <c r="CX320" s="157"/>
      <c r="CY320" s="157"/>
      <c r="CZ320" s="157"/>
      <c r="DA320" s="157"/>
      <c r="DB320" s="157"/>
      <c r="DC320" s="157"/>
      <c r="DD320" s="157"/>
      <c r="DE320" s="157"/>
      <c r="DF320" s="157"/>
      <c r="DG320" s="157"/>
      <c r="DH320" s="157"/>
      <c r="DI320" s="157"/>
      <c r="DJ320" s="157"/>
      <c r="DK320" s="157"/>
      <c r="DL320" s="157"/>
      <c r="DM320" s="157"/>
      <c r="DN320" s="157"/>
      <c r="DO320" s="157"/>
      <c r="DP320" s="157"/>
      <c r="DQ320" s="157"/>
      <c r="DR320" s="157"/>
      <c r="DS320" s="157"/>
      <c r="DT320" s="157"/>
      <c r="DU320" s="157"/>
      <c r="DV320" s="157"/>
      <c r="DW320" s="157"/>
      <c r="DX320" s="157"/>
      <c r="DY320" s="157"/>
      <c r="DZ320" s="157"/>
      <c r="EA320" s="157"/>
      <c r="EB320" s="157"/>
      <c r="EC320" s="157"/>
      <c r="ED320" s="157"/>
      <c r="EE320" s="157"/>
    </row>
    <row r="321" spans="1:135" ht="9.75" customHeight="1">
      <c r="A321" s="157"/>
      <c r="B321" s="157"/>
      <c r="C321" s="157"/>
      <c r="D321" s="157"/>
      <c r="E321" s="157"/>
      <c r="F321" s="157"/>
      <c r="G321" s="157"/>
      <c r="H321" s="157"/>
      <c r="I321" s="494"/>
      <c r="J321" s="494"/>
      <c r="K321" s="494"/>
      <c r="L321" s="494"/>
      <c r="M321" s="494"/>
      <c r="N321" s="494"/>
      <c r="O321" s="494"/>
      <c r="P321" s="494"/>
      <c r="Q321" s="494"/>
      <c r="R321" s="494"/>
      <c r="S321" s="494"/>
      <c r="T321" s="494"/>
      <c r="U321" s="494"/>
      <c r="V321" s="494"/>
      <c r="W321" s="494"/>
      <c r="X321" s="494"/>
      <c r="Y321" s="494"/>
      <c r="Z321" s="494"/>
      <c r="AA321" s="494"/>
      <c r="AB321" s="494"/>
      <c r="AH321" s="492"/>
      <c r="AI321" s="157"/>
      <c r="AJ321" s="157"/>
      <c r="AK321" s="525"/>
      <c r="AL321" s="525"/>
      <c r="AM321" s="525"/>
      <c r="AN321" s="157"/>
      <c r="AO321" s="157"/>
      <c r="AP321" s="525"/>
      <c r="AQ321" s="525"/>
      <c r="AR321" s="525"/>
      <c r="AS321" s="525"/>
      <c r="AT321" s="525"/>
      <c r="AU321" s="525"/>
      <c r="AV321" s="525"/>
      <c r="AW321" s="525"/>
      <c r="AX321" s="525"/>
      <c r="AY321" s="525"/>
      <c r="AZ321" s="525"/>
      <c r="BA321" s="157"/>
      <c r="BB321" s="157"/>
      <c r="BC321" s="157"/>
      <c r="BD321" s="157"/>
      <c r="BE321" s="157"/>
      <c r="BF321" s="157"/>
      <c r="BG321" s="157"/>
      <c r="BH321" s="157"/>
      <c r="BI321" s="157"/>
      <c r="BJ321" s="157"/>
      <c r="BK321" s="157"/>
      <c r="BL321" s="157"/>
      <c r="BM321" s="157"/>
      <c r="BN321" s="157"/>
      <c r="BO321" s="157"/>
      <c r="BP321" s="493"/>
      <c r="BQ321" s="157"/>
      <c r="BR321" s="494"/>
      <c r="BS321" s="157"/>
      <c r="BT321" s="157"/>
      <c r="BU321" s="157"/>
      <c r="BV321" s="157"/>
      <c r="BW321" s="157"/>
      <c r="BX321" s="157"/>
      <c r="BY321" s="157"/>
      <c r="BZ321" s="157"/>
      <c r="CA321" s="157"/>
      <c r="CB321" s="157"/>
      <c r="CC321" s="157"/>
      <c r="CD321" s="157"/>
      <c r="CE321" s="157"/>
      <c r="CF321" s="157"/>
      <c r="CG321" s="157"/>
      <c r="CH321" s="157"/>
      <c r="CI321" s="157"/>
      <c r="CJ321" s="157"/>
      <c r="CK321" s="157"/>
      <c r="CL321" s="157"/>
      <c r="CM321" s="157"/>
      <c r="CN321" s="157"/>
      <c r="CO321" s="157"/>
      <c r="CP321" s="157"/>
      <c r="CQ321" s="157"/>
      <c r="CR321" s="157"/>
      <c r="CS321" s="157"/>
      <c r="CT321" s="157"/>
      <c r="CU321" s="157"/>
      <c r="CV321" s="157"/>
      <c r="CW321" s="157"/>
      <c r="CX321" s="157"/>
      <c r="CY321" s="157"/>
      <c r="CZ321" s="157"/>
      <c r="DA321" s="157"/>
      <c r="DB321" s="157"/>
      <c r="DC321" s="157"/>
      <c r="DD321" s="157"/>
      <c r="DE321" s="157"/>
      <c r="DF321" s="157"/>
      <c r="DG321" s="157"/>
      <c r="DH321" s="157"/>
      <c r="DI321" s="157"/>
      <c r="DJ321" s="157"/>
      <c r="DK321" s="157"/>
      <c r="DL321" s="157"/>
      <c r="DM321" s="157"/>
      <c r="DN321" s="157"/>
      <c r="DO321" s="157"/>
      <c r="DP321" s="157"/>
      <c r="DQ321" s="157"/>
      <c r="DR321" s="157"/>
      <c r="DS321" s="157"/>
      <c r="DT321" s="157"/>
      <c r="DU321" s="157"/>
      <c r="DV321" s="157"/>
      <c r="DW321" s="157"/>
      <c r="DX321" s="157"/>
      <c r="DY321" s="157"/>
      <c r="DZ321" s="157"/>
      <c r="EA321" s="157"/>
      <c r="EB321" s="157"/>
      <c r="EC321" s="157"/>
      <c r="ED321" s="157"/>
      <c r="EE321" s="157"/>
    </row>
    <row r="322" spans="1:135" ht="9.75" customHeight="1">
      <c r="A322" s="157"/>
      <c r="B322" s="157"/>
      <c r="C322" s="157"/>
      <c r="D322" s="157"/>
      <c r="E322" s="157"/>
      <c r="F322" s="157"/>
      <c r="G322" s="157"/>
      <c r="H322" s="157"/>
      <c r="I322" s="494"/>
      <c r="J322" s="494"/>
      <c r="K322" s="494"/>
      <c r="L322" s="494"/>
      <c r="M322" s="494"/>
      <c r="N322" s="494"/>
      <c r="O322" s="494"/>
      <c r="P322" s="494"/>
      <c r="Q322" s="494"/>
      <c r="R322" s="494"/>
      <c r="S322" s="494"/>
      <c r="T322" s="494"/>
      <c r="U322" s="494"/>
      <c r="V322" s="494"/>
      <c r="W322" s="494"/>
      <c r="X322" s="494"/>
      <c r="Y322" s="494"/>
      <c r="Z322" s="494"/>
      <c r="AA322" s="494"/>
      <c r="AB322" s="494"/>
      <c r="AH322" s="492"/>
      <c r="AI322" s="157"/>
      <c r="AJ322" s="157"/>
      <c r="AK322" s="525"/>
      <c r="AL322" s="525"/>
      <c r="AM322" s="525"/>
      <c r="AN322" s="157"/>
      <c r="AO322" s="157"/>
      <c r="AP322" s="525"/>
      <c r="AQ322" s="525"/>
      <c r="AR322" s="525"/>
      <c r="AS322" s="525"/>
      <c r="AT322" s="525"/>
      <c r="AU322" s="525"/>
      <c r="AV322" s="525"/>
      <c r="AW322" s="525"/>
      <c r="AX322" s="525"/>
      <c r="AY322" s="525"/>
      <c r="AZ322" s="525"/>
      <c r="BA322" s="157"/>
      <c r="BB322" s="157"/>
      <c r="BC322" s="157"/>
      <c r="BD322" s="157"/>
      <c r="BE322" s="157"/>
      <c r="BF322" s="157"/>
      <c r="BG322" s="157"/>
      <c r="BH322" s="157"/>
      <c r="BI322" s="157"/>
      <c r="BJ322" s="157"/>
      <c r="BK322" s="157"/>
      <c r="BL322" s="157"/>
      <c r="BM322" s="157"/>
      <c r="BN322" s="157"/>
      <c r="BO322" s="157"/>
      <c r="BP322" s="493"/>
      <c r="BQ322" s="157"/>
      <c r="BR322" s="494"/>
      <c r="BS322" s="157"/>
      <c r="BT322" s="157"/>
      <c r="BU322" s="157"/>
      <c r="BV322" s="157"/>
      <c r="BW322" s="157"/>
      <c r="BX322" s="157"/>
      <c r="BY322" s="157"/>
      <c r="BZ322" s="157"/>
      <c r="CA322" s="157"/>
      <c r="CB322" s="157"/>
      <c r="CC322" s="157"/>
      <c r="CD322" s="157"/>
      <c r="CE322" s="157"/>
      <c r="CF322" s="157"/>
      <c r="CG322" s="157"/>
      <c r="CH322" s="157"/>
      <c r="CI322" s="157"/>
      <c r="CJ322" s="157"/>
      <c r="CK322" s="157"/>
      <c r="CL322" s="157"/>
      <c r="CM322" s="157"/>
      <c r="CN322" s="157"/>
      <c r="CO322" s="157"/>
      <c r="CP322" s="157"/>
      <c r="CQ322" s="157"/>
      <c r="CR322" s="157"/>
      <c r="CS322" s="157"/>
      <c r="CT322" s="157"/>
      <c r="CU322" s="157"/>
      <c r="CV322" s="157"/>
      <c r="CW322" s="157"/>
      <c r="CX322" s="157"/>
      <c r="CY322" s="157"/>
      <c r="CZ322" s="157"/>
      <c r="DA322" s="157"/>
      <c r="DB322" s="157"/>
      <c r="DC322" s="157"/>
      <c r="DD322" s="157"/>
      <c r="DE322" s="157"/>
      <c r="DF322" s="157"/>
      <c r="DG322" s="157"/>
      <c r="DH322" s="157"/>
      <c r="DI322" s="157"/>
      <c r="DJ322" s="157"/>
      <c r="DK322" s="157"/>
      <c r="DL322" s="157"/>
      <c r="DM322" s="157"/>
      <c r="DN322" s="157"/>
      <c r="DO322" s="157"/>
      <c r="DP322" s="157"/>
      <c r="DQ322" s="157"/>
      <c r="DR322" s="157"/>
      <c r="DS322" s="157"/>
      <c r="DT322" s="157"/>
      <c r="DU322" s="157"/>
      <c r="DV322" s="157"/>
      <c r="DW322" s="157"/>
      <c r="DX322" s="157"/>
      <c r="DY322" s="157"/>
      <c r="DZ322" s="157"/>
      <c r="EA322" s="157"/>
      <c r="EB322" s="157"/>
      <c r="EC322" s="157"/>
      <c r="ED322" s="157"/>
      <c r="EE322" s="157"/>
    </row>
    <row r="323" spans="1:135" ht="9.75" customHeight="1">
      <c r="A323" s="157"/>
      <c r="B323" s="157"/>
      <c r="C323" s="157"/>
      <c r="D323" s="157"/>
      <c r="E323" s="157"/>
      <c r="F323" s="157"/>
      <c r="G323" s="157"/>
      <c r="H323" s="157"/>
      <c r="I323" s="494"/>
      <c r="J323" s="494"/>
      <c r="K323" s="494"/>
      <c r="L323" s="494"/>
      <c r="M323" s="494"/>
      <c r="N323" s="494"/>
      <c r="O323" s="494"/>
      <c r="P323" s="494"/>
      <c r="Q323" s="494"/>
      <c r="R323" s="494"/>
      <c r="S323" s="494"/>
      <c r="T323" s="494"/>
      <c r="U323" s="494"/>
      <c r="V323" s="494"/>
      <c r="W323" s="494"/>
      <c r="X323" s="494"/>
      <c r="Y323" s="494"/>
      <c r="Z323" s="494"/>
      <c r="AA323" s="494"/>
      <c r="AB323" s="494"/>
      <c r="AH323" s="492"/>
      <c r="AI323" s="157"/>
      <c r="AJ323" s="157"/>
      <c r="AK323" s="525"/>
      <c r="AL323" s="525"/>
      <c r="AM323" s="525"/>
      <c r="AN323" s="157"/>
      <c r="AO323" s="157"/>
      <c r="AP323" s="525"/>
      <c r="AQ323" s="525"/>
      <c r="AR323" s="525"/>
      <c r="AS323" s="525"/>
      <c r="AT323" s="525"/>
      <c r="AU323" s="525"/>
      <c r="AV323" s="525"/>
      <c r="AW323" s="525"/>
      <c r="AX323" s="525"/>
      <c r="AY323" s="525"/>
      <c r="AZ323" s="525"/>
      <c r="BA323" s="157"/>
      <c r="BB323" s="157"/>
      <c r="BC323" s="157"/>
      <c r="BD323" s="157"/>
      <c r="BE323" s="157"/>
      <c r="BF323" s="157"/>
      <c r="BG323" s="157"/>
      <c r="BH323" s="157"/>
      <c r="BI323" s="157"/>
      <c r="BJ323" s="157"/>
      <c r="BK323" s="157"/>
      <c r="BL323" s="157"/>
      <c r="BM323" s="157"/>
      <c r="BN323" s="157"/>
      <c r="BO323" s="157"/>
      <c r="BP323" s="493"/>
      <c r="BQ323" s="157"/>
      <c r="BR323" s="494"/>
      <c r="BS323" s="157"/>
      <c r="BT323" s="157"/>
      <c r="BU323" s="157"/>
      <c r="BV323" s="157"/>
      <c r="BW323" s="157"/>
      <c r="BX323" s="157"/>
      <c r="BY323" s="157"/>
      <c r="BZ323" s="157"/>
      <c r="CA323" s="157"/>
      <c r="CB323" s="157"/>
      <c r="CC323" s="157"/>
      <c r="CD323" s="157"/>
      <c r="CE323" s="157"/>
      <c r="CF323" s="157"/>
      <c r="CG323" s="157"/>
      <c r="CH323" s="157"/>
      <c r="CI323" s="157"/>
      <c r="CJ323" s="157"/>
      <c r="CK323" s="157"/>
      <c r="CL323" s="157"/>
      <c r="CM323" s="157"/>
      <c r="CN323" s="157"/>
      <c r="CO323" s="157"/>
      <c r="CP323" s="157"/>
      <c r="CQ323" s="157"/>
      <c r="CR323" s="157"/>
      <c r="CS323" s="157"/>
      <c r="CT323" s="157"/>
      <c r="CU323" s="157"/>
      <c r="CV323" s="157"/>
      <c r="CW323" s="157"/>
      <c r="CX323" s="157"/>
      <c r="CY323" s="157"/>
      <c r="CZ323" s="157"/>
      <c r="DA323" s="157"/>
      <c r="DB323" s="157"/>
      <c r="DC323" s="157"/>
      <c r="DD323" s="157"/>
      <c r="DE323" s="157"/>
      <c r="DF323" s="157"/>
      <c r="DG323" s="157"/>
      <c r="DH323" s="157"/>
      <c r="DI323" s="157"/>
      <c r="DJ323" s="157"/>
      <c r="DK323" s="157"/>
      <c r="DL323" s="157"/>
      <c r="DM323" s="157"/>
      <c r="DN323" s="157"/>
      <c r="DO323" s="157"/>
      <c r="DP323" s="157"/>
      <c r="DQ323" s="157"/>
      <c r="DR323" s="157"/>
      <c r="DS323" s="157"/>
      <c r="DT323" s="157"/>
      <c r="DU323" s="157"/>
      <c r="DV323" s="157"/>
      <c r="DW323" s="157"/>
      <c r="DX323" s="157"/>
      <c r="DY323" s="157"/>
      <c r="DZ323" s="157"/>
      <c r="EA323" s="157"/>
      <c r="EB323" s="157"/>
      <c r="EC323" s="157"/>
      <c r="ED323" s="157"/>
      <c r="EE323" s="157"/>
    </row>
    <row r="324" spans="1:135" ht="9.75" customHeight="1">
      <c r="A324" s="157"/>
      <c r="B324" s="157"/>
      <c r="C324" s="157"/>
      <c r="D324" s="157"/>
      <c r="E324" s="157"/>
      <c r="F324" s="157"/>
      <c r="G324" s="157"/>
      <c r="H324" s="157"/>
      <c r="I324" s="494"/>
      <c r="J324" s="494"/>
      <c r="K324" s="494"/>
      <c r="L324" s="494"/>
      <c r="M324" s="494"/>
      <c r="N324" s="494"/>
      <c r="O324" s="494"/>
      <c r="P324" s="494"/>
      <c r="Q324" s="494"/>
      <c r="R324" s="494"/>
      <c r="S324" s="494"/>
      <c r="T324" s="494"/>
      <c r="U324" s="494"/>
      <c r="V324" s="494"/>
      <c r="W324" s="494"/>
      <c r="X324" s="494"/>
      <c r="Y324" s="494"/>
      <c r="Z324" s="494"/>
      <c r="AA324" s="494"/>
      <c r="AB324" s="494"/>
      <c r="AH324" s="492"/>
      <c r="AI324" s="157"/>
      <c r="AJ324" s="157"/>
      <c r="AK324" s="525"/>
      <c r="AL324" s="525"/>
      <c r="AM324" s="525"/>
      <c r="AN324" s="157"/>
      <c r="AO324" s="157"/>
      <c r="AP324" s="525"/>
      <c r="AQ324" s="525"/>
      <c r="AR324" s="525"/>
      <c r="AS324" s="525"/>
      <c r="AT324" s="525"/>
      <c r="AU324" s="525"/>
      <c r="AV324" s="525"/>
      <c r="AW324" s="525"/>
      <c r="AX324" s="525"/>
      <c r="AY324" s="525"/>
      <c r="AZ324" s="525"/>
      <c r="BA324" s="157"/>
      <c r="BB324" s="157"/>
      <c r="BC324" s="157"/>
      <c r="BD324" s="157"/>
      <c r="BE324" s="157"/>
      <c r="BF324" s="157"/>
      <c r="BG324" s="157"/>
      <c r="BH324" s="157"/>
      <c r="BI324" s="157"/>
      <c r="BJ324" s="157"/>
      <c r="BK324" s="157"/>
      <c r="BL324" s="157"/>
      <c r="BM324" s="157"/>
      <c r="BN324" s="157"/>
      <c r="BO324" s="157"/>
      <c r="BP324" s="493"/>
      <c r="BQ324" s="157"/>
      <c r="BR324" s="494"/>
      <c r="BS324" s="157"/>
      <c r="BT324" s="157"/>
      <c r="BU324" s="157"/>
      <c r="BV324" s="157"/>
      <c r="BW324" s="157"/>
      <c r="BX324" s="157"/>
      <c r="BY324" s="157"/>
      <c r="BZ324" s="157"/>
      <c r="CA324" s="157"/>
      <c r="CB324" s="157"/>
      <c r="CC324" s="157"/>
      <c r="CD324" s="157"/>
      <c r="CE324" s="157"/>
      <c r="CF324" s="157"/>
      <c r="CG324" s="157"/>
      <c r="CH324" s="157"/>
      <c r="CI324" s="157"/>
      <c r="CJ324" s="157"/>
      <c r="CK324" s="157"/>
      <c r="CL324" s="157"/>
      <c r="CM324" s="157"/>
      <c r="CN324" s="157"/>
      <c r="CO324" s="157"/>
      <c r="CP324" s="157"/>
      <c r="CQ324" s="157"/>
      <c r="CR324" s="157"/>
      <c r="CS324" s="157"/>
      <c r="CT324" s="157"/>
      <c r="CU324" s="157"/>
      <c r="CV324" s="157"/>
      <c r="CW324" s="157"/>
      <c r="CX324" s="157"/>
      <c r="CY324" s="157"/>
      <c r="CZ324" s="157"/>
      <c r="DA324" s="157"/>
      <c r="DB324" s="157"/>
      <c r="DC324" s="157"/>
      <c r="DD324" s="157"/>
      <c r="DE324" s="157"/>
      <c r="DF324" s="157"/>
      <c r="DG324" s="157"/>
      <c r="DH324" s="157"/>
      <c r="DI324" s="157"/>
      <c r="DJ324" s="157"/>
      <c r="DK324" s="157"/>
      <c r="DL324" s="157"/>
      <c r="DM324" s="157"/>
      <c r="DN324" s="157"/>
      <c r="DO324" s="157"/>
      <c r="DP324" s="157"/>
      <c r="DQ324" s="157"/>
      <c r="DR324" s="157"/>
      <c r="DS324" s="157"/>
      <c r="DT324" s="157"/>
      <c r="DU324" s="157"/>
      <c r="DV324" s="157"/>
      <c r="DW324" s="157"/>
      <c r="DX324" s="157"/>
      <c r="DY324" s="157"/>
      <c r="DZ324" s="157"/>
      <c r="EA324" s="157"/>
      <c r="EB324" s="157"/>
      <c r="EC324" s="157"/>
      <c r="ED324" s="157"/>
      <c r="EE324" s="157"/>
    </row>
    <row r="325" spans="1:135" ht="9.75" customHeight="1">
      <c r="A325" s="157"/>
      <c r="B325" s="157"/>
      <c r="C325" s="157"/>
      <c r="D325" s="157"/>
      <c r="E325" s="157"/>
      <c r="F325" s="157"/>
      <c r="G325" s="157"/>
      <c r="H325" s="157"/>
      <c r="I325" s="494"/>
      <c r="J325" s="494"/>
      <c r="K325" s="494"/>
      <c r="L325" s="494"/>
      <c r="M325" s="494"/>
      <c r="N325" s="494"/>
      <c r="O325" s="494"/>
      <c r="P325" s="494"/>
      <c r="Q325" s="494"/>
      <c r="R325" s="494"/>
      <c r="S325" s="494"/>
      <c r="T325" s="494"/>
      <c r="U325" s="494"/>
      <c r="V325" s="494"/>
      <c r="W325" s="494"/>
      <c r="X325" s="494"/>
      <c r="Y325" s="494"/>
      <c r="Z325" s="494"/>
      <c r="AA325" s="494"/>
      <c r="AB325" s="494"/>
      <c r="AH325" s="492"/>
      <c r="AI325" s="157"/>
      <c r="AJ325" s="157"/>
      <c r="AK325" s="525"/>
      <c r="AL325" s="525"/>
      <c r="AM325" s="525"/>
      <c r="AN325" s="157"/>
      <c r="AO325" s="157"/>
      <c r="AP325" s="525"/>
      <c r="AQ325" s="525"/>
      <c r="AR325" s="525"/>
      <c r="AS325" s="525"/>
      <c r="AT325" s="525"/>
      <c r="AU325" s="525"/>
      <c r="AV325" s="525"/>
      <c r="AW325" s="525"/>
      <c r="AX325" s="525"/>
      <c r="AY325" s="525"/>
      <c r="AZ325" s="525"/>
      <c r="BA325" s="157"/>
      <c r="BB325" s="157"/>
      <c r="BC325" s="157"/>
      <c r="BD325" s="157"/>
      <c r="BE325" s="157"/>
      <c r="BF325" s="157"/>
      <c r="BG325" s="157"/>
      <c r="BH325" s="157"/>
      <c r="BI325" s="157"/>
      <c r="BJ325" s="157"/>
      <c r="BK325" s="157"/>
      <c r="BL325" s="157"/>
      <c r="BM325" s="157"/>
      <c r="BN325" s="157"/>
      <c r="BO325" s="157"/>
      <c r="BP325" s="493"/>
      <c r="BQ325" s="157"/>
      <c r="BR325" s="494"/>
      <c r="BS325" s="157"/>
      <c r="BT325" s="157"/>
      <c r="BU325" s="157"/>
      <c r="BV325" s="157"/>
      <c r="BW325" s="157"/>
      <c r="BX325" s="157"/>
      <c r="BY325" s="157"/>
      <c r="BZ325" s="157"/>
      <c r="CA325" s="157"/>
      <c r="CB325" s="157"/>
      <c r="CC325" s="157"/>
      <c r="CD325" s="157"/>
      <c r="CE325" s="157"/>
      <c r="CF325" s="157"/>
      <c r="CG325" s="157"/>
      <c r="CH325" s="157"/>
      <c r="CI325" s="157"/>
      <c r="CJ325" s="157"/>
      <c r="CK325" s="157"/>
      <c r="CL325" s="157"/>
      <c r="CM325" s="157"/>
      <c r="CN325" s="157"/>
      <c r="CO325" s="157"/>
      <c r="CP325" s="157"/>
      <c r="CQ325" s="157"/>
      <c r="CR325" s="157"/>
      <c r="CS325" s="157"/>
      <c r="CT325" s="157"/>
      <c r="CU325" s="157"/>
      <c r="CV325" s="157"/>
      <c r="CW325" s="157"/>
      <c r="CX325" s="157"/>
      <c r="CY325" s="157"/>
      <c r="CZ325" s="157"/>
      <c r="DA325" s="157"/>
      <c r="DB325" s="157"/>
      <c r="DC325" s="157"/>
      <c r="DD325" s="157"/>
      <c r="DE325" s="157"/>
      <c r="DF325" s="157"/>
      <c r="DG325" s="157"/>
      <c r="DH325" s="157"/>
      <c r="DI325" s="157"/>
      <c r="DJ325" s="157"/>
      <c r="DK325" s="157"/>
      <c r="DL325" s="157"/>
      <c r="DM325" s="157"/>
      <c r="DN325" s="157"/>
      <c r="DO325" s="157"/>
      <c r="DP325" s="157"/>
      <c r="DQ325" s="157"/>
      <c r="DR325" s="157"/>
      <c r="DS325" s="157"/>
      <c r="DT325" s="157"/>
      <c r="DU325" s="157"/>
      <c r="DV325" s="157"/>
      <c r="DW325" s="157"/>
      <c r="DX325" s="157"/>
      <c r="DY325" s="157"/>
      <c r="DZ325" s="157"/>
      <c r="EA325" s="157"/>
      <c r="EB325" s="157"/>
      <c r="EC325" s="157"/>
      <c r="ED325" s="157"/>
      <c r="EE325" s="157"/>
    </row>
    <row r="326" spans="1:135" ht="9.75" customHeight="1">
      <c r="A326" s="157"/>
      <c r="B326" s="157"/>
      <c r="C326" s="157"/>
      <c r="D326" s="157"/>
      <c r="E326" s="157"/>
      <c r="F326" s="157"/>
      <c r="G326" s="157"/>
      <c r="H326" s="157"/>
      <c r="I326" s="494"/>
      <c r="J326" s="494"/>
      <c r="K326" s="494"/>
      <c r="L326" s="494"/>
      <c r="M326" s="494"/>
      <c r="N326" s="494"/>
      <c r="O326" s="494"/>
      <c r="P326" s="494"/>
      <c r="Q326" s="494"/>
      <c r="R326" s="494"/>
      <c r="S326" s="494"/>
      <c r="T326" s="494"/>
      <c r="U326" s="494"/>
      <c r="V326" s="494"/>
      <c r="W326" s="494"/>
      <c r="X326" s="494"/>
      <c r="Y326" s="494"/>
      <c r="Z326" s="494"/>
      <c r="AA326" s="494"/>
      <c r="AB326" s="494"/>
      <c r="AH326" s="492"/>
      <c r="AI326" s="157"/>
      <c r="AJ326" s="157"/>
      <c r="AK326" s="525"/>
      <c r="AL326" s="525"/>
      <c r="AM326" s="525"/>
      <c r="AN326" s="157"/>
      <c r="AO326" s="157"/>
      <c r="AP326" s="525"/>
      <c r="AQ326" s="525"/>
      <c r="AR326" s="525"/>
      <c r="AS326" s="525"/>
      <c r="AT326" s="525"/>
      <c r="AU326" s="525"/>
      <c r="AV326" s="525"/>
      <c r="AW326" s="525"/>
      <c r="AX326" s="525"/>
      <c r="AY326" s="525"/>
      <c r="AZ326" s="525"/>
      <c r="BA326" s="157"/>
      <c r="BB326" s="157"/>
      <c r="BC326" s="157"/>
      <c r="BD326" s="157"/>
      <c r="BE326" s="157"/>
      <c r="BF326" s="157"/>
      <c r="BG326" s="157"/>
      <c r="BH326" s="157"/>
      <c r="BI326" s="157"/>
      <c r="BJ326" s="157"/>
      <c r="BK326" s="157"/>
      <c r="BL326" s="157"/>
      <c r="BM326" s="157"/>
      <c r="BN326" s="157"/>
      <c r="BO326" s="157"/>
      <c r="BP326" s="493"/>
      <c r="BQ326" s="157"/>
      <c r="BR326" s="494"/>
      <c r="BS326" s="157"/>
      <c r="BT326" s="157"/>
      <c r="BU326" s="157"/>
      <c r="BV326" s="157"/>
      <c r="BW326" s="157"/>
      <c r="BX326" s="157"/>
      <c r="BY326" s="157"/>
      <c r="BZ326" s="157"/>
      <c r="CA326" s="157"/>
      <c r="CB326" s="157"/>
      <c r="CC326" s="157"/>
      <c r="CD326" s="157"/>
      <c r="CE326" s="157"/>
      <c r="CF326" s="157"/>
      <c r="CG326" s="157"/>
      <c r="CH326" s="157"/>
      <c r="CI326" s="157"/>
      <c r="CJ326" s="157"/>
      <c r="CK326" s="157"/>
      <c r="CL326" s="157"/>
      <c r="CM326" s="157"/>
      <c r="CN326" s="157"/>
      <c r="CO326" s="157"/>
      <c r="CP326" s="157"/>
      <c r="CQ326" s="157"/>
      <c r="CR326" s="157"/>
      <c r="CS326" s="157"/>
      <c r="CT326" s="157"/>
      <c r="CU326" s="157"/>
      <c r="CV326" s="157"/>
      <c r="CW326" s="157"/>
      <c r="CX326" s="157"/>
      <c r="CY326" s="157"/>
      <c r="CZ326" s="157"/>
      <c r="DA326" s="157"/>
      <c r="DB326" s="157"/>
      <c r="DC326" s="157"/>
      <c r="DD326" s="157"/>
      <c r="DE326" s="157"/>
      <c r="DF326" s="157"/>
      <c r="DG326" s="157"/>
      <c r="DH326" s="157"/>
      <c r="DI326" s="157"/>
      <c r="DJ326" s="157"/>
      <c r="DK326" s="157"/>
      <c r="DL326" s="157"/>
      <c r="DM326" s="157"/>
      <c r="DN326" s="157"/>
      <c r="DO326" s="157"/>
      <c r="DP326" s="157"/>
      <c r="DQ326" s="157"/>
      <c r="DR326" s="157"/>
      <c r="DS326" s="157"/>
      <c r="DT326" s="157"/>
      <c r="DU326" s="157"/>
      <c r="DV326" s="157"/>
      <c r="DW326" s="157"/>
      <c r="DX326" s="157"/>
      <c r="DY326" s="157"/>
      <c r="DZ326" s="157"/>
      <c r="EA326" s="157"/>
      <c r="EB326" s="157"/>
      <c r="EC326" s="157"/>
      <c r="ED326" s="157"/>
      <c r="EE326" s="157"/>
    </row>
    <row r="327" spans="1:135" ht="9.75" customHeight="1">
      <c r="A327" s="157"/>
      <c r="B327" s="157"/>
      <c r="C327" s="157"/>
      <c r="D327" s="157"/>
      <c r="E327" s="157"/>
      <c r="F327" s="157"/>
      <c r="G327" s="157"/>
      <c r="H327" s="157"/>
      <c r="I327" s="494"/>
      <c r="J327" s="494"/>
      <c r="K327" s="494"/>
      <c r="L327" s="494"/>
      <c r="M327" s="494"/>
      <c r="N327" s="494"/>
      <c r="O327" s="494"/>
      <c r="P327" s="494"/>
      <c r="Q327" s="494"/>
      <c r="R327" s="494"/>
      <c r="S327" s="494"/>
      <c r="T327" s="494"/>
      <c r="U327" s="494"/>
      <c r="V327" s="494"/>
      <c r="W327" s="494"/>
      <c r="X327" s="494"/>
      <c r="Y327" s="494"/>
      <c r="Z327" s="494"/>
      <c r="AA327" s="494"/>
      <c r="AB327" s="494"/>
      <c r="AH327" s="492"/>
      <c r="AI327" s="157"/>
      <c r="AJ327" s="157"/>
      <c r="AK327" s="525"/>
      <c r="AL327" s="525"/>
      <c r="AM327" s="525"/>
      <c r="AN327" s="157"/>
      <c r="AO327" s="157"/>
      <c r="AP327" s="525"/>
      <c r="AQ327" s="525"/>
      <c r="AR327" s="525"/>
      <c r="AS327" s="525"/>
      <c r="AT327" s="525"/>
      <c r="AU327" s="525"/>
      <c r="AV327" s="525"/>
      <c r="AW327" s="525"/>
      <c r="AX327" s="525"/>
      <c r="AY327" s="525"/>
      <c r="AZ327" s="525"/>
      <c r="BA327" s="157"/>
      <c r="BB327" s="157"/>
      <c r="BC327" s="157"/>
      <c r="BD327" s="157"/>
      <c r="BE327" s="157"/>
      <c r="BF327" s="157"/>
      <c r="BG327" s="157"/>
      <c r="BH327" s="157"/>
      <c r="BI327" s="157"/>
      <c r="BJ327" s="157"/>
      <c r="BK327" s="157"/>
      <c r="BL327" s="157"/>
      <c r="BM327" s="157"/>
      <c r="BN327" s="157"/>
      <c r="BO327" s="157"/>
      <c r="BP327" s="493"/>
      <c r="BQ327" s="157"/>
      <c r="BR327" s="494"/>
      <c r="BS327" s="157"/>
      <c r="BT327" s="157"/>
      <c r="BU327" s="157"/>
      <c r="BV327" s="157"/>
      <c r="BW327" s="157"/>
      <c r="BX327" s="157"/>
      <c r="BY327" s="157"/>
      <c r="BZ327" s="157"/>
      <c r="CA327" s="157"/>
      <c r="CB327" s="157"/>
      <c r="CC327" s="157"/>
      <c r="CD327" s="157"/>
      <c r="CE327" s="157"/>
      <c r="CF327" s="157"/>
      <c r="CG327" s="157"/>
      <c r="CH327" s="157"/>
      <c r="CI327" s="157"/>
      <c r="CJ327" s="157"/>
      <c r="CK327" s="157"/>
      <c r="CL327" s="157"/>
      <c r="CM327" s="157"/>
      <c r="CN327" s="157"/>
      <c r="CO327" s="157"/>
      <c r="CP327" s="157"/>
      <c r="CQ327" s="157"/>
      <c r="CR327" s="157"/>
      <c r="CS327" s="157"/>
      <c r="CT327" s="157"/>
      <c r="CU327" s="157"/>
      <c r="CV327" s="157"/>
      <c r="CW327" s="157"/>
      <c r="CX327" s="157"/>
      <c r="CY327" s="157"/>
      <c r="CZ327" s="157"/>
      <c r="DA327" s="157"/>
      <c r="DB327" s="157"/>
      <c r="DC327" s="157"/>
      <c r="DD327" s="157"/>
      <c r="DE327" s="157"/>
      <c r="DF327" s="157"/>
      <c r="DG327" s="157"/>
      <c r="DH327" s="157"/>
      <c r="DI327" s="157"/>
      <c r="DJ327" s="157"/>
      <c r="DK327" s="157"/>
      <c r="DL327" s="157"/>
      <c r="DM327" s="157"/>
      <c r="DN327" s="157"/>
      <c r="DO327" s="157"/>
      <c r="DP327" s="157"/>
      <c r="DQ327" s="157"/>
      <c r="DR327" s="157"/>
      <c r="DS327" s="157"/>
      <c r="DT327" s="157"/>
      <c r="DU327" s="157"/>
      <c r="DV327" s="157"/>
      <c r="DW327" s="157"/>
      <c r="DX327" s="157"/>
      <c r="DY327" s="157"/>
      <c r="DZ327" s="157"/>
      <c r="EA327" s="157"/>
      <c r="EB327" s="157"/>
      <c r="EC327" s="157"/>
      <c r="ED327" s="157"/>
      <c r="EE327" s="157"/>
    </row>
    <row r="328" spans="1:135" ht="9.75" customHeight="1">
      <c r="A328" s="157"/>
      <c r="B328" s="157"/>
      <c r="C328" s="157"/>
      <c r="D328" s="157"/>
      <c r="E328" s="157"/>
      <c r="F328" s="157"/>
      <c r="G328" s="157"/>
      <c r="H328" s="157"/>
      <c r="I328" s="494"/>
      <c r="J328" s="494"/>
      <c r="K328" s="494"/>
      <c r="L328" s="494"/>
      <c r="M328" s="494"/>
      <c r="N328" s="494"/>
      <c r="O328" s="494"/>
      <c r="P328" s="494"/>
      <c r="Q328" s="494"/>
      <c r="R328" s="494"/>
      <c r="S328" s="494"/>
      <c r="T328" s="494"/>
      <c r="U328" s="494"/>
      <c r="V328" s="494"/>
      <c r="W328" s="494"/>
      <c r="X328" s="494"/>
      <c r="Y328" s="494"/>
      <c r="Z328" s="494"/>
      <c r="AA328" s="494"/>
      <c r="AB328" s="494"/>
      <c r="AH328" s="492"/>
      <c r="AI328" s="157"/>
      <c r="AJ328" s="157"/>
      <c r="AK328" s="525"/>
      <c r="AL328" s="525"/>
      <c r="AM328" s="525"/>
      <c r="AN328" s="157"/>
      <c r="AO328" s="157"/>
      <c r="AP328" s="525"/>
      <c r="AQ328" s="525"/>
      <c r="AR328" s="525"/>
      <c r="AS328" s="525"/>
      <c r="AT328" s="525"/>
      <c r="AU328" s="525"/>
      <c r="AV328" s="525"/>
      <c r="AW328" s="525"/>
      <c r="AX328" s="525"/>
      <c r="AY328" s="525"/>
      <c r="AZ328" s="525"/>
      <c r="BA328" s="157"/>
      <c r="BB328" s="157"/>
      <c r="BC328" s="157"/>
      <c r="BD328" s="157"/>
      <c r="BE328" s="157"/>
      <c r="BF328" s="157"/>
      <c r="BG328" s="157"/>
      <c r="BH328" s="157"/>
      <c r="BI328" s="157"/>
      <c r="BJ328" s="157"/>
      <c r="BK328" s="157"/>
      <c r="BL328" s="157"/>
      <c r="BM328" s="157"/>
      <c r="BN328" s="157"/>
      <c r="BO328" s="157"/>
      <c r="BP328" s="493"/>
      <c r="BQ328" s="157"/>
      <c r="BR328" s="494"/>
      <c r="BS328" s="157"/>
      <c r="BT328" s="157"/>
      <c r="BU328" s="157"/>
      <c r="BV328" s="157"/>
      <c r="BW328" s="157"/>
      <c r="BX328" s="157"/>
      <c r="BY328" s="157"/>
      <c r="BZ328" s="157"/>
      <c r="CA328" s="157"/>
      <c r="CB328" s="157"/>
      <c r="CC328" s="157"/>
      <c r="CD328" s="157"/>
      <c r="CE328" s="157"/>
      <c r="CF328" s="157"/>
      <c r="CG328" s="157"/>
      <c r="CH328" s="157"/>
      <c r="CI328" s="157"/>
      <c r="CJ328" s="157"/>
      <c r="CK328" s="157"/>
      <c r="CL328" s="157"/>
      <c r="CM328" s="157"/>
      <c r="CN328" s="157"/>
      <c r="CO328" s="157"/>
      <c r="CP328" s="157"/>
      <c r="CQ328" s="157"/>
      <c r="CR328" s="157"/>
      <c r="CS328" s="157"/>
      <c r="CT328" s="157"/>
      <c r="CU328" s="157"/>
      <c r="CV328" s="157"/>
      <c r="CW328" s="157"/>
      <c r="CX328" s="157"/>
      <c r="CY328" s="157"/>
      <c r="CZ328" s="157"/>
      <c r="DA328" s="157"/>
      <c r="DB328" s="157"/>
      <c r="DC328" s="157"/>
      <c r="DD328" s="157"/>
      <c r="DE328" s="157"/>
      <c r="DF328" s="157"/>
      <c r="DG328" s="157"/>
      <c r="DH328" s="157"/>
      <c r="DI328" s="157"/>
      <c r="DJ328" s="157"/>
      <c r="DK328" s="157"/>
      <c r="DL328" s="157"/>
      <c r="DM328" s="157"/>
      <c r="DN328" s="157"/>
      <c r="DO328" s="157"/>
      <c r="DP328" s="157"/>
      <c r="DQ328" s="157"/>
      <c r="DR328" s="157"/>
      <c r="DS328" s="157"/>
      <c r="DT328" s="157"/>
      <c r="DU328" s="157"/>
      <c r="DV328" s="157"/>
      <c r="DW328" s="157"/>
      <c r="DX328" s="157"/>
      <c r="DY328" s="157"/>
      <c r="DZ328" s="157"/>
      <c r="EA328" s="157"/>
      <c r="EB328" s="157"/>
      <c r="EC328" s="157"/>
      <c r="ED328" s="157"/>
      <c r="EE328" s="157"/>
    </row>
    <row r="329" spans="1:135" ht="9.75" customHeight="1">
      <c r="A329" s="157"/>
      <c r="B329" s="157"/>
      <c r="C329" s="157"/>
      <c r="D329" s="157"/>
      <c r="E329" s="157"/>
      <c r="F329" s="157"/>
      <c r="G329" s="157"/>
      <c r="H329" s="157"/>
      <c r="I329" s="494"/>
      <c r="J329" s="494"/>
      <c r="K329" s="494"/>
      <c r="L329" s="494"/>
      <c r="M329" s="494"/>
      <c r="N329" s="494"/>
      <c r="O329" s="494"/>
      <c r="P329" s="494"/>
      <c r="Q329" s="494"/>
      <c r="R329" s="494"/>
      <c r="S329" s="494"/>
      <c r="T329" s="494"/>
      <c r="U329" s="494"/>
      <c r="V329" s="494"/>
      <c r="W329" s="494"/>
      <c r="X329" s="494"/>
      <c r="Y329" s="494"/>
      <c r="Z329" s="494"/>
      <c r="AA329" s="494"/>
      <c r="AB329" s="494"/>
      <c r="AH329" s="492"/>
      <c r="AI329" s="157"/>
      <c r="AJ329" s="157"/>
      <c r="AK329" s="525"/>
      <c r="AL329" s="525"/>
      <c r="AM329" s="525"/>
      <c r="AN329" s="157"/>
      <c r="AO329" s="157"/>
      <c r="AP329" s="525"/>
      <c r="AQ329" s="525"/>
      <c r="AR329" s="525"/>
      <c r="AS329" s="525"/>
      <c r="AT329" s="525"/>
      <c r="AU329" s="525"/>
      <c r="AV329" s="525"/>
      <c r="AW329" s="525"/>
      <c r="AX329" s="525"/>
      <c r="AY329" s="525"/>
      <c r="AZ329" s="525"/>
      <c r="BA329" s="157"/>
      <c r="BB329" s="157"/>
      <c r="BC329" s="157"/>
      <c r="BD329" s="157"/>
      <c r="BE329" s="157"/>
      <c r="BF329" s="157"/>
      <c r="BG329" s="157"/>
      <c r="BH329" s="157"/>
      <c r="BI329" s="157"/>
      <c r="BJ329" s="157"/>
      <c r="BK329" s="157"/>
      <c r="BL329" s="157"/>
      <c r="BM329" s="157"/>
      <c r="BN329" s="157"/>
      <c r="BO329" s="157"/>
      <c r="BP329" s="493"/>
      <c r="BQ329" s="157"/>
      <c r="BR329" s="494"/>
      <c r="BS329" s="157"/>
      <c r="BT329" s="157"/>
      <c r="BU329" s="157"/>
      <c r="BV329" s="157"/>
      <c r="BW329" s="157"/>
      <c r="BX329" s="157"/>
      <c r="BY329" s="157"/>
      <c r="BZ329" s="157"/>
      <c r="CA329" s="157"/>
      <c r="CB329" s="157"/>
      <c r="CC329" s="157"/>
      <c r="CD329" s="157"/>
      <c r="CE329" s="157"/>
      <c r="CF329" s="157"/>
      <c r="CG329" s="157"/>
      <c r="CH329" s="157"/>
      <c r="CI329" s="157"/>
      <c r="CJ329" s="157"/>
      <c r="CK329" s="157"/>
      <c r="CL329" s="157"/>
      <c r="CM329" s="157"/>
      <c r="CN329" s="157"/>
      <c r="CO329" s="157"/>
      <c r="CP329" s="157"/>
      <c r="CQ329" s="157"/>
      <c r="CR329" s="157"/>
      <c r="CS329" s="157"/>
      <c r="CT329" s="157"/>
      <c r="CU329" s="157"/>
      <c r="CV329" s="157"/>
      <c r="CW329" s="157"/>
      <c r="CX329" s="157"/>
      <c r="CY329" s="157"/>
      <c r="CZ329" s="157"/>
      <c r="DA329" s="157"/>
      <c r="DB329" s="157"/>
      <c r="DC329" s="157"/>
      <c r="DD329" s="157"/>
      <c r="DE329" s="157"/>
      <c r="DF329" s="157"/>
      <c r="DG329" s="157"/>
      <c r="DH329" s="157"/>
      <c r="DI329" s="157"/>
      <c r="DJ329" s="157"/>
      <c r="DK329" s="157"/>
      <c r="DL329" s="157"/>
      <c r="DM329" s="157"/>
      <c r="DN329" s="157"/>
      <c r="DO329" s="157"/>
      <c r="DP329" s="157"/>
      <c r="DQ329" s="157"/>
      <c r="DR329" s="157"/>
      <c r="DS329" s="157"/>
      <c r="DT329" s="157"/>
      <c r="DU329" s="157"/>
      <c r="DV329" s="157"/>
      <c r="DW329" s="157"/>
      <c r="DX329" s="157"/>
      <c r="DY329" s="157"/>
      <c r="DZ329" s="157"/>
      <c r="EA329" s="157"/>
      <c r="EB329" s="157"/>
      <c r="EC329" s="157"/>
      <c r="ED329" s="157"/>
      <c r="EE329" s="157"/>
    </row>
    <row r="330" spans="1:135" ht="9.75" customHeight="1">
      <c r="A330" s="157"/>
      <c r="B330" s="157"/>
      <c r="C330" s="157"/>
      <c r="D330" s="157"/>
      <c r="E330" s="157"/>
      <c r="F330" s="157"/>
      <c r="G330" s="157"/>
      <c r="H330" s="157"/>
      <c r="I330" s="494"/>
      <c r="J330" s="494"/>
      <c r="K330" s="494"/>
      <c r="L330" s="494"/>
      <c r="M330" s="494"/>
      <c r="N330" s="494"/>
      <c r="O330" s="494"/>
      <c r="P330" s="494"/>
      <c r="Q330" s="494"/>
      <c r="R330" s="494"/>
      <c r="S330" s="494"/>
      <c r="T330" s="494"/>
      <c r="U330" s="494"/>
      <c r="V330" s="494"/>
      <c r="W330" s="494"/>
      <c r="X330" s="494"/>
      <c r="Y330" s="494"/>
      <c r="Z330" s="494"/>
      <c r="AA330" s="494"/>
      <c r="AB330" s="494"/>
      <c r="AH330" s="492"/>
      <c r="AI330" s="157"/>
      <c r="AJ330" s="157"/>
      <c r="AK330" s="525"/>
      <c r="AL330" s="525"/>
      <c r="AM330" s="525"/>
      <c r="AN330" s="157"/>
      <c r="AO330" s="157"/>
      <c r="AP330" s="525"/>
      <c r="AQ330" s="525"/>
      <c r="AR330" s="525"/>
      <c r="AS330" s="525"/>
      <c r="AT330" s="525"/>
      <c r="AU330" s="525"/>
      <c r="AV330" s="525"/>
      <c r="AW330" s="525"/>
      <c r="AX330" s="525"/>
      <c r="AY330" s="525"/>
      <c r="AZ330" s="525"/>
      <c r="BA330" s="157"/>
      <c r="BB330" s="157"/>
      <c r="BC330" s="157"/>
      <c r="BD330" s="157"/>
      <c r="BE330" s="157"/>
      <c r="BF330" s="157"/>
      <c r="BG330" s="157"/>
      <c r="BH330" s="157"/>
      <c r="BI330" s="157"/>
      <c r="BJ330" s="157"/>
      <c r="BK330" s="157"/>
      <c r="BL330" s="157"/>
      <c r="BM330" s="157"/>
      <c r="BN330" s="157"/>
      <c r="BO330" s="157"/>
      <c r="BP330" s="493"/>
      <c r="BQ330" s="157"/>
      <c r="BR330" s="494"/>
      <c r="BS330" s="157"/>
      <c r="BT330" s="157"/>
      <c r="BU330" s="157"/>
      <c r="BV330" s="157"/>
      <c r="BW330" s="157"/>
      <c r="BX330" s="157"/>
      <c r="BY330" s="157"/>
      <c r="BZ330" s="157"/>
      <c r="CA330" s="157"/>
      <c r="CB330" s="157"/>
      <c r="CC330" s="157"/>
      <c r="CD330" s="157"/>
      <c r="CE330" s="157"/>
      <c r="CF330" s="157"/>
      <c r="CG330" s="157"/>
      <c r="CH330" s="157"/>
      <c r="CI330" s="157"/>
      <c r="CJ330" s="157"/>
      <c r="CK330" s="157"/>
      <c r="CL330" s="157"/>
      <c r="CM330" s="157"/>
      <c r="CN330" s="157"/>
      <c r="CO330" s="157"/>
      <c r="CP330" s="157"/>
      <c r="CQ330" s="157"/>
      <c r="CR330" s="157"/>
      <c r="CS330" s="157"/>
      <c r="CT330" s="157"/>
      <c r="CU330" s="157"/>
      <c r="CV330" s="157"/>
      <c r="CW330" s="157"/>
      <c r="CX330" s="157"/>
      <c r="CY330" s="157"/>
      <c r="CZ330" s="157"/>
      <c r="DA330" s="157"/>
      <c r="DB330" s="157"/>
      <c r="DC330" s="157"/>
      <c r="DD330" s="157"/>
      <c r="DE330" s="157"/>
      <c r="DF330" s="157"/>
      <c r="DG330" s="157"/>
      <c r="DH330" s="157"/>
      <c r="DI330" s="157"/>
      <c r="DJ330" s="157"/>
      <c r="DK330" s="157"/>
      <c r="DL330" s="157"/>
      <c r="DM330" s="157"/>
      <c r="DN330" s="157"/>
      <c r="DO330" s="157"/>
      <c r="DP330" s="157"/>
      <c r="DQ330" s="157"/>
      <c r="DR330" s="157"/>
      <c r="DS330" s="157"/>
      <c r="DT330" s="157"/>
      <c r="DU330" s="157"/>
      <c r="DV330" s="157"/>
      <c r="DW330" s="157"/>
      <c r="DX330" s="157"/>
      <c r="DY330" s="157"/>
      <c r="DZ330" s="157"/>
      <c r="EA330" s="157"/>
      <c r="EB330" s="157"/>
      <c r="EC330" s="157"/>
      <c r="ED330" s="157"/>
      <c r="EE330" s="157"/>
    </row>
    <row r="331" spans="1:135" ht="9.75" customHeight="1">
      <c r="A331" s="157"/>
      <c r="B331" s="157"/>
      <c r="C331" s="157"/>
      <c r="D331" s="157"/>
      <c r="E331" s="157"/>
      <c r="F331" s="157"/>
      <c r="G331" s="157"/>
      <c r="H331" s="157"/>
      <c r="I331" s="494"/>
      <c r="J331" s="494"/>
      <c r="K331" s="494"/>
      <c r="L331" s="494"/>
      <c r="M331" s="494"/>
      <c r="N331" s="494"/>
      <c r="O331" s="494"/>
      <c r="P331" s="494"/>
      <c r="Q331" s="494"/>
      <c r="R331" s="494"/>
      <c r="S331" s="494"/>
      <c r="T331" s="494"/>
      <c r="U331" s="494"/>
      <c r="V331" s="494"/>
      <c r="W331" s="494"/>
      <c r="X331" s="494"/>
      <c r="Y331" s="494"/>
      <c r="Z331" s="494"/>
      <c r="AA331" s="494"/>
      <c r="AB331" s="494"/>
      <c r="AH331" s="492"/>
      <c r="AI331" s="157"/>
      <c r="AJ331" s="157"/>
      <c r="AK331" s="525"/>
      <c r="AL331" s="525"/>
      <c r="AM331" s="525"/>
      <c r="AN331" s="157"/>
      <c r="AO331" s="157"/>
      <c r="AP331" s="525"/>
      <c r="AQ331" s="525"/>
      <c r="AR331" s="525"/>
      <c r="AS331" s="525"/>
      <c r="AT331" s="525"/>
      <c r="AU331" s="525"/>
      <c r="AV331" s="525"/>
      <c r="AW331" s="525"/>
      <c r="AX331" s="525"/>
      <c r="AY331" s="525"/>
      <c r="AZ331" s="525"/>
      <c r="BA331" s="157"/>
      <c r="BB331" s="157"/>
      <c r="BC331" s="157"/>
      <c r="BD331" s="157"/>
      <c r="BE331" s="157"/>
      <c r="BF331" s="157"/>
      <c r="BG331" s="157"/>
      <c r="BH331" s="157"/>
      <c r="BI331" s="157"/>
      <c r="BJ331" s="157"/>
      <c r="BK331" s="157"/>
      <c r="BL331" s="157"/>
      <c r="BM331" s="157"/>
      <c r="BN331" s="157"/>
      <c r="BO331" s="157"/>
      <c r="BP331" s="493"/>
      <c r="BQ331" s="157"/>
      <c r="BR331" s="494"/>
      <c r="BS331" s="157"/>
      <c r="BT331" s="157"/>
      <c r="BU331" s="157"/>
      <c r="BV331" s="157"/>
      <c r="BW331" s="157"/>
      <c r="BX331" s="157"/>
      <c r="BY331" s="157"/>
      <c r="BZ331" s="157"/>
      <c r="CA331" s="157"/>
      <c r="CB331" s="157"/>
      <c r="CC331" s="157"/>
      <c r="CD331" s="157"/>
      <c r="CE331" s="157"/>
      <c r="CF331" s="157"/>
      <c r="CG331" s="157"/>
      <c r="CH331" s="157"/>
      <c r="CI331" s="157"/>
      <c r="CJ331" s="157"/>
      <c r="CK331" s="157"/>
      <c r="CL331" s="157"/>
      <c r="CM331" s="157"/>
      <c r="CN331" s="157"/>
      <c r="CO331" s="157"/>
      <c r="CP331" s="157"/>
      <c r="CQ331" s="157"/>
      <c r="CR331" s="157"/>
      <c r="CS331" s="157"/>
      <c r="CT331" s="157"/>
      <c r="CU331" s="157"/>
      <c r="CV331" s="157"/>
      <c r="CW331" s="157"/>
      <c r="CX331" s="157"/>
      <c r="CY331" s="157"/>
      <c r="CZ331" s="157"/>
      <c r="DA331" s="157"/>
      <c r="DB331" s="157"/>
      <c r="DC331" s="157"/>
      <c r="DD331" s="157"/>
      <c r="DE331" s="157"/>
      <c r="DF331" s="157"/>
      <c r="DG331" s="157"/>
      <c r="DH331" s="157"/>
      <c r="DI331" s="157"/>
      <c r="DJ331" s="157"/>
      <c r="DK331" s="157"/>
      <c r="DL331" s="157"/>
      <c r="DM331" s="157"/>
      <c r="DN331" s="157"/>
      <c r="DO331" s="157"/>
      <c r="DP331" s="157"/>
      <c r="DQ331" s="157"/>
      <c r="DR331" s="157"/>
      <c r="DS331" s="157"/>
      <c r="DT331" s="157"/>
      <c r="DU331" s="157"/>
      <c r="DV331" s="157"/>
      <c r="DW331" s="157"/>
      <c r="DX331" s="157"/>
      <c r="DY331" s="157"/>
      <c r="DZ331" s="157"/>
      <c r="EA331" s="157"/>
      <c r="EB331" s="157"/>
      <c r="EC331" s="157"/>
      <c r="ED331" s="157"/>
      <c r="EE331" s="157"/>
    </row>
    <row r="332" spans="1:135" ht="9.75" customHeight="1">
      <c r="A332" s="157"/>
      <c r="B332" s="157"/>
      <c r="C332" s="157"/>
      <c r="D332" s="157"/>
      <c r="E332" s="157"/>
      <c r="F332" s="157"/>
      <c r="G332" s="157"/>
      <c r="H332" s="157"/>
      <c r="I332" s="494"/>
      <c r="J332" s="494"/>
      <c r="K332" s="494"/>
      <c r="L332" s="494"/>
      <c r="M332" s="494"/>
      <c r="N332" s="494"/>
      <c r="O332" s="494"/>
      <c r="P332" s="494"/>
      <c r="Q332" s="494"/>
      <c r="R332" s="494"/>
      <c r="S332" s="494"/>
      <c r="T332" s="494"/>
      <c r="U332" s="494"/>
      <c r="V332" s="494"/>
      <c r="W332" s="494"/>
      <c r="X332" s="494"/>
      <c r="Y332" s="494"/>
      <c r="Z332" s="494"/>
      <c r="AA332" s="494"/>
      <c r="AB332" s="494"/>
      <c r="AH332" s="492"/>
      <c r="AI332" s="157"/>
      <c r="AJ332" s="157"/>
      <c r="AK332" s="525"/>
      <c r="AL332" s="525"/>
      <c r="AM332" s="525"/>
      <c r="AN332" s="157"/>
      <c r="AO332" s="157"/>
      <c r="AP332" s="525"/>
      <c r="AQ332" s="525"/>
      <c r="AR332" s="525"/>
      <c r="AS332" s="525"/>
      <c r="AT332" s="525"/>
      <c r="AU332" s="525"/>
      <c r="AV332" s="525"/>
      <c r="AW332" s="525"/>
      <c r="AX332" s="525"/>
      <c r="AY332" s="525"/>
      <c r="AZ332" s="525"/>
      <c r="BA332" s="157"/>
      <c r="BB332" s="157"/>
      <c r="BC332" s="157"/>
      <c r="BD332" s="157"/>
      <c r="BE332" s="157"/>
      <c r="BF332" s="157"/>
      <c r="BG332" s="157"/>
      <c r="BH332" s="157"/>
      <c r="BI332" s="157"/>
      <c r="BJ332" s="157"/>
      <c r="BK332" s="157"/>
      <c r="BL332" s="157"/>
      <c r="BM332" s="157"/>
      <c r="BN332" s="157"/>
      <c r="BO332" s="157"/>
      <c r="BP332" s="493"/>
      <c r="BQ332" s="157"/>
      <c r="BR332" s="494"/>
      <c r="BS332" s="157"/>
      <c r="BT332" s="157"/>
      <c r="BU332" s="157"/>
      <c r="BV332" s="157"/>
      <c r="BW332" s="157"/>
      <c r="BX332" s="157"/>
      <c r="BY332" s="157"/>
      <c r="BZ332" s="157"/>
      <c r="CA332" s="157"/>
      <c r="CB332" s="157"/>
      <c r="CC332" s="157"/>
      <c r="CD332" s="157"/>
      <c r="CE332" s="157"/>
      <c r="CF332" s="157"/>
      <c r="CG332" s="157"/>
      <c r="CH332" s="157"/>
      <c r="CI332" s="157"/>
      <c r="CJ332" s="157"/>
      <c r="CK332" s="157"/>
      <c r="CL332" s="157"/>
      <c r="CM332" s="157"/>
      <c r="CN332" s="157"/>
      <c r="CO332" s="157"/>
      <c r="CP332" s="157"/>
      <c r="CQ332" s="157"/>
      <c r="CR332" s="157"/>
      <c r="CS332" s="157"/>
      <c r="CT332" s="157"/>
      <c r="CU332" s="157"/>
      <c r="CV332" s="157"/>
      <c r="CW332" s="157"/>
      <c r="CX332" s="157"/>
      <c r="CY332" s="157"/>
      <c r="CZ332" s="157"/>
      <c r="DA332" s="157"/>
      <c r="DB332" s="157"/>
      <c r="DC332" s="157"/>
      <c r="DD332" s="157"/>
      <c r="DE332" s="157"/>
      <c r="DF332" s="157"/>
      <c r="DG332" s="157"/>
      <c r="DH332" s="157"/>
      <c r="DI332" s="157"/>
      <c r="DJ332" s="157"/>
      <c r="DK332" s="157"/>
      <c r="DL332" s="157"/>
      <c r="DM332" s="157"/>
      <c r="DN332" s="157"/>
      <c r="DO332" s="157"/>
      <c r="DP332" s="157"/>
      <c r="DQ332" s="157"/>
      <c r="DR332" s="157"/>
      <c r="DS332" s="157"/>
      <c r="DT332" s="157"/>
      <c r="DU332" s="157"/>
      <c r="DV332" s="157"/>
      <c r="DW332" s="157"/>
      <c r="DX332" s="157"/>
      <c r="DY332" s="157"/>
      <c r="DZ332" s="157"/>
      <c r="EA332" s="157"/>
      <c r="EB332" s="157"/>
      <c r="EC332" s="157"/>
      <c r="ED332" s="157"/>
      <c r="EE332" s="157"/>
    </row>
    <row r="333" spans="1:135" ht="9.75" customHeight="1">
      <c r="A333" s="157"/>
      <c r="B333" s="157"/>
      <c r="C333" s="157"/>
      <c r="D333" s="157"/>
      <c r="E333" s="157"/>
      <c r="F333" s="157"/>
      <c r="G333" s="157"/>
      <c r="H333" s="157"/>
      <c r="I333" s="494"/>
      <c r="J333" s="494"/>
      <c r="K333" s="494"/>
      <c r="L333" s="494"/>
      <c r="M333" s="494"/>
      <c r="N333" s="494"/>
      <c r="O333" s="494"/>
      <c r="P333" s="494"/>
      <c r="Q333" s="494"/>
      <c r="R333" s="494"/>
      <c r="S333" s="494"/>
      <c r="T333" s="494"/>
      <c r="U333" s="494"/>
      <c r="V333" s="494"/>
      <c r="W333" s="494"/>
      <c r="X333" s="494"/>
      <c r="Y333" s="494"/>
      <c r="Z333" s="494"/>
      <c r="AA333" s="494"/>
      <c r="AB333" s="494"/>
      <c r="AH333" s="492"/>
      <c r="AI333" s="157"/>
      <c r="AJ333" s="157"/>
      <c r="AK333" s="525"/>
      <c r="AL333" s="525"/>
      <c r="AM333" s="525"/>
      <c r="AN333" s="157"/>
      <c r="AO333" s="157"/>
      <c r="AP333" s="525"/>
      <c r="AQ333" s="525"/>
      <c r="AR333" s="525"/>
      <c r="AS333" s="525"/>
      <c r="AT333" s="525"/>
      <c r="AU333" s="525"/>
      <c r="AV333" s="525"/>
      <c r="AW333" s="525"/>
      <c r="AX333" s="525"/>
      <c r="AY333" s="525"/>
      <c r="AZ333" s="525"/>
      <c r="BA333" s="157"/>
      <c r="BB333" s="157"/>
      <c r="BC333" s="157"/>
      <c r="BD333" s="157"/>
      <c r="BE333" s="157"/>
      <c r="BF333" s="157"/>
      <c r="BG333" s="157"/>
      <c r="BH333" s="157"/>
      <c r="BI333" s="157"/>
      <c r="BJ333" s="157"/>
      <c r="BK333" s="157"/>
      <c r="BL333" s="157"/>
      <c r="BM333" s="157"/>
      <c r="BN333" s="157"/>
      <c r="BO333" s="157"/>
      <c r="BP333" s="493"/>
      <c r="BQ333" s="157"/>
      <c r="BR333" s="494"/>
      <c r="BS333" s="157"/>
      <c r="BT333" s="157"/>
      <c r="BU333" s="157"/>
      <c r="BV333" s="157"/>
      <c r="BW333" s="157"/>
      <c r="BX333" s="157"/>
      <c r="BY333" s="157"/>
      <c r="BZ333" s="157"/>
      <c r="CA333" s="157"/>
      <c r="CB333" s="157"/>
      <c r="CC333" s="157"/>
      <c r="CD333" s="157"/>
      <c r="CE333" s="157"/>
      <c r="CF333" s="157"/>
      <c r="CG333" s="157"/>
      <c r="CH333" s="157"/>
      <c r="CI333" s="157"/>
      <c r="CJ333" s="157"/>
      <c r="CK333" s="157"/>
      <c r="CL333" s="157"/>
      <c r="CM333" s="157"/>
      <c r="CN333" s="157"/>
      <c r="CO333" s="157"/>
      <c r="CP333" s="157"/>
      <c r="CQ333" s="157"/>
      <c r="CR333" s="157"/>
      <c r="CS333" s="157"/>
      <c r="CT333" s="157"/>
      <c r="CU333" s="157"/>
      <c r="CV333" s="157"/>
      <c r="CW333" s="157"/>
      <c r="CX333" s="157"/>
      <c r="CY333" s="157"/>
      <c r="CZ333" s="157"/>
      <c r="DA333" s="157"/>
      <c r="DB333" s="157"/>
      <c r="DC333" s="157"/>
      <c r="DD333" s="157"/>
      <c r="DE333" s="157"/>
      <c r="DF333" s="157"/>
      <c r="DG333" s="157"/>
      <c r="DH333" s="157"/>
      <c r="DI333" s="157"/>
      <c r="DJ333" s="157"/>
      <c r="DK333" s="157"/>
      <c r="DL333" s="157"/>
      <c r="DM333" s="157"/>
      <c r="DN333" s="157"/>
      <c r="DO333" s="157"/>
      <c r="DP333" s="157"/>
      <c r="DQ333" s="157"/>
      <c r="DR333" s="157"/>
      <c r="DS333" s="157"/>
      <c r="DT333" s="157"/>
      <c r="DU333" s="157"/>
      <c r="DV333" s="157"/>
      <c r="DW333" s="157"/>
      <c r="DX333" s="157"/>
      <c r="DY333" s="157"/>
      <c r="DZ333" s="157"/>
      <c r="EA333" s="157"/>
      <c r="EB333" s="157"/>
      <c r="EC333" s="157"/>
      <c r="ED333" s="157"/>
      <c r="EE333" s="157"/>
    </row>
    <row r="334" spans="1:135" ht="9.75" customHeight="1">
      <c r="A334" s="157"/>
      <c r="B334" s="157"/>
      <c r="C334" s="157"/>
      <c r="D334" s="157"/>
      <c r="E334" s="157"/>
      <c r="F334" s="157"/>
      <c r="G334" s="157"/>
      <c r="H334" s="157"/>
      <c r="I334" s="494"/>
      <c r="J334" s="494"/>
      <c r="K334" s="494"/>
      <c r="L334" s="494"/>
      <c r="M334" s="494"/>
      <c r="N334" s="494"/>
      <c r="O334" s="494"/>
      <c r="P334" s="494"/>
      <c r="Q334" s="494"/>
      <c r="R334" s="494"/>
      <c r="S334" s="494"/>
      <c r="T334" s="494"/>
      <c r="U334" s="494"/>
      <c r="V334" s="494"/>
      <c r="W334" s="494"/>
      <c r="X334" s="494"/>
      <c r="Y334" s="494"/>
      <c r="Z334" s="494"/>
      <c r="AA334" s="494"/>
      <c r="AB334" s="494"/>
      <c r="AH334" s="492"/>
      <c r="AI334" s="157"/>
      <c r="AJ334" s="157"/>
      <c r="AK334" s="525"/>
      <c r="AL334" s="525"/>
      <c r="AM334" s="525"/>
      <c r="AN334" s="157"/>
      <c r="AO334" s="157"/>
      <c r="AP334" s="525"/>
      <c r="AQ334" s="525"/>
      <c r="AR334" s="525"/>
      <c r="AS334" s="525"/>
      <c r="AT334" s="525"/>
      <c r="AU334" s="525"/>
      <c r="AV334" s="525"/>
      <c r="AW334" s="525"/>
      <c r="AX334" s="525"/>
      <c r="AY334" s="525"/>
      <c r="AZ334" s="525"/>
      <c r="BA334" s="157"/>
      <c r="BB334" s="157"/>
      <c r="BC334" s="157"/>
      <c r="BD334" s="157"/>
      <c r="BE334" s="157"/>
      <c r="BF334" s="157"/>
      <c r="BG334" s="157"/>
      <c r="BH334" s="157"/>
      <c r="BI334" s="157"/>
      <c r="BJ334" s="157"/>
      <c r="BK334" s="157"/>
      <c r="BL334" s="157"/>
      <c r="BM334" s="157"/>
      <c r="BN334" s="157"/>
      <c r="BO334" s="157"/>
      <c r="BP334" s="493"/>
      <c r="BQ334" s="157"/>
      <c r="BR334" s="494"/>
      <c r="BS334" s="157"/>
      <c r="BT334" s="157"/>
      <c r="BU334" s="157"/>
      <c r="BV334" s="157"/>
      <c r="BW334" s="157"/>
      <c r="BX334" s="157"/>
      <c r="BY334" s="157"/>
      <c r="BZ334" s="157"/>
      <c r="CA334" s="157"/>
      <c r="CB334" s="157"/>
      <c r="CC334" s="157"/>
      <c r="CD334" s="157"/>
      <c r="CE334" s="157"/>
      <c r="CF334" s="157"/>
      <c r="CG334" s="157"/>
      <c r="CH334" s="157"/>
      <c r="CI334" s="157"/>
      <c r="CJ334" s="157"/>
      <c r="CK334" s="157"/>
      <c r="CL334" s="157"/>
      <c r="CM334" s="157"/>
      <c r="CN334" s="157"/>
      <c r="CO334" s="157"/>
      <c r="CP334" s="157"/>
      <c r="CQ334" s="157"/>
      <c r="CR334" s="157"/>
      <c r="CS334" s="157"/>
      <c r="CT334" s="157"/>
      <c r="CU334" s="157"/>
      <c r="CV334" s="157"/>
      <c r="CW334" s="157"/>
      <c r="CX334" s="157"/>
      <c r="CY334" s="157"/>
      <c r="CZ334" s="157"/>
      <c r="DA334" s="157"/>
      <c r="DB334" s="157"/>
      <c r="DC334" s="157"/>
      <c r="DD334" s="157"/>
      <c r="DE334" s="157"/>
      <c r="DF334" s="157"/>
      <c r="DG334" s="157"/>
      <c r="DH334" s="157"/>
      <c r="DI334" s="157"/>
      <c r="DJ334" s="157"/>
      <c r="DK334" s="157"/>
      <c r="DL334" s="157"/>
      <c r="DM334" s="157"/>
      <c r="DN334" s="157"/>
      <c r="DO334" s="157"/>
      <c r="DP334" s="157"/>
      <c r="DQ334" s="157"/>
      <c r="DR334" s="157"/>
      <c r="DS334" s="157"/>
      <c r="DT334" s="157"/>
      <c r="DU334" s="157"/>
      <c r="DV334" s="157"/>
      <c r="DW334" s="157"/>
      <c r="DX334" s="157"/>
      <c r="DY334" s="157"/>
      <c r="DZ334" s="157"/>
      <c r="EA334" s="157"/>
      <c r="EB334" s="157"/>
      <c r="EC334" s="157"/>
      <c r="ED334" s="157"/>
      <c r="EE334" s="157"/>
    </row>
    <row r="335" spans="1:135" ht="9.75" customHeight="1">
      <c r="A335" s="157"/>
      <c r="B335" s="157"/>
      <c r="C335" s="157"/>
      <c r="D335" s="157"/>
      <c r="E335" s="157"/>
      <c r="F335" s="157"/>
      <c r="G335" s="157"/>
      <c r="H335" s="157"/>
      <c r="I335" s="494"/>
      <c r="J335" s="494"/>
      <c r="K335" s="494"/>
      <c r="L335" s="494"/>
      <c r="M335" s="494"/>
      <c r="N335" s="494"/>
      <c r="O335" s="494"/>
      <c r="P335" s="494"/>
      <c r="Q335" s="494"/>
      <c r="R335" s="494"/>
      <c r="S335" s="494"/>
      <c r="T335" s="494"/>
      <c r="U335" s="494"/>
      <c r="V335" s="494"/>
      <c r="W335" s="494"/>
      <c r="X335" s="494"/>
      <c r="Y335" s="494"/>
      <c r="Z335" s="494"/>
      <c r="AA335" s="494"/>
      <c r="AB335" s="494"/>
      <c r="AH335" s="492"/>
      <c r="AI335" s="157"/>
      <c r="AJ335" s="157"/>
      <c r="AK335" s="525"/>
      <c r="AL335" s="525"/>
      <c r="AM335" s="525"/>
      <c r="AN335" s="157"/>
      <c r="AO335" s="157"/>
      <c r="AP335" s="525"/>
      <c r="AQ335" s="525"/>
      <c r="AR335" s="525"/>
      <c r="AS335" s="525"/>
      <c r="AT335" s="525"/>
      <c r="AU335" s="525"/>
      <c r="AV335" s="525"/>
      <c r="AW335" s="525"/>
      <c r="AX335" s="525"/>
      <c r="AY335" s="525"/>
      <c r="AZ335" s="525"/>
      <c r="BA335" s="157"/>
      <c r="BB335" s="157"/>
      <c r="BC335" s="157"/>
      <c r="BD335" s="157"/>
      <c r="BE335" s="157"/>
      <c r="BF335" s="157"/>
      <c r="BG335" s="157"/>
      <c r="BH335" s="157"/>
      <c r="BI335" s="157"/>
      <c r="BJ335" s="157"/>
      <c r="BK335" s="157"/>
      <c r="BL335" s="157"/>
      <c r="BM335" s="157"/>
      <c r="BN335" s="157"/>
      <c r="BO335" s="157"/>
      <c r="BP335" s="493"/>
      <c r="BQ335" s="157"/>
      <c r="BR335" s="494"/>
      <c r="BS335" s="157"/>
      <c r="BT335" s="157"/>
      <c r="BU335" s="157"/>
      <c r="BV335" s="157"/>
      <c r="BW335" s="157"/>
      <c r="BX335" s="157"/>
      <c r="BY335" s="157"/>
      <c r="BZ335" s="157"/>
      <c r="CA335" s="157"/>
      <c r="CB335" s="157"/>
      <c r="CC335" s="157"/>
      <c r="CD335" s="157"/>
      <c r="CE335" s="157"/>
      <c r="CF335" s="157"/>
      <c r="CG335" s="157"/>
      <c r="CH335" s="157"/>
      <c r="CI335" s="157"/>
      <c r="CJ335" s="157"/>
      <c r="CK335" s="157"/>
      <c r="CL335" s="157"/>
      <c r="CM335" s="157"/>
      <c r="CN335" s="157"/>
      <c r="CO335" s="157"/>
      <c r="CP335" s="157"/>
      <c r="CQ335" s="157"/>
      <c r="CR335" s="157"/>
      <c r="CS335" s="157"/>
      <c r="CT335" s="157"/>
      <c r="CU335" s="157"/>
      <c r="CV335" s="157"/>
      <c r="CW335" s="157"/>
      <c r="CX335" s="157"/>
      <c r="CY335" s="157"/>
      <c r="CZ335" s="157"/>
      <c r="DA335" s="157"/>
      <c r="DB335" s="157"/>
      <c r="DC335" s="157"/>
      <c r="DD335" s="157"/>
      <c r="DE335" s="157"/>
      <c r="DF335" s="157"/>
      <c r="DG335" s="157"/>
      <c r="DH335" s="157"/>
      <c r="DI335" s="157"/>
      <c r="DJ335" s="157"/>
      <c r="DK335" s="157"/>
      <c r="DL335" s="157"/>
      <c r="DM335" s="157"/>
      <c r="DN335" s="157"/>
      <c r="DO335" s="157"/>
      <c r="DP335" s="157"/>
      <c r="DQ335" s="157"/>
      <c r="DR335" s="157"/>
      <c r="DS335" s="157"/>
      <c r="DT335" s="157"/>
      <c r="DU335" s="157"/>
      <c r="DV335" s="157"/>
      <c r="DW335" s="157"/>
      <c r="DX335" s="157"/>
      <c r="DY335" s="157"/>
      <c r="DZ335" s="157"/>
      <c r="EA335" s="157"/>
      <c r="EB335" s="157"/>
      <c r="EC335" s="157"/>
      <c r="ED335" s="157"/>
      <c r="EE335" s="157"/>
    </row>
    <row r="336" spans="1:135" ht="9.75" customHeight="1">
      <c r="A336" s="157"/>
      <c r="B336" s="157"/>
      <c r="C336" s="157"/>
      <c r="D336" s="157"/>
      <c r="E336" s="157"/>
      <c r="F336" s="157"/>
      <c r="G336" s="157"/>
      <c r="H336" s="157"/>
      <c r="I336" s="494"/>
      <c r="J336" s="494"/>
      <c r="K336" s="494"/>
      <c r="L336" s="494"/>
      <c r="M336" s="494"/>
      <c r="N336" s="494"/>
      <c r="O336" s="494"/>
      <c r="P336" s="494"/>
      <c r="Q336" s="494"/>
      <c r="R336" s="494"/>
      <c r="S336" s="494"/>
      <c r="T336" s="494"/>
      <c r="U336" s="494"/>
      <c r="V336" s="494"/>
      <c r="W336" s="494"/>
      <c r="X336" s="494"/>
      <c r="Y336" s="494"/>
      <c r="Z336" s="494"/>
      <c r="AA336" s="494"/>
      <c r="AB336" s="494"/>
      <c r="AH336" s="492"/>
      <c r="AI336" s="157"/>
      <c r="AJ336" s="157"/>
      <c r="AK336" s="525"/>
      <c r="AL336" s="525"/>
      <c r="AM336" s="525"/>
      <c r="AN336" s="157"/>
      <c r="AO336" s="157"/>
      <c r="AP336" s="525"/>
      <c r="AQ336" s="525"/>
      <c r="AR336" s="525"/>
      <c r="AS336" s="525"/>
      <c r="AT336" s="525"/>
      <c r="AU336" s="525"/>
      <c r="AV336" s="525"/>
      <c r="AW336" s="525"/>
      <c r="AX336" s="525"/>
      <c r="AY336" s="525"/>
      <c r="AZ336" s="525"/>
      <c r="BA336" s="157"/>
      <c r="BB336" s="157"/>
      <c r="BC336" s="157"/>
      <c r="BD336" s="157"/>
      <c r="BE336" s="157"/>
      <c r="BF336" s="157"/>
      <c r="BG336" s="157"/>
      <c r="BH336" s="157"/>
      <c r="BI336" s="157"/>
      <c r="BJ336" s="157"/>
      <c r="BK336" s="157"/>
      <c r="BL336" s="157"/>
      <c r="BM336" s="157"/>
      <c r="BN336" s="157"/>
      <c r="BO336" s="157"/>
      <c r="BP336" s="493"/>
      <c r="BQ336" s="157"/>
      <c r="BR336" s="494"/>
      <c r="BS336" s="157"/>
      <c r="BT336" s="157"/>
      <c r="BU336" s="157"/>
      <c r="BV336" s="157"/>
      <c r="BW336" s="157"/>
      <c r="BX336" s="157"/>
      <c r="BY336" s="157"/>
      <c r="BZ336" s="157"/>
      <c r="CA336" s="157"/>
      <c r="CB336" s="157"/>
      <c r="CC336" s="157"/>
      <c r="CD336" s="157"/>
      <c r="CE336" s="157"/>
      <c r="CF336" s="157"/>
      <c r="CG336" s="157"/>
      <c r="CH336" s="157"/>
      <c r="CI336" s="157"/>
      <c r="CJ336" s="157"/>
      <c r="CK336" s="157"/>
      <c r="CL336" s="157"/>
      <c r="CM336" s="157"/>
      <c r="CN336" s="157"/>
      <c r="CO336" s="157"/>
      <c r="CP336" s="157"/>
      <c r="CQ336" s="157"/>
      <c r="CR336" s="157"/>
      <c r="CS336" s="157"/>
      <c r="CT336" s="157"/>
      <c r="CU336" s="157"/>
      <c r="CV336" s="157"/>
      <c r="CW336" s="157"/>
      <c r="CX336" s="157"/>
      <c r="CY336" s="157"/>
      <c r="CZ336" s="157"/>
      <c r="DA336" s="157"/>
      <c r="DB336" s="157"/>
      <c r="DC336" s="157"/>
      <c r="DD336" s="157"/>
      <c r="DE336" s="157"/>
      <c r="DF336" s="157"/>
      <c r="DG336" s="157"/>
      <c r="DH336" s="157"/>
      <c r="DI336" s="157"/>
      <c r="DJ336" s="157"/>
      <c r="DK336" s="157"/>
      <c r="DL336" s="157"/>
      <c r="DM336" s="157"/>
      <c r="DN336" s="157"/>
      <c r="DO336" s="157"/>
      <c r="DP336" s="157"/>
      <c r="DQ336" s="157"/>
      <c r="DR336" s="157"/>
      <c r="DS336" s="157"/>
      <c r="DT336" s="157"/>
      <c r="DU336" s="157"/>
      <c r="DV336" s="157"/>
      <c r="DW336" s="157"/>
      <c r="DX336" s="157"/>
      <c r="DY336" s="157"/>
      <c r="DZ336" s="157"/>
      <c r="EA336" s="157"/>
      <c r="EB336" s="157"/>
      <c r="EC336" s="157"/>
      <c r="ED336" s="157"/>
      <c r="EE336" s="157"/>
    </row>
    <row r="337" spans="1:135" ht="9.75" customHeight="1">
      <c r="A337" s="157"/>
      <c r="B337" s="157"/>
      <c r="C337" s="157"/>
      <c r="D337" s="157"/>
      <c r="E337" s="157"/>
      <c r="F337" s="157"/>
      <c r="G337" s="157"/>
      <c r="H337" s="157"/>
      <c r="I337" s="494"/>
      <c r="J337" s="494"/>
      <c r="K337" s="494"/>
      <c r="L337" s="494"/>
      <c r="M337" s="494"/>
      <c r="N337" s="494"/>
      <c r="O337" s="494"/>
      <c r="P337" s="494"/>
      <c r="Q337" s="494"/>
      <c r="R337" s="494"/>
      <c r="S337" s="494"/>
      <c r="T337" s="494"/>
      <c r="U337" s="494"/>
      <c r="V337" s="494"/>
      <c r="W337" s="494"/>
      <c r="X337" s="494"/>
      <c r="Y337" s="494"/>
      <c r="Z337" s="494"/>
      <c r="AA337" s="494"/>
      <c r="AB337" s="494"/>
      <c r="AH337" s="492"/>
      <c r="AI337" s="157"/>
      <c r="AJ337" s="157"/>
      <c r="AK337" s="525"/>
      <c r="AL337" s="525"/>
      <c r="AM337" s="525"/>
      <c r="AN337" s="157"/>
      <c r="AO337" s="157"/>
      <c r="AP337" s="525"/>
      <c r="AQ337" s="525"/>
      <c r="AR337" s="525"/>
      <c r="AS337" s="525"/>
      <c r="AT337" s="525"/>
      <c r="AU337" s="525"/>
      <c r="AV337" s="525"/>
      <c r="AW337" s="525"/>
      <c r="AX337" s="525"/>
      <c r="AY337" s="525"/>
      <c r="AZ337" s="525"/>
      <c r="BA337" s="157"/>
      <c r="BB337" s="157"/>
      <c r="BC337" s="157"/>
      <c r="BD337" s="157"/>
      <c r="BE337" s="157"/>
      <c r="BF337" s="157"/>
      <c r="BG337" s="157"/>
      <c r="BH337" s="157"/>
      <c r="BI337" s="157"/>
      <c r="BJ337" s="157"/>
      <c r="BK337" s="157"/>
      <c r="BL337" s="157"/>
      <c r="BM337" s="157"/>
      <c r="BN337" s="157"/>
      <c r="BO337" s="157"/>
      <c r="BP337" s="493"/>
      <c r="BQ337" s="157"/>
      <c r="BR337" s="494"/>
      <c r="BS337" s="157"/>
      <c r="BT337" s="157"/>
      <c r="BU337" s="157"/>
      <c r="BV337" s="157"/>
      <c r="BW337" s="157"/>
      <c r="BX337" s="157"/>
      <c r="BY337" s="157"/>
      <c r="BZ337" s="157"/>
      <c r="CA337" s="157"/>
      <c r="CB337" s="157"/>
      <c r="CC337" s="157"/>
      <c r="CD337" s="157"/>
      <c r="CE337" s="157"/>
      <c r="CF337" s="157"/>
      <c r="CG337" s="157"/>
      <c r="CH337" s="157"/>
      <c r="CI337" s="157"/>
      <c r="CJ337" s="157"/>
      <c r="CK337" s="157"/>
      <c r="CL337" s="157"/>
      <c r="CM337" s="157"/>
      <c r="CN337" s="157"/>
      <c r="CO337" s="157"/>
      <c r="CP337" s="157"/>
      <c r="CQ337" s="157"/>
      <c r="CR337" s="157"/>
      <c r="CS337" s="157"/>
      <c r="CT337" s="157"/>
      <c r="CU337" s="157"/>
      <c r="CV337" s="157"/>
      <c r="CW337" s="157"/>
      <c r="CX337" s="157"/>
      <c r="CY337" s="157"/>
      <c r="CZ337" s="157"/>
      <c r="DA337" s="157"/>
      <c r="DB337" s="157"/>
      <c r="DC337" s="157"/>
      <c r="DD337" s="157"/>
      <c r="DE337" s="157"/>
      <c r="DF337" s="157"/>
      <c r="DG337" s="157"/>
      <c r="DH337" s="157"/>
      <c r="DI337" s="157"/>
      <c r="DJ337" s="157"/>
      <c r="DK337" s="157"/>
      <c r="DL337" s="157"/>
      <c r="DM337" s="157"/>
      <c r="DN337" s="157"/>
      <c r="DO337" s="157"/>
      <c r="DP337" s="157"/>
      <c r="DQ337" s="157"/>
      <c r="DR337" s="157"/>
      <c r="DS337" s="157"/>
      <c r="DT337" s="157"/>
      <c r="DU337" s="157"/>
      <c r="DV337" s="157"/>
      <c r="DW337" s="157"/>
      <c r="DX337" s="157"/>
      <c r="DY337" s="157"/>
      <c r="DZ337" s="157"/>
      <c r="EA337" s="157"/>
      <c r="EB337" s="157"/>
      <c r="EC337" s="157"/>
      <c r="ED337" s="157"/>
      <c r="EE337" s="157"/>
    </row>
    <row r="338" spans="1:135" ht="9.75" customHeight="1">
      <c r="A338" s="157"/>
      <c r="B338" s="157"/>
      <c r="C338" s="157"/>
      <c r="D338" s="157"/>
      <c r="E338" s="157"/>
      <c r="F338" s="157"/>
      <c r="G338" s="157"/>
      <c r="H338" s="157"/>
      <c r="I338" s="494"/>
      <c r="J338" s="494"/>
      <c r="K338" s="494"/>
      <c r="L338" s="494"/>
      <c r="M338" s="494"/>
      <c r="N338" s="494"/>
      <c r="O338" s="494"/>
      <c r="P338" s="494"/>
      <c r="Q338" s="494"/>
      <c r="R338" s="494"/>
      <c r="S338" s="494"/>
      <c r="T338" s="494"/>
      <c r="U338" s="494"/>
      <c r="V338" s="494"/>
      <c r="W338" s="494"/>
      <c r="X338" s="494"/>
      <c r="Y338" s="494"/>
      <c r="Z338" s="494"/>
      <c r="AA338" s="494"/>
      <c r="AB338" s="494"/>
      <c r="AH338" s="492"/>
      <c r="AI338" s="157"/>
      <c r="AJ338" s="157"/>
      <c r="AK338" s="525"/>
      <c r="AL338" s="525"/>
      <c r="AM338" s="525"/>
      <c r="AN338" s="157"/>
      <c r="AO338" s="157"/>
      <c r="AP338" s="525"/>
      <c r="AQ338" s="525"/>
      <c r="AR338" s="525"/>
      <c r="AS338" s="525"/>
      <c r="AT338" s="525"/>
      <c r="AU338" s="525"/>
      <c r="AV338" s="525"/>
      <c r="AW338" s="525"/>
      <c r="AX338" s="525"/>
      <c r="AY338" s="525"/>
      <c r="AZ338" s="525"/>
      <c r="BA338" s="157"/>
      <c r="BB338" s="157"/>
      <c r="BC338" s="157"/>
      <c r="BD338" s="157"/>
      <c r="BE338" s="157"/>
      <c r="BF338" s="157"/>
      <c r="BG338" s="157"/>
      <c r="BH338" s="157"/>
      <c r="BI338" s="157"/>
      <c r="BJ338" s="157"/>
      <c r="BK338" s="157"/>
      <c r="BL338" s="157"/>
      <c r="BM338" s="157"/>
      <c r="BN338" s="157"/>
      <c r="BO338" s="157"/>
      <c r="BP338" s="493"/>
      <c r="BQ338" s="157"/>
      <c r="BR338" s="494"/>
      <c r="BS338" s="157"/>
      <c r="BT338" s="157"/>
      <c r="BU338" s="157"/>
      <c r="BV338" s="157"/>
      <c r="BW338" s="157"/>
      <c r="BX338" s="157"/>
      <c r="BY338" s="157"/>
      <c r="BZ338" s="157"/>
      <c r="CA338" s="157"/>
      <c r="CB338" s="157"/>
      <c r="CC338" s="157"/>
      <c r="CD338" s="157"/>
      <c r="CE338" s="157"/>
      <c r="CF338" s="157"/>
      <c r="CG338" s="157"/>
      <c r="CH338" s="157"/>
      <c r="CI338" s="157"/>
      <c r="CJ338" s="157"/>
      <c r="CK338" s="157"/>
      <c r="CL338" s="157"/>
      <c r="CM338" s="157"/>
      <c r="CN338" s="157"/>
      <c r="CO338" s="157"/>
      <c r="CP338" s="157"/>
      <c r="CQ338" s="157"/>
      <c r="CR338" s="157"/>
      <c r="CS338" s="157"/>
      <c r="CT338" s="157"/>
      <c r="CU338" s="157"/>
      <c r="CV338" s="157"/>
      <c r="CW338" s="157"/>
      <c r="CX338" s="157"/>
      <c r="CY338" s="157"/>
      <c r="CZ338" s="157"/>
      <c r="DA338" s="157"/>
      <c r="DB338" s="157"/>
      <c r="DC338" s="157"/>
      <c r="DD338" s="157"/>
      <c r="DE338" s="157"/>
      <c r="DF338" s="157"/>
      <c r="DG338" s="157"/>
      <c r="DH338" s="157"/>
      <c r="DI338" s="157"/>
      <c r="DJ338" s="157"/>
      <c r="DK338" s="157"/>
      <c r="DL338" s="157"/>
      <c r="DM338" s="157"/>
      <c r="DN338" s="157"/>
      <c r="DO338" s="157"/>
      <c r="DP338" s="157"/>
      <c r="DQ338" s="157"/>
      <c r="DR338" s="157"/>
      <c r="DS338" s="157"/>
      <c r="DT338" s="157"/>
      <c r="DU338" s="157"/>
      <c r="DV338" s="157"/>
      <c r="DW338" s="157"/>
      <c r="DX338" s="157"/>
      <c r="DY338" s="157"/>
      <c r="DZ338" s="157"/>
      <c r="EA338" s="157"/>
      <c r="EB338" s="157"/>
      <c r="EC338" s="157"/>
      <c r="ED338" s="157"/>
      <c r="EE338" s="157"/>
    </row>
    <row r="339" spans="1:135" ht="9.75" customHeight="1">
      <c r="A339" s="157"/>
      <c r="B339" s="157"/>
      <c r="C339" s="157"/>
      <c r="D339" s="157"/>
      <c r="E339" s="157"/>
      <c r="F339" s="157"/>
      <c r="G339" s="157"/>
      <c r="H339" s="157"/>
      <c r="I339" s="494"/>
      <c r="J339" s="494"/>
      <c r="K339" s="494"/>
      <c r="L339" s="494"/>
      <c r="M339" s="494"/>
      <c r="N339" s="494"/>
      <c r="O339" s="494"/>
      <c r="P339" s="494"/>
      <c r="Q339" s="494"/>
      <c r="R339" s="494"/>
      <c r="S339" s="494"/>
      <c r="T339" s="494"/>
      <c r="U339" s="494"/>
      <c r="V339" s="494"/>
      <c r="W339" s="494"/>
      <c r="X339" s="494"/>
      <c r="Y339" s="494"/>
      <c r="Z339" s="494"/>
      <c r="AA339" s="494"/>
      <c r="AB339" s="494"/>
      <c r="AH339" s="492"/>
      <c r="AI339" s="157"/>
      <c r="AJ339" s="157"/>
      <c r="AK339" s="525"/>
      <c r="AL339" s="525"/>
      <c r="AM339" s="525"/>
      <c r="AN339" s="157"/>
      <c r="AO339" s="157"/>
      <c r="AP339" s="525"/>
      <c r="AQ339" s="525"/>
      <c r="AR339" s="525"/>
      <c r="AS339" s="525"/>
      <c r="AT339" s="525"/>
      <c r="AU339" s="525"/>
      <c r="AV339" s="525"/>
      <c r="AW339" s="525"/>
      <c r="AX339" s="525"/>
      <c r="AY339" s="525"/>
      <c r="AZ339" s="525"/>
      <c r="BA339" s="157"/>
      <c r="BB339" s="157"/>
      <c r="BC339" s="157"/>
      <c r="BD339" s="157"/>
      <c r="BE339" s="157"/>
      <c r="BF339" s="157"/>
      <c r="BG339" s="157"/>
      <c r="BH339" s="157"/>
      <c r="BI339" s="157"/>
      <c r="BJ339" s="157"/>
      <c r="BK339" s="157"/>
      <c r="BL339" s="157"/>
      <c r="BM339" s="157"/>
      <c r="BN339" s="157"/>
      <c r="BO339" s="157"/>
      <c r="BP339" s="493"/>
      <c r="BQ339" s="157"/>
      <c r="BR339" s="494"/>
      <c r="BS339" s="157"/>
      <c r="BT339" s="157"/>
      <c r="BU339" s="157"/>
      <c r="BV339" s="157"/>
      <c r="BW339" s="157"/>
      <c r="BX339" s="157"/>
      <c r="BY339" s="157"/>
      <c r="BZ339" s="157"/>
      <c r="CA339" s="157"/>
      <c r="CB339" s="157"/>
      <c r="CC339" s="157"/>
      <c r="CD339" s="157"/>
      <c r="CE339" s="157"/>
      <c r="CF339" s="157"/>
      <c r="CG339" s="157"/>
      <c r="CH339" s="157"/>
      <c r="CI339" s="157"/>
      <c r="CJ339" s="157"/>
      <c r="CK339" s="157"/>
      <c r="CL339" s="157"/>
      <c r="CM339" s="157"/>
      <c r="CN339" s="157"/>
      <c r="CO339" s="157"/>
      <c r="CP339" s="157"/>
      <c r="CQ339" s="157"/>
      <c r="CR339" s="157"/>
      <c r="CS339" s="157"/>
      <c r="CT339" s="157"/>
      <c r="CU339" s="157"/>
      <c r="CV339" s="157"/>
      <c r="CW339" s="157"/>
      <c r="CX339" s="157"/>
      <c r="CY339" s="157"/>
      <c r="CZ339" s="157"/>
      <c r="DA339" s="157"/>
      <c r="DB339" s="157"/>
      <c r="DC339" s="157"/>
      <c r="DD339" s="157"/>
      <c r="DE339" s="157"/>
      <c r="DF339" s="157"/>
      <c r="DG339" s="157"/>
      <c r="DH339" s="157"/>
      <c r="DI339" s="157"/>
      <c r="DJ339" s="157"/>
      <c r="DK339" s="157"/>
      <c r="DL339" s="157"/>
      <c r="DM339" s="157"/>
      <c r="DN339" s="157"/>
      <c r="DO339" s="157"/>
      <c r="DP339" s="157"/>
      <c r="DQ339" s="157"/>
      <c r="DR339" s="157"/>
      <c r="DS339" s="157"/>
      <c r="DT339" s="157"/>
      <c r="DU339" s="157"/>
      <c r="DV339" s="157"/>
      <c r="DW339" s="157"/>
      <c r="DX339" s="157"/>
      <c r="DY339" s="157"/>
      <c r="DZ339" s="157"/>
      <c r="EA339" s="157"/>
      <c r="EB339" s="157"/>
      <c r="EC339" s="157"/>
      <c r="ED339" s="157"/>
      <c r="EE339" s="157"/>
    </row>
    <row r="340" spans="1:135" ht="9.75" customHeight="1">
      <c r="A340" s="157"/>
      <c r="B340" s="157"/>
      <c r="C340" s="157"/>
      <c r="D340" s="157"/>
      <c r="E340" s="157"/>
      <c r="F340" s="157"/>
      <c r="G340" s="157"/>
      <c r="H340" s="157"/>
      <c r="I340" s="494"/>
      <c r="J340" s="494"/>
      <c r="K340" s="494"/>
      <c r="L340" s="494"/>
      <c r="M340" s="494"/>
      <c r="N340" s="494"/>
      <c r="O340" s="494"/>
      <c r="P340" s="494"/>
      <c r="Q340" s="494"/>
      <c r="R340" s="494"/>
      <c r="S340" s="494"/>
      <c r="T340" s="494"/>
      <c r="U340" s="494"/>
      <c r="V340" s="494"/>
      <c r="W340" s="494"/>
      <c r="X340" s="494"/>
      <c r="Y340" s="494"/>
      <c r="Z340" s="494"/>
      <c r="AA340" s="494"/>
      <c r="AB340" s="494"/>
      <c r="AH340" s="492"/>
      <c r="AI340" s="157"/>
      <c r="AJ340" s="157"/>
      <c r="AK340" s="525"/>
      <c r="AL340" s="525"/>
      <c r="AM340" s="525"/>
      <c r="AN340" s="157"/>
      <c r="AO340" s="157"/>
      <c r="AP340" s="525"/>
      <c r="AQ340" s="525"/>
      <c r="AR340" s="525"/>
      <c r="AS340" s="525"/>
      <c r="AT340" s="525"/>
      <c r="AU340" s="525"/>
      <c r="AV340" s="525"/>
      <c r="AW340" s="525"/>
      <c r="AX340" s="525"/>
      <c r="AY340" s="525"/>
      <c r="AZ340" s="525"/>
      <c r="BA340" s="157"/>
      <c r="BB340" s="157"/>
      <c r="BC340" s="157"/>
      <c r="BD340" s="157"/>
      <c r="BE340" s="157"/>
      <c r="BF340" s="157"/>
      <c r="BG340" s="157"/>
      <c r="BH340" s="157"/>
      <c r="BI340" s="157"/>
      <c r="BJ340" s="157"/>
      <c r="BK340" s="157"/>
      <c r="BL340" s="157"/>
      <c r="BM340" s="157"/>
      <c r="BN340" s="157"/>
      <c r="BO340" s="157"/>
      <c r="BP340" s="493"/>
      <c r="BQ340" s="157"/>
      <c r="BR340" s="494"/>
      <c r="BS340" s="157"/>
      <c r="BT340" s="157"/>
      <c r="BU340" s="157"/>
      <c r="BV340" s="157"/>
      <c r="BW340" s="157"/>
      <c r="BX340" s="157"/>
      <c r="BY340" s="157"/>
      <c r="BZ340" s="157"/>
      <c r="CA340" s="157"/>
      <c r="CB340" s="157"/>
      <c r="CC340" s="157"/>
      <c r="CD340" s="157"/>
      <c r="CE340" s="157"/>
      <c r="CF340" s="157"/>
      <c r="CG340" s="157"/>
      <c r="CH340" s="157"/>
      <c r="CI340" s="157"/>
      <c r="CJ340" s="157"/>
      <c r="CK340" s="157"/>
      <c r="CL340" s="157"/>
      <c r="CM340" s="157"/>
      <c r="CN340" s="157"/>
      <c r="CO340" s="157"/>
      <c r="CP340" s="157"/>
      <c r="CQ340" s="157"/>
      <c r="CR340" s="157"/>
      <c r="CS340" s="157"/>
      <c r="CT340" s="157"/>
      <c r="CU340" s="157"/>
      <c r="CV340" s="157"/>
      <c r="CW340" s="157"/>
      <c r="CX340" s="157"/>
      <c r="CY340" s="157"/>
      <c r="CZ340" s="157"/>
      <c r="DA340" s="157"/>
      <c r="DB340" s="157"/>
      <c r="DC340" s="157"/>
      <c r="DD340" s="157"/>
      <c r="DE340" s="157"/>
      <c r="DF340" s="157"/>
      <c r="DG340" s="157"/>
      <c r="DH340" s="157"/>
      <c r="DI340" s="157"/>
      <c r="DJ340" s="157"/>
      <c r="DK340" s="157"/>
      <c r="DL340" s="157"/>
      <c r="DM340" s="157"/>
      <c r="DN340" s="157"/>
      <c r="DO340" s="157"/>
      <c r="DP340" s="157"/>
      <c r="DQ340" s="157"/>
      <c r="DR340" s="157"/>
      <c r="DS340" s="157"/>
      <c r="DT340" s="157"/>
      <c r="DU340" s="157"/>
      <c r="DV340" s="157"/>
      <c r="DW340" s="157"/>
      <c r="DX340" s="157"/>
      <c r="DY340" s="157"/>
      <c r="DZ340" s="157"/>
      <c r="EA340" s="157"/>
      <c r="EB340" s="157"/>
      <c r="EC340" s="157"/>
      <c r="ED340" s="157"/>
      <c r="EE340" s="157"/>
    </row>
    <row r="341" spans="1:135" ht="9.75" customHeight="1">
      <c r="A341" s="157"/>
      <c r="B341" s="157"/>
      <c r="C341" s="157"/>
      <c r="D341" s="157"/>
      <c r="E341" s="157"/>
      <c r="F341" s="157"/>
      <c r="G341" s="157"/>
      <c r="H341" s="157"/>
      <c r="I341" s="494"/>
      <c r="J341" s="494"/>
      <c r="K341" s="494"/>
      <c r="L341" s="494"/>
      <c r="M341" s="494"/>
      <c r="N341" s="494"/>
      <c r="O341" s="494"/>
      <c r="P341" s="494"/>
      <c r="Q341" s="494"/>
      <c r="R341" s="494"/>
      <c r="S341" s="494"/>
      <c r="T341" s="494"/>
      <c r="U341" s="494"/>
      <c r="V341" s="494"/>
      <c r="W341" s="494"/>
      <c r="X341" s="494"/>
      <c r="Y341" s="494"/>
      <c r="Z341" s="494"/>
      <c r="AA341" s="494"/>
      <c r="AB341" s="494"/>
      <c r="AH341" s="492"/>
      <c r="AI341" s="157"/>
      <c r="AJ341" s="157"/>
      <c r="AK341" s="525"/>
      <c r="AL341" s="525"/>
      <c r="AM341" s="525"/>
      <c r="AN341" s="157"/>
      <c r="AO341" s="157"/>
      <c r="AP341" s="525"/>
      <c r="AQ341" s="525"/>
      <c r="AR341" s="525"/>
      <c r="AS341" s="525"/>
      <c r="AT341" s="525"/>
      <c r="AU341" s="525"/>
      <c r="AV341" s="525"/>
      <c r="AW341" s="525"/>
      <c r="AX341" s="525"/>
      <c r="AY341" s="525"/>
      <c r="AZ341" s="525"/>
      <c r="BA341" s="157"/>
      <c r="BB341" s="157"/>
      <c r="BC341" s="157"/>
      <c r="BD341" s="157"/>
      <c r="BE341" s="157"/>
      <c r="BF341" s="157"/>
      <c r="BG341" s="157"/>
      <c r="BH341" s="157"/>
      <c r="BI341" s="157"/>
      <c r="BJ341" s="157"/>
      <c r="BK341" s="157"/>
      <c r="BL341" s="157"/>
      <c r="BM341" s="157"/>
      <c r="BN341" s="157"/>
      <c r="BO341" s="157"/>
      <c r="BP341" s="493"/>
      <c r="BQ341" s="157"/>
      <c r="BR341" s="494"/>
      <c r="BS341" s="157"/>
      <c r="BT341" s="157"/>
      <c r="BU341" s="157"/>
      <c r="BV341" s="157"/>
      <c r="BW341" s="157"/>
      <c r="BX341" s="157"/>
      <c r="BY341" s="157"/>
      <c r="BZ341" s="157"/>
      <c r="CA341" s="157"/>
      <c r="CB341" s="157"/>
      <c r="CC341" s="157"/>
      <c r="CD341" s="157"/>
      <c r="CE341" s="157"/>
      <c r="CF341" s="157"/>
      <c r="CG341" s="157"/>
      <c r="CH341" s="157"/>
      <c r="CI341" s="157"/>
      <c r="CJ341" s="157"/>
      <c r="CK341" s="157"/>
      <c r="CL341" s="157"/>
      <c r="CM341" s="157"/>
      <c r="CN341" s="157"/>
      <c r="CO341" s="157"/>
      <c r="CP341" s="157"/>
      <c r="CQ341" s="157"/>
      <c r="CR341" s="157"/>
      <c r="CS341" s="157"/>
      <c r="CT341" s="157"/>
      <c r="CU341" s="157"/>
      <c r="CV341" s="157"/>
      <c r="CW341" s="157"/>
      <c r="CX341" s="157"/>
      <c r="CY341" s="157"/>
      <c r="CZ341" s="157"/>
      <c r="DA341" s="157"/>
      <c r="DB341" s="157"/>
      <c r="DC341" s="157"/>
      <c r="DD341" s="157"/>
      <c r="DE341" s="157"/>
      <c r="DF341" s="157"/>
      <c r="DG341" s="157"/>
      <c r="DH341" s="157"/>
      <c r="DI341" s="157"/>
      <c r="DJ341" s="157"/>
      <c r="DK341" s="157"/>
      <c r="DL341" s="157"/>
      <c r="DM341" s="157"/>
      <c r="DN341" s="157"/>
      <c r="DO341" s="157"/>
      <c r="DP341" s="157"/>
      <c r="DQ341" s="157"/>
      <c r="DR341" s="157"/>
      <c r="DS341" s="157"/>
      <c r="DT341" s="157"/>
      <c r="DU341" s="157"/>
      <c r="DV341" s="157"/>
      <c r="DW341" s="157"/>
      <c r="DX341" s="157"/>
      <c r="DY341" s="157"/>
      <c r="DZ341" s="157"/>
      <c r="EA341" s="157"/>
      <c r="EB341" s="157"/>
      <c r="EC341" s="157"/>
      <c r="ED341" s="157"/>
      <c r="EE341" s="157"/>
    </row>
    <row r="342" spans="1:135" ht="9.75" customHeight="1">
      <c r="A342" s="157"/>
      <c r="B342" s="157"/>
      <c r="C342" s="157"/>
      <c r="D342" s="157"/>
      <c r="E342" s="157"/>
      <c r="F342" s="157"/>
      <c r="G342" s="157"/>
      <c r="H342" s="157"/>
      <c r="I342" s="494"/>
      <c r="J342" s="494"/>
      <c r="K342" s="494"/>
      <c r="L342" s="494"/>
      <c r="M342" s="494"/>
      <c r="N342" s="494"/>
      <c r="O342" s="494"/>
      <c r="P342" s="494"/>
      <c r="Q342" s="494"/>
      <c r="R342" s="494"/>
      <c r="S342" s="494"/>
      <c r="T342" s="494"/>
      <c r="U342" s="494"/>
      <c r="V342" s="494"/>
      <c r="W342" s="494"/>
      <c r="X342" s="494"/>
      <c r="Y342" s="494"/>
      <c r="Z342" s="494"/>
      <c r="AA342" s="494"/>
      <c r="AB342" s="494"/>
      <c r="AH342" s="492"/>
      <c r="AI342" s="157"/>
      <c r="AJ342" s="157"/>
      <c r="AK342" s="525"/>
      <c r="AL342" s="525"/>
      <c r="AM342" s="525"/>
      <c r="AN342" s="157"/>
      <c r="AO342" s="157"/>
      <c r="AP342" s="525"/>
      <c r="AQ342" s="525"/>
      <c r="AR342" s="525"/>
      <c r="AS342" s="525"/>
      <c r="AT342" s="525"/>
      <c r="AU342" s="525"/>
      <c r="AV342" s="525"/>
      <c r="AW342" s="525"/>
      <c r="AX342" s="525"/>
      <c r="AY342" s="525"/>
      <c r="AZ342" s="525"/>
      <c r="BA342" s="157"/>
      <c r="BB342" s="157"/>
      <c r="BC342" s="157"/>
      <c r="BD342" s="157"/>
      <c r="BE342" s="157"/>
      <c r="BF342" s="157"/>
      <c r="BG342" s="157"/>
      <c r="BH342" s="157"/>
      <c r="BI342" s="157"/>
      <c r="BJ342" s="157"/>
      <c r="BK342" s="157"/>
      <c r="BL342" s="157"/>
      <c r="BM342" s="157"/>
      <c r="BN342" s="157"/>
      <c r="BO342" s="157"/>
      <c r="BP342" s="493"/>
      <c r="BQ342" s="157"/>
      <c r="BR342" s="494"/>
      <c r="BS342" s="157"/>
      <c r="BT342" s="157"/>
      <c r="BU342" s="157"/>
      <c r="BV342" s="157"/>
      <c r="BW342" s="157"/>
      <c r="BX342" s="157"/>
      <c r="BY342" s="157"/>
      <c r="BZ342" s="157"/>
      <c r="CA342" s="157"/>
      <c r="CB342" s="157"/>
      <c r="CC342" s="157"/>
      <c r="CD342" s="157"/>
      <c r="CE342" s="157"/>
      <c r="CF342" s="157"/>
      <c r="CG342" s="157"/>
      <c r="CH342" s="157"/>
      <c r="CI342" s="157"/>
      <c r="CJ342" s="157"/>
      <c r="CK342" s="157"/>
      <c r="CL342" s="157"/>
      <c r="CM342" s="157"/>
      <c r="CN342" s="157"/>
      <c r="CO342" s="157"/>
      <c r="CP342" s="157"/>
      <c r="CQ342" s="157"/>
      <c r="CR342" s="157"/>
      <c r="CS342" s="157"/>
      <c r="CT342" s="157"/>
      <c r="CU342" s="157"/>
      <c r="CV342" s="157"/>
      <c r="CW342" s="157"/>
      <c r="CX342" s="157"/>
      <c r="CY342" s="157"/>
      <c r="CZ342" s="157"/>
      <c r="DA342" s="157"/>
      <c r="DB342" s="157"/>
      <c r="DC342" s="157"/>
      <c r="DD342" s="157"/>
      <c r="DE342" s="157"/>
      <c r="DF342" s="157"/>
      <c r="DG342" s="157"/>
      <c r="DH342" s="157"/>
      <c r="DI342" s="157"/>
      <c r="DJ342" s="157"/>
      <c r="DK342" s="157"/>
      <c r="DL342" s="157"/>
      <c r="DM342" s="157"/>
      <c r="DN342" s="157"/>
      <c r="DO342" s="157"/>
      <c r="DP342" s="157"/>
      <c r="DQ342" s="157"/>
      <c r="DR342" s="157"/>
      <c r="DS342" s="157"/>
      <c r="DT342" s="157"/>
      <c r="DU342" s="157"/>
      <c r="DV342" s="157"/>
      <c r="DW342" s="157"/>
      <c r="DX342" s="157"/>
      <c r="DY342" s="157"/>
      <c r="DZ342" s="157"/>
      <c r="EA342" s="157"/>
      <c r="EB342" s="157"/>
      <c r="EC342" s="157"/>
      <c r="ED342" s="157"/>
      <c r="EE342" s="157"/>
    </row>
    <row r="343" spans="1:135" ht="9.75" customHeight="1">
      <c r="A343" s="157"/>
      <c r="B343" s="157"/>
      <c r="C343" s="157"/>
      <c r="D343" s="157"/>
      <c r="E343" s="157"/>
      <c r="F343" s="157"/>
      <c r="G343" s="157"/>
      <c r="H343" s="157"/>
      <c r="I343" s="494"/>
      <c r="J343" s="494"/>
      <c r="K343" s="494"/>
      <c r="L343" s="494"/>
      <c r="M343" s="494"/>
      <c r="N343" s="494"/>
      <c r="O343" s="494"/>
      <c r="P343" s="494"/>
      <c r="Q343" s="494"/>
      <c r="R343" s="494"/>
      <c r="S343" s="494"/>
      <c r="T343" s="494"/>
      <c r="U343" s="494"/>
      <c r="V343" s="494"/>
      <c r="W343" s="494"/>
      <c r="X343" s="494"/>
      <c r="Y343" s="494"/>
      <c r="Z343" s="494"/>
      <c r="AA343" s="494"/>
      <c r="AB343" s="494"/>
      <c r="AH343" s="492"/>
      <c r="AI343" s="157"/>
      <c r="AJ343" s="157"/>
      <c r="AK343" s="525"/>
      <c r="AL343" s="525"/>
      <c r="AM343" s="525"/>
      <c r="AN343" s="157"/>
      <c r="AO343" s="157"/>
      <c r="AP343" s="525"/>
      <c r="AQ343" s="525"/>
      <c r="AR343" s="525"/>
      <c r="AS343" s="525"/>
      <c r="AT343" s="525"/>
      <c r="AU343" s="525"/>
      <c r="AV343" s="525"/>
      <c r="AW343" s="525"/>
      <c r="AX343" s="525"/>
      <c r="AY343" s="525"/>
      <c r="AZ343" s="525"/>
      <c r="BA343" s="157"/>
      <c r="BB343" s="157"/>
      <c r="BC343" s="157"/>
      <c r="BD343" s="157"/>
      <c r="BE343" s="157"/>
      <c r="BF343" s="157"/>
      <c r="BG343" s="157"/>
      <c r="BH343" s="157"/>
      <c r="BI343" s="157"/>
      <c r="BJ343" s="157"/>
      <c r="BK343" s="157"/>
      <c r="BL343" s="157"/>
      <c r="BM343" s="157"/>
      <c r="BN343" s="157"/>
      <c r="BO343" s="157"/>
      <c r="BP343" s="493"/>
      <c r="BQ343" s="157"/>
      <c r="BR343" s="494"/>
      <c r="BS343" s="157"/>
      <c r="BT343" s="157"/>
      <c r="BU343" s="157"/>
      <c r="BV343" s="157"/>
      <c r="BW343" s="157"/>
      <c r="BX343" s="157"/>
      <c r="BY343" s="157"/>
      <c r="BZ343" s="157"/>
      <c r="CA343" s="157"/>
      <c r="CB343" s="157"/>
      <c r="CC343" s="157"/>
      <c r="CD343" s="157"/>
      <c r="CE343" s="157"/>
      <c r="CF343" s="157"/>
      <c r="CG343" s="157"/>
      <c r="CH343" s="157"/>
      <c r="CI343" s="157"/>
      <c r="CJ343" s="157"/>
      <c r="CK343" s="157"/>
      <c r="CL343" s="157"/>
      <c r="CM343" s="157"/>
      <c r="CN343" s="157"/>
      <c r="CO343" s="157"/>
      <c r="CP343" s="157"/>
      <c r="CQ343" s="157"/>
      <c r="CR343" s="157"/>
      <c r="CS343" s="157"/>
      <c r="CT343" s="157"/>
      <c r="CU343" s="157"/>
      <c r="CV343" s="157"/>
      <c r="CW343" s="157"/>
      <c r="CX343" s="157"/>
      <c r="CY343" s="157"/>
      <c r="CZ343" s="157"/>
      <c r="DA343" s="157"/>
      <c r="DB343" s="157"/>
      <c r="DC343" s="157"/>
      <c r="DD343" s="157"/>
      <c r="DE343" s="157"/>
      <c r="DF343" s="157"/>
      <c r="DG343" s="157"/>
      <c r="DH343" s="157"/>
      <c r="DI343" s="157"/>
      <c r="DJ343" s="157"/>
      <c r="DK343" s="157"/>
      <c r="DL343" s="157"/>
      <c r="DM343" s="157"/>
      <c r="DN343" s="157"/>
      <c r="DO343" s="157"/>
      <c r="DP343" s="157"/>
      <c r="DQ343" s="157"/>
      <c r="DR343" s="157"/>
      <c r="DS343" s="157"/>
      <c r="DT343" s="157"/>
      <c r="DU343" s="157"/>
      <c r="DV343" s="157"/>
      <c r="DW343" s="157"/>
      <c r="DX343" s="157"/>
      <c r="DY343" s="157"/>
      <c r="DZ343" s="157"/>
      <c r="EA343" s="157"/>
      <c r="EB343" s="157"/>
      <c r="EC343" s="157"/>
      <c r="ED343" s="157"/>
      <c r="EE343" s="157"/>
    </row>
    <row r="344" spans="1:135" ht="9.75" customHeight="1">
      <c r="A344" s="157"/>
      <c r="B344" s="157"/>
      <c r="C344" s="157"/>
      <c r="D344" s="157"/>
      <c r="E344" s="157"/>
      <c r="F344" s="157"/>
      <c r="G344" s="157"/>
      <c r="H344" s="157"/>
      <c r="I344" s="494"/>
      <c r="J344" s="494"/>
      <c r="K344" s="494"/>
      <c r="L344" s="494"/>
      <c r="M344" s="494"/>
      <c r="N344" s="494"/>
      <c r="O344" s="494"/>
      <c r="P344" s="494"/>
      <c r="Q344" s="494"/>
      <c r="R344" s="494"/>
      <c r="S344" s="494"/>
      <c r="T344" s="494"/>
      <c r="U344" s="494"/>
      <c r="V344" s="494"/>
      <c r="W344" s="494"/>
      <c r="X344" s="494"/>
      <c r="Y344" s="494"/>
      <c r="Z344" s="494"/>
      <c r="AA344" s="494"/>
      <c r="AB344" s="494"/>
      <c r="AH344" s="492"/>
      <c r="AI344" s="157"/>
      <c r="AJ344" s="157"/>
      <c r="AK344" s="525"/>
      <c r="AL344" s="525"/>
      <c r="AM344" s="525"/>
      <c r="AN344" s="157"/>
      <c r="AO344" s="157"/>
      <c r="AP344" s="525"/>
      <c r="AQ344" s="525"/>
      <c r="AR344" s="525"/>
      <c r="AS344" s="525"/>
      <c r="AT344" s="525"/>
      <c r="AU344" s="525"/>
      <c r="AV344" s="525"/>
      <c r="AW344" s="525"/>
      <c r="AX344" s="525"/>
      <c r="AY344" s="525"/>
      <c r="AZ344" s="525"/>
      <c r="BA344" s="157"/>
      <c r="BB344" s="157"/>
      <c r="BC344" s="157"/>
      <c r="BD344" s="157"/>
      <c r="BE344" s="157"/>
      <c r="BF344" s="157"/>
      <c r="BG344" s="157"/>
      <c r="BH344" s="157"/>
      <c r="BI344" s="157"/>
      <c r="BJ344" s="157"/>
      <c r="BK344" s="157"/>
      <c r="BL344" s="157"/>
      <c r="BM344" s="157"/>
      <c r="BN344" s="157"/>
      <c r="BO344" s="157"/>
      <c r="BP344" s="493"/>
      <c r="BQ344" s="157"/>
      <c r="BR344" s="494"/>
      <c r="BS344" s="157"/>
      <c r="BT344" s="157"/>
      <c r="BU344" s="157"/>
      <c r="BV344" s="157"/>
      <c r="BW344" s="157"/>
      <c r="BX344" s="157"/>
      <c r="BY344" s="157"/>
      <c r="BZ344" s="157"/>
      <c r="CA344" s="157"/>
      <c r="CB344" s="157"/>
      <c r="CC344" s="157"/>
      <c r="CD344" s="157"/>
      <c r="CE344" s="157"/>
      <c r="CF344" s="157"/>
      <c r="CG344" s="157"/>
      <c r="CH344" s="157"/>
      <c r="CI344" s="157"/>
      <c r="CJ344" s="157"/>
      <c r="CK344" s="157"/>
      <c r="CL344" s="157"/>
      <c r="CM344" s="157"/>
      <c r="CN344" s="157"/>
      <c r="CO344" s="157"/>
      <c r="CP344" s="157"/>
      <c r="CQ344" s="157"/>
      <c r="CR344" s="157"/>
      <c r="CS344" s="157"/>
      <c r="CT344" s="157"/>
      <c r="CU344" s="157"/>
      <c r="CV344" s="157"/>
      <c r="CW344" s="157"/>
      <c r="CX344" s="157"/>
      <c r="CY344" s="157"/>
      <c r="CZ344" s="157"/>
      <c r="DA344" s="157"/>
      <c r="DB344" s="157"/>
      <c r="DC344" s="157"/>
      <c r="DD344" s="157"/>
      <c r="DE344" s="157"/>
      <c r="DF344" s="157"/>
      <c r="DG344" s="157"/>
      <c r="DH344" s="157"/>
      <c r="DI344" s="157"/>
      <c r="DJ344" s="157"/>
      <c r="DK344" s="157"/>
      <c r="DL344" s="157"/>
      <c r="DM344" s="157"/>
      <c r="DN344" s="157"/>
      <c r="DO344" s="157"/>
      <c r="DP344" s="157"/>
      <c r="DQ344" s="157"/>
      <c r="DR344" s="157"/>
      <c r="DS344" s="157"/>
      <c r="DT344" s="157"/>
      <c r="DU344" s="157"/>
      <c r="DV344" s="157"/>
      <c r="DW344" s="157"/>
      <c r="DX344" s="157"/>
      <c r="DY344" s="157"/>
      <c r="DZ344" s="157"/>
      <c r="EA344" s="157"/>
      <c r="EB344" s="157"/>
      <c r="EC344" s="157"/>
      <c r="ED344" s="157"/>
      <c r="EE344" s="157"/>
    </row>
    <row r="345" spans="1:135" ht="9.75" customHeight="1">
      <c r="A345" s="157"/>
      <c r="B345" s="157"/>
      <c r="C345" s="157"/>
      <c r="D345" s="157"/>
      <c r="E345" s="157"/>
      <c r="F345" s="157"/>
      <c r="G345" s="157"/>
      <c r="H345" s="157"/>
      <c r="I345" s="494"/>
      <c r="J345" s="494"/>
      <c r="K345" s="494"/>
      <c r="L345" s="494"/>
      <c r="M345" s="494"/>
      <c r="N345" s="494"/>
      <c r="O345" s="494"/>
      <c r="P345" s="494"/>
      <c r="Q345" s="494"/>
      <c r="R345" s="494"/>
      <c r="S345" s="494"/>
      <c r="T345" s="494"/>
      <c r="U345" s="494"/>
      <c r="V345" s="494"/>
      <c r="W345" s="494"/>
      <c r="X345" s="494"/>
      <c r="Y345" s="494"/>
      <c r="Z345" s="494"/>
      <c r="AA345" s="494"/>
      <c r="AB345" s="494"/>
      <c r="AH345" s="492"/>
      <c r="AI345" s="157"/>
      <c r="AJ345" s="157"/>
      <c r="AK345" s="525"/>
      <c r="AL345" s="525"/>
      <c r="AM345" s="525"/>
      <c r="AN345" s="157"/>
      <c r="AO345" s="157"/>
      <c r="AP345" s="525"/>
      <c r="AQ345" s="525"/>
      <c r="AR345" s="525"/>
      <c r="AS345" s="525"/>
      <c r="AT345" s="525"/>
      <c r="AU345" s="525"/>
      <c r="AV345" s="525"/>
      <c r="AW345" s="525"/>
      <c r="AX345" s="525"/>
      <c r="AY345" s="525"/>
      <c r="AZ345" s="525"/>
      <c r="BA345" s="157"/>
      <c r="BB345" s="157"/>
      <c r="BC345" s="157"/>
      <c r="BD345" s="157"/>
      <c r="BE345" s="157"/>
      <c r="BF345" s="157"/>
      <c r="BG345" s="157"/>
      <c r="BH345" s="157"/>
      <c r="BI345" s="157"/>
      <c r="BJ345" s="157"/>
      <c r="BK345" s="157"/>
      <c r="BL345" s="157"/>
      <c r="BM345" s="157"/>
      <c r="BN345" s="157"/>
      <c r="BO345" s="157"/>
      <c r="BP345" s="493"/>
      <c r="BQ345" s="157"/>
      <c r="BR345" s="494"/>
      <c r="BS345" s="157"/>
      <c r="BT345" s="157"/>
      <c r="BU345" s="157"/>
      <c r="BV345" s="157"/>
      <c r="BW345" s="157"/>
      <c r="BX345" s="157"/>
      <c r="BY345" s="157"/>
      <c r="BZ345" s="157"/>
      <c r="CA345" s="157"/>
      <c r="CB345" s="157"/>
      <c r="CC345" s="157"/>
      <c r="CD345" s="157"/>
      <c r="CE345" s="157"/>
      <c r="CF345" s="157"/>
      <c r="CG345" s="157"/>
      <c r="CH345" s="157"/>
      <c r="CI345" s="157"/>
      <c r="CJ345" s="157"/>
      <c r="CK345" s="157"/>
      <c r="CL345" s="157"/>
      <c r="CM345" s="157"/>
      <c r="CN345" s="157"/>
      <c r="CO345" s="157"/>
      <c r="CP345" s="157"/>
      <c r="CQ345" s="157"/>
      <c r="CR345" s="157"/>
      <c r="CS345" s="157"/>
      <c r="CT345" s="157"/>
      <c r="CU345" s="157"/>
      <c r="CV345" s="157"/>
      <c r="CW345" s="157"/>
      <c r="CX345" s="157"/>
      <c r="CY345" s="157"/>
      <c r="CZ345" s="157"/>
      <c r="DA345" s="157"/>
      <c r="DB345" s="157"/>
      <c r="DC345" s="157"/>
      <c r="DD345" s="157"/>
      <c r="DE345" s="157"/>
      <c r="DF345" s="157"/>
      <c r="DG345" s="157"/>
      <c r="DH345" s="157"/>
      <c r="DI345" s="157"/>
      <c r="DJ345" s="157"/>
      <c r="DK345" s="157"/>
      <c r="DL345" s="157"/>
      <c r="DM345" s="157"/>
      <c r="DN345" s="157"/>
      <c r="DO345" s="157"/>
      <c r="DP345" s="157"/>
      <c r="DQ345" s="157"/>
      <c r="DR345" s="157"/>
      <c r="DS345" s="157"/>
      <c r="DT345" s="157"/>
      <c r="DU345" s="157"/>
      <c r="DV345" s="157"/>
      <c r="DW345" s="157"/>
      <c r="DX345" s="157"/>
      <c r="DY345" s="157"/>
      <c r="DZ345" s="157"/>
      <c r="EA345" s="157"/>
      <c r="EB345" s="157"/>
      <c r="EC345" s="157"/>
      <c r="ED345" s="157"/>
      <c r="EE345" s="157"/>
    </row>
    <row r="346" spans="1:135" ht="9.75" customHeight="1">
      <c r="A346" s="157"/>
      <c r="B346" s="157"/>
      <c r="C346" s="157"/>
      <c r="D346" s="157"/>
      <c r="E346" s="157"/>
      <c r="F346" s="157"/>
      <c r="G346" s="157"/>
      <c r="H346" s="157"/>
      <c r="I346" s="494"/>
      <c r="J346" s="494"/>
      <c r="K346" s="494"/>
      <c r="L346" s="494"/>
      <c r="M346" s="494"/>
      <c r="N346" s="494"/>
      <c r="O346" s="494"/>
      <c r="P346" s="494"/>
      <c r="Q346" s="494"/>
      <c r="R346" s="494"/>
      <c r="S346" s="494"/>
      <c r="T346" s="494"/>
      <c r="U346" s="494"/>
      <c r="V346" s="494"/>
      <c r="W346" s="494"/>
      <c r="X346" s="494"/>
      <c r="Y346" s="494"/>
      <c r="Z346" s="494"/>
      <c r="AA346" s="494"/>
      <c r="AB346" s="494"/>
      <c r="AH346" s="492"/>
      <c r="AI346" s="157"/>
      <c r="AJ346" s="157"/>
      <c r="AK346" s="525"/>
      <c r="AL346" s="525"/>
      <c r="AM346" s="525"/>
      <c r="AN346" s="157"/>
      <c r="AO346" s="157"/>
      <c r="AP346" s="525"/>
      <c r="AQ346" s="525"/>
      <c r="AR346" s="525"/>
      <c r="AS346" s="525"/>
      <c r="AT346" s="525"/>
      <c r="AU346" s="525"/>
      <c r="AV346" s="525"/>
      <c r="AW346" s="525"/>
      <c r="AX346" s="525"/>
      <c r="AY346" s="525"/>
      <c r="AZ346" s="525"/>
      <c r="BA346" s="157"/>
      <c r="BB346" s="157"/>
      <c r="BC346" s="157"/>
      <c r="BD346" s="157"/>
      <c r="BE346" s="157"/>
      <c r="BF346" s="157"/>
      <c r="BG346" s="157"/>
      <c r="BH346" s="157"/>
      <c r="BI346" s="157"/>
      <c r="BJ346" s="157"/>
      <c r="BK346" s="157"/>
      <c r="BL346" s="157"/>
      <c r="BM346" s="157"/>
      <c r="BN346" s="157"/>
      <c r="BO346" s="157"/>
      <c r="BP346" s="493"/>
      <c r="BQ346" s="157"/>
      <c r="BR346" s="494"/>
      <c r="BS346" s="157"/>
      <c r="BT346" s="157"/>
      <c r="BU346" s="157"/>
      <c r="BV346" s="157"/>
      <c r="BW346" s="157"/>
      <c r="BX346" s="157"/>
      <c r="BY346" s="157"/>
      <c r="BZ346" s="157"/>
      <c r="CA346" s="157"/>
      <c r="CB346" s="157"/>
      <c r="CC346" s="157"/>
      <c r="CD346" s="157"/>
      <c r="CE346" s="157"/>
      <c r="CF346" s="157"/>
      <c r="CG346" s="157"/>
      <c r="CH346" s="157"/>
      <c r="CI346" s="157"/>
      <c r="CJ346" s="157"/>
      <c r="CK346" s="157"/>
      <c r="CL346" s="157"/>
      <c r="CM346" s="157"/>
      <c r="CN346" s="157"/>
      <c r="CO346" s="157"/>
      <c r="CP346" s="157"/>
      <c r="CQ346" s="157"/>
      <c r="CR346" s="157"/>
      <c r="CS346" s="157"/>
      <c r="CT346" s="157"/>
      <c r="CU346" s="157"/>
      <c r="CV346" s="157"/>
      <c r="CW346" s="157"/>
      <c r="CX346" s="157"/>
      <c r="CY346" s="157"/>
      <c r="CZ346" s="157"/>
      <c r="DA346" s="157"/>
      <c r="DB346" s="157"/>
      <c r="DC346" s="157"/>
      <c r="DD346" s="157"/>
      <c r="DE346" s="157"/>
      <c r="DF346" s="157"/>
      <c r="DG346" s="157"/>
      <c r="DH346" s="157"/>
      <c r="DI346" s="157"/>
      <c r="DJ346" s="157"/>
      <c r="DK346" s="157"/>
      <c r="DL346" s="157"/>
      <c r="DM346" s="157"/>
      <c r="DN346" s="157"/>
      <c r="DO346" s="157"/>
      <c r="DP346" s="157"/>
      <c r="DQ346" s="157"/>
      <c r="DR346" s="157"/>
      <c r="DS346" s="157"/>
      <c r="DT346" s="157"/>
      <c r="DU346" s="157"/>
      <c r="DV346" s="157"/>
      <c r="DW346" s="157"/>
      <c r="DX346" s="157"/>
      <c r="DY346" s="157"/>
      <c r="DZ346" s="157"/>
      <c r="EA346" s="157"/>
      <c r="EB346" s="157"/>
      <c r="EC346" s="157"/>
      <c r="ED346" s="157"/>
      <c r="EE346" s="157"/>
    </row>
    <row r="347" spans="1:135" ht="9.75" customHeight="1">
      <c r="A347" s="157"/>
      <c r="B347" s="157"/>
      <c r="C347" s="157"/>
      <c r="D347" s="157"/>
      <c r="E347" s="157"/>
      <c r="F347" s="157"/>
      <c r="G347" s="157"/>
      <c r="H347" s="157"/>
      <c r="I347" s="494"/>
      <c r="J347" s="494"/>
      <c r="K347" s="494"/>
      <c r="L347" s="494"/>
      <c r="M347" s="494"/>
      <c r="N347" s="494"/>
      <c r="O347" s="494"/>
      <c r="P347" s="494"/>
      <c r="Q347" s="494"/>
      <c r="R347" s="494"/>
      <c r="S347" s="494"/>
      <c r="T347" s="494"/>
      <c r="U347" s="494"/>
      <c r="V347" s="494"/>
      <c r="W347" s="494"/>
      <c r="X347" s="494"/>
      <c r="Y347" s="494"/>
      <c r="Z347" s="494"/>
      <c r="AA347" s="494"/>
      <c r="AB347" s="494"/>
      <c r="AH347" s="492"/>
      <c r="AI347" s="157"/>
      <c r="AJ347" s="157"/>
      <c r="AK347" s="525"/>
      <c r="AL347" s="525"/>
      <c r="AM347" s="525"/>
      <c r="AN347" s="157"/>
      <c r="AO347" s="157"/>
      <c r="AP347" s="525"/>
      <c r="AQ347" s="525"/>
      <c r="AR347" s="525"/>
      <c r="AS347" s="525"/>
      <c r="AT347" s="525"/>
      <c r="AU347" s="525"/>
      <c r="AV347" s="525"/>
      <c r="AW347" s="525"/>
      <c r="AX347" s="525"/>
      <c r="AY347" s="525"/>
      <c r="AZ347" s="525"/>
      <c r="BA347" s="157"/>
      <c r="BB347" s="157"/>
      <c r="BC347" s="157"/>
      <c r="BD347" s="157"/>
      <c r="BE347" s="157"/>
      <c r="BF347" s="157"/>
      <c r="BG347" s="157"/>
      <c r="BH347" s="157"/>
      <c r="BI347" s="157"/>
      <c r="BJ347" s="157"/>
      <c r="BK347" s="157"/>
      <c r="BL347" s="157"/>
      <c r="BM347" s="157"/>
      <c r="BN347" s="157"/>
      <c r="BO347" s="157"/>
      <c r="BP347" s="493"/>
      <c r="BQ347" s="157"/>
      <c r="BR347" s="494"/>
      <c r="BS347" s="157"/>
      <c r="BT347" s="157"/>
      <c r="BU347" s="157"/>
      <c r="BV347" s="157"/>
      <c r="BW347" s="157"/>
      <c r="BX347" s="157"/>
      <c r="BY347" s="157"/>
      <c r="BZ347" s="157"/>
      <c r="CA347" s="157"/>
      <c r="CB347" s="157"/>
      <c r="CC347" s="157"/>
      <c r="CD347" s="157"/>
      <c r="CE347" s="157"/>
      <c r="CF347" s="157"/>
      <c r="CG347" s="157"/>
      <c r="CH347" s="157"/>
      <c r="CI347" s="157"/>
      <c r="CJ347" s="157"/>
      <c r="CK347" s="157"/>
      <c r="CL347" s="157"/>
      <c r="CM347" s="157"/>
      <c r="CN347" s="157"/>
      <c r="CO347" s="157"/>
      <c r="CP347" s="157"/>
      <c r="CQ347" s="157"/>
      <c r="CR347" s="157"/>
      <c r="CS347" s="157"/>
      <c r="CT347" s="157"/>
      <c r="CU347" s="157"/>
      <c r="CV347" s="157"/>
      <c r="CW347" s="157"/>
      <c r="CX347" s="157"/>
      <c r="CY347" s="157"/>
      <c r="CZ347" s="157"/>
      <c r="DA347" s="157"/>
      <c r="DB347" s="157"/>
      <c r="DC347" s="157"/>
      <c r="DD347" s="157"/>
      <c r="DE347" s="157"/>
      <c r="DF347" s="157"/>
      <c r="DG347" s="157"/>
      <c r="DH347" s="157"/>
      <c r="DI347" s="157"/>
      <c r="DJ347" s="157"/>
      <c r="DK347" s="157"/>
      <c r="DL347" s="157"/>
      <c r="DM347" s="157"/>
      <c r="DN347" s="157"/>
      <c r="DO347" s="157"/>
      <c r="DP347" s="157"/>
      <c r="DQ347" s="157"/>
      <c r="DR347" s="157"/>
      <c r="DS347" s="157"/>
      <c r="DT347" s="157"/>
      <c r="DU347" s="157"/>
      <c r="DV347" s="157"/>
      <c r="DW347" s="157"/>
      <c r="DX347" s="157"/>
      <c r="DY347" s="157"/>
      <c r="DZ347" s="157"/>
      <c r="EA347" s="157"/>
      <c r="EB347" s="157"/>
      <c r="EC347" s="157"/>
      <c r="ED347" s="157"/>
      <c r="EE347" s="157"/>
    </row>
    <row r="348" spans="1:135" ht="9.75" customHeight="1">
      <c r="A348" s="157"/>
      <c r="B348" s="157"/>
      <c r="C348" s="157"/>
      <c r="D348" s="157"/>
      <c r="E348" s="157"/>
      <c r="F348" s="157"/>
      <c r="G348" s="157"/>
      <c r="H348" s="157"/>
      <c r="I348" s="494"/>
      <c r="J348" s="494"/>
      <c r="K348" s="494"/>
      <c r="L348" s="494"/>
      <c r="M348" s="494"/>
      <c r="N348" s="494"/>
      <c r="O348" s="494"/>
      <c r="P348" s="494"/>
      <c r="Q348" s="494"/>
      <c r="R348" s="494"/>
      <c r="S348" s="494"/>
      <c r="T348" s="494"/>
      <c r="U348" s="494"/>
      <c r="V348" s="494"/>
      <c r="W348" s="494"/>
      <c r="X348" s="494"/>
      <c r="Y348" s="494"/>
      <c r="Z348" s="494"/>
      <c r="AA348" s="494"/>
      <c r="AB348" s="494"/>
      <c r="AH348" s="492"/>
      <c r="AI348" s="157"/>
      <c r="AJ348" s="157"/>
      <c r="AK348" s="525"/>
      <c r="AL348" s="525"/>
      <c r="AM348" s="525"/>
      <c r="AN348" s="157"/>
      <c r="AO348" s="157"/>
      <c r="AP348" s="525"/>
      <c r="AQ348" s="525"/>
      <c r="AR348" s="525"/>
      <c r="AS348" s="525"/>
      <c r="AT348" s="525"/>
      <c r="AU348" s="525"/>
      <c r="AV348" s="525"/>
      <c r="AW348" s="525"/>
      <c r="AX348" s="525"/>
      <c r="AY348" s="525"/>
      <c r="AZ348" s="525"/>
      <c r="BA348" s="157"/>
      <c r="BB348" s="157"/>
      <c r="BC348" s="157"/>
      <c r="BD348" s="157"/>
      <c r="BE348" s="157"/>
      <c r="BF348" s="157"/>
      <c r="BG348" s="157"/>
      <c r="BH348" s="157"/>
      <c r="BI348" s="157"/>
      <c r="BJ348" s="157"/>
      <c r="BK348" s="157"/>
      <c r="BL348" s="157"/>
      <c r="BM348" s="157"/>
      <c r="BN348" s="157"/>
      <c r="BO348" s="157"/>
      <c r="BP348" s="493"/>
      <c r="BQ348" s="157"/>
      <c r="BR348" s="494"/>
      <c r="BS348" s="157"/>
      <c r="BT348" s="157"/>
      <c r="BU348" s="157"/>
      <c r="BV348" s="157"/>
      <c r="BW348" s="157"/>
      <c r="BX348" s="157"/>
      <c r="BY348" s="157"/>
      <c r="BZ348" s="157"/>
      <c r="CA348" s="157"/>
      <c r="CB348" s="157"/>
      <c r="CC348" s="157"/>
      <c r="CD348" s="157"/>
      <c r="CE348" s="157"/>
      <c r="CF348" s="157"/>
      <c r="CG348" s="157"/>
      <c r="CH348" s="157"/>
      <c r="CI348" s="157"/>
      <c r="CJ348" s="157"/>
      <c r="CK348" s="157"/>
      <c r="CL348" s="157"/>
      <c r="CM348" s="157"/>
      <c r="CN348" s="157"/>
      <c r="CO348" s="157"/>
      <c r="CP348" s="157"/>
      <c r="CQ348" s="157"/>
      <c r="CR348" s="157"/>
      <c r="CS348" s="157"/>
      <c r="CT348" s="157"/>
      <c r="CU348" s="157"/>
      <c r="CV348" s="157"/>
      <c r="CW348" s="157"/>
      <c r="CX348" s="157"/>
      <c r="CY348" s="157"/>
      <c r="CZ348" s="157"/>
      <c r="DA348" s="157"/>
      <c r="DB348" s="157"/>
      <c r="DC348" s="157"/>
      <c r="DD348" s="157"/>
      <c r="DE348" s="157"/>
      <c r="DF348" s="157"/>
      <c r="DG348" s="157"/>
      <c r="DH348" s="157"/>
      <c r="DI348" s="157"/>
      <c r="DJ348" s="157"/>
      <c r="DK348" s="157"/>
      <c r="DL348" s="157"/>
      <c r="DM348" s="157"/>
      <c r="DN348" s="157"/>
      <c r="DO348" s="157"/>
      <c r="DP348" s="157"/>
      <c r="DQ348" s="157"/>
      <c r="DR348" s="157"/>
      <c r="DS348" s="157"/>
      <c r="DT348" s="157"/>
      <c r="DU348" s="157"/>
      <c r="DV348" s="157"/>
      <c r="DW348" s="157"/>
      <c r="DX348" s="157"/>
      <c r="DY348" s="157"/>
      <c r="DZ348" s="157"/>
      <c r="EA348" s="157"/>
      <c r="EB348" s="157"/>
      <c r="EC348" s="157"/>
      <c r="ED348" s="157"/>
      <c r="EE348" s="157"/>
    </row>
    <row r="349" spans="1:135" ht="9.75" customHeight="1">
      <c r="A349" s="157"/>
      <c r="B349" s="157"/>
      <c r="C349" s="157"/>
      <c r="D349" s="157"/>
      <c r="E349" s="157"/>
      <c r="F349" s="157"/>
      <c r="G349" s="157"/>
      <c r="H349" s="157"/>
      <c r="I349" s="494"/>
      <c r="J349" s="494"/>
      <c r="K349" s="494"/>
      <c r="L349" s="494"/>
      <c r="M349" s="494"/>
      <c r="N349" s="494"/>
      <c r="O349" s="494"/>
      <c r="P349" s="494"/>
      <c r="Q349" s="494"/>
      <c r="R349" s="494"/>
      <c r="S349" s="494"/>
      <c r="T349" s="494"/>
      <c r="U349" s="494"/>
      <c r="V349" s="494"/>
      <c r="W349" s="494"/>
      <c r="X349" s="494"/>
      <c r="Y349" s="494"/>
      <c r="Z349" s="494"/>
      <c r="AA349" s="494"/>
      <c r="AB349" s="494"/>
      <c r="AH349" s="492"/>
      <c r="AI349" s="157"/>
      <c r="AJ349" s="157"/>
      <c r="AK349" s="525"/>
      <c r="AL349" s="525"/>
      <c r="AM349" s="525"/>
      <c r="AN349" s="157"/>
      <c r="AO349" s="157"/>
      <c r="AP349" s="525"/>
      <c r="AQ349" s="525"/>
      <c r="AR349" s="525"/>
      <c r="AS349" s="525"/>
      <c r="AT349" s="525"/>
      <c r="AU349" s="525"/>
      <c r="AV349" s="525"/>
      <c r="AW349" s="525"/>
      <c r="AX349" s="525"/>
      <c r="AY349" s="525"/>
      <c r="AZ349" s="525"/>
      <c r="BA349" s="157"/>
      <c r="BB349" s="157"/>
      <c r="BC349" s="157"/>
      <c r="BD349" s="157"/>
      <c r="BE349" s="157"/>
      <c r="BF349" s="157"/>
      <c r="BG349" s="157"/>
      <c r="BH349" s="157"/>
      <c r="BI349" s="157"/>
      <c r="BJ349" s="157"/>
      <c r="BK349" s="157"/>
      <c r="BL349" s="157"/>
      <c r="BM349" s="157"/>
      <c r="BN349" s="157"/>
      <c r="BO349" s="157"/>
      <c r="BP349" s="493"/>
      <c r="BQ349" s="157"/>
      <c r="BR349" s="494"/>
      <c r="BS349" s="157"/>
      <c r="BT349" s="157"/>
      <c r="BU349" s="157"/>
      <c r="BV349" s="157"/>
      <c r="BW349" s="157"/>
      <c r="BX349" s="157"/>
      <c r="BY349" s="157"/>
      <c r="BZ349" s="157"/>
      <c r="CA349" s="157"/>
      <c r="CB349" s="157"/>
      <c r="CC349" s="157"/>
      <c r="CD349" s="157"/>
      <c r="CE349" s="157"/>
      <c r="CF349" s="157"/>
      <c r="CG349" s="157"/>
      <c r="CH349" s="157"/>
      <c r="CI349" s="157"/>
      <c r="CJ349" s="157"/>
      <c r="CK349" s="157"/>
      <c r="CL349" s="157"/>
      <c r="CM349" s="157"/>
      <c r="CN349" s="157"/>
      <c r="CO349" s="157"/>
      <c r="CP349" s="157"/>
      <c r="CQ349" s="157"/>
      <c r="CR349" s="157"/>
      <c r="CS349" s="157"/>
      <c r="CT349" s="157"/>
      <c r="CU349" s="157"/>
      <c r="CV349" s="157"/>
      <c r="CW349" s="157"/>
      <c r="CX349" s="157"/>
      <c r="CY349" s="157"/>
      <c r="CZ349" s="157"/>
      <c r="DA349" s="157"/>
      <c r="DB349" s="157"/>
      <c r="DC349" s="157"/>
      <c r="DD349" s="157"/>
      <c r="DE349" s="157"/>
      <c r="DF349" s="157"/>
      <c r="DG349" s="157"/>
      <c r="DH349" s="157"/>
      <c r="DI349" s="157"/>
      <c r="DJ349" s="157"/>
      <c r="DK349" s="157"/>
      <c r="DL349" s="157"/>
      <c r="DM349" s="157"/>
      <c r="DN349" s="157"/>
      <c r="DO349" s="157"/>
      <c r="DP349" s="157"/>
      <c r="DQ349" s="157"/>
      <c r="DR349" s="157"/>
      <c r="DS349" s="157"/>
      <c r="DT349" s="157"/>
      <c r="DU349" s="157"/>
      <c r="DV349" s="157"/>
      <c r="DW349" s="157"/>
      <c r="DX349" s="157"/>
      <c r="DY349" s="157"/>
      <c r="DZ349" s="157"/>
      <c r="EA349" s="157"/>
      <c r="EB349" s="157"/>
      <c r="EC349" s="157"/>
      <c r="ED349" s="157"/>
      <c r="EE349" s="157"/>
    </row>
    <row r="350" spans="1:135" ht="9.75" customHeight="1">
      <c r="A350" s="157"/>
      <c r="B350" s="157"/>
      <c r="C350" s="157"/>
      <c r="D350" s="157"/>
      <c r="E350" s="157"/>
      <c r="F350" s="157"/>
      <c r="G350" s="157"/>
      <c r="H350" s="157"/>
      <c r="I350" s="494"/>
      <c r="J350" s="494"/>
      <c r="K350" s="494"/>
      <c r="L350" s="494"/>
      <c r="M350" s="494"/>
      <c r="N350" s="494"/>
      <c r="O350" s="494"/>
      <c r="P350" s="494"/>
      <c r="Q350" s="494"/>
      <c r="R350" s="494"/>
      <c r="S350" s="494"/>
      <c r="T350" s="494"/>
      <c r="U350" s="494"/>
      <c r="V350" s="494"/>
      <c r="W350" s="494"/>
      <c r="X350" s="494"/>
      <c r="Y350" s="494"/>
      <c r="Z350" s="494"/>
      <c r="AA350" s="494"/>
      <c r="AB350" s="494"/>
      <c r="AH350" s="492"/>
      <c r="AI350" s="157"/>
      <c r="AJ350" s="157"/>
      <c r="AK350" s="525"/>
      <c r="AL350" s="525"/>
      <c r="AM350" s="525"/>
      <c r="AN350" s="157"/>
      <c r="AO350" s="157"/>
      <c r="AP350" s="525"/>
      <c r="AQ350" s="525"/>
      <c r="AR350" s="525"/>
      <c r="AS350" s="525"/>
      <c r="AT350" s="525"/>
      <c r="AU350" s="525"/>
      <c r="AV350" s="525"/>
      <c r="AW350" s="525"/>
      <c r="AX350" s="525"/>
      <c r="AY350" s="525"/>
      <c r="AZ350" s="525"/>
      <c r="BA350" s="157"/>
      <c r="BB350" s="157"/>
      <c r="BC350" s="157"/>
      <c r="BD350" s="157"/>
      <c r="BE350" s="157"/>
      <c r="BF350" s="157"/>
      <c r="BG350" s="157"/>
      <c r="BH350" s="157"/>
      <c r="BI350" s="157"/>
      <c r="BJ350" s="157"/>
      <c r="BK350" s="157"/>
      <c r="BL350" s="157"/>
      <c r="BM350" s="157"/>
      <c r="BN350" s="157"/>
      <c r="BO350" s="157"/>
      <c r="BP350" s="493"/>
      <c r="BQ350" s="157"/>
      <c r="BR350" s="494"/>
      <c r="BS350" s="157"/>
      <c r="BT350" s="157"/>
      <c r="BU350" s="157"/>
      <c r="BV350" s="157"/>
      <c r="BW350" s="157"/>
      <c r="BX350" s="157"/>
      <c r="BY350" s="157"/>
      <c r="BZ350" s="157"/>
      <c r="CA350" s="157"/>
      <c r="CB350" s="157"/>
      <c r="CC350" s="157"/>
      <c r="CD350" s="157"/>
      <c r="CE350" s="157"/>
      <c r="CF350" s="157"/>
      <c r="CG350" s="157"/>
      <c r="CH350" s="157"/>
      <c r="CI350" s="157"/>
      <c r="CJ350" s="157"/>
      <c r="CK350" s="157"/>
      <c r="CL350" s="157"/>
      <c r="CM350" s="157"/>
      <c r="CN350" s="157"/>
      <c r="CO350" s="157"/>
      <c r="CP350" s="157"/>
      <c r="CQ350" s="157"/>
      <c r="CR350" s="157"/>
      <c r="CS350" s="157"/>
      <c r="CT350" s="157"/>
      <c r="CU350" s="157"/>
      <c r="CV350" s="157"/>
      <c r="CW350" s="157"/>
      <c r="CX350" s="157"/>
      <c r="CY350" s="157"/>
      <c r="CZ350" s="157"/>
      <c r="DA350" s="157"/>
      <c r="DB350" s="157"/>
      <c r="DC350" s="157"/>
      <c r="DD350" s="157"/>
      <c r="DE350" s="157"/>
      <c r="DF350" s="157"/>
      <c r="DG350" s="157"/>
      <c r="DH350" s="157"/>
      <c r="DI350" s="157"/>
      <c r="DJ350" s="157"/>
      <c r="DK350" s="157"/>
      <c r="DL350" s="157"/>
      <c r="DM350" s="157"/>
      <c r="DN350" s="157"/>
      <c r="DO350" s="157"/>
      <c r="DP350" s="157"/>
      <c r="DQ350" s="157"/>
      <c r="DR350" s="157"/>
      <c r="DS350" s="157"/>
      <c r="DT350" s="157"/>
      <c r="DU350" s="157"/>
      <c r="DV350" s="157"/>
      <c r="DW350" s="157"/>
      <c r="DX350" s="157"/>
      <c r="DY350" s="157"/>
      <c r="DZ350" s="157"/>
      <c r="EA350" s="157"/>
      <c r="EB350" s="157"/>
      <c r="EC350" s="157"/>
      <c r="ED350" s="157"/>
      <c r="EE350" s="157"/>
    </row>
    <row r="351" spans="1:135" ht="9.75" customHeight="1">
      <c r="A351" s="157"/>
      <c r="B351" s="157"/>
      <c r="C351" s="157"/>
      <c r="D351" s="157"/>
      <c r="E351" s="157"/>
      <c r="F351" s="157"/>
      <c r="G351" s="157"/>
      <c r="H351" s="157"/>
      <c r="I351" s="494"/>
      <c r="J351" s="494"/>
      <c r="K351" s="494"/>
      <c r="L351" s="494"/>
      <c r="M351" s="494"/>
      <c r="N351" s="494"/>
      <c r="O351" s="494"/>
      <c r="P351" s="494"/>
      <c r="Q351" s="494"/>
      <c r="R351" s="494"/>
      <c r="S351" s="494"/>
      <c r="T351" s="494"/>
      <c r="U351" s="494"/>
      <c r="V351" s="494"/>
      <c r="W351" s="494"/>
      <c r="X351" s="494"/>
      <c r="Y351" s="494"/>
      <c r="Z351" s="494"/>
      <c r="AA351" s="494"/>
      <c r="AB351" s="494"/>
      <c r="AH351" s="492"/>
      <c r="AI351" s="157"/>
      <c r="AJ351" s="157"/>
      <c r="AK351" s="525"/>
      <c r="AL351" s="525"/>
      <c r="AM351" s="525"/>
      <c r="AN351" s="157"/>
      <c r="AO351" s="157"/>
      <c r="AP351" s="525"/>
      <c r="AQ351" s="525"/>
      <c r="AR351" s="525"/>
      <c r="AS351" s="525"/>
      <c r="AT351" s="525"/>
      <c r="AU351" s="525"/>
      <c r="AV351" s="525"/>
      <c r="AW351" s="525"/>
      <c r="AX351" s="525"/>
      <c r="AY351" s="525"/>
      <c r="AZ351" s="525"/>
      <c r="BA351" s="157"/>
      <c r="BB351" s="157"/>
      <c r="BC351" s="157"/>
      <c r="BD351" s="157"/>
      <c r="BE351" s="157"/>
      <c r="BF351" s="157"/>
      <c r="BG351" s="157"/>
      <c r="BH351" s="157"/>
      <c r="BI351" s="157"/>
      <c r="BJ351" s="157"/>
      <c r="BK351" s="157"/>
      <c r="BL351" s="157"/>
      <c r="BM351" s="157"/>
      <c r="BN351" s="157"/>
      <c r="BO351" s="157"/>
      <c r="BP351" s="493"/>
      <c r="BQ351" s="157"/>
      <c r="BR351" s="494"/>
      <c r="BS351" s="157"/>
      <c r="BT351" s="157"/>
      <c r="BU351" s="157"/>
      <c r="BV351" s="157"/>
      <c r="BW351" s="157"/>
      <c r="BX351" s="157"/>
      <c r="BY351" s="157"/>
      <c r="BZ351" s="157"/>
      <c r="CA351" s="157"/>
      <c r="CB351" s="157"/>
      <c r="CC351" s="157"/>
      <c r="CD351" s="157"/>
      <c r="CE351" s="157"/>
      <c r="CF351" s="157"/>
      <c r="CG351" s="157"/>
      <c r="CH351" s="157"/>
      <c r="CI351" s="157"/>
      <c r="CJ351" s="157"/>
      <c r="CK351" s="157"/>
      <c r="CL351" s="157"/>
      <c r="CM351" s="157"/>
      <c r="CN351" s="157"/>
      <c r="CO351" s="157"/>
      <c r="CP351" s="157"/>
      <c r="CQ351" s="157"/>
      <c r="CR351" s="157"/>
      <c r="CS351" s="157"/>
      <c r="CT351" s="157"/>
      <c r="CU351" s="157"/>
      <c r="CV351" s="157"/>
      <c r="CW351" s="157"/>
      <c r="CX351" s="157"/>
      <c r="CY351" s="157"/>
      <c r="CZ351" s="157"/>
      <c r="DA351" s="157"/>
      <c r="DB351" s="157"/>
      <c r="DC351" s="157"/>
      <c r="DD351" s="157"/>
      <c r="DE351" s="157"/>
      <c r="DF351" s="157"/>
      <c r="DG351" s="157"/>
      <c r="DH351" s="157"/>
      <c r="DI351" s="157"/>
      <c r="DJ351" s="157"/>
      <c r="DK351" s="157"/>
      <c r="DL351" s="157"/>
      <c r="DM351" s="157"/>
      <c r="DN351" s="157"/>
      <c r="DO351" s="157"/>
      <c r="DP351" s="157"/>
      <c r="DQ351" s="157"/>
      <c r="DR351" s="157"/>
      <c r="DS351" s="157"/>
      <c r="DT351" s="157"/>
      <c r="DU351" s="157"/>
      <c r="DV351" s="157"/>
      <c r="DW351" s="157"/>
      <c r="DX351" s="157"/>
      <c r="DY351" s="157"/>
      <c r="DZ351" s="157"/>
      <c r="EA351" s="157"/>
      <c r="EB351" s="157"/>
      <c r="EC351" s="157"/>
      <c r="ED351" s="157"/>
      <c r="EE351" s="157"/>
    </row>
    <row r="352" spans="1:135" ht="9.75" customHeight="1">
      <c r="A352" s="157"/>
      <c r="B352" s="157"/>
      <c r="C352" s="157"/>
      <c r="D352" s="157"/>
      <c r="E352" s="157"/>
      <c r="F352" s="157"/>
      <c r="G352" s="157"/>
      <c r="H352" s="157"/>
      <c r="I352" s="494"/>
      <c r="J352" s="494"/>
      <c r="K352" s="494"/>
      <c r="L352" s="494"/>
      <c r="M352" s="494"/>
      <c r="N352" s="494"/>
      <c r="O352" s="494"/>
      <c r="P352" s="494"/>
      <c r="Q352" s="494"/>
      <c r="R352" s="494"/>
      <c r="S352" s="494"/>
      <c r="T352" s="494"/>
      <c r="U352" s="494"/>
      <c r="V352" s="494"/>
      <c r="W352" s="494"/>
      <c r="X352" s="494"/>
      <c r="Y352" s="494"/>
      <c r="Z352" s="494"/>
      <c r="AA352" s="494"/>
      <c r="AB352" s="494"/>
      <c r="AH352" s="492"/>
      <c r="AI352" s="157"/>
      <c r="AJ352" s="157"/>
      <c r="AK352" s="525"/>
      <c r="AL352" s="525"/>
      <c r="AM352" s="525"/>
      <c r="AN352" s="157"/>
      <c r="AO352" s="157"/>
      <c r="AP352" s="525"/>
      <c r="AQ352" s="525"/>
      <c r="AR352" s="525"/>
      <c r="AS352" s="525"/>
      <c r="AT352" s="525"/>
      <c r="AU352" s="525"/>
      <c r="AV352" s="525"/>
      <c r="AW352" s="525"/>
      <c r="AX352" s="525"/>
      <c r="AY352" s="525"/>
      <c r="AZ352" s="525"/>
      <c r="BA352" s="157"/>
      <c r="BB352" s="157"/>
      <c r="BC352" s="157"/>
      <c r="BD352" s="157"/>
      <c r="BE352" s="157"/>
      <c r="BF352" s="157"/>
      <c r="BG352" s="157"/>
      <c r="BH352" s="157"/>
      <c r="BI352" s="157"/>
      <c r="BJ352" s="157"/>
      <c r="BK352" s="157"/>
      <c r="BL352" s="157"/>
      <c r="BM352" s="157"/>
      <c r="BN352" s="157"/>
      <c r="BO352" s="157"/>
      <c r="BP352" s="493"/>
      <c r="BQ352" s="157"/>
      <c r="BR352" s="494"/>
      <c r="BS352" s="157"/>
      <c r="BT352" s="157"/>
      <c r="BU352" s="157"/>
      <c r="BV352" s="157"/>
      <c r="BW352" s="157"/>
      <c r="BX352" s="157"/>
      <c r="BY352" s="157"/>
      <c r="BZ352" s="157"/>
      <c r="CA352" s="157"/>
      <c r="CB352" s="157"/>
      <c r="CC352" s="157"/>
      <c r="CD352" s="157"/>
      <c r="CE352" s="157"/>
      <c r="CF352" s="157"/>
      <c r="CG352" s="157"/>
      <c r="CH352" s="157"/>
      <c r="CI352" s="157"/>
      <c r="CJ352" s="157"/>
      <c r="CK352" s="157"/>
      <c r="CL352" s="157"/>
      <c r="CM352" s="157"/>
      <c r="CN352" s="157"/>
      <c r="CO352" s="157"/>
      <c r="CP352" s="157"/>
      <c r="CQ352" s="157"/>
      <c r="CR352" s="157"/>
      <c r="CS352" s="157"/>
      <c r="CT352" s="157"/>
      <c r="CU352" s="157"/>
      <c r="CV352" s="157"/>
      <c r="CW352" s="157"/>
      <c r="CX352" s="157"/>
      <c r="CY352" s="157"/>
      <c r="CZ352" s="157"/>
      <c r="DA352" s="157"/>
      <c r="DB352" s="157"/>
      <c r="DC352" s="157"/>
      <c r="DD352" s="157"/>
      <c r="DE352" s="157"/>
      <c r="DF352" s="157"/>
      <c r="DG352" s="157"/>
      <c r="DH352" s="157"/>
      <c r="DI352" s="157"/>
      <c r="DJ352" s="157"/>
      <c r="DK352" s="157"/>
      <c r="DL352" s="157"/>
      <c r="DM352" s="157"/>
      <c r="DN352" s="157"/>
      <c r="DO352" s="157"/>
      <c r="DP352" s="157"/>
      <c r="DQ352" s="157"/>
      <c r="DR352" s="157"/>
      <c r="DS352" s="157"/>
      <c r="DT352" s="157"/>
      <c r="DU352" s="157"/>
      <c r="DV352" s="157"/>
      <c r="DW352" s="157"/>
      <c r="DX352" s="157"/>
      <c r="DY352" s="157"/>
      <c r="DZ352" s="157"/>
      <c r="EA352" s="157"/>
      <c r="EB352" s="157"/>
      <c r="EC352" s="157"/>
      <c r="ED352" s="157"/>
      <c r="EE352" s="157"/>
    </row>
    <row r="353" spans="1:135" ht="9.75" customHeight="1">
      <c r="A353" s="157"/>
      <c r="B353" s="157"/>
      <c r="C353" s="157"/>
      <c r="D353" s="157"/>
      <c r="E353" s="157"/>
      <c r="F353" s="157"/>
      <c r="G353" s="157"/>
      <c r="H353" s="157"/>
      <c r="I353" s="494"/>
      <c r="J353" s="494"/>
      <c r="K353" s="494"/>
      <c r="L353" s="494"/>
      <c r="M353" s="494"/>
      <c r="N353" s="494"/>
      <c r="O353" s="494"/>
      <c r="P353" s="494"/>
      <c r="Q353" s="494"/>
      <c r="R353" s="494"/>
      <c r="S353" s="494"/>
      <c r="T353" s="494"/>
      <c r="U353" s="494"/>
      <c r="V353" s="494"/>
      <c r="W353" s="494"/>
      <c r="X353" s="494"/>
      <c r="Y353" s="494"/>
      <c r="Z353" s="494"/>
      <c r="AA353" s="494"/>
      <c r="AB353" s="494"/>
      <c r="AH353" s="492"/>
      <c r="AI353" s="157"/>
      <c r="AJ353" s="157"/>
      <c r="AK353" s="525"/>
      <c r="AL353" s="525"/>
      <c r="AM353" s="525"/>
      <c r="AN353" s="157"/>
      <c r="AO353" s="157"/>
      <c r="AP353" s="525"/>
      <c r="AQ353" s="525"/>
      <c r="AR353" s="525"/>
      <c r="AS353" s="525"/>
      <c r="AT353" s="525"/>
      <c r="AU353" s="525"/>
      <c r="AV353" s="525"/>
      <c r="AW353" s="525"/>
      <c r="AX353" s="525"/>
      <c r="AY353" s="525"/>
      <c r="AZ353" s="525"/>
      <c r="BA353" s="157"/>
      <c r="BB353" s="157"/>
      <c r="BC353" s="157"/>
      <c r="BD353" s="157"/>
      <c r="BE353" s="157"/>
      <c r="BF353" s="157"/>
      <c r="BG353" s="157"/>
      <c r="BH353" s="157"/>
      <c r="BI353" s="157"/>
      <c r="BJ353" s="157"/>
      <c r="BK353" s="157"/>
      <c r="BL353" s="157"/>
      <c r="BM353" s="157"/>
      <c r="BN353" s="157"/>
      <c r="BO353" s="157"/>
      <c r="BP353" s="493"/>
      <c r="BQ353" s="157"/>
      <c r="BR353" s="494"/>
      <c r="BS353" s="157"/>
      <c r="BT353" s="157"/>
      <c r="BU353" s="157"/>
      <c r="BV353" s="157"/>
      <c r="BW353" s="157"/>
      <c r="BX353" s="157"/>
      <c r="BY353" s="157"/>
      <c r="BZ353" s="157"/>
      <c r="CA353" s="157"/>
      <c r="CB353" s="157"/>
      <c r="CC353" s="157"/>
      <c r="CD353" s="157"/>
      <c r="CE353" s="157"/>
      <c r="CF353" s="157"/>
      <c r="CG353" s="157"/>
      <c r="CH353" s="157"/>
      <c r="CI353" s="157"/>
      <c r="CJ353" s="157"/>
      <c r="CK353" s="157"/>
      <c r="CL353" s="157"/>
      <c r="CM353" s="157"/>
      <c r="CN353" s="157"/>
      <c r="CO353" s="157"/>
      <c r="CP353" s="157"/>
      <c r="CQ353" s="157"/>
      <c r="CR353" s="157"/>
      <c r="CS353" s="157"/>
      <c r="CT353" s="157"/>
      <c r="CU353" s="157"/>
      <c r="CV353" s="157"/>
      <c r="CW353" s="157"/>
      <c r="CX353" s="157"/>
      <c r="CY353" s="157"/>
      <c r="CZ353" s="157"/>
      <c r="DA353" s="157"/>
      <c r="DB353" s="157"/>
      <c r="DC353" s="157"/>
      <c r="DD353" s="157"/>
      <c r="DE353" s="157"/>
      <c r="DF353" s="157"/>
      <c r="DG353" s="157"/>
      <c r="DH353" s="157"/>
      <c r="DI353" s="157"/>
      <c r="DJ353" s="157"/>
      <c r="DK353" s="157"/>
      <c r="DL353" s="157"/>
      <c r="DM353" s="157"/>
      <c r="DN353" s="157"/>
      <c r="DO353" s="157"/>
      <c r="DP353" s="157"/>
      <c r="DQ353" s="157"/>
      <c r="DR353" s="157"/>
      <c r="DS353" s="157"/>
      <c r="DT353" s="157"/>
      <c r="DU353" s="157"/>
      <c r="DV353" s="157"/>
      <c r="DW353" s="157"/>
      <c r="DX353" s="157"/>
      <c r="DY353" s="157"/>
      <c r="DZ353" s="157"/>
      <c r="EA353" s="157"/>
      <c r="EB353" s="157"/>
      <c r="EC353" s="157"/>
      <c r="ED353" s="157"/>
      <c r="EE353" s="157"/>
    </row>
    <row r="354" spans="1:135" ht="9.75" customHeight="1">
      <c r="A354" s="157"/>
      <c r="B354" s="157"/>
      <c r="C354" s="157"/>
      <c r="D354" s="157"/>
      <c r="E354" s="157"/>
      <c r="F354" s="157"/>
      <c r="G354" s="157"/>
      <c r="H354" s="157"/>
      <c r="I354" s="494"/>
      <c r="J354" s="494"/>
      <c r="K354" s="494"/>
      <c r="L354" s="494"/>
      <c r="M354" s="494"/>
      <c r="N354" s="494"/>
      <c r="O354" s="494"/>
      <c r="P354" s="494"/>
      <c r="Q354" s="494"/>
      <c r="R354" s="494"/>
      <c r="S354" s="494"/>
      <c r="T354" s="494"/>
      <c r="U354" s="494"/>
      <c r="V354" s="494"/>
      <c r="W354" s="494"/>
      <c r="X354" s="494"/>
      <c r="Y354" s="494"/>
      <c r="Z354" s="494"/>
      <c r="AA354" s="494"/>
      <c r="AB354" s="494"/>
      <c r="AH354" s="492"/>
      <c r="AI354" s="157"/>
      <c r="AJ354" s="157"/>
      <c r="AK354" s="525"/>
      <c r="AL354" s="525"/>
      <c r="AM354" s="525"/>
      <c r="AN354" s="157"/>
      <c r="AO354" s="157"/>
      <c r="AP354" s="525"/>
      <c r="AQ354" s="525"/>
      <c r="AR354" s="525"/>
      <c r="AS354" s="525"/>
      <c r="AT354" s="525"/>
      <c r="AU354" s="525"/>
      <c r="AV354" s="525"/>
      <c r="AW354" s="525"/>
      <c r="AX354" s="525"/>
      <c r="AY354" s="525"/>
      <c r="AZ354" s="525"/>
      <c r="BA354" s="157"/>
      <c r="BB354" s="157"/>
      <c r="BC354" s="157"/>
      <c r="BD354" s="157"/>
      <c r="BE354" s="157"/>
      <c r="BF354" s="157"/>
      <c r="BG354" s="157"/>
      <c r="BH354" s="157"/>
      <c r="BI354" s="157"/>
      <c r="BJ354" s="157"/>
      <c r="BK354" s="157"/>
      <c r="BL354" s="157"/>
      <c r="BM354" s="157"/>
      <c r="BN354" s="157"/>
      <c r="BO354" s="157"/>
      <c r="BP354" s="493"/>
      <c r="BQ354" s="157"/>
      <c r="BR354" s="494"/>
      <c r="BS354" s="157"/>
      <c r="BT354" s="157"/>
      <c r="BU354" s="157"/>
      <c r="BV354" s="157"/>
      <c r="BW354" s="157"/>
      <c r="BX354" s="157"/>
      <c r="BY354" s="157"/>
      <c r="BZ354" s="157"/>
      <c r="CA354" s="157"/>
      <c r="CB354" s="157"/>
      <c r="CC354" s="157"/>
      <c r="CD354" s="157"/>
      <c r="CE354" s="157"/>
      <c r="CF354" s="157"/>
      <c r="CG354" s="157"/>
      <c r="CH354" s="157"/>
      <c r="CI354" s="157"/>
      <c r="CJ354" s="157"/>
      <c r="CK354" s="157"/>
      <c r="CL354" s="157"/>
      <c r="CM354" s="157"/>
      <c r="CN354" s="157"/>
      <c r="CO354" s="157"/>
      <c r="CP354" s="157"/>
      <c r="CQ354" s="157"/>
      <c r="CR354" s="157"/>
      <c r="CS354" s="157"/>
      <c r="CT354" s="157"/>
      <c r="CU354" s="157"/>
      <c r="CV354" s="157"/>
      <c r="CW354" s="157"/>
      <c r="CX354" s="157"/>
      <c r="CY354" s="157"/>
      <c r="CZ354" s="157"/>
      <c r="DA354" s="157"/>
      <c r="DB354" s="157"/>
      <c r="DC354" s="157"/>
      <c r="DD354" s="157"/>
      <c r="DE354" s="157"/>
      <c r="DF354" s="157"/>
      <c r="DG354" s="157"/>
      <c r="DH354" s="157"/>
      <c r="DI354" s="157"/>
      <c r="DJ354" s="157"/>
      <c r="DK354" s="157"/>
      <c r="DL354" s="157"/>
      <c r="DM354" s="157"/>
      <c r="DN354" s="157"/>
      <c r="DO354" s="157"/>
      <c r="DP354" s="157"/>
      <c r="DQ354" s="157"/>
      <c r="DR354" s="157"/>
      <c r="DS354" s="157"/>
      <c r="DT354" s="157"/>
      <c r="DU354" s="157"/>
      <c r="DV354" s="157"/>
      <c r="DW354" s="157"/>
      <c r="DX354" s="157"/>
      <c r="DY354" s="157"/>
      <c r="DZ354" s="157"/>
      <c r="EA354" s="157"/>
      <c r="EB354" s="157"/>
      <c r="EC354" s="157"/>
      <c r="ED354" s="157"/>
      <c r="EE354" s="157"/>
    </row>
    <row r="355" spans="1:135" ht="9.75" customHeight="1">
      <c r="A355" s="157"/>
      <c r="B355" s="157"/>
      <c r="C355" s="157"/>
      <c r="D355" s="157"/>
      <c r="E355" s="157"/>
      <c r="F355" s="157"/>
      <c r="G355" s="157"/>
      <c r="H355" s="157"/>
      <c r="I355" s="494"/>
      <c r="J355" s="494"/>
      <c r="K355" s="494"/>
      <c r="L355" s="494"/>
      <c r="M355" s="494"/>
      <c r="N355" s="494"/>
      <c r="O355" s="494"/>
      <c r="P355" s="494"/>
      <c r="Q355" s="494"/>
      <c r="R355" s="494"/>
      <c r="S355" s="494"/>
      <c r="T355" s="494"/>
      <c r="U355" s="494"/>
      <c r="V355" s="494"/>
      <c r="W355" s="494"/>
      <c r="X355" s="494"/>
      <c r="Y355" s="494"/>
      <c r="Z355" s="494"/>
      <c r="AA355" s="494"/>
      <c r="AB355" s="494"/>
      <c r="AH355" s="492"/>
      <c r="AI355" s="157"/>
      <c r="AJ355" s="157"/>
      <c r="AK355" s="525"/>
      <c r="AL355" s="525"/>
      <c r="AM355" s="525"/>
      <c r="AN355" s="157"/>
      <c r="AO355" s="157"/>
      <c r="AP355" s="525"/>
      <c r="AQ355" s="525"/>
      <c r="AR355" s="525"/>
      <c r="AS355" s="525"/>
      <c r="AT355" s="525"/>
      <c r="AU355" s="525"/>
      <c r="AV355" s="525"/>
      <c r="AW355" s="525"/>
      <c r="AX355" s="525"/>
      <c r="AY355" s="525"/>
      <c r="AZ355" s="525"/>
      <c r="BA355" s="157"/>
      <c r="BB355" s="157"/>
      <c r="BC355" s="157"/>
      <c r="BD355" s="157"/>
      <c r="BE355" s="157"/>
      <c r="BF355" s="157"/>
      <c r="BG355" s="157"/>
      <c r="BH355" s="157"/>
      <c r="BI355" s="157"/>
      <c r="BJ355" s="157"/>
      <c r="BK355" s="157"/>
      <c r="BL355" s="157"/>
      <c r="BM355" s="157"/>
      <c r="BN355" s="157"/>
      <c r="BO355" s="157"/>
      <c r="BP355" s="493"/>
      <c r="BQ355" s="157"/>
      <c r="BR355" s="494"/>
      <c r="BS355" s="157"/>
      <c r="BT355" s="157"/>
      <c r="BU355" s="157"/>
      <c r="BV355" s="157"/>
      <c r="BW355" s="157"/>
      <c r="BX355" s="157"/>
      <c r="BY355" s="157"/>
      <c r="BZ355" s="157"/>
      <c r="CA355" s="157"/>
      <c r="CB355" s="157"/>
      <c r="CC355" s="157"/>
      <c r="CD355" s="157"/>
      <c r="CE355" s="157"/>
      <c r="CF355" s="157"/>
      <c r="CG355" s="157"/>
      <c r="CH355" s="157"/>
      <c r="CI355" s="157"/>
      <c r="CJ355" s="157"/>
      <c r="CK355" s="157"/>
      <c r="CL355" s="157"/>
      <c r="CM355" s="157"/>
      <c r="CN355" s="157"/>
      <c r="CO355" s="157"/>
      <c r="CP355" s="157"/>
      <c r="CQ355" s="157"/>
      <c r="CR355" s="157"/>
      <c r="CS355" s="157"/>
      <c r="CT355" s="157"/>
      <c r="CU355" s="157"/>
      <c r="CV355" s="157"/>
      <c r="CW355" s="157"/>
      <c r="CX355" s="157"/>
      <c r="CY355" s="157"/>
      <c r="CZ355" s="157"/>
      <c r="DA355" s="157"/>
      <c r="DB355" s="157"/>
      <c r="DC355" s="157"/>
      <c r="DD355" s="157"/>
      <c r="DE355" s="157"/>
      <c r="DF355" s="157"/>
      <c r="DG355" s="157"/>
      <c r="DH355" s="157"/>
      <c r="DI355" s="157"/>
      <c r="DJ355" s="157"/>
      <c r="DK355" s="157"/>
      <c r="DL355" s="157"/>
      <c r="DM355" s="157"/>
      <c r="DN355" s="157"/>
      <c r="DO355" s="157"/>
      <c r="DP355" s="157"/>
      <c r="DQ355" s="157"/>
      <c r="DR355" s="157"/>
      <c r="DS355" s="157"/>
      <c r="DT355" s="157"/>
      <c r="DU355" s="157"/>
      <c r="DV355" s="157"/>
      <c r="DW355" s="157"/>
      <c r="DX355" s="157"/>
      <c r="DY355" s="157"/>
      <c r="DZ355" s="157"/>
      <c r="EA355" s="157"/>
      <c r="EB355" s="157"/>
      <c r="EC355" s="157"/>
      <c r="ED355" s="157"/>
      <c r="EE355" s="157"/>
    </row>
    <row r="356" spans="1:135" ht="9.75" customHeight="1">
      <c r="A356" s="157"/>
      <c r="B356" s="157"/>
      <c r="C356" s="157"/>
      <c r="D356" s="157"/>
      <c r="E356" s="157"/>
      <c r="F356" s="157"/>
      <c r="G356" s="157"/>
      <c r="H356" s="157"/>
      <c r="I356" s="494"/>
      <c r="J356" s="494"/>
      <c r="K356" s="494"/>
      <c r="L356" s="494"/>
      <c r="M356" s="494"/>
      <c r="N356" s="494"/>
      <c r="O356" s="494"/>
      <c r="P356" s="494"/>
      <c r="Q356" s="494"/>
      <c r="R356" s="494"/>
      <c r="S356" s="494"/>
      <c r="T356" s="494"/>
      <c r="U356" s="494"/>
      <c r="V356" s="494"/>
      <c r="W356" s="494"/>
      <c r="X356" s="494"/>
      <c r="Y356" s="494"/>
      <c r="Z356" s="494"/>
      <c r="AA356" s="494"/>
      <c r="AB356" s="494"/>
      <c r="AH356" s="492"/>
      <c r="AI356" s="157"/>
      <c r="AJ356" s="157"/>
      <c r="AK356" s="525"/>
      <c r="AL356" s="525"/>
      <c r="AM356" s="525"/>
      <c r="AN356" s="157"/>
      <c r="AO356" s="157"/>
      <c r="AP356" s="525"/>
      <c r="AQ356" s="525"/>
      <c r="AR356" s="525"/>
      <c r="AS356" s="525"/>
      <c r="AT356" s="525"/>
      <c r="AU356" s="525"/>
      <c r="AV356" s="525"/>
      <c r="AW356" s="525"/>
      <c r="AX356" s="525"/>
      <c r="AY356" s="525"/>
      <c r="AZ356" s="525"/>
      <c r="BA356" s="157"/>
      <c r="BB356" s="157"/>
      <c r="BC356" s="157"/>
      <c r="BD356" s="157"/>
      <c r="BE356" s="157"/>
      <c r="BF356" s="157"/>
      <c r="BG356" s="157"/>
      <c r="BH356" s="157"/>
      <c r="BI356" s="157"/>
      <c r="BJ356" s="157"/>
      <c r="BK356" s="157"/>
      <c r="BL356" s="157"/>
      <c r="BM356" s="157"/>
      <c r="BN356" s="157"/>
      <c r="BO356" s="157"/>
      <c r="BP356" s="493"/>
      <c r="BQ356" s="157"/>
      <c r="BR356" s="494"/>
      <c r="BS356" s="157"/>
      <c r="BT356" s="157"/>
      <c r="BU356" s="157"/>
      <c r="BV356" s="157"/>
      <c r="BW356" s="157"/>
      <c r="BX356" s="157"/>
      <c r="BY356" s="157"/>
      <c r="BZ356" s="157"/>
      <c r="CA356" s="157"/>
      <c r="CB356" s="157"/>
      <c r="CC356" s="157"/>
      <c r="CD356" s="157"/>
      <c r="CE356" s="157"/>
      <c r="CF356" s="157"/>
      <c r="CG356" s="157"/>
      <c r="CH356" s="157"/>
      <c r="CI356" s="157"/>
      <c r="CJ356" s="157"/>
      <c r="CK356" s="157"/>
      <c r="CL356" s="157"/>
      <c r="CM356" s="157"/>
      <c r="CN356" s="157"/>
      <c r="CO356" s="157"/>
      <c r="CP356" s="157"/>
      <c r="CQ356" s="157"/>
      <c r="CR356" s="157"/>
      <c r="CS356" s="157"/>
      <c r="CT356" s="157"/>
      <c r="CU356" s="157"/>
      <c r="CV356" s="157"/>
      <c r="CW356" s="157"/>
      <c r="CX356" s="157"/>
      <c r="CY356" s="157"/>
      <c r="CZ356" s="157"/>
      <c r="DA356" s="157"/>
      <c r="DB356" s="157"/>
      <c r="DC356" s="157"/>
      <c r="DD356" s="157"/>
      <c r="DE356" s="157"/>
      <c r="DF356" s="157"/>
      <c r="DG356" s="157"/>
      <c r="DH356" s="157"/>
      <c r="DI356" s="157"/>
      <c r="DJ356" s="157"/>
      <c r="DK356" s="157"/>
      <c r="DL356" s="157"/>
      <c r="DM356" s="157"/>
      <c r="DN356" s="157"/>
      <c r="DO356" s="157"/>
      <c r="DP356" s="157"/>
      <c r="DQ356" s="157"/>
      <c r="DR356" s="157"/>
      <c r="DS356" s="157"/>
      <c r="DT356" s="157"/>
      <c r="DU356" s="157"/>
      <c r="DV356" s="157"/>
      <c r="DW356" s="157"/>
      <c r="DX356" s="157"/>
      <c r="DY356" s="157"/>
      <c r="DZ356" s="157"/>
      <c r="EA356" s="157"/>
      <c r="EB356" s="157"/>
      <c r="EC356" s="157"/>
      <c r="ED356" s="157"/>
      <c r="EE356" s="157"/>
    </row>
    <row r="357" spans="1:135" ht="9.75" customHeight="1">
      <c r="A357" s="157"/>
      <c r="B357" s="157"/>
      <c r="C357" s="157"/>
      <c r="D357" s="157"/>
      <c r="E357" s="157"/>
      <c r="F357" s="157"/>
      <c r="G357" s="157"/>
      <c r="H357" s="157"/>
      <c r="I357" s="494"/>
      <c r="J357" s="494"/>
      <c r="K357" s="494"/>
      <c r="L357" s="494"/>
      <c r="M357" s="494"/>
      <c r="N357" s="494"/>
      <c r="O357" s="494"/>
      <c r="P357" s="494"/>
      <c r="Q357" s="494"/>
      <c r="R357" s="494"/>
      <c r="S357" s="494"/>
      <c r="T357" s="494"/>
      <c r="U357" s="494"/>
      <c r="V357" s="494"/>
      <c r="W357" s="494"/>
      <c r="X357" s="494"/>
      <c r="Y357" s="494"/>
      <c r="Z357" s="494"/>
      <c r="AA357" s="494"/>
      <c r="AB357" s="494"/>
      <c r="AH357" s="492"/>
      <c r="AI357" s="157"/>
      <c r="AJ357" s="157"/>
      <c r="AK357" s="525"/>
      <c r="AL357" s="525"/>
      <c r="AM357" s="525"/>
      <c r="AN357" s="157"/>
      <c r="AO357" s="157"/>
      <c r="AP357" s="525"/>
      <c r="AQ357" s="525"/>
      <c r="AR357" s="525"/>
      <c r="AS357" s="525"/>
      <c r="AT357" s="525"/>
      <c r="AU357" s="525"/>
      <c r="AV357" s="525"/>
      <c r="AW357" s="525"/>
      <c r="AX357" s="525"/>
      <c r="AY357" s="525"/>
      <c r="AZ357" s="525"/>
      <c r="BA357" s="157"/>
      <c r="BB357" s="157"/>
      <c r="BC357" s="157"/>
      <c r="BD357" s="157"/>
      <c r="BE357" s="157"/>
      <c r="BF357" s="157"/>
      <c r="BG357" s="157"/>
      <c r="BH357" s="157"/>
      <c r="BI357" s="157"/>
      <c r="BJ357" s="157"/>
      <c r="BK357" s="157"/>
      <c r="BL357" s="157"/>
      <c r="BM357" s="157"/>
      <c r="BN357" s="157"/>
      <c r="BO357" s="157"/>
      <c r="BP357" s="493"/>
      <c r="BQ357" s="157"/>
      <c r="BR357" s="494"/>
      <c r="BS357" s="157"/>
      <c r="BT357" s="157"/>
      <c r="BU357" s="157"/>
      <c r="BV357" s="157"/>
      <c r="BW357" s="157"/>
      <c r="BX357" s="157"/>
      <c r="BY357" s="157"/>
      <c r="BZ357" s="157"/>
      <c r="CA357" s="157"/>
      <c r="CB357" s="157"/>
      <c r="CC357" s="157"/>
      <c r="CD357" s="157"/>
      <c r="CE357" s="157"/>
      <c r="CF357" s="157"/>
      <c r="CG357" s="157"/>
      <c r="CH357" s="157"/>
      <c r="CI357" s="157"/>
      <c r="CJ357" s="157"/>
      <c r="CK357" s="157"/>
      <c r="CL357" s="157"/>
      <c r="CM357" s="157"/>
      <c r="CN357" s="157"/>
      <c r="CO357" s="157"/>
      <c r="CP357" s="157"/>
      <c r="CQ357" s="157"/>
      <c r="CR357" s="157"/>
      <c r="CS357" s="157"/>
      <c r="CT357" s="157"/>
      <c r="CU357" s="157"/>
      <c r="CV357" s="157"/>
      <c r="CW357" s="157"/>
      <c r="CX357" s="157"/>
      <c r="CY357" s="157"/>
      <c r="CZ357" s="157"/>
      <c r="DA357" s="157"/>
      <c r="DB357" s="157"/>
      <c r="DC357" s="157"/>
      <c r="DD357" s="157"/>
      <c r="DE357" s="157"/>
      <c r="DF357" s="157"/>
      <c r="DG357" s="157"/>
      <c r="DH357" s="157"/>
      <c r="DI357" s="157"/>
      <c r="DJ357" s="157"/>
      <c r="DK357" s="157"/>
      <c r="DL357" s="157"/>
      <c r="DM357" s="157"/>
      <c r="DN357" s="157"/>
      <c r="DO357" s="157"/>
      <c r="DP357" s="157"/>
      <c r="DQ357" s="157"/>
      <c r="DR357" s="157"/>
      <c r="DS357" s="157"/>
      <c r="DT357" s="157"/>
      <c r="DU357" s="157"/>
      <c r="DV357" s="157"/>
      <c r="DW357" s="157"/>
      <c r="DX357" s="157"/>
      <c r="DY357" s="157"/>
      <c r="DZ357" s="157"/>
      <c r="EA357" s="157"/>
      <c r="EB357" s="157"/>
      <c r="EC357" s="157"/>
      <c r="ED357" s="157"/>
      <c r="EE357" s="157"/>
    </row>
    <row r="358" spans="1:135" ht="9.75" customHeight="1">
      <c r="A358" s="157"/>
      <c r="B358" s="157"/>
      <c r="C358" s="157"/>
      <c r="D358" s="157"/>
      <c r="E358" s="157"/>
      <c r="F358" s="157"/>
      <c r="G358" s="157"/>
      <c r="H358" s="157"/>
      <c r="I358" s="494"/>
      <c r="J358" s="494"/>
      <c r="K358" s="494"/>
      <c r="L358" s="494"/>
      <c r="M358" s="494"/>
      <c r="N358" s="494"/>
      <c r="O358" s="494"/>
      <c r="P358" s="494"/>
      <c r="Q358" s="494"/>
      <c r="R358" s="494"/>
      <c r="S358" s="494"/>
      <c r="T358" s="494"/>
      <c r="U358" s="494"/>
      <c r="V358" s="494"/>
      <c r="W358" s="494"/>
      <c r="X358" s="494"/>
      <c r="Y358" s="494"/>
      <c r="Z358" s="494"/>
      <c r="AA358" s="494"/>
      <c r="AB358" s="494"/>
      <c r="AH358" s="492"/>
      <c r="AI358" s="157"/>
      <c r="AJ358" s="157"/>
      <c r="AK358" s="525"/>
      <c r="AL358" s="525"/>
      <c r="AM358" s="525"/>
      <c r="AN358" s="157"/>
      <c r="AO358" s="157"/>
      <c r="AP358" s="525"/>
      <c r="AQ358" s="525"/>
      <c r="AR358" s="525"/>
      <c r="AS358" s="525"/>
      <c r="AT358" s="525"/>
      <c r="AU358" s="525"/>
      <c r="AV358" s="525"/>
      <c r="AW358" s="525"/>
      <c r="AX358" s="525"/>
      <c r="AY358" s="525"/>
      <c r="AZ358" s="525"/>
      <c r="BA358" s="157"/>
      <c r="BB358" s="157"/>
      <c r="BC358" s="157"/>
      <c r="BD358" s="157"/>
      <c r="BE358" s="157"/>
      <c r="BF358" s="157"/>
      <c r="BG358" s="157"/>
      <c r="BH358" s="157"/>
      <c r="BI358" s="157"/>
      <c r="BJ358" s="157"/>
      <c r="BK358" s="157"/>
      <c r="BL358" s="157"/>
      <c r="BM358" s="157"/>
      <c r="BN358" s="157"/>
      <c r="BO358" s="157"/>
      <c r="BP358" s="493"/>
      <c r="BQ358" s="157"/>
      <c r="BR358" s="494"/>
      <c r="BS358" s="157"/>
      <c r="BT358" s="157"/>
      <c r="BU358" s="157"/>
      <c r="BV358" s="157"/>
      <c r="BW358" s="157"/>
      <c r="BX358" s="157"/>
      <c r="BY358" s="157"/>
      <c r="BZ358" s="157"/>
      <c r="CA358" s="157"/>
      <c r="CB358" s="157"/>
      <c r="CC358" s="157"/>
      <c r="CD358" s="157"/>
      <c r="CE358" s="157"/>
      <c r="CF358" s="157"/>
      <c r="CG358" s="157"/>
      <c r="CH358" s="157"/>
      <c r="CI358" s="157"/>
      <c r="CJ358" s="157"/>
      <c r="CK358" s="157"/>
      <c r="CL358" s="157"/>
      <c r="CM358" s="157"/>
      <c r="CN358" s="157"/>
      <c r="CO358" s="157"/>
      <c r="CP358" s="157"/>
      <c r="CQ358" s="157"/>
      <c r="CR358" s="157"/>
      <c r="CS358" s="157"/>
      <c r="CT358" s="157"/>
      <c r="CU358" s="157"/>
      <c r="CV358" s="157"/>
      <c r="CW358" s="157"/>
      <c r="CX358" s="157"/>
      <c r="CY358" s="157"/>
      <c r="CZ358" s="157"/>
      <c r="DA358" s="157"/>
      <c r="DB358" s="157"/>
      <c r="DC358" s="157"/>
      <c r="DD358" s="157"/>
      <c r="DE358" s="157"/>
      <c r="DF358" s="157"/>
      <c r="DG358" s="157"/>
      <c r="DH358" s="157"/>
      <c r="DI358" s="157"/>
      <c r="DJ358" s="157"/>
      <c r="DK358" s="157"/>
      <c r="DL358" s="157"/>
      <c r="DM358" s="157"/>
      <c r="DN358" s="157"/>
      <c r="DO358" s="157"/>
      <c r="DP358" s="157"/>
      <c r="DQ358" s="157"/>
      <c r="DR358" s="157"/>
      <c r="DS358" s="157"/>
      <c r="DT358" s="157"/>
      <c r="DU358" s="157"/>
      <c r="DV358" s="157"/>
      <c r="DW358" s="157"/>
      <c r="DX358" s="157"/>
      <c r="DY358" s="157"/>
      <c r="DZ358" s="157"/>
      <c r="EA358" s="157"/>
      <c r="EB358" s="157"/>
      <c r="EC358" s="157"/>
      <c r="ED358" s="157"/>
      <c r="EE358" s="157"/>
    </row>
    <row r="359" spans="1:135" ht="9.75" customHeight="1">
      <c r="A359" s="157"/>
      <c r="B359" s="157"/>
      <c r="C359" s="157"/>
      <c r="D359" s="157"/>
      <c r="E359" s="157"/>
      <c r="F359" s="157"/>
      <c r="G359" s="157"/>
      <c r="H359" s="157"/>
      <c r="I359" s="494"/>
      <c r="J359" s="494"/>
      <c r="K359" s="494"/>
      <c r="L359" s="494"/>
      <c r="M359" s="494"/>
      <c r="N359" s="494"/>
      <c r="O359" s="494"/>
      <c r="P359" s="494"/>
      <c r="Q359" s="494"/>
      <c r="R359" s="494"/>
      <c r="S359" s="494"/>
      <c r="T359" s="494"/>
      <c r="U359" s="494"/>
      <c r="V359" s="494"/>
      <c r="W359" s="494"/>
      <c r="X359" s="494"/>
      <c r="Y359" s="494"/>
      <c r="Z359" s="494"/>
      <c r="AA359" s="494"/>
      <c r="AB359" s="494"/>
      <c r="AH359" s="492"/>
      <c r="AI359" s="157"/>
      <c r="AJ359" s="157"/>
      <c r="AK359" s="525"/>
      <c r="AL359" s="525"/>
      <c r="AM359" s="525"/>
      <c r="AN359" s="157"/>
      <c r="AO359" s="157"/>
      <c r="AP359" s="525"/>
      <c r="AQ359" s="525"/>
      <c r="AR359" s="525"/>
      <c r="AS359" s="525"/>
      <c r="AT359" s="525"/>
      <c r="AU359" s="525"/>
      <c r="AV359" s="525"/>
      <c r="AW359" s="525"/>
      <c r="AX359" s="525"/>
      <c r="AY359" s="525"/>
      <c r="AZ359" s="525"/>
      <c r="BA359" s="157"/>
      <c r="BB359" s="157"/>
      <c r="BC359" s="157"/>
      <c r="BD359" s="157"/>
      <c r="BE359" s="157"/>
      <c r="BF359" s="157"/>
      <c r="BG359" s="157"/>
      <c r="BH359" s="157"/>
      <c r="BI359" s="157"/>
      <c r="BJ359" s="157"/>
      <c r="BK359" s="157"/>
      <c r="BL359" s="157"/>
      <c r="BM359" s="157"/>
      <c r="BN359" s="157"/>
      <c r="BO359" s="157"/>
      <c r="BP359" s="493"/>
      <c r="BQ359" s="157"/>
      <c r="BR359" s="494"/>
      <c r="BS359" s="157"/>
      <c r="BT359" s="157"/>
      <c r="BU359" s="157"/>
      <c r="BV359" s="157"/>
      <c r="BW359" s="157"/>
      <c r="BX359" s="157"/>
      <c r="BY359" s="157"/>
      <c r="BZ359" s="157"/>
      <c r="CA359" s="157"/>
      <c r="CB359" s="157"/>
      <c r="CC359" s="157"/>
      <c r="CD359" s="157"/>
      <c r="CE359" s="157"/>
      <c r="CF359" s="157"/>
      <c r="CG359" s="157"/>
      <c r="CH359" s="157"/>
      <c r="CI359" s="157"/>
      <c r="CJ359" s="157"/>
      <c r="CK359" s="157"/>
      <c r="CL359" s="157"/>
      <c r="CM359" s="157"/>
      <c r="CN359" s="157"/>
      <c r="CO359" s="157"/>
      <c r="CP359" s="157"/>
      <c r="CQ359" s="157"/>
      <c r="CR359" s="157"/>
      <c r="CS359" s="157"/>
      <c r="CT359" s="157"/>
      <c r="CU359" s="157"/>
      <c r="CV359" s="157"/>
      <c r="CW359" s="157"/>
      <c r="CX359" s="157"/>
      <c r="CY359" s="157"/>
      <c r="CZ359" s="157"/>
      <c r="DA359" s="157"/>
      <c r="DB359" s="157"/>
      <c r="DC359" s="157"/>
      <c r="DD359" s="157"/>
      <c r="DE359" s="157"/>
      <c r="DF359" s="157"/>
      <c r="DG359" s="157"/>
      <c r="DH359" s="157"/>
      <c r="DI359" s="157"/>
      <c r="DJ359" s="157"/>
      <c r="DK359" s="157"/>
      <c r="DL359" s="157"/>
      <c r="DM359" s="157"/>
      <c r="DN359" s="157"/>
      <c r="DO359" s="157"/>
      <c r="DP359" s="157"/>
      <c r="DQ359" s="157"/>
      <c r="DR359" s="157"/>
      <c r="DS359" s="157"/>
      <c r="DT359" s="157"/>
      <c r="DU359" s="157"/>
      <c r="DV359" s="157"/>
      <c r="DW359" s="157"/>
      <c r="DX359" s="157"/>
      <c r="DY359" s="157"/>
      <c r="DZ359" s="157"/>
      <c r="EA359" s="157"/>
      <c r="EB359" s="157"/>
      <c r="EC359" s="157"/>
      <c r="ED359" s="157"/>
      <c r="EE359" s="157"/>
    </row>
    <row r="360" spans="1:135" ht="9.75" customHeight="1">
      <c r="A360" s="157"/>
      <c r="B360" s="157"/>
      <c r="C360" s="157"/>
      <c r="D360" s="157"/>
      <c r="E360" s="157"/>
      <c r="F360" s="157"/>
      <c r="G360" s="157"/>
      <c r="H360" s="157"/>
      <c r="I360" s="494"/>
      <c r="J360" s="494"/>
      <c r="K360" s="494"/>
      <c r="L360" s="494"/>
      <c r="M360" s="494"/>
      <c r="N360" s="494"/>
      <c r="O360" s="494"/>
      <c r="P360" s="494"/>
      <c r="Q360" s="494"/>
      <c r="R360" s="494"/>
      <c r="S360" s="494"/>
      <c r="T360" s="494"/>
      <c r="U360" s="494"/>
      <c r="V360" s="494"/>
      <c r="W360" s="494"/>
      <c r="X360" s="494"/>
      <c r="Y360" s="494"/>
      <c r="Z360" s="494"/>
      <c r="AA360" s="494"/>
      <c r="AB360" s="494"/>
      <c r="AH360" s="492"/>
      <c r="AI360" s="157"/>
      <c r="AJ360" s="157"/>
      <c r="AK360" s="525"/>
      <c r="AL360" s="525"/>
      <c r="AM360" s="525"/>
      <c r="AN360" s="157"/>
      <c r="AO360" s="157"/>
      <c r="AP360" s="525"/>
      <c r="AQ360" s="525"/>
      <c r="AR360" s="525"/>
      <c r="AS360" s="525"/>
      <c r="AT360" s="525"/>
      <c r="AU360" s="525"/>
      <c r="AV360" s="525"/>
      <c r="AW360" s="525"/>
      <c r="AX360" s="525"/>
      <c r="AY360" s="525"/>
      <c r="AZ360" s="525"/>
      <c r="BA360" s="157"/>
      <c r="BB360" s="157"/>
      <c r="BC360" s="157"/>
      <c r="BD360" s="157"/>
      <c r="BE360" s="157"/>
      <c r="BF360" s="157"/>
      <c r="BG360" s="157"/>
      <c r="BH360" s="157"/>
      <c r="BI360" s="157"/>
      <c r="BJ360" s="157"/>
      <c r="BK360" s="157"/>
      <c r="BL360" s="157"/>
      <c r="BM360" s="157"/>
      <c r="BN360" s="157"/>
      <c r="BO360" s="157"/>
      <c r="BP360" s="493"/>
      <c r="BQ360" s="157"/>
      <c r="BR360" s="494"/>
      <c r="BS360" s="157"/>
      <c r="BT360" s="157"/>
      <c r="BU360" s="157"/>
      <c r="BV360" s="157"/>
      <c r="BW360" s="157"/>
      <c r="BX360" s="157"/>
      <c r="BY360" s="157"/>
      <c r="BZ360" s="157"/>
      <c r="CA360" s="157"/>
      <c r="CB360" s="157"/>
      <c r="CC360" s="157"/>
      <c r="CD360" s="157"/>
      <c r="CE360" s="157"/>
      <c r="CF360" s="157"/>
      <c r="CG360" s="157"/>
      <c r="CH360" s="157"/>
      <c r="CI360" s="157"/>
      <c r="CJ360" s="157"/>
      <c r="CK360" s="157"/>
      <c r="CL360" s="157"/>
      <c r="CM360" s="157"/>
      <c r="CN360" s="157"/>
      <c r="CO360" s="157"/>
      <c r="CP360" s="157"/>
      <c r="CQ360" s="157"/>
      <c r="CR360" s="157"/>
      <c r="CS360" s="157"/>
      <c r="CT360" s="157"/>
      <c r="CU360" s="157"/>
      <c r="CV360" s="157"/>
      <c r="CW360" s="157"/>
      <c r="CX360" s="157"/>
      <c r="CY360" s="157"/>
      <c r="CZ360" s="157"/>
      <c r="DA360" s="157"/>
      <c r="DB360" s="157"/>
      <c r="DC360" s="157"/>
      <c r="DD360" s="157"/>
      <c r="DE360" s="157"/>
      <c r="DF360" s="157"/>
      <c r="DG360" s="157"/>
      <c r="DH360" s="157"/>
      <c r="DI360" s="157"/>
      <c r="DJ360" s="157"/>
      <c r="DK360" s="157"/>
      <c r="DL360" s="157"/>
      <c r="DM360" s="157"/>
      <c r="DN360" s="157"/>
      <c r="DO360" s="157"/>
      <c r="DP360" s="157"/>
      <c r="DQ360" s="157"/>
      <c r="DR360" s="157"/>
      <c r="DS360" s="157"/>
      <c r="DT360" s="157"/>
      <c r="DU360" s="157"/>
      <c r="DV360" s="157"/>
      <c r="DW360" s="157"/>
      <c r="DX360" s="157"/>
      <c r="DY360" s="157"/>
      <c r="DZ360" s="157"/>
      <c r="EA360" s="157"/>
      <c r="EB360" s="157"/>
      <c r="EC360" s="157"/>
      <c r="ED360" s="157"/>
      <c r="EE360" s="157"/>
    </row>
    <row r="361" spans="1:135" ht="9.75" customHeight="1">
      <c r="A361" s="157"/>
      <c r="B361" s="157"/>
      <c r="C361" s="157"/>
      <c r="D361" s="157"/>
      <c r="E361" s="157"/>
      <c r="F361" s="157"/>
      <c r="G361" s="157"/>
      <c r="H361" s="157"/>
      <c r="I361" s="494"/>
      <c r="J361" s="494"/>
      <c r="K361" s="494"/>
      <c r="L361" s="494"/>
      <c r="M361" s="494"/>
      <c r="N361" s="494"/>
      <c r="O361" s="494"/>
      <c r="P361" s="494"/>
      <c r="Q361" s="494"/>
      <c r="R361" s="494"/>
      <c r="S361" s="494"/>
      <c r="T361" s="494"/>
      <c r="U361" s="494"/>
      <c r="V361" s="494"/>
      <c r="W361" s="494"/>
      <c r="X361" s="494"/>
      <c r="Y361" s="494"/>
      <c r="Z361" s="494"/>
      <c r="AA361" s="494"/>
      <c r="AB361" s="494"/>
      <c r="AH361" s="492"/>
      <c r="AI361" s="157"/>
      <c r="AJ361" s="157"/>
      <c r="AK361" s="525"/>
      <c r="AL361" s="525"/>
      <c r="AM361" s="525"/>
      <c r="AN361" s="157"/>
      <c r="AO361" s="157"/>
      <c r="AP361" s="525"/>
      <c r="AQ361" s="525"/>
      <c r="AR361" s="525"/>
      <c r="AS361" s="525"/>
      <c r="AT361" s="525"/>
      <c r="AU361" s="525"/>
      <c r="AV361" s="525"/>
      <c r="AW361" s="525"/>
      <c r="AX361" s="525"/>
      <c r="AY361" s="525"/>
      <c r="AZ361" s="525"/>
      <c r="BA361" s="157"/>
      <c r="BB361" s="157"/>
      <c r="BC361" s="157"/>
      <c r="BD361" s="157"/>
      <c r="BE361" s="157"/>
      <c r="BF361" s="157"/>
      <c r="BG361" s="157"/>
      <c r="BH361" s="157"/>
      <c r="BI361" s="157"/>
      <c r="BJ361" s="157"/>
      <c r="BK361" s="157"/>
      <c r="BL361" s="157"/>
      <c r="BM361" s="157"/>
      <c r="BN361" s="157"/>
      <c r="BO361" s="157"/>
      <c r="BP361" s="493"/>
      <c r="BQ361" s="157"/>
      <c r="BR361" s="494"/>
      <c r="BS361" s="157"/>
      <c r="BT361" s="157"/>
      <c r="BU361" s="157"/>
      <c r="BV361" s="157"/>
      <c r="BW361" s="157"/>
      <c r="BX361" s="157"/>
      <c r="BY361" s="157"/>
      <c r="BZ361" s="157"/>
      <c r="CA361" s="157"/>
      <c r="CB361" s="157"/>
      <c r="CC361" s="157"/>
      <c r="CD361" s="157"/>
      <c r="CE361" s="157"/>
      <c r="CF361" s="157"/>
      <c r="CG361" s="157"/>
      <c r="CH361" s="157"/>
      <c r="CI361" s="157"/>
      <c r="CJ361" s="157"/>
      <c r="CK361" s="157"/>
      <c r="CL361" s="157"/>
      <c r="CM361" s="157"/>
      <c r="CN361" s="157"/>
      <c r="CO361" s="157"/>
      <c r="CP361" s="157"/>
      <c r="CQ361" s="157"/>
      <c r="CR361" s="157"/>
      <c r="CS361" s="157"/>
      <c r="CT361" s="157"/>
      <c r="CU361" s="157"/>
      <c r="CV361" s="157"/>
      <c r="CW361" s="157"/>
      <c r="CX361" s="157"/>
      <c r="CY361" s="157"/>
      <c r="CZ361" s="157"/>
      <c r="DA361" s="157"/>
      <c r="DB361" s="157"/>
      <c r="DC361" s="157"/>
      <c r="DD361" s="157"/>
      <c r="DE361" s="157"/>
      <c r="DF361" s="157"/>
      <c r="DG361" s="157"/>
      <c r="DH361" s="157"/>
      <c r="DI361" s="157"/>
      <c r="DJ361" s="157"/>
      <c r="DK361" s="157"/>
      <c r="DL361" s="157"/>
      <c r="DM361" s="157"/>
      <c r="DN361" s="157"/>
      <c r="DO361" s="157"/>
      <c r="DP361" s="157"/>
      <c r="DQ361" s="157"/>
      <c r="DR361" s="157"/>
      <c r="DS361" s="157"/>
      <c r="DT361" s="157"/>
      <c r="DU361" s="157"/>
      <c r="DV361" s="157"/>
      <c r="DW361" s="157"/>
      <c r="DX361" s="157"/>
      <c r="DY361" s="157"/>
      <c r="DZ361" s="157"/>
      <c r="EA361" s="157"/>
      <c r="EB361" s="157"/>
      <c r="EC361" s="157"/>
      <c r="ED361" s="157"/>
      <c r="EE361" s="157"/>
    </row>
    <row r="362" spans="1:135" ht="9.75" customHeight="1">
      <c r="A362" s="157"/>
      <c r="B362" s="157"/>
      <c r="C362" s="157"/>
      <c r="D362" s="157"/>
      <c r="E362" s="157"/>
      <c r="F362" s="157"/>
      <c r="G362" s="157"/>
      <c r="H362" s="157"/>
      <c r="I362" s="494"/>
      <c r="J362" s="494"/>
      <c r="K362" s="494"/>
      <c r="L362" s="494"/>
      <c r="M362" s="494"/>
      <c r="N362" s="494"/>
      <c r="O362" s="494"/>
      <c r="P362" s="494"/>
      <c r="Q362" s="494"/>
      <c r="R362" s="494"/>
      <c r="S362" s="494"/>
      <c r="T362" s="494"/>
      <c r="U362" s="494"/>
      <c r="V362" s="494"/>
      <c r="W362" s="494"/>
      <c r="X362" s="494"/>
      <c r="Y362" s="494"/>
      <c r="Z362" s="494"/>
      <c r="AA362" s="494"/>
      <c r="AB362" s="494"/>
      <c r="AH362" s="492"/>
      <c r="AI362" s="157"/>
      <c r="AJ362" s="157"/>
      <c r="AK362" s="525"/>
      <c r="AL362" s="525"/>
      <c r="AM362" s="525"/>
      <c r="AN362" s="157"/>
      <c r="AO362" s="157"/>
      <c r="AP362" s="525"/>
      <c r="AQ362" s="525"/>
      <c r="AR362" s="525"/>
      <c r="AS362" s="525"/>
      <c r="AT362" s="525"/>
      <c r="AU362" s="525"/>
      <c r="AV362" s="525"/>
      <c r="AW362" s="525"/>
      <c r="AX362" s="525"/>
      <c r="AY362" s="525"/>
      <c r="AZ362" s="525"/>
      <c r="BA362" s="157"/>
      <c r="BB362" s="157"/>
      <c r="BC362" s="157"/>
      <c r="BD362" s="157"/>
      <c r="BE362" s="157"/>
      <c r="BF362" s="157"/>
      <c r="BG362" s="157"/>
      <c r="BH362" s="157"/>
      <c r="BI362" s="157"/>
      <c r="BJ362" s="157"/>
      <c r="BK362" s="157"/>
      <c r="BL362" s="157"/>
      <c r="BM362" s="157"/>
      <c r="BN362" s="157"/>
      <c r="BO362" s="157"/>
      <c r="BP362" s="493"/>
      <c r="BQ362" s="157"/>
      <c r="BR362" s="494"/>
      <c r="BS362" s="157"/>
      <c r="BT362" s="157"/>
      <c r="BU362" s="157"/>
      <c r="BV362" s="157"/>
      <c r="BW362" s="157"/>
      <c r="BX362" s="157"/>
      <c r="BY362" s="157"/>
      <c r="BZ362" s="157"/>
      <c r="CA362" s="157"/>
      <c r="CB362" s="157"/>
      <c r="CC362" s="157"/>
      <c r="CD362" s="157"/>
      <c r="CE362" s="157"/>
      <c r="CF362" s="157"/>
      <c r="CG362" s="157"/>
      <c r="CH362" s="157"/>
      <c r="CI362" s="157"/>
      <c r="CJ362" s="157"/>
      <c r="CK362" s="157"/>
      <c r="CL362" s="157"/>
      <c r="CM362" s="157"/>
      <c r="CN362" s="157"/>
      <c r="CO362" s="157"/>
      <c r="CP362" s="157"/>
      <c r="CQ362" s="157"/>
      <c r="CR362" s="157"/>
      <c r="CS362" s="157"/>
      <c r="CT362" s="157"/>
      <c r="CU362" s="157"/>
      <c r="CV362" s="157"/>
      <c r="CW362" s="157"/>
      <c r="CX362" s="157"/>
      <c r="CY362" s="157"/>
      <c r="CZ362" s="157"/>
      <c r="DA362" s="157"/>
      <c r="DB362" s="157"/>
      <c r="DC362" s="157"/>
      <c r="DD362" s="157"/>
      <c r="DE362" s="157"/>
      <c r="DF362" s="157"/>
      <c r="DG362" s="157"/>
      <c r="DH362" s="157"/>
      <c r="DI362" s="157"/>
      <c r="DJ362" s="157"/>
      <c r="DK362" s="157"/>
      <c r="DL362" s="157"/>
      <c r="DM362" s="157"/>
      <c r="DN362" s="157"/>
      <c r="DO362" s="157"/>
      <c r="DP362" s="157"/>
      <c r="DQ362" s="157"/>
      <c r="DR362" s="157"/>
      <c r="DS362" s="157"/>
      <c r="DT362" s="157"/>
      <c r="DU362" s="157"/>
      <c r="DV362" s="157"/>
      <c r="DW362" s="157"/>
      <c r="DX362" s="157"/>
      <c r="DY362" s="157"/>
      <c r="DZ362" s="157"/>
      <c r="EA362" s="157"/>
      <c r="EB362" s="157"/>
      <c r="EC362" s="157"/>
      <c r="ED362" s="157"/>
      <c r="EE362" s="157"/>
    </row>
    <row r="363" spans="1:135" ht="9.75" customHeight="1">
      <c r="A363" s="157"/>
      <c r="B363" s="157"/>
      <c r="C363" s="157"/>
      <c r="D363" s="157"/>
      <c r="E363" s="157"/>
      <c r="F363" s="157"/>
      <c r="G363" s="157"/>
      <c r="H363" s="157"/>
      <c r="I363" s="494"/>
      <c r="J363" s="494"/>
      <c r="K363" s="494"/>
      <c r="L363" s="494"/>
      <c r="M363" s="494"/>
      <c r="N363" s="494"/>
      <c r="O363" s="494"/>
      <c r="P363" s="494"/>
      <c r="Q363" s="494"/>
      <c r="R363" s="494"/>
      <c r="S363" s="494"/>
      <c r="T363" s="494"/>
      <c r="U363" s="494"/>
      <c r="V363" s="494"/>
      <c r="W363" s="494"/>
      <c r="X363" s="494"/>
      <c r="Y363" s="494"/>
      <c r="Z363" s="494"/>
      <c r="AA363" s="494"/>
      <c r="AB363" s="494"/>
      <c r="AH363" s="492"/>
      <c r="AI363" s="157"/>
      <c r="AJ363" s="157"/>
      <c r="AK363" s="525"/>
      <c r="AL363" s="525"/>
      <c r="AM363" s="525"/>
      <c r="AN363" s="157"/>
      <c r="AO363" s="157"/>
      <c r="AP363" s="525"/>
      <c r="AQ363" s="525"/>
      <c r="AR363" s="525"/>
      <c r="AS363" s="525"/>
      <c r="AT363" s="525"/>
      <c r="AU363" s="525"/>
      <c r="AV363" s="525"/>
      <c r="AW363" s="525"/>
      <c r="AX363" s="525"/>
      <c r="AY363" s="525"/>
      <c r="AZ363" s="525"/>
      <c r="BA363" s="157"/>
      <c r="BB363" s="157"/>
      <c r="BC363" s="157"/>
      <c r="BD363" s="157"/>
      <c r="BE363" s="157"/>
      <c r="BF363" s="157"/>
      <c r="BG363" s="157"/>
      <c r="BH363" s="157"/>
      <c r="BI363" s="157"/>
      <c r="BJ363" s="157"/>
      <c r="BK363" s="157"/>
      <c r="BL363" s="157"/>
      <c r="BM363" s="157"/>
      <c r="BN363" s="157"/>
      <c r="BO363" s="157"/>
      <c r="BP363" s="493"/>
      <c r="BQ363" s="157"/>
      <c r="BR363" s="494"/>
      <c r="BS363" s="157"/>
      <c r="BT363" s="157"/>
      <c r="BU363" s="157"/>
      <c r="BV363" s="157"/>
      <c r="BW363" s="157"/>
      <c r="BX363" s="157"/>
      <c r="BY363" s="157"/>
      <c r="BZ363" s="157"/>
      <c r="CA363" s="157"/>
      <c r="CB363" s="157"/>
      <c r="CC363" s="157"/>
      <c r="CD363" s="157"/>
      <c r="CE363" s="157"/>
      <c r="CF363" s="157"/>
      <c r="CG363" s="157"/>
      <c r="CH363" s="157"/>
      <c r="CI363" s="157"/>
      <c r="CJ363" s="157"/>
      <c r="CK363" s="157"/>
      <c r="CL363" s="157"/>
      <c r="CM363" s="157"/>
      <c r="CN363" s="157"/>
      <c r="CO363" s="157"/>
      <c r="CP363" s="157"/>
      <c r="CQ363" s="157"/>
      <c r="CR363" s="157"/>
      <c r="CS363" s="157"/>
      <c r="CT363" s="157"/>
      <c r="CU363" s="157"/>
      <c r="CV363" s="157"/>
      <c r="CW363" s="157"/>
      <c r="CX363" s="157"/>
      <c r="CY363" s="157"/>
      <c r="CZ363" s="157"/>
      <c r="DA363" s="157"/>
      <c r="DB363" s="157"/>
      <c r="DC363" s="157"/>
      <c r="DD363" s="157"/>
      <c r="DE363" s="157"/>
      <c r="DF363" s="157"/>
      <c r="DG363" s="157"/>
      <c r="DH363" s="157"/>
      <c r="DI363" s="157"/>
      <c r="DJ363" s="157"/>
      <c r="DK363" s="157"/>
      <c r="DL363" s="157"/>
      <c r="DM363" s="157"/>
      <c r="DN363" s="157"/>
      <c r="DO363" s="157"/>
      <c r="DP363" s="157"/>
      <c r="DQ363" s="157"/>
      <c r="DR363" s="157"/>
      <c r="DS363" s="157"/>
      <c r="DT363" s="157"/>
      <c r="DU363" s="157"/>
      <c r="DV363" s="157"/>
      <c r="DW363" s="157"/>
      <c r="DX363" s="157"/>
      <c r="DY363" s="157"/>
      <c r="DZ363" s="157"/>
      <c r="EA363" s="157"/>
      <c r="EB363" s="157"/>
      <c r="EC363" s="157"/>
      <c r="ED363" s="157"/>
      <c r="EE363" s="157"/>
    </row>
    <row r="364" spans="1:135" ht="9.75" customHeight="1">
      <c r="A364" s="157"/>
      <c r="B364" s="157"/>
      <c r="C364" s="157"/>
      <c r="D364" s="157"/>
      <c r="E364" s="157"/>
      <c r="F364" s="157"/>
      <c r="G364" s="157"/>
      <c r="H364" s="157"/>
      <c r="I364" s="494"/>
      <c r="J364" s="494"/>
      <c r="K364" s="494"/>
      <c r="L364" s="494"/>
      <c r="M364" s="494"/>
      <c r="N364" s="494"/>
      <c r="O364" s="494"/>
      <c r="P364" s="494"/>
      <c r="Q364" s="494"/>
      <c r="R364" s="494"/>
      <c r="S364" s="494"/>
      <c r="T364" s="494"/>
      <c r="U364" s="494"/>
      <c r="V364" s="494"/>
      <c r="W364" s="494"/>
      <c r="X364" s="494"/>
      <c r="Y364" s="494"/>
      <c r="Z364" s="494"/>
      <c r="AA364" s="494"/>
      <c r="AB364" s="494"/>
      <c r="AH364" s="492"/>
      <c r="AI364" s="157"/>
      <c r="AJ364" s="157"/>
      <c r="AK364" s="525"/>
      <c r="AL364" s="525"/>
      <c r="AM364" s="525"/>
      <c r="AN364" s="157"/>
      <c r="AO364" s="157"/>
      <c r="AP364" s="525"/>
      <c r="AQ364" s="525"/>
      <c r="AR364" s="525"/>
      <c r="AS364" s="525"/>
      <c r="AT364" s="525"/>
      <c r="AU364" s="525"/>
      <c r="AV364" s="525"/>
      <c r="AW364" s="525"/>
      <c r="AX364" s="525"/>
      <c r="AY364" s="525"/>
      <c r="AZ364" s="525"/>
      <c r="BA364" s="157"/>
      <c r="BB364" s="157"/>
      <c r="BC364" s="157"/>
      <c r="BD364" s="157"/>
      <c r="BE364" s="157"/>
      <c r="BF364" s="157"/>
      <c r="BG364" s="157"/>
      <c r="BH364" s="157"/>
      <c r="BI364" s="157"/>
      <c r="BJ364" s="157"/>
      <c r="BK364" s="157"/>
      <c r="BL364" s="157"/>
      <c r="BM364" s="157"/>
      <c r="BN364" s="157"/>
      <c r="BO364" s="157"/>
      <c r="BP364" s="493"/>
      <c r="BQ364" s="157"/>
      <c r="BR364" s="494"/>
      <c r="BS364" s="157"/>
      <c r="BT364" s="157"/>
      <c r="BU364" s="157"/>
      <c r="BV364" s="157"/>
      <c r="BW364" s="157"/>
      <c r="BX364" s="157"/>
      <c r="BY364" s="157"/>
      <c r="BZ364" s="157"/>
      <c r="CA364" s="157"/>
      <c r="CB364" s="157"/>
      <c r="CC364" s="157"/>
      <c r="CD364" s="157"/>
      <c r="CE364" s="157"/>
      <c r="CF364" s="157"/>
      <c r="CG364" s="157"/>
      <c r="CH364" s="157"/>
      <c r="CI364" s="157"/>
      <c r="CJ364" s="157"/>
      <c r="CK364" s="157"/>
      <c r="CL364" s="157"/>
      <c r="CM364" s="157"/>
      <c r="CN364" s="157"/>
      <c r="CO364" s="157"/>
      <c r="CP364" s="157"/>
      <c r="CQ364" s="157"/>
      <c r="CR364" s="157"/>
      <c r="CS364" s="157"/>
      <c r="CT364" s="157"/>
      <c r="CU364" s="157"/>
      <c r="CV364" s="157"/>
      <c r="CW364" s="157"/>
      <c r="CX364" s="157"/>
      <c r="CY364" s="157"/>
      <c r="CZ364" s="157"/>
      <c r="DA364" s="157"/>
      <c r="DB364" s="157"/>
      <c r="DC364" s="157"/>
      <c r="DD364" s="157"/>
      <c r="DE364" s="157"/>
      <c r="DF364" s="157"/>
      <c r="DG364" s="157"/>
      <c r="DH364" s="157"/>
      <c r="DI364" s="157"/>
      <c r="DJ364" s="157"/>
      <c r="DK364" s="157"/>
      <c r="DL364" s="157"/>
      <c r="DM364" s="157"/>
      <c r="DN364" s="157"/>
      <c r="DO364" s="157"/>
      <c r="DP364" s="157"/>
      <c r="DQ364" s="157"/>
      <c r="DR364" s="157"/>
      <c r="DS364" s="157"/>
      <c r="DT364" s="157"/>
      <c r="DU364" s="157"/>
      <c r="DV364" s="157"/>
      <c r="DW364" s="157"/>
      <c r="DX364" s="157"/>
      <c r="DY364" s="157"/>
      <c r="DZ364" s="157"/>
      <c r="EA364" s="157"/>
      <c r="EB364" s="157"/>
      <c r="EC364" s="157"/>
      <c r="ED364" s="157"/>
      <c r="EE364" s="157"/>
    </row>
    <row r="365" spans="1:135" ht="9.75" customHeight="1">
      <c r="A365" s="157"/>
      <c r="B365" s="157"/>
      <c r="C365" s="157"/>
      <c r="D365" s="157"/>
      <c r="E365" s="157"/>
      <c r="F365" s="157"/>
      <c r="G365" s="157"/>
      <c r="H365" s="157"/>
      <c r="I365" s="494"/>
      <c r="J365" s="494"/>
      <c r="K365" s="494"/>
      <c r="L365" s="494"/>
      <c r="M365" s="494"/>
      <c r="N365" s="494"/>
      <c r="O365" s="494"/>
      <c r="P365" s="494"/>
      <c r="Q365" s="494"/>
      <c r="R365" s="494"/>
      <c r="S365" s="494"/>
      <c r="T365" s="494"/>
      <c r="U365" s="494"/>
      <c r="V365" s="494"/>
      <c r="W365" s="494"/>
      <c r="X365" s="494"/>
      <c r="Y365" s="494"/>
      <c r="Z365" s="494"/>
      <c r="AA365" s="494"/>
      <c r="AB365" s="494"/>
      <c r="AH365" s="492"/>
      <c r="AI365" s="157"/>
      <c r="AJ365" s="157"/>
      <c r="AK365" s="525"/>
      <c r="AL365" s="525"/>
      <c r="AM365" s="525"/>
      <c r="AN365" s="157"/>
      <c r="AO365" s="157"/>
      <c r="AP365" s="525"/>
      <c r="AQ365" s="525"/>
      <c r="AR365" s="525"/>
      <c r="AS365" s="525"/>
      <c r="AT365" s="525"/>
      <c r="AU365" s="525"/>
      <c r="AV365" s="525"/>
      <c r="AW365" s="525"/>
      <c r="AX365" s="525"/>
      <c r="AY365" s="525"/>
      <c r="AZ365" s="525"/>
      <c r="BA365" s="157"/>
      <c r="BB365" s="157"/>
      <c r="BC365" s="157"/>
      <c r="BD365" s="157"/>
      <c r="BE365" s="157"/>
      <c r="BF365" s="157"/>
      <c r="BG365" s="157"/>
      <c r="BH365" s="157"/>
      <c r="BI365" s="157"/>
      <c r="BJ365" s="157"/>
      <c r="BK365" s="157"/>
      <c r="BL365" s="157"/>
      <c r="BM365" s="157"/>
      <c r="BN365" s="157"/>
      <c r="BO365" s="157"/>
      <c r="BP365" s="493"/>
      <c r="BQ365" s="157"/>
      <c r="BR365" s="494"/>
      <c r="BS365" s="157"/>
      <c r="BT365" s="157"/>
      <c r="BU365" s="157"/>
      <c r="BV365" s="157"/>
      <c r="BW365" s="157"/>
      <c r="BX365" s="157"/>
      <c r="BY365" s="157"/>
      <c r="BZ365" s="157"/>
      <c r="CA365" s="157"/>
      <c r="CB365" s="157"/>
      <c r="CC365" s="157"/>
      <c r="CD365" s="157"/>
      <c r="CE365" s="157"/>
      <c r="CF365" s="157"/>
      <c r="CG365" s="157"/>
      <c r="CH365" s="157"/>
      <c r="CI365" s="157"/>
      <c r="CJ365" s="157"/>
      <c r="CK365" s="157"/>
      <c r="CL365" s="157"/>
      <c r="CM365" s="157"/>
      <c r="CN365" s="157"/>
      <c r="CO365" s="157"/>
      <c r="CP365" s="157"/>
      <c r="CQ365" s="157"/>
      <c r="CR365" s="157"/>
      <c r="CS365" s="157"/>
      <c r="CT365" s="157"/>
      <c r="CU365" s="157"/>
      <c r="CV365" s="157"/>
      <c r="CW365" s="157"/>
      <c r="CX365" s="157"/>
      <c r="CY365" s="157"/>
      <c r="CZ365" s="157"/>
      <c r="DA365" s="157"/>
      <c r="DB365" s="157"/>
      <c r="DC365" s="157"/>
      <c r="DD365" s="157"/>
      <c r="DE365" s="157"/>
      <c r="DF365" s="157"/>
      <c r="DG365" s="157"/>
      <c r="DH365" s="157"/>
      <c r="DI365" s="157"/>
      <c r="DJ365" s="157"/>
      <c r="DK365" s="157"/>
      <c r="DL365" s="157"/>
      <c r="DM365" s="157"/>
      <c r="DN365" s="157"/>
      <c r="DO365" s="157"/>
      <c r="DP365" s="157"/>
      <c r="DQ365" s="157"/>
      <c r="DR365" s="157"/>
      <c r="DS365" s="157"/>
      <c r="DT365" s="157"/>
      <c r="DU365" s="157"/>
      <c r="DV365" s="157"/>
      <c r="DW365" s="157"/>
      <c r="DX365" s="157"/>
      <c r="DY365" s="157"/>
      <c r="DZ365" s="157"/>
      <c r="EA365" s="157"/>
      <c r="EB365" s="157"/>
      <c r="EC365" s="157"/>
      <c r="ED365" s="157"/>
      <c r="EE365" s="157"/>
    </row>
    <row r="366" spans="1:135" ht="9.75" customHeight="1">
      <c r="A366" s="157"/>
      <c r="B366" s="157"/>
      <c r="C366" s="157"/>
      <c r="D366" s="157"/>
      <c r="E366" s="157"/>
      <c r="F366" s="157"/>
      <c r="G366" s="157"/>
      <c r="H366" s="157"/>
      <c r="I366" s="494"/>
      <c r="J366" s="494"/>
      <c r="K366" s="494"/>
      <c r="L366" s="494"/>
      <c r="M366" s="494"/>
      <c r="N366" s="494"/>
      <c r="O366" s="494"/>
      <c r="P366" s="494"/>
      <c r="Q366" s="494"/>
      <c r="R366" s="494"/>
      <c r="S366" s="494"/>
      <c r="T366" s="494"/>
      <c r="U366" s="494"/>
      <c r="V366" s="494"/>
      <c r="W366" s="494"/>
      <c r="X366" s="494"/>
      <c r="Y366" s="494"/>
      <c r="Z366" s="494"/>
      <c r="AA366" s="494"/>
      <c r="AB366" s="494"/>
      <c r="AH366" s="492"/>
      <c r="AI366" s="157"/>
      <c r="AJ366" s="157"/>
      <c r="AK366" s="525"/>
      <c r="AL366" s="525"/>
      <c r="AM366" s="525"/>
      <c r="AN366" s="157"/>
      <c r="AO366" s="157"/>
      <c r="AP366" s="525"/>
      <c r="AQ366" s="525"/>
      <c r="AR366" s="525"/>
      <c r="AS366" s="525"/>
      <c r="AT366" s="525"/>
      <c r="AU366" s="525"/>
      <c r="AV366" s="525"/>
      <c r="AW366" s="525"/>
      <c r="AX366" s="525"/>
      <c r="AY366" s="525"/>
      <c r="AZ366" s="525"/>
      <c r="BA366" s="157"/>
      <c r="BB366" s="157"/>
      <c r="BC366" s="157"/>
      <c r="BD366" s="157"/>
      <c r="BE366" s="157"/>
      <c r="BF366" s="157"/>
      <c r="BG366" s="157"/>
      <c r="BH366" s="157"/>
      <c r="BI366" s="157"/>
      <c r="BJ366" s="157"/>
      <c r="BK366" s="157"/>
      <c r="BL366" s="157"/>
      <c r="BM366" s="157"/>
      <c r="BN366" s="157"/>
      <c r="BO366" s="157"/>
      <c r="BP366" s="493"/>
      <c r="BQ366" s="157"/>
      <c r="BR366" s="494"/>
      <c r="BS366" s="157"/>
      <c r="BT366" s="157"/>
      <c r="BU366" s="157"/>
      <c r="BV366" s="157"/>
      <c r="BW366" s="157"/>
      <c r="BX366" s="157"/>
      <c r="BY366" s="157"/>
      <c r="BZ366" s="157"/>
      <c r="CA366" s="157"/>
      <c r="CB366" s="157"/>
      <c r="CC366" s="157"/>
      <c r="CD366" s="157"/>
      <c r="CE366" s="157"/>
      <c r="CF366" s="157"/>
      <c r="CG366" s="157"/>
      <c r="CH366" s="157"/>
      <c r="CI366" s="157"/>
      <c r="CJ366" s="157"/>
      <c r="CK366" s="157"/>
      <c r="CL366" s="157"/>
      <c r="CM366" s="157"/>
      <c r="CN366" s="157"/>
      <c r="CO366" s="157"/>
      <c r="CP366" s="157"/>
      <c r="CQ366" s="157"/>
      <c r="CR366" s="157"/>
      <c r="CS366" s="157"/>
      <c r="CT366" s="157"/>
      <c r="CU366" s="157"/>
      <c r="CV366" s="157"/>
      <c r="CW366" s="157"/>
      <c r="CX366" s="157"/>
      <c r="CY366" s="157"/>
      <c r="CZ366" s="157"/>
      <c r="DA366" s="157"/>
      <c r="DB366" s="157"/>
      <c r="DC366" s="157"/>
      <c r="DD366" s="157"/>
      <c r="DE366" s="157"/>
      <c r="DF366" s="157"/>
      <c r="DG366" s="157"/>
      <c r="DH366" s="157"/>
      <c r="DI366" s="157"/>
      <c r="DJ366" s="157"/>
      <c r="DK366" s="157"/>
      <c r="DL366" s="157"/>
      <c r="DM366" s="157"/>
      <c r="DN366" s="157"/>
      <c r="DO366" s="157"/>
      <c r="DP366" s="157"/>
      <c r="DQ366" s="157"/>
      <c r="DR366" s="157"/>
      <c r="DS366" s="157"/>
      <c r="DT366" s="157"/>
      <c r="DU366" s="157"/>
      <c r="DV366" s="157"/>
      <c r="DW366" s="157"/>
      <c r="DX366" s="157"/>
      <c r="DY366" s="157"/>
      <c r="DZ366" s="157"/>
      <c r="EA366" s="157"/>
      <c r="EB366" s="157"/>
      <c r="EC366" s="157"/>
      <c r="ED366" s="157"/>
      <c r="EE366" s="157"/>
    </row>
    <row r="367" spans="1:135" ht="9.75" customHeight="1">
      <c r="A367" s="157"/>
      <c r="B367" s="157"/>
      <c r="C367" s="157"/>
      <c r="D367" s="157"/>
      <c r="E367" s="157"/>
      <c r="F367" s="157"/>
      <c r="G367" s="157"/>
      <c r="H367" s="157"/>
      <c r="I367" s="494"/>
      <c r="J367" s="494"/>
      <c r="K367" s="494"/>
      <c r="L367" s="494"/>
      <c r="M367" s="494"/>
      <c r="N367" s="494"/>
      <c r="O367" s="494"/>
      <c r="P367" s="494"/>
      <c r="Q367" s="494"/>
      <c r="R367" s="494"/>
      <c r="S367" s="494"/>
      <c r="T367" s="494"/>
      <c r="U367" s="494"/>
      <c r="V367" s="494"/>
      <c r="W367" s="494"/>
      <c r="X367" s="494"/>
      <c r="Y367" s="494"/>
      <c r="Z367" s="494"/>
      <c r="AA367" s="494"/>
      <c r="AB367" s="494"/>
      <c r="AH367" s="492"/>
      <c r="AI367" s="157"/>
      <c r="AJ367" s="157"/>
      <c r="AK367" s="525"/>
      <c r="AL367" s="525"/>
      <c r="AM367" s="525"/>
      <c r="AN367" s="157"/>
      <c r="AO367" s="157"/>
      <c r="AP367" s="525"/>
      <c r="AQ367" s="525"/>
      <c r="AR367" s="525"/>
      <c r="AS367" s="525"/>
      <c r="AT367" s="525"/>
      <c r="AU367" s="525"/>
      <c r="AV367" s="525"/>
      <c r="AW367" s="525"/>
      <c r="AX367" s="525"/>
      <c r="AY367" s="525"/>
      <c r="AZ367" s="525"/>
      <c r="BA367" s="157"/>
      <c r="BB367" s="157"/>
      <c r="BC367" s="157"/>
      <c r="BD367" s="157"/>
      <c r="BE367" s="157"/>
      <c r="BF367" s="157"/>
      <c r="BG367" s="157"/>
      <c r="BH367" s="157"/>
      <c r="BI367" s="157"/>
      <c r="BJ367" s="157"/>
      <c r="BK367" s="157"/>
      <c r="BL367" s="157"/>
      <c r="BM367" s="157"/>
      <c r="BN367" s="157"/>
      <c r="BO367" s="157"/>
      <c r="BP367" s="493"/>
      <c r="BQ367" s="157"/>
      <c r="BR367" s="494"/>
      <c r="BS367" s="157"/>
      <c r="BT367" s="157"/>
      <c r="BU367" s="157"/>
      <c r="BV367" s="157"/>
      <c r="BW367" s="157"/>
      <c r="BX367" s="157"/>
      <c r="BY367" s="157"/>
      <c r="BZ367" s="157"/>
      <c r="CA367" s="157"/>
      <c r="CB367" s="157"/>
      <c r="CC367" s="157"/>
      <c r="CD367" s="157"/>
      <c r="CE367" s="157"/>
      <c r="CF367" s="157"/>
      <c r="CG367" s="157"/>
      <c r="CH367" s="157"/>
      <c r="CI367" s="157"/>
      <c r="CJ367" s="157"/>
      <c r="CK367" s="157"/>
      <c r="CL367" s="157"/>
      <c r="CM367" s="157"/>
      <c r="CN367" s="157"/>
      <c r="CO367" s="157"/>
      <c r="CP367" s="157"/>
      <c r="CQ367" s="157"/>
      <c r="CR367" s="157"/>
      <c r="CS367" s="157"/>
      <c r="CT367" s="157"/>
      <c r="CU367" s="157"/>
      <c r="CV367" s="157"/>
      <c r="CW367" s="157"/>
      <c r="CX367" s="157"/>
      <c r="CY367" s="157"/>
      <c r="CZ367" s="157"/>
      <c r="DA367" s="157"/>
      <c r="DB367" s="157"/>
      <c r="DC367" s="157"/>
      <c r="DD367" s="157"/>
      <c r="DE367" s="157"/>
      <c r="DF367" s="157"/>
      <c r="DG367" s="157"/>
      <c r="DH367" s="157"/>
      <c r="DI367" s="157"/>
      <c r="DJ367" s="157"/>
      <c r="DK367" s="157"/>
      <c r="DL367" s="157"/>
      <c r="DM367" s="157"/>
      <c r="DN367" s="157"/>
      <c r="DO367" s="157"/>
      <c r="DP367" s="157"/>
      <c r="DQ367" s="157"/>
      <c r="DR367" s="157"/>
      <c r="DS367" s="157"/>
      <c r="DT367" s="157"/>
      <c r="DU367" s="157"/>
      <c r="DV367" s="157"/>
      <c r="DW367" s="157"/>
      <c r="DX367" s="157"/>
      <c r="DY367" s="157"/>
      <c r="DZ367" s="157"/>
      <c r="EA367" s="157"/>
      <c r="EB367" s="157"/>
      <c r="EC367" s="157"/>
      <c r="ED367" s="157"/>
      <c r="EE367" s="157"/>
    </row>
    <row r="368" spans="1:135" ht="9.75" customHeight="1">
      <c r="A368" s="157"/>
      <c r="B368" s="157"/>
      <c r="C368" s="157"/>
      <c r="D368" s="157"/>
      <c r="E368" s="157"/>
      <c r="F368" s="157"/>
      <c r="G368" s="157"/>
      <c r="H368" s="157"/>
      <c r="I368" s="494"/>
      <c r="J368" s="494"/>
      <c r="K368" s="494"/>
      <c r="L368" s="494"/>
      <c r="M368" s="494"/>
      <c r="N368" s="494"/>
      <c r="O368" s="494"/>
      <c r="P368" s="494"/>
      <c r="Q368" s="494"/>
      <c r="R368" s="494"/>
      <c r="S368" s="494"/>
      <c r="T368" s="494"/>
      <c r="U368" s="494"/>
      <c r="V368" s="494"/>
      <c r="W368" s="494"/>
      <c r="X368" s="494"/>
      <c r="Y368" s="494"/>
      <c r="Z368" s="494"/>
      <c r="AA368" s="494"/>
      <c r="AB368" s="494"/>
      <c r="AH368" s="492"/>
      <c r="AI368" s="157"/>
      <c r="AJ368" s="157"/>
      <c r="AK368" s="525"/>
      <c r="AL368" s="525"/>
      <c r="AM368" s="525"/>
      <c r="AN368" s="157"/>
      <c r="AO368" s="157"/>
      <c r="AP368" s="525"/>
      <c r="AQ368" s="525"/>
      <c r="AR368" s="525"/>
      <c r="AS368" s="525"/>
      <c r="AT368" s="525"/>
      <c r="AU368" s="525"/>
      <c r="AV368" s="525"/>
      <c r="AW368" s="525"/>
      <c r="AX368" s="525"/>
      <c r="AY368" s="525"/>
      <c r="AZ368" s="525"/>
      <c r="BA368" s="157"/>
      <c r="BB368" s="157"/>
      <c r="BC368" s="157"/>
      <c r="BD368" s="157"/>
      <c r="BE368" s="157"/>
      <c r="BF368" s="157"/>
      <c r="BG368" s="157"/>
      <c r="BH368" s="157"/>
      <c r="BI368" s="157"/>
      <c r="BJ368" s="157"/>
      <c r="BK368" s="157"/>
      <c r="BL368" s="157"/>
      <c r="BM368" s="157"/>
      <c r="BN368" s="157"/>
      <c r="BO368" s="157"/>
      <c r="BP368" s="493"/>
      <c r="BQ368" s="157"/>
      <c r="BR368" s="494"/>
      <c r="BS368" s="157"/>
      <c r="BT368" s="157"/>
      <c r="BU368" s="157"/>
      <c r="BV368" s="157"/>
      <c r="BW368" s="157"/>
      <c r="BX368" s="157"/>
      <c r="BY368" s="157"/>
      <c r="BZ368" s="157"/>
      <c r="CA368" s="157"/>
      <c r="CB368" s="157"/>
      <c r="CC368" s="157"/>
      <c r="CD368" s="157"/>
      <c r="CE368" s="157"/>
      <c r="CF368" s="157"/>
      <c r="CG368" s="157"/>
      <c r="CH368" s="157"/>
      <c r="CI368" s="157"/>
      <c r="CJ368" s="157"/>
      <c r="CK368" s="157"/>
      <c r="CL368" s="157"/>
      <c r="CM368" s="157"/>
      <c r="CN368" s="157"/>
      <c r="CO368" s="157"/>
      <c r="CP368" s="157"/>
      <c r="CQ368" s="157"/>
      <c r="CR368" s="157"/>
      <c r="CS368" s="157"/>
      <c r="CT368" s="157"/>
      <c r="CU368" s="157"/>
      <c r="CV368" s="157"/>
      <c r="CW368" s="157"/>
      <c r="CX368" s="157"/>
      <c r="CY368" s="157"/>
      <c r="CZ368" s="157"/>
      <c r="DA368" s="157"/>
      <c r="DB368" s="157"/>
      <c r="DC368" s="157"/>
      <c r="DD368" s="157"/>
      <c r="DE368" s="157"/>
      <c r="DF368" s="157"/>
      <c r="DG368" s="157"/>
      <c r="DH368" s="157"/>
      <c r="DI368" s="157"/>
      <c r="DJ368" s="157"/>
      <c r="DK368" s="157"/>
      <c r="DL368" s="157"/>
      <c r="DM368" s="157"/>
      <c r="DN368" s="157"/>
      <c r="DO368" s="157"/>
      <c r="DP368" s="157"/>
      <c r="DQ368" s="157"/>
      <c r="DR368" s="157"/>
      <c r="DS368" s="157"/>
      <c r="DT368" s="157"/>
      <c r="DU368" s="157"/>
      <c r="DV368" s="157"/>
      <c r="DW368" s="157"/>
      <c r="DX368" s="157"/>
      <c r="DY368" s="157"/>
      <c r="DZ368" s="157"/>
      <c r="EA368" s="157"/>
      <c r="EB368" s="157"/>
      <c r="EC368" s="157"/>
      <c r="ED368" s="157"/>
      <c r="EE368" s="157"/>
    </row>
    <row r="369" spans="1:135" ht="9.75" customHeight="1">
      <c r="A369" s="157"/>
      <c r="B369" s="157"/>
      <c r="C369" s="157"/>
      <c r="D369" s="157"/>
      <c r="E369" s="157"/>
      <c r="F369" s="157"/>
      <c r="G369" s="157"/>
      <c r="H369" s="157"/>
      <c r="I369" s="494"/>
      <c r="J369" s="494"/>
      <c r="K369" s="494"/>
      <c r="L369" s="494"/>
      <c r="M369" s="494"/>
      <c r="N369" s="494"/>
      <c r="O369" s="494"/>
      <c r="P369" s="494"/>
      <c r="Q369" s="494"/>
      <c r="R369" s="494"/>
      <c r="S369" s="494"/>
      <c r="T369" s="494"/>
      <c r="U369" s="494"/>
      <c r="V369" s="494"/>
      <c r="W369" s="494"/>
      <c r="X369" s="494"/>
      <c r="Y369" s="494"/>
      <c r="Z369" s="494"/>
      <c r="AA369" s="494"/>
      <c r="AB369" s="494"/>
      <c r="AH369" s="492"/>
      <c r="AI369" s="157"/>
      <c r="AJ369" s="157"/>
      <c r="AK369" s="525"/>
      <c r="AL369" s="525"/>
      <c r="AM369" s="525"/>
      <c r="AN369" s="157"/>
      <c r="AO369" s="157"/>
      <c r="AP369" s="525"/>
      <c r="AQ369" s="525"/>
      <c r="AR369" s="525"/>
      <c r="AS369" s="525"/>
      <c r="AT369" s="525"/>
      <c r="AU369" s="525"/>
      <c r="AV369" s="525"/>
      <c r="AW369" s="525"/>
      <c r="AX369" s="525"/>
      <c r="AY369" s="525"/>
      <c r="AZ369" s="525"/>
      <c r="BA369" s="157"/>
      <c r="BB369" s="157"/>
      <c r="BC369" s="157"/>
      <c r="BD369" s="157"/>
      <c r="BE369" s="157"/>
      <c r="BF369" s="157"/>
      <c r="BG369" s="157"/>
      <c r="BH369" s="157"/>
      <c r="BI369" s="157"/>
      <c r="BJ369" s="157"/>
      <c r="BK369" s="157"/>
      <c r="BL369" s="157"/>
      <c r="BM369" s="157"/>
      <c r="BN369" s="157"/>
      <c r="BO369" s="157"/>
      <c r="BP369" s="493"/>
      <c r="BQ369" s="157"/>
      <c r="BR369" s="494"/>
      <c r="BS369" s="157"/>
      <c r="BT369" s="157"/>
      <c r="BU369" s="157"/>
      <c r="BV369" s="157"/>
      <c r="BW369" s="157"/>
      <c r="BX369" s="157"/>
      <c r="BY369" s="157"/>
      <c r="BZ369" s="157"/>
      <c r="CA369" s="157"/>
      <c r="CB369" s="157"/>
      <c r="CC369" s="157"/>
      <c r="CD369" s="157"/>
      <c r="CE369" s="157"/>
      <c r="CF369" s="157"/>
      <c r="CG369" s="157"/>
      <c r="CH369" s="157"/>
      <c r="CI369" s="157"/>
      <c r="CJ369" s="157"/>
      <c r="CK369" s="157"/>
      <c r="CL369" s="157"/>
      <c r="CM369" s="157"/>
      <c r="CN369" s="157"/>
      <c r="CO369" s="157"/>
      <c r="CP369" s="157"/>
      <c r="CQ369" s="157"/>
      <c r="CR369" s="157"/>
      <c r="CS369" s="157"/>
      <c r="CT369" s="157"/>
      <c r="CU369" s="157"/>
      <c r="CV369" s="157"/>
      <c r="CW369" s="157"/>
      <c r="CX369" s="157"/>
      <c r="CY369" s="157"/>
      <c r="CZ369" s="157"/>
      <c r="DA369" s="157"/>
      <c r="DB369" s="157"/>
      <c r="DC369" s="157"/>
      <c r="DD369" s="157"/>
      <c r="DE369" s="157"/>
      <c r="DF369" s="157"/>
      <c r="DG369" s="157"/>
      <c r="DH369" s="157"/>
      <c r="DI369" s="157"/>
      <c r="DJ369" s="157"/>
      <c r="DK369" s="157"/>
      <c r="DL369" s="157"/>
      <c r="DM369" s="157"/>
      <c r="DN369" s="157"/>
      <c r="DO369" s="157"/>
      <c r="DP369" s="157"/>
      <c r="DQ369" s="157"/>
      <c r="DR369" s="157"/>
      <c r="DS369" s="157"/>
      <c r="DT369" s="157"/>
      <c r="DU369" s="157"/>
      <c r="DV369" s="157"/>
      <c r="DW369" s="157"/>
      <c r="DX369" s="157"/>
      <c r="DY369" s="157"/>
      <c r="DZ369" s="157"/>
      <c r="EA369" s="157"/>
      <c r="EB369" s="157"/>
      <c r="EC369" s="157"/>
      <c r="ED369" s="157"/>
      <c r="EE369" s="157"/>
    </row>
    <row r="370" spans="1:135" ht="9.75" customHeight="1">
      <c r="A370" s="157"/>
      <c r="B370" s="157"/>
      <c r="C370" s="157"/>
      <c r="D370" s="157"/>
      <c r="E370" s="157"/>
      <c r="F370" s="157"/>
      <c r="G370" s="157"/>
      <c r="H370" s="157"/>
      <c r="I370" s="494"/>
      <c r="J370" s="494"/>
      <c r="K370" s="494"/>
      <c r="L370" s="494"/>
      <c r="M370" s="494"/>
      <c r="N370" s="494"/>
      <c r="O370" s="494"/>
      <c r="P370" s="494"/>
      <c r="Q370" s="494"/>
      <c r="R370" s="494"/>
      <c r="S370" s="494"/>
      <c r="T370" s="494"/>
      <c r="U370" s="494"/>
      <c r="V370" s="494"/>
      <c r="W370" s="494"/>
      <c r="X370" s="494"/>
      <c r="Y370" s="494"/>
      <c r="Z370" s="494"/>
      <c r="AA370" s="494"/>
      <c r="AB370" s="494"/>
      <c r="AH370" s="492"/>
      <c r="AI370" s="157"/>
      <c r="AJ370" s="157"/>
      <c r="AK370" s="525"/>
      <c r="AL370" s="525"/>
      <c r="AM370" s="525"/>
      <c r="AN370" s="157"/>
      <c r="AO370" s="157"/>
      <c r="AP370" s="525"/>
      <c r="AQ370" s="525"/>
      <c r="AR370" s="525"/>
      <c r="AS370" s="525"/>
      <c r="AT370" s="525"/>
      <c r="AU370" s="525"/>
      <c r="AV370" s="525"/>
      <c r="AW370" s="525"/>
      <c r="AX370" s="525"/>
      <c r="AY370" s="525"/>
      <c r="AZ370" s="525"/>
      <c r="BA370" s="157"/>
      <c r="BB370" s="157"/>
      <c r="BC370" s="157"/>
      <c r="BD370" s="157"/>
      <c r="BE370" s="157"/>
      <c r="BF370" s="157"/>
      <c r="BG370" s="157"/>
      <c r="BH370" s="157"/>
      <c r="BI370" s="157"/>
      <c r="BJ370" s="157"/>
      <c r="BK370" s="157"/>
      <c r="BL370" s="157"/>
      <c r="BM370" s="157"/>
      <c r="BN370" s="157"/>
      <c r="BO370" s="157"/>
      <c r="BP370" s="493"/>
      <c r="BQ370" s="157"/>
      <c r="BR370" s="494"/>
      <c r="BS370" s="157"/>
      <c r="BT370" s="157"/>
      <c r="BU370" s="157"/>
      <c r="BV370" s="157"/>
      <c r="BW370" s="157"/>
      <c r="BX370" s="157"/>
      <c r="BY370" s="157"/>
      <c r="BZ370" s="157"/>
      <c r="CA370" s="157"/>
      <c r="CB370" s="157"/>
      <c r="CC370" s="157"/>
      <c r="CD370" s="157"/>
      <c r="CE370" s="157"/>
      <c r="CF370" s="157"/>
      <c r="CG370" s="157"/>
      <c r="CH370" s="157"/>
      <c r="CI370" s="157"/>
      <c r="CJ370" s="157"/>
      <c r="CK370" s="157"/>
      <c r="CL370" s="157"/>
      <c r="CM370" s="157"/>
      <c r="CN370" s="157"/>
      <c r="CO370" s="157"/>
      <c r="CP370" s="157"/>
      <c r="CQ370" s="157"/>
      <c r="CR370" s="157"/>
      <c r="CS370" s="157"/>
      <c r="CT370" s="157"/>
      <c r="CU370" s="157"/>
      <c r="CV370" s="157"/>
      <c r="CW370" s="157"/>
      <c r="CX370" s="157"/>
      <c r="CY370" s="157"/>
      <c r="CZ370" s="157"/>
      <c r="DA370" s="157"/>
      <c r="DB370" s="157"/>
      <c r="DC370" s="157"/>
      <c r="DD370" s="157"/>
      <c r="DE370" s="157"/>
      <c r="DF370" s="157"/>
      <c r="DG370" s="157"/>
      <c r="DH370" s="157"/>
      <c r="DI370" s="157"/>
      <c r="DJ370" s="157"/>
      <c r="DK370" s="157"/>
      <c r="DL370" s="157"/>
      <c r="DM370" s="157"/>
      <c r="DN370" s="157"/>
      <c r="DO370" s="157"/>
      <c r="DP370" s="157"/>
      <c r="DQ370" s="157"/>
      <c r="DR370" s="157"/>
      <c r="DS370" s="157"/>
      <c r="DT370" s="157"/>
      <c r="DU370" s="157"/>
      <c r="DV370" s="157"/>
      <c r="DW370" s="157"/>
      <c r="DX370" s="157"/>
      <c r="DY370" s="157"/>
      <c r="DZ370" s="157"/>
      <c r="EA370" s="157"/>
      <c r="EB370" s="157"/>
      <c r="EC370" s="157"/>
      <c r="ED370" s="157"/>
      <c r="EE370" s="157"/>
    </row>
    <row r="371" spans="1:135" ht="9.75" customHeight="1">
      <c r="A371" s="157"/>
      <c r="B371" s="157"/>
      <c r="C371" s="157"/>
      <c r="D371" s="157"/>
      <c r="E371" s="157"/>
      <c r="F371" s="157"/>
      <c r="G371" s="157"/>
      <c r="H371" s="157"/>
      <c r="I371" s="494"/>
      <c r="J371" s="494"/>
      <c r="K371" s="494"/>
      <c r="L371" s="494"/>
      <c r="M371" s="494"/>
      <c r="N371" s="494"/>
      <c r="O371" s="494"/>
      <c r="P371" s="494"/>
      <c r="Q371" s="494"/>
      <c r="R371" s="494"/>
      <c r="S371" s="494"/>
      <c r="T371" s="494"/>
      <c r="U371" s="494"/>
      <c r="V371" s="494"/>
      <c r="W371" s="494"/>
      <c r="X371" s="494"/>
      <c r="Y371" s="494"/>
      <c r="Z371" s="494"/>
      <c r="AA371" s="494"/>
      <c r="AB371" s="494"/>
      <c r="AH371" s="492"/>
      <c r="AI371" s="157"/>
      <c r="AJ371" s="157"/>
      <c r="AK371" s="525"/>
      <c r="AL371" s="525"/>
      <c r="AM371" s="525"/>
      <c r="AN371" s="157"/>
      <c r="AO371" s="157"/>
      <c r="AP371" s="525"/>
      <c r="AQ371" s="525"/>
      <c r="AR371" s="525"/>
      <c r="AS371" s="525"/>
      <c r="AT371" s="525"/>
      <c r="AU371" s="525"/>
      <c r="AV371" s="525"/>
      <c r="AW371" s="525"/>
      <c r="AX371" s="525"/>
      <c r="AY371" s="525"/>
      <c r="AZ371" s="525"/>
      <c r="BA371" s="157"/>
      <c r="BB371" s="157"/>
      <c r="BC371" s="157"/>
      <c r="BD371" s="157"/>
      <c r="BE371" s="157"/>
      <c r="BF371" s="157"/>
      <c r="BG371" s="157"/>
      <c r="BH371" s="157"/>
      <c r="BI371" s="157"/>
      <c r="BJ371" s="157"/>
      <c r="BK371" s="157"/>
      <c r="BL371" s="157"/>
      <c r="BM371" s="157"/>
      <c r="BN371" s="157"/>
      <c r="BO371" s="157"/>
      <c r="BP371" s="493"/>
      <c r="BQ371" s="157"/>
      <c r="BR371" s="494"/>
      <c r="BS371" s="157"/>
      <c r="BT371" s="157"/>
      <c r="BU371" s="157"/>
      <c r="BV371" s="157"/>
      <c r="BW371" s="157"/>
      <c r="BX371" s="157"/>
      <c r="BY371" s="157"/>
      <c r="BZ371" s="157"/>
      <c r="CA371" s="157"/>
      <c r="CB371" s="157"/>
      <c r="CC371" s="157"/>
      <c r="CD371" s="157"/>
      <c r="CE371" s="157"/>
      <c r="CF371" s="157"/>
      <c r="CG371" s="157"/>
      <c r="CH371" s="157"/>
      <c r="CI371" s="157"/>
      <c r="CJ371" s="157"/>
      <c r="CK371" s="157"/>
      <c r="CL371" s="157"/>
      <c r="CM371" s="157"/>
      <c r="CN371" s="157"/>
      <c r="CO371" s="157"/>
      <c r="CP371" s="157"/>
      <c r="CQ371" s="157"/>
      <c r="CR371" s="157"/>
      <c r="CS371" s="157"/>
      <c r="CT371" s="157"/>
      <c r="CU371" s="157"/>
      <c r="CV371" s="157"/>
      <c r="CW371" s="157"/>
      <c r="CX371" s="157"/>
      <c r="CY371" s="157"/>
      <c r="CZ371" s="157"/>
      <c r="DA371" s="157"/>
      <c r="DB371" s="157"/>
      <c r="DC371" s="157"/>
      <c r="DD371" s="157"/>
      <c r="DE371" s="157"/>
      <c r="DF371" s="157"/>
      <c r="DG371" s="157"/>
      <c r="DH371" s="157"/>
      <c r="DI371" s="157"/>
      <c r="DJ371" s="157"/>
      <c r="DK371" s="157"/>
      <c r="DL371" s="157"/>
      <c r="DM371" s="157"/>
      <c r="DN371" s="157"/>
      <c r="DO371" s="157"/>
      <c r="DP371" s="157"/>
      <c r="DQ371" s="157"/>
      <c r="DR371" s="157"/>
      <c r="DS371" s="157"/>
      <c r="DT371" s="157"/>
      <c r="DU371" s="157"/>
      <c r="DV371" s="157"/>
      <c r="DW371" s="157"/>
      <c r="DX371" s="157"/>
      <c r="DY371" s="157"/>
      <c r="DZ371" s="157"/>
      <c r="EA371" s="157"/>
      <c r="EB371" s="157"/>
      <c r="EC371" s="157"/>
      <c r="ED371" s="157"/>
      <c r="EE371" s="157"/>
    </row>
    <row r="372" spans="1:135" ht="9.75" customHeight="1">
      <c r="A372" s="157"/>
      <c r="B372" s="157"/>
      <c r="C372" s="157"/>
      <c r="D372" s="157"/>
      <c r="E372" s="157"/>
      <c r="F372" s="157"/>
      <c r="G372" s="157"/>
      <c r="H372" s="157"/>
      <c r="I372" s="494"/>
      <c r="J372" s="494"/>
      <c r="K372" s="494"/>
      <c r="L372" s="494"/>
      <c r="M372" s="494"/>
      <c r="N372" s="494"/>
      <c r="O372" s="494"/>
      <c r="P372" s="494"/>
      <c r="Q372" s="494"/>
      <c r="R372" s="494"/>
      <c r="S372" s="494"/>
      <c r="T372" s="494"/>
      <c r="U372" s="494"/>
      <c r="V372" s="494"/>
      <c r="W372" s="494"/>
      <c r="X372" s="494"/>
      <c r="Y372" s="494"/>
      <c r="Z372" s="494"/>
      <c r="AA372" s="494"/>
      <c r="AB372" s="494"/>
      <c r="AH372" s="492"/>
      <c r="AI372" s="157"/>
      <c r="AJ372" s="157"/>
      <c r="AK372" s="525"/>
      <c r="AL372" s="525"/>
      <c r="AM372" s="525"/>
      <c r="AN372" s="157"/>
      <c r="AO372" s="157"/>
      <c r="AP372" s="525"/>
      <c r="AQ372" s="525"/>
      <c r="AR372" s="525"/>
      <c r="AS372" s="525"/>
      <c r="AT372" s="525"/>
      <c r="AU372" s="525"/>
      <c r="AV372" s="525"/>
      <c r="AW372" s="525"/>
      <c r="AX372" s="525"/>
      <c r="AY372" s="525"/>
      <c r="AZ372" s="525"/>
      <c r="BA372" s="157"/>
      <c r="BB372" s="157"/>
      <c r="BC372" s="157"/>
      <c r="BD372" s="157"/>
      <c r="BE372" s="157"/>
      <c r="BF372" s="157"/>
      <c r="BG372" s="157"/>
      <c r="BH372" s="157"/>
      <c r="BI372" s="157"/>
      <c r="BJ372" s="157"/>
      <c r="BK372" s="157"/>
      <c r="BL372" s="157"/>
      <c r="BM372" s="157"/>
      <c r="BN372" s="157"/>
      <c r="BO372" s="157"/>
      <c r="BP372" s="493"/>
      <c r="BQ372" s="157"/>
      <c r="BR372" s="494"/>
      <c r="BS372" s="157"/>
      <c r="BT372" s="157"/>
      <c r="BU372" s="157"/>
      <c r="BV372" s="157"/>
      <c r="BW372" s="157"/>
      <c r="BX372" s="157"/>
      <c r="BY372" s="157"/>
      <c r="BZ372" s="157"/>
      <c r="CA372" s="157"/>
      <c r="CB372" s="157"/>
      <c r="CC372" s="157"/>
      <c r="CD372" s="157"/>
      <c r="CE372" s="157"/>
      <c r="CF372" s="157"/>
      <c r="CG372" s="157"/>
      <c r="CH372" s="157"/>
      <c r="CI372" s="157"/>
      <c r="CJ372" s="157"/>
      <c r="CK372" s="157"/>
      <c r="CL372" s="157"/>
      <c r="CM372" s="157"/>
      <c r="CN372" s="157"/>
      <c r="CO372" s="157"/>
      <c r="CP372" s="157"/>
      <c r="CQ372" s="157"/>
      <c r="CR372" s="157"/>
      <c r="CS372" s="157"/>
      <c r="CT372" s="157"/>
      <c r="CU372" s="157"/>
      <c r="CV372" s="157"/>
      <c r="CW372" s="157"/>
      <c r="CX372" s="157"/>
      <c r="CY372" s="157"/>
      <c r="CZ372" s="157"/>
      <c r="DA372" s="157"/>
      <c r="DB372" s="157"/>
      <c r="DC372" s="157"/>
      <c r="DD372" s="157"/>
      <c r="DE372" s="157"/>
      <c r="DF372" s="157"/>
      <c r="DG372" s="157"/>
      <c r="DH372" s="157"/>
      <c r="DI372" s="157"/>
      <c r="DJ372" s="157"/>
      <c r="DK372" s="157"/>
      <c r="DL372" s="157"/>
      <c r="DM372" s="157"/>
      <c r="DN372" s="157"/>
      <c r="DO372" s="157"/>
      <c r="DP372" s="157"/>
      <c r="DQ372" s="157"/>
      <c r="DR372" s="157"/>
      <c r="DS372" s="157"/>
      <c r="DT372" s="157"/>
      <c r="DU372" s="157"/>
      <c r="DV372" s="157"/>
      <c r="DW372" s="157"/>
      <c r="DX372" s="157"/>
      <c r="DY372" s="157"/>
      <c r="DZ372" s="157"/>
      <c r="EA372" s="157"/>
      <c r="EB372" s="157"/>
      <c r="EC372" s="157"/>
      <c r="ED372" s="157"/>
      <c r="EE372" s="157"/>
    </row>
    <row r="373" spans="1:135" ht="9.75" customHeight="1">
      <c r="A373" s="157"/>
      <c r="B373" s="157"/>
      <c r="C373" s="157"/>
      <c r="D373" s="157"/>
      <c r="E373" s="157"/>
      <c r="F373" s="157"/>
      <c r="G373" s="157"/>
      <c r="H373" s="157"/>
      <c r="I373" s="494"/>
      <c r="J373" s="494"/>
      <c r="K373" s="494"/>
      <c r="L373" s="494"/>
      <c r="M373" s="494"/>
      <c r="N373" s="494"/>
      <c r="O373" s="494"/>
      <c r="P373" s="494"/>
      <c r="Q373" s="494"/>
      <c r="R373" s="494"/>
      <c r="S373" s="494"/>
      <c r="T373" s="494"/>
      <c r="U373" s="494"/>
      <c r="V373" s="494"/>
      <c r="W373" s="494"/>
      <c r="X373" s="494"/>
      <c r="Y373" s="494"/>
      <c r="Z373" s="494"/>
      <c r="AA373" s="494"/>
      <c r="AB373" s="494"/>
      <c r="AH373" s="492"/>
      <c r="AI373" s="157"/>
      <c r="AJ373" s="157"/>
      <c r="AK373" s="525"/>
      <c r="AL373" s="525"/>
      <c r="AM373" s="525"/>
      <c r="AN373" s="157"/>
      <c r="AO373" s="157"/>
      <c r="AP373" s="525"/>
      <c r="AQ373" s="525"/>
      <c r="AR373" s="525"/>
      <c r="AS373" s="525"/>
      <c r="AT373" s="525"/>
      <c r="AU373" s="525"/>
      <c r="AV373" s="525"/>
      <c r="AW373" s="525"/>
      <c r="AX373" s="525"/>
      <c r="AY373" s="525"/>
      <c r="AZ373" s="525"/>
      <c r="BA373" s="157"/>
      <c r="BB373" s="157"/>
      <c r="BC373" s="157"/>
      <c r="BD373" s="157"/>
      <c r="BE373" s="157"/>
      <c r="BF373" s="157"/>
      <c r="BG373" s="157"/>
      <c r="BH373" s="157"/>
      <c r="BI373" s="157"/>
      <c r="BJ373" s="157"/>
      <c r="BK373" s="157"/>
      <c r="BL373" s="157"/>
      <c r="BM373" s="157"/>
      <c r="BN373" s="157"/>
      <c r="BO373" s="157"/>
      <c r="BP373" s="493"/>
      <c r="BQ373" s="157"/>
      <c r="BR373" s="494"/>
      <c r="BS373" s="157"/>
      <c r="BT373" s="157"/>
      <c r="BU373" s="157"/>
      <c r="BV373" s="157"/>
      <c r="BW373" s="157"/>
      <c r="BX373" s="157"/>
      <c r="BY373" s="157"/>
      <c r="BZ373" s="157"/>
      <c r="CA373" s="157"/>
      <c r="CB373" s="157"/>
      <c r="CC373" s="157"/>
      <c r="CD373" s="157"/>
      <c r="CE373" s="157"/>
      <c r="CF373" s="157"/>
      <c r="CG373" s="157"/>
      <c r="CH373" s="157"/>
      <c r="CI373" s="157"/>
      <c r="CJ373" s="157"/>
      <c r="CK373" s="157"/>
      <c r="CL373" s="157"/>
      <c r="CM373" s="157"/>
      <c r="CN373" s="157"/>
      <c r="CO373" s="157"/>
      <c r="CP373" s="157"/>
      <c r="CQ373" s="157"/>
      <c r="CR373" s="157"/>
      <c r="CS373" s="157"/>
      <c r="CT373" s="157"/>
      <c r="CU373" s="157"/>
      <c r="CV373" s="157"/>
      <c r="CW373" s="157"/>
      <c r="CX373" s="157"/>
      <c r="CY373" s="157"/>
      <c r="CZ373" s="157"/>
      <c r="DA373" s="157"/>
      <c r="DB373" s="157"/>
      <c r="DC373" s="157"/>
      <c r="DD373" s="157"/>
      <c r="DE373" s="157"/>
      <c r="DF373" s="157"/>
      <c r="DG373" s="157"/>
      <c r="DH373" s="157"/>
      <c r="DI373" s="157"/>
      <c r="DJ373" s="157"/>
      <c r="DK373" s="157"/>
      <c r="DL373" s="157"/>
      <c r="DM373" s="157"/>
      <c r="DN373" s="157"/>
      <c r="DO373" s="157"/>
      <c r="DP373" s="157"/>
      <c r="DQ373" s="157"/>
      <c r="DR373" s="157"/>
      <c r="DS373" s="157"/>
      <c r="DT373" s="157"/>
      <c r="DU373" s="157"/>
      <c r="DV373" s="157"/>
      <c r="DW373" s="157"/>
      <c r="DX373" s="157"/>
      <c r="DY373" s="157"/>
      <c r="DZ373" s="157"/>
      <c r="EA373" s="157"/>
      <c r="EB373" s="157"/>
      <c r="EC373" s="157"/>
      <c r="ED373" s="157"/>
      <c r="EE373" s="157"/>
    </row>
    <row r="374" spans="1:135" ht="9.75" customHeight="1">
      <c r="A374" s="157"/>
      <c r="B374" s="157"/>
      <c r="C374" s="157"/>
      <c r="D374" s="157"/>
      <c r="E374" s="157"/>
      <c r="F374" s="157"/>
      <c r="G374" s="157"/>
      <c r="H374" s="157"/>
      <c r="I374" s="494"/>
      <c r="J374" s="494"/>
      <c r="K374" s="494"/>
      <c r="L374" s="494"/>
      <c r="M374" s="494"/>
      <c r="N374" s="494"/>
      <c r="O374" s="494"/>
      <c r="P374" s="494"/>
      <c r="Q374" s="494"/>
      <c r="R374" s="494"/>
      <c r="S374" s="494"/>
      <c r="T374" s="494"/>
      <c r="U374" s="494"/>
      <c r="V374" s="494"/>
      <c r="W374" s="494"/>
      <c r="X374" s="494"/>
      <c r="Y374" s="494"/>
      <c r="Z374" s="494"/>
      <c r="AA374" s="494"/>
      <c r="AB374" s="494"/>
      <c r="AH374" s="492"/>
      <c r="AI374" s="157"/>
      <c r="AJ374" s="157"/>
      <c r="AK374" s="525"/>
      <c r="AL374" s="525"/>
      <c r="AM374" s="525"/>
      <c r="AN374" s="157"/>
      <c r="AO374" s="157"/>
      <c r="AP374" s="525"/>
      <c r="AQ374" s="525"/>
      <c r="AR374" s="525"/>
      <c r="AS374" s="525"/>
      <c r="AT374" s="525"/>
      <c r="AU374" s="525"/>
      <c r="AV374" s="525"/>
      <c r="AW374" s="525"/>
      <c r="AX374" s="525"/>
      <c r="AY374" s="525"/>
      <c r="AZ374" s="525"/>
      <c r="BA374" s="157"/>
      <c r="BB374" s="157"/>
      <c r="BC374" s="157"/>
      <c r="BD374" s="157"/>
      <c r="BE374" s="157"/>
      <c r="BF374" s="157"/>
      <c r="BG374" s="157"/>
      <c r="BH374" s="157"/>
      <c r="BI374" s="157"/>
      <c r="BJ374" s="157"/>
      <c r="BK374" s="157"/>
      <c r="BL374" s="157"/>
      <c r="BM374" s="157"/>
      <c r="BN374" s="157"/>
      <c r="BO374" s="157"/>
      <c r="BP374" s="493"/>
      <c r="BQ374" s="157"/>
      <c r="BR374" s="494"/>
      <c r="BS374" s="157"/>
      <c r="BT374" s="157"/>
      <c r="BU374" s="157"/>
      <c r="BV374" s="157"/>
      <c r="BW374" s="157"/>
      <c r="BX374" s="157"/>
      <c r="BY374" s="157"/>
      <c r="BZ374" s="157"/>
      <c r="CA374" s="157"/>
      <c r="CB374" s="157"/>
      <c r="CC374" s="157"/>
      <c r="CD374" s="157"/>
      <c r="CE374" s="157"/>
      <c r="CF374" s="157"/>
      <c r="CG374" s="157"/>
      <c r="CH374" s="157"/>
      <c r="CI374" s="157"/>
      <c r="CJ374" s="157"/>
      <c r="CK374" s="157"/>
      <c r="CL374" s="157"/>
      <c r="CM374" s="157"/>
      <c r="CN374" s="157"/>
      <c r="CO374" s="157"/>
      <c r="CP374" s="157"/>
      <c r="CQ374" s="157"/>
      <c r="CR374" s="157"/>
      <c r="CS374" s="157"/>
      <c r="CT374" s="157"/>
      <c r="CU374" s="157"/>
      <c r="CV374" s="157"/>
      <c r="CW374" s="157"/>
      <c r="CX374" s="157"/>
      <c r="CY374" s="157"/>
      <c r="CZ374" s="157"/>
      <c r="DA374" s="157"/>
      <c r="DB374" s="157"/>
      <c r="DC374" s="157"/>
      <c r="DD374" s="157"/>
      <c r="DE374" s="157"/>
      <c r="DF374" s="157"/>
      <c r="DG374" s="157"/>
      <c r="DH374" s="157"/>
      <c r="DI374" s="157"/>
      <c r="DJ374" s="157"/>
      <c r="DK374" s="157"/>
      <c r="DL374" s="157"/>
      <c r="DM374" s="157"/>
      <c r="DN374" s="157"/>
      <c r="DO374" s="157"/>
      <c r="DP374" s="157"/>
      <c r="DQ374" s="157"/>
      <c r="DR374" s="157"/>
      <c r="DS374" s="157"/>
      <c r="DT374" s="157"/>
      <c r="DU374" s="157"/>
      <c r="DV374" s="157"/>
      <c r="DW374" s="157"/>
      <c r="DX374" s="157"/>
      <c r="DY374" s="157"/>
      <c r="DZ374" s="157"/>
      <c r="EA374" s="157"/>
      <c r="EB374" s="157"/>
      <c r="EC374" s="157"/>
      <c r="ED374" s="157"/>
      <c r="EE374" s="157"/>
    </row>
    <row r="375" spans="1:135" ht="9.75" customHeight="1">
      <c r="A375" s="157"/>
      <c r="B375" s="157"/>
      <c r="C375" s="157"/>
      <c r="D375" s="157"/>
      <c r="E375" s="157"/>
      <c r="F375" s="157"/>
      <c r="G375" s="157"/>
      <c r="H375" s="157"/>
      <c r="I375" s="494"/>
      <c r="J375" s="494"/>
      <c r="K375" s="494"/>
      <c r="L375" s="494"/>
      <c r="M375" s="494"/>
      <c r="N375" s="494"/>
      <c r="O375" s="494"/>
      <c r="P375" s="494"/>
      <c r="Q375" s="494"/>
      <c r="R375" s="494"/>
      <c r="S375" s="494"/>
      <c r="T375" s="494"/>
      <c r="U375" s="494"/>
      <c r="V375" s="494"/>
      <c r="W375" s="494"/>
      <c r="X375" s="494"/>
      <c r="Y375" s="494"/>
      <c r="Z375" s="494"/>
      <c r="AA375" s="494"/>
      <c r="AB375" s="494"/>
      <c r="AH375" s="492"/>
      <c r="AI375" s="157"/>
      <c r="AJ375" s="157"/>
      <c r="AK375" s="525"/>
      <c r="AL375" s="525"/>
      <c r="AM375" s="525"/>
      <c r="AN375" s="157"/>
      <c r="AO375" s="157"/>
      <c r="AP375" s="525"/>
      <c r="AQ375" s="525"/>
      <c r="AR375" s="525"/>
      <c r="AS375" s="525"/>
      <c r="AT375" s="525"/>
      <c r="AU375" s="525"/>
      <c r="AV375" s="525"/>
      <c r="AW375" s="525"/>
      <c r="AX375" s="525"/>
      <c r="AY375" s="525"/>
      <c r="AZ375" s="525"/>
      <c r="BA375" s="157"/>
      <c r="BB375" s="157"/>
      <c r="BC375" s="157"/>
      <c r="BD375" s="157"/>
      <c r="BE375" s="157"/>
      <c r="BF375" s="157"/>
      <c r="BG375" s="157"/>
      <c r="BH375" s="157"/>
      <c r="BI375" s="157"/>
      <c r="BJ375" s="157"/>
      <c r="BK375" s="157"/>
      <c r="BL375" s="157"/>
      <c r="BM375" s="157"/>
      <c r="BN375" s="157"/>
      <c r="BO375" s="157"/>
      <c r="BP375" s="493"/>
      <c r="BQ375" s="157"/>
      <c r="BR375" s="494"/>
      <c r="BS375" s="157"/>
      <c r="BT375" s="157"/>
      <c r="BU375" s="157"/>
      <c r="BV375" s="157"/>
      <c r="BW375" s="157"/>
      <c r="BX375" s="157"/>
      <c r="BY375" s="157"/>
      <c r="BZ375" s="157"/>
      <c r="CA375" s="157"/>
      <c r="CB375" s="157"/>
      <c r="CC375" s="157"/>
      <c r="CD375" s="157"/>
      <c r="CE375" s="157"/>
      <c r="CF375" s="157"/>
      <c r="CG375" s="157"/>
      <c r="CH375" s="157"/>
      <c r="CI375" s="157"/>
      <c r="CJ375" s="157"/>
      <c r="CK375" s="157"/>
      <c r="CL375" s="157"/>
      <c r="CM375" s="157"/>
      <c r="CN375" s="157"/>
      <c r="CO375" s="157"/>
      <c r="CP375" s="157"/>
      <c r="CQ375" s="157"/>
      <c r="CR375" s="157"/>
      <c r="CS375" s="157"/>
      <c r="CT375" s="157"/>
      <c r="CU375" s="157"/>
      <c r="CV375" s="157"/>
      <c r="CW375" s="157"/>
      <c r="CX375" s="157"/>
      <c r="CY375" s="157"/>
      <c r="CZ375" s="157"/>
      <c r="DA375" s="157"/>
      <c r="DB375" s="157"/>
      <c r="DC375" s="157"/>
      <c r="DD375" s="157"/>
      <c r="DE375" s="157"/>
      <c r="DF375" s="157"/>
      <c r="DG375" s="157"/>
      <c r="DH375" s="157"/>
      <c r="DI375" s="157"/>
      <c r="DJ375" s="157"/>
      <c r="DK375" s="157"/>
      <c r="DL375" s="157"/>
      <c r="DM375" s="157"/>
      <c r="DN375" s="157"/>
      <c r="DO375" s="157"/>
      <c r="DP375" s="157"/>
      <c r="DQ375" s="157"/>
      <c r="DR375" s="157"/>
      <c r="DS375" s="157"/>
      <c r="DT375" s="157"/>
      <c r="DU375" s="157"/>
      <c r="DV375" s="157"/>
      <c r="DW375" s="157"/>
      <c r="DX375" s="157"/>
      <c r="DY375" s="157"/>
      <c r="DZ375" s="157"/>
      <c r="EA375" s="157"/>
      <c r="EB375" s="157"/>
      <c r="EC375" s="157"/>
      <c r="ED375" s="157"/>
      <c r="EE375" s="157"/>
    </row>
    <row r="376" spans="1:135" ht="9.75" customHeight="1">
      <c r="A376" s="157"/>
      <c r="B376" s="157"/>
      <c r="C376" s="157"/>
      <c r="D376" s="157"/>
      <c r="E376" s="157"/>
      <c r="F376" s="157"/>
      <c r="G376" s="157"/>
      <c r="H376" s="157"/>
      <c r="I376" s="494"/>
      <c r="J376" s="494"/>
      <c r="K376" s="494"/>
      <c r="L376" s="494"/>
      <c r="M376" s="494"/>
      <c r="N376" s="494"/>
      <c r="O376" s="494"/>
      <c r="P376" s="494"/>
      <c r="Q376" s="494"/>
      <c r="R376" s="494"/>
      <c r="S376" s="494"/>
      <c r="T376" s="494"/>
      <c r="U376" s="494"/>
      <c r="V376" s="494"/>
      <c r="W376" s="494"/>
      <c r="X376" s="494"/>
      <c r="Y376" s="494"/>
      <c r="Z376" s="494"/>
      <c r="AA376" s="494"/>
      <c r="AB376" s="494"/>
      <c r="AH376" s="492"/>
      <c r="AI376" s="157"/>
      <c r="AJ376" s="157"/>
      <c r="AK376" s="525"/>
      <c r="AL376" s="525"/>
      <c r="AM376" s="525"/>
      <c r="AN376" s="157"/>
      <c r="AO376" s="157"/>
      <c r="AP376" s="525"/>
      <c r="AQ376" s="525"/>
      <c r="AR376" s="525"/>
      <c r="AS376" s="525"/>
      <c r="AT376" s="525"/>
      <c r="AU376" s="525"/>
      <c r="AV376" s="525"/>
      <c r="AW376" s="525"/>
      <c r="AX376" s="525"/>
      <c r="AY376" s="525"/>
      <c r="AZ376" s="525"/>
      <c r="BA376" s="157"/>
      <c r="BB376" s="157"/>
      <c r="BC376" s="157"/>
      <c r="BD376" s="157"/>
      <c r="BE376" s="157"/>
      <c r="BF376" s="157"/>
      <c r="BG376" s="157"/>
      <c r="BH376" s="157"/>
      <c r="BI376" s="157"/>
      <c r="BJ376" s="157"/>
      <c r="BK376" s="157"/>
      <c r="BL376" s="157"/>
      <c r="BM376" s="157"/>
      <c r="BN376" s="157"/>
      <c r="BO376" s="157"/>
      <c r="BP376" s="493"/>
      <c r="BQ376" s="157"/>
      <c r="BR376" s="494"/>
      <c r="BS376" s="157"/>
      <c r="BT376" s="157"/>
      <c r="BU376" s="157"/>
      <c r="BV376" s="157"/>
      <c r="BW376" s="157"/>
      <c r="BX376" s="157"/>
      <c r="BY376" s="157"/>
      <c r="BZ376" s="157"/>
      <c r="CA376" s="157"/>
      <c r="CB376" s="157"/>
      <c r="CC376" s="157"/>
      <c r="CD376" s="157"/>
      <c r="CE376" s="157"/>
      <c r="CF376" s="157"/>
      <c r="CG376" s="157"/>
      <c r="CH376" s="157"/>
      <c r="CI376" s="157"/>
      <c r="CJ376" s="157"/>
      <c r="CK376" s="157"/>
      <c r="CL376" s="157"/>
      <c r="CM376" s="157"/>
      <c r="CN376" s="157"/>
      <c r="CO376" s="157"/>
      <c r="CP376" s="157"/>
      <c r="CQ376" s="157"/>
      <c r="CR376" s="157"/>
      <c r="CS376" s="157"/>
      <c r="CT376" s="157"/>
      <c r="CU376" s="157"/>
      <c r="CV376" s="157"/>
      <c r="CW376" s="157"/>
      <c r="CX376" s="157"/>
      <c r="CY376" s="157"/>
      <c r="CZ376" s="157"/>
      <c r="DA376" s="157"/>
      <c r="DB376" s="157"/>
      <c r="DC376" s="157"/>
      <c r="DD376" s="157"/>
      <c r="DE376" s="157"/>
      <c r="DF376" s="157"/>
      <c r="DG376" s="157"/>
      <c r="DH376" s="157"/>
      <c r="DI376" s="157"/>
      <c r="DJ376" s="157"/>
      <c r="DK376" s="157"/>
      <c r="DL376" s="157"/>
      <c r="DM376" s="157"/>
      <c r="DN376" s="157"/>
      <c r="DO376" s="157"/>
      <c r="DP376" s="157"/>
      <c r="DQ376" s="157"/>
      <c r="DR376" s="157"/>
      <c r="DS376" s="157"/>
      <c r="DT376" s="157"/>
      <c r="DU376" s="157"/>
      <c r="DV376" s="157"/>
      <c r="DW376" s="157"/>
      <c r="DX376" s="157"/>
      <c r="DY376" s="157"/>
      <c r="DZ376" s="157"/>
      <c r="EA376" s="157"/>
      <c r="EB376" s="157"/>
      <c r="EC376" s="157"/>
      <c r="ED376" s="157"/>
      <c r="EE376" s="157"/>
    </row>
    <row r="377" spans="1:135" ht="9.75" customHeight="1">
      <c r="A377" s="157"/>
      <c r="B377" s="157"/>
      <c r="C377" s="157"/>
      <c r="D377" s="157"/>
      <c r="E377" s="157"/>
      <c r="F377" s="157"/>
      <c r="G377" s="157"/>
      <c r="H377" s="157"/>
      <c r="I377" s="494"/>
      <c r="J377" s="494"/>
      <c r="K377" s="494"/>
      <c r="L377" s="494"/>
      <c r="M377" s="494"/>
      <c r="N377" s="494"/>
      <c r="O377" s="494"/>
      <c r="P377" s="494"/>
      <c r="Q377" s="494"/>
      <c r="R377" s="494"/>
      <c r="S377" s="494"/>
      <c r="T377" s="494"/>
      <c r="U377" s="494"/>
      <c r="V377" s="494"/>
      <c r="W377" s="494"/>
      <c r="X377" s="494"/>
      <c r="Y377" s="494"/>
      <c r="Z377" s="494"/>
      <c r="AA377" s="494"/>
      <c r="AB377" s="494"/>
      <c r="AH377" s="492"/>
      <c r="AI377" s="157"/>
      <c r="AJ377" s="157"/>
      <c r="AK377" s="525"/>
      <c r="AL377" s="525"/>
      <c r="AM377" s="525"/>
      <c r="AN377" s="157"/>
      <c r="AO377" s="157"/>
      <c r="AP377" s="525"/>
      <c r="AQ377" s="525"/>
      <c r="AR377" s="525"/>
      <c r="AS377" s="525"/>
      <c r="AT377" s="525"/>
      <c r="AU377" s="525"/>
      <c r="AV377" s="525"/>
      <c r="AW377" s="525"/>
      <c r="AX377" s="525"/>
      <c r="AY377" s="525"/>
      <c r="AZ377" s="525"/>
      <c r="BA377" s="157"/>
      <c r="BB377" s="157"/>
      <c r="BC377" s="157"/>
      <c r="BD377" s="157"/>
      <c r="BE377" s="157"/>
      <c r="BF377" s="157"/>
      <c r="BG377" s="157"/>
      <c r="BH377" s="157"/>
      <c r="BI377" s="157"/>
      <c r="BJ377" s="157"/>
      <c r="BK377" s="157"/>
      <c r="BL377" s="157"/>
      <c r="BM377" s="157"/>
      <c r="BN377" s="157"/>
      <c r="BO377" s="157"/>
      <c r="BP377" s="493"/>
      <c r="BQ377" s="157"/>
      <c r="BR377" s="494"/>
      <c r="BS377" s="157"/>
      <c r="BT377" s="157"/>
      <c r="BU377" s="157"/>
      <c r="BV377" s="157"/>
      <c r="BW377" s="157"/>
      <c r="BX377" s="157"/>
      <c r="BY377" s="157"/>
      <c r="BZ377" s="157"/>
      <c r="CA377" s="157"/>
      <c r="CB377" s="157"/>
      <c r="CC377" s="157"/>
      <c r="CD377" s="157"/>
      <c r="CE377" s="157"/>
      <c r="CF377" s="157"/>
      <c r="CG377" s="157"/>
      <c r="CH377" s="157"/>
      <c r="CI377" s="157"/>
      <c r="CJ377" s="157"/>
      <c r="CK377" s="157"/>
      <c r="CL377" s="157"/>
      <c r="CM377" s="157"/>
      <c r="CN377" s="157"/>
      <c r="CO377" s="157"/>
      <c r="CP377" s="157"/>
      <c r="CQ377" s="157"/>
      <c r="CR377" s="157"/>
      <c r="CS377" s="157"/>
      <c r="CT377" s="157"/>
      <c r="CU377" s="157"/>
      <c r="CV377" s="157"/>
      <c r="CW377" s="157"/>
      <c r="CX377" s="157"/>
      <c r="CY377" s="157"/>
      <c r="CZ377" s="157"/>
      <c r="DA377" s="157"/>
      <c r="DB377" s="157"/>
      <c r="DC377" s="157"/>
      <c r="DD377" s="157"/>
      <c r="DE377" s="157"/>
      <c r="DF377" s="157"/>
      <c r="DG377" s="157"/>
      <c r="DH377" s="157"/>
      <c r="DI377" s="157"/>
      <c r="DJ377" s="157"/>
      <c r="DK377" s="157"/>
      <c r="DL377" s="157"/>
      <c r="DM377" s="157"/>
      <c r="DN377" s="157"/>
      <c r="DO377" s="157"/>
      <c r="DP377" s="157"/>
      <c r="DQ377" s="157"/>
      <c r="DR377" s="157"/>
      <c r="DS377" s="157"/>
      <c r="DT377" s="157"/>
      <c r="DU377" s="157"/>
      <c r="DV377" s="157"/>
      <c r="DW377" s="157"/>
      <c r="DX377" s="157"/>
      <c r="DY377" s="157"/>
      <c r="DZ377" s="157"/>
      <c r="EA377" s="157"/>
      <c r="EB377" s="157"/>
      <c r="EC377" s="157"/>
      <c r="ED377" s="157"/>
      <c r="EE377" s="157"/>
    </row>
    <row r="378" spans="1:135" ht="9.75" customHeight="1">
      <c r="A378" s="157"/>
      <c r="B378" s="157"/>
      <c r="C378" s="157"/>
      <c r="D378" s="157"/>
      <c r="E378" s="157"/>
      <c r="F378" s="157"/>
      <c r="G378" s="157"/>
      <c r="H378" s="157"/>
      <c r="I378" s="494"/>
      <c r="J378" s="494"/>
      <c r="K378" s="494"/>
      <c r="L378" s="494"/>
      <c r="M378" s="494"/>
      <c r="N378" s="494"/>
      <c r="O378" s="494"/>
      <c r="P378" s="494"/>
      <c r="Q378" s="494"/>
      <c r="R378" s="494"/>
      <c r="S378" s="494"/>
      <c r="T378" s="494"/>
      <c r="U378" s="494"/>
      <c r="V378" s="494"/>
      <c r="W378" s="494"/>
      <c r="X378" s="494"/>
      <c r="Y378" s="494"/>
      <c r="Z378" s="494"/>
      <c r="AA378" s="494"/>
      <c r="AB378" s="494"/>
      <c r="AH378" s="492"/>
      <c r="AI378" s="157"/>
      <c r="AJ378" s="157"/>
      <c r="AK378" s="525"/>
      <c r="AL378" s="525"/>
      <c r="AM378" s="525"/>
      <c r="AN378" s="157"/>
      <c r="AO378" s="157"/>
      <c r="AP378" s="525"/>
      <c r="AQ378" s="525"/>
      <c r="AR378" s="525"/>
      <c r="AS378" s="525"/>
      <c r="AT378" s="525"/>
      <c r="AU378" s="525"/>
      <c r="AV378" s="525"/>
      <c r="AW378" s="525"/>
      <c r="AX378" s="525"/>
      <c r="AY378" s="525"/>
      <c r="AZ378" s="525"/>
      <c r="BA378" s="157"/>
      <c r="BB378" s="157"/>
      <c r="BC378" s="157"/>
      <c r="BD378" s="157"/>
      <c r="BE378" s="157"/>
      <c r="BF378" s="157"/>
      <c r="BG378" s="157"/>
      <c r="BH378" s="157"/>
      <c r="BI378" s="157"/>
      <c r="BJ378" s="157"/>
      <c r="BK378" s="157"/>
      <c r="BL378" s="157"/>
      <c r="BM378" s="157"/>
      <c r="BN378" s="157"/>
      <c r="BO378" s="157"/>
      <c r="BP378" s="493"/>
      <c r="BQ378" s="157"/>
      <c r="BR378" s="494"/>
      <c r="BS378" s="157"/>
      <c r="BT378" s="157"/>
      <c r="BU378" s="157"/>
      <c r="BV378" s="157"/>
      <c r="BW378" s="157"/>
      <c r="BX378" s="157"/>
      <c r="BY378" s="157"/>
      <c r="BZ378" s="157"/>
      <c r="CA378" s="157"/>
      <c r="CB378" s="157"/>
      <c r="CC378" s="157"/>
      <c r="CD378" s="157"/>
      <c r="CE378" s="157"/>
      <c r="CF378" s="157"/>
      <c r="CG378" s="157"/>
      <c r="CH378" s="157"/>
      <c r="CI378" s="157"/>
      <c r="CJ378" s="157"/>
      <c r="CK378" s="157"/>
      <c r="CL378" s="157"/>
      <c r="CM378" s="157"/>
      <c r="CN378" s="157"/>
      <c r="CO378" s="157"/>
      <c r="CP378" s="157"/>
      <c r="CQ378" s="157"/>
      <c r="CR378" s="157"/>
      <c r="CS378" s="157"/>
      <c r="CT378" s="157"/>
      <c r="CU378" s="157"/>
      <c r="CV378" s="157"/>
      <c r="CW378" s="157"/>
      <c r="CX378" s="157"/>
      <c r="CY378" s="157"/>
      <c r="CZ378" s="157"/>
      <c r="DA378" s="157"/>
      <c r="DB378" s="157"/>
      <c r="DC378" s="157"/>
      <c r="DD378" s="157"/>
      <c r="DE378" s="157"/>
      <c r="DF378" s="157"/>
      <c r="DG378" s="157"/>
      <c r="DH378" s="157"/>
      <c r="DI378" s="157"/>
      <c r="DJ378" s="157"/>
      <c r="DK378" s="157"/>
      <c r="DL378" s="157"/>
      <c r="DM378" s="157"/>
      <c r="DN378" s="157"/>
      <c r="DO378" s="157"/>
      <c r="DP378" s="157"/>
      <c r="DQ378" s="157"/>
      <c r="DR378" s="157"/>
      <c r="DS378" s="157"/>
      <c r="DT378" s="157"/>
      <c r="DU378" s="157"/>
      <c r="DV378" s="157"/>
      <c r="DW378" s="157"/>
      <c r="DX378" s="157"/>
      <c r="DY378" s="157"/>
      <c r="DZ378" s="157"/>
      <c r="EA378" s="157"/>
      <c r="EB378" s="157"/>
      <c r="EC378" s="157"/>
      <c r="ED378" s="157"/>
      <c r="EE378" s="157"/>
    </row>
    <row r="379" spans="1:135" ht="9.75" customHeight="1">
      <c r="A379" s="157"/>
      <c r="B379" s="157"/>
      <c r="C379" s="157"/>
      <c r="D379" s="157"/>
      <c r="E379" s="157"/>
      <c r="F379" s="157"/>
      <c r="G379" s="157"/>
      <c r="H379" s="157"/>
      <c r="I379" s="494"/>
      <c r="J379" s="494"/>
      <c r="K379" s="494"/>
      <c r="L379" s="494"/>
      <c r="M379" s="494"/>
      <c r="N379" s="494"/>
      <c r="O379" s="494"/>
      <c r="P379" s="494"/>
      <c r="Q379" s="494"/>
      <c r="R379" s="494"/>
      <c r="S379" s="494"/>
      <c r="T379" s="494"/>
      <c r="U379" s="494"/>
      <c r="V379" s="494"/>
      <c r="W379" s="494"/>
      <c r="X379" s="494"/>
      <c r="Y379" s="494"/>
      <c r="Z379" s="494"/>
      <c r="AA379" s="494"/>
      <c r="AB379" s="494"/>
      <c r="AH379" s="492"/>
      <c r="AI379" s="157"/>
      <c r="AJ379" s="157"/>
      <c r="AK379" s="525"/>
      <c r="AL379" s="525"/>
      <c r="AM379" s="525"/>
      <c r="AN379" s="157"/>
      <c r="AO379" s="157"/>
      <c r="AP379" s="525"/>
      <c r="AQ379" s="525"/>
      <c r="AR379" s="525"/>
      <c r="AS379" s="525"/>
      <c r="AT379" s="525"/>
      <c r="AU379" s="525"/>
      <c r="AV379" s="525"/>
      <c r="AW379" s="525"/>
      <c r="AX379" s="525"/>
      <c r="AY379" s="525"/>
      <c r="AZ379" s="525"/>
      <c r="BA379" s="157"/>
      <c r="BB379" s="157"/>
      <c r="BC379" s="157"/>
      <c r="BD379" s="157"/>
      <c r="BE379" s="157"/>
      <c r="BF379" s="157"/>
      <c r="BG379" s="157"/>
      <c r="BH379" s="157"/>
      <c r="BI379" s="157"/>
      <c r="BJ379" s="157"/>
      <c r="BK379" s="157"/>
      <c r="BL379" s="157"/>
      <c r="BM379" s="157"/>
      <c r="BN379" s="157"/>
      <c r="BO379" s="157"/>
      <c r="BP379" s="493"/>
      <c r="BQ379" s="157"/>
      <c r="BR379" s="494"/>
      <c r="BS379" s="157"/>
      <c r="BT379" s="157"/>
      <c r="BU379" s="157"/>
      <c r="BV379" s="157"/>
      <c r="BW379" s="157"/>
      <c r="BX379" s="157"/>
      <c r="BY379" s="157"/>
      <c r="BZ379" s="157"/>
      <c r="CA379" s="157"/>
      <c r="CB379" s="157"/>
      <c r="CC379" s="157"/>
      <c r="CD379" s="157"/>
      <c r="CE379" s="157"/>
      <c r="CF379" s="157"/>
      <c r="CG379" s="157"/>
      <c r="CH379" s="157"/>
      <c r="CI379" s="157"/>
      <c r="CJ379" s="157"/>
      <c r="CK379" s="157"/>
      <c r="CL379" s="157"/>
      <c r="CM379" s="157"/>
      <c r="CN379" s="157"/>
      <c r="CO379" s="157"/>
      <c r="CP379" s="157"/>
      <c r="CQ379" s="157"/>
      <c r="CR379" s="157"/>
      <c r="CS379" s="157"/>
      <c r="CT379" s="157"/>
      <c r="CU379" s="157"/>
      <c r="CV379" s="157"/>
      <c r="CW379" s="157"/>
      <c r="CX379" s="157"/>
      <c r="CY379" s="157"/>
      <c r="CZ379" s="157"/>
      <c r="DA379" s="157"/>
      <c r="DB379" s="157"/>
      <c r="DC379" s="157"/>
      <c r="DD379" s="157"/>
      <c r="DE379" s="157"/>
      <c r="DF379" s="157"/>
      <c r="DG379" s="157"/>
      <c r="DH379" s="157"/>
      <c r="DI379" s="157"/>
      <c r="DJ379" s="157"/>
      <c r="DK379" s="157"/>
      <c r="DL379" s="157"/>
      <c r="DM379" s="157"/>
      <c r="DN379" s="157"/>
      <c r="DO379" s="157"/>
      <c r="DP379" s="157"/>
      <c r="DQ379" s="157"/>
      <c r="DR379" s="157"/>
      <c r="DS379" s="157"/>
      <c r="DT379" s="157"/>
      <c r="DU379" s="157"/>
      <c r="DV379" s="157"/>
      <c r="DW379" s="157"/>
      <c r="DX379" s="157"/>
      <c r="DY379" s="157"/>
      <c r="DZ379" s="157"/>
      <c r="EA379" s="157"/>
      <c r="EB379" s="157"/>
      <c r="EC379" s="157"/>
      <c r="ED379" s="157"/>
      <c r="EE379" s="157"/>
    </row>
    <row r="380" spans="1:135" ht="9.75" customHeight="1">
      <c r="A380" s="157"/>
      <c r="B380" s="157"/>
      <c r="C380" s="157"/>
      <c r="D380" s="157"/>
      <c r="E380" s="157"/>
      <c r="F380" s="157"/>
      <c r="G380" s="157"/>
      <c r="H380" s="157"/>
      <c r="I380" s="494"/>
      <c r="J380" s="494"/>
      <c r="K380" s="494"/>
      <c r="L380" s="494"/>
      <c r="M380" s="494"/>
      <c r="N380" s="494"/>
      <c r="O380" s="494"/>
      <c r="P380" s="494"/>
      <c r="Q380" s="494"/>
      <c r="R380" s="494"/>
      <c r="S380" s="494"/>
      <c r="T380" s="494"/>
      <c r="U380" s="494"/>
      <c r="V380" s="494"/>
      <c r="W380" s="494"/>
      <c r="X380" s="494"/>
      <c r="Y380" s="494"/>
      <c r="Z380" s="494"/>
      <c r="AA380" s="494"/>
      <c r="AB380" s="494"/>
      <c r="AH380" s="492"/>
      <c r="AI380" s="157"/>
      <c r="AJ380" s="157"/>
      <c r="AK380" s="525"/>
      <c r="AL380" s="525"/>
      <c r="AM380" s="525"/>
      <c r="AN380" s="157"/>
      <c r="AO380" s="157"/>
      <c r="AP380" s="525"/>
      <c r="AQ380" s="525"/>
      <c r="AR380" s="525"/>
      <c r="AS380" s="525"/>
      <c r="AT380" s="525"/>
      <c r="AU380" s="525"/>
      <c r="AV380" s="525"/>
      <c r="AW380" s="525"/>
      <c r="AX380" s="525"/>
      <c r="AY380" s="525"/>
      <c r="AZ380" s="525"/>
      <c r="BA380" s="157"/>
      <c r="BB380" s="157"/>
      <c r="BC380" s="157"/>
      <c r="BD380" s="157"/>
      <c r="BE380" s="157"/>
      <c r="BF380" s="157"/>
      <c r="BG380" s="157"/>
      <c r="BH380" s="157"/>
      <c r="BI380" s="157"/>
      <c r="BJ380" s="157"/>
      <c r="BK380" s="157"/>
      <c r="BL380" s="157"/>
      <c r="BM380" s="157"/>
      <c r="BN380" s="157"/>
      <c r="BO380" s="157"/>
      <c r="BP380" s="493"/>
      <c r="BQ380" s="157"/>
      <c r="BR380" s="494"/>
      <c r="BS380" s="157"/>
      <c r="BT380" s="157"/>
      <c r="BU380" s="157"/>
      <c r="BV380" s="157"/>
      <c r="BW380" s="157"/>
      <c r="BX380" s="157"/>
      <c r="BY380" s="157"/>
      <c r="BZ380" s="157"/>
      <c r="CA380" s="157"/>
      <c r="CB380" s="157"/>
      <c r="CC380" s="157"/>
      <c r="CD380" s="157"/>
      <c r="CE380" s="157"/>
      <c r="CF380" s="157"/>
      <c r="CG380" s="157"/>
      <c r="CH380" s="157"/>
      <c r="CI380" s="157"/>
      <c r="CJ380" s="157"/>
      <c r="CK380" s="157"/>
      <c r="CL380" s="157"/>
      <c r="CM380" s="157"/>
      <c r="CN380" s="157"/>
      <c r="CO380" s="157"/>
      <c r="CP380" s="157"/>
      <c r="CQ380" s="157"/>
      <c r="CR380" s="157"/>
      <c r="CS380" s="157"/>
      <c r="CT380" s="157"/>
      <c r="CU380" s="157"/>
      <c r="CV380" s="157"/>
      <c r="CW380" s="157"/>
      <c r="CX380" s="157"/>
      <c r="CY380" s="157"/>
      <c r="CZ380" s="157"/>
      <c r="DA380" s="157"/>
      <c r="DB380" s="157"/>
      <c r="DC380" s="157"/>
      <c r="DD380" s="157"/>
      <c r="DE380" s="157"/>
      <c r="DF380" s="157"/>
      <c r="DG380" s="157"/>
      <c r="DH380" s="157"/>
      <c r="DI380" s="157"/>
      <c r="DJ380" s="157"/>
      <c r="DK380" s="157"/>
      <c r="DL380" s="157"/>
      <c r="DM380" s="157"/>
      <c r="DN380" s="157"/>
      <c r="DO380" s="157"/>
      <c r="DP380" s="157"/>
      <c r="DQ380" s="157"/>
      <c r="DR380" s="157"/>
      <c r="DS380" s="157"/>
      <c r="DT380" s="157"/>
      <c r="DU380" s="157"/>
      <c r="DV380" s="157"/>
      <c r="DW380" s="157"/>
      <c r="DX380" s="157"/>
      <c r="DY380" s="157"/>
      <c r="DZ380" s="157"/>
      <c r="EA380" s="157"/>
      <c r="EB380" s="157"/>
      <c r="EC380" s="157"/>
      <c r="ED380" s="157"/>
      <c r="EE380" s="157"/>
    </row>
    <row r="381" spans="1:135" ht="9.75" customHeight="1">
      <c r="A381" s="157"/>
      <c r="B381" s="157"/>
      <c r="C381" s="157"/>
      <c r="D381" s="157"/>
      <c r="E381" s="157"/>
      <c r="F381" s="157"/>
      <c r="G381" s="157"/>
      <c r="H381" s="157"/>
      <c r="I381" s="494"/>
      <c r="J381" s="494"/>
      <c r="K381" s="494"/>
      <c r="L381" s="494"/>
      <c r="M381" s="494"/>
      <c r="N381" s="494"/>
      <c r="O381" s="494"/>
      <c r="P381" s="494"/>
      <c r="Q381" s="494"/>
      <c r="R381" s="494"/>
      <c r="S381" s="494"/>
      <c r="T381" s="494"/>
      <c r="U381" s="494"/>
      <c r="V381" s="494"/>
      <c r="W381" s="494"/>
      <c r="X381" s="494"/>
      <c r="Y381" s="494"/>
      <c r="Z381" s="494"/>
      <c r="AA381" s="494"/>
      <c r="AB381" s="494"/>
      <c r="AH381" s="492"/>
      <c r="AI381" s="157"/>
      <c r="AJ381" s="157"/>
      <c r="AK381" s="525"/>
      <c r="AL381" s="525"/>
      <c r="AM381" s="525"/>
      <c r="AN381" s="157"/>
      <c r="AO381" s="157"/>
      <c r="AP381" s="525"/>
      <c r="AQ381" s="525"/>
      <c r="AR381" s="525"/>
      <c r="AS381" s="525"/>
      <c r="AT381" s="525"/>
      <c r="AU381" s="525"/>
      <c r="AV381" s="525"/>
      <c r="AW381" s="525"/>
      <c r="AX381" s="525"/>
      <c r="AY381" s="525"/>
      <c r="AZ381" s="525"/>
      <c r="BA381" s="157"/>
      <c r="BB381" s="157"/>
      <c r="BC381" s="157"/>
      <c r="BD381" s="157"/>
      <c r="BE381" s="157"/>
      <c r="BF381" s="157"/>
      <c r="BG381" s="157"/>
      <c r="BH381" s="157"/>
      <c r="BI381" s="157"/>
      <c r="BJ381" s="157"/>
      <c r="BK381" s="157"/>
      <c r="BL381" s="157"/>
      <c r="BM381" s="157"/>
      <c r="BN381" s="157"/>
      <c r="BO381" s="157"/>
      <c r="BP381" s="493"/>
      <c r="BQ381" s="157"/>
      <c r="BR381" s="494"/>
      <c r="BS381" s="157"/>
      <c r="BT381" s="157"/>
      <c r="BU381" s="157"/>
      <c r="BV381" s="157"/>
      <c r="BW381" s="157"/>
      <c r="BX381" s="157"/>
      <c r="BY381" s="157"/>
      <c r="BZ381" s="157"/>
      <c r="CA381" s="157"/>
      <c r="CB381" s="157"/>
      <c r="CC381" s="157"/>
      <c r="CD381" s="157"/>
      <c r="CE381" s="157"/>
      <c r="CF381" s="157"/>
      <c r="CG381" s="157"/>
      <c r="CH381" s="157"/>
      <c r="CI381" s="157"/>
      <c r="CJ381" s="157"/>
      <c r="CK381" s="157"/>
      <c r="CL381" s="157"/>
      <c r="CM381" s="157"/>
      <c r="CN381" s="157"/>
      <c r="CO381" s="157"/>
      <c r="CP381" s="157"/>
      <c r="CQ381" s="157"/>
      <c r="CR381" s="157"/>
      <c r="CS381" s="157"/>
      <c r="CT381" s="157"/>
      <c r="CU381" s="157"/>
      <c r="CV381" s="157"/>
      <c r="CW381" s="157"/>
      <c r="CX381" s="157"/>
      <c r="CY381" s="157"/>
      <c r="CZ381" s="157"/>
      <c r="DA381" s="157"/>
      <c r="DB381" s="157"/>
      <c r="DC381" s="157"/>
      <c r="DD381" s="157"/>
      <c r="DE381" s="157"/>
      <c r="DF381" s="157"/>
      <c r="DG381" s="157"/>
      <c r="DH381" s="157"/>
      <c r="DI381" s="157"/>
      <c r="DJ381" s="157"/>
      <c r="DK381" s="157"/>
      <c r="DL381" s="157"/>
      <c r="DM381" s="157"/>
      <c r="DN381" s="157"/>
      <c r="DO381" s="157"/>
      <c r="DP381" s="157"/>
      <c r="DQ381" s="157"/>
      <c r="DR381" s="157"/>
      <c r="DS381" s="157"/>
      <c r="DT381" s="157"/>
      <c r="DU381" s="157"/>
      <c r="DV381" s="157"/>
      <c r="DW381" s="157"/>
      <c r="DX381" s="157"/>
      <c r="DY381" s="157"/>
      <c r="DZ381" s="157"/>
      <c r="EA381" s="157"/>
      <c r="EB381" s="157"/>
      <c r="EC381" s="157"/>
      <c r="ED381" s="157"/>
      <c r="EE381" s="157"/>
    </row>
    <row r="382" spans="1:135" ht="9.75" customHeight="1">
      <c r="A382" s="157"/>
      <c r="B382" s="157"/>
      <c r="C382" s="157"/>
      <c r="D382" s="157"/>
      <c r="E382" s="157"/>
      <c r="F382" s="157"/>
      <c r="G382" s="157"/>
      <c r="H382" s="157"/>
      <c r="I382" s="494"/>
      <c r="J382" s="494"/>
      <c r="K382" s="494"/>
      <c r="L382" s="494"/>
      <c r="M382" s="494"/>
      <c r="N382" s="494"/>
      <c r="O382" s="494"/>
      <c r="P382" s="494"/>
      <c r="Q382" s="494"/>
      <c r="R382" s="494"/>
      <c r="S382" s="494"/>
      <c r="T382" s="494"/>
      <c r="U382" s="494"/>
      <c r="V382" s="494"/>
      <c r="W382" s="494"/>
      <c r="X382" s="494"/>
      <c r="Y382" s="494"/>
      <c r="Z382" s="494"/>
      <c r="AA382" s="494"/>
      <c r="AB382" s="494"/>
      <c r="AH382" s="492"/>
      <c r="AI382" s="157"/>
      <c r="AJ382" s="157"/>
      <c r="AK382" s="525"/>
      <c r="AL382" s="525"/>
      <c r="AM382" s="525"/>
      <c r="AN382" s="157"/>
      <c r="AO382" s="157"/>
      <c r="AP382" s="525"/>
      <c r="AQ382" s="525"/>
      <c r="AR382" s="525"/>
      <c r="AS382" s="525"/>
      <c r="AT382" s="525"/>
      <c r="AU382" s="525"/>
      <c r="AV382" s="525"/>
      <c r="AW382" s="525"/>
      <c r="AX382" s="525"/>
      <c r="AY382" s="525"/>
      <c r="AZ382" s="525"/>
      <c r="BA382" s="157"/>
      <c r="BB382" s="157"/>
      <c r="BC382" s="157"/>
      <c r="BD382" s="157"/>
      <c r="BE382" s="157"/>
      <c r="BF382" s="157"/>
      <c r="BG382" s="157"/>
      <c r="BH382" s="157"/>
      <c r="BI382" s="157"/>
      <c r="BJ382" s="157"/>
      <c r="BK382" s="157"/>
      <c r="BL382" s="157"/>
      <c r="BM382" s="157"/>
      <c r="BN382" s="157"/>
      <c r="BO382" s="157"/>
      <c r="BP382" s="493"/>
      <c r="BQ382" s="157"/>
      <c r="BR382" s="494"/>
      <c r="BS382" s="157"/>
      <c r="BT382" s="157"/>
      <c r="BU382" s="157"/>
      <c r="BV382" s="157"/>
      <c r="BW382" s="157"/>
      <c r="BX382" s="157"/>
      <c r="BY382" s="157"/>
      <c r="BZ382" s="157"/>
      <c r="CA382" s="157"/>
      <c r="CB382" s="157"/>
      <c r="CC382" s="157"/>
      <c r="CD382" s="157"/>
      <c r="CE382" s="157"/>
      <c r="CF382" s="157"/>
      <c r="CG382" s="157"/>
      <c r="CH382" s="157"/>
      <c r="CI382" s="157"/>
      <c r="CJ382" s="157"/>
      <c r="CK382" s="157"/>
      <c r="CL382" s="157"/>
      <c r="CM382" s="157"/>
      <c r="CN382" s="157"/>
      <c r="CO382" s="157"/>
      <c r="CP382" s="157"/>
      <c r="CQ382" s="157"/>
      <c r="CR382" s="157"/>
      <c r="CS382" s="157"/>
      <c r="CT382" s="157"/>
      <c r="CU382" s="157"/>
      <c r="CV382" s="157"/>
      <c r="CW382" s="157"/>
      <c r="CX382" s="157"/>
      <c r="CY382" s="157"/>
      <c r="CZ382" s="157"/>
      <c r="DA382" s="157"/>
      <c r="DB382" s="157"/>
      <c r="DC382" s="157"/>
      <c r="DD382" s="157"/>
      <c r="DE382" s="157"/>
      <c r="DF382" s="157"/>
      <c r="DG382" s="157"/>
      <c r="DH382" s="157"/>
      <c r="DI382" s="157"/>
      <c r="DJ382" s="157"/>
      <c r="DK382" s="157"/>
      <c r="DL382" s="157"/>
      <c r="DM382" s="157"/>
      <c r="DN382" s="157"/>
      <c r="DO382" s="157"/>
      <c r="DP382" s="157"/>
      <c r="DQ382" s="157"/>
      <c r="DR382" s="157"/>
      <c r="DS382" s="157"/>
      <c r="DT382" s="157"/>
      <c r="DU382" s="157"/>
      <c r="DV382" s="157"/>
      <c r="DW382" s="157"/>
      <c r="DX382" s="157"/>
      <c r="DY382" s="157"/>
      <c r="DZ382" s="157"/>
      <c r="EA382" s="157"/>
      <c r="EB382" s="157"/>
      <c r="EC382" s="157"/>
      <c r="ED382" s="157"/>
      <c r="EE382" s="157"/>
    </row>
    <row r="383" spans="1:135" ht="9.75" customHeight="1">
      <c r="A383" s="157"/>
      <c r="B383" s="157"/>
      <c r="C383" s="157"/>
      <c r="D383" s="157"/>
      <c r="E383" s="157"/>
      <c r="F383" s="157"/>
      <c r="G383" s="157"/>
      <c r="H383" s="157"/>
      <c r="I383" s="494"/>
      <c r="J383" s="494"/>
      <c r="K383" s="494"/>
      <c r="L383" s="494"/>
      <c r="M383" s="494"/>
      <c r="N383" s="494"/>
      <c r="O383" s="494"/>
      <c r="P383" s="494"/>
      <c r="Q383" s="494"/>
      <c r="R383" s="494"/>
      <c r="S383" s="494"/>
      <c r="T383" s="494"/>
      <c r="U383" s="494"/>
      <c r="V383" s="494"/>
      <c r="W383" s="494"/>
      <c r="X383" s="494"/>
      <c r="Y383" s="494"/>
      <c r="Z383" s="494"/>
      <c r="AA383" s="494"/>
      <c r="AB383" s="494"/>
      <c r="AH383" s="492"/>
      <c r="AI383" s="157"/>
      <c r="AJ383" s="157"/>
      <c r="AK383" s="525"/>
      <c r="AL383" s="525"/>
      <c r="AM383" s="525"/>
      <c r="AN383" s="157"/>
      <c r="AO383" s="157"/>
      <c r="AP383" s="525"/>
      <c r="AQ383" s="525"/>
      <c r="AR383" s="525"/>
      <c r="AS383" s="525"/>
      <c r="AT383" s="525"/>
      <c r="AU383" s="525"/>
      <c r="AV383" s="525"/>
      <c r="AW383" s="525"/>
      <c r="AX383" s="525"/>
      <c r="AY383" s="525"/>
      <c r="AZ383" s="525"/>
      <c r="BA383" s="157"/>
      <c r="BB383" s="157"/>
      <c r="BC383" s="157"/>
      <c r="BD383" s="157"/>
      <c r="BE383" s="157"/>
      <c r="BF383" s="157"/>
      <c r="BG383" s="157"/>
      <c r="BH383" s="157"/>
      <c r="BI383" s="157"/>
      <c r="BJ383" s="157"/>
      <c r="BK383" s="157"/>
      <c r="BL383" s="157"/>
      <c r="BM383" s="157"/>
      <c r="BN383" s="157"/>
      <c r="BO383" s="157"/>
      <c r="BP383" s="493"/>
      <c r="BQ383" s="157"/>
      <c r="BR383" s="494"/>
      <c r="BS383" s="157"/>
      <c r="BT383" s="157"/>
      <c r="BU383" s="157"/>
      <c r="BV383" s="157"/>
      <c r="BW383" s="157"/>
      <c r="BX383" s="157"/>
      <c r="BY383" s="157"/>
      <c r="BZ383" s="157"/>
      <c r="CA383" s="157"/>
      <c r="CB383" s="157"/>
      <c r="CC383" s="157"/>
      <c r="CD383" s="157"/>
      <c r="CE383" s="157"/>
      <c r="CF383" s="157"/>
      <c r="CG383" s="157"/>
      <c r="CH383" s="157"/>
      <c r="CI383" s="157"/>
      <c r="CJ383" s="157"/>
      <c r="CK383" s="157"/>
      <c r="CL383" s="157"/>
      <c r="CM383" s="157"/>
      <c r="CN383" s="157"/>
      <c r="CO383" s="157"/>
      <c r="CP383" s="157"/>
      <c r="CQ383" s="157"/>
      <c r="CR383" s="157"/>
      <c r="CS383" s="157"/>
      <c r="CT383" s="157"/>
      <c r="CU383" s="157"/>
      <c r="CV383" s="157"/>
      <c r="CW383" s="157"/>
      <c r="CX383" s="157"/>
      <c r="CY383" s="157"/>
      <c r="CZ383" s="157"/>
      <c r="DA383" s="157"/>
      <c r="DB383" s="157"/>
      <c r="DC383" s="157"/>
      <c r="DD383" s="157"/>
      <c r="DE383" s="157"/>
      <c r="DF383" s="157"/>
      <c r="DG383" s="157"/>
      <c r="DH383" s="157"/>
      <c r="DI383" s="157"/>
      <c r="DJ383" s="157"/>
      <c r="DK383" s="157"/>
      <c r="DL383" s="157"/>
      <c r="DM383" s="157"/>
      <c r="DN383" s="157"/>
      <c r="DO383" s="157"/>
      <c r="DP383" s="157"/>
      <c r="DQ383" s="157"/>
      <c r="DR383" s="157"/>
      <c r="DS383" s="157"/>
      <c r="DT383" s="157"/>
      <c r="DU383" s="157"/>
      <c r="DV383" s="157"/>
      <c r="DW383" s="157"/>
      <c r="DX383" s="157"/>
      <c r="DY383" s="157"/>
      <c r="DZ383" s="157"/>
      <c r="EA383" s="157"/>
      <c r="EB383" s="157"/>
      <c r="EC383" s="157"/>
      <c r="ED383" s="157"/>
      <c r="EE383" s="157"/>
    </row>
    <row r="384" spans="1:135" ht="9.75" customHeight="1">
      <c r="A384" s="157"/>
      <c r="B384" s="157"/>
      <c r="C384" s="157"/>
      <c r="D384" s="157"/>
      <c r="E384" s="157"/>
      <c r="F384" s="157"/>
      <c r="G384" s="157"/>
      <c r="H384" s="157"/>
      <c r="I384" s="494"/>
      <c r="J384" s="494"/>
      <c r="K384" s="494"/>
      <c r="L384" s="494"/>
      <c r="M384" s="494"/>
      <c r="N384" s="494"/>
      <c r="O384" s="494"/>
      <c r="P384" s="494"/>
      <c r="Q384" s="494"/>
      <c r="R384" s="494"/>
      <c r="S384" s="494"/>
      <c r="T384" s="494"/>
      <c r="U384" s="494"/>
      <c r="V384" s="494"/>
      <c r="W384" s="494"/>
      <c r="X384" s="494"/>
      <c r="Y384" s="494"/>
      <c r="Z384" s="494"/>
      <c r="AA384" s="494"/>
      <c r="AB384" s="494"/>
      <c r="AH384" s="492"/>
      <c r="AI384" s="157"/>
      <c r="AJ384" s="157"/>
      <c r="AK384" s="525"/>
      <c r="AL384" s="525"/>
      <c r="AM384" s="525"/>
      <c r="AN384" s="157"/>
      <c r="AO384" s="157"/>
      <c r="AP384" s="525"/>
      <c r="AQ384" s="525"/>
      <c r="AR384" s="525"/>
      <c r="AS384" s="525"/>
      <c r="AT384" s="525"/>
      <c r="AU384" s="525"/>
      <c r="AV384" s="525"/>
      <c r="AW384" s="525"/>
      <c r="AX384" s="525"/>
      <c r="AY384" s="525"/>
      <c r="AZ384" s="525"/>
      <c r="BA384" s="157"/>
      <c r="BB384" s="157"/>
      <c r="BC384" s="157"/>
      <c r="BD384" s="157"/>
      <c r="BE384" s="157"/>
      <c r="BF384" s="157"/>
      <c r="BG384" s="157"/>
      <c r="BH384" s="157"/>
      <c r="BI384" s="157"/>
      <c r="BJ384" s="157"/>
      <c r="BK384" s="157"/>
      <c r="BL384" s="157"/>
      <c r="BM384" s="157"/>
      <c r="BN384" s="157"/>
      <c r="BO384" s="157"/>
      <c r="BP384" s="493"/>
      <c r="BQ384" s="157"/>
      <c r="BR384" s="494"/>
      <c r="BS384" s="157"/>
      <c r="BT384" s="157"/>
      <c r="BU384" s="157"/>
      <c r="BV384" s="157"/>
      <c r="BW384" s="157"/>
      <c r="BX384" s="157"/>
      <c r="BY384" s="157"/>
      <c r="BZ384" s="157"/>
      <c r="CA384" s="157"/>
      <c r="CB384" s="157"/>
      <c r="CC384" s="157"/>
      <c r="CD384" s="157"/>
      <c r="CE384" s="157"/>
      <c r="CF384" s="157"/>
      <c r="CG384" s="157"/>
      <c r="CH384" s="157"/>
      <c r="CI384" s="157"/>
      <c r="CJ384" s="157"/>
      <c r="CK384" s="157"/>
      <c r="CL384" s="157"/>
      <c r="CM384" s="157"/>
      <c r="CN384" s="157"/>
      <c r="CO384" s="157"/>
      <c r="CP384" s="157"/>
      <c r="CQ384" s="157"/>
      <c r="CR384" s="157"/>
      <c r="CS384" s="157"/>
      <c r="CT384" s="157"/>
      <c r="CU384" s="157"/>
      <c r="CV384" s="157"/>
      <c r="CW384" s="157"/>
      <c r="CX384" s="157"/>
      <c r="CY384" s="157"/>
      <c r="CZ384" s="157"/>
      <c r="DA384" s="157"/>
      <c r="DB384" s="157"/>
      <c r="DC384" s="157"/>
      <c r="DD384" s="157"/>
      <c r="DE384" s="157"/>
      <c r="DF384" s="157"/>
      <c r="DG384" s="157"/>
      <c r="DH384" s="157"/>
      <c r="DI384" s="157"/>
      <c r="DJ384" s="157"/>
      <c r="DK384" s="157"/>
      <c r="DL384" s="157"/>
      <c r="DM384" s="157"/>
      <c r="DN384" s="157"/>
      <c r="DO384" s="157"/>
      <c r="DP384" s="157"/>
      <c r="DQ384" s="157"/>
      <c r="DR384" s="157"/>
      <c r="DS384" s="157"/>
      <c r="DT384" s="157"/>
      <c r="DU384" s="157"/>
      <c r="DV384" s="157"/>
      <c r="DW384" s="157"/>
      <c r="DX384" s="157"/>
      <c r="DY384" s="157"/>
      <c r="DZ384" s="157"/>
      <c r="EA384" s="157"/>
      <c r="EB384" s="157"/>
      <c r="EC384" s="157"/>
      <c r="ED384" s="157"/>
      <c r="EE384" s="157"/>
    </row>
    <row r="385" spans="1:135" ht="9.75" customHeight="1">
      <c r="A385" s="157"/>
      <c r="B385" s="157"/>
      <c r="C385" s="157"/>
      <c r="D385" s="157"/>
      <c r="E385" s="157"/>
      <c r="F385" s="157"/>
      <c r="G385" s="157"/>
      <c r="H385" s="157"/>
      <c r="I385" s="494"/>
      <c r="J385" s="494"/>
      <c r="K385" s="494"/>
      <c r="L385" s="494"/>
      <c r="M385" s="494"/>
      <c r="N385" s="494"/>
      <c r="O385" s="494"/>
      <c r="P385" s="494"/>
      <c r="Q385" s="494"/>
      <c r="R385" s="494"/>
      <c r="S385" s="494"/>
      <c r="T385" s="494"/>
      <c r="U385" s="494"/>
      <c r="V385" s="494"/>
      <c r="W385" s="494"/>
      <c r="X385" s="494"/>
      <c r="Y385" s="494"/>
      <c r="Z385" s="494"/>
      <c r="AA385" s="494"/>
      <c r="AB385" s="494"/>
      <c r="AH385" s="492"/>
      <c r="AI385" s="157"/>
      <c r="AJ385" s="157"/>
      <c r="AK385" s="525"/>
      <c r="AL385" s="525"/>
      <c r="AM385" s="525"/>
      <c r="AN385" s="157"/>
      <c r="AO385" s="157"/>
      <c r="AP385" s="525"/>
      <c r="AQ385" s="525"/>
      <c r="AR385" s="525"/>
      <c r="AS385" s="525"/>
      <c r="AT385" s="525"/>
      <c r="AU385" s="525"/>
      <c r="AV385" s="525"/>
      <c r="AW385" s="525"/>
      <c r="AX385" s="525"/>
      <c r="AY385" s="525"/>
      <c r="AZ385" s="525"/>
      <c r="BA385" s="157"/>
      <c r="BB385" s="157"/>
      <c r="BC385" s="157"/>
      <c r="BD385" s="157"/>
      <c r="BE385" s="157"/>
      <c r="BF385" s="157"/>
      <c r="BG385" s="157"/>
      <c r="BH385" s="157"/>
      <c r="BI385" s="157"/>
      <c r="BJ385" s="157"/>
      <c r="BK385" s="157"/>
      <c r="BL385" s="157"/>
      <c r="BM385" s="157"/>
      <c r="BN385" s="157"/>
      <c r="BO385" s="157"/>
      <c r="BP385" s="493"/>
      <c r="BQ385" s="157"/>
      <c r="BR385" s="494"/>
      <c r="BS385" s="157"/>
      <c r="BT385" s="157"/>
      <c r="BU385" s="157"/>
      <c r="BV385" s="157"/>
      <c r="BW385" s="157"/>
      <c r="BX385" s="157"/>
      <c r="BY385" s="157"/>
      <c r="BZ385" s="157"/>
      <c r="CA385" s="157"/>
      <c r="CB385" s="157"/>
      <c r="CC385" s="157"/>
      <c r="CD385" s="157"/>
      <c r="CE385" s="157"/>
      <c r="CF385" s="157"/>
      <c r="CG385" s="157"/>
      <c r="CH385" s="157"/>
      <c r="CI385" s="157"/>
      <c r="CJ385" s="157"/>
      <c r="CK385" s="157"/>
      <c r="CL385" s="157"/>
      <c r="CM385" s="157"/>
      <c r="CN385" s="157"/>
      <c r="CO385" s="157"/>
      <c r="CP385" s="157"/>
      <c r="CQ385" s="157"/>
      <c r="CR385" s="157"/>
      <c r="CS385" s="157"/>
      <c r="CT385" s="157"/>
      <c r="CU385" s="157"/>
      <c r="CV385" s="157"/>
      <c r="CW385" s="157"/>
      <c r="CX385" s="157"/>
      <c r="CY385" s="157"/>
      <c r="CZ385" s="157"/>
      <c r="DA385" s="157"/>
      <c r="DB385" s="157"/>
      <c r="DC385" s="157"/>
      <c r="DD385" s="157"/>
      <c r="DE385" s="157"/>
      <c r="DF385" s="157"/>
      <c r="DG385" s="157"/>
      <c r="DH385" s="157"/>
      <c r="DI385" s="157"/>
      <c r="DJ385" s="157"/>
      <c r="DK385" s="157"/>
      <c r="DL385" s="157"/>
      <c r="DM385" s="157"/>
      <c r="DN385" s="157"/>
      <c r="DO385" s="157"/>
      <c r="DP385" s="157"/>
      <c r="DQ385" s="157"/>
      <c r="DR385" s="157"/>
      <c r="DS385" s="157"/>
      <c r="DT385" s="157"/>
      <c r="DU385" s="157"/>
      <c r="DV385" s="157"/>
      <c r="DW385" s="157"/>
      <c r="DX385" s="157"/>
      <c r="DY385" s="157"/>
      <c r="DZ385" s="157"/>
      <c r="EA385" s="157"/>
      <c r="EB385" s="157"/>
      <c r="EC385" s="157"/>
      <c r="ED385" s="157"/>
      <c r="EE385" s="157"/>
    </row>
    <row r="386" spans="1:135" ht="9.75" customHeight="1">
      <c r="A386" s="157"/>
      <c r="B386" s="157"/>
      <c r="C386" s="157"/>
      <c r="D386" s="157"/>
      <c r="E386" s="157"/>
      <c r="F386" s="157"/>
      <c r="G386" s="157"/>
      <c r="H386" s="157"/>
      <c r="I386" s="494"/>
      <c r="J386" s="494"/>
      <c r="K386" s="494"/>
      <c r="L386" s="494"/>
      <c r="M386" s="494"/>
      <c r="N386" s="494"/>
      <c r="O386" s="494"/>
      <c r="P386" s="494"/>
      <c r="Q386" s="494"/>
      <c r="R386" s="494"/>
      <c r="S386" s="494"/>
      <c r="T386" s="494"/>
      <c r="U386" s="494"/>
      <c r="V386" s="494"/>
      <c r="W386" s="494"/>
      <c r="X386" s="494"/>
      <c r="Y386" s="494"/>
      <c r="Z386" s="494"/>
      <c r="AA386" s="494"/>
      <c r="AB386" s="494"/>
      <c r="AH386" s="492"/>
      <c r="AI386" s="157"/>
      <c r="AJ386" s="157"/>
      <c r="AK386" s="525"/>
      <c r="AL386" s="525"/>
      <c r="AM386" s="525"/>
      <c r="AN386" s="157"/>
      <c r="AO386" s="157"/>
      <c r="AP386" s="525"/>
      <c r="AQ386" s="525"/>
      <c r="AR386" s="525"/>
      <c r="AS386" s="525"/>
      <c r="AT386" s="525"/>
      <c r="AU386" s="525"/>
      <c r="AV386" s="525"/>
      <c r="AW386" s="525"/>
      <c r="AX386" s="525"/>
      <c r="AY386" s="525"/>
      <c r="AZ386" s="525"/>
      <c r="BA386" s="157"/>
      <c r="BB386" s="157"/>
      <c r="BC386" s="157"/>
      <c r="BD386" s="157"/>
      <c r="BE386" s="157"/>
      <c r="BF386" s="157"/>
      <c r="BG386" s="157"/>
      <c r="BH386" s="157"/>
      <c r="BI386" s="157"/>
      <c r="BJ386" s="157"/>
      <c r="BK386" s="157"/>
      <c r="BL386" s="157"/>
      <c r="BM386" s="157"/>
      <c r="BN386" s="157"/>
      <c r="BO386" s="157"/>
      <c r="BP386" s="493"/>
      <c r="BQ386" s="157"/>
      <c r="BR386" s="494"/>
      <c r="BS386" s="157"/>
      <c r="BT386" s="157"/>
      <c r="BU386" s="157"/>
      <c r="BV386" s="157"/>
      <c r="BW386" s="157"/>
      <c r="BX386" s="157"/>
      <c r="BY386" s="157"/>
      <c r="BZ386" s="157"/>
      <c r="CA386" s="157"/>
      <c r="CB386" s="157"/>
      <c r="CC386" s="157"/>
      <c r="CD386" s="157"/>
      <c r="CE386" s="157"/>
      <c r="CF386" s="157"/>
      <c r="CG386" s="157"/>
      <c r="CH386" s="157"/>
      <c r="CI386" s="157"/>
      <c r="CJ386" s="157"/>
      <c r="CK386" s="157"/>
      <c r="CL386" s="157"/>
      <c r="CM386" s="157"/>
      <c r="CN386" s="157"/>
      <c r="CO386" s="157"/>
      <c r="CP386" s="157"/>
      <c r="CQ386" s="157"/>
      <c r="CR386" s="157"/>
      <c r="CS386" s="157"/>
      <c r="CT386" s="157"/>
      <c r="CU386" s="157"/>
      <c r="CV386" s="157"/>
      <c r="CW386" s="157"/>
      <c r="CX386" s="157"/>
      <c r="CY386" s="157"/>
      <c r="CZ386" s="157"/>
      <c r="DA386" s="157"/>
      <c r="DB386" s="157"/>
      <c r="DC386" s="157"/>
      <c r="DD386" s="157"/>
      <c r="DE386" s="157"/>
      <c r="DF386" s="157"/>
      <c r="DG386" s="157"/>
      <c r="DH386" s="157"/>
      <c r="DI386" s="157"/>
      <c r="DJ386" s="157"/>
      <c r="DK386" s="157"/>
      <c r="DL386" s="157"/>
      <c r="DM386" s="157"/>
      <c r="DN386" s="157"/>
      <c r="DO386" s="157"/>
      <c r="DP386" s="157"/>
      <c r="DQ386" s="157"/>
      <c r="DR386" s="157"/>
      <c r="DS386" s="157"/>
      <c r="DT386" s="157"/>
      <c r="DU386" s="157"/>
      <c r="DV386" s="157"/>
      <c r="DW386" s="157"/>
      <c r="DX386" s="157"/>
      <c r="DY386" s="157"/>
      <c r="DZ386" s="157"/>
      <c r="EA386" s="157"/>
      <c r="EB386" s="157"/>
      <c r="EC386" s="157"/>
      <c r="ED386" s="157"/>
      <c r="EE386" s="157"/>
    </row>
    <row r="387" spans="1:135" ht="9.75" customHeight="1">
      <c r="A387" s="157"/>
      <c r="B387" s="157"/>
      <c r="C387" s="157"/>
      <c r="D387" s="157"/>
      <c r="E387" s="157"/>
      <c r="F387" s="157"/>
      <c r="G387" s="157"/>
      <c r="H387" s="157"/>
      <c r="I387" s="494"/>
      <c r="J387" s="494"/>
      <c r="K387" s="494"/>
      <c r="L387" s="494"/>
      <c r="M387" s="494"/>
      <c r="N387" s="494"/>
      <c r="O387" s="494"/>
      <c r="P387" s="494"/>
      <c r="Q387" s="494"/>
      <c r="R387" s="494"/>
      <c r="S387" s="494"/>
      <c r="T387" s="494"/>
      <c r="U387" s="494"/>
      <c r="V387" s="494"/>
      <c r="W387" s="494"/>
      <c r="X387" s="494"/>
      <c r="Y387" s="494"/>
      <c r="Z387" s="494"/>
      <c r="AA387" s="494"/>
      <c r="AB387" s="494"/>
      <c r="AH387" s="492"/>
      <c r="AI387" s="157"/>
      <c r="AJ387" s="157"/>
      <c r="AK387" s="525"/>
      <c r="AL387" s="525"/>
      <c r="AM387" s="525"/>
      <c r="AN387" s="157"/>
      <c r="AO387" s="157"/>
      <c r="AP387" s="525"/>
      <c r="AQ387" s="525"/>
      <c r="AR387" s="525"/>
      <c r="AS387" s="525"/>
      <c r="AT387" s="525"/>
      <c r="AU387" s="525"/>
      <c r="AV387" s="525"/>
      <c r="AW387" s="525"/>
      <c r="AX387" s="525"/>
      <c r="AY387" s="525"/>
      <c r="AZ387" s="525"/>
      <c r="BA387" s="157"/>
      <c r="BB387" s="157"/>
      <c r="BC387" s="157"/>
      <c r="BD387" s="157"/>
      <c r="BE387" s="157"/>
      <c r="BF387" s="157"/>
      <c r="BG387" s="157"/>
      <c r="BH387" s="157"/>
      <c r="BI387" s="157"/>
      <c r="BJ387" s="157"/>
      <c r="BK387" s="157"/>
      <c r="BL387" s="157"/>
      <c r="BM387" s="157"/>
      <c r="BN387" s="157"/>
      <c r="BO387" s="157"/>
      <c r="BP387" s="493"/>
      <c r="BQ387" s="157"/>
      <c r="BR387" s="494"/>
      <c r="BS387" s="157"/>
      <c r="BT387" s="157"/>
      <c r="BU387" s="157"/>
      <c r="BV387" s="157"/>
      <c r="BW387" s="157"/>
      <c r="BX387" s="157"/>
      <c r="BY387" s="157"/>
      <c r="BZ387" s="157"/>
      <c r="CA387" s="157"/>
      <c r="CB387" s="157"/>
      <c r="CC387" s="157"/>
      <c r="CD387" s="157"/>
      <c r="CE387" s="157"/>
      <c r="CF387" s="157"/>
      <c r="CG387" s="157"/>
      <c r="CH387" s="157"/>
      <c r="CI387" s="157"/>
      <c r="CJ387" s="157"/>
      <c r="CK387" s="157"/>
      <c r="CL387" s="157"/>
      <c r="CM387" s="157"/>
      <c r="CN387" s="157"/>
      <c r="CO387" s="157"/>
      <c r="CP387" s="157"/>
      <c r="CQ387" s="157"/>
      <c r="CR387" s="157"/>
      <c r="CS387" s="157"/>
      <c r="CT387" s="157"/>
      <c r="CU387" s="157"/>
      <c r="CV387" s="157"/>
      <c r="CW387" s="157"/>
      <c r="CX387" s="157"/>
      <c r="CY387" s="157"/>
      <c r="CZ387" s="157"/>
      <c r="DA387" s="157"/>
      <c r="DB387" s="157"/>
      <c r="DC387" s="157"/>
      <c r="DD387" s="157"/>
      <c r="DE387" s="157"/>
      <c r="DF387" s="157"/>
      <c r="DG387" s="157"/>
      <c r="DH387" s="157"/>
      <c r="DI387" s="157"/>
      <c r="DJ387" s="157"/>
      <c r="DK387" s="157"/>
      <c r="DL387" s="157"/>
      <c r="DM387" s="157"/>
      <c r="DN387" s="157"/>
      <c r="DO387" s="157"/>
      <c r="DP387" s="157"/>
      <c r="DQ387" s="157"/>
      <c r="DR387" s="157"/>
      <c r="DS387" s="157"/>
      <c r="DT387" s="157"/>
      <c r="DU387" s="157"/>
      <c r="DV387" s="157"/>
      <c r="DW387" s="157"/>
      <c r="DX387" s="157"/>
      <c r="DY387" s="157"/>
      <c r="DZ387" s="157"/>
      <c r="EA387" s="157"/>
      <c r="EB387" s="157"/>
      <c r="EC387" s="157"/>
      <c r="ED387" s="157"/>
      <c r="EE387" s="157"/>
    </row>
    <row r="388" spans="1:135" ht="9.75" customHeight="1">
      <c r="A388" s="157"/>
      <c r="B388" s="157"/>
      <c r="C388" s="157"/>
      <c r="D388" s="157"/>
      <c r="E388" s="157"/>
      <c r="F388" s="157"/>
      <c r="G388" s="157"/>
      <c r="H388" s="157"/>
      <c r="I388" s="494"/>
      <c r="J388" s="494"/>
      <c r="K388" s="494"/>
      <c r="L388" s="494"/>
      <c r="M388" s="494"/>
      <c r="N388" s="494"/>
      <c r="O388" s="494"/>
      <c r="P388" s="494"/>
      <c r="Q388" s="494"/>
      <c r="R388" s="494"/>
      <c r="S388" s="494"/>
      <c r="T388" s="494"/>
      <c r="U388" s="494"/>
      <c r="V388" s="494"/>
      <c r="W388" s="494"/>
      <c r="X388" s="494"/>
      <c r="Y388" s="494"/>
      <c r="Z388" s="494"/>
      <c r="AA388" s="494"/>
      <c r="AB388" s="494"/>
      <c r="AH388" s="492"/>
      <c r="AI388" s="157"/>
      <c r="AJ388" s="157"/>
      <c r="AK388" s="525"/>
      <c r="AL388" s="525"/>
      <c r="AM388" s="525"/>
      <c r="AN388" s="157"/>
      <c r="AO388" s="157"/>
      <c r="AP388" s="525"/>
      <c r="AQ388" s="525"/>
      <c r="AR388" s="525"/>
      <c r="AS388" s="525"/>
      <c r="AT388" s="525"/>
      <c r="AU388" s="525"/>
      <c r="AV388" s="525"/>
      <c r="AW388" s="525"/>
      <c r="AX388" s="525"/>
      <c r="AY388" s="525"/>
      <c r="AZ388" s="525"/>
      <c r="BA388" s="157"/>
      <c r="BB388" s="157"/>
      <c r="BC388" s="157"/>
      <c r="BD388" s="157"/>
      <c r="BE388" s="157"/>
      <c r="BF388" s="157"/>
      <c r="BG388" s="157"/>
      <c r="BH388" s="157"/>
      <c r="BI388" s="157"/>
      <c r="BJ388" s="157"/>
      <c r="BK388" s="157"/>
      <c r="BL388" s="157"/>
      <c r="BM388" s="157"/>
      <c r="BN388" s="157"/>
      <c r="BO388" s="157"/>
      <c r="BP388" s="493"/>
      <c r="BQ388" s="157"/>
      <c r="BR388" s="494"/>
      <c r="BS388" s="157"/>
      <c r="BT388" s="157"/>
      <c r="BU388" s="157"/>
      <c r="BV388" s="157"/>
      <c r="BW388" s="157"/>
      <c r="BX388" s="157"/>
      <c r="BY388" s="157"/>
      <c r="BZ388" s="157"/>
      <c r="CA388" s="157"/>
      <c r="CB388" s="157"/>
      <c r="CC388" s="157"/>
      <c r="CD388" s="157"/>
      <c r="CE388" s="157"/>
      <c r="CF388" s="157"/>
      <c r="CG388" s="157"/>
      <c r="CH388" s="157"/>
      <c r="CI388" s="157"/>
      <c r="CJ388" s="157"/>
      <c r="CK388" s="157"/>
      <c r="CL388" s="157"/>
      <c r="CM388" s="157"/>
      <c r="CN388" s="157"/>
      <c r="CO388" s="157"/>
      <c r="CP388" s="157"/>
      <c r="CQ388" s="157"/>
      <c r="CR388" s="157"/>
      <c r="CS388" s="157"/>
      <c r="CT388" s="157"/>
      <c r="CU388" s="157"/>
      <c r="CV388" s="157"/>
      <c r="CW388" s="157"/>
      <c r="CX388" s="157"/>
      <c r="CY388" s="157"/>
      <c r="CZ388" s="157"/>
      <c r="DA388" s="157"/>
      <c r="DB388" s="157"/>
      <c r="DC388" s="157"/>
      <c r="DD388" s="157"/>
      <c r="DE388" s="157"/>
      <c r="DF388" s="157"/>
      <c r="DG388" s="157"/>
      <c r="DH388" s="157"/>
      <c r="DI388" s="157"/>
      <c r="DJ388" s="157"/>
      <c r="DK388" s="157"/>
      <c r="DL388" s="157"/>
      <c r="DM388" s="157"/>
      <c r="DN388" s="157"/>
      <c r="DO388" s="157"/>
      <c r="DP388" s="157"/>
      <c r="DQ388" s="157"/>
      <c r="DR388" s="157"/>
      <c r="DS388" s="157"/>
      <c r="DT388" s="157"/>
      <c r="DU388" s="157"/>
      <c r="DV388" s="157"/>
      <c r="DW388" s="157"/>
      <c r="DX388" s="157"/>
      <c r="DY388" s="157"/>
      <c r="DZ388" s="157"/>
      <c r="EA388" s="157"/>
      <c r="EB388" s="157"/>
      <c r="EC388" s="157"/>
      <c r="ED388" s="157"/>
      <c r="EE388" s="157"/>
    </row>
    <row r="389" spans="1:135" ht="9.75" customHeight="1">
      <c r="A389" s="157"/>
      <c r="B389" s="157"/>
      <c r="C389" s="157"/>
      <c r="D389" s="157"/>
      <c r="E389" s="157"/>
      <c r="F389" s="157"/>
      <c r="G389" s="157"/>
      <c r="H389" s="157"/>
      <c r="I389" s="494"/>
      <c r="J389" s="494"/>
      <c r="K389" s="494"/>
      <c r="L389" s="494"/>
      <c r="M389" s="494"/>
      <c r="N389" s="494"/>
      <c r="O389" s="494"/>
      <c r="P389" s="494"/>
      <c r="Q389" s="494"/>
      <c r="R389" s="494"/>
      <c r="S389" s="494"/>
      <c r="T389" s="494"/>
      <c r="U389" s="494"/>
      <c r="V389" s="494"/>
      <c r="W389" s="494"/>
      <c r="X389" s="494"/>
      <c r="Y389" s="494"/>
      <c r="Z389" s="494"/>
      <c r="AA389" s="494"/>
      <c r="AB389" s="494"/>
      <c r="AH389" s="492"/>
      <c r="AI389" s="157"/>
      <c r="AJ389" s="157"/>
      <c r="AK389" s="525"/>
      <c r="AL389" s="525"/>
      <c r="AM389" s="525"/>
      <c r="AN389" s="157"/>
      <c r="AO389" s="157"/>
      <c r="AP389" s="525"/>
      <c r="AQ389" s="525"/>
      <c r="AR389" s="525"/>
      <c r="AS389" s="525"/>
      <c r="AT389" s="525"/>
      <c r="AU389" s="525"/>
      <c r="AV389" s="525"/>
      <c r="AW389" s="525"/>
      <c r="AX389" s="525"/>
      <c r="AY389" s="525"/>
      <c r="AZ389" s="525"/>
      <c r="BA389" s="157"/>
      <c r="BB389" s="157"/>
      <c r="BC389" s="157"/>
      <c r="BD389" s="157"/>
      <c r="BE389" s="157"/>
      <c r="BF389" s="157"/>
      <c r="BG389" s="157"/>
      <c r="BH389" s="157"/>
      <c r="BI389" s="157"/>
      <c r="BJ389" s="157"/>
      <c r="BK389" s="157"/>
      <c r="BL389" s="157"/>
      <c r="BM389" s="157"/>
      <c r="BN389" s="157"/>
      <c r="BO389" s="157"/>
      <c r="BP389" s="493"/>
      <c r="BQ389" s="157"/>
      <c r="BR389" s="494"/>
      <c r="BS389" s="157"/>
      <c r="BT389" s="157"/>
      <c r="BU389" s="157"/>
      <c r="BV389" s="157"/>
      <c r="BW389" s="157"/>
      <c r="BX389" s="157"/>
      <c r="BY389" s="157"/>
      <c r="BZ389" s="157"/>
      <c r="CA389" s="157"/>
      <c r="CB389" s="157"/>
      <c r="CC389" s="157"/>
      <c r="CD389" s="157"/>
      <c r="CE389" s="157"/>
      <c r="CF389" s="157"/>
      <c r="CG389" s="157"/>
      <c r="CH389" s="157"/>
      <c r="CI389" s="157"/>
      <c r="CJ389" s="157"/>
      <c r="CK389" s="157"/>
      <c r="CL389" s="157"/>
      <c r="CM389" s="157"/>
      <c r="CN389" s="157"/>
      <c r="CO389" s="157"/>
      <c r="CP389" s="157"/>
      <c r="CQ389" s="157"/>
      <c r="CR389" s="157"/>
      <c r="CS389" s="157"/>
      <c r="CT389" s="157"/>
      <c r="CU389" s="157"/>
      <c r="CV389" s="157"/>
      <c r="CW389" s="157"/>
      <c r="CX389" s="157"/>
      <c r="CY389" s="157"/>
      <c r="CZ389" s="157"/>
      <c r="DA389" s="157"/>
      <c r="DB389" s="157"/>
      <c r="DC389" s="157"/>
      <c r="DD389" s="157"/>
      <c r="DE389" s="157"/>
      <c r="DF389" s="157"/>
      <c r="DG389" s="157"/>
      <c r="DH389" s="157"/>
      <c r="DI389" s="157"/>
      <c r="DJ389" s="157"/>
      <c r="DK389" s="157"/>
      <c r="DL389" s="157"/>
      <c r="DM389" s="157"/>
      <c r="DN389" s="157"/>
      <c r="DO389" s="157"/>
      <c r="DP389" s="157"/>
      <c r="DQ389" s="157"/>
      <c r="DR389" s="157"/>
      <c r="DS389" s="157"/>
      <c r="DT389" s="157"/>
      <c r="DU389" s="157"/>
      <c r="DV389" s="157"/>
      <c r="DW389" s="157"/>
      <c r="DX389" s="157"/>
      <c r="DY389" s="157"/>
      <c r="DZ389" s="157"/>
      <c r="EA389" s="157"/>
      <c r="EB389" s="157"/>
      <c r="EC389" s="157"/>
      <c r="ED389" s="157"/>
      <c r="EE389" s="157"/>
    </row>
    <row r="390" spans="1:135" ht="9.75" customHeight="1">
      <c r="A390" s="157"/>
      <c r="B390" s="157"/>
      <c r="C390" s="157"/>
      <c r="D390" s="157"/>
      <c r="E390" s="157"/>
      <c r="F390" s="157"/>
      <c r="G390" s="157"/>
      <c r="H390" s="157"/>
      <c r="I390" s="494"/>
      <c r="J390" s="494"/>
      <c r="K390" s="494"/>
      <c r="L390" s="494"/>
      <c r="M390" s="494"/>
      <c r="N390" s="494"/>
      <c r="O390" s="494"/>
      <c r="P390" s="494"/>
      <c r="Q390" s="494"/>
      <c r="R390" s="494"/>
      <c r="S390" s="494"/>
      <c r="T390" s="494"/>
      <c r="U390" s="494"/>
      <c r="V390" s="494"/>
      <c r="W390" s="494"/>
      <c r="X390" s="494"/>
      <c r="Y390" s="494"/>
      <c r="Z390" s="494"/>
      <c r="AA390" s="494"/>
      <c r="AB390" s="494"/>
      <c r="AH390" s="492"/>
      <c r="AI390" s="157"/>
      <c r="AJ390" s="157"/>
      <c r="AK390" s="525"/>
      <c r="AL390" s="525"/>
      <c r="AM390" s="525"/>
      <c r="AN390" s="157"/>
      <c r="AO390" s="157"/>
      <c r="AP390" s="525"/>
      <c r="AQ390" s="525"/>
      <c r="AR390" s="525"/>
      <c r="AS390" s="525"/>
      <c r="AT390" s="525"/>
      <c r="AU390" s="525"/>
      <c r="AV390" s="525"/>
      <c r="AW390" s="525"/>
      <c r="AX390" s="525"/>
      <c r="AY390" s="525"/>
      <c r="AZ390" s="525"/>
      <c r="BA390" s="157"/>
      <c r="BB390" s="157"/>
      <c r="BC390" s="157"/>
      <c r="BD390" s="157"/>
      <c r="BE390" s="157"/>
      <c r="BF390" s="157"/>
      <c r="BG390" s="157"/>
      <c r="BH390" s="157"/>
      <c r="BI390" s="157"/>
      <c r="BJ390" s="157"/>
      <c r="BK390" s="157"/>
      <c r="BL390" s="157"/>
      <c r="BM390" s="157"/>
      <c r="BN390" s="157"/>
      <c r="BO390" s="157"/>
      <c r="BP390" s="493"/>
      <c r="BQ390" s="157"/>
      <c r="BR390" s="494"/>
      <c r="BS390" s="157"/>
      <c r="BT390" s="157"/>
      <c r="BU390" s="157"/>
      <c r="BV390" s="157"/>
      <c r="BW390" s="157"/>
      <c r="BX390" s="157"/>
      <c r="BY390" s="157"/>
      <c r="BZ390" s="157"/>
      <c r="CA390" s="157"/>
      <c r="CB390" s="157"/>
      <c r="CC390" s="157"/>
      <c r="CD390" s="157"/>
      <c r="CE390" s="157"/>
      <c r="CF390" s="157"/>
      <c r="CG390" s="157"/>
      <c r="CH390" s="157"/>
      <c r="CI390" s="157"/>
      <c r="CJ390" s="157"/>
      <c r="CK390" s="157"/>
      <c r="CL390" s="157"/>
      <c r="CM390" s="157"/>
      <c r="CN390" s="157"/>
      <c r="CO390" s="157"/>
      <c r="CP390" s="157"/>
      <c r="CQ390" s="157"/>
      <c r="CR390" s="157"/>
      <c r="CS390" s="157"/>
      <c r="CT390" s="157"/>
      <c r="CU390" s="157"/>
      <c r="CV390" s="157"/>
      <c r="CW390" s="157"/>
      <c r="CX390" s="157"/>
      <c r="CY390" s="157"/>
      <c r="CZ390" s="157"/>
      <c r="DA390" s="157"/>
      <c r="DB390" s="157"/>
      <c r="DC390" s="157"/>
      <c r="DD390" s="157"/>
      <c r="DE390" s="157"/>
      <c r="DF390" s="157"/>
      <c r="DG390" s="157"/>
      <c r="DH390" s="157"/>
      <c r="DI390" s="157"/>
      <c r="DJ390" s="157"/>
      <c r="DK390" s="157"/>
      <c r="DL390" s="157"/>
      <c r="DM390" s="157"/>
      <c r="DN390" s="157"/>
      <c r="DO390" s="157"/>
      <c r="DP390" s="157"/>
      <c r="DQ390" s="157"/>
      <c r="DR390" s="157"/>
      <c r="DS390" s="157"/>
      <c r="DT390" s="157"/>
      <c r="DU390" s="157"/>
      <c r="DV390" s="157"/>
      <c r="DW390" s="157"/>
      <c r="DX390" s="157"/>
      <c r="DY390" s="157"/>
      <c r="DZ390" s="157"/>
      <c r="EA390" s="157"/>
      <c r="EB390" s="157"/>
      <c r="EC390" s="157"/>
      <c r="ED390" s="157"/>
      <c r="EE390" s="157"/>
    </row>
    <row r="391" spans="1:135" ht="9.75" customHeight="1">
      <c r="A391" s="157"/>
      <c r="B391" s="157"/>
      <c r="C391" s="157"/>
      <c r="D391" s="157"/>
      <c r="E391" s="157"/>
      <c r="F391" s="157"/>
      <c r="G391" s="157"/>
      <c r="H391" s="157"/>
      <c r="I391" s="494"/>
      <c r="J391" s="494"/>
      <c r="K391" s="494"/>
      <c r="L391" s="494"/>
      <c r="M391" s="494"/>
      <c r="N391" s="494"/>
      <c r="O391" s="494"/>
      <c r="P391" s="494"/>
      <c r="Q391" s="494"/>
      <c r="R391" s="494"/>
      <c r="S391" s="494"/>
      <c r="T391" s="494"/>
      <c r="U391" s="494"/>
      <c r="V391" s="494"/>
      <c r="W391" s="494"/>
      <c r="X391" s="494"/>
      <c r="Y391" s="494"/>
      <c r="Z391" s="494"/>
      <c r="AA391" s="494"/>
      <c r="AB391" s="494"/>
      <c r="AH391" s="492"/>
      <c r="AI391" s="157"/>
      <c r="AJ391" s="157"/>
      <c r="AK391" s="525"/>
      <c r="AL391" s="525"/>
      <c r="AM391" s="525"/>
      <c r="AN391" s="157"/>
      <c r="AO391" s="157"/>
      <c r="AP391" s="525"/>
      <c r="AQ391" s="525"/>
      <c r="AR391" s="525"/>
      <c r="AS391" s="525"/>
      <c r="AT391" s="525"/>
      <c r="AU391" s="525"/>
      <c r="AV391" s="525"/>
      <c r="AW391" s="525"/>
      <c r="AX391" s="525"/>
      <c r="AY391" s="525"/>
      <c r="AZ391" s="525"/>
      <c r="BA391" s="157"/>
      <c r="BB391" s="157"/>
      <c r="BC391" s="157"/>
      <c r="BD391" s="157"/>
      <c r="BE391" s="157"/>
      <c r="BF391" s="157"/>
      <c r="BG391" s="157"/>
      <c r="BH391" s="157"/>
      <c r="BI391" s="157"/>
      <c r="BJ391" s="157"/>
      <c r="BK391" s="157"/>
      <c r="BL391" s="157"/>
      <c r="BM391" s="157"/>
      <c r="BN391" s="157"/>
      <c r="BO391" s="157"/>
      <c r="BP391" s="493"/>
      <c r="BQ391" s="157"/>
      <c r="BR391" s="494"/>
      <c r="BS391" s="157"/>
      <c r="BT391" s="157"/>
      <c r="BU391" s="157"/>
      <c r="BV391" s="157"/>
      <c r="BW391" s="157"/>
      <c r="BX391" s="157"/>
      <c r="BY391" s="157"/>
      <c r="BZ391" s="157"/>
      <c r="CA391" s="157"/>
      <c r="CB391" s="157"/>
      <c r="CC391" s="157"/>
      <c r="CD391" s="157"/>
      <c r="CE391" s="157"/>
      <c r="CF391" s="157"/>
      <c r="CG391" s="157"/>
      <c r="CH391" s="157"/>
      <c r="CI391" s="157"/>
      <c r="CJ391" s="157"/>
      <c r="CK391" s="157"/>
      <c r="CL391" s="157"/>
      <c r="CM391" s="157"/>
      <c r="CN391" s="157"/>
      <c r="CO391" s="157"/>
      <c r="CP391" s="157"/>
      <c r="CQ391" s="157"/>
      <c r="CR391" s="157"/>
      <c r="CS391" s="157"/>
      <c r="CT391" s="157"/>
      <c r="CU391" s="157"/>
      <c r="CV391" s="157"/>
      <c r="CW391" s="157"/>
      <c r="CX391" s="157"/>
      <c r="CY391" s="157"/>
      <c r="CZ391" s="157"/>
      <c r="DA391" s="157"/>
      <c r="DB391" s="157"/>
      <c r="DC391" s="157"/>
      <c r="DD391" s="157"/>
      <c r="DE391" s="157"/>
      <c r="DF391" s="157"/>
      <c r="DG391" s="157"/>
      <c r="DH391" s="157"/>
      <c r="DI391" s="157"/>
      <c r="DJ391" s="157"/>
      <c r="DK391" s="157"/>
      <c r="DL391" s="157"/>
      <c r="DM391" s="157"/>
      <c r="DN391" s="157"/>
      <c r="DO391" s="157"/>
      <c r="DP391" s="157"/>
      <c r="DQ391" s="157"/>
      <c r="DR391" s="157"/>
      <c r="DS391" s="157"/>
      <c r="DT391" s="157"/>
      <c r="DU391" s="157"/>
      <c r="DV391" s="157"/>
      <c r="DW391" s="157"/>
      <c r="DX391" s="157"/>
      <c r="DY391" s="157"/>
      <c r="DZ391" s="157"/>
      <c r="EA391" s="157"/>
      <c r="EB391" s="157"/>
      <c r="EC391" s="157"/>
      <c r="ED391" s="157"/>
      <c r="EE391" s="157"/>
    </row>
    <row r="392" spans="1:135" ht="9.75" customHeight="1">
      <c r="A392" s="157"/>
      <c r="B392" s="157"/>
      <c r="C392" s="157"/>
      <c r="D392" s="157"/>
      <c r="E392" s="157"/>
      <c r="F392" s="157"/>
      <c r="G392" s="157"/>
      <c r="H392" s="157"/>
      <c r="I392" s="494"/>
      <c r="J392" s="494"/>
      <c r="K392" s="494"/>
      <c r="L392" s="494"/>
      <c r="M392" s="494"/>
      <c r="N392" s="494"/>
      <c r="O392" s="494"/>
      <c r="P392" s="494"/>
      <c r="Q392" s="494"/>
      <c r="R392" s="494"/>
      <c r="S392" s="494"/>
      <c r="T392" s="494"/>
      <c r="U392" s="494"/>
      <c r="V392" s="494"/>
      <c r="W392" s="494"/>
      <c r="X392" s="494"/>
      <c r="Y392" s="494"/>
      <c r="Z392" s="494"/>
      <c r="AA392" s="494"/>
      <c r="AB392" s="494"/>
      <c r="AH392" s="492"/>
      <c r="AI392" s="157"/>
      <c r="AJ392" s="157"/>
      <c r="AK392" s="525"/>
      <c r="AL392" s="525"/>
      <c r="AM392" s="525"/>
      <c r="AN392" s="157"/>
      <c r="AO392" s="157"/>
      <c r="AP392" s="525"/>
      <c r="AQ392" s="525"/>
      <c r="AR392" s="525"/>
      <c r="AS392" s="525"/>
      <c r="AT392" s="525"/>
      <c r="AU392" s="525"/>
      <c r="AV392" s="525"/>
      <c r="AW392" s="525"/>
      <c r="AX392" s="525"/>
      <c r="AY392" s="525"/>
      <c r="AZ392" s="525"/>
      <c r="BA392" s="157"/>
      <c r="BB392" s="157"/>
      <c r="BC392" s="157"/>
      <c r="BD392" s="157"/>
      <c r="BE392" s="157"/>
      <c r="BF392" s="157"/>
      <c r="BG392" s="157"/>
      <c r="BH392" s="157"/>
      <c r="BI392" s="157"/>
      <c r="BJ392" s="157"/>
      <c r="BK392" s="157"/>
      <c r="BL392" s="157"/>
      <c r="BM392" s="157"/>
      <c r="BN392" s="157"/>
      <c r="BO392" s="157"/>
      <c r="BP392" s="493"/>
      <c r="BQ392" s="157"/>
      <c r="BR392" s="494"/>
      <c r="BS392" s="157"/>
      <c r="BT392" s="157"/>
      <c r="BU392" s="157"/>
      <c r="BV392" s="157"/>
      <c r="BW392" s="157"/>
      <c r="BX392" s="157"/>
      <c r="BY392" s="157"/>
      <c r="BZ392" s="157"/>
      <c r="CA392" s="157"/>
      <c r="CB392" s="157"/>
      <c r="CC392" s="157"/>
      <c r="CD392" s="157"/>
      <c r="CE392" s="157"/>
      <c r="CF392" s="157"/>
      <c r="CG392" s="157"/>
      <c r="CH392" s="157"/>
      <c r="CI392" s="157"/>
      <c r="CJ392" s="157"/>
      <c r="CK392" s="157"/>
      <c r="CL392" s="157"/>
      <c r="CM392" s="157"/>
      <c r="CN392" s="157"/>
      <c r="CO392" s="157"/>
      <c r="CP392" s="157"/>
      <c r="CQ392" s="157"/>
      <c r="CR392" s="157"/>
      <c r="CS392" s="157"/>
      <c r="CT392" s="157"/>
      <c r="CU392" s="157"/>
      <c r="CV392" s="157"/>
      <c r="CW392" s="157"/>
      <c r="CX392" s="157"/>
      <c r="CY392" s="157"/>
      <c r="CZ392" s="157"/>
      <c r="DA392" s="157"/>
      <c r="DB392" s="157"/>
      <c r="DC392" s="157"/>
      <c r="DD392" s="157"/>
      <c r="DE392" s="157"/>
      <c r="DF392" s="157"/>
      <c r="DG392" s="157"/>
      <c r="DH392" s="157"/>
      <c r="DI392" s="157"/>
      <c r="DJ392" s="157"/>
      <c r="DK392" s="157"/>
      <c r="DL392" s="157"/>
      <c r="DM392" s="157"/>
      <c r="DN392" s="157"/>
      <c r="DO392" s="157"/>
      <c r="DP392" s="157"/>
      <c r="DQ392" s="157"/>
      <c r="DR392" s="157"/>
      <c r="DS392" s="157"/>
      <c r="DT392" s="157"/>
      <c r="DU392" s="157"/>
      <c r="DV392" s="157"/>
      <c r="DW392" s="157"/>
      <c r="DX392" s="157"/>
      <c r="DY392" s="157"/>
      <c r="DZ392" s="157"/>
      <c r="EA392" s="157"/>
      <c r="EB392" s="157"/>
      <c r="EC392" s="157"/>
      <c r="ED392" s="157"/>
      <c r="EE392" s="157"/>
    </row>
    <row r="393" spans="1:135" ht="9.75" customHeight="1">
      <c r="A393" s="157"/>
      <c r="B393" s="157"/>
      <c r="C393" s="157"/>
      <c r="D393" s="157"/>
      <c r="E393" s="157"/>
      <c r="F393" s="157"/>
      <c r="G393" s="157"/>
      <c r="H393" s="157"/>
      <c r="I393" s="494"/>
      <c r="J393" s="494"/>
      <c r="K393" s="494"/>
      <c r="L393" s="494"/>
      <c r="M393" s="494"/>
      <c r="N393" s="494"/>
      <c r="O393" s="494"/>
      <c r="P393" s="494"/>
      <c r="Q393" s="494"/>
      <c r="R393" s="494"/>
      <c r="S393" s="494"/>
      <c r="T393" s="494"/>
      <c r="U393" s="494"/>
      <c r="V393" s="494"/>
      <c r="W393" s="494"/>
      <c r="X393" s="494"/>
      <c r="Y393" s="494"/>
      <c r="Z393" s="494"/>
      <c r="AA393" s="494"/>
      <c r="AB393" s="494"/>
      <c r="AH393" s="492"/>
      <c r="AI393" s="157"/>
      <c r="AJ393" s="157"/>
      <c r="AK393" s="525"/>
      <c r="AL393" s="525"/>
      <c r="AM393" s="525"/>
      <c r="AN393" s="157"/>
      <c r="AO393" s="157"/>
      <c r="AP393" s="525"/>
      <c r="AQ393" s="525"/>
      <c r="AR393" s="525"/>
      <c r="AS393" s="525"/>
      <c r="AT393" s="525"/>
      <c r="AU393" s="525"/>
      <c r="AV393" s="525"/>
      <c r="AW393" s="525"/>
      <c r="AX393" s="525"/>
      <c r="AY393" s="525"/>
      <c r="AZ393" s="525"/>
      <c r="BA393" s="157"/>
      <c r="BB393" s="157"/>
      <c r="BC393" s="157"/>
      <c r="BD393" s="157"/>
      <c r="BE393" s="157"/>
      <c r="BF393" s="157"/>
      <c r="BG393" s="157"/>
      <c r="BH393" s="157"/>
      <c r="BI393" s="157"/>
      <c r="BJ393" s="157"/>
      <c r="BK393" s="157"/>
      <c r="BL393" s="157"/>
      <c r="BM393" s="157"/>
      <c r="BN393" s="157"/>
      <c r="BO393" s="157"/>
      <c r="BP393" s="493"/>
      <c r="BQ393" s="157"/>
      <c r="BR393" s="494"/>
      <c r="BS393" s="157"/>
      <c r="BT393" s="157"/>
      <c r="BU393" s="157"/>
      <c r="BV393" s="157"/>
      <c r="BW393" s="157"/>
      <c r="BX393" s="157"/>
      <c r="BY393" s="157"/>
      <c r="BZ393" s="157"/>
      <c r="CA393" s="157"/>
      <c r="CB393" s="157"/>
      <c r="CC393" s="157"/>
      <c r="CD393" s="157"/>
      <c r="CE393" s="157"/>
      <c r="CF393" s="157"/>
      <c r="CG393" s="157"/>
      <c r="CH393" s="157"/>
      <c r="CI393" s="157"/>
      <c r="CJ393" s="157"/>
      <c r="CK393" s="157"/>
      <c r="CL393" s="157"/>
      <c r="CM393" s="157"/>
      <c r="CN393" s="157"/>
      <c r="CO393" s="157"/>
      <c r="CP393" s="157"/>
      <c r="CQ393" s="157"/>
      <c r="CR393" s="157"/>
      <c r="CS393" s="157"/>
      <c r="CT393" s="157"/>
      <c r="CU393" s="157"/>
      <c r="CV393" s="157"/>
      <c r="CW393" s="157"/>
      <c r="CX393" s="157"/>
      <c r="CY393" s="157"/>
      <c r="CZ393" s="157"/>
      <c r="DA393" s="157"/>
      <c r="DB393" s="157"/>
      <c r="DC393" s="157"/>
      <c r="DD393" s="157"/>
      <c r="DE393" s="157"/>
      <c r="DF393" s="157"/>
      <c r="DG393" s="157"/>
      <c r="DH393" s="157"/>
      <c r="DI393" s="157"/>
      <c r="DJ393" s="157"/>
      <c r="DK393" s="157"/>
      <c r="DL393" s="157"/>
      <c r="DM393" s="157"/>
      <c r="DN393" s="157"/>
      <c r="DO393" s="157"/>
      <c r="DP393" s="157"/>
      <c r="DQ393" s="157"/>
      <c r="DR393" s="157"/>
      <c r="DS393" s="157"/>
      <c r="DT393" s="157"/>
      <c r="DU393" s="157"/>
      <c r="DV393" s="157"/>
      <c r="DW393" s="157"/>
      <c r="DX393" s="157"/>
      <c r="DY393" s="157"/>
      <c r="DZ393" s="157"/>
      <c r="EA393" s="157"/>
      <c r="EB393" s="157"/>
      <c r="EC393" s="157"/>
      <c r="ED393" s="157"/>
      <c r="EE393" s="157"/>
    </row>
    <row r="394" spans="1:135" ht="9.75" customHeight="1">
      <c r="A394" s="157"/>
      <c r="B394" s="157"/>
      <c r="C394" s="157"/>
      <c r="D394" s="157"/>
      <c r="E394" s="157"/>
      <c r="F394" s="157"/>
      <c r="G394" s="157"/>
      <c r="H394" s="157"/>
      <c r="I394" s="494"/>
      <c r="J394" s="494"/>
      <c r="K394" s="494"/>
      <c r="L394" s="494"/>
      <c r="M394" s="494"/>
      <c r="N394" s="494"/>
      <c r="O394" s="494"/>
      <c r="P394" s="494"/>
      <c r="Q394" s="494"/>
      <c r="R394" s="494"/>
      <c r="S394" s="494"/>
      <c r="T394" s="494"/>
      <c r="U394" s="494"/>
      <c r="V394" s="494"/>
      <c r="W394" s="494"/>
      <c r="X394" s="494"/>
      <c r="Y394" s="494"/>
      <c r="Z394" s="494"/>
      <c r="AA394" s="494"/>
      <c r="AB394" s="494"/>
      <c r="AH394" s="492"/>
      <c r="AI394" s="157"/>
      <c r="AJ394" s="157"/>
      <c r="AK394" s="525"/>
      <c r="AL394" s="525"/>
      <c r="AM394" s="525"/>
      <c r="AN394" s="157"/>
      <c r="AO394" s="157"/>
      <c r="AP394" s="525"/>
      <c r="AQ394" s="525"/>
      <c r="AR394" s="525"/>
      <c r="AS394" s="525"/>
      <c r="AT394" s="525"/>
      <c r="AU394" s="525"/>
      <c r="AV394" s="525"/>
      <c r="AW394" s="525"/>
      <c r="AX394" s="525"/>
      <c r="AY394" s="525"/>
      <c r="AZ394" s="525"/>
      <c r="BA394" s="157"/>
      <c r="BB394" s="157"/>
      <c r="BC394" s="157"/>
      <c r="BD394" s="157"/>
      <c r="BE394" s="157"/>
      <c r="BF394" s="157"/>
      <c r="BG394" s="157"/>
      <c r="BH394" s="157"/>
      <c r="BI394" s="157"/>
      <c r="BJ394" s="157"/>
      <c r="BK394" s="157"/>
      <c r="BL394" s="157"/>
      <c r="BM394" s="157"/>
      <c r="BN394" s="157"/>
      <c r="BO394" s="157"/>
      <c r="BP394" s="493"/>
      <c r="BQ394" s="157"/>
      <c r="BR394" s="494"/>
      <c r="BS394" s="157"/>
      <c r="BT394" s="157"/>
      <c r="BU394" s="157"/>
      <c r="BV394" s="157"/>
      <c r="BW394" s="157"/>
      <c r="BX394" s="157"/>
      <c r="BY394" s="157"/>
      <c r="BZ394" s="157"/>
      <c r="CA394" s="157"/>
      <c r="CB394" s="157"/>
      <c r="CC394" s="157"/>
      <c r="CD394" s="157"/>
      <c r="CE394" s="157"/>
      <c r="CF394" s="157"/>
      <c r="CG394" s="157"/>
      <c r="CH394" s="157"/>
      <c r="CI394" s="157"/>
      <c r="CJ394" s="157"/>
      <c r="CK394" s="157"/>
      <c r="CL394" s="157"/>
      <c r="CM394" s="157"/>
      <c r="CN394" s="157"/>
      <c r="CO394" s="157"/>
      <c r="CP394" s="157"/>
      <c r="CQ394" s="157"/>
      <c r="CR394" s="157"/>
      <c r="CS394" s="157"/>
      <c r="CT394" s="157"/>
      <c r="CU394" s="157"/>
      <c r="CV394" s="157"/>
      <c r="CW394" s="157"/>
      <c r="CX394" s="157"/>
      <c r="CY394" s="157"/>
      <c r="CZ394" s="157"/>
      <c r="DA394" s="157"/>
      <c r="DB394" s="157"/>
      <c r="DC394" s="157"/>
      <c r="DD394" s="157"/>
      <c r="DE394" s="157"/>
      <c r="DF394" s="157"/>
      <c r="DG394" s="157"/>
      <c r="DH394" s="157"/>
      <c r="DI394" s="157"/>
      <c r="DJ394" s="157"/>
      <c r="DK394" s="157"/>
      <c r="DL394" s="157"/>
      <c r="DM394" s="157"/>
      <c r="DN394" s="157"/>
      <c r="DO394" s="157"/>
      <c r="DP394" s="157"/>
      <c r="DQ394" s="157"/>
      <c r="DR394" s="157"/>
      <c r="DS394" s="157"/>
      <c r="DT394" s="157"/>
      <c r="DU394" s="157"/>
      <c r="DV394" s="157"/>
      <c r="DW394" s="157"/>
      <c r="DX394" s="157"/>
      <c r="DY394" s="157"/>
      <c r="DZ394" s="157"/>
      <c r="EA394" s="157"/>
      <c r="EB394" s="157"/>
      <c r="EC394" s="157"/>
      <c r="ED394" s="157"/>
      <c r="EE394" s="157"/>
    </row>
    <row r="395" spans="1:135" ht="9.75" customHeight="1">
      <c r="A395" s="157"/>
      <c r="B395" s="157"/>
      <c r="C395" s="157"/>
      <c r="D395" s="157"/>
      <c r="E395" s="157"/>
      <c r="F395" s="157"/>
      <c r="G395" s="157"/>
      <c r="H395" s="157"/>
      <c r="I395" s="494"/>
      <c r="J395" s="494"/>
      <c r="K395" s="494"/>
      <c r="L395" s="494"/>
      <c r="M395" s="494"/>
      <c r="N395" s="494"/>
      <c r="O395" s="494"/>
      <c r="P395" s="494"/>
      <c r="Q395" s="494"/>
      <c r="R395" s="494"/>
      <c r="S395" s="494"/>
      <c r="T395" s="494"/>
      <c r="U395" s="494"/>
      <c r="V395" s="494"/>
      <c r="W395" s="494"/>
      <c r="X395" s="494"/>
      <c r="Y395" s="494"/>
      <c r="Z395" s="494"/>
      <c r="AA395" s="494"/>
      <c r="AB395" s="494"/>
      <c r="AH395" s="492"/>
      <c r="AI395" s="157"/>
      <c r="AJ395" s="157"/>
      <c r="AK395" s="525"/>
      <c r="AL395" s="525"/>
      <c r="AM395" s="525"/>
      <c r="AN395" s="157"/>
      <c r="AO395" s="157"/>
      <c r="AP395" s="525"/>
      <c r="AQ395" s="525"/>
      <c r="AR395" s="525"/>
      <c r="AS395" s="525"/>
      <c r="AT395" s="525"/>
      <c r="AU395" s="525"/>
      <c r="AV395" s="525"/>
      <c r="AW395" s="525"/>
      <c r="AX395" s="525"/>
      <c r="AY395" s="525"/>
      <c r="AZ395" s="525"/>
      <c r="BA395" s="157"/>
      <c r="BB395" s="157"/>
      <c r="BC395" s="157"/>
      <c r="BD395" s="157"/>
      <c r="BE395" s="157"/>
      <c r="BF395" s="157"/>
      <c r="BG395" s="157"/>
      <c r="BH395" s="157"/>
      <c r="BI395" s="157"/>
      <c r="BJ395" s="157"/>
      <c r="BK395" s="157"/>
      <c r="BL395" s="157"/>
      <c r="BM395" s="157"/>
      <c r="BN395" s="157"/>
      <c r="BO395" s="157"/>
      <c r="BP395" s="493"/>
      <c r="BQ395" s="157"/>
      <c r="BR395" s="494"/>
      <c r="BS395" s="157"/>
      <c r="BT395" s="157"/>
      <c r="BU395" s="157"/>
      <c r="BV395" s="157"/>
      <c r="BW395" s="157"/>
      <c r="BX395" s="157"/>
      <c r="BY395" s="157"/>
      <c r="BZ395" s="157"/>
      <c r="CA395" s="157"/>
      <c r="CB395" s="157"/>
      <c r="CC395" s="157"/>
      <c r="CD395" s="157"/>
      <c r="CE395" s="157"/>
      <c r="CF395" s="157"/>
      <c r="CG395" s="157"/>
      <c r="CH395" s="157"/>
      <c r="CI395" s="157"/>
      <c r="CJ395" s="157"/>
      <c r="CK395" s="157"/>
      <c r="CL395" s="157"/>
      <c r="CM395" s="157"/>
      <c r="CN395" s="157"/>
      <c r="CO395" s="157"/>
      <c r="CP395" s="157"/>
      <c r="CQ395" s="157"/>
      <c r="CR395" s="157"/>
      <c r="CS395" s="157"/>
      <c r="CT395" s="157"/>
      <c r="CU395" s="157"/>
      <c r="CV395" s="157"/>
      <c r="CW395" s="157"/>
      <c r="CX395" s="157"/>
      <c r="CY395" s="157"/>
      <c r="CZ395" s="157"/>
      <c r="DA395" s="157"/>
      <c r="DB395" s="157"/>
      <c r="DC395" s="157"/>
      <c r="DD395" s="157"/>
      <c r="DE395" s="157"/>
      <c r="DF395" s="157"/>
      <c r="DG395" s="157"/>
      <c r="DH395" s="157"/>
      <c r="DI395" s="157"/>
      <c r="DJ395" s="157"/>
      <c r="DK395" s="157"/>
      <c r="DL395" s="157"/>
      <c r="DM395" s="157"/>
      <c r="DN395" s="157"/>
      <c r="DO395" s="157"/>
      <c r="DP395" s="157"/>
      <c r="DQ395" s="157"/>
      <c r="DR395" s="157"/>
      <c r="DS395" s="157"/>
      <c r="DT395" s="157"/>
      <c r="DU395" s="157"/>
      <c r="DV395" s="157"/>
      <c r="DW395" s="157"/>
      <c r="DX395" s="157"/>
      <c r="DY395" s="157"/>
      <c r="DZ395" s="157"/>
      <c r="EA395" s="157"/>
      <c r="EB395" s="157"/>
      <c r="EC395" s="157"/>
      <c r="ED395" s="157"/>
      <c r="EE395" s="157"/>
    </row>
    <row r="396" spans="1:135" ht="9.75" customHeight="1">
      <c r="A396" s="157"/>
      <c r="B396" s="157"/>
      <c r="C396" s="157"/>
      <c r="D396" s="157"/>
      <c r="E396" s="157"/>
      <c r="F396" s="157"/>
      <c r="G396" s="157"/>
      <c r="H396" s="157"/>
      <c r="I396" s="494"/>
      <c r="J396" s="494"/>
      <c r="K396" s="494"/>
      <c r="L396" s="494"/>
      <c r="M396" s="494"/>
      <c r="N396" s="494"/>
      <c r="O396" s="494"/>
      <c r="P396" s="494"/>
      <c r="Q396" s="494"/>
      <c r="R396" s="494"/>
      <c r="S396" s="494"/>
      <c r="T396" s="494"/>
      <c r="U396" s="494"/>
      <c r="V396" s="494"/>
      <c r="W396" s="494"/>
      <c r="X396" s="494"/>
      <c r="Y396" s="494"/>
      <c r="Z396" s="494"/>
      <c r="AA396" s="494"/>
      <c r="AB396" s="494"/>
      <c r="AH396" s="492"/>
      <c r="AI396" s="157"/>
      <c r="AJ396" s="157"/>
      <c r="AK396" s="525"/>
      <c r="AL396" s="525"/>
      <c r="AM396" s="525"/>
      <c r="AN396" s="157"/>
      <c r="AO396" s="157"/>
      <c r="AP396" s="525"/>
      <c r="AQ396" s="525"/>
      <c r="AR396" s="525"/>
      <c r="AS396" s="525"/>
      <c r="AT396" s="525"/>
      <c r="AU396" s="525"/>
      <c r="AV396" s="525"/>
      <c r="AW396" s="525"/>
      <c r="AX396" s="525"/>
      <c r="AY396" s="525"/>
      <c r="AZ396" s="525"/>
      <c r="BA396" s="157"/>
      <c r="BB396" s="157"/>
      <c r="BC396" s="157"/>
      <c r="BD396" s="157"/>
      <c r="BE396" s="157"/>
      <c r="BF396" s="157"/>
      <c r="BG396" s="157"/>
      <c r="BH396" s="157"/>
      <c r="BI396" s="157"/>
      <c r="BJ396" s="157"/>
      <c r="BK396" s="157"/>
      <c r="BL396" s="157"/>
      <c r="BM396" s="157"/>
      <c r="BN396" s="157"/>
      <c r="BO396" s="157"/>
      <c r="BP396" s="493"/>
      <c r="BQ396" s="157"/>
      <c r="BR396" s="494"/>
      <c r="BS396" s="157"/>
      <c r="BT396" s="157"/>
      <c r="BU396" s="157"/>
      <c r="BV396" s="157"/>
      <c r="BW396" s="157"/>
      <c r="BX396" s="157"/>
      <c r="BY396" s="157"/>
      <c r="BZ396" s="157"/>
      <c r="CA396" s="157"/>
      <c r="CB396" s="157"/>
      <c r="CC396" s="157"/>
      <c r="CD396" s="157"/>
      <c r="CE396" s="157"/>
      <c r="CF396" s="157"/>
      <c r="CG396" s="157"/>
      <c r="CH396" s="157"/>
      <c r="CI396" s="157"/>
      <c r="CJ396" s="157"/>
      <c r="CK396" s="157"/>
      <c r="CL396" s="157"/>
      <c r="CM396" s="157"/>
      <c r="CN396" s="157"/>
      <c r="CO396" s="157"/>
      <c r="CP396" s="157"/>
      <c r="CQ396" s="157"/>
      <c r="CR396" s="157"/>
      <c r="CS396" s="157"/>
      <c r="CT396" s="157"/>
      <c r="CU396" s="157"/>
      <c r="CV396" s="157"/>
      <c r="CW396" s="157"/>
      <c r="CX396" s="157"/>
      <c r="CY396" s="157"/>
      <c r="CZ396" s="157"/>
      <c r="DA396" s="157"/>
      <c r="DB396" s="157"/>
      <c r="DC396" s="157"/>
      <c r="DD396" s="157"/>
      <c r="DE396" s="157"/>
      <c r="DF396" s="157"/>
      <c r="DG396" s="157"/>
      <c r="DH396" s="157"/>
      <c r="DI396" s="157"/>
      <c r="DJ396" s="157"/>
      <c r="DK396" s="157"/>
      <c r="DL396" s="157"/>
      <c r="DM396" s="157"/>
      <c r="DN396" s="157"/>
      <c r="DO396" s="157"/>
      <c r="DP396" s="157"/>
      <c r="DQ396" s="157"/>
      <c r="DR396" s="157"/>
      <c r="DS396" s="157"/>
      <c r="DT396" s="157"/>
      <c r="DU396" s="157"/>
      <c r="DV396" s="157"/>
      <c r="DW396" s="157"/>
      <c r="DX396" s="157"/>
      <c r="DY396" s="157"/>
      <c r="DZ396" s="157"/>
      <c r="EA396" s="157"/>
      <c r="EB396" s="157"/>
      <c r="EC396" s="157"/>
      <c r="ED396" s="157"/>
      <c r="EE396" s="157"/>
    </row>
    <row r="397" spans="1:135" ht="9.75" customHeight="1">
      <c r="A397" s="157"/>
      <c r="B397" s="157"/>
      <c r="C397" s="157"/>
      <c r="D397" s="157"/>
      <c r="E397" s="157"/>
      <c r="F397" s="157"/>
      <c r="G397" s="157"/>
      <c r="H397" s="157"/>
      <c r="I397" s="494"/>
      <c r="J397" s="494"/>
      <c r="K397" s="494"/>
      <c r="L397" s="494"/>
      <c r="M397" s="494"/>
      <c r="N397" s="494"/>
      <c r="O397" s="494"/>
      <c r="P397" s="494"/>
      <c r="Q397" s="494"/>
      <c r="R397" s="494"/>
      <c r="S397" s="494"/>
      <c r="T397" s="494"/>
      <c r="U397" s="494"/>
      <c r="V397" s="494"/>
      <c r="W397" s="494"/>
      <c r="X397" s="494"/>
      <c r="Y397" s="494"/>
      <c r="Z397" s="494"/>
      <c r="AA397" s="494"/>
      <c r="AB397" s="494"/>
      <c r="AH397" s="492"/>
      <c r="AI397" s="157"/>
      <c r="AJ397" s="157"/>
      <c r="AK397" s="525"/>
      <c r="AL397" s="525"/>
      <c r="AM397" s="525"/>
      <c r="AN397" s="157"/>
      <c r="AO397" s="157"/>
      <c r="AP397" s="525"/>
      <c r="AQ397" s="525"/>
      <c r="AR397" s="525"/>
      <c r="AS397" s="525"/>
      <c r="AT397" s="525"/>
      <c r="AU397" s="525"/>
      <c r="AV397" s="525"/>
      <c r="AW397" s="525"/>
      <c r="AX397" s="525"/>
      <c r="AY397" s="525"/>
      <c r="AZ397" s="525"/>
      <c r="BA397" s="157"/>
      <c r="BB397" s="157"/>
      <c r="BC397" s="157"/>
      <c r="BD397" s="157"/>
      <c r="BE397" s="157"/>
      <c r="BF397" s="157"/>
      <c r="BG397" s="157"/>
      <c r="BH397" s="157"/>
      <c r="BI397" s="157"/>
      <c r="BJ397" s="157"/>
      <c r="BK397" s="157"/>
      <c r="BL397" s="157"/>
      <c r="BM397" s="157"/>
      <c r="BN397" s="157"/>
      <c r="BO397" s="157"/>
      <c r="BP397" s="493"/>
      <c r="BQ397" s="157"/>
      <c r="BR397" s="494"/>
      <c r="BS397" s="157"/>
      <c r="BT397" s="157"/>
      <c r="BU397" s="157"/>
      <c r="BV397" s="157"/>
      <c r="BW397" s="157"/>
      <c r="BX397" s="157"/>
      <c r="BY397" s="157"/>
      <c r="BZ397" s="157"/>
      <c r="CA397" s="157"/>
      <c r="CB397" s="157"/>
      <c r="CC397" s="157"/>
      <c r="CD397" s="157"/>
      <c r="CE397" s="157"/>
      <c r="CF397" s="157"/>
      <c r="CG397" s="157"/>
      <c r="CH397" s="157"/>
      <c r="CI397" s="157"/>
      <c r="CJ397" s="157"/>
      <c r="CK397" s="157"/>
      <c r="CL397" s="157"/>
      <c r="CM397" s="157"/>
      <c r="CN397" s="157"/>
      <c r="CO397" s="157"/>
      <c r="CP397" s="157"/>
      <c r="CQ397" s="157"/>
      <c r="CR397" s="157"/>
      <c r="CS397" s="157"/>
      <c r="CT397" s="157"/>
      <c r="CU397" s="157"/>
      <c r="CV397" s="157"/>
      <c r="CW397" s="157"/>
      <c r="CX397" s="157"/>
      <c r="CY397" s="157"/>
      <c r="CZ397" s="157"/>
      <c r="DA397" s="157"/>
      <c r="DB397" s="157"/>
      <c r="DC397" s="157"/>
      <c r="DD397" s="157"/>
      <c r="DE397" s="157"/>
      <c r="DF397" s="157"/>
      <c r="DG397" s="157"/>
      <c r="DH397" s="157"/>
      <c r="DI397" s="157"/>
      <c r="DJ397" s="157"/>
      <c r="DK397" s="157"/>
      <c r="DL397" s="157"/>
      <c r="DM397" s="157"/>
      <c r="DN397" s="157"/>
      <c r="DO397" s="157"/>
      <c r="DP397" s="157"/>
      <c r="DQ397" s="157"/>
      <c r="DR397" s="157"/>
      <c r="DS397" s="157"/>
      <c r="DT397" s="157"/>
      <c r="DU397" s="157"/>
      <c r="DV397" s="157"/>
      <c r="DW397" s="157"/>
      <c r="DX397" s="157"/>
      <c r="DY397" s="157"/>
      <c r="DZ397" s="157"/>
      <c r="EA397" s="157"/>
      <c r="EB397" s="157"/>
      <c r="EC397" s="157"/>
      <c r="ED397" s="157"/>
      <c r="EE397" s="157"/>
    </row>
    <row r="398" spans="1:135" ht="9.75" customHeight="1">
      <c r="A398" s="157"/>
      <c r="B398" s="157"/>
      <c r="C398" s="157"/>
      <c r="D398" s="157"/>
      <c r="E398" s="157"/>
      <c r="F398" s="157"/>
      <c r="G398" s="157"/>
      <c r="H398" s="157"/>
      <c r="I398" s="494"/>
      <c r="J398" s="494"/>
      <c r="K398" s="494"/>
      <c r="L398" s="494"/>
      <c r="M398" s="494"/>
      <c r="N398" s="494"/>
      <c r="O398" s="494"/>
      <c r="P398" s="494"/>
      <c r="Q398" s="494"/>
      <c r="R398" s="494"/>
      <c r="S398" s="494"/>
      <c r="T398" s="494"/>
      <c r="U398" s="494"/>
      <c r="V398" s="494"/>
      <c r="W398" s="494"/>
      <c r="X398" s="494"/>
      <c r="Y398" s="494"/>
      <c r="Z398" s="494"/>
      <c r="AA398" s="494"/>
      <c r="AB398" s="494"/>
      <c r="AH398" s="492"/>
      <c r="AI398" s="157"/>
      <c r="AJ398" s="157"/>
      <c r="AK398" s="525"/>
      <c r="AL398" s="525"/>
      <c r="AM398" s="525"/>
      <c r="AN398" s="157"/>
      <c r="AO398" s="157"/>
      <c r="AP398" s="525"/>
      <c r="AQ398" s="525"/>
      <c r="AR398" s="525"/>
      <c r="AS398" s="525"/>
      <c r="AT398" s="525"/>
      <c r="AU398" s="525"/>
      <c r="AV398" s="525"/>
      <c r="AW398" s="525"/>
      <c r="AX398" s="525"/>
      <c r="AY398" s="525"/>
      <c r="AZ398" s="525"/>
      <c r="BA398" s="157"/>
      <c r="BB398" s="157"/>
      <c r="BC398" s="157"/>
      <c r="BD398" s="157"/>
      <c r="BE398" s="157"/>
      <c r="BF398" s="157"/>
      <c r="BG398" s="157"/>
      <c r="BH398" s="157"/>
      <c r="BI398" s="157"/>
      <c r="BJ398" s="157"/>
      <c r="BK398" s="157"/>
      <c r="BL398" s="157"/>
      <c r="BM398" s="157"/>
      <c r="BN398" s="157"/>
      <c r="BO398" s="157"/>
      <c r="BP398" s="493"/>
      <c r="BQ398" s="157"/>
      <c r="BR398" s="494"/>
      <c r="BS398" s="157"/>
      <c r="BT398" s="157"/>
      <c r="BU398" s="157"/>
      <c r="BV398" s="157"/>
      <c r="BW398" s="157"/>
      <c r="BX398" s="157"/>
      <c r="BY398" s="157"/>
      <c r="BZ398" s="157"/>
      <c r="CA398" s="157"/>
      <c r="CB398" s="157"/>
      <c r="CC398" s="157"/>
      <c r="CD398" s="157"/>
      <c r="CE398" s="157"/>
      <c r="CF398" s="157"/>
      <c r="CG398" s="157"/>
      <c r="CH398" s="157"/>
      <c r="CI398" s="157"/>
      <c r="CJ398" s="157"/>
      <c r="CK398" s="157"/>
      <c r="CL398" s="157"/>
      <c r="CM398" s="157"/>
      <c r="CN398" s="157"/>
      <c r="CO398" s="157"/>
      <c r="CP398" s="157"/>
      <c r="CQ398" s="157"/>
      <c r="CR398" s="157"/>
      <c r="CS398" s="157"/>
      <c r="CT398" s="157"/>
      <c r="CU398" s="157"/>
      <c r="CV398" s="157"/>
      <c r="CW398" s="157"/>
      <c r="CX398" s="157"/>
      <c r="CY398" s="157"/>
      <c r="CZ398" s="157"/>
      <c r="DA398" s="157"/>
      <c r="DB398" s="157"/>
      <c r="DC398" s="157"/>
      <c r="DD398" s="157"/>
      <c r="DE398" s="157"/>
      <c r="DF398" s="157"/>
      <c r="DG398" s="157"/>
      <c r="DH398" s="157"/>
      <c r="DI398" s="157"/>
      <c r="DJ398" s="157"/>
      <c r="DK398" s="157"/>
      <c r="DL398" s="157"/>
      <c r="DM398" s="157"/>
      <c r="DN398" s="157"/>
      <c r="DO398" s="157"/>
      <c r="DP398" s="157"/>
      <c r="DQ398" s="157"/>
      <c r="DR398" s="157"/>
      <c r="DS398" s="157"/>
      <c r="DT398" s="157"/>
      <c r="DU398" s="157"/>
      <c r="DV398" s="157"/>
      <c r="DW398" s="157"/>
      <c r="DX398" s="157"/>
      <c r="DY398" s="157"/>
      <c r="DZ398" s="157"/>
      <c r="EA398" s="157"/>
      <c r="EB398" s="157"/>
      <c r="EC398" s="157"/>
      <c r="ED398" s="157"/>
      <c r="EE398" s="157"/>
    </row>
    <row r="399" spans="1:135" ht="9.75" customHeight="1">
      <c r="A399" s="157"/>
      <c r="B399" s="157"/>
      <c r="C399" s="157"/>
      <c r="D399" s="157"/>
      <c r="E399" s="157"/>
      <c r="F399" s="157"/>
      <c r="G399" s="157"/>
      <c r="H399" s="157"/>
      <c r="I399" s="494"/>
      <c r="J399" s="494"/>
      <c r="K399" s="494"/>
      <c r="L399" s="494"/>
      <c r="M399" s="494"/>
      <c r="N399" s="494"/>
      <c r="O399" s="494"/>
      <c r="P399" s="494"/>
      <c r="Q399" s="494"/>
      <c r="R399" s="494"/>
      <c r="S399" s="494"/>
      <c r="T399" s="494"/>
      <c r="U399" s="494"/>
      <c r="V399" s="494"/>
      <c r="W399" s="494"/>
      <c r="X399" s="494"/>
      <c r="Y399" s="494"/>
      <c r="Z399" s="494"/>
      <c r="AA399" s="494"/>
      <c r="AB399" s="494"/>
      <c r="AH399" s="492"/>
      <c r="AI399" s="157"/>
      <c r="AJ399" s="157"/>
      <c r="AK399" s="525"/>
      <c r="AL399" s="525"/>
      <c r="AM399" s="525"/>
      <c r="AN399" s="157"/>
      <c r="AO399" s="157"/>
      <c r="AP399" s="525"/>
      <c r="AQ399" s="525"/>
      <c r="AR399" s="525"/>
      <c r="AS399" s="525"/>
      <c r="AT399" s="525"/>
      <c r="AU399" s="525"/>
      <c r="AV399" s="525"/>
      <c r="AW399" s="525"/>
      <c r="AX399" s="525"/>
      <c r="AY399" s="525"/>
      <c r="AZ399" s="525"/>
      <c r="BA399" s="157"/>
      <c r="BB399" s="157"/>
      <c r="BC399" s="157"/>
      <c r="BD399" s="157"/>
      <c r="BE399" s="157"/>
      <c r="BF399" s="157"/>
      <c r="BG399" s="157"/>
      <c r="BH399" s="157"/>
      <c r="BI399" s="157"/>
      <c r="BJ399" s="157"/>
      <c r="BK399" s="157"/>
      <c r="BL399" s="157"/>
      <c r="BM399" s="157"/>
      <c r="BN399" s="157"/>
      <c r="BO399" s="157"/>
      <c r="BP399" s="493"/>
      <c r="BQ399" s="157"/>
      <c r="BR399" s="494"/>
      <c r="BS399" s="157"/>
      <c r="BT399" s="157"/>
      <c r="BU399" s="157"/>
      <c r="BV399" s="157"/>
      <c r="BW399" s="157"/>
      <c r="BX399" s="157"/>
      <c r="BY399" s="157"/>
      <c r="BZ399" s="157"/>
      <c r="CA399" s="157"/>
      <c r="CB399" s="157"/>
      <c r="CC399" s="157"/>
      <c r="CD399" s="157"/>
      <c r="CE399" s="157"/>
      <c r="CF399" s="157"/>
      <c r="CG399" s="157"/>
      <c r="CH399" s="157"/>
      <c r="CI399" s="157"/>
      <c r="CJ399" s="157"/>
      <c r="CK399" s="157"/>
      <c r="CL399" s="157"/>
      <c r="CM399" s="157"/>
      <c r="CN399" s="157"/>
      <c r="CO399" s="157"/>
      <c r="CP399" s="157"/>
      <c r="CQ399" s="157"/>
      <c r="CR399" s="157"/>
      <c r="CS399" s="157"/>
      <c r="CT399" s="157"/>
      <c r="CU399" s="157"/>
      <c r="CV399" s="157"/>
      <c r="CW399" s="157"/>
      <c r="CX399" s="157"/>
      <c r="CY399" s="157"/>
      <c r="CZ399" s="157"/>
      <c r="DA399" s="157"/>
      <c r="DB399" s="157"/>
      <c r="DC399" s="157"/>
      <c r="DD399" s="157"/>
      <c r="DE399" s="157"/>
      <c r="DF399" s="157"/>
      <c r="DG399" s="157"/>
      <c r="DH399" s="157"/>
      <c r="DI399" s="157"/>
      <c r="DJ399" s="157"/>
      <c r="DK399" s="157"/>
      <c r="DL399" s="157"/>
      <c r="DM399" s="157"/>
      <c r="DN399" s="157"/>
      <c r="DO399" s="157"/>
      <c r="DP399" s="157"/>
      <c r="DQ399" s="157"/>
      <c r="DR399" s="157"/>
      <c r="DS399" s="157"/>
      <c r="DT399" s="157"/>
      <c r="DU399" s="157"/>
      <c r="DV399" s="157"/>
      <c r="DW399" s="157"/>
      <c r="DX399" s="157"/>
      <c r="DY399" s="157"/>
      <c r="DZ399" s="157"/>
      <c r="EA399" s="157"/>
      <c r="EB399" s="157"/>
      <c r="EC399" s="157"/>
      <c r="ED399" s="157"/>
      <c r="EE399" s="157"/>
    </row>
    <row r="400" spans="1:135" ht="9.75" customHeight="1">
      <c r="A400" s="157"/>
      <c r="B400" s="157"/>
      <c r="C400" s="157"/>
      <c r="D400" s="157"/>
      <c r="E400" s="157"/>
      <c r="F400" s="157"/>
      <c r="G400" s="157"/>
      <c r="H400" s="157"/>
      <c r="I400" s="494"/>
      <c r="J400" s="494"/>
      <c r="K400" s="494"/>
      <c r="L400" s="494"/>
      <c r="M400" s="494"/>
      <c r="N400" s="494"/>
      <c r="O400" s="494"/>
      <c r="P400" s="494"/>
      <c r="Q400" s="494"/>
      <c r="R400" s="494"/>
      <c r="S400" s="494"/>
      <c r="T400" s="494"/>
      <c r="U400" s="494"/>
      <c r="V400" s="494"/>
      <c r="W400" s="494"/>
      <c r="X400" s="494"/>
      <c r="Y400" s="494"/>
      <c r="Z400" s="494"/>
      <c r="AA400" s="494"/>
      <c r="AB400" s="494"/>
      <c r="AH400" s="492"/>
      <c r="AI400" s="157"/>
      <c r="AJ400" s="157"/>
      <c r="AK400" s="525"/>
      <c r="AL400" s="525"/>
      <c r="AM400" s="525"/>
      <c r="AN400" s="157"/>
      <c r="AO400" s="157"/>
      <c r="AP400" s="525"/>
      <c r="AQ400" s="525"/>
      <c r="AR400" s="525"/>
      <c r="AS400" s="525"/>
      <c r="AT400" s="525"/>
      <c r="AU400" s="525"/>
      <c r="AV400" s="525"/>
      <c r="AW400" s="525"/>
      <c r="AX400" s="525"/>
      <c r="AY400" s="525"/>
      <c r="AZ400" s="525"/>
      <c r="BA400" s="157"/>
      <c r="BB400" s="157"/>
      <c r="BC400" s="157"/>
      <c r="BD400" s="157"/>
      <c r="BE400" s="157"/>
      <c r="BF400" s="157"/>
      <c r="BG400" s="157"/>
      <c r="BH400" s="157"/>
      <c r="BI400" s="157"/>
      <c r="BJ400" s="157"/>
      <c r="BK400" s="157"/>
      <c r="BL400" s="157"/>
      <c r="BM400" s="157"/>
      <c r="BN400" s="157"/>
      <c r="BO400" s="157"/>
      <c r="BP400" s="493"/>
      <c r="BQ400" s="157"/>
      <c r="BR400" s="494"/>
      <c r="BS400" s="157"/>
      <c r="BT400" s="157"/>
      <c r="BU400" s="157"/>
      <c r="BV400" s="157"/>
      <c r="BW400" s="157"/>
      <c r="BX400" s="157"/>
      <c r="BY400" s="157"/>
      <c r="BZ400" s="157"/>
      <c r="CA400" s="157"/>
      <c r="CB400" s="157"/>
      <c r="CC400" s="157"/>
      <c r="CD400" s="157"/>
      <c r="CE400" s="157"/>
      <c r="CF400" s="157"/>
      <c r="CG400" s="157"/>
      <c r="CH400" s="157"/>
      <c r="CI400" s="157"/>
      <c r="CJ400" s="157"/>
      <c r="CK400" s="157"/>
      <c r="CL400" s="157"/>
      <c r="CM400" s="157"/>
      <c r="CN400" s="157"/>
      <c r="CO400" s="157"/>
      <c r="CP400" s="157"/>
      <c r="CQ400" s="157"/>
      <c r="CR400" s="157"/>
      <c r="CS400" s="157"/>
      <c r="CT400" s="157"/>
      <c r="CU400" s="157"/>
      <c r="CV400" s="157"/>
      <c r="CW400" s="157"/>
      <c r="CX400" s="157"/>
      <c r="CY400" s="157"/>
      <c r="CZ400" s="157"/>
      <c r="DA400" s="157"/>
      <c r="DB400" s="157"/>
      <c r="DC400" s="157"/>
      <c r="DD400" s="157"/>
      <c r="DE400" s="157"/>
      <c r="DF400" s="157"/>
      <c r="DG400" s="157"/>
      <c r="DH400" s="157"/>
      <c r="DI400" s="157"/>
      <c r="DJ400" s="157"/>
      <c r="DK400" s="157"/>
      <c r="DL400" s="157"/>
      <c r="DM400" s="157"/>
      <c r="DN400" s="157"/>
      <c r="DO400" s="157"/>
      <c r="DP400" s="157"/>
      <c r="DQ400" s="157"/>
      <c r="DR400" s="157"/>
      <c r="DS400" s="157"/>
      <c r="DT400" s="157"/>
      <c r="DU400" s="157"/>
      <c r="DV400" s="157"/>
      <c r="DW400" s="157"/>
      <c r="DX400" s="157"/>
      <c r="DY400" s="157"/>
      <c r="DZ400" s="157"/>
      <c r="EA400" s="157"/>
      <c r="EB400" s="157"/>
      <c r="EC400" s="157"/>
      <c r="ED400" s="157"/>
      <c r="EE400" s="157"/>
    </row>
    <row r="401" spans="1:135" ht="9.75" customHeight="1">
      <c r="A401" s="157"/>
      <c r="B401" s="157"/>
      <c r="C401" s="157"/>
      <c r="D401" s="157"/>
      <c r="E401" s="157"/>
      <c r="F401" s="157"/>
      <c r="G401" s="157"/>
      <c r="H401" s="157"/>
      <c r="I401" s="494"/>
      <c r="J401" s="494"/>
      <c r="K401" s="494"/>
      <c r="L401" s="494"/>
      <c r="M401" s="494"/>
      <c r="N401" s="494"/>
      <c r="O401" s="494"/>
      <c r="P401" s="494"/>
      <c r="Q401" s="494"/>
      <c r="R401" s="494"/>
      <c r="S401" s="494"/>
      <c r="T401" s="494"/>
      <c r="U401" s="494"/>
      <c r="V401" s="494"/>
      <c r="W401" s="494"/>
      <c r="X401" s="494"/>
      <c r="Y401" s="494"/>
      <c r="Z401" s="494"/>
      <c r="AA401" s="494"/>
      <c r="AB401" s="494"/>
      <c r="AH401" s="492"/>
      <c r="AI401" s="157"/>
      <c r="AJ401" s="157"/>
      <c r="AK401" s="525"/>
      <c r="AL401" s="525"/>
      <c r="AM401" s="525"/>
      <c r="AN401" s="157"/>
      <c r="AO401" s="157"/>
      <c r="AP401" s="525"/>
      <c r="AQ401" s="525"/>
      <c r="AR401" s="525"/>
      <c r="AS401" s="525"/>
      <c r="AT401" s="525"/>
      <c r="AU401" s="525"/>
      <c r="AV401" s="525"/>
      <c r="AW401" s="525"/>
      <c r="AX401" s="525"/>
      <c r="AY401" s="525"/>
      <c r="AZ401" s="525"/>
      <c r="BA401" s="157"/>
      <c r="BB401" s="157"/>
      <c r="BC401" s="157"/>
      <c r="BD401" s="157"/>
      <c r="BE401" s="157"/>
      <c r="BF401" s="157"/>
      <c r="BG401" s="157"/>
      <c r="BH401" s="157"/>
      <c r="BI401" s="157"/>
      <c r="BJ401" s="157"/>
      <c r="BK401" s="157"/>
      <c r="BL401" s="157"/>
      <c r="BM401" s="157"/>
      <c r="BN401" s="157"/>
      <c r="BO401" s="157"/>
      <c r="BP401" s="493"/>
      <c r="BQ401" s="157"/>
      <c r="BR401" s="494"/>
      <c r="BS401" s="157"/>
      <c r="BT401" s="157"/>
      <c r="BU401" s="157"/>
      <c r="BV401" s="157"/>
      <c r="BW401" s="157"/>
      <c r="BX401" s="157"/>
      <c r="BY401" s="157"/>
      <c r="BZ401" s="157"/>
      <c r="CA401" s="157"/>
      <c r="CB401" s="157"/>
      <c r="CC401" s="157"/>
      <c r="CD401" s="157"/>
      <c r="CE401" s="157"/>
      <c r="CF401" s="157"/>
      <c r="CG401" s="157"/>
      <c r="CH401" s="157"/>
      <c r="CI401" s="157"/>
      <c r="CJ401" s="157"/>
      <c r="CK401" s="157"/>
      <c r="CL401" s="157"/>
      <c r="CM401" s="157"/>
      <c r="CN401" s="157"/>
      <c r="CO401" s="157"/>
      <c r="CP401" s="157"/>
      <c r="CQ401" s="157"/>
      <c r="CR401" s="157"/>
      <c r="CS401" s="157"/>
      <c r="CT401" s="157"/>
      <c r="CU401" s="157"/>
      <c r="CV401" s="157"/>
      <c r="CW401" s="157"/>
      <c r="CX401" s="157"/>
      <c r="CY401" s="157"/>
      <c r="CZ401" s="157"/>
      <c r="DA401" s="157"/>
      <c r="DB401" s="157"/>
      <c r="DC401" s="157"/>
      <c r="DD401" s="157"/>
      <c r="DE401" s="157"/>
      <c r="DF401" s="157"/>
      <c r="DG401" s="157"/>
      <c r="DH401" s="157"/>
      <c r="DI401" s="157"/>
      <c r="DJ401" s="157"/>
      <c r="DK401" s="157"/>
      <c r="DL401" s="157"/>
      <c r="DM401" s="157"/>
      <c r="DN401" s="157"/>
      <c r="DO401" s="157"/>
      <c r="DP401" s="157"/>
      <c r="DQ401" s="157"/>
      <c r="DR401" s="157"/>
      <c r="DS401" s="157"/>
      <c r="DT401" s="157"/>
      <c r="DU401" s="157"/>
      <c r="DV401" s="157"/>
      <c r="DW401" s="157"/>
      <c r="DX401" s="157"/>
      <c r="DY401" s="157"/>
      <c r="DZ401" s="157"/>
      <c r="EA401" s="157"/>
      <c r="EB401" s="157"/>
      <c r="EC401" s="157"/>
      <c r="ED401" s="157"/>
      <c r="EE401" s="157"/>
    </row>
    <row r="402" spans="1:135" ht="9.75" customHeight="1">
      <c r="A402" s="157"/>
      <c r="B402" s="157"/>
      <c r="C402" s="157"/>
      <c r="D402" s="157"/>
      <c r="E402" s="157"/>
      <c r="F402" s="157"/>
      <c r="G402" s="157"/>
      <c r="H402" s="157"/>
      <c r="I402" s="494"/>
      <c r="J402" s="494"/>
      <c r="K402" s="494"/>
      <c r="L402" s="494"/>
      <c r="M402" s="494"/>
      <c r="N402" s="494"/>
      <c r="O402" s="494"/>
      <c r="P402" s="494"/>
      <c r="Q402" s="494"/>
      <c r="R402" s="494"/>
      <c r="S402" s="494"/>
      <c r="T402" s="494"/>
      <c r="U402" s="494"/>
      <c r="V402" s="494"/>
      <c r="W402" s="494"/>
      <c r="X402" s="494"/>
      <c r="Y402" s="494"/>
      <c r="Z402" s="494"/>
      <c r="AA402" s="494"/>
      <c r="AB402" s="494"/>
      <c r="AH402" s="492"/>
      <c r="AI402" s="157"/>
      <c r="AJ402" s="157"/>
      <c r="AK402" s="525"/>
      <c r="AL402" s="525"/>
      <c r="AM402" s="525"/>
      <c r="AN402" s="157"/>
      <c r="AO402" s="157"/>
      <c r="AP402" s="525"/>
      <c r="AQ402" s="525"/>
      <c r="AR402" s="525"/>
      <c r="AS402" s="525"/>
      <c r="AT402" s="525"/>
      <c r="AU402" s="525"/>
      <c r="AV402" s="525"/>
      <c r="AW402" s="525"/>
      <c r="AX402" s="525"/>
      <c r="AY402" s="525"/>
      <c r="AZ402" s="525"/>
      <c r="BA402" s="157"/>
      <c r="BB402" s="157"/>
      <c r="BC402" s="157"/>
      <c r="BD402" s="157"/>
      <c r="BE402" s="157"/>
      <c r="BF402" s="157"/>
      <c r="BG402" s="157"/>
      <c r="BH402" s="157"/>
      <c r="BI402" s="157"/>
      <c r="BJ402" s="157"/>
      <c r="BK402" s="157"/>
      <c r="BL402" s="157"/>
      <c r="BM402" s="157"/>
      <c r="BN402" s="157"/>
      <c r="BO402" s="157"/>
      <c r="BP402" s="493"/>
      <c r="BQ402" s="157"/>
      <c r="BR402" s="494"/>
      <c r="BS402" s="157"/>
      <c r="BT402" s="157"/>
      <c r="BU402" s="157"/>
      <c r="BV402" s="157"/>
      <c r="BW402" s="157"/>
      <c r="BX402" s="157"/>
      <c r="BY402" s="157"/>
      <c r="BZ402" s="157"/>
      <c r="CA402" s="157"/>
      <c r="CB402" s="157"/>
      <c r="CC402" s="157"/>
      <c r="CD402" s="157"/>
      <c r="CE402" s="157"/>
      <c r="CF402" s="157"/>
      <c r="CG402" s="157"/>
      <c r="CH402" s="157"/>
      <c r="CI402" s="157"/>
      <c r="CJ402" s="157"/>
      <c r="CK402" s="157"/>
      <c r="CL402" s="157"/>
      <c r="CM402" s="157"/>
      <c r="CN402" s="157"/>
      <c r="CO402" s="157"/>
      <c r="CP402" s="157"/>
      <c r="CQ402" s="157"/>
      <c r="CR402" s="157"/>
      <c r="CS402" s="157"/>
      <c r="CT402" s="157"/>
      <c r="CU402" s="157"/>
      <c r="CV402" s="157"/>
      <c r="CW402" s="157"/>
      <c r="CX402" s="157"/>
      <c r="CY402" s="157"/>
      <c r="CZ402" s="157"/>
      <c r="DA402" s="157"/>
      <c r="DB402" s="157"/>
      <c r="DC402" s="157"/>
      <c r="DD402" s="157"/>
      <c r="DE402" s="157"/>
      <c r="DF402" s="157"/>
      <c r="DG402" s="157"/>
      <c r="DH402" s="157"/>
      <c r="DI402" s="157"/>
      <c r="DJ402" s="157"/>
      <c r="DK402" s="157"/>
      <c r="DL402" s="157"/>
      <c r="DM402" s="157"/>
      <c r="DN402" s="157"/>
      <c r="DO402" s="157"/>
      <c r="DP402" s="157"/>
      <c r="DQ402" s="157"/>
      <c r="DR402" s="157"/>
      <c r="DS402" s="157"/>
      <c r="DT402" s="157"/>
      <c r="DU402" s="157"/>
      <c r="DV402" s="157"/>
      <c r="DW402" s="157"/>
      <c r="DX402" s="157"/>
      <c r="DY402" s="157"/>
      <c r="DZ402" s="157"/>
      <c r="EA402" s="157"/>
      <c r="EB402" s="157"/>
      <c r="EC402" s="157"/>
      <c r="ED402" s="157"/>
      <c r="EE402" s="157"/>
    </row>
    <row r="403" spans="1:135" ht="9.75" customHeight="1">
      <c r="A403" s="157"/>
      <c r="B403" s="157"/>
      <c r="C403" s="157"/>
      <c r="D403" s="157"/>
      <c r="E403" s="157"/>
      <c r="F403" s="157"/>
      <c r="G403" s="157"/>
      <c r="H403" s="157"/>
      <c r="I403" s="494"/>
      <c r="J403" s="494"/>
      <c r="K403" s="494"/>
      <c r="L403" s="494"/>
      <c r="M403" s="494"/>
      <c r="N403" s="494"/>
      <c r="O403" s="494"/>
      <c r="P403" s="494"/>
      <c r="Q403" s="494"/>
      <c r="R403" s="494"/>
      <c r="S403" s="494"/>
      <c r="T403" s="494"/>
      <c r="U403" s="494"/>
      <c r="V403" s="494"/>
      <c r="W403" s="494"/>
      <c r="X403" s="494"/>
      <c r="Y403" s="494"/>
      <c r="Z403" s="494"/>
      <c r="AA403" s="494"/>
      <c r="AB403" s="494"/>
      <c r="AH403" s="492"/>
      <c r="AI403" s="157"/>
      <c r="AJ403" s="157"/>
      <c r="AK403" s="525"/>
      <c r="AL403" s="525"/>
      <c r="AM403" s="525"/>
      <c r="AN403" s="157"/>
      <c r="AO403" s="157"/>
      <c r="AP403" s="525"/>
      <c r="AQ403" s="525"/>
      <c r="AR403" s="525"/>
      <c r="AS403" s="525"/>
      <c r="AT403" s="525"/>
      <c r="AU403" s="525"/>
      <c r="AV403" s="525"/>
      <c r="AW403" s="525"/>
      <c r="AX403" s="525"/>
      <c r="AY403" s="525"/>
      <c r="AZ403" s="525"/>
      <c r="BA403" s="157"/>
      <c r="BB403" s="157"/>
      <c r="BC403" s="157"/>
      <c r="BD403" s="157"/>
      <c r="BE403" s="157"/>
      <c r="BF403" s="157"/>
      <c r="BG403" s="157"/>
      <c r="BH403" s="157"/>
      <c r="BI403" s="157"/>
      <c r="BJ403" s="157"/>
      <c r="BK403" s="157"/>
      <c r="BL403" s="157"/>
      <c r="BM403" s="157"/>
      <c r="BN403" s="157"/>
      <c r="BO403" s="157"/>
      <c r="BP403" s="493"/>
      <c r="BQ403" s="157"/>
      <c r="BR403" s="494"/>
      <c r="BS403" s="157"/>
      <c r="BT403" s="157"/>
      <c r="BU403" s="157"/>
      <c r="BV403" s="157"/>
      <c r="BW403" s="157"/>
      <c r="BX403" s="157"/>
      <c r="BY403" s="157"/>
      <c r="BZ403" s="157"/>
      <c r="CA403" s="157"/>
      <c r="CB403" s="157"/>
      <c r="CC403" s="157"/>
      <c r="CD403" s="157"/>
      <c r="CE403" s="157"/>
      <c r="CF403" s="157"/>
      <c r="CG403" s="157"/>
      <c r="CH403" s="157"/>
      <c r="CI403" s="157"/>
      <c r="CJ403" s="157"/>
      <c r="CK403" s="157"/>
      <c r="CL403" s="157"/>
      <c r="CM403" s="157"/>
      <c r="CN403" s="157"/>
      <c r="CO403" s="157"/>
      <c r="CP403" s="157"/>
      <c r="CQ403" s="157"/>
      <c r="CR403" s="157"/>
      <c r="CS403" s="157"/>
      <c r="CT403" s="157"/>
      <c r="CU403" s="157"/>
      <c r="CV403" s="157"/>
      <c r="CW403" s="157"/>
      <c r="CX403" s="157"/>
      <c r="CY403" s="157"/>
      <c r="CZ403" s="157"/>
      <c r="DA403" s="157"/>
      <c r="DB403" s="157"/>
      <c r="DC403" s="157"/>
      <c r="DD403" s="157"/>
      <c r="DE403" s="157"/>
      <c r="DF403" s="157"/>
      <c r="DG403" s="157"/>
      <c r="DH403" s="157"/>
      <c r="DI403" s="157"/>
      <c r="DJ403" s="157"/>
      <c r="DK403" s="157"/>
      <c r="DL403" s="157"/>
      <c r="DM403" s="157"/>
      <c r="DN403" s="157"/>
      <c r="DO403" s="157"/>
      <c r="DP403" s="157"/>
      <c r="DQ403" s="157"/>
      <c r="DR403" s="157"/>
      <c r="DS403" s="157"/>
      <c r="DT403" s="157"/>
      <c r="DU403" s="157"/>
      <c r="DV403" s="157"/>
      <c r="DW403" s="157"/>
      <c r="DX403" s="157"/>
      <c r="DY403" s="157"/>
      <c r="DZ403" s="157"/>
      <c r="EA403" s="157"/>
      <c r="EB403" s="157"/>
      <c r="EC403" s="157"/>
      <c r="ED403" s="157"/>
      <c r="EE403" s="157"/>
    </row>
    <row r="404" spans="1:135" ht="9.75" customHeight="1">
      <c r="A404" s="157"/>
      <c r="B404" s="157"/>
      <c r="C404" s="157"/>
      <c r="D404" s="157"/>
      <c r="E404" s="157"/>
      <c r="F404" s="157"/>
      <c r="G404" s="157"/>
      <c r="H404" s="157"/>
      <c r="I404" s="494"/>
      <c r="J404" s="494"/>
      <c r="K404" s="494"/>
      <c r="L404" s="494"/>
      <c r="M404" s="494"/>
      <c r="N404" s="494"/>
      <c r="O404" s="494"/>
      <c r="P404" s="494"/>
      <c r="Q404" s="494"/>
      <c r="R404" s="494"/>
      <c r="S404" s="494"/>
      <c r="T404" s="494"/>
      <c r="U404" s="494"/>
      <c r="V404" s="494"/>
      <c r="W404" s="494"/>
      <c r="X404" s="494"/>
      <c r="Y404" s="494"/>
      <c r="Z404" s="494"/>
      <c r="AA404" s="494"/>
      <c r="AB404" s="494"/>
      <c r="AH404" s="492"/>
      <c r="AI404" s="157"/>
      <c r="AJ404" s="157"/>
      <c r="AK404" s="525"/>
      <c r="AL404" s="525"/>
      <c r="AM404" s="525"/>
      <c r="AN404" s="157"/>
      <c r="AO404" s="157"/>
      <c r="AP404" s="525"/>
      <c r="AQ404" s="525"/>
      <c r="AR404" s="525"/>
      <c r="AS404" s="525"/>
      <c r="AT404" s="525"/>
      <c r="AU404" s="525"/>
      <c r="AV404" s="525"/>
      <c r="AW404" s="525"/>
      <c r="AX404" s="525"/>
      <c r="AY404" s="525"/>
      <c r="AZ404" s="525"/>
      <c r="BA404" s="157"/>
      <c r="BB404" s="157"/>
      <c r="BC404" s="157"/>
      <c r="BD404" s="157"/>
      <c r="BE404" s="157"/>
      <c r="BF404" s="157"/>
      <c r="BG404" s="157"/>
      <c r="BH404" s="157"/>
      <c r="BI404" s="157"/>
      <c r="BJ404" s="157"/>
      <c r="BK404" s="157"/>
      <c r="BL404" s="157"/>
      <c r="BM404" s="157"/>
      <c r="BN404" s="157"/>
      <c r="BO404" s="157"/>
      <c r="BP404" s="493"/>
      <c r="BQ404" s="157"/>
      <c r="BR404" s="494"/>
      <c r="BS404" s="157"/>
      <c r="BT404" s="157"/>
      <c r="BU404" s="157"/>
      <c r="BV404" s="157"/>
      <c r="BW404" s="157"/>
      <c r="BX404" s="157"/>
      <c r="BY404" s="157"/>
      <c r="BZ404" s="157"/>
      <c r="CA404" s="157"/>
      <c r="CB404" s="157"/>
      <c r="CC404" s="157"/>
      <c r="CD404" s="157"/>
      <c r="CE404" s="157"/>
      <c r="CF404" s="157"/>
      <c r="CG404" s="157"/>
      <c r="CH404" s="157"/>
      <c r="CI404" s="157"/>
      <c r="CJ404" s="157"/>
      <c r="CK404" s="157"/>
      <c r="CL404" s="157"/>
      <c r="CM404" s="157"/>
      <c r="CN404" s="157"/>
      <c r="CO404" s="157"/>
      <c r="CP404" s="157"/>
      <c r="CQ404" s="157"/>
      <c r="CR404" s="157"/>
      <c r="CS404" s="157"/>
      <c r="CT404" s="157"/>
      <c r="CU404" s="157"/>
      <c r="CV404" s="157"/>
      <c r="CW404" s="157"/>
      <c r="CX404" s="157"/>
      <c r="CY404" s="157"/>
      <c r="CZ404" s="157"/>
      <c r="DA404" s="157"/>
      <c r="DB404" s="157"/>
      <c r="DC404" s="157"/>
      <c r="DD404" s="157"/>
      <c r="DE404" s="157"/>
      <c r="DF404" s="157"/>
      <c r="DG404" s="157"/>
      <c r="DH404" s="157"/>
      <c r="DI404" s="157"/>
      <c r="DJ404" s="157"/>
      <c r="DK404" s="157"/>
      <c r="DL404" s="157"/>
      <c r="DM404" s="157"/>
      <c r="DN404" s="157"/>
      <c r="DO404" s="157"/>
      <c r="DP404" s="157"/>
      <c r="DQ404" s="157"/>
      <c r="DR404" s="157"/>
      <c r="DS404" s="157"/>
      <c r="DT404" s="157"/>
      <c r="DU404" s="157"/>
      <c r="DV404" s="157"/>
      <c r="DW404" s="157"/>
      <c r="DX404" s="157"/>
      <c r="DY404" s="157"/>
      <c r="DZ404" s="157"/>
      <c r="EA404" s="157"/>
      <c r="EB404" s="157"/>
      <c r="EC404" s="157"/>
      <c r="ED404" s="157"/>
      <c r="EE404" s="157"/>
    </row>
    <row r="405" spans="1:135" ht="9.75" customHeight="1">
      <c r="A405" s="157"/>
      <c r="B405" s="157"/>
      <c r="C405" s="157"/>
      <c r="D405" s="157"/>
      <c r="E405" s="157"/>
      <c r="F405" s="157"/>
      <c r="G405" s="157"/>
      <c r="H405" s="157"/>
      <c r="I405" s="494"/>
      <c r="J405" s="494"/>
      <c r="K405" s="494"/>
      <c r="L405" s="494"/>
      <c r="M405" s="494"/>
      <c r="N405" s="494"/>
      <c r="O405" s="494"/>
      <c r="P405" s="494"/>
      <c r="Q405" s="494"/>
      <c r="R405" s="494"/>
      <c r="S405" s="494"/>
      <c r="T405" s="494"/>
      <c r="U405" s="494"/>
      <c r="V405" s="494"/>
      <c r="W405" s="494"/>
      <c r="X405" s="494"/>
      <c r="Y405" s="494"/>
      <c r="Z405" s="494"/>
      <c r="AA405" s="494"/>
      <c r="AB405" s="494"/>
      <c r="AH405" s="492"/>
      <c r="AI405" s="157"/>
      <c r="AJ405" s="157"/>
      <c r="AK405" s="525"/>
      <c r="AL405" s="525"/>
      <c r="AM405" s="525"/>
      <c r="AN405" s="157"/>
      <c r="AO405" s="157"/>
      <c r="AP405" s="525"/>
      <c r="AQ405" s="525"/>
      <c r="AR405" s="525"/>
      <c r="AS405" s="525"/>
      <c r="AT405" s="525"/>
      <c r="AU405" s="525"/>
      <c r="AV405" s="525"/>
      <c r="AW405" s="525"/>
      <c r="AX405" s="525"/>
      <c r="AY405" s="525"/>
      <c r="AZ405" s="525"/>
      <c r="BA405" s="157"/>
      <c r="BB405" s="157"/>
      <c r="BC405" s="157"/>
      <c r="BD405" s="157"/>
      <c r="BE405" s="157"/>
      <c r="BF405" s="157"/>
      <c r="BG405" s="157"/>
      <c r="BH405" s="157"/>
      <c r="BI405" s="157"/>
      <c r="BJ405" s="157"/>
      <c r="BK405" s="157"/>
      <c r="BL405" s="157"/>
      <c r="BM405" s="157"/>
      <c r="BN405" s="157"/>
      <c r="BO405" s="157"/>
      <c r="BP405" s="493"/>
      <c r="BQ405" s="157"/>
      <c r="BR405" s="494"/>
      <c r="BS405" s="157"/>
      <c r="BT405" s="157"/>
      <c r="BU405" s="157"/>
      <c r="BV405" s="157"/>
      <c r="BW405" s="157"/>
      <c r="BX405" s="157"/>
      <c r="BY405" s="157"/>
      <c r="BZ405" s="157"/>
      <c r="CA405" s="157"/>
      <c r="CB405" s="157"/>
      <c r="CC405" s="157"/>
      <c r="CD405" s="157"/>
      <c r="CE405" s="157"/>
      <c r="CF405" s="157"/>
      <c r="CG405" s="157"/>
      <c r="CH405" s="157"/>
      <c r="CI405" s="157"/>
      <c r="CJ405" s="157"/>
      <c r="CK405" s="157"/>
      <c r="CL405" s="157"/>
      <c r="CM405" s="157"/>
      <c r="CN405" s="157"/>
      <c r="CO405" s="157"/>
      <c r="CP405" s="157"/>
      <c r="CQ405" s="157"/>
      <c r="CR405" s="157"/>
      <c r="CS405" s="157"/>
      <c r="CT405" s="157"/>
      <c r="CU405" s="157"/>
      <c r="CV405" s="157"/>
      <c r="CW405" s="157"/>
      <c r="CX405" s="157"/>
      <c r="CY405" s="157"/>
      <c r="CZ405" s="157"/>
      <c r="DA405" s="157"/>
      <c r="DB405" s="157"/>
      <c r="DC405" s="157"/>
      <c r="DD405" s="157"/>
      <c r="DE405" s="157"/>
      <c r="DF405" s="157"/>
      <c r="DG405" s="157"/>
      <c r="DH405" s="157"/>
      <c r="DI405" s="157"/>
      <c r="DJ405" s="157"/>
      <c r="DK405" s="157"/>
      <c r="DL405" s="157"/>
      <c r="DM405" s="157"/>
      <c r="DN405" s="157"/>
      <c r="DO405" s="157"/>
      <c r="DP405" s="157"/>
      <c r="DQ405" s="157"/>
      <c r="DR405" s="157"/>
      <c r="DS405" s="157"/>
      <c r="DT405" s="157"/>
      <c r="DU405" s="157"/>
      <c r="DV405" s="157"/>
      <c r="DW405" s="157"/>
      <c r="DX405" s="157"/>
      <c r="DY405" s="157"/>
      <c r="DZ405" s="157"/>
      <c r="EA405" s="157"/>
      <c r="EB405" s="157"/>
      <c r="EC405" s="157"/>
      <c r="ED405" s="157"/>
      <c r="EE405" s="157"/>
    </row>
    <row r="406" spans="1:135" ht="9.75" customHeight="1">
      <c r="A406" s="157"/>
      <c r="B406" s="157"/>
      <c r="C406" s="157"/>
      <c r="D406" s="157"/>
      <c r="E406" s="157"/>
      <c r="F406" s="157"/>
      <c r="G406" s="157"/>
      <c r="H406" s="157"/>
      <c r="I406" s="494"/>
      <c r="J406" s="494"/>
      <c r="K406" s="494"/>
      <c r="L406" s="494"/>
      <c r="M406" s="494"/>
      <c r="N406" s="494"/>
      <c r="O406" s="494"/>
      <c r="P406" s="494"/>
      <c r="Q406" s="494"/>
      <c r="R406" s="494"/>
      <c r="S406" s="494"/>
      <c r="T406" s="494"/>
      <c r="U406" s="494"/>
      <c r="V406" s="494"/>
      <c r="W406" s="494"/>
      <c r="X406" s="494"/>
      <c r="Y406" s="494"/>
      <c r="Z406" s="494"/>
      <c r="AA406" s="494"/>
      <c r="AB406" s="494"/>
      <c r="AH406" s="492"/>
      <c r="AI406" s="157"/>
      <c r="AJ406" s="157"/>
      <c r="AK406" s="525"/>
      <c r="AL406" s="525"/>
      <c r="AM406" s="525"/>
      <c r="AN406" s="157"/>
      <c r="AO406" s="157"/>
      <c r="AP406" s="525"/>
      <c r="AQ406" s="525"/>
      <c r="AR406" s="525"/>
      <c r="AS406" s="525"/>
      <c r="AT406" s="525"/>
      <c r="AU406" s="525"/>
      <c r="AV406" s="525"/>
      <c r="AW406" s="525"/>
      <c r="AX406" s="525"/>
      <c r="AY406" s="525"/>
      <c r="AZ406" s="525"/>
      <c r="BA406" s="157"/>
      <c r="BB406" s="157"/>
      <c r="BC406" s="157"/>
      <c r="BD406" s="157"/>
      <c r="BE406" s="157"/>
      <c r="BF406" s="157"/>
      <c r="BG406" s="157"/>
      <c r="BH406" s="157"/>
      <c r="BI406" s="157"/>
      <c r="BJ406" s="157"/>
      <c r="BK406" s="157"/>
      <c r="BL406" s="157"/>
      <c r="BM406" s="157"/>
      <c r="BN406" s="157"/>
      <c r="BO406" s="157"/>
      <c r="BP406" s="493"/>
      <c r="BQ406" s="157"/>
      <c r="BR406" s="494"/>
      <c r="BS406" s="157"/>
      <c r="BT406" s="157"/>
      <c r="BU406" s="157"/>
      <c r="BV406" s="157"/>
      <c r="BW406" s="157"/>
      <c r="BX406" s="157"/>
      <c r="BY406" s="157"/>
      <c r="BZ406" s="157"/>
      <c r="CA406" s="157"/>
      <c r="CB406" s="157"/>
      <c r="CC406" s="157"/>
      <c r="CD406" s="157"/>
      <c r="CE406" s="157"/>
      <c r="CF406" s="157"/>
      <c r="CG406" s="157"/>
      <c r="CH406" s="157"/>
      <c r="CI406" s="157"/>
      <c r="CJ406" s="157"/>
      <c r="CK406" s="157"/>
      <c r="CL406" s="157"/>
      <c r="CM406" s="157"/>
      <c r="CN406" s="157"/>
      <c r="CO406" s="157"/>
      <c r="CP406" s="157"/>
      <c r="CQ406" s="157"/>
      <c r="CR406" s="157"/>
      <c r="CS406" s="157"/>
      <c r="CT406" s="157"/>
      <c r="CU406" s="157"/>
      <c r="CV406" s="157"/>
      <c r="CW406" s="157"/>
      <c r="CX406" s="157"/>
      <c r="CY406" s="157"/>
      <c r="CZ406" s="157"/>
      <c r="DA406" s="157"/>
      <c r="DB406" s="157"/>
      <c r="DC406" s="157"/>
      <c r="DD406" s="157"/>
      <c r="DE406" s="157"/>
      <c r="DF406" s="157"/>
      <c r="DG406" s="157"/>
      <c r="DH406" s="157"/>
      <c r="DI406" s="157"/>
      <c r="DJ406" s="157"/>
      <c r="DK406" s="157"/>
      <c r="DL406" s="157"/>
      <c r="DM406" s="157"/>
      <c r="DN406" s="157"/>
      <c r="DO406" s="157"/>
      <c r="DP406" s="157"/>
      <c r="DQ406" s="157"/>
      <c r="DR406" s="157"/>
      <c r="DS406" s="157"/>
      <c r="DT406" s="157"/>
      <c r="DU406" s="157"/>
      <c r="DV406" s="157"/>
      <c r="DW406" s="157"/>
      <c r="DX406" s="157"/>
      <c r="DY406" s="157"/>
      <c r="DZ406" s="157"/>
      <c r="EA406" s="157"/>
      <c r="EB406" s="157"/>
      <c r="EC406" s="157"/>
      <c r="ED406" s="157"/>
      <c r="EE406" s="157"/>
    </row>
    <row r="407" spans="1:135" ht="9.75" customHeight="1">
      <c r="A407" s="157"/>
      <c r="B407" s="157"/>
      <c r="C407" s="157"/>
      <c r="D407" s="157"/>
      <c r="E407" s="157"/>
      <c r="F407" s="157"/>
      <c r="G407" s="157"/>
      <c r="H407" s="157"/>
      <c r="I407" s="494"/>
      <c r="J407" s="494"/>
      <c r="K407" s="494"/>
      <c r="L407" s="494"/>
      <c r="M407" s="494"/>
      <c r="N407" s="494"/>
      <c r="O407" s="494"/>
      <c r="P407" s="494"/>
      <c r="Q407" s="494"/>
      <c r="R407" s="494"/>
      <c r="S407" s="494"/>
      <c r="T407" s="494"/>
      <c r="U407" s="494"/>
      <c r="V407" s="494"/>
      <c r="W407" s="494"/>
      <c r="X407" s="494"/>
      <c r="Y407" s="494"/>
      <c r="Z407" s="494"/>
      <c r="AA407" s="494"/>
      <c r="AB407" s="494"/>
      <c r="AH407" s="492"/>
      <c r="AI407" s="157"/>
      <c r="AJ407" s="157"/>
      <c r="AK407" s="525"/>
      <c r="AL407" s="525"/>
      <c r="AM407" s="525"/>
      <c r="AN407" s="157"/>
      <c r="AO407" s="157"/>
      <c r="AP407" s="525"/>
      <c r="AQ407" s="525"/>
      <c r="AR407" s="525"/>
      <c r="AS407" s="525"/>
      <c r="AT407" s="525"/>
      <c r="AU407" s="525"/>
      <c r="AV407" s="525"/>
      <c r="AW407" s="525"/>
      <c r="AX407" s="525"/>
      <c r="AY407" s="525"/>
      <c r="AZ407" s="525"/>
      <c r="BA407" s="157"/>
      <c r="BB407" s="157"/>
      <c r="BC407" s="157"/>
      <c r="BD407" s="157"/>
      <c r="BE407" s="157"/>
      <c r="BF407" s="157"/>
      <c r="BG407" s="157"/>
      <c r="BH407" s="157"/>
      <c r="BI407" s="157"/>
      <c r="BJ407" s="157"/>
      <c r="BK407" s="157"/>
      <c r="BL407" s="157"/>
      <c r="BM407" s="157"/>
      <c r="BN407" s="157"/>
      <c r="BO407" s="157"/>
      <c r="BP407" s="493"/>
      <c r="BQ407" s="157"/>
      <c r="BR407" s="494"/>
      <c r="BS407" s="157"/>
      <c r="BT407" s="157"/>
      <c r="BU407" s="157"/>
      <c r="BV407" s="157"/>
      <c r="BW407" s="157"/>
      <c r="BX407" s="157"/>
      <c r="BY407" s="157"/>
      <c r="BZ407" s="157"/>
      <c r="CA407" s="157"/>
      <c r="CB407" s="157"/>
      <c r="CC407" s="157"/>
      <c r="CD407" s="157"/>
      <c r="CE407" s="157"/>
      <c r="CF407" s="157"/>
      <c r="CG407" s="157"/>
      <c r="CH407" s="157"/>
      <c r="CI407" s="157"/>
      <c r="CJ407" s="157"/>
      <c r="CK407" s="157"/>
      <c r="CL407" s="157"/>
      <c r="CM407" s="157"/>
      <c r="CN407" s="157"/>
      <c r="CO407" s="157"/>
      <c r="CP407" s="157"/>
      <c r="CQ407" s="157"/>
      <c r="CR407" s="157"/>
      <c r="CS407" s="157"/>
      <c r="CT407" s="157"/>
      <c r="CU407" s="157"/>
      <c r="CV407" s="157"/>
      <c r="CW407" s="157"/>
      <c r="CX407" s="157"/>
      <c r="CY407" s="157"/>
      <c r="CZ407" s="157"/>
      <c r="DA407" s="157"/>
      <c r="DB407" s="157"/>
      <c r="DC407" s="157"/>
      <c r="DD407" s="157"/>
      <c r="DE407" s="157"/>
      <c r="DF407" s="157"/>
      <c r="DG407" s="157"/>
      <c r="DH407" s="157"/>
      <c r="DI407" s="157"/>
      <c r="DJ407" s="157"/>
      <c r="DK407" s="157"/>
      <c r="DL407" s="157"/>
      <c r="DM407" s="157"/>
      <c r="DN407" s="157"/>
      <c r="DO407" s="157"/>
      <c r="DP407" s="157"/>
      <c r="DQ407" s="157"/>
      <c r="DR407" s="157"/>
      <c r="DS407" s="157"/>
      <c r="DT407" s="157"/>
      <c r="DU407" s="157"/>
      <c r="DV407" s="157"/>
      <c r="DW407" s="157"/>
      <c r="DX407" s="157"/>
      <c r="DY407" s="157"/>
      <c r="DZ407" s="157"/>
      <c r="EA407" s="157"/>
      <c r="EB407" s="157"/>
      <c r="EC407" s="157"/>
      <c r="ED407" s="157"/>
      <c r="EE407" s="157"/>
    </row>
    <row r="408" spans="1:135" ht="9.75" customHeight="1">
      <c r="A408" s="157"/>
      <c r="B408" s="157"/>
      <c r="C408" s="157"/>
      <c r="D408" s="157"/>
      <c r="E408" s="157"/>
      <c r="F408" s="157"/>
      <c r="G408" s="157"/>
      <c r="H408" s="157"/>
      <c r="I408" s="494"/>
      <c r="J408" s="494"/>
      <c r="K408" s="494"/>
      <c r="L408" s="494"/>
      <c r="M408" s="494"/>
      <c r="N408" s="494"/>
      <c r="O408" s="494"/>
      <c r="P408" s="494"/>
      <c r="Q408" s="494"/>
      <c r="R408" s="494"/>
      <c r="S408" s="494"/>
      <c r="T408" s="494"/>
      <c r="U408" s="494"/>
      <c r="V408" s="494"/>
      <c r="W408" s="494"/>
      <c r="X408" s="494"/>
      <c r="Y408" s="494"/>
      <c r="Z408" s="494"/>
      <c r="AA408" s="494"/>
      <c r="AB408" s="494"/>
      <c r="AH408" s="492"/>
      <c r="AI408" s="157"/>
      <c r="AJ408" s="157"/>
      <c r="AK408" s="525"/>
      <c r="AL408" s="525"/>
      <c r="AM408" s="525"/>
      <c r="AN408" s="157"/>
      <c r="AO408" s="157"/>
      <c r="AP408" s="525"/>
      <c r="AQ408" s="525"/>
      <c r="AR408" s="525"/>
      <c r="AS408" s="525"/>
      <c r="AT408" s="525"/>
      <c r="AU408" s="525"/>
      <c r="AV408" s="525"/>
      <c r="AW408" s="525"/>
      <c r="AX408" s="525"/>
      <c r="AY408" s="525"/>
      <c r="AZ408" s="525"/>
      <c r="BA408" s="157"/>
      <c r="BB408" s="157"/>
      <c r="BC408" s="157"/>
      <c r="BD408" s="157"/>
      <c r="BE408" s="157"/>
      <c r="BF408" s="157"/>
      <c r="BG408" s="157"/>
      <c r="BH408" s="157"/>
      <c r="BI408" s="157"/>
      <c r="BJ408" s="157"/>
      <c r="BK408" s="157"/>
      <c r="BL408" s="157"/>
      <c r="BM408" s="157"/>
      <c r="BN408" s="157"/>
      <c r="BO408" s="157"/>
      <c r="BP408" s="493"/>
      <c r="BQ408" s="157"/>
      <c r="BR408" s="494"/>
      <c r="BS408" s="157"/>
      <c r="BT408" s="157"/>
      <c r="BU408" s="157"/>
      <c r="BV408" s="157"/>
      <c r="BW408" s="157"/>
      <c r="BX408" s="157"/>
      <c r="BY408" s="157"/>
      <c r="BZ408" s="157"/>
      <c r="CA408" s="157"/>
      <c r="CB408" s="157"/>
      <c r="CC408" s="157"/>
      <c r="CD408" s="157"/>
      <c r="CE408" s="157"/>
      <c r="CF408" s="157"/>
      <c r="CG408" s="157"/>
      <c r="CH408" s="157"/>
      <c r="CI408" s="157"/>
      <c r="CJ408" s="157"/>
      <c r="CK408" s="157"/>
      <c r="CL408" s="157"/>
      <c r="CM408" s="157"/>
      <c r="CN408" s="157"/>
      <c r="CO408" s="157"/>
      <c r="CP408" s="157"/>
      <c r="CQ408" s="157"/>
      <c r="CR408" s="157"/>
      <c r="CS408" s="157"/>
      <c r="CT408" s="157"/>
      <c r="CU408" s="157"/>
      <c r="CV408" s="157"/>
      <c r="CW408" s="157"/>
      <c r="CX408" s="157"/>
      <c r="CY408" s="157"/>
      <c r="CZ408" s="157"/>
      <c r="DA408" s="157"/>
      <c r="DB408" s="157"/>
      <c r="DC408" s="157"/>
      <c r="DD408" s="157"/>
      <c r="DE408" s="157"/>
      <c r="DF408" s="157"/>
      <c r="DG408" s="157"/>
      <c r="DH408" s="157"/>
      <c r="DI408" s="157"/>
      <c r="DJ408" s="157"/>
      <c r="DK408" s="157"/>
      <c r="DL408" s="157"/>
      <c r="DM408" s="157"/>
      <c r="DN408" s="157"/>
      <c r="DO408" s="157"/>
      <c r="DP408" s="157"/>
      <c r="DQ408" s="157"/>
      <c r="DR408" s="157"/>
      <c r="DS408" s="157"/>
      <c r="DT408" s="157"/>
      <c r="DU408" s="157"/>
      <c r="DV408" s="157"/>
      <c r="DW408" s="157"/>
      <c r="DX408" s="157"/>
      <c r="DY408" s="157"/>
      <c r="DZ408" s="157"/>
      <c r="EA408" s="157"/>
      <c r="EB408" s="157"/>
      <c r="EC408" s="157"/>
      <c r="ED408" s="157"/>
      <c r="EE408" s="157"/>
    </row>
    <row r="409" spans="1:135" ht="9.75" customHeight="1">
      <c r="A409" s="157"/>
      <c r="B409" s="157"/>
      <c r="C409" s="157"/>
      <c r="D409" s="157"/>
      <c r="E409" s="157"/>
      <c r="F409" s="157"/>
      <c r="G409" s="157"/>
      <c r="H409" s="157"/>
      <c r="I409" s="494"/>
      <c r="J409" s="494"/>
      <c r="K409" s="494"/>
      <c r="L409" s="494"/>
      <c r="M409" s="494"/>
      <c r="N409" s="494"/>
      <c r="O409" s="494"/>
      <c r="P409" s="494"/>
      <c r="Q409" s="494"/>
      <c r="R409" s="494"/>
      <c r="S409" s="494"/>
      <c r="T409" s="494"/>
      <c r="U409" s="494"/>
      <c r="V409" s="494"/>
      <c r="W409" s="494"/>
      <c r="X409" s="494"/>
      <c r="Y409" s="494"/>
      <c r="Z409" s="494"/>
      <c r="AA409" s="494"/>
      <c r="AB409" s="494"/>
      <c r="AH409" s="492"/>
      <c r="AI409" s="157"/>
      <c r="AJ409" s="157"/>
      <c r="AK409" s="525"/>
      <c r="AL409" s="525"/>
      <c r="AM409" s="525"/>
      <c r="AN409" s="157"/>
      <c r="AO409" s="157"/>
      <c r="AP409" s="525"/>
      <c r="AQ409" s="525"/>
      <c r="AR409" s="525"/>
      <c r="AS409" s="525"/>
      <c r="AT409" s="525"/>
      <c r="AU409" s="525"/>
      <c r="AV409" s="525"/>
      <c r="AW409" s="525"/>
      <c r="AX409" s="525"/>
      <c r="AY409" s="525"/>
      <c r="AZ409" s="525"/>
      <c r="BA409" s="157"/>
      <c r="BB409" s="157"/>
      <c r="BC409" s="157"/>
      <c r="BD409" s="157"/>
      <c r="BE409" s="157"/>
      <c r="BF409" s="157"/>
      <c r="BG409" s="157"/>
      <c r="BH409" s="157"/>
      <c r="BI409" s="157"/>
      <c r="BJ409" s="157"/>
      <c r="BK409" s="157"/>
      <c r="BL409" s="157"/>
      <c r="BM409" s="157"/>
      <c r="BN409" s="157"/>
      <c r="BO409" s="157"/>
      <c r="BP409" s="493"/>
      <c r="BQ409" s="157"/>
      <c r="BR409" s="494"/>
      <c r="BS409" s="157"/>
      <c r="BT409" s="157"/>
      <c r="BU409" s="157"/>
      <c r="BV409" s="157"/>
      <c r="BW409" s="157"/>
      <c r="BX409" s="157"/>
      <c r="BY409" s="157"/>
      <c r="BZ409" s="157"/>
      <c r="CA409" s="157"/>
      <c r="CB409" s="157"/>
      <c r="CC409" s="157"/>
      <c r="CD409" s="157"/>
      <c r="CE409" s="157"/>
      <c r="CF409" s="157"/>
      <c r="CG409" s="157"/>
      <c r="CH409" s="157"/>
      <c r="CI409" s="157"/>
      <c r="CJ409" s="157"/>
      <c r="CK409" s="157"/>
      <c r="CL409" s="157"/>
      <c r="CM409" s="157"/>
      <c r="CN409" s="157"/>
      <c r="CO409" s="157"/>
      <c r="CP409" s="157"/>
      <c r="CQ409" s="157"/>
      <c r="CR409" s="157"/>
      <c r="CS409" s="157"/>
      <c r="CT409" s="157"/>
      <c r="CU409" s="157"/>
      <c r="CV409" s="157"/>
      <c r="CW409" s="157"/>
      <c r="CX409" s="157"/>
      <c r="CY409" s="157"/>
      <c r="CZ409" s="157"/>
      <c r="DA409" s="157"/>
      <c r="DB409" s="157"/>
      <c r="DC409" s="157"/>
      <c r="DD409" s="157"/>
      <c r="DE409" s="157"/>
      <c r="DF409" s="157"/>
      <c r="DG409" s="157"/>
      <c r="DH409" s="157"/>
      <c r="DI409" s="157"/>
      <c r="DJ409" s="157"/>
      <c r="DK409" s="157"/>
      <c r="DL409" s="157"/>
      <c r="DM409" s="157"/>
      <c r="DN409" s="157"/>
      <c r="DO409" s="157"/>
      <c r="DP409" s="157"/>
      <c r="DQ409" s="157"/>
      <c r="DR409" s="157"/>
      <c r="DS409" s="157"/>
      <c r="DT409" s="157"/>
      <c r="DU409" s="157"/>
      <c r="DV409" s="157"/>
      <c r="DW409" s="157"/>
      <c r="DX409" s="157"/>
      <c r="DY409" s="157"/>
      <c r="DZ409" s="157"/>
      <c r="EA409" s="157"/>
      <c r="EB409" s="157"/>
      <c r="EC409" s="157"/>
      <c r="ED409" s="157"/>
      <c r="EE409" s="157"/>
    </row>
    <row r="410" spans="1:135" ht="9.75" customHeight="1">
      <c r="A410" s="157"/>
      <c r="B410" s="157"/>
      <c r="C410" s="157"/>
      <c r="D410" s="157"/>
      <c r="E410" s="157"/>
      <c r="F410" s="157"/>
      <c r="G410" s="157"/>
      <c r="H410" s="157"/>
      <c r="I410" s="494"/>
      <c r="J410" s="494"/>
      <c r="K410" s="494"/>
      <c r="L410" s="494"/>
      <c r="M410" s="494"/>
      <c r="N410" s="494"/>
      <c r="O410" s="494"/>
      <c r="P410" s="494"/>
      <c r="Q410" s="494"/>
      <c r="R410" s="494"/>
      <c r="S410" s="494"/>
      <c r="T410" s="494"/>
      <c r="U410" s="494"/>
      <c r="V410" s="494"/>
      <c r="W410" s="494"/>
      <c r="X410" s="494"/>
      <c r="Y410" s="494"/>
      <c r="Z410" s="494"/>
      <c r="AA410" s="494"/>
      <c r="AB410" s="494"/>
      <c r="AH410" s="492"/>
      <c r="AI410" s="157"/>
      <c r="AJ410" s="157"/>
      <c r="AK410" s="525"/>
      <c r="AL410" s="525"/>
      <c r="AM410" s="525"/>
      <c r="AN410" s="157"/>
      <c r="AO410" s="157"/>
      <c r="AP410" s="525"/>
      <c r="AQ410" s="525"/>
      <c r="AR410" s="525"/>
      <c r="AS410" s="525"/>
      <c r="AT410" s="525"/>
      <c r="AU410" s="525"/>
      <c r="AV410" s="525"/>
      <c r="AW410" s="525"/>
      <c r="AX410" s="525"/>
      <c r="AY410" s="525"/>
      <c r="AZ410" s="525"/>
      <c r="BA410" s="157"/>
      <c r="BB410" s="157"/>
      <c r="BC410" s="157"/>
      <c r="BD410" s="157"/>
      <c r="BE410" s="157"/>
      <c r="BF410" s="157"/>
      <c r="BG410" s="157"/>
      <c r="BH410" s="157"/>
      <c r="BI410" s="157"/>
      <c r="BJ410" s="157"/>
      <c r="BK410" s="157"/>
      <c r="BL410" s="157"/>
      <c r="BM410" s="157"/>
      <c r="BN410" s="157"/>
      <c r="BO410" s="157"/>
      <c r="BP410" s="493"/>
      <c r="BQ410" s="157"/>
      <c r="BR410" s="494"/>
      <c r="BS410" s="157"/>
      <c r="BT410" s="157"/>
      <c r="BU410" s="157"/>
      <c r="BV410" s="157"/>
      <c r="BW410" s="157"/>
      <c r="BX410" s="157"/>
      <c r="BY410" s="157"/>
      <c r="BZ410" s="157"/>
      <c r="CA410" s="157"/>
      <c r="CB410" s="157"/>
      <c r="CC410" s="157"/>
      <c r="CD410" s="157"/>
      <c r="CE410" s="157"/>
      <c r="CF410" s="157"/>
      <c r="CG410" s="157"/>
      <c r="CH410" s="157"/>
      <c r="CI410" s="157"/>
      <c r="CJ410" s="157"/>
      <c r="CK410" s="157"/>
      <c r="CL410" s="157"/>
      <c r="CM410" s="157"/>
      <c r="CN410" s="157"/>
      <c r="CO410" s="157"/>
      <c r="CP410" s="157"/>
      <c r="CQ410" s="157"/>
      <c r="CR410" s="157"/>
      <c r="CS410" s="157"/>
      <c r="CT410" s="157"/>
      <c r="CU410" s="157"/>
      <c r="CV410" s="157"/>
      <c r="CW410" s="157"/>
      <c r="CX410" s="157"/>
      <c r="CY410" s="157"/>
      <c r="CZ410" s="157"/>
      <c r="DA410" s="157"/>
      <c r="DB410" s="157"/>
      <c r="DC410" s="157"/>
      <c r="DD410" s="157"/>
      <c r="DE410" s="157"/>
      <c r="DF410" s="157"/>
      <c r="DG410" s="157"/>
      <c r="DH410" s="157"/>
      <c r="DI410" s="157"/>
      <c r="DJ410" s="157"/>
      <c r="DK410" s="157"/>
      <c r="DL410" s="157"/>
      <c r="DM410" s="157"/>
      <c r="DN410" s="157"/>
      <c r="DO410" s="157"/>
      <c r="DP410" s="157"/>
      <c r="DQ410" s="157"/>
      <c r="DR410" s="157"/>
      <c r="DS410" s="157"/>
      <c r="DT410" s="157"/>
      <c r="DU410" s="157"/>
      <c r="DV410" s="157"/>
      <c r="DW410" s="157"/>
      <c r="DX410" s="157"/>
      <c r="DY410" s="157"/>
      <c r="DZ410" s="157"/>
      <c r="EA410" s="157"/>
      <c r="EB410" s="157"/>
      <c r="EC410" s="157"/>
      <c r="ED410" s="157"/>
      <c r="EE410" s="157"/>
    </row>
    <row r="411" spans="1:135" ht="9.75" customHeight="1">
      <c r="A411" s="157"/>
      <c r="B411" s="157"/>
      <c r="C411" s="157"/>
      <c r="D411" s="157"/>
      <c r="E411" s="157"/>
      <c r="F411" s="157"/>
      <c r="G411" s="157"/>
      <c r="H411" s="157"/>
      <c r="I411" s="494"/>
      <c r="J411" s="494"/>
      <c r="K411" s="494"/>
      <c r="L411" s="494"/>
      <c r="M411" s="494"/>
      <c r="N411" s="494"/>
      <c r="O411" s="494"/>
      <c r="P411" s="494"/>
      <c r="Q411" s="494"/>
      <c r="R411" s="494"/>
      <c r="S411" s="494"/>
      <c r="T411" s="494"/>
      <c r="U411" s="494"/>
      <c r="V411" s="494"/>
      <c r="W411" s="494"/>
      <c r="X411" s="494"/>
      <c r="Y411" s="494"/>
      <c r="Z411" s="494"/>
      <c r="AA411" s="494"/>
      <c r="AB411" s="494"/>
      <c r="AH411" s="492"/>
      <c r="AI411" s="157"/>
      <c r="AJ411" s="157"/>
      <c r="AK411" s="525"/>
      <c r="AL411" s="525"/>
      <c r="AM411" s="525"/>
      <c r="AN411" s="157"/>
      <c r="AO411" s="157"/>
      <c r="AP411" s="525"/>
      <c r="AQ411" s="525"/>
      <c r="AR411" s="525"/>
      <c r="AS411" s="525"/>
      <c r="AT411" s="525"/>
      <c r="AU411" s="525"/>
      <c r="AV411" s="525"/>
      <c r="AW411" s="525"/>
      <c r="AX411" s="525"/>
      <c r="AY411" s="525"/>
      <c r="AZ411" s="525"/>
      <c r="BA411" s="157"/>
      <c r="BB411" s="157"/>
      <c r="BC411" s="157"/>
      <c r="BD411" s="157"/>
      <c r="BE411" s="157"/>
      <c r="BF411" s="157"/>
      <c r="BG411" s="157"/>
      <c r="BH411" s="157"/>
      <c r="BI411" s="157"/>
      <c r="BJ411" s="157"/>
      <c r="BK411" s="157"/>
      <c r="BL411" s="157"/>
      <c r="BM411" s="157"/>
      <c r="BN411" s="157"/>
      <c r="BO411" s="157"/>
      <c r="BP411" s="493"/>
      <c r="BQ411" s="157"/>
      <c r="BR411" s="494"/>
      <c r="BS411" s="157"/>
      <c r="BT411" s="157"/>
      <c r="BU411" s="157"/>
      <c r="BV411" s="157"/>
      <c r="BW411" s="157"/>
      <c r="BX411" s="157"/>
      <c r="BY411" s="157"/>
      <c r="BZ411" s="157"/>
      <c r="CA411" s="157"/>
      <c r="CB411" s="157"/>
      <c r="CC411" s="157"/>
      <c r="CD411" s="157"/>
      <c r="CE411" s="157"/>
      <c r="CF411" s="157"/>
      <c r="CG411" s="157"/>
      <c r="CH411" s="157"/>
      <c r="CI411" s="157"/>
      <c r="CJ411" s="157"/>
      <c r="CK411" s="157"/>
      <c r="CL411" s="157"/>
      <c r="CM411" s="157"/>
      <c r="CN411" s="157"/>
      <c r="CO411" s="157"/>
      <c r="CP411" s="157"/>
      <c r="CQ411" s="157"/>
      <c r="CR411" s="157"/>
      <c r="CS411" s="157"/>
      <c r="CT411" s="157"/>
      <c r="CU411" s="157"/>
      <c r="CV411" s="157"/>
      <c r="CW411" s="157"/>
      <c r="CX411" s="157"/>
      <c r="CY411" s="157"/>
      <c r="CZ411" s="157"/>
      <c r="DA411" s="157"/>
      <c r="DB411" s="157"/>
      <c r="DC411" s="157"/>
      <c r="DD411" s="157"/>
      <c r="DE411" s="157"/>
      <c r="DF411" s="157"/>
      <c r="DG411" s="157"/>
      <c r="DH411" s="157"/>
      <c r="DI411" s="157"/>
      <c r="DJ411" s="157"/>
      <c r="DK411" s="157"/>
      <c r="DL411" s="157"/>
      <c r="DM411" s="157"/>
      <c r="DN411" s="157"/>
      <c r="DO411" s="157"/>
      <c r="DP411" s="157"/>
      <c r="DQ411" s="157"/>
      <c r="DR411" s="157"/>
      <c r="DS411" s="157"/>
      <c r="DT411" s="157"/>
      <c r="DU411" s="157"/>
      <c r="DV411" s="157"/>
      <c r="DW411" s="157"/>
      <c r="DX411" s="157"/>
      <c r="DY411" s="157"/>
      <c r="DZ411" s="157"/>
      <c r="EA411" s="157"/>
      <c r="EB411" s="157"/>
      <c r="EC411" s="157"/>
      <c r="ED411" s="157"/>
      <c r="EE411" s="157"/>
    </row>
    <row r="412" spans="1:135" ht="9.75" customHeight="1">
      <c r="A412" s="157"/>
      <c r="B412" s="157"/>
      <c r="C412" s="157"/>
      <c r="D412" s="157"/>
      <c r="E412" s="157"/>
      <c r="F412" s="157"/>
      <c r="G412" s="157"/>
      <c r="H412" s="157"/>
      <c r="I412" s="494"/>
      <c r="J412" s="494"/>
      <c r="K412" s="494"/>
      <c r="L412" s="494"/>
      <c r="M412" s="494"/>
      <c r="N412" s="494"/>
      <c r="O412" s="494"/>
      <c r="P412" s="494"/>
      <c r="Q412" s="494"/>
      <c r="R412" s="494"/>
      <c r="S412" s="494"/>
      <c r="T412" s="494"/>
      <c r="U412" s="494"/>
      <c r="V412" s="494"/>
      <c r="W412" s="494"/>
      <c r="X412" s="494"/>
      <c r="Y412" s="494"/>
      <c r="Z412" s="494"/>
      <c r="AA412" s="494"/>
      <c r="AB412" s="494"/>
      <c r="AH412" s="492"/>
      <c r="AI412" s="157"/>
      <c r="AJ412" s="157"/>
      <c r="AK412" s="525"/>
      <c r="AL412" s="525"/>
      <c r="AM412" s="525"/>
      <c r="AN412" s="157"/>
      <c r="AO412" s="157"/>
      <c r="AP412" s="525"/>
      <c r="AQ412" s="525"/>
      <c r="AR412" s="525"/>
      <c r="AS412" s="525"/>
      <c r="AT412" s="525"/>
      <c r="AU412" s="525"/>
      <c r="AV412" s="525"/>
      <c r="AW412" s="525"/>
      <c r="AX412" s="525"/>
      <c r="AY412" s="525"/>
      <c r="AZ412" s="525"/>
      <c r="BA412" s="157"/>
      <c r="BB412" s="157"/>
      <c r="BC412" s="157"/>
      <c r="BD412" s="157"/>
      <c r="BE412" s="157"/>
      <c r="BF412" s="157"/>
      <c r="BG412" s="157"/>
      <c r="BH412" s="157"/>
      <c r="BI412" s="157"/>
      <c r="BJ412" s="157"/>
      <c r="BK412" s="157"/>
      <c r="BL412" s="157"/>
      <c r="BM412" s="157"/>
      <c r="BN412" s="157"/>
      <c r="BO412" s="157"/>
      <c r="BP412" s="493"/>
      <c r="BQ412" s="157"/>
      <c r="BR412" s="494"/>
      <c r="BS412" s="157"/>
      <c r="BT412" s="157"/>
      <c r="BU412" s="157"/>
      <c r="BV412" s="157"/>
      <c r="BW412" s="157"/>
      <c r="BX412" s="157"/>
      <c r="BY412" s="157"/>
      <c r="BZ412" s="157"/>
      <c r="CA412" s="157"/>
      <c r="CB412" s="157"/>
      <c r="CC412" s="157"/>
      <c r="CD412" s="157"/>
      <c r="CE412" s="157"/>
      <c r="CF412" s="157"/>
      <c r="CG412" s="157"/>
      <c r="CH412" s="157"/>
      <c r="CI412" s="157"/>
      <c r="CJ412" s="157"/>
      <c r="CK412" s="157"/>
      <c r="CL412" s="157"/>
      <c r="CM412" s="157"/>
      <c r="CN412" s="157"/>
      <c r="CO412" s="157"/>
      <c r="CP412" s="157"/>
      <c r="CQ412" s="157"/>
      <c r="CR412" s="157"/>
      <c r="CS412" s="157"/>
      <c r="CT412" s="157"/>
      <c r="CU412" s="157"/>
      <c r="CV412" s="157"/>
      <c r="CW412" s="157"/>
      <c r="CX412" s="157"/>
      <c r="CY412" s="157"/>
      <c r="CZ412" s="157"/>
      <c r="DA412" s="157"/>
      <c r="DB412" s="157"/>
      <c r="DC412" s="157"/>
      <c r="DD412" s="157"/>
      <c r="DE412" s="157"/>
      <c r="DF412" s="157"/>
      <c r="DG412" s="157"/>
      <c r="DH412" s="157"/>
      <c r="DI412" s="157"/>
      <c r="DJ412" s="157"/>
      <c r="DK412" s="157"/>
      <c r="DL412" s="157"/>
      <c r="DM412" s="157"/>
      <c r="DN412" s="157"/>
      <c r="DO412" s="157"/>
      <c r="DP412" s="157"/>
      <c r="DQ412" s="157"/>
      <c r="DR412" s="157"/>
      <c r="DS412" s="157"/>
      <c r="DT412" s="157"/>
      <c r="DU412" s="157"/>
      <c r="DV412" s="157"/>
      <c r="DW412" s="157"/>
      <c r="DX412" s="157"/>
      <c r="DY412" s="157"/>
      <c r="DZ412" s="157"/>
      <c r="EA412" s="157"/>
      <c r="EB412" s="157"/>
      <c r="EC412" s="157"/>
      <c r="ED412" s="157"/>
      <c r="EE412" s="157"/>
    </row>
    <row r="413" spans="1:135" ht="9.75" customHeight="1">
      <c r="A413" s="157"/>
      <c r="B413" s="157"/>
      <c r="C413" s="157"/>
      <c r="D413" s="157"/>
      <c r="E413" s="157"/>
      <c r="F413" s="157"/>
      <c r="G413" s="157"/>
      <c r="H413" s="157"/>
      <c r="I413" s="494"/>
      <c r="J413" s="494"/>
      <c r="K413" s="494"/>
      <c r="L413" s="494"/>
      <c r="M413" s="494"/>
      <c r="N413" s="494"/>
      <c r="O413" s="494"/>
      <c r="P413" s="494"/>
      <c r="Q413" s="494"/>
      <c r="R413" s="494"/>
      <c r="S413" s="494"/>
      <c r="T413" s="494"/>
      <c r="U413" s="494"/>
      <c r="V413" s="494"/>
      <c r="W413" s="494"/>
      <c r="X413" s="494"/>
      <c r="Y413" s="494"/>
      <c r="Z413" s="494"/>
      <c r="AA413" s="494"/>
      <c r="AB413" s="494"/>
      <c r="AH413" s="492"/>
      <c r="AI413" s="157"/>
      <c r="AJ413" s="157"/>
      <c r="AK413" s="525"/>
      <c r="AL413" s="525"/>
      <c r="AM413" s="525"/>
      <c r="AN413" s="157"/>
      <c r="AO413" s="157"/>
      <c r="AP413" s="525"/>
      <c r="AQ413" s="525"/>
      <c r="AR413" s="525"/>
      <c r="AS413" s="525"/>
      <c r="AT413" s="525"/>
      <c r="AU413" s="525"/>
      <c r="AV413" s="525"/>
      <c r="AW413" s="525"/>
      <c r="AX413" s="525"/>
      <c r="AY413" s="525"/>
      <c r="AZ413" s="525"/>
      <c r="BA413" s="157"/>
      <c r="BB413" s="157"/>
      <c r="BC413" s="157"/>
      <c r="BD413" s="157"/>
      <c r="BE413" s="157"/>
      <c r="BF413" s="157"/>
      <c r="BG413" s="157"/>
      <c r="BH413" s="157"/>
      <c r="BI413" s="157"/>
      <c r="BJ413" s="157"/>
      <c r="BK413" s="157"/>
      <c r="BL413" s="157"/>
      <c r="BM413" s="157"/>
      <c r="BN413" s="157"/>
      <c r="BO413" s="157"/>
      <c r="BP413" s="493"/>
      <c r="BQ413" s="157"/>
      <c r="BR413" s="494"/>
      <c r="BS413" s="157"/>
      <c r="BT413" s="157"/>
      <c r="BU413" s="157"/>
      <c r="BV413" s="157"/>
      <c r="BW413" s="157"/>
      <c r="BX413" s="157"/>
      <c r="BY413" s="157"/>
      <c r="BZ413" s="157"/>
      <c r="CA413" s="157"/>
      <c r="CB413" s="157"/>
      <c r="CC413" s="157"/>
      <c r="CD413" s="157"/>
      <c r="CE413" s="157"/>
      <c r="CF413" s="157"/>
      <c r="CG413" s="157"/>
      <c r="CH413" s="157"/>
      <c r="CI413" s="157"/>
      <c r="CJ413" s="157"/>
      <c r="CK413" s="157"/>
      <c r="CL413" s="157"/>
      <c r="CM413" s="157"/>
      <c r="CN413" s="157"/>
      <c r="CO413" s="157"/>
      <c r="CP413" s="157"/>
      <c r="CQ413" s="157"/>
      <c r="CR413" s="157"/>
      <c r="CS413" s="157"/>
      <c r="CT413" s="157"/>
      <c r="CU413" s="157"/>
      <c r="CV413" s="157"/>
      <c r="CW413" s="157"/>
      <c r="CX413" s="157"/>
      <c r="CY413" s="157"/>
      <c r="CZ413" s="157"/>
      <c r="DA413" s="157"/>
      <c r="DB413" s="157"/>
      <c r="DC413" s="157"/>
      <c r="DD413" s="157"/>
      <c r="DE413" s="157"/>
      <c r="DF413" s="157"/>
      <c r="DG413" s="157"/>
      <c r="DH413" s="157"/>
      <c r="DI413" s="157"/>
      <c r="DJ413" s="157"/>
      <c r="DK413" s="157"/>
      <c r="DL413" s="157"/>
      <c r="DM413" s="157"/>
      <c r="DN413" s="157"/>
      <c r="DO413" s="157"/>
      <c r="DP413" s="157"/>
      <c r="DQ413" s="157"/>
      <c r="DR413" s="157"/>
      <c r="DS413" s="157"/>
      <c r="DT413" s="157"/>
      <c r="DU413" s="157"/>
      <c r="DV413" s="157"/>
      <c r="DW413" s="157"/>
      <c r="DX413" s="157"/>
      <c r="DY413" s="157"/>
      <c r="DZ413" s="157"/>
      <c r="EA413" s="157"/>
      <c r="EB413" s="157"/>
      <c r="EC413" s="157"/>
      <c r="ED413" s="157"/>
      <c r="EE413" s="157"/>
    </row>
    <row r="414" spans="1:135" ht="9.75" customHeight="1">
      <c r="A414" s="157"/>
      <c r="B414" s="157"/>
      <c r="C414" s="157"/>
      <c r="D414" s="157"/>
      <c r="E414" s="157"/>
      <c r="F414" s="157"/>
      <c r="G414" s="157"/>
      <c r="H414" s="157"/>
      <c r="I414" s="494"/>
      <c r="J414" s="494"/>
      <c r="K414" s="494"/>
      <c r="L414" s="494"/>
      <c r="M414" s="494"/>
      <c r="N414" s="494"/>
      <c r="O414" s="494"/>
      <c r="P414" s="494"/>
      <c r="Q414" s="494"/>
      <c r="R414" s="494"/>
      <c r="S414" s="494"/>
      <c r="T414" s="494"/>
      <c r="U414" s="494"/>
      <c r="V414" s="494"/>
      <c r="W414" s="494"/>
      <c r="X414" s="494"/>
      <c r="Y414" s="494"/>
      <c r="Z414" s="494"/>
      <c r="AA414" s="494"/>
      <c r="AB414" s="494"/>
      <c r="AH414" s="492"/>
      <c r="AI414" s="157"/>
      <c r="AJ414" s="157"/>
      <c r="AK414" s="525"/>
      <c r="AL414" s="525"/>
      <c r="AM414" s="525"/>
      <c r="AN414" s="157"/>
      <c r="AO414" s="157"/>
      <c r="AP414" s="525"/>
      <c r="AQ414" s="525"/>
      <c r="AR414" s="525"/>
      <c r="AS414" s="525"/>
      <c r="AT414" s="525"/>
      <c r="AU414" s="525"/>
      <c r="AV414" s="525"/>
      <c r="AW414" s="525"/>
      <c r="AX414" s="525"/>
      <c r="AY414" s="525"/>
      <c r="AZ414" s="525"/>
      <c r="BA414" s="157"/>
      <c r="BB414" s="157"/>
      <c r="BC414" s="157"/>
      <c r="BD414" s="157"/>
      <c r="BE414" s="157"/>
      <c r="BF414" s="157"/>
      <c r="BG414" s="157"/>
      <c r="BH414" s="157"/>
      <c r="BI414" s="157"/>
      <c r="BJ414" s="157"/>
      <c r="BK414" s="157"/>
      <c r="BL414" s="157"/>
      <c r="BM414" s="157"/>
      <c r="BN414" s="157"/>
      <c r="BO414" s="157"/>
      <c r="BP414" s="493"/>
      <c r="BQ414" s="157"/>
      <c r="BR414" s="494"/>
      <c r="BS414" s="157"/>
      <c r="BT414" s="157"/>
      <c r="BU414" s="157"/>
      <c r="BV414" s="157"/>
      <c r="BW414" s="157"/>
      <c r="BX414" s="157"/>
      <c r="BY414" s="157"/>
      <c r="BZ414" s="157"/>
      <c r="CA414" s="157"/>
      <c r="CB414" s="157"/>
      <c r="CC414" s="157"/>
      <c r="CD414" s="157"/>
      <c r="CE414" s="157"/>
      <c r="CF414" s="157"/>
      <c r="CG414" s="157"/>
      <c r="CH414" s="157"/>
      <c r="CI414" s="157"/>
      <c r="CJ414" s="157"/>
      <c r="CK414" s="157"/>
      <c r="CL414" s="157"/>
      <c r="CM414" s="157"/>
      <c r="CN414" s="157"/>
      <c r="CO414" s="157"/>
      <c r="CP414" s="157"/>
      <c r="CQ414" s="157"/>
      <c r="CR414" s="157"/>
      <c r="CS414" s="157"/>
      <c r="CT414" s="157"/>
      <c r="CU414" s="157"/>
      <c r="CV414" s="157"/>
      <c r="CW414" s="157"/>
      <c r="CX414" s="157"/>
      <c r="CY414" s="157"/>
      <c r="CZ414" s="157"/>
      <c r="DA414" s="157"/>
      <c r="DB414" s="157"/>
      <c r="DC414" s="157"/>
      <c r="DD414" s="157"/>
      <c r="DE414" s="157"/>
      <c r="DF414" s="157"/>
      <c r="DG414" s="157"/>
      <c r="DH414" s="157"/>
      <c r="DI414" s="157"/>
      <c r="DJ414" s="157"/>
      <c r="DK414" s="157"/>
      <c r="DL414" s="157"/>
      <c r="DM414" s="157"/>
      <c r="DN414" s="157"/>
      <c r="DO414" s="157"/>
      <c r="DP414" s="157"/>
      <c r="DQ414" s="157"/>
      <c r="DR414" s="157"/>
      <c r="DS414" s="157"/>
      <c r="DT414" s="157"/>
      <c r="DU414" s="157"/>
      <c r="DV414" s="157"/>
      <c r="DW414" s="157"/>
      <c r="DX414" s="157"/>
      <c r="DY414" s="157"/>
      <c r="DZ414" s="157"/>
      <c r="EA414" s="157"/>
      <c r="EB414" s="157"/>
      <c r="EC414" s="157"/>
      <c r="ED414" s="157"/>
      <c r="EE414" s="157"/>
    </row>
    <row r="415" spans="1:135" ht="9.75" customHeight="1">
      <c r="A415" s="157"/>
      <c r="B415" s="157"/>
      <c r="C415" s="157"/>
      <c r="D415" s="157"/>
      <c r="E415" s="157"/>
      <c r="F415" s="157"/>
      <c r="G415" s="157"/>
      <c r="H415" s="157"/>
      <c r="I415" s="494"/>
      <c r="J415" s="494"/>
      <c r="K415" s="494"/>
      <c r="L415" s="494"/>
      <c r="M415" s="494"/>
      <c r="N415" s="494"/>
      <c r="O415" s="494"/>
      <c r="P415" s="494"/>
      <c r="Q415" s="494"/>
      <c r="R415" s="494"/>
      <c r="S415" s="494"/>
      <c r="T415" s="494"/>
      <c r="U415" s="494"/>
      <c r="V415" s="494"/>
      <c r="W415" s="494"/>
      <c r="X415" s="494"/>
      <c r="Y415" s="494"/>
      <c r="Z415" s="494"/>
      <c r="AA415" s="494"/>
      <c r="AB415" s="494"/>
      <c r="AH415" s="492"/>
      <c r="AI415" s="157"/>
      <c r="AJ415" s="157"/>
      <c r="AK415" s="525"/>
      <c r="AL415" s="525"/>
      <c r="AM415" s="525"/>
      <c r="AN415" s="157"/>
      <c r="AO415" s="157"/>
      <c r="AP415" s="525"/>
      <c r="AQ415" s="525"/>
      <c r="AR415" s="525"/>
      <c r="AS415" s="525"/>
      <c r="AT415" s="525"/>
      <c r="AU415" s="525"/>
      <c r="AV415" s="525"/>
      <c r="AW415" s="525"/>
      <c r="AX415" s="525"/>
      <c r="AY415" s="525"/>
      <c r="AZ415" s="525"/>
      <c r="BA415" s="157"/>
      <c r="BB415" s="157"/>
      <c r="BC415" s="157"/>
      <c r="BD415" s="157"/>
      <c r="BE415" s="157"/>
      <c r="BF415" s="157"/>
      <c r="BG415" s="157"/>
      <c r="BH415" s="157"/>
      <c r="BI415" s="157"/>
      <c r="BJ415" s="157"/>
      <c r="BK415" s="157"/>
      <c r="BL415" s="157"/>
      <c r="BM415" s="157"/>
      <c r="BN415" s="157"/>
      <c r="BO415" s="157"/>
      <c r="BP415" s="493"/>
      <c r="BQ415" s="157"/>
      <c r="BR415" s="494"/>
      <c r="BS415" s="157"/>
      <c r="BT415" s="157"/>
      <c r="BU415" s="157"/>
      <c r="BV415" s="157"/>
      <c r="BW415" s="157"/>
      <c r="BX415" s="157"/>
      <c r="BY415" s="157"/>
      <c r="BZ415" s="157"/>
      <c r="CA415" s="157"/>
      <c r="CB415" s="157"/>
      <c r="CC415" s="157"/>
      <c r="CD415" s="157"/>
      <c r="CE415" s="157"/>
      <c r="CF415" s="157"/>
      <c r="CG415" s="157"/>
      <c r="CH415" s="157"/>
      <c r="CI415" s="157"/>
      <c r="CJ415" s="157"/>
      <c r="CK415" s="157"/>
      <c r="CL415" s="157"/>
      <c r="CM415" s="157"/>
      <c r="CN415" s="157"/>
      <c r="CO415" s="157"/>
      <c r="CP415" s="157"/>
      <c r="CQ415" s="157"/>
      <c r="CR415" s="157"/>
      <c r="CS415" s="157"/>
      <c r="CT415" s="157"/>
      <c r="CU415" s="157"/>
      <c r="CV415" s="157"/>
      <c r="CW415" s="157"/>
      <c r="CX415" s="157"/>
      <c r="CY415" s="157"/>
      <c r="CZ415" s="157"/>
      <c r="DA415" s="157"/>
      <c r="DB415" s="157"/>
      <c r="DC415" s="157"/>
      <c r="DD415" s="157"/>
      <c r="DE415" s="157"/>
      <c r="DF415" s="157"/>
      <c r="DG415" s="157"/>
      <c r="DH415" s="157"/>
      <c r="DI415" s="157"/>
      <c r="DJ415" s="157"/>
      <c r="DK415" s="157"/>
      <c r="DL415" s="157"/>
      <c r="DM415" s="157"/>
      <c r="DN415" s="157"/>
      <c r="DO415" s="157"/>
      <c r="DP415" s="157"/>
      <c r="DQ415" s="157"/>
      <c r="DR415" s="157"/>
      <c r="DS415" s="157"/>
      <c r="DT415" s="157"/>
      <c r="DU415" s="157"/>
      <c r="DV415" s="157"/>
      <c r="DW415" s="157"/>
      <c r="DX415" s="157"/>
      <c r="DY415" s="157"/>
      <c r="DZ415" s="157"/>
      <c r="EA415" s="157"/>
      <c r="EB415" s="157"/>
      <c r="EC415" s="157"/>
      <c r="ED415" s="157"/>
      <c r="EE415" s="157"/>
    </row>
    <row r="416" spans="1:135" ht="9.75" customHeight="1">
      <c r="A416" s="157"/>
      <c r="B416" s="157"/>
      <c r="C416" s="157"/>
      <c r="D416" s="157"/>
      <c r="E416" s="157"/>
      <c r="F416" s="157"/>
      <c r="G416" s="157"/>
      <c r="H416" s="157"/>
      <c r="I416" s="494"/>
      <c r="J416" s="494"/>
      <c r="K416" s="494"/>
      <c r="L416" s="494"/>
      <c r="M416" s="494"/>
      <c r="N416" s="494"/>
      <c r="O416" s="494"/>
      <c r="P416" s="494"/>
      <c r="Q416" s="494"/>
      <c r="R416" s="494"/>
      <c r="S416" s="494"/>
      <c r="T416" s="494"/>
      <c r="U416" s="494"/>
      <c r="V416" s="494"/>
      <c r="W416" s="494"/>
      <c r="X416" s="494"/>
      <c r="Y416" s="494"/>
      <c r="Z416" s="494"/>
      <c r="AA416" s="494"/>
      <c r="AB416" s="494"/>
      <c r="AH416" s="492"/>
      <c r="AI416" s="157"/>
      <c r="AJ416" s="157"/>
      <c r="AK416" s="525"/>
      <c r="AL416" s="525"/>
      <c r="AM416" s="525"/>
      <c r="AN416" s="157"/>
      <c r="AO416" s="157"/>
      <c r="AP416" s="525"/>
      <c r="AQ416" s="525"/>
      <c r="AR416" s="525"/>
      <c r="AS416" s="525"/>
      <c r="AT416" s="525"/>
      <c r="AU416" s="525"/>
      <c r="AV416" s="525"/>
      <c r="AW416" s="525"/>
      <c r="AX416" s="525"/>
      <c r="AY416" s="525"/>
      <c r="AZ416" s="525"/>
      <c r="BA416" s="157"/>
      <c r="BB416" s="157"/>
      <c r="BC416" s="157"/>
      <c r="BD416" s="157"/>
      <c r="BE416" s="157"/>
      <c r="BF416" s="157"/>
      <c r="BG416" s="157"/>
      <c r="BH416" s="157"/>
      <c r="BI416" s="157"/>
      <c r="BJ416" s="157"/>
      <c r="BK416" s="157"/>
      <c r="BL416" s="157"/>
      <c r="BM416" s="157"/>
      <c r="BN416" s="157"/>
      <c r="BO416" s="157"/>
      <c r="BP416" s="493"/>
      <c r="BQ416" s="157"/>
      <c r="BR416" s="494"/>
      <c r="BS416" s="157"/>
      <c r="BT416" s="157"/>
      <c r="BU416" s="157"/>
      <c r="BV416" s="157"/>
      <c r="BW416" s="157"/>
      <c r="BX416" s="157"/>
      <c r="BY416" s="157"/>
      <c r="BZ416" s="157"/>
      <c r="CA416" s="157"/>
      <c r="CB416" s="157"/>
      <c r="CC416" s="157"/>
      <c r="CD416" s="157"/>
      <c r="CE416" s="157"/>
      <c r="CF416" s="157"/>
      <c r="CG416" s="157"/>
      <c r="CH416" s="157"/>
      <c r="CI416" s="157"/>
      <c r="CJ416" s="157"/>
      <c r="CK416" s="157"/>
      <c r="CL416" s="157"/>
      <c r="CM416" s="157"/>
      <c r="CN416" s="157"/>
      <c r="CO416" s="157"/>
      <c r="CP416" s="157"/>
      <c r="CQ416" s="157"/>
      <c r="CR416" s="157"/>
      <c r="CS416" s="157"/>
      <c r="CT416" s="157"/>
      <c r="CU416" s="157"/>
      <c r="CV416" s="157"/>
      <c r="CW416" s="157"/>
      <c r="CX416" s="157"/>
      <c r="CY416" s="157"/>
      <c r="CZ416" s="157"/>
      <c r="DA416" s="157"/>
      <c r="DB416" s="157"/>
      <c r="DC416" s="157"/>
      <c r="DD416" s="157"/>
      <c r="DE416" s="157"/>
      <c r="DF416" s="157"/>
      <c r="DG416" s="157"/>
      <c r="DH416" s="157"/>
      <c r="DI416" s="157"/>
      <c r="DJ416" s="157"/>
      <c r="DK416" s="157"/>
      <c r="DL416" s="157"/>
      <c r="DM416" s="157"/>
      <c r="DN416" s="157"/>
      <c r="DO416" s="157"/>
      <c r="DP416" s="157"/>
      <c r="DQ416" s="157"/>
      <c r="DR416" s="157"/>
      <c r="DS416" s="157"/>
      <c r="DT416" s="157"/>
      <c r="DU416" s="157"/>
      <c r="DV416" s="157"/>
      <c r="DW416" s="157"/>
      <c r="DX416" s="157"/>
      <c r="DY416" s="157"/>
      <c r="DZ416" s="157"/>
      <c r="EA416" s="157"/>
      <c r="EB416" s="157"/>
      <c r="EC416" s="157"/>
      <c r="ED416" s="157"/>
      <c r="EE416" s="157"/>
    </row>
    <row r="417" spans="1:135" ht="9.75" customHeight="1">
      <c r="A417" s="157"/>
      <c r="B417" s="157"/>
      <c r="C417" s="157"/>
      <c r="D417" s="157"/>
      <c r="E417" s="157"/>
      <c r="F417" s="157"/>
      <c r="G417" s="157"/>
      <c r="H417" s="157"/>
      <c r="I417" s="494"/>
      <c r="J417" s="494"/>
      <c r="K417" s="494"/>
      <c r="L417" s="494"/>
      <c r="M417" s="494"/>
      <c r="N417" s="494"/>
      <c r="O417" s="494"/>
      <c r="P417" s="494"/>
      <c r="Q417" s="494"/>
      <c r="R417" s="494"/>
      <c r="S417" s="494"/>
      <c r="T417" s="494"/>
      <c r="U417" s="494"/>
      <c r="V417" s="494"/>
      <c r="W417" s="494"/>
      <c r="X417" s="494"/>
      <c r="Y417" s="494"/>
      <c r="Z417" s="494"/>
      <c r="AA417" s="494"/>
      <c r="AB417" s="494"/>
      <c r="AH417" s="492"/>
      <c r="AI417" s="157"/>
      <c r="AJ417" s="157"/>
      <c r="AK417" s="525"/>
      <c r="AL417" s="525"/>
      <c r="AM417" s="525"/>
      <c r="AN417" s="157"/>
      <c r="AO417" s="157"/>
      <c r="AP417" s="525"/>
      <c r="AQ417" s="525"/>
      <c r="AR417" s="525"/>
      <c r="AS417" s="525"/>
      <c r="AT417" s="525"/>
      <c r="AU417" s="525"/>
      <c r="AV417" s="525"/>
      <c r="AW417" s="525"/>
      <c r="AX417" s="525"/>
      <c r="AY417" s="525"/>
      <c r="AZ417" s="525"/>
      <c r="BA417" s="157"/>
      <c r="BB417" s="157"/>
      <c r="BC417" s="157"/>
      <c r="BD417" s="157"/>
      <c r="BE417" s="157"/>
      <c r="BF417" s="157"/>
      <c r="BG417" s="157"/>
      <c r="BH417" s="157"/>
      <c r="BI417" s="157"/>
      <c r="BJ417" s="157"/>
      <c r="BK417" s="157"/>
      <c r="BL417" s="157"/>
      <c r="BM417" s="157"/>
      <c r="BN417" s="157"/>
      <c r="BO417" s="157"/>
      <c r="BP417" s="493"/>
      <c r="BQ417" s="157"/>
      <c r="BR417" s="494"/>
      <c r="BS417" s="157"/>
      <c r="BT417" s="157"/>
      <c r="BU417" s="157"/>
      <c r="BV417" s="157"/>
      <c r="BW417" s="157"/>
      <c r="BX417" s="157"/>
      <c r="BY417" s="157"/>
      <c r="BZ417" s="157"/>
      <c r="CA417" s="157"/>
      <c r="CB417" s="157"/>
      <c r="CC417" s="157"/>
      <c r="CD417" s="157"/>
      <c r="CE417" s="157"/>
      <c r="CF417" s="157"/>
      <c r="CG417" s="157"/>
      <c r="CH417" s="157"/>
      <c r="CI417" s="157"/>
      <c r="CJ417" s="157"/>
      <c r="CK417" s="157"/>
      <c r="CL417" s="157"/>
      <c r="CM417" s="157"/>
      <c r="CN417" s="157"/>
      <c r="CO417" s="157"/>
      <c r="CP417" s="157"/>
      <c r="CQ417" s="157"/>
      <c r="CR417" s="157"/>
      <c r="CS417" s="157"/>
      <c r="CT417" s="157"/>
      <c r="CU417" s="157"/>
      <c r="CV417" s="157"/>
      <c r="CW417" s="157"/>
      <c r="CX417" s="157"/>
      <c r="CY417" s="157"/>
      <c r="CZ417" s="157"/>
      <c r="DA417" s="157"/>
      <c r="DB417" s="157"/>
      <c r="DC417" s="157"/>
      <c r="DD417" s="157"/>
      <c r="DE417" s="157"/>
      <c r="DF417" s="157"/>
      <c r="DG417" s="157"/>
      <c r="DH417" s="157"/>
      <c r="DI417" s="157"/>
      <c r="DJ417" s="157"/>
      <c r="DK417" s="157"/>
      <c r="DL417" s="157"/>
      <c r="DM417" s="157"/>
      <c r="DN417" s="157"/>
      <c r="DO417" s="157"/>
      <c r="DP417" s="157"/>
      <c r="DQ417" s="157"/>
      <c r="DR417" s="157"/>
      <c r="DS417" s="157"/>
      <c r="DT417" s="157"/>
      <c r="DU417" s="157"/>
      <c r="DV417" s="157"/>
      <c r="DW417" s="157"/>
      <c r="DX417" s="157"/>
      <c r="DY417" s="157"/>
      <c r="DZ417" s="157"/>
      <c r="EA417" s="157"/>
      <c r="EB417" s="157"/>
      <c r="EC417" s="157"/>
      <c r="ED417" s="157"/>
      <c r="EE417" s="157"/>
    </row>
    <row r="418" spans="1:135" ht="9.75" customHeight="1">
      <c r="A418" s="157"/>
      <c r="B418" s="157"/>
      <c r="C418" s="157"/>
      <c r="D418" s="157"/>
      <c r="E418" s="157"/>
      <c r="F418" s="157"/>
      <c r="G418" s="157"/>
      <c r="H418" s="157"/>
      <c r="I418" s="494"/>
      <c r="J418" s="494"/>
      <c r="K418" s="494"/>
      <c r="L418" s="494"/>
      <c r="M418" s="494"/>
      <c r="N418" s="494"/>
      <c r="O418" s="494"/>
      <c r="P418" s="494"/>
      <c r="Q418" s="494"/>
      <c r="R418" s="494"/>
      <c r="S418" s="494"/>
      <c r="T418" s="494"/>
      <c r="U418" s="494"/>
      <c r="V418" s="494"/>
      <c r="W418" s="494"/>
      <c r="X418" s="494"/>
      <c r="Y418" s="494"/>
      <c r="Z418" s="494"/>
      <c r="AA418" s="494"/>
      <c r="AB418" s="494"/>
      <c r="AH418" s="492"/>
      <c r="AI418" s="157"/>
      <c r="AJ418" s="157"/>
      <c r="AK418" s="525"/>
      <c r="AL418" s="525"/>
      <c r="AM418" s="525"/>
      <c r="AN418" s="157"/>
      <c r="AO418" s="157"/>
      <c r="AP418" s="525"/>
      <c r="AQ418" s="525"/>
      <c r="AR418" s="525"/>
      <c r="AS418" s="525"/>
      <c r="AT418" s="525"/>
      <c r="AU418" s="525"/>
      <c r="AV418" s="525"/>
      <c r="AW418" s="525"/>
      <c r="AX418" s="525"/>
      <c r="AY418" s="525"/>
      <c r="AZ418" s="525"/>
      <c r="BA418" s="157"/>
      <c r="BB418" s="157"/>
      <c r="BC418" s="157"/>
      <c r="BD418" s="157"/>
      <c r="BE418" s="157"/>
      <c r="BF418" s="157"/>
      <c r="BG418" s="157"/>
      <c r="BH418" s="157"/>
      <c r="BI418" s="157"/>
      <c r="BJ418" s="157"/>
      <c r="BK418" s="157"/>
      <c r="BL418" s="157"/>
      <c r="BM418" s="157"/>
      <c r="BN418" s="157"/>
      <c r="BO418" s="157"/>
      <c r="BP418" s="493"/>
      <c r="BQ418" s="157"/>
      <c r="BR418" s="494"/>
      <c r="BS418" s="157"/>
      <c r="BT418" s="157"/>
      <c r="BU418" s="157"/>
      <c r="BV418" s="157"/>
      <c r="BW418" s="157"/>
      <c r="BX418" s="157"/>
      <c r="BY418" s="157"/>
      <c r="BZ418" s="157"/>
      <c r="CA418" s="157"/>
      <c r="CB418" s="157"/>
      <c r="CC418" s="157"/>
      <c r="CD418" s="157"/>
      <c r="CE418" s="157"/>
      <c r="CF418" s="157"/>
      <c r="CG418" s="157"/>
      <c r="CH418" s="157"/>
      <c r="CI418" s="157"/>
      <c r="CJ418" s="157"/>
      <c r="CK418" s="157"/>
      <c r="CL418" s="157"/>
      <c r="CM418" s="157"/>
      <c r="CN418" s="157"/>
      <c r="CO418" s="157"/>
      <c r="CP418" s="157"/>
      <c r="CQ418" s="157"/>
      <c r="CR418" s="157"/>
      <c r="CS418" s="157"/>
      <c r="CT418" s="157"/>
      <c r="CU418" s="157"/>
      <c r="CV418" s="157"/>
      <c r="CW418" s="157"/>
      <c r="CX418" s="157"/>
      <c r="CY418" s="157"/>
      <c r="CZ418" s="157"/>
      <c r="DA418" s="157"/>
      <c r="DB418" s="157"/>
      <c r="DC418" s="157"/>
      <c r="DD418" s="157"/>
      <c r="DE418" s="157"/>
      <c r="DF418" s="157"/>
      <c r="DG418" s="157"/>
      <c r="DH418" s="157"/>
      <c r="DI418" s="157"/>
      <c r="DJ418" s="157"/>
      <c r="DK418" s="157"/>
      <c r="DL418" s="157"/>
      <c r="DM418" s="157"/>
      <c r="DN418" s="157"/>
      <c r="DO418" s="157"/>
      <c r="DP418" s="157"/>
      <c r="DQ418" s="157"/>
      <c r="DR418" s="157"/>
      <c r="DS418" s="157"/>
      <c r="DT418" s="157"/>
      <c r="DU418" s="157"/>
      <c r="DV418" s="157"/>
      <c r="DW418" s="157"/>
      <c r="DX418" s="157"/>
      <c r="DY418" s="157"/>
      <c r="DZ418" s="157"/>
      <c r="EA418" s="157"/>
      <c r="EB418" s="157"/>
      <c r="EC418" s="157"/>
      <c r="ED418" s="157"/>
      <c r="EE418" s="157"/>
    </row>
    <row r="419" spans="1:135" ht="9.75" customHeight="1">
      <c r="A419" s="157"/>
      <c r="B419" s="157"/>
      <c r="C419" s="157"/>
      <c r="D419" s="157"/>
      <c r="E419" s="157"/>
      <c r="F419" s="157"/>
      <c r="G419" s="157"/>
      <c r="H419" s="157"/>
      <c r="I419" s="494"/>
      <c r="J419" s="494"/>
      <c r="K419" s="494"/>
      <c r="L419" s="494"/>
      <c r="M419" s="494"/>
      <c r="N419" s="494"/>
      <c r="O419" s="494"/>
      <c r="P419" s="494"/>
      <c r="Q419" s="494"/>
      <c r="R419" s="494"/>
      <c r="S419" s="494"/>
      <c r="T419" s="494"/>
      <c r="U419" s="494"/>
      <c r="V419" s="494"/>
      <c r="W419" s="494"/>
      <c r="X419" s="494"/>
      <c r="Y419" s="494"/>
      <c r="Z419" s="494"/>
      <c r="AA419" s="494"/>
      <c r="AB419" s="494"/>
      <c r="AH419" s="492"/>
      <c r="AI419" s="157"/>
      <c r="AJ419" s="157"/>
      <c r="AK419" s="525"/>
      <c r="AL419" s="525"/>
      <c r="AM419" s="525"/>
      <c r="AN419" s="157"/>
      <c r="AO419" s="157"/>
      <c r="AP419" s="525"/>
      <c r="AQ419" s="525"/>
      <c r="AR419" s="525"/>
      <c r="AS419" s="525"/>
      <c r="AT419" s="525"/>
      <c r="AU419" s="525"/>
      <c r="AV419" s="525"/>
      <c r="AW419" s="525"/>
      <c r="AX419" s="525"/>
      <c r="AY419" s="525"/>
      <c r="AZ419" s="525"/>
      <c r="BA419" s="157"/>
      <c r="BB419" s="157"/>
      <c r="BC419" s="157"/>
      <c r="BD419" s="157"/>
      <c r="BE419" s="157"/>
      <c r="BF419" s="157"/>
      <c r="BG419" s="157"/>
      <c r="BH419" s="157"/>
      <c r="BI419" s="157"/>
      <c r="BJ419" s="157"/>
      <c r="BK419" s="157"/>
      <c r="BL419" s="157"/>
      <c r="BM419" s="157"/>
      <c r="BN419" s="157"/>
      <c r="BO419" s="157"/>
      <c r="BP419" s="493"/>
      <c r="BQ419" s="157"/>
      <c r="BR419" s="494"/>
      <c r="BS419" s="157"/>
      <c r="BT419" s="157"/>
      <c r="BU419" s="157"/>
      <c r="BV419" s="157"/>
      <c r="BW419" s="157"/>
      <c r="BX419" s="157"/>
      <c r="BY419" s="157"/>
      <c r="BZ419" s="157"/>
      <c r="CA419" s="157"/>
      <c r="CB419" s="157"/>
      <c r="CC419" s="157"/>
      <c r="CD419" s="157"/>
      <c r="CE419" s="157"/>
      <c r="CF419" s="157"/>
      <c r="CG419" s="157"/>
      <c r="CH419" s="157"/>
      <c r="CI419" s="157"/>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row>
    <row r="420" spans="1:135" ht="9.75" customHeight="1">
      <c r="A420" s="157"/>
      <c r="B420" s="157"/>
      <c r="C420" s="157"/>
      <c r="D420" s="157"/>
      <c r="E420" s="157"/>
      <c r="F420" s="157"/>
      <c r="G420" s="157"/>
      <c r="H420" s="157"/>
      <c r="I420" s="494"/>
      <c r="J420" s="494"/>
      <c r="K420" s="494"/>
      <c r="L420" s="494"/>
      <c r="M420" s="494"/>
      <c r="N420" s="494"/>
      <c r="O420" s="494"/>
      <c r="P420" s="494"/>
      <c r="Q420" s="494"/>
      <c r="R420" s="494"/>
      <c r="S420" s="494"/>
      <c r="T420" s="494"/>
      <c r="U420" s="494"/>
      <c r="V420" s="494"/>
      <c r="W420" s="494"/>
      <c r="X420" s="494"/>
      <c r="Y420" s="494"/>
      <c r="Z420" s="494"/>
      <c r="AA420" s="494"/>
      <c r="AB420" s="494"/>
      <c r="AH420" s="492"/>
      <c r="AI420" s="157"/>
      <c r="AJ420" s="157"/>
      <c r="AK420" s="525"/>
      <c r="AL420" s="525"/>
      <c r="AM420" s="525"/>
      <c r="AN420" s="157"/>
      <c r="AO420" s="157"/>
      <c r="AP420" s="525"/>
      <c r="AQ420" s="525"/>
      <c r="AR420" s="525"/>
      <c r="AS420" s="525"/>
      <c r="AT420" s="525"/>
      <c r="AU420" s="525"/>
      <c r="AV420" s="525"/>
      <c r="AW420" s="525"/>
      <c r="AX420" s="525"/>
      <c r="AY420" s="525"/>
      <c r="AZ420" s="525"/>
      <c r="BA420" s="157"/>
      <c r="BB420" s="157"/>
      <c r="BC420" s="157"/>
      <c r="BD420" s="157"/>
      <c r="BE420" s="157"/>
      <c r="BF420" s="157"/>
      <c r="BG420" s="157"/>
      <c r="BH420" s="157"/>
      <c r="BI420" s="157"/>
      <c r="BJ420" s="157"/>
      <c r="BK420" s="157"/>
      <c r="BL420" s="157"/>
      <c r="BM420" s="157"/>
      <c r="BN420" s="157"/>
      <c r="BO420" s="157"/>
      <c r="BP420" s="493"/>
      <c r="BQ420" s="157"/>
      <c r="BR420" s="494"/>
      <c r="BS420" s="157"/>
      <c r="BT420" s="157"/>
      <c r="BU420" s="157"/>
      <c r="BV420" s="157"/>
      <c r="BW420" s="157"/>
      <c r="BX420" s="157"/>
      <c r="BY420" s="157"/>
      <c r="BZ420" s="157"/>
      <c r="CA420" s="157"/>
      <c r="CB420" s="157"/>
      <c r="CC420" s="157"/>
      <c r="CD420" s="157"/>
      <c r="CE420" s="157"/>
      <c r="CF420" s="157"/>
      <c r="CG420" s="157"/>
      <c r="CH420" s="157"/>
      <c r="CI420" s="157"/>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row>
    <row r="421" spans="1:135" ht="9.75" customHeight="1">
      <c r="A421" s="157"/>
      <c r="B421" s="157"/>
      <c r="C421" s="157"/>
      <c r="D421" s="157"/>
      <c r="E421" s="157"/>
      <c r="F421" s="157"/>
      <c r="G421" s="157"/>
      <c r="H421" s="157"/>
      <c r="I421" s="494"/>
      <c r="J421" s="494"/>
      <c r="K421" s="494"/>
      <c r="L421" s="494"/>
      <c r="M421" s="494"/>
      <c r="N421" s="494"/>
      <c r="O421" s="494"/>
      <c r="P421" s="494"/>
      <c r="Q421" s="494"/>
      <c r="R421" s="494"/>
      <c r="S421" s="494"/>
      <c r="T421" s="494"/>
      <c r="U421" s="494"/>
      <c r="V421" s="494"/>
      <c r="W421" s="494"/>
      <c r="X421" s="494"/>
      <c r="Y421" s="494"/>
      <c r="Z421" s="494"/>
      <c r="AA421" s="494"/>
      <c r="AB421" s="494"/>
      <c r="AH421" s="492"/>
      <c r="AI421" s="157"/>
      <c r="AJ421" s="157"/>
      <c r="AK421" s="525"/>
      <c r="AL421" s="525"/>
      <c r="AM421" s="525"/>
      <c r="AN421" s="157"/>
      <c r="AO421" s="157"/>
      <c r="AP421" s="525"/>
      <c r="AQ421" s="525"/>
      <c r="AR421" s="525"/>
      <c r="AS421" s="525"/>
      <c r="AT421" s="525"/>
      <c r="AU421" s="525"/>
      <c r="AV421" s="525"/>
      <c r="AW421" s="525"/>
      <c r="AX421" s="525"/>
      <c r="AY421" s="525"/>
      <c r="AZ421" s="525"/>
      <c r="BA421" s="157"/>
      <c r="BB421" s="157"/>
      <c r="BC421" s="157"/>
      <c r="BD421" s="157"/>
      <c r="BE421" s="157"/>
      <c r="BF421" s="157"/>
      <c r="BG421" s="157"/>
      <c r="BH421" s="157"/>
      <c r="BI421" s="157"/>
      <c r="BJ421" s="157"/>
      <c r="BK421" s="157"/>
      <c r="BL421" s="157"/>
      <c r="BM421" s="157"/>
      <c r="BN421" s="157"/>
      <c r="BO421" s="157"/>
      <c r="BP421" s="493"/>
      <c r="BQ421" s="157"/>
      <c r="BR421" s="494"/>
      <c r="BS421" s="157"/>
      <c r="BT421" s="157"/>
      <c r="BU421" s="157"/>
      <c r="BV421" s="157"/>
      <c r="BW421" s="157"/>
      <c r="BX421" s="157"/>
      <c r="BY421" s="157"/>
      <c r="BZ421" s="157"/>
      <c r="CA421" s="157"/>
      <c r="CB421" s="157"/>
      <c r="CC421" s="157"/>
      <c r="CD421" s="157"/>
      <c r="CE421" s="157"/>
      <c r="CF421" s="157"/>
      <c r="CG421" s="157"/>
      <c r="CH421" s="157"/>
      <c r="CI421" s="157"/>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row>
    <row r="422" spans="1:135" ht="9.75" customHeight="1">
      <c r="A422" s="157"/>
      <c r="B422" s="157"/>
      <c r="C422" s="157"/>
      <c r="D422" s="157"/>
      <c r="E422" s="157"/>
      <c r="F422" s="157"/>
      <c r="G422" s="157"/>
      <c r="H422" s="157"/>
      <c r="I422" s="494"/>
      <c r="J422" s="494"/>
      <c r="K422" s="494"/>
      <c r="L422" s="494"/>
      <c r="M422" s="494"/>
      <c r="N422" s="494"/>
      <c r="O422" s="494"/>
      <c r="P422" s="494"/>
      <c r="Q422" s="494"/>
      <c r="R422" s="494"/>
      <c r="S422" s="494"/>
      <c r="T422" s="494"/>
      <c r="U422" s="494"/>
      <c r="V422" s="494"/>
      <c r="W422" s="494"/>
      <c r="X422" s="494"/>
      <c r="Y422" s="494"/>
      <c r="Z422" s="494"/>
      <c r="AA422" s="494"/>
      <c r="AB422" s="494"/>
      <c r="AH422" s="492"/>
      <c r="AI422" s="157"/>
      <c r="AJ422" s="157"/>
      <c r="AK422" s="525"/>
      <c r="AL422" s="525"/>
      <c r="AM422" s="525"/>
      <c r="AN422" s="157"/>
      <c r="AO422" s="157"/>
      <c r="AP422" s="525"/>
      <c r="AQ422" s="525"/>
      <c r="AR422" s="525"/>
      <c r="AS422" s="525"/>
      <c r="AT422" s="525"/>
      <c r="AU422" s="525"/>
      <c r="AV422" s="525"/>
      <c r="AW422" s="525"/>
      <c r="AX422" s="525"/>
      <c r="AY422" s="525"/>
      <c r="AZ422" s="525"/>
      <c r="BA422" s="157"/>
      <c r="BB422" s="157"/>
      <c r="BC422" s="157"/>
      <c r="BD422" s="157"/>
      <c r="BE422" s="157"/>
      <c r="BF422" s="157"/>
      <c r="BG422" s="157"/>
      <c r="BH422" s="157"/>
      <c r="BI422" s="157"/>
      <c r="BJ422" s="157"/>
      <c r="BK422" s="157"/>
      <c r="BL422" s="157"/>
      <c r="BM422" s="157"/>
      <c r="BN422" s="157"/>
      <c r="BO422" s="157"/>
      <c r="BP422" s="493"/>
      <c r="BQ422" s="157"/>
      <c r="BR422" s="494"/>
      <c r="BS422" s="157"/>
      <c r="BT422" s="157"/>
      <c r="BU422" s="157"/>
      <c r="BV422" s="157"/>
      <c r="BW422" s="157"/>
      <c r="BX422" s="157"/>
      <c r="BY422" s="157"/>
      <c r="BZ422" s="157"/>
      <c r="CA422" s="157"/>
      <c r="CB422" s="157"/>
      <c r="CC422" s="157"/>
      <c r="CD422" s="157"/>
      <c r="CE422" s="157"/>
      <c r="CF422" s="157"/>
      <c r="CG422" s="157"/>
      <c r="CH422" s="157"/>
      <c r="CI422" s="157"/>
      <c r="CJ422" s="157"/>
      <c r="CK422" s="157"/>
      <c r="CL422" s="157"/>
      <c r="CM422" s="157"/>
      <c r="CN422" s="157"/>
      <c r="CO422" s="157"/>
      <c r="CP422" s="157"/>
      <c r="CQ422" s="157"/>
      <c r="CR422" s="157"/>
      <c r="CS422" s="157"/>
      <c r="CT422" s="157"/>
      <c r="CU422" s="157"/>
      <c r="CV422" s="157"/>
      <c r="CW422" s="157"/>
      <c r="CX422" s="157"/>
      <c r="CY422" s="157"/>
      <c r="CZ422" s="157"/>
      <c r="DA422" s="157"/>
      <c r="DB422" s="157"/>
      <c r="DC422" s="157"/>
      <c r="DD422" s="157"/>
      <c r="DE422" s="157"/>
      <c r="DF422" s="157"/>
      <c r="DG422" s="157"/>
      <c r="DH422" s="157"/>
      <c r="DI422" s="157"/>
      <c r="DJ422" s="157"/>
      <c r="DK422" s="157"/>
      <c r="DL422" s="157"/>
      <c r="DM422" s="157"/>
      <c r="DN422" s="157"/>
      <c r="DO422" s="157"/>
      <c r="DP422" s="157"/>
      <c r="DQ422" s="157"/>
      <c r="DR422" s="157"/>
      <c r="DS422" s="157"/>
      <c r="DT422" s="157"/>
      <c r="DU422" s="157"/>
      <c r="DV422" s="157"/>
      <c r="DW422" s="157"/>
      <c r="DX422" s="157"/>
      <c r="DY422" s="157"/>
      <c r="DZ422" s="157"/>
      <c r="EA422" s="157"/>
      <c r="EB422" s="157"/>
      <c r="EC422" s="157"/>
      <c r="ED422" s="157"/>
      <c r="EE422" s="157"/>
    </row>
    <row r="423" spans="1:135" ht="9.75" customHeight="1">
      <c r="A423" s="157"/>
      <c r="B423" s="157"/>
      <c r="C423" s="157"/>
      <c r="D423" s="157"/>
      <c r="E423" s="157"/>
      <c r="F423" s="157"/>
      <c r="G423" s="157"/>
      <c r="H423" s="157"/>
      <c r="I423" s="494"/>
      <c r="J423" s="494"/>
      <c r="K423" s="494"/>
      <c r="L423" s="494"/>
      <c r="M423" s="494"/>
      <c r="N423" s="494"/>
      <c r="O423" s="494"/>
      <c r="P423" s="494"/>
      <c r="Q423" s="494"/>
      <c r="R423" s="494"/>
      <c r="S423" s="494"/>
      <c r="T423" s="494"/>
      <c r="U423" s="494"/>
      <c r="V423" s="494"/>
      <c r="W423" s="494"/>
      <c r="X423" s="494"/>
      <c r="Y423" s="494"/>
      <c r="Z423" s="494"/>
      <c r="AA423" s="494"/>
      <c r="AB423" s="494"/>
      <c r="AH423" s="492"/>
      <c r="AI423" s="157"/>
      <c r="AJ423" s="157"/>
      <c r="AK423" s="525"/>
      <c r="AL423" s="525"/>
      <c r="AM423" s="525"/>
      <c r="AN423" s="157"/>
      <c r="AO423" s="157"/>
      <c r="AP423" s="525"/>
      <c r="AQ423" s="525"/>
      <c r="AR423" s="525"/>
      <c r="AS423" s="525"/>
      <c r="AT423" s="525"/>
      <c r="AU423" s="525"/>
      <c r="AV423" s="525"/>
      <c r="AW423" s="525"/>
      <c r="AX423" s="525"/>
      <c r="AY423" s="525"/>
      <c r="AZ423" s="525"/>
      <c r="BA423" s="157"/>
      <c r="BB423" s="157"/>
      <c r="BC423" s="157"/>
      <c r="BD423" s="157"/>
      <c r="BE423" s="157"/>
      <c r="BF423" s="157"/>
      <c r="BG423" s="157"/>
      <c r="BH423" s="157"/>
      <c r="BI423" s="157"/>
      <c r="BJ423" s="157"/>
      <c r="BK423" s="157"/>
      <c r="BL423" s="157"/>
      <c r="BM423" s="157"/>
      <c r="BN423" s="157"/>
      <c r="BO423" s="157"/>
      <c r="BP423" s="493"/>
      <c r="BQ423" s="157"/>
      <c r="BR423" s="494"/>
      <c r="BS423" s="157"/>
      <c r="BT423" s="157"/>
      <c r="BU423" s="157"/>
      <c r="BV423" s="157"/>
      <c r="BW423" s="157"/>
      <c r="BX423" s="157"/>
      <c r="BY423" s="157"/>
      <c r="BZ423" s="157"/>
      <c r="CA423" s="157"/>
      <c r="CB423" s="157"/>
      <c r="CC423" s="157"/>
      <c r="CD423" s="157"/>
      <c r="CE423" s="157"/>
      <c r="CF423" s="157"/>
      <c r="CG423" s="157"/>
      <c r="CH423" s="157"/>
      <c r="CI423" s="157"/>
      <c r="CJ423" s="157"/>
      <c r="CK423" s="157"/>
      <c r="CL423" s="157"/>
      <c r="CM423" s="157"/>
      <c r="CN423" s="157"/>
      <c r="CO423" s="157"/>
      <c r="CP423" s="157"/>
      <c r="CQ423" s="157"/>
      <c r="CR423" s="157"/>
      <c r="CS423" s="157"/>
      <c r="CT423" s="157"/>
      <c r="CU423" s="157"/>
      <c r="CV423" s="157"/>
      <c r="CW423" s="157"/>
      <c r="CX423" s="157"/>
      <c r="CY423" s="157"/>
      <c r="CZ423" s="157"/>
      <c r="DA423" s="157"/>
      <c r="DB423" s="157"/>
      <c r="DC423" s="157"/>
      <c r="DD423" s="157"/>
      <c r="DE423" s="157"/>
      <c r="DF423" s="157"/>
      <c r="DG423" s="157"/>
      <c r="DH423" s="157"/>
      <c r="DI423" s="157"/>
      <c r="DJ423" s="157"/>
      <c r="DK423" s="157"/>
      <c r="DL423" s="157"/>
      <c r="DM423" s="157"/>
      <c r="DN423" s="157"/>
      <c r="DO423" s="157"/>
      <c r="DP423" s="157"/>
      <c r="DQ423" s="157"/>
      <c r="DR423" s="157"/>
      <c r="DS423" s="157"/>
      <c r="DT423" s="157"/>
      <c r="DU423" s="157"/>
      <c r="DV423" s="157"/>
      <c r="DW423" s="157"/>
      <c r="DX423" s="157"/>
      <c r="DY423" s="157"/>
      <c r="DZ423" s="157"/>
      <c r="EA423" s="157"/>
      <c r="EB423" s="157"/>
      <c r="EC423" s="157"/>
      <c r="ED423" s="157"/>
      <c r="EE423" s="157"/>
    </row>
    <row r="424" spans="1:135" ht="9.75" customHeight="1">
      <c r="A424" s="157"/>
      <c r="B424" s="157"/>
      <c r="C424" s="157"/>
      <c r="D424" s="157"/>
      <c r="E424" s="157"/>
      <c r="F424" s="157"/>
      <c r="G424" s="157"/>
      <c r="H424" s="157"/>
      <c r="I424" s="494"/>
      <c r="J424" s="494"/>
      <c r="K424" s="494"/>
      <c r="L424" s="494"/>
      <c r="M424" s="494"/>
      <c r="N424" s="494"/>
      <c r="O424" s="494"/>
      <c r="P424" s="494"/>
      <c r="Q424" s="494"/>
      <c r="R424" s="494"/>
      <c r="S424" s="494"/>
      <c r="T424" s="494"/>
      <c r="U424" s="494"/>
      <c r="V424" s="494"/>
      <c r="W424" s="494"/>
      <c r="X424" s="494"/>
      <c r="Y424" s="494"/>
      <c r="Z424" s="494"/>
      <c r="AA424" s="494"/>
      <c r="AB424" s="494"/>
      <c r="AH424" s="492"/>
      <c r="AI424" s="157"/>
      <c r="AJ424" s="157"/>
      <c r="AK424" s="525"/>
      <c r="AL424" s="525"/>
      <c r="AM424" s="525"/>
      <c r="AN424" s="157"/>
      <c r="AO424" s="157"/>
      <c r="AP424" s="525"/>
      <c r="AQ424" s="525"/>
      <c r="AR424" s="525"/>
      <c r="AS424" s="525"/>
      <c r="AT424" s="525"/>
      <c r="AU424" s="525"/>
      <c r="AV424" s="525"/>
      <c r="AW424" s="525"/>
      <c r="AX424" s="525"/>
      <c r="AY424" s="525"/>
      <c r="AZ424" s="525"/>
      <c r="BA424" s="157"/>
      <c r="BB424" s="157"/>
      <c r="BC424" s="157"/>
      <c r="BD424" s="157"/>
      <c r="BE424" s="157"/>
      <c r="BF424" s="157"/>
      <c r="BG424" s="157"/>
      <c r="BH424" s="157"/>
      <c r="BI424" s="157"/>
      <c r="BJ424" s="157"/>
      <c r="BK424" s="157"/>
      <c r="BL424" s="157"/>
      <c r="BM424" s="157"/>
      <c r="BN424" s="157"/>
      <c r="BO424" s="157"/>
      <c r="BP424" s="493"/>
      <c r="BQ424" s="157"/>
      <c r="BR424" s="494"/>
      <c r="BS424" s="157"/>
      <c r="BT424" s="157"/>
      <c r="BU424" s="157"/>
      <c r="BV424" s="157"/>
      <c r="BW424" s="157"/>
      <c r="BX424" s="157"/>
      <c r="BY424" s="157"/>
      <c r="BZ424" s="157"/>
      <c r="CA424" s="157"/>
      <c r="CB424" s="157"/>
      <c r="CC424" s="157"/>
      <c r="CD424" s="157"/>
      <c r="CE424" s="157"/>
      <c r="CF424" s="157"/>
      <c r="CG424" s="157"/>
      <c r="CH424" s="157"/>
      <c r="CI424" s="157"/>
      <c r="CJ424" s="157"/>
      <c r="CK424" s="157"/>
      <c r="CL424" s="157"/>
      <c r="CM424" s="157"/>
      <c r="CN424" s="157"/>
      <c r="CO424" s="157"/>
      <c r="CP424" s="157"/>
      <c r="CQ424" s="157"/>
      <c r="CR424" s="157"/>
      <c r="CS424" s="157"/>
      <c r="CT424" s="157"/>
      <c r="CU424" s="157"/>
      <c r="CV424" s="157"/>
      <c r="CW424" s="157"/>
      <c r="CX424" s="157"/>
      <c r="CY424" s="157"/>
      <c r="CZ424" s="157"/>
      <c r="DA424" s="157"/>
      <c r="DB424" s="157"/>
      <c r="DC424" s="157"/>
      <c r="DD424" s="157"/>
      <c r="DE424" s="157"/>
      <c r="DF424" s="157"/>
      <c r="DG424" s="157"/>
      <c r="DH424" s="157"/>
      <c r="DI424" s="157"/>
      <c r="DJ424" s="157"/>
      <c r="DK424" s="157"/>
      <c r="DL424" s="157"/>
      <c r="DM424" s="157"/>
      <c r="DN424" s="157"/>
      <c r="DO424" s="157"/>
      <c r="DP424" s="157"/>
      <c r="DQ424" s="157"/>
      <c r="DR424" s="157"/>
      <c r="DS424" s="157"/>
      <c r="DT424" s="157"/>
      <c r="DU424" s="157"/>
      <c r="DV424" s="157"/>
      <c r="DW424" s="157"/>
      <c r="DX424" s="157"/>
      <c r="DY424" s="157"/>
      <c r="DZ424" s="157"/>
      <c r="EA424" s="157"/>
      <c r="EB424" s="157"/>
      <c r="EC424" s="157"/>
      <c r="ED424" s="157"/>
      <c r="EE424" s="157"/>
    </row>
    <row r="425" spans="1:135" ht="9.75" customHeight="1">
      <c r="A425" s="157"/>
      <c r="B425" s="157"/>
      <c r="C425" s="157"/>
      <c r="D425" s="157"/>
      <c r="E425" s="157"/>
      <c r="F425" s="157"/>
      <c r="G425" s="157"/>
      <c r="H425" s="157"/>
      <c r="I425" s="494"/>
      <c r="J425" s="494"/>
      <c r="K425" s="494"/>
      <c r="L425" s="494"/>
      <c r="M425" s="494"/>
      <c r="N425" s="494"/>
      <c r="O425" s="494"/>
      <c r="P425" s="494"/>
      <c r="Q425" s="494"/>
      <c r="R425" s="494"/>
      <c r="S425" s="494"/>
      <c r="T425" s="494"/>
      <c r="U425" s="494"/>
      <c r="V425" s="494"/>
      <c r="W425" s="494"/>
      <c r="X425" s="494"/>
      <c r="Y425" s="494"/>
      <c r="Z425" s="494"/>
      <c r="AA425" s="494"/>
      <c r="AB425" s="494"/>
      <c r="AH425" s="492"/>
      <c r="AI425" s="157"/>
      <c r="AJ425" s="157"/>
      <c r="AK425" s="525"/>
      <c r="AL425" s="525"/>
      <c r="AM425" s="525"/>
      <c r="AN425" s="157"/>
      <c r="AO425" s="157"/>
      <c r="AP425" s="525"/>
      <c r="AQ425" s="525"/>
      <c r="AR425" s="525"/>
      <c r="AS425" s="525"/>
      <c r="AT425" s="525"/>
      <c r="AU425" s="525"/>
      <c r="AV425" s="525"/>
      <c r="AW425" s="525"/>
      <c r="AX425" s="525"/>
      <c r="AY425" s="525"/>
      <c r="AZ425" s="525"/>
      <c r="BA425" s="157"/>
      <c r="BB425" s="157"/>
      <c r="BC425" s="157"/>
      <c r="BD425" s="157"/>
      <c r="BE425" s="157"/>
      <c r="BF425" s="157"/>
      <c r="BG425" s="157"/>
      <c r="BH425" s="157"/>
      <c r="BI425" s="157"/>
      <c r="BJ425" s="157"/>
      <c r="BK425" s="157"/>
      <c r="BL425" s="157"/>
      <c r="BM425" s="157"/>
      <c r="BN425" s="157"/>
      <c r="BO425" s="157"/>
      <c r="BP425" s="493"/>
      <c r="BQ425" s="157"/>
      <c r="BR425" s="494"/>
      <c r="BS425" s="157"/>
      <c r="BT425" s="157"/>
      <c r="BU425" s="157"/>
      <c r="BV425" s="157"/>
      <c r="BW425" s="157"/>
      <c r="BX425" s="157"/>
      <c r="BY425" s="157"/>
      <c r="BZ425" s="157"/>
      <c r="CA425" s="157"/>
      <c r="CB425" s="157"/>
      <c r="CC425" s="157"/>
      <c r="CD425" s="157"/>
      <c r="CE425" s="157"/>
      <c r="CF425" s="157"/>
      <c r="CG425" s="157"/>
      <c r="CH425" s="157"/>
      <c r="CI425" s="157"/>
      <c r="CJ425" s="157"/>
      <c r="CK425" s="157"/>
      <c r="CL425" s="157"/>
      <c r="CM425" s="157"/>
      <c r="CN425" s="157"/>
      <c r="CO425" s="157"/>
      <c r="CP425" s="157"/>
      <c r="CQ425" s="157"/>
      <c r="CR425" s="157"/>
      <c r="CS425" s="157"/>
      <c r="CT425" s="157"/>
      <c r="CU425" s="157"/>
      <c r="CV425" s="157"/>
      <c r="CW425" s="157"/>
      <c r="CX425" s="157"/>
      <c r="CY425" s="157"/>
      <c r="CZ425" s="157"/>
      <c r="DA425" s="157"/>
      <c r="DB425" s="157"/>
      <c r="DC425" s="157"/>
      <c r="DD425" s="157"/>
      <c r="DE425" s="157"/>
      <c r="DF425" s="157"/>
      <c r="DG425" s="157"/>
      <c r="DH425" s="157"/>
      <c r="DI425" s="157"/>
      <c r="DJ425" s="157"/>
      <c r="DK425" s="157"/>
      <c r="DL425" s="157"/>
      <c r="DM425" s="157"/>
      <c r="DN425" s="157"/>
      <c r="DO425" s="157"/>
      <c r="DP425" s="157"/>
      <c r="DQ425" s="157"/>
      <c r="DR425" s="157"/>
      <c r="DS425" s="157"/>
      <c r="DT425" s="157"/>
      <c r="DU425" s="157"/>
      <c r="DV425" s="157"/>
      <c r="DW425" s="157"/>
      <c r="DX425" s="157"/>
      <c r="DY425" s="157"/>
      <c r="DZ425" s="157"/>
      <c r="EA425" s="157"/>
      <c r="EB425" s="157"/>
      <c r="EC425" s="157"/>
      <c r="ED425" s="157"/>
      <c r="EE425" s="157"/>
    </row>
    <row r="426" spans="1:135" ht="9.75" customHeight="1">
      <c r="A426" s="157"/>
      <c r="B426" s="157"/>
      <c r="C426" s="157"/>
      <c r="D426" s="157"/>
      <c r="E426" s="157"/>
      <c r="F426" s="157"/>
      <c r="G426" s="157"/>
      <c r="H426" s="157"/>
      <c r="I426" s="494"/>
      <c r="J426" s="494"/>
      <c r="K426" s="494"/>
      <c r="L426" s="494"/>
      <c r="M426" s="494"/>
      <c r="N426" s="494"/>
      <c r="O426" s="494"/>
      <c r="P426" s="494"/>
      <c r="Q426" s="494"/>
      <c r="R426" s="494"/>
      <c r="S426" s="494"/>
      <c r="T426" s="494"/>
      <c r="U426" s="494"/>
      <c r="V426" s="494"/>
      <c r="W426" s="494"/>
      <c r="X426" s="494"/>
      <c r="Y426" s="494"/>
      <c r="Z426" s="494"/>
      <c r="AA426" s="494"/>
      <c r="AB426" s="494"/>
      <c r="AH426" s="492"/>
      <c r="AI426" s="157"/>
      <c r="AJ426" s="157"/>
      <c r="AK426" s="525"/>
      <c r="AL426" s="525"/>
      <c r="AM426" s="525"/>
      <c r="AN426" s="157"/>
      <c r="AO426" s="157"/>
      <c r="AP426" s="525"/>
      <c r="AQ426" s="525"/>
      <c r="AR426" s="525"/>
      <c r="AS426" s="525"/>
      <c r="AT426" s="525"/>
      <c r="AU426" s="525"/>
      <c r="AV426" s="525"/>
      <c r="AW426" s="525"/>
      <c r="AX426" s="525"/>
      <c r="AY426" s="525"/>
      <c r="AZ426" s="525"/>
      <c r="BA426" s="157"/>
      <c r="BB426" s="157"/>
      <c r="BC426" s="157"/>
      <c r="BD426" s="157"/>
      <c r="BE426" s="157"/>
      <c r="BF426" s="157"/>
      <c r="BG426" s="157"/>
      <c r="BH426" s="157"/>
      <c r="BI426" s="157"/>
      <c r="BJ426" s="157"/>
      <c r="BK426" s="157"/>
      <c r="BL426" s="157"/>
      <c r="BM426" s="157"/>
      <c r="BN426" s="157"/>
      <c r="BO426" s="157"/>
      <c r="BP426" s="493"/>
      <c r="BQ426" s="157"/>
      <c r="BR426" s="494"/>
      <c r="BS426" s="157"/>
      <c r="BT426" s="157"/>
      <c r="BU426" s="157"/>
      <c r="BV426" s="157"/>
      <c r="BW426" s="157"/>
      <c r="BX426" s="157"/>
      <c r="BY426" s="157"/>
      <c r="BZ426" s="157"/>
      <c r="CA426" s="157"/>
      <c r="CB426" s="157"/>
      <c r="CC426" s="157"/>
      <c r="CD426" s="157"/>
      <c r="CE426" s="157"/>
      <c r="CF426" s="157"/>
      <c r="CG426" s="157"/>
      <c r="CH426" s="157"/>
      <c r="CI426" s="157"/>
      <c r="CJ426" s="157"/>
      <c r="CK426" s="157"/>
      <c r="CL426" s="157"/>
      <c r="CM426" s="157"/>
      <c r="CN426" s="157"/>
      <c r="CO426" s="157"/>
      <c r="CP426" s="157"/>
      <c r="CQ426" s="157"/>
      <c r="CR426" s="157"/>
      <c r="CS426" s="157"/>
      <c r="CT426" s="157"/>
      <c r="CU426" s="157"/>
      <c r="CV426" s="157"/>
      <c r="CW426" s="157"/>
      <c r="CX426" s="157"/>
      <c r="CY426" s="157"/>
      <c r="CZ426" s="157"/>
      <c r="DA426" s="157"/>
      <c r="DB426" s="157"/>
      <c r="DC426" s="157"/>
      <c r="DD426" s="157"/>
      <c r="DE426" s="157"/>
      <c r="DF426" s="157"/>
      <c r="DG426" s="157"/>
      <c r="DH426" s="157"/>
      <c r="DI426" s="157"/>
      <c r="DJ426" s="157"/>
      <c r="DK426" s="157"/>
      <c r="DL426" s="157"/>
      <c r="DM426" s="157"/>
      <c r="DN426" s="157"/>
      <c r="DO426" s="157"/>
      <c r="DP426" s="157"/>
      <c r="DQ426" s="157"/>
      <c r="DR426" s="157"/>
      <c r="DS426" s="157"/>
      <c r="DT426" s="157"/>
      <c r="DU426" s="157"/>
      <c r="DV426" s="157"/>
      <c r="DW426" s="157"/>
      <c r="DX426" s="157"/>
      <c r="DY426" s="157"/>
      <c r="DZ426" s="157"/>
      <c r="EA426" s="157"/>
      <c r="EB426" s="157"/>
      <c r="EC426" s="157"/>
      <c r="ED426" s="157"/>
      <c r="EE426" s="157"/>
    </row>
    <row r="427" spans="1:135" ht="9.75" customHeight="1">
      <c r="A427" s="157"/>
      <c r="B427" s="157"/>
      <c r="C427" s="157"/>
      <c r="D427" s="157"/>
      <c r="E427" s="157"/>
      <c r="F427" s="157"/>
      <c r="G427" s="157"/>
      <c r="H427" s="157"/>
      <c r="I427" s="494"/>
      <c r="J427" s="494"/>
      <c r="K427" s="494"/>
      <c r="L427" s="494"/>
      <c r="M427" s="494"/>
      <c r="N427" s="494"/>
      <c r="O427" s="494"/>
      <c r="P427" s="494"/>
      <c r="Q427" s="494"/>
      <c r="R427" s="494"/>
      <c r="S427" s="494"/>
      <c r="T427" s="494"/>
      <c r="U427" s="494"/>
      <c r="V427" s="494"/>
      <c r="W427" s="494"/>
      <c r="X427" s="494"/>
      <c r="Y427" s="494"/>
      <c r="Z427" s="494"/>
      <c r="AA427" s="494"/>
      <c r="AB427" s="494"/>
      <c r="AH427" s="492"/>
      <c r="AI427" s="157"/>
      <c r="AJ427" s="157"/>
      <c r="AK427" s="525"/>
      <c r="AL427" s="525"/>
      <c r="AM427" s="525"/>
      <c r="AN427" s="157"/>
      <c r="AO427" s="157"/>
      <c r="AP427" s="525"/>
      <c r="AQ427" s="525"/>
      <c r="AR427" s="525"/>
      <c r="AS427" s="525"/>
      <c r="AT427" s="525"/>
      <c r="AU427" s="525"/>
      <c r="AV427" s="525"/>
      <c r="AW427" s="525"/>
      <c r="AX427" s="525"/>
      <c r="AY427" s="525"/>
      <c r="AZ427" s="525"/>
      <c r="BA427" s="157"/>
      <c r="BB427" s="157"/>
      <c r="BC427" s="157"/>
      <c r="BD427" s="157"/>
      <c r="BE427" s="157"/>
      <c r="BF427" s="157"/>
      <c r="BG427" s="157"/>
      <c r="BH427" s="157"/>
      <c r="BI427" s="157"/>
      <c r="BJ427" s="157"/>
      <c r="BK427" s="157"/>
      <c r="BL427" s="157"/>
      <c r="BM427" s="157"/>
      <c r="BN427" s="157"/>
      <c r="BO427" s="157"/>
      <c r="BP427" s="493"/>
      <c r="BQ427" s="157"/>
      <c r="BR427" s="494"/>
      <c r="BS427" s="157"/>
      <c r="BT427" s="157"/>
      <c r="BU427" s="157"/>
      <c r="BV427" s="157"/>
      <c r="BW427" s="157"/>
      <c r="BX427" s="157"/>
      <c r="BY427" s="157"/>
      <c r="BZ427" s="157"/>
      <c r="CA427" s="157"/>
      <c r="CB427" s="157"/>
      <c r="CC427" s="157"/>
      <c r="CD427" s="157"/>
      <c r="CE427" s="157"/>
      <c r="CF427" s="157"/>
      <c r="CG427" s="157"/>
      <c r="CH427" s="157"/>
      <c r="CI427" s="157"/>
      <c r="CJ427" s="157"/>
      <c r="CK427" s="157"/>
      <c r="CL427" s="157"/>
      <c r="CM427" s="157"/>
      <c r="CN427" s="157"/>
      <c r="CO427" s="157"/>
      <c r="CP427" s="157"/>
      <c r="CQ427" s="157"/>
      <c r="CR427" s="157"/>
      <c r="CS427" s="157"/>
      <c r="CT427" s="157"/>
      <c r="CU427" s="157"/>
      <c r="CV427" s="157"/>
      <c r="CW427" s="157"/>
      <c r="CX427" s="157"/>
      <c r="CY427" s="157"/>
      <c r="CZ427" s="157"/>
      <c r="DA427" s="157"/>
      <c r="DB427" s="157"/>
      <c r="DC427" s="157"/>
      <c r="DD427" s="157"/>
      <c r="DE427" s="157"/>
      <c r="DF427" s="157"/>
      <c r="DG427" s="157"/>
      <c r="DH427" s="157"/>
      <c r="DI427" s="157"/>
      <c r="DJ427" s="157"/>
      <c r="DK427" s="157"/>
      <c r="DL427" s="157"/>
      <c r="DM427" s="157"/>
      <c r="DN427" s="157"/>
      <c r="DO427" s="157"/>
      <c r="DP427" s="157"/>
      <c r="DQ427" s="157"/>
      <c r="DR427" s="157"/>
      <c r="DS427" s="157"/>
      <c r="DT427" s="157"/>
      <c r="DU427" s="157"/>
      <c r="DV427" s="157"/>
      <c r="DW427" s="157"/>
      <c r="DX427" s="157"/>
      <c r="DY427" s="157"/>
      <c r="DZ427" s="157"/>
      <c r="EA427" s="157"/>
      <c r="EB427" s="157"/>
      <c r="EC427" s="157"/>
      <c r="ED427" s="157"/>
      <c r="EE427" s="157"/>
    </row>
    <row r="428" spans="1:135" ht="9.75" customHeight="1">
      <c r="A428" s="157"/>
      <c r="B428" s="157"/>
      <c r="C428" s="157"/>
      <c r="D428" s="157"/>
      <c r="E428" s="157"/>
      <c r="F428" s="157"/>
      <c r="G428" s="157"/>
      <c r="H428" s="157"/>
      <c r="I428" s="494"/>
      <c r="J428" s="494"/>
      <c r="K428" s="494"/>
      <c r="L428" s="494"/>
      <c r="M428" s="494"/>
      <c r="N428" s="494"/>
      <c r="O428" s="494"/>
      <c r="P428" s="494"/>
      <c r="Q428" s="494"/>
      <c r="R428" s="494"/>
      <c r="S428" s="494"/>
      <c r="T428" s="494"/>
      <c r="U428" s="494"/>
      <c r="V428" s="494"/>
      <c r="W428" s="494"/>
      <c r="X428" s="494"/>
      <c r="Y428" s="494"/>
      <c r="Z428" s="494"/>
      <c r="AA428" s="494"/>
      <c r="AB428" s="494"/>
      <c r="AH428" s="492"/>
      <c r="AI428" s="157"/>
      <c r="AJ428" s="157"/>
      <c r="AK428" s="525"/>
      <c r="AL428" s="525"/>
      <c r="AM428" s="525"/>
      <c r="AN428" s="157"/>
      <c r="AO428" s="157"/>
      <c r="AP428" s="525"/>
      <c r="AQ428" s="525"/>
      <c r="AR428" s="525"/>
      <c r="AS428" s="525"/>
      <c r="AT428" s="525"/>
      <c r="AU428" s="525"/>
      <c r="AV428" s="525"/>
      <c r="AW428" s="525"/>
      <c r="AX428" s="525"/>
      <c r="AY428" s="525"/>
      <c r="AZ428" s="525"/>
      <c r="BA428" s="157"/>
      <c r="BB428" s="157"/>
      <c r="BC428" s="157"/>
      <c r="BD428" s="157"/>
      <c r="BE428" s="157"/>
      <c r="BF428" s="157"/>
      <c r="BG428" s="157"/>
      <c r="BH428" s="157"/>
      <c r="BI428" s="157"/>
      <c r="BJ428" s="157"/>
      <c r="BK428" s="157"/>
      <c r="BL428" s="157"/>
      <c r="BM428" s="157"/>
      <c r="BN428" s="157"/>
      <c r="BO428" s="157"/>
      <c r="BP428" s="493"/>
      <c r="BQ428" s="157"/>
      <c r="BR428" s="494"/>
      <c r="BS428" s="157"/>
      <c r="BT428" s="157"/>
      <c r="BU428" s="157"/>
      <c r="BV428" s="157"/>
      <c r="BW428" s="157"/>
      <c r="BX428" s="157"/>
      <c r="BY428" s="157"/>
      <c r="BZ428" s="157"/>
      <c r="CA428" s="157"/>
      <c r="CB428" s="157"/>
      <c r="CC428" s="157"/>
      <c r="CD428" s="157"/>
      <c r="CE428" s="157"/>
      <c r="CF428" s="157"/>
      <c r="CG428" s="157"/>
      <c r="CH428" s="157"/>
      <c r="CI428" s="157"/>
      <c r="CJ428" s="157"/>
      <c r="CK428" s="157"/>
      <c r="CL428" s="157"/>
      <c r="CM428" s="157"/>
      <c r="CN428" s="157"/>
      <c r="CO428" s="157"/>
      <c r="CP428" s="157"/>
      <c r="CQ428" s="157"/>
      <c r="CR428" s="157"/>
      <c r="CS428" s="157"/>
      <c r="CT428" s="157"/>
      <c r="CU428" s="157"/>
      <c r="CV428" s="157"/>
      <c r="CW428" s="157"/>
      <c r="CX428" s="157"/>
      <c r="CY428" s="157"/>
      <c r="CZ428" s="157"/>
      <c r="DA428" s="157"/>
      <c r="DB428" s="157"/>
      <c r="DC428" s="157"/>
      <c r="DD428" s="157"/>
      <c r="DE428" s="157"/>
      <c r="DF428" s="157"/>
      <c r="DG428" s="157"/>
      <c r="DH428" s="157"/>
      <c r="DI428" s="157"/>
      <c r="DJ428" s="157"/>
      <c r="DK428" s="157"/>
      <c r="DL428" s="157"/>
      <c r="DM428" s="157"/>
      <c r="DN428" s="157"/>
      <c r="DO428" s="157"/>
      <c r="DP428" s="157"/>
      <c r="DQ428" s="157"/>
      <c r="DR428" s="157"/>
      <c r="DS428" s="157"/>
      <c r="DT428" s="157"/>
      <c r="DU428" s="157"/>
      <c r="DV428" s="157"/>
      <c r="DW428" s="157"/>
      <c r="DX428" s="157"/>
      <c r="DY428" s="157"/>
      <c r="DZ428" s="157"/>
      <c r="EA428" s="157"/>
      <c r="EB428" s="157"/>
      <c r="EC428" s="157"/>
      <c r="ED428" s="157"/>
      <c r="EE428" s="157"/>
    </row>
    <row r="429" spans="1:135" ht="9.75" customHeight="1">
      <c r="A429" s="157"/>
      <c r="B429" s="157"/>
      <c r="C429" s="157"/>
      <c r="D429" s="157"/>
      <c r="E429" s="157"/>
      <c r="F429" s="157"/>
      <c r="G429" s="157"/>
      <c r="H429" s="157"/>
      <c r="I429" s="494"/>
      <c r="J429" s="494"/>
      <c r="K429" s="494"/>
      <c r="L429" s="494"/>
      <c r="M429" s="494"/>
      <c r="N429" s="494"/>
      <c r="O429" s="494"/>
      <c r="P429" s="494"/>
      <c r="Q429" s="494"/>
      <c r="R429" s="494"/>
      <c r="S429" s="494"/>
      <c r="T429" s="494"/>
      <c r="U429" s="494"/>
      <c r="V429" s="494"/>
      <c r="W429" s="494"/>
      <c r="X429" s="494"/>
      <c r="Y429" s="494"/>
      <c r="Z429" s="494"/>
      <c r="AA429" s="494"/>
      <c r="AB429" s="494"/>
      <c r="AH429" s="492"/>
      <c r="AI429" s="157"/>
      <c r="AJ429" s="157"/>
      <c r="AK429" s="525"/>
      <c r="AL429" s="525"/>
      <c r="AM429" s="525"/>
      <c r="AN429" s="157"/>
      <c r="AO429" s="157"/>
      <c r="AP429" s="525"/>
      <c r="AQ429" s="525"/>
      <c r="AR429" s="525"/>
      <c r="AS429" s="525"/>
      <c r="AT429" s="525"/>
      <c r="AU429" s="525"/>
      <c r="AV429" s="525"/>
      <c r="AW429" s="525"/>
      <c r="AX429" s="525"/>
      <c r="AY429" s="525"/>
      <c r="AZ429" s="525"/>
      <c r="BA429" s="157"/>
      <c r="BB429" s="157"/>
      <c r="BC429" s="157"/>
      <c r="BD429" s="157"/>
      <c r="BE429" s="157"/>
      <c r="BF429" s="157"/>
      <c r="BG429" s="157"/>
      <c r="BH429" s="157"/>
      <c r="BI429" s="157"/>
      <c r="BJ429" s="157"/>
      <c r="BK429" s="157"/>
      <c r="BL429" s="157"/>
      <c r="BM429" s="157"/>
      <c r="BN429" s="157"/>
      <c r="BO429" s="157"/>
      <c r="BP429" s="493"/>
      <c r="BQ429" s="157"/>
      <c r="BR429" s="494"/>
      <c r="BS429" s="157"/>
      <c r="BT429" s="157"/>
      <c r="BU429" s="157"/>
      <c r="BV429" s="157"/>
      <c r="BW429" s="157"/>
      <c r="BX429" s="157"/>
      <c r="BY429" s="157"/>
      <c r="BZ429" s="157"/>
      <c r="CA429" s="157"/>
      <c r="CB429" s="157"/>
      <c r="CC429" s="157"/>
      <c r="CD429" s="157"/>
      <c r="CE429" s="157"/>
      <c r="CF429" s="157"/>
      <c r="CG429" s="157"/>
      <c r="CH429" s="157"/>
      <c r="CI429" s="157"/>
      <c r="CJ429" s="157"/>
      <c r="CK429" s="157"/>
      <c r="CL429" s="157"/>
      <c r="CM429" s="157"/>
      <c r="CN429" s="157"/>
      <c r="CO429" s="157"/>
      <c r="CP429" s="157"/>
      <c r="CQ429" s="157"/>
      <c r="CR429" s="157"/>
      <c r="CS429" s="157"/>
      <c r="CT429" s="157"/>
      <c r="CU429" s="157"/>
      <c r="CV429" s="157"/>
      <c r="CW429" s="157"/>
      <c r="CX429" s="157"/>
      <c r="CY429" s="157"/>
      <c r="CZ429" s="157"/>
      <c r="DA429" s="157"/>
      <c r="DB429" s="157"/>
      <c r="DC429" s="157"/>
      <c r="DD429" s="157"/>
      <c r="DE429" s="157"/>
      <c r="DF429" s="157"/>
      <c r="DG429" s="157"/>
      <c r="DH429" s="157"/>
      <c r="DI429" s="157"/>
      <c r="DJ429" s="157"/>
      <c r="DK429" s="157"/>
      <c r="DL429" s="157"/>
      <c r="DM429" s="157"/>
      <c r="DN429" s="157"/>
      <c r="DO429" s="157"/>
      <c r="DP429" s="157"/>
      <c r="DQ429" s="157"/>
      <c r="DR429" s="157"/>
      <c r="DS429" s="157"/>
      <c r="DT429" s="157"/>
      <c r="DU429" s="157"/>
      <c r="DV429" s="157"/>
      <c r="DW429" s="157"/>
      <c r="DX429" s="157"/>
      <c r="DY429" s="157"/>
      <c r="DZ429" s="157"/>
      <c r="EA429" s="157"/>
      <c r="EB429" s="157"/>
      <c r="EC429" s="157"/>
      <c r="ED429" s="157"/>
      <c r="EE429" s="157"/>
    </row>
    <row r="430" spans="1:135" ht="9.75" customHeight="1">
      <c r="A430" s="157"/>
      <c r="B430" s="157"/>
      <c r="C430" s="157"/>
      <c r="D430" s="157"/>
      <c r="E430" s="157"/>
      <c r="F430" s="157"/>
      <c r="G430" s="157"/>
      <c r="H430" s="157"/>
      <c r="I430" s="494"/>
      <c r="J430" s="494"/>
      <c r="K430" s="494"/>
      <c r="L430" s="494"/>
      <c r="M430" s="494"/>
      <c r="N430" s="494"/>
      <c r="O430" s="494"/>
      <c r="P430" s="494"/>
      <c r="Q430" s="494"/>
      <c r="R430" s="494"/>
      <c r="S430" s="494"/>
      <c r="T430" s="494"/>
      <c r="U430" s="494"/>
      <c r="V430" s="494"/>
      <c r="W430" s="494"/>
      <c r="X430" s="494"/>
      <c r="Y430" s="494"/>
      <c r="Z430" s="494"/>
      <c r="AA430" s="494"/>
      <c r="AB430" s="494"/>
      <c r="AH430" s="492"/>
      <c r="AI430" s="157"/>
      <c r="AJ430" s="157"/>
      <c r="AK430" s="525"/>
      <c r="AL430" s="525"/>
      <c r="AM430" s="525"/>
      <c r="AN430" s="157"/>
      <c r="AO430" s="157"/>
      <c r="AP430" s="525"/>
      <c r="AQ430" s="525"/>
      <c r="AR430" s="525"/>
      <c r="AS430" s="525"/>
      <c r="AT430" s="525"/>
      <c r="AU430" s="525"/>
      <c r="AV430" s="525"/>
      <c r="AW430" s="525"/>
      <c r="AX430" s="525"/>
      <c r="AY430" s="525"/>
      <c r="AZ430" s="525"/>
      <c r="BA430" s="157"/>
      <c r="BB430" s="157"/>
      <c r="BC430" s="157"/>
      <c r="BD430" s="157"/>
      <c r="BE430" s="157"/>
      <c r="BF430" s="157"/>
      <c r="BG430" s="157"/>
      <c r="BH430" s="157"/>
      <c r="BI430" s="157"/>
      <c r="BJ430" s="157"/>
      <c r="BK430" s="157"/>
      <c r="BL430" s="157"/>
      <c r="BM430" s="157"/>
      <c r="BN430" s="157"/>
      <c r="BO430" s="157"/>
      <c r="BP430" s="493"/>
      <c r="BQ430" s="157"/>
      <c r="BR430" s="494"/>
      <c r="BS430" s="157"/>
      <c r="BT430" s="157"/>
      <c r="BU430" s="157"/>
      <c r="BV430" s="157"/>
      <c r="BW430" s="157"/>
      <c r="BX430" s="157"/>
      <c r="BY430" s="157"/>
      <c r="BZ430" s="157"/>
      <c r="CA430" s="157"/>
      <c r="CB430" s="157"/>
      <c r="CC430" s="157"/>
      <c r="CD430" s="157"/>
      <c r="CE430" s="157"/>
      <c r="CF430" s="157"/>
      <c r="CG430" s="157"/>
      <c r="CH430" s="157"/>
      <c r="CI430" s="157"/>
      <c r="CJ430" s="157"/>
      <c r="CK430" s="157"/>
      <c r="CL430" s="157"/>
      <c r="CM430" s="157"/>
      <c r="CN430" s="157"/>
      <c r="CO430" s="157"/>
      <c r="CP430" s="157"/>
      <c r="CQ430" s="157"/>
      <c r="CR430" s="157"/>
      <c r="CS430" s="157"/>
      <c r="CT430" s="157"/>
      <c r="CU430" s="157"/>
      <c r="CV430" s="157"/>
      <c r="CW430" s="157"/>
      <c r="CX430" s="157"/>
      <c r="CY430" s="157"/>
      <c r="CZ430" s="157"/>
      <c r="DA430" s="157"/>
      <c r="DB430" s="157"/>
      <c r="DC430" s="157"/>
      <c r="DD430" s="157"/>
      <c r="DE430" s="157"/>
      <c r="DF430" s="157"/>
      <c r="DG430" s="157"/>
      <c r="DH430" s="157"/>
      <c r="DI430" s="157"/>
      <c r="DJ430" s="157"/>
      <c r="DK430" s="157"/>
      <c r="DL430" s="157"/>
      <c r="DM430" s="157"/>
      <c r="DN430" s="157"/>
      <c r="DO430" s="157"/>
      <c r="DP430" s="157"/>
      <c r="DQ430" s="157"/>
      <c r="DR430" s="157"/>
      <c r="DS430" s="157"/>
      <c r="DT430" s="157"/>
      <c r="DU430" s="157"/>
      <c r="DV430" s="157"/>
      <c r="DW430" s="157"/>
      <c r="DX430" s="157"/>
      <c r="DY430" s="157"/>
      <c r="DZ430" s="157"/>
      <c r="EA430" s="157"/>
      <c r="EB430" s="157"/>
      <c r="EC430" s="157"/>
      <c r="ED430" s="157"/>
      <c r="EE430" s="157"/>
    </row>
    <row r="431" spans="1:135" ht="9.75" customHeight="1">
      <c r="A431" s="157"/>
      <c r="B431" s="157"/>
      <c r="C431" s="157"/>
      <c r="D431" s="157"/>
      <c r="E431" s="157"/>
      <c r="F431" s="157"/>
      <c r="G431" s="157"/>
      <c r="H431" s="157"/>
      <c r="I431" s="494"/>
      <c r="J431" s="494"/>
      <c r="K431" s="494"/>
      <c r="L431" s="494"/>
      <c r="M431" s="494"/>
      <c r="N431" s="494"/>
      <c r="O431" s="494"/>
      <c r="P431" s="494"/>
      <c r="Q431" s="494"/>
      <c r="R431" s="494"/>
      <c r="S431" s="494"/>
      <c r="T431" s="494"/>
      <c r="U431" s="494"/>
      <c r="V431" s="494"/>
      <c r="W431" s="494"/>
      <c r="X431" s="494"/>
      <c r="Y431" s="494"/>
      <c r="Z431" s="494"/>
      <c r="AA431" s="494"/>
      <c r="AB431" s="494"/>
      <c r="AH431" s="492"/>
      <c r="AI431" s="157"/>
      <c r="AJ431" s="157"/>
      <c r="AK431" s="525"/>
      <c r="AL431" s="525"/>
      <c r="AM431" s="525"/>
      <c r="AN431" s="157"/>
      <c r="AO431" s="157"/>
      <c r="AP431" s="525"/>
      <c r="AQ431" s="525"/>
      <c r="AR431" s="525"/>
      <c r="AS431" s="525"/>
      <c r="AT431" s="525"/>
      <c r="AU431" s="525"/>
      <c r="AV431" s="525"/>
      <c r="AW431" s="525"/>
      <c r="AX431" s="525"/>
      <c r="AY431" s="525"/>
      <c r="AZ431" s="525"/>
      <c r="BA431" s="157"/>
      <c r="BB431" s="157"/>
      <c r="BC431" s="157"/>
      <c r="BD431" s="157"/>
      <c r="BE431" s="157"/>
      <c r="BF431" s="157"/>
      <c r="BG431" s="157"/>
      <c r="BH431" s="157"/>
      <c r="BI431" s="157"/>
      <c r="BJ431" s="157"/>
      <c r="BK431" s="157"/>
      <c r="BL431" s="157"/>
      <c r="BM431" s="157"/>
      <c r="BN431" s="157"/>
      <c r="BO431" s="157"/>
      <c r="BP431" s="493"/>
      <c r="BQ431" s="157"/>
      <c r="BR431" s="494"/>
      <c r="BS431" s="157"/>
      <c r="BT431" s="157"/>
      <c r="BU431" s="157"/>
      <c r="BV431" s="157"/>
      <c r="BW431" s="157"/>
      <c r="BX431" s="157"/>
      <c r="BY431" s="157"/>
      <c r="BZ431" s="157"/>
      <c r="CA431" s="157"/>
      <c r="CB431" s="157"/>
      <c r="CC431" s="157"/>
      <c r="CD431" s="157"/>
      <c r="CE431" s="157"/>
      <c r="CF431" s="157"/>
      <c r="CG431" s="157"/>
      <c r="CH431" s="157"/>
      <c r="CI431" s="157"/>
      <c r="CJ431" s="157"/>
      <c r="CK431" s="157"/>
      <c r="CL431" s="157"/>
      <c r="CM431" s="157"/>
      <c r="CN431" s="157"/>
      <c r="CO431" s="157"/>
      <c r="CP431" s="157"/>
      <c r="CQ431" s="157"/>
      <c r="CR431" s="157"/>
      <c r="CS431" s="157"/>
      <c r="CT431" s="157"/>
      <c r="CU431" s="157"/>
      <c r="CV431" s="157"/>
      <c r="CW431" s="157"/>
      <c r="CX431" s="157"/>
      <c r="CY431" s="157"/>
      <c r="CZ431" s="157"/>
      <c r="DA431" s="157"/>
      <c r="DB431" s="157"/>
      <c r="DC431" s="157"/>
      <c r="DD431" s="157"/>
      <c r="DE431" s="157"/>
      <c r="DF431" s="157"/>
      <c r="DG431" s="157"/>
      <c r="DH431" s="157"/>
      <c r="DI431" s="157"/>
      <c r="DJ431" s="157"/>
      <c r="DK431" s="157"/>
      <c r="DL431" s="157"/>
      <c r="DM431" s="157"/>
      <c r="DN431" s="157"/>
      <c r="DO431" s="157"/>
      <c r="DP431" s="157"/>
      <c r="DQ431" s="157"/>
      <c r="DR431" s="157"/>
      <c r="DS431" s="157"/>
      <c r="DT431" s="157"/>
      <c r="DU431" s="157"/>
      <c r="DV431" s="157"/>
      <c r="DW431" s="157"/>
      <c r="DX431" s="157"/>
      <c r="DY431" s="157"/>
      <c r="DZ431" s="157"/>
      <c r="EA431" s="157"/>
      <c r="EB431" s="157"/>
      <c r="EC431" s="157"/>
      <c r="ED431" s="157"/>
      <c r="EE431" s="157"/>
    </row>
    <row r="432" spans="1:135" ht="9.75" customHeight="1">
      <c r="A432" s="157"/>
      <c r="B432" s="157"/>
      <c r="C432" s="157"/>
      <c r="D432" s="157"/>
      <c r="E432" s="157"/>
      <c r="F432" s="157"/>
      <c r="G432" s="157"/>
      <c r="H432" s="157"/>
      <c r="I432" s="494"/>
      <c r="J432" s="494"/>
      <c r="K432" s="494"/>
      <c r="L432" s="494"/>
      <c r="M432" s="494"/>
      <c r="N432" s="494"/>
      <c r="O432" s="494"/>
      <c r="P432" s="494"/>
      <c r="Q432" s="494"/>
      <c r="R432" s="494"/>
      <c r="S432" s="494"/>
      <c r="T432" s="494"/>
      <c r="U432" s="494"/>
      <c r="V432" s="494"/>
      <c r="W432" s="494"/>
      <c r="X432" s="494"/>
      <c r="Y432" s="494"/>
      <c r="Z432" s="494"/>
      <c r="AA432" s="494"/>
      <c r="AB432" s="494"/>
      <c r="AH432" s="492"/>
      <c r="AI432" s="157"/>
      <c r="AJ432" s="157"/>
      <c r="AK432" s="525"/>
      <c r="AL432" s="525"/>
      <c r="AM432" s="525"/>
      <c r="AN432" s="157"/>
      <c r="AO432" s="157"/>
      <c r="AP432" s="525"/>
      <c r="AQ432" s="525"/>
      <c r="AR432" s="525"/>
      <c r="AS432" s="525"/>
      <c r="AT432" s="525"/>
      <c r="AU432" s="525"/>
      <c r="AV432" s="525"/>
      <c r="AW432" s="525"/>
      <c r="AX432" s="525"/>
      <c r="AY432" s="525"/>
      <c r="AZ432" s="525"/>
      <c r="BA432" s="157"/>
      <c r="BB432" s="157"/>
      <c r="BC432" s="157"/>
      <c r="BD432" s="157"/>
      <c r="BE432" s="157"/>
      <c r="BF432" s="157"/>
      <c r="BG432" s="157"/>
      <c r="BH432" s="157"/>
      <c r="BI432" s="157"/>
      <c r="BJ432" s="157"/>
      <c r="BK432" s="157"/>
      <c r="BL432" s="157"/>
      <c r="BM432" s="157"/>
      <c r="BN432" s="157"/>
      <c r="BO432" s="157"/>
      <c r="BP432" s="493"/>
      <c r="BQ432" s="157"/>
      <c r="BR432" s="494"/>
      <c r="BS432" s="157"/>
      <c r="BT432" s="157"/>
      <c r="BU432" s="157"/>
      <c r="BV432" s="157"/>
      <c r="BW432" s="157"/>
      <c r="BX432" s="157"/>
      <c r="BY432" s="157"/>
      <c r="BZ432" s="157"/>
      <c r="CA432" s="157"/>
      <c r="CB432" s="157"/>
      <c r="CC432" s="157"/>
      <c r="CD432" s="157"/>
      <c r="CE432" s="157"/>
      <c r="CF432" s="157"/>
      <c r="CG432" s="157"/>
      <c r="CH432" s="157"/>
      <c r="CI432" s="157"/>
      <c r="CJ432" s="157"/>
      <c r="CK432" s="157"/>
      <c r="CL432" s="157"/>
      <c r="CM432" s="157"/>
      <c r="CN432" s="157"/>
      <c r="CO432" s="157"/>
      <c r="CP432" s="157"/>
      <c r="CQ432" s="157"/>
      <c r="CR432" s="157"/>
      <c r="CS432" s="157"/>
      <c r="CT432" s="157"/>
      <c r="CU432" s="157"/>
      <c r="CV432" s="157"/>
      <c r="CW432" s="157"/>
      <c r="CX432" s="157"/>
      <c r="CY432" s="157"/>
      <c r="CZ432" s="157"/>
      <c r="DA432" s="157"/>
      <c r="DB432" s="157"/>
      <c r="DC432" s="157"/>
      <c r="DD432" s="157"/>
      <c r="DE432" s="157"/>
      <c r="DF432" s="157"/>
      <c r="DG432" s="157"/>
      <c r="DH432" s="157"/>
      <c r="DI432" s="157"/>
      <c r="DJ432" s="157"/>
      <c r="DK432" s="157"/>
      <c r="DL432" s="157"/>
      <c r="DM432" s="157"/>
      <c r="DN432" s="157"/>
      <c r="DO432" s="157"/>
      <c r="DP432" s="157"/>
      <c r="DQ432" s="157"/>
      <c r="DR432" s="157"/>
      <c r="DS432" s="157"/>
      <c r="DT432" s="157"/>
      <c r="DU432" s="157"/>
      <c r="DV432" s="157"/>
      <c r="DW432" s="157"/>
      <c r="DX432" s="157"/>
      <c r="DY432" s="157"/>
      <c r="DZ432" s="157"/>
      <c r="EA432" s="157"/>
      <c r="EB432" s="157"/>
      <c r="EC432" s="157"/>
      <c r="ED432" s="157"/>
      <c r="EE432" s="157"/>
    </row>
    <row r="433" spans="1:135" ht="9.75" customHeight="1">
      <c r="A433" s="157"/>
      <c r="B433" s="157"/>
      <c r="C433" s="157"/>
      <c r="D433" s="157"/>
      <c r="E433" s="157"/>
      <c r="F433" s="157"/>
      <c r="G433" s="157"/>
      <c r="H433" s="157"/>
      <c r="I433" s="494"/>
      <c r="J433" s="494"/>
      <c r="K433" s="494"/>
      <c r="L433" s="494"/>
      <c r="M433" s="494"/>
      <c r="N433" s="494"/>
      <c r="O433" s="494"/>
      <c r="P433" s="494"/>
      <c r="Q433" s="494"/>
      <c r="R433" s="494"/>
      <c r="S433" s="494"/>
      <c r="T433" s="494"/>
      <c r="U433" s="494"/>
      <c r="V433" s="494"/>
      <c r="W433" s="494"/>
      <c r="X433" s="494"/>
      <c r="Y433" s="494"/>
      <c r="Z433" s="494"/>
      <c r="AA433" s="494"/>
      <c r="AB433" s="494"/>
      <c r="AH433" s="492"/>
      <c r="AI433" s="157"/>
      <c r="AJ433" s="157"/>
      <c r="AK433" s="525"/>
      <c r="AL433" s="525"/>
      <c r="AM433" s="525"/>
      <c r="AN433" s="157"/>
      <c r="AO433" s="157"/>
      <c r="AP433" s="525"/>
      <c r="AQ433" s="525"/>
      <c r="AR433" s="525"/>
      <c r="AS433" s="525"/>
      <c r="AT433" s="525"/>
      <c r="AU433" s="525"/>
      <c r="AV433" s="525"/>
      <c r="AW433" s="525"/>
      <c r="AX433" s="525"/>
      <c r="AY433" s="525"/>
      <c r="AZ433" s="525"/>
      <c r="BA433" s="157"/>
      <c r="BB433" s="157"/>
      <c r="BC433" s="157"/>
      <c r="BD433" s="157"/>
      <c r="BE433" s="157"/>
      <c r="BF433" s="157"/>
      <c r="BG433" s="157"/>
      <c r="BH433" s="157"/>
      <c r="BI433" s="157"/>
      <c r="BJ433" s="157"/>
      <c r="BK433" s="157"/>
      <c r="BL433" s="157"/>
      <c r="BM433" s="157"/>
      <c r="BN433" s="157"/>
      <c r="BO433" s="157"/>
      <c r="BP433" s="493"/>
      <c r="BQ433" s="157"/>
      <c r="BR433" s="494"/>
      <c r="BS433" s="157"/>
      <c r="BT433" s="157"/>
      <c r="BU433" s="157"/>
      <c r="BV433" s="157"/>
      <c r="BW433" s="157"/>
      <c r="BX433" s="157"/>
      <c r="BY433" s="157"/>
      <c r="BZ433" s="157"/>
      <c r="CA433" s="157"/>
      <c r="CB433" s="157"/>
      <c r="CC433" s="157"/>
      <c r="CD433" s="157"/>
      <c r="CE433" s="157"/>
      <c r="CF433" s="157"/>
      <c r="CG433" s="157"/>
      <c r="CH433" s="157"/>
      <c r="CI433" s="157"/>
      <c r="CJ433" s="157"/>
      <c r="CK433" s="157"/>
      <c r="CL433" s="157"/>
      <c r="CM433" s="157"/>
      <c r="CN433" s="157"/>
      <c r="CO433" s="157"/>
      <c r="CP433" s="157"/>
      <c r="CQ433" s="157"/>
      <c r="CR433" s="157"/>
      <c r="CS433" s="157"/>
      <c r="CT433" s="157"/>
      <c r="CU433" s="157"/>
      <c r="CV433" s="157"/>
      <c r="CW433" s="157"/>
      <c r="CX433" s="157"/>
      <c r="CY433" s="157"/>
      <c r="CZ433" s="157"/>
      <c r="DA433" s="157"/>
      <c r="DB433" s="157"/>
      <c r="DC433" s="157"/>
      <c r="DD433" s="157"/>
      <c r="DE433" s="157"/>
      <c r="DF433" s="157"/>
      <c r="DG433" s="157"/>
      <c r="DH433" s="157"/>
      <c r="DI433" s="157"/>
      <c r="DJ433" s="157"/>
      <c r="DK433" s="157"/>
      <c r="DL433" s="157"/>
      <c r="DM433" s="157"/>
      <c r="DN433" s="157"/>
      <c r="DO433" s="157"/>
      <c r="DP433" s="157"/>
      <c r="DQ433" s="157"/>
      <c r="DR433" s="157"/>
      <c r="DS433" s="157"/>
      <c r="DT433" s="157"/>
      <c r="DU433" s="157"/>
      <c r="DV433" s="157"/>
      <c r="DW433" s="157"/>
      <c r="DX433" s="157"/>
      <c r="DY433" s="157"/>
      <c r="DZ433" s="157"/>
      <c r="EA433" s="157"/>
      <c r="EB433" s="157"/>
      <c r="EC433" s="157"/>
      <c r="ED433" s="157"/>
      <c r="EE433" s="157"/>
    </row>
    <row r="434" spans="1:135" ht="9.75" customHeight="1">
      <c r="A434" s="157"/>
      <c r="B434" s="157"/>
      <c r="C434" s="157"/>
      <c r="D434" s="157"/>
      <c r="E434" s="157"/>
      <c r="F434" s="157"/>
      <c r="G434" s="157"/>
      <c r="H434" s="157"/>
      <c r="I434" s="494"/>
      <c r="J434" s="494"/>
      <c r="K434" s="494"/>
      <c r="L434" s="494"/>
      <c r="M434" s="494"/>
      <c r="N434" s="494"/>
      <c r="O434" s="494"/>
      <c r="P434" s="494"/>
      <c r="Q434" s="494"/>
      <c r="R434" s="494"/>
      <c r="S434" s="494"/>
      <c r="T434" s="494"/>
      <c r="U434" s="494"/>
      <c r="V434" s="494"/>
      <c r="W434" s="494"/>
      <c r="X434" s="494"/>
      <c r="Y434" s="494"/>
      <c r="Z434" s="494"/>
      <c r="AA434" s="494"/>
      <c r="AB434" s="494"/>
      <c r="AH434" s="492"/>
      <c r="AI434" s="157"/>
      <c r="AJ434" s="157"/>
      <c r="AK434" s="525"/>
      <c r="AL434" s="525"/>
      <c r="AM434" s="525"/>
      <c r="AN434" s="157"/>
      <c r="AO434" s="157"/>
      <c r="AP434" s="525"/>
      <c r="AQ434" s="525"/>
      <c r="AR434" s="525"/>
      <c r="AS434" s="525"/>
      <c r="AT434" s="525"/>
      <c r="AU434" s="525"/>
      <c r="AV434" s="525"/>
      <c r="AW434" s="525"/>
      <c r="AX434" s="525"/>
      <c r="AY434" s="525"/>
      <c r="AZ434" s="525"/>
      <c r="BA434" s="157"/>
      <c r="BB434" s="157"/>
      <c r="BC434" s="157"/>
      <c r="BD434" s="157"/>
      <c r="BE434" s="157"/>
      <c r="BF434" s="157"/>
      <c r="BG434" s="157"/>
      <c r="BH434" s="157"/>
      <c r="BI434" s="157"/>
      <c r="BJ434" s="157"/>
      <c r="BK434" s="157"/>
      <c r="BL434" s="157"/>
      <c r="BM434" s="157"/>
      <c r="BN434" s="157"/>
      <c r="BO434" s="157"/>
      <c r="BP434" s="493"/>
      <c r="BQ434" s="157"/>
      <c r="BR434" s="494"/>
      <c r="BS434" s="157"/>
      <c r="BT434" s="157"/>
      <c r="BU434" s="157"/>
      <c r="BV434" s="157"/>
      <c r="BW434" s="157"/>
      <c r="BX434" s="157"/>
      <c r="BY434" s="157"/>
      <c r="BZ434" s="157"/>
      <c r="CA434" s="157"/>
      <c r="CB434" s="157"/>
      <c r="CC434" s="157"/>
      <c r="CD434" s="157"/>
      <c r="CE434" s="157"/>
      <c r="CF434" s="157"/>
      <c r="CG434" s="157"/>
      <c r="CH434" s="157"/>
      <c r="CI434" s="157"/>
      <c r="CJ434" s="157"/>
      <c r="CK434" s="157"/>
      <c r="CL434" s="157"/>
      <c r="CM434" s="157"/>
      <c r="CN434" s="157"/>
      <c r="CO434" s="157"/>
      <c r="CP434" s="157"/>
      <c r="CQ434" s="157"/>
      <c r="CR434" s="157"/>
      <c r="CS434" s="157"/>
      <c r="CT434" s="157"/>
      <c r="CU434" s="157"/>
      <c r="CV434" s="157"/>
      <c r="CW434" s="157"/>
      <c r="CX434" s="157"/>
      <c r="CY434" s="157"/>
      <c r="CZ434" s="157"/>
      <c r="DA434" s="157"/>
      <c r="DB434" s="157"/>
      <c r="DC434" s="157"/>
      <c r="DD434" s="157"/>
      <c r="DE434" s="157"/>
      <c r="DF434" s="157"/>
      <c r="DG434" s="157"/>
      <c r="DH434" s="157"/>
      <c r="DI434" s="157"/>
      <c r="DJ434" s="157"/>
      <c r="DK434" s="157"/>
      <c r="DL434" s="157"/>
      <c r="DM434" s="157"/>
      <c r="DN434" s="157"/>
      <c r="DO434" s="157"/>
      <c r="DP434" s="157"/>
      <c r="DQ434" s="157"/>
      <c r="DR434" s="157"/>
      <c r="DS434" s="157"/>
      <c r="DT434" s="157"/>
      <c r="DU434" s="157"/>
      <c r="DV434" s="157"/>
      <c r="DW434" s="157"/>
      <c r="DX434" s="157"/>
      <c r="DY434" s="157"/>
      <c r="DZ434" s="157"/>
      <c r="EA434" s="157"/>
      <c r="EB434" s="157"/>
      <c r="EC434" s="157"/>
      <c r="ED434" s="157"/>
      <c r="EE434" s="157"/>
    </row>
    <row r="435" spans="1:135" ht="9.75" customHeight="1">
      <c r="A435" s="157"/>
      <c r="B435" s="157"/>
      <c r="C435" s="157"/>
      <c r="D435" s="157"/>
      <c r="E435" s="157"/>
      <c r="F435" s="157"/>
      <c r="G435" s="157"/>
      <c r="H435" s="157"/>
      <c r="I435" s="494"/>
      <c r="J435" s="494"/>
      <c r="K435" s="494"/>
      <c r="L435" s="494"/>
      <c r="M435" s="494"/>
      <c r="N435" s="494"/>
      <c r="O435" s="494"/>
      <c r="P435" s="494"/>
      <c r="Q435" s="494"/>
      <c r="R435" s="494"/>
      <c r="S435" s="494"/>
      <c r="T435" s="494"/>
      <c r="U435" s="494"/>
      <c r="V435" s="494"/>
      <c r="W435" s="494"/>
      <c r="X435" s="494"/>
      <c r="Y435" s="494"/>
      <c r="Z435" s="494"/>
      <c r="AA435" s="494"/>
      <c r="AB435" s="494"/>
      <c r="AH435" s="492"/>
      <c r="AI435" s="157"/>
      <c r="AJ435" s="157"/>
      <c r="AK435" s="525"/>
      <c r="AL435" s="525"/>
      <c r="AM435" s="525"/>
      <c r="AN435" s="157"/>
      <c r="AO435" s="157"/>
      <c r="AP435" s="525"/>
      <c r="AQ435" s="525"/>
      <c r="AR435" s="525"/>
      <c r="AS435" s="525"/>
      <c r="AT435" s="525"/>
      <c r="AU435" s="525"/>
      <c r="AV435" s="525"/>
      <c r="AW435" s="525"/>
      <c r="AX435" s="525"/>
      <c r="AY435" s="525"/>
      <c r="AZ435" s="525"/>
      <c r="BA435" s="157"/>
      <c r="BB435" s="157"/>
      <c r="BC435" s="157"/>
      <c r="BD435" s="157"/>
      <c r="BE435" s="157"/>
      <c r="BF435" s="157"/>
      <c r="BG435" s="157"/>
      <c r="BH435" s="157"/>
      <c r="BI435" s="157"/>
      <c r="BJ435" s="157"/>
      <c r="BK435" s="157"/>
      <c r="BL435" s="157"/>
      <c r="BM435" s="157"/>
      <c r="BN435" s="157"/>
      <c r="BO435" s="157"/>
      <c r="BP435" s="493"/>
      <c r="BQ435" s="157"/>
      <c r="BR435" s="494"/>
      <c r="BS435" s="157"/>
      <c r="BT435" s="157"/>
      <c r="BU435" s="157"/>
      <c r="BV435" s="157"/>
      <c r="BW435" s="157"/>
      <c r="BX435" s="157"/>
      <c r="BY435" s="157"/>
      <c r="BZ435" s="157"/>
      <c r="CA435" s="157"/>
      <c r="CB435" s="157"/>
      <c r="CC435" s="157"/>
      <c r="CD435" s="157"/>
      <c r="CE435" s="157"/>
      <c r="CF435" s="157"/>
      <c r="CG435" s="157"/>
      <c r="CH435" s="157"/>
      <c r="CI435" s="157"/>
      <c r="CJ435" s="157"/>
      <c r="CK435" s="157"/>
      <c r="CL435" s="157"/>
      <c r="CM435" s="157"/>
      <c r="CN435" s="157"/>
      <c r="CO435" s="157"/>
      <c r="CP435" s="157"/>
      <c r="CQ435" s="157"/>
      <c r="CR435" s="157"/>
      <c r="CS435" s="157"/>
      <c r="CT435" s="157"/>
      <c r="CU435" s="157"/>
      <c r="CV435" s="157"/>
      <c r="CW435" s="157"/>
      <c r="CX435" s="157"/>
      <c r="CY435" s="157"/>
      <c r="CZ435" s="157"/>
      <c r="DA435" s="157"/>
      <c r="DB435" s="157"/>
      <c r="DC435" s="157"/>
      <c r="DD435" s="157"/>
      <c r="DE435" s="157"/>
      <c r="DF435" s="157"/>
      <c r="DG435" s="157"/>
      <c r="DH435" s="157"/>
      <c r="DI435" s="157"/>
      <c r="DJ435" s="157"/>
      <c r="DK435" s="157"/>
      <c r="DL435" s="157"/>
      <c r="DM435" s="157"/>
      <c r="DN435" s="157"/>
      <c r="DO435" s="157"/>
      <c r="DP435" s="157"/>
      <c r="DQ435" s="157"/>
      <c r="DR435" s="157"/>
      <c r="DS435" s="157"/>
      <c r="DT435" s="157"/>
      <c r="DU435" s="157"/>
      <c r="DV435" s="157"/>
      <c r="DW435" s="157"/>
      <c r="DX435" s="157"/>
      <c r="DY435" s="157"/>
      <c r="DZ435" s="157"/>
      <c r="EA435" s="157"/>
      <c r="EB435" s="157"/>
      <c r="EC435" s="157"/>
      <c r="ED435" s="157"/>
      <c r="EE435" s="157"/>
    </row>
    <row r="436" spans="1:135" ht="9.75" customHeight="1">
      <c r="A436" s="157"/>
      <c r="B436" s="157"/>
      <c r="C436" s="157"/>
      <c r="D436" s="157"/>
      <c r="E436" s="157"/>
      <c r="F436" s="157"/>
      <c r="G436" s="157"/>
      <c r="H436" s="157"/>
      <c r="I436" s="494"/>
      <c r="J436" s="494"/>
      <c r="K436" s="494"/>
      <c r="L436" s="494"/>
      <c r="M436" s="494"/>
      <c r="N436" s="494"/>
      <c r="O436" s="494"/>
      <c r="P436" s="494"/>
      <c r="Q436" s="494"/>
      <c r="R436" s="494"/>
      <c r="S436" s="494"/>
      <c r="T436" s="494"/>
      <c r="U436" s="494"/>
      <c r="V436" s="494"/>
      <c r="W436" s="494"/>
      <c r="X436" s="494"/>
      <c r="Y436" s="494"/>
      <c r="Z436" s="494"/>
      <c r="AA436" s="494"/>
      <c r="AB436" s="494"/>
      <c r="AH436" s="492"/>
      <c r="AI436" s="157"/>
      <c r="AJ436" s="157"/>
      <c r="AK436" s="525"/>
      <c r="AL436" s="525"/>
      <c r="AM436" s="525"/>
      <c r="AN436" s="157"/>
      <c r="AO436" s="157"/>
      <c r="AP436" s="525"/>
      <c r="AQ436" s="525"/>
      <c r="AR436" s="525"/>
      <c r="AS436" s="525"/>
      <c r="AT436" s="525"/>
      <c r="AU436" s="525"/>
      <c r="AV436" s="525"/>
      <c r="AW436" s="525"/>
      <c r="AX436" s="525"/>
      <c r="AY436" s="525"/>
      <c r="AZ436" s="525"/>
      <c r="BA436" s="157"/>
      <c r="BB436" s="157"/>
      <c r="BC436" s="157"/>
      <c r="BD436" s="157"/>
      <c r="BE436" s="157"/>
      <c r="BF436" s="157"/>
      <c r="BG436" s="157"/>
      <c r="BH436" s="157"/>
      <c r="BI436" s="157"/>
      <c r="BJ436" s="157"/>
      <c r="BK436" s="157"/>
      <c r="BL436" s="157"/>
      <c r="BM436" s="157"/>
      <c r="BN436" s="157"/>
      <c r="BO436" s="157"/>
      <c r="BP436" s="493"/>
      <c r="BQ436" s="157"/>
      <c r="BR436" s="494"/>
      <c r="BS436" s="157"/>
      <c r="BT436" s="157"/>
      <c r="BU436" s="157"/>
      <c r="BV436" s="157"/>
      <c r="BW436" s="157"/>
      <c r="BX436" s="157"/>
      <c r="BY436" s="157"/>
      <c r="BZ436" s="157"/>
      <c r="CA436" s="157"/>
      <c r="CB436" s="157"/>
      <c r="CC436" s="157"/>
      <c r="CD436" s="157"/>
      <c r="CE436" s="157"/>
      <c r="CF436" s="157"/>
      <c r="CG436" s="157"/>
      <c r="CH436" s="157"/>
      <c r="CI436" s="157"/>
      <c r="CJ436" s="157"/>
      <c r="CK436" s="157"/>
      <c r="CL436" s="157"/>
      <c r="CM436" s="157"/>
      <c r="CN436" s="157"/>
      <c r="CO436" s="157"/>
      <c r="CP436" s="157"/>
      <c r="CQ436" s="157"/>
      <c r="CR436" s="157"/>
      <c r="CS436" s="157"/>
      <c r="CT436" s="157"/>
      <c r="CU436" s="157"/>
      <c r="CV436" s="157"/>
      <c r="CW436" s="157"/>
      <c r="CX436" s="157"/>
      <c r="CY436" s="157"/>
      <c r="CZ436" s="157"/>
      <c r="DA436" s="157"/>
      <c r="DB436" s="157"/>
      <c r="DC436" s="157"/>
      <c r="DD436" s="157"/>
      <c r="DE436" s="157"/>
      <c r="DF436" s="157"/>
      <c r="DG436" s="157"/>
      <c r="DH436" s="157"/>
      <c r="DI436" s="157"/>
      <c r="DJ436" s="157"/>
      <c r="DK436" s="157"/>
      <c r="DL436" s="157"/>
      <c r="DM436" s="157"/>
      <c r="DN436" s="157"/>
      <c r="DO436" s="157"/>
      <c r="DP436" s="157"/>
      <c r="DQ436" s="157"/>
      <c r="DR436" s="157"/>
      <c r="DS436" s="157"/>
      <c r="DT436" s="157"/>
      <c r="DU436" s="157"/>
      <c r="DV436" s="157"/>
      <c r="DW436" s="157"/>
      <c r="DX436" s="157"/>
      <c r="DY436" s="157"/>
      <c r="DZ436" s="157"/>
      <c r="EA436" s="157"/>
      <c r="EB436" s="157"/>
      <c r="EC436" s="157"/>
      <c r="ED436" s="157"/>
      <c r="EE436" s="157"/>
    </row>
    <row r="437" spans="1:135" ht="9.75" customHeight="1">
      <c r="A437" s="157"/>
      <c r="B437" s="157"/>
      <c r="C437" s="157"/>
      <c r="D437" s="157"/>
      <c r="E437" s="157"/>
      <c r="F437" s="157"/>
      <c r="G437" s="157"/>
      <c r="H437" s="157"/>
      <c r="I437" s="494"/>
      <c r="J437" s="494"/>
      <c r="K437" s="494"/>
      <c r="L437" s="494"/>
      <c r="M437" s="494"/>
      <c r="N437" s="494"/>
      <c r="O437" s="494"/>
      <c r="P437" s="494"/>
      <c r="Q437" s="494"/>
      <c r="R437" s="494"/>
      <c r="S437" s="494"/>
      <c r="T437" s="494"/>
      <c r="U437" s="494"/>
      <c r="V437" s="494"/>
      <c r="W437" s="494"/>
      <c r="X437" s="494"/>
      <c r="Y437" s="494"/>
      <c r="Z437" s="494"/>
      <c r="AA437" s="494"/>
      <c r="AB437" s="494"/>
      <c r="AH437" s="492"/>
      <c r="AI437" s="157"/>
      <c r="AJ437" s="157"/>
      <c r="AK437" s="525"/>
      <c r="AL437" s="525"/>
      <c r="AM437" s="525"/>
      <c r="AN437" s="157"/>
      <c r="AO437" s="157"/>
      <c r="AP437" s="525"/>
      <c r="AQ437" s="525"/>
      <c r="AR437" s="525"/>
      <c r="AS437" s="525"/>
      <c r="AT437" s="525"/>
      <c r="AU437" s="525"/>
      <c r="AV437" s="525"/>
      <c r="AW437" s="525"/>
      <c r="AX437" s="525"/>
      <c r="AY437" s="525"/>
      <c r="AZ437" s="525"/>
      <c r="BA437" s="157"/>
      <c r="BB437" s="157"/>
      <c r="BC437" s="157"/>
      <c r="BD437" s="157"/>
      <c r="BE437" s="157"/>
      <c r="BF437" s="157"/>
      <c r="BG437" s="157"/>
      <c r="BH437" s="157"/>
      <c r="BI437" s="157"/>
      <c r="BJ437" s="157"/>
      <c r="BK437" s="157"/>
      <c r="BL437" s="157"/>
      <c r="BM437" s="157"/>
      <c r="BN437" s="157"/>
      <c r="BO437" s="157"/>
      <c r="BP437" s="493"/>
      <c r="BQ437" s="157"/>
      <c r="BR437" s="494"/>
      <c r="BS437" s="157"/>
      <c r="BT437" s="157"/>
      <c r="BU437" s="157"/>
      <c r="BV437" s="157"/>
      <c r="BW437" s="157"/>
      <c r="BX437" s="157"/>
      <c r="BY437" s="157"/>
      <c r="BZ437" s="157"/>
      <c r="CA437" s="157"/>
      <c r="CB437" s="157"/>
      <c r="CC437" s="157"/>
      <c r="CD437" s="157"/>
      <c r="CE437" s="157"/>
      <c r="CF437" s="157"/>
      <c r="CG437" s="157"/>
      <c r="CH437" s="157"/>
      <c r="CI437" s="157"/>
      <c r="CJ437" s="157"/>
      <c r="CK437" s="157"/>
      <c r="CL437" s="157"/>
      <c r="CM437" s="157"/>
      <c r="CN437" s="157"/>
      <c r="CO437" s="157"/>
      <c r="CP437" s="157"/>
      <c r="CQ437" s="157"/>
      <c r="CR437" s="157"/>
      <c r="CS437" s="157"/>
      <c r="CT437" s="157"/>
      <c r="CU437" s="157"/>
      <c r="CV437" s="157"/>
      <c r="CW437" s="157"/>
      <c r="CX437" s="157"/>
      <c r="CY437" s="157"/>
      <c r="CZ437" s="157"/>
      <c r="DA437" s="157"/>
      <c r="DB437" s="157"/>
      <c r="DC437" s="157"/>
      <c r="DD437" s="157"/>
      <c r="DE437" s="157"/>
      <c r="DF437" s="157"/>
      <c r="DG437" s="157"/>
      <c r="DH437" s="157"/>
      <c r="DI437" s="157"/>
      <c r="DJ437" s="157"/>
      <c r="DK437" s="157"/>
      <c r="DL437" s="157"/>
      <c r="DM437" s="157"/>
      <c r="DN437" s="157"/>
      <c r="DO437" s="157"/>
      <c r="DP437" s="157"/>
      <c r="DQ437" s="157"/>
      <c r="DR437" s="157"/>
      <c r="DS437" s="157"/>
      <c r="DT437" s="157"/>
      <c r="DU437" s="157"/>
      <c r="DV437" s="157"/>
      <c r="DW437" s="157"/>
      <c r="DX437" s="157"/>
      <c r="DY437" s="157"/>
      <c r="DZ437" s="157"/>
      <c r="EA437" s="157"/>
      <c r="EB437" s="157"/>
      <c r="EC437" s="157"/>
      <c r="ED437" s="157"/>
      <c r="EE437" s="157"/>
    </row>
    <row r="438" spans="1:135" ht="9.75" customHeight="1">
      <c r="A438" s="157"/>
      <c r="B438" s="157"/>
      <c r="C438" s="157"/>
      <c r="D438" s="157"/>
      <c r="E438" s="157"/>
      <c r="F438" s="157"/>
      <c r="G438" s="157"/>
      <c r="H438" s="157"/>
      <c r="I438" s="494"/>
      <c r="J438" s="494"/>
      <c r="K438" s="494"/>
      <c r="L438" s="494"/>
      <c r="M438" s="494"/>
      <c r="N438" s="494"/>
      <c r="O438" s="494"/>
      <c r="P438" s="494"/>
      <c r="Q438" s="494"/>
      <c r="R438" s="494"/>
      <c r="S438" s="494"/>
      <c r="T438" s="494"/>
      <c r="U438" s="494"/>
      <c r="V438" s="494"/>
      <c r="W438" s="494"/>
      <c r="X438" s="494"/>
      <c r="Y438" s="494"/>
      <c r="Z438" s="494"/>
      <c r="AA438" s="494"/>
      <c r="AB438" s="494"/>
      <c r="AH438" s="492"/>
      <c r="AI438" s="157"/>
      <c r="AJ438" s="157"/>
      <c r="AK438" s="525"/>
      <c r="AL438" s="525"/>
      <c r="AM438" s="525"/>
      <c r="AN438" s="157"/>
      <c r="AO438" s="157"/>
      <c r="AP438" s="525"/>
      <c r="AQ438" s="525"/>
      <c r="AR438" s="525"/>
      <c r="AS438" s="525"/>
      <c r="AT438" s="525"/>
      <c r="AU438" s="525"/>
      <c r="AV438" s="525"/>
      <c r="AW438" s="525"/>
      <c r="AX438" s="525"/>
      <c r="AY438" s="525"/>
      <c r="AZ438" s="525"/>
      <c r="BA438" s="157"/>
      <c r="BB438" s="157"/>
      <c r="BC438" s="157"/>
      <c r="BD438" s="157"/>
      <c r="BE438" s="157"/>
      <c r="BF438" s="157"/>
      <c r="BG438" s="157"/>
      <c r="BH438" s="157"/>
      <c r="BI438" s="157"/>
      <c r="BJ438" s="157"/>
      <c r="BK438" s="157"/>
      <c r="BL438" s="157"/>
      <c r="BM438" s="157"/>
      <c r="BN438" s="157"/>
      <c r="BO438" s="157"/>
      <c r="BP438" s="493"/>
      <c r="BQ438" s="157"/>
      <c r="BR438" s="494"/>
      <c r="BS438" s="157"/>
      <c r="BT438" s="157"/>
      <c r="BU438" s="157"/>
      <c r="BV438" s="157"/>
      <c r="BW438" s="157"/>
      <c r="BX438" s="157"/>
      <c r="BY438" s="157"/>
      <c r="BZ438" s="157"/>
      <c r="CA438" s="157"/>
      <c r="CB438" s="157"/>
      <c r="CC438" s="157"/>
      <c r="CD438" s="157"/>
      <c r="CE438" s="157"/>
      <c r="CF438" s="157"/>
      <c r="CG438" s="157"/>
      <c r="CH438" s="157"/>
      <c r="CI438" s="157"/>
      <c r="CJ438" s="157"/>
      <c r="CK438" s="157"/>
      <c r="CL438" s="157"/>
      <c r="CM438" s="157"/>
      <c r="CN438" s="157"/>
      <c r="CO438" s="157"/>
      <c r="CP438" s="157"/>
      <c r="CQ438" s="157"/>
      <c r="CR438" s="157"/>
      <c r="CS438" s="157"/>
      <c r="CT438" s="157"/>
      <c r="CU438" s="157"/>
      <c r="CV438" s="157"/>
      <c r="CW438" s="157"/>
      <c r="CX438" s="157"/>
      <c r="CY438" s="157"/>
      <c r="CZ438" s="157"/>
      <c r="DA438" s="157"/>
      <c r="DB438" s="157"/>
      <c r="DC438" s="157"/>
      <c r="DD438" s="157"/>
      <c r="DE438" s="157"/>
      <c r="DF438" s="157"/>
      <c r="DG438" s="157"/>
      <c r="DH438" s="157"/>
      <c r="DI438" s="157"/>
      <c r="DJ438" s="157"/>
      <c r="DK438" s="157"/>
      <c r="DL438" s="157"/>
      <c r="DM438" s="157"/>
      <c r="DN438" s="157"/>
      <c r="DO438" s="157"/>
      <c r="DP438" s="157"/>
      <c r="DQ438" s="157"/>
      <c r="DR438" s="157"/>
      <c r="DS438" s="157"/>
      <c r="DT438" s="157"/>
      <c r="DU438" s="157"/>
      <c r="DV438" s="157"/>
      <c r="DW438" s="157"/>
      <c r="DX438" s="157"/>
      <c r="DY438" s="157"/>
      <c r="DZ438" s="157"/>
      <c r="EA438" s="157"/>
      <c r="EB438" s="157"/>
      <c r="EC438" s="157"/>
      <c r="ED438" s="157"/>
      <c r="EE438" s="157"/>
    </row>
    <row r="439" spans="1:135" ht="9.75" customHeight="1">
      <c r="A439" s="157"/>
      <c r="B439" s="157"/>
      <c r="C439" s="157"/>
      <c r="D439" s="157"/>
      <c r="E439" s="157"/>
      <c r="F439" s="157"/>
      <c r="G439" s="157"/>
      <c r="H439" s="157"/>
      <c r="I439" s="494"/>
      <c r="J439" s="494"/>
      <c r="K439" s="494"/>
      <c r="L439" s="494"/>
      <c r="M439" s="494"/>
      <c r="N439" s="494"/>
      <c r="O439" s="494"/>
      <c r="P439" s="494"/>
      <c r="Q439" s="494"/>
      <c r="R439" s="494"/>
      <c r="S439" s="494"/>
      <c r="T439" s="494"/>
      <c r="U439" s="494"/>
      <c r="V439" s="494"/>
      <c r="W439" s="494"/>
      <c r="X439" s="494"/>
      <c r="Y439" s="494"/>
      <c r="Z439" s="494"/>
      <c r="AA439" s="494"/>
      <c r="AB439" s="494"/>
      <c r="AH439" s="492"/>
      <c r="AI439" s="157"/>
      <c r="AJ439" s="157"/>
      <c r="AK439" s="525"/>
      <c r="AL439" s="525"/>
      <c r="AM439" s="525"/>
      <c r="AN439" s="157"/>
      <c r="AO439" s="157"/>
      <c r="AP439" s="525"/>
      <c r="AQ439" s="525"/>
      <c r="AR439" s="525"/>
      <c r="AS439" s="525"/>
      <c r="AT439" s="525"/>
      <c r="AU439" s="525"/>
      <c r="AV439" s="525"/>
      <c r="AW439" s="525"/>
      <c r="AX439" s="525"/>
      <c r="AY439" s="525"/>
      <c r="AZ439" s="525"/>
      <c r="BA439" s="157"/>
      <c r="BB439" s="157"/>
      <c r="BC439" s="157"/>
      <c r="BD439" s="157"/>
      <c r="BE439" s="157"/>
      <c r="BF439" s="157"/>
      <c r="BG439" s="157"/>
      <c r="BH439" s="157"/>
      <c r="BI439" s="157"/>
      <c r="BJ439" s="157"/>
      <c r="BK439" s="157"/>
      <c r="BL439" s="157"/>
      <c r="BM439" s="157"/>
      <c r="BN439" s="157"/>
      <c r="BO439" s="157"/>
      <c r="BP439" s="493"/>
      <c r="BQ439" s="157"/>
      <c r="BR439" s="494"/>
      <c r="BS439" s="157"/>
      <c r="BT439" s="157"/>
      <c r="BU439" s="157"/>
      <c r="BV439" s="157"/>
      <c r="BW439" s="157"/>
      <c r="BX439" s="157"/>
      <c r="BY439" s="157"/>
      <c r="BZ439" s="157"/>
      <c r="CA439" s="157"/>
      <c r="CB439" s="157"/>
      <c r="CC439" s="157"/>
      <c r="CD439" s="157"/>
      <c r="CE439" s="157"/>
      <c r="CF439" s="157"/>
      <c r="CG439" s="157"/>
      <c r="CH439" s="157"/>
      <c r="CI439" s="157"/>
      <c r="CJ439" s="157"/>
      <c r="CK439" s="157"/>
      <c r="CL439" s="157"/>
      <c r="CM439" s="157"/>
      <c r="CN439" s="157"/>
      <c r="CO439" s="157"/>
      <c r="CP439" s="157"/>
      <c r="CQ439" s="157"/>
      <c r="CR439" s="157"/>
      <c r="CS439" s="157"/>
      <c r="CT439" s="157"/>
      <c r="CU439" s="157"/>
      <c r="CV439" s="157"/>
      <c r="CW439" s="157"/>
      <c r="CX439" s="157"/>
      <c r="CY439" s="157"/>
      <c r="CZ439" s="157"/>
      <c r="DA439" s="157"/>
      <c r="DB439" s="157"/>
      <c r="DC439" s="157"/>
      <c r="DD439" s="157"/>
      <c r="DE439" s="157"/>
      <c r="DF439" s="157"/>
      <c r="DG439" s="157"/>
      <c r="DH439" s="157"/>
      <c r="DI439" s="157"/>
      <c r="DJ439" s="157"/>
      <c r="DK439" s="157"/>
      <c r="DL439" s="157"/>
      <c r="DM439" s="157"/>
      <c r="DN439" s="157"/>
      <c r="DO439" s="157"/>
      <c r="DP439" s="157"/>
      <c r="DQ439" s="157"/>
      <c r="DR439" s="157"/>
      <c r="DS439" s="157"/>
      <c r="DT439" s="157"/>
      <c r="DU439" s="157"/>
      <c r="DV439" s="157"/>
      <c r="DW439" s="157"/>
      <c r="DX439" s="157"/>
      <c r="DY439" s="157"/>
      <c r="DZ439" s="157"/>
      <c r="EA439" s="157"/>
      <c r="EB439" s="157"/>
      <c r="EC439" s="157"/>
      <c r="ED439" s="157"/>
      <c r="EE439" s="157"/>
    </row>
    <row r="440" spans="1:135" ht="9.75" customHeight="1">
      <c r="A440" s="157"/>
      <c r="B440" s="157"/>
      <c r="C440" s="157"/>
      <c r="D440" s="157"/>
      <c r="E440" s="157"/>
      <c r="F440" s="157"/>
      <c r="G440" s="157"/>
      <c r="H440" s="157"/>
      <c r="I440" s="494"/>
      <c r="J440" s="494"/>
      <c r="K440" s="494"/>
      <c r="L440" s="494"/>
      <c r="M440" s="494"/>
      <c r="N440" s="494"/>
      <c r="O440" s="494"/>
      <c r="P440" s="494"/>
      <c r="Q440" s="494"/>
      <c r="R440" s="494"/>
      <c r="S440" s="494"/>
      <c r="T440" s="494"/>
      <c r="U440" s="494"/>
      <c r="V440" s="494"/>
      <c r="W440" s="494"/>
      <c r="X440" s="494"/>
      <c r="Y440" s="494"/>
      <c r="Z440" s="494"/>
      <c r="AA440" s="494"/>
      <c r="AB440" s="494"/>
      <c r="AH440" s="492"/>
      <c r="AI440" s="157"/>
      <c r="AJ440" s="157"/>
      <c r="AK440" s="525"/>
      <c r="AL440" s="525"/>
      <c r="AM440" s="525"/>
      <c r="AN440" s="157"/>
      <c r="AO440" s="157"/>
      <c r="AP440" s="525"/>
      <c r="AQ440" s="525"/>
      <c r="AR440" s="525"/>
      <c r="AS440" s="525"/>
      <c r="AT440" s="525"/>
      <c r="AU440" s="525"/>
      <c r="AV440" s="525"/>
      <c r="AW440" s="525"/>
      <c r="AX440" s="525"/>
      <c r="AY440" s="525"/>
      <c r="AZ440" s="525"/>
      <c r="BA440" s="157"/>
      <c r="BB440" s="157"/>
      <c r="BC440" s="157"/>
      <c r="BD440" s="157"/>
      <c r="BE440" s="157"/>
      <c r="BF440" s="157"/>
      <c r="BG440" s="157"/>
      <c r="BH440" s="157"/>
      <c r="BI440" s="157"/>
      <c r="BJ440" s="157"/>
      <c r="BK440" s="157"/>
      <c r="BL440" s="157"/>
      <c r="BM440" s="157"/>
      <c r="BN440" s="157"/>
      <c r="BO440" s="157"/>
      <c r="BP440" s="493"/>
      <c r="BQ440" s="157"/>
      <c r="BR440" s="494"/>
      <c r="BS440" s="157"/>
      <c r="BT440" s="157"/>
      <c r="BU440" s="157"/>
      <c r="BV440" s="157"/>
      <c r="BW440" s="157"/>
      <c r="BX440" s="157"/>
      <c r="BY440" s="157"/>
      <c r="BZ440" s="157"/>
      <c r="CA440" s="157"/>
      <c r="CB440" s="157"/>
      <c r="CC440" s="157"/>
      <c r="CD440" s="157"/>
      <c r="CE440" s="157"/>
      <c r="CF440" s="157"/>
      <c r="CG440" s="157"/>
      <c r="CH440" s="157"/>
      <c r="CI440" s="157"/>
      <c r="CJ440" s="157"/>
      <c r="CK440" s="157"/>
      <c r="CL440" s="157"/>
      <c r="CM440" s="157"/>
      <c r="CN440" s="157"/>
      <c r="CO440" s="157"/>
      <c r="CP440" s="157"/>
      <c r="CQ440" s="157"/>
      <c r="CR440" s="157"/>
      <c r="CS440" s="157"/>
      <c r="CT440" s="157"/>
      <c r="CU440" s="157"/>
      <c r="CV440" s="157"/>
      <c r="CW440" s="157"/>
      <c r="CX440" s="157"/>
      <c r="CY440" s="157"/>
      <c r="CZ440" s="157"/>
      <c r="DA440" s="157"/>
      <c r="DB440" s="157"/>
      <c r="DC440" s="157"/>
      <c r="DD440" s="157"/>
      <c r="DE440" s="157"/>
      <c r="DF440" s="157"/>
      <c r="DG440" s="157"/>
      <c r="DH440" s="157"/>
      <c r="DI440" s="157"/>
      <c r="DJ440" s="157"/>
      <c r="DK440" s="157"/>
      <c r="DL440" s="157"/>
      <c r="DM440" s="157"/>
      <c r="DN440" s="157"/>
      <c r="DO440" s="157"/>
      <c r="DP440" s="157"/>
      <c r="DQ440" s="157"/>
      <c r="DR440" s="157"/>
      <c r="DS440" s="157"/>
      <c r="DT440" s="157"/>
      <c r="DU440" s="157"/>
      <c r="DV440" s="157"/>
      <c r="DW440" s="157"/>
      <c r="DX440" s="157"/>
      <c r="DY440" s="157"/>
      <c r="DZ440" s="157"/>
      <c r="EA440" s="157"/>
      <c r="EB440" s="157"/>
      <c r="EC440" s="157"/>
      <c r="ED440" s="157"/>
      <c r="EE440" s="157"/>
    </row>
    <row r="441" spans="1:135" ht="9.75" customHeight="1">
      <c r="A441" s="157"/>
      <c r="B441" s="157"/>
      <c r="C441" s="157"/>
      <c r="D441" s="157"/>
      <c r="E441" s="157"/>
      <c r="F441" s="157"/>
      <c r="G441" s="157"/>
      <c r="H441" s="157"/>
      <c r="I441" s="494"/>
      <c r="J441" s="494"/>
      <c r="K441" s="494"/>
      <c r="L441" s="494"/>
      <c r="M441" s="494"/>
      <c r="N441" s="494"/>
      <c r="O441" s="494"/>
      <c r="P441" s="494"/>
      <c r="Q441" s="494"/>
      <c r="R441" s="494"/>
      <c r="S441" s="494"/>
      <c r="T441" s="494"/>
      <c r="U441" s="494"/>
      <c r="V441" s="494"/>
      <c r="W441" s="494"/>
      <c r="X441" s="494"/>
      <c r="Y441" s="494"/>
      <c r="Z441" s="494"/>
      <c r="AA441" s="494"/>
      <c r="AB441" s="494"/>
      <c r="AH441" s="492"/>
      <c r="AI441" s="157"/>
      <c r="AJ441" s="157"/>
      <c r="AK441" s="525"/>
      <c r="AL441" s="525"/>
      <c r="AM441" s="525"/>
      <c r="AN441" s="157"/>
      <c r="AO441" s="157"/>
      <c r="AP441" s="525"/>
      <c r="AQ441" s="525"/>
      <c r="AR441" s="525"/>
      <c r="AS441" s="525"/>
      <c r="AT441" s="525"/>
      <c r="AU441" s="525"/>
      <c r="AV441" s="525"/>
      <c r="AW441" s="525"/>
      <c r="AX441" s="525"/>
      <c r="AY441" s="525"/>
      <c r="AZ441" s="525"/>
      <c r="BA441" s="157"/>
      <c r="BB441" s="157"/>
      <c r="BC441" s="157"/>
      <c r="BD441" s="157"/>
      <c r="BE441" s="157"/>
      <c r="BF441" s="157"/>
      <c r="BG441" s="157"/>
      <c r="BH441" s="157"/>
      <c r="BI441" s="157"/>
      <c r="BJ441" s="157"/>
      <c r="BK441" s="157"/>
      <c r="BL441" s="157"/>
      <c r="BM441" s="157"/>
      <c r="BN441" s="157"/>
      <c r="BO441" s="157"/>
      <c r="BP441" s="493"/>
      <c r="BQ441" s="157"/>
      <c r="BR441" s="494"/>
      <c r="BS441" s="157"/>
      <c r="BT441" s="157"/>
      <c r="BU441" s="157"/>
      <c r="BV441" s="157"/>
      <c r="BW441" s="157"/>
      <c r="BX441" s="157"/>
      <c r="BY441" s="157"/>
      <c r="BZ441" s="157"/>
      <c r="CA441" s="157"/>
      <c r="CB441" s="157"/>
      <c r="CC441" s="157"/>
      <c r="CD441" s="157"/>
      <c r="CE441" s="157"/>
      <c r="CF441" s="157"/>
      <c r="CG441" s="157"/>
      <c r="CH441" s="157"/>
      <c r="CI441" s="157"/>
      <c r="CJ441" s="157"/>
      <c r="CK441" s="157"/>
      <c r="CL441" s="157"/>
      <c r="CM441" s="157"/>
      <c r="CN441" s="157"/>
      <c r="CO441" s="157"/>
      <c r="CP441" s="157"/>
      <c r="CQ441" s="157"/>
      <c r="CR441" s="157"/>
      <c r="CS441" s="157"/>
      <c r="CT441" s="157"/>
      <c r="CU441" s="157"/>
      <c r="CV441" s="157"/>
      <c r="CW441" s="157"/>
      <c r="CX441" s="157"/>
      <c r="CY441" s="157"/>
      <c r="CZ441" s="157"/>
      <c r="DA441" s="157"/>
      <c r="DB441" s="157"/>
      <c r="DC441" s="157"/>
      <c r="DD441" s="157"/>
      <c r="DE441" s="157"/>
      <c r="DF441" s="157"/>
      <c r="DG441" s="157"/>
      <c r="DH441" s="157"/>
      <c r="DI441" s="157"/>
      <c r="DJ441" s="157"/>
      <c r="DK441" s="157"/>
      <c r="DL441" s="157"/>
      <c r="DM441" s="157"/>
      <c r="DN441" s="157"/>
      <c r="DO441" s="157"/>
      <c r="DP441" s="157"/>
      <c r="DQ441" s="157"/>
      <c r="DR441" s="157"/>
      <c r="DS441" s="157"/>
      <c r="DT441" s="157"/>
      <c r="DU441" s="157"/>
      <c r="DV441" s="157"/>
      <c r="DW441" s="157"/>
      <c r="DX441" s="157"/>
      <c r="DY441" s="157"/>
      <c r="DZ441" s="157"/>
      <c r="EA441" s="157"/>
      <c r="EB441" s="157"/>
      <c r="EC441" s="157"/>
      <c r="ED441" s="157"/>
      <c r="EE441" s="157"/>
    </row>
    <row r="442" spans="1:135" ht="9.75" customHeight="1">
      <c r="A442" s="157"/>
      <c r="B442" s="157"/>
      <c r="C442" s="157"/>
      <c r="D442" s="157"/>
      <c r="E442" s="157"/>
      <c r="F442" s="157"/>
      <c r="G442" s="157"/>
      <c r="H442" s="157"/>
      <c r="I442" s="494"/>
      <c r="J442" s="494"/>
      <c r="K442" s="494"/>
      <c r="L442" s="494"/>
      <c r="M442" s="494"/>
      <c r="N442" s="494"/>
      <c r="O442" s="494"/>
      <c r="P442" s="494"/>
      <c r="Q442" s="494"/>
      <c r="R442" s="494"/>
      <c r="S442" s="494"/>
      <c r="T442" s="494"/>
      <c r="U442" s="494"/>
      <c r="V442" s="494"/>
      <c r="W442" s="494"/>
      <c r="X442" s="494"/>
      <c r="Y442" s="494"/>
      <c r="Z442" s="494"/>
      <c r="AA442" s="494"/>
      <c r="AB442" s="494"/>
      <c r="AH442" s="492"/>
      <c r="AI442" s="157"/>
      <c r="AJ442" s="157"/>
      <c r="AK442" s="525"/>
      <c r="AL442" s="525"/>
      <c r="AM442" s="525"/>
      <c r="AN442" s="157"/>
      <c r="AO442" s="157"/>
      <c r="AP442" s="525"/>
      <c r="AQ442" s="525"/>
      <c r="AR442" s="525"/>
      <c r="AS442" s="525"/>
      <c r="AT442" s="525"/>
      <c r="AU442" s="525"/>
      <c r="AV442" s="525"/>
      <c r="AW442" s="525"/>
      <c r="AX442" s="525"/>
      <c r="AY442" s="525"/>
      <c r="AZ442" s="525"/>
      <c r="BA442" s="157"/>
      <c r="BB442" s="157"/>
      <c r="BC442" s="157"/>
      <c r="BD442" s="157"/>
      <c r="BE442" s="157"/>
      <c r="BF442" s="157"/>
      <c r="BG442" s="157"/>
      <c r="BH442" s="157"/>
      <c r="BI442" s="157"/>
      <c r="BJ442" s="157"/>
      <c r="BK442" s="157"/>
      <c r="BL442" s="157"/>
      <c r="BM442" s="157"/>
      <c r="BN442" s="157"/>
      <c r="BO442" s="157"/>
      <c r="BP442" s="493"/>
      <c r="BQ442" s="157"/>
      <c r="BR442" s="494"/>
      <c r="BS442" s="157"/>
      <c r="BT442" s="157"/>
      <c r="BU442" s="157"/>
      <c r="BV442" s="157"/>
      <c r="BW442" s="157"/>
      <c r="BX442" s="157"/>
      <c r="BY442" s="157"/>
      <c r="BZ442" s="157"/>
      <c r="CA442" s="157"/>
      <c r="CB442" s="157"/>
      <c r="CC442" s="157"/>
      <c r="CD442" s="157"/>
      <c r="CE442" s="157"/>
      <c r="CF442" s="157"/>
      <c r="CG442" s="157"/>
      <c r="CH442" s="157"/>
      <c r="CI442" s="157"/>
      <c r="CJ442" s="157"/>
      <c r="CK442" s="157"/>
      <c r="CL442" s="157"/>
      <c r="CM442" s="157"/>
      <c r="CN442" s="157"/>
      <c r="CO442" s="157"/>
      <c r="CP442" s="157"/>
      <c r="CQ442" s="157"/>
      <c r="CR442" s="157"/>
      <c r="CS442" s="157"/>
      <c r="CT442" s="157"/>
      <c r="CU442" s="157"/>
      <c r="CV442" s="157"/>
      <c r="CW442" s="157"/>
      <c r="CX442" s="157"/>
      <c r="CY442" s="157"/>
      <c r="CZ442" s="157"/>
      <c r="DA442" s="157"/>
      <c r="DB442" s="157"/>
      <c r="DC442" s="157"/>
      <c r="DD442" s="157"/>
      <c r="DE442" s="157"/>
      <c r="DF442" s="157"/>
      <c r="DG442" s="157"/>
      <c r="DH442" s="157"/>
      <c r="DI442" s="157"/>
      <c r="DJ442" s="157"/>
      <c r="DK442" s="157"/>
      <c r="DL442" s="157"/>
      <c r="DM442" s="157"/>
      <c r="DN442" s="157"/>
      <c r="DO442" s="157"/>
      <c r="DP442" s="157"/>
      <c r="DQ442" s="157"/>
      <c r="DR442" s="157"/>
      <c r="DS442" s="157"/>
      <c r="DT442" s="157"/>
      <c r="DU442" s="157"/>
      <c r="DV442" s="157"/>
      <c r="DW442" s="157"/>
      <c r="DX442" s="157"/>
      <c r="DY442" s="157"/>
      <c r="DZ442" s="157"/>
      <c r="EA442" s="157"/>
      <c r="EB442" s="157"/>
      <c r="EC442" s="157"/>
      <c r="ED442" s="157"/>
      <c r="EE442" s="157"/>
    </row>
    <row r="443" spans="1:135" ht="9.75" customHeight="1">
      <c r="A443" s="157"/>
      <c r="B443" s="157"/>
      <c r="C443" s="157"/>
      <c r="D443" s="157"/>
      <c r="E443" s="157"/>
      <c r="F443" s="157"/>
      <c r="G443" s="157"/>
      <c r="H443" s="157"/>
      <c r="I443" s="494"/>
      <c r="J443" s="494"/>
      <c r="K443" s="494"/>
      <c r="L443" s="494"/>
      <c r="M443" s="494"/>
      <c r="N443" s="494"/>
      <c r="O443" s="494"/>
      <c r="P443" s="494"/>
      <c r="Q443" s="494"/>
      <c r="R443" s="494"/>
      <c r="S443" s="494"/>
      <c r="T443" s="494"/>
      <c r="U443" s="494"/>
      <c r="V443" s="494"/>
      <c r="W443" s="494"/>
      <c r="X443" s="494"/>
      <c r="Y443" s="494"/>
      <c r="Z443" s="494"/>
      <c r="AA443" s="494"/>
      <c r="AB443" s="494"/>
      <c r="AH443" s="492"/>
      <c r="AI443" s="157"/>
      <c r="AJ443" s="157"/>
      <c r="AK443" s="525"/>
      <c r="AL443" s="525"/>
      <c r="AM443" s="525"/>
      <c r="AN443" s="157"/>
      <c r="AO443" s="157"/>
      <c r="AP443" s="525"/>
      <c r="AQ443" s="525"/>
      <c r="AR443" s="525"/>
      <c r="AS443" s="525"/>
      <c r="AT443" s="525"/>
      <c r="AU443" s="525"/>
      <c r="AV443" s="525"/>
      <c r="AW443" s="525"/>
      <c r="AX443" s="525"/>
      <c r="AY443" s="525"/>
      <c r="AZ443" s="525"/>
      <c r="BA443" s="157"/>
      <c r="BB443" s="157"/>
      <c r="BC443" s="157"/>
      <c r="BD443" s="157"/>
      <c r="BE443" s="157"/>
      <c r="BF443" s="157"/>
      <c r="BG443" s="157"/>
      <c r="BH443" s="157"/>
      <c r="BI443" s="157"/>
      <c r="BJ443" s="157"/>
      <c r="BK443" s="157"/>
      <c r="BL443" s="157"/>
      <c r="BM443" s="157"/>
      <c r="BN443" s="157"/>
      <c r="BO443" s="157"/>
      <c r="BP443" s="493"/>
      <c r="BQ443" s="157"/>
      <c r="BR443" s="494"/>
      <c r="BS443" s="157"/>
      <c r="BT443" s="157"/>
      <c r="BU443" s="157"/>
      <c r="BV443" s="157"/>
      <c r="BW443" s="157"/>
      <c r="BX443" s="157"/>
      <c r="BY443" s="157"/>
      <c r="BZ443" s="157"/>
      <c r="CA443" s="157"/>
      <c r="CB443" s="157"/>
      <c r="CC443" s="157"/>
      <c r="CD443" s="157"/>
      <c r="CE443" s="157"/>
      <c r="CF443" s="157"/>
      <c r="CG443" s="157"/>
      <c r="CH443" s="157"/>
      <c r="CI443" s="157"/>
      <c r="CJ443" s="157"/>
      <c r="CK443" s="157"/>
      <c r="CL443" s="157"/>
      <c r="CM443" s="157"/>
      <c r="CN443" s="157"/>
      <c r="CO443" s="157"/>
      <c r="CP443" s="157"/>
      <c r="CQ443" s="157"/>
      <c r="CR443" s="157"/>
      <c r="CS443" s="157"/>
      <c r="CT443" s="157"/>
      <c r="CU443" s="157"/>
      <c r="CV443" s="157"/>
      <c r="CW443" s="157"/>
      <c r="CX443" s="157"/>
      <c r="CY443" s="157"/>
      <c r="CZ443" s="157"/>
      <c r="DA443" s="157"/>
      <c r="DB443" s="157"/>
      <c r="DC443" s="157"/>
      <c r="DD443" s="157"/>
      <c r="DE443" s="157"/>
      <c r="DF443" s="157"/>
      <c r="DG443" s="157"/>
      <c r="DH443" s="157"/>
      <c r="DI443" s="157"/>
      <c r="DJ443" s="157"/>
      <c r="DK443" s="157"/>
      <c r="DL443" s="157"/>
      <c r="DM443" s="157"/>
      <c r="DN443" s="157"/>
      <c r="DO443" s="157"/>
      <c r="DP443" s="157"/>
      <c r="DQ443" s="157"/>
      <c r="DR443" s="157"/>
      <c r="DS443" s="157"/>
      <c r="DT443" s="157"/>
      <c r="DU443" s="157"/>
      <c r="DV443" s="157"/>
      <c r="DW443" s="157"/>
      <c r="DX443" s="157"/>
      <c r="DY443" s="157"/>
      <c r="DZ443" s="157"/>
      <c r="EA443" s="157"/>
      <c r="EB443" s="157"/>
      <c r="EC443" s="157"/>
      <c r="ED443" s="157"/>
      <c r="EE443" s="157"/>
    </row>
    <row r="444" spans="1:135" ht="9.75" customHeight="1">
      <c r="A444" s="157"/>
      <c r="B444" s="157"/>
      <c r="C444" s="157"/>
      <c r="D444" s="157"/>
      <c r="E444" s="157"/>
      <c r="F444" s="157"/>
      <c r="G444" s="157"/>
      <c r="H444" s="157"/>
      <c r="I444" s="494"/>
      <c r="J444" s="494"/>
      <c r="K444" s="494"/>
      <c r="L444" s="494"/>
      <c r="M444" s="494"/>
      <c r="N444" s="494"/>
      <c r="O444" s="494"/>
      <c r="P444" s="494"/>
      <c r="Q444" s="494"/>
      <c r="R444" s="494"/>
      <c r="S444" s="494"/>
      <c r="T444" s="494"/>
      <c r="U444" s="494"/>
      <c r="V444" s="494"/>
      <c r="W444" s="494"/>
      <c r="X444" s="494"/>
      <c r="Y444" s="494"/>
      <c r="Z444" s="494"/>
      <c r="AA444" s="494"/>
      <c r="AB444" s="494"/>
      <c r="AH444" s="492"/>
      <c r="AI444" s="157"/>
      <c r="AJ444" s="157"/>
      <c r="AK444" s="525"/>
      <c r="AL444" s="525"/>
      <c r="AM444" s="525"/>
      <c r="AN444" s="157"/>
      <c r="AO444" s="157"/>
      <c r="AP444" s="525"/>
      <c r="AQ444" s="525"/>
      <c r="AR444" s="525"/>
      <c r="AS444" s="525"/>
      <c r="AT444" s="525"/>
      <c r="AU444" s="525"/>
      <c r="AV444" s="525"/>
      <c r="AW444" s="525"/>
      <c r="AX444" s="525"/>
      <c r="AY444" s="525"/>
      <c r="AZ444" s="525"/>
      <c r="BA444" s="157"/>
      <c r="BB444" s="157"/>
      <c r="BC444" s="157"/>
      <c r="BD444" s="157"/>
      <c r="BE444" s="157"/>
      <c r="BF444" s="157"/>
      <c r="BG444" s="157"/>
      <c r="BH444" s="157"/>
      <c r="BI444" s="157"/>
      <c r="BJ444" s="157"/>
      <c r="BK444" s="157"/>
      <c r="BL444" s="157"/>
      <c r="BM444" s="157"/>
      <c r="BN444" s="157"/>
      <c r="BO444" s="157"/>
      <c r="BP444" s="493"/>
      <c r="BQ444" s="157"/>
      <c r="BR444" s="494"/>
      <c r="BS444" s="157"/>
      <c r="BT444" s="157"/>
      <c r="BU444" s="157"/>
      <c r="BV444" s="157"/>
      <c r="BW444" s="157"/>
      <c r="BX444" s="157"/>
      <c r="BY444" s="157"/>
      <c r="BZ444" s="157"/>
      <c r="CA444" s="157"/>
      <c r="CB444" s="157"/>
      <c r="CC444" s="157"/>
      <c r="CD444" s="157"/>
      <c r="CE444" s="157"/>
      <c r="CF444" s="157"/>
      <c r="CG444" s="157"/>
      <c r="CH444" s="157"/>
      <c r="CI444" s="157"/>
      <c r="CJ444" s="157"/>
      <c r="CK444" s="157"/>
      <c r="CL444" s="157"/>
      <c r="CM444" s="157"/>
      <c r="CN444" s="157"/>
      <c r="CO444" s="157"/>
      <c r="CP444" s="157"/>
      <c r="CQ444" s="157"/>
      <c r="CR444" s="157"/>
      <c r="CS444" s="157"/>
      <c r="CT444" s="157"/>
      <c r="CU444" s="157"/>
      <c r="CV444" s="157"/>
      <c r="CW444" s="157"/>
      <c r="CX444" s="157"/>
      <c r="CY444" s="157"/>
      <c r="CZ444" s="157"/>
      <c r="DA444" s="157"/>
      <c r="DB444" s="157"/>
      <c r="DC444" s="157"/>
      <c r="DD444" s="157"/>
      <c r="DE444" s="157"/>
      <c r="DF444" s="157"/>
      <c r="DG444" s="157"/>
      <c r="DH444" s="157"/>
      <c r="DI444" s="157"/>
      <c r="DJ444" s="157"/>
      <c r="DK444" s="157"/>
      <c r="DL444" s="157"/>
      <c r="DM444" s="157"/>
      <c r="DN444" s="157"/>
      <c r="DO444" s="157"/>
      <c r="DP444" s="157"/>
      <c r="DQ444" s="157"/>
      <c r="DR444" s="157"/>
      <c r="DS444" s="157"/>
      <c r="DT444" s="157"/>
      <c r="DU444" s="157"/>
      <c r="DV444" s="157"/>
      <c r="DW444" s="157"/>
      <c r="DX444" s="157"/>
      <c r="DY444" s="157"/>
      <c r="DZ444" s="157"/>
      <c r="EA444" s="157"/>
      <c r="EB444" s="157"/>
      <c r="EC444" s="157"/>
      <c r="ED444" s="157"/>
      <c r="EE444" s="157"/>
    </row>
    <row r="445" spans="1:135" ht="9.75" customHeight="1">
      <c r="A445" s="157"/>
      <c r="B445" s="157"/>
      <c r="C445" s="157"/>
      <c r="D445" s="157"/>
      <c r="E445" s="157"/>
      <c r="F445" s="157"/>
      <c r="G445" s="157"/>
      <c r="H445" s="157"/>
      <c r="I445" s="494"/>
      <c r="J445" s="494"/>
      <c r="K445" s="494"/>
      <c r="L445" s="494"/>
      <c r="M445" s="494"/>
      <c r="N445" s="494"/>
      <c r="O445" s="494"/>
      <c r="P445" s="494"/>
      <c r="Q445" s="494"/>
      <c r="R445" s="494"/>
      <c r="S445" s="494"/>
      <c r="T445" s="494"/>
      <c r="U445" s="494"/>
      <c r="V445" s="494"/>
      <c r="W445" s="494"/>
      <c r="X445" s="494"/>
      <c r="Y445" s="494"/>
      <c r="Z445" s="494"/>
      <c r="AA445" s="494"/>
      <c r="AB445" s="494"/>
      <c r="AH445" s="492"/>
      <c r="AI445" s="157"/>
      <c r="AJ445" s="157"/>
      <c r="AK445" s="525"/>
      <c r="AL445" s="525"/>
      <c r="AM445" s="525"/>
      <c r="AN445" s="157"/>
      <c r="AO445" s="157"/>
      <c r="AP445" s="525"/>
      <c r="AQ445" s="525"/>
      <c r="AR445" s="525"/>
      <c r="AS445" s="525"/>
      <c r="AT445" s="525"/>
      <c r="AU445" s="525"/>
      <c r="AV445" s="525"/>
      <c r="AW445" s="525"/>
      <c r="AX445" s="525"/>
      <c r="AY445" s="525"/>
      <c r="AZ445" s="525"/>
      <c r="BA445" s="157"/>
      <c r="BB445" s="157"/>
      <c r="BC445" s="157"/>
      <c r="BD445" s="157"/>
      <c r="BE445" s="157"/>
      <c r="BF445" s="157"/>
      <c r="BG445" s="157"/>
      <c r="BH445" s="157"/>
      <c r="BI445" s="157"/>
      <c r="BJ445" s="157"/>
      <c r="BK445" s="157"/>
      <c r="BL445" s="157"/>
      <c r="BM445" s="157"/>
      <c r="BN445" s="157"/>
      <c r="BO445" s="157"/>
      <c r="BP445" s="493"/>
      <c r="BQ445" s="157"/>
      <c r="BR445" s="494"/>
      <c r="BS445" s="157"/>
      <c r="BT445" s="157"/>
      <c r="BU445" s="157"/>
      <c r="BV445" s="157"/>
      <c r="BW445" s="157"/>
      <c r="BX445" s="157"/>
      <c r="BY445" s="157"/>
      <c r="BZ445" s="157"/>
      <c r="CA445" s="157"/>
      <c r="CB445" s="157"/>
      <c r="CC445" s="157"/>
      <c r="CD445" s="157"/>
      <c r="CE445" s="157"/>
      <c r="CF445" s="157"/>
      <c r="CG445" s="157"/>
      <c r="CH445" s="157"/>
      <c r="CI445" s="157"/>
      <c r="CJ445" s="157"/>
      <c r="CK445" s="157"/>
      <c r="CL445" s="157"/>
      <c r="CM445" s="157"/>
      <c r="CN445" s="157"/>
      <c r="CO445" s="157"/>
      <c r="CP445" s="157"/>
      <c r="CQ445" s="157"/>
      <c r="CR445" s="157"/>
      <c r="CS445" s="157"/>
      <c r="CT445" s="157"/>
      <c r="CU445" s="157"/>
      <c r="CV445" s="157"/>
      <c r="CW445" s="157"/>
      <c r="CX445" s="157"/>
      <c r="CY445" s="157"/>
      <c r="CZ445" s="157"/>
      <c r="DA445" s="157"/>
      <c r="DB445" s="157"/>
      <c r="DC445" s="157"/>
      <c r="DD445" s="157"/>
      <c r="DE445" s="157"/>
      <c r="DF445" s="157"/>
      <c r="DG445" s="157"/>
      <c r="DH445" s="157"/>
      <c r="DI445" s="157"/>
      <c r="DJ445" s="157"/>
      <c r="DK445" s="157"/>
      <c r="DL445" s="157"/>
      <c r="DM445" s="157"/>
      <c r="DN445" s="157"/>
      <c r="DO445" s="157"/>
      <c r="DP445" s="157"/>
      <c r="DQ445" s="157"/>
      <c r="DR445" s="157"/>
      <c r="DS445" s="157"/>
      <c r="DT445" s="157"/>
      <c r="DU445" s="157"/>
      <c r="DV445" s="157"/>
      <c r="DW445" s="157"/>
      <c r="DX445" s="157"/>
      <c r="DY445" s="157"/>
      <c r="DZ445" s="157"/>
      <c r="EA445" s="157"/>
      <c r="EB445" s="157"/>
      <c r="EC445" s="157"/>
      <c r="ED445" s="157"/>
      <c r="EE445" s="157"/>
    </row>
    <row r="446" spans="1:135" ht="9.75" customHeight="1">
      <c r="A446" s="157"/>
      <c r="B446" s="157"/>
      <c r="C446" s="157"/>
      <c r="D446" s="157"/>
      <c r="E446" s="157"/>
      <c r="F446" s="157"/>
      <c r="G446" s="157"/>
      <c r="H446" s="157"/>
      <c r="I446" s="494"/>
      <c r="J446" s="494"/>
      <c r="K446" s="494"/>
      <c r="L446" s="494"/>
      <c r="M446" s="494"/>
      <c r="N446" s="494"/>
      <c r="O446" s="494"/>
      <c r="P446" s="494"/>
      <c r="Q446" s="494"/>
      <c r="R446" s="494"/>
      <c r="S446" s="494"/>
      <c r="T446" s="494"/>
      <c r="U446" s="494"/>
      <c r="V446" s="494"/>
      <c r="W446" s="494"/>
      <c r="X446" s="494"/>
      <c r="Y446" s="494"/>
      <c r="Z446" s="494"/>
      <c r="AA446" s="494"/>
      <c r="AB446" s="494"/>
      <c r="AH446" s="492"/>
      <c r="AI446" s="157"/>
      <c r="AJ446" s="157"/>
      <c r="AK446" s="525"/>
      <c r="AL446" s="525"/>
      <c r="AM446" s="525"/>
      <c r="AN446" s="157"/>
      <c r="AO446" s="157"/>
      <c r="AP446" s="525"/>
      <c r="AQ446" s="525"/>
      <c r="AR446" s="525"/>
      <c r="AS446" s="525"/>
      <c r="AT446" s="525"/>
      <c r="AU446" s="525"/>
      <c r="AV446" s="525"/>
      <c r="AW446" s="525"/>
      <c r="AX446" s="525"/>
      <c r="AY446" s="525"/>
      <c r="AZ446" s="525"/>
      <c r="BA446" s="157"/>
      <c r="BB446" s="157"/>
      <c r="BC446" s="157"/>
      <c r="BD446" s="157"/>
      <c r="BE446" s="157"/>
      <c r="BF446" s="157"/>
      <c r="BG446" s="157"/>
      <c r="BH446" s="157"/>
      <c r="BI446" s="157"/>
      <c r="BJ446" s="157"/>
      <c r="BK446" s="157"/>
      <c r="BL446" s="157"/>
      <c r="BM446" s="157"/>
      <c r="BN446" s="157"/>
      <c r="BO446" s="157"/>
      <c r="BP446" s="493"/>
      <c r="BQ446" s="157"/>
      <c r="BR446" s="494"/>
      <c r="BS446" s="157"/>
      <c r="BT446" s="157"/>
      <c r="BU446" s="157"/>
      <c r="BV446" s="157"/>
      <c r="BW446" s="157"/>
      <c r="BX446" s="157"/>
      <c r="BY446" s="157"/>
      <c r="BZ446" s="157"/>
      <c r="CA446" s="157"/>
      <c r="CB446" s="157"/>
      <c r="CC446" s="157"/>
      <c r="CD446" s="157"/>
      <c r="CE446" s="157"/>
      <c r="CF446" s="157"/>
      <c r="CG446" s="157"/>
      <c r="CH446" s="157"/>
      <c r="CI446" s="157"/>
      <c r="CJ446" s="157"/>
      <c r="CK446" s="157"/>
      <c r="CL446" s="157"/>
      <c r="CM446" s="157"/>
      <c r="CN446" s="157"/>
      <c r="CO446" s="157"/>
      <c r="CP446" s="157"/>
      <c r="CQ446" s="157"/>
      <c r="CR446" s="157"/>
      <c r="CS446" s="157"/>
      <c r="CT446" s="157"/>
      <c r="CU446" s="157"/>
      <c r="CV446" s="157"/>
      <c r="CW446" s="157"/>
      <c r="CX446" s="157"/>
      <c r="CY446" s="157"/>
      <c r="CZ446" s="157"/>
      <c r="DA446" s="157"/>
      <c r="DB446" s="157"/>
      <c r="DC446" s="157"/>
      <c r="DD446" s="157"/>
      <c r="DE446" s="157"/>
      <c r="DF446" s="157"/>
      <c r="DG446" s="157"/>
      <c r="DH446" s="157"/>
      <c r="DI446" s="157"/>
      <c r="DJ446" s="157"/>
      <c r="DK446" s="157"/>
      <c r="DL446" s="157"/>
      <c r="DM446" s="157"/>
      <c r="DN446" s="157"/>
      <c r="DO446" s="157"/>
      <c r="DP446" s="157"/>
      <c r="DQ446" s="157"/>
      <c r="DR446" s="157"/>
      <c r="DS446" s="157"/>
      <c r="DT446" s="157"/>
      <c r="DU446" s="157"/>
      <c r="DV446" s="157"/>
      <c r="DW446" s="157"/>
      <c r="DX446" s="157"/>
      <c r="DY446" s="157"/>
      <c r="DZ446" s="157"/>
      <c r="EA446" s="157"/>
      <c r="EB446" s="157"/>
      <c r="EC446" s="157"/>
      <c r="ED446" s="157"/>
      <c r="EE446" s="157"/>
    </row>
    <row r="447" spans="1:135" ht="9.75" customHeight="1">
      <c r="A447" s="157"/>
      <c r="B447" s="157"/>
      <c r="C447" s="157"/>
      <c r="D447" s="157"/>
      <c r="E447" s="157"/>
      <c r="F447" s="157"/>
      <c r="G447" s="157"/>
      <c r="H447" s="157"/>
      <c r="I447" s="494"/>
      <c r="J447" s="494"/>
      <c r="K447" s="494"/>
      <c r="L447" s="494"/>
      <c r="M447" s="494"/>
      <c r="N447" s="494"/>
      <c r="O447" s="494"/>
      <c r="P447" s="494"/>
      <c r="Q447" s="494"/>
      <c r="R447" s="494"/>
      <c r="S447" s="494"/>
      <c r="T447" s="494"/>
      <c r="U447" s="494"/>
      <c r="V447" s="494"/>
      <c r="W447" s="494"/>
      <c r="X447" s="494"/>
      <c r="Y447" s="494"/>
      <c r="Z447" s="494"/>
      <c r="AA447" s="494"/>
      <c r="AB447" s="494"/>
      <c r="AH447" s="492"/>
      <c r="AI447" s="157"/>
      <c r="AJ447" s="157"/>
      <c r="AK447" s="525"/>
      <c r="AL447" s="525"/>
      <c r="AM447" s="525"/>
      <c r="AN447" s="157"/>
      <c r="AO447" s="157"/>
      <c r="AP447" s="525"/>
      <c r="AQ447" s="525"/>
      <c r="AR447" s="525"/>
      <c r="AS447" s="525"/>
      <c r="AT447" s="525"/>
      <c r="AU447" s="525"/>
      <c r="AV447" s="525"/>
      <c r="AW447" s="525"/>
      <c r="AX447" s="525"/>
      <c r="AY447" s="525"/>
      <c r="AZ447" s="525"/>
      <c r="BA447" s="157"/>
      <c r="BB447" s="157"/>
      <c r="BC447" s="157"/>
      <c r="BD447" s="157"/>
      <c r="BE447" s="157"/>
      <c r="BF447" s="157"/>
      <c r="BG447" s="157"/>
      <c r="BH447" s="157"/>
      <c r="BI447" s="157"/>
      <c r="BJ447" s="157"/>
      <c r="BK447" s="157"/>
      <c r="BL447" s="157"/>
      <c r="BM447" s="157"/>
      <c r="BN447" s="157"/>
      <c r="BO447" s="157"/>
      <c r="BP447" s="493"/>
      <c r="BQ447" s="157"/>
      <c r="BR447" s="494"/>
      <c r="BS447" s="157"/>
      <c r="BT447" s="157"/>
      <c r="BU447" s="157"/>
      <c r="BV447" s="157"/>
      <c r="BW447" s="157"/>
      <c r="BX447" s="157"/>
      <c r="BY447" s="157"/>
      <c r="BZ447" s="157"/>
      <c r="CA447" s="157"/>
      <c r="CB447" s="157"/>
      <c r="CC447" s="157"/>
      <c r="CD447" s="157"/>
      <c r="CE447" s="157"/>
      <c r="CF447" s="157"/>
      <c r="CG447" s="157"/>
      <c r="CH447" s="157"/>
      <c r="CI447" s="157"/>
      <c r="CJ447" s="157"/>
      <c r="CK447" s="157"/>
      <c r="CL447" s="157"/>
      <c r="CM447" s="157"/>
      <c r="CN447" s="157"/>
      <c r="CO447" s="157"/>
      <c r="CP447" s="157"/>
      <c r="CQ447" s="157"/>
      <c r="CR447" s="157"/>
      <c r="CS447" s="157"/>
      <c r="CT447" s="157"/>
      <c r="CU447" s="157"/>
      <c r="CV447" s="157"/>
      <c r="CW447" s="157"/>
      <c r="CX447" s="157"/>
      <c r="CY447" s="157"/>
      <c r="CZ447" s="157"/>
      <c r="DA447" s="157"/>
      <c r="DB447" s="157"/>
      <c r="DC447" s="157"/>
      <c r="DD447" s="157"/>
      <c r="DE447" s="157"/>
      <c r="DF447" s="157"/>
      <c r="DG447" s="157"/>
      <c r="DH447" s="157"/>
      <c r="DI447" s="157"/>
      <c r="DJ447" s="157"/>
      <c r="DK447" s="157"/>
      <c r="DL447" s="157"/>
      <c r="DM447" s="157"/>
      <c r="DN447" s="157"/>
      <c r="DO447" s="157"/>
      <c r="DP447" s="157"/>
      <c r="DQ447" s="157"/>
      <c r="DR447" s="157"/>
      <c r="DS447" s="157"/>
      <c r="DT447" s="157"/>
      <c r="DU447" s="157"/>
      <c r="DV447" s="157"/>
      <c r="DW447" s="157"/>
      <c r="DX447" s="157"/>
      <c r="DY447" s="157"/>
      <c r="DZ447" s="157"/>
      <c r="EA447" s="157"/>
      <c r="EB447" s="157"/>
      <c r="EC447" s="157"/>
      <c r="ED447" s="157"/>
      <c r="EE447" s="157"/>
    </row>
    <row r="448" spans="1:135" ht="9.75" customHeight="1">
      <c r="A448" s="157"/>
      <c r="B448" s="157"/>
      <c r="C448" s="157"/>
      <c r="D448" s="157"/>
      <c r="E448" s="157"/>
      <c r="F448" s="157"/>
      <c r="G448" s="157"/>
      <c r="H448" s="157"/>
      <c r="I448" s="494"/>
      <c r="J448" s="494"/>
      <c r="K448" s="494"/>
      <c r="L448" s="494"/>
      <c r="M448" s="494"/>
      <c r="N448" s="494"/>
      <c r="O448" s="494"/>
      <c r="P448" s="494"/>
      <c r="Q448" s="494"/>
      <c r="R448" s="494"/>
      <c r="S448" s="494"/>
      <c r="T448" s="494"/>
      <c r="U448" s="494"/>
      <c r="V448" s="494"/>
      <c r="W448" s="494"/>
      <c r="X448" s="494"/>
      <c r="Y448" s="494"/>
      <c r="Z448" s="494"/>
      <c r="AA448" s="494"/>
      <c r="AB448" s="494"/>
      <c r="AH448" s="492"/>
      <c r="AI448" s="157"/>
      <c r="AJ448" s="157"/>
      <c r="AK448" s="525"/>
      <c r="AL448" s="525"/>
      <c r="AM448" s="525"/>
      <c r="AN448" s="157"/>
      <c r="AO448" s="157"/>
      <c r="AP448" s="525"/>
      <c r="AQ448" s="525"/>
      <c r="AR448" s="525"/>
      <c r="AS448" s="525"/>
      <c r="AT448" s="525"/>
      <c r="AU448" s="525"/>
      <c r="AV448" s="525"/>
      <c r="AW448" s="525"/>
      <c r="AX448" s="525"/>
      <c r="AY448" s="525"/>
      <c r="AZ448" s="525"/>
      <c r="BA448" s="157"/>
      <c r="BB448" s="157"/>
      <c r="BC448" s="157"/>
      <c r="BD448" s="157"/>
      <c r="BE448" s="157"/>
      <c r="BF448" s="157"/>
      <c r="BG448" s="157"/>
      <c r="BH448" s="157"/>
      <c r="BI448" s="157"/>
      <c r="BJ448" s="157"/>
      <c r="BK448" s="157"/>
      <c r="BL448" s="157"/>
      <c r="BM448" s="157"/>
      <c r="BN448" s="157"/>
      <c r="BO448" s="157"/>
      <c r="BP448" s="493"/>
      <c r="BQ448" s="157"/>
      <c r="BR448" s="494"/>
      <c r="BS448" s="157"/>
      <c r="BT448" s="157"/>
      <c r="BU448" s="157"/>
      <c r="BV448" s="157"/>
      <c r="BW448" s="157"/>
      <c r="BX448" s="157"/>
      <c r="BY448" s="157"/>
      <c r="BZ448" s="157"/>
      <c r="CA448" s="157"/>
      <c r="CB448" s="157"/>
      <c r="CC448" s="157"/>
      <c r="CD448" s="157"/>
      <c r="CE448" s="157"/>
      <c r="CF448" s="157"/>
      <c r="CG448" s="157"/>
      <c r="CH448" s="157"/>
      <c r="CI448" s="157"/>
      <c r="CJ448" s="157"/>
      <c r="CK448" s="157"/>
      <c r="CL448" s="157"/>
      <c r="CM448" s="157"/>
      <c r="CN448" s="157"/>
      <c r="CO448" s="157"/>
      <c r="CP448" s="157"/>
      <c r="CQ448" s="157"/>
      <c r="CR448" s="157"/>
      <c r="CS448" s="157"/>
      <c r="CT448" s="157"/>
      <c r="CU448" s="157"/>
      <c r="CV448" s="157"/>
      <c r="CW448" s="157"/>
      <c r="CX448" s="157"/>
      <c r="CY448" s="157"/>
      <c r="CZ448" s="157"/>
      <c r="DA448" s="157"/>
      <c r="DB448" s="157"/>
      <c r="DC448" s="157"/>
      <c r="DD448" s="157"/>
      <c r="DE448" s="157"/>
      <c r="DF448" s="157"/>
      <c r="DG448" s="157"/>
      <c r="DH448" s="157"/>
      <c r="DI448" s="157"/>
      <c r="DJ448" s="157"/>
      <c r="DK448" s="157"/>
      <c r="DL448" s="157"/>
      <c r="DM448" s="157"/>
      <c r="DN448" s="157"/>
      <c r="DO448" s="157"/>
      <c r="DP448" s="157"/>
      <c r="DQ448" s="157"/>
      <c r="DR448" s="157"/>
      <c r="DS448" s="157"/>
      <c r="DT448" s="157"/>
      <c r="DU448" s="157"/>
      <c r="DV448" s="157"/>
      <c r="DW448" s="157"/>
      <c r="DX448" s="157"/>
      <c r="DY448" s="157"/>
      <c r="DZ448" s="157"/>
      <c r="EA448" s="157"/>
      <c r="EB448" s="157"/>
      <c r="EC448" s="157"/>
      <c r="ED448" s="157"/>
      <c r="EE448" s="157"/>
    </row>
    <row r="449" spans="1:135" ht="9.75" customHeight="1">
      <c r="A449" s="157"/>
      <c r="B449" s="157"/>
      <c r="C449" s="157"/>
      <c r="D449" s="157"/>
      <c r="E449" s="157"/>
      <c r="F449" s="157"/>
      <c r="G449" s="157"/>
      <c r="H449" s="157"/>
      <c r="I449" s="494"/>
      <c r="J449" s="494"/>
      <c r="K449" s="494"/>
      <c r="L449" s="494"/>
      <c r="M449" s="494"/>
      <c r="N449" s="494"/>
      <c r="O449" s="494"/>
      <c r="P449" s="494"/>
      <c r="Q449" s="494"/>
      <c r="R449" s="494"/>
      <c r="S449" s="494"/>
      <c r="T449" s="494"/>
      <c r="U449" s="494"/>
      <c r="V449" s="494"/>
      <c r="W449" s="494"/>
      <c r="X449" s="494"/>
      <c r="Y449" s="494"/>
      <c r="Z449" s="494"/>
      <c r="AA449" s="494"/>
      <c r="AB449" s="494"/>
      <c r="AH449" s="492"/>
      <c r="AI449" s="157"/>
      <c r="AJ449" s="157"/>
      <c r="AK449" s="525"/>
      <c r="AL449" s="525"/>
      <c r="AM449" s="525"/>
      <c r="AN449" s="157"/>
      <c r="AO449" s="157"/>
      <c r="AP449" s="525"/>
      <c r="AQ449" s="525"/>
      <c r="AR449" s="525"/>
      <c r="AS449" s="525"/>
      <c r="AT449" s="525"/>
      <c r="AU449" s="525"/>
      <c r="AV449" s="525"/>
      <c r="AW449" s="525"/>
      <c r="AX449" s="525"/>
      <c r="AY449" s="525"/>
      <c r="AZ449" s="525"/>
      <c r="BA449" s="157"/>
      <c r="BB449" s="157"/>
      <c r="BC449" s="157"/>
      <c r="BD449" s="157"/>
      <c r="BE449" s="157"/>
      <c r="BF449" s="157"/>
      <c r="BG449" s="157"/>
      <c r="BH449" s="157"/>
      <c r="BI449" s="157"/>
      <c r="BJ449" s="157"/>
      <c r="BK449" s="157"/>
      <c r="BL449" s="157"/>
      <c r="BM449" s="157"/>
      <c r="BN449" s="157"/>
      <c r="BO449" s="157"/>
      <c r="BP449" s="493"/>
      <c r="BQ449" s="157"/>
      <c r="BR449" s="494"/>
      <c r="BS449" s="157"/>
      <c r="BT449" s="157"/>
      <c r="BU449" s="157"/>
      <c r="BV449" s="157"/>
      <c r="BW449" s="157"/>
      <c r="BX449" s="157"/>
      <c r="BY449" s="157"/>
      <c r="BZ449" s="157"/>
      <c r="CA449" s="157"/>
      <c r="CB449" s="157"/>
      <c r="CC449" s="157"/>
      <c r="CD449" s="157"/>
      <c r="CE449" s="157"/>
      <c r="CF449" s="157"/>
      <c r="CG449" s="157"/>
      <c r="CH449" s="157"/>
      <c r="CI449" s="157"/>
      <c r="CJ449" s="157"/>
      <c r="CK449" s="157"/>
      <c r="CL449" s="157"/>
      <c r="CM449" s="157"/>
      <c r="CN449" s="157"/>
      <c r="CO449" s="157"/>
      <c r="CP449" s="157"/>
      <c r="CQ449" s="157"/>
      <c r="CR449" s="157"/>
      <c r="CS449" s="157"/>
      <c r="CT449" s="157"/>
      <c r="CU449" s="157"/>
      <c r="CV449" s="157"/>
      <c r="CW449" s="157"/>
      <c r="CX449" s="157"/>
      <c r="CY449" s="157"/>
      <c r="CZ449" s="157"/>
      <c r="DA449" s="157"/>
      <c r="DB449" s="157"/>
      <c r="DC449" s="157"/>
      <c r="DD449" s="157"/>
      <c r="DE449" s="157"/>
      <c r="DF449" s="157"/>
      <c r="DG449" s="157"/>
      <c r="DH449" s="157"/>
      <c r="DI449" s="157"/>
      <c r="DJ449" s="157"/>
      <c r="DK449" s="157"/>
      <c r="DL449" s="157"/>
      <c r="DM449" s="157"/>
      <c r="DN449" s="157"/>
      <c r="DO449" s="157"/>
      <c r="DP449" s="157"/>
      <c r="DQ449" s="157"/>
      <c r="DR449" s="157"/>
      <c r="DS449" s="157"/>
      <c r="DT449" s="157"/>
      <c r="DU449" s="157"/>
      <c r="DV449" s="157"/>
      <c r="DW449" s="157"/>
      <c r="DX449" s="157"/>
      <c r="DY449" s="157"/>
      <c r="DZ449" s="157"/>
      <c r="EA449" s="157"/>
      <c r="EB449" s="157"/>
      <c r="EC449" s="157"/>
      <c r="ED449" s="157"/>
      <c r="EE449" s="157"/>
    </row>
    <row r="450" spans="1:135" ht="9.75" customHeight="1">
      <c r="A450" s="157"/>
      <c r="B450" s="157"/>
      <c r="C450" s="157"/>
      <c r="D450" s="157"/>
      <c r="E450" s="157"/>
      <c r="F450" s="157"/>
      <c r="G450" s="157"/>
      <c r="H450" s="157"/>
      <c r="I450" s="494"/>
      <c r="J450" s="494"/>
      <c r="K450" s="494"/>
      <c r="L450" s="494"/>
      <c r="M450" s="494"/>
      <c r="N450" s="494"/>
      <c r="O450" s="494"/>
      <c r="P450" s="494"/>
      <c r="Q450" s="494"/>
      <c r="R450" s="494"/>
      <c r="S450" s="494"/>
      <c r="T450" s="494"/>
      <c r="U450" s="494"/>
      <c r="V450" s="494"/>
      <c r="W450" s="494"/>
      <c r="X450" s="494"/>
      <c r="Y450" s="494"/>
      <c r="Z450" s="494"/>
      <c r="AA450" s="494"/>
      <c r="AB450" s="494"/>
      <c r="AH450" s="492"/>
      <c r="AI450" s="157"/>
      <c r="AJ450" s="157"/>
      <c r="AK450" s="525"/>
      <c r="AL450" s="525"/>
      <c r="AM450" s="525"/>
      <c r="AN450" s="157"/>
      <c r="AO450" s="157"/>
      <c r="AP450" s="525"/>
      <c r="AQ450" s="525"/>
      <c r="AR450" s="525"/>
      <c r="AS450" s="525"/>
      <c r="AT450" s="525"/>
      <c r="AU450" s="525"/>
      <c r="AV450" s="525"/>
      <c r="AW450" s="525"/>
      <c r="AX450" s="525"/>
      <c r="AY450" s="525"/>
      <c r="AZ450" s="525"/>
      <c r="BA450" s="157"/>
      <c r="BB450" s="157"/>
      <c r="BC450" s="157"/>
      <c r="BD450" s="157"/>
      <c r="BE450" s="157"/>
      <c r="BF450" s="157"/>
      <c r="BG450" s="157"/>
      <c r="BH450" s="157"/>
      <c r="BI450" s="157"/>
      <c r="BJ450" s="157"/>
      <c r="BK450" s="157"/>
      <c r="BL450" s="157"/>
      <c r="BM450" s="157"/>
      <c r="BN450" s="157"/>
      <c r="BO450" s="157"/>
      <c r="BP450" s="493"/>
      <c r="BQ450" s="157"/>
      <c r="BR450" s="494"/>
      <c r="BS450" s="157"/>
      <c r="BT450" s="157"/>
      <c r="BU450" s="157"/>
      <c r="BV450" s="157"/>
      <c r="BW450" s="157"/>
      <c r="BX450" s="157"/>
      <c r="BY450" s="157"/>
      <c r="BZ450" s="157"/>
      <c r="CA450" s="157"/>
      <c r="CB450" s="157"/>
      <c r="CC450" s="157"/>
      <c r="CD450" s="157"/>
      <c r="CE450" s="157"/>
      <c r="CF450" s="157"/>
      <c r="CG450" s="157"/>
      <c r="CH450" s="157"/>
      <c r="CI450" s="157"/>
      <c r="CJ450" s="157"/>
      <c r="CK450" s="157"/>
      <c r="CL450" s="157"/>
      <c r="CM450" s="157"/>
      <c r="CN450" s="157"/>
      <c r="CO450" s="157"/>
      <c r="CP450" s="157"/>
      <c r="CQ450" s="157"/>
      <c r="CR450" s="157"/>
      <c r="CS450" s="157"/>
      <c r="CT450" s="157"/>
      <c r="CU450" s="157"/>
      <c r="CV450" s="157"/>
      <c r="CW450" s="157"/>
      <c r="CX450" s="157"/>
      <c r="CY450" s="157"/>
      <c r="CZ450" s="157"/>
      <c r="DA450" s="157"/>
      <c r="DB450" s="157"/>
      <c r="DC450" s="157"/>
      <c r="DD450" s="157"/>
      <c r="DE450" s="157"/>
      <c r="DF450" s="157"/>
      <c r="DG450" s="157"/>
      <c r="DH450" s="157"/>
      <c r="DI450" s="157"/>
      <c r="DJ450" s="157"/>
      <c r="DK450" s="157"/>
      <c r="DL450" s="157"/>
      <c r="DM450" s="157"/>
      <c r="DN450" s="157"/>
      <c r="DO450" s="157"/>
      <c r="DP450" s="157"/>
      <c r="DQ450" s="157"/>
      <c r="DR450" s="157"/>
      <c r="DS450" s="157"/>
      <c r="DT450" s="157"/>
      <c r="DU450" s="157"/>
      <c r="DV450" s="157"/>
      <c r="DW450" s="157"/>
      <c r="DX450" s="157"/>
      <c r="DY450" s="157"/>
      <c r="DZ450" s="157"/>
      <c r="EA450" s="157"/>
      <c r="EB450" s="157"/>
      <c r="EC450" s="157"/>
      <c r="ED450" s="157"/>
      <c r="EE450" s="157"/>
    </row>
    <row r="451" spans="1:135" ht="9.75" customHeight="1">
      <c r="A451" s="157"/>
      <c r="B451" s="157"/>
      <c r="C451" s="157"/>
      <c r="D451" s="157"/>
      <c r="E451" s="157"/>
      <c r="F451" s="157"/>
      <c r="G451" s="157"/>
      <c r="H451" s="157"/>
      <c r="I451" s="494"/>
      <c r="J451" s="494"/>
      <c r="K451" s="494"/>
      <c r="L451" s="494"/>
      <c r="M451" s="494"/>
      <c r="N451" s="494"/>
      <c r="O451" s="494"/>
      <c r="P451" s="494"/>
      <c r="Q451" s="494"/>
      <c r="R451" s="494"/>
      <c r="S451" s="494"/>
      <c r="T451" s="494"/>
      <c r="U451" s="494"/>
      <c r="V451" s="494"/>
      <c r="W451" s="494"/>
      <c r="X451" s="494"/>
      <c r="Y451" s="494"/>
      <c r="Z451" s="494"/>
      <c r="AA451" s="494"/>
      <c r="AB451" s="494"/>
      <c r="AH451" s="492"/>
      <c r="AI451" s="157"/>
      <c r="AJ451" s="157"/>
      <c r="AK451" s="525"/>
      <c r="AL451" s="525"/>
      <c r="AM451" s="525"/>
      <c r="AN451" s="157"/>
      <c r="AO451" s="157"/>
      <c r="AP451" s="525"/>
      <c r="AQ451" s="525"/>
      <c r="AR451" s="525"/>
      <c r="AS451" s="525"/>
      <c r="AT451" s="525"/>
      <c r="AU451" s="525"/>
      <c r="AV451" s="525"/>
      <c r="AW451" s="525"/>
      <c r="AX451" s="525"/>
      <c r="AY451" s="525"/>
      <c r="AZ451" s="525"/>
      <c r="BA451" s="157"/>
      <c r="BB451" s="157"/>
      <c r="BC451" s="157"/>
      <c r="BD451" s="157"/>
      <c r="BE451" s="157"/>
      <c r="BF451" s="157"/>
      <c r="BG451" s="157"/>
      <c r="BH451" s="157"/>
      <c r="BI451" s="157"/>
      <c r="BJ451" s="157"/>
      <c r="BK451" s="157"/>
      <c r="BL451" s="157"/>
      <c r="BM451" s="157"/>
      <c r="BN451" s="157"/>
      <c r="BO451" s="157"/>
      <c r="BP451" s="493"/>
      <c r="BQ451" s="157"/>
      <c r="BR451" s="494"/>
      <c r="BS451" s="157"/>
      <c r="BT451" s="157"/>
      <c r="BU451" s="157"/>
      <c r="BV451" s="157"/>
      <c r="BW451" s="157"/>
      <c r="BX451" s="157"/>
      <c r="BY451" s="157"/>
      <c r="BZ451" s="157"/>
      <c r="CA451" s="157"/>
      <c r="CB451" s="157"/>
      <c r="CC451" s="157"/>
      <c r="CD451" s="157"/>
      <c r="CE451" s="157"/>
      <c r="CF451" s="157"/>
      <c r="CG451" s="157"/>
      <c r="CH451" s="157"/>
      <c r="CI451" s="157"/>
      <c r="CJ451" s="157"/>
      <c r="CK451" s="157"/>
      <c r="CL451" s="157"/>
      <c r="CM451" s="157"/>
      <c r="CN451" s="157"/>
      <c r="CO451" s="157"/>
      <c r="CP451" s="157"/>
      <c r="CQ451" s="157"/>
      <c r="CR451" s="157"/>
      <c r="CS451" s="157"/>
      <c r="CT451" s="157"/>
      <c r="CU451" s="157"/>
      <c r="CV451" s="157"/>
      <c r="CW451" s="157"/>
      <c r="CX451" s="157"/>
      <c r="CY451" s="157"/>
      <c r="CZ451" s="157"/>
      <c r="DA451" s="157"/>
      <c r="DB451" s="157"/>
      <c r="DC451" s="157"/>
      <c r="DD451" s="157"/>
      <c r="DE451" s="157"/>
      <c r="DF451" s="157"/>
      <c r="DG451" s="157"/>
      <c r="DH451" s="157"/>
      <c r="DI451" s="157"/>
      <c r="DJ451" s="157"/>
      <c r="DK451" s="157"/>
      <c r="DL451" s="157"/>
      <c r="DM451" s="157"/>
      <c r="DN451" s="157"/>
      <c r="DO451" s="157"/>
      <c r="DP451" s="157"/>
      <c r="DQ451" s="157"/>
      <c r="DR451" s="157"/>
      <c r="DS451" s="157"/>
      <c r="DT451" s="157"/>
      <c r="DU451" s="157"/>
      <c r="DV451" s="157"/>
      <c r="DW451" s="157"/>
      <c r="DX451" s="157"/>
      <c r="DY451" s="157"/>
      <c r="DZ451" s="157"/>
      <c r="EA451" s="157"/>
      <c r="EB451" s="157"/>
      <c r="EC451" s="157"/>
      <c r="ED451" s="157"/>
      <c r="EE451" s="157"/>
    </row>
    <row r="452" spans="1:135" ht="9.75" customHeight="1">
      <c r="A452" s="157"/>
      <c r="B452" s="157"/>
      <c r="C452" s="157"/>
      <c r="D452" s="157"/>
      <c r="E452" s="157"/>
      <c r="F452" s="157"/>
      <c r="G452" s="157"/>
      <c r="H452" s="157"/>
      <c r="I452" s="494"/>
      <c r="J452" s="494"/>
      <c r="K452" s="494"/>
      <c r="L452" s="494"/>
      <c r="M452" s="494"/>
      <c r="N452" s="494"/>
      <c r="O452" s="494"/>
      <c r="P452" s="494"/>
      <c r="Q452" s="494"/>
      <c r="R452" s="494"/>
      <c r="S452" s="494"/>
      <c r="T452" s="494"/>
      <c r="U452" s="494"/>
      <c r="V452" s="494"/>
      <c r="W452" s="494"/>
      <c r="X452" s="494"/>
      <c r="Y452" s="494"/>
      <c r="Z452" s="494"/>
      <c r="AA452" s="494"/>
      <c r="AB452" s="494"/>
      <c r="AH452" s="492"/>
      <c r="AI452" s="157"/>
      <c r="AJ452" s="157"/>
      <c r="AK452" s="525"/>
      <c r="AL452" s="525"/>
      <c r="AM452" s="525"/>
      <c r="AN452" s="157"/>
      <c r="AO452" s="157"/>
      <c r="AP452" s="525"/>
      <c r="AQ452" s="525"/>
      <c r="AR452" s="525"/>
      <c r="AS452" s="525"/>
      <c r="AT452" s="525"/>
      <c r="AU452" s="525"/>
      <c r="AV452" s="525"/>
      <c r="AW452" s="525"/>
      <c r="AX452" s="525"/>
      <c r="AY452" s="525"/>
      <c r="AZ452" s="525"/>
      <c r="BA452" s="157"/>
      <c r="BB452" s="157"/>
      <c r="BC452" s="157"/>
      <c r="BD452" s="157"/>
      <c r="BE452" s="157"/>
      <c r="BF452" s="157"/>
      <c r="BG452" s="157"/>
      <c r="BH452" s="157"/>
      <c r="BI452" s="157"/>
      <c r="BJ452" s="157"/>
      <c r="BK452" s="157"/>
      <c r="BL452" s="157"/>
      <c r="BM452" s="157"/>
      <c r="BN452" s="157"/>
      <c r="BO452" s="157"/>
      <c r="BP452" s="493"/>
      <c r="BQ452" s="157"/>
      <c r="BR452" s="494"/>
      <c r="BS452" s="157"/>
      <c r="BT452" s="157"/>
      <c r="BU452" s="157"/>
      <c r="BV452" s="157"/>
      <c r="BW452" s="157"/>
      <c r="BX452" s="157"/>
      <c r="BY452" s="157"/>
      <c r="BZ452" s="157"/>
      <c r="CA452" s="157"/>
      <c r="CB452" s="157"/>
      <c r="CC452" s="157"/>
      <c r="CD452" s="157"/>
      <c r="CE452" s="157"/>
      <c r="CF452" s="157"/>
      <c r="CG452" s="157"/>
      <c r="CH452" s="157"/>
      <c r="CI452" s="157"/>
      <c r="CJ452" s="157"/>
      <c r="CK452" s="157"/>
      <c r="CL452" s="157"/>
      <c r="CM452" s="157"/>
      <c r="CN452" s="157"/>
      <c r="CO452" s="157"/>
      <c r="CP452" s="157"/>
      <c r="CQ452" s="157"/>
      <c r="CR452" s="157"/>
      <c r="CS452" s="157"/>
      <c r="CT452" s="157"/>
      <c r="CU452" s="157"/>
      <c r="CV452" s="157"/>
      <c r="CW452" s="157"/>
      <c r="CX452" s="157"/>
      <c r="CY452" s="157"/>
      <c r="CZ452" s="157"/>
      <c r="DA452" s="157"/>
      <c r="DB452" s="157"/>
      <c r="DC452" s="157"/>
      <c r="DD452" s="157"/>
      <c r="DE452" s="157"/>
      <c r="DF452" s="157"/>
      <c r="DG452" s="157"/>
      <c r="DH452" s="157"/>
      <c r="DI452" s="157"/>
      <c r="DJ452" s="157"/>
      <c r="DK452" s="157"/>
      <c r="DL452" s="157"/>
      <c r="DM452" s="157"/>
      <c r="DN452" s="157"/>
      <c r="DO452" s="157"/>
      <c r="DP452" s="157"/>
      <c r="DQ452" s="157"/>
      <c r="DR452" s="157"/>
      <c r="DS452" s="157"/>
      <c r="DT452" s="157"/>
      <c r="DU452" s="157"/>
      <c r="DV452" s="157"/>
      <c r="DW452" s="157"/>
      <c r="DX452" s="157"/>
      <c r="DY452" s="157"/>
      <c r="DZ452" s="157"/>
      <c r="EA452" s="157"/>
      <c r="EB452" s="157"/>
      <c r="EC452" s="157"/>
      <c r="ED452" s="157"/>
      <c r="EE452" s="157"/>
    </row>
    <row r="453" spans="1:135" ht="9.75" customHeight="1">
      <c r="A453" s="157"/>
      <c r="B453" s="157"/>
      <c r="C453" s="157"/>
      <c r="D453" s="157"/>
      <c r="E453" s="157"/>
      <c r="F453" s="157"/>
      <c r="G453" s="157"/>
      <c r="H453" s="157"/>
      <c r="I453" s="494"/>
      <c r="J453" s="494"/>
      <c r="K453" s="494"/>
      <c r="L453" s="494"/>
      <c r="M453" s="494"/>
      <c r="N453" s="494"/>
      <c r="O453" s="494"/>
      <c r="P453" s="494"/>
      <c r="Q453" s="494"/>
      <c r="R453" s="494"/>
      <c r="S453" s="494"/>
      <c r="T453" s="494"/>
      <c r="U453" s="494"/>
      <c r="V453" s="494"/>
      <c r="W453" s="494"/>
      <c r="X453" s="494"/>
      <c r="Y453" s="494"/>
      <c r="Z453" s="494"/>
      <c r="AA453" s="494"/>
      <c r="AB453" s="494"/>
      <c r="AH453" s="492"/>
      <c r="AI453" s="157"/>
      <c r="AJ453" s="157"/>
      <c r="AK453" s="525"/>
      <c r="AL453" s="525"/>
      <c r="AM453" s="525"/>
      <c r="AN453" s="157"/>
      <c r="AO453" s="157"/>
      <c r="AP453" s="525"/>
      <c r="AQ453" s="525"/>
      <c r="AR453" s="525"/>
      <c r="AS453" s="525"/>
      <c r="AT453" s="525"/>
      <c r="AU453" s="525"/>
      <c r="AV453" s="525"/>
      <c r="AW453" s="525"/>
      <c r="AX453" s="525"/>
      <c r="AY453" s="525"/>
      <c r="AZ453" s="525"/>
      <c r="BA453" s="157"/>
      <c r="BB453" s="157"/>
      <c r="BC453" s="157"/>
      <c r="BD453" s="157"/>
      <c r="BE453" s="157"/>
      <c r="BF453" s="157"/>
      <c r="BG453" s="157"/>
      <c r="BH453" s="157"/>
      <c r="BI453" s="157"/>
      <c r="BJ453" s="157"/>
      <c r="BK453" s="157"/>
      <c r="BL453" s="157"/>
      <c r="BM453" s="157"/>
      <c r="BN453" s="157"/>
      <c r="BO453" s="157"/>
      <c r="BP453" s="493"/>
      <c r="BQ453" s="157"/>
      <c r="BR453" s="494"/>
      <c r="BS453" s="157"/>
      <c r="BT453" s="157"/>
      <c r="BU453" s="157"/>
      <c r="BV453" s="157"/>
      <c r="BW453" s="157"/>
      <c r="BX453" s="157"/>
      <c r="BY453" s="157"/>
      <c r="BZ453" s="157"/>
      <c r="CA453" s="157"/>
      <c r="CB453" s="157"/>
      <c r="CC453" s="157"/>
      <c r="CD453" s="157"/>
      <c r="CE453" s="157"/>
      <c r="CF453" s="157"/>
      <c r="CG453" s="157"/>
      <c r="CH453" s="157"/>
      <c r="CI453" s="157"/>
      <c r="CJ453" s="157"/>
      <c r="CK453" s="157"/>
      <c r="CL453" s="157"/>
      <c r="CM453" s="157"/>
      <c r="CN453" s="157"/>
      <c r="CO453" s="157"/>
      <c r="CP453" s="157"/>
      <c r="CQ453" s="157"/>
      <c r="CR453" s="157"/>
      <c r="CS453" s="157"/>
      <c r="CT453" s="157"/>
      <c r="CU453" s="157"/>
      <c r="CV453" s="157"/>
      <c r="CW453" s="157"/>
      <c r="CX453" s="157"/>
      <c r="CY453" s="157"/>
      <c r="CZ453" s="157"/>
      <c r="DA453" s="157"/>
      <c r="DB453" s="157"/>
      <c r="DC453" s="157"/>
      <c r="DD453" s="157"/>
      <c r="DE453" s="157"/>
      <c r="DF453" s="157"/>
      <c r="DG453" s="157"/>
      <c r="DH453" s="157"/>
      <c r="DI453" s="157"/>
      <c r="DJ453" s="157"/>
      <c r="DK453" s="157"/>
      <c r="DL453" s="157"/>
      <c r="DM453" s="157"/>
      <c r="DN453" s="157"/>
      <c r="DO453" s="157"/>
      <c r="DP453" s="157"/>
      <c r="DQ453" s="157"/>
      <c r="DR453" s="157"/>
      <c r="DS453" s="157"/>
      <c r="DT453" s="157"/>
      <c r="DU453" s="157"/>
      <c r="DV453" s="157"/>
      <c r="DW453" s="157"/>
      <c r="DX453" s="157"/>
      <c r="DY453" s="157"/>
      <c r="DZ453" s="157"/>
      <c r="EA453" s="157"/>
      <c r="EB453" s="157"/>
      <c r="EC453" s="157"/>
      <c r="ED453" s="157"/>
      <c r="EE453" s="157"/>
    </row>
    <row r="454" spans="1:135" ht="9.75" customHeight="1">
      <c r="A454" s="157"/>
      <c r="B454" s="157"/>
      <c r="C454" s="157"/>
      <c r="D454" s="157"/>
      <c r="E454" s="157"/>
      <c r="F454" s="157"/>
      <c r="G454" s="157"/>
      <c r="H454" s="157"/>
      <c r="I454" s="494"/>
      <c r="J454" s="494"/>
      <c r="K454" s="494"/>
      <c r="L454" s="494"/>
      <c r="M454" s="494"/>
      <c r="N454" s="494"/>
      <c r="O454" s="494"/>
      <c r="P454" s="494"/>
      <c r="Q454" s="494"/>
      <c r="R454" s="494"/>
      <c r="S454" s="494"/>
      <c r="T454" s="494"/>
      <c r="U454" s="494"/>
      <c r="V454" s="494"/>
      <c r="W454" s="494"/>
      <c r="X454" s="494"/>
      <c r="Y454" s="494"/>
      <c r="Z454" s="494"/>
      <c r="AA454" s="494"/>
      <c r="AB454" s="494"/>
      <c r="AH454" s="492"/>
      <c r="AI454" s="157"/>
      <c r="AJ454" s="157"/>
      <c r="AK454" s="525"/>
      <c r="AL454" s="525"/>
      <c r="AM454" s="525"/>
      <c r="AN454" s="157"/>
      <c r="AO454" s="157"/>
      <c r="AP454" s="525"/>
      <c r="AQ454" s="525"/>
      <c r="AR454" s="525"/>
      <c r="AS454" s="525"/>
      <c r="AT454" s="525"/>
      <c r="AU454" s="525"/>
      <c r="AV454" s="525"/>
      <c r="AW454" s="525"/>
      <c r="AX454" s="525"/>
      <c r="AY454" s="525"/>
      <c r="AZ454" s="525"/>
      <c r="BA454" s="157"/>
      <c r="BB454" s="157"/>
      <c r="BC454" s="157"/>
      <c r="BD454" s="157"/>
      <c r="BE454" s="157"/>
      <c r="BF454" s="157"/>
      <c r="BG454" s="157"/>
      <c r="BH454" s="157"/>
      <c r="BI454" s="157"/>
      <c r="BJ454" s="157"/>
      <c r="BK454" s="157"/>
      <c r="BL454" s="157"/>
      <c r="BM454" s="157"/>
      <c r="BN454" s="157"/>
      <c r="BO454" s="157"/>
      <c r="BP454" s="493"/>
      <c r="BQ454" s="157"/>
      <c r="BR454" s="494"/>
      <c r="BS454" s="157"/>
      <c r="BT454" s="157"/>
      <c r="BU454" s="157"/>
      <c r="BV454" s="157"/>
      <c r="BW454" s="157"/>
      <c r="BX454" s="157"/>
      <c r="BY454" s="157"/>
      <c r="BZ454" s="157"/>
      <c r="CA454" s="157"/>
      <c r="CB454" s="157"/>
      <c r="CC454" s="157"/>
      <c r="CD454" s="157"/>
      <c r="CE454" s="157"/>
      <c r="CF454" s="157"/>
      <c r="CG454" s="157"/>
      <c r="CH454" s="157"/>
      <c r="CI454" s="157"/>
      <c r="CJ454" s="157"/>
      <c r="CK454" s="157"/>
      <c r="CL454" s="157"/>
      <c r="CM454" s="157"/>
      <c r="CN454" s="157"/>
      <c r="CO454" s="157"/>
      <c r="CP454" s="157"/>
      <c r="CQ454" s="157"/>
      <c r="CR454" s="157"/>
      <c r="CS454" s="157"/>
      <c r="CT454" s="157"/>
      <c r="CU454" s="157"/>
      <c r="CV454" s="157"/>
      <c r="CW454" s="157"/>
      <c r="CX454" s="157"/>
      <c r="CY454" s="157"/>
      <c r="CZ454" s="157"/>
      <c r="DA454" s="157"/>
      <c r="DB454" s="157"/>
      <c r="DC454" s="157"/>
      <c r="DD454" s="157"/>
      <c r="DE454" s="157"/>
      <c r="DF454" s="157"/>
      <c r="DG454" s="157"/>
      <c r="DH454" s="157"/>
      <c r="DI454" s="157"/>
      <c r="DJ454" s="157"/>
      <c r="DK454" s="157"/>
      <c r="DL454" s="157"/>
      <c r="DM454" s="157"/>
      <c r="DN454" s="157"/>
      <c r="DO454" s="157"/>
      <c r="DP454" s="157"/>
      <c r="DQ454" s="157"/>
      <c r="DR454" s="157"/>
      <c r="DS454" s="157"/>
      <c r="DT454" s="157"/>
      <c r="DU454" s="157"/>
      <c r="DV454" s="157"/>
      <c r="DW454" s="157"/>
      <c r="DX454" s="157"/>
      <c r="DY454" s="157"/>
      <c r="DZ454" s="157"/>
      <c r="EA454" s="157"/>
      <c r="EB454" s="157"/>
      <c r="EC454" s="157"/>
      <c r="ED454" s="157"/>
      <c r="EE454" s="157"/>
    </row>
    <row r="455" spans="1:135" ht="9.75" customHeight="1">
      <c r="A455" s="157"/>
      <c r="B455" s="157"/>
      <c r="C455" s="157"/>
      <c r="D455" s="157"/>
      <c r="E455" s="157"/>
      <c r="F455" s="157"/>
      <c r="G455" s="157"/>
      <c r="H455" s="157"/>
      <c r="I455" s="494"/>
      <c r="J455" s="494"/>
      <c r="K455" s="494"/>
      <c r="L455" s="494"/>
      <c r="M455" s="494"/>
      <c r="N455" s="494"/>
      <c r="O455" s="494"/>
      <c r="P455" s="494"/>
      <c r="Q455" s="494"/>
      <c r="R455" s="494"/>
      <c r="S455" s="494"/>
      <c r="T455" s="494"/>
      <c r="U455" s="494"/>
      <c r="V455" s="494"/>
      <c r="W455" s="494"/>
      <c r="X455" s="494"/>
      <c r="Y455" s="494"/>
      <c r="Z455" s="494"/>
      <c r="AA455" s="494"/>
      <c r="AB455" s="494"/>
      <c r="AH455" s="492"/>
      <c r="AI455" s="157"/>
      <c r="AJ455" s="157"/>
      <c r="AK455" s="525"/>
      <c r="AL455" s="525"/>
      <c r="AM455" s="525"/>
      <c r="AN455" s="157"/>
      <c r="AO455" s="157"/>
      <c r="AP455" s="525"/>
      <c r="AQ455" s="525"/>
      <c r="AR455" s="525"/>
      <c r="AS455" s="525"/>
      <c r="AT455" s="525"/>
      <c r="AU455" s="525"/>
      <c r="AV455" s="525"/>
      <c r="AW455" s="525"/>
      <c r="AX455" s="525"/>
      <c r="AY455" s="525"/>
      <c r="AZ455" s="525"/>
      <c r="BA455" s="157"/>
      <c r="BB455" s="157"/>
      <c r="BC455" s="157"/>
      <c r="BD455" s="157"/>
      <c r="BE455" s="157"/>
      <c r="BF455" s="157"/>
      <c r="BG455" s="157"/>
      <c r="BH455" s="157"/>
      <c r="BI455" s="157"/>
      <c r="BJ455" s="157"/>
      <c r="BK455" s="157"/>
      <c r="BL455" s="157"/>
      <c r="BM455" s="157"/>
      <c r="BN455" s="157"/>
      <c r="BO455" s="157"/>
      <c r="BP455" s="493"/>
      <c r="BQ455" s="157"/>
      <c r="BR455" s="494"/>
      <c r="BS455" s="157"/>
      <c r="BT455" s="157"/>
      <c r="BU455" s="157"/>
      <c r="BV455" s="157"/>
      <c r="BW455" s="157"/>
      <c r="BX455" s="157"/>
      <c r="BY455" s="157"/>
      <c r="BZ455" s="157"/>
      <c r="CA455" s="157"/>
      <c r="CB455" s="157"/>
      <c r="CC455" s="157"/>
      <c r="CD455" s="157"/>
      <c r="CE455" s="157"/>
      <c r="CF455" s="157"/>
      <c r="CG455" s="157"/>
      <c r="CH455" s="157"/>
      <c r="CI455" s="157"/>
      <c r="CJ455" s="157"/>
      <c r="CK455" s="157"/>
      <c r="CL455" s="157"/>
      <c r="CM455" s="157"/>
      <c r="CN455" s="157"/>
      <c r="CO455" s="157"/>
      <c r="CP455" s="157"/>
      <c r="CQ455" s="157"/>
      <c r="CR455" s="157"/>
      <c r="CS455" s="157"/>
      <c r="CT455" s="157"/>
      <c r="CU455" s="157"/>
      <c r="CV455" s="157"/>
      <c r="CW455" s="157"/>
      <c r="CX455" s="157"/>
      <c r="CY455" s="157"/>
      <c r="CZ455" s="157"/>
      <c r="DA455" s="157"/>
      <c r="DB455" s="157"/>
      <c r="DC455" s="157"/>
      <c r="DD455" s="157"/>
      <c r="DE455" s="157"/>
      <c r="DF455" s="157"/>
      <c r="DG455" s="157"/>
      <c r="DH455" s="157"/>
      <c r="DI455" s="157"/>
      <c r="DJ455" s="157"/>
      <c r="DK455" s="157"/>
      <c r="DL455" s="157"/>
      <c r="DM455" s="157"/>
      <c r="DN455" s="157"/>
      <c r="DO455" s="157"/>
      <c r="DP455" s="157"/>
      <c r="DQ455" s="157"/>
      <c r="DR455" s="157"/>
      <c r="DS455" s="157"/>
      <c r="DT455" s="157"/>
      <c r="DU455" s="157"/>
      <c r="DV455" s="157"/>
      <c r="DW455" s="157"/>
      <c r="DX455" s="157"/>
      <c r="DY455" s="157"/>
      <c r="DZ455" s="157"/>
      <c r="EA455" s="157"/>
      <c r="EB455" s="157"/>
      <c r="EC455" s="157"/>
      <c r="ED455" s="157"/>
      <c r="EE455" s="157"/>
    </row>
    <row r="456" spans="1:135" ht="9.75" customHeight="1">
      <c r="A456" s="157"/>
      <c r="B456" s="157"/>
      <c r="C456" s="157"/>
      <c r="D456" s="157"/>
      <c r="E456" s="157"/>
      <c r="F456" s="157"/>
      <c r="G456" s="157"/>
      <c r="H456" s="157"/>
      <c r="I456" s="494"/>
      <c r="J456" s="494"/>
      <c r="K456" s="494"/>
      <c r="L456" s="494"/>
      <c r="M456" s="494"/>
      <c r="N456" s="494"/>
      <c r="O456" s="494"/>
      <c r="P456" s="494"/>
      <c r="Q456" s="494"/>
      <c r="R456" s="494"/>
      <c r="S456" s="494"/>
      <c r="T456" s="494"/>
      <c r="U456" s="494"/>
      <c r="V456" s="494"/>
      <c r="W456" s="494"/>
      <c r="X456" s="494"/>
      <c r="Y456" s="494"/>
      <c r="Z456" s="494"/>
      <c r="AA456" s="494"/>
      <c r="AB456" s="494"/>
      <c r="AH456" s="492"/>
      <c r="AI456" s="157"/>
      <c r="AJ456" s="157"/>
      <c r="AK456" s="525"/>
      <c r="AL456" s="525"/>
      <c r="AM456" s="525"/>
      <c r="AN456" s="157"/>
      <c r="AO456" s="157"/>
      <c r="AP456" s="525"/>
      <c r="AQ456" s="525"/>
      <c r="AR456" s="525"/>
      <c r="AS456" s="525"/>
      <c r="AT456" s="525"/>
      <c r="AU456" s="525"/>
      <c r="AV456" s="525"/>
      <c r="AW456" s="525"/>
      <c r="AX456" s="525"/>
      <c r="AY456" s="525"/>
      <c r="AZ456" s="525"/>
      <c r="BA456" s="157"/>
      <c r="BB456" s="157"/>
      <c r="BC456" s="157"/>
      <c r="BD456" s="157"/>
      <c r="BE456" s="157"/>
      <c r="BF456" s="157"/>
      <c r="BG456" s="157"/>
      <c r="BH456" s="157"/>
      <c r="BI456" s="157"/>
      <c r="BJ456" s="157"/>
      <c r="BK456" s="157"/>
      <c r="BL456" s="157"/>
      <c r="BM456" s="157"/>
      <c r="BN456" s="157"/>
      <c r="BO456" s="157"/>
      <c r="BP456" s="493"/>
      <c r="BQ456" s="157"/>
      <c r="BR456" s="494"/>
      <c r="BS456" s="157"/>
      <c r="BT456" s="157"/>
      <c r="BU456" s="157"/>
      <c r="BV456" s="157"/>
      <c r="BW456" s="157"/>
      <c r="BX456" s="157"/>
      <c r="BY456" s="157"/>
      <c r="BZ456" s="157"/>
      <c r="CA456" s="157"/>
      <c r="CB456" s="157"/>
      <c r="CC456" s="157"/>
      <c r="CD456" s="157"/>
      <c r="CE456" s="157"/>
      <c r="CF456" s="157"/>
      <c r="CG456" s="157"/>
      <c r="CH456" s="157"/>
      <c r="CI456" s="157"/>
      <c r="CJ456" s="157"/>
      <c r="CK456" s="157"/>
      <c r="CL456" s="157"/>
      <c r="CM456" s="157"/>
      <c r="CN456" s="157"/>
      <c r="CO456" s="157"/>
      <c r="CP456" s="157"/>
      <c r="CQ456" s="157"/>
      <c r="CR456" s="157"/>
      <c r="CS456" s="157"/>
      <c r="CT456" s="157"/>
      <c r="CU456" s="157"/>
      <c r="CV456" s="157"/>
      <c r="CW456" s="157"/>
      <c r="CX456" s="157"/>
      <c r="CY456" s="157"/>
      <c r="CZ456" s="157"/>
      <c r="DA456" s="157"/>
      <c r="DB456" s="157"/>
      <c r="DC456" s="157"/>
      <c r="DD456" s="157"/>
      <c r="DE456" s="157"/>
      <c r="DF456" s="157"/>
      <c r="DG456" s="157"/>
      <c r="DH456" s="157"/>
      <c r="DI456" s="157"/>
      <c r="DJ456" s="157"/>
      <c r="DK456" s="157"/>
      <c r="DL456" s="157"/>
      <c r="DM456" s="157"/>
      <c r="DN456" s="157"/>
      <c r="DO456" s="157"/>
      <c r="DP456" s="157"/>
      <c r="DQ456" s="157"/>
      <c r="DR456" s="157"/>
      <c r="DS456" s="157"/>
      <c r="DT456" s="157"/>
      <c r="DU456" s="157"/>
      <c r="DV456" s="157"/>
      <c r="DW456" s="157"/>
      <c r="DX456" s="157"/>
      <c r="DY456" s="157"/>
      <c r="DZ456" s="157"/>
      <c r="EA456" s="157"/>
      <c r="EB456" s="157"/>
      <c r="EC456" s="157"/>
      <c r="ED456" s="157"/>
      <c r="EE456" s="157"/>
    </row>
    <row r="457" spans="1:135" ht="9.75" customHeight="1">
      <c r="A457" s="157"/>
      <c r="B457" s="157"/>
      <c r="C457" s="157"/>
      <c r="D457" s="157"/>
      <c r="E457" s="157"/>
      <c r="F457" s="157"/>
      <c r="G457" s="157"/>
      <c r="H457" s="157"/>
      <c r="I457" s="494"/>
      <c r="J457" s="494"/>
      <c r="K457" s="494"/>
      <c r="L457" s="494"/>
      <c r="M457" s="494"/>
      <c r="N457" s="494"/>
      <c r="O457" s="494"/>
      <c r="P457" s="494"/>
      <c r="Q457" s="494"/>
      <c r="R457" s="494"/>
      <c r="S457" s="494"/>
      <c r="T457" s="494"/>
      <c r="U457" s="494"/>
      <c r="V457" s="494"/>
      <c r="W457" s="494"/>
      <c r="X457" s="494"/>
      <c r="Y457" s="494"/>
      <c r="Z457" s="494"/>
      <c r="AA457" s="494"/>
      <c r="AB457" s="494"/>
      <c r="AH457" s="492"/>
      <c r="AI457" s="157"/>
      <c r="AJ457" s="157"/>
      <c r="AK457" s="525"/>
      <c r="AL457" s="525"/>
      <c r="AM457" s="525"/>
      <c r="AN457" s="157"/>
      <c r="AO457" s="157"/>
      <c r="AP457" s="525"/>
      <c r="AQ457" s="525"/>
      <c r="AR457" s="525"/>
      <c r="AS457" s="525"/>
      <c r="AT457" s="525"/>
      <c r="AU457" s="525"/>
      <c r="AV457" s="525"/>
      <c r="AW457" s="525"/>
      <c r="AX457" s="525"/>
      <c r="AY457" s="525"/>
      <c r="AZ457" s="525"/>
      <c r="BA457" s="157"/>
      <c r="BB457" s="157"/>
      <c r="BC457" s="157"/>
      <c r="BD457" s="157"/>
      <c r="BE457" s="157"/>
      <c r="BF457" s="157"/>
      <c r="BG457" s="157"/>
      <c r="BH457" s="157"/>
      <c r="BI457" s="157"/>
      <c r="BJ457" s="157"/>
      <c r="BK457" s="157"/>
      <c r="BL457" s="157"/>
      <c r="BM457" s="157"/>
      <c r="BN457" s="157"/>
      <c r="BO457" s="157"/>
      <c r="BP457" s="493"/>
      <c r="BQ457" s="157"/>
      <c r="BR457" s="494"/>
      <c r="BS457" s="157"/>
      <c r="BT457" s="157"/>
      <c r="BU457" s="157"/>
      <c r="BV457" s="157"/>
      <c r="BW457" s="157"/>
      <c r="BX457" s="157"/>
      <c r="BY457" s="157"/>
      <c r="BZ457" s="157"/>
      <c r="CA457" s="157"/>
      <c r="CB457" s="157"/>
      <c r="CC457" s="157"/>
      <c r="CD457" s="157"/>
      <c r="CE457" s="157"/>
      <c r="CF457" s="157"/>
      <c r="CG457" s="157"/>
      <c r="CH457" s="157"/>
      <c r="CI457" s="157"/>
      <c r="CJ457" s="157"/>
      <c r="CK457" s="157"/>
      <c r="CL457" s="157"/>
      <c r="CM457" s="157"/>
      <c r="CN457" s="157"/>
      <c r="CO457" s="157"/>
      <c r="CP457" s="157"/>
      <c r="CQ457" s="157"/>
      <c r="CR457" s="157"/>
      <c r="CS457" s="157"/>
      <c r="CT457" s="157"/>
      <c r="CU457" s="157"/>
      <c r="CV457" s="157"/>
      <c r="CW457" s="157"/>
      <c r="CX457" s="157"/>
      <c r="CY457" s="157"/>
      <c r="CZ457" s="157"/>
      <c r="DA457" s="157"/>
      <c r="DB457" s="157"/>
      <c r="DC457" s="157"/>
      <c r="DD457" s="157"/>
      <c r="DE457" s="157"/>
      <c r="DF457" s="157"/>
      <c r="DG457" s="157"/>
      <c r="DH457" s="157"/>
      <c r="DI457" s="157"/>
      <c r="DJ457" s="157"/>
      <c r="DK457" s="157"/>
      <c r="DL457" s="157"/>
      <c r="DM457" s="157"/>
      <c r="DN457" s="157"/>
      <c r="DO457" s="157"/>
      <c r="DP457" s="157"/>
      <c r="DQ457" s="157"/>
      <c r="DR457" s="157"/>
      <c r="DS457" s="157"/>
      <c r="DT457" s="157"/>
      <c r="DU457" s="157"/>
      <c r="DV457" s="157"/>
      <c r="DW457" s="157"/>
      <c r="DX457" s="157"/>
      <c r="DY457" s="157"/>
      <c r="DZ457" s="157"/>
      <c r="EA457" s="157"/>
      <c r="EB457" s="157"/>
      <c r="EC457" s="157"/>
      <c r="ED457" s="157"/>
      <c r="EE457" s="157"/>
    </row>
    <row r="458" spans="1:135" ht="9.75" customHeight="1">
      <c r="A458" s="157"/>
      <c r="B458" s="157"/>
      <c r="C458" s="157"/>
      <c r="D458" s="157"/>
      <c r="E458" s="157"/>
      <c r="F458" s="157"/>
      <c r="G458" s="157"/>
      <c r="H458" s="157"/>
      <c r="I458" s="494"/>
      <c r="J458" s="494"/>
      <c r="K458" s="494"/>
      <c r="L458" s="494"/>
      <c r="M458" s="494"/>
      <c r="N458" s="494"/>
      <c r="O458" s="494"/>
      <c r="P458" s="494"/>
      <c r="Q458" s="494"/>
      <c r="R458" s="494"/>
      <c r="S458" s="494"/>
      <c r="T458" s="494"/>
      <c r="U458" s="494"/>
      <c r="V458" s="494"/>
      <c r="W458" s="494"/>
      <c r="X458" s="494"/>
      <c r="Y458" s="494"/>
      <c r="Z458" s="494"/>
      <c r="AA458" s="494"/>
      <c r="AB458" s="494"/>
      <c r="AH458" s="492"/>
      <c r="AI458" s="157"/>
      <c r="AJ458" s="157"/>
      <c r="AK458" s="525"/>
      <c r="AL458" s="525"/>
      <c r="AM458" s="525"/>
      <c r="AN458" s="157"/>
      <c r="AO458" s="157"/>
      <c r="AP458" s="525"/>
      <c r="AQ458" s="525"/>
      <c r="AR458" s="525"/>
      <c r="AS458" s="525"/>
      <c r="AT458" s="525"/>
      <c r="AU458" s="525"/>
      <c r="AV458" s="525"/>
      <c r="AW458" s="525"/>
      <c r="AX458" s="525"/>
      <c r="AY458" s="525"/>
      <c r="AZ458" s="525"/>
      <c r="BA458" s="157"/>
      <c r="BB458" s="157"/>
      <c r="BC458" s="157"/>
      <c r="BD458" s="157"/>
      <c r="BE458" s="157"/>
      <c r="BF458" s="157"/>
      <c r="BG458" s="157"/>
      <c r="BH458" s="157"/>
      <c r="BI458" s="157"/>
      <c r="BJ458" s="157"/>
      <c r="BK458" s="157"/>
      <c r="BL458" s="157"/>
      <c r="BM458" s="157"/>
      <c r="BN458" s="157"/>
      <c r="BO458" s="157"/>
      <c r="BP458" s="493"/>
      <c r="BQ458" s="157"/>
      <c r="BR458" s="494"/>
      <c r="BS458" s="157"/>
      <c r="BT458" s="157"/>
      <c r="BU458" s="157"/>
      <c r="BV458" s="157"/>
      <c r="BW458" s="157"/>
      <c r="BX458" s="157"/>
      <c r="BY458" s="157"/>
      <c r="BZ458" s="157"/>
      <c r="CA458" s="157"/>
      <c r="CB458" s="157"/>
      <c r="CC458" s="157"/>
      <c r="CD458" s="157"/>
      <c r="CE458" s="157"/>
      <c r="CF458" s="157"/>
      <c r="CG458" s="157"/>
      <c r="CH458" s="157"/>
      <c r="CI458" s="157"/>
      <c r="CJ458" s="157"/>
      <c r="CK458" s="157"/>
      <c r="CL458" s="157"/>
      <c r="CM458" s="157"/>
      <c r="CN458" s="157"/>
      <c r="CO458" s="157"/>
      <c r="CP458" s="157"/>
      <c r="CQ458" s="157"/>
      <c r="CR458" s="157"/>
      <c r="CS458" s="157"/>
      <c r="CT458" s="157"/>
      <c r="CU458" s="157"/>
      <c r="CV458" s="157"/>
      <c r="CW458" s="157"/>
      <c r="CX458" s="157"/>
      <c r="CY458" s="157"/>
      <c r="CZ458" s="157"/>
      <c r="DA458" s="157"/>
      <c r="DB458" s="157"/>
      <c r="DC458" s="157"/>
      <c r="DD458" s="157"/>
      <c r="DE458" s="157"/>
      <c r="DF458" s="157"/>
      <c r="DG458" s="157"/>
      <c r="DH458" s="157"/>
      <c r="DI458" s="157"/>
      <c r="DJ458" s="157"/>
      <c r="DK458" s="157"/>
      <c r="DL458" s="157"/>
      <c r="DM458" s="157"/>
      <c r="DN458" s="157"/>
      <c r="DO458" s="157"/>
      <c r="DP458" s="157"/>
      <c r="DQ458" s="157"/>
      <c r="DR458" s="157"/>
      <c r="DS458" s="157"/>
      <c r="DT458" s="157"/>
      <c r="DU458" s="157"/>
      <c r="DV458" s="157"/>
      <c r="DW458" s="157"/>
      <c r="DX458" s="157"/>
      <c r="DY458" s="157"/>
      <c r="DZ458" s="157"/>
      <c r="EA458" s="157"/>
      <c r="EB458" s="157"/>
      <c r="EC458" s="157"/>
      <c r="ED458" s="157"/>
      <c r="EE458" s="157"/>
    </row>
    <row r="459" spans="1:135" ht="9.75" customHeight="1">
      <c r="A459" s="157"/>
      <c r="B459" s="157"/>
      <c r="C459" s="157"/>
      <c r="D459" s="157"/>
      <c r="E459" s="157"/>
      <c r="F459" s="157"/>
      <c r="G459" s="157"/>
      <c r="H459" s="157"/>
      <c r="I459" s="494"/>
      <c r="J459" s="494"/>
      <c r="K459" s="494"/>
      <c r="L459" s="494"/>
      <c r="M459" s="494"/>
      <c r="N459" s="494"/>
      <c r="O459" s="494"/>
      <c r="P459" s="494"/>
      <c r="Q459" s="494"/>
      <c r="R459" s="494"/>
      <c r="S459" s="494"/>
      <c r="T459" s="494"/>
      <c r="U459" s="494"/>
      <c r="V459" s="494"/>
      <c r="W459" s="494"/>
      <c r="X459" s="494"/>
      <c r="Y459" s="494"/>
      <c r="Z459" s="494"/>
      <c r="AA459" s="494"/>
      <c r="AB459" s="494"/>
      <c r="AH459" s="492"/>
      <c r="AI459" s="157"/>
      <c r="AJ459" s="157"/>
      <c r="AK459" s="525"/>
      <c r="AL459" s="525"/>
      <c r="AM459" s="525"/>
      <c r="AN459" s="157"/>
      <c r="AO459" s="157"/>
      <c r="AP459" s="525"/>
      <c r="AQ459" s="525"/>
      <c r="AR459" s="525"/>
      <c r="AS459" s="525"/>
      <c r="AT459" s="525"/>
      <c r="AU459" s="525"/>
      <c r="AV459" s="525"/>
      <c r="AW459" s="525"/>
      <c r="AX459" s="525"/>
      <c r="AY459" s="525"/>
      <c r="AZ459" s="525"/>
      <c r="BA459" s="157"/>
      <c r="BB459" s="157"/>
      <c r="BC459" s="157"/>
      <c r="BD459" s="157"/>
      <c r="BE459" s="157"/>
      <c r="BF459" s="157"/>
      <c r="BG459" s="157"/>
      <c r="BH459" s="157"/>
      <c r="BI459" s="157"/>
      <c r="BJ459" s="157"/>
      <c r="BK459" s="157"/>
      <c r="BL459" s="157"/>
      <c r="BM459" s="157"/>
      <c r="BN459" s="157"/>
      <c r="BO459" s="157"/>
      <c r="BP459" s="493"/>
      <c r="BQ459" s="157"/>
      <c r="BR459" s="494"/>
      <c r="BS459" s="157"/>
      <c r="BT459" s="157"/>
      <c r="BU459" s="157"/>
      <c r="BV459" s="157"/>
      <c r="BW459" s="157"/>
      <c r="BX459" s="157"/>
      <c r="BY459" s="157"/>
      <c r="BZ459" s="157"/>
      <c r="CA459" s="157"/>
      <c r="CB459" s="157"/>
      <c r="CC459" s="157"/>
      <c r="CD459" s="157"/>
      <c r="CE459" s="157"/>
      <c r="CF459" s="157"/>
      <c r="CG459" s="157"/>
      <c r="CH459" s="157"/>
      <c r="CI459" s="157"/>
      <c r="CJ459" s="157"/>
      <c r="CK459" s="157"/>
      <c r="CL459" s="157"/>
      <c r="CM459" s="157"/>
      <c r="CN459" s="157"/>
      <c r="CO459" s="157"/>
      <c r="CP459" s="157"/>
      <c r="CQ459" s="157"/>
      <c r="CR459" s="157"/>
      <c r="CS459" s="157"/>
      <c r="CT459" s="157"/>
      <c r="CU459" s="157"/>
      <c r="CV459" s="157"/>
      <c r="CW459" s="157"/>
      <c r="CX459" s="157"/>
      <c r="CY459" s="157"/>
      <c r="CZ459" s="157"/>
      <c r="DA459" s="157"/>
      <c r="DB459" s="157"/>
      <c r="DC459" s="157"/>
      <c r="DD459" s="157"/>
      <c r="DE459" s="157"/>
      <c r="DF459" s="157"/>
      <c r="DG459" s="157"/>
      <c r="DH459" s="157"/>
      <c r="DI459" s="157"/>
      <c r="DJ459" s="157"/>
      <c r="DK459" s="157"/>
      <c r="DL459" s="157"/>
      <c r="DM459" s="157"/>
      <c r="DN459" s="157"/>
      <c r="DO459" s="157"/>
      <c r="DP459" s="157"/>
      <c r="DQ459" s="157"/>
      <c r="DR459" s="157"/>
      <c r="DS459" s="157"/>
      <c r="DT459" s="157"/>
      <c r="DU459" s="157"/>
      <c r="DV459" s="157"/>
      <c r="DW459" s="157"/>
      <c r="DX459" s="157"/>
      <c r="DY459" s="157"/>
      <c r="DZ459" s="157"/>
      <c r="EA459" s="157"/>
      <c r="EB459" s="157"/>
      <c r="EC459" s="157"/>
      <c r="ED459" s="157"/>
      <c r="EE459" s="157"/>
    </row>
    <row r="460" spans="1:135" ht="9.75" customHeight="1">
      <c r="A460" s="157"/>
      <c r="B460" s="157"/>
      <c r="C460" s="157"/>
      <c r="D460" s="157"/>
      <c r="E460" s="157"/>
      <c r="F460" s="157"/>
      <c r="G460" s="157"/>
      <c r="H460" s="157"/>
      <c r="I460" s="494"/>
      <c r="J460" s="494"/>
      <c r="K460" s="494"/>
      <c r="L460" s="494"/>
      <c r="M460" s="494"/>
      <c r="N460" s="494"/>
      <c r="O460" s="494"/>
      <c r="P460" s="494"/>
      <c r="Q460" s="494"/>
      <c r="R460" s="494"/>
      <c r="S460" s="494"/>
      <c r="T460" s="494"/>
      <c r="U460" s="494"/>
      <c r="V460" s="494"/>
      <c r="W460" s="494"/>
      <c r="X460" s="494"/>
      <c r="Y460" s="494"/>
      <c r="Z460" s="494"/>
      <c r="AA460" s="494"/>
      <c r="AB460" s="494"/>
      <c r="AH460" s="492"/>
      <c r="AI460" s="157"/>
      <c r="AJ460" s="157"/>
      <c r="AK460" s="525"/>
      <c r="AL460" s="525"/>
      <c r="AM460" s="525"/>
      <c r="AN460" s="157"/>
      <c r="AO460" s="157"/>
      <c r="AP460" s="525"/>
      <c r="AQ460" s="525"/>
      <c r="AR460" s="525"/>
      <c r="AS460" s="525"/>
      <c r="AT460" s="525"/>
      <c r="AU460" s="525"/>
      <c r="AV460" s="525"/>
      <c r="AW460" s="525"/>
      <c r="AX460" s="525"/>
      <c r="AY460" s="525"/>
      <c r="AZ460" s="525"/>
      <c r="BA460" s="157"/>
      <c r="BB460" s="157"/>
      <c r="BC460" s="157"/>
      <c r="BD460" s="157"/>
      <c r="BE460" s="157"/>
      <c r="BF460" s="157"/>
      <c r="BG460" s="157"/>
      <c r="BH460" s="157"/>
      <c r="BI460" s="157"/>
      <c r="BJ460" s="157"/>
      <c r="BK460" s="157"/>
      <c r="BL460" s="157"/>
      <c r="BM460" s="157"/>
      <c r="BN460" s="157"/>
      <c r="BO460" s="157"/>
      <c r="BP460" s="493"/>
      <c r="BQ460" s="157"/>
      <c r="BR460" s="494"/>
      <c r="BS460" s="157"/>
      <c r="BT460" s="157"/>
      <c r="BU460" s="157"/>
      <c r="BV460" s="157"/>
      <c r="BW460" s="157"/>
      <c r="BX460" s="157"/>
      <c r="BY460" s="157"/>
      <c r="BZ460" s="157"/>
      <c r="CA460" s="157"/>
      <c r="CB460" s="157"/>
      <c r="CC460" s="157"/>
      <c r="CD460" s="157"/>
      <c r="CE460" s="157"/>
      <c r="CF460" s="157"/>
      <c r="CG460" s="157"/>
      <c r="CH460" s="157"/>
      <c r="CI460" s="157"/>
      <c r="CJ460" s="157"/>
      <c r="CK460" s="157"/>
      <c r="CL460" s="157"/>
      <c r="CM460" s="157"/>
      <c r="CN460" s="157"/>
      <c r="CO460" s="157"/>
      <c r="CP460" s="157"/>
      <c r="CQ460" s="157"/>
      <c r="CR460" s="157"/>
      <c r="CS460" s="157"/>
      <c r="CT460" s="157"/>
      <c r="CU460" s="157"/>
      <c r="CV460" s="157"/>
      <c r="CW460" s="157"/>
      <c r="CX460" s="157"/>
      <c r="CY460" s="157"/>
      <c r="CZ460" s="157"/>
      <c r="DA460" s="157"/>
      <c r="DB460" s="157"/>
      <c r="DC460" s="157"/>
      <c r="DD460" s="157"/>
      <c r="DE460" s="157"/>
      <c r="DF460" s="157"/>
      <c r="DG460" s="157"/>
      <c r="DH460" s="157"/>
      <c r="DI460" s="157"/>
      <c r="DJ460" s="157"/>
      <c r="DK460" s="157"/>
      <c r="DL460" s="157"/>
      <c r="DM460" s="157"/>
      <c r="DN460" s="157"/>
      <c r="DO460" s="157"/>
      <c r="DP460" s="157"/>
      <c r="DQ460" s="157"/>
      <c r="DR460" s="157"/>
      <c r="DS460" s="157"/>
      <c r="DT460" s="157"/>
      <c r="DU460" s="157"/>
      <c r="DV460" s="157"/>
      <c r="DW460" s="157"/>
      <c r="DX460" s="157"/>
      <c r="DY460" s="157"/>
      <c r="DZ460" s="157"/>
      <c r="EA460" s="157"/>
      <c r="EB460" s="157"/>
      <c r="EC460" s="157"/>
      <c r="ED460" s="157"/>
      <c r="EE460" s="157"/>
    </row>
    <row r="461" spans="1:135" ht="9.75" customHeight="1">
      <c r="A461" s="157"/>
      <c r="B461" s="157"/>
      <c r="C461" s="157"/>
      <c r="D461" s="157"/>
      <c r="E461" s="157"/>
      <c r="F461" s="157"/>
      <c r="G461" s="157"/>
      <c r="H461" s="157"/>
      <c r="I461" s="494"/>
      <c r="J461" s="494"/>
      <c r="K461" s="494"/>
      <c r="L461" s="494"/>
      <c r="M461" s="494"/>
      <c r="N461" s="494"/>
      <c r="O461" s="494"/>
      <c r="P461" s="494"/>
      <c r="Q461" s="494"/>
      <c r="R461" s="494"/>
      <c r="S461" s="494"/>
      <c r="T461" s="494"/>
      <c r="U461" s="494"/>
      <c r="V461" s="494"/>
      <c r="W461" s="494"/>
      <c r="X461" s="494"/>
      <c r="Y461" s="494"/>
      <c r="Z461" s="494"/>
      <c r="AA461" s="494"/>
      <c r="AB461" s="494"/>
      <c r="AH461" s="492"/>
      <c r="AI461" s="157"/>
      <c r="AJ461" s="157"/>
      <c r="AK461" s="525"/>
      <c r="AL461" s="525"/>
      <c r="AM461" s="525"/>
      <c r="AN461" s="157"/>
      <c r="AO461" s="157"/>
      <c r="AP461" s="525"/>
      <c r="AQ461" s="525"/>
      <c r="AR461" s="525"/>
      <c r="AS461" s="525"/>
      <c r="AT461" s="525"/>
      <c r="AU461" s="525"/>
      <c r="AV461" s="525"/>
      <c r="AW461" s="525"/>
      <c r="AX461" s="525"/>
      <c r="AY461" s="525"/>
      <c r="AZ461" s="525"/>
      <c r="BA461" s="157"/>
      <c r="BB461" s="157"/>
      <c r="BC461" s="157"/>
      <c r="BD461" s="157"/>
      <c r="BE461" s="157"/>
      <c r="BF461" s="157"/>
      <c r="BG461" s="157"/>
      <c r="BH461" s="157"/>
      <c r="BI461" s="157"/>
      <c r="BJ461" s="157"/>
      <c r="BK461" s="157"/>
      <c r="BL461" s="157"/>
      <c r="BM461" s="157"/>
      <c r="BN461" s="157"/>
      <c r="BO461" s="157"/>
      <c r="BP461" s="493"/>
      <c r="BQ461" s="157"/>
      <c r="BR461" s="494"/>
      <c r="BS461" s="157"/>
      <c r="BT461" s="157"/>
      <c r="BU461" s="157"/>
      <c r="BV461" s="157"/>
      <c r="BW461" s="157"/>
      <c r="BX461" s="157"/>
      <c r="BY461" s="157"/>
      <c r="BZ461" s="157"/>
      <c r="CA461" s="157"/>
      <c r="CB461" s="157"/>
      <c r="CC461" s="157"/>
      <c r="CD461" s="157"/>
      <c r="CE461" s="157"/>
      <c r="CF461" s="157"/>
      <c r="CG461" s="157"/>
      <c r="CH461" s="157"/>
      <c r="CI461" s="157"/>
      <c r="CJ461" s="157"/>
      <c r="CK461" s="157"/>
      <c r="CL461" s="157"/>
      <c r="CM461" s="157"/>
      <c r="CN461" s="157"/>
      <c r="CO461" s="157"/>
      <c r="CP461" s="157"/>
      <c r="CQ461" s="157"/>
      <c r="CR461" s="157"/>
      <c r="CS461" s="157"/>
      <c r="CT461" s="157"/>
      <c r="CU461" s="157"/>
      <c r="CV461" s="157"/>
      <c r="CW461" s="157"/>
      <c r="CX461" s="157"/>
      <c r="CY461" s="157"/>
      <c r="CZ461" s="157"/>
      <c r="DA461" s="157"/>
      <c r="DB461" s="157"/>
      <c r="DC461" s="157"/>
      <c r="DD461" s="157"/>
      <c r="DE461" s="157"/>
      <c r="DF461" s="157"/>
      <c r="DG461" s="157"/>
      <c r="DH461" s="157"/>
      <c r="DI461" s="157"/>
      <c r="DJ461" s="157"/>
      <c r="DK461" s="157"/>
      <c r="DL461" s="157"/>
      <c r="DM461" s="157"/>
      <c r="DN461" s="157"/>
      <c r="DO461" s="157"/>
      <c r="DP461" s="157"/>
      <c r="DQ461" s="157"/>
      <c r="DR461" s="157"/>
      <c r="DS461" s="157"/>
      <c r="DT461" s="157"/>
      <c r="DU461" s="157"/>
      <c r="DV461" s="157"/>
      <c r="DW461" s="157"/>
      <c r="DX461" s="157"/>
      <c r="DY461" s="157"/>
      <c r="DZ461" s="157"/>
      <c r="EA461" s="157"/>
      <c r="EB461" s="157"/>
      <c r="EC461" s="157"/>
      <c r="ED461" s="157"/>
      <c r="EE461" s="157"/>
    </row>
    <row r="462" spans="1:135" ht="9.75" customHeight="1">
      <c r="A462" s="157"/>
      <c r="B462" s="157"/>
      <c r="C462" s="157"/>
      <c r="D462" s="157"/>
      <c r="E462" s="157"/>
      <c r="F462" s="157"/>
      <c r="G462" s="157"/>
      <c r="H462" s="157"/>
      <c r="I462" s="494"/>
      <c r="J462" s="494"/>
      <c r="K462" s="494"/>
      <c r="L462" s="494"/>
      <c r="M462" s="494"/>
      <c r="N462" s="494"/>
      <c r="O462" s="494"/>
      <c r="P462" s="494"/>
      <c r="Q462" s="494"/>
      <c r="R462" s="494"/>
      <c r="S462" s="494"/>
      <c r="T462" s="494"/>
      <c r="U462" s="494"/>
      <c r="V462" s="494"/>
      <c r="W462" s="494"/>
      <c r="X462" s="494"/>
      <c r="Y462" s="494"/>
      <c r="Z462" s="494"/>
      <c r="AA462" s="494"/>
      <c r="AB462" s="494"/>
      <c r="AH462" s="492"/>
      <c r="AI462" s="157"/>
      <c r="AJ462" s="157"/>
      <c r="AK462" s="525"/>
      <c r="AL462" s="525"/>
      <c r="AM462" s="525"/>
      <c r="AN462" s="157"/>
      <c r="AO462" s="157"/>
      <c r="AP462" s="525"/>
      <c r="AQ462" s="525"/>
      <c r="AR462" s="525"/>
      <c r="AS462" s="525"/>
      <c r="AT462" s="525"/>
      <c r="AU462" s="525"/>
      <c r="AV462" s="525"/>
      <c r="AW462" s="525"/>
      <c r="AX462" s="525"/>
      <c r="AY462" s="525"/>
      <c r="AZ462" s="525"/>
      <c r="BA462" s="157"/>
      <c r="BB462" s="157"/>
      <c r="BC462" s="157"/>
      <c r="BD462" s="157"/>
      <c r="BE462" s="157"/>
      <c r="BF462" s="157"/>
      <c r="BG462" s="157"/>
      <c r="BH462" s="157"/>
      <c r="BI462" s="157"/>
      <c r="BJ462" s="157"/>
      <c r="BK462" s="157"/>
      <c r="BL462" s="157"/>
      <c r="BM462" s="157"/>
      <c r="BN462" s="157"/>
      <c r="BO462" s="157"/>
      <c r="BP462" s="493"/>
      <c r="BQ462" s="157"/>
      <c r="BR462" s="494"/>
      <c r="BS462" s="157"/>
      <c r="BT462" s="157"/>
      <c r="BU462" s="157"/>
      <c r="BV462" s="157"/>
      <c r="BW462" s="157"/>
      <c r="BX462" s="157"/>
      <c r="BY462" s="157"/>
      <c r="BZ462" s="157"/>
      <c r="CA462" s="157"/>
      <c r="CB462" s="157"/>
      <c r="CC462" s="157"/>
      <c r="CD462" s="157"/>
      <c r="CE462" s="157"/>
      <c r="CF462" s="157"/>
      <c r="CG462" s="157"/>
      <c r="CH462" s="157"/>
      <c r="CI462" s="157"/>
      <c r="CJ462" s="157"/>
      <c r="CK462" s="157"/>
      <c r="CL462" s="157"/>
      <c r="CM462" s="157"/>
      <c r="CN462" s="157"/>
      <c r="CO462" s="157"/>
      <c r="CP462" s="157"/>
      <c r="CQ462" s="157"/>
      <c r="CR462" s="157"/>
      <c r="CS462" s="157"/>
      <c r="CT462" s="157"/>
      <c r="CU462" s="157"/>
      <c r="CV462" s="157"/>
      <c r="CW462" s="157"/>
      <c r="CX462" s="157"/>
      <c r="CY462" s="157"/>
      <c r="CZ462" s="157"/>
      <c r="DA462" s="157"/>
      <c r="DB462" s="157"/>
      <c r="DC462" s="157"/>
      <c r="DD462" s="157"/>
      <c r="DE462" s="157"/>
      <c r="DF462" s="157"/>
      <c r="DG462" s="157"/>
      <c r="DH462" s="157"/>
      <c r="DI462" s="157"/>
      <c r="DJ462" s="157"/>
      <c r="DK462" s="157"/>
      <c r="DL462" s="157"/>
      <c r="DM462" s="157"/>
      <c r="DN462" s="157"/>
      <c r="DO462" s="157"/>
      <c r="DP462" s="157"/>
      <c r="DQ462" s="157"/>
      <c r="DR462" s="157"/>
      <c r="DS462" s="157"/>
      <c r="DT462" s="157"/>
      <c r="DU462" s="157"/>
      <c r="DV462" s="157"/>
      <c r="DW462" s="157"/>
      <c r="DX462" s="157"/>
      <c r="DY462" s="157"/>
      <c r="DZ462" s="157"/>
      <c r="EA462" s="157"/>
      <c r="EB462" s="157"/>
      <c r="EC462" s="157"/>
      <c r="ED462" s="157"/>
      <c r="EE462" s="157"/>
    </row>
    <row r="463" spans="1:135" ht="9.75" customHeight="1">
      <c r="A463" s="157"/>
      <c r="B463" s="157"/>
      <c r="C463" s="157"/>
      <c r="D463" s="157"/>
      <c r="E463" s="157"/>
      <c r="F463" s="157"/>
      <c r="G463" s="157"/>
      <c r="H463" s="157"/>
      <c r="I463" s="494"/>
      <c r="J463" s="494"/>
      <c r="K463" s="494"/>
      <c r="L463" s="494"/>
      <c r="M463" s="494"/>
      <c r="N463" s="494"/>
      <c r="O463" s="494"/>
      <c r="P463" s="494"/>
      <c r="Q463" s="494"/>
      <c r="R463" s="494"/>
      <c r="S463" s="494"/>
      <c r="T463" s="494"/>
      <c r="U463" s="494"/>
      <c r="V463" s="494"/>
      <c r="W463" s="494"/>
      <c r="X463" s="494"/>
      <c r="Y463" s="494"/>
      <c r="Z463" s="494"/>
      <c r="AA463" s="494"/>
      <c r="AB463" s="494"/>
      <c r="AH463" s="492"/>
      <c r="AI463" s="157"/>
      <c r="AJ463" s="157"/>
      <c r="AK463" s="525"/>
      <c r="AL463" s="525"/>
      <c r="AM463" s="525"/>
      <c r="AN463" s="157"/>
      <c r="AO463" s="157"/>
      <c r="AP463" s="525"/>
      <c r="AQ463" s="525"/>
      <c r="AR463" s="525"/>
      <c r="AS463" s="525"/>
      <c r="AT463" s="525"/>
      <c r="AU463" s="525"/>
      <c r="AV463" s="525"/>
      <c r="AW463" s="525"/>
      <c r="AX463" s="525"/>
      <c r="AY463" s="525"/>
      <c r="AZ463" s="525"/>
      <c r="BA463" s="157"/>
      <c r="BB463" s="157"/>
      <c r="BC463" s="157"/>
      <c r="BD463" s="157"/>
      <c r="BE463" s="157"/>
      <c r="BF463" s="157"/>
      <c r="BG463" s="157"/>
      <c r="BH463" s="157"/>
      <c r="BI463" s="157"/>
      <c r="BJ463" s="157"/>
      <c r="BK463" s="157"/>
      <c r="BL463" s="157"/>
      <c r="BM463" s="157"/>
      <c r="BN463" s="157"/>
      <c r="BO463" s="157"/>
      <c r="BP463" s="493"/>
      <c r="BQ463" s="157"/>
      <c r="BR463" s="494"/>
      <c r="BS463" s="157"/>
      <c r="BT463" s="157"/>
      <c r="BU463" s="157"/>
      <c r="BV463" s="157"/>
      <c r="BW463" s="157"/>
      <c r="BX463" s="157"/>
      <c r="BY463" s="157"/>
      <c r="BZ463" s="157"/>
      <c r="CA463" s="157"/>
      <c r="CB463" s="157"/>
      <c r="CC463" s="157"/>
      <c r="CD463" s="157"/>
      <c r="CE463" s="157"/>
      <c r="CF463" s="157"/>
      <c r="CG463" s="157"/>
      <c r="CH463" s="157"/>
      <c r="CI463" s="157"/>
      <c r="CJ463" s="157"/>
      <c r="CK463" s="157"/>
      <c r="CL463" s="157"/>
      <c r="CM463" s="157"/>
      <c r="CN463" s="157"/>
      <c r="CO463" s="157"/>
      <c r="CP463" s="157"/>
      <c r="CQ463" s="157"/>
      <c r="CR463" s="157"/>
      <c r="CS463" s="157"/>
      <c r="CT463" s="157"/>
      <c r="CU463" s="157"/>
      <c r="CV463" s="157"/>
      <c r="CW463" s="157"/>
      <c r="CX463" s="157"/>
      <c r="CY463" s="157"/>
      <c r="CZ463" s="157"/>
      <c r="DA463" s="157"/>
      <c r="DB463" s="157"/>
      <c r="DC463" s="157"/>
      <c r="DD463" s="157"/>
      <c r="DE463" s="157"/>
      <c r="DF463" s="157"/>
      <c r="DG463" s="157"/>
      <c r="DH463" s="157"/>
      <c r="DI463" s="157"/>
      <c r="DJ463" s="157"/>
      <c r="DK463" s="157"/>
      <c r="DL463" s="157"/>
      <c r="DM463" s="157"/>
      <c r="DN463" s="157"/>
      <c r="DO463" s="157"/>
      <c r="DP463" s="157"/>
      <c r="DQ463" s="157"/>
      <c r="DR463" s="157"/>
      <c r="DS463" s="157"/>
      <c r="DT463" s="157"/>
      <c r="DU463" s="157"/>
      <c r="DV463" s="157"/>
      <c r="DW463" s="157"/>
      <c r="DX463" s="157"/>
      <c r="DY463" s="157"/>
      <c r="DZ463" s="157"/>
      <c r="EA463" s="157"/>
      <c r="EB463" s="157"/>
      <c r="EC463" s="157"/>
      <c r="ED463" s="157"/>
      <c r="EE463" s="157"/>
    </row>
    <row r="464" spans="1:135" ht="9.75" customHeight="1">
      <c r="A464" s="157"/>
      <c r="B464" s="157"/>
      <c r="C464" s="157"/>
      <c r="D464" s="157"/>
      <c r="E464" s="157"/>
      <c r="F464" s="157"/>
      <c r="G464" s="157"/>
      <c r="H464" s="157"/>
      <c r="I464" s="494"/>
      <c r="J464" s="494"/>
      <c r="K464" s="494"/>
      <c r="L464" s="494"/>
      <c r="M464" s="494"/>
      <c r="N464" s="494"/>
      <c r="O464" s="494"/>
      <c r="P464" s="494"/>
      <c r="Q464" s="494"/>
      <c r="R464" s="494"/>
      <c r="S464" s="494"/>
      <c r="T464" s="494"/>
      <c r="U464" s="494"/>
      <c r="V464" s="494"/>
      <c r="W464" s="494"/>
      <c r="X464" s="494"/>
      <c r="Y464" s="494"/>
      <c r="Z464" s="494"/>
      <c r="AA464" s="494"/>
      <c r="AB464" s="494"/>
      <c r="AH464" s="492"/>
      <c r="AI464" s="157"/>
      <c r="AJ464" s="157"/>
      <c r="AK464" s="525"/>
      <c r="AL464" s="525"/>
      <c r="AM464" s="525"/>
      <c r="AN464" s="157"/>
      <c r="AO464" s="157"/>
      <c r="AP464" s="525"/>
      <c r="AQ464" s="525"/>
      <c r="AR464" s="525"/>
      <c r="AS464" s="525"/>
      <c r="AT464" s="525"/>
      <c r="AU464" s="525"/>
      <c r="AV464" s="525"/>
      <c r="AW464" s="525"/>
      <c r="AX464" s="525"/>
      <c r="AY464" s="525"/>
      <c r="AZ464" s="525"/>
      <c r="BA464" s="157"/>
      <c r="BB464" s="157"/>
      <c r="BC464" s="157"/>
      <c r="BD464" s="157"/>
      <c r="BE464" s="157"/>
      <c r="BF464" s="157"/>
      <c r="BG464" s="157"/>
      <c r="BH464" s="157"/>
      <c r="BI464" s="157"/>
      <c r="BJ464" s="157"/>
      <c r="BK464" s="157"/>
      <c r="BL464" s="157"/>
      <c r="BM464" s="157"/>
      <c r="BN464" s="157"/>
      <c r="BO464" s="157"/>
      <c r="BP464" s="493"/>
      <c r="BQ464" s="157"/>
      <c r="BR464" s="494"/>
      <c r="BS464" s="157"/>
      <c r="BT464" s="157"/>
      <c r="BU464" s="157"/>
      <c r="BV464" s="157"/>
      <c r="BW464" s="157"/>
      <c r="BX464" s="157"/>
      <c r="BY464" s="157"/>
      <c r="BZ464" s="157"/>
      <c r="CA464" s="157"/>
      <c r="CB464" s="157"/>
      <c r="CC464" s="157"/>
      <c r="CD464" s="157"/>
      <c r="CE464" s="157"/>
      <c r="CF464" s="157"/>
      <c r="CG464" s="157"/>
      <c r="CH464" s="157"/>
      <c r="CI464" s="157"/>
      <c r="CJ464" s="157"/>
      <c r="CK464" s="157"/>
      <c r="CL464" s="157"/>
      <c r="CM464" s="157"/>
      <c r="CN464" s="157"/>
      <c r="CO464" s="157"/>
      <c r="CP464" s="157"/>
      <c r="CQ464" s="157"/>
      <c r="CR464" s="157"/>
      <c r="CS464" s="157"/>
      <c r="CT464" s="157"/>
      <c r="CU464" s="157"/>
      <c r="CV464" s="157"/>
      <c r="CW464" s="157"/>
      <c r="CX464" s="157"/>
      <c r="CY464" s="157"/>
      <c r="CZ464" s="157"/>
      <c r="DA464" s="157"/>
      <c r="DB464" s="157"/>
      <c r="DC464" s="157"/>
      <c r="DD464" s="157"/>
      <c r="DE464" s="157"/>
      <c r="DF464" s="157"/>
      <c r="DG464" s="157"/>
      <c r="DH464" s="157"/>
      <c r="DI464" s="157"/>
      <c r="DJ464" s="157"/>
      <c r="DK464" s="157"/>
      <c r="DL464" s="157"/>
      <c r="DM464" s="157"/>
      <c r="DN464" s="157"/>
      <c r="DO464" s="157"/>
      <c r="DP464" s="157"/>
      <c r="DQ464" s="157"/>
      <c r="DR464" s="157"/>
      <c r="DS464" s="157"/>
      <c r="DT464" s="157"/>
      <c r="DU464" s="157"/>
      <c r="DV464" s="157"/>
      <c r="DW464" s="157"/>
      <c r="DX464" s="157"/>
      <c r="DY464" s="157"/>
      <c r="DZ464" s="157"/>
      <c r="EA464" s="157"/>
      <c r="EB464" s="157"/>
      <c r="EC464" s="157"/>
      <c r="ED464" s="157"/>
      <c r="EE464" s="157"/>
    </row>
    <row r="465" spans="1:135" ht="9.75" customHeight="1">
      <c r="A465" s="157"/>
      <c r="B465" s="157"/>
      <c r="C465" s="157"/>
      <c r="D465" s="157"/>
      <c r="E465" s="157"/>
      <c r="F465" s="157"/>
      <c r="G465" s="157"/>
      <c r="H465" s="157"/>
      <c r="I465" s="494"/>
      <c r="J465" s="494"/>
      <c r="K465" s="494"/>
      <c r="L465" s="494"/>
      <c r="M465" s="494"/>
      <c r="N465" s="494"/>
      <c r="O465" s="494"/>
      <c r="P465" s="494"/>
      <c r="Q465" s="494"/>
      <c r="R465" s="494"/>
      <c r="S465" s="494"/>
      <c r="T465" s="494"/>
      <c r="U465" s="494"/>
      <c r="V465" s="494"/>
      <c r="W465" s="494"/>
      <c r="X465" s="494"/>
      <c r="Y465" s="494"/>
      <c r="Z465" s="494"/>
      <c r="AA465" s="494"/>
      <c r="AB465" s="494"/>
      <c r="AH465" s="492"/>
      <c r="AI465" s="157"/>
      <c r="AJ465" s="157"/>
      <c r="AK465" s="525"/>
      <c r="AL465" s="525"/>
      <c r="AM465" s="525"/>
      <c r="AN465" s="157"/>
      <c r="AO465" s="157"/>
      <c r="AP465" s="525"/>
      <c r="AQ465" s="525"/>
      <c r="AR465" s="525"/>
      <c r="AS465" s="525"/>
      <c r="AT465" s="525"/>
      <c r="AU465" s="525"/>
      <c r="AV465" s="525"/>
      <c r="AW465" s="525"/>
      <c r="AX465" s="525"/>
      <c r="AY465" s="525"/>
      <c r="AZ465" s="525"/>
      <c r="BA465" s="157"/>
      <c r="BB465" s="157"/>
      <c r="BC465" s="157"/>
      <c r="BD465" s="157"/>
      <c r="BE465" s="157"/>
      <c r="BF465" s="157"/>
      <c r="BG465" s="157"/>
      <c r="BH465" s="157"/>
      <c r="BI465" s="157"/>
      <c r="BJ465" s="157"/>
      <c r="BK465" s="157"/>
      <c r="BL465" s="157"/>
      <c r="BM465" s="157"/>
      <c r="BN465" s="157"/>
      <c r="BO465" s="157"/>
      <c r="BP465" s="493"/>
      <c r="BQ465" s="157"/>
      <c r="BR465" s="494"/>
      <c r="BS465" s="157"/>
      <c r="BT465" s="157"/>
      <c r="BU465" s="157"/>
      <c r="BV465" s="157"/>
      <c r="BW465" s="157"/>
      <c r="BX465" s="157"/>
      <c r="BY465" s="157"/>
      <c r="BZ465" s="157"/>
      <c r="CA465" s="157"/>
      <c r="CB465" s="157"/>
      <c r="CC465" s="157"/>
      <c r="CD465" s="157"/>
      <c r="CE465" s="157"/>
      <c r="CF465" s="157"/>
      <c r="CG465" s="157"/>
      <c r="CH465" s="157"/>
      <c r="CI465" s="157"/>
      <c r="CJ465" s="157"/>
      <c r="CK465" s="157"/>
      <c r="CL465" s="157"/>
      <c r="CM465" s="157"/>
      <c r="CN465" s="157"/>
      <c r="CO465" s="157"/>
      <c r="CP465" s="157"/>
      <c r="CQ465" s="157"/>
      <c r="CR465" s="157"/>
      <c r="CS465" s="157"/>
      <c r="CT465" s="157"/>
      <c r="CU465" s="157"/>
      <c r="CV465" s="157"/>
      <c r="CW465" s="157"/>
      <c r="CX465" s="157"/>
      <c r="CY465" s="157"/>
      <c r="CZ465" s="157"/>
      <c r="DA465" s="157"/>
      <c r="DB465" s="157"/>
      <c r="DC465" s="157"/>
      <c r="DD465" s="157"/>
      <c r="DE465" s="157"/>
      <c r="DF465" s="157"/>
      <c r="DG465" s="157"/>
      <c r="DH465" s="157"/>
      <c r="DI465" s="157"/>
      <c r="DJ465" s="157"/>
      <c r="DK465" s="157"/>
      <c r="DL465" s="157"/>
      <c r="DM465" s="157"/>
      <c r="DN465" s="157"/>
      <c r="DO465" s="157"/>
      <c r="DP465" s="157"/>
      <c r="DQ465" s="157"/>
      <c r="DR465" s="157"/>
      <c r="DS465" s="157"/>
      <c r="DT465" s="157"/>
      <c r="DU465" s="157"/>
      <c r="DV465" s="157"/>
      <c r="DW465" s="157"/>
      <c r="DX465" s="157"/>
      <c r="DY465" s="157"/>
      <c r="DZ465" s="157"/>
      <c r="EA465" s="157"/>
      <c r="EB465" s="157"/>
      <c r="EC465" s="157"/>
      <c r="ED465" s="157"/>
      <c r="EE465" s="157"/>
    </row>
    <row r="466" spans="1:135" ht="9.75" customHeight="1">
      <c r="A466" s="157"/>
      <c r="B466" s="157"/>
      <c r="C466" s="157"/>
      <c r="D466" s="157"/>
      <c r="E466" s="157"/>
      <c r="F466" s="157"/>
      <c r="G466" s="157"/>
      <c r="H466" s="157"/>
      <c r="I466" s="494"/>
      <c r="J466" s="494"/>
      <c r="K466" s="494"/>
      <c r="L466" s="494"/>
      <c r="M466" s="494"/>
      <c r="N466" s="494"/>
      <c r="O466" s="494"/>
      <c r="P466" s="494"/>
      <c r="Q466" s="494"/>
      <c r="R466" s="494"/>
      <c r="S466" s="494"/>
      <c r="T466" s="494"/>
      <c r="U466" s="494"/>
      <c r="V466" s="494"/>
      <c r="W466" s="494"/>
      <c r="X466" s="494"/>
      <c r="Y466" s="494"/>
      <c r="Z466" s="494"/>
      <c r="AA466" s="494"/>
      <c r="AB466" s="494"/>
      <c r="AH466" s="492"/>
      <c r="AI466" s="157"/>
      <c r="AJ466" s="157"/>
      <c r="AK466" s="525"/>
      <c r="AL466" s="525"/>
      <c r="AM466" s="525"/>
      <c r="AN466" s="157"/>
      <c r="AO466" s="157"/>
      <c r="AP466" s="525"/>
      <c r="AQ466" s="525"/>
      <c r="AR466" s="525"/>
      <c r="AS466" s="525"/>
      <c r="AT466" s="525"/>
      <c r="AU466" s="525"/>
      <c r="AV466" s="525"/>
      <c r="AW466" s="525"/>
      <c r="AX466" s="525"/>
      <c r="AY466" s="525"/>
      <c r="AZ466" s="525"/>
      <c r="BA466" s="157"/>
      <c r="BB466" s="157"/>
      <c r="BC466" s="157"/>
      <c r="BD466" s="157"/>
      <c r="BE466" s="157"/>
      <c r="BF466" s="157"/>
      <c r="BG466" s="157"/>
      <c r="BH466" s="157"/>
      <c r="BI466" s="157"/>
      <c r="BJ466" s="157"/>
      <c r="BK466" s="157"/>
      <c r="BL466" s="157"/>
      <c r="BM466" s="157"/>
      <c r="BN466" s="157"/>
      <c r="BO466" s="157"/>
      <c r="BP466" s="493"/>
      <c r="BQ466" s="157"/>
      <c r="BR466" s="494"/>
      <c r="BS466" s="157"/>
      <c r="BT466" s="157"/>
      <c r="BU466" s="157"/>
      <c r="BV466" s="157"/>
      <c r="BW466" s="157"/>
      <c r="BX466" s="157"/>
      <c r="BY466" s="157"/>
      <c r="BZ466" s="157"/>
      <c r="CA466" s="157"/>
      <c r="CB466" s="157"/>
      <c r="CC466" s="157"/>
      <c r="CD466" s="157"/>
      <c r="CE466" s="157"/>
      <c r="CF466" s="157"/>
      <c r="CG466" s="157"/>
      <c r="CH466" s="157"/>
      <c r="CI466" s="157"/>
      <c r="CJ466" s="157"/>
      <c r="CK466" s="157"/>
      <c r="CL466" s="157"/>
      <c r="CM466" s="157"/>
      <c r="CN466" s="157"/>
      <c r="CO466" s="157"/>
      <c r="CP466" s="157"/>
      <c r="CQ466" s="157"/>
      <c r="CR466" s="157"/>
      <c r="CS466" s="157"/>
      <c r="CT466" s="157"/>
      <c r="CU466" s="157"/>
      <c r="CV466" s="157"/>
      <c r="CW466" s="157"/>
      <c r="CX466" s="157"/>
      <c r="CY466" s="157"/>
      <c r="CZ466" s="157"/>
      <c r="DA466" s="157"/>
      <c r="DB466" s="157"/>
      <c r="DC466" s="157"/>
      <c r="DD466" s="157"/>
      <c r="DE466" s="157"/>
      <c r="DF466" s="157"/>
      <c r="DG466" s="157"/>
      <c r="DH466" s="157"/>
      <c r="DI466" s="157"/>
      <c r="DJ466" s="157"/>
      <c r="DK466" s="157"/>
      <c r="DL466" s="157"/>
      <c r="DM466" s="157"/>
      <c r="DN466" s="157"/>
      <c r="DO466" s="157"/>
      <c r="DP466" s="157"/>
      <c r="DQ466" s="157"/>
      <c r="DR466" s="157"/>
      <c r="DS466" s="157"/>
      <c r="DT466" s="157"/>
      <c r="DU466" s="157"/>
      <c r="DV466" s="157"/>
      <c r="DW466" s="157"/>
      <c r="DX466" s="157"/>
      <c r="DY466" s="157"/>
      <c r="DZ466" s="157"/>
      <c r="EA466" s="157"/>
      <c r="EB466" s="157"/>
      <c r="EC466" s="157"/>
      <c r="ED466" s="157"/>
      <c r="EE466" s="157"/>
    </row>
    <row r="467" spans="1:135" ht="9.75" customHeight="1">
      <c r="A467" s="157"/>
      <c r="B467" s="157"/>
      <c r="C467" s="157"/>
      <c r="D467" s="157"/>
      <c r="E467" s="157"/>
      <c r="F467" s="157"/>
      <c r="G467" s="157"/>
      <c r="H467" s="157"/>
      <c r="I467" s="494"/>
      <c r="J467" s="494"/>
      <c r="K467" s="494"/>
      <c r="L467" s="494"/>
      <c r="M467" s="494"/>
      <c r="N467" s="494"/>
      <c r="O467" s="494"/>
      <c r="P467" s="494"/>
      <c r="Q467" s="494"/>
      <c r="R467" s="494"/>
      <c r="S467" s="494"/>
      <c r="T467" s="494"/>
      <c r="U467" s="494"/>
      <c r="V467" s="494"/>
      <c r="W467" s="494"/>
      <c r="X467" s="494"/>
      <c r="Y467" s="494"/>
      <c r="Z467" s="494"/>
      <c r="AA467" s="494"/>
      <c r="AB467" s="494"/>
      <c r="AH467" s="492"/>
      <c r="AI467" s="157"/>
      <c r="AJ467" s="157"/>
      <c r="AK467" s="525"/>
      <c r="AL467" s="525"/>
      <c r="AM467" s="525"/>
      <c r="AN467" s="157"/>
      <c r="AO467" s="157"/>
      <c r="AP467" s="525"/>
      <c r="AQ467" s="525"/>
      <c r="AR467" s="525"/>
      <c r="AS467" s="525"/>
      <c r="AT467" s="525"/>
      <c r="AU467" s="525"/>
      <c r="AV467" s="525"/>
      <c r="AW467" s="525"/>
      <c r="AX467" s="525"/>
      <c r="AY467" s="525"/>
      <c r="AZ467" s="525"/>
      <c r="BA467" s="157"/>
      <c r="BB467" s="157"/>
      <c r="BC467" s="157"/>
      <c r="BD467" s="157"/>
      <c r="BE467" s="157"/>
      <c r="BF467" s="157"/>
      <c r="BG467" s="157"/>
      <c r="BH467" s="157"/>
      <c r="BI467" s="157"/>
      <c r="BJ467" s="157"/>
      <c r="BK467" s="157"/>
      <c r="BL467" s="157"/>
      <c r="BM467" s="157"/>
      <c r="BN467" s="157"/>
      <c r="BO467" s="157"/>
      <c r="BP467" s="493"/>
      <c r="BQ467" s="157"/>
      <c r="BR467" s="494"/>
      <c r="BS467" s="157"/>
      <c r="BT467" s="157"/>
      <c r="BU467" s="157"/>
      <c r="BV467" s="157"/>
      <c r="BW467" s="157"/>
      <c r="BX467" s="157"/>
      <c r="BY467" s="157"/>
      <c r="BZ467" s="157"/>
      <c r="CA467" s="157"/>
      <c r="CB467" s="157"/>
      <c r="CC467" s="157"/>
      <c r="CD467" s="157"/>
      <c r="CE467" s="157"/>
      <c r="CF467" s="157"/>
      <c r="CG467" s="157"/>
      <c r="CH467" s="157"/>
      <c r="CI467" s="157"/>
      <c r="CJ467" s="157"/>
      <c r="CK467" s="157"/>
      <c r="CL467" s="157"/>
      <c r="CM467" s="157"/>
      <c r="CN467" s="157"/>
      <c r="CO467" s="157"/>
      <c r="CP467" s="157"/>
      <c r="CQ467" s="157"/>
      <c r="CR467" s="157"/>
      <c r="CS467" s="157"/>
      <c r="CT467" s="157"/>
      <c r="CU467" s="157"/>
      <c r="CV467" s="157"/>
      <c r="CW467" s="157"/>
      <c r="CX467" s="157"/>
      <c r="CY467" s="157"/>
      <c r="CZ467" s="157"/>
      <c r="DA467" s="157"/>
      <c r="DB467" s="157"/>
      <c r="DC467" s="157"/>
      <c r="DD467" s="157"/>
      <c r="DE467" s="157"/>
      <c r="DF467" s="157"/>
      <c r="DG467" s="157"/>
      <c r="DH467" s="157"/>
      <c r="DI467" s="157"/>
      <c r="DJ467" s="157"/>
      <c r="DK467" s="157"/>
      <c r="DL467" s="157"/>
      <c r="DM467" s="157"/>
      <c r="DN467" s="157"/>
      <c r="DO467" s="157"/>
      <c r="DP467" s="157"/>
      <c r="DQ467" s="157"/>
      <c r="DR467" s="157"/>
      <c r="DS467" s="157"/>
      <c r="DT467" s="157"/>
      <c r="DU467" s="157"/>
      <c r="DV467" s="157"/>
      <c r="DW467" s="157"/>
      <c r="DX467" s="157"/>
      <c r="DY467" s="157"/>
      <c r="DZ467" s="157"/>
      <c r="EA467" s="157"/>
      <c r="EB467" s="157"/>
      <c r="EC467" s="157"/>
      <c r="ED467" s="157"/>
      <c r="EE467" s="157"/>
    </row>
    <row r="468" spans="1:135" ht="9.75" customHeight="1">
      <c r="A468" s="157"/>
      <c r="B468" s="157"/>
      <c r="C468" s="157"/>
      <c r="D468" s="157"/>
      <c r="E468" s="157"/>
      <c r="F468" s="157"/>
      <c r="G468" s="157"/>
      <c r="H468" s="157"/>
      <c r="I468" s="494"/>
      <c r="J468" s="494"/>
      <c r="K468" s="494"/>
      <c r="L468" s="494"/>
      <c r="M468" s="494"/>
      <c r="N468" s="494"/>
      <c r="O468" s="494"/>
      <c r="P468" s="494"/>
      <c r="Q468" s="494"/>
      <c r="R468" s="494"/>
      <c r="S468" s="494"/>
      <c r="T468" s="494"/>
      <c r="U468" s="494"/>
      <c r="V468" s="494"/>
      <c r="W468" s="494"/>
      <c r="X468" s="494"/>
      <c r="Y468" s="494"/>
      <c r="Z468" s="494"/>
      <c r="AA468" s="494"/>
      <c r="AB468" s="494"/>
      <c r="AH468" s="492"/>
      <c r="AI468" s="157"/>
      <c r="AJ468" s="157"/>
      <c r="AK468" s="525"/>
      <c r="AL468" s="525"/>
      <c r="AM468" s="525"/>
      <c r="AN468" s="157"/>
      <c r="AO468" s="157"/>
      <c r="AP468" s="525"/>
      <c r="AQ468" s="525"/>
      <c r="AR468" s="525"/>
      <c r="AS468" s="525"/>
      <c r="AT468" s="525"/>
      <c r="AU468" s="525"/>
      <c r="AV468" s="525"/>
      <c r="AW468" s="525"/>
      <c r="AX468" s="525"/>
      <c r="AY468" s="525"/>
      <c r="AZ468" s="525"/>
      <c r="BA468" s="157"/>
      <c r="BB468" s="157"/>
      <c r="BC468" s="157"/>
      <c r="BD468" s="157"/>
      <c r="BE468" s="157"/>
      <c r="BF468" s="157"/>
      <c r="BG468" s="157"/>
      <c r="BH468" s="157"/>
      <c r="BI468" s="157"/>
      <c r="BJ468" s="157"/>
      <c r="BK468" s="157"/>
      <c r="BL468" s="157"/>
      <c r="BM468" s="157"/>
      <c r="BN468" s="157"/>
      <c r="BO468" s="157"/>
      <c r="BP468" s="493"/>
      <c r="BQ468" s="157"/>
      <c r="BR468" s="494"/>
      <c r="BS468" s="157"/>
      <c r="BT468" s="157"/>
      <c r="BU468" s="157"/>
      <c r="BV468" s="157"/>
      <c r="BW468" s="157"/>
      <c r="BX468" s="157"/>
      <c r="BY468" s="157"/>
      <c r="BZ468" s="157"/>
      <c r="CA468" s="157"/>
      <c r="CB468" s="157"/>
      <c r="CC468" s="157"/>
      <c r="CD468" s="157"/>
      <c r="CE468" s="157"/>
      <c r="CF468" s="157"/>
      <c r="CG468" s="157"/>
      <c r="CH468" s="157"/>
      <c r="CI468" s="157"/>
      <c r="CJ468" s="157"/>
      <c r="CK468" s="157"/>
      <c r="CL468" s="157"/>
      <c r="CM468" s="157"/>
      <c r="CN468" s="157"/>
      <c r="CO468" s="157"/>
      <c r="CP468" s="157"/>
      <c r="CQ468" s="157"/>
      <c r="CR468" s="157"/>
      <c r="CS468" s="157"/>
      <c r="CT468" s="157"/>
      <c r="CU468" s="157"/>
      <c r="CV468" s="157"/>
      <c r="CW468" s="157"/>
      <c r="CX468" s="157"/>
      <c r="CY468" s="157"/>
      <c r="CZ468" s="157"/>
      <c r="DA468" s="157"/>
      <c r="DB468" s="157"/>
      <c r="DC468" s="157"/>
      <c r="DD468" s="157"/>
      <c r="DE468" s="157"/>
      <c r="DF468" s="157"/>
      <c r="DG468" s="157"/>
      <c r="DH468" s="157"/>
      <c r="DI468" s="157"/>
      <c r="DJ468" s="157"/>
      <c r="DK468" s="157"/>
      <c r="DL468" s="157"/>
      <c r="DM468" s="157"/>
      <c r="DN468" s="157"/>
      <c r="DO468" s="157"/>
      <c r="DP468" s="157"/>
      <c r="DQ468" s="157"/>
      <c r="DR468" s="157"/>
      <c r="DS468" s="157"/>
      <c r="DT468" s="157"/>
      <c r="DU468" s="157"/>
      <c r="DV468" s="157"/>
      <c r="DW468" s="157"/>
      <c r="DX468" s="157"/>
      <c r="DY468" s="157"/>
      <c r="DZ468" s="157"/>
      <c r="EA468" s="157"/>
      <c r="EB468" s="157"/>
      <c r="EC468" s="157"/>
      <c r="ED468" s="157"/>
      <c r="EE468" s="157"/>
    </row>
    <row r="469" spans="1:135" ht="9.75" customHeight="1">
      <c r="A469" s="157"/>
      <c r="B469" s="157"/>
      <c r="C469" s="157"/>
      <c r="D469" s="157"/>
      <c r="E469" s="157"/>
      <c r="F469" s="157"/>
      <c r="G469" s="157"/>
      <c r="H469" s="157"/>
      <c r="I469" s="494"/>
      <c r="J469" s="494"/>
      <c r="K469" s="494"/>
      <c r="L469" s="494"/>
      <c r="M469" s="494"/>
      <c r="N469" s="494"/>
      <c r="O469" s="494"/>
      <c r="P469" s="494"/>
      <c r="Q469" s="494"/>
      <c r="R469" s="494"/>
      <c r="S469" s="494"/>
      <c r="T469" s="494"/>
      <c r="U469" s="494"/>
      <c r="V469" s="494"/>
      <c r="W469" s="494"/>
      <c r="X469" s="494"/>
      <c r="Y469" s="494"/>
      <c r="Z469" s="494"/>
      <c r="AA469" s="494"/>
      <c r="AB469" s="494"/>
      <c r="AH469" s="492"/>
      <c r="AI469" s="157"/>
      <c r="AJ469" s="157"/>
      <c r="AK469" s="525"/>
      <c r="AL469" s="525"/>
      <c r="AM469" s="525"/>
      <c r="AN469" s="157"/>
      <c r="AO469" s="157"/>
      <c r="AP469" s="525"/>
      <c r="AQ469" s="525"/>
      <c r="AR469" s="525"/>
      <c r="AS469" s="525"/>
      <c r="AT469" s="525"/>
      <c r="AU469" s="525"/>
      <c r="AV469" s="525"/>
      <c r="AW469" s="525"/>
      <c r="AX469" s="525"/>
      <c r="AY469" s="525"/>
      <c r="AZ469" s="525"/>
      <c r="BA469" s="157"/>
      <c r="BB469" s="157"/>
      <c r="BC469" s="157"/>
      <c r="BD469" s="157"/>
      <c r="BE469" s="157"/>
      <c r="BF469" s="157"/>
      <c r="BG469" s="157"/>
      <c r="BH469" s="157"/>
      <c r="BI469" s="157"/>
      <c r="BJ469" s="157"/>
      <c r="BK469" s="157"/>
      <c r="BL469" s="157"/>
      <c r="BM469" s="157"/>
      <c r="BN469" s="157"/>
      <c r="BO469" s="157"/>
      <c r="BP469" s="493"/>
      <c r="BQ469" s="157"/>
      <c r="BR469" s="494"/>
      <c r="BS469" s="157"/>
      <c r="BT469" s="157"/>
      <c r="BU469" s="157"/>
      <c r="BV469" s="157"/>
      <c r="BW469" s="157"/>
      <c r="BX469" s="157"/>
      <c r="BY469" s="157"/>
      <c r="BZ469" s="157"/>
      <c r="CA469" s="157"/>
      <c r="CB469" s="157"/>
      <c r="CC469" s="157"/>
      <c r="CD469" s="157"/>
      <c r="CE469" s="157"/>
      <c r="CF469" s="157"/>
      <c r="CG469" s="157"/>
      <c r="CH469" s="157"/>
      <c r="CI469" s="157"/>
      <c r="CJ469" s="157"/>
      <c r="CK469" s="157"/>
      <c r="CL469" s="157"/>
      <c r="CM469" s="157"/>
      <c r="CN469" s="157"/>
      <c r="CO469" s="157"/>
      <c r="CP469" s="157"/>
      <c r="CQ469" s="157"/>
      <c r="CR469" s="157"/>
      <c r="CS469" s="157"/>
      <c r="CT469" s="157"/>
      <c r="CU469" s="157"/>
      <c r="CV469" s="157"/>
      <c r="CW469" s="157"/>
      <c r="CX469" s="157"/>
      <c r="CY469" s="157"/>
      <c r="CZ469" s="157"/>
      <c r="DA469" s="157"/>
      <c r="DB469" s="157"/>
      <c r="DC469" s="157"/>
      <c r="DD469" s="157"/>
      <c r="DE469" s="157"/>
      <c r="DF469" s="157"/>
      <c r="DG469" s="157"/>
      <c r="DH469" s="157"/>
      <c r="DI469" s="157"/>
      <c r="DJ469" s="157"/>
      <c r="DK469" s="157"/>
      <c r="DL469" s="157"/>
      <c r="DM469" s="157"/>
      <c r="DN469" s="157"/>
      <c r="DO469" s="157"/>
      <c r="DP469" s="157"/>
      <c r="DQ469" s="157"/>
      <c r="DR469" s="157"/>
      <c r="DS469" s="157"/>
      <c r="DT469" s="157"/>
      <c r="DU469" s="157"/>
      <c r="DV469" s="157"/>
      <c r="DW469" s="157"/>
      <c r="DX469" s="157"/>
      <c r="DY469" s="157"/>
      <c r="DZ469" s="157"/>
      <c r="EA469" s="157"/>
      <c r="EB469" s="157"/>
      <c r="EC469" s="157"/>
      <c r="ED469" s="157"/>
      <c r="EE469" s="157"/>
    </row>
    <row r="470" spans="1:135" ht="9.75" customHeight="1">
      <c r="A470" s="157"/>
      <c r="B470" s="157"/>
      <c r="C470" s="157"/>
      <c r="D470" s="157"/>
      <c r="E470" s="157"/>
      <c r="F470" s="157"/>
      <c r="G470" s="157"/>
      <c r="H470" s="157"/>
      <c r="I470" s="494"/>
      <c r="J470" s="494"/>
      <c r="K470" s="494"/>
      <c r="L470" s="494"/>
      <c r="M470" s="494"/>
      <c r="N470" s="494"/>
      <c r="O470" s="494"/>
      <c r="P470" s="494"/>
      <c r="Q470" s="494"/>
      <c r="R470" s="494"/>
      <c r="S470" s="494"/>
      <c r="T470" s="494"/>
      <c r="U470" s="494"/>
      <c r="V470" s="494"/>
      <c r="W470" s="494"/>
      <c r="X470" s="494"/>
      <c r="Y470" s="494"/>
      <c r="Z470" s="494"/>
      <c r="AA470" s="494"/>
      <c r="AB470" s="494"/>
      <c r="AH470" s="492"/>
      <c r="AI470" s="157"/>
      <c r="AJ470" s="157"/>
      <c r="AK470" s="525"/>
      <c r="AL470" s="525"/>
      <c r="AM470" s="525"/>
      <c r="AN470" s="157"/>
      <c r="AO470" s="157"/>
      <c r="AP470" s="525"/>
      <c r="AQ470" s="525"/>
      <c r="AR470" s="525"/>
      <c r="AS470" s="525"/>
      <c r="AT470" s="525"/>
      <c r="AU470" s="525"/>
      <c r="AV470" s="525"/>
      <c r="AW470" s="525"/>
      <c r="AX470" s="525"/>
      <c r="AY470" s="525"/>
      <c r="AZ470" s="525"/>
      <c r="BA470" s="157"/>
      <c r="BB470" s="157"/>
      <c r="BC470" s="157"/>
      <c r="BD470" s="157"/>
      <c r="BE470" s="157"/>
      <c r="BF470" s="157"/>
      <c r="BG470" s="157"/>
      <c r="BH470" s="157"/>
      <c r="BI470" s="157"/>
      <c r="BJ470" s="157"/>
      <c r="BK470" s="157"/>
      <c r="BL470" s="157"/>
      <c r="BM470" s="157"/>
      <c r="BN470" s="157"/>
      <c r="BO470" s="157"/>
      <c r="BP470" s="493"/>
      <c r="BQ470" s="157"/>
      <c r="BR470" s="494"/>
      <c r="BS470" s="157"/>
      <c r="BT470" s="157"/>
      <c r="BU470" s="157"/>
      <c r="BV470" s="157"/>
      <c r="BW470" s="157"/>
      <c r="BX470" s="157"/>
      <c r="BY470" s="157"/>
      <c r="BZ470" s="157"/>
      <c r="CA470" s="157"/>
      <c r="CB470" s="157"/>
      <c r="CC470" s="157"/>
      <c r="CD470" s="157"/>
      <c r="CE470" s="157"/>
      <c r="CF470" s="157"/>
      <c r="CG470" s="157"/>
      <c r="CH470" s="157"/>
      <c r="CI470" s="157"/>
      <c r="CJ470" s="157"/>
      <c r="CK470" s="157"/>
      <c r="CL470" s="157"/>
      <c r="CM470" s="157"/>
      <c r="CN470" s="157"/>
      <c r="CO470" s="157"/>
      <c r="CP470" s="157"/>
      <c r="CQ470" s="157"/>
      <c r="CR470" s="157"/>
      <c r="CS470" s="157"/>
      <c r="CT470" s="157"/>
      <c r="CU470" s="157"/>
      <c r="CV470" s="157"/>
      <c r="CW470" s="157"/>
      <c r="CX470" s="157"/>
      <c r="CY470" s="157"/>
      <c r="CZ470" s="157"/>
      <c r="DA470" s="157"/>
      <c r="DB470" s="157"/>
      <c r="DC470" s="157"/>
      <c r="DD470" s="157"/>
      <c r="DE470" s="157"/>
      <c r="DF470" s="157"/>
      <c r="DG470" s="157"/>
      <c r="DH470" s="157"/>
      <c r="DI470" s="157"/>
      <c r="DJ470" s="157"/>
      <c r="DK470" s="157"/>
      <c r="DL470" s="157"/>
      <c r="DM470" s="157"/>
      <c r="DN470" s="157"/>
      <c r="DO470" s="157"/>
      <c r="DP470" s="157"/>
      <c r="DQ470" s="157"/>
      <c r="DR470" s="157"/>
      <c r="DS470" s="157"/>
      <c r="DT470" s="157"/>
      <c r="DU470" s="157"/>
      <c r="DV470" s="157"/>
      <c r="DW470" s="157"/>
      <c r="DX470" s="157"/>
      <c r="DY470" s="157"/>
      <c r="DZ470" s="157"/>
      <c r="EA470" s="157"/>
      <c r="EB470" s="157"/>
      <c r="EC470" s="157"/>
      <c r="ED470" s="157"/>
      <c r="EE470" s="157"/>
    </row>
    <row r="471" spans="1:135" ht="9.75" customHeight="1">
      <c r="A471" s="157"/>
      <c r="B471" s="157"/>
      <c r="C471" s="157"/>
      <c r="D471" s="157"/>
      <c r="E471" s="157"/>
      <c r="F471" s="157"/>
      <c r="G471" s="157"/>
      <c r="H471" s="157"/>
      <c r="I471" s="494"/>
      <c r="J471" s="494"/>
      <c r="K471" s="494"/>
      <c r="L471" s="494"/>
      <c r="M471" s="494"/>
      <c r="N471" s="494"/>
      <c r="O471" s="494"/>
      <c r="P471" s="494"/>
      <c r="Q471" s="494"/>
      <c r="R471" s="494"/>
      <c r="S471" s="494"/>
      <c r="T471" s="494"/>
      <c r="U471" s="494"/>
      <c r="V471" s="494"/>
      <c r="W471" s="494"/>
      <c r="X471" s="494"/>
      <c r="Y471" s="494"/>
      <c r="Z471" s="494"/>
      <c r="AA471" s="494"/>
      <c r="AB471" s="494"/>
      <c r="AH471" s="492"/>
      <c r="AI471" s="157"/>
      <c r="AJ471" s="157"/>
      <c r="AK471" s="525"/>
      <c r="AL471" s="525"/>
      <c r="AM471" s="525"/>
      <c r="AN471" s="157"/>
      <c r="AO471" s="157"/>
      <c r="AP471" s="525"/>
      <c r="AQ471" s="525"/>
      <c r="AR471" s="525"/>
      <c r="AS471" s="525"/>
      <c r="AT471" s="525"/>
      <c r="AU471" s="525"/>
      <c r="AV471" s="525"/>
      <c r="AW471" s="525"/>
      <c r="AX471" s="525"/>
      <c r="AY471" s="525"/>
      <c r="AZ471" s="525"/>
      <c r="BA471" s="157"/>
      <c r="BB471" s="157"/>
      <c r="BC471" s="157"/>
      <c r="BD471" s="157"/>
      <c r="BE471" s="157"/>
      <c r="BF471" s="157"/>
      <c r="BG471" s="157"/>
      <c r="BH471" s="157"/>
      <c r="BI471" s="157"/>
      <c r="BJ471" s="157"/>
      <c r="BK471" s="157"/>
      <c r="BL471" s="157"/>
      <c r="BM471" s="157"/>
      <c r="BN471" s="157"/>
      <c r="BO471" s="157"/>
      <c r="BP471" s="493"/>
      <c r="BQ471" s="157"/>
      <c r="BR471" s="494"/>
      <c r="BS471" s="157"/>
      <c r="BT471" s="157"/>
      <c r="BU471" s="157"/>
      <c r="BV471" s="157"/>
      <c r="BW471" s="157"/>
      <c r="BX471" s="157"/>
      <c r="BY471" s="157"/>
      <c r="BZ471" s="157"/>
      <c r="CA471" s="157"/>
      <c r="CB471" s="157"/>
      <c r="CC471" s="157"/>
      <c r="CD471" s="157"/>
      <c r="CE471" s="157"/>
      <c r="CF471" s="157"/>
      <c r="CG471" s="157"/>
      <c r="CH471" s="157"/>
      <c r="CI471" s="157"/>
      <c r="CJ471" s="157"/>
      <c r="CK471" s="157"/>
      <c r="CL471" s="157"/>
      <c r="CM471" s="157"/>
      <c r="CN471" s="157"/>
      <c r="CO471" s="157"/>
      <c r="CP471" s="157"/>
      <c r="CQ471" s="157"/>
      <c r="CR471" s="157"/>
      <c r="CS471" s="157"/>
      <c r="CT471" s="157"/>
      <c r="CU471" s="157"/>
      <c r="CV471" s="157"/>
      <c r="CW471" s="157"/>
      <c r="CX471" s="157"/>
      <c r="CY471" s="157"/>
      <c r="CZ471" s="157"/>
      <c r="DA471" s="157"/>
      <c r="DB471" s="157"/>
      <c r="DC471" s="157"/>
      <c r="DD471" s="157"/>
      <c r="DE471" s="157"/>
      <c r="DF471" s="157"/>
      <c r="DG471" s="157"/>
      <c r="DH471" s="157"/>
      <c r="DI471" s="157"/>
      <c r="DJ471" s="157"/>
      <c r="DK471" s="157"/>
      <c r="DL471" s="157"/>
      <c r="DM471" s="157"/>
      <c r="DN471" s="157"/>
      <c r="DO471" s="157"/>
      <c r="DP471" s="157"/>
      <c r="DQ471" s="157"/>
      <c r="DR471" s="157"/>
      <c r="DS471" s="157"/>
      <c r="DT471" s="157"/>
      <c r="DU471" s="157"/>
      <c r="DV471" s="157"/>
      <c r="DW471" s="157"/>
      <c r="DX471" s="157"/>
      <c r="DY471" s="157"/>
      <c r="DZ471" s="157"/>
      <c r="EA471" s="157"/>
      <c r="EB471" s="157"/>
      <c r="EC471" s="157"/>
      <c r="ED471" s="157"/>
      <c r="EE471" s="157"/>
    </row>
    <row r="472" spans="1:135" ht="9.75" customHeight="1">
      <c r="A472" s="157"/>
      <c r="B472" s="157"/>
      <c r="C472" s="157"/>
      <c r="D472" s="157"/>
      <c r="E472" s="157"/>
      <c r="F472" s="157"/>
      <c r="G472" s="157"/>
      <c r="H472" s="157"/>
      <c r="I472" s="494"/>
      <c r="J472" s="494"/>
      <c r="K472" s="494"/>
      <c r="L472" s="494"/>
      <c r="M472" s="494"/>
      <c r="N472" s="494"/>
      <c r="O472" s="494"/>
      <c r="P472" s="494"/>
      <c r="Q472" s="494"/>
      <c r="R472" s="494"/>
      <c r="S472" s="494"/>
      <c r="T472" s="494"/>
      <c r="U472" s="494"/>
      <c r="V472" s="494"/>
      <c r="W472" s="494"/>
      <c r="X472" s="494"/>
      <c r="Y472" s="494"/>
      <c r="Z472" s="494"/>
      <c r="AA472" s="494"/>
      <c r="AB472" s="494"/>
      <c r="AH472" s="492"/>
      <c r="AI472" s="157"/>
      <c r="AJ472" s="157"/>
      <c r="AK472" s="525"/>
      <c r="AL472" s="525"/>
      <c r="AM472" s="525"/>
      <c r="AN472" s="157"/>
      <c r="AO472" s="157"/>
      <c r="AP472" s="525"/>
      <c r="AQ472" s="525"/>
      <c r="AR472" s="525"/>
      <c r="AS472" s="525"/>
      <c r="AT472" s="525"/>
      <c r="AU472" s="525"/>
      <c r="AV472" s="525"/>
      <c r="AW472" s="525"/>
      <c r="AX472" s="525"/>
      <c r="AY472" s="525"/>
      <c r="AZ472" s="525"/>
      <c r="BA472" s="157"/>
      <c r="BB472" s="157"/>
      <c r="BC472" s="157"/>
      <c r="BD472" s="157"/>
      <c r="BE472" s="157"/>
      <c r="BF472" s="157"/>
      <c r="BG472" s="157"/>
      <c r="BH472" s="157"/>
      <c r="BI472" s="157"/>
      <c r="BJ472" s="157"/>
      <c r="BK472" s="157"/>
      <c r="BL472" s="157"/>
      <c r="BM472" s="157"/>
      <c r="BN472" s="157"/>
      <c r="BO472" s="157"/>
      <c r="BP472" s="493"/>
      <c r="BQ472" s="157"/>
      <c r="BR472" s="494"/>
      <c r="BS472" s="157"/>
      <c r="BT472" s="157"/>
      <c r="BU472" s="157"/>
      <c r="BV472" s="157"/>
      <c r="BW472" s="157"/>
      <c r="BX472" s="157"/>
      <c r="BY472" s="157"/>
      <c r="BZ472" s="157"/>
      <c r="CA472" s="157"/>
      <c r="CB472" s="157"/>
      <c r="CC472" s="157"/>
      <c r="CD472" s="157"/>
      <c r="CE472" s="157"/>
      <c r="CF472" s="157"/>
      <c r="CG472" s="157"/>
      <c r="CH472" s="157"/>
      <c r="CI472" s="157"/>
      <c r="CJ472" s="157"/>
      <c r="CK472" s="157"/>
      <c r="CL472" s="157"/>
      <c r="CM472" s="157"/>
      <c r="CN472" s="157"/>
      <c r="CO472" s="157"/>
      <c r="CP472" s="157"/>
      <c r="CQ472" s="157"/>
      <c r="CR472" s="157"/>
      <c r="CS472" s="157"/>
      <c r="CT472" s="157"/>
      <c r="CU472" s="157"/>
      <c r="CV472" s="157"/>
      <c r="CW472" s="157"/>
      <c r="CX472" s="157"/>
      <c r="CY472" s="157"/>
      <c r="CZ472" s="157"/>
      <c r="DA472" s="157"/>
      <c r="DB472" s="157"/>
      <c r="DC472" s="157"/>
      <c r="DD472" s="157"/>
      <c r="DE472" s="157"/>
      <c r="DF472" s="157"/>
      <c r="DG472" s="157"/>
      <c r="DH472" s="157"/>
      <c r="DI472" s="157"/>
      <c r="DJ472" s="157"/>
      <c r="DK472" s="157"/>
      <c r="DL472" s="157"/>
      <c r="DM472" s="157"/>
      <c r="DN472" s="157"/>
      <c r="DO472" s="157"/>
      <c r="DP472" s="157"/>
      <c r="DQ472" s="157"/>
      <c r="DR472" s="157"/>
      <c r="DS472" s="157"/>
      <c r="DT472" s="157"/>
      <c r="DU472" s="157"/>
      <c r="DV472" s="157"/>
      <c r="DW472" s="157"/>
      <c r="DX472" s="157"/>
      <c r="DY472" s="157"/>
      <c r="DZ472" s="157"/>
      <c r="EA472" s="157"/>
      <c r="EB472" s="157"/>
      <c r="EC472" s="157"/>
      <c r="ED472" s="157"/>
      <c r="EE472" s="157"/>
    </row>
    <row r="473" spans="1:135" ht="9.75" customHeight="1">
      <c r="A473" s="157"/>
      <c r="B473" s="157"/>
      <c r="C473" s="157"/>
      <c r="D473" s="157"/>
      <c r="E473" s="157"/>
      <c r="F473" s="157"/>
      <c r="G473" s="157"/>
      <c r="H473" s="157"/>
      <c r="I473" s="494"/>
      <c r="J473" s="494"/>
      <c r="K473" s="494"/>
      <c r="L473" s="494"/>
      <c r="M473" s="494"/>
      <c r="N473" s="494"/>
      <c r="O473" s="494"/>
      <c r="P473" s="494"/>
      <c r="Q473" s="494"/>
      <c r="R473" s="494"/>
      <c r="S473" s="494"/>
      <c r="T473" s="494"/>
      <c r="U473" s="494"/>
      <c r="V473" s="494"/>
      <c r="W473" s="494"/>
      <c r="X473" s="494"/>
      <c r="Y473" s="494"/>
      <c r="Z473" s="494"/>
      <c r="AA473" s="494"/>
      <c r="AB473" s="494"/>
      <c r="AH473" s="492"/>
      <c r="AI473" s="157"/>
      <c r="AJ473" s="157"/>
      <c r="AK473" s="525"/>
      <c r="AL473" s="525"/>
      <c r="AM473" s="525"/>
      <c r="AN473" s="157"/>
      <c r="AO473" s="157"/>
      <c r="AP473" s="525"/>
      <c r="AQ473" s="525"/>
      <c r="AR473" s="525"/>
      <c r="AS473" s="525"/>
      <c r="AT473" s="525"/>
      <c r="AU473" s="525"/>
      <c r="AV473" s="525"/>
      <c r="AW473" s="525"/>
      <c r="AX473" s="525"/>
      <c r="AY473" s="525"/>
      <c r="AZ473" s="525"/>
      <c r="BA473" s="157"/>
      <c r="BB473" s="157"/>
      <c r="BC473" s="157"/>
      <c r="BD473" s="157"/>
      <c r="BE473" s="157"/>
      <c r="BF473" s="157"/>
      <c r="BG473" s="157"/>
      <c r="BH473" s="157"/>
      <c r="BI473" s="157"/>
      <c r="BJ473" s="157"/>
      <c r="BK473" s="157"/>
      <c r="BL473" s="157"/>
      <c r="BM473" s="157"/>
      <c r="BN473" s="157"/>
      <c r="BO473" s="157"/>
      <c r="BP473" s="493"/>
      <c r="BQ473" s="157"/>
      <c r="BR473" s="494"/>
      <c r="BS473" s="157"/>
      <c r="BT473" s="157"/>
      <c r="BU473" s="157"/>
      <c r="BV473" s="157"/>
      <c r="BW473" s="157"/>
      <c r="BX473" s="157"/>
      <c r="BY473" s="157"/>
      <c r="BZ473" s="157"/>
      <c r="CA473" s="157"/>
      <c r="CB473" s="157"/>
      <c r="CC473" s="157"/>
      <c r="CD473" s="157"/>
      <c r="CE473" s="157"/>
      <c r="CF473" s="157"/>
      <c r="CG473" s="157"/>
      <c r="CH473" s="157"/>
      <c r="CI473" s="157"/>
      <c r="CJ473" s="157"/>
      <c r="CK473" s="157"/>
      <c r="CL473" s="157"/>
      <c r="CM473" s="157"/>
      <c r="CN473" s="157"/>
      <c r="CO473" s="157"/>
      <c r="CP473" s="157"/>
      <c r="CQ473" s="157"/>
      <c r="CR473" s="157"/>
      <c r="CS473" s="157"/>
      <c r="CT473" s="157"/>
      <c r="CU473" s="157"/>
      <c r="CV473" s="157"/>
      <c r="CW473" s="157"/>
      <c r="CX473" s="157"/>
      <c r="CY473" s="157"/>
      <c r="CZ473" s="157"/>
      <c r="DA473" s="157"/>
      <c r="DB473" s="157"/>
      <c r="DC473" s="157"/>
      <c r="DD473" s="157"/>
      <c r="DE473" s="157"/>
      <c r="DF473" s="157"/>
      <c r="DG473" s="157"/>
      <c r="DH473" s="157"/>
      <c r="DI473" s="157"/>
      <c r="DJ473" s="157"/>
      <c r="DK473" s="157"/>
      <c r="DL473" s="157"/>
      <c r="DM473" s="157"/>
      <c r="DN473" s="157"/>
      <c r="DO473" s="157"/>
      <c r="DP473" s="157"/>
      <c r="DQ473" s="157"/>
      <c r="DR473" s="157"/>
      <c r="DS473" s="157"/>
      <c r="DT473" s="157"/>
      <c r="DU473" s="157"/>
      <c r="DV473" s="157"/>
      <c r="DW473" s="157"/>
      <c r="DX473" s="157"/>
      <c r="DY473" s="157"/>
      <c r="DZ473" s="157"/>
      <c r="EA473" s="157"/>
      <c r="EB473" s="157"/>
      <c r="EC473" s="157"/>
      <c r="ED473" s="157"/>
      <c r="EE473" s="157"/>
    </row>
    <row r="474" spans="1:135" ht="9.75" customHeight="1">
      <c r="A474" s="157"/>
      <c r="B474" s="157"/>
      <c r="C474" s="157"/>
      <c r="D474" s="157"/>
      <c r="E474" s="157"/>
      <c r="F474" s="157"/>
      <c r="G474" s="157"/>
      <c r="H474" s="157"/>
      <c r="I474" s="494"/>
      <c r="J474" s="494"/>
      <c r="K474" s="494"/>
      <c r="L474" s="494"/>
      <c r="M474" s="494"/>
      <c r="N474" s="494"/>
      <c r="O474" s="494"/>
      <c r="P474" s="494"/>
      <c r="Q474" s="494"/>
      <c r="R474" s="494"/>
      <c r="S474" s="494"/>
      <c r="T474" s="494"/>
      <c r="U474" s="494"/>
      <c r="V474" s="494"/>
      <c r="W474" s="494"/>
      <c r="X474" s="494"/>
      <c r="Y474" s="494"/>
      <c r="Z474" s="494"/>
      <c r="AA474" s="494"/>
      <c r="AB474" s="494"/>
      <c r="AH474" s="492"/>
      <c r="AI474" s="157"/>
      <c r="AJ474" s="157"/>
      <c r="AK474" s="525"/>
      <c r="AL474" s="525"/>
      <c r="AM474" s="525"/>
      <c r="AN474" s="157"/>
      <c r="AO474" s="157"/>
      <c r="AP474" s="525"/>
      <c r="AQ474" s="525"/>
      <c r="AR474" s="525"/>
      <c r="AS474" s="525"/>
      <c r="AT474" s="525"/>
      <c r="AU474" s="525"/>
      <c r="AV474" s="525"/>
      <c r="AW474" s="525"/>
      <c r="AX474" s="525"/>
      <c r="AY474" s="525"/>
      <c r="AZ474" s="525"/>
      <c r="BA474" s="157"/>
      <c r="BB474" s="157"/>
      <c r="BC474" s="157"/>
      <c r="BD474" s="157"/>
      <c r="BE474" s="157"/>
      <c r="BF474" s="157"/>
      <c r="BG474" s="157"/>
      <c r="BH474" s="157"/>
      <c r="BI474" s="157"/>
      <c r="BJ474" s="157"/>
      <c r="BK474" s="157"/>
      <c r="BL474" s="157"/>
      <c r="BM474" s="157"/>
      <c r="BN474" s="157"/>
      <c r="BO474" s="157"/>
      <c r="BP474" s="493"/>
      <c r="BQ474" s="157"/>
      <c r="BR474" s="494"/>
      <c r="BS474" s="157"/>
      <c r="BT474" s="157"/>
      <c r="BU474" s="157"/>
      <c r="BV474" s="157"/>
      <c r="BW474" s="157"/>
      <c r="BX474" s="157"/>
      <c r="BY474" s="157"/>
      <c r="BZ474" s="157"/>
      <c r="CA474" s="157"/>
      <c r="CB474" s="157"/>
      <c r="CC474" s="157"/>
      <c r="CD474" s="157"/>
      <c r="CE474" s="157"/>
      <c r="CF474" s="157"/>
      <c r="CG474" s="157"/>
      <c r="CH474" s="157"/>
      <c r="CI474" s="157"/>
      <c r="CJ474" s="157"/>
      <c r="CK474" s="157"/>
      <c r="CL474" s="157"/>
      <c r="CM474" s="157"/>
      <c r="CN474" s="157"/>
      <c r="CO474" s="157"/>
      <c r="CP474" s="157"/>
      <c r="CQ474" s="157"/>
      <c r="CR474" s="157"/>
      <c r="CS474" s="157"/>
      <c r="CT474" s="157"/>
      <c r="CU474" s="157"/>
      <c r="CV474" s="157"/>
      <c r="CW474" s="157"/>
      <c r="CX474" s="157"/>
      <c r="CY474" s="157"/>
      <c r="CZ474" s="157"/>
      <c r="DA474" s="157"/>
      <c r="DB474" s="157"/>
      <c r="DC474" s="157"/>
      <c r="DD474" s="157"/>
      <c r="DE474" s="157"/>
      <c r="DF474" s="157"/>
      <c r="DG474" s="157"/>
      <c r="DH474" s="157"/>
      <c r="DI474" s="157"/>
      <c r="DJ474" s="157"/>
      <c r="DK474" s="157"/>
      <c r="DL474" s="157"/>
      <c r="DM474" s="157"/>
      <c r="DN474" s="157"/>
      <c r="DO474" s="157"/>
      <c r="DP474" s="157"/>
      <c r="DQ474" s="157"/>
      <c r="DR474" s="157"/>
      <c r="DS474" s="157"/>
      <c r="DT474" s="157"/>
      <c r="DU474" s="157"/>
      <c r="DV474" s="157"/>
      <c r="DW474" s="157"/>
      <c r="DX474" s="157"/>
      <c r="DY474" s="157"/>
      <c r="DZ474" s="157"/>
      <c r="EA474" s="157"/>
      <c r="EB474" s="157"/>
      <c r="EC474" s="157"/>
      <c r="ED474" s="157"/>
      <c r="EE474" s="157"/>
    </row>
    <row r="475" spans="1:135" ht="9.75" customHeight="1">
      <c r="A475" s="157"/>
      <c r="B475" s="157"/>
      <c r="C475" s="157"/>
      <c r="D475" s="157"/>
      <c r="E475" s="157"/>
      <c r="F475" s="157"/>
      <c r="G475" s="157"/>
      <c r="H475" s="157"/>
      <c r="I475" s="494"/>
      <c r="J475" s="494"/>
      <c r="K475" s="494"/>
      <c r="L475" s="494"/>
      <c r="M475" s="494"/>
      <c r="N475" s="494"/>
      <c r="O475" s="494"/>
      <c r="P475" s="494"/>
      <c r="Q475" s="494"/>
      <c r="R475" s="494"/>
      <c r="S475" s="494"/>
      <c r="T475" s="494"/>
      <c r="U475" s="494"/>
      <c r="V475" s="494"/>
      <c r="W475" s="494"/>
      <c r="X475" s="494"/>
      <c r="Y475" s="494"/>
      <c r="Z475" s="494"/>
      <c r="AA475" s="494"/>
      <c r="AB475" s="494"/>
      <c r="AH475" s="492"/>
      <c r="AI475" s="157"/>
      <c r="AJ475" s="157"/>
      <c r="AK475" s="525"/>
      <c r="AL475" s="525"/>
      <c r="AM475" s="525"/>
      <c r="AN475" s="157"/>
      <c r="AO475" s="157"/>
      <c r="AP475" s="525"/>
      <c r="AQ475" s="525"/>
      <c r="AR475" s="525"/>
      <c r="AS475" s="525"/>
      <c r="AT475" s="525"/>
      <c r="AU475" s="525"/>
      <c r="AV475" s="525"/>
      <c r="AW475" s="525"/>
      <c r="AX475" s="525"/>
      <c r="AY475" s="525"/>
      <c r="AZ475" s="525"/>
      <c r="BA475" s="157"/>
      <c r="BB475" s="157"/>
      <c r="BC475" s="157"/>
      <c r="BD475" s="157"/>
      <c r="BE475" s="157"/>
      <c r="BF475" s="157"/>
      <c r="BG475" s="157"/>
      <c r="BH475" s="157"/>
      <c r="BI475" s="157"/>
      <c r="BJ475" s="157"/>
      <c r="BK475" s="157"/>
      <c r="BL475" s="157"/>
      <c r="BM475" s="157"/>
      <c r="BN475" s="157"/>
      <c r="BO475" s="157"/>
      <c r="BP475" s="493"/>
      <c r="BQ475" s="157"/>
      <c r="BR475" s="494"/>
      <c r="BS475" s="157"/>
      <c r="BT475" s="157"/>
      <c r="BU475" s="157"/>
      <c r="BV475" s="157"/>
      <c r="BW475" s="157"/>
      <c r="BX475" s="157"/>
      <c r="BY475" s="157"/>
      <c r="BZ475" s="157"/>
      <c r="CA475" s="157"/>
      <c r="CB475" s="157"/>
      <c r="CC475" s="157"/>
      <c r="CD475" s="157"/>
      <c r="CE475" s="157"/>
      <c r="CF475" s="157"/>
      <c r="CG475" s="157"/>
      <c r="CH475" s="157"/>
      <c r="CI475" s="157"/>
      <c r="CJ475" s="157"/>
      <c r="CK475" s="157"/>
      <c r="CL475" s="157"/>
      <c r="CM475" s="157"/>
      <c r="CN475" s="157"/>
      <c r="CO475" s="157"/>
      <c r="CP475" s="157"/>
      <c r="CQ475" s="157"/>
      <c r="CR475" s="157"/>
      <c r="CS475" s="157"/>
      <c r="CT475" s="157"/>
      <c r="CU475" s="157"/>
      <c r="CV475" s="157"/>
      <c r="CW475" s="157"/>
      <c r="CX475" s="157"/>
      <c r="CY475" s="157"/>
      <c r="CZ475" s="157"/>
      <c r="DA475" s="157"/>
      <c r="DB475" s="157"/>
      <c r="DC475" s="157"/>
      <c r="DD475" s="157"/>
      <c r="DE475" s="157"/>
      <c r="DF475" s="157"/>
      <c r="DG475" s="157"/>
      <c r="DH475" s="157"/>
      <c r="DI475" s="157"/>
      <c r="DJ475" s="157"/>
      <c r="DK475" s="157"/>
      <c r="DL475" s="157"/>
      <c r="DM475" s="157"/>
      <c r="DN475" s="157"/>
      <c r="DO475" s="157"/>
      <c r="DP475" s="157"/>
      <c r="DQ475" s="157"/>
      <c r="DR475" s="157"/>
      <c r="DS475" s="157"/>
      <c r="DT475" s="157"/>
      <c r="DU475" s="157"/>
      <c r="DV475" s="157"/>
      <c r="DW475" s="157"/>
      <c r="DX475" s="157"/>
      <c r="DY475" s="157"/>
      <c r="DZ475" s="157"/>
      <c r="EA475" s="157"/>
      <c r="EB475" s="157"/>
      <c r="EC475" s="157"/>
      <c r="ED475" s="157"/>
      <c r="EE475" s="157"/>
    </row>
    <row r="476" spans="1:135" ht="9.75" customHeight="1">
      <c r="A476" s="157"/>
      <c r="B476" s="157"/>
      <c r="C476" s="157"/>
      <c r="D476" s="157"/>
      <c r="E476" s="157"/>
      <c r="F476" s="157"/>
      <c r="G476" s="157"/>
      <c r="H476" s="157"/>
      <c r="I476" s="494"/>
      <c r="J476" s="494"/>
      <c r="K476" s="494"/>
      <c r="L476" s="494"/>
      <c r="M476" s="494"/>
      <c r="N476" s="494"/>
      <c r="O476" s="494"/>
      <c r="P476" s="494"/>
      <c r="Q476" s="494"/>
      <c r="R476" s="494"/>
      <c r="S476" s="494"/>
      <c r="T476" s="494"/>
      <c r="U476" s="494"/>
      <c r="V476" s="494"/>
      <c r="W476" s="494"/>
      <c r="X476" s="494"/>
      <c r="Y476" s="494"/>
      <c r="Z476" s="494"/>
      <c r="AA476" s="494"/>
      <c r="AB476" s="494"/>
      <c r="AH476" s="492"/>
      <c r="AI476" s="157"/>
      <c r="AJ476" s="157"/>
      <c r="AK476" s="525"/>
      <c r="AL476" s="525"/>
      <c r="AM476" s="525"/>
      <c r="AN476" s="157"/>
      <c r="AO476" s="157"/>
      <c r="AP476" s="525"/>
      <c r="AQ476" s="525"/>
      <c r="AR476" s="525"/>
      <c r="AS476" s="525"/>
      <c r="AT476" s="525"/>
      <c r="AU476" s="525"/>
      <c r="AV476" s="525"/>
      <c r="AW476" s="525"/>
      <c r="AX476" s="525"/>
      <c r="AY476" s="525"/>
      <c r="AZ476" s="525"/>
      <c r="BA476" s="157"/>
      <c r="BB476" s="157"/>
      <c r="BC476" s="157"/>
      <c r="BD476" s="157"/>
      <c r="BE476" s="157"/>
      <c r="BF476" s="157"/>
      <c r="BG476" s="157"/>
      <c r="BH476" s="157"/>
      <c r="BI476" s="157"/>
      <c r="BJ476" s="157"/>
      <c r="BK476" s="157"/>
      <c r="BL476" s="157"/>
      <c r="BM476" s="157"/>
      <c r="BN476" s="157"/>
      <c r="BO476" s="157"/>
      <c r="BP476" s="493"/>
      <c r="BQ476" s="157"/>
      <c r="BR476" s="494"/>
      <c r="BS476" s="157"/>
      <c r="BT476" s="157"/>
      <c r="BU476" s="157"/>
      <c r="BV476" s="157"/>
      <c r="BW476" s="157"/>
      <c r="BX476" s="157"/>
      <c r="BY476" s="157"/>
      <c r="BZ476" s="157"/>
      <c r="CA476" s="157"/>
      <c r="CB476" s="157"/>
      <c r="CC476" s="157"/>
      <c r="CD476" s="157"/>
      <c r="CE476" s="157"/>
      <c r="CF476" s="157"/>
      <c r="CG476" s="157"/>
      <c r="CH476" s="157"/>
      <c r="CI476" s="157"/>
      <c r="CJ476" s="157"/>
      <c r="CK476" s="157"/>
      <c r="CL476" s="157"/>
      <c r="CM476" s="157"/>
      <c r="CN476" s="157"/>
      <c r="CO476" s="157"/>
      <c r="CP476" s="157"/>
      <c r="CQ476" s="157"/>
      <c r="CR476" s="157"/>
      <c r="CS476" s="157"/>
      <c r="CT476" s="157"/>
      <c r="CU476" s="157"/>
      <c r="CV476" s="157"/>
      <c r="CW476" s="157"/>
      <c r="CX476" s="157"/>
      <c r="CY476" s="157"/>
      <c r="CZ476" s="157"/>
      <c r="DA476" s="157"/>
      <c r="DB476" s="157"/>
      <c r="DC476" s="157"/>
      <c r="DD476" s="157"/>
      <c r="DE476" s="157"/>
      <c r="DF476" s="157"/>
      <c r="DG476" s="157"/>
      <c r="DH476" s="157"/>
      <c r="DI476" s="157"/>
      <c r="DJ476" s="157"/>
      <c r="DK476" s="157"/>
      <c r="DL476" s="157"/>
      <c r="DM476" s="157"/>
      <c r="DN476" s="157"/>
      <c r="DO476" s="157"/>
      <c r="DP476" s="157"/>
      <c r="DQ476" s="157"/>
      <c r="DR476" s="157"/>
      <c r="DS476" s="157"/>
      <c r="DT476" s="157"/>
      <c r="DU476" s="157"/>
      <c r="DV476" s="157"/>
      <c r="DW476" s="157"/>
      <c r="DX476" s="157"/>
      <c r="DY476" s="157"/>
      <c r="DZ476" s="157"/>
      <c r="EA476" s="157"/>
      <c r="EB476" s="157"/>
      <c r="EC476" s="157"/>
      <c r="ED476" s="157"/>
      <c r="EE476" s="157"/>
    </row>
    <row r="477" spans="1:135" ht="9.75" customHeight="1">
      <c r="A477" s="157"/>
      <c r="B477" s="157"/>
      <c r="C477" s="157"/>
      <c r="D477" s="157"/>
      <c r="E477" s="157"/>
      <c r="F477" s="157"/>
      <c r="G477" s="157"/>
      <c r="H477" s="157"/>
      <c r="I477" s="494"/>
      <c r="J477" s="494"/>
      <c r="K477" s="494"/>
      <c r="L477" s="494"/>
      <c r="M477" s="494"/>
      <c r="N477" s="494"/>
      <c r="O477" s="494"/>
      <c r="P477" s="494"/>
      <c r="Q477" s="494"/>
      <c r="R477" s="494"/>
      <c r="S477" s="494"/>
      <c r="T477" s="494"/>
      <c r="U477" s="494"/>
      <c r="V477" s="494"/>
      <c r="W477" s="494"/>
      <c r="X477" s="494"/>
      <c r="Y477" s="494"/>
      <c r="Z477" s="494"/>
      <c r="AA477" s="494"/>
      <c r="AB477" s="494"/>
      <c r="AH477" s="492"/>
      <c r="AI477" s="157"/>
      <c r="AJ477" s="157"/>
      <c r="AK477" s="525"/>
      <c r="AL477" s="525"/>
      <c r="AM477" s="525"/>
      <c r="AN477" s="157"/>
      <c r="AO477" s="157"/>
      <c r="AP477" s="525"/>
      <c r="AQ477" s="525"/>
      <c r="AR477" s="525"/>
      <c r="AS477" s="525"/>
      <c r="AT477" s="525"/>
      <c r="AU477" s="525"/>
      <c r="AV477" s="525"/>
      <c r="AW477" s="525"/>
      <c r="AX477" s="525"/>
      <c r="AY477" s="525"/>
      <c r="AZ477" s="525"/>
      <c r="BA477" s="157"/>
      <c r="BB477" s="157"/>
      <c r="BC477" s="157"/>
      <c r="BD477" s="157"/>
      <c r="BE477" s="157"/>
      <c r="BF477" s="157"/>
      <c r="BG477" s="157"/>
      <c r="BH477" s="157"/>
      <c r="BI477" s="157"/>
      <c r="BJ477" s="157"/>
      <c r="BK477" s="157"/>
      <c r="BL477" s="157"/>
      <c r="BM477" s="157"/>
      <c r="BN477" s="157"/>
      <c r="BO477" s="157"/>
      <c r="BP477" s="493"/>
      <c r="BQ477" s="157"/>
      <c r="BR477" s="494"/>
      <c r="BS477" s="157"/>
      <c r="BT477" s="157"/>
      <c r="BU477" s="157"/>
      <c r="BV477" s="157"/>
      <c r="BW477" s="157"/>
      <c r="BX477" s="157"/>
      <c r="BY477" s="157"/>
      <c r="BZ477" s="157"/>
      <c r="CA477" s="157"/>
      <c r="CB477" s="157"/>
      <c r="CC477" s="157"/>
      <c r="CD477" s="157"/>
      <c r="CE477" s="157"/>
      <c r="CF477" s="157"/>
      <c r="CG477" s="157"/>
      <c r="CH477" s="157"/>
      <c r="CI477" s="157"/>
      <c r="CJ477" s="157"/>
      <c r="CK477" s="157"/>
      <c r="CL477" s="157"/>
      <c r="CM477" s="157"/>
      <c r="CN477" s="157"/>
      <c r="CO477" s="157"/>
      <c r="CP477" s="157"/>
      <c r="CQ477" s="157"/>
      <c r="CR477" s="157"/>
      <c r="CS477" s="157"/>
      <c r="CT477" s="157"/>
      <c r="CU477" s="157"/>
      <c r="CV477" s="157"/>
      <c r="CW477" s="157"/>
      <c r="CX477" s="157"/>
      <c r="CY477" s="157"/>
      <c r="CZ477" s="157"/>
      <c r="DA477" s="157"/>
      <c r="DB477" s="157"/>
      <c r="DC477" s="157"/>
      <c r="DD477" s="157"/>
      <c r="DE477" s="157"/>
      <c r="DF477" s="157"/>
      <c r="DG477" s="157"/>
      <c r="DH477" s="157"/>
      <c r="DI477" s="157"/>
      <c r="DJ477" s="157"/>
      <c r="DK477" s="157"/>
      <c r="DL477" s="157"/>
      <c r="DM477" s="157"/>
      <c r="DN477" s="157"/>
      <c r="DO477" s="157"/>
      <c r="DP477" s="157"/>
      <c r="DQ477" s="157"/>
      <c r="DR477" s="157"/>
      <c r="DS477" s="157"/>
      <c r="DT477" s="157"/>
      <c r="DU477" s="157"/>
      <c r="DV477" s="157"/>
      <c r="DW477" s="157"/>
      <c r="DX477" s="157"/>
      <c r="DY477" s="157"/>
      <c r="DZ477" s="157"/>
      <c r="EA477" s="157"/>
      <c r="EB477" s="157"/>
      <c r="EC477" s="157"/>
      <c r="ED477" s="157"/>
      <c r="EE477" s="157"/>
    </row>
    <row r="478" spans="1:135" ht="9.75" customHeight="1">
      <c r="A478" s="157"/>
      <c r="B478" s="157"/>
      <c r="C478" s="157"/>
      <c r="D478" s="157"/>
      <c r="E478" s="157"/>
      <c r="F478" s="157"/>
      <c r="G478" s="157"/>
      <c r="H478" s="157"/>
      <c r="I478" s="494"/>
      <c r="J478" s="494"/>
      <c r="K478" s="494"/>
      <c r="L478" s="494"/>
      <c r="M478" s="494"/>
      <c r="N478" s="494"/>
      <c r="O478" s="494"/>
      <c r="P478" s="494"/>
      <c r="Q478" s="494"/>
      <c r="R478" s="494"/>
      <c r="S478" s="494"/>
      <c r="T478" s="494"/>
      <c r="U478" s="494"/>
      <c r="V478" s="494"/>
      <c r="W478" s="494"/>
      <c r="X478" s="494"/>
      <c r="Y478" s="494"/>
      <c r="Z478" s="494"/>
      <c r="AA478" s="494"/>
      <c r="AB478" s="494"/>
      <c r="AH478" s="492"/>
      <c r="AI478" s="157"/>
      <c r="AJ478" s="157"/>
      <c r="AK478" s="525"/>
      <c r="AL478" s="525"/>
      <c r="AM478" s="525"/>
      <c r="AN478" s="157"/>
      <c r="AO478" s="157"/>
      <c r="AP478" s="525"/>
      <c r="AQ478" s="525"/>
      <c r="AR478" s="525"/>
      <c r="AS478" s="525"/>
      <c r="AT478" s="525"/>
      <c r="AU478" s="525"/>
      <c r="AV478" s="525"/>
      <c r="AW478" s="525"/>
      <c r="AX478" s="525"/>
      <c r="AY478" s="525"/>
      <c r="AZ478" s="525"/>
      <c r="BA478" s="157"/>
      <c r="BB478" s="157"/>
      <c r="BC478" s="157"/>
      <c r="BD478" s="157"/>
      <c r="BE478" s="157"/>
      <c r="BF478" s="157"/>
      <c r="BG478" s="157"/>
      <c r="BH478" s="157"/>
      <c r="BI478" s="157"/>
      <c r="BJ478" s="157"/>
      <c r="BK478" s="157"/>
      <c r="BL478" s="157"/>
      <c r="BM478" s="157"/>
      <c r="BN478" s="157"/>
      <c r="BO478" s="157"/>
      <c r="BP478" s="493"/>
      <c r="BQ478" s="157"/>
      <c r="BR478" s="494"/>
      <c r="BS478" s="157"/>
      <c r="BT478" s="157"/>
      <c r="BU478" s="157"/>
      <c r="BV478" s="157"/>
      <c r="BW478" s="157"/>
      <c r="BX478" s="157"/>
      <c r="BY478" s="157"/>
      <c r="BZ478" s="157"/>
      <c r="CA478" s="157"/>
      <c r="CB478" s="157"/>
      <c r="CC478" s="157"/>
      <c r="CD478" s="157"/>
      <c r="CE478" s="157"/>
      <c r="CF478" s="157"/>
      <c r="CG478" s="157"/>
      <c r="CH478" s="157"/>
      <c r="CI478" s="157"/>
      <c r="CJ478" s="157"/>
      <c r="CK478" s="157"/>
      <c r="CL478" s="157"/>
      <c r="CM478" s="157"/>
      <c r="CN478" s="157"/>
      <c r="CO478" s="157"/>
      <c r="CP478" s="157"/>
      <c r="CQ478" s="157"/>
      <c r="CR478" s="157"/>
      <c r="CS478" s="157"/>
      <c r="CT478" s="157"/>
      <c r="CU478" s="157"/>
      <c r="CV478" s="157"/>
      <c r="CW478" s="157"/>
      <c r="CX478" s="157"/>
      <c r="CY478" s="157"/>
      <c r="CZ478" s="157"/>
      <c r="DA478" s="157"/>
      <c r="DB478" s="157"/>
      <c r="DC478" s="157"/>
      <c r="DD478" s="157"/>
      <c r="DE478" s="157"/>
      <c r="DF478" s="157"/>
      <c r="DG478" s="157"/>
      <c r="DH478" s="157"/>
      <c r="DI478" s="157"/>
      <c r="DJ478" s="157"/>
      <c r="DK478" s="157"/>
      <c r="DL478" s="157"/>
      <c r="DM478" s="157"/>
      <c r="DN478" s="157"/>
      <c r="DO478" s="157"/>
      <c r="DP478" s="157"/>
      <c r="DQ478" s="157"/>
      <c r="DR478" s="157"/>
      <c r="DS478" s="157"/>
      <c r="DT478" s="157"/>
      <c r="DU478" s="157"/>
      <c r="DV478" s="157"/>
      <c r="DW478" s="157"/>
      <c r="DX478" s="157"/>
      <c r="DY478" s="157"/>
      <c r="DZ478" s="157"/>
      <c r="EA478" s="157"/>
      <c r="EB478" s="157"/>
      <c r="EC478" s="157"/>
      <c r="ED478" s="157"/>
      <c r="EE478" s="157"/>
    </row>
    <row r="479" spans="1:135" ht="9.75" customHeight="1">
      <c r="A479" s="157"/>
      <c r="B479" s="157"/>
      <c r="C479" s="157"/>
      <c r="D479" s="157"/>
      <c r="E479" s="157"/>
      <c r="F479" s="157"/>
      <c r="G479" s="157"/>
      <c r="H479" s="157"/>
      <c r="I479" s="494"/>
      <c r="J479" s="494"/>
      <c r="K479" s="494"/>
      <c r="L479" s="494"/>
      <c r="M479" s="494"/>
      <c r="N479" s="494"/>
      <c r="O479" s="494"/>
      <c r="P479" s="494"/>
      <c r="Q479" s="494"/>
      <c r="R479" s="494"/>
      <c r="S479" s="494"/>
      <c r="T479" s="494"/>
      <c r="U479" s="494"/>
      <c r="V479" s="494"/>
      <c r="W479" s="494"/>
      <c r="X479" s="494"/>
      <c r="Y479" s="494"/>
      <c r="Z479" s="494"/>
      <c r="AA479" s="494"/>
      <c r="AB479" s="494"/>
      <c r="AH479" s="492"/>
      <c r="AI479" s="157"/>
      <c r="AJ479" s="157"/>
      <c r="AK479" s="525"/>
      <c r="AL479" s="525"/>
      <c r="AM479" s="525"/>
      <c r="AN479" s="157"/>
      <c r="AO479" s="157"/>
      <c r="AP479" s="525"/>
      <c r="AQ479" s="525"/>
      <c r="AR479" s="525"/>
      <c r="AS479" s="525"/>
      <c r="AT479" s="525"/>
      <c r="AU479" s="525"/>
      <c r="AV479" s="525"/>
      <c r="AW479" s="525"/>
      <c r="AX479" s="525"/>
      <c r="AY479" s="525"/>
      <c r="AZ479" s="525"/>
      <c r="BA479" s="157"/>
      <c r="BB479" s="157"/>
      <c r="BC479" s="157"/>
      <c r="BD479" s="157"/>
      <c r="BE479" s="157"/>
      <c r="BF479" s="157"/>
      <c r="BG479" s="157"/>
      <c r="BH479" s="157"/>
      <c r="BI479" s="157"/>
      <c r="BJ479" s="157"/>
      <c r="BK479" s="157"/>
      <c r="BL479" s="157"/>
      <c r="BM479" s="157"/>
      <c r="BN479" s="157"/>
      <c r="BO479" s="157"/>
      <c r="BP479" s="493"/>
      <c r="BQ479" s="157"/>
      <c r="BR479" s="494"/>
      <c r="BS479" s="157"/>
      <c r="BT479" s="157"/>
      <c r="BU479" s="157"/>
      <c r="BV479" s="157"/>
      <c r="BW479" s="157"/>
      <c r="BX479" s="157"/>
      <c r="BY479" s="157"/>
      <c r="BZ479" s="157"/>
      <c r="CA479" s="157"/>
      <c r="CB479" s="157"/>
      <c r="CC479" s="157"/>
      <c r="CD479" s="157"/>
      <c r="CE479" s="157"/>
      <c r="CF479" s="157"/>
      <c r="CG479" s="157"/>
      <c r="CH479" s="157"/>
      <c r="CI479" s="157"/>
      <c r="CJ479" s="157"/>
      <c r="CK479" s="157"/>
      <c r="CL479" s="157"/>
      <c r="CM479" s="157"/>
      <c r="CN479" s="157"/>
      <c r="CO479" s="157"/>
      <c r="CP479" s="157"/>
      <c r="CQ479" s="157"/>
      <c r="CR479" s="157"/>
      <c r="CS479" s="157"/>
      <c r="CT479" s="157"/>
      <c r="CU479" s="157"/>
      <c r="CV479" s="157"/>
      <c r="CW479" s="157"/>
      <c r="CX479" s="157"/>
      <c r="CY479" s="157"/>
      <c r="CZ479" s="157"/>
      <c r="DA479" s="157"/>
      <c r="DB479" s="157"/>
      <c r="DC479" s="157"/>
      <c r="DD479" s="157"/>
      <c r="DE479" s="157"/>
      <c r="DF479" s="157"/>
      <c r="DG479" s="157"/>
      <c r="DH479" s="157"/>
      <c r="DI479" s="157"/>
      <c r="DJ479" s="157"/>
      <c r="DK479" s="157"/>
      <c r="DL479" s="157"/>
      <c r="DM479" s="157"/>
      <c r="DN479" s="157"/>
      <c r="DO479" s="157"/>
      <c r="DP479" s="157"/>
      <c r="DQ479" s="157"/>
      <c r="DR479" s="157"/>
      <c r="DS479" s="157"/>
      <c r="DT479" s="157"/>
      <c r="DU479" s="157"/>
      <c r="DV479" s="157"/>
      <c r="DW479" s="157"/>
      <c r="DX479" s="157"/>
      <c r="DY479" s="157"/>
      <c r="DZ479" s="157"/>
      <c r="EA479" s="157"/>
      <c r="EB479" s="157"/>
      <c r="EC479" s="157"/>
      <c r="ED479" s="157"/>
      <c r="EE479" s="157"/>
    </row>
    <row r="480" spans="1:135" ht="9.75" customHeight="1">
      <c r="A480" s="157"/>
      <c r="B480" s="157"/>
      <c r="C480" s="157"/>
      <c r="D480" s="157"/>
      <c r="E480" s="157"/>
      <c r="F480" s="157"/>
      <c r="G480" s="157"/>
      <c r="H480" s="157"/>
      <c r="I480" s="494"/>
      <c r="J480" s="494"/>
      <c r="K480" s="494"/>
      <c r="L480" s="494"/>
      <c r="M480" s="494"/>
      <c r="N480" s="494"/>
      <c r="O480" s="494"/>
      <c r="P480" s="494"/>
      <c r="Q480" s="494"/>
      <c r="R480" s="494"/>
      <c r="S480" s="494"/>
      <c r="T480" s="494"/>
      <c r="U480" s="494"/>
      <c r="V480" s="494"/>
      <c r="W480" s="494"/>
      <c r="X480" s="494"/>
      <c r="Y480" s="494"/>
      <c r="Z480" s="494"/>
      <c r="AA480" s="494"/>
      <c r="AB480" s="494"/>
      <c r="AH480" s="492"/>
      <c r="AI480" s="157"/>
      <c r="AJ480" s="157"/>
      <c r="AK480" s="525"/>
      <c r="AL480" s="525"/>
      <c r="AM480" s="525"/>
      <c r="AN480" s="157"/>
      <c r="AO480" s="157"/>
      <c r="AP480" s="525"/>
      <c r="AQ480" s="525"/>
      <c r="AR480" s="525"/>
      <c r="AS480" s="525"/>
      <c r="AT480" s="525"/>
      <c r="AU480" s="525"/>
      <c r="AV480" s="525"/>
      <c r="AW480" s="525"/>
      <c r="AX480" s="525"/>
      <c r="AY480" s="525"/>
      <c r="AZ480" s="525"/>
      <c r="BA480" s="157"/>
      <c r="BB480" s="157"/>
      <c r="BC480" s="157"/>
      <c r="BD480" s="157"/>
      <c r="BE480" s="157"/>
      <c r="BF480" s="157"/>
      <c r="BG480" s="157"/>
      <c r="BH480" s="157"/>
      <c r="BI480" s="157"/>
      <c r="BJ480" s="157"/>
      <c r="BK480" s="157"/>
      <c r="BL480" s="157"/>
      <c r="BM480" s="157"/>
      <c r="BN480" s="157"/>
      <c r="BO480" s="157"/>
      <c r="BP480" s="493"/>
      <c r="BQ480" s="157"/>
      <c r="BR480" s="494"/>
      <c r="BS480" s="157"/>
      <c r="BT480" s="157"/>
      <c r="BU480" s="157"/>
      <c r="BV480" s="157"/>
      <c r="BW480" s="157"/>
      <c r="BX480" s="157"/>
      <c r="BY480" s="157"/>
      <c r="BZ480" s="157"/>
      <c r="CA480" s="157"/>
      <c r="CB480" s="157"/>
      <c r="CC480" s="157"/>
      <c r="CD480" s="157"/>
      <c r="CE480" s="157"/>
      <c r="CF480" s="157"/>
      <c r="CG480" s="157"/>
      <c r="CH480" s="157"/>
      <c r="CI480" s="157"/>
      <c r="CJ480" s="157"/>
      <c r="CK480" s="157"/>
      <c r="CL480" s="157"/>
      <c r="CM480" s="157"/>
      <c r="CN480" s="157"/>
      <c r="CO480" s="157"/>
      <c r="CP480" s="157"/>
      <c r="CQ480" s="157"/>
      <c r="CR480" s="157"/>
      <c r="CS480" s="157"/>
      <c r="CT480" s="157"/>
      <c r="CU480" s="157"/>
      <c r="CV480" s="157"/>
      <c r="CW480" s="157"/>
      <c r="CX480" s="157"/>
      <c r="CY480" s="157"/>
      <c r="CZ480" s="157"/>
      <c r="DA480" s="157"/>
      <c r="DB480" s="157"/>
      <c r="DC480" s="157"/>
      <c r="DD480" s="157"/>
      <c r="DE480" s="157"/>
      <c r="DF480" s="157"/>
      <c r="DG480" s="157"/>
      <c r="DH480" s="157"/>
      <c r="DI480" s="157"/>
      <c r="DJ480" s="157"/>
      <c r="DK480" s="157"/>
      <c r="DL480" s="157"/>
      <c r="DM480" s="157"/>
      <c r="DN480" s="157"/>
      <c r="DO480" s="157"/>
      <c r="DP480" s="157"/>
      <c r="DQ480" s="157"/>
      <c r="DR480" s="157"/>
      <c r="DS480" s="157"/>
      <c r="DT480" s="157"/>
      <c r="DU480" s="157"/>
      <c r="DV480" s="157"/>
      <c r="DW480" s="157"/>
      <c r="DX480" s="157"/>
      <c r="DY480" s="157"/>
      <c r="DZ480" s="157"/>
      <c r="EA480" s="157"/>
      <c r="EB480" s="157"/>
      <c r="EC480" s="157"/>
      <c r="ED480" s="157"/>
      <c r="EE480" s="157"/>
    </row>
    <row r="481" spans="1:135" ht="9.75" customHeight="1">
      <c r="A481" s="157"/>
      <c r="B481" s="157"/>
      <c r="C481" s="157"/>
      <c r="D481" s="157"/>
      <c r="E481" s="157"/>
      <c r="F481" s="157"/>
      <c r="G481" s="157"/>
      <c r="H481" s="157"/>
      <c r="I481" s="494"/>
      <c r="J481" s="494"/>
      <c r="K481" s="494"/>
      <c r="L481" s="494"/>
      <c r="M481" s="494"/>
      <c r="N481" s="494"/>
      <c r="O481" s="494"/>
      <c r="P481" s="494"/>
      <c r="Q481" s="494"/>
      <c r="R481" s="494"/>
      <c r="S481" s="494"/>
      <c r="T481" s="494"/>
      <c r="U481" s="494"/>
      <c r="V481" s="494"/>
      <c r="W481" s="494"/>
      <c r="X481" s="494"/>
      <c r="Y481" s="494"/>
      <c r="Z481" s="494"/>
      <c r="AA481" s="494"/>
      <c r="AB481" s="494"/>
      <c r="AH481" s="492"/>
      <c r="AI481" s="157"/>
      <c r="AJ481" s="157"/>
      <c r="AK481" s="525"/>
      <c r="AL481" s="525"/>
      <c r="AM481" s="525"/>
      <c r="AN481" s="157"/>
      <c r="AO481" s="157"/>
      <c r="AP481" s="525"/>
      <c r="AQ481" s="525"/>
      <c r="AR481" s="525"/>
      <c r="AS481" s="525"/>
      <c r="AT481" s="525"/>
      <c r="AU481" s="525"/>
      <c r="AV481" s="525"/>
      <c r="AW481" s="525"/>
      <c r="AX481" s="525"/>
      <c r="AY481" s="525"/>
      <c r="AZ481" s="525"/>
      <c r="BA481" s="157"/>
      <c r="BB481" s="157"/>
      <c r="BC481" s="157"/>
      <c r="BD481" s="157"/>
      <c r="BE481" s="157"/>
      <c r="BF481" s="157"/>
      <c r="BG481" s="157"/>
      <c r="BH481" s="157"/>
      <c r="BI481" s="157"/>
      <c r="BJ481" s="157"/>
      <c r="BK481" s="157"/>
      <c r="BL481" s="157"/>
      <c r="BM481" s="157"/>
      <c r="BN481" s="157"/>
      <c r="BO481" s="157"/>
      <c r="BP481" s="493"/>
      <c r="BQ481" s="157"/>
      <c r="BR481" s="494"/>
      <c r="BS481" s="157"/>
      <c r="BT481" s="157"/>
      <c r="BU481" s="157"/>
      <c r="BV481" s="157"/>
      <c r="BW481" s="157"/>
      <c r="BX481" s="157"/>
      <c r="BY481" s="157"/>
      <c r="BZ481" s="157"/>
      <c r="CA481" s="157"/>
      <c r="CB481" s="157"/>
      <c r="CC481" s="157"/>
      <c r="CD481" s="157"/>
      <c r="CE481" s="157"/>
      <c r="CF481" s="157"/>
      <c r="CG481" s="157"/>
      <c r="CH481" s="157"/>
      <c r="CI481" s="157"/>
      <c r="CJ481" s="157"/>
      <c r="CK481" s="157"/>
      <c r="CL481" s="157"/>
      <c r="CM481" s="157"/>
      <c r="CN481" s="157"/>
      <c r="CO481" s="157"/>
      <c r="CP481" s="157"/>
      <c r="CQ481" s="157"/>
      <c r="CR481" s="157"/>
      <c r="CS481" s="157"/>
      <c r="CT481" s="157"/>
      <c r="CU481" s="157"/>
      <c r="CV481" s="157"/>
      <c r="CW481" s="157"/>
      <c r="CX481" s="157"/>
      <c r="CY481" s="157"/>
      <c r="CZ481" s="157"/>
      <c r="DA481" s="157"/>
      <c r="DB481" s="157"/>
      <c r="DC481" s="157"/>
      <c r="DD481" s="157"/>
      <c r="DE481" s="157"/>
      <c r="DF481" s="157"/>
      <c r="DG481" s="157"/>
      <c r="DH481" s="157"/>
      <c r="DI481" s="157"/>
      <c r="DJ481" s="157"/>
      <c r="DK481" s="157"/>
      <c r="DL481" s="157"/>
      <c r="DM481" s="157"/>
      <c r="DN481" s="157"/>
      <c r="DO481" s="157"/>
      <c r="DP481" s="157"/>
      <c r="DQ481" s="157"/>
      <c r="DR481" s="157"/>
      <c r="DS481" s="157"/>
      <c r="DT481" s="157"/>
      <c r="DU481" s="157"/>
      <c r="DV481" s="157"/>
      <c r="DW481" s="157"/>
      <c r="DX481" s="157"/>
      <c r="DY481" s="157"/>
      <c r="DZ481" s="157"/>
      <c r="EA481" s="157"/>
      <c r="EB481" s="157"/>
      <c r="EC481" s="157"/>
      <c r="ED481" s="157"/>
      <c r="EE481" s="157"/>
    </row>
    <row r="482" spans="1:135" ht="9.75" customHeight="1">
      <c r="A482" s="157"/>
      <c r="B482" s="157"/>
      <c r="C482" s="157"/>
      <c r="D482" s="157"/>
      <c r="E482" s="157"/>
      <c r="F482" s="157"/>
      <c r="G482" s="157"/>
      <c r="H482" s="157"/>
      <c r="I482" s="494"/>
      <c r="J482" s="494"/>
      <c r="K482" s="494"/>
      <c r="L482" s="494"/>
      <c r="M482" s="494"/>
      <c r="N482" s="494"/>
      <c r="O482" s="494"/>
      <c r="P482" s="494"/>
      <c r="Q482" s="494"/>
      <c r="R482" s="494"/>
      <c r="S482" s="494"/>
      <c r="T482" s="494"/>
      <c r="U482" s="494"/>
      <c r="V482" s="494"/>
      <c r="W482" s="494"/>
      <c r="X482" s="494"/>
      <c r="Y482" s="494"/>
      <c r="Z482" s="494"/>
      <c r="AA482" s="494"/>
      <c r="AB482" s="494"/>
      <c r="AH482" s="492"/>
      <c r="AI482" s="157"/>
      <c r="AJ482" s="157"/>
      <c r="AK482" s="525"/>
      <c r="AL482" s="525"/>
      <c r="AM482" s="525"/>
      <c r="AN482" s="157"/>
      <c r="AO482" s="157"/>
      <c r="AP482" s="525"/>
      <c r="AQ482" s="525"/>
      <c r="AR482" s="525"/>
      <c r="AS482" s="525"/>
      <c r="AT482" s="525"/>
      <c r="AU482" s="525"/>
      <c r="AV482" s="525"/>
      <c r="AW482" s="525"/>
      <c r="AX482" s="525"/>
      <c r="AY482" s="525"/>
      <c r="AZ482" s="525"/>
      <c r="BA482" s="157"/>
      <c r="BB482" s="157"/>
      <c r="BC482" s="157"/>
      <c r="BD482" s="157"/>
      <c r="BE482" s="157"/>
      <c r="BF482" s="157"/>
      <c r="BG482" s="157"/>
      <c r="BH482" s="157"/>
      <c r="BI482" s="157"/>
      <c r="BJ482" s="157"/>
      <c r="BK482" s="157"/>
      <c r="BL482" s="157"/>
      <c r="BM482" s="157"/>
      <c r="BN482" s="157"/>
      <c r="BO482" s="157"/>
      <c r="BP482" s="493"/>
      <c r="BQ482" s="157"/>
      <c r="BR482" s="494"/>
      <c r="BS482" s="157"/>
      <c r="BT482" s="157"/>
      <c r="BU482" s="157"/>
      <c r="BV482" s="157"/>
      <c r="BW482" s="157"/>
      <c r="BX482" s="157"/>
      <c r="BY482" s="157"/>
      <c r="BZ482" s="157"/>
      <c r="CA482" s="157"/>
      <c r="CB482" s="157"/>
      <c r="CC482" s="157"/>
      <c r="CD482" s="157"/>
      <c r="CE482" s="157"/>
      <c r="CF482" s="157"/>
      <c r="CG482" s="157"/>
      <c r="CH482" s="157"/>
      <c r="CI482" s="157"/>
      <c r="CJ482" s="157"/>
      <c r="CK482" s="157"/>
      <c r="CL482" s="157"/>
      <c r="CM482" s="157"/>
      <c r="CN482" s="157"/>
      <c r="CO482" s="157"/>
      <c r="CP482" s="157"/>
      <c r="CQ482" s="157"/>
      <c r="CR482" s="157"/>
      <c r="CS482" s="157"/>
      <c r="CT482" s="157"/>
      <c r="CU482" s="157"/>
      <c r="CV482" s="157"/>
      <c r="CW482" s="157"/>
      <c r="CX482" s="157"/>
      <c r="CY482" s="157"/>
      <c r="CZ482" s="157"/>
      <c r="DA482" s="157"/>
      <c r="DB482" s="157"/>
      <c r="DC482" s="157"/>
      <c r="DD482" s="157"/>
      <c r="DE482" s="157"/>
      <c r="DF482" s="157"/>
      <c r="DG482" s="157"/>
      <c r="DH482" s="157"/>
      <c r="DI482" s="157"/>
      <c r="DJ482" s="157"/>
      <c r="DK482" s="157"/>
      <c r="DL482" s="157"/>
      <c r="DM482" s="157"/>
      <c r="DN482" s="157"/>
      <c r="DO482" s="157"/>
      <c r="DP482" s="157"/>
      <c r="DQ482" s="157"/>
      <c r="DR482" s="157"/>
      <c r="DS482" s="157"/>
      <c r="DT482" s="157"/>
      <c r="DU482" s="157"/>
      <c r="DV482" s="157"/>
      <c r="DW482" s="157"/>
      <c r="DX482" s="157"/>
      <c r="DY482" s="157"/>
      <c r="DZ482" s="157"/>
      <c r="EA482" s="157"/>
      <c r="EB482" s="157"/>
      <c r="EC482" s="157"/>
      <c r="ED482" s="157"/>
      <c r="EE482" s="157"/>
    </row>
    <row r="483" spans="1:135" ht="9.75" customHeight="1">
      <c r="A483" s="157"/>
      <c r="B483" s="157"/>
      <c r="C483" s="157"/>
      <c r="D483" s="157"/>
      <c r="E483" s="157"/>
      <c r="F483" s="157"/>
      <c r="G483" s="157"/>
      <c r="H483" s="157"/>
      <c r="I483" s="494"/>
      <c r="J483" s="494"/>
      <c r="K483" s="494"/>
      <c r="L483" s="494"/>
      <c r="M483" s="494"/>
      <c r="N483" s="494"/>
      <c r="O483" s="494"/>
      <c r="P483" s="494"/>
      <c r="Q483" s="494"/>
      <c r="R483" s="494"/>
      <c r="S483" s="494"/>
      <c r="T483" s="494"/>
      <c r="U483" s="494"/>
      <c r="V483" s="494"/>
      <c r="W483" s="494"/>
      <c r="X483" s="494"/>
      <c r="Y483" s="494"/>
      <c r="Z483" s="494"/>
      <c r="AA483" s="494"/>
      <c r="AB483" s="494"/>
      <c r="AH483" s="492"/>
      <c r="AI483" s="157"/>
      <c r="AJ483" s="157"/>
      <c r="AK483" s="525"/>
      <c r="AL483" s="525"/>
      <c r="AM483" s="525"/>
      <c r="AN483" s="157"/>
      <c r="AO483" s="157"/>
      <c r="AP483" s="525"/>
      <c r="AQ483" s="525"/>
      <c r="AR483" s="525"/>
      <c r="AS483" s="525"/>
      <c r="AT483" s="525"/>
      <c r="AU483" s="525"/>
      <c r="AV483" s="525"/>
      <c r="AW483" s="525"/>
      <c r="AX483" s="525"/>
      <c r="AY483" s="525"/>
      <c r="AZ483" s="525"/>
      <c r="BA483" s="157"/>
      <c r="BB483" s="157"/>
      <c r="BC483" s="157"/>
      <c r="BD483" s="157"/>
      <c r="BE483" s="157"/>
      <c r="BF483" s="157"/>
      <c r="BG483" s="157"/>
      <c r="BH483" s="157"/>
      <c r="BI483" s="157"/>
      <c r="BJ483" s="157"/>
      <c r="BK483" s="157"/>
      <c r="BL483" s="157"/>
      <c r="BM483" s="157"/>
      <c r="BN483" s="157"/>
      <c r="BO483" s="157"/>
      <c r="BP483" s="493"/>
      <c r="BQ483" s="157"/>
      <c r="BR483" s="494"/>
      <c r="BS483" s="157"/>
      <c r="BT483" s="157"/>
      <c r="BU483" s="157"/>
      <c r="BV483" s="157"/>
      <c r="BW483" s="157"/>
      <c r="BX483" s="157"/>
      <c r="BY483" s="157"/>
      <c r="BZ483" s="157"/>
      <c r="CA483" s="157"/>
      <c r="CB483" s="157"/>
      <c r="CC483" s="157"/>
      <c r="CD483" s="157"/>
      <c r="CE483" s="157"/>
      <c r="CF483" s="157"/>
      <c r="CG483" s="157"/>
      <c r="CH483" s="157"/>
      <c r="CI483" s="157"/>
      <c r="CJ483" s="157"/>
      <c r="CK483" s="157"/>
      <c r="CL483" s="157"/>
      <c r="CM483" s="157"/>
      <c r="CN483" s="157"/>
      <c r="CO483" s="157"/>
      <c r="CP483" s="157"/>
      <c r="CQ483" s="157"/>
      <c r="CR483" s="157"/>
      <c r="CS483" s="157"/>
      <c r="CT483" s="157"/>
      <c r="CU483" s="157"/>
      <c r="CV483" s="157"/>
      <c r="CW483" s="157"/>
      <c r="CX483" s="157"/>
      <c r="CY483" s="157"/>
      <c r="CZ483" s="157"/>
      <c r="DA483" s="157"/>
      <c r="DB483" s="157"/>
      <c r="DC483" s="157"/>
      <c r="DD483" s="157"/>
      <c r="DE483" s="157"/>
      <c r="DF483" s="157"/>
      <c r="DG483" s="157"/>
      <c r="DH483" s="157"/>
      <c r="DI483" s="157"/>
      <c r="DJ483" s="157"/>
      <c r="DK483" s="157"/>
      <c r="DL483" s="157"/>
      <c r="DM483" s="157"/>
      <c r="DN483" s="157"/>
      <c r="DO483" s="157"/>
      <c r="DP483" s="157"/>
      <c r="DQ483" s="157"/>
      <c r="DR483" s="157"/>
      <c r="DS483" s="157"/>
      <c r="DT483" s="157"/>
      <c r="DU483" s="157"/>
      <c r="DV483" s="157"/>
      <c r="DW483" s="157"/>
      <c r="DX483" s="157"/>
      <c r="DY483" s="157"/>
      <c r="DZ483" s="157"/>
      <c r="EA483" s="157"/>
      <c r="EB483" s="157"/>
      <c r="EC483" s="157"/>
      <c r="ED483" s="157"/>
      <c r="EE483" s="157"/>
    </row>
    <row r="484" spans="1:135" ht="9.75" customHeight="1">
      <c r="A484" s="157"/>
      <c r="B484" s="157"/>
      <c r="C484" s="157"/>
      <c r="D484" s="157"/>
      <c r="E484" s="157"/>
      <c r="F484" s="157"/>
      <c r="G484" s="157"/>
      <c r="H484" s="157"/>
      <c r="I484" s="494"/>
      <c r="J484" s="494"/>
      <c r="K484" s="494"/>
      <c r="L484" s="494"/>
      <c r="M484" s="494"/>
      <c r="N484" s="494"/>
      <c r="O484" s="494"/>
      <c r="P484" s="494"/>
      <c r="Q484" s="494"/>
      <c r="R484" s="494"/>
      <c r="S484" s="494"/>
      <c r="T484" s="494"/>
      <c r="U484" s="494"/>
      <c r="V484" s="494"/>
      <c r="W484" s="494"/>
      <c r="X484" s="494"/>
      <c r="Y484" s="494"/>
      <c r="Z484" s="494"/>
      <c r="AA484" s="494"/>
      <c r="AB484" s="494"/>
      <c r="AH484" s="492"/>
      <c r="AI484" s="157"/>
      <c r="AJ484" s="157"/>
      <c r="AK484" s="525"/>
      <c r="AL484" s="525"/>
      <c r="AM484" s="525"/>
      <c r="AN484" s="157"/>
      <c r="AO484" s="157"/>
      <c r="AP484" s="525"/>
      <c r="AQ484" s="525"/>
      <c r="AR484" s="525"/>
      <c r="AS484" s="525"/>
      <c r="AT484" s="525"/>
      <c r="AU484" s="525"/>
      <c r="AV484" s="525"/>
      <c r="AW484" s="525"/>
      <c r="AX484" s="525"/>
      <c r="AY484" s="525"/>
      <c r="AZ484" s="525"/>
      <c r="BA484" s="157"/>
      <c r="BB484" s="157"/>
      <c r="BC484" s="157"/>
      <c r="BD484" s="157"/>
      <c r="BE484" s="157"/>
      <c r="BF484" s="157"/>
      <c r="BG484" s="157"/>
      <c r="BH484" s="157"/>
      <c r="BI484" s="157"/>
      <c r="BJ484" s="157"/>
      <c r="BK484" s="157"/>
      <c r="BL484" s="157"/>
      <c r="BM484" s="157"/>
      <c r="BN484" s="157"/>
      <c r="BO484" s="157"/>
      <c r="BP484" s="493"/>
      <c r="BQ484" s="157"/>
      <c r="BR484" s="494"/>
      <c r="BS484" s="157"/>
      <c r="BT484" s="157"/>
      <c r="BU484" s="157"/>
      <c r="BV484" s="157"/>
      <c r="BW484" s="157"/>
      <c r="BX484" s="157"/>
      <c r="BY484" s="157"/>
      <c r="BZ484" s="157"/>
      <c r="CA484" s="157"/>
      <c r="CB484" s="157"/>
      <c r="CC484" s="157"/>
      <c r="CD484" s="157"/>
      <c r="CE484" s="157"/>
      <c r="CF484" s="157"/>
      <c r="CG484" s="157"/>
      <c r="CH484" s="157"/>
      <c r="CI484" s="157"/>
      <c r="CJ484" s="157"/>
      <c r="CK484" s="157"/>
      <c r="CL484" s="157"/>
      <c r="CM484" s="157"/>
      <c r="CN484" s="157"/>
      <c r="CO484" s="157"/>
      <c r="CP484" s="157"/>
      <c r="CQ484" s="157"/>
      <c r="CR484" s="157"/>
      <c r="CS484" s="157"/>
      <c r="CT484" s="157"/>
      <c r="CU484" s="157"/>
      <c r="CV484" s="157"/>
      <c r="CW484" s="157"/>
      <c r="CX484" s="157"/>
      <c r="CY484" s="157"/>
      <c r="CZ484" s="157"/>
      <c r="DA484" s="157"/>
      <c r="DB484" s="157"/>
      <c r="DC484" s="157"/>
      <c r="DD484" s="157"/>
      <c r="DE484" s="157"/>
      <c r="DF484" s="157"/>
      <c r="DG484" s="157"/>
      <c r="DH484" s="157"/>
      <c r="DI484" s="157"/>
      <c r="DJ484" s="157"/>
      <c r="DK484" s="157"/>
      <c r="DL484" s="157"/>
      <c r="DM484" s="157"/>
      <c r="DN484" s="157"/>
      <c r="DO484" s="157"/>
      <c r="DP484" s="157"/>
      <c r="DQ484" s="157"/>
      <c r="DR484" s="157"/>
      <c r="DS484" s="157"/>
      <c r="DT484" s="157"/>
      <c r="DU484" s="157"/>
      <c r="DV484" s="157"/>
      <c r="DW484" s="157"/>
      <c r="DX484" s="157"/>
      <c r="DY484" s="157"/>
      <c r="DZ484" s="157"/>
      <c r="EA484" s="157"/>
      <c r="EB484" s="157"/>
      <c r="EC484" s="157"/>
      <c r="ED484" s="157"/>
      <c r="EE484" s="157"/>
    </row>
    <row r="485" spans="1:135" ht="9.75" customHeight="1">
      <c r="A485" s="157"/>
      <c r="B485" s="157"/>
      <c r="C485" s="157"/>
      <c r="D485" s="157"/>
      <c r="E485" s="157"/>
      <c r="F485" s="157"/>
      <c r="G485" s="157"/>
      <c r="H485" s="157"/>
      <c r="I485" s="494"/>
      <c r="J485" s="494"/>
      <c r="K485" s="494"/>
      <c r="L485" s="494"/>
      <c r="M485" s="494"/>
      <c r="N485" s="494"/>
      <c r="O485" s="494"/>
      <c r="P485" s="494"/>
      <c r="Q485" s="494"/>
      <c r="R485" s="494"/>
      <c r="S485" s="494"/>
      <c r="T485" s="494"/>
      <c r="U485" s="494"/>
      <c r="V485" s="494"/>
      <c r="W485" s="494"/>
      <c r="X485" s="494"/>
      <c r="Y485" s="494"/>
      <c r="Z485" s="494"/>
      <c r="AA485" s="494"/>
      <c r="AB485" s="494"/>
      <c r="AH485" s="492"/>
      <c r="AI485" s="157"/>
      <c r="AJ485" s="157"/>
      <c r="AK485" s="525"/>
      <c r="AL485" s="525"/>
      <c r="AM485" s="525"/>
      <c r="AN485" s="157"/>
      <c r="AO485" s="157"/>
      <c r="AP485" s="525"/>
      <c r="AQ485" s="525"/>
      <c r="AR485" s="525"/>
      <c r="AS485" s="525"/>
      <c r="AT485" s="525"/>
      <c r="AU485" s="525"/>
      <c r="AV485" s="525"/>
      <c r="AW485" s="525"/>
      <c r="AX485" s="525"/>
      <c r="AY485" s="525"/>
      <c r="AZ485" s="525"/>
      <c r="BA485" s="157"/>
      <c r="BB485" s="157"/>
      <c r="BC485" s="157"/>
      <c r="BD485" s="157"/>
      <c r="BE485" s="157"/>
      <c r="BF485" s="157"/>
      <c r="BG485" s="157"/>
      <c r="BH485" s="157"/>
      <c r="BI485" s="157"/>
      <c r="BJ485" s="157"/>
      <c r="BK485" s="157"/>
      <c r="BL485" s="157"/>
      <c r="BM485" s="157"/>
      <c r="BN485" s="157"/>
      <c r="BO485" s="157"/>
      <c r="BP485" s="493"/>
      <c r="BQ485" s="157"/>
      <c r="BR485" s="494"/>
      <c r="BS485" s="157"/>
      <c r="BT485" s="157"/>
      <c r="BU485" s="157"/>
      <c r="BV485" s="157"/>
      <c r="BW485" s="157"/>
      <c r="BX485" s="157"/>
      <c r="BY485" s="157"/>
      <c r="BZ485" s="157"/>
      <c r="CA485" s="157"/>
      <c r="CB485" s="157"/>
      <c r="CC485" s="157"/>
      <c r="CD485" s="157"/>
      <c r="CE485" s="157"/>
      <c r="CF485" s="157"/>
      <c r="CG485" s="157"/>
      <c r="CH485" s="157"/>
      <c r="CI485" s="157"/>
      <c r="CJ485" s="157"/>
      <c r="CK485" s="157"/>
      <c r="CL485" s="157"/>
      <c r="CM485" s="157"/>
      <c r="CN485" s="157"/>
      <c r="CO485" s="157"/>
      <c r="CP485" s="157"/>
      <c r="CQ485" s="157"/>
      <c r="CR485" s="157"/>
      <c r="CS485" s="157"/>
      <c r="CT485" s="157"/>
      <c r="CU485" s="157"/>
      <c r="CV485" s="157"/>
      <c r="CW485" s="157"/>
      <c r="CX485" s="157"/>
      <c r="CY485" s="157"/>
      <c r="CZ485" s="157"/>
      <c r="DA485" s="157"/>
      <c r="DB485" s="157"/>
      <c r="DC485" s="157"/>
      <c r="DD485" s="157"/>
      <c r="DE485" s="157"/>
      <c r="DF485" s="157"/>
      <c r="DG485" s="157"/>
      <c r="DH485" s="157"/>
      <c r="DI485" s="157"/>
      <c r="DJ485" s="157"/>
      <c r="DK485" s="157"/>
      <c r="DL485" s="157"/>
      <c r="DM485" s="157"/>
      <c r="DN485" s="157"/>
      <c r="DO485" s="157"/>
      <c r="DP485" s="157"/>
      <c r="DQ485" s="157"/>
      <c r="DR485" s="157"/>
      <c r="DS485" s="157"/>
      <c r="DT485" s="157"/>
      <c r="DU485" s="157"/>
      <c r="DV485" s="157"/>
      <c r="DW485" s="157"/>
      <c r="DX485" s="157"/>
      <c r="DY485" s="157"/>
      <c r="DZ485" s="157"/>
      <c r="EA485" s="157"/>
      <c r="EB485" s="157"/>
      <c r="EC485" s="157"/>
      <c r="ED485" s="157"/>
      <c r="EE485" s="157"/>
    </row>
    <row r="486" spans="1:135" ht="9.75" customHeight="1">
      <c r="A486" s="157"/>
      <c r="B486" s="157"/>
      <c r="C486" s="157"/>
      <c r="D486" s="157"/>
      <c r="E486" s="157"/>
      <c r="F486" s="157"/>
      <c r="G486" s="157"/>
      <c r="H486" s="157"/>
      <c r="I486" s="494"/>
      <c r="J486" s="494"/>
      <c r="K486" s="494"/>
      <c r="L486" s="494"/>
      <c r="M486" s="494"/>
      <c r="N486" s="494"/>
      <c r="O486" s="494"/>
      <c r="P486" s="494"/>
      <c r="Q486" s="494"/>
      <c r="R486" s="494"/>
      <c r="S486" s="494"/>
      <c r="T486" s="494"/>
      <c r="U486" s="494"/>
      <c r="V486" s="494"/>
      <c r="W486" s="494"/>
      <c r="X486" s="494"/>
      <c r="Y486" s="494"/>
      <c r="Z486" s="494"/>
      <c r="AA486" s="494"/>
      <c r="AB486" s="494"/>
      <c r="AH486" s="492"/>
      <c r="AI486" s="157"/>
      <c r="AJ486" s="157"/>
      <c r="AK486" s="525"/>
      <c r="AL486" s="525"/>
      <c r="AM486" s="525"/>
      <c r="AN486" s="157"/>
      <c r="AO486" s="157"/>
      <c r="AP486" s="525"/>
      <c r="AQ486" s="525"/>
      <c r="AR486" s="525"/>
      <c r="AS486" s="525"/>
      <c r="AT486" s="525"/>
      <c r="AU486" s="525"/>
      <c r="AV486" s="525"/>
      <c r="AW486" s="525"/>
      <c r="AX486" s="525"/>
      <c r="AY486" s="525"/>
      <c r="AZ486" s="525"/>
      <c r="BA486" s="157"/>
      <c r="BB486" s="157"/>
      <c r="BC486" s="157"/>
      <c r="BD486" s="157"/>
      <c r="BE486" s="157"/>
      <c r="BF486" s="157"/>
      <c r="BG486" s="157"/>
      <c r="BH486" s="157"/>
      <c r="BI486" s="157"/>
      <c r="BJ486" s="157"/>
      <c r="BK486" s="157"/>
      <c r="BL486" s="157"/>
      <c r="BM486" s="157"/>
      <c r="BN486" s="157"/>
      <c r="BO486" s="157"/>
      <c r="BP486" s="493"/>
      <c r="BQ486" s="157"/>
      <c r="BR486" s="494"/>
      <c r="BS486" s="157"/>
      <c r="BT486" s="157"/>
      <c r="BU486" s="157"/>
      <c r="BV486" s="157"/>
      <c r="BW486" s="157"/>
      <c r="BX486" s="157"/>
      <c r="BY486" s="157"/>
      <c r="BZ486" s="157"/>
      <c r="CA486" s="157"/>
      <c r="CB486" s="157"/>
      <c r="CC486" s="157"/>
      <c r="CD486" s="157"/>
      <c r="CE486" s="157"/>
      <c r="CF486" s="157"/>
      <c r="CG486" s="157"/>
      <c r="CH486" s="157"/>
      <c r="CI486" s="157"/>
      <c r="CJ486" s="157"/>
      <c r="CK486" s="157"/>
      <c r="CL486" s="157"/>
      <c r="CM486" s="157"/>
      <c r="CN486" s="157"/>
      <c r="CO486" s="157"/>
      <c r="CP486" s="157"/>
      <c r="CQ486" s="157"/>
      <c r="CR486" s="157"/>
      <c r="CS486" s="157"/>
      <c r="CT486" s="157"/>
      <c r="CU486" s="157"/>
      <c r="CV486" s="157"/>
      <c r="CW486" s="157"/>
      <c r="CX486" s="157"/>
      <c r="CY486" s="157"/>
      <c r="CZ486" s="157"/>
      <c r="DA486" s="157"/>
      <c r="DB486" s="157"/>
      <c r="DC486" s="157"/>
      <c r="DD486" s="157"/>
      <c r="DE486" s="157"/>
      <c r="DF486" s="157"/>
      <c r="DG486" s="157"/>
      <c r="DH486" s="157"/>
      <c r="DI486" s="157"/>
      <c r="DJ486" s="157"/>
      <c r="DK486" s="157"/>
      <c r="DL486" s="157"/>
      <c r="DM486" s="157"/>
      <c r="DN486" s="157"/>
      <c r="DO486" s="157"/>
      <c r="DP486" s="157"/>
      <c r="DQ486" s="157"/>
      <c r="DR486" s="157"/>
      <c r="DS486" s="157"/>
      <c r="DT486" s="157"/>
      <c r="DU486" s="157"/>
      <c r="DV486" s="157"/>
      <c r="DW486" s="157"/>
      <c r="DX486" s="157"/>
      <c r="DY486" s="157"/>
      <c r="DZ486" s="157"/>
      <c r="EA486" s="157"/>
      <c r="EB486" s="157"/>
      <c r="EC486" s="157"/>
      <c r="ED486" s="157"/>
      <c r="EE486" s="157"/>
    </row>
    <row r="487" spans="1:135" ht="9.75" customHeight="1">
      <c r="A487" s="157"/>
      <c r="B487" s="157"/>
      <c r="C487" s="157"/>
      <c r="D487" s="157"/>
      <c r="E487" s="157"/>
      <c r="F487" s="157"/>
      <c r="G487" s="157"/>
      <c r="H487" s="157"/>
      <c r="I487" s="494"/>
      <c r="J487" s="494"/>
      <c r="K487" s="494"/>
      <c r="L487" s="494"/>
      <c r="M487" s="494"/>
      <c r="N487" s="494"/>
      <c r="O487" s="494"/>
      <c r="P487" s="494"/>
      <c r="Q487" s="494"/>
      <c r="R487" s="494"/>
      <c r="S487" s="494"/>
      <c r="T487" s="494"/>
      <c r="U487" s="494"/>
      <c r="V487" s="494"/>
      <c r="W487" s="494"/>
      <c r="X487" s="494"/>
      <c r="Y487" s="494"/>
      <c r="Z487" s="494"/>
      <c r="AA487" s="494"/>
      <c r="AB487" s="494"/>
      <c r="AH487" s="492"/>
      <c r="AI487" s="157"/>
      <c r="AJ487" s="157"/>
      <c r="AK487" s="525"/>
      <c r="AL487" s="525"/>
      <c r="AM487" s="525"/>
      <c r="AN487" s="157"/>
      <c r="AO487" s="157"/>
      <c r="AP487" s="525"/>
      <c r="AQ487" s="525"/>
      <c r="AR487" s="525"/>
      <c r="AS487" s="525"/>
      <c r="AT487" s="525"/>
      <c r="AU487" s="525"/>
      <c r="AV487" s="525"/>
      <c r="AW487" s="525"/>
      <c r="AX487" s="525"/>
      <c r="AY487" s="525"/>
      <c r="AZ487" s="525"/>
      <c r="BA487" s="157"/>
      <c r="BB487" s="157"/>
      <c r="BC487" s="157"/>
      <c r="BD487" s="157"/>
      <c r="BE487" s="157"/>
      <c r="BF487" s="157"/>
      <c r="BG487" s="157"/>
      <c r="BH487" s="157"/>
      <c r="BI487" s="157"/>
      <c r="BJ487" s="157"/>
      <c r="BK487" s="157"/>
      <c r="BL487" s="157"/>
      <c r="BM487" s="157"/>
      <c r="BN487" s="157"/>
      <c r="BO487" s="157"/>
      <c r="BP487" s="493"/>
      <c r="BQ487" s="157"/>
      <c r="BR487" s="494"/>
      <c r="BS487" s="157"/>
      <c r="BT487" s="157"/>
      <c r="BU487" s="157"/>
      <c r="BV487" s="157"/>
      <c r="BW487" s="157"/>
      <c r="BX487" s="157"/>
      <c r="BY487" s="157"/>
      <c r="BZ487" s="157"/>
      <c r="CA487" s="157"/>
      <c r="CB487" s="157"/>
      <c r="CC487" s="157"/>
      <c r="CD487" s="157"/>
      <c r="CE487" s="157"/>
      <c r="CF487" s="157"/>
      <c r="CG487" s="157"/>
      <c r="CH487" s="157"/>
      <c r="CI487" s="157"/>
      <c r="CJ487" s="157"/>
      <c r="CK487" s="157"/>
      <c r="CL487" s="157"/>
      <c r="CM487" s="157"/>
      <c r="CN487" s="157"/>
      <c r="CO487" s="157"/>
      <c r="CP487" s="157"/>
      <c r="CQ487" s="157"/>
      <c r="CR487" s="157"/>
      <c r="CS487" s="157"/>
      <c r="CT487" s="157"/>
      <c r="CU487" s="157"/>
      <c r="CV487" s="157"/>
      <c r="CW487" s="157"/>
      <c r="CX487" s="157"/>
      <c r="CY487" s="157"/>
      <c r="CZ487" s="157"/>
      <c r="DA487" s="157"/>
      <c r="DB487" s="157"/>
      <c r="DC487" s="157"/>
      <c r="DD487" s="157"/>
      <c r="DE487" s="157"/>
      <c r="DF487" s="157"/>
      <c r="DG487" s="157"/>
      <c r="DH487" s="157"/>
      <c r="DI487" s="157"/>
      <c r="DJ487" s="157"/>
      <c r="DK487" s="157"/>
      <c r="DL487" s="157"/>
      <c r="DM487" s="157"/>
      <c r="DN487" s="157"/>
      <c r="DO487" s="157"/>
      <c r="DP487" s="157"/>
      <c r="DQ487" s="157"/>
      <c r="DR487" s="157"/>
      <c r="DS487" s="157"/>
      <c r="DT487" s="157"/>
      <c r="DU487" s="157"/>
      <c r="DV487" s="157"/>
      <c r="DW487" s="157"/>
      <c r="DX487" s="157"/>
      <c r="DY487" s="157"/>
      <c r="DZ487" s="157"/>
      <c r="EA487" s="157"/>
      <c r="EB487" s="157"/>
      <c r="EC487" s="157"/>
      <c r="ED487" s="157"/>
      <c r="EE487" s="157"/>
    </row>
    <row r="488" spans="1:135" ht="9.75" customHeight="1">
      <c r="A488" s="157"/>
      <c r="B488" s="157"/>
      <c r="C488" s="157"/>
      <c r="D488" s="157"/>
      <c r="E488" s="157"/>
      <c r="F488" s="157"/>
      <c r="G488" s="157"/>
      <c r="H488" s="157"/>
      <c r="I488" s="494"/>
      <c r="J488" s="494"/>
      <c r="K488" s="494"/>
      <c r="L488" s="494"/>
      <c r="M488" s="494"/>
      <c r="N488" s="494"/>
      <c r="O488" s="494"/>
      <c r="P488" s="494"/>
      <c r="Q488" s="494"/>
      <c r="R488" s="494"/>
      <c r="S488" s="494"/>
      <c r="T488" s="494"/>
      <c r="U488" s="494"/>
      <c r="V488" s="494"/>
      <c r="W488" s="494"/>
      <c r="X488" s="494"/>
      <c r="Y488" s="494"/>
      <c r="Z488" s="494"/>
      <c r="AA488" s="494"/>
      <c r="AB488" s="494"/>
      <c r="AH488" s="492"/>
      <c r="AI488" s="157"/>
      <c r="AJ488" s="157"/>
      <c r="AK488" s="525"/>
      <c r="AL488" s="525"/>
      <c r="AM488" s="525"/>
      <c r="AN488" s="157"/>
      <c r="AO488" s="157"/>
      <c r="AP488" s="525"/>
      <c r="AQ488" s="525"/>
      <c r="AR488" s="525"/>
      <c r="AS488" s="525"/>
      <c r="AT488" s="525"/>
      <c r="AU488" s="525"/>
      <c r="AV488" s="525"/>
      <c r="AW488" s="525"/>
      <c r="AX488" s="525"/>
      <c r="AY488" s="525"/>
      <c r="AZ488" s="525"/>
      <c r="BA488" s="157"/>
      <c r="BB488" s="157"/>
      <c r="BC488" s="157"/>
      <c r="BD488" s="157"/>
      <c r="BE488" s="157"/>
      <c r="BF488" s="157"/>
      <c r="BG488" s="157"/>
      <c r="BH488" s="157"/>
      <c r="BI488" s="157"/>
      <c r="BJ488" s="157"/>
      <c r="BK488" s="157"/>
      <c r="BL488" s="157"/>
      <c r="BM488" s="157"/>
      <c r="BN488" s="157"/>
      <c r="BO488" s="157"/>
      <c r="BP488" s="493"/>
      <c r="BQ488" s="157"/>
      <c r="BR488" s="494"/>
      <c r="BS488" s="157"/>
      <c r="BT488" s="157"/>
      <c r="BU488" s="157"/>
      <c r="BV488" s="157"/>
      <c r="BW488" s="157"/>
      <c r="BX488" s="157"/>
      <c r="BY488" s="157"/>
      <c r="BZ488" s="157"/>
      <c r="CA488" s="157"/>
      <c r="CB488" s="157"/>
      <c r="CC488" s="157"/>
      <c r="CD488" s="157"/>
      <c r="CE488" s="157"/>
      <c r="CF488" s="157"/>
      <c r="CG488" s="157"/>
      <c r="CH488" s="157"/>
      <c r="CI488" s="157"/>
      <c r="CJ488" s="157"/>
      <c r="CK488" s="157"/>
      <c r="CL488" s="157"/>
      <c r="CM488" s="157"/>
      <c r="CN488" s="157"/>
      <c r="CO488" s="157"/>
      <c r="CP488" s="157"/>
      <c r="CQ488" s="157"/>
      <c r="CR488" s="157"/>
      <c r="CS488" s="157"/>
      <c r="CT488" s="157"/>
      <c r="CU488" s="157"/>
      <c r="CV488" s="157"/>
      <c r="CW488" s="157"/>
      <c r="CX488" s="157"/>
      <c r="CY488" s="157"/>
      <c r="CZ488" s="157"/>
      <c r="DA488" s="157"/>
      <c r="DB488" s="157"/>
      <c r="DC488" s="157"/>
      <c r="DD488" s="157"/>
      <c r="DE488" s="157"/>
      <c r="DF488" s="157"/>
      <c r="DG488" s="157"/>
      <c r="DH488" s="157"/>
      <c r="DI488" s="157"/>
      <c r="DJ488" s="157"/>
      <c r="DK488" s="157"/>
      <c r="DL488" s="157"/>
      <c r="DM488" s="157"/>
      <c r="DN488" s="157"/>
      <c r="DO488" s="157"/>
      <c r="DP488" s="157"/>
      <c r="DQ488" s="157"/>
      <c r="DR488" s="157"/>
      <c r="DS488" s="157"/>
      <c r="DT488" s="157"/>
      <c r="DU488" s="157"/>
      <c r="DV488" s="157"/>
      <c r="DW488" s="157"/>
      <c r="DX488" s="157"/>
      <c r="DY488" s="157"/>
      <c r="DZ488" s="157"/>
      <c r="EA488" s="157"/>
      <c r="EB488" s="157"/>
      <c r="EC488" s="157"/>
      <c r="ED488" s="157"/>
      <c r="EE488" s="157"/>
    </row>
    <row r="489" spans="1:135" ht="9.75" customHeight="1">
      <c r="A489" s="157"/>
      <c r="B489" s="157"/>
      <c r="C489" s="157"/>
      <c r="D489" s="157"/>
      <c r="E489" s="157"/>
      <c r="F489" s="157"/>
      <c r="G489" s="157"/>
      <c r="H489" s="157"/>
      <c r="I489" s="494"/>
      <c r="J489" s="494"/>
      <c r="K489" s="494"/>
      <c r="L489" s="494"/>
      <c r="M489" s="494"/>
      <c r="N489" s="494"/>
      <c r="O489" s="494"/>
      <c r="P489" s="494"/>
      <c r="Q489" s="494"/>
      <c r="R489" s="494"/>
      <c r="S489" s="494"/>
      <c r="T489" s="494"/>
      <c r="U489" s="494"/>
      <c r="V489" s="494"/>
      <c r="W489" s="494"/>
      <c r="X489" s="494"/>
      <c r="Y489" s="494"/>
      <c r="Z489" s="494"/>
      <c r="AA489" s="494"/>
      <c r="AB489" s="494"/>
      <c r="AH489" s="492"/>
      <c r="AI489" s="157"/>
      <c r="AJ489" s="157"/>
      <c r="AK489" s="525"/>
      <c r="AL489" s="525"/>
      <c r="AM489" s="525"/>
      <c r="AN489" s="157"/>
      <c r="AO489" s="157"/>
      <c r="AP489" s="525"/>
      <c r="AQ489" s="525"/>
      <c r="AR489" s="525"/>
      <c r="AS489" s="525"/>
      <c r="AT489" s="525"/>
      <c r="AU489" s="525"/>
      <c r="AV489" s="525"/>
      <c r="AW489" s="525"/>
      <c r="AX489" s="525"/>
      <c r="AY489" s="525"/>
      <c r="AZ489" s="525"/>
      <c r="BA489" s="157"/>
      <c r="BB489" s="157"/>
      <c r="BC489" s="157"/>
      <c r="BD489" s="157"/>
      <c r="BE489" s="157"/>
      <c r="BF489" s="157"/>
      <c r="BG489" s="157"/>
      <c r="BH489" s="157"/>
      <c r="BI489" s="157"/>
      <c r="BJ489" s="157"/>
      <c r="BK489" s="157"/>
      <c r="BL489" s="157"/>
      <c r="BM489" s="157"/>
      <c r="BN489" s="157"/>
      <c r="BO489" s="157"/>
      <c r="BP489" s="493"/>
      <c r="BQ489" s="157"/>
      <c r="BR489" s="494"/>
      <c r="BS489" s="157"/>
      <c r="BT489" s="157"/>
      <c r="BU489" s="157"/>
      <c r="BV489" s="157"/>
      <c r="BW489" s="157"/>
      <c r="BX489" s="157"/>
      <c r="BY489" s="157"/>
      <c r="BZ489" s="157"/>
      <c r="CA489" s="157"/>
      <c r="CB489" s="157"/>
      <c r="CC489" s="157"/>
      <c r="CD489" s="157"/>
      <c r="CE489" s="157"/>
      <c r="CF489" s="157"/>
      <c r="CG489" s="157"/>
      <c r="CH489" s="157"/>
      <c r="CI489" s="157"/>
      <c r="CJ489" s="157"/>
      <c r="CK489" s="157"/>
      <c r="CL489" s="157"/>
      <c r="CM489" s="157"/>
      <c r="CN489" s="157"/>
      <c r="CO489" s="157"/>
      <c r="CP489" s="157"/>
      <c r="CQ489" s="157"/>
      <c r="CR489" s="157"/>
      <c r="CS489" s="157"/>
      <c r="CT489" s="157"/>
      <c r="CU489" s="157"/>
      <c r="CV489" s="157"/>
      <c r="CW489" s="157"/>
      <c r="CX489" s="157"/>
      <c r="CY489" s="157"/>
      <c r="CZ489" s="157"/>
      <c r="DA489" s="157"/>
      <c r="DB489" s="157"/>
      <c r="DC489" s="157"/>
      <c r="DD489" s="157"/>
      <c r="DE489" s="157"/>
      <c r="DF489" s="157"/>
      <c r="DG489" s="157"/>
      <c r="DH489" s="157"/>
      <c r="DI489" s="157"/>
      <c r="DJ489" s="157"/>
      <c r="DK489" s="157"/>
      <c r="DL489" s="157"/>
      <c r="DM489" s="157"/>
      <c r="DN489" s="157"/>
      <c r="DO489" s="157"/>
      <c r="DP489" s="157"/>
      <c r="DQ489" s="157"/>
      <c r="DR489" s="157"/>
      <c r="DS489" s="157"/>
      <c r="DT489" s="157"/>
      <c r="DU489" s="157"/>
      <c r="DV489" s="157"/>
      <c r="DW489" s="157"/>
      <c r="DX489" s="157"/>
      <c r="DY489" s="157"/>
      <c r="DZ489" s="157"/>
      <c r="EA489" s="157"/>
      <c r="EB489" s="157"/>
      <c r="EC489" s="157"/>
      <c r="ED489" s="157"/>
      <c r="EE489" s="157"/>
    </row>
    <row r="490" spans="1:135" ht="9.75" customHeight="1">
      <c r="A490" s="157"/>
      <c r="B490" s="157"/>
      <c r="C490" s="157"/>
      <c r="D490" s="157"/>
      <c r="E490" s="157"/>
      <c r="F490" s="157"/>
      <c r="G490" s="157"/>
      <c r="H490" s="157"/>
      <c r="I490" s="494"/>
      <c r="J490" s="494"/>
      <c r="K490" s="494"/>
      <c r="L490" s="494"/>
      <c r="M490" s="494"/>
      <c r="N490" s="494"/>
      <c r="O490" s="494"/>
      <c r="P490" s="494"/>
      <c r="Q490" s="494"/>
      <c r="R490" s="494"/>
      <c r="S490" s="494"/>
      <c r="T490" s="494"/>
      <c r="U490" s="494"/>
      <c r="V490" s="494"/>
      <c r="W490" s="494"/>
      <c r="X490" s="494"/>
      <c r="Y490" s="494"/>
      <c r="Z490" s="494"/>
      <c r="AA490" s="494"/>
      <c r="AB490" s="494"/>
      <c r="AH490" s="492"/>
      <c r="AI490" s="157"/>
      <c r="AJ490" s="157"/>
      <c r="AK490" s="525"/>
      <c r="AL490" s="525"/>
      <c r="AM490" s="525"/>
      <c r="AN490" s="157"/>
      <c r="AO490" s="157"/>
      <c r="AP490" s="525"/>
      <c r="AQ490" s="525"/>
      <c r="AR490" s="525"/>
      <c r="AS490" s="525"/>
      <c r="AT490" s="525"/>
      <c r="AU490" s="525"/>
      <c r="AV490" s="525"/>
      <c r="AW490" s="525"/>
      <c r="AX490" s="525"/>
      <c r="AY490" s="525"/>
      <c r="AZ490" s="525"/>
      <c r="BA490" s="157"/>
      <c r="BB490" s="157"/>
      <c r="BC490" s="157"/>
      <c r="BD490" s="157"/>
      <c r="BE490" s="157"/>
      <c r="BF490" s="157"/>
      <c r="BG490" s="157"/>
      <c r="BH490" s="157"/>
      <c r="BI490" s="157"/>
      <c r="BJ490" s="157"/>
      <c r="BK490" s="157"/>
      <c r="BL490" s="157"/>
      <c r="BM490" s="157"/>
      <c r="BN490" s="157"/>
      <c r="BO490" s="157"/>
      <c r="BP490" s="493"/>
      <c r="BQ490" s="157"/>
      <c r="BR490" s="494"/>
      <c r="BS490" s="157"/>
      <c r="BT490" s="157"/>
      <c r="BU490" s="157"/>
      <c r="BV490" s="157"/>
      <c r="BW490" s="157"/>
      <c r="BX490" s="157"/>
      <c r="BY490" s="157"/>
      <c r="BZ490" s="157"/>
      <c r="CA490" s="157"/>
      <c r="CB490" s="157"/>
      <c r="CC490" s="157"/>
      <c r="CD490" s="157"/>
      <c r="CE490" s="157"/>
      <c r="CF490" s="157"/>
      <c r="CG490" s="157"/>
      <c r="CH490" s="157"/>
      <c r="CI490" s="157"/>
      <c r="CJ490" s="157"/>
      <c r="CK490" s="157"/>
      <c r="CL490" s="157"/>
      <c r="CM490" s="157"/>
      <c r="CN490" s="157"/>
      <c r="CO490" s="157"/>
      <c r="CP490" s="157"/>
      <c r="CQ490" s="157"/>
      <c r="CR490" s="157"/>
      <c r="CS490" s="157"/>
      <c r="CT490" s="157"/>
      <c r="CU490" s="157"/>
      <c r="CV490" s="157"/>
      <c r="CW490" s="157"/>
      <c r="CX490" s="157"/>
      <c r="CY490" s="157"/>
      <c r="CZ490" s="157"/>
      <c r="DA490" s="157"/>
      <c r="DB490" s="157"/>
      <c r="DC490" s="157"/>
      <c r="DD490" s="157"/>
      <c r="DE490" s="157"/>
      <c r="DF490" s="157"/>
      <c r="DG490" s="157"/>
      <c r="DH490" s="157"/>
      <c r="DI490" s="157"/>
      <c r="DJ490" s="157"/>
      <c r="DK490" s="157"/>
      <c r="DL490" s="157"/>
      <c r="DM490" s="157"/>
      <c r="DN490" s="157"/>
      <c r="DO490" s="157"/>
      <c r="DP490" s="157"/>
      <c r="DQ490" s="157"/>
      <c r="DR490" s="157"/>
      <c r="DS490" s="157"/>
      <c r="DT490" s="157"/>
      <c r="DU490" s="157"/>
      <c r="DV490" s="157"/>
      <c r="DW490" s="157"/>
      <c r="DX490" s="157"/>
      <c r="DY490" s="157"/>
      <c r="DZ490" s="157"/>
      <c r="EA490" s="157"/>
      <c r="EB490" s="157"/>
      <c r="EC490" s="157"/>
      <c r="ED490" s="157"/>
      <c r="EE490" s="157"/>
    </row>
    <row r="491" spans="1:135" ht="9.75" customHeight="1">
      <c r="A491" s="157"/>
      <c r="B491" s="157"/>
      <c r="C491" s="157"/>
      <c r="D491" s="157"/>
      <c r="E491" s="157"/>
      <c r="F491" s="157"/>
      <c r="G491" s="157"/>
      <c r="H491" s="157"/>
      <c r="I491" s="494"/>
      <c r="J491" s="494"/>
      <c r="K491" s="494"/>
      <c r="L491" s="494"/>
      <c r="M491" s="494"/>
      <c r="N491" s="494"/>
      <c r="O491" s="494"/>
      <c r="P491" s="494"/>
      <c r="Q491" s="494"/>
      <c r="R491" s="494"/>
      <c r="S491" s="494"/>
      <c r="T491" s="494"/>
      <c r="U491" s="494"/>
      <c r="V491" s="494"/>
      <c r="W491" s="494"/>
      <c r="X491" s="494"/>
      <c r="Y491" s="494"/>
      <c r="Z491" s="494"/>
      <c r="AA491" s="494"/>
      <c r="AB491" s="494"/>
      <c r="AH491" s="492"/>
      <c r="AI491" s="157"/>
      <c r="AJ491" s="157"/>
      <c r="AK491" s="525"/>
      <c r="AL491" s="525"/>
      <c r="AM491" s="525"/>
      <c r="AN491" s="157"/>
      <c r="AO491" s="157"/>
      <c r="AP491" s="525"/>
      <c r="AQ491" s="525"/>
      <c r="AR491" s="525"/>
      <c r="AS491" s="525"/>
      <c r="AT491" s="525"/>
      <c r="AU491" s="525"/>
      <c r="AV491" s="525"/>
      <c r="AW491" s="525"/>
      <c r="AX491" s="525"/>
      <c r="AY491" s="525"/>
      <c r="AZ491" s="525"/>
      <c r="BA491" s="157"/>
      <c r="BB491" s="157"/>
      <c r="BC491" s="157"/>
      <c r="BD491" s="157"/>
      <c r="BE491" s="157"/>
      <c r="BF491" s="157"/>
      <c r="BG491" s="157"/>
      <c r="BH491" s="157"/>
      <c r="BI491" s="157"/>
      <c r="BJ491" s="157"/>
      <c r="BK491" s="157"/>
      <c r="BL491" s="157"/>
      <c r="BM491" s="157"/>
      <c r="BN491" s="157"/>
      <c r="BO491" s="157"/>
      <c r="BP491" s="493"/>
      <c r="BQ491" s="157"/>
      <c r="BR491" s="494"/>
      <c r="BS491" s="157"/>
      <c r="BT491" s="157"/>
      <c r="BU491" s="157"/>
      <c r="BV491" s="157"/>
      <c r="BW491" s="157"/>
      <c r="BX491" s="157"/>
      <c r="BY491" s="157"/>
      <c r="BZ491" s="157"/>
      <c r="CA491" s="157"/>
      <c r="CB491" s="157"/>
      <c r="CC491" s="157"/>
      <c r="CD491" s="157"/>
      <c r="CE491" s="157"/>
      <c r="CF491" s="157"/>
      <c r="CG491" s="157"/>
      <c r="CH491" s="157"/>
      <c r="CI491" s="157"/>
      <c r="CJ491" s="157"/>
      <c r="CK491" s="157"/>
      <c r="CL491" s="157"/>
      <c r="CM491" s="157"/>
      <c r="CN491" s="157"/>
      <c r="CO491" s="157"/>
      <c r="CP491" s="157"/>
      <c r="CQ491" s="157"/>
      <c r="CR491" s="157"/>
      <c r="CS491" s="157"/>
      <c r="CT491" s="157"/>
      <c r="CU491" s="157"/>
      <c r="CV491" s="157"/>
      <c r="CW491" s="157"/>
      <c r="CX491" s="157"/>
      <c r="CY491" s="157"/>
      <c r="CZ491" s="157"/>
      <c r="DA491" s="157"/>
      <c r="DB491" s="157"/>
      <c r="DC491" s="157"/>
      <c r="DD491" s="157"/>
      <c r="DE491" s="157"/>
      <c r="DF491" s="157"/>
      <c r="DG491" s="157"/>
      <c r="DH491" s="157"/>
      <c r="DI491" s="157"/>
      <c r="DJ491" s="157"/>
      <c r="DK491" s="157"/>
      <c r="DL491" s="157"/>
      <c r="DM491" s="157"/>
      <c r="DN491" s="157"/>
      <c r="DO491" s="157"/>
      <c r="DP491" s="157"/>
      <c r="DQ491" s="157"/>
      <c r="DR491" s="157"/>
      <c r="DS491" s="157"/>
      <c r="DT491" s="157"/>
      <c r="DU491" s="157"/>
      <c r="DV491" s="157"/>
      <c r="DW491" s="157"/>
      <c r="DX491" s="157"/>
      <c r="DY491" s="157"/>
      <c r="DZ491" s="157"/>
      <c r="EA491" s="157"/>
      <c r="EB491" s="157"/>
      <c r="EC491" s="157"/>
      <c r="ED491" s="157"/>
      <c r="EE491" s="157"/>
    </row>
    <row r="492" spans="1:135" ht="9.75" customHeight="1">
      <c r="A492" s="157"/>
      <c r="B492" s="157"/>
      <c r="C492" s="157"/>
      <c r="D492" s="157"/>
      <c r="E492" s="157"/>
      <c r="F492" s="157"/>
      <c r="G492" s="157"/>
      <c r="H492" s="157"/>
      <c r="I492" s="494"/>
      <c r="J492" s="494"/>
      <c r="K492" s="494"/>
      <c r="L492" s="494"/>
      <c r="M492" s="494"/>
      <c r="N492" s="494"/>
      <c r="O492" s="494"/>
      <c r="P492" s="494"/>
      <c r="Q492" s="494"/>
      <c r="R492" s="494"/>
      <c r="S492" s="494"/>
      <c r="T492" s="494"/>
      <c r="U492" s="494"/>
      <c r="V492" s="494"/>
      <c r="W492" s="494"/>
      <c r="X492" s="494"/>
      <c r="Y492" s="494"/>
      <c r="Z492" s="494"/>
      <c r="AA492" s="494"/>
      <c r="AB492" s="494"/>
      <c r="AH492" s="492"/>
      <c r="AI492" s="157"/>
      <c r="AJ492" s="157"/>
      <c r="AK492" s="525"/>
      <c r="AL492" s="525"/>
      <c r="AM492" s="525"/>
      <c r="AN492" s="157"/>
      <c r="AO492" s="157"/>
      <c r="AP492" s="525"/>
      <c r="AQ492" s="525"/>
      <c r="AR492" s="525"/>
      <c r="AS492" s="525"/>
      <c r="AT492" s="525"/>
      <c r="AU492" s="525"/>
      <c r="AV492" s="525"/>
      <c r="AW492" s="525"/>
      <c r="AX492" s="525"/>
      <c r="AY492" s="525"/>
      <c r="AZ492" s="525"/>
      <c r="BA492" s="157"/>
      <c r="BB492" s="157"/>
      <c r="BC492" s="157"/>
      <c r="BD492" s="157"/>
      <c r="BE492" s="157"/>
      <c r="BF492" s="157"/>
      <c r="BG492" s="157"/>
      <c r="BH492" s="157"/>
      <c r="BI492" s="157"/>
      <c r="BJ492" s="157"/>
      <c r="BK492" s="157"/>
      <c r="BL492" s="157"/>
      <c r="BM492" s="157"/>
      <c r="BN492" s="157"/>
      <c r="BO492" s="157"/>
      <c r="BP492" s="493"/>
      <c r="BQ492" s="157"/>
      <c r="BR492" s="494"/>
      <c r="BS492" s="157"/>
      <c r="BT492" s="157"/>
      <c r="BU492" s="157"/>
      <c r="BV492" s="157"/>
      <c r="BW492" s="157"/>
      <c r="BX492" s="157"/>
      <c r="BY492" s="157"/>
      <c r="BZ492" s="157"/>
      <c r="CA492" s="157"/>
      <c r="CB492" s="157"/>
      <c r="CC492" s="157"/>
      <c r="CD492" s="157"/>
      <c r="CE492" s="157"/>
      <c r="CF492" s="157"/>
      <c r="CG492" s="157"/>
      <c r="CH492" s="157"/>
      <c r="CI492" s="157"/>
      <c r="CJ492" s="157"/>
      <c r="CK492" s="157"/>
      <c r="CL492" s="157"/>
      <c r="CM492" s="157"/>
      <c r="CN492" s="157"/>
      <c r="CO492" s="157"/>
      <c r="CP492" s="157"/>
      <c r="CQ492" s="157"/>
      <c r="CR492" s="157"/>
      <c r="CS492" s="157"/>
      <c r="CT492" s="157"/>
      <c r="CU492" s="157"/>
      <c r="CV492" s="157"/>
      <c r="CW492" s="157"/>
      <c r="CX492" s="157"/>
      <c r="CY492" s="157"/>
      <c r="CZ492" s="157"/>
      <c r="DA492" s="157"/>
      <c r="DB492" s="157"/>
      <c r="DC492" s="157"/>
      <c r="DD492" s="157"/>
      <c r="DE492" s="157"/>
      <c r="DF492" s="157"/>
      <c r="DG492" s="157"/>
      <c r="DH492" s="157"/>
      <c r="DI492" s="157"/>
      <c r="DJ492" s="157"/>
      <c r="DK492" s="157"/>
      <c r="DL492" s="157"/>
      <c r="DM492" s="157"/>
      <c r="DN492" s="157"/>
      <c r="DO492" s="157"/>
      <c r="DP492" s="157"/>
      <c r="DQ492" s="157"/>
      <c r="DR492" s="157"/>
      <c r="DS492" s="157"/>
      <c r="DT492" s="157"/>
      <c r="DU492" s="157"/>
      <c r="DV492" s="157"/>
      <c r="DW492" s="157"/>
      <c r="DX492" s="157"/>
      <c r="DY492" s="157"/>
      <c r="DZ492" s="157"/>
      <c r="EA492" s="157"/>
      <c r="EB492" s="157"/>
      <c r="EC492" s="157"/>
      <c r="ED492" s="157"/>
      <c r="EE492" s="157"/>
    </row>
    <row r="493" spans="1:135" ht="9.75" customHeight="1">
      <c r="A493" s="157"/>
      <c r="B493" s="157"/>
      <c r="C493" s="157"/>
      <c r="D493" s="157"/>
      <c r="E493" s="157"/>
      <c r="F493" s="157"/>
      <c r="G493" s="157"/>
      <c r="H493" s="157"/>
      <c r="I493" s="494"/>
      <c r="J493" s="494"/>
      <c r="K493" s="494"/>
      <c r="L493" s="494"/>
      <c r="M493" s="494"/>
      <c r="N493" s="494"/>
      <c r="O493" s="494"/>
      <c r="P493" s="494"/>
      <c r="Q493" s="494"/>
      <c r="R493" s="494"/>
      <c r="S493" s="494"/>
      <c r="T493" s="494"/>
      <c r="U493" s="494"/>
      <c r="V493" s="494"/>
      <c r="W493" s="494"/>
      <c r="X493" s="494"/>
      <c r="Y493" s="494"/>
      <c r="Z493" s="494"/>
      <c r="AA493" s="494"/>
      <c r="AB493" s="494"/>
      <c r="AH493" s="492"/>
      <c r="AI493" s="157"/>
      <c r="AJ493" s="157"/>
      <c r="AK493" s="525"/>
      <c r="AL493" s="525"/>
      <c r="AM493" s="525"/>
      <c r="AN493" s="157"/>
      <c r="AO493" s="157"/>
      <c r="AP493" s="525"/>
      <c r="AQ493" s="525"/>
      <c r="AR493" s="525"/>
      <c r="AS493" s="525"/>
      <c r="AT493" s="525"/>
      <c r="AU493" s="525"/>
      <c r="AV493" s="525"/>
      <c r="AW493" s="525"/>
      <c r="AX493" s="525"/>
      <c r="AY493" s="525"/>
      <c r="AZ493" s="525"/>
      <c r="BA493" s="157"/>
      <c r="BB493" s="157"/>
      <c r="BC493" s="157"/>
      <c r="BD493" s="157"/>
      <c r="BE493" s="157"/>
      <c r="BF493" s="157"/>
      <c r="BG493" s="157"/>
      <c r="BH493" s="157"/>
      <c r="BI493" s="157"/>
      <c r="BJ493" s="157"/>
      <c r="BK493" s="157"/>
      <c r="BL493" s="157"/>
      <c r="BM493" s="157"/>
      <c r="BN493" s="157"/>
      <c r="BO493" s="157"/>
      <c r="BP493" s="493"/>
      <c r="BQ493" s="157"/>
      <c r="BR493" s="494"/>
      <c r="BS493" s="157"/>
      <c r="BT493" s="157"/>
      <c r="BU493" s="157"/>
      <c r="BV493" s="157"/>
      <c r="BW493" s="157"/>
      <c r="BX493" s="157"/>
      <c r="BY493" s="157"/>
      <c r="BZ493" s="157"/>
      <c r="CA493" s="157"/>
      <c r="CB493" s="157"/>
      <c r="CC493" s="157"/>
      <c r="CD493" s="157"/>
      <c r="CE493" s="157"/>
      <c r="CF493" s="157"/>
      <c r="CG493" s="157"/>
      <c r="CH493" s="157"/>
      <c r="CI493" s="157"/>
      <c r="CJ493" s="157"/>
      <c r="CK493" s="157"/>
      <c r="CL493" s="157"/>
      <c r="CM493" s="157"/>
      <c r="CN493" s="157"/>
      <c r="CO493" s="157"/>
      <c r="CP493" s="157"/>
      <c r="CQ493" s="157"/>
      <c r="CR493" s="157"/>
      <c r="CS493" s="157"/>
      <c r="CT493" s="157"/>
      <c r="CU493" s="157"/>
      <c r="CV493" s="157"/>
      <c r="CW493" s="157"/>
      <c r="CX493" s="157"/>
      <c r="CY493" s="157"/>
      <c r="CZ493" s="157"/>
      <c r="DA493" s="157"/>
      <c r="DB493" s="157"/>
      <c r="DC493" s="157"/>
      <c r="DD493" s="157"/>
      <c r="DE493" s="157"/>
      <c r="DF493" s="157"/>
      <c r="DG493" s="157"/>
      <c r="DH493" s="157"/>
      <c r="DI493" s="157"/>
      <c r="DJ493" s="157"/>
      <c r="DK493" s="157"/>
      <c r="DL493" s="157"/>
      <c r="DM493" s="157"/>
      <c r="DN493" s="157"/>
      <c r="DO493" s="157"/>
      <c r="DP493" s="157"/>
      <c r="DQ493" s="157"/>
      <c r="DR493" s="157"/>
      <c r="DS493" s="157"/>
      <c r="DT493" s="157"/>
      <c r="DU493" s="157"/>
      <c r="DV493" s="157"/>
      <c r="DW493" s="157"/>
      <c r="DX493" s="157"/>
      <c r="DY493" s="157"/>
      <c r="DZ493" s="157"/>
      <c r="EA493" s="157"/>
      <c r="EB493" s="157"/>
      <c r="EC493" s="157"/>
      <c r="ED493" s="157"/>
      <c r="EE493" s="157"/>
    </row>
    <row r="494" spans="1:135" ht="9.75" customHeight="1">
      <c r="A494" s="157"/>
      <c r="B494" s="157"/>
      <c r="C494" s="157"/>
      <c r="D494" s="157"/>
      <c r="E494" s="157"/>
      <c r="F494" s="157"/>
      <c r="G494" s="157"/>
      <c r="H494" s="157"/>
      <c r="I494" s="494"/>
      <c r="J494" s="494"/>
      <c r="K494" s="494"/>
      <c r="L494" s="494"/>
      <c r="M494" s="494"/>
      <c r="N494" s="494"/>
      <c r="O494" s="494"/>
      <c r="P494" s="494"/>
      <c r="Q494" s="494"/>
      <c r="R494" s="494"/>
      <c r="S494" s="494"/>
      <c r="T494" s="494"/>
      <c r="U494" s="494"/>
      <c r="V494" s="494"/>
      <c r="W494" s="494"/>
      <c r="X494" s="494"/>
      <c r="Y494" s="494"/>
      <c r="Z494" s="494"/>
      <c r="AA494" s="494"/>
      <c r="AB494" s="494"/>
      <c r="AH494" s="492"/>
      <c r="AI494" s="157"/>
      <c r="AJ494" s="157"/>
      <c r="AK494" s="525"/>
      <c r="AL494" s="525"/>
      <c r="AM494" s="525"/>
      <c r="AN494" s="157"/>
      <c r="AO494" s="157"/>
      <c r="AP494" s="525"/>
      <c r="AQ494" s="525"/>
      <c r="AR494" s="525"/>
      <c r="AS494" s="525"/>
      <c r="AT494" s="525"/>
      <c r="AU494" s="525"/>
      <c r="AV494" s="525"/>
      <c r="AW494" s="525"/>
      <c r="AX494" s="525"/>
      <c r="AY494" s="525"/>
      <c r="AZ494" s="525"/>
      <c r="BA494" s="157"/>
      <c r="BB494" s="157"/>
      <c r="BC494" s="157"/>
      <c r="BD494" s="157"/>
      <c r="BE494" s="157"/>
      <c r="BF494" s="157"/>
      <c r="BG494" s="157"/>
      <c r="BH494" s="157"/>
      <c r="BI494" s="157"/>
      <c r="BJ494" s="157"/>
      <c r="BK494" s="157"/>
      <c r="BL494" s="157"/>
      <c r="BM494" s="157"/>
      <c r="BN494" s="157"/>
      <c r="BO494" s="157"/>
      <c r="BP494" s="493"/>
      <c r="BQ494" s="157"/>
      <c r="BR494" s="494"/>
      <c r="BS494" s="157"/>
      <c r="BT494" s="157"/>
      <c r="BU494" s="157"/>
      <c r="BV494" s="157"/>
      <c r="BW494" s="157"/>
      <c r="BX494" s="157"/>
      <c r="BY494" s="157"/>
      <c r="BZ494" s="157"/>
      <c r="CA494" s="157"/>
      <c r="CB494" s="157"/>
      <c r="CC494" s="157"/>
      <c r="CD494" s="157"/>
      <c r="CE494" s="157"/>
      <c r="CF494" s="157"/>
      <c r="CG494" s="157"/>
      <c r="CH494" s="157"/>
      <c r="CI494" s="157"/>
      <c r="CJ494" s="157"/>
      <c r="CK494" s="157"/>
      <c r="CL494" s="157"/>
      <c r="CM494" s="157"/>
      <c r="CN494" s="157"/>
      <c r="CO494" s="157"/>
      <c r="CP494" s="157"/>
      <c r="CQ494" s="157"/>
      <c r="CR494" s="157"/>
      <c r="CS494" s="157"/>
      <c r="CT494" s="157"/>
      <c r="CU494" s="157"/>
      <c r="CV494" s="157"/>
      <c r="CW494" s="157"/>
      <c r="CX494" s="157"/>
      <c r="CY494" s="157"/>
      <c r="CZ494" s="157"/>
      <c r="DA494" s="157"/>
      <c r="DB494" s="157"/>
      <c r="DC494" s="157"/>
      <c r="DD494" s="157"/>
      <c r="DE494" s="157"/>
      <c r="DF494" s="157"/>
      <c r="DG494" s="157"/>
      <c r="DH494" s="157"/>
      <c r="DI494" s="157"/>
      <c r="DJ494" s="157"/>
      <c r="DK494" s="157"/>
      <c r="DL494" s="157"/>
      <c r="DM494" s="157"/>
      <c r="DN494" s="157"/>
      <c r="DO494" s="157"/>
      <c r="DP494" s="157"/>
      <c r="DQ494" s="157"/>
      <c r="DR494" s="157"/>
      <c r="DS494" s="157"/>
      <c r="DT494" s="157"/>
      <c r="DU494" s="157"/>
      <c r="DV494" s="157"/>
      <c r="DW494" s="157"/>
      <c r="DX494" s="157"/>
      <c r="DY494" s="157"/>
      <c r="DZ494" s="157"/>
      <c r="EA494" s="157"/>
      <c r="EB494" s="157"/>
      <c r="EC494" s="157"/>
      <c r="ED494" s="157"/>
      <c r="EE494" s="157"/>
    </row>
    <row r="495" spans="1:135" ht="9.75" customHeight="1">
      <c r="A495" s="157"/>
      <c r="B495" s="157"/>
      <c r="C495" s="157"/>
      <c r="D495" s="157"/>
      <c r="E495" s="157"/>
      <c r="F495" s="157"/>
      <c r="G495" s="157"/>
      <c r="H495" s="157"/>
      <c r="I495" s="494"/>
      <c r="J495" s="494"/>
      <c r="K495" s="494"/>
      <c r="L495" s="494"/>
      <c r="M495" s="494"/>
      <c r="N495" s="494"/>
      <c r="O495" s="494"/>
      <c r="P495" s="494"/>
      <c r="Q495" s="494"/>
      <c r="R495" s="494"/>
      <c r="S495" s="494"/>
      <c r="T495" s="494"/>
      <c r="U495" s="494"/>
      <c r="V495" s="494"/>
      <c r="W495" s="494"/>
      <c r="X495" s="494"/>
      <c r="Y495" s="494"/>
      <c r="Z495" s="494"/>
      <c r="AA495" s="494"/>
      <c r="AB495" s="494"/>
      <c r="AH495" s="492"/>
      <c r="AI495" s="157"/>
      <c r="AJ495" s="157"/>
      <c r="AK495" s="525"/>
      <c r="AL495" s="525"/>
      <c r="AM495" s="525"/>
      <c r="AN495" s="157"/>
      <c r="AO495" s="157"/>
      <c r="AP495" s="525"/>
      <c r="AQ495" s="525"/>
      <c r="AR495" s="525"/>
      <c r="AS495" s="525"/>
      <c r="AT495" s="525"/>
      <c r="AU495" s="525"/>
      <c r="AV495" s="525"/>
      <c r="AW495" s="525"/>
      <c r="AX495" s="525"/>
      <c r="AY495" s="525"/>
      <c r="AZ495" s="525"/>
      <c r="BA495" s="157"/>
      <c r="BB495" s="157"/>
      <c r="BC495" s="157"/>
      <c r="BD495" s="157"/>
      <c r="BE495" s="157"/>
      <c r="BF495" s="157"/>
      <c r="BG495" s="157"/>
      <c r="BH495" s="157"/>
      <c r="BI495" s="157"/>
      <c r="BJ495" s="157"/>
      <c r="BK495" s="157"/>
      <c r="BL495" s="157"/>
      <c r="BM495" s="157"/>
      <c r="BN495" s="157"/>
      <c r="BO495" s="157"/>
      <c r="BP495" s="493"/>
      <c r="BQ495" s="157"/>
      <c r="BR495" s="494"/>
      <c r="BS495" s="157"/>
      <c r="BT495" s="157"/>
      <c r="BU495" s="157"/>
      <c r="BV495" s="157"/>
      <c r="BW495" s="157"/>
      <c r="BX495" s="157"/>
      <c r="BY495" s="157"/>
      <c r="BZ495" s="157"/>
      <c r="CA495" s="157"/>
      <c r="CB495" s="157"/>
      <c r="CC495" s="157"/>
      <c r="CD495" s="157"/>
      <c r="CE495" s="157"/>
      <c r="CF495" s="157"/>
      <c r="CG495" s="157"/>
      <c r="CH495" s="157"/>
      <c r="CI495" s="157"/>
      <c r="CJ495" s="157"/>
      <c r="CK495" s="157"/>
      <c r="CL495" s="157"/>
      <c r="CM495" s="157"/>
      <c r="CN495" s="157"/>
      <c r="CO495" s="157"/>
      <c r="CP495" s="157"/>
      <c r="CQ495" s="157"/>
      <c r="CR495" s="157"/>
      <c r="CS495" s="157"/>
      <c r="CT495" s="157"/>
      <c r="CU495" s="157"/>
      <c r="CV495" s="157"/>
      <c r="CW495" s="157"/>
      <c r="CX495" s="157"/>
      <c r="CY495" s="157"/>
      <c r="CZ495" s="157"/>
      <c r="DA495" s="157"/>
      <c r="DB495" s="157"/>
      <c r="DC495" s="157"/>
      <c r="DD495" s="157"/>
      <c r="DE495" s="157"/>
      <c r="DF495" s="157"/>
      <c r="DG495" s="157"/>
      <c r="DH495" s="157"/>
      <c r="DI495" s="157"/>
      <c r="DJ495" s="157"/>
      <c r="DK495" s="157"/>
      <c r="DL495" s="157"/>
      <c r="DM495" s="157"/>
      <c r="DN495" s="157"/>
      <c r="DO495" s="157"/>
      <c r="DP495" s="157"/>
      <c r="DQ495" s="157"/>
      <c r="DR495" s="157"/>
      <c r="DS495" s="157"/>
      <c r="DT495" s="157"/>
      <c r="DU495" s="157"/>
      <c r="DV495" s="157"/>
      <c r="DW495" s="157"/>
      <c r="DX495" s="157"/>
      <c r="DY495" s="157"/>
      <c r="DZ495" s="157"/>
      <c r="EA495" s="157"/>
      <c r="EB495" s="157"/>
      <c r="EC495" s="157"/>
      <c r="ED495" s="157"/>
      <c r="EE495" s="157"/>
    </row>
    <row r="496" spans="1:135" ht="9.75" customHeight="1">
      <c r="A496" s="157"/>
      <c r="B496" s="157"/>
      <c r="C496" s="157"/>
      <c r="D496" s="157"/>
      <c r="E496" s="157"/>
      <c r="F496" s="157"/>
      <c r="G496" s="157"/>
      <c r="H496" s="157"/>
      <c r="I496" s="494"/>
      <c r="J496" s="494"/>
      <c r="K496" s="494"/>
      <c r="L496" s="494"/>
      <c r="M496" s="494"/>
      <c r="N496" s="494"/>
      <c r="O496" s="494"/>
      <c r="P496" s="494"/>
      <c r="Q496" s="494"/>
      <c r="R496" s="494"/>
      <c r="S496" s="494"/>
      <c r="T496" s="494"/>
      <c r="U496" s="494"/>
      <c r="V496" s="494"/>
      <c r="W496" s="494"/>
      <c r="X496" s="494"/>
      <c r="Y496" s="494"/>
      <c r="Z496" s="494"/>
      <c r="AA496" s="494"/>
      <c r="AB496" s="494"/>
      <c r="AH496" s="492"/>
      <c r="AI496" s="157"/>
      <c r="AJ496" s="157"/>
      <c r="AK496" s="525"/>
      <c r="AL496" s="525"/>
      <c r="AM496" s="525"/>
      <c r="AN496" s="157"/>
      <c r="AO496" s="157"/>
      <c r="AP496" s="525"/>
      <c r="AQ496" s="525"/>
      <c r="AR496" s="525"/>
      <c r="AS496" s="525"/>
      <c r="AT496" s="525"/>
      <c r="AU496" s="525"/>
      <c r="AV496" s="525"/>
      <c r="AW496" s="525"/>
      <c r="AX496" s="525"/>
      <c r="AY496" s="525"/>
      <c r="AZ496" s="525"/>
      <c r="BA496" s="157"/>
      <c r="BB496" s="157"/>
      <c r="BC496" s="157"/>
      <c r="BD496" s="157"/>
      <c r="BE496" s="157"/>
      <c r="BF496" s="157"/>
      <c r="BG496" s="157"/>
      <c r="BH496" s="157"/>
      <c r="BI496" s="157"/>
      <c r="BJ496" s="157"/>
      <c r="BK496" s="157"/>
      <c r="BL496" s="157"/>
      <c r="BM496" s="157"/>
      <c r="BN496" s="157"/>
      <c r="BO496" s="157"/>
      <c r="BP496" s="493"/>
      <c r="BQ496" s="157"/>
      <c r="BR496" s="494"/>
      <c r="BS496" s="157"/>
      <c r="BT496" s="157"/>
      <c r="BU496" s="157"/>
      <c r="BV496" s="157"/>
      <c r="BW496" s="157"/>
      <c r="BX496" s="157"/>
      <c r="BY496" s="157"/>
      <c r="BZ496" s="157"/>
      <c r="CA496" s="157"/>
      <c r="CB496" s="157"/>
      <c r="CC496" s="157"/>
      <c r="CD496" s="157"/>
      <c r="CE496" s="157"/>
      <c r="CF496" s="157"/>
      <c r="CG496" s="157"/>
      <c r="CH496" s="157"/>
      <c r="CI496" s="157"/>
      <c r="CJ496" s="157"/>
      <c r="CK496" s="157"/>
      <c r="CL496" s="157"/>
      <c r="CM496" s="157"/>
      <c r="CN496" s="157"/>
      <c r="CO496" s="157"/>
      <c r="CP496" s="157"/>
      <c r="CQ496" s="157"/>
      <c r="CR496" s="157"/>
      <c r="CS496" s="157"/>
      <c r="CT496" s="157"/>
      <c r="CU496" s="157"/>
      <c r="CV496" s="157"/>
      <c r="CW496" s="157"/>
      <c r="CX496" s="157"/>
      <c r="CY496" s="157"/>
      <c r="CZ496" s="157"/>
      <c r="DA496" s="157"/>
      <c r="DB496" s="157"/>
      <c r="DC496" s="157"/>
      <c r="DD496" s="157"/>
      <c r="DE496" s="157"/>
      <c r="DF496" s="157"/>
      <c r="DG496" s="157"/>
      <c r="DH496" s="157"/>
      <c r="DI496" s="157"/>
      <c r="DJ496" s="157"/>
      <c r="DK496" s="157"/>
      <c r="DL496" s="157"/>
      <c r="DM496" s="157"/>
      <c r="DN496" s="157"/>
      <c r="DO496" s="157"/>
      <c r="DP496" s="157"/>
      <c r="DQ496" s="157"/>
      <c r="DR496" s="157"/>
      <c r="DS496" s="157"/>
      <c r="DT496" s="157"/>
      <c r="DU496" s="157"/>
      <c r="DV496" s="157"/>
      <c r="DW496" s="157"/>
      <c r="DX496" s="157"/>
      <c r="DY496" s="157"/>
      <c r="DZ496" s="157"/>
      <c r="EA496" s="157"/>
      <c r="EB496" s="157"/>
      <c r="EC496" s="157"/>
      <c r="ED496" s="157"/>
      <c r="EE496" s="157"/>
    </row>
    <row r="497" spans="1:135" ht="9.75" customHeight="1">
      <c r="A497" s="157"/>
      <c r="B497" s="157"/>
      <c r="C497" s="157"/>
      <c r="D497" s="157"/>
      <c r="E497" s="157"/>
      <c r="F497" s="157"/>
      <c r="G497" s="157"/>
      <c r="H497" s="157"/>
      <c r="I497" s="494"/>
      <c r="J497" s="494"/>
      <c r="K497" s="494"/>
      <c r="L497" s="494"/>
      <c r="M497" s="494"/>
      <c r="N497" s="494"/>
      <c r="O497" s="494"/>
      <c r="P497" s="494"/>
      <c r="Q497" s="494"/>
      <c r="R497" s="494"/>
      <c r="S497" s="494"/>
      <c r="T497" s="494"/>
      <c r="U497" s="494"/>
      <c r="V497" s="494"/>
      <c r="W497" s="494"/>
      <c r="X497" s="494"/>
      <c r="Y497" s="494"/>
      <c r="Z497" s="494"/>
      <c r="AA497" s="494"/>
      <c r="AB497" s="494"/>
      <c r="AH497" s="492"/>
      <c r="AI497" s="157"/>
      <c r="AJ497" s="157"/>
      <c r="AK497" s="525"/>
      <c r="AL497" s="525"/>
      <c r="AM497" s="525"/>
      <c r="AN497" s="157"/>
      <c r="AO497" s="157"/>
      <c r="AP497" s="525"/>
      <c r="AQ497" s="525"/>
      <c r="AR497" s="525"/>
      <c r="AS497" s="525"/>
      <c r="AT497" s="525"/>
      <c r="AU497" s="525"/>
      <c r="AV497" s="525"/>
      <c r="AW497" s="525"/>
      <c r="AX497" s="525"/>
      <c r="AY497" s="525"/>
      <c r="AZ497" s="525"/>
      <c r="BA497" s="157"/>
      <c r="BB497" s="157"/>
      <c r="BC497" s="157"/>
      <c r="BD497" s="157"/>
      <c r="BE497" s="157"/>
      <c r="BF497" s="157"/>
      <c r="BG497" s="157"/>
      <c r="BH497" s="157"/>
      <c r="BI497" s="157"/>
      <c r="BJ497" s="157"/>
      <c r="BK497" s="157"/>
      <c r="BL497" s="157"/>
      <c r="BM497" s="157"/>
      <c r="BN497" s="157"/>
      <c r="BO497" s="157"/>
      <c r="BP497" s="493"/>
      <c r="BQ497" s="157"/>
      <c r="BR497" s="494"/>
      <c r="BS497" s="157"/>
      <c r="BT497" s="157"/>
      <c r="BU497" s="157"/>
      <c r="BV497" s="157"/>
      <c r="BW497" s="157"/>
      <c r="BX497" s="157"/>
      <c r="BY497" s="157"/>
      <c r="BZ497" s="157"/>
      <c r="CA497" s="157"/>
      <c r="CB497" s="157"/>
      <c r="CC497" s="157"/>
      <c r="CD497" s="157"/>
      <c r="CE497" s="157"/>
      <c r="CF497" s="157"/>
      <c r="CG497" s="157"/>
      <c r="CH497" s="157"/>
      <c r="CI497" s="157"/>
      <c r="CJ497" s="157"/>
      <c r="CK497" s="157"/>
      <c r="CL497" s="157"/>
      <c r="CM497" s="157"/>
      <c r="CN497" s="157"/>
      <c r="CO497" s="157"/>
      <c r="CP497" s="157"/>
      <c r="CQ497" s="157"/>
      <c r="CR497" s="157"/>
      <c r="CS497" s="157"/>
      <c r="CT497" s="157"/>
      <c r="CU497" s="157"/>
      <c r="CV497" s="157"/>
      <c r="CW497" s="157"/>
      <c r="CX497" s="157"/>
      <c r="CY497" s="157"/>
      <c r="CZ497" s="157"/>
      <c r="DA497" s="157"/>
      <c r="DB497" s="157"/>
      <c r="DC497" s="157"/>
      <c r="DD497" s="157"/>
      <c r="DE497" s="157"/>
      <c r="DF497" s="157"/>
      <c r="DG497" s="157"/>
      <c r="DH497" s="157"/>
      <c r="DI497" s="157"/>
      <c r="DJ497" s="157"/>
      <c r="DK497" s="157"/>
      <c r="DL497" s="157"/>
      <c r="DM497" s="157"/>
      <c r="DN497" s="157"/>
      <c r="DO497" s="157"/>
      <c r="DP497" s="157"/>
      <c r="DQ497" s="157"/>
      <c r="DR497" s="157"/>
      <c r="DS497" s="157"/>
      <c r="DT497" s="157"/>
      <c r="DU497" s="157"/>
      <c r="DV497" s="157"/>
      <c r="DW497" s="157"/>
      <c r="DX497" s="157"/>
      <c r="DY497" s="157"/>
      <c r="DZ497" s="157"/>
      <c r="EA497" s="157"/>
      <c r="EB497" s="157"/>
      <c r="EC497" s="157"/>
      <c r="ED497" s="157"/>
      <c r="EE497" s="157"/>
    </row>
    <row r="498" spans="1:135" ht="9.75" customHeight="1">
      <c r="A498" s="157"/>
      <c r="B498" s="157"/>
      <c r="C498" s="157"/>
      <c r="D498" s="157"/>
      <c r="E498" s="157"/>
      <c r="F498" s="157"/>
      <c r="G498" s="157"/>
      <c r="H498" s="157"/>
      <c r="I498" s="494"/>
      <c r="J498" s="494"/>
      <c r="K498" s="494"/>
      <c r="L498" s="494"/>
      <c r="M498" s="494"/>
      <c r="N498" s="494"/>
      <c r="O498" s="494"/>
      <c r="P498" s="494"/>
      <c r="Q498" s="494"/>
      <c r="R498" s="494"/>
      <c r="S498" s="494"/>
      <c r="T498" s="494"/>
      <c r="U498" s="494"/>
      <c r="V498" s="494"/>
      <c r="W498" s="494"/>
      <c r="X498" s="494"/>
      <c r="Y498" s="494"/>
      <c r="Z498" s="494"/>
      <c r="AA498" s="494"/>
      <c r="AB498" s="494"/>
      <c r="AH498" s="492"/>
      <c r="AI498" s="157"/>
      <c r="AJ498" s="157"/>
      <c r="AK498" s="525"/>
      <c r="AL498" s="525"/>
      <c r="AM498" s="525"/>
      <c r="AN498" s="157"/>
      <c r="AO498" s="157"/>
      <c r="AP498" s="525"/>
      <c r="AQ498" s="525"/>
      <c r="AR498" s="525"/>
      <c r="AS498" s="525"/>
      <c r="AT498" s="525"/>
      <c r="AU498" s="525"/>
      <c r="AV498" s="525"/>
      <c r="AW498" s="525"/>
      <c r="AX498" s="525"/>
      <c r="AY498" s="525"/>
      <c r="AZ498" s="525"/>
      <c r="BA498" s="157"/>
      <c r="BB498" s="157"/>
      <c r="BC498" s="157"/>
      <c r="BD498" s="157"/>
      <c r="BE498" s="157"/>
      <c r="BF498" s="157"/>
      <c r="BG498" s="157"/>
      <c r="BH498" s="157"/>
      <c r="BI498" s="157"/>
      <c r="BJ498" s="157"/>
      <c r="BK498" s="157"/>
      <c r="BL498" s="157"/>
      <c r="BM498" s="157"/>
      <c r="BN498" s="157"/>
      <c r="BO498" s="157"/>
      <c r="BP498" s="493"/>
      <c r="BQ498" s="157"/>
      <c r="BR498" s="494"/>
      <c r="BS498" s="157"/>
      <c r="BT498" s="157"/>
      <c r="BU498" s="157"/>
      <c r="BV498" s="157"/>
      <c r="BW498" s="157"/>
      <c r="BX498" s="157"/>
      <c r="BY498" s="157"/>
      <c r="BZ498" s="157"/>
      <c r="CA498" s="157"/>
      <c r="CB498" s="157"/>
      <c r="CC498" s="157"/>
      <c r="CD498" s="157"/>
      <c r="CE498" s="157"/>
      <c r="CF498" s="157"/>
      <c r="CG498" s="157"/>
      <c r="CH498" s="157"/>
      <c r="CI498" s="157"/>
      <c r="CJ498" s="157"/>
      <c r="CK498" s="157"/>
      <c r="CL498" s="157"/>
      <c r="CM498" s="157"/>
      <c r="CN498" s="157"/>
      <c r="CO498" s="157"/>
      <c r="CP498" s="157"/>
      <c r="CQ498" s="157"/>
      <c r="CR498" s="157"/>
      <c r="CS498" s="157"/>
      <c r="CT498" s="157"/>
      <c r="CU498" s="157"/>
      <c r="CV498" s="157"/>
      <c r="CW498" s="157"/>
      <c r="CX498" s="157"/>
      <c r="CY498" s="157"/>
      <c r="CZ498" s="157"/>
      <c r="DA498" s="157"/>
      <c r="DB498" s="157"/>
      <c r="DC498" s="157"/>
      <c r="DD498" s="157"/>
      <c r="DE498" s="157"/>
      <c r="DF498" s="157"/>
      <c r="DG498" s="157"/>
      <c r="DH498" s="157"/>
      <c r="DI498" s="157"/>
      <c r="DJ498" s="157"/>
      <c r="DK498" s="157"/>
      <c r="DL498" s="157"/>
      <c r="DM498" s="157"/>
      <c r="DN498" s="157"/>
      <c r="DO498" s="157"/>
      <c r="DP498" s="157"/>
      <c r="DQ498" s="157"/>
      <c r="DR498" s="157"/>
      <c r="DS498" s="157"/>
      <c r="DT498" s="157"/>
      <c r="DU498" s="157"/>
      <c r="DV498" s="157"/>
      <c r="DW498" s="157"/>
      <c r="DX498" s="157"/>
      <c r="DY498" s="157"/>
      <c r="DZ498" s="157"/>
      <c r="EA498" s="157"/>
      <c r="EB498" s="157"/>
      <c r="EC498" s="157"/>
      <c r="ED498" s="157"/>
      <c r="EE498" s="157"/>
    </row>
    <row r="499" spans="1:135" ht="9.75" customHeight="1">
      <c r="A499" s="157"/>
      <c r="B499" s="157"/>
      <c r="C499" s="157"/>
      <c r="D499" s="157"/>
      <c r="E499" s="157"/>
      <c r="F499" s="157"/>
      <c r="G499" s="157"/>
      <c r="H499" s="157"/>
      <c r="I499" s="494"/>
      <c r="J499" s="494"/>
      <c r="K499" s="494"/>
      <c r="L499" s="494"/>
      <c r="M499" s="494"/>
      <c r="N499" s="494"/>
      <c r="O499" s="494"/>
      <c r="P499" s="494"/>
      <c r="Q499" s="494"/>
      <c r="R499" s="494"/>
      <c r="S499" s="494"/>
      <c r="T499" s="494"/>
      <c r="U499" s="494"/>
      <c r="V499" s="494"/>
      <c r="W499" s="494"/>
      <c r="X499" s="494"/>
      <c r="Y499" s="494"/>
      <c r="Z499" s="494"/>
      <c r="AA499" s="494"/>
      <c r="AB499" s="494"/>
      <c r="AH499" s="492"/>
      <c r="AI499" s="157"/>
      <c r="AJ499" s="157"/>
      <c r="AK499" s="525"/>
      <c r="AL499" s="525"/>
      <c r="AM499" s="525"/>
      <c r="AN499" s="157"/>
      <c r="AO499" s="157"/>
      <c r="AP499" s="525"/>
      <c r="AQ499" s="525"/>
      <c r="AR499" s="525"/>
      <c r="AS499" s="525"/>
      <c r="AT499" s="525"/>
      <c r="AU499" s="525"/>
      <c r="AV499" s="525"/>
      <c r="AW499" s="525"/>
      <c r="AX499" s="525"/>
      <c r="AY499" s="525"/>
      <c r="AZ499" s="525"/>
      <c r="BA499" s="157"/>
      <c r="BB499" s="157"/>
      <c r="BC499" s="157"/>
      <c r="BD499" s="157"/>
      <c r="BE499" s="157"/>
      <c r="BF499" s="157"/>
      <c r="BG499" s="157"/>
      <c r="BH499" s="157"/>
      <c r="BI499" s="157"/>
      <c r="BJ499" s="157"/>
      <c r="BK499" s="157"/>
      <c r="BL499" s="157"/>
      <c r="BM499" s="157"/>
      <c r="BN499" s="157"/>
      <c r="BO499" s="157"/>
      <c r="BP499" s="493"/>
      <c r="BQ499" s="157"/>
      <c r="BR499" s="494"/>
      <c r="BS499" s="157"/>
      <c r="BT499" s="157"/>
      <c r="BU499" s="157"/>
      <c r="BV499" s="157"/>
      <c r="BW499" s="157"/>
      <c r="BX499" s="157"/>
      <c r="BY499" s="157"/>
      <c r="BZ499" s="157"/>
      <c r="CA499" s="157"/>
      <c r="CB499" s="157"/>
      <c r="CC499" s="157"/>
      <c r="CD499" s="157"/>
      <c r="CE499" s="157"/>
      <c r="CF499" s="157"/>
      <c r="CG499" s="157"/>
      <c r="CH499" s="157"/>
      <c r="CI499" s="157"/>
      <c r="CJ499" s="157"/>
      <c r="CK499" s="157"/>
      <c r="CL499" s="157"/>
      <c r="CM499" s="157"/>
      <c r="CN499" s="157"/>
      <c r="CO499" s="157"/>
      <c r="CP499" s="157"/>
      <c r="CQ499" s="157"/>
      <c r="CR499" s="157"/>
      <c r="CS499" s="157"/>
      <c r="CT499" s="157"/>
      <c r="CU499" s="157"/>
      <c r="CV499" s="157"/>
      <c r="CW499" s="157"/>
      <c r="CX499" s="157"/>
      <c r="CY499" s="157"/>
      <c r="CZ499" s="157"/>
      <c r="DA499" s="157"/>
      <c r="DB499" s="157"/>
      <c r="DC499" s="157"/>
      <c r="DD499" s="157"/>
      <c r="DE499" s="157"/>
      <c r="DF499" s="157"/>
      <c r="DG499" s="157"/>
      <c r="DH499" s="157"/>
      <c r="DI499" s="157"/>
      <c r="DJ499" s="157"/>
      <c r="DK499" s="157"/>
      <c r="DL499" s="157"/>
      <c r="DM499" s="157"/>
      <c r="DN499" s="157"/>
      <c r="DO499" s="157"/>
      <c r="DP499" s="157"/>
      <c r="DQ499" s="157"/>
      <c r="DR499" s="157"/>
      <c r="DS499" s="157"/>
      <c r="DT499" s="157"/>
      <c r="DU499" s="157"/>
      <c r="DV499" s="157"/>
      <c r="DW499" s="157"/>
      <c r="DX499" s="157"/>
      <c r="DY499" s="157"/>
      <c r="DZ499" s="157"/>
      <c r="EA499" s="157"/>
      <c r="EB499" s="157"/>
      <c r="EC499" s="157"/>
      <c r="ED499" s="157"/>
      <c r="EE499" s="157"/>
    </row>
    <row r="500" spans="1:135" ht="9.75" customHeight="1">
      <c r="A500" s="157"/>
      <c r="B500" s="157"/>
      <c r="C500" s="157"/>
      <c r="D500" s="157"/>
      <c r="E500" s="157"/>
      <c r="F500" s="157"/>
      <c r="G500" s="157"/>
      <c r="H500" s="157"/>
      <c r="I500" s="494"/>
      <c r="J500" s="494"/>
      <c r="K500" s="494"/>
      <c r="L500" s="494"/>
      <c r="M500" s="494"/>
      <c r="N500" s="494"/>
      <c r="O500" s="494"/>
      <c r="P500" s="494"/>
      <c r="Q500" s="494"/>
      <c r="R500" s="494"/>
      <c r="S500" s="494"/>
      <c r="T500" s="494"/>
      <c r="U500" s="494"/>
      <c r="V500" s="494"/>
      <c r="W500" s="494"/>
      <c r="X500" s="494"/>
      <c r="Y500" s="494"/>
      <c r="Z500" s="494"/>
      <c r="AA500" s="494"/>
      <c r="AB500" s="494"/>
      <c r="AH500" s="492"/>
      <c r="AI500" s="157"/>
      <c r="AJ500" s="157"/>
      <c r="AK500" s="525"/>
      <c r="AL500" s="525"/>
      <c r="AM500" s="525"/>
      <c r="AN500" s="157"/>
      <c r="AO500" s="157"/>
      <c r="AP500" s="525"/>
      <c r="AQ500" s="525"/>
      <c r="AR500" s="525"/>
      <c r="AS500" s="525"/>
      <c r="AT500" s="525"/>
      <c r="AU500" s="525"/>
      <c r="AV500" s="525"/>
      <c r="AW500" s="525"/>
      <c r="AX500" s="525"/>
      <c r="AY500" s="525"/>
      <c r="AZ500" s="525"/>
      <c r="BA500" s="157"/>
      <c r="BB500" s="157"/>
      <c r="BC500" s="157"/>
      <c r="BD500" s="157"/>
      <c r="BE500" s="157"/>
      <c r="BF500" s="157"/>
      <c r="BG500" s="157"/>
      <c r="BH500" s="157"/>
      <c r="BI500" s="157"/>
      <c r="BJ500" s="157"/>
      <c r="BK500" s="157"/>
      <c r="BL500" s="157"/>
      <c r="BM500" s="157"/>
      <c r="BN500" s="157"/>
      <c r="BO500" s="157"/>
      <c r="BP500" s="493"/>
      <c r="BQ500" s="157"/>
      <c r="BR500" s="494"/>
      <c r="BS500" s="157"/>
      <c r="BT500" s="157"/>
      <c r="BU500" s="157"/>
      <c r="BV500" s="157"/>
      <c r="BW500" s="157"/>
      <c r="BX500" s="157"/>
      <c r="BY500" s="157"/>
      <c r="BZ500" s="157"/>
      <c r="CA500" s="157"/>
      <c r="CB500" s="157"/>
      <c r="CC500" s="157"/>
      <c r="CD500" s="157"/>
      <c r="CE500" s="157"/>
      <c r="CF500" s="157"/>
      <c r="CG500" s="157"/>
      <c r="CH500" s="157"/>
      <c r="CI500" s="157"/>
      <c r="CJ500" s="157"/>
      <c r="CK500" s="157"/>
      <c r="CL500" s="157"/>
      <c r="CM500" s="157"/>
      <c r="CN500" s="157"/>
      <c r="CO500" s="157"/>
      <c r="CP500" s="157"/>
      <c r="CQ500" s="157"/>
      <c r="CR500" s="157"/>
      <c r="CS500" s="157"/>
      <c r="CT500" s="157"/>
      <c r="CU500" s="157"/>
      <c r="CV500" s="157"/>
      <c r="CW500" s="157"/>
      <c r="CX500" s="157"/>
      <c r="CY500" s="157"/>
      <c r="CZ500" s="157"/>
      <c r="DA500" s="157"/>
      <c r="DB500" s="157"/>
      <c r="DC500" s="157"/>
      <c r="DD500" s="157"/>
      <c r="DE500" s="157"/>
      <c r="DF500" s="157"/>
      <c r="DG500" s="157"/>
      <c r="DH500" s="157"/>
      <c r="DI500" s="157"/>
      <c r="DJ500" s="157"/>
      <c r="DK500" s="157"/>
      <c r="DL500" s="157"/>
      <c r="DM500" s="157"/>
      <c r="DN500" s="157"/>
      <c r="DO500" s="157"/>
      <c r="DP500" s="157"/>
      <c r="DQ500" s="157"/>
      <c r="DR500" s="157"/>
      <c r="DS500" s="157"/>
      <c r="DT500" s="157"/>
      <c r="DU500" s="157"/>
      <c r="DV500" s="157"/>
      <c r="DW500" s="157"/>
      <c r="DX500" s="157"/>
      <c r="DY500" s="157"/>
      <c r="DZ500" s="157"/>
      <c r="EA500" s="157"/>
      <c r="EB500" s="157"/>
      <c r="EC500" s="157"/>
      <c r="ED500" s="157"/>
      <c r="EE500" s="157"/>
    </row>
    <row r="501" spans="1:135" ht="9.75" customHeight="1">
      <c r="A501" s="157"/>
      <c r="B501" s="157"/>
      <c r="C501" s="157"/>
      <c r="D501" s="157"/>
      <c r="E501" s="157"/>
      <c r="F501" s="157"/>
      <c r="G501" s="157"/>
      <c r="H501" s="157"/>
      <c r="I501" s="494"/>
      <c r="J501" s="494"/>
      <c r="K501" s="494"/>
      <c r="L501" s="494"/>
      <c r="M501" s="494"/>
      <c r="N501" s="494"/>
      <c r="O501" s="494"/>
      <c r="P501" s="494"/>
      <c r="Q501" s="494"/>
      <c r="R501" s="494"/>
      <c r="S501" s="494"/>
      <c r="T501" s="494"/>
      <c r="U501" s="494"/>
      <c r="V501" s="494"/>
      <c r="W501" s="494"/>
      <c r="X501" s="494"/>
      <c r="Y501" s="494"/>
      <c r="Z501" s="494"/>
      <c r="AA501" s="494"/>
      <c r="AB501" s="494"/>
      <c r="AH501" s="492"/>
      <c r="AI501" s="157"/>
      <c r="AJ501" s="157"/>
      <c r="AK501" s="525"/>
      <c r="AL501" s="525"/>
      <c r="AM501" s="525"/>
      <c r="AN501" s="157"/>
      <c r="AO501" s="157"/>
      <c r="AP501" s="525"/>
      <c r="AQ501" s="525"/>
      <c r="AR501" s="525"/>
      <c r="AS501" s="525"/>
      <c r="AT501" s="525"/>
      <c r="AU501" s="525"/>
      <c r="AV501" s="525"/>
      <c r="AW501" s="525"/>
      <c r="AX501" s="525"/>
      <c r="AY501" s="525"/>
      <c r="AZ501" s="525"/>
      <c r="BA501" s="157"/>
      <c r="BB501" s="157"/>
      <c r="BC501" s="157"/>
      <c r="BD501" s="157"/>
      <c r="BE501" s="157"/>
      <c r="BF501" s="157"/>
      <c r="BG501" s="157"/>
      <c r="BH501" s="157"/>
      <c r="BI501" s="157"/>
      <c r="BJ501" s="157"/>
      <c r="BK501" s="157"/>
      <c r="BL501" s="157"/>
      <c r="BM501" s="157"/>
      <c r="BN501" s="157"/>
      <c r="BO501" s="157"/>
      <c r="BP501" s="493"/>
      <c r="BQ501" s="157"/>
      <c r="BR501" s="494"/>
      <c r="BS501" s="157"/>
      <c r="BT501" s="157"/>
      <c r="BU501" s="157"/>
      <c r="BV501" s="157"/>
      <c r="BW501" s="157"/>
      <c r="BX501" s="157"/>
      <c r="BY501" s="157"/>
      <c r="BZ501" s="157"/>
      <c r="CA501" s="157"/>
      <c r="CB501" s="157"/>
      <c r="CC501" s="157"/>
      <c r="CD501" s="157"/>
      <c r="CE501" s="157"/>
      <c r="CF501" s="157"/>
      <c r="CG501" s="157"/>
      <c r="CH501" s="157"/>
      <c r="CI501" s="157"/>
      <c r="CJ501" s="157"/>
      <c r="CK501" s="157"/>
      <c r="CL501" s="157"/>
      <c r="CM501" s="157"/>
      <c r="CN501" s="157"/>
      <c r="CO501" s="157"/>
      <c r="CP501" s="157"/>
      <c r="CQ501" s="157"/>
      <c r="CR501" s="157"/>
      <c r="CS501" s="157"/>
      <c r="CT501" s="157"/>
      <c r="CU501" s="157"/>
      <c r="CV501" s="157"/>
      <c r="CW501" s="157"/>
      <c r="CX501" s="157"/>
      <c r="CY501" s="157"/>
      <c r="CZ501" s="157"/>
      <c r="DA501" s="157"/>
      <c r="DB501" s="157"/>
      <c r="DC501" s="157"/>
      <c r="DD501" s="157"/>
      <c r="DE501" s="157"/>
      <c r="DF501" s="157"/>
      <c r="DG501" s="157"/>
      <c r="DH501" s="157"/>
      <c r="DI501" s="157"/>
      <c r="DJ501" s="157"/>
      <c r="DK501" s="157"/>
      <c r="DL501" s="157"/>
      <c r="DM501" s="157"/>
      <c r="DN501" s="157"/>
      <c r="DO501" s="157"/>
      <c r="DP501" s="157"/>
      <c r="DQ501" s="157"/>
      <c r="DR501" s="157"/>
      <c r="DS501" s="157"/>
      <c r="DT501" s="157"/>
      <c r="DU501" s="157"/>
      <c r="DV501" s="157"/>
      <c r="DW501" s="157"/>
      <c r="DX501" s="157"/>
      <c r="DY501" s="157"/>
      <c r="DZ501" s="157"/>
      <c r="EA501" s="157"/>
      <c r="EB501" s="157"/>
      <c r="EC501" s="157"/>
      <c r="ED501" s="157"/>
      <c r="EE501" s="157"/>
    </row>
    <row r="502" spans="1:135" ht="9.75" customHeight="1">
      <c r="A502" s="157"/>
      <c r="B502" s="157"/>
      <c r="C502" s="157"/>
      <c r="D502" s="157"/>
      <c r="E502" s="157"/>
      <c r="F502" s="157"/>
      <c r="G502" s="157"/>
      <c r="H502" s="157"/>
      <c r="I502" s="494"/>
      <c r="J502" s="494"/>
      <c r="K502" s="494"/>
      <c r="L502" s="494"/>
      <c r="M502" s="494"/>
      <c r="N502" s="494"/>
      <c r="O502" s="494"/>
      <c r="P502" s="494"/>
      <c r="Q502" s="494"/>
      <c r="R502" s="494"/>
      <c r="S502" s="494"/>
      <c r="T502" s="494"/>
      <c r="U502" s="494"/>
      <c r="V502" s="494"/>
      <c r="W502" s="494"/>
      <c r="X502" s="494"/>
      <c r="Y502" s="494"/>
      <c r="Z502" s="494"/>
      <c r="AA502" s="494"/>
      <c r="AB502" s="494"/>
      <c r="AH502" s="492"/>
      <c r="AI502" s="157"/>
      <c r="AJ502" s="157"/>
      <c r="AK502" s="525"/>
      <c r="AL502" s="525"/>
      <c r="AM502" s="525"/>
      <c r="AN502" s="157"/>
      <c r="AO502" s="157"/>
      <c r="AP502" s="525"/>
      <c r="AQ502" s="525"/>
      <c r="AR502" s="525"/>
      <c r="AS502" s="525"/>
      <c r="AT502" s="525"/>
      <c r="AU502" s="525"/>
      <c r="AV502" s="525"/>
      <c r="AW502" s="525"/>
      <c r="AX502" s="525"/>
      <c r="AY502" s="525"/>
      <c r="AZ502" s="525"/>
      <c r="BA502" s="157"/>
      <c r="BB502" s="157"/>
      <c r="BC502" s="157"/>
      <c r="BD502" s="157"/>
      <c r="BE502" s="157"/>
      <c r="BF502" s="157"/>
      <c r="BG502" s="157"/>
      <c r="BH502" s="157"/>
      <c r="BI502" s="157"/>
      <c r="BJ502" s="157"/>
      <c r="BK502" s="157"/>
      <c r="BL502" s="157"/>
      <c r="BM502" s="157"/>
      <c r="BN502" s="157"/>
      <c r="BO502" s="157"/>
      <c r="BP502" s="493"/>
      <c r="BQ502" s="157"/>
      <c r="BR502" s="494"/>
      <c r="BS502" s="157"/>
      <c r="BT502" s="157"/>
      <c r="BU502" s="157"/>
      <c r="BV502" s="157"/>
      <c r="BW502" s="157"/>
      <c r="BX502" s="157"/>
      <c r="BY502" s="157"/>
      <c r="BZ502" s="157"/>
      <c r="CA502" s="157"/>
      <c r="CB502" s="157"/>
      <c r="CC502" s="157"/>
      <c r="CD502" s="157"/>
      <c r="CE502" s="157"/>
      <c r="CF502" s="157"/>
      <c r="CG502" s="157"/>
      <c r="CH502" s="157"/>
      <c r="CI502" s="157"/>
      <c r="CJ502" s="157"/>
      <c r="CK502" s="157"/>
      <c r="CL502" s="157"/>
      <c r="CM502" s="157"/>
      <c r="CN502" s="157"/>
      <c r="CO502" s="157"/>
      <c r="CP502" s="157"/>
      <c r="CQ502" s="157"/>
      <c r="CR502" s="157"/>
      <c r="CS502" s="157"/>
      <c r="CT502" s="157"/>
      <c r="CU502" s="157"/>
      <c r="CV502" s="157"/>
      <c r="CW502" s="157"/>
      <c r="CX502" s="157"/>
      <c r="CY502" s="157"/>
      <c r="CZ502" s="157"/>
      <c r="DA502" s="157"/>
      <c r="DB502" s="157"/>
      <c r="DC502" s="157"/>
      <c r="DD502" s="157"/>
      <c r="DE502" s="157"/>
      <c r="DF502" s="157"/>
      <c r="DG502" s="157"/>
      <c r="DH502" s="157"/>
      <c r="DI502" s="157"/>
      <c r="DJ502" s="157"/>
      <c r="DK502" s="157"/>
      <c r="DL502" s="157"/>
      <c r="DM502" s="157"/>
      <c r="DN502" s="157"/>
      <c r="DO502" s="157"/>
      <c r="DP502" s="157"/>
      <c r="DQ502" s="157"/>
      <c r="DR502" s="157"/>
      <c r="DS502" s="157"/>
      <c r="DT502" s="157"/>
      <c r="DU502" s="157"/>
      <c r="DV502" s="157"/>
      <c r="DW502" s="157"/>
      <c r="DX502" s="157"/>
      <c r="DY502" s="157"/>
      <c r="DZ502" s="157"/>
      <c r="EA502" s="157"/>
      <c r="EB502" s="157"/>
      <c r="EC502" s="157"/>
      <c r="ED502" s="157"/>
      <c r="EE502" s="157"/>
    </row>
    <row r="503" spans="1:135" ht="9.75" customHeight="1">
      <c r="A503" s="157"/>
      <c r="B503" s="157"/>
      <c r="C503" s="157"/>
      <c r="D503" s="157"/>
      <c r="E503" s="157"/>
      <c r="F503" s="157"/>
      <c r="G503" s="157"/>
      <c r="H503" s="157"/>
      <c r="I503" s="494"/>
      <c r="J503" s="494"/>
      <c r="K503" s="494"/>
      <c r="L503" s="494"/>
      <c r="M503" s="494"/>
      <c r="N503" s="494"/>
      <c r="O503" s="494"/>
      <c r="P503" s="494"/>
      <c r="Q503" s="494"/>
      <c r="R503" s="494"/>
      <c r="S503" s="494"/>
      <c r="T503" s="494"/>
      <c r="U503" s="494"/>
      <c r="V503" s="494"/>
      <c r="W503" s="494"/>
      <c r="X503" s="494"/>
      <c r="Y503" s="494"/>
      <c r="Z503" s="494"/>
      <c r="AA503" s="494"/>
      <c r="AB503" s="494"/>
      <c r="AH503" s="492"/>
      <c r="AI503" s="157"/>
      <c r="AJ503" s="157"/>
      <c r="AK503" s="525"/>
      <c r="AL503" s="525"/>
      <c r="AM503" s="525"/>
      <c r="AN503" s="157"/>
      <c r="AO503" s="157"/>
      <c r="AP503" s="525"/>
      <c r="AQ503" s="525"/>
      <c r="AR503" s="525"/>
      <c r="AS503" s="525"/>
      <c r="AT503" s="525"/>
      <c r="AU503" s="525"/>
      <c r="AV503" s="525"/>
      <c r="AW503" s="525"/>
      <c r="AX503" s="525"/>
      <c r="AY503" s="525"/>
      <c r="AZ503" s="525"/>
      <c r="BA503" s="157"/>
      <c r="BB503" s="157"/>
      <c r="BC503" s="157"/>
      <c r="BD503" s="157"/>
      <c r="BE503" s="157"/>
      <c r="BF503" s="157"/>
      <c r="BG503" s="157"/>
      <c r="BH503" s="157"/>
      <c r="BI503" s="157"/>
      <c r="BJ503" s="157"/>
      <c r="BK503" s="157"/>
      <c r="BL503" s="157"/>
      <c r="BM503" s="157"/>
      <c r="BN503" s="157"/>
      <c r="BO503" s="157"/>
      <c r="BP503" s="493"/>
      <c r="BQ503" s="157"/>
      <c r="BR503" s="494"/>
      <c r="BS503" s="157"/>
      <c r="BT503" s="157"/>
      <c r="BU503" s="157"/>
      <c r="BV503" s="157"/>
      <c r="BW503" s="157"/>
      <c r="BX503" s="157"/>
      <c r="BY503" s="157"/>
      <c r="BZ503" s="157"/>
      <c r="CA503" s="157"/>
      <c r="CB503" s="157"/>
      <c r="CC503" s="157"/>
      <c r="CD503" s="157"/>
      <c r="CE503" s="157"/>
      <c r="CF503" s="157"/>
      <c r="CG503" s="157"/>
      <c r="CH503" s="157"/>
      <c r="CI503" s="157"/>
      <c r="CJ503" s="157"/>
      <c r="CK503" s="157"/>
      <c r="CL503" s="157"/>
      <c r="CM503" s="157"/>
      <c r="CN503" s="157"/>
      <c r="CO503" s="157"/>
      <c r="CP503" s="157"/>
      <c r="CQ503" s="157"/>
      <c r="CR503" s="157"/>
      <c r="CS503" s="157"/>
      <c r="CT503" s="157"/>
      <c r="CU503" s="157"/>
      <c r="CV503" s="157"/>
      <c r="CW503" s="157"/>
      <c r="CX503" s="157"/>
      <c r="CY503" s="157"/>
      <c r="CZ503" s="157"/>
      <c r="DA503" s="157"/>
      <c r="DB503" s="157"/>
      <c r="DC503" s="157"/>
      <c r="DD503" s="157"/>
      <c r="DE503" s="157"/>
      <c r="DF503" s="157"/>
      <c r="DG503" s="157"/>
      <c r="DH503" s="157"/>
      <c r="DI503" s="157"/>
      <c r="DJ503" s="157"/>
      <c r="DK503" s="157"/>
      <c r="DL503" s="157"/>
      <c r="DM503" s="157"/>
      <c r="DN503" s="157"/>
      <c r="DO503" s="157"/>
      <c r="DP503" s="157"/>
      <c r="DQ503" s="157"/>
      <c r="DR503" s="157"/>
      <c r="DS503" s="157"/>
      <c r="DT503" s="157"/>
      <c r="DU503" s="157"/>
      <c r="DV503" s="157"/>
      <c r="DW503" s="157"/>
      <c r="DX503" s="157"/>
      <c r="DY503" s="157"/>
      <c r="DZ503" s="157"/>
      <c r="EA503" s="157"/>
      <c r="EB503" s="157"/>
      <c r="EC503" s="157"/>
      <c r="ED503" s="157"/>
      <c r="EE503" s="157"/>
    </row>
    <row r="504" spans="1:135" ht="9.75" customHeight="1">
      <c r="A504" s="157"/>
      <c r="B504" s="157"/>
      <c r="C504" s="157"/>
      <c r="D504" s="157"/>
      <c r="E504" s="157"/>
      <c r="F504" s="157"/>
      <c r="G504" s="157"/>
      <c r="H504" s="157"/>
      <c r="I504" s="494"/>
      <c r="J504" s="494"/>
      <c r="K504" s="494"/>
      <c r="L504" s="494"/>
      <c r="M504" s="494"/>
      <c r="N504" s="494"/>
      <c r="O504" s="494"/>
      <c r="P504" s="494"/>
      <c r="Q504" s="494"/>
      <c r="R504" s="494"/>
      <c r="S504" s="494"/>
      <c r="T504" s="494"/>
      <c r="U504" s="494"/>
      <c r="V504" s="494"/>
      <c r="W504" s="494"/>
      <c r="X504" s="494"/>
      <c r="Y504" s="494"/>
      <c r="Z504" s="494"/>
      <c r="AA504" s="494"/>
      <c r="AB504" s="494"/>
      <c r="AH504" s="492"/>
      <c r="AI504" s="157"/>
      <c r="AJ504" s="157"/>
      <c r="AK504" s="525"/>
      <c r="AL504" s="525"/>
      <c r="AM504" s="525"/>
      <c r="AN504" s="157"/>
      <c r="AO504" s="157"/>
      <c r="AP504" s="525"/>
      <c r="AQ504" s="525"/>
      <c r="AR504" s="525"/>
      <c r="AS504" s="525"/>
      <c r="AT504" s="525"/>
      <c r="AU504" s="525"/>
      <c r="AV504" s="525"/>
      <c r="AW504" s="525"/>
      <c r="AX504" s="525"/>
      <c r="AY504" s="525"/>
      <c r="AZ504" s="525"/>
      <c r="BA504" s="157"/>
      <c r="BB504" s="157"/>
      <c r="BC504" s="157"/>
      <c r="BD504" s="157"/>
      <c r="BE504" s="157"/>
      <c r="BF504" s="157"/>
      <c r="BG504" s="157"/>
      <c r="BH504" s="157"/>
      <c r="BI504" s="157"/>
      <c r="BJ504" s="157"/>
      <c r="BK504" s="157"/>
      <c r="BL504" s="157"/>
      <c r="BM504" s="157"/>
      <c r="BN504" s="157"/>
      <c r="BO504" s="157"/>
      <c r="BP504" s="493"/>
      <c r="BQ504" s="157"/>
      <c r="BR504" s="494"/>
      <c r="BS504" s="157"/>
      <c r="BT504" s="157"/>
      <c r="BU504" s="157"/>
      <c r="BV504" s="157"/>
      <c r="BW504" s="157"/>
      <c r="BX504" s="157"/>
      <c r="BY504" s="157"/>
      <c r="BZ504" s="157"/>
      <c r="CA504" s="157"/>
      <c r="CB504" s="157"/>
      <c r="CC504" s="157"/>
      <c r="CD504" s="157"/>
      <c r="CE504" s="157"/>
      <c r="CF504" s="157"/>
      <c r="CG504" s="157"/>
      <c r="CH504" s="157"/>
      <c r="CI504" s="157"/>
      <c r="CJ504" s="157"/>
      <c r="CK504" s="157"/>
      <c r="CL504" s="157"/>
      <c r="CM504" s="157"/>
      <c r="CN504" s="157"/>
      <c r="CO504" s="157"/>
      <c r="CP504" s="157"/>
      <c r="CQ504" s="157"/>
      <c r="CR504" s="157"/>
      <c r="CS504" s="157"/>
      <c r="CT504" s="157"/>
      <c r="CU504" s="157"/>
      <c r="CV504" s="157"/>
      <c r="CW504" s="157"/>
      <c r="CX504" s="157"/>
      <c r="CY504" s="157"/>
      <c r="CZ504" s="157"/>
      <c r="DA504" s="157"/>
      <c r="DB504" s="157"/>
      <c r="DC504" s="157"/>
      <c r="DD504" s="157"/>
      <c r="DE504" s="157"/>
      <c r="DF504" s="157"/>
      <c r="DG504" s="157"/>
      <c r="DH504" s="157"/>
      <c r="DI504" s="157"/>
      <c r="DJ504" s="157"/>
      <c r="DK504" s="157"/>
      <c r="DL504" s="157"/>
      <c r="DM504" s="157"/>
      <c r="DN504" s="157"/>
      <c r="DO504" s="157"/>
      <c r="DP504" s="157"/>
      <c r="DQ504" s="157"/>
      <c r="DR504" s="157"/>
      <c r="DS504" s="157"/>
      <c r="DT504" s="157"/>
      <c r="DU504" s="157"/>
      <c r="DV504" s="157"/>
      <c r="DW504" s="157"/>
      <c r="DX504" s="157"/>
      <c r="DY504" s="157"/>
      <c r="DZ504" s="157"/>
      <c r="EA504" s="157"/>
      <c r="EB504" s="157"/>
      <c r="EC504" s="157"/>
      <c r="ED504" s="157"/>
      <c r="EE504" s="157"/>
    </row>
    <row r="505" spans="1:135" ht="9.75" customHeight="1">
      <c r="A505" s="157"/>
      <c r="B505" s="157"/>
      <c r="C505" s="157"/>
      <c r="D505" s="157"/>
      <c r="E505" s="157"/>
      <c r="F505" s="157"/>
      <c r="G505" s="157"/>
      <c r="H505" s="157"/>
      <c r="I505" s="494"/>
      <c r="J505" s="494"/>
      <c r="K505" s="494"/>
      <c r="L505" s="494"/>
      <c r="M505" s="494"/>
      <c r="N505" s="494"/>
      <c r="O505" s="494"/>
      <c r="P505" s="494"/>
      <c r="Q505" s="494"/>
      <c r="R505" s="494"/>
      <c r="S505" s="494"/>
      <c r="T505" s="494"/>
      <c r="U505" s="494"/>
      <c r="V505" s="494"/>
      <c r="W505" s="494"/>
      <c r="X505" s="494"/>
      <c r="Y505" s="494"/>
      <c r="Z505" s="494"/>
      <c r="AA505" s="494"/>
      <c r="AB505" s="494"/>
      <c r="AH505" s="492"/>
      <c r="AI505" s="157"/>
      <c r="AJ505" s="157"/>
      <c r="AK505" s="525"/>
      <c r="AL505" s="525"/>
      <c r="AM505" s="525"/>
      <c r="AN505" s="157"/>
      <c r="AO505" s="157"/>
      <c r="AP505" s="525"/>
      <c r="AQ505" s="525"/>
      <c r="AR505" s="525"/>
      <c r="AS505" s="525"/>
      <c r="AT505" s="525"/>
      <c r="AU505" s="525"/>
      <c r="AV505" s="525"/>
      <c r="AW505" s="525"/>
      <c r="AX505" s="525"/>
      <c r="AY505" s="525"/>
      <c r="AZ505" s="525"/>
      <c r="BA505" s="157"/>
      <c r="BB505" s="157"/>
      <c r="BC505" s="157"/>
      <c r="BD505" s="157"/>
      <c r="BE505" s="157"/>
      <c r="BF505" s="157"/>
      <c r="BG505" s="157"/>
      <c r="BH505" s="157"/>
      <c r="BI505" s="157"/>
      <c r="BJ505" s="157"/>
      <c r="BK505" s="157"/>
      <c r="BL505" s="157"/>
      <c r="BM505" s="157"/>
      <c r="BN505" s="157"/>
      <c r="BO505" s="157"/>
      <c r="BP505" s="493"/>
      <c r="BQ505" s="157"/>
      <c r="BR505" s="494"/>
      <c r="BS505" s="157"/>
      <c r="BT505" s="157"/>
      <c r="BU505" s="157"/>
      <c r="BV505" s="157"/>
      <c r="BW505" s="157"/>
      <c r="BX505" s="157"/>
      <c r="BY505" s="157"/>
      <c r="BZ505" s="157"/>
      <c r="CA505" s="157"/>
      <c r="CB505" s="157"/>
      <c r="CC505" s="157"/>
      <c r="CD505" s="157"/>
      <c r="CE505" s="157"/>
      <c r="CF505" s="157"/>
      <c r="CG505" s="157"/>
      <c r="CH505" s="157"/>
      <c r="CI505" s="157"/>
      <c r="CJ505" s="157"/>
      <c r="CK505" s="157"/>
      <c r="CL505" s="157"/>
      <c r="CM505" s="157"/>
      <c r="CN505" s="157"/>
      <c r="CO505" s="157"/>
      <c r="CP505" s="157"/>
      <c r="CQ505" s="157"/>
      <c r="CR505" s="157"/>
      <c r="CS505" s="157"/>
      <c r="CT505" s="157"/>
      <c r="CU505" s="157"/>
      <c r="CV505" s="157"/>
      <c r="CW505" s="157"/>
      <c r="CX505" s="157"/>
      <c r="CY505" s="157"/>
      <c r="CZ505" s="157"/>
      <c r="DA505" s="157"/>
      <c r="DB505" s="157"/>
      <c r="DC505" s="157"/>
      <c r="DD505" s="157"/>
      <c r="DE505" s="157"/>
      <c r="DF505" s="157"/>
      <c r="DG505" s="157"/>
      <c r="DH505" s="157"/>
      <c r="DI505" s="157"/>
      <c r="DJ505" s="157"/>
      <c r="DK505" s="157"/>
      <c r="DL505" s="157"/>
      <c r="DM505" s="157"/>
      <c r="DN505" s="157"/>
      <c r="DO505" s="157"/>
      <c r="DP505" s="157"/>
      <c r="DQ505" s="157"/>
      <c r="DR505" s="157"/>
      <c r="DS505" s="157"/>
      <c r="DT505" s="157"/>
      <c r="DU505" s="157"/>
      <c r="DV505" s="157"/>
      <c r="DW505" s="157"/>
      <c r="DX505" s="157"/>
      <c r="DY505" s="157"/>
      <c r="DZ505" s="157"/>
      <c r="EA505" s="157"/>
      <c r="EB505" s="157"/>
      <c r="EC505" s="157"/>
      <c r="ED505" s="157"/>
      <c r="EE505" s="157"/>
    </row>
    <row r="506" spans="1:135" ht="9.75" customHeight="1">
      <c r="A506" s="157"/>
      <c r="B506" s="157"/>
      <c r="C506" s="157"/>
      <c r="D506" s="157"/>
      <c r="E506" s="157"/>
      <c r="F506" s="157"/>
      <c r="G506" s="157"/>
      <c r="H506" s="157"/>
      <c r="I506" s="494"/>
      <c r="J506" s="494"/>
      <c r="K506" s="494"/>
      <c r="L506" s="494"/>
      <c r="M506" s="494"/>
      <c r="N506" s="494"/>
      <c r="O506" s="494"/>
      <c r="P506" s="494"/>
      <c r="Q506" s="494"/>
      <c r="R506" s="494"/>
      <c r="S506" s="494"/>
      <c r="T506" s="494"/>
      <c r="U506" s="494"/>
      <c r="V506" s="494"/>
      <c r="W506" s="494"/>
      <c r="X506" s="494"/>
      <c r="Y506" s="494"/>
      <c r="Z506" s="494"/>
      <c r="AA506" s="494"/>
      <c r="AB506" s="494"/>
      <c r="AH506" s="492"/>
      <c r="AI506" s="157"/>
      <c r="AJ506" s="157"/>
      <c r="AK506" s="525"/>
      <c r="AL506" s="525"/>
      <c r="AM506" s="525"/>
      <c r="AN506" s="157"/>
      <c r="AO506" s="157"/>
      <c r="AP506" s="525"/>
      <c r="AQ506" s="525"/>
      <c r="AR506" s="525"/>
      <c r="AS506" s="525"/>
      <c r="AT506" s="525"/>
      <c r="AU506" s="525"/>
      <c r="AV506" s="525"/>
      <c r="AW506" s="525"/>
      <c r="AX506" s="525"/>
      <c r="AY506" s="525"/>
      <c r="AZ506" s="525"/>
      <c r="BA506" s="157"/>
      <c r="BB506" s="157"/>
      <c r="BC506" s="157"/>
      <c r="BD506" s="157"/>
      <c r="BE506" s="157"/>
      <c r="BF506" s="157"/>
      <c r="BG506" s="157"/>
      <c r="BH506" s="157"/>
      <c r="BI506" s="157"/>
      <c r="BJ506" s="157"/>
      <c r="BK506" s="157"/>
      <c r="BL506" s="157"/>
      <c r="BM506" s="157"/>
      <c r="BN506" s="157"/>
      <c r="BO506" s="157"/>
      <c r="BP506" s="493"/>
      <c r="BQ506" s="157"/>
      <c r="BR506" s="494"/>
      <c r="BS506" s="157"/>
      <c r="BT506" s="157"/>
      <c r="BU506" s="157"/>
      <c r="BV506" s="157"/>
      <c r="BW506" s="157"/>
      <c r="BX506" s="157"/>
      <c r="BY506" s="157"/>
      <c r="BZ506" s="157"/>
      <c r="CA506" s="157"/>
      <c r="CB506" s="157"/>
      <c r="CC506" s="157"/>
      <c r="CD506" s="157"/>
      <c r="CE506" s="157"/>
      <c r="CF506" s="157"/>
      <c r="CG506" s="157"/>
      <c r="CH506" s="157"/>
      <c r="CI506" s="157"/>
      <c r="CJ506" s="157"/>
      <c r="CK506" s="157"/>
      <c r="CL506" s="157"/>
      <c r="CM506" s="157"/>
      <c r="CN506" s="157"/>
      <c r="CO506" s="157"/>
      <c r="CP506" s="157"/>
      <c r="CQ506" s="157"/>
      <c r="CR506" s="157"/>
      <c r="CS506" s="157"/>
      <c r="CT506" s="157"/>
      <c r="CU506" s="157"/>
      <c r="CV506" s="157"/>
      <c r="CW506" s="157"/>
      <c r="CX506" s="157"/>
      <c r="CY506" s="157"/>
      <c r="CZ506" s="157"/>
      <c r="DA506" s="157"/>
      <c r="DB506" s="157"/>
      <c r="DC506" s="157"/>
      <c r="DD506" s="157"/>
      <c r="DE506" s="157"/>
      <c r="DF506" s="157"/>
      <c r="DG506" s="157"/>
      <c r="DH506" s="157"/>
      <c r="DI506" s="157"/>
      <c r="DJ506" s="157"/>
      <c r="DK506" s="157"/>
      <c r="DL506" s="157"/>
      <c r="DM506" s="157"/>
      <c r="DN506" s="157"/>
      <c r="DO506" s="157"/>
      <c r="DP506" s="157"/>
      <c r="DQ506" s="157"/>
      <c r="DR506" s="157"/>
      <c r="DS506" s="157"/>
      <c r="DT506" s="157"/>
      <c r="DU506" s="157"/>
      <c r="DV506" s="157"/>
      <c r="DW506" s="157"/>
      <c r="DX506" s="157"/>
      <c r="DY506" s="157"/>
      <c r="DZ506" s="157"/>
      <c r="EA506" s="157"/>
      <c r="EB506" s="157"/>
      <c r="EC506" s="157"/>
      <c r="ED506" s="157"/>
      <c r="EE506" s="157"/>
    </row>
    <row r="507" spans="1:135" ht="9.75" customHeight="1">
      <c r="A507" s="157"/>
      <c r="B507" s="157"/>
      <c r="C507" s="157"/>
      <c r="D507" s="157"/>
      <c r="E507" s="157"/>
      <c r="F507" s="157"/>
      <c r="G507" s="157"/>
      <c r="H507" s="157"/>
      <c r="I507" s="494"/>
      <c r="J507" s="494"/>
      <c r="K507" s="494"/>
      <c r="L507" s="494"/>
      <c r="M507" s="494"/>
      <c r="N507" s="494"/>
      <c r="O507" s="494"/>
      <c r="P507" s="494"/>
      <c r="Q507" s="494"/>
      <c r="R507" s="494"/>
      <c r="S507" s="494"/>
      <c r="T507" s="494"/>
      <c r="U507" s="494"/>
      <c r="V507" s="494"/>
      <c r="W507" s="494"/>
      <c r="X507" s="494"/>
      <c r="Y507" s="494"/>
      <c r="Z507" s="494"/>
      <c r="AA507" s="494"/>
      <c r="AB507" s="494"/>
      <c r="AH507" s="492"/>
      <c r="AI507" s="157"/>
      <c r="AJ507" s="157"/>
      <c r="AK507" s="525"/>
      <c r="AL507" s="525"/>
      <c r="AM507" s="525"/>
      <c r="AN507" s="157"/>
      <c r="AO507" s="157"/>
      <c r="AP507" s="525"/>
      <c r="AQ507" s="525"/>
      <c r="AR507" s="525"/>
      <c r="AS507" s="525"/>
      <c r="AT507" s="525"/>
      <c r="AU507" s="525"/>
      <c r="AV507" s="525"/>
      <c r="AW507" s="525"/>
      <c r="AX507" s="525"/>
      <c r="AY507" s="525"/>
      <c r="AZ507" s="525"/>
      <c r="BA507" s="157"/>
      <c r="BB507" s="157"/>
      <c r="BC507" s="157"/>
      <c r="BD507" s="157"/>
      <c r="BE507" s="157"/>
      <c r="BF507" s="157"/>
      <c r="BG507" s="157"/>
      <c r="BH507" s="157"/>
      <c r="BI507" s="157"/>
      <c r="BJ507" s="157"/>
      <c r="BK507" s="157"/>
      <c r="BL507" s="157"/>
      <c r="BM507" s="157"/>
      <c r="BN507" s="157"/>
      <c r="BO507" s="157"/>
      <c r="BP507" s="493"/>
      <c r="BQ507" s="157"/>
      <c r="BR507" s="494"/>
      <c r="BS507" s="157"/>
      <c r="BT507" s="157"/>
      <c r="BU507" s="157"/>
      <c r="BV507" s="157"/>
      <c r="BW507" s="157"/>
      <c r="BX507" s="157"/>
      <c r="BY507" s="157"/>
      <c r="BZ507" s="157"/>
      <c r="CA507" s="157"/>
      <c r="CB507" s="157"/>
      <c r="CC507" s="157"/>
      <c r="CD507" s="157"/>
      <c r="CE507" s="157"/>
      <c r="CF507" s="157"/>
      <c r="CG507" s="157"/>
      <c r="CH507" s="157"/>
      <c r="CI507" s="157"/>
      <c r="CJ507" s="157"/>
      <c r="CK507" s="157"/>
      <c r="CL507" s="157"/>
      <c r="CM507" s="157"/>
      <c r="CN507" s="157"/>
      <c r="CO507" s="157"/>
      <c r="CP507" s="157"/>
      <c r="CQ507" s="157"/>
      <c r="CR507" s="157"/>
      <c r="CS507" s="157"/>
      <c r="CT507" s="157"/>
      <c r="CU507" s="157"/>
      <c r="CV507" s="157"/>
      <c r="CW507" s="157"/>
      <c r="CX507" s="157"/>
      <c r="CY507" s="157"/>
      <c r="CZ507" s="157"/>
      <c r="DA507" s="157"/>
      <c r="DB507" s="157"/>
      <c r="DC507" s="157"/>
      <c r="DD507" s="157"/>
      <c r="DE507" s="157"/>
      <c r="DF507" s="157"/>
      <c r="DG507" s="157"/>
      <c r="DH507" s="157"/>
      <c r="DI507" s="157"/>
      <c r="DJ507" s="157"/>
      <c r="DK507" s="157"/>
      <c r="DL507" s="157"/>
      <c r="DM507" s="157"/>
      <c r="DN507" s="157"/>
      <c r="DO507" s="157"/>
      <c r="DP507" s="157"/>
      <c r="DQ507" s="157"/>
      <c r="DR507" s="157"/>
      <c r="DS507" s="157"/>
      <c r="DT507" s="157"/>
      <c r="DU507" s="157"/>
      <c r="DV507" s="157"/>
      <c r="DW507" s="157"/>
      <c r="DX507" s="157"/>
      <c r="DY507" s="157"/>
      <c r="DZ507" s="157"/>
      <c r="EA507" s="157"/>
      <c r="EB507" s="157"/>
      <c r="EC507" s="157"/>
      <c r="ED507" s="157"/>
      <c r="EE507" s="157"/>
    </row>
    <row r="508" spans="1:135" ht="9.75" customHeight="1">
      <c r="A508" s="157"/>
      <c r="B508" s="157"/>
      <c r="C508" s="157"/>
      <c r="D508" s="157"/>
      <c r="E508" s="157"/>
      <c r="F508" s="157"/>
      <c r="G508" s="157"/>
      <c r="H508" s="157"/>
      <c r="I508" s="494"/>
      <c r="J508" s="494"/>
      <c r="K508" s="494"/>
      <c r="L508" s="494"/>
      <c r="M508" s="494"/>
      <c r="N508" s="494"/>
      <c r="O508" s="494"/>
      <c r="P508" s="494"/>
      <c r="Q508" s="494"/>
      <c r="R508" s="494"/>
      <c r="S508" s="494"/>
      <c r="T508" s="494"/>
      <c r="U508" s="494"/>
      <c r="V508" s="494"/>
      <c r="W508" s="494"/>
      <c r="X508" s="494"/>
      <c r="Y508" s="494"/>
      <c r="Z508" s="494"/>
      <c r="AA508" s="494"/>
      <c r="AB508" s="494"/>
      <c r="AH508" s="492"/>
      <c r="AI508" s="157"/>
      <c r="AJ508" s="157"/>
      <c r="AK508" s="525"/>
      <c r="AL508" s="525"/>
      <c r="AM508" s="525"/>
      <c r="AN508" s="157"/>
      <c r="AO508" s="157"/>
      <c r="AP508" s="525"/>
      <c r="AQ508" s="525"/>
      <c r="AR508" s="525"/>
      <c r="AS508" s="525"/>
      <c r="AT508" s="525"/>
      <c r="AU508" s="525"/>
      <c r="AV508" s="525"/>
      <c r="AW508" s="525"/>
      <c r="AX508" s="525"/>
      <c r="AY508" s="525"/>
      <c r="AZ508" s="525"/>
      <c r="BA508" s="157"/>
      <c r="BB508" s="157"/>
      <c r="BC508" s="157"/>
      <c r="BD508" s="157"/>
      <c r="BE508" s="157"/>
      <c r="BF508" s="157"/>
      <c r="BG508" s="157"/>
      <c r="BH508" s="157"/>
      <c r="BI508" s="157"/>
      <c r="BJ508" s="157"/>
      <c r="BK508" s="157"/>
      <c r="BL508" s="157"/>
      <c r="BM508" s="157"/>
      <c r="BN508" s="157"/>
      <c r="BO508" s="157"/>
      <c r="BP508" s="493"/>
      <c r="BQ508" s="157"/>
      <c r="BR508" s="494"/>
      <c r="BS508" s="157"/>
      <c r="BT508" s="157"/>
      <c r="BU508" s="157"/>
      <c r="BV508" s="157"/>
      <c r="BW508" s="157"/>
      <c r="BX508" s="157"/>
      <c r="BY508" s="157"/>
      <c r="BZ508" s="157"/>
      <c r="CA508" s="157"/>
      <c r="CB508" s="157"/>
      <c r="CC508" s="157"/>
      <c r="CD508" s="157"/>
      <c r="CE508" s="157"/>
      <c r="CF508" s="157"/>
      <c r="CG508" s="157"/>
      <c r="CH508" s="157"/>
      <c r="CI508" s="157"/>
      <c r="CJ508" s="157"/>
      <c r="CK508" s="157"/>
      <c r="CL508" s="157"/>
      <c r="CM508" s="157"/>
      <c r="CN508" s="157"/>
      <c r="CO508" s="157"/>
      <c r="CP508" s="157"/>
      <c r="CQ508" s="157"/>
      <c r="CR508" s="157"/>
      <c r="CS508" s="157"/>
      <c r="CT508" s="157"/>
      <c r="CU508" s="157"/>
      <c r="CV508" s="157"/>
      <c r="CW508" s="157"/>
      <c r="CX508" s="157"/>
      <c r="CY508" s="157"/>
      <c r="CZ508" s="157"/>
      <c r="DA508" s="157"/>
      <c r="DB508" s="157"/>
      <c r="DC508" s="157"/>
      <c r="DD508" s="157"/>
      <c r="DE508" s="157"/>
      <c r="DF508" s="157"/>
      <c r="DG508" s="157"/>
      <c r="DH508" s="157"/>
      <c r="DI508" s="157"/>
      <c r="DJ508" s="157"/>
      <c r="DK508" s="157"/>
      <c r="DL508" s="157"/>
      <c r="DM508" s="157"/>
      <c r="DN508" s="157"/>
      <c r="DO508" s="157"/>
      <c r="DP508" s="157"/>
      <c r="DQ508" s="157"/>
      <c r="DR508" s="157"/>
      <c r="DS508" s="157"/>
      <c r="DT508" s="157"/>
      <c r="DU508" s="157"/>
      <c r="DV508" s="157"/>
      <c r="DW508" s="157"/>
      <c r="DX508" s="157"/>
      <c r="DY508" s="157"/>
      <c r="DZ508" s="157"/>
      <c r="EA508" s="157"/>
      <c r="EB508" s="157"/>
      <c r="EC508" s="157"/>
      <c r="ED508" s="157"/>
      <c r="EE508" s="157"/>
    </row>
    <row r="509" spans="1:135" ht="9.75" customHeight="1">
      <c r="A509" s="157"/>
      <c r="B509" s="157"/>
      <c r="C509" s="157"/>
      <c r="D509" s="157"/>
      <c r="E509" s="157"/>
      <c r="F509" s="157"/>
      <c r="G509" s="157"/>
      <c r="H509" s="157"/>
      <c r="I509" s="494"/>
      <c r="J509" s="494"/>
      <c r="K509" s="494"/>
      <c r="L509" s="494"/>
      <c r="M509" s="494"/>
      <c r="N509" s="494"/>
      <c r="O509" s="494"/>
      <c r="P509" s="494"/>
      <c r="Q509" s="494"/>
      <c r="R509" s="494"/>
      <c r="S509" s="494"/>
      <c r="T509" s="494"/>
      <c r="U509" s="494"/>
      <c r="V509" s="494"/>
      <c r="W509" s="494"/>
      <c r="X509" s="494"/>
      <c r="Y509" s="494"/>
      <c r="Z509" s="494"/>
      <c r="AA509" s="494"/>
      <c r="AB509" s="494"/>
      <c r="AH509" s="492"/>
      <c r="AI509" s="157"/>
      <c r="AJ509" s="157"/>
      <c r="AK509" s="525"/>
      <c r="AL509" s="525"/>
      <c r="AM509" s="525"/>
      <c r="AN509" s="157"/>
      <c r="AO509" s="157"/>
      <c r="AP509" s="525"/>
      <c r="AQ509" s="525"/>
      <c r="AR509" s="525"/>
      <c r="AS509" s="525"/>
      <c r="AT509" s="525"/>
      <c r="AU509" s="525"/>
      <c r="AV509" s="525"/>
      <c r="AW509" s="525"/>
      <c r="AX509" s="525"/>
      <c r="AY509" s="525"/>
      <c r="AZ509" s="525"/>
      <c r="BA509" s="157"/>
      <c r="BB509" s="157"/>
      <c r="BC509" s="157"/>
      <c r="BD509" s="157"/>
      <c r="BE509" s="157"/>
      <c r="BF509" s="157"/>
      <c r="BG509" s="157"/>
      <c r="BH509" s="157"/>
      <c r="BI509" s="157"/>
      <c r="BJ509" s="157"/>
      <c r="BK509" s="157"/>
      <c r="BL509" s="157"/>
      <c r="BM509" s="157"/>
      <c r="BN509" s="157"/>
      <c r="BO509" s="157"/>
      <c r="BP509" s="493"/>
      <c r="BQ509" s="157"/>
      <c r="BR509" s="494"/>
      <c r="BS509" s="157"/>
      <c r="BT509" s="157"/>
      <c r="BU509" s="157"/>
      <c r="BV509" s="157"/>
      <c r="BW509" s="157"/>
      <c r="BX509" s="157"/>
      <c r="BY509" s="157"/>
      <c r="BZ509" s="157"/>
      <c r="CA509" s="157"/>
      <c r="CB509" s="157"/>
      <c r="CC509" s="157"/>
      <c r="CD509" s="157"/>
      <c r="CE509" s="157"/>
      <c r="CF509" s="157"/>
      <c r="CG509" s="157"/>
      <c r="CH509" s="157"/>
      <c r="CI509" s="157"/>
      <c r="CJ509" s="157"/>
      <c r="CK509" s="157"/>
      <c r="CL509" s="157"/>
      <c r="CM509" s="157"/>
      <c r="CN509" s="157"/>
      <c r="CO509" s="157"/>
      <c r="CP509" s="157"/>
      <c r="CQ509" s="157"/>
      <c r="CR509" s="157"/>
      <c r="CS509" s="157"/>
      <c r="CT509" s="157"/>
      <c r="CU509" s="157"/>
      <c r="CV509" s="157"/>
      <c r="CW509" s="157"/>
      <c r="CX509" s="157"/>
      <c r="CY509" s="157"/>
      <c r="CZ509" s="157"/>
      <c r="DA509" s="157"/>
      <c r="DB509" s="157"/>
      <c r="DC509" s="157"/>
      <c r="DD509" s="157"/>
      <c r="DE509" s="157"/>
      <c r="DF509" s="157"/>
      <c r="DG509" s="157"/>
      <c r="DH509" s="157"/>
      <c r="DI509" s="157"/>
      <c r="DJ509" s="157"/>
      <c r="DK509" s="157"/>
      <c r="DL509" s="157"/>
      <c r="DM509" s="157"/>
      <c r="DN509" s="157"/>
      <c r="DO509" s="157"/>
      <c r="DP509" s="157"/>
      <c r="DQ509" s="157"/>
      <c r="DR509" s="157"/>
      <c r="DS509" s="157"/>
      <c r="DT509" s="157"/>
      <c r="DU509" s="157"/>
      <c r="DV509" s="157"/>
      <c r="DW509" s="157"/>
      <c r="DX509" s="157"/>
      <c r="DY509" s="157"/>
      <c r="DZ509" s="157"/>
      <c r="EA509" s="157"/>
      <c r="EB509" s="157"/>
      <c r="EC509" s="157"/>
      <c r="ED509" s="157"/>
      <c r="EE509" s="157"/>
    </row>
    <row r="510" spans="1:135" ht="9.75" customHeight="1">
      <c r="A510" s="157"/>
      <c r="B510" s="157"/>
      <c r="C510" s="157"/>
      <c r="D510" s="157"/>
      <c r="E510" s="157"/>
      <c r="F510" s="157"/>
      <c r="G510" s="157"/>
      <c r="H510" s="157"/>
      <c r="I510" s="494"/>
      <c r="J510" s="494"/>
      <c r="K510" s="494"/>
      <c r="L510" s="494"/>
      <c r="M510" s="494"/>
      <c r="N510" s="494"/>
      <c r="O510" s="494"/>
      <c r="P510" s="494"/>
      <c r="Q510" s="494"/>
      <c r="R510" s="494"/>
      <c r="S510" s="494"/>
      <c r="T510" s="494"/>
      <c r="U510" s="494"/>
      <c r="V510" s="494"/>
      <c r="W510" s="494"/>
      <c r="X510" s="494"/>
      <c r="Y510" s="494"/>
      <c r="Z510" s="494"/>
      <c r="AA510" s="494"/>
      <c r="AB510" s="494"/>
      <c r="AH510" s="492"/>
      <c r="AI510" s="157"/>
      <c r="AJ510" s="157"/>
      <c r="AK510" s="525"/>
      <c r="AL510" s="525"/>
      <c r="AM510" s="525"/>
      <c r="AN510" s="157"/>
      <c r="AO510" s="157"/>
      <c r="AP510" s="525"/>
      <c r="AQ510" s="525"/>
      <c r="AR510" s="525"/>
      <c r="AS510" s="525"/>
      <c r="AT510" s="525"/>
      <c r="AU510" s="525"/>
      <c r="AV510" s="525"/>
      <c r="AW510" s="525"/>
      <c r="AX510" s="525"/>
      <c r="AY510" s="525"/>
      <c r="AZ510" s="525"/>
      <c r="BA510" s="157"/>
      <c r="BB510" s="157"/>
      <c r="BC510" s="157"/>
      <c r="BD510" s="157"/>
      <c r="BE510" s="157"/>
      <c r="BF510" s="157"/>
      <c r="BG510" s="157"/>
      <c r="BH510" s="157"/>
      <c r="BI510" s="157"/>
      <c r="BJ510" s="157"/>
      <c r="BK510" s="157"/>
      <c r="BL510" s="157"/>
      <c r="BM510" s="157"/>
      <c r="BN510" s="157"/>
      <c r="BO510" s="157"/>
      <c r="BP510" s="493"/>
      <c r="BQ510" s="157"/>
      <c r="BR510" s="494"/>
      <c r="BS510" s="157"/>
      <c r="BT510" s="157"/>
      <c r="BU510" s="157"/>
      <c r="BV510" s="157"/>
      <c r="BW510" s="157"/>
      <c r="BX510" s="157"/>
      <c r="BY510" s="157"/>
      <c r="BZ510" s="157"/>
      <c r="CA510" s="157"/>
      <c r="CB510" s="157"/>
      <c r="CC510" s="157"/>
      <c r="CD510" s="157"/>
      <c r="CE510" s="157"/>
      <c r="CF510" s="157"/>
      <c r="CG510" s="157"/>
      <c r="CH510" s="157"/>
      <c r="CI510" s="157"/>
      <c r="CJ510" s="157"/>
      <c r="CK510" s="157"/>
      <c r="CL510" s="157"/>
      <c r="CM510" s="157"/>
      <c r="CN510" s="157"/>
      <c r="CO510" s="157"/>
      <c r="CP510" s="157"/>
      <c r="CQ510" s="157"/>
      <c r="CR510" s="157"/>
      <c r="CS510" s="157"/>
      <c r="CT510" s="157"/>
      <c r="CU510" s="157"/>
      <c r="CV510" s="157"/>
      <c r="CW510" s="157"/>
      <c r="CX510" s="157"/>
      <c r="CY510" s="157"/>
      <c r="CZ510" s="157"/>
      <c r="DA510" s="157"/>
      <c r="DB510" s="157"/>
      <c r="DC510" s="157"/>
      <c r="DD510" s="157"/>
      <c r="DE510" s="157"/>
      <c r="DF510" s="157"/>
      <c r="DG510" s="157"/>
      <c r="DH510" s="157"/>
      <c r="DI510" s="157"/>
      <c r="DJ510" s="157"/>
      <c r="DK510" s="157"/>
      <c r="DL510" s="157"/>
      <c r="DM510" s="157"/>
      <c r="DN510" s="157"/>
      <c r="DO510" s="157"/>
      <c r="DP510" s="157"/>
      <c r="DQ510" s="157"/>
      <c r="DR510" s="157"/>
      <c r="DS510" s="157"/>
      <c r="DT510" s="157"/>
      <c r="DU510" s="157"/>
      <c r="DV510" s="157"/>
      <c r="DW510" s="157"/>
      <c r="DX510" s="157"/>
      <c r="DY510" s="157"/>
      <c r="DZ510" s="157"/>
      <c r="EA510" s="157"/>
      <c r="EB510" s="157"/>
      <c r="EC510" s="157"/>
      <c r="ED510" s="157"/>
      <c r="EE510" s="157"/>
    </row>
    <row r="511" spans="1:135" ht="9.75" customHeight="1">
      <c r="A511" s="157"/>
      <c r="B511" s="157"/>
      <c r="C511" s="157"/>
      <c r="D511" s="157"/>
      <c r="E511" s="157"/>
      <c r="F511" s="157"/>
      <c r="G511" s="157"/>
      <c r="H511" s="157"/>
      <c r="I511" s="494"/>
      <c r="J511" s="494"/>
      <c r="K511" s="494"/>
      <c r="L511" s="494"/>
      <c r="M511" s="494"/>
      <c r="N511" s="494"/>
      <c r="O511" s="494"/>
      <c r="P511" s="494"/>
      <c r="Q511" s="494"/>
      <c r="R511" s="494"/>
      <c r="S511" s="494"/>
      <c r="T511" s="494"/>
      <c r="U511" s="494"/>
      <c r="V511" s="494"/>
      <c r="W511" s="494"/>
      <c r="X511" s="494"/>
      <c r="Y511" s="494"/>
      <c r="Z511" s="494"/>
      <c r="AA511" s="494"/>
      <c r="AB511" s="494"/>
      <c r="AH511" s="492"/>
      <c r="AI511" s="157"/>
      <c r="AJ511" s="157"/>
      <c r="AK511" s="525"/>
      <c r="AL511" s="525"/>
      <c r="AM511" s="525"/>
      <c r="AN511" s="157"/>
      <c r="AO511" s="157"/>
      <c r="AP511" s="525"/>
      <c r="AQ511" s="525"/>
      <c r="AR511" s="525"/>
      <c r="AS511" s="525"/>
      <c r="AT511" s="525"/>
      <c r="AU511" s="525"/>
      <c r="AV511" s="525"/>
      <c r="AW511" s="525"/>
      <c r="AX511" s="525"/>
      <c r="AY511" s="525"/>
      <c r="AZ511" s="525"/>
      <c r="BA511" s="157"/>
      <c r="BB511" s="157"/>
      <c r="BC511" s="157"/>
      <c r="BD511" s="157"/>
      <c r="BE511" s="157"/>
      <c r="BF511" s="157"/>
      <c r="BG511" s="157"/>
      <c r="BH511" s="157"/>
      <c r="BI511" s="157"/>
      <c r="BJ511" s="157"/>
      <c r="BK511" s="157"/>
      <c r="BL511" s="157"/>
      <c r="BM511" s="157"/>
      <c r="BN511" s="157"/>
      <c r="BO511" s="157"/>
      <c r="BP511" s="493"/>
      <c r="BQ511" s="157"/>
      <c r="BR511" s="494"/>
      <c r="BS511" s="157"/>
      <c r="BT511" s="157"/>
      <c r="BU511" s="157"/>
      <c r="BV511" s="157"/>
      <c r="BW511" s="157"/>
      <c r="BX511" s="157"/>
      <c r="BY511" s="157"/>
      <c r="BZ511" s="157"/>
      <c r="CA511" s="157"/>
      <c r="CB511" s="157"/>
      <c r="CC511" s="157"/>
      <c r="CD511" s="157"/>
      <c r="CE511" s="157"/>
      <c r="CF511" s="157"/>
      <c r="CG511" s="157"/>
      <c r="CH511" s="157"/>
      <c r="CI511" s="157"/>
      <c r="CJ511" s="157"/>
      <c r="CK511" s="157"/>
      <c r="CL511" s="157"/>
      <c r="CM511" s="157"/>
      <c r="CN511" s="157"/>
      <c r="CO511" s="157"/>
      <c r="CP511" s="157"/>
      <c r="CQ511" s="157"/>
      <c r="CR511" s="157"/>
      <c r="CS511" s="157"/>
      <c r="CT511" s="157"/>
      <c r="CU511" s="157"/>
      <c r="CV511" s="157"/>
      <c r="CW511" s="157"/>
      <c r="CX511" s="157"/>
      <c r="CY511" s="157"/>
      <c r="CZ511" s="157"/>
      <c r="DA511" s="157"/>
      <c r="DB511" s="157"/>
      <c r="DC511" s="157"/>
      <c r="DD511" s="157"/>
      <c r="DE511" s="157"/>
      <c r="DF511" s="157"/>
      <c r="DG511" s="157"/>
      <c r="DH511" s="157"/>
      <c r="DI511" s="157"/>
      <c r="DJ511" s="157"/>
      <c r="DK511" s="157"/>
      <c r="DL511" s="157"/>
      <c r="DM511" s="157"/>
      <c r="DN511" s="157"/>
      <c r="DO511" s="157"/>
      <c r="DP511" s="157"/>
      <c r="DQ511" s="157"/>
      <c r="DR511" s="157"/>
      <c r="DS511" s="157"/>
      <c r="DT511" s="157"/>
      <c r="DU511" s="157"/>
      <c r="DV511" s="157"/>
      <c r="DW511" s="157"/>
      <c r="DX511" s="157"/>
      <c r="DY511" s="157"/>
      <c r="DZ511" s="157"/>
      <c r="EA511" s="157"/>
      <c r="EB511" s="157"/>
      <c r="EC511" s="157"/>
      <c r="ED511" s="157"/>
      <c r="EE511" s="157"/>
    </row>
    <row r="512" spans="1:135" ht="9.75" customHeight="1">
      <c r="A512" s="157"/>
      <c r="B512" s="157"/>
      <c r="C512" s="157"/>
      <c r="D512" s="157"/>
      <c r="E512" s="157"/>
      <c r="F512" s="157"/>
      <c r="G512" s="157"/>
      <c r="H512" s="157"/>
      <c r="I512" s="494"/>
      <c r="J512" s="494"/>
      <c r="K512" s="494"/>
      <c r="L512" s="494"/>
      <c r="M512" s="494"/>
      <c r="N512" s="494"/>
      <c r="O512" s="494"/>
      <c r="P512" s="494"/>
      <c r="Q512" s="494"/>
      <c r="R512" s="494"/>
      <c r="S512" s="494"/>
      <c r="T512" s="494"/>
      <c r="U512" s="494"/>
      <c r="V512" s="494"/>
      <c r="W512" s="494"/>
      <c r="X512" s="494"/>
      <c r="Y512" s="494"/>
      <c r="Z512" s="494"/>
      <c r="AA512" s="494"/>
      <c r="AB512" s="494"/>
      <c r="AH512" s="492"/>
      <c r="AI512" s="157"/>
      <c r="AJ512" s="157"/>
      <c r="AK512" s="525"/>
      <c r="AL512" s="525"/>
      <c r="AM512" s="525"/>
      <c r="AN512" s="157"/>
      <c r="AO512" s="157"/>
      <c r="AP512" s="525"/>
      <c r="AQ512" s="525"/>
      <c r="AR512" s="525"/>
      <c r="AS512" s="525"/>
      <c r="AT512" s="525"/>
      <c r="AU512" s="525"/>
      <c r="AV512" s="525"/>
      <c r="AW512" s="525"/>
      <c r="AX512" s="525"/>
      <c r="AY512" s="525"/>
      <c r="AZ512" s="525"/>
      <c r="BA512" s="157"/>
      <c r="BB512" s="157"/>
      <c r="BC512" s="157"/>
      <c r="BD512" s="157"/>
      <c r="BE512" s="157"/>
      <c r="BF512" s="157"/>
      <c r="BG512" s="157"/>
      <c r="BH512" s="157"/>
      <c r="BI512" s="157"/>
      <c r="BJ512" s="157"/>
      <c r="BK512" s="157"/>
      <c r="BL512" s="157"/>
      <c r="BM512" s="157"/>
      <c r="BN512" s="157"/>
      <c r="BO512" s="157"/>
      <c r="BP512" s="493"/>
      <c r="BQ512" s="157"/>
      <c r="BR512" s="494"/>
      <c r="BS512" s="157"/>
      <c r="BT512" s="157"/>
      <c r="BU512" s="157"/>
      <c r="BV512" s="157"/>
      <c r="BW512" s="157"/>
      <c r="BX512" s="157"/>
      <c r="BY512" s="157"/>
      <c r="BZ512" s="157"/>
      <c r="CA512" s="157"/>
      <c r="CB512" s="157"/>
      <c r="CC512" s="157"/>
      <c r="CD512" s="157"/>
      <c r="CE512" s="157"/>
      <c r="CF512" s="157"/>
      <c r="CG512" s="157"/>
      <c r="CH512" s="157"/>
      <c r="CI512" s="157"/>
      <c r="CJ512" s="157"/>
      <c r="CK512" s="157"/>
      <c r="CL512" s="157"/>
      <c r="CM512" s="157"/>
      <c r="CN512" s="157"/>
      <c r="CO512" s="157"/>
      <c r="CP512" s="157"/>
      <c r="CQ512" s="157"/>
      <c r="CR512" s="157"/>
      <c r="CS512" s="157"/>
      <c r="CT512" s="157"/>
      <c r="CU512" s="157"/>
      <c r="CV512" s="157"/>
      <c r="CW512" s="157"/>
      <c r="CX512" s="157"/>
      <c r="CY512" s="157"/>
      <c r="CZ512" s="157"/>
      <c r="DA512" s="157"/>
      <c r="DB512" s="157"/>
      <c r="DC512" s="157"/>
      <c r="DD512" s="157"/>
      <c r="DE512" s="157"/>
      <c r="DF512" s="157"/>
      <c r="DG512" s="157"/>
      <c r="DH512" s="157"/>
      <c r="DI512" s="157"/>
      <c r="DJ512" s="157"/>
      <c r="DK512" s="157"/>
      <c r="DL512" s="157"/>
      <c r="DM512" s="157"/>
      <c r="DN512" s="157"/>
      <c r="DO512" s="157"/>
      <c r="DP512" s="157"/>
      <c r="DQ512" s="157"/>
      <c r="DR512" s="157"/>
      <c r="DS512" s="157"/>
      <c r="DT512" s="157"/>
      <c r="DU512" s="157"/>
      <c r="DV512" s="157"/>
      <c r="DW512" s="157"/>
      <c r="DX512" s="157"/>
      <c r="DY512" s="157"/>
      <c r="DZ512" s="157"/>
      <c r="EA512" s="157"/>
      <c r="EB512" s="157"/>
      <c r="EC512" s="157"/>
      <c r="ED512" s="157"/>
      <c r="EE512" s="157"/>
    </row>
    <row r="513" spans="1:135" ht="9.75" customHeight="1">
      <c r="A513" s="157"/>
      <c r="B513" s="157"/>
      <c r="C513" s="157"/>
      <c r="D513" s="157"/>
      <c r="E513" s="157"/>
      <c r="F513" s="157"/>
      <c r="G513" s="157"/>
      <c r="H513" s="157"/>
      <c r="I513" s="494"/>
      <c r="J513" s="494"/>
      <c r="K513" s="494"/>
      <c r="L513" s="494"/>
      <c r="M513" s="494"/>
      <c r="N513" s="494"/>
      <c r="O513" s="494"/>
      <c r="P513" s="494"/>
      <c r="Q513" s="494"/>
      <c r="R513" s="494"/>
      <c r="S513" s="494"/>
      <c r="T513" s="494"/>
      <c r="U513" s="494"/>
      <c r="V513" s="494"/>
      <c r="W513" s="494"/>
      <c r="X513" s="494"/>
      <c r="Y513" s="494"/>
      <c r="Z513" s="494"/>
      <c r="AA513" s="494"/>
      <c r="AB513" s="494"/>
      <c r="AH513" s="492"/>
      <c r="AI513" s="157"/>
      <c r="AJ513" s="157"/>
      <c r="AK513" s="525"/>
      <c r="AL513" s="525"/>
      <c r="AM513" s="525"/>
      <c r="AN513" s="157"/>
      <c r="AO513" s="157"/>
      <c r="AP513" s="525"/>
      <c r="AQ513" s="525"/>
      <c r="AR513" s="525"/>
      <c r="AS513" s="525"/>
      <c r="AT513" s="525"/>
      <c r="AU513" s="525"/>
      <c r="AV513" s="525"/>
      <c r="AW513" s="525"/>
      <c r="AX513" s="525"/>
      <c r="AY513" s="525"/>
      <c r="AZ513" s="525"/>
      <c r="BA513" s="157"/>
      <c r="BB513" s="157"/>
      <c r="BC513" s="157"/>
      <c r="BD513" s="157"/>
      <c r="BE513" s="157"/>
      <c r="BF513" s="157"/>
      <c r="BG513" s="157"/>
      <c r="BH513" s="157"/>
      <c r="BI513" s="157"/>
      <c r="BJ513" s="157"/>
      <c r="BK513" s="157"/>
      <c r="BL513" s="157"/>
      <c r="BM513" s="157"/>
      <c r="BN513" s="157"/>
      <c r="BO513" s="157"/>
      <c r="BP513" s="493"/>
      <c r="BQ513" s="157"/>
      <c r="BR513" s="494"/>
      <c r="BS513" s="157"/>
      <c r="BT513" s="157"/>
      <c r="BU513" s="157"/>
      <c r="BV513" s="157"/>
      <c r="BW513" s="157"/>
      <c r="BX513" s="157"/>
      <c r="BY513" s="157"/>
      <c r="BZ513" s="157"/>
      <c r="CA513" s="157"/>
      <c r="CB513" s="157"/>
      <c r="CC513" s="157"/>
      <c r="CD513" s="157"/>
      <c r="CE513" s="157"/>
      <c r="CF513" s="157"/>
      <c r="CG513" s="157"/>
      <c r="CH513" s="157"/>
      <c r="CI513" s="157"/>
      <c r="CJ513" s="157"/>
      <c r="CK513" s="157"/>
      <c r="CL513" s="157"/>
      <c r="CM513" s="157"/>
      <c r="CN513" s="157"/>
      <c r="CO513" s="157"/>
      <c r="CP513" s="157"/>
      <c r="CQ513" s="157"/>
      <c r="CR513" s="157"/>
      <c r="CS513" s="157"/>
      <c r="CT513" s="157"/>
      <c r="CU513" s="157"/>
      <c r="CV513" s="157"/>
      <c r="CW513" s="157"/>
      <c r="CX513" s="157"/>
      <c r="CY513" s="157"/>
      <c r="CZ513" s="157"/>
      <c r="DA513" s="157"/>
      <c r="DB513" s="157"/>
      <c r="DC513" s="157"/>
      <c r="DD513" s="157"/>
      <c r="DE513" s="157"/>
      <c r="DF513" s="157"/>
      <c r="DG513" s="157"/>
      <c r="DH513" s="157"/>
      <c r="DI513" s="157"/>
      <c r="DJ513" s="157"/>
      <c r="DK513" s="157"/>
      <c r="DL513" s="157"/>
      <c r="DM513" s="157"/>
      <c r="DN513" s="157"/>
      <c r="DO513" s="157"/>
      <c r="DP513" s="157"/>
      <c r="DQ513" s="157"/>
      <c r="DR513" s="157"/>
      <c r="DS513" s="157"/>
      <c r="DT513" s="157"/>
      <c r="DU513" s="157"/>
      <c r="DV513" s="157"/>
      <c r="DW513" s="157"/>
      <c r="DX513" s="157"/>
      <c r="DY513" s="157"/>
      <c r="DZ513" s="157"/>
      <c r="EA513" s="157"/>
      <c r="EB513" s="157"/>
      <c r="EC513" s="157"/>
      <c r="ED513" s="157"/>
      <c r="EE513" s="157"/>
    </row>
    <row r="514" spans="1:135" ht="9.75" customHeight="1">
      <c r="A514" s="157"/>
      <c r="B514" s="157"/>
      <c r="C514" s="157"/>
      <c r="D514" s="157"/>
      <c r="E514" s="157"/>
      <c r="F514" s="157"/>
      <c r="G514" s="157"/>
      <c r="H514" s="157"/>
      <c r="I514" s="494"/>
      <c r="J514" s="494"/>
      <c r="K514" s="494"/>
      <c r="L514" s="494"/>
      <c r="M514" s="494"/>
      <c r="N514" s="494"/>
      <c r="O514" s="494"/>
      <c r="P514" s="494"/>
      <c r="Q514" s="494"/>
      <c r="R514" s="494"/>
      <c r="S514" s="494"/>
      <c r="T514" s="494"/>
      <c r="U514" s="494"/>
      <c r="V514" s="494"/>
      <c r="W514" s="494"/>
      <c r="X514" s="494"/>
      <c r="Y514" s="494"/>
      <c r="Z514" s="494"/>
      <c r="AA514" s="494"/>
      <c r="AB514" s="494"/>
      <c r="AH514" s="492"/>
      <c r="AI514" s="157"/>
      <c r="AJ514" s="157"/>
      <c r="AK514" s="525"/>
      <c r="AL514" s="525"/>
      <c r="AM514" s="525"/>
      <c r="AN514" s="157"/>
      <c r="AO514" s="157"/>
      <c r="AP514" s="525"/>
      <c r="AQ514" s="525"/>
      <c r="AR514" s="525"/>
      <c r="AS514" s="525"/>
      <c r="AT514" s="525"/>
      <c r="AU514" s="525"/>
      <c r="AV514" s="525"/>
      <c r="AW514" s="525"/>
      <c r="AX514" s="525"/>
      <c r="AY514" s="525"/>
      <c r="AZ514" s="525"/>
      <c r="BA514" s="157"/>
      <c r="BB514" s="157"/>
      <c r="BC514" s="157"/>
      <c r="BD514" s="157"/>
      <c r="BE514" s="157"/>
      <c r="BF514" s="157"/>
      <c r="BG514" s="157"/>
      <c r="BH514" s="157"/>
      <c r="BI514" s="157"/>
      <c r="BJ514" s="157"/>
      <c r="BK514" s="157"/>
      <c r="BL514" s="157"/>
      <c r="BM514" s="157"/>
      <c r="BN514" s="157"/>
      <c r="BO514" s="157"/>
      <c r="BP514" s="493"/>
      <c r="BQ514" s="157"/>
      <c r="BR514" s="494"/>
      <c r="BS514" s="157"/>
      <c r="BT514" s="157"/>
      <c r="BU514" s="157"/>
      <c r="BV514" s="157"/>
      <c r="BW514" s="157"/>
      <c r="BX514" s="157"/>
      <c r="BY514" s="157"/>
      <c r="BZ514" s="157"/>
      <c r="CA514" s="157"/>
      <c r="CB514" s="157"/>
      <c r="CC514" s="157"/>
      <c r="CD514" s="157"/>
      <c r="CE514" s="157"/>
      <c r="CF514" s="157"/>
      <c r="CG514" s="157"/>
      <c r="CH514" s="157"/>
      <c r="CI514" s="157"/>
      <c r="CJ514" s="157"/>
      <c r="CK514" s="157"/>
      <c r="CL514" s="157"/>
      <c r="CM514" s="157"/>
      <c r="CN514" s="157"/>
      <c r="CO514" s="157"/>
      <c r="CP514" s="157"/>
      <c r="CQ514" s="157"/>
      <c r="CR514" s="157"/>
      <c r="CS514" s="157"/>
      <c r="CT514" s="157"/>
      <c r="CU514" s="157"/>
      <c r="CV514" s="157"/>
      <c r="CW514" s="157"/>
      <c r="CX514" s="157"/>
      <c r="CY514" s="157"/>
      <c r="CZ514" s="157"/>
      <c r="DA514" s="157"/>
      <c r="DB514" s="157"/>
      <c r="DC514" s="157"/>
      <c r="DD514" s="157"/>
      <c r="DE514" s="157"/>
      <c r="DF514" s="157"/>
      <c r="DG514" s="157"/>
      <c r="DH514" s="157"/>
      <c r="DI514" s="157"/>
      <c r="DJ514" s="157"/>
      <c r="DK514" s="157"/>
      <c r="DL514" s="157"/>
      <c r="DM514" s="157"/>
      <c r="DN514" s="157"/>
      <c r="DO514" s="157"/>
      <c r="DP514" s="157"/>
      <c r="DQ514" s="157"/>
      <c r="DR514" s="157"/>
      <c r="DS514" s="157"/>
      <c r="DT514" s="157"/>
      <c r="DU514" s="157"/>
      <c r="DV514" s="157"/>
      <c r="DW514" s="157"/>
      <c r="DX514" s="157"/>
      <c r="DY514" s="157"/>
      <c r="DZ514" s="157"/>
      <c r="EA514" s="157"/>
      <c r="EB514" s="157"/>
      <c r="EC514" s="157"/>
      <c r="ED514" s="157"/>
      <c r="EE514" s="157"/>
    </row>
    <row r="515" spans="1:135" ht="9.75" customHeight="1">
      <c r="A515" s="157"/>
      <c r="B515" s="157"/>
      <c r="C515" s="157"/>
      <c r="D515" s="157"/>
      <c r="E515" s="157"/>
      <c r="F515" s="157"/>
      <c r="G515" s="157"/>
      <c r="H515" s="157"/>
      <c r="I515" s="494"/>
      <c r="J515" s="494"/>
      <c r="K515" s="494"/>
      <c r="L515" s="494"/>
      <c r="M515" s="494"/>
      <c r="N515" s="494"/>
      <c r="O515" s="494"/>
      <c r="P515" s="494"/>
      <c r="Q515" s="494"/>
      <c r="R515" s="494"/>
      <c r="S515" s="494"/>
      <c r="T515" s="494"/>
      <c r="U515" s="494"/>
      <c r="V515" s="494"/>
      <c r="W515" s="494"/>
      <c r="X515" s="494"/>
      <c r="Y515" s="494"/>
      <c r="Z515" s="494"/>
      <c r="AA515" s="494"/>
      <c r="AB515" s="494"/>
      <c r="AH515" s="492"/>
      <c r="AI515" s="157"/>
      <c r="AJ515" s="157"/>
      <c r="AK515" s="525"/>
      <c r="AL515" s="525"/>
      <c r="AM515" s="525"/>
      <c r="AN515" s="157"/>
      <c r="AO515" s="157"/>
      <c r="AP515" s="525"/>
      <c r="AQ515" s="525"/>
      <c r="AR515" s="525"/>
      <c r="AS515" s="525"/>
      <c r="AT515" s="525"/>
      <c r="AU515" s="525"/>
      <c r="AV515" s="525"/>
      <c r="AW515" s="525"/>
      <c r="AX515" s="525"/>
      <c r="AY515" s="525"/>
      <c r="AZ515" s="525"/>
      <c r="BA515" s="157"/>
      <c r="BB515" s="157"/>
      <c r="BC515" s="157"/>
      <c r="BD515" s="157"/>
      <c r="BE515" s="157"/>
      <c r="BF515" s="157"/>
      <c r="BG515" s="157"/>
      <c r="BH515" s="157"/>
      <c r="BI515" s="157"/>
      <c r="BJ515" s="157"/>
      <c r="BK515" s="157"/>
      <c r="BL515" s="157"/>
      <c r="BM515" s="157"/>
      <c r="BN515" s="157"/>
      <c r="BO515" s="157"/>
      <c r="BP515" s="493"/>
      <c r="BQ515" s="157"/>
      <c r="BR515" s="494"/>
      <c r="BS515" s="157"/>
      <c r="BT515" s="157"/>
      <c r="BU515" s="157"/>
      <c r="BV515" s="157"/>
      <c r="BW515" s="157"/>
      <c r="BX515" s="157"/>
      <c r="BY515" s="157"/>
      <c r="BZ515" s="157"/>
      <c r="CA515" s="157"/>
      <c r="CB515" s="157"/>
      <c r="CC515" s="157"/>
      <c r="CD515" s="157"/>
      <c r="CE515" s="157"/>
      <c r="CF515" s="157"/>
      <c r="CG515" s="157"/>
      <c r="CH515" s="157"/>
      <c r="CI515" s="157"/>
      <c r="CJ515" s="157"/>
      <c r="CK515" s="157"/>
      <c r="CL515" s="157"/>
      <c r="CM515" s="157"/>
      <c r="CN515" s="157"/>
      <c r="CO515" s="157"/>
      <c r="CP515" s="157"/>
      <c r="CQ515" s="157"/>
      <c r="CR515" s="157"/>
      <c r="CS515" s="157"/>
      <c r="CT515" s="157"/>
      <c r="CU515" s="157"/>
      <c r="CV515" s="157"/>
      <c r="CW515" s="157"/>
      <c r="CX515" s="157"/>
      <c r="CY515" s="157"/>
      <c r="CZ515" s="157"/>
      <c r="DA515" s="157"/>
      <c r="DB515" s="157"/>
      <c r="DC515" s="157"/>
      <c r="DD515" s="157"/>
      <c r="DE515" s="157"/>
      <c r="DF515" s="157"/>
      <c r="DG515" s="157"/>
      <c r="DH515" s="157"/>
      <c r="DI515" s="157"/>
      <c r="DJ515" s="157"/>
      <c r="DK515" s="157"/>
      <c r="DL515" s="157"/>
      <c r="DM515" s="157"/>
      <c r="DN515" s="157"/>
      <c r="DO515" s="157"/>
      <c r="DP515" s="157"/>
      <c r="DQ515" s="157"/>
      <c r="DR515" s="157"/>
      <c r="DS515" s="157"/>
      <c r="DT515" s="157"/>
      <c r="DU515" s="157"/>
      <c r="DV515" s="157"/>
      <c r="DW515" s="157"/>
      <c r="DX515" s="157"/>
      <c r="DY515" s="157"/>
      <c r="DZ515" s="157"/>
      <c r="EA515" s="157"/>
      <c r="EB515" s="157"/>
      <c r="EC515" s="157"/>
      <c r="ED515" s="157"/>
      <c r="EE515" s="157"/>
    </row>
    <row r="516" spans="1:135" ht="9.75" customHeight="1">
      <c r="A516" s="157"/>
      <c r="B516" s="157"/>
      <c r="C516" s="157"/>
      <c r="D516" s="157"/>
      <c r="E516" s="157"/>
      <c r="F516" s="157"/>
      <c r="G516" s="157"/>
      <c r="H516" s="157"/>
      <c r="I516" s="494"/>
      <c r="J516" s="494"/>
      <c r="K516" s="494"/>
      <c r="L516" s="494"/>
      <c r="M516" s="494"/>
      <c r="N516" s="494"/>
      <c r="O516" s="494"/>
      <c r="P516" s="494"/>
      <c r="Q516" s="494"/>
      <c r="R516" s="494"/>
      <c r="S516" s="494"/>
      <c r="T516" s="494"/>
      <c r="U516" s="494"/>
      <c r="V516" s="494"/>
      <c r="W516" s="494"/>
      <c r="X516" s="494"/>
      <c r="Y516" s="494"/>
      <c r="Z516" s="494"/>
      <c r="AA516" s="494"/>
      <c r="AB516" s="494"/>
      <c r="AH516" s="492"/>
      <c r="AI516" s="157"/>
      <c r="AJ516" s="157"/>
      <c r="AK516" s="525"/>
      <c r="AL516" s="525"/>
      <c r="AM516" s="525"/>
      <c r="AN516" s="157"/>
      <c r="AO516" s="157"/>
      <c r="AP516" s="525"/>
      <c r="AQ516" s="525"/>
      <c r="AR516" s="525"/>
      <c r="AS516" s="525"/>
      <c r="AT516" s="525"/>
      <c r="AU516" s="525"/>
      <c r="AV516" s="525"/>
      <c r="AW516" s="525"/>
      <c r="AX516" s="525"/>
      <c r="AY516" s="525"/>
      <c r="AZ516" s="525"/>
      <c r="BA516" s="157"/>
      <c r="BB516" s="157"/>
      <c r="BC516" s="157"/>
      <c r="BD516" s="157"/>
      <c r="BE516" s="157"/>
      <c r="BF516" s="157"/>
      <c r="BG516" s="157"/>
      <c r="BH516" s="157"/>
      <c r="BI516" s="157"/>
      <c r="BJ516" s="157"/>
      <c r="BK516" s="157"/>
      <c r="BL516" s="157"/>
      <c r="BM516" s="157"/>
      <c r="BN516" s="157"/>
      <c r="BO516" s="157"/>
      <c r="BP516" s="493"/>
      <c r="BQ516" s="157"/>
      <c r="BR516" s="494"/>
      <c r="BS516" s="157"/>
      <c r="BT516" s="157"/>
      <c r="BU516" s="157"/>
      <c r="BV516" s="157"/>
      <c r="BW516" s="157"/>
      <c r="BX516" s="157"/>
      <c r="BY516" s="157"/>
      <c r="BZ516" s="157"/>
      <c r="CA516" s="157"/>
      <c r="CB516" s="157"/>
      <c r="CC516" s="157"/>
      <c r="CD516" s="157"/>
      <c r="CE516" s="157"/>
      <c r="CF516" s="157"/>
      <c r="CG516" s="157"/>
      <c r="CH516" s="157"/>
      <c r="CI516" s="157"/>
      <c r="CJ516" s="157"/>
      <c r="CK516" s="157"/>
      <c r="CL516" s="157"/>
      <c r="CM516" s="157"/>
      <c r="CN516" s="157"/>
      <c r="CO516" s="157"/>
      <c r="CP516" s="157"/>
      <c r="CQ516" s="157"/>
      <c r="CR516" s="157"/>
      <c r="CS516" s="157"/>
      <c r="CT516" s="157"/>
      <c r="CU516" s="157"/>
      <c r="CV516" s="157"/>
      <c r="CW516" s="157"/>
      <c r="CX516" s="157"/>
      <c r="CY516" s="157"/>
      <c r="CZ516" s="157"/>
      <c r="DA516" s="157"/>
      <c r="DB516" s="157"/>
      <c r="DC516" s="157"/>
      <c r="DD516" s="157"/>
      <c r="DE516" s="157"/>
      <c r="DF516" s="157"/>
      <c r="DG516" s="157"/>
      <c r="DH516" s="157"/>
      <c r="DI516" s="157"/>
      <c r="DJ516" s="157"/>
      <c r="DK516" s="157"/>
      <c r="DL516" s="157"/>
      <c r="DM516" s="157"/>
      <c r="DN516" s="157"/>
      <c r="DO516" s="157"/>
      <c r="DP516" s="157"/>
      <c r="DQ516" s="157"/>
      <c r="DR516" s="157"/>
      <c r="DS516" s="157"/>
      <c r="DT516" s="157"/>
      <c r="DU516" s="157"/>
      <c r="DV516" s="157"/>
      <c r="DW516" s="157"/>
      <c r="DX516" s="157"/>
      <c r="DY516" s="157"/>
      <c r="DZ516" s="157"/>
      <c r="EA516" s="157"/>
      <c r="EB516" s="157"/>
      <c r="EC516" s="157"/>
      <c r="ED516" s="157"/>
      <c r="EE516" s="157"/>
    </row>
    <row r="517" spans="1:135" ht="9.75" customHeight="1">
      <c r="A517" s="157"/>
      <c r="B517" s="157"/>
      <c r="C517" s="157"/>
      <c r="D517" s="157"/>
      <c r="E517" s="157"/>
      <c r="F517" s="157"/>
      <c r="G517" s="157"/>
      <c r="H517" s="157"/>
      <c r="I517" s="494"/>
      <c r="J517" s="494"/>
      <c r="K517" s="494"/>
      <c r="L517" s="494"/>
      <c r="M517" s="494"/>
      <c r="N517" s="494"/>
      <c r="O517" s="494"/>
      <c r="P517" s="494"/>
      <c r="Q517" s="494"/>
      <c r="R517" s="494"/>
      <c r="S517" s="494"/>
      <c r="T517" s="494"/>
      <c r="U517" s="494"/>
      <c r="V517" s="494"/>
      <c r="W517" s="494"/>
      <c r="X517" s="494"/>
      <c r="Y517" s="494"/>
      <c r="Z517" s="494"/>
      <c r="AA517" s="494"/>
      <c r="AB517" s="494"/>
      <c r="AH517" s="492"/>
      <c r="AI517" s="157"/>
      <c r="AJ517" s="157"/>
      <c r="AK517" s="525"/>
      <c r="AL517" s="525"/>
      <c r="AM517" s="525"/>
      <c r="AN517" s="157"/>
      <c r="AO517" s="157"/>
      <c r="AP517" s="525"/>
      <c r="AQ517" s="525"/>
      <c r="AR517" s="525"/>
      <c r="AS517" s="525"/>
      <c r="AT517" s="525"/>
      <c r="AU517" s="525"/>
      <c r="AV517" s="525"/>
      <c r="AW517" s="525"/>
      <c r="AX517" s="525"/>
      <c r="AY517" s="525"/>
      <c r="AZ517" s="525"/>
      <c r="BA517" s="157"/>
      <c r="BB517" s="157"/>
      <c r="BC517" s="157"/>
      <c r="BD517" s="157"/>
      <c r="BE517" s="157"/>
      <c r="BF517" s="157"/>
      <c r="BG517" s="157"/>
      <c r="BH517" s="157"/>
      <c r="BI517" s="157"/>
      <c r="BJ517" s="157"/>
      <c r="BK517" s="157"/>
      <c r="BL517" s="157"/>
      <c r="BM517" s="157"/>
      <c r="BN517" s="157"/>
      <c r="BO517" s="157"/>
      <c r="BP517" s="493"/>
      <c r="BQ517" s="157"/>
      <c r="BR517" s="494"/>
      <c r="BS517" s="157"/>
      <c r="BT517" s="157"/>
      <c r="BU517" s="157"/>
      <c r="BV517" s="157"/>
      <c r="BW517" s="157"/>
      <c r="BX517" s="157"/>
      <c r="BY517" s="157"/>
      <c r="BZ517" s="157"/>
      <c r="CA517" s="157"/>
      <c r="CB517" s="157"/>
      <c r="CC517" s="157"/>
      <c r="CD517" s="157"/>
      <c r="CE517" s="157"/>
      <c r="CF517" s="157"/>
      <c r="CG517" s="157"/>
      <c r="CH517" s="157"/>
      <c r="CI517" s="157"/>
      <c r="CJ517" s="157"/>
      <c r="CK517" s="157"/>
      <c r="CL517" s="157"/>
      <c r="CM517" s="157"/>
      <c r="CN517" s="157"/>
      <c r="CO517" s="157"/>
      <c r="CP517" s="157"/>
      <c r="CQ517" s="157"/>
      <c r="CR517" s="157"/>
      <c r="CS517" s="157"/>
      <c r="CT517" s="157"/>
      <c r="CU517" s="157"/>
      <c r="CV517" s="157"/>
      <c r="CW517" s="157"/>
      <c r="CX517" s="157"/>
      <c r="CY517" s="157"/>
      <c r="CZ517" s="157"/>
      <c r="DA517" s="157"/>
      <c r="DB517" s="157"/>
      <c r="DC517" s="157"/>
      <c r="DD517" s="157"/>
      <c r="DE517" s="157"/>
      <c r="DF517" s="157"/>
      <c r="DG517" s="157"/>
      <c r="DH517" s="157"/>
      <c r="DI517" s="157"/>
      <c r="DJ517" s="157"/>
      <c r="DK517" s="157"/>
      <c r="DL517" s="157"/>
      <c r="DM517" s="157"/>
      <c r="DN517" s="157"/>
      <c r="DO517" s="157"/>
      <c r="DP517" s="157"/>
      <c r="DQ517" s="157"/>
      <c r="DR517" s="157"/>
      <c r="DS517" s="157"/>
      <c r="DT517" s="157"/>
      <c r="DU517" s="157"/>
      <c r="DV517" s="157"/>
      <c r="DW517" s="157"/>
      <c r="DX517" s="157"/>
      <c r="DY517" s="157"/>
      <c r="DZ517" s="157"/>
      <c r="EA517" s="157"/>
      <c r="EB517" s="157"/>
      <c r="EC517" s="157"/>
      <c r="ED517" s="157"/>
      <c r="EE517" s="157"/>
    </row>
    <row r="518" spans="1:135" ht="9.75" customHeight="1">
      <c r="A518" s="157"/>
      <c r="B518" s="157"/>
      <c r="C518" s="157"/>
      <c r="D518" s="157"/>
      <c r="E518" s="157"/>
      <c r="F518" s="157"/>
      <c r="G518" s="157"/>
      <c r="H518" s="157"/>
      <c r="I518" s="494"/>
      <c r="J518" s="494"/>
      <c r="K518" s="494"/>
      <c r="L518" s="494"/>
      <c r="M518" s="494"/>
      <c r="N518" s="494"/>
      <c r="O518" s="494"/>
      <c r="P518" s="494"/>
      <c r="Q518" s="494"/>
      <c r="R518" s="494"/>
      <c r="S518" s="494"/>
      <c r="T518" s="494"/>
      <c r="U518" s="494"/>
      <c r="V518" s="494"/>
      <c r="W518" s="494"/>
      <c r="X518" s="494"/>
      <c r="Y518" s="494"/>
      <c r="Z518" s="494"/>
      <c r="AA518" s="494"/>
      <c r="AB518" s="494"/>
      <c r="AH518" s="492"/>
      <c r="AI518" s="157"/>
      <c r="AJ518" s="157"/>
      <c r="AK518" s="525"/>
      <c r="AL518" s="525"/>
      <c r="AM518" s="525"/>
      <c r="AN518" s="157"/>
      <c r="AO518" s="157"/>
      <c r="AP518" s="525"/>
      <c r="AQ518" s="525"/>
      <c r="AR518" s="525"/>
      <c r="AS518" s="525"/>
      <c r="AT518" s="525"/>
      <c r="AU518" s="525"/>
      <c r="AV518" s="525"/>
      <c r="AW518" s="525"/>
      <c r="AX518" s="525"/>
      <c r="AY518" s="525"/>
      <c r="AZ518" s="525"/>
      <c r="BA518" s="157"/>
      <c r="BB518" s="157"/>
      <c r="BC518" s="157"/>
      <c r="BD518" s="157"/>
      <c r="BE518" s="157"/>
      <c r="BF518" s="157"/>
      <c r="BG518" s="157"/>
      <c r="BH518" s="157"/>
      <c r="BI518" s="157"/>
      <c r="BJ518" s="157"/>
      <c r="BK518" s="157"/>
      <c r="BL518" s="157"/>
      <c r="BM518" s="157"/>
      <c r="BN518" s="157"/>
      <c r="BO518" s="157"/>
      <c r="BP518" s="493"/>
      <c r="BQ518" s="157"/>
      <c r="BR518" s="494"/>
      <c r="BS518" s="157"/>
      <c r="BT518" s="157"/>
      <c r="BU518" s="157"/>
      <c r="BV518" s="157"/>
      <c r="BW518" s="157"/>
      <c r="BX518" s="157"/>
      <c r="BY518" s="157"/>
      <c r="BZ518" s="157"/>
      <c r="CA518" s="157"/>
      <c r="CB518" s="157"/>
      <c r="CC518" s="157"/>
      <c r="CD518" s="157"/>
      <c r="CE518" s="157"/>
      <c r="CF518" s="157"/>
      <c r="CG518" s="157"/>
      <c r="CH518" s="157"/>
      <c r="CI518" s="157"/>
      <c r="CJ518" s="157"/>
      <c r="CK518" s="157"/>
      <c r="CL518" s="157"/>
      <c r="CM518" s="157"/>
      <c r="CN518" s="157"/>
      <c r="CO518" s="157"/>
      <c r="CP518" s="157"/>
      <c r="CQ518" s="157"/>
      <c r="CR518" s="157"/>
      <c r="CS518" s="157"/>
      <c r="CT518" s="157"/>
      <c r="CU518" s="157"/>
      <c r="CV518" s="157"/>
      <c r="CW518" s="157"/>
      <c r="CX518" s="157"/>
      <c r="CY518" s="157"/>
      <c r="CZ518" s="157"/>
      <c r="DA518" s="157"/>
      <c r="DB518" s="157"/>
      <c r="DC518" s="157"/>
      <c r="DD518" s="157"/>
      <c r="DE518" s="157"/>
      <c r="DF518" s="157"/>
      <c r="DG518" s="157"/>
      <c r="DH518" s="157"/>
      <c r="DI518" s="157"/>
      <c r="DJ518" s="157"/>
      <c r="DK518" s="157"/>
      <c r="DL518" s="157"/>
      <c r="DM518" s="157"/>
      <c r="DN518" s="157"/>
      <c r="DO518" s="157"/>
      <c r="DP518" s="157"/>
      <c r="DQ518" s="157"/>
      <c r="DR518" s="157"/>
      <c r="DS518" s="157"/>
      <c r="DT518" s="157"/>
      <c r="DU518" s="157"/>
      <c r="DV518" s="157"/>
      <c r="DW518" s="157"/>
      <c r="DX518" s="157"/>
      <c r="DY518" s="157"/>
      <c r="DZ518" s="157"/>
      <c r="EA518" s="157"/>
      <c r="EB518" s="157"/>
      <c r="EC518" s="157"/>
      <c r="ED518" s="157"/>
      <c r="EE518" s="157"/>
    </row>
    <row r="519" spans="1:135" ht="9.75" customHeight="1">
      <c r="A519" s="157"/>
      <c r="B519" s="157"/>
      <c r="C519" s="157"/>
      <c r="D519" s="157"/>
      <c r="E519" s="157"/>
      <c r="F519" s="157"/>
      <c r="G519" s="157"/>
      <c r="H519" s="157"/>
      <c r="I519" s="494"/>
      <c r="J519" s="494"/>
      <c r="K519" s="494"/>
      <c r="L519" s="494"/>
      <c r="M519" s="494"/>
      <c r="N519" s="494"/>
      <c r="O519" s="494"/>
      <c r="P519" s="494"/>
      <c r="Q519" s="494"/>
      <c r="R519" s="494"/>
      <c r="S519" s="494"/>
      <c r="T519" s="494"/>
      <c r="U519" s="494"/>
      <c r="V519" s="494"/>
      <c r="W519" s="494"/>
      <c r="X519" s="494"/>
      <c r="Y519" s="494"/>
      <c r="Z519" s="494"/>
      <c r="AA519" s="494"/>
      <c r="AB519" s="494"/>
      <c r="AH519" s="492"/>
      <c r="AI519" s="157"/>
      <c r="AJ519" s="157"/>
      <c r="AK519" s="525"/>
      <c r="AL519" s="525"/>
      <c r="AM519" s="525"/>
      <c r="AN519" s="157"/>
      <c r="AO519" s="157"/>
      <c r="AP519" s="525"/>
      <c r="AQ519" s="525"/>
      <c r="AR519" s="525"/>
      <c r="AS519" s="525"/>
      <c r="AT519" s="525"/>
      <c r="AU519" s="525"/>
      <c r="AV519" s="525"/>
      <c r="AW519" s="525"/>
      <c r="AX519" s="525"/>
      <c r="AY519" s="525"/>
      <c r="AZ519" s="525"/>
      <c r="BA519" s="157"/>
      <c r="BB519" s="157"/>
      <c r="BC519" s="157"/>
      <c r="BD519" s="157"/>
      <c r="BE519" s="157"/>
      <c r="BF519" s="157"/>
      <c r="BG519" s="157"/>
      <c r="BH519" s="157"/>
      <c r="BI519" s="157"/>
      <c r="BJ519" s="157"/>
      <c r="BK519" s="157"/>
      <c r="BL519" s="157"/>
      <c r="BM519" s="157"/>
      <c r="BN519" s="157"/>
      <c r="BO519" s="157"/>
      <c r="BP519" s="493"/>
      <c r="BQ519" s="157"/>
      <c r="BR519" s="494"/>
      <c r="BS519" s="157"/>
      <c r="BT519" s="157"/>
      <c r="BU519" s="157"/>
      <c r="BV519" s="157"/>
      <c r="BW519" s="157"/>
      <c r="BX519" s="157"/>
      <c r="BY519" s="157"/>
      <c r="BZ519" s="157"/>
      <c r="CA519" s="157"/>
      <c r="CB519" s="157"/>
      <c r="CC519" s="157"/>
      <c r="CD519" s="157"/>
      <c r="CE519" s="157"/>
      <c r="CF519" s="157"/>
      <c r="CG519" s="157"/>
      <c r="CH519" s="157"/>
      <c r="CI519" s="157"/>
      <c r="CJ519" s="157"/>
      <c r="CK519" s="157"/>
      <c r="CL519" s="157"/>
      <c r="CM519" s="157"/>
      <c r="CN519" s="157"/>
      <c r="CO519" s="157"/>
      <c r="CP519" s="157"/>
      <c r="CQ519" s="157"/>
      <c r="CR519" s="157"/>
      <c r="CS519" s="157"/>
      <c r="CT519" s="157"/>
      <c r="CU519" s="157"/>
      <c r="CV519" s="157"/>
      <c r="CW519" s="157"/>
      <c r="CX519" s="157"/>
      <c r="CY519" s="157"/>
      <c r="CZ519" s="157"/>
      <c r="DA519" s="157"/>
      <c r="DB519" s="157"/>
      <c r="DC519" s="157"/>
      <c r="DD519" s="157"/>
      <c r="DE519" s="157"/>
      <c r="DF519" s="157"/>
      <c r="DG519" s="157"/>
      <c r="DH519" s="157"/>
      <c r="DI519" s="157"/>
      <c r="DJ519" s="157"/>
      <c r="DK519" s="157"/>
      <c r="DL519" s="157"/>
      <c r="DM519" s="157"/>
      <c r="DN519" s="157"/>
      <c r="DO519" s="157"/>
      <c r="DP519" s="157"/>
      <c r="DQ519" s="157"/>
      <c r="DR519" s="157"/>
      <c r="DS519" s="157"/>
      <c r="DT519" s="157"/>
      <c r="DU519" s="157"/>
      <c r="DV519" s="157"/>
      <c r="DW519" s="157"/>
      <c r="DX519" s="157"/>
      <c r="DY519" s="157"/>
      <c r="DZ519" s="157"/>
      <c r="EA519" s="157"/>
      <c r="EB519" s="157"/>
      <c r="EC519" s="157"/>
      <c r="ED519" s="157"/>
      <c r="EE519" s="157"/>
    </row>
    <row r="520" spans="1:135" ht="9.75" customHeight="1">
      <c r="A520" s="157"/>
      <c r="B520" s="157"/>
      <c r="C520" s="157"/>
      <c r="D520" s="157"/>
      <c r="E520" s="157"/>
      <c r="F520" s="157"/>
      <c r="G520" s="157"/>
      <c r="H520" s="157"/>
      <c r="I520" s="494"/>
      <c r="J520" s="494"/>
      <c r="K520" s="494"/>
      <c r="L520" s="494"/>
      <c r="M520" s="494"/>
      <c r="N520" s="494"/>
      <c r="O520" s="494"/>
      <c r="P520" s="494"/>
      <c r="Q520" s="494"/>
      <c r="R520" s="494"/>
      <c r="S520" s="494"/>
      <c r="T520" s="494"/>
      <c r="U520" s="494"/>
      <c r="V520" s="494"/>
      <c r="W520" s="494"/>
      <c r="X520" s="494"/>
      <c r="Y520" s="494"/>
      <c r="Z520" s="494"/>
      <c r="AA520" s="494"/>
      <c r="AB520" s="494"/>
      <c r="AH520" s="492"/>
      <c r="AI520" s="157"/>
      <c r="AJ520" s="157"/>
      <c r="AK520" s="525"/>
      <c r="AL520" s="525"/>
      <c r="AM520" s="525"/>
      <c r="AN520" s="157"/>
      <c r="AO520" s="157"/>
      <c r="AP520" s="525"/>
      <c r="AQ520" s="525"/>
      <c r="AR520" s="525"/>
      <c r="AS520" s="525"/>
      <c r="AT520" s="525"/>
      <c r="AU520" s="525"/>
      <c r="AV520" s="525"/>
      <c r="AW520" s="525"/>
      <c r="AX520" s="525"/>
      <c r="AY520" s="525"/>
      <c r="AZ520" s="525"/>
      <c r="BA520" s="157"/>
      <c r="BB520" s="157"/>
      <c r="BC520" s="157"/>
      <c r="BD520" s="157"/>
      <c r="BE520" s="157"/>
      <c r="BF520" s="157"/>
      <c r="BG520" s="157"/>
      <c r="BH520" s="157"/>
      <c r="BI520" s="157"/>
      <c r="BJ520" s="157"/>
      <c r="BK520" s="157"/>
      <c r="BL520" s="157"/>
      <c r="BM520" s="157"/>
      <c r="BN520" s="157"/>
      <c r="BO520" s="157"/>
      <c r="BP520" s="493"/>
      <c r="BQ520" s="157"/>
      <c r="BR520" s="494"/>
      <c r="BS520" s="157"/>
      <c r="BT520" s="157"/>
      <c r="BU520" s="157"/>
      <c r="BV520" s="157"/>
      <c r="BW520" s="157"/>
      <c r="BX520" s="157"/>
      <c r="BY520" s="157"/>
      <c r="BZ520" s="157"/>
      <c r="CA520" s="157"/>
      <c r="CB520" s="157"/>
      <c r="CC520" s="157"/>
      <c r="CD520" s="157"/>
      <c r="CE520" s="157"/>
      <c r="CF520" s="157"/>
      <c r="CG520" s="157"/>
      <c r="CH520" s="157"/>
      <c r="CI520" s="157"/>
      <c r="CJ520" s="157"/>
      <c r="CK520" s="157"/>
      <c r="CL520" s="157"/>
      <c r="CM520" s="157"/>
      <c r="CN520" s="157"/>
      <c r="CO520" s="157"/>
      <c r="CP520" s="157"/>
      <c r="CQ520" s="157"/>
      <c r="CR520" s="157"/>
      <c r="CS520" s="157"/>
      <c r="CT520" s="157"/>
      <c r="CU520" s="157"/>
      <c r="CV520" s="157"/>
      <c r="CW520" s="157"/>
      <c r="CX520" s="157"/>
      <c r="CY520" s="157"/>
      <c r="CZ520" s="157"/>
      <c r="DA520" s="157"/>
      <c r="DB520" s="157"/>
      <c r="DC520" s="157"/>
      <c r="DD520" s="157"/>
      <c r="DE520" s="157"/>
      <c r="DF520" s="157"/>
      <c r="DG520" s="157"/>
      <c r="DH520" s="157"/>
      <c r="DI520" s="157"/>
      <c r="DJ520" s="157"/>
      <c r="DK520" s="157"/>
      <c r="DL520" s="157"/>
      <c r="DM520" s="157"/>
      <c r="DN520" s="157"/>
      <c r="DO520" s="157"/>
      <c r="DP520" s="157"/>
      <c r="DQ520" s="157"/>
      <c r="DR520" s="157"/>
      <c r="DS520" s="157"/>
      <c r="DT520" s="157"/>
      <c r="DU520" s="157"/>
      <c r="DV520" s="157"/>
      <c r="DW520" s="157"/>
      <c r="DX520" s="157"/>
      <c r="DY520" s="157"/>
      <c r="DZ520" s="157"/>
      <c r="EA520" s="157"/>
      <c r="EB520" s="157"/>
      <c r="EC520" s="157"/>
      <c r="ED520" s="157"/>
      <c r="EE520" s="157"/>
    </row>
    <row r="521" spans="1:135" ht="9.75" customHeight="1">
      <c r="A521" s="157"/>
      <c r="B521" s="157"/>
      <c r="C521" s="157"/>
      <c r="D521" s="157"/>
      <c r="E521" s="157"/>
      <c r="F521" s="157"/>
      <c r="G521" s="157"/>
      <c r="H521" s="157"/>
      <c r="I521" s="494"/>
      <c r="J521" s="494"/>
      <c r="K521" s="494"/>
      <c r="L521" s="494"/>
      <c r="M521" s="494"/>
      <c r="N521" s="494"/>
      <c r="O521" s="494"/>
      <c r="P521" s="494"/>
      <c r="Q521" s="494"/>
      <c r="R521" s="494"/>
      <c r="S521" s="494"/>
      <c r="T521" s="494"/>
      <c r="U521" s="494"/>
      <c r="V521" s="494"/>
      <c r="W521" s="494"/>
      <c r="X521" s="494"/>
      <c r="Y521" s="494"/>
      <c r="Z521" s="494"/>
      <c r="AA521" s="494"/>
      <c r="AB521" s="494"/>
      <c r="AH521" s="492"/>
      <c r="AI521" s="157"/>
      <c r="AJ521" s="157"/>
      <c r="AK521" s="525"/>
      <c r="AL521" s="525"/>
      <c r="AM521" s="525"/>
      <c r="AN521" s="157"/>
      <c r="AO521" s="157"/>
      <c r="AP521" s="525"/>
      <c r="AQ521" s="525"/>
      <c r="AR521" s="525"/>
      <c r="AS521" s="525"/>
      <c r="AT521" s="525"/>
      <c r="AU521" s="525"/>
      <c r="AV521" s="525"/>
      <c r="AW521" s="525"/>
      <c r="AX521" s="525"/>
      <c r="AY521" s="525"/>
      <c r="AZ521" s="525"/>
      <c r="BA521" s="157"/>
      <c r="BB521" s="157"/>
      <c r="BC521" s="157"/>
      <c r="BD521" s="157"/>
      <c r="BE521" s="157"/>
      <c r="BF521" s="157"/>
      <c r="BG521" s="157"/>
      <c r="BH521" s="157"/>
      <c r="BI521" s="157"/>
      <c r="BJ521" s="157"/>
      <c r="BK521" s="157"/>
      <c r="BL521" s="157"/>
      <c r="BM521" s="157"/>
      <c r="BN521" s="157"/>
      <c r="BO521" s="157"/>
      <c r="BP521" s="493"/>
      <c r="BQ521" s="157"/>
      <c r="BR521" s="494"/>
      <c r="BS521" s="157"/>
      <c r="BT521" s="157"/>
      <c r="BU521" s="157"/>
      <c r="BV521" s="157"/>
      <c r="BW521" s="157"/>
      <c r="BX521" s="157"/>
      <c r="BY521" s="157"/>
      <c r="BZ521" s="157"/>
      <c r="CA521" s="157"/>
      <c r="CB521" s="157"/>
      <c r="CC521" s="157"/>
      <c r="CD521" s="157"/>
      <c r="CE521" s="157"/>
      <c r="CF521" s="157"/>
      <c r="CG521" s="157"/>
      <c r="CH521" s="157"/>
      <c r="CI521" s="157"/>
      <c r="CJ521" s="157"/>
      <c r="CK521" s="157"/>
      <c r="CL521" s="157"/>
      <c r="CM521" s="157"/>
      <c r="CN521" s="157"/>
      <c r="CO521" s="157"/>
      <c r="CP521" s="157"/>
      <c r="CQ521" s="157"/>
      <c r="CR521" s="157"/>
      <c r="CS521" s="157"/>
      <c r="CT521" s="157"/>
      <c r="CU521" s="157"/>
      <c r="CV521" s="157"/>
      <c r="CW521" s="157"/>
      <c r="CX521" s="157"/>
      <c r="CY521" s="157"/>
      <c r="CZ521" s="157"/>
      <c r="DA521" s="157"/>
      <c r="DB521" s="157"/>
      <c r="DC521" s="157"/>
      <c r="DD521" s="157"/>
      <c r="DE521" s="157"/>
      <c r="DF521" s="157"/>
      <c r="DG521" s="157"/>
      <c r="DH521" s="157"/>
      <c r="DI521" s="157"/>
      <c r="DJ521" s="157"/>
      <c r="DK521" s="157"/>
      <c r="DL521" s="157"/>
      <c r="DM521" s="157"/>
      <c r="DN521" s="157"/>
      <c r="DO521" s="157"/>
      <c r="DP521" s="157"/>
      <c r="DQ521" s="157"/>
      <c r="DR521" s="157"/>
      <c r="DS521" s="157"/>
      <c r="DT521" s="157"/>
      <c r="DU521" s="157"/>
      <c r="DV521" s="157"/>
      <c r="DW521" s="157"/>
      <c r="DX521" s="157"/>
      <c r="DY521" s="157"/>
      <c r="DZ521" s="157"/>
      <c r="EA521" s="157"/>
      <c r="EB521" s="157"/>
      <c r="EC521" s="157"/>
      <c r="ED521" s="157"/>
      <c r="EE521" s="157"/>
    </row>
    <row r="522" spans="1:135" ht="9.75" customHeight="1">
      <c r="A522" s="157"/>
      <c r="B522" s="157"/>
      <c r="C522" s="157"/>
      <c r="D522" s="157"/>
      <c r="E522" s="157"/>
      <c r="F522" s="157"/>
      <c r="G522" s="157"/>
      <c r="H522" s="157"/>
      <c r="I522" s="494"/>
      <c r="J522" s="494"/>
      <c r="K522" s="494"/>
      <c r="L522" s="494"/>
      <c r="M522" s="494"/>
      <c r="N522" s="494"/>
      <c r="O522" s="494"/>
      <c r="P522" s="494"/>
      <c r="Q522" s="494"/>
      <c r="R522" s="494"/>
      <c r="S522" s="494"/>
      <c r="T522" s="494"/>
      <c r="U522" s="494"/>
      <c r="V522" s="494"/>
      <c r="W522" s="494"/>
      <c r="X522" s="494"/>
      <c r="Y522" s="494"/>
      <c r="Z522" s="494"/>
      <c r="AA522" s="494"/>
      <c r="AB522" s="494"/>
      <c r="AH522" s="492"/>
      <c r="AI522" s="157"/>
      <c r="AJ522" s="157"/>
      <c r="AK522" s="525"/>
      <c r="AL522" s="525"/>
      <c r="AM522" s="525"/>
      <c r="AN522" s="157"/>
      <c r="AO522" s="157"/>
      <c r="AP522" s="525"/>
      <c r="AQ522" s="525"/>
      <c r="AR522" s="525"/>
      <c r="AS522" s="525"/>
      <c r="AT522" s="525"/>
      <c r="AU522" s="525"/>
      <c r="AV522" s="525"/>
      <c r="AW522" s="525"/>
      <c r="AX522" s="525"/>
      <c r="AY522" s="525"/>
      <c r="AZ522" s="525"/>
      <c r="BA522" s="157"/>
      <c r="BB522" s="157"/>
      <c r="BC522" s="157"/>
      <c r="BD522" s="157"/>
      <c r="BE522" s="157"/>
      <c r="BF522" s="157"/>
      <c r="BG522" s="157"/>
      <c r="BH522" s="157"/>
      <c r="BI522" s="157"/>
      <c r="BJ522" s="157"/>
      <c r="BK522" s="157"/>
      <c r="BL522" s="157"/>
      <c r="BM522" s="157"/>
      <c r="BN522" s="157"/>
      <c r="BO522" s="157"/>
      <c r="BP522" s="493"/>
      <c r="BQ522" s="157"/>
      <c r="BR522" s="494"/>
      <c r="BS522" s="157"/>
      <c r="BT522" s="157"/>
      <c r="BU522" s="157"/>
      <c r="BV522" s="157"/>
      <c r="BW522" s="157"/>
      <c r="BX522" s="157"/>
      <c r="BY522" s="157"/>
      <c r="BZ522" s="157"/>
      <c r="CA522" s="157"/>
      <c r="CB522" s="157"/>
      <c r="CC522" s="157"/>
      <c r="CD522" s="157"/>
      <c r="CE522" s="157"/>
      <c r="CF522" s="157"/>
      <c r="CG522" s="157"/>
      <c r="CH522" s="157"/>
      <c r="CI522" s="157"/>
      <c r="CJ522" s="157"/>
      <c r="CK522" s="157"/>
      <c r="CL522" s="157"/>
      <c r="CM522" s="157"/>
      <c r="CN522" s="157"/>
      <c r="CO522" s="157"/>
      <c r="CP522" s="157"/>
      <c r="CQ522" s="157"/>
      <c r="CR522" s="157"/>
      <c r="CS522" s="157"/>
      <c r="CT522" s="157"/>
      <c r="CU522" s="157"/>
      <c r="CV522" s="157"/>
      <c r="CW522" s="157"/>
      <c r="CX522" s="157"/>
      <c r="CY522" s="157"/>
      <c r="CZ522" s="157"/>
      <c r="DA522" s="157"/>
      <c r="DB522" s="157"/>
      <c r="DC522" s="157"/>
      <c r="DD522" s="157"/>
      <c r="DE522" s="157"/>
      <c r="DF522" s="157"/>
      <c r="DG522" s="157"/>
      <c r="DH522" s="157"/>
      <c r="DI522" s="157"/>
      <c r="DJ522" s="157"/>
      <c r="DK522" s="157"/>
      <c r="DL522" s="157"/>
      <c r="DM522" s="157"/>
      <c r="DN522" s="157"/>
      <c r="DO522" s="157"/>
      <c r="DP522" s="157"/>
      <c r="DQ522" s="157"/>
      <c r="DR522" s="157"/>
      <c r="DS522" s="157"/>
      <c r="DT522" s="157"/>
      <c r="DU522" s="157"/>
      <c r="DV522" s="157"/>
      <c r="DW522" s="157"/>
      <c r="DX522" s="157"/>
      <c r="DY522" s="157"/>
      <c r="DZ522" s="157"/>
      <c r="EA522" s="157"/>
      <c r="EB522" s="157"/>
      <c r="EC522" s="157"/>
      <c r="ED522" s="157"/>
      <c r="EE522" s="157"/>
    </row>
    <row r="523" spans="1:135" ht="9.75" customHeight="1">
      <c r="A523" s="157"/>
      <c r="B523" s="157"/>
      <c r="C523" s="157"/>
      <c r="D523" s="157"/>
      <c r="E523" s="157"/>
      <c r="F523" s="157"/>
      <c r="G523" s="157"/>
      <c r="H523" s="157"/>
      <c r="I523" s="494"/>
      <c r="J523" s="494"/>
      <c r="K523" s="494"/>
      <c r="L523" s="494"/>
      <c r="M523" s="494"/>
      <c r="N523" s="494"/>
      <c r="O523" s="494"/>
      <c r="P523" s="494"/>
      <c r="Q523" s="494"/>
      <c r="R523" s="494"/>
      <c r="S523" s="494"/>
      <c r="T523" s="494"/>
      <c r="U523" s="494"/>
      <c r="V523" s="494"/>
      <c r="W523" s="494"/>
      <c r="X523" s="494"/>
      <c r="Y523" s="494"/>
      <c r="Z523" s="494"/>
      <c r="AA523" s="494"/>
      <c r="AB523" s="494"/>
      <c r="AH523" s="492"/>
      <c r="AI523" s="157"/>
      <c r="AJ523" s="157"/>
      <c r="AK523" s="525"/>
      <c r="AL523" s="525"/>
      <c r="AM523" s="525"/>
      <c r="AN523" s="157"/>
      <c r="AO523" s="157"/>
      <c r="AP523" s="525"/>
      <c r="AQ523" s="525"/>
      <c r="AR523" s="525"/>
      <c r="AS523" s="525"/>
      <c r="AT523" s="525"/>
      <c r="AU523" s="525"/>
      <c r="AV523" s="525"/>
      <c r="AW523" s="525"/>
      <c r="AX523" s="525"/>
      <c r="AY523" s="525"/>
      <c r="AZ523" s="525"/>
      <c r="BA523" s="157"/>
      <c r="BB523" s="157"/>
      <c r="BC523" s="157"/>
      <c r="BD523" s="157"/>
      <c r="BE523" s="157"/>
      <c r="BF523" s="157"/>
      <c r="BG523" s="157"/>
      <c r="BH523" s="157"/>
      <c r="BI523" s="157"/>
      <c r="BJ523" s="157"/>
      <c r="BK523" s="157"/>
      <c r="BL523" s="157"/>
      <c r="BM523" s="157"/>
      <c r="BN523" s="157"/>
      <c r="BO523" s="157"/>
      <c r="BP523" s="493"/>
      <c r="BQ523" s="157"/>
      <c r="BR523" s="494"/>
      <c r="BS523" s="157"/>
      <c r="BT523" s="157"/>
      <c r="BU523" s="157"/>
      <c r="BV523" s="157"/>
      <c r="BW523" s="157"/>
      <c r="BX523" s="157"/>
      <c r="BY523" s="157"/>
      <c r="BZ523" s="157"/>
      <c r="CA523" s="157"/>
      <c r="CB523" s="157"/>
      <c r="CC523" s="157"/>
      <c r="CD523" s="157"/>
      <c r="CE523" s="157"/>
      <c r="CF523" s="157"/>
      <c r="CG523" s="157"/>
      <c r="CH523" s="157"/>
      <c r="CI523" s="157"/>
      <c r="CJ523" s="157"/>
      <c r="CK523" s="157"/>
      <c r="CL523" s="157"/>
      <c r="CM523" s="157"/>
      <c r="CN523" s="157"/>
      <c r="CO523" s="157"/>
      <c r="CP523" s="157"/>
      <c r="CQ523" s="157"/>
      <c r="CR523" s="157"/>
      <c r="CS523" s="157"/>
      <c r="CT523" s="157"/>
      <c r="CU523" s="157"/>
      <c r="CV523" s="157"/>
      <c r="CW523" s="157"/>
      <c r="CX523" s="157"/>
      <c r="CY523" s="157"/>
      <c r="CZ523" s="157"/>
      <c r="DA523" s="157"/>
      <c r="DB523" s="157"/>
      <c r="DC523" s="157"/>
      <c r="DD523" s="157"/>
      <c r="DE523" s="157"/>
      <c r="DF523" s="157"/>
      <c r="DG523" s="157"/>
      <c r="DH523" s="157"/>
      <c r="DI523" s="157"/>
      <c r="DJ523" s="157"/>
      <c r="DK523" s="157"/>
      <c r="DL523" s="157"/>
      <c r="DM523" s="157"/>
      <c r="DN523" s="157"/>
      <c r="DO523" s="157"/>
      <c r="DP523" s="157"/>
      <c r="DQ523" s="157"/>
      <c r="DR523" s="157"/>
      <c r="DS523" s="157"/>
      <c r="DT523" s="157"/>
      <c r="DU523" s="157"/>
      <c r="DV523" s="157"/>
      <c r="DW523" s="157"/>
      <c r="DX523" s="157"/>
      <c r="DY523" s="157"/>
      <c r="DZ523" s="157"/>
      <c r="EA523" s="157"/>
      <c r="EB523" s="157"/>
      <c r="EC523" s="157"/>
      <c r="ED523" s="157"/>
      <c r="EE523" s="157"/>
    </row>
    <row r="524" spans="1:135" ht="9.75" customHeight="1">
      <c r="A524" s="157"/>
      <c r="B524" s="157"/>
      <c r="C524" s="157"/>
      <c r="D524" s="157"/>
      <c r="E524" s="157"/>
      <c r="F524" s="157"/>
      <c r="G524" s="157"/>
      <c r="H524" s="157"/>
      <c r="I524" s="494"/>
      <c r="J524" s="494"/>
      <c r="K524" s="494"/>
      <c r="L524" s="494"/>
      <c r="M524" s="494"/>
      <c r="N524" s="494"/>
      <c r="O524" s="494"/>
      <c r="P524" s="494"/>
      <c r="Q524" s="494"/>
      <c r="R524" s="494"/>
      <c r="S524" s="494"/>
      <c r="T524" s="494"/>
      <c r="U524" s="494"/>
      <c r="V524" s="494"/>
      <c r="W524" s="494"/>
      <c r="X524" s="494"/>
      <c r="Y524" s="494"/>
      <c r="Z524" s="494"/>
      <c r="AA524" s="494"/>
      <c r="AB524" s="494"/>
      <c r="AH524" s="492"/>
      <c r="AI524" s="157"/>
      <c r="AJ524" s="157"/>
      <c r="AK524" s="525"/>
      <c r="AL524" s="525"/>
      <c r="AM524" s="525"/>
      <c r="AN524" s="157"/>
      <c r="AO524" s="157"/>
      <c r="AP524" s="525"/>
      <c r="AQ524" s="525"/>
      <c r="AR524" s="525"/>
      <c r="AS524" s="525"/>
      <c r="AT524" s="525"/>
      <c r="AU524" s="525"/>
      <c r="AV524" s="525"/>
      <c r="AW524" s="525"/>
      <c r="AX524" s="525"/>
      <c r="AY524" s="525"/>
      <c r="AZ524" s="525"/>
      <c r="BA524" s="157"/>
      <c r="BB524" s="157"/>
      <c r="BC524" s="157"/>
      <c r="BD524" s="157"/>
      <c r="BE524" s="157"/>
      <c r="BF524" s="157"/>
      <c r="BG524" s="157"/>
      <c r="BH524" s="157"/>
      <c r="BI524" s="157"/>
      <c r="BJ524" s="157"/>
      <c r="BK524" s="157"/>
      <c r="BL524" s="157"/>
      <c r="BM524" s="157"/>
      <c r="BN524" s="157"/>
      <c r="BO524" s="157"/>
      <c r="BP524" s="493"/>
      <c r="BQ524" s="157"/>
      <c r="BR524" s="494"/>
      <c r="BS524" s="157"/>
      <c r="BT524" s="157"/>
      <c r="BU524" s="157"/>
      <c r="BV524" s="157"/>
      <c r="BW524" s="157"/>
      <c r="BX524" s="157"/>
      <c r="BY524" s="157"/>
      <c r="BZ524" s="157"/>
      <c r="CA524" s="157"/>
      <c r="CB524" s="157"/>
      <c r="CC524" s="157"/>
      <c r="CD524" s="157"/>
      <c r="CE524" s="157"/>
      <c r="CF524" s="157"/>
      <c r="CG524" s="157"/>
      <c r="CH524" s="157"/>
      <c r="CI524" s="157"/>
      <c r="CJ524" s="157"/>
      <c r="CK524" s="157"/>
      <c r="CL524" s="157"/>
      <c r="CM524" s="157"/>
      <c r="CN524" s="157"/>
      <c r="CO524" s="157"/>
      <c r="CP524" s="157"/>
      <c r="CQ524" s="157"/>
      <c r="CR524" s="157"/>
      <c r="CS524" s="157"/>
      <c r="CT524" s="157"/>
      <c r="CU524" s="157"/>
      <c r="CV524" s="157"/>
      <c r="CW524" s="157"/>
      <c r="CX524" s="157"/>
      <c r="CY524" s="157"/>
      <c r="CZ524" s="157"/>
      <c r="DA524" s="157"/>
      <c r="DB524" s="157"/>
      <c r="DC524" s="157"/>
      <c r="DD524" s="157"/>
      <c r="DE524" s="157"/>
      <c r="DF524" s="157"/>
      <c r="DG524" s="157"/>
      <c r="DH524" s="157"/>
      <c r="DI524" s="157"/>
      <c r="DJ524" s="157"/>
      <c r="DK524" s="157"/>
      <c r="DL524" s="157"/>
      <c r="DM524" s="157"/>
      <c r="DN524" s="157"/>
      <c r="DO524" s="157"/>
      <c r="DP524" s="157"/>
      <c r="DQ524" s="157"/>
      <c r="DR524" s="157"/>
      <c r="DS524" s="157"/>
      <c r="DT524" s="157"/>
      <c r="DU524" s="157"/>
      <c r="DV524" s="157"/>
      <c r="DW524" s="157"/>
      <c r="DX524" s="157"/>
      <c r="DY524" s="157"/>
      <c r="DZ524" s="157"/>
      <c r="EA524" s="157"/>
      <c r="EB524" s="157"/>
      <c r="EC524" s="157"/>
      <c r="ED524" s="157"/>
      <c r="EE524" s="157"/>
    </row>
    <row r="525" spans="1:135" ht="9.75" customHeight="1">
      <c r="A525" s="157"/>
      <c r="B525" s="157"/>
      <c r="C525" s="157"/>
      <c r="D525" s="157"/>
      <c r="E525" s="157"/>
      <c r="F525" s="157"/>
      <c r="G525" s="157"/>
      <c r="H525" s="157"/>
      <c r="I525" s="494"/>
      <c r="J525" s="494"/>
      <c r="K525" s="494"/>
      <c r="L525" s="494"/>
      <c r="M525" s="494"/>
      <c r="N525" s="494"/>
      <c r="O525" s="494"/>
      <c r="P525" s="494"/>
      <c r="Q525" s="494"/>
      <c r="R525" s="494"/>
      <c r="S525" s="494"/>
      <c r="T525" s="494"/>
      <c r="U525" s="494"/>
      <c r="V525" s="494"/>
      <c r="W525" s="494"/>
      <c r="X525" s="494"/>
      <c r="Y525" s="494"/>
      <c r="Z525" s="494"/>
      <c r="AA525" s="494"/>
      <c r="AB525" s="494"/>
      <c r="AH525" s="492"/>
      <c r="AI525" s="157"/>
      <c r="AJ525" s="157"/>
      <c r="AK525" s="525"/>
      <c r="AL525" s="525"/>
      <c r="AM525" s="525"/>
      <c r="AN525" s="157"/>
      <c r="AO525" s="157"/>
      <c r="AP525" s="525"/>
      <c r="AQ525" s="525"/>
      <c r="AR525" s="525"/>
      <c r="AS525" s="525"/>
      <c r="AT525" s="525"/>
      <c r="AU525" s="525"/>
      <c r="AV525" s="525"/>
      <c r="AW525" s="525"/>
      <c r="AX525" s="525"/>
      <c r="AY525" s="525"/>
      <c r="AZ525" s="525"/>
      <c r="BA525" s="157"/>
      <c r="BB525" s="157"/>
      <c r="BC525" s="157"/>
      <c r="BD525" s="157"/>
      <c r="BE525" s="157"/>
      <c r="BF525" s="157"/>
      <c r="BG525" s="157"/>
      <c r="BH525" s="157"/>
      <c r="BI525" s="157"/>
      <c r="BJ525" s="157"/>
      <c r="BK525" s="157"/>
      <c r="BL525" s="157"/>
      <c r="BM525" s="157"/>
      <c r="BN525" s="157"/>
      <c r="BO525" s="157"/>
      <c r="BP525" s="493"/>
      <c r="BQ525" s="157"/>
      <c r="BR525" s="494"/>
      <c r="BS525" s="157"/>
      <c r="BT525" s="157"/>
      <c r="BU525" s="157"/>
      <c r="BV525" s="157"/>
      <c r="BW525" s="157"/>
      <c r="BX525" s="157"/>
      <c r="BY525" s="157"/>
      <c r="BZ525" s="157"/>
      <c r="CA525" s="157"/>
      <c r="CB525" s="157"/>
      <c r="CC525" s="157"/>
      <c r="CD525" s="157"/>
      <c r="CE525" s="157"/>
      <c r="CF525" s="157"/>
      <c r="CG525" s="157"/>
      <c r="CH525" s="157"/>
      <c r="CI525" s="157"/>
      <c r="CJ525" s="157"/>
      <c r="CK525" s="157"/>
      <c r="CL525" s="157"/>
      <c r="CM525" s="157"/>
      <c r="CN525" s="157"/>
      <c r="CO525" s="157"/>
      <c r="CP525" s="157"/>
      <c r="CQ525" s="157"/>
      <c r="CR525" s="157"/>
      <c r="CS525" s="157"/>
      <c r="CT525" s="157"/>
      <c r="CU525" s="157"/>
      <c r="CV525" s="157"/>
      <c r="CW525" s="157"/>
      <c r="CX525" s="157"/>
      <c r="CY525" s="157"/>
      <c r="CZ525" s="157"/>
      <c r="DA525" s="157"/>
      <c r="DB525" s="157"/>
      <c r="DC525" s="157"/>
      <c r="DD525" s="157"/>
      <c r="DE525" s="157"/>
      <c r="DF525" s="157"/>
      <c r="DG525" s="157"/>
      <c r="DH525" s="157"/>
      <c r="DI525" s="157"/>
      <c r="DJ525" s="157"/>
      <c r="DK525" s="157"/>
      <c r="DL525" s="157"/>
      <c r="DM525" s="157"/>
      <c r="DN525" s="157"/>
      <c r="DO525" s="157"/>
      <c r="DP525" s="157"/>
      <c r="DQ525" s="157"/>
      <c r="DR525" s="157"/>
      <c r="DS525" s="157"/>
      <c r="DT525" s="157"/>
      <c r="DU525" s="157"/>
      <c r="DV525" s="157"/>
      <c r="DW525" s="157"/>
      <c r="DX525" s="157"/>
      <c r="DY525" s="157"/>
      <c r="DZ525" s="157"/>
      <c r="EA525" s="157"/>
      <c r="EB525" s="157"/>
      <c r="EC525" s="157"/>
      <c r="ED525" s="157"/>
      <c r="EE525" s="157"/>
    </row>
    <row r="526" spans="1:135" ht="9.75" customHeight="1">
      <c r="A526" s="157"/>
      <c r="B526" s="157"/>
      <c r="C526" s="157"/>
      <c r="D526" s="157"/>
      <c r="E526" s="157"/>
      <c r="F526" s="157"/>
      <c r="G526" s="157"/>
      <c r="H526" s="157"/>
      <c r="I526" s="494"/>
      <c r="J526" s="494"/>
      <c r="K526" s="494"/>
      <c r="L526" s="494"/>
      <c r="M526" s="494"/>
      <c r="N526" s="494"/>
      <c r="O526" s="494"/>
      <c r="P526" s="494"/>
      <c r="Q526" s="494"/>
      <c r="R526" s="494"/>
      <c r="S526" s="494"/>
      <c r="T526" s="494"/>
      <c r="U526" s="494"/>
      <c r="V526" s="494"/>
      <c r="W526" s="494"/>
      <c r="X526" s="494"/>
      <c r="Y526" s="494"/>
      <c r="Z526" s="494"/>
      <c r="AA526" s="494"/>
      <c r="AB526" s="494"/>
      <c r="AH526" s="492"/>
      <c r="AI526" s="157"/>
      <c r="AJ526" s="157"/>
      <c r="AK526" s="525"/>
      <c r="AL526" s="525"/>
      <c r="AM526" s="525"/>
      <c r="AN526" s="157"/>
      <c r="AO526" s="157"/>
      <c r="AP526" s="525"/>
      <c r="AQ526" s="525"/>
      <c r="AR526" s="525"/>
      <c r="AS526" s="525"/>
      <c r="AT526" s="525"/>
      <c r="AU526" s="525"/>
      <c r="AV526" s="525"/>
      <c r="AW526" s="525"/>
      <c r="AX526" s="525"/>
      <c r="AY526" s="525"/>
      <c r="AZ526" s="525"/>
      <c r="BA526" s="157"/>
      <c r="BB526" s="157"/>
      <c r="BC526" s="157"/>
      <c r="BD526" s="157"/>
      <c r="BE526" s="157"/>
      <c r="BF526" s="157"/>
      <c r="BG526" s="157"/>
      <c r="BH526" s="157"/>
      <c r="BI526" s="157"/>
      <c r="BJ526" s="157"/>
      <c r="BK526" s="157"/>
      <c r="BL526" s="157"/>
      <c r="BM526" s="157"/>
      <c r="BN526" s="157"/>
      <c r="BO526" s="157"/>
      <c r="BP526" s="493"/>
      <c r="BQ526" s="157"/>
      <c r="BR526" s="494"/>
      <c r="BS526" s="157"/>
      <c r="BT526" s="157"/>
      <c r="BU526" s="157"/>
      <c r="BV526" s="157"/>
      <c r="BW526" s="157"/>
      <c r="BX526" s="157"/>
      <c r="BY526" s="157"/>
      <c r="BZ526" s="157"/>
      <c r="CA526" s="157"/>
      <c r="CB526" s="157"/>
      <c r="CC526" s="157"/>
      <c r="CD526" s="157"/>
      <c r="CE526" s="157"/>
      <c r="CF526" s="157"/>
      <c r="CG526" s="157"/>
      <c r="CH526" s="157"/>
      <c r="CI526" s="157"/>
      <c r="CJ526" s="157"/>
      <c r="CK526" s="157"/>
      <c r="CL526" s="157"/>
      <c r="CM526" s="157"/>
      <c r="CN526" s="157"/>
      <c r="CO526" s="157"/>
      <c r="CP526" s="157"/>
      <c r="CQ526" s="157"/>
      <c r="CR526" s="157"/>
      <c r="CS526" s="157"/>
      <c r="CT526" s="157"/>
      <c r="CU526" s="157"/>
      <c r="CV526" s="157"/>
      <c r="CW526" s="157"/>
      <c r="CX526" s="157"/>
      <c r="CY526" s="157"/>
      <c r="CZ526" s="157"/>
      <c r="DA526" s="157"/>
      <c r="DB526" s="157"/>
      <c r="DC526" s="157"/>
      <c r="DD526" s="157"/>
      <c r="DE526" s="157"/>
      <c r="DF526" s="157"/>
      <c r="DG526" s="157"/>
      <c r="DH526" s="157"/>
      <c r="DI526" s="157"/>
      <c r="DJ526" s="157"/>
      <c r="DK526" s="157"/>
      <c r="DL526" s="157"/>
      <c r="DM526" s="157"/>
      <c r="DN526" s="157"/>
      <c r="DO526" s="157"/>
      <c r="DP526" s="157"/>
      <c r="DQ526" s="157"/>
      <c r="DR526" s="157"/>
      <c r="DS526" s="157"/>
      <c r="DT526" s="157"/>
      <c r="DU526" s="157"/>
      <c r="DV526" s="157"/>
      <c r="DW526" s="157"/>
      <c r="DX526" s="157"/>
      <c r="DY526" s="157"/>
      <c r="DZ526" s="157"/>
      <c r="EA526" s="157"/>
      <c r="EB526" s="157"/>
      <c r="EC526" s="157"/>
      <c r="ED526" s="157"/>
      <c r="EE526" s="157"/>
    </row>
    <row r="527" spans="1:135" ht="9.75" customHeight="1">
      <c r="A527" s="157"/>
      <c r="B527" s="157"/>
      <c r="C527" s="157"/>
      <c r="D527" s="157"/>
      <c r="E527" s="157"/>
      <c r="F527" s="157"/>
      <c r="G527" s="157"/>
      <c r="H527" s="157"/>
      <c r="I527" s="494"/>
      <c r="J527" s="494"/>
      <c r="K527" s="494"/>
      <c r="L527" s="494"/>
      <c r="M527" s="494"/>
      <c r="N527" s="494"/>
      <c r="O527" s="494"/>
      <c r="P527" s="494"/>
      <c r="Q527" s="494"/>
      <c r="R527" s="494"/>
      <c r="S527" s="494"/>
      <c r="T527" s="494"/>
      <c r="U527" s="494"/>
      <c r="V527" s="494"/>
      <c r="W527" s="494"/>
      <c r="X527" s="494"/>
      <c r="Y527" s="494"/>
      <c r="Z527" s="494"/>
      <c r="AA527" s="494"/>
      <c r="AB527" s="494"/>
      <c r="AH527" s="492"/>
      <c r="AI527" s="157"/>
      <c r="AJ527" s="157"/>
      <c r="AK527" s="525"/>
      <c r="AL527" s="525"/>
      <c r="AM527" s="525"/>
      <c r="AN527" s="157"/>
      <c r="AO527" s="157"/>
      <c r="AP527" s="525"/>
      <c r="AQ527" s="525"/>
      <c r="AR527" s="525"/>
      <c r="AS527" s="525"/>
      <c r="AT527" s="525"/>
      <c r="AU527" s="525"/>
      <c r="AV527" s="525"/>
      <c r="AW527" s="525"/>
      <c r="AX527" s="525"/>
      <c r="AY527" s="525"/>
      <c r="AZ527" s="525"/>
      <c r="BA527" s="157"/>
      <c r="BB527" s="157"/>
      <c r="BC527" s="157"/>
      <c r="BD527" s="157"/>
      <c r="BE527" s="157"/>
      <c r="BF527" s="157"/>
      <c r="BG527" s="157"/>
      <c r="BH527" s="157"/>
      <c r="BI527" s="157"/>
      <c r="BJ527" s="157"/>
      <c r="BK527" s="157"/>
      <c r="BL527" s="157"/>
      <c r="BM527" s="157"/>
      <c r="BN527" s="157"/>
      <c r="BO527" s="157"/>
      <c r="BP527" s="493"/>
      <c r="BQ527" s="157"/>
      <c r="BR527" s="494"/>
      <c r="BS527" s="157"/>
      <c r="BT527" s="157"/>
      <c r="BU527" s="157"/>
      <c r="BV527" s="157"/>
      <c r="BW527" s="157"/>
      <c r="BX527" s="157"/>
      <c r="BY527" s="157"/>
      <c r="BZ527" s="157"/>
      <c r="CA527" s="157"/>
      <c r="CB527" s="157"/>
      <c r="CC527" s="157"/>
      <c r="CD527" s="157"/>
      <c r="CE527" s="157"/>
      <c r="CF527" s="157"/>
      <c r="CG527" s="157"/>
      <c r="CH527" s="157"/>
      <c r="CI527" s="157"/>
      <c r="CJ527" s="157"/>
      <c r="CK527" s="157"/>
      <c r="CL527" s="157"/>
      <c r="CM527" s="157"/>
      <c r="CN527" s="157"/>
      <c r="CO527" s="157"/>
      <c r="CP527" s="157"/>
      <c r="CQ527" s="157"/>
      <c r="CR527" s="157"/>
      <c r="CS527" s="157"/>
      <c r="CT527" s="157"/>
      <c r="CU527" s="157"/>
      <c r="CV527" s="157"/>
      <c r="CW527" s="157"/>
      <c r="CX527" s="157"/>
      <c r="CY527" s="157"/>
      <c r="CZ527" s="157"/>
      <c r="DA527" s="157"/>
      <c r="DB527" s="157"/>
      <c r="DC527" s="157"/>
      <c r="DD527" s="157"/>
      <c r="DE527" s="157"/>
      <c r="DF527" s="157"/>
      <c r="DG527" s="157"/>
      <c r="DH527" s="157"/>
      <c r="DI527" s="157"/>
      <c r="DJ527" s="157"/>
      <c r="DK527" s="157"/>
      <c r="DL527" s="157"/>
      <c r="DM527" s="157"/>
      <c r="DN527" s="157"/>
      <c r="DO527" s="157"/>
      <c r="DP527" s="157"/>
      <c r="DQ527" s="157"/>
      <c r="DR527" s="157"/>
      <c r="DS527" s="157"/>
      <c r="DT527" s="157"/>
      <c r="DU527" s="157"/>
      <c r="DV527" s="157"/>
      <c r="DW527" s="157"/>
      <c r="DX527" s="157"/>
      <c r="DY527" s="157"/>
      <c r="DZ527" s="157"/>
      <c r="EA527" s="157"/>
      <c r="EB527" s="157"/>
      <c r="EC527" s="157"/>
      <c r="ED527" s="157"/>
      <c r="EE527" s="157"/>
    </row>
    <row r="528" spans="1:135" ht="9.75" customHeight="1">
      <c r="A528" s="157"/>
      <c r="B528" s="157"/>
      <c r="C528" s="157"/>
      <c r="D528" s="157"/>
      <c r="E528" s="157"/>
      <c r="F528" s="157"/>
      <c r="G528" s="157"/>
      <c r="H528" s="157"/>
      <c r="I528" s="494"/>
      <c r="J528" s="494"/>
      <c r="K528" s="494"/>
      <c r="L528" s="494"/>
      <c r="M528" s="494"/>
      <c r="N528" s="494"/>
      <c r="O528" s="494"/>
      <c r="P528" s="494"/>
      <c r="Q528" s="494"/>
      <c r="R528" s="494"/>
      <c r="S528" s="494"/>
      <c r="T528" s="494"/>
      <c r="U528" s="494"/>
      <c r="V528" s="494"/>
      <c r="W528" s="494"/>
      <c r="X528" s="494"/>
      <c r="Y528" s="494"/>
      <c r="Z528" s="494"/>
      <c r="AA528" s="494"/>
      <c r="AB528" s="494"/>
      <c r="AH528" s="492"/>
      <c r="AI528" s="157"/>
      <c r="AJ528" s="157"/>
      <c r="AK528" s="525"/>
      <c r="AL528" s="525"/>
      <c r="AM528" s="525"/>
      <c r="AN528" s="157"/>
      <c r="AO528" s="157"/>
      <c r="AP528" s="525"/>
      <c r="AQ528" s="525"/>
      <c r="AR528" s="525"/>
      <c r="AS528" s="525"/>
      <c r="AT528" s="525"/>
      <c r="AU528" s="525"/>
      <c r="AV528" s="525"/>
      <c r="AW528" s="525"/>
      <c r="AX528" s="525"/>
      <c r="AY528" s="525"/>
      <c r="AZ528" s="525"/>
      <c r="BA528" s="157"/>
      <c r="BB528" s="157"/>
      <c r="BC528" s="157"/>
      <c r="BD528" s="157"/>
      <c r="BE528" s="157"/>
      <c r="BF528" s="157"/>
      <c r="BG528" s="157"/>
      <c r="BH528" s="157"/>
      <c r="BI528" s="157"/>
      <c r="BJ528" s="157"/>
      <c r="BK528" s="157"/>
      <c r="BL528" s="157"/>
      <c r="BM528" s="157"/>
      <c r="BN528" s="157"/>
      <c r="BO528" s="157"/>
      <c r="BP528" s="493"/>
      <c r="BQ528" s="157"/>
      <c r="BR528" s="494"/>
      <c r="BS528" s="157"/>
      <c r="BT528" s="157"/>
      <c r="BU528" s="157"/>
      <c r="BV528" s="157"/>
      <c r="BW528" s="157"/>
      <c r="BX528" s="157"/>
      <c r="BY528" s="157"/>
      <c r="BZ528" s="157"/>
      <c r="CA528" s="157"/>
      <c r="CB528" s="157"/>
      <c r="CC528" s="157"/>
      <c r="CD528" s="157"/>
      <c r="CE528" s="157"/>
      <c r="CF528" s="157"/>
      <c r="CG528" s="157"/>
      <c r="CH528" s="157"/>
      <c r="CI528" s="157"/>
      <c r="CJ528" s="157"/>
      <c r="CK528" s="157"/>
      <c r="CL528" s="157"/>
      <c r="CM528" s="157"/>
      <c r="CN528" s="157"/>
      <c r="CO528" s="157"/>
      <c r="CP528" s="157"/>
      <c r="CQ528" s="157"/>
      <c r="CR528" s="157"/>
      <c r="CS528" s="157"/>
      <c r="CT528" s="157"/>
      <c r="CU528" s="157"/>
      <c r="CV528" s="157"/>
      <c r="CW528" s="157"/>
      <c r="CX528" s="157"/>
      <c r="CY528" s="157"/>
      <c r="CZ528" s="157"/>
      <c r="DA528" s="157"/>
      <c r="DB528" s="157"/>
      <c r="DC528" s="157"/>
      <c r="DD528" s="157"/>
      <c r="DE528" s="157"/>
      <c r="DF528" s="157"/>
      <c r="DG528" s="157"/>
      <c r="DH528" s="157"/>
      <c r="DI528" s="157"/>
      <c r="DJ528" s="157"/>
      <c r="DK528" s="157"/>
      <c r="DL528" s="157"/>
      <c r="DM528" s="157"/>
      <c r="DN528" s="157"/>
      <c r="DO528" s="157"/>
      <c r="DP528" s="157"/>
      <c r="DQ528" s="157"/>
      <c r="DR528" s="157"/>
      <c r="DS528" s="157"/>
      <c r="DT528" s="157"/>
      <c r="DU528" s="157"/>
      <c r="DV528" s="157"/>
      <c r="DW528" s="157"/>
      <c r="DX528" s="157"/>
      <c r="DY528" s="157"/>
      <c r="DZ528" s="157"/>
      <c r="EA528" s="157"/>
      <c r="EB528" s="157"/>
      <c r="EC528" s="157"/>
      <c r="ED528" s="157"/>
      <c r="EE528" s="157"/>
    </row>
    <row r="529" spans="1:135" ht="9.75" customHeight="1">
      <c r="A529" s="157"/>
      <c r="B529" s="157"/>
      <c r="C529" s="157"/>
      <c r="D529" s="157"/>
      <c r="E529" s="157"/>
      <c r="F529" s="157"/>
      <c r="G529" s="157"/>
      <c r="H529" s="157"/>
      <c r="I529" s="494"/>
      <c r="J529" s="494"/>
      <c r="K529" s="494"/>
      <c r="L529" s="494"/>
      <c r="M529" s="494"/>
      <c r="N529" s="494"/>
      <c r="O529" s="494"/>
      <c r="P529" s="494"/>
      <c r="Q529" s="494"/>
      <c r="R529" s="494"/>
      <c r="S529" s="494"/>
      <c r="T529" s="494"/>
      <c r="U529" s="494"/>
      <c r="V529" s="494"/>
      <c r="W529" s="494"/>
      <c r="X529" s="494"/>
      <c r="Y529" s="494"/>
      <c r="Z529" s="494"/>
      <c r="AA529" s="494"/>
      <c r="AB529" s="494"/>
      <c r="AH529" s="492"/>
      <c r="AI529" s="157"/>
      <c r="AJ529" s="157"/>
      <c r="AK529" s="525"/>
      <c r="AL529" s="525"/>
      <c r="AM529" s="525"/>
      <c r="AN529" s="157"/>
      <c r="AO529" s="157"/>
      <c r="AP529" s="525"/>
      <c r="AQ529" s="525"/>
      <c r="AR529" s="525"/>
      <c r="AS529" s="525"/>
      <c r="AT529" s="525"/>
      <c r="AU529" s="525"/>
      <c r="AV529" s="525"/>
      <c r="AW529" s="525"/>
      <c r="AX529" s="525"/>
      <c r="AY529" s="525"/>
      <c r="AZ529" s="525"/>
      <c r="BA529" s="157"/>
      <c r="BB529" s="157"/>
      <c r="BC529" s="157"/>
      <c r="BD529" s="157"/>
      <c r="BE529" s="157"/>
      <c r="BF529" s="157"/>
      <c r="BG529" s="157"/>
      <c r="BH529" s="157"/>
      <c r="BI529" s="157"/>
      <c r="BJ529" s="157"/>
      <c r="BK529" s="157"/>
      <c r="BL529" s="157"/>
      <c r="BM529" s="157"/>
      <c r="BN529" s="157"/>
      <c r="BO529" s="157"/>
      <c r="BP529" s="493"/>
      <c r="BQ529" s="157"/>
      <c r="BR529" s="494"/>
      <c r="BS529" s="157"/>
      <c r="BT529" s="157"/>
      <c r="BU529" s="157"/>
      <c r="BV529" s="157"/>
      <c r="BW529" s="157"/>
      <c r="BX529" s="157"/>
      <c r="BY529" s="157"/>
      <c r="BZ529" s="157"/>
      <c r="CA529" s="157"/>
      <c r="CB529" s="157"/>
      <c r="CC529" s="157"/>
      <c r="CD529" s="157"/>
      <c r="CE529" s="157"/>
      <c r="CF529" s="157"/>
      <c r="CG529" s="157"/>
      <c r="CH529" s="157"/>
      <c r="CI529" s="157"/>
      <c r="CJ529" s="157"/>
      <c r="CK529" s="157"/>
      <c r="CL529" s="157"/>
      <c r="CM529" s="157"/>
      <c r="CN529" s="157"/>
      <c r="CO529" s="157"/>
      <c r="CP529" s="157"/>
      <c r="CQ529" s="157"/>
      <c r="CR529" s="157"/>
      <c r="CS529" s="157"/>
      <c r="CT529" s="157"/>
      <c r="CU529" s="157"/>
      <c r="CV529" s="157"/>
      <c r="CW529" s="157"/>
      <c r="CX529" s="157"/>
      <c r="CY529" s="157"/>
      <c r="CZ529" s="157"/>
      <c r="DA529" s="157"/>
      <c r="DB529" s="157"/>
      <c r="DC529" s="157"/>
      <c r="DD529" s="157"/>
      <c r="DE529" s="157"/>
      <c r="DF529" s="157"/>
      <c r="DG529" s="157"/>
      <c r="DH529" s="157"/>
      <c r="DI529" s="157"/>
      <c r="DJ529" s="157"/>
      <c r="DK529" s="157"/>
      <c r="DL529" s="157"/>
      <c r="DM529" s="157"/>
      <c r="DN529" s="157"/>
      <c r="DO529" s="157"/>
      <c r="DP529" s="157"/>
      <c r="DQ529" s="157"/>
      <c r="DR529" s="157"/>
      <c r="DS529" s="157"/>
      <c r="DT529" s="157"/>
      <c r="DU529" s="157"/>
      <c r="DV529" s="157"/>
      <c r="DW529" s="157"/>
      <c r="DX529" s="157"/>
      <c r="DY529" s="157"/>
      <c r="DZ529" s="157"/>
      <c r="EA529" s="157"/>
      <c r="EB529" s="157"/>
      <c r="EC529" s="157"/>
      <c r="ED529" s="157"/>
      <c r="EE529" s="157"/>
    </row>
    <row r="530" spans="1:135" ht="9.75" customHeight="1">
      <c r="A530" s="157"/>
      <c r="B530" s="157"/>
      <c r="C530" s="157"/>
      <c r="D530" s="157"/>
      <c r="E530" s="157"/>
      <c r="F530" s="157"/>
      <c r="G530" s="157"/>
      <c r="H530" s="157"/>
      <c r="I530" s="494"/>
      <c r="J530" s="494"/>
      <c r="K530" s="494"/>
      <c r="L530" s="494"/>
      <c r="M530" s="494"/>
      <c r="N530" s="494"/>
      <c r="O530" s="494"/>
      <c r="P530" s="494"/>
      <c r="Q530" s="494"/>
      <c r="R530" s="494"/>
      <c r="S530" s="494"/>
      <c r="T530" s="494"/>
      <c r="U530" s="494"/>
      <c r="V530" s="494"/>
      <c r="W530" s="494"/>
      <c r="X530" s="494"/>
      <c r="Y530" s="494"/>
      <c r="Z530" s="494"/>
      <c r="AA530" s="494"/>
      <c r="AB530" s="494"/>
      <c r="AH530" s="492"/>
      <c r="AI530" s="157"/>
      <c r="AJ530" s="157"/>
      <c r="AK530" s="525"/>
      <c r="AL530" s="525"/>
      <c r="AM530" s="525"/>
      <c r="AN530" s="157"/>
      <c r="AO530" s="157"/>
      <c r="AP530" s="525"/>
      <c r="AQ530" s="525"/>
      <c r="AR530" s="525"/>
      <c r="AS530" s="525"/>
      <c r="AT530" s="525"/>
      <c r="AU530" s="525"/>
      <c r="AV530" s="525"/>
      <c r="AW530" s="525"/>
      <c r="AX530" s="525"/>
      <c r="AY530" s="525"/>
      <c r="AZ530" s="525"/>
      <c r="BA530" s="157"/>
      <c r="BB530" s="157"/>
      <c r="BC530" s="157"/>
      <c r="BD530" s="157"/>
      <c r="BE530" s="157"/>
      <c r="BF530" s="157"/>
      <c r="BG530" s="157"/>
      <c r="BH530" s="157"/>
      <c r="BI530" s="157"/>
      <c r="BJ530" s="157"/>
      <c r="BK530" s="157"/>
      <c r="BL530" s="157"/>
      <c r="BM530" s="157"/>
      <c r="BN530" s="157"/>
      <c r="BO530" s="157"/>
      <c r="BP530" s="493"/>
      <c r="BQ530" s="157"/>
      <c r="BR530" s="494"/>
      <c r="BS530" s="157"/>
      <c r="BT530" s="157"/>
      <c r="BU530" s="157"/>
      <c r="BV530" s="157"/>
      <c r="BW530" s="157"/>
      <c r="BX530" s="157"/>
      <c r="BY530" s="157"/>
      <c r="BZ530" s="157"/>
      <c r="CA530" s="157"/>
      <c r="CB530" s="157"/>
      <c r="CC530" s="157"/>
      <c r="CD530" s="157"/>
      <c r="CE530" s="157"/>
      <c r="CF530" s="157"/>
      <c r="CG530" s="157"/>
      <c r="CH530" s="157"/>
      <c r="CI530" s="157"/>
      <c r="CJ530" s="157"/>
      <c r="CK530" s="157"/>
      <c r="CL530" s="157"/>
      <c r="CM530" s="157"/>
      <c r="CN530" s="157"/>
      <c r="CO530" s="157"/>
      <c r="CP530" s="157"/>
      <c r="CQ530" s="157"/>
      <c r="CR530" s="157"/>
      <c r="CS530" s="157"/>
      <c r="CT530" s="157"/>
      <c r="CU530" s="157"/>
      <c r="CV530" s="157"/>
      <c r="CW530" s="157"/>
      <c r="CX530" s="157"/>
      <c r="CY530" s="157"/>
      <c r="CZ530" s="157"/>
      <c r="DA530" s="157"/>
      <c r="DB530" s="157"/>
      <c r="DC530" s="157"/>
      <c r="DD530" s="157"/>
      <c r="DE530" s="157"/>
      <c r="DF530" s="157"/>
      <c r="DG530" s="157"/>
      <c r="DH530" s="157"/>
      <c r="DI530" s="157"/>
      <c r="DJ530" s="157"/>
      <c r="DK530" s="157"/>
      <c r="DL530" s="157"/>
      <c r="DM530" s="157"/>
      <c r="DN530" s="157"/>
      <c r="DO530" s="157"/>
      <c r="DP530" s="157"/>
      <c r="DQ530" s="157"/>
      <c r="DR530" s="157"/>
      <c r="DS530" s="157"/>
      <c r="DT530" s="157"/>
      <c r="DU530" s="157"/>
      <c r="DV530" s="157"/>
      <c r="DW530" s="157"/>
      <c r="DX530" s="157"/>
      <c r="DY530" s="157"/>
      <c r="DZ530" s="157"/>
      <c r="EA530" s="157"/>
      <c r="EB530" s="157"/>
      <c r="EC530" s="157"/>
      <c r="ED530" s="157"/>
      <c r="EE530" s="157"/>
    </row>
    <row r="531" spans="1:135" ht="9.75" customHeight="1">
      <c r="A531" s="157"/>
      <c r="B531" s="157"/>
      <c r="C531" s="157"/>
      <c r="D531" s="157"/>
      <c r="E531" s="157"/>
      <c r="F531" s="157"/>
      <c r="G531" s="157"/>
      <c r="H531" s="157"/>
      <c r="I531" s="494"/>
      <c r="J531" s="494"/>
      <c r="K531" s="494"/>
      <c r="L531" s="494"/>
      <c r="M531" s="494"/>
      <c r="N531" s="494"/>
      <c r="O531" s="494"/>
      <c r="P531" s="494"/>
      <c r="Q531" s="494"/>
      <c r="R531" s="494"/>
      <c r="S531" s="494"/>
      <c r="T531" s="494"/>
      <c r="U531" s="494"/>
      <c r="V531" s="494"/>
      <c r="W531" s="494"/>
      <c r="X531" s="494"/>
      <c r="Y531" s="494"/>
      <c r="Z531" s="494"/>
      <c r="AA531" s="494"/>
      <c r="AB531" s="494"/>
      <c r="AH531" s="492"/>
      <c r="AI531" s="157"/>
      <c r="AJ531" s="157"/>
      <c r="AK531" s="525"/>
      <c r="AL531" s="525"/>
      <c r="AM531" s="525"/>
      <c r="AN531" s="157"/>
      <c r="AO531" s="157"/>
      <c r="AP531" s="525"/>
      <c r="AQ531" s="525"/>
      <c r="AR531" s="525"/>
      <c r="AS531" s="525"/>
      <c r="AT531" s="525"/>
      <c r="AU531" s="525"/>
      <c r="AV531" s="525"/>
      <c r="AW531" s="525"/>
      <c r="AX531" s="525"/>
      <c r="AY531" s="525"/>
      <c r="AZ531" s="525"/>
      <c r="BA531" s="157"/>
      <c r="BB531" s="157"/>
      <c r="BC531" s="157"/>
      <c r="BD531" s="157"/>
      <c r="BE531" s="157"/>
      <c r="BF531" s="157"/>
      <c r="BG531" s="157"/>
      <c r="BH531" s="157"/>
      <c r="BI531" s="157"/>
      <c r="BJ531" s="157"/>
      <c r="BK531" s="157"/>
      <c r="BL531" s="157"/>
      <c r="BM531" s="157"/>
      <c r="BN531" s="157"/>
      <c r="BO531" s="157"/>
      <c r="BP531" s="493"/>
      <c r="BQ531" s="157"/>
      <c r="BR531" s="494"/>
      <c r="BS531" s="157"/>
      <c r="BT531" s="157"/>
      <c r="BU531" s="157"/>
      <c r="BV531" s="157"/>
      <c r="BW531" s="157"/>
      <c r="BX531" s="157"/>
      <c r="BY531" s="157"/>
      <c r="BZ531" s="157"/>
      <c r="CA531" s="157"/>
      <c r="CB531" s="157"/>
      <c r="CC531" s="157"/>
      <c r="CD531" s="157"/>
      <c r="CE531" s="157"/>
      <c r="CF531" s="157"/>
      <c r="CG531" s="157"/>
      <c r="CH531" s="157"/>
      <c r="CI531" s="157"/>
      <c r="CJ531" s="157"/>
      <c r="CK531" s="157"/>
      <c r="CL531" s="157"/>
      <c r="CM531" s="157"/>
      <c r="CN531" s="157"/>
      <c r="CO531" s="157"/>
      <c r="CP531" s="157"/>
      <c r="CQ531" s="157"/>
      <c r="CR531" s="157"/>
      <c r="CS531" s="157"/>
      <c r="CT531" s="157"/>
      <c r="CU531" s="157"/>
      <c r="CV531" s="157"/>
      <c r="CW531" s="157"/>
      <c r="CX531" s="157"/>
      <c r="CY531" s="157"/>
      <c r="CZ531" s="157"/>
      <c r="DA531" s="157"/>
      <c r="DB531" s="157"/>
      <c r="DC531" s="157"/>
      <c r="DD531" s="157"/>
      <c r="DE531" s="157"/>
      <c r="DF531" s="157"/>
      <c r="DG531" s="157"/>
      <c r="DH531" s="157"/>
      <c r="DI531" s="157"/>
      <c r="DJ531" s="157"/>
      <c r="DK531" s="157"/>
      <c r="DL531" s="157"/>
      <c r="DM531" s="157"/>
      <c r="DN531" s="157"/>
      <c r="DO531" s="157"/>
      <c r="DP531" s="157"/>
      <c r="DQ531" s="157"/>
      <c r="DR531" s="157"/>
      <c r="DS531" s="157"/>
      <c r="DT531" s="157"/>
      <c r="DU531" s="157"/>
      <c r="DV531" s="157"/>
      <c r="DW531" s="157"/>
      <c r="DX531" s="157"/>
      <c r="DY531" s="157"/>
      <c r="DZ531" s="157"/>
      <c r="EA531" s="157"/>
      <c r="EB531" s="157"/>
      <c r="EC531" s="157"/>
      <c r="ED531" s="157"/>
      <c r="EE531" s="157"/>
    </row>
    <row r="532" spans="1:135" ht="9.75" customHeight="1">
      <c r="A532" s="157"/>
      <c r="B532" s="157"/>
      <c r="C532" s="157"/>
      <c r="D532" s="157"/>
      <c r="E532" s="157"/>
      <c r="F532" s="157"/>
      <c r="G532" s="157"/>
      <c r="H532" s="157"/>
      <c r="I532" s="494"/>
      <c r="J532" s="494"/>
      <c r="K532" s="494"/>
      <c r="L532" s="494"/>
      <c r="M532" s="494"/>
      <c r="N532" s="494"/>
      <c r="O532" s="494"/>
      <c r="P532" s="494"/>
      <c r="Q532" s="494"/>
      <c r="R532" s="494"/>
      <c r="S532" s="494"/>
      <c r="T532" s="494"/>
      <c r="U532" s="494"/>
      <c r="V532" s="494"/>
      <c r="W532" s="494"/>
      <c r="X532" s="494"/>
      <c r="Y532" s="494"/>
      <c r="Z532" s="494"/>
      <c r="AA532" s="494"/>
      <c r="AB532" s="494"/>
      <c r="AH532" s="492"/>
      <c r="AI532" s="157"/>
      <c r="AJ532" s="157"/>
      <c r="AK532" s="525"/>
      <c r="AL532" s="525"/>
      <c r="AM532" s="525"/>
      <c r="AN532" s="157"/>
      <c r="AO532" s="157"/>
      <c r="AP532" s="525"/>
      <c r="AQ532" s="525"/>
      <c r="AR532" s="525"/>
      <c r="AS532" s="525"/>
      <c r="AT532" s="525"/>
      <c r="AU532" s="525"/>
      <c r="AV532" s="525"/>
      <c r="AW532" s="525"/>
      <c r="AX532" s="525"/>
      <c r="AY532" s="525"/>
      <c r="AZ532" s="525"/>
      <c r="BA532" s="157"/>
      <c r="BB532" s="157"/>
      <c r="BC532" s="157"/>
      <c r="BD532" s="157"/>
      <c r="BE532" s="157"/>
      <c r="BF532" s="157"/>
      <c r="BG532" s="157"/>
      <c r="BH532" s="157"/>
      <c r="BI532" s="157"/>
      <c r="BJ532" s="157"/>
      <c r="BK532" s="157"/>
      <c r="BL532" s="157"/>
      <c r="BM532" s="157"/>
      <c r="BN532" s="157"/>
      <c r="BO532" s="157"/>
      <c r="BP532" s="493"/>
      <c r="BQ532" s="157"/>
      <c r="BR532" s="494"/>
      <c r="BS532" s="157"/>
      <c r="BT532" s="157"/>
      <c r="BU532" s="157"/>
      <c r="BV532" s="157"/>
      <c r="BW532" s="157"/>
      <c r="BX532" s="157"/>
      <c r="BY532" s="157"/>
      <c r="BZ532" s="157"/>
      <c r="CA532" s="157"/>
      <c r="CB532" s="157"/>
      <c r="CC532" s="157"/>
      <c r="CD532" s="157"/>
      <c r="CE532" s="157"/>
      <c r="CF532" s="157"/>
      <c r="CG532" s="157"/>
      <c r="CH532" s="157"/>
      <c r="CI532" s="157"/>
      <c r="CJ532" s="157"/>
      <c r="CK532" s="157"/>
      <c r="CL532" s="157"/>
      <c r="CM532" s="157"/>
      <c r="CN532" s="157"/>
      <c r="CO532" s="157"/>
      <c r="CP532" s="157"/>
      <c r="CQ532" s="157"/>
      <c r="CR532" s="157"/>
      <c r="CS532" s="157"/>
      <c r="CT532" s="157"/>
      <c r="CU532" s="157"/>
      <c r="CV532" s="157"/>
      <c r="CW532" s="157"/>
      <c r="CX532" s="157"/>
      <c r="CY532" s="157"/>
      <c r="CZ532" s="157"/>
      <c r="DA532" s="157"/>
      <c r="DB532" s="157"/>
      <c r="DC532" s="157"/>
      <c r="DD532" s="157"/>
      <c r="DE532" s="157"/>
      <c r="DF532" s="157"/>
      <c r="DG532" s="157"/>
      <c r="DH532" s="157"/>
      <c r="DI532" s="157"/>
      <c r="DJ532" s="157"/>
      <c r="DK532" s="157"/>
      <c r="DL532" s="157"/>
      <c r="DM532" s="157"/>
      <c r="DN532" s="157"/>
      <c r="DO532" s="157"/>
      <c r="DP532" s="157"/>
      <c r="DQ532" s="157"/>
      <c r="DR532" s="157"/>
      <c r="DS532" s="157"/>
      <c r="DT532" s="157"/>
      <c r="DU532" s="157"/>
      <c r="DV532" s="157"/>
      <c r="DW532" s="157"/>
      <c r="DX532" s="157"/>
      <c r="DY532" s="157"/>
      <c r="DZ532" s="157"/>
      <c r="EA532" s="157"/>
      <c r="EB532" s="157"/>
      <c r="EC532" s="157"/>
      <c r="ED532" s="157"/>
      <c r="EE532" s="157"/>
    </row>
    <row r="533" spans="1:135" ht="9.75" customHeight="1">
      <c r="A533" s="157"/>
      <c r="B533" s="157"/>
      <c r="C533" s="157"/>
      <c r="D533" s="157"/>
      <c r="E533" s="157"/>
      <c r="F533" s="157"/>
      <c r="G533" s="157"/>
      <c r="H533" s="157"/>
      <c r="I533" s="494"/>
      <c r="J533" s="494"/>
      <c r="K533" s="494"/>
      <c r="L533" s="494"/>
      <c r="M533" s="494"/>
      <c r="N533" s="494"/>
      <c r="O533" s="494"/>
      <c r="P533" s="494"/>
      <c r="Q533" s="494"/>
      <c r="R533" s="494"/>
      <c r="S533" s="494"/>
      <c r="T533" s="494"/>
      <c r="U533" s="494"/>
      <c r="V533" s="494"/>
      <c r="W533" s="494"/>
      <c r="X533" s="494"/>
      <c r="Y533" s="494"/>
      <c r="Z533" s="494"/>
      <c r="AA533" s="494"/>
      <c r="AB533" s="494"/>
      <c r="AH533" s="492"/>
      <c r="AI533" s="157"/>
      <c r="AJ533" s="157"/>
      <c r="AK533" s="525"/>
      <c r="AL533" s="525"/>
      <c r="AM533" s="525"/>
      <c r="AN533" s="157"/>
      <c r="AO533" s="157"/>
      <c r="AP533" s="525"/>
      <c r="AQ533" s="525"/>
      <c r="AR533" s="525"/>
      <c r="AS533" s="525"/>
      <c r="AT533" s="525"/>
      <c r="AU533" s="525"/>
      <c r="AV533" s="525"/>
      <c r="AW533" s="525"/>
      <c r="AX533" s="525"/>
      <c r="AY533" s="525"/>
      <c r="AZ533" s="525"/>
      <c r="BA533" s="157"/>
      <c r="BB533" s="157"/>
      <c r="BC533" s="157"/>
      <c r="BD533" s="157"/>
      <c r="BE533" s="157"/>
      <c r="BF533" s="157"/>
      <c r="BG533" s="157"/>
      <c r="BH533" s="157"/>
      <c r="BI533" s="157"/>
      <c r="BJ533" s="157"/>
      <c r="BK533" s="157"/>
      <c r="BL533" s="157"/>
      <c r="BM533" s="157"/>
      <c r="BN533" s="157"/>
      <c r="BO533" s="157"/>
      <c r="BP533" s="493"/>
      <c r="BQ533" s="157"/>
      <c r="BR533" s="494"/>
      <c r="BS533" s="157"/>
      <c r="BT533" s="157"/>
      <c r="BU533" s="157"/>
      <c r="BV533" s="157"/>
      <c r="BW533" s="157"/>
      <c r="BX533" s="157"/>
      <c r="BY533" s="157"/>
      <c r="BZ533" s="157"/>
      <c r="CA533" s="157"/>
      <c r="CB533" s="157"/>
      <c r="CC533" s="157"/>
      <c r="CD533" s="157"/>
      <c r="CE533" s="157"/>
      <c r="CF533" s="157"/>
      <c r="CG533" s="157"/>
      <c r="CH533" s="157"/>
      <c r="CI533" s="157"/>
      <c r="CJ533" s="157"/>
      <c r="CK533" s="157"/>
      <c r="CL533" s="157"/>
      <c r="CM533" s="157"/>
      <c r="CN533" s="157"/>
      <c r="CO533" s="157"/>
      <c r="CP533" s="157"/>
      <c r="CQ533" s="157"/>
      <c r="CR533" s="157"/>
      <c r="CS533" s="157"/>
      <c r="CT533" s="157"/>
      <c r="CU533" s="157"/>
      <c r="CV533" s="157"/>
      <c r="CW533" s="157"/>
      <c r="CX533" s="157"/>
      <c r="CY533" s="157"/>
      <c r="CZ533" s="157"/>
      <c r="DA533" s="157"/>
      <c r="DB533" s="157"/>
      <c r="DC533" s="157"/>
      <c r="DD533" s="157"/>
      <c r="DE533" s="157"/>
      <c r="DF533" s="157"/>
      <c r="DG533" s="157"/>
      <c r="DH533" s="157"/>
      <c r="DI533" s="157"/>
      <c r="DJ533" s="157"/>
      <c r="DK533" s="157"/>
      <c r="DL533" s="157"/>
      <c r="DM533" s="157"/>
      <c r="DN533" s="157"/>
      <c r="DO533" s="157"/>
      <c r="DP533" s="157"/>
      <c r="DQ533" s="157"/>
      <c r="DR533" s="157"/>
      <c r="DS533" s="157"/>
      <c r="DT533" s="157"/>
      <c r="DU533" s="157"/>
      <c r="DV533" s="157"/>
      <c r="DW533" s="157"/>
      <c r="DX533" s="157"/>
      <c r="DY533" s="157"/>
      <c r="DZ533" s="157"/>
      <c r="EA533" s="157"/>
      <c r="EB533" s="157"/>
      <c r="EC533" s="157"/>
      <c r="ED533" s="157"/>
      <c r="EE533" s="157"/>
    </row>
    <row r="534" spans="1:135" ht="9.75" customHeight="1">
      <c r="A534" s="157"/>
      <c r="B534" s="157"/>
      <c r="C534" s="157"/>
      <c r="D534" s="157"/>
      <c r="E534" s="157"/>
      <c r="F534" s="157"/>
      <c r="G534" s="157"/>
      <c r="H534" s="157"/>
      <c r="I534" s="494"/>
      <c r="J534" s="494"/>
      <c r="K534" s="494"/>
      <c r="L534" s="494"/>
      <c r="M534" s="494"/>
      <c r="N534" s="494"/>
      <c r="O534" s="494"/>
      <c r="P534" s="494"/>
      <c r="Q534" s="494"/>
      <c r="R534" s="494"/>
      <c r="S534" s="494"/>
      <c r="T534" s="494"/>
      <c r="U534" s="494"/>
      <c r="V534" s="494"/>
      <c r="W534" s="494"/>
      <c r="X534" s="494"/>
      <c r="Y534" s="494"/>
      <c r="Z534" s="494"/>
      <c r="AA534" s="494"/>
      <c r="AB534" s="494"/>
      <c r="AH534" s="492"/>
      <c r="AI534" s="157"/>
      <c r="AJ534" s="157"/>
      <c r="AK534" s="525"/>
      <c r="AL534" s="525"/>
      <c r="AM534" s="525"/>
      <c r="AN534" s="157"/>
      <c r="AO534" s="157"/>
      <c r="AP534" s="525"/>
      <c r="AQ534" s="525"/>
      <c r="AR534" s="525"/>
      <c r="AS534" s="525"/>
      <c r="AT534" s="525"/>
      <c r="AU534" s="525"/>
      <c r="AV534" s="525"/>
      <c r="AW534" s="525"/>
      <c r="AX534" s="525"/>
      <c r="AY534" s="525"/>
      <c r="AZ534" s="525"/>
      <c r="BA534" s="157"/>
      <c r="BB534" s="157"/>
      <c r="BC534" s="157"/>
      <c r="BD534" s="157"/>
      <c r="BE534" s="157"/>
      <c r="BF534" s="157"/>
      <c r="BG534" s="157"/>
      <c r="BH534" s="157"/>
      <c r="BI534" s="157"/>
      <c r="BJ534" s="157"/>
      <c r="BK534" s="157"/>
      <c r="BL534" s="157"/>
      <c r="BM534" s="157"/>
      <c r="BN534" s="157"/>
      <c r="BO534" s="157"/>
      <c r="BP534" s="493"/>
      <c r="BQ534" s="157"/>
      <c r="BR534" s="494"/>
      <c r="BS534" s="157"/>
      <c r="BT534" s="157"/>
      <c r="BU534" s="157"/>
      <c r="BV534" s="157"/>
      <c r="BW534" s="157"/>
      <c r="BX534" s="157"/>
      <c r="BY534" s="157"/>
      <c r="BZ534" s="157"/>
      <c r="CA534" s="157"/>
      <c r="CB534" s="157"/>
      <c r="CC534" s="157"/>
      <c r="CD534" s="157"/>
      <c r="CE534" s="157"/>
      <c r="CF534" s="157"/>
      <c r="CG534" s="157"/>
      <c r="CH534" s="157"/>
      <c r="CI534" s="157"/>
      <c r="CJ534" s="157"/>
      <c r="CK534" s="157"/>
      <c r="CL534" s="157"/>
      <c r="CM534" s="157"/>
      <c r="CN534" s="157"/>
      <c r="CO534" s="157"/>
      <c r="CP534" s="157"/>
      <c r="CQ534" s="157"/>
      <c r="CR534" s="157"/>
      <c r="CS534" s="157"/>
      <c r="CT534" s="157"/>
      <c r="CU534" s="157"/>
      <c r="CV534" s="157"/>
      <c r="CW534" s="157"/>
      <c r="CX534" s="157"/>
      <c r="CY534" s="157"/>
      <c r="CZ534" s="157"/>
      <c r="DA534" s="157"/>
      <c r="DB534" s="157"/>
      <c r="DC534" s="157"/>
      <c r="DD534" s="157"/>
      <c r="DE534" s="157"/>
      <c r="DF534" s="157"/>
      <c r="DG534" s="157"/>
      <c r="DH534" s="157"/>
      <c r="DI534" s="157"/>
      <c r="DJ534" s="157"/>
      <c r="DK534" s="157"/>
      <c r="DL534" s="157"/>
      <c r="DM534" s="157"/>
      <c r="DN534" s="157"/>
      <c r="DO534" s="157"/>
      <c r="DP534" s="157"/>
      <c r="DQ534" s="157"/>
      <c r="DR534" s="157"/>
      <c r="DS534" s="157"/>
      <c r="DT534" s="157"/>
      <c r="DU534" s="157"/>
      <c r="DV534" s="157"/>
      <c r="DW534" s="157"/>
      <c r="DX534" s="157"/>
      <c r="DY534" s="157"/>
      <c r="DZ534" s="157"/>
      <c r="EA534" s="157"/>
      <c r="EB534" s="157"/>
      <c r="EC534" s="157"/>
      <c r="ED534" s="157"/>
      <c r="EE534" s="157"/>
    </row>
    <row r="535" spans="1:135" ht="9.75" customHeight="1">
      <c r="A535" s="157"/>
      <c r="B535" s="157"/>
      <c r="C535" s="157"/>
      <c r="D535" s="157"/>
      <c r="E535" s="157"/>
      <c r="F535" s="157"/>
      <c r="G535" s="157"/>
      <c r="H535" s="157"/>
      <c r="I535" s="494"/>
      <c r="J535" s="494"/>
      <c r="K535" s="494"/>
      <c r="L535" s="494"/>
      <c r="M535" s="494"/>
      <c r="N535" s="494"/>
      <c r="O535" s="494"/>
      <c r="P535" s="494"/>
      <c r="Q535" s="494"/>
      <c r="R535" s="494"/>
      <c r="S535" s="494"/>
      <c r="T535" s="494"/>
      <c r="U535" s="494"/>
      <c r="V535" s="494"/>
      <c r="W535" s="494"/>
      <c r="X535" s="494"/>
      <c r="Y535" s="494"/>
      <c r="Z535" s="494"/>
      <c r="AA535" s="494"/>
      <c r="AB535" s="494"/>
      <c r="AH535" s="492"/>
      <c r="AI535" s="157"/>
      <c r="AJ535" s="157"/>
      <c r="AK535" s="525"/>
      <c r="AL535" s="525"/>
      <c r="AM535" s="525"/>
      <c r="AN535" s="157"/>
      <c r="AO535" s="157"/>
      <c r="AP535" s="525"/>
      <c r="AQ535" s="525"/>
      <c r="AR535" s="525"/>
      <c r="AS535" s="525"/>
      <c r="AT535" s="525"/>
      <c r="AU535" s="525"/>
      <c r="AV535" s="525"/>
      <c r="AW535" s="525"/>
      <c r="AX535" s="525"/>
      <c r="AY535" s="525"/>
      <c r="AZ535" s="525"/>
      <c r="BA535" s="157"/>
      <c r="BB535" s="157"/>
      <c r="BC535" s="157"/>
      <c r="BD535" s="157"/>
      <c r="BE535" s="157"/>
      <c r="BF535" s="157"/>
      <c r="BG535" s="157"/>
      <c r="BH535" s="157"/>
      <c r="BI535" s="157"/>
      <c r="BJ535" s="157"/>
      <c r="BK535" s="157"/>
      <c r="BL535" s="157"/>
      <c r="BM535" s="157"/>
      <c r="BN535" s="157"/>
      <c r="BO535" s="157"/>
      <c r="BP535" s="493"/>
      <c r="BQ535" s="157"/>
      <c r="BR535" s="494"/>
      <c r="BS535" s="157"/>
      <c r="BT535" s="157"/>
      <c r="BU535" s="157"/>
      <c r="BV535" s="157"/>
      <c r="BW535" s="157"/>
      <c r="BX535" s="157"/>
      <c r="BY535" s="157"/>
      <c r="BZ535" s="157"/>
      <c r="CA535" s="157"/>
      <c r="CB535" s="157"/>
      <c r="CC535" s="157"/>
      <c r="CD535" s="157"/>
      <c r="CE535" s="157"/>
      <c r="CF535" s="157"/>
      <c r="CG535" s="157"/>
      <c r="CH535" s="157"/>
      <c r="CI535" s="157"/>
      <c r="CJ535" s="157"/>
      <c r="CK535" s="157"/>
      <c r="CL535" s="157"/>
      <c r="CM535" s="157"/>
      <c r="CN535" s="157"/>
      <c r="CO535" s="157"/>
      <c r="CP535" s="157"/>
      <c r="CQ535" s="157"/>
      <c r="CR535" s="157"/>
      <c r="CS535" s="157"/>
      <c r="CT535" s="157"/>
      <c r="CU535" s="157"/>
      <c r="CV535" s="157"/>
      <c r="CW535" s="157"/>
      <c r="CX535" s="157"/>
      <c r="CY535" s="157"/>
      <c r="CZ535" s="157"/>
      <c r="DA535" s="157"/>
      <c r="DB535" s="157"/>
      <c r="DC535" s="157"/>
      <c r="DD535" s="157"/>
      <c r="DE535" s="157"/>
      <c r="DF535" s="157"/>
      <c r="DG535" s="157"/>
      <c r="DH535" s="157"/>
      <c r="DI535" s="157"/>
      <c r="DJ535" s="157"/>
      <c r="DK535" s="157"/>
      <c r="DL535" s="157"/>
      <c r="DM535" s="157"/>
      <c r="DN535" s="157"/>
      <c r="DO535" s="157"/>
      <c r="DP535" s="157"/>
      <c r="DQ535" s="157"/>
      <c r="DR535" s="157"/>
      <c r="DS535" s="157"/>
      <c r="DT535" s="157"/>
      <c r="DU535" s="157"/>
      <c r="DV535" s="157"/>
      <c r="DW535" s="157"/>
      <c r="DX535" s="157"/>
      <c r="DY535" s="157"/>
      <c r="DZ535" s="157"/>
      <c r="EA535" s="157"/>
      <c r="EB535" s="157"/>
      <c r="EC535" s="157"/>
      <c r="ED535" s="157"/>
      <c r="EE535" s="157"/>
    </row>
    <row r="536" spans="1:135" ht="9.75" customHeight="1">
      <c r="A536" s="157"/>
      <c r="B536" s="157"/>
      <c r="C536" s="157"/>
      <c r="D536" s="157"/>
      <c r="E536" s="157"/>
      <c r="F536" s="157"/>
      <c r="G536" s="157"/>
      <c r="H536" s="157"/>
      <c r="I536" s="494"/>
      <c r="J536" s="494"/>
      <c r="K536" s="494"/>
      <c r="L536" s="494"/>
      <c r="M536" s="494"/>
      <c r="N536" s="494"/>
      <c r="O536" s="494"/>
      <c r="P536" s="494"/>
      <c r="Q536" s="494"/>
      <c r="R536" s="494"/>
      <c r="S536" s="494"/>
      <c r="T536" s="494"/>
      <c r="U536" s="494"/>
      <c r="V536" s="494"/>
      <c r="W536" s="494"/>
      <c r="X536" s="494"/>
      <c r="Y536" s="494"/>
      <c r="Z536" s="494"/>
      <c r="AA536" s="494"/>
      <c r="AB536" s="494"/>
      <c r="AH536" s="492"/>
      <c r="AI536" s="157"/>
      <c r="AJ536" s="157"/>
      <c r="AK536" s="525"/>
      <c r="AL536" s="525"/>
      <c r="AM536" s="525"/>
      <c r="AN536" s="157"/>
      <c r="AO536" s="157"/>
      <c r="AP536" s="525"/>
      <c r="AQ536" s="525"/>
      <c r="AR536" s="525"/>
      <c r="AS536" s="525"/>
      <c r="AT536" s="525"/>
      <c r="AU536" s="525"/>
      <c r="AV536" s="525"/>
      <c r="AW536" s="525"/>
      <c r="AX536" s="525"/>
      <c r="AY536" s="525"/>
      <c r="AZ536" s="525"/>
      <c r="BA536" s="157"/>
      <c r="BB536" s="157"/>
      <c r="BC536" s="157"/>
      <c r="BD536" s="157"/>
      <c r="BE536" s="157"/>
      <c r="BF536" s="157"/>
      <c r="BG536" s="157"/>
      <c r="BH536" s="157"/>
      <c r="BI536" s="157"/>
      <c r="BJ536" s="157"/>
      <c r="BK536" s="157"/>
      <c r="BL536" s="157"/>
      <c r="BM536" s="157"/>
      <c r="BN536" s="157"/>
      <c r="BO536" s="157"/>
      <c r="BP536" s="493"/>
      <c r="BQ536" s="157"/>
      <c r="BR536" s="494"/>
      <c r="BS536" s="157"/>
      <c r="BT536" s="157"/>
      <c r="BU536" s="157"/>
      <c r="BV536" s="157"/>
      <c r="BW536" s="157"/>
      <c r="BX536" s="157"/>
      <c r="BY536" s="157"/>
      <c r="BZ536" s="157"/>
      <c r="CA536" s="157"/>
      <c r="CB536" s="157"/>
      <c r="CC536" s="157"/>
      <c r="CD536" s="157"/>
      <c r="CE536" s="157"/>
      <c r="CF536" s="157"/>
      <c r="CG536" s="157"/>
      <c r="CH536" s="157"/>
      <c r="CI536" s="157"/>
      <c r="CJ536" s="157"/>
      <c r="CK536" s="157"/>
      <c r="CL536" s="157"/>
      <c r="CM536" s="157"/>
      <c r="CN536" s="157"/>
      <c r="CO536" s="157"/>
      <c r="CP536" s="157"/>
      <c r="CQ536" s="157"/>
      <c r="CR536" s="157"/>
      <c r="CS536" s="157"/>
      <c r="CT536" s="157"/>
      <c r="CU536" s="157"/>
      <c r="CV536" s="157"/>
      <c r="CW536" s="157"/>
      <c r="CX536" s="157"/>
      <c r="CY536" s="157"/>
      <c r="CZ536" s="157"/>
      <c r="DA536" s="157"/>
      <c r="DB536" s="157"/>
      <c r="DC536" s="157"/>
      <c r="DD536" s="157"/>
      <c r="DE536" s="157"/>
      <c r="DF536" s="157"/>
      <c r="DG536" s="157"/>
      <c r="DH536" s="157"/>
      <c r="DI536" s="157"/>
      <c r="DJ536" s="157"/>
      <c r="DK536" s="157"/>
      <c r="DL536" s="157"/>
      <c r="DM536" s="157"/>
      <c r="DN536" s="157"/>
      <c r="DO536" s="157"/>
      <c r="DP536" s="157"/>
      <c r="DQ536" s="157"/>
      <c r="DR536" s="157"/>
      <c r="DS536" s="157"/>
      <c r="DT536" s="157"/>
      <c r="DU536" s="157"/>
      <c r="DV536" s="157"/>
      <c r="DW536" s="157"/>
      <c r="DX536" s="157"/>
      <c r="DY536" s="157"/>
      <c r="DZ536" s="157"/>
      <c r="EA536" s="157"/>
      <c r="EB536" s="157"/>
      <c r="EC536" s="157"/>
      <c r="ED536" s="157"/>
      <c r="EE536" s="157"/>
    </row>
    <row r="537" spans="1:135" ht="9.75" customHeight="1">
      <c r="A537" s="157"/>
      <c r="B537" s="157"/>
      <c r="C537" s="157"/>
      <c r="D537" s="157"/>
      <c r="E537" s="157"/>
      <c r="F537" s="157"/>
      <c r="G537" s="157"/>
      <c r="H537" s="157"/>
      <c r="I537" s="494"/>
      <c r="J537" s="494"/>
      <c r="K537" s="494"/>
      <c r="L537" s="494"/>
      <c r="M537" s="494"/>
      <c r="N537" s="494"/>
      <c r="O537" s="494"/>
      <c r="P537" s="494"/>
      <c r="Q537" s="494"/>
      <c r="R537" s="494"/>
      <c r="S537" s="494"/>
      <c r="T537" s="494"/>
      <c r="U537" s="494"/>
      <c r="V537" s="494"/>
      <c r="W537" s="494"/>
      <c r="X537" s="494"/>
      <c r="Y537" s="494"/>
      <c r="Z537" s="494"/>
      <c r="AA537" s="494"/>
      <c r="AB537" s="494"/>
      <c r="AH537" s="492"/>
      <c r="AI537" s="157"/>
      <c r="AJ537" s="157"/>
      <c r="AK537" s="525"/>
      <c r="AL537" s="525"/>
      <c r="AM537" s="525"/>
      <c r="AN537" s="157"/>
      <c r="AO537" s="157"/>
      <c r="AP537" s="525"/>
      <c r="AQ537" s="525"/>
      <c r="AR537" s="525"/>
      <c r="AS537" s="525"/>
      <c r="AT537" s="525"/>
      <c r="AU537" s="525"/>
      <c r="AV537" s="525"/>
      <c r="AW537" s="525"/>
      <c r="AX537" s="525"/>
      <c r="AY537" s="525"/>
      <c r="AZ537" s="525"/>
      <c r="BA537" s="157"/>
      <c r="BB537" s="157"/>
      <c r="BC537" s="157"/>
      <c r="BD537" s="157"/>
      <c r="BE537" s="157"/>
      <c r="BF537" s="157"/>
      <c r="BG537" s="157"/>
      <c r="BH537" s="157"/>
      <c r="BI537" s="157"/>
      <c r="BJ537" s="157"/>
      <c r="BK537" s="157"/>
      <c r="BL537" s="157"/>
      <c r="BM537" s="157"/>
      <c r="BN537" s="157"/>
      <c r="BO537" s="157"/>
      <c r="BP537" s="493"/>
      <c r="BQ537" s="157"/>
      <c r="BR537" s="494"/>
      <c r="BS537" s="157"/>
      <c r="BT537" s="157"/>
      <c r="BU537" s="157"/>
      <c r="BV537" s="157"/>
      <c r="BW537" s="157"/>
      <c r="BX537" s="157"/>
      <c r="BY537" s="157"/>
      <c r="BZ537" s="157"/>
      <c r="CA537" s="157"/>
      <c r="CB537" s="157"/>
      <c r="CC537" s="157"/>
      <c r="CD537" s="157"/>
      <c r="CE537" s="157"/>
      <c r="CF537" s="157"/>
      <c r="CG537" s="157"/>
      <c r="CH537" s="157"/>
      <c r="CI537" s="157"/>
      <c r="CJ537" s="157"/>
      <c r="CK537" s="157"/>
      <c r="CL537" s="157"/>
      <c r="CM537" s="157"/>
      <c r="CN537" s="157"/>
      <c r="CO537" s="157"/>
      <c r="CP537" s="157"/>
      <c r="CQ537" s="157"/>
      <c r="CR537" s="157"/>
      <c r="CS537" s="157"/>
      <c r="CT537" s="157"/>
      <c r="CU537" s="157"/>
      <c r="CV537" s="157"/>
      <c r="CW537" s="157"/>
      <c r="CX537" s="157"/>
      <c r="CY537" s="157"/>
      <c r="CZ537" s="157"/>
      <c r="DA537" s="157"/>
      <c r="DB537" s="157"/>
      <c r="DC537" s="157"/>
      <c r="DD537" s="157"/>
      <c r="DE537" s="157"/>
      <c r="DF537" s="157"/>
      <c r="DG537" s="157"/>
      <c r="DH537" s="157"/>
      <c r="DI537" s="157"/>
      <c r="DJ537" s="157"/>
      <c r="DK537" s="157"/>
      <c r="DL537" s="157"/>
      <c r="DM537" s="157"/>
      <c r="DN537" s="157"/>
      <c r="DO537" s="157"/>
      <c r="DP537" s="157"/>
      <c r="DQ537" s="157"/>
      <c r="DR537" s="157"/>
      <c r="DS537" s="157"/>
      <c r="DT537" s="157"/>
      <c r="DU537" s="157"/>
      <c r="DV537" s="157"/>
      <c r="DW537" s="157"/>
      <c r="DX537" s="157"/>
      <c r="DY537" s="157"/>
      <c r="DZ537" s="157"/>
      <c r="EA537" s="157"/>
      <c r="EB537" s="157"/>
      <c r="EC537" s="157"/>
      <c r="ED537" s="157"/>
      <c r="EE537" s="157"/>
    </row>
    <row r="538" spans="1:135" ht="9.75" customHeight="1">
      <c r="A538" s="157"/>
      <c r="B538" s="157"/>
      <c r="C538" s="157"/>
      <c r="D538" s="157"/>
      <c r="E538" s="157"/>
      <c r="F538" s="157"/>
      <c r="G538" s="157"/>
      <c r="H538" s="157"/>
      <c r="I538" s="494"/>
      <c r="J538" s="494"/>
      <c r="K538" s="494"/>
      <c r="L538" s="494"/>
      <c r="M538" s="494"/>
      <c r="N538" s="494"/>
      <c r="O538" s="494"/>
      <c r="P538" s="494"/>
      <c r="Q538" s="494"/>
      <c r="R538" s="494"/>
      <c r="S538" s="494"/>
      <c r="T538" s="494"/>
      <c r="U538" s="494"/>
      <c r="V538" s="494"/>
      <c r="W538" s="494"/>
      <c r="X538" s="494"/>
      <c r="Y538" s="494"/>
      <c r="Z538" s="494"/>
      <c r="AA538" s="494"/>
      <c r="AB538" s="494"/>
      <c r="AH538" s="492"/>
      <c r="AI538" s="157"/>
      <c r="AJ538" s="157"/>
      <c r="AK538" s="525"/>
      <c r="AL538" s="525"/>
      <c r="AM538" s="525"/>
      <c r="AN538" s="157"/>
      <c r="AO538" s="157"/>
      <c r="AP538" s="525"/>
      <c r="AQ538" s="525"/>
      <c r="AR538" s="525"/>
      <c r="AS538" s="525"/>
      <c r="AT538" s="525"/>
      <c r="AU538" s="525"/>
      <c r="AV538" s="525"/>
      <c r="AW538" s="525"/>
      <c r="AX538" s="525"/>
      <c r="AY538" s="525"/>
      <c r="AZ538" s="525"/>
      <c r="BA538" s="157"/>
      <c r="BB538" s="157"/>
      <c r="BC538" s="157"/>
      <c r="BD538" s="157"/>
      <c r="BE538" s="157"/>
      <c r="BF538" s="157"/>
      <c r="BG538" s="157"/>
      <c r="BH538" s="157"/>
      <c r="BI538" s="157"/>
      <c r="BJ538" s="157"/>
      <c r="BK538" s="157"/>
      <c r="BL538" s="157"/>
      <c r="BM538" s="157"/>
      <c r="BN538" s="157"/>
      <c r="BO538" s="157"/>
      <c r="BP538" s="493"/>
      <c r="BQ538" s="157"/>
      <c r="BR538" s="494"/>
      <c r="BS538" s="157"/>
      <c r="BT538" s="157"/>
      <c r="BU538" s="157"/>
      <c r="BV538" s="157"/>
      <c r="BW538" s="157"/>
      <c r="BX538" s="157"/>
      <c r="BY538" s="157"/>
      <c r="BZ538" s="157"/>
      <c r="CA538" s="157"/>
      <c r="CB538" s="157"/>
      <c r="CC538" s="157"/>
      <c r="CD538" s="157"/>
      <c r="CE538" s="157"/>
      <c r="CF538" s="157"/>
      <c r="CG538" s="157"/>
      <c r="CH538" s="157"/>
      <c r="CI538" s="157"/>
      <c r="CJ538" s="157"/>
      <c r="CK538" s="157"/>
      <c r="CL538" s="157"/>
      <c r="CM538" s="157"/>
      <c r="CN538" s="157"/>
      <c r="CO538" s="157"/>
      <c r="CP538" s="157"/>
      <c r="CQ538" s="157"/>
      <c r="CR538" s="157"/>
      <c r="CS538" s="157"/>
      <c r="CT538" s="157"/>
      <c r="CU538" s="157"/>
      <c r="CV538" s="157"/>
      <c r="CW538" s="157"/>
      <c r="CX538" s="157"/>
      <c r="CY538" s="157"/>
      <c r="CZ538" s="157"/>
      <c r="DA538" s="157"/>
      <c r="DB538" s="157"/>
      <c r="DC538" s="157"/>
      <c r="DD538" s="157"/>
      <c r="DE538" s="157"/>
      <c r="DF538" s="157"/>
      <c r="DG538" s="157"/>
      <c r="DH538" s="157"/>
      <c r="DI538" s="157"/>
      <c r="DJ538" s="157"/>
      <c r="DK538" s="157"/>
      <c r="DL538" s="157"/>
      <c r="DM538" s="157"/>
      <c r="DN538" s="157"/>
      <c r="DO538" s="157"/>
      <c r="DP538" s="157"/>
      <c r="DQ538" s="157"/>
      <c r="DR538" s="157"/>
      <c r="DS538" s="157"/>
      <c r="DT538" s="157"/>
      <c r="DU538" s="157"/>
      <c r="DV538" s="157"/>
      <c r="DW538" s="157"/>
      <c r="DX538" s="157"/>
      <c r="DY538" s="157"/>
      <c r="DZ538" s="157"/>
      <c r="EA538" s="157"/>
      <c r="EB538" s="157"/>
      <c r="EC538" s="157"/>
      <c r="ED538" s="157"/>
      <c r="EE538" s="157"/>
    </row>
    <row r="539" spans="1:135" ht="9.75" customHeight="1">
      <c r="A539" s="157"/>
      <c r="B539" s="157"/>
      <c r="C539" s="157"/>
      <c r="D539" s="157"/>
      <c r="E539" s="157"/>
      <c r="F539" s="157"/>
      <c r="G539" s="157"/>
      <c r="H539" s="157"/>
      <c r="I539" s="494"/>
      <c r="J539" s="494"/>
      <c r="K539" s="494"/>
      <c r="L539" s="494"/>
      <c r="M539" s="494"/>
      <c r="N539" s="494"/>
      <c r="O539" s="494"/>
      <c r="P539" s="494"/>
      <c r="Q539" s="494"/>
      <c r="R539" s="494"/>
      <c r="S539" s="494"/>
      <c r="T539" s="494"/>
      <c r="U539" s="494"/>
      <c r="V539" s="494"/>
      <c r="W539" s="494"/>
      <c r="X539" s="494"/>
      <c r="Y539" s="494"/>
      <c r="Z539" s="494"/>
      <c r="AA539" s="494"/>
      <c r="AB539" s="494"/>
      <c r="AH539" s="492"/>
      <c r="AI539" s="157"/>
      <c r="AJ539" s="157"/>
      <c r="AK539" s="525"/>
      <c r="AL539" s="525"/>
      <c r="AM539" s="525"/>
      <c r="AN539" s="157"/>
      <c r="AO539" s="157"/>
      <c r="AP539" s="525"/>
      <c r="AQ539" s="525"/>
      <c r="AR539" s="525"/>
      <c r="AS539" s="525"/>
      <c r="AT539" s="525"/>
      <c r="AU539" s="525"/>
      <c r="AV539" s="525"/>
      <c r="AW539" s="525"/>
      <c r="AX539" s="525"/>
      <c r="AY539" s="525"/>
      <c r="AZ539" s="525"/>
      <c r="BA539" s="157"/>
      <c r="BB539" s="157"/>
      <c r="BC539" s="157"/>
      <c r="BD539" s="157"/>
      <c r="BE539" s="157"/>
      <c r="BF539" s="157"/>
      <c r="BG539" s="157"/>
      <c r="BH539" s="157"/>
      <c r="BI539" s="157"/>
      <c r="BJ539" s="157"/>
      <c r="BK539" s="157"/>
      <c r="BL539" s="157"/>
      <c r="BM539" s="157"/>
      <c r="BN539" s="157"/>
      <c r="BO539" s="157"/>
      <c r="BP539" s="493"/>
      <c r="BQ539" s="157"/>
      <c r="BR539" s="494"/>
      <c r="BS539" s="157"/>
      <c r="BT539" s="157"/>
      <c r="BU539" s="157"/>
      <c r="BV539" s="157"/>
      <c r="BW539" s="157"/>
      <c r="BX539" s="157"/>
      <c r="BY539" s="157"/>
      <c r="BZ539" s="157"/>
      <c r="CA539" s="157"/>
      <c r="CB539" s="157"/>
      <c r="CC539" s="157"/>
      <c r="CD539" s="157"/>
      <c r="CE539" s="157"/>
      <c r="CF539" s="157"/>
      <c r="CG539" s="157"/>
      <c r="CH539" s="157"/>
      <c r="CI539" s="157"/>
      <c r="CJ539" s="157"/>
      <c r="CK539" s="157"/>
      <c r="CL539" s="157"/>
      <c r="CM539" s="157"/>
      <c r="CN539" s="157"/>
      <c r="CO539" s="157"/>
      <c r="CP539" s="157"/>
      <c r="CQ539" s="157"/>
      <c r="CR539" s="157"/>
      <c r="CS539" s="157"/>
      <c r="CT539" s="157"/>
      <c r="CU539" s="157"/>
      <c r="CV539" s="157"/>
      <c r="CW539" s="157"/>
      <c r="CX539" s="157"/>
      <c r="CY539" s="157"/>
      <c r="CZ539" s="157"/>
      <c r="DA539" s="157"/>
      <c r="DB539" s="157"/>
      <c r="DC539" s="157"/>
      <c r="DD539" s="157"/>
      <c r="DE539" s="157"/>
      <c r="DF539" s="157"/>
      <c r="DG539" s="157"/>
      <c r="DH539" s="157"/>
      <c r="DI539" s="157"/>
      <c r="DJ539" s="157"/>
      <c r="DK539" s="157"/>
      <c r="DL539" s="157"/>
      <c r="DM539" s="157"/>
      <c r="DN539" s="157"/>
      <c r="DO539" s="157"/>
      <c r="DP539" s="157"/>
      <c r="DQ539" s="157"/>
      <c r="DR539" s="157"/>
      <c r="DS539" s="157"/>
      <c r="DT539" s="157"/>
      <c r="DU539" s="157"/>
      <c r="DV539" s="157"/>
      <c r="DW539" s="157"/>
      <c r="DX539" s="157"/>
      <c r="DY539" s="157"/>
      <c r="DZ539" s="157"/>
      <c r="EA539" s="157"/>
      <c r="EB539" s="157"/>
      <c r="EC539" s="157"/>
      <c r="ED539" s="157"/>
      <c r="EE539" s="157"/>
    </row>
    <row r="540" spans="1:135" ht="9.75" customHeight="1">
      <c r="A540" s="157"/>
      <c r="B540" s="157"/>
      <c r="C540" s="157"/>
      <c r="D540" s="157"/>
      <c r="E540" s="157"/>
      <c r="F540" s="157"/>
      <c r="G540" s="157"/>
      <c r="H540" s="157"/>
      <c r="I540" s="494"/>
      <c r="J540" s="494"/>
      <c r="K540" s="494"/>
      <c r="L540" s="494"/>
      <c r="M540" s="494"/>
      <c r="N540" s="494"/>
      <c r="O540" s="494"/>
      <c r="P540" s="494"/>
      <c r="Q540" s="494"/>
      <c r="R540" s="494"/>
      <c r="S540" s="494"/>
      <c r="T540" s="494"/>
      <c r="U540" s="494"/>
      <c r="V540" s="494"/>
      <c r="W540" s="494"/>
      <c r="X540" s="494"/>
      <c r="Y540" s="494"/>
      <c r="Z540" s="494"/>
      <c r="AA540" s="494"/>
      <c r="AB540" s="494"/>
      <c r="AH540" s="492"/>
      <c r="AI540" s="157"/>
      <c r="AJ540" s="157"/>
      <c r="AK540" s="525"/>
      <c r="AL540" s="525"/>
      <c r="AM540" s="525"/>
      <c r="AN540" s="157"/>
      <c r="AO540" s="157"/>
      <c r="AP540" s="525"/>
      <c r="AQ540" s="525"/>
      <c r="AR540" s="525"/>
      <c r="AS540" s="525"/>
      <c r="AT540" s="525"/>
      <c r="AU540" s="525"/>
      <c r="AV540" s="525"/>
      <c r="AW540" s="525"/>
      <c r="AX540" s="525"/>
      <c r="AY540" s="525"/>
      <c r="AZ540" s="525"/>
      <c r="BA540" s="157"/>
      <c r="BB540" s="157"/>
      <c r="BC540" s="157"/>
      <c r="BD540" s="157"/>
      <c r="BE540" s="157"/>
      <c r="BF540" s="157"/>
      <c r="BG540" s="157"/>
      <c r="BH540" s="157"/>
      <c r="BI540" s="157"/>
      <c r="BJ540" s="157"/>
      <c r="BK540" s="157"/>
      <c r="BL540" s="157"/>
      <c r="BM540" s="157"/>
      <c r="BN540" s="157"/>
      <c r="BO540" s="157"/>
      <c r="BP540" s="493"/>
      <c r="BQ540" s="157"/>
      <c r="BR540" s="494"/>
      <c r="BS540" s="157"/>
      <c r="BT540" s="157"/>
      <c r="BU540" s="157"/>
      <c r="BV540" s="157"/>
      <c r="BW540" s="157"/>
      <c r="BX540" s="157"/>
      <c r="BY540" s="157"/>
      <c r="BZ540" s="157"/>
      <c r="CA540" s="157"/>
      <c r="CB540" s="157"/>
      <c r="CC540" s="157"/>
      <c r="CD540" s="157"/>
      <c r="CE540" s="157"/>
      <c r="CF540" s="157"/>
      <c r="CG540" s="157"/>
      <c r="CH540" s="157"/>
      <c r="CI540" s="157"/>
      <c r="CJ540" s="157"/>
      <c r="CK540" s="157"/>
      <c r="CL540" s="157"/>
      <c r="CM540" s="157"/>
      <c r="CN540" s="157"/>
      <c r="CO540" s="157"/>
      <c r="CP540" s="157"/>
      <c r="CQ540" s="157"/>
      <c r="CR540" s="157"/>
      <c r="CS540" s="157"/>
      <c r="CT540" s="157"/>
      <c r="CU540" s="157"/>
      <c r="CV540" s="157"/>
      <c r="CW540" s="157"/>
      <c r="CX540" s="157"/>
      <c r="CY540" s="157"/>
      <c r="CZ540" s="157"/>
      <c r="DA540" s="157"/>
      <c r="DB540" s="157"/>
      <c r="DC540" s="157"/>
      <c r="DD540" s="157"/>
      <c r="DE540" s="157"/>
      <c r="DF540" s="157"/>
      <c r="DG540" s="157"/>
      <c r="DH540" s="157"/>
      <c r="DI540" s="157"/>
      <c r="DJ540" s="157"/>
      <c r="DK540" s="157"/>
      <c r="DL540" s="157"/>
      <c r="DM540" s="157"/>
      <c r="DN540" s="157"/>
      <c r="DO540" s="157"/>
      <c r="DP540" s="157"/>
      <c r="DQ540" s="157"/>
      <c r="DR540" s="157"/>
      <c r="DS540" s="157"/>
      <c r="DT540" s="157"/>
      <c r="DU540" s="157"/>
      <c r="DV540" s="157"/>
      <c r="DW540" s="157"/>
      <c r="DX540" s="157"/>
      <c r="DY540" s="157"/>
      <c r="DZ540" s="157"/>
      <c r="EA540" s="157"/>
      <c r="EB540" s="157"/>
      <c r="EC540" s="157"/>
      <c r="ED540" s="157"/>
      <c r="EE540" s="157"/>
    </row>
    <row r="541" spans="1:135" ht="9.75" customHeight="1">
      <c r="A541" s="157"/>
      <c r="B541" s="157"/>
      <c r="C541" s="157"/>
      <c r="D541" s="157"/>
      <c r="E541" s="157"/>
      <c r="F541" s="157"/>
      <c r="G541" s="157"/>
      <c r="H541" s="157"/>
      <c r="I541" s="494"/>
      <c r="J541" s="494"/>
      <c r="K541" s="494"/>
      <c r="L541" s="494"/>
      <c r="M541" s="494"/>
      <c r="N541" s="494"/>
      <c r="O541" s="494"/>
      <c r="P541" s="494"/>
      <c r="Q541" s="494"/>
      <c r="R541" s="494"/>
      <c r="S541" s="494"/>
      <c r="T541" s="494"/>
      <c r="U541" s="494"/>
      <c r="V541" s="494"/>
      <c r="W541" s="494"/>
      <c r="X541" s="494"/>
      <c r="Y541" s="494"/>
      <c r="Z541" s="494"/>
      <c r="AA541" s="494"/>
      <c r="AB541" s="494"/>
      <c r="AH541" s="492"/>
      <c r="AI541" s="157"/>
      <c r="AJ541" s="157"/>
      <c r="AK541" s="525"/>
      <c r="AL541" s="525"/>
      <c r="AM541" s="525"/>
      <c r="AN541" s="157"/>
      <c r="AO541" s="157"/>
      <c r="AP541" s="525"/>
      <c r="AQ541" s="525"/>
      <c r="AR541" s="525"/>
      <c r="AS541" s="525"/>
      <c r="AT541" s="525"/>
      <c r="AU541" s="525"/>
      <c r="AV541" s="525"/>
      <c r="AW541" s="525"/>
      <c r="AX541" s="525"/>
      <c r="AY541" s="525"/>
      <c r="AZ541" s="525"/>
      <c r="BA541" s="157"/>
      <c r="BB541" s="157"/>
      <c r="BC541" s="157"/>
      <c r="BD541" s="157"/>
      <c r="BE541" s="157"/>
      <c r="BF541" s="157"/>
      <c r="BG541" s="157"/>
      <c r="BH541" s="157"/>
      <c r="BI541" s="157"/>
      <c r="BJ541" s="157"/>
      <c r="BK541" s="157"/>
      <c r="BL541" s="157"/>
      <c r="BM541" s="157"/>
      <c r="BN541" s="157"/>
      <c r="BO541" s="157"/>
      <c r="BP541" s="493"/>
      <c r="BQ541" s="157"/>
      <c r="BR541" s="494"/>
      <c r="BS541" s="157"/>
      <c r="BT541" s="157"/>
      <c r="BU541" s="157"/>
      <c r="BV541" s="157"/>
      <c r="BW541" s="157"/>
      <c r="BX541" s="157"/>
      <c r="BY541" s="157"/>
      <c r="BZ541" s="157"/>
      <c r="CA541" s="157"/>
      <c r="CB541" s="157"/>
      <c r="CC541" s="157"/>
      <c r="CD541" s="157"/>
      <c r="CE541" s="157"/>
      <c r="CF541" s="157"/>
      <c r="CG541" s="157"/>
      <c r="CH541" s="157"/>
      <c r="CI541" s="157"/>
      <c r="CJ541" s="157"/>
      <c r="CK541" s="157"/>
      <c r="CL541" s="157"/>
      <c r="CM541" s="157"/>
      <c r="CN541" s="157"/>
      <c r="CO541" s="157"/>
      <c r="CP541" s="157"/>
      <c r="CQ541" s="157"/>
      <c r="CR541" s="157"/>
      <c r="CS541" s="157"/>
      <c r="CT541" s="157"/>
      <c r="CU541" s="157"/>
      <c r="CV541" s="157"/>
      <c r="CW541" s="157"/>
      <c r="CX541" s="157"/>
      <c r="CY541" s="157"/>
      <c r="CZ541" s="157"/>
      <c r="DA541" s="157"/>
      <c r="DB541" s="157"/>
      <c r="DC541" s="157"/>
      <c r="DD541" s="157"/>
      <c r="DE541" s="157"/>
      <c r="DF541" s="157"/>
      <c r="DG541" s="157"/>
      <c r="DH541" s="157"/>
      <c r="DI541" s="157"/>
      <c r="DJ541" s="157"/>
      <c r="DK541" s="157"/>
      <c r="DL541" s="157"/>
      <c r="DM541" s="157"/>
      <c r="DN541" s="157"/>
      <c r="DO541" s="157"/>
      <c r="DP541" s="157"/>
      <c r="DQ541" s="157"/>
      <c r="DR541" s="157"/>
      <c r="DS541" s="157"/>
      <c r="DT541" s="157"/>
      <c r="DU541" s="157"/>
      <c r="DV541" s="157"/>
      <c r="DW541" s="157"/>
      <c r="DX541" s="157"/>
      <c r="DY541" s="157"/>
      <c r="DZ541" s="157"/>
      <c r="EA541" s="157"/>
      <c r="EB541" s="157"/>
      <c r="EC541" s="157"/>
      <c r="ED541" s="157"/>
      <c r="EE541" s="157"/>
    </row>
    <row r="542" spans="1:135" ht="9.75" customHeight="1">
      <c r="A542" s="157"/>
      <c r="B542" s="157"/>
      <c r="C542" s="157"/>
      <c r="D542" s="157"/>
      <c r="E542" s="157"/>
      <c r="F542" s="157"/>
      <c r="G542" s="157"/>
      <c r="H542" s="157"/>
      <c r="I542" s="494"/>
      <c r="J542" s="494"/>
      <c r="K542" s="494"/>
      <c r="L542" s="494"/>
      <c r="M542" s="494"/>
      <c r="N542" s="494"/>
      <c r="O542" s="494"/>
      <c r="P542" s="494"/>
      <c r="Q542" s="494"/>
      <c r="R542" s="494"/>
      <c r="S542" s="494"/>
      <c r="T542" s="494"/>
      <c r="U542" s="494"/>
      <c r="V542" s="494"/>
      <c r="W542" s="494"/>
      <c r="X542" s="494"/>
      <c r="Y542" s="494"/>
      <c r="Z542" s="494"/>
      <c r="AA542" s="494"/>
      <c r="AB542" s="494"/>
      <c r="AH542" s="492"/>
      <c r="AI542" s="157"/>
      <c r="AJ542" s="157"/>
      <c r="AK542" s="525"/>
      <c r="AL542" s="525"/>
      <c r="AM542" s="525"/>
      <c r="AN542" s="157"/>
      <c r="AO542" s="157"/>
      <c r="AP542" s="525"/>
      <c r="AQ542" s="525"/>
      <c r="AR542" s="525"/>
      <c r="AS542" s="525"/>
      <c r="AT542" s="525"/>
      <c r="AU542" s="525"/>
      <c r="AV542" s="525"/>
      <c r="AW542" s="525"/>
      <c r="AX542" s="525"/>
      <c r="AY542" s="525"/>
      <c r="AZ542" s="525"/>
      <c r="BA542" s="157"/>
      <c r="BB542" s="157"/>
      <c r="BC542" s="157"/>
      <c r="BD542" s="157"/>
      <c r="BE542" s="157"/>
      <c r="BF542" s="157"/>
      <c r="BG542" s="157"/>
      <c r="BH542" s="157"/>
      <c r="BI542" s="157"/>
      <c r="BJ542" s="157"/>
      <c r="BK542" s="157"/>
      <c r="BL542" s="157"/>
      <c r="BM542" s="157"/>
      <c r="BN542" s="157"/>
      <c r="BO542" s="157"/>
      <c r="BP542" s="493"/>
      <c r="BQ542" s="157"/>
      <c r="BR542" s="494"/>
      <c r="BS542" s="157"/>
      <c r="BT542" s="157"/>
      <c r="BU542" s="157"/>
      <c r="BV542" s="157"/>
      <c r="BW542" s="157"/>
      <c r="BX542" s="157"/>
      <c r="BY542" s="157"/>
      <c r="BZ542" s="157"/>
      <c r="CA542" s="157"/>
      <c r="CB542" s="157"/>
      <c r="CC542" s="157"/>
      <c r="CD542" s="157"/>
      <c r="CE542" s="157"/>
      <c r="CF542" s="157"/>
      <c r="CG542" s="157"/>
      <c r="CH542" s="157"/>
      <c r="CI542" s="157"/>
      <c r="CJ542" s="157"/>
      <c r="CK542" s="157"/>
      <c r="CL542" s="157"/>
      <c r="CM542" s="157"/>
      <c r="CN542" s="157"/>
      <c r="CO542" s="157"/>
      <c r="CP542" s="157"/>
      <c r="CQ542" s="157"/>
      <c r="CR542" s="157"/>
      <c r="CS542" s="157"/>
      <c r="CT542" s="157"/>
      <c r="CU542" s="157"/>
      <c r="CV542" s="157"/>
      <c r="CW542" s="157"/>
      <c r="CX542" s="157"/>
      <c r="CY542" s="157"/>
      <c r="CZ542" s="157"/>
      <c r="DA542" s="157"/>
      <c r="DB542" s="157"/>
      <c r="DC542" s="157"/>
      <c r="DD542" s="157"/>
      <c r="DE542" s="157"/>
      <c r="DF542" s="157"/>
      <c r="DG542" s="157"/>
      <c r="DH542" s="157"/>
      <c r="DI542" s="157"/>
      <c r="DJ542" s="157"/>
      <c r="DK542" s="157"/>
      <c r="DL542" s="157"/>
      <c r="DM542" s="157"/>
      <c r="DN542" s="157"/>
      <c r="DO542" s="157"/>
      <c r="DP542" s="157"/>
      <c r="DQ542" s="157"/>
      <c r="DR542" s="157"/>
      <c r="DS542" s="157"/>
      <c r="DT542" s="157"/>
      <c r="DU542" s="157"/>
      <c r="DV542" s="157"/>
      <c r="DW542" s="157"/>
      <c r="DX542" s="157"/>
      <c r="DY542" s="157"/>
      <c r="DZ542" s="157"/>
      <c r="EA542" s="157"/>
      <c r="EB542" s="157"/>
      <c r="EC542" s="157"/>
      <c r="ED542" s="157"/>
      <c r="EE542" s="157"/>
    </row>
    <row r="543" spans="1:135" ht="9.75" customHeight="1">
      <c r="A543" s="157"/>
      <c r="B543" s="157"/>
      <c r="C543" s="157"/>
      <c r="D543" s="157"/>
      <c r="E543" s="157"/>
      <c r="F543" s="157"/>
      <c r="G543" s="157"/>
      <c r="H543" s="157"/>
      <c r="I543" s="494"/>
      <c r="J543" s="494"/>
      <c r="K543" s="494"/>
      <c r="L543" s="494"/>
      <c r="M543" s="494"/>
      <c r="N543" s="494"/>
      <c r="O543" s="494"/>
      <c r="P543" s="494"/>
      <c r="Q543" s="494"/>
      <c r="R543" s="494"/>
      <c r="S543" s="494"/>
      <c r="T543" s="494"/>
      <c r="U543" s="494"/>
      <c r="V543" s="494"/>
      <c r="W543" s="494"/>
      <c r="X543" s="494"/>
      <c r="Y543" s="494"/>
      <c r="Z543" s="494"/>
      <c r="AA543" s="494"/>
      <c r="AB543" s="494"/>
      <c r="AH543" s="492"/>
      <c r="AI543" s="157"/>
      <c r="AJ543" s="157"/>
      <c r="AK543" s="525"/>
      <c r="AL543" s="525"/>
      <c r="AM543" s="525"/>
      <c r="AN543" s="157"/>
      <c r="AO543" s="157"/>
      <c r="AP543" s="525"/>
      <c r="AQ543" s="525"/>
      <c r="AR543" s="525"/>
      <c r="AS543" s="525"/>
      <c r="AT543" s="525"/>
      <c r="AU543" s="525"/>
      <c r="AV543" s="525"/>
      <c r="AW543" s="525"/>
      <c r="AX543" s="525"/>
      <c r="AY543" s="525"/>
      <c r="AZ543" s="525"/>
      <c r="BA543" s="157"/>
      <c r="BB543" s="157"/>
      <c r="BC543" s="157"/>
      <c r="BD543" s="157"/>
      <c r="BE543" s="157"/>
      <c r="BF543" s="157"/>
      <c r="BG543" s="157"/>
      <c r="BH543" s="157"/>
      <c r="BI543" s="157"/>
      <c r="BJ543" s="157"/>
      <c r="BK543" s="157"/>
      <c r="BL543" s="157"/>
      <c r="BM543" s="157"/>
      <c r="BN543" s="157"/>
      <c r="BO543" s="157"/>
      <c r="BP543" s="493"/>
      <c r="BQ543" s="157"/>
      <c r="BR543" s="494"/>
      <c r="BS543" s="157"/>
      <c r="BT543" s="157"/>
      <c r="BU543" s="157"/>
      <c r="BV543" s="157"/>
      <c r="BW543" s="157"/>
      <c r="BX543" s="157"/>
      <c r="BY543" s="157"/>
      <c r="BZ543" s="157"/>
      <c r="CA543" s="157"/>
      <c r="CB543" s="157"/>
      <c r="CC543" s="157"/>
      <c r="CD543" s="157"/>
      <c r="CE543" s="157"/>
      <c r="CF543" s="157"/>
      <c r="CG543" s="157"/>
      <c r="CH543" s="157"/>
      <c r="CI543" s="157"/>
      <c r="CJ543" s="157"/>
      <c r="CK543" s="157"/>
      <c r="CL543" s="157"/>
      <c r="CM543" s="157"/>
      <c r="CN543" s="157"/>
      <c r="CO543" s="157"/>
      <c r="CP543" s="157"/>
      <c r="CQ543" s="157"/>
      <c r="CR543" s="157"/>
      <c r="CS543" s="157"/>
      <c r="CT543" s="157"/>
      <c r="CU543" s="157"/>
      <c r="CV543" s="157"/>
      <c r="CW543" s="157"/>
      <c r="CX543" s="157"/>
      <c r="CY543" s="157"/>
      <c r="CZ543" s="157"/>
      <c r="DA543" s="157"/>
      <c r="DB543" s="157"/>
      <c r="DC543" s="157"/>
      <c r="DD543" s="157"/>
      <c r="DE543" s="157"/>
      <c r="DF543" s="157"/>
      <c r="DG543" s="157"/>
      <c r="DH543" s="157"/>
      <c r="DI543" s="157"/>
      <c r="DJ543" s="157"/>
      <c r="DK543" s="157"/>
      <c r="DL543" s="157"/>
      <c r="DM543" s="157"/>
      <c r="DN543" s="157"/>
      <c r="DO543" s="157"/>
      <c r="DP543" s="157"/>
      <c r="DQ543" s="157"/>
      <c r="DR543" s="157"/>
      <c r="DS543" s="157"/>
      <c r="DT543" s="157"/>
      <c r="DU543" s="157"/>
      <c r="DV543" s="157"/>
      <c r="DW543" s="157"/>
      <c r="DX543" s="157"/>
      <c r="DY543" s="157"/>
      <c r="DZ543" s="157"/>
      <c r="EA543" s="157"/>
      <c r="EB543" s="157"/>
      <c r="EC543" s="157"/>
      <c r="ED543" s="157"/>
      <c r="EE543" s="157"/>
    </row>
    <row r="544" spans="1:135" ht="9.75" customHeight="1">
      <c r="A544" s="157"/>
      <c r="B544" s="157"/>
      <c r="C544" s="157"/>
      <c r="D544" s="157"/>
      <c r="E544" s="157"/>
      <c r="F544" s="157"/>
      <c r="G544" s="157"/>
      <c r="H544" s="157"/>
      <c r="I544" s="494"/>
      <c r="J544" s="494"/>
      <c r="K544" s="494"/>
      <c r="L544" s="494"/>
      <c r="M544" s="494"/>
      <c r="N544" s="494"/>
      <c r="O544" s="494"/>
      <c r="P544" s="494"/>
      <c r="Q544" s="494"/>
      <c r="R544" s="494"/>
      <c r="S544" s="494"/>
      <c r="T544" s="494"/>
      <c r="U544" s="494"/>
      <c r="V544" s="494"/>
      <c r="W544" s="494"/>
      <c r="X544" s="494"/>
      <c r="Y544" s="494"/>
      <c r="Z544" s="494"/>
      <c r="AA544" s="494"/>
      <c r="AB544" s="494"/>
      <c r="AH544" s="492"/>
      <c r="AI544" s="157"/>
      <c r="AJ544" s="157"/>
      <c r="AK544" s="525"/>
      <c r="AL544" s="525"/>
      <c r="AM544" s="525"/>
      <c r="AN544" s="157"/>
      <c r="AO544" s="157"/>
      <c r="AP544" s="525"/>
      <c r="AQ544" s="525"/>
      <c r="AR544" s="525"/>
      <c r="AS544" s="525"/>
      <c r="AT544" s="525"/>
      <c r="AU544" s="525"/>
      <c r="AV544" s="525"/>
      <c r="AW544" s="525"/>
      <c r="AX544" s="525"/>
      <c r="AY544" s="525"/>
      <c r="AZ544" s="525"/>
      <c r="BA544" s="157"/>
      <c r="BB544" s="157"/>
      <c r="BC544" s="157"/>
      <c r="BD544" s="157"/>
      <c r="BE544" s="157"/>
      <c r="BF544" s="157"/>
      <c r="BG544" s="157"/>
      <c r="BH544" s="157"/>
      <c r="BI544" s="157"/>
      <c r="BJ544" s="157"/>
      <c r="BK544" s="157"/>
      <c r="BL544" s="157"/>
      <c r="BM544" s="157"/>
      <c r="BN544" s="157"/>
      <c r="BO544" s="157"/>
      <c r="BP544" s="493"/>
      <c r="BQ544" s="157"/>
      <c r="BR544" s="494"/>
      <c r="BS544" s="157"/>
      <c r="BT544" s="157"/>
      <c r="BU544" s="157"/>
      <c r="BV544" s="157"/>
      <c r="BW544" s="157"/>
      <c r="BX544" s="157"/>
      <c r="BY544" s="157"/>
      <c r="BZ544" s="157"/>
      <c r="CA544" s="157"/>
      <c r="CB544" s="157"/>
      <c r="CC544" s="157"/>
      <c r="CD544" s="157"/>
      <c r="CE544" s="157"/>
      <c r="CF544" s="157"/>
      <c r="CG544" s="157"/>
      <c r="CH544" s="157"/>
      <c r="CI544" s="157"/>
      <c r="CJ544" s="157"/>
      <c r="CK544" s="157"/>
      <c r="CL544" s="157"/>
      <c r="CM544" s="157"/>
      <c r="CN544" s="157"/>
      <c r="CO544" s="157"/>
      <c r="CP544" s="157"/>
      <c r="CQ544" s="157"/>
      <c r="CR544" s="157"/>
      <c r="CS544" s="157"/>
      <c r="CT544" s="157"/>
      <c r="CU544" s="157"/>
      <c r="CV544" s="157"/>
      <c r="CW544" s="157"/>
      <c r="CX544" s="157"/>
      <c r="CY544" s="157"/>
      <c r="CZ544" s="157"/>
      <c r="DA544" s="157"/>
      <c r="DB544" s="157"/>
      <c r="DC544" s="157"/>
      <c r="DD544" s="157"/>
      <c r="DE544" s="157"/>
      <c r="DF544" s="157"/>
      <c r="DG544" s="157"/>
      <c r="DH544" s="157"/>
      <c r="DI544" s="157"/>
      <c r="DJ544" s="157"/>
      <c r="DK544" s="157"/>
      <c r="DL544" s="157"/>
      <c r="DM544" s="157"/>
      <c r="DN544" s="157"/>
      <c r="DO544" s="157"/>
      <c r="DP544" s="157"/>
      <c r="DQ544" s="157"/>
      <c r="DR544" s="157"/>
      <c r="DS544" s="157"/>
      <c r="DT544" s="157"/>
      <c r="DU544" s="157"/>
      <c r="DV544" s="157"/>
      <c r="DW544" s="157"/>
      <c r="DX544" s="157"/>
      <c r="DY544" s="157"/>
      <c r="DZ544" s="157"/>
      <c r="EA544" s="157"/>
      <c r="EB544" s="157"/>
      <c r="EC544" s="157"/>
      <c r="ED544" s="157"/>
      <c r="EE544" s="157"/>
    </row>
    <row r="545" spans="1:135" ht="9.75" customHeight="1">
      <c r="A545" s="157"/>
      <c r="B545" s="157"/>
      <c r="C545" s="157"/>
      <c r="D545" s="157"/>
      <c r="E545" s="157"/>
      <c r="F545" s="157"/>
      <c r="G545" s="157"/>
      <c r="H545" s="157"/>
      <c r="I545" s="494"/>
      <c r="J545" s="494"/>
      <c r="K545" s="494"/>
      <c r="L545" s="494"/>
      <c r="M545" s="494"/>
      <c r="N545" s="494"/>
      <c r="O545" s="494"/>
      <c r="P545" s="494"/>
      <c r="Q545" s="494"/>
      <c r="R545" s="494"/>
      <c r="S545" s="494"/>
      <c r="T545" s="494"/>
      <c r="U545" s="494"/>
      <c r="V545" s="494"/>
      <c r="W545" s="494"/>
      <c r="X545" s="494"/>
      <c r="Y545" s="494"/>
      <c r="Z545" s="494"/>
      <c r="AA545" s="494"/>
      <c r="AB545" s="494"/>
      <c r="AH545" s="492"/>
      <c r="AI545" s="157"/>
      <c r="AJ545" s="157"/>
      <c r="AK545" s="525"/>
      <c r="AL545" s="525"/>
      <c r="AM545" s="525"/>
      <c r="AN545" s="157"/>
      <c r="AO545" s="157"/>
      <c r="AP545" s="525"/>
      <c r="AQ545" s="525"/>
      <c r="AR545" s="525"/>
      <c r="AS545" s="525"/>
      <c r="AT545" s="525"/>
      <c r="AU545" s="525"/>
      <c r="AV545" s="525"/>
      <c r="AW545" s="525"/>
      <c r="AX545" s="525"/>
      <c r="AY545" s="525"/>
      <c r="AZ545" s="525"/>
      <c r="BA545" s="157"/>
      <c r="BB545" s="157"/>
      <c r="BC545" s="157"/>
      <c r="BD545" s="157"/>
      <c r="BE545" s="157"/>
      <c r="BF545" s="157"/>
      <c r="BG545" s="157"/>
      <c r="BH545" s="157"/>
      <c r="BI545" s="157"/>
      <c r="BJ545" s="157"/>
      <c r="BK545" s="157"/>
      <c r="BL545" s="157"/>
      <c r="BM545" s="157"/>
      <c r="BN545" s="157"/>
      <c r="BO545" s="157"/>
      <c r="BP545" s="493"/>
      <c r="BQ545" s="157"/>
      <c r="BR545" s="494"/>
      <c r="BS545" s="157"/>
      <c r="BT545" s="157"/>
      <c r="BU545" s="157"/>
      <c r="BV545" s="157"/>
      <c r="BW545" s="157"/>
      <c r="BX545" s="157"/>
      <c r="BY545" s="157"/>
      <c r="BZ545" s="157"/>
      <c r="CA545" s="157"/>
      <c r="CB545" s="157"/>
      <c r="CC545" s="157"/>
      <c r="CD545" s="157"/>
      <c r="CE545" s="157"/>
      <c r="CF545" s="157"/>
      <c r="CG545" s="157"/>
      <c r="CH545" s="157"/>
      <c r="CI545" s="157"/>
      <c r="CJ545" s="157"/>
      <c r="CK545" s="157"/>
      <c r="CL545" s="157"/>
      <c r="CM545" s="157"/>
      <c r="CN545" s="157"/>
      <c r="CO545" s="157"/>
      <c r="CP545" s="157"/>
      <c r="CQ545" s="157"/>
      <c r="CR545" s="157"/>
      <c r="CS545" s="157"/>
      <c r="CT545" s="157"/>
      <c r="CU545" s="157"/>
      <c r="CV545" s="157"/>
      <c r="CW545" s="157"/>
      <c r="CX545" s="157"/>
      <c r="CY545" s="157"/>
      <c r="CZ545" s="157"/>
      <c r="DA545" s="157"/>
      <c r="DB545" s="157"/>
      <c r="DC545" s="157"/>
      <c r="DD545" s="157"/>
      <c r="DE545" s="157"/>
      <c r="DF545" s="157"/>
      <c r="DG545" s="157"/>
      <c r="DH545" s="157"/>
      <c r="DI545" s="157"/>
      <c r="DJ545" s="157"/>
      <c r="DK545" s="157"/>
      <c r="DL545" s="157"/>
      <c r="DM545" s="157"/>
      <c r="DN545" s="157"/>
      <c r="DO545" s="157"/>
      <c r="DP545" s="157"/>
      <c r="DQ545" s="157"/>
      <c r="DR545" s="157"/>
      <c r="DS545" s="157"/>
      <c r="DT545" s="157"/>
      <c r="DU545" s="157"/>
      <c r="DV545" s="157"/>
      <c r="DW545" s="157"/>
      <c r="DX545" s="157"/>
      <c r="DY545" s="157"/>
      <c r="DZ545" s="157"/>
      <c r="EA545" s="157"/>
      <c r="EB545" s="157"/>
      <c r="EC545" s="157"/>
      <c r="ED545" s="157"/>
      <c r="EE545" s="157"/>
    </row>
    <row r="546" spans="1:135" ht="9.75" customHeight="1">
      <c r="A546" s="157"/>
      <c r="B546" s="157"/>
      <c r="C546" s="157"/>
      <c r="D546" s="157"/>
      <c r="E546" s="157"/>
      <c r="F546" s="157"/>
      <c r="G546" s="157"/>
      <c r="H546" s="157"/>
      <c r="I546" s="494"/>
      <c r="J546" s="494"/>
      <c r="K546" s="494"/>
      <c r="L546" s="494"/>
      <c r="M546" s="494"/>
      <c r="N546" s="494"/>
      <c r="O546" s="494"/>
      <c r="P546" s="494"/>
      <c r="Q546" s="494"/>
      <c r="R546" s="494"/>
      <c r="S546" s="494"/>
      <c r="T546" s="494"/>
      <c r="U546" s="494"/>
      <c r="V546" s="494"/>
      <c r="W546" s="494"/>
      <c r="X546" s="494"/>
      <c r="Y546" s="494"/>
      <c r="Z546" s="494"/>
      <c r="AA546" s="494"/>
      <c r="AB546" s="494"/>
      <c r="AH546" s="492"/>
      <c r="AI546" s="157"/>
      <c r="AJ546" s="157"/>
      <c r="AK546" s="525"/>
      <c r="AL546" s="525"/>
      <c r="AM546" s="525"/>
      <c r="AN546" s="157"/>
      <c r="AO546" s="157"/>
      <c r="AP546" s="525"/>
      <c r="AQ546" s="525"/>
      <c r="AR546" s="525"/>
      <c r="AS546" s="525"/>
      <c r="AT546" s="525"/>
      <c r="AU546" s="525"/>
      <c r="AV546" s="525"/>
      <c r="AW546" s="525"/>
      <c r="AX546" s="525"/>
      <c r="AY546" s="525"/>
      <c r="AZ546" s="525"/>
      <c r="BA546" s="157"/>
      <c r="BB546" s="157"/>
      <c r="BC546" s="157"/>
      <c r="BD546" s="157"/>
      <c r="BE546" s="157"/>
      <c r="BF546" s="157"/>
      <c r="BG546" s="157"/>
      <c r="BH546" s="157"/>
      <c r="BI546" s="157"/>
      <c r="BJ546" s="157"/>
      <c r="BK546" s="157"/>
      <c r="BL546" s="157"/>
      <c r="BM546" s="157"/>
      <c r="BN546" s="157"/>
      <c r="BO546" s="157"/>
      <c r="BP546" s="493"/>
      <c r="BQ546" s="157"/>
      <c r="BR546" s="494"/>
      <c r="BS546" s="157"/>
      <c r="BT546" s="157"/>
      <c r="BU546" s="157"/>
      <c r="BV546" s="157"/>
      <c r="BW546" s="157"/>
      <c r="BX546" s="157"/>
      <c r="BY546" s="157"/>
      <c r="BZ546" s="157"/>
      <c r="CA546" s="157"/>
      <c r="CB546" s="157"/>
      <c r="CC546" s="157"/>
      <c r="CD546" s="157"/>
      <c r="CE546" s="157"/>
      <c r="CF546" s="157"/>
      <c r="CG546" s="157"/>
      <c r="CH546" s="157"/>
      <c r="CI546" s="157"/>
      <c r="CJ546" s="157"/>
      <c r="CK546" s="157"/>
      <c r="CL546" s="157"/>
      <c r="CM546" s="157"/>
      <c r="CN546" s="157"/>
      <c r="CO546" s="157"/>
      <c r="CP546" s="157"/>
      <c r="CQ546" s="157"/>
      <c r="CR546" s="157"/>
      <c r="CS546" s="157"/>
      <c r="CT546" s="157"/>
      <c r="CU546" s="157"/>
      <c r="CV546" s="157"/>
      <c r="CW546" s="157"/>
      <c r="CX546" s="157"/>
      <c r="CY546" s="157"/>
      <c r="CZ546" s="157"/>
      <c r="DA546" s="157"/>
      <c r="DB546" s="157"/>
      <c r="DC546" s="157"/>
      <c r="DD546" s="157"/>
      <c r="DE546" s="157"/>
      <c r="DF546" s="157"/>
      <c r="DG546" s="157"/>
      <c r="DH546" s="157"/>
      <c r="DI546" s="157"/>
      <c r="DJ546" s="157"/>
      <c r="DK546" s="157"/>
      <c r="DL546" s="157"/>
      <c r="DM546" s="157"/>
      <c r="DN546" s="157"/>
      <c r="DO546" s="157"/>
      <c r="DP546" s="157"/>
      <c r="DQ546" s="157"/>
      <c r="DR546" s="157"/>
      <c r="DS546" s="157"/>
      <c r="DT546" s="157"/>
      <c r="DU546" s="157"/>
      <c r="DV546" s="157"/>
      <c r="DW546" s="157"/>
      <c r="DX546" s="157"/>
      <c r="DY546" s="157"/>
      <c r="DZ546" s="157"/>
      <c r="EA546" s="157"/>
      <c r="EB546" s="157"/>
      <c r="EC546" s="157"/>
      <c r="ED546" s="157"/>
      <c r="EE546" s="157"/>
    </row>
    <row r="547" spans="1:135" ht="9.75" customHeight="1">
      <c r="A547" s="157"/>
      <c r="B547" s="157"/>
      <c r="C547" s="157"/>
      <c r="D547" s="157"/>
      <c r="E547" s="157"/>
      <c r="F547" s="157"/>
      <c r="G547" s="157"/>
      <c r="H547" s="157"/>
      <c r="I547" s="494"/>
      <c r="J547" s="494"/>
      <c r="K547" s="494"/>
      <c r="L547" s="494"/>
      <c r="M547" s="494"/>
      <c r="N547" s="494"/>
      <c r="O547" s="494"/>
      <c r="P547" s="494"/>
      <c r="Q547" s="494"/>
      <c r="R547" s="494"/>
      <c r="S547" s="494"/>
      <c r="T547" s="494"/>
      <c r="U547" s="494"/>
      <c r="V547" s="494"/>
      <c r="W547" s="494"/>
      <c r="X547" s="494"/>
      <c r="Y547" s="494"/>
      <c r="Z547" s="494"/>
      <c r="AA547" s="494"/>
      <c r="AB547" s="494"/>
      <c r="AH547" s="492"/>
      <c r="AI547" s="157"/>
      <c r="AJ547" s="157"/>
      <c r="AK547" s="525"/>
      <c r="AL547" s="525"/>
      <c r="AM547" s="525"/>
      <c r="AN547" s="157"/>
      <c r="AO547" s="157"/>
      <c r="AP547" s="525"/>
      <c r="AQ547" s="525"/>
      <c r="AR547" s="525"/>
      <c r="AS547" s="525"/>
      <c r="AT547" s="525"/>
      <c r="AU547" s="525"/>
      <c r="AV547" s="525"/>
      <c r="AW547" s="525"/>
      <c r="AX547" s="525"/>
      <c r="AY547" s="525"/>
      <c r="AZ547" s="525"/>
      <c r="BA547" s="157"/>
      <c r="BB547" s="157"/>
      <c r="BC547" s="157"/>
      <c r="BD547" s="157"/>
      <c r="BE547" s="157"/>
      <c r="BF547" s="157"/>
      <c r="BG547" s="157"/>
      <c r="BH547" s="157"/>
      <c r="BI547" s="157"/>
      <c r="BJ547" s="157"/>
      <c r="BK547" s="157"/>
      <c r="BL547" s="157"/>
      <c r="BM547" s="157"/>
      <c r="BN547" s="157"/>
      <c r="BO547" s="157"/>
      <c r="BP547" s="493"/>
      <c r="BQ547" s="157"/>
      <c r="BR547" s="494"/>
      <c r="BS547" s="157"/>
      <c r="BT547" s="157"/>
      <c r="BU547" s="157"/>
      <c r="BV547" s="157"/>
      <c r="BW547" s="157"/>
      <c r="BX547" s="157"/>
      <c r="BY547" s="157"/>
      <c r="BZ547" s="157"/>
      <c r="CA547" s="157"/>
      <c r="CB547" s="157"/>
      <c r="CC547" s="157"/>
      <c r="CD547" s="157"/>
      <c r="CE547" s="157"/>
      <c r="CF547" s="157"/>
      <c r="CG547" s="157"/>
      <c r="CH547" s="157"/>
      <c r="CI547" s="157"/>
      <c r="CJ547" s="157"/>
      <c r="CK547" s="157"/>
      <c r="CL547" s="157"/>
      <c r="CM547" s="157"/>
      <c r="CN547" s="157"/>
      <c r="CO547" s="157"/>
      <c r="CP547" s="157"/>
      <c r="CQ547" s="157"/>
      <c r="CR547" s="157"/>
      <c r="CS547" s="157"/>
      <c r="CT547" s="157"/>
      <c r="CU547" s="157"/>
      <c r="CV547" s="157"/>
      <c r="CW547" s="157"/>
      <c r="CX547" s="157"/>
      <c r="CY547" s="157"/>
      <c r="CZ547" s="157"/>
      <c r="DA547" s="157"/>
      <c r="DB547" s="157"/>
      <c r="DC547" s="157"/>
      <c r="DD547" s="157"/>
      <c r="DE547" s="157"/>
      <c r="DF547" s="157"/>
      <c r="DG547" s="157"/>
      <c r="DH547" s="157"/>
      <c r="DI547" s="157"/>
      <c r="DJ547" s="157"/>
      <c r="DK547" s="157"/>
      <c r="DL547" s="157"/>
      <c r="DM547" s="157"/>
      <c r="DN547" s="157"/>
      <c r="DO547" s="157"/>
      <c r="DP547" s="157"/>
      <c r="DQ547" s="157"/>
      <c r="DR547" s="157"/>
      <c r="DS547" s="157"/>
      <c r="DT547" s="157"/>
      <c r="DU547" s="157"/>
      <c r="DV547" s="157"/>
      <c r="DW547" s="157"/>
      <c r="DX547" s="157"/>
      <c r="DY547" s="157"/>
      <c r="DZ547" s="157"/>
      <c r="EA547" s="157"/>
      <c r="EB547" s="157"/>
      <c r="EC547" s="157"/>
      <c r="ED547" s="157"/>
      <c r="EE547" s="157"/>
    </row>
    <row r="548" spans="1:135" ht="9.75" customHeight="1">
      <c r="A548" s="157"/>
      <c r="B548" s="157"/>
      <c r="C548" s="157"/>
      <c r="D548" s="157"/>
      <c r="E548" s="157"/>
      <c r="F548" s="157"/>
      <c r="G548" s="157"/>
      <c r="H548" s="157"/>
      <c r="I548" s="494"/>
      <c r="J548" s="494"/>
      <c r="K548" s="494"/>
      <c r="L548" s="494"/>
      <c r="M548" s="494"/>
      <c r="N548" s="494"/>
      <c r="O548" s="494"/>
      <c r="P548" s="494"/>
      <c r="Q548" s="494"/>
      <c r="R548" s="494"/>
      <c r="S548" s="494"/>
      <c r="T548" s="494"/>
      <c r="U548" s="494"/>
      <c r="V548" s="494"/>
      <c r="W548" s="494"/>
      <c r="X548" s="494"/>
      <c r="Y548" s="494"/>
      <c r="Z548" s="494"/>
      <c r="AA548" s="494"/>
      <c r="AB548" s="494"/>
      <c r="AH548" s="492"/>
      <c r="AI548" s="157"/>
      <c r="AJ548" s="157"/>
      <c r="AK548" s="525"/>
      <c r="AL548" s="525"/>
      <c r="AM548" s="525"/>
      <c r="AN548" s="157"/>
      <c r="AO548" s="157"/>
      <c r="AP548" s="525"/>
      <c r="AQ548" s="525"/>
      <c r="AR548" s="525"/>
      <c r="AS548" s="525"/>
      <c r="AT548" s="525"/>
      <c r="AU548" s="525"/>
      <c r="AV548" s="525"/>
      <c r="AW548" s="525"/>
      <c r="AX548" s="525"/>
      <c r="AY548" s="525"/>
      <c r="AZ548" s="525"/>
      <c r="BA548" s="157"/>
      <c r="BB548" s="157"/>
      <c r="BC548" s="157"/>
      <c r="BD548" s="157"/>
      <c r="BE548" s="157"/>
      <c r="BF548" s="157"/>
      <c r="BG548" s="157"/>
      <c r="BH548" s="157"/>
      <c r="BI548" s="157"/>
      <c r="BJ548" s="157"/>
      <c r="BK548" s="157"/>
      <c r="BL548" s="157"/>
      <c r="BM548" s="157"/>
      <c r="BN548" s="157"/>
      <c r="BO548" s="157"/>
      <c r="BP548" s="493"/>
      <c r="BQ548" s="157"/>
      <c r="BR548" s="494"/>
      <c r="BS548" s="157"/>
      <c r="BT548" s="157"/>
      <c r="BU548" s="157"/>
      <c r="BV548" s="157"/>
      <c r="BW548" s="157"/>
      <c r="BX548" s="157"/>
      <c r="BY548" s="157"/>
      <c r="BZ548" s="157"/>
      <c r="CA548" s="157"/>
      <c r="CB548" s="157"/>
      <c r="CC548" s="157"/>
      <c r="CD548" s="157"/>
      <c r="CE548" s="157"/>
      <c r="CF548" s="157"/>
      <c r="CG548" s="157"/>
      <c r="CH548" s="157"/>
      <c r="CI548" s="157"/>
      <c r="CJ548" s="157"/>
      <c r="CK548" s="157"/>
      <c r="CL548" s="157"/>
      <c r="CM548" s="157"/>
      <c r="CN548" s="157"/>
      <c r="CO548" s="157"/>
      <c r="CP548" s="157"/>
      <c r="CQ548" s="157"/>
      <c r="CR548" s="157"/>
      <c r="CS548" s="157"/>
      <c r="CT548" s="157"/>
      <c r="CU548" s="157"/>
      <c r="CV548" s="157"/>
      <c r="CW548" s="157"/>
      <c r="CX548" s="157"/>
      <c r="CY548" s="157"/>
      <c r="CZ548" s="157"/>
      <c r="DA548" s="157"/>
      <c r="DB548" s="157"/>
      <c r="DC548" s="157"/>
      <c r="DD548" s="157"/>
      <c r="DE548" s="157"/>
      <c r="DF548" s="157"/>
      <c r="DG548" s="157"/>
      <c r="DH548" s="157"/>
      <c r="DI548" s="157"/>
      <c r="DJ548" s="157"/>
      <c r="DK548" s="157"/>
      <c r="DL548" s="157"/>
      <c r="DM548" s="157"/>
      <c r="DN548" s="157"/>
      <c r="DO548" s="157"/>
      <c r="DP548" s="157"/>
      <c r="DQ548" s="157"/>
      <c r="DR548" s="157"/>
      <c r="DS548" s="157"/>
      <c r="DT548" s="157"/>
      <c r="DU548" s="157"/>
      <c r="DV548" s="157"/>
      <c r="DW548" s="157"/>
      <c r="DX548" s="157"/>
      <c r="DY548" s="157"/>
      <c r="DZ548" s="157"/>
      <c r="EA548" s="157"/>
      <c r="EB548" s="157"/>
      <c r="EC548" s="157"/>
      <c r="ED548" s="157"/>
      <c r="EE548" s="157"/>
    </row>
    <row r="549" spans="1:135" ht="9.75" customHeight="1">
      <c r="A549" s="157"/>
      <c r="B549" s="157"/>
      <c r="C549" s="157"/>
      <c r="D549" s="157"/>
      <c r="E549" s="157"/>
      <c r="F549" s="157"/>
      <c r="G549" s="157"/>
      <c r="H549" s="157"/>
      <c r="I549" s="494"/>
      <c r="J549" s="494"/>
      <c r="K549" s="494"/>
      <c r="L549" s="494"/>
      <c r="M549" s="494"/>
      <c r="N549" s="494"/>
      <c r="O549" s="494"/>
      <c r="P549" s="494"/>
      <c r="Q549" s="494"/>
      <c r="R549" s="494"/>
      <c r="S549" s="494"/>
      <c r="T549" s="494"/>
      <c r="U549" s="494"/>
      <c r="V549" s="494"/>
      <c r="W549" s="494"/>
      <c r="X549" s="494"/>
      <c r="Y549" s="494"/>
      <c r="Z549" s="494"/>
      <c r="AA549" s="494"/>
      <c r="AB549" s="494"/>
      <c r="AH549" s="492"/>
      <c r="AI549" s="157"/>
      <c r="AJ549" s="157"/>
      <c r="AK549" s="525"/>
      <c r="AL549" s="525"/>
      <c r="AM549" s="525"/>
      <c r="AN549" s="157"/>
      <c r="AO549" s="157"/>
      <c r="AP549" s="525"/>
      <c r="AQ549" s="525"/>
      <c r="AR549" s="525"/>
      <c r="AS549" s="525"/>
      <c r="AT549" s="525"/>
      <c r="AU549" s="525"/>
      <c r="AV549" s="525"/>
      <c r="AW549" s="525"/>
      <c r="AX549" s="525"/>
      <c r="AY549" s="525"/>
      <c r="AZ549" s="525"/>
      <c r="BA549" s="157"/>
      <c r="BB549" s="157"/>
      <c r="BC549" s="157"/>
      <c r="BD549" s="157"/>
      <c r="BE549" s="157"/>
      <c r="BF549" s="157"/>
      <c r="BG549" s="157"/>
      <c r="BH549" s="157"/>
      <c r="BI549" s="157"/>
      <c r="BJ549" s="157"/>
      <c r="BK549" s="157"/>
      <c r="BL549" s="157"/>
      <c r="BM549" s="157"/>
      <c r="BN549" s="157"/>
      <c r="BO549" s="157"/>
      <c r="BP549" s="493"/>
      <c r="BQ549" s="157"/>
      <c r="BR549" s="494"/>
      <c r="BS549" s="157"/>
      <c r="BT549" s="157"/>
      <c r="BU549" s="157"/>
      <c r="BV549" s="157"/>
      <c r="BW549" s="157"/>
      <c r="BX549" s="157"/>
      <c r="BY549" s="157"/>
      <c r="BZ549" s="157"/>
      <c r="CA549" s="157"/>
      <c r="CB549" s="157"/>
      <c r="CC549" s="157"/>
      <c r="CD549" s="157"/>
      <c r="CE549" s="157"/>
      <c r="CF549" s="157"/>
      <c r="CG549" s="157"/>
      <c r="CH549" s="157"/>
      <c r="CI549" s="157"/>
      <c r="CJ549" s="157"/>
      <c r="CK549" s="157"/>
      <c r="CL549" s="157"/>
      <c r="CM549" s="157"/>
      <c r="CN549" s="157"/>
      <c r="CO549" s="157"/>
      <c r="CP549" s="157"/>
      <c r="CQ549" s="157"/>
      <c r="CR549" s="157"/>
      <c r="CS549" s="157"/>
      <c r="CT549" s="157"/>
      <c r="CU549" s="157"/>
      <c r="CV549" s="157"/>
      <c r="CW549" s="157"/>
      <c r="CX549" s="157"/>
      <c r="CY549" s="157"/>
      <c r="CZ549" s="157"/>
      <c r="DA549" s="157"/>
      <c r="DB549" s="157"/>
      <c r="DC549" s="157"/>
      <c r="DD549" s="157"/>
      <c r="DE549" s="157"/>
      <c r="DF549" s="157"/>
      <c r="DG549" s="157"/>
      <c r="DH549" s="157"/>
      <c r="DI549" s="157"/>
      <c r="DJ549" s="157"/>
      <c r="DK549" s="157"/>
      <c r="DL549" s="157"/>
      <c r="DM549" s="157"/>
      <c r="DN549" s="157"/>
      <c r="DO549" s="157"/>
      <c r="DP549" s="157"/>
      <c r="DQ549" s="157"/>
      <c r="DR549" s="157"/>
      <c r="DS549" s="157"/>
      <c r="DT549" s="157"/>
      <c r="DU549" s="157"/>
      <c r="DV549" s="157"/>
      <c r="DW549" s="157"/>
      <c r="DX549" s="157"/>
      <c r="DY549" s="157"/>
      <c r="DZ549" s="157"/>
      <c r="EA549" s="157"/>
      <c r="EB549" s="157"/>
      <c r="EC549" s="157"/>
      <c r="ED549" s="157"/>
      <c r="EE549" s="157"/>
    </row>
    <row r="550" spans="1:135" ht="9.75" customHeight="1">
      <c r="A550" s="157"/>
      <c r="B550" s="157"/>
      <c r="C550" s="157"/>
      <c r="D550" s="157"/>
      <c r="E550" s="157"/>
      <c r="F550" s="157"/>
      <c r="G550" s="157"/>
      <c r="H550" s="157"/>
      <c r="I550" s="494"/>
      <c r="J550" s="494"/>
      <c r="K550" s="494"/>
      <c r="L550" s="494"/>
      <c r="M550" s="494"/>
      <c r="N550" s="494"/>
      <c r="O550" s="494"/>
      <c r="P550" s="494"/>
      <c r="Q550" s="494"/>
      <c r="R550" s="494"/>
      <c r="S550" s="494"/>
      <c r="T550" s="494"/>
      <c r="U550" s="494"/>
      <c r="V550" s="494"/>
      <c r="W550" s="494"/>
      <c r="X550" s="494"/>
      <c r="Y550" s="494"/>
      <c r="Z550" s="494"/>
      <c r="AA550" s="494"/>
      <c r="AB550" s="494"/>
      <c r="AH550" s="492"/>
      <c r="AI550" s="157"/>
      <c r="AJ550" s="157"/>
      <c r="AK550" s="525"/>
      <c r="AL550" s="525"/>
      <c r="AM550" s="525"/>
      <c r="AN550" s="157"/>
      <c r="AO550" s="157"/>
      <c r="AP550" s="525"/>
      <c r="AQ550" s="525"/>
      <c r="AR550" s="525"/>
      <c r="AS550" s="525"/>
      <c r="AT550" s="525"/>
      <c r="AU550" s="525"/>
      <c r="AV550" s="525"/>
      <c r="AW550" s="525"/>
      <c r="AX550" s="525"/>
      <c r="AY550" s="525"/>
      <c r="AZ550" s="525"/>
      <c r="BA550" s="157"/>
      <c r="BB550" s="157"/>
      <c r="BC550" s="157"/>
      <c r="BD550" s="157"/>
      <c r="BE550" s="157"/>
      <c r="BF550" s="157"/>
      <c r="BG550" s="157"/>
      <c r="BH550" s="157"/>
      <c r="BI550" s="157"/>
      <c r="BJ550" s="157"/>
      <c r="BK550" s="157"/>
      <c r="BL550" s="157"/>
      <c r="BM550" s="157"/>
      <c r="BN550" s="157"/>
      <c r="BO550" s="157"/>
      <c r="BP550" s="493"/>
      <c r="BQ550" s="157"/>
      <c r="BR550" s="494"/>
      <c r="BS550" s="157"/>
      <c r="BT550" s="157"/>
      <c r="BU550" s="157"/>
      <c r="BV550" s="157"/>
      <c r="BW550" s="157"/>
      <c r="BX550" s="157"/>
      <c r="BY550" s="157"/>
      <c r="BZ550" s="157"/>
      <c r="CA550" s="157"/>
      <c r="CB550" s="157"/>
      <c r="CC550" s="157"/>
      <c r="CD550" s="157"/>
      <c r="CE550" s="157"/>
      <c r="CF550" s="157"/>
      <c r="CG550" s="157"/>
      <c r="CH550" s="157"/>
      <c r="CI550" s="157"/>
      <c r="CJ550" s="157"/>
      <c r="CK550" s="157"/>
      <c r="CL550" s="157"/>
      <c r="CM550" s="157"/>
      <c r="CN550" s="157"/>
      <c r="CO550" s="157"/>
      <c r="CP550" s="157"/>
      <c r="CQ550" s="157"/>
      <c r="CR550" s="157"/>
      <c r="CS550" s="157"/>
      <c r="CT550" s="157"/>
      <c r="CU550" s="157"/>
      <c r="CV550" s="157"/>
      <c r="CW550" s="157"/>
      <c r="CX550" s="157"/>
      <c r="CY550" s="157"/>
      <c r="CZ550" s="157"/>
      <c r="DA550" s="157"/>
      <c r="DB550" s="157"/>
      <c r="DC550" s="157"/>
      <c r="DD550" s="157"/>
      <c r="DE550" s="157"/>
      <c r="DF550" s="157"/>
      <c r="DG550" s="157"/>
      <c r="DH550" s="157"/>
      <c r="DI550" s="157"/>
      <c r="DJ550" s="157"/>
      <c r="DK550" s="157"/>
      <c r="DL550" s="157"/>
      <c r="DM550" s="157"/>
      <c r="DN550" s="157"/>
      <c r="DO550" s="157"/>
      <c r="DP550" s="157"/>
      <c r="DQ550" s="157"/>
      <c r="DR550" s="157"/>
      <c r="DS550" s="157"/>
      <c r="DT550" s="157"/>
      <c r="DU550" s="157"/>
      <c r="DV550" s="157"/>
      <c r="DW550" s="157"/>
      <c r="DX550" s="157"/>
      <c r="DY550" s="157"/>
      <c r="DZ550" s="157"/>
      <c r="EA550" s="157"/>
      <c r="EB550" s="157"/>
      <c r="EC550" s="157"/>
      <c r="ED550" s="157"/>
      <c r="EE550" s="157"/>
    </row>
    <row r="551" spans="1:135" ht="9.75" customHeight="1">
      <c r="A551" s="157"/>
      <c r="B551" s="157"/>
      <c r="C551" s="157"/>
      <c r="D551" s="157"/>
      <c r="E551" s="157"/>
      <c r="F551" s="157"/>
      <c r="G551" s="157"/>
      <c r="H551" s="157"/>
      <c r="I551" s="494"/>
      <c r="J551" s="494"/>
      <c r="K551" s="494"/>
      <c r="L551" s="494"/>
      <c r="M551" s="494"/>
      <c r="N551" s="494"/>
      <c r="O551" s="494"/>
      <c r="P551" s="494"/>
      <c r="Q551" s="494"/>
      <c r="R551" s="494"/>
      <c r="S551" s="494"/>
      <c r="T551" s="494"/>
      <c r="U551" s="494"/>
      <c r="V551" s="494"/>
      <c r="W551" s="494"/>
      <c r="X551" s="494"/>
      <c r="Y551" s="494"/>
      <c r="Z551" s="494"/>
      <c r="AA551" s="494"/>
      <c r="AB551" s="494"/>
      <c r="AH551" s="492"/>
      <c r="AI551" s="157"/>
      <c r="AJ551" s="157"/>
      <c r="AK551" s="525"/>
      <c r="AL551" s="525"/>
      <c r="AM551" s="525"/>
      <c r="AN551" s="157"/>
      <c r="AO551" s="157"/>
      <c r="AP551" s="525"/>
      <c r="AQ551" s="525"/>
      <c r="AR551" s="525"/>
      <c r="AS551" s="525"/>
      <c r="AT551" s="525"/>
      <c r="AU551" s="525"/>
      <c r="AV551" s="525"/>
      <c r="AW551" s="525"/>
      <c r="AX551" s="525"/>
      <c r="AY551" s="525"/>
      <c r="AZ551" s="525"/>
      <c r="BA551" s="157"/>
      <c r="BB551" s="157"/>
      <c r="BC551" s="157"/>
      <c r="BD551" s="157"/>
      <c r="BE551" s="157"/>
      <c r="BF551" s="157"/>
      <c r="BG551" s="157"/>
      <c r="BH551" s="157"/>
      <c r="BI551" s="157"/>
      <c r="BJ551" s="157"/>
      <c r="BK551" s="157"/>
      <c r="BL551" s="157"/>
      <c r="BM551" s="157"/>
      <c r="BN551" s="157"/>
      <c r="BO551" s="157"/>
      <c r="BP551" s="493"/>
      <c r="BQ551" s="157"/>
      <c r="BR551" s="494"/>
      <c r="BS551" s="157"/>
      <c r="BT551" s="157"/>
      <c r="BU551" s="157"/>
      <c r="BV551" s="157"/>
      <c r="BW551" s="157"/>
      <c r="BX551" s="157"/>
      <c r="BY551" s="157"/>
      <c r="BZ551" s="157"/>
      <c r="CA551" s="157"/>
      <c r="CB551" s="157"/>
      <c r="CC551" s="157"/>
      <c r="CD551" s="157"/>
      <c r="CE551" s="157"/>
      <c r="CF551" s="157"/>
      <c r="CG551" s="157"/>
      <c r="CH551" s="157"/>
      <c r="CI551" s="157"/>
      <c r="CJ551" s="157"/>
      <c r="CK551" s="157"/>
      <c r="CL551" s="157"/>
      <c r="CM551" s="157"/>
      <c r="CN551" s="157"/>
      <c r="CO551" s="157"/>
      <c r="CP551" s="157"/>
      <c r="CQ551" s="157"/>
      <c r="CR551" s="157"/>
      <c r="CS551" s="157"/>
      <c r="CT551" s="157"/>
      <c r="CU551" s="157"/>
      <c r="CV551" s="157"/>
      <c r="CW551" s="157"/>
      <c r="CX551" s="157"/>
      <c r="CY551" s="157"/>
      <c r="CZ551" s="157"/>
      <c r="DA551" s="157"/>
      <c r="DB551" s="157"/>
      <c r="DC551" s="157"/>
      <c r="DD551" s="157"/>
      <c r="DE551" s="157"/>
      <c r="DF551" s="157"/>
      <c r="DG551" s="157"/>
      <c r="DH551" s="157"/>
      <c r="DI551" s="157"/>
      <c r="DJ551" s="157"/>
      <c r="DK551" s="157"/>
      <c r="DL551" s="157"/>
      <c r="DM551" s="157"/>
      <c r="DN551" s="157"/>
      <c r="DO551" s="157"/>
      <c r="DP551" s="157"/>
      <c r="DQ551" s="157"/>
      <c r="DR551" s="157"/>
      <c r="DS551" s="157"/>
      <c r="DT551" s="157"/>
      <c r="DU551" s="157"/>
      <c r="DV551" s="157"/>
      <c r="DW551" s="157"/>
      <c r="DX551" s="157"/>
      <c r="DY551" s="157"/>
      <c r="DZ551" s="157"/>
      <c r="EA551" s="157"/>
      <c r="EB551" s="157"/>
      <c r="EC551" s="157"/>
      <c r="ED551" s="157"/>
      <c r="EE551" s="157"/>
    </row>
    <row r="552" spans="1:135" ht="9.75" customHeight="1">
      <c r="A552" s="157"/>
      <c r="B552" s="157"/>
      <c r="C552" s="157"/>
      <c r="D552" s="157"/>
      <c r="E552" s="157"/>
      <c r="F552" s="157"/>
      <c r="G552" s="157"/>
      <c r="H552" s="157"/>
      <c r="I552" s="494"/>
      <c r="J552" s="494"/>
      <c r="K552" s="494"/>
      <c r="L552" s="494"/>
      <c r="M552" s="494"/>
      <c r="N552" s="494"/>
      <c r="O552" s="494"/>
      <c r="P552" s="494"/>
      <c r="Q552" s="494"/>
      <c r="R552" s="494"/>
      <c r="S552" s="494"/>
      <c r="T552" s="494"/>
      <c r="U552" s="494"/>
      <c r="V552" s="494"/>
      <c r="W552" s="494"/>
      <c r="X552" s="494"/>
      <c r="Y552" s="494"/>
      <c r="Z552" s="494"/>
      <c r="AA552" s="494"/>
      <c r="AB552" s="494"/>
      <c r="AH552" s="492"/>
      <c r="AI552" s="157"/>
      <c r="AJ552" s="157"/>
      <c r="AK552" s="525"/>
      <c r="AL552" s="525"/>
      <c r="AM552" s="525"/>
      <c r="AN552" s="157"/>
      <c r="AO552" s="157"/>
      <c r="AP552" s="525"/>
      <c r="AQ552" s="525"/>
      <c r="AR552" s="525"/>
      <c r="AS552" s="525"/>
      <c r="AT552" s="525"/>
      <c r="AU552" s="525"/>
      <c r="AV552" s="525"/>
      <c r="AW552" s="525"/>
      <c r="AX552" s="525"/>
      <c r="AY552" s="525"/>
      <c r="AZ552" s="525"/>
      <c r="BA552" s="157"/>
      <c r="BB552" s="157"/>
      <c r="BC552" s="157"/>
      <c r="BD552" s="157"/>
      <c r="BE552" s="157"/>
      <c r="BF552" s="157"/>
      <c r="BG552" s="157"/>
      <c r="BH552" s="157"/>
      <c r="BI552" s="157"/>
      <c r="BJ552" s="157"/>
      <c r="BK552" s="157"/>
      <c r="BL552" s="157"/>
      <c r="BM552" s="157"/>
      <c r="BN552" s="157"/>
      <c r="BO552" s="157"/>
      <c r="BP552" s="493"/>
      <c r="BQ552" s="157"/>
      <c r="BR552" s="494"/>
      <c r="BS552" s="157"/>
      <c r="BT552" s="157"/>
      <c r="BU552" s="157"/>
      <c r="BV552" s="157"/>
      <c r="BW552" s="157"/>
      <c r="BX552" s="157"/>
      <c r="BY552" s="157"/>
      <c r="BZ552" s="157"/>
      <c r="CA552" s="157"/>
      <c r="CB552" s="157"/>
      <c r="CC552" s="157"/>
      <c r="CD552" s="157"/>
      <c r="CE552" s="157"/>
      <c r="CF552" s="157"/>
      <c r="CG552" s="157"/>
      <c r="CH552" s="157"/>
      <c r="CI552" s="157"/>
      <c r="CJ552" s="157"/>
      <c r="CK552" s="157"/>
      <c r="CL552" s="157"/>
      <c r="CM552" s="157"/>
      <c r="CN552" s="157"/>
      <c r="CO552" s="157"/>
      <c r="CP552" s="157"/>
      <c r="CQ552" s="157"/>
      <c r="CR552" s="157"/>
      <c r="CS552" s="157"/>
      <c r="CT552" s="157"/>
      <c r="CU552" s="157"/>
      <c r="CV552" s="157"/>
      <c r="CW552" s="157"/>
      <c r="CX552" s="157"/>
      <c r="CY552" s="157"/>
      <c r="CZ552" s="157"/>
      <c r="DA552" s="157"/>
      <c r="DB552" s="157"/>
      <c r="DC552" s="157"/>
      <c r="DD552" s="157"/>
      <c r="DE552" s="157"/>
      <c r="DF552" s="157"/>
      <c r="DG552" s="157"/>
      <c r="DH552" s="157"/>
      <c r="DI552" s="157"/>
      <c r="DJ552" s="157"/>
      <c r="DK552" s="157"/>
      <c r="DL552" s="157"/>
      <c r="DM552" s="157"/>
      <c r="DN552" s="157"/>
      <c r="DO552" s="157"/>
      <c r="DP552" s="157"/>
      <c r="DQ552" s="157"/>
      <c r="DR552" s="157"/>
      <c r="DS552" s="157"/>
      <c r="DT552" s="157"/>
      <c r="DU552" s="157"/>
      <c r="DV552" s="157"/>
      <c r="DW552" s="157"/>
      <c r="DX552" s="157"/>
      <c r="DY552" s="157"/>
      <c r="DZ552" s="157"/>
      <c r="EA552" s="157"/>
      <c r="EB552" s="157"/>
      <c r="EC552" s="157"/>
      <c r="ED552" s="157"/>
      <c r="EE552" s="157"/>
    </row>
    <row r="553" spans="1:135" ht="9.75" customHeight="1">
      <c r="A553" s="157"/>
      <c r="B553" s="157"/>
      <c r="C553" s="157"/>
      <c r="D553" s="157"/>
      <c r="E553" s="157"/>
      <c r="F553" s="157"/>
      <c r="G553" s="157"/>
      <c r="H553" s="157"/>
      <c r="I553" s="494"/>
      <c r="J553" s="494"/>
      <c r="K553" s="494"/>
      <c r="L553" s="494"/>
      <c r="M553" s="494"/>
      <c r="N553" s="494"/>
      <c r="O553" s="494"/>
      <c r="P553" s="494"/>
      <c r="Q553" s="494"/>
      <c r="R553" s="494"/>
      <c r="S553" s="494"/>
      <c r="T553" s="494"/>
      <c r="U553" s="494"/>
      <c r="V553" s="494"/>
      <c r="W553" s="494"/>
      <c r="X553" s="494"/>
      <c r="Y553" s="494"/>
      <c r="Z553" s="494"/>
      <c r="AA553" s="494"/>
      <c r="AB553" s="494"/>
      <c r="AH553" s="492"/>
      <c r="AI553" s="157"/>
      <c r="AJ553" s="157"/>
      <c r="AK553" s="525"/>
      <c r="AL553" s="525"/>
      <c r="AM553" s="525"/>
      <c r="AN553" s="157"/>
      <c r="AO553" s="157"/>
      <c r="AP553" s="525"/>
      <c r="AQ553" s="525"/>
      <c r="AR553" s="525"/>
      <c r="AS553" s="525"/>
      <c r="AT553" s="525"/>
      <c r="AU553" s="525"/>
      <c r="AV553" s="525"/>
      <c r="AW553" s="525"/>
      <c r="AX553" s="525"/>
      <c r="AY553" s="525"/>
      <c r="AZ553" s="525"/>
      <c r="BA553" s="157"/>
      <c r="BB553" s="157"/>
      <c r="BC553" s="157"/>
      <c r="BD553" s="157"/>
      <c r="BE553" s="157"/>
      <c r="BF553" s="157"/>
      <c r="BG553" s="157"/>
      <c r="BH553" s="157"/>
      <c r="BI553" s="157"/>
      <c r="BJ553" s="157"/>
      <c r="BK553" s="157"/>
      <c r="BL553" s="157"/>
      <c r="BM553" s="157"/>
      <c r="BN553" s="157"/>
      <c r="BO553" s="157"/>
      <c r="BP553" s="493"/>
      <c r="BQ553" s="157"/>
      <c r="BR553" s="494"/>
      <c r="BS553" s="157"/>
      <c r="BT553" s="157"/>
      <c r="BU553" s="157"/>
      <c r="BV553" s="157"/>
      <c r="BW553" s="157"/>
      <c r="BX553" s="157"/>
      <c r="BY553" s="157"/>
      <c r="BZ553" s="157"/>
      <c r="CA553" s="157"/>
      <c r="CB553" s="157"/>
      <c r="CC553" s="157"/>
      <c r="CD553" s="157"/>
      <c r="CE553" s="157"/>
      <c r="CF553" s="157"/>
      <c r="CG553" s="157"/>
      <c r="CH553" s="157"/>
      <c r="CI553" s="157"/>
      <c r="CJ553" s="157"/>
      <c r="CK553" s="157"/>
      <c r="CL553" s="157"/>
      <c r="CM553" s="157"/>
      <c r="CN553" s="157"/>
      <c r="CO553" s="157"/>
      <c r="CP553" s="157"/>
      <c r="CQ553" s="157"/>
      <c r="CR553" s="157"/>
      <c r="CS553" s="157"/>
      <c r="CT553" s="157"/>
      <c r="CU553" s="157"/>
      <c r="CV553" s="157"/>
      <c r="CW553" s="157"/>
      <c r="CX553" s="157"/>
      <c r="CY553" s="157"/>
      <c r="CZ553" s="157"/>
      <c r="DA553" s="157"/>
      <c r="DB553" s="157"/>
      <c r="DC553" s="157"/>
      <c r="DD553" s="157"/>
      <c r="DE553" s="157"/>
      <c r="DF553" s="157"/>
      <c r="DG553" s="157"/>
      <c r="DH553" s="157"/>
      <c r="DI553" s="157"/>
      <c r="DJ553" s="157"/>
      <c r="DK553" s="157"/>
      <c r="DL553" s="157"/>
      <c r="DM553" s="157"/>
      <c r="DN553" s="157"/>
      <c r="DO553" s="157"/>
      <c r="DP553" s="157"/>
      <c r="DQ553" s="157"/>
      <c r="DR553" s="157"/>
      <c r="DS553" s="157"/>
      <c r="DT553" s="157"/>
      <c r="DU553" s="157"/>
      <c r="DV553" s="157"/>
      <c r="DW553" s="157"/>
      <c r="DX553" s="157"/>
      <c r="DY553" s="157"/>
      <c r="DZ553" s="157"/>
      <c r="EA553" s="157"/>
      <c r="EB553" s="157"/>
      <c r="EC553" s="157"/>
      <c r="ED553" s="157"/>
      <c r="EE553" s="157"/>
    </row>
    <row r="554" spans="1:135" ht="9.75" customHeight="1">
      <c r="A554" s="157"/>
      <c r="B554" s="157"/>
      <c r="C554" s="157"/>
      <c r="D554" s="157"/>
      <c r="E554" s="157"/>
      <c r="F554" s="157"/>
      <c r="G554" s="157"/>
      <c r="H554" s="157"/>
      <c r="I554" s="494"/>
      <c r="J554" s="494"/>
      <c r="K554" s="494"/>
      <c r="L554" s="494"/>
      <c r="M554" s="494"/>
      <c r="N554" s="494"/>
      <c r="O554" s="494"/>
      <c r="P554" s="494"/>
      <c r="Q554" s="494"/>
      <c r="R554" s="494"/>
      <c r="S554" s="494"/>
      <c r="T554" s="494"/>
      <c r="U554" s="494"/>
      <c r="V554" s="494"/>
      <c r="W554" s="494"/>
      <c r="X554" s="494"/>
      <c r="Y554" s="494"/>
      <c r="Z554" s="494"/>
      <c r="AA554" s="494"/>
      <c r="AB554" s="494"/>
      <c r="AH554" s="492"/>
      <c r="AI554" s="157"/>
      <c r="AJ554" s="157"/>
      <c r="AK554" s="525"/>
      <c r="AL554" s="525"/>
      <c r="AM554" s="525"/>
      <c r="AN554" s="157"/>
      <c r="AO554" s="157"/>
      <c r="AP554" s="525"/>
      <c r="AQ554" s="525"/>
      <c r="AR554" s="525"/>
      <c r="AS554" s="525"/>
      <c r="AT554" s="525"/>
      <c r="AU554" s="525"/>
      <c r="AV554" s="525"/>
      <c r="AW554" s="525"/>
      <c r="AX554" s="525"/>
      <c r="AY554" s="525"/>
      <c r="AZ554" s="525"/>
      <c r="BA554" s="157"/>
      <c r="BB554" s="157"/>
      <c r="BC554" s="157"/>
      <c r="BD554" s="157"/>
      <c r="BE554" s="157"/>
      <c r="BF554" s="157"/>
      <c r="BG554" s="157"/>
      <c r="BH554" s="157"/>
      <c r="BI554" s="157"/>
      <c r="BJ554" s="157"/>
      <c r="BK554" s="157"/>
      <c r="BL554" s="157"/>
      <c r="BM554" s="157"/>
      <c r="BN554" s="157"/>
      <c r="BO554" s="157"/>
      <c r="BP554" s="493"/>
      <c r="BQ554" s="157"/>
      <c r="BR554" s="494"/>
      <c r="BS554" s="157"/>
      <c r="BT554" s="157"/>
      <c r="BU554" s="157"/>
      <c r="BV554" s="157"/>
      <c r="BW554" s="157"/>
      <c r="BX554" s="157"/>
      <c r="BY554" s="157"/>
      <c r="BZ554" s="157"/>
      <c r="CA554" s="157"/>
      <c r="CB554" s="157"/>
      <c r="CC554" s="157"/>
      <c r="CD554" s="157"/>
      <c r="CE554" s="157"/>
      <c r="CF554" s="157"/>
      <c r="CG554" s="157"/>
      <c r="CH554" s="157"/>
      <c r="CI554" s="157"/>
      <c r="CJ554" s="157"/>
      <c r="CK554" s="157"/>
      <c r="CL554" s="157"/>
      <c r="CM554" s="157"/>
      <c r="CN554" s="157"/>
      <c r="CO554" s="157"/>
      <c r="CP554" s="157"/>
      <c r="CQ554" s="157"/>
      <c r="CR554" s="157"/>
      <c r="CS554" s="157"/>
      <c r="CT554" s="157"/>
      <c r="CU554" s="157"/>
      <c r="CV554" s="157"/>
      <c r="CW554" s="157"/>
      <c r="CX554" s="157"/>
      <c r="CY554" s="157"/>
      <c r="CZ554" s="157"/>
      <c r="DA554" s="157"/>
      <c r="DB554" s="157"/>
      <c r="DC554" s="157"/>
      <c r="DD554" s="157"/>
      <c r="DE554" s="157"/>
      <c r="DF554" s="157"/>
      <c r="DG554" s="157"/>
      <c r="DH554" s="157"/>
      <c r="DI554" s="157"/>
      <c r="DJ554" s="157"/>
      <c r="DK554" s="157"/>
      <c r="DL554" s="157"/>
      <c r="DM554" s="157"/>
      <c r="DN554" s="157"/>
      <c r="DO554" s="157"/>
      <c r="DP554" s="157"/>
      <c r="DQ554" s="157"/>
      <c r="DR554" s="157"/>
      <c r="DS554" s="157"/>
      <c r="DT554" s="157"/>
      <c r="DU554" s="157"/>
      <c r="DV554" s="157"/>
      <c r="DW554" s="157"/>
      <c r="DX554" s="157"/>
      <c r="DY554" s="157"/>
      <c r="DZ554" s="157"/>
      <c r="EA554" s="157"/>
      <c r="EB554" s="157"/>
      <c r="EC554" s="157"/>
      <c r="ED554" s="157"/>
      <c r="EE554" s="157"/>
    </row>
    <row r="555" spans="1:135" ht="9.75" customHeight="1">
      <c r="A555" s="157"/>
      <c r="B555" s="157"/>
      <c r="C555" s="157"/>
      <c r="D555" s="157"/>
      <c r="E555" s="157"/>
      <c r="F555" s="157"/>
      <c r="G555" s="157"/>
      <c r="H555" s="157"/>
      <c r="I555" s="494"/>
      <c r="J555" s="494"/>
      <c r="K555" s="494"/>
      <c r="L555" s="494"/>
      <c r="M555" s="494"/>
      <c r="N555" s="494"/>
      <c r="O555" s="494"/>
      <c r="P555" s="494"/>
      <c r="Q555" s="494"/>
      <c r="R555" s="494"/>
      <c r="S555" s="494"/>
      <c r="T555" s="494"/>
      <c r="U555" s="494"/>
      <c r="V555" s="494"/>
      <c r="W555" s="494"/>
      <c r="X555" s="494"/>
      <c r="Y555" s="494"/>
      <c r="Z555" s="494"/>
      <c r="AA555" s="494"/>
      <c r="AB555" s="494"/>
      <c r="AH555" s="492"/>
      <c r="AI555" s="157"/>
      <c r="AJ555" s="157"/>
      <c r="AK555" s="525"/>
      <c r="AL555" s="525"/>
      <c r="AM555" s="525"/>
      <c r="AN555" s="157"/>
      <c r="AO555" s="157"/>
      <c r="AP555" s="525"/>
      <c r="AQ555" s="525"/>
      <c r="AR555" s="525"/>
      <c r="AS555" s="525"/>
      <c r="AT555" s="525"/>
      <c r="AU555" s="525"/>
      <c r="AV555" s="525"/>
      <c r="AW555" s="525"/>
      <c r="AX555" s="525"/>
      <c r="AY555" s="525"/>
      <c r="AZ555" s="525"/>
      <c r="BA555" s="157"/>
      <c r="BB555" s="157"/>
      <c r="BC555" s="157"/>
      <c r="BD555" s="157"/>
      <c r="BE555" s="157"/>
      <c r="BF555" s="157"/>
      <c r="BG555" s="157"/>
      <c r="BH555" s="157"/>
      <c r="BI555" s="157"/>
      <c r="BJ555" s="157"/>
      <c r="BK555" s="157"/>
      <c r="BL555" s="157"/>
      <c r="BM555" s="157"/>
      <c r="BN555" s="157"/>
      <c r="BO555" s="157"/>
      <c r="BP555" s="493"/>
      <c r="BQ555" s="157"/>
      <c r="BR555" s="494"/>
      <c r="BS555" s="157"/>
      <c r="BT555" s="157"/>
      <c r="BU555" s="157"/>
      <c r="BV555" s="157"/>
      <c r="BW555" s="157"/>
      <c r="BX555" s="157"/>
      <c r="BY555" s="157"/>
      <c r="BZ555" s="157"/>
      <c r="CA555" s="157"/>
      <c r="CB555" s="157"/>
      <c r="CC555" s="157"/>
      <c r="CD555" s="157"/>
      <c r="CE555" s="157"/>
      <c r="CF555" s="157"/>
      <c r="CG555" s="157"/>
      <c r="CH555" s="157"/>
      <c r="CI555" s="157"/>
      <c r="CJ555" s="157"/>
      <c r="CK555" s="157"/>
      <c r="CL555" s="157"/>
      <c r="CM555" s="157"/>
      <c r="CN555" s="157"/>
      <c r="CO555" s="157"/>
      <c r="CP555" s="157"/>
      <c r="CQ555" s="157"/>
      <c r="CR555" s="157"/>
      <c r="CS555" s="157"/>
      <c r="CT555" s="157"/>
      <c r="CU555" s="157"/>
      <c r="CV555" s="157"/>
      <c r="CW555" s="157"/>
      <c r="CX555" s="157"/>
      <c r="CY555" s="157"/>
      <c r="CZ555" s="157"/>
      <c r="DA555" s="157"/>
      <c r="DB555" s="157"/>
      <c r="DC555" s="157"/>
      <c r="DD555" s="157"/>
      <c r="DE555" s="157"/>
      <c r="DF555" s="157"/>
      <c r="DG555" s="157"/>
      <c r="DH555" s="157"/>
      <c r="DI555" s="157"/>
      <c r="DJ555" s="157"/>
      <c r="DK555" s="157"/>
      <c r="DL555" s="157"/>
      <c r="DM555" s="157"/>
      <c r="DN555" s="157"/>
      <c r="DO555" s="157"/>
      <c r="DP555" s="157"/>
      <c r="DQ555" s="157"/>
      <c r="DR555" s="157"/>
      <c r="DS555" s="157"/>
      <c r="DT555" s="157"/>
      <c r="DU555" s="157"/>
      <c r="DV555" s="157"/>
      <c r="DW555" s="157"/>
      <c r="DX555" s="157"/>
      <c r="DY555" s="157"/>
      <c r="DZ555" s="157"/>
      <c r="EA555" s="157"/>
      <c r="EB555" s="157"/>
      <c r="EC555" s="157"/>
      <c r="ED555" s="157"/>
      <c r="EE555" s="157"/>
    </row>
    <row r="556" spans="1:135" ht="9.75" customHeight="1">
      <c r="A556" s="157"/>
      <c r="B556" s="157"/>
      <c r="C556" s="157"/>
      <c r="D556" s="157"/>
      <c r="E556" s="157"/>
      <c r="F556" s="157"/>
      <c r="G556" s="157"/>
      <c r="H556" s="157"/>
      <c r="I556" s="494"/>
      <c r="J556" s="494"/>
      <c r="K556" s="494"/>
      <c r="L556" s="494"/>
      <c r="M556" s="494"/>
      <c r="N556" s="494"/>
      <c r="O556" s="494"/>
      <c r="P556" s="494"/>
      <c r="Q556" s="494"/>
      <c r="R556" s="494"/>
      <c r="S556" s="494"/>
      <c r="T556" s="494"/>
      <c r="U556" s="494"/>
      <c r="V556" s="494"/>
      <c r="W556" s="494"/>
      <c r="X556" s="494"/>
      <c r="Y556" s="494"/>
      <c r="Z556" s="494"/>
      <c r="AA556" s="494"/>
      <c r="AB556" s="494"/>
      <c r="AH556" s="492"/>
      <c r="AI556" s="157"/>
      <c r="AJ556" s="157"/>
      <c r="AK556" s="525"/>
      <c r="AL556" s="525"/>
      <c r="AM556" s="525"/>
      <c r="AN556" s="157"/>
      <c r="AO556" s="157"/>
      <c r="AP556" s="525"/>
      <c r="AQ556" s="525"/>
      <c r="AR556" s="525"/>
      <c r="AS556" s="525"/>
      <c r="AT556" s="525"/>
      <c r="AU556" s="525"/>
      <c r="AV556" s="525"/>
      <c r="AW556" s="525"/>
      <c r="AX556" s="525"/>
      <c r="AY556" s="525"/>
      <c r="AZ556" s="525"/>
      <c r="BA556" s="157"/>
      <c r="BB556" s="157"/>
      <c r="BC556" s="157"/>
      <c r="BD556" s="157"/>
      <c r="BE556" s="157"/>
      <c r="BF556" s="157"/>
      <c r="BG556" s="157"/>
      <c r="BH556" s="157"/>
      <c r="BI556" s="157"/>
      <c r="BJ556" s="157"/>
      <c r="BK556" s="157"/>
      <c r="BL556" s="157"/>
      <c r="BM556" s="157"/>
      <c r="BN556" s="157"/>
      <c r="BO556" s="157"/>
      <c r="BP556" s="493"/>
      <c r="BQ556" s="157"/>
      <c r="BR556" s="494"/>
      <c r="BS556" s="157"/>
      <c r="BT556" s="157"/>
      <c r="BU556" s="157"/>
      <c r="BV556" s="157"/>
      <c r="BW556" s="157"/>
      <c r="BX556" s="157"/>
      <c r="BY556" s="157"/>
      <c r="BZ556" s="157"/>
      <c r="CA556" s="157"/>
      <c r="CB556" s="157"/>
      <c r="CC556" s="157"/>
      <c r="CD556" s="157"/>
      <c r="CE556" s="157"/>
      <c r="CF556" s="157"/>
      <c r="CG556" s="157"/>
      <c r="CH556" s="157"/>
      <c r="CI556" s="157"/>
      <c r="CJ556" s="157"/>
      <c r="CK556" s="157"/>
      <c r="CL556" s="157"/>
      <c r="CM556" s="157"/>
      <c r="CN556" s="157"/>
      <c r="CO556" s="157"/>
      <c r="CP556" s="157"/>
      <c r="CQ556" s="157"/>
      <c r="CR556" s="157"/>
      <c r="CS556" s="157"/>
      <c r="CT556" s="157"/>
      <c r="CU556" s="157"/>
      <c r="CV556" s="157"/>
      <c r="CW556" s="157"/>
      <c r="CX556" s="157"/>
      <c r="CY556" s="157"/>
      <c r="CZ556" s="157"/>
      <c r="DA556" s="157"/>
      <c r="DB556" s="157"/>
      <c r="DC556" s="157"/>
      <c r="DD556" s="157"/>
      <c r="DE556" s="157"/>
      <c r="DF556" s="157"/>
      <c r="DG556" s="157"/>
      <c r="DH556" s="157"/>
      <c r="DI556" s="157"/>
      <c r="DJ556" s="157"/>
      <c r="DK556" s="157"/>
      <c r="DL556" s="157"/>
      <c r="DM556" s="157"/>
      <c r="DN556" s="157"/>
      <c r="DO556" s="157"/>
      <c r="DP556" s="157"/>
      <c r="DQ556" s="157"/>
      <c r="DR556" s="157"/>
      <c r="DS556" s="157"/>
      <c r="DT556" s="157"/>
      <c r="DU556" s="157"/>
      <c r="DV556" s="157"/>
      <c r="DW556" s="157"/>
      <c r="DX556" s="157"/>
      <c r="DY556" s="157"/>
      <c r="DZ556" s="157"/>
      <c r="EA556" s="157"/>
      <c r="EB556" s="157"/>
      <c r="EC556" s="157"/>
      <c r="ED556" s="157"/>
      <c r="EE556" s="157"/>
    </row>
    <row r="557" spans="1:135" ht="9.75" customHeight="1">
      <c r="A557" s="157"/>
      <c r="B557" s="157"/>
      <c r="C557" s="157"/>
      <c r="D557" s="157"/>
      <c r="E557" s="157"/>
      <c r="F557" s="157"/>
      <c r="G557" s="157"/>
      <c r="H557" s="157"/>
      <c r="I557" s="494"/>
      <c r="J557" s="494"/>
      <c r="K557" s="494"/>
      <c r="L557" s="494"/>
      <c r="M557" s="494"/>
      <c r="N557" s="494"/>
      <c r="O557" s="494"/>
      <c r="P557" s="494"/>
      <c r="Q557" s="494"/>
      <c r="R557" s="494"/>
      <c r="S557" s="494"/>
      <c r="T557" s="494"/>
      <c r="U557" s="494"/>
      <c r="V557" s="494"/>
      <c r="W557" s="494"/>
      <c r="X557" s="494"/>
      <c r="Y557" s="494"/>
      <c r="Z557" s="494"/>
      <c r="AA557" s="494"/>
      <c r="AB557" s="494"/>
      <c r="AH557" s="492"/>
      <c r="AI557" s="157"/>
      <c r="AJ557" s="157"/>
      <c r="AK557" s="525"/>
      <c r="AL557" s="525"/>
      <c r="AM557" s="525"/>
      <c r="AN557" s="157"/>
      <c r="AO557" s="157"/>
      <c r="AP557" s="525"/>
      <c r="AQ557" s="525"/>
      <c r="AR557" s="525"/>
      <c r="AS557" s="525"/>
      <c r="AT557" s="525"/>
      <c r="AU557" s="525"/>
      <c r="AV557" s="525"/>
      <c r="AW557" s="525"/>
      <c r="AX557" s="525"/>
      <c r="AY557" s="525"/>
      <c r="AZ557" s="525"/>
      <c r="BA557" s="157"/>
      <c r="BB557" s="157"/>
      <c r="BC557" s="157"/>
      <c r="BD557" s="157"/>
      <c r="BE557" s="157"/>
      <c r="BF557" s="157"/>
      <c r="BG557" s="157"/>
      <c r="BH557" s="157"/>
      <c r="BI557" s="157"/>
      <c r="BJ557" s="157"/>
      <c r="BK557" s="157"/>
      <c r="BL557" s="157"/>
      <c r="BM557" s="157"/>
      <c r="BN557" s="157"/>
      <c r="BO557" s="157"/>
      <c r="BP557" s="493"/>
      <c r="BQ557" s="157"/>
      <c r="BR557" s="494"/>
      <c r="BS557" s="157"/>
      <c r="BT557" s="157"/>
      <c r="BU557" s="157"/>
      <c r="BV557" s="157"/>
      <c r="BW557" s="157"/>
      <c r="BX557" s="157"/>
      <c r="BY557" s="157"/>
      <c r="BZ557" s="157"/>
      <c r="CA557" s="157"/>
      <c r="CB557" s="157"/>
      <c r="CC557" s="157"/>
      <c r="CD557" s="157"/>
      <c r="CE557" s="157"/>
      <c r="CF557" s="157"/>
      <c r="CG557" s="157"/>
      <c r="CH557" s="157"/>
      <c r="CI557" s="157"/>
      <c r="CJ557" s="157"/>
      <c r="CK557" s="157"/>
      <c r="CL557" s="157"/>
      <c r="CM557" s="157"/>
      <c r="CN557" s="157"/>
      <c r="CO557" s="157"/>
      <c r="CP557" s="157"/>
      <c r="CQ557" s="157"/>
      <c r="CR557" s="157"/>
      <c r="CS557" s="157"/>
      <c r="CT557" s="157"/>
      <c r="CU557" s="157"/>
      <c r="CV557" s="157"/>
      <c r="CW557" s="157"/>
      <c r="CX557" s="157"/>
      <c r="CY557" s="157"/>
      <c r="CZ557" s="157"/>
      <c r="DA557" s="157"/>
      <c r="DB557" s="157"/>
      <c r="DC557" s="157"/>
      <c r="DD557" s="157"/>
      <c r="DE557" s="157"/>
      <c r="DF557" s="157"/>
      <c r="DG557" s="157"/>
      <c r="DH557" s="157"/>
      <c r="DI557" s="157"/>
      <c r="DJ557" s="157"/>
      <c r="DK557" s="157"/>
      <c r="DL557" s="157"/>
      <c r="DM557" s="157"/>
      <c r="DN557" s="157"/>
      <c r="DO557" s="157"/>
      <c r="DP557" s="157"/>
      <c r="DQ557" s="157"/>
      <c r="DR557" s="157"/>
      <c r="DS557" s="157"/>
      <c r="DT557" s="157"/>
      <c r="DU557" s="157"/>
      <c r="DV557" s="157"/>
      <c r="DW557" s="157"/>
      <c r="DX557" s="157"/>
      <c r="DY557" s="157"/>
      <c r="DZ557" s="157"/>
      <c r="EA557" s="157"/>
      <c r="EB557" s="157"/>
      <c r="EC557" s="157"/>
      <c r="ED557" s="157"/>
      <c r="EE557" s="157"/>
    </row>
    <row r="558" spans="1:135" ht="9.75" customHeight="1">
      <c r="A558" s="157"/>
      <c r="B558" s="157"/>
      <c r="C558" s="157"/>
      <c r="D558" s="157"/>
      <c r="E558" s="157"/>
      <c r="F558" s="157"/>
      <c r="G558" s="157"/>
      <c r="H558" s="157"/>
      <c r="I558" s="494"/>
      <c r="J558" s="494"/>
      <c r="K558" s="494"/>
      <c r="L558" s="494"/>
      <c r="M558" s="494"/>
      <c r="N558" s="494"/>
      <c r="O558" s="494"/>
      <c r="P558" s="494"/>
      <c r="Q558" s="494"/>
      <c r="R558" s="494"/>
      <c r="S558" s="494"/>
      <c r="T558" s="494"/>
      <c r="U558" s="494"/>
      <c r="V558" s="494"/>
      <c r="W558" s="494"/>
      <c r="X558" s="494"/>
      <c r="Y558" s="494"/>
      <c r="Z558" s="494"/>
      <c r="AA558" s="494"/>
      <c r="AB558" s="494"/>
      <c r="AH558" s="492"/>
      <c r="AI558" s="157"/>
      <c r="AJ558" s="157"/>
      <c r="AK558" s="525"/>
      <c r="AL558" s="525"/>
      <c r="AM558" s="525"/>
      <c r="AN558" s="157"/>
      <c r="AO558" s="157"/>
      <c r="AP558" s="525"/>
      <c r="AQ558" s="525"/>
      <c r="AR558" s="525"/>
      <c r="AS558" s="525"/>
      <c r="AT558" s="525"/>
      <c r="AU558" s="525"/>
      <c r="AV558" s="525"/>
      <c r="AW558" s="525"/>
      <c r="AX558" s="525"/>
      <c r="AY558" s="525"/>
      <c r="AZ558" s="525"/>
      <c r="BA558" s="157"/>
      <c r="BB558" s="157"/>
      <c r="BC558" s="157"/>
      <c r="BD558" s="157"/>
      <c r="BE558" s="157"/>
      <c r="BF558" s="157"/>
      <c r="BG558" s="157"/>
      <c r="BH558" s="157"/>
      <c r="BI558" s="157"/>
      <c r="BJ558" s="157"/>
      <c r="BK558" s="157"/>
      <c r="BL558" s="157"/>
      <c r="BM558" s="157"/>
      <c r="BN558" s="157"/>
      <c r="BO558" s="157"/>
      <c r="BP558" s="493"/>
      <c r="BQ558" s="157"/>
      <c r="BR558" s="494"/>
      <c r="BS558" s="157"/>
      <c r="BT558" s="157"/>
      <c r="BU558" s="157"/>
      <c r="BV558" s="157"/>
      <c r="BW558" s="157"/>
      <c r="BX558" s="157"/>
      <c r="BY558" s="157"/>
      <c r="BZ558" s="157"/>
      <c r="CA558" s="157"/>
      <c r="CB558" s="157"/>
      <c r="CC558" s="157"/>
      <c r="CD558" s="157"/>
      <c r="CE558" s="157"/>
      <c r="CF558" s="157"/>
      <c r="CG558" s="157"/>
      <c r="CH558" s="157"/>
      <c r="CI558" s="157"/>
      <c r="CJ558" s="157"/>
      <c r="CK558" s="157"/>
      <c r="CL558" s="157"/>
      <c r="CM558" s="157"/>
      <c r="CN558" s="157"/>
      <c r="CO558" s="157"/>
      <c r="CP558" s="157"/>
      <c r="CQ558" s="157"/>
      <c r="CR558" s="157"/>
      <c r="CS558" s="157"/>
      <c r="CT558" s="157"/>
      <c r="CU558" s="157"/>
      <c r="CV558" s="157"/>
      <c r="CW558" s="157"/>
      <c r="CX558" s="157"/>
      <c r="CY558" s="157"/>
      <c r="CZ558" s="157"/>
      <c r="DA558" s="157"/>
      <c r="DB558" s="157"/>
      <c r="DC558" s="157"/>
      <c r="DD558" s="157"/>
      <c r="DE558" s="157"/>
      <c r="DF558" s="157"/>
      <c r="DG558" s="157"/>
      <c r="DH558" s="157"/>
      <c r="DI558" s="157"/>
      <c r="DJ558" s="157"/>
      <c r="DK558" s="157"/>
      <c r="DL558" s="157"/>
      <c r="DM558" s="157"/>
      <c r="DN558" s="157"/>
      <c r="DO558" s="157"/>
      <c r="DP558" s="157"/>
      <c r="DQ558" s="157"/>
      <c r="DR558" s="157"/>
      <c r="DS558" s="157"/>
      <c r="DT558" s="157"/>
      <c r="DU558" s="157"/>
      <c r="DV558" s="157"/>
      <c r="DW558" s="157"/>
      <c r="DX558" s="157"/>
      <c r="DY558" s="157"/>
      <c r="DZ558" s="157"/>
      <c r="EA558" s="157"/>
      <c r="EB558" s="157"/>
      <c r="EC558" s="157"/>
      <c r="ED558" s="157"/>
      <c r="EE558" s="157"/>
    </row>
    <row r="559" spans="1:135" ht="9.75" customHeight="1">
      <c r="A559" s="157"/>
      <c r="B559" s="157"/>
      <c r="C559" s="157"/>
      <c r="D559" s="157"/>
      <c r="E559" s="157"/>
      <c r="F559" s="157"/>
      <c r="G559" s="157"/>
      <c r="H559" s="157"/>
      <c r="I559" s="494"/>
      <c r="J559" s="494"/>
      <c r="K559" s="494"/>
      <c r="L559" s="494"/>
      <c r="M559" s="494"/>
      <c r="N559" s="494"/>
      <c r="O559" s="494"/>
      <c r="P559" s="494"/>
      <c r="Q559" s="494"/>
      <c r="R559" s="494"/>
      <c r="S559" s="494"/>
      <c r="T559" s="494"/>
      <c r="U559" s="494"/>
      <c r="V559" s="494"/>
      <c r="W559" s="494"/>
      <c r="X559" s="494"/>
      <c r="Y559" s="494"/>
      <c r="Z559" s="494"/>
      <c r="AA559" s="494"/>
      <c r="AB559" s="494"/>
      <c r="AH559" s="492"/>
      <c r="AI559" s="157"/>
      <c r="AJ559" s="157"/>
      <c r="AK559" s="525"/>
      <c r="AL559" s="525"/>
      <c r="AM559" s="525"/>
      <c r="AN559" s="157"/>
      <c r="AO559" s="157"/>
      <c r="AP559" s="525"/>
      <c r="AQ559" s="525"/>
      <c r="AR559" s="525"/>
      <c r="AS559" s="525"/>
      <c r="AT559" s="525"/>
      <c r="AU559" s="525"/>
      <c r="AV559" s="525"/>
      <c r="AW559" s="525"/>
      <c r="AX559" s="525"/>
      <c r="AY559" s="525"/>
      <c r="AZ559" s="525"/>
      <c r="BA559" s="157"/>
      <c r="BB559" s="157"/>
      <c r="BC559" s="157"/>
      <c r="BD559" s="157"/>
      <c r="BE559" s="157"/>
      <c r="BF559" s="157"/>
      <c r="BG559" s="157"/>
      <c r="BH559" s="157"/>
      <c r="BI559" s="157"/>
      <c r="BJ559" s="157"/>
      <c r="BK559" s="157"/>
      <c r="BL559" s="157"/>
      <c r="BM559" s="157"/>
      <c r="BN559" s="157"/>
      <c r="BO559" s="157"/>
      <c r="BP559" s="493"/>
      <c r="BQ559" s="157"/>
      <c r="BR559" s="494"/>
      <c r="BS559" s="157"/>
      <c r="BT559" s="157"/>
      <c r="BU559" s="157"/>
      <c r="BV559" s="157"/>
      <c r="BW559" s="157"/>
      <c r="BX559" s="157"/>
      <c r="BY559" s="157"/>
      <c r="BZ559" s="157"/>
      <c r="CA559" s="157"/>
      <c r="CB559" s="157"/>
      <c r="CC559" s="157"/>
      <c r="CD559" s="157"/>
      <c r="CE559" s="157"/>
      <c r="CF559" s="157"/>
      <c r="CG559" s="157"/>
      <c r="CH559" s="157"/>
      <c r="CI559" s="157"/>
      <c r="CJ559" s="157"/>
      <c r="CK559" s="157"/>
      <c r="CL559" s="157"/>
      <c r="CM559" s="157"/>
      <c r="CN559" s="157"/>
      <c r="CO559" s="157"/>
      <c r="CP559" s="157"/>
      <c r="CQ559" s="157"/>
      <c r="CR559" s="157"/>
      <c r="CS559" s="157"/>
      <c r="CT559" s="157"/>
      <c r="CU559" s="157"/>
      <c r="CV559" s="157"/>
      <c r="CW559" s="157"/>
      <c r="CX559" s="157"/>
      <c r="CY559" s="157"/>
      <c r="CZ559" s="157"/>
      <c r="DA559" s="157"/>
      <c r="DB559" s="157"/>
      <c r="DC559" s="157"/>
      <c r="DD559" s="157"/>
      <c r="DE559" s="157"/>
      <c r="DF559" s="157"/>
      <c r="DG559" s="157"/>
      <c r="DH559" s="157"/>
      <c r="DI559" s="157"/>
      <c r="DJ559" s="157"/>
      <c r="DK559" s="157"/>
      <c r="DL559" s="157"/>
      <c r="DM559" s="157"/>
      <c r="DN559" s="157"/>
      <c r="DO559" s="157"/>
      <c r="DP559" s="157"/>
      <c r="DQ559" s="157"/>
      <c r="DR559" s="157"/>
      <c r="DS559" s="157"/>
      <c r="DT559" s="157"/>
      <c r="DU559" s="157"/>
      <c r="DV559" s="157"/>
      <c r="DW559" s="157"/>
      <c r="DX559" s="157"/>
      <c r="DY559" s="157"/>
      <c r="DZ559" s="157"/>
      <c r="EA559" s="157"/>
      <c r="EB559" s="157"/>
      <c r="EC559" s="157"/>
      <c r="ED559" s="157"/>
      <c r="EE559" s="157"/>
    </row>
    <row r="560" spans="1:135" ht="9.75" customHeight="1">
      <c r="A560" s="157"/>
      <c r="B560" s="157"/>
      <c r="C560" s="157"/>
      <c r="D560" s="157"/>
      <c r="E560" s="157"/>
      <c r="F560" s="157"/>
      <c r="G560" s="157"/>
      <c r="H560" s="157"/>
      <c r="I560" s="494"/>
      <c r="J560" s="494"/>
      <c r="K560" s="494"/>
      <c r="L560" s="494"/>
      <c r="M560" s="494"/>
      <c r="N560" s="494"/>
      <c r="O560" s="494"/>
      <c r="P560" s="494"/>
      <c r="Q560" s="494"/>
      <c r="R560" s="494"/>
      <c r="S560" s="494"/>
      <c r="T560" s="494"/>
      <c r="U560" s="494"/>
      <c r="V560" s="494"/>
      <c r="W560" s="494"/>
      <c r="X560" s="494"/>
      <c r="Y560" s="494"/>
      <c r="Z560" s="494"/>
      <c r="AA560" s="494"/>
      <c r="AB560" s="494"/>
      <c r="AH560" s="492"/>
      <c r="AI560" s="157"/>
      <c r="AJ560" s="157"/>
      <c r="AK560" s="525"/>
      <c r="AL560" s="525"/>
      <c r="AM560" s="525"/>
      <c r="AN560" s="157"/>
      <c r="AO560" s="157"/>
      <c r="AP560" s="525"/>
      <c r="AQ560" s="525"/>
      <c r="AR560" s="525"/>
      <c r="AS560" s="525"/>
      <c r="AT560" s="525"/>
      <c r="AU560" s="525"/>
      <c r="AV560" s="525"/>
      <c r="AW560" s="525"/>
      <c r="AX560" s="525"/>
      <c r="AY560" s="525"/>
      <c r="AZ560" s="525"/>
      <c r="BA560" s="157"/>
      <c r="BB560" s="157"/>
      <c r="BC560" s="157"/>
      <c r="BD560" s="157"/>
      <c r="BE560" s="157"/>
      <c r="BF560" s="157"/>
      <c r="BG560" s="157"/>
      <c r="BH560" s="157"/>
      <c r="BI560" s="157"/>
      <c r="BJ560" s="157"/>
      <c r="BK560" s="157"/>
      <c r="BL560" s="157"/>
      <c r="BM560" s="157"/>
      <c r="BN560" s="157"/>
      <c r="BO560" s="157"/>
      <c r="BP560" s="493"/>
      <c r="BQ560" s="157"/>
      <c r="BR560" s="494"/>
      <c r="BS560" s="157"/>
      <c r="BT560" s="157"/>
      <c r="BU560" s="157"/>
      <c r="BV560" s="157"/>
      <c r="BW560" s="157"/>
      <c r="BX560" s="157"/>
      <c r="BY560" s="157"/>
      <c r="BZ560" s="157"/>
      <c r="CA560" s="157"/>
      <c r="CB560" s="157"/>
      <c r="CC560" s="157"/>
      <c r="CD560" s="157"/>
      <c r="CE560" s="157"/>
      <c r="CF560" s="157"/>
      <c r="CG560" s="157"/>
      <c r="CH560" s="157"/>
      <c r="CI560" s="157"/>
      <c r="CJ560" s="157"/>
      <c r="CK560" s="157"/>
      <c r="CL560" s="157"/>
      <c r="CM560" s="157"/>
      <c r="CN560" s="157"/>
      <c r="CO560" s="157"/>
      <c r="CP560" s="157"/>
      <c r="CQ560" s="157"/>
      <c r="CR560" s="157"/>
      <c r="CS560" s="157"/>
      <c r="CT560" s="157"/>
      <c r="CU560" s="157"/>
      <c r="CV560" s="157"/>
      <c r="CW560" s="157"/>
      <c r="CX560" s="157"/>
      <c r="CY560" s="157"/>
      <c r="CZ560" s="157"/>
      <c r="DA560" s="157"/>
      <c r="DB560" s="157"/>
      <c r="DC560" s="157"/>
      <c r="DD560" s="157"/>
      <c r="DE560" s="157"/>
      <c r="DF560" s="157"/>
      <c r="DG560" s="157"/>
      <c r="DH560" s="157"/>
      <c r="DI560" s="157"/>
      <c r="DJ560" s="157"/>
      <c r="DK560" s="157"/>
      <c r="DL560" s="157"/>
      <c r="DM560" s="157"/>
      <c r="DN560" s="157"/>
      <c r="DO560" s="157"/>
      <c r="DP560" s="157"/>
      <c r="DQ560" s="157"/>
      <c r="DR560" s="157"/>
      <c r="DS560" s="157"/>
      <c r="DT560" s="157"/>
      <c r="DU560" s="157"/>
      <c r="DV560" s="157"/>
      <c r="DW560" s="157"/>
      <c r="DX560" s="157"/>
      <c r="DY560" s="157"/>
      <c r="DZ560" s="157"/>
      <c r="EA560" s="157"/>
      <c r="EB560" s="157"/>
      <c r="EC560" s="157"/>
      <c r="ED560" s="157"/>
      <c r="EE560" s="157"/>
    </row>
    <row r="561" spans="1:135" ht="9.75" customHeight="1">
      <c r="A561" s="157"/>
      <c r="B561" s="157"/>
      <c r="C561" s="157"/>
      <c r="D561" s="157"/>
      <c r="E561" s="157"/>
      <c r="F561" s="157"/>
      <c r="G561" s="157"/>
      <c r="H561" s="157"/>
      <c r="I561" s="494"/>
      <c r="J561" s="494"/>
      <c r="K561" s="494"/>
      <c r="L561" s="494"/>
      <c r="M561" s="494"/>
      <c r="N561" s="494"/>
      <c r="O561" s="494"/>
      <c r="P561" s="494"/>
      <c r="Q561" s="494"/>
      <c r="R561" s="494"/>
      <c r="S561" s="494"/>
      <c r="T561" s="494"/>
      <c r="U561" s="494"/>
      <c r="V561" s="494"/>
      <c r="W561" s="494"/>
      <c r="X561" s="494"/>
      <c r="Y561" s="494"/>
      <c r="Z561" s="494"/>
      <c r="AA561" s="494"/>
      <c r="AB561" s="494"/>
      <c r="AH561" s="492"/>
      <c r="AI561" s="157"/>
      <c r="AJ561" s="157"/>
      <c r="AK561" s="525"/>
      <c r="AL561" s="525"/>
      <c r="AM561" s="525"/>
      <c r="AN561" s="157"/>
      <c r="AO561" s="157"/>
      <c r="AP561" s="525"/>
      <c r="AQ561" s="525"/>
      <c r="AR561" s="525"/>
      <c r="AS561" s="525"/>
      <c r="AT561" s="525"/>
      <c r="AU561" s="525"/>
      <c r="AV561" s="525"/>
      <c r="AW561" s="525"/>
      <c r="AX561" s="525"/>
      <c r="AY561" s="525"/>
      <c r="AZ561" s="525"/>
      <c r="BA561" s="157"/>
      <c r="BB561" s="157"/>
      <c r="BC561" s="157"/>
      <c r="BD561" s="157"/>
      <c r="BE561" s="157"/>
      <c r="BF561" s="157"/>
      <c r="BG561" s="157"/>
      <c r="BH561" s="157"/>
      <c r="BI561" s="157"/>
      <c r="BJ561" s="157"/>
      <c r="BK561" s="157"/>
      <c r="BL561" s="157"/>
      <c r="BM561" s="157"/>
      <c r="BN561" s="157"/>
      <c r="BO561" s="157"/>
      <c r="BP561" s="493"/>
      <c r="BQ561" s="157"/>
      <c r="BR561" s="494"/>
      <c r="BS561" s="157"/>
      <c r="BT561" s="157"/>
      <c r="BU561" s="157"/>
      <c r="BV561" s="157"/>
      <c r="BW561" s="157"/>
      <c r="BX561" s="157"/>
      <c r="BY561" s="157"/>
      <c r="BZ561" s="157"/>
      <c r="CA561" s="157"/>
      <c r="CB561" s="157"/>
      <c r="CC561" s="157"/>
      <c r="CD561" s="157"/>
      <c r="CE561" s="157"/>
      <c r="CF561" s="157"/>
      <c r="CG561" s="157"/>
      <c r="CH561" s="157"/>
      <c r="CI561" s="157"/>
      <c r="CJ561" s="157"/>
      <c r="CK561" s="157"/>
      <c r="CL561" s="157"/>
      <c r="CM561" s="157"/>
      <c r="CN561" s="157"/>
      <c r="CO561" s="157"/>
      <c r="CP561" s="157"/>
      <c r="CQ561" s="157"/>
      <c r="CR561" s="157"/>
      <c r="CS561" s="157"/>
      <c r="CT561" s="157"/>
      <c r="CU561" s="157"/>
      <c r="CV561" s="157"/>
      <c r="CW561" s="157"/>
      <c r="CX561" s="157"/>
      <c r="CY561" s="157"/>
      <c r="CZ561" s="157"/>
      <c r="DA561" s="157"/>
      <c r="DB561" s="157"/>
      <c r="DC561" s="157"/>
      <c r="DD561" s="157"/>
      <c r="DE561" s="157"/>
      <c r="DF561" s="157"/>
      <c r="DG561" s="157"/>
      <c r="DH561" s="157"/>
      <c r="DI561" s="157"/>
      <c r="DJ561" s="157"/>
      <c r="DK561" s="157"/>
      <c r="DL561" s="157"/>
      <c r="DM561" s="157"/>
      <c r="DN561" s="157"/>
      <c r="DO561" s="157"/>
      <c r="DP561" s="157"/>
      <c r="DQ561" s="157"/>
      <c r="DR561" s="157"/>
      <c r="DS561" s="157"/>
      <c r="DT561" s="157"/>
      <c r="DU561" s="157"/>
      <c r="DV561" s="157"/>
      <c r="DW561" s="157"/>
      <c r="DX561" s="157"/>
      <c r="DY561" s="157"/>
      <c r="DZ561" s="157"/>
      <c r="EA561" s="157"/>
      <c r="EB561" s="157"/>
      <c r="EC561" s="157"/>
      <c r="ED561" s="157"/>
      <c r="EE561" s="157"/>
    </row>
    <row r="562" spans="1:135" ht="9.75" customHeight="1">
      <c r="A562" s="157"/>
      <c r="B562" s="157"/>
      <c r="C562" s="157"/>
      <c r="D562" s="157"/>
      <c r="E562" s="157"/>
      <c r="F562" s="157"/>
      <c r="G562" s="157"/>
      <c r="H562" s="157"/>
      <c r="I562" s="494"/>
      <c r="J562" s="494"/>
      <c r="K562" s="494"/>
      <c r="L562" s="494"/>
      <c r="M562" s="494"/>
      <c r="N562" s="494"/>
      <c r="O562" s="494"/>
      <c r="P562" s="494"/>
      <c r="Q562" s="494"/>
      <c r="R562" s="494"/>
      <c r="S562" s="494"/>
      <c r="T562" s="494"/>
      <c r="U562" s="494"/>
      <c r="V562" s="494"/>
      <c r="W562" s="494"/>
      <c r="X562" s="494"/>
      <c r="Y562" s="494"/>
      <c r="Z562" s="494"/>
      <c r="AA562" s="494"/>
      <c r="AB562" s="494"/>
      <c r="AH562" s="492"/>
      <c r="AI562" s="157"/>
      <c r="AJ562" s="157"/>
      <c r="AK562" s="525"/>
      <c r="AL562" s="525"/>
      <c r="AM562" s="525"/>
      <c r="AN562" s="157"/>
      <c r="AO562" s="157"/>
      <c r="AP562" s="525"/>
      <c r="AQ562" s="525"/>
      <c r="AR562" s="525"/>
      <c r="AS562" s="525"/>
      <c r="AT562" s="525"/>
      <c r="AU562" s="525"/>
      <c r="AV562" s="525"/>
      <c r="AW562" s="525"/>
      <c r="AX562" s="525"/>
      <c r="AY562" s="525"/>
      <c r="AZ562" s="525"/>
      <c r="BA562" s="157"/>
      <c r="BB562" s="157"/>
      <c r="BC562" s="157"/>
      <c r="BD562" s="157"/>
      <c r="BE562" s="157"/>
      <c r="BF562" s="157"/>
      <c r="BG562" s="157"/>
      <c r="BH562" s="157"/>
      <c r="BI562" s="157"/>
      <c r="BJ562" s="157"/>
      <c r="BK562" s="157"/>
      <c r="BL562" s="157"/>
      <c r="BM562" s="157"/>
      <c r="BN562" s="157"/>
      <c r="BO562" s="157"/>
      <c r="BP562" s="493"/>
      <c r="BQ562" s="157"/>
      <c r="BR562" s="494"/>
      <c r="BS562" s="157"/>
      <c r="BT562" s="157"/>
      <c r="BU562" s="157"/>
      <c r="BV562" s="157"/>
      <c r="BW562" s="157"/>
      <c r="BX562" s="157"/>
      <c r="BY562" s="157"/>
      <c r="BZ562" s="157"/>
      <c r="CA562" s="157"/>
      <c r="CB562" s="157"/>
      <c r="CC562" s="157"/>
      <c r="CD562" s="157"/>
      <c r="CE562" s="157"/>
      <c r="CF562" s="157"/>
      <c r="CG562" s="157"/>
      <c r="CH562" s="157"/>
      <c r="CI562" s="157"/>
      <c r="CJ562" s="157"/>
      <c r="CK562" s="157"/>
      <c r="CL562" s="157"/>
      <c r="CM562" s="157"/>
      <c r="CN562" s="157"/>
      <c r="CO562" s="157"/>
      <c r="CP562" s="157"/>
      <c r="CQ562" s="157"/>
      <c r="CR562" s="157"/>
      <c r="CS562" s="157"/>
      <c r="CT562" s="157"/>
      <c r="CU562" s="157"/>
      <c r="CV562" s="157"/>
      <c r="CW562" s="157"/>
      <c r="CX562" s="157"/>
      <c r="CY562" s="157"/>
      <c r="CZ562" s="157"/>
      <c r="DA562" s="157"/>
      <c r="DB562" s="157"/>
      <c r="DC562" s="157"/>
      <c r="DD562" s="157"/>
      <c r="DE562" s="157"/>
      <c r="DF562" s="157"/>
      <c r="DG562" s="157"/>
      <c r="DH562" s="157"/>
      <c r="DI562" s="157"/>
      <c r="DJ562" s="157"/>
      <c r="DK562" s="157"/>
      <c r="DL562" s="157"/>
      <c r="DM562" s="157"/>
      <c r="DN562" s="157"/>
      <c r="DO562" s="157"/>
      <c r="DP562" s="157"/>
      <c r="DQ562" s="157"/>
      <c r="DR562" s="157"/>
      <c r="DS562" s="157"/>
      <c r="DT562" s="157"/>
      <c r="DU562" s="157"/>
      <c r="DV562" s="157"/>
      <c r="DW562" s="157"/>
      <c r="DX562" s="157"/>
      <c r="DY562" s="157"/>
      <c r="DZ562" s="157"/>
      <c r="EA562" s="157"/>
      <c r="EB562" s="157"/>
      <c r="EC562" s="157"/>
      <c r="ED562" s="157"/>
      <c r="EE562" s="157"/>
    </row>
    <row r="563" spans="1:135" ht="9.75" customHeight="1">
      <c r="A563" s="157"/>
      <c r="B563" s="157"/>
      <c r="C563" s="157"/>
      <c r="D563" s="157"/>
      <c r="E563" s="157"/>
      <c r="F563" s="157"/>
      <c r="G563" s="157"/>
      <c r="H563" s="157"/>
      <c r="I563" s="494"/>
      <c r="J563" s="494"/>
      <c r="K563" s="494"/>
      <c r="L563" s="494"/>
      <c r="M563" s="494"/>
      <c r="N563" s="494"/>
      <c r="O563" s="494"/>
      <c r="P563" s="494"/>
      <c r="Q563" s="494"/>
      <c r="R563" s="494"/>
      <c r="S563" s="494"/>
      <c r="T563" s="494"/>
      <c r="U563" s="494"/>
      <c r="V563" s="494"/>
      <c r="W563" s="494"/>
      <c r="X563" s="494"/>
      <c r="Y563" s="494"/>
      <c r="Z563" s="494"/>
      <c r="AA563" s="494"/>
      <c r="AB563" s="494"/>
      <c r="AH563" s="492"/>
      <c r="AI563" s="157"/>
      <c r="AJ563" s="157"/>
      <c r="AK563" s="525"/>
      <c r="AL563" s="525"/>
      <c r="AM563" s="525"/>
      <c r="AN563" s="157"/>
      <c r="AO563" s="157"/>
      <c r="AP563" s="525"/>
      <c r="AQ563" s="525"/>
      <c r="AR563" s="525"/>
      <c r="AS563" s="525"/>
      <c r="AT563" s="525"/>
      <c r="AU563" s="525"/>
      <c r="AV563" s="525"/>
      <c r="AW563" s="525"/>
      <c r="AX563" s="525"/>
      <c r="AY563" s="525"/>
      <c r="AZ563" s="525"/>
      <c r="BA563" s="157"/>
      <c r="BB563" s="157"/>
      <c r="BC563" s="157"/>
      <c r="BD563" s="157"/>
      <c r="BE563" s="157"/>
      <c r="BF563" s="157"/>
      <c r="BG563" s="157"/>
      <c r="BH563" s="157"/>
      <c r="BI563" s="157"/>
      <c r="BJ563" s="157"/>
      <c r="BK563" s="157"/>
      <c r="BL563" s="157"/>
      <c r="BM563" s="157"/>
      <c r="BN563" s="157"/>
      <c r="BO563" s="157"/>
      <c r="BP563" s="493"/>
      <c r="BQ563" s="157"/>
      <c r="BR563" s="494"/>
      <c r="BS563" s="157"/>
      <c r="BT563" s="157"/>
      <c r="BU563" s="157"/>
      <c r="BV563" s="157"/>
      <c r="BW563" s="157"/>
      <c r="BX563" s="157"/>
      <c r="BY563" s="157"/>
      <c r="BZ563" s="157"/>
      <c r="CA563" s="157"/>
      <c r="CB563" s="157"/>
      <c r="CC563" s="157"/>
      <c r="CD563" s="157"/>
      <c r="CE563" s="157"/>
      <c r="CF563" s="157"/>
      <c r="CG563" s="157"/>
      <c r="CH563" s="157"/>
      <c r="CI563" s="157"/>
      <c r="CJ563" s="157"/>
      <c r="CK563" s="157"/>
      <c r="CL563" s="157"/>
      <c r="CM563" s="157"/>
      <c r="CN563" s="157"/>
      <c r="CO563" s="157"/>
      <c r="CP563" s="157"/>
      <c r="CQ563" s="157"/>
      <c r="CR563" s="157"/>
      <c r="CS563" s="157"/>
      <c r="CT563" s="157"/>
      <c r="CU563" s="157"/>
      <c r="CV563" s="157"/>
      <c r="CW563" s="157"/>
      <c r="CX563" s="157"/>
      <c r="CY563" s="157"/>
      <c r="CZ563" s="157"/>
      <c r="DA563" s="157"/>
      <c r="DB563" s="157"/>
      <c r="DC563" s="157"/>
      <c r="DD563" s="157"/>
      <c r="DE563" s="157"/>
      <c r="DF563" s="157"/>
      <c r="DG563" s="157"/>
      <c r="DH563" s="157"/>
      <c r="DI563" s="157"/>
      <c r="DJ563" s="157"/>
      <c r="DK563" s="157"/>
      <c r="DL563" s="157"/>
      <c r="DM563" s="157"/>
      <c r="DN563" s="157"/>
      <c r="DO563" s="157"/>
      <c r="DP563" s="157"/>
      <c r="DQ563" s="157"/>
      <c r="DR563" s="157"/>
      <c r="DS563" s="157"/>
      <c r="DT563" s="157"/>
      <c r="DU563" s="157"/>
      <c r="DV563" s="157"/>
      <c r="DW563" s="157"/>
      <c r="DX563" s="157"/>
      <c r="DY563" s="157"/>
      <c r="DZ563" s="157"/>
      <c r="EA563" s="157"/>
      <c r="EB563" s="157"/>
      <c r="EC563" s="157"/>
      <c r="ED563" s="157"/>
      <c r="EE563" s="157"/>
    </row>
    <row r="564" spans="1:135" ht="9.75" customHeight="1">
      <c r="A564" s="157"/>
      <c r="B564" s="157"/>
      <c r="C564" s="157"/>
      <c r="D564" s="157"/>
      <c r="E564" s="157"/>
      <c r="F564" s="157"/>
      <c r="G564" s="157"/>
      <c r="H564" s="157"/>
      <c r="I564" s="494"/>
      <c r="J564" s="494"/>
      <c r="K564" s="494"/>
      <c r="L564" s="494"/>
      <c r="M564" s="494"/>
      <c r="N564" s="494"/>
      <c r="O564" s="494"/>
      <c r="P564" s="494"/>
      <c r="Q564" s="494"/>
      <c r="R564" s="494"/>
      <c r="S564" s="494"/>
      <c r="T564" s="494"/>
      <c r="U564" s="494"/>
      <c r="V564" s="494"/>
      <c r="W564" s="494"/>
      <c r="X564" s="494"/>
      <c r="Y564" s="494"/>
      <c r="Z564" s="494"/>
      <c r="AA564" s="494"/>
      <c r="AB564" s="494"/>
      <c r="AH564" s="492"/>
      <c r="AI564" s="157"/>
      <c r="AJ564" s="157"/>
      <c r="AK564" s="525"/>
      <c r="AL564" s="525"/>
      <c r="AM564" s="525"/>
      <c r="AN564" s="157"/>
      <c r="AO564" s="157"/>
      <c r="AP564" s="525"/>
      <c r="AQ564" s="525"/>
      <c r="AR564" s="525"/>
      <c r="AS564" s="525"/>
      <c r="AT564" s="525"/>
      <c r="AU564" s="525"/>
      <c r="AV564" s="525"/>
      <c r="AW564" s="525"/>
      <c r="AX564" s="525"/>
      <c r="AY564" s="525"/>
      <c r="AZ564" s="525"/>
      <c r="BA564" s="157"/>
      <c r="BB564" s="157"/>
      <c r="BC564" s="157"/>
      <c r="BD564" s="157"/>
      <c r="BE564" s="157"/>
      <c r="BF564" s="157"/>
      <c r="BG564" s="157"/>
      <c r="BH564" s="157"/>
      <c r="BI564" s="157"/>
      <c r="BJ564" s="157"/>
      <c r="BK564" s="157"/>
      <c r="BL564" s="157"/>
      <c r="BM564" s="157"/>
      <c r="BN564" s="157"/>
      <c r="BO564" s="157"/>
      <c r="BP564" s="493"/>
      <c r="BQ564" s="157"/>
      <c r="BR564" s="494"/>
      <c r="BS564" s="157"/>
      <c r="BT564" s="157"/>
      <c r="BU564" s="157"/>
      <c r="BV564" s="157"/>
      <c r="BW564" s="157"/>
      <c r="BX564" s="157"/>
      <c r="BY564" s="157"/>
      <c r="BZ564" s="157"/>
      <c r="CA564" s="157"/>
      <c r="CB564" s="157"/>
      <c r="CC564" s="157"/>
      <c r="CD564" s="157"/>
      <c r="CE564" s="157"/>
      <c r="CF564" s="157"/>
      <c r="CG564" s="157"/>
      <c r="CH564" s="157"/>
      <c r="CI564" s="157"/>
      <c r="CJ564" s="157"/>
      <c r="CK564" s="157"/>
      <c r="CL564" s="157"/>
      <c r="CM564" s="157"/>
      <c r="CN564" s="157"/>
      <c r="CO564" s="157"/>
      <c r="CP564" s="157"/>
      <c r="CQ564" s="157"/>
      <c r="CR564" s="157"/>
      <c r="CS564" s="157"/>
      <c r="CT564" s="157"/>
      <c r="CU564" s="157"/>
      <c r="CV564" s="157"/>
      <c r="CW564" s="157"/>
      <c r="CX564" s="157"/>
      <c r="CY564" s="157"/>
      <c r="CZ564" s="157"/>
      <c r="DA564" s="157"/>
      <c r="DB564" s="157"/>
      <c r="DC564" s="157"/>
      <c r="DD564" s="157"/>
      <c r="DE564" s="157"/>
      <c r="DF564" s="157"/>
      <c r="DG564" s="157"/>
      <c r="DH564" s="157"/>
      <c r="DI564" s="157"/>
      <c r="DJ564" s="157"/>
      <c r="DK564" s="157"/>
      <c r="DL564" s="157"/>
      <c r="DM564" s="157"/>
      <c r="DN564" s="157"/>
      <c r="DO564" s="157"/>
      <c r="DP564" s="157"/>
      <c r="DQ564" s="157"/>
      <c r="DR564" s="157"/>
      <c r="DS564" s="157"/>
      <c r="DT564" s="157"/>
      <c r="DU564" s="157"/>
      <c r="DV564" s="157"/>
      <c r="DW564" s="157"/>
      <c r="DX564" s="157"/>
      <c r="DY564" s="157"/>
      <c r="DZ564" s="157"/>
      <c r="EA564" s="157"/>
      <c r="EB564" s="157"/>
      <c r="EC564" s="157"/>
      <c r="ED564" s="157"/>
      <c r="EE564" s="157"/>
    </row>
    <row r="565" spans="1:135" ht="9.75" customHeight="1">
      <c r="A565" s="157"/>
      <c r="B565" s="157"/>
      <c r="C565" s="157"/>
      <c r="D565" s="157"/>
      <c r="E565" s="157"/>
      <c r="F565" s="157"/>
      <c r="G565" s="157"/>
      <c r="H565" s="157"/>
      <c r="I565" s="494"/>
      <c r="J565" s="494"/>
      <c r="K565" s="494"/>
      <c r="L565" s="494"/>
      <c r="M565" s="494"/>
      <c r="N565" s="494"/>
      <c r="O565" s="494"/>
      <c r="P565" s="494"/>
      <c r="Q565" s="494"/>
      <c r="R565" s="494"/>
      <c r="S565" s="494"/>
      <c r="T565" s="494"/>
      <c r="U565" s="494"/>
      <c r="V565" s="494"/>
      <c r="W565" s="494"/>
      <c r="X565" s="494"/>
      <c r="Y565" s="494"/>
      <c r="Z565" s="494"/>
      <c r="AA565" s="494"/>
      <c r="AB565" s="494"/>
      <c r="AH565" s="492"/>
      <c r="AI565" s="157"/>
      <c r="AJ565" s="157"/>
      <c r="AK565" s="525"/>
      <c r="AL565" s="525"/>
      <c r="AM565" s="525"/>
      <c r="AN565" s="157"/>
      <c r="AO565" s="157"/>
      <c r="AP565" s="525"/>
      <c r="AQ565" s="525"/>
      <c r="AR565" s="525"/>
      <c r="AS565" s="525"/>
      <c r="AT565" s="525"/>
      <c r="AU565" s="525"/>
      <c r="AV565" s="525"/>
      <c r="AW565" s="525"/>
      <c r="AX565" s="525"/>
      <c r="AY565" s="525"/>
      <c r="AZ565" s="525"/>
      <c r="BA565" s="157"/>
      <c r="BB565" s="157"/>
      <c r="BC565" s="157"/>
      <c r="BD565" s="157"/>
      <c r="BE565" s="157"/>
      <c r="BF565" s="157"/>
      <c r="BG565" s="157"/>
      <c r="BH565" s="157"/>
      <c r="BI565" s="157"/>
      <c r="BJ565" s="157"/>
      <c r="BK565" s="157"/>
      <c r="BL565" s="157"/>
      <c r="BM565" s="157"/>
      <c r="BN565" s="157"/>
      <c r="BO565" s="157"/>
      <c r="BP565" s="493"/>
      <c r="BQ565" s="157"/>
      <c r="BR565" s="494"/>
      <c r="BS565" s="157"/>
      <c r="BT565" s="157"/>
      <c r="BU565" s="157"/>
      <c r="BV565" s="157"/>
      <c r="BW565" s="157"/>
      <c r="BX565" s="157"/>
      <c r="BY565" s="157"/>
      <c r="BZ565" s="157"/>
      <c r="CA565" s="157"/>
      <c r="CB565" s="157"/>
      <c r="CC565" s="157"/>
      <c r="CD565" s="157"/>
      <c r="CE565" s="157"/>
      <c r="CF565" s="157"/>
      <c r="CG565" s="157"/>
      <c r="CH565" s="157"/>
      <c r="CI565" s="157"/>
      <c r="CJ565" s="157"/>
      <c r="CK565" s="157"/>
      <c r="CL565" s="157"/>
      <c r="CM565" s="157"/>
      <c r="CN565" s="157"/>
      <c r="CO565" s="157"/>
      <c r="CP565" s="157"/>
      <c r="CQ565" s="157"/>
      <c r="CR565" s="157"/>
      <c r="CS565" s="157"/>
      <c r="CT565" s="157"/>
      <c r="CU565" s="157"/>
      <c r="CV565" s="157"/>
      <c r="CW565" s="157"/>
      <c r="CX565" s="157"/>
      <c r="CY565" s="157"/>
      <c r="CZ565" s="157"/>
      <c r="DA565" s="157"/>
      <c r="DB565" s="157"/>
      <c r="DC565" s="157"/>
      <c r="DD565" s="157"/>
      <c r="DE565" s="157"/>
      <c r="DF565" s="157"/>
      <c r="DG565" s="157"/>
      <c r="DH565" s="157"/>
      <c r="DI565" s="157"/>
      <c r="DJ565" s="157"/>
      <c r="DK565" s="157"/>
      <c r="DL565" s="157"/>
      <c r="DM565" s="157"/>
      <c r="DN565" s="157"/>
      <c r="DO565" s="157"/>
      <c r="DP565" s="157"/>
      <c r="DQ565" s="157"/>
      <c r="DR565" s="157"/>
      <c r="DS565" s="157"/>
      <c r="DT565" s="157"/>
      <c r="DU565" s="157"/>
      <c r="DV565" s="157"/>
      <c r="DW565" s="157"/>
      <c r="DX565" s="157"/>
      <c r="DY565" s="157"/>
      <c r="DZ565" s="157"/>
      <c r="EA565" s="157"/>
      <c r="EB565" s="157"/>
      <c r="EC565" s="157"/>
      <c r="ED565" s="157"/>
      <c r="EE565" s="157"/>
    </row>
    <row r="566" spans="1:135" ht="9.75" customHeight="1">
      <c r="A566" s="157"/>
      <c r="B566" s="157"/>
      <c r="C566" s="157"/>
      <c r="D566" s="157"/>
      <c r="E566" s="157"/>
      <c r="F566" s="157"/>
      <c r="G566" s="157"/>
      <c r="H566" s="157"/>
      <c r="I566" s="494"/>
      <c r="J566" s="494"/>
      <c r="K566" s="494"/>
      <c r="L566" s="494"/>
      <c r="M566" s="494"/>
      <c r="N566" s="494"/>
      <c r="O566" s="494"/>
      <c r="P566" s="494"/>
      <c r="Q566" s="494"/>
      <c r="R566" s="494"/>
      <c r="S566" s="494"/>
      <c r="T566" s="494"/>
      <c r="U566" s="494"/>
      <c r="V566" s="494"/>
      <c r="W566" s="494"/>
      <c r="X566" s="494"/>
      <c r="Y566" s="494"/>
      <c r="Z566" s="494"/>
      <c r="AA566" s="494"/>
      <c r="AB566" s="494"/>
      <c r="AH566" s="492"/>
      <c r="AI566" s="157"/>
      <c r="AJ566" s="157"/>
      <c r="AK566" s="525"/>
      <c r="AL566" s="525"/>
      <c r="AM566" s="525"/>
      <c r="AN566" s="157"/>
      <c r="AO566" s="157"/>
      <c r="AP566" s="525"/>
      <c r="AQ566" s="525"/>
      <c r="AR566" s="525"/>
      <c r="AS566" s="525"/>
      <c r="AT566" s="525"/>
      <c r="AU566" s="525"/>
      <c r="AV566" s="525"/>
      <c r="AW566" s="525"/>
      <c r="AX566" s="525"/>
      <c r="AY566" s="525"/>
      <c r="AZ566" s="525"/>
      <c r="BA566" s="157"/>
      <c r="BB566" s="157"/>
      <c r="BC566" s="157"/>
      <c r="BD566" s="157"/>
      <c r="BE566" s="157"/>
      <c r="BF566" s="157"/>
      <c r="BG566" s="157"/>
      <c r="BH566" s="157"/>
      <c r="BI566" s="157"/>
      <c r="BJ566" s="157"/>
      <c r="BK566" s="157"/>
      <c r="BL566" s="157"/>
      <c r="BM566" s="157"/>
      <c r="BN566" s="157"/>
      <c r="BO566" s="157"/>
      <c r="BP566" s="493"/>
      <c r="BQ566" s="157"/>
      <c r="BR566" s="494"/>
      <c r="BS566" s="157"/>
      <c r="BT566" s="157"/>
      <c r="BU566" s="157"/>
      <c r="BV566" s="157"/>
      <c r="BW566" s="157"/>
      <c r="BX566" s="157"/>
      <c r="BY566" s="157"/>
      <c r="BZ566" s="157"/>
      <c r="CA566" s="157"/>
      <c r="CB566" s="157"/>
      <c r="CC566" s="157"/>
      <c r="CD566" s="157"/>
      <c r="CE566" s="157"/>
      <c r="CF566" s="157"/>
      <c r="CG566" s="157"/>
      <c r="CH566" s="157"/>
      <c r="CI566" s="157"/>
      <c r="CJ566" s="157"/>
      <c r="CK566" s="157"/>
      <c r="CL566" s="157"/>
      <c r="CM566" s="157"/>
      <c r="CN566" s="157"/>
      <c r="CO566" s="157"/>
      <c r="CP566" s="157"/>
      <c r="CQ566" s="157"/>
      <c r="CR566" s="157"/>
      <c r="CS566" s="157"/>
      <c r="CT566" s="157"/>
      <c r="CU566" s="157"/>
      <c r="CV566" s="157"/>
      <c r="CW566" s="157"/>
      <c r="CX566" s="157"/>
      <c r="CY566" s="157"/>
      <c r="CZ566" s="157"/>
      <c r="DA566" s="157"/>
      <c r="DB566" s="157"/>
      <c r="DC566" s="157"/>
      <c r="DD566" s="157"/>
      <c r="DE566" s="157"/>
      <c r="DF566" s="157"/>
      <c r="DG566" s="157"/>
      <c r="DH566" s="157"/>
      <c r="DI566" s="157"/>
      <c r="DJ566" s="157"/>
      <c r="DK566" s="157"/>
      <c r="DL566" s="157"/>
      <c r="DM566" s="157"/>
      <c r="DN566" s="157"/>
      <c r="DO566" s="157"/>
      <c r="DP566" s="157"/>
      <c r="DQ566" s="157"/>
      <c r="DR566" s="157"/>
      <c r="DS566" s="157"/>
      <c r="DT566" s="157"/>
      <c r="DU566" s="157"/>
      <c r="DV566" s="157"/>
      <c r="DW566" s="157"/>
      <c r="DX566" s="157"/>
      <c r="DY566" s="157"/>
      <c r="DZ566" s="157"/>
      <c r="EA566" s="157"/>
      <c r="EB566" s="157"/>
      <c r="EC566" s="157"/>
      <c r="ED566" s="157"/>
      <c r="EE566" s="157"/>
    </row>
    <row r="567" spans="1:135" ht="9.75" customHeight="1">
      <c r="A567" s="157"/>
      <c r="B567" s="157"/>
      <c r="C567" s="157"/>
      <c r="D567" s="157"/>
      <c r="E567" s="157"/>
      <c r="F567" s="157"/>
      <c r="G567" s="157"/>
      <c r="H567" s="157"/>
      <c r="I567" s="494"/>
      <c r="J567" s="494"/>
      <c r="K567" s="494"/>
      <c r="L567" s="494"/>
      <c r="M567" s="494"/>
      <c r="N567" s="494"/>
      <c r="O567" s="494"/>
      <c r="P567" s="494"/>
      <c r="Q567" s="494"/>
      <c r="R567" s="494"/>
      <c r="S567" s="494"/>
      <c r="T567" s="494"/>
      <c r="U567" s="494"/>
      <c r="V567" s="494"/>
      <c r="W567" s="494"/>
      <c r="X567" s="494"/>
      <c r="Y567" s="494"/>
      <c r="Z567" s="494"/>
      <c r="AA567" s="494"/>
      <c r="AB567" s="494"/>
      <c r="AH567" s="492"/>
      <c r="AI567" s="157"/>
      <c r="AJ567" s="157"/>
      <c r="AK567" s="525"/>
      <c r="AL567" s="525"/>
      <c r="AM567" s="525"/>
      <c r="AN567" s="157"/>
      <c r="AO567" s="157"/>
      <c r="AP567" s="525"/>
      <c r="AQ567" s="525"/>
      <c r="AR567" s="525"/>
      <c r="AS567" s="525"/>
      <c r="AT567" s="525"/>
      <c r="AU567" s="525"/>
      <c r="AV567" s="525"/>
      <c r="AW567" s="525"/>
      <c r="AX567" s="525"/>
      <c r="AY567" s="525"/>
      <c r="AZ567" s="525"/>
      <c r="BA567" s="157"/>
      <c r="BB567" s="157"/>
      <c r="BC567" s="157"/>
      <c r="BD567" s="157"/>
      <c r="BE567" s="157"/>
      <c r="BF567" s="157"/>
      <c r="BG567" s="157"/>
      <c r="BH567" s="157"/>
      <c r="BI567" s="157"/>
      <c r="BJ567" s="157"/>
      <c r="BK567" s="157"/>
      <c r="BL567" s="157"/>
      <c r="BM567" s="157"/>
      <c r="BN567" s="157"/>
      <c r="BO567" s="157"/>
      <c r="BP567" s="493"/>
      <c r="BQ567" s="157"/>
      <c r="BR567" s="494"/>
      <c r="BS567" s="157"/>
      <c r="BT567" s="157"/>
      <c r="BU567" s="157"/>
      <c r="BV567" s="157"/>
      <c r="BW567" s="157"/>
      <c r="BX567" s="157"/>
      <c r="BY567" s="157"/>
      <c r="BZ567" s="157"/>
      <c r="CA567" s="157"/>
      <c r="CB567" s="157"/>
      <c r="CC567" s="157"/>
      <c r="CD567" s="157"/>
      <c r="CE567" s="157"/>
      <c r="CF567" s="157"/>
      <c r="CG567" s="157"/>
      <c r="CH567" s="157"/>
      <c r="CI567" s="157"/>
      <c r="CJ567" s="157"/>
      <c r="CK567" s="157"/>
      <c r="CL567" s="157"/>
      <c r="CM567" s="157"/>
      <c r="CN567" s="157"/>
      <c r="CO567" s="157"/>
      <c r="CP567" s="157"/>
      <c r="CQ567" s="157"/>
      <c r="CR567" s="157"/>
      <c r="CS567" s="157"/>
      <c r="CT567" s="157"/>
      <c r="CU567" s="157"/>
      <c r="CV567" s="157"/>
      <c r="CW567" s="157"/>
      <c r="CX567" s="157"/>
      <c r="CY567" s="157"/>
      <c r="CZ567" s="157"/>
      <c r="DA567" s="157"/>
      <c r="DB567" s="157"/>
      <c r="DC567" s="157"/>
      <c r="DD567" s="157"/>
      <c r="DE567" s="157"/>
      <c r="DF567" s="157"/>
      <c r="DG567" s="157"/>
      <c r="DH567" s="157"/>
      <c r="DI567" s="157"/>
      <c r="DJ567" s="157"/>
      <c r="DK567" s="157"/>
      <c r="DL567" s="157"/>
      <c r="DM567" s="157"/>
      <c r="DN567" s="157"/>
      <c r="DO567" s="157"/>
      <c r="DP567" s="157"/>
      <c r="DQ567" s="157"/>
      <c r="DR567" s="157"/>
      <c r="DS567" s="157"/>
      <c r="DT567" s="157"/>
      <c r="DU567" s="157"/>
      <c r="DV567" s="157"/>
      <c r="DW567" s="157"/>
      <c r="DX567" s="157"/>
      <c r="DY567" s="157"/>
      <c r="DZ567" s="157"/>
      <c r="EA567" s="157"/>
      <c r="EB567" s="157"/>
      <c r="EC567" s="157"/>
      <c r="ED567" s="157"/>
      <c r="EE567" s="157"/>
    </row>
    <row r="568" spans="1:135" ht="9.75" customHeight="1">
      <c r="A568" s="157"/>
      <c r="B568" s="157"/>
      <c r="C568" s="157"/>
      <c r="D568" s="157"/>
      <c r="E568" s="157"/>
      <c r="F568" s="157"/>
      <c r="G568" s="157"/>
      <c r="H568" s="157"/>
      <c r="I568" s="494"/>
      <c r="J568" s="494"/>
      <c r="K568" s="494"/>
      <c r="L568" s="494"/>
      <c r="M568" s="494"/>
      <c r="N568" s="494"/>
      <c r="O568" s="494"/>
      <c r="P568" s="494"/>
      <c r="Q568" s="494"/>
      <c r="R568" s="494"/>
      <c r="S568" s="494"/>
      <c r="T568" s="494"/>
      <c r="U568" s="494"/>
      <c r="V568" s="494"/>
      <c r="W568" s="494"/>
      <c r="X568" s="494"/>
      <c r="Y568" s="494"/>
      <c r="Z568" s="494"/>
      <c r="AA568" s="494"/>
      <c r="AB568" s="494"/>
      <c r="AH568" s="492"/>
      <c r="AI568" s="157"/>
      <c r="AJ568" s="157"/>
      <c r="AK568" s="525"/>
      <c r="AL568" s="525"/>
      <c r="AM568" s="525"/>
      <c r="AN568" s="157"/>
      <c r="AO568" s="157"/>
      <c r="AP568" s="525"/>
      <c r="AQ568" s="525"/>
      <c r="AR568" s="525"/>
      <c r="AS568" s="525"/>
      <c r="AT568" s="525"/>
      <c r="AU568" s="525"/>
      <c r="AV568" s="525"/>
      <c r="AW568" s="525"/>
      <c r="AX568" s="525"/>
      <c r="AY568" s="525"/>
      <c r="AZ568" s="525"/>
      <c r="BA568" s="157"/>
      <c r="BB568" s="157"/>
      <c r="BC568" s="157"/>
      <c r="BD568" s="157"/>
      <c r="BE568" s="157"/>
      <c r="BF568" s="157"/>
      <c r="BG568" s="157"/>
      <c r="BH568" s="157"/>
      <c r="BI568" s="157"/>
      <c r="BJ568" s="157"/>
      <c r="BK568" s="157"/>
      <c r="BL568" s="157"/>
      <c r="BM568" s="157"/>
      <c r="BN568" s="157"/>
      <c r="BO568" s="157"/>
      <c r="BP568" s="493"/>
      <c r="BQ568" s="157"/>
      <c r="BR568" s="494"/>
      <c r="BS568" s="157"/>
      <c r="BT568" s="157"/>
      <c r="BU568" s="157"/>
      <c r="BV568" s="157"/>
      <c r="BW568" s="157"/>
      <c r="BX568" s="157"/>
      <c r="BY568" s="157"/>
      <c r="BZ568" s="157"/>
      <c r="CA568" s="157"/>
      <c r="CB568" s="157"/>
      <c r="CC568" s="157"/>
      <c r="CD568" s="157"/>
      <c r="CE568" s="157"/>
      <c r="CF568" s="157"/>
      <c r="CG568" s="157"/>
      <c r="CH568" s="157"/>
      <c r="CI568" s="157"/>
      <c r="CJ568" s="157"/>
      <c r="CK568" s="157"/>
      <c r="CL568" s="157"/>
      <c r="CM568" s="157"/>
      <c r="CN568" s="157"/>
      <c r="CO568" s="157"/>
      <c r="CP568" s="157"/>
      <c r="CQ568" s="157"/>
      <c r="CR568" s="157"/>
      <c r="CS568" s="157"/>
      <c r="CT568" s="157"/>
      <c r="CU568" s="157"/>
      <c r="CV568" s="157"/>
      <c r="CW568" s="157"/>
      <c r="CX568" s="157"/>
      <c r="CY568" s="157"/>
      <c r="CZ568" s="157"/>
      <c r="DA568" s="157"/>
      <c r="DB568" s="157"/>
      <c r="DC568" s="157"/>
      <c r="DD568" s="157"/>
      <c r="DE568" s="157"/>
      <c r="DF568" s="157"/>
      <c r="DG568" s="157"/>
      <c r="DH568" s="157"/>
      <c r="DI568" s="157"/>
      <c r="DJ568" s="157"/>
      <c r="DK568" s="157"/>
      <c r="DL568" s="157"/>
      <c r="DM568" s="157"/>
      <c r="DN568" s="157"/>
      <c r="DO568" s="157"/>
      <c r="DP568" s="157"/>
      <c r="DQ568" s="157"/>
      <c r="DR568" s="157"/>
      <c r="DS568" s="157"/>
      <c r="DT568" s="157"/>
      <c r="DU568" s="157"/>
      <c r="DV568" s="157"/>
      <c r="DW568" s="157"/>
      <c r="DX568" s="157"/>
      <c r="DY568" s="157"/>
      <c r="DZ568" s="157"/>
      <c r="EA568" s="157"/>
      <c r="EB568" s="157"/>
      <c r="EC568" s="157"/>
      <c r="ED568" s="157"/>
      <c r="EE568" s="157"/>
    </row>
    <row r="569" spans="1:135" ht="9.75" customHeight="1">
      <c r="A569" s="157"/>
      <c r="B569" s="157"/>
      <c r="C569" s="157"/>
      <c r="D569" s="157"/>
      <c r="E569" s="157"/>
      <c r="F569" s="157"/>
      <c r="G569" s="157"/>
      <c r="H569" s="157"/>
      <c r="I569" s="494"/>
      <c r="J569" s="494"/>
      <c r="K569" s="494"/>
      <c r="L569" s="494"/>
      <c r="M569" s="494"/>
      <c r="N569" s="494"/>
      <c r="O569" s="494"/>
      <c r="P569" s="494"/>
      <c r="Q569" s="494"/>
      <c r="R569" s="494"/>
      <c r="S569" s="494"/>
      <c r="T569" s="494"/>
      <c r="U569" s="494"/>
      <c r="V569" s="494"/>
      <c r="W569" s="494"/>
      <c r="X569" s="494"/>
      <c r="Y569" s="494"/>
      <c r="Z569" s="494"/>
      <c r="AA569" s="494"/>
      <c r="AB569" s="494"/>
      <c r="AH569" s="492"/>
      <c r="AI569" s="157"/>
      <c r="AJ569" s="157"/>
      <c r="AK569" s="525"/>
      <c r="AL569" s="525"/>
      <c r="AM569" s="525"/>
      <c r="AN569" s="157"/>
      <c r="AO569" s="157"/>
      <c r="AP569" s="525"/>
      <c r="AQ569" s="525"/>
      <c r="AR569" s="525"/>
      <c r="AS569" s="525"/>
      <c r="AT569" s="525"/>
      <c r="AU569" s="525"/>
      <c r="AV569" s="525"/>
      <c r="AW569" s="525"/>
      <c r="AX569" s="525"/>
      <c r="AY569" s="525"/>
      <c r="AZ569" s="525"/>
      <c r="BA569" s="157"/>
      <c r="BB569" s="157"/>
      <c r="BC569" s="157"/>
      <c r="BD569" s="157"/>
      <c r="BE569" s="157"/>
      <c r="BF569" s="157"/>
      <c r="BG569" s="157"/>
      <c r="BH569" s="157"/>
      <c r="BI569" s="157"/>
      <c r="BJ569" s="157"/>
      <c r="BK569" s="157"/>
      <c r="BL569" s="157"/>
      <c r="BM569" s="157"/>
      <c r="BN569" s="157"/>
      <c r="BO569" s="157"/>
      <c r="BP569" s="493"/>
      <c r="BQ569" s="157"/>
      <c r="BR569" s="494"/>
      <c r="BS569" s="157"/>
      <c r="BT569" s="157"/>
      <c r="BU569" s="157"/>
      <c r="BV569" s="157"/>
      <c r="BW569" s="157"/>
      <c r="BX569" s="157"/>
      <c r="BY569" s="157"/>
      <c r="BZ569" s="157"/>
      <c r="CA569" s="157"/>
      <c r="CB569" s="157"/>
      <c r="CC569" s="157"/>
      <c r="CD569" s="157"/>
      <c r="CE569" s="157"/>
      <c r="CF569" s="157"/>
      <c r="CG569" s="157"/>
      <c r="CH569" s="157"/>
      <c r="CI569" s="157"/>
      <c r="CJ569" s="157"/>
      <c r="CK569" s="157"/>
      <c r="CL569" s="157"/>
      <c r="CM569" s="157"/>
      <c r="CN569" s="157"/>
      <c r="CO569" s="157"/>
      <c r="CP569" s="157"/>
      <c r="CQ569" s="157"/>
      <c r="CR569" s="157"/>
      <c r="CS569" s="157"/>
      <c r="CT569" s="157"/>
      <c r="CU569" s="157"/>
      <c r="CV569" s="157"/>
      <c r="CW569" s="157"/>
      <c r="CX569" s="157"/>
      <c r="CY569" s="157"/>
      <c r="CZ569" s="157"/>
      <c r="DA569" s="157"/>
      <c r="DB569" s="157"/>
      <c r="DC569" s="157"/>
      <c r="DD569" s="157"/>
      <c r="DE569" s="157"/>
      <c r="DF569" s="157"/>
      <c r="DG569" s="157"/>
      <c r="DH569" s="157"/>
      <c r="DI569" s="157"/>
      <c r="DJ569" s="157"/>
      <c r="DK569" s="157"/>
      <c r="DL569" s="157"/>
      <c r="DM569" s="157"/>
      <c r="DN569" s="157"/>
      <c r="DO569" s="157"/>
      <c r="DP569" s="157"/>
      <c r="DQ569" s="157"/>
      <c r="DR569" s="157"/>
      <c r="DS569" s="157"/>
      <c r="DT569" s="157"/>
      <c r="DU569" s="157"/>
      <c r="DV569" s="157"/>
      <c r="DW569" s="157"/>
      <c r="DX569" s="157"/>
      <c r="DY569" s="157"/>
      <c r="DZ569" s="157"/>
      <c r="EA569" s="157"/>
      <c r="EB569" s="157"/>
      <c r="EC569" s="157"/>
      <c r="ED569" s="157"/>
      <c r="EE569" s="157"/>
    </row>
    <row r="570" spans="1:135" ht="9.75" customHeight="1">
      <c r="A570" s="157"/>
      <c r="B570" s="157"/>
      <c r="C570" s="157"/>
      <c r="D570" s="157"/>
      <c r="E570" s="157"/>
      <c r="F570" s="157"/>
      <c r="G570" s="157"/>
      <c r="H570" s="157"/>
      <c r="I570" s="494"/>
      <c r="J570" s="494"/>
      <c r="K570" s="494"/>
      <c r="L570" s="494"/>
      <c r="M570" s="494"/>
      <c r="N570" s="494"/>
      <c r="O570" s="494"/>
      <c r="P570" s="494"/>
      <c r="Q570" s="494"/>
      <c r="R570" s="494"/>
      <c r="S570" s="494"/>
      <c r="T570" s="494"/>
      <c r="U570" s="494"/>
      <c r="V570" s="494"/>
      <c r="W570" s="494"/>
      <c r="X570" s="494"/>
      <c r="Y570" s="494"/>
      <c r="Z570" s="494"/>
      <c r="AA570" s="494"/>
      <c r="AB570" s="494"/>
      <c r="AH570" s="492"/>
      <c r="AI570" s="157"/>
      <c r="AJ570" s="157"/>
      <c r="AK570" s="525"/>
      <c r="AL570" s="525"/>
      <c r="AM570" s="525"/>
      <c r="AN570" s="157"/>
      <c r="AO570" s="157"/>
      <c r="AP570" s="525"/>
      <c r="AQ570" s="525"/>
      <c r="AR570" s="525"/>
      <c r="AS570" s="525"/>
      <c r="AT570" s="525"/>
      <c r="AU570" s="525"/>
      <c r="AV570" s="525"/>
      <c r="AW570" s="525"/>
      <c r="AX570" s="525"/>
      <c r="AY570" s="525"/>
      <c r="AZ570" s="525"/>
      <c r="BA570" s="157"/>
      <c r="BB570" s="157"/>
      <c r="BC570" s="157"/>
      <c r="BD570" s="157"/>
      <c r="BE570" s="157"/>
      <c r="BF570" s="157"/>
      <c r="BG570" s="157"/>
      <c r="BH570" s="157"/>
      <c r="BI570" s="157"/>
      <c r="BJ570" s="157"/>
      <c r="BK570" s="157"/>
      <c r="BL570" s="157"/>
      <c r="BM570" s="157"/>
      <c r="BN570" s="157"/>
      <c r="BO570" s="157"/>
      <c r="BP570" s="493"/>
      <c r="BQ570" s="157"/>
      <c r="BR570" s="494"/>
      <c r="BS570" s="157"/>
      <c r="BT570" s="157"/>
      <c r="BU570" s="157"/>
      <c r="BV570" s="157"/>
      <c r="BW570" s="157"/>
      <c r="BX570" s="157"/>
      <c r="BY570" s="157"/>
      <c r="BZ570" s="157"/>
      <c r="CA570" s="157"/>
      <c r="CB570" s="157"/>
      <c r="CC570" s="157"/>
      <c r="CD570" s="157"/>
      <c r="CE570" s="157"/>
      <c r="CF570" s="157"/>
      <c r="CG570" s="157"/>
      <c r="CH570" s="157"/>
      <c r="CI570" s="157"/>
      <c r="CJ570" s="157"/>
      <c r="CK570" s="157"/>
      <c r="CL570" s="157"/>
      <c r="CM570" s="157"/>
      <c r="CN570" s="157"/>
      <c r="CO570" s="157"/>
      <c r="CP570" s="157"/>
      <c r="CQ570" s="157"/>
      <c r="CR570" s="157"/>
      <c r="CS570" s="157"/>
      <c r="CT570" s="157"/>
      <c r="CU570" s="157"/>
      <c r="CV570" s="157"/>
      <c r="CW570" s="157"/>
      <c r="CX570" s="157"/>
      <c r="CY570" s="157"/>
      <c r="CZ570" s="157"/>
      <c r="DA570" s="157"/>
      <c r="DB570" s="157"/>
      <c r="DC570" s="157"/>
      <c r="DD570" s="157"/>
      <c r="DE570" s="157"/>
      <c r="DF570" s="157"/>
      <c r="DG570" s="157"/>
      <c r="DH570" s="157"/>
      <c r="DI570" s="157"/>
      <c r="DJ570" s="157"/>
      <c r="DK570" s="157"/>
      <c r="DL570" s="157"/>
      <c r="DM570" s="157"/>
      <c r="DN570" s="157"/>
      <c r="DO570" s="157"/>
      <c r="DP570" s="157"/>
      <c r="DQ570" s="157"/>
      <c r="DR570" s="157"/>
      <c r="DS570" s="157"/>
      <c r="DT570" s="157"/>
      <c r="DU570" s="157"/>
      <c r="DV570" s="157"/>
      <c r="DW570" s="157"/>
      <c r="DX570" s="157"/>
      <c r="DY570" s="157"/>
      <c r="DZ570" s="157"/>
      <c r="EA570" s="157"/>
      <c r="EB570" s="157"/>
      <c r="EC570" s="157"/>
      <c r="ED570" s="157"/>
      <c r="EE570" s="157"/>
    </row>
    <row r="571" spans="1:135" ht="9.75" customHeight="1">
      <c r="A571" s="157"/>
      <c r="B571" s="157"/>
      <c r="C571" s="157"/>
      <c r="D571" s="157"/>
      <c r="E571" s="157"/>
      <c r="F571" s="157"/>
      <c r="G571" s="157"/>
      <c r="H571" s="157"/>
      <c r="I571" s="494"/>
      <c r="J571" s="494"/>
      <c r="K571" s="494"/>
      <c r="L571" s="494"/>
      <c r="M571" s="494"/>
      <c r="N571" s="494"/>
      <c r="O571" s="494"/>
      <c r="P571" s="494"/>
      <c r="Q571" s="494"/>
      <c r="R571" s="494"/>
      <c r="S571" s="494"/>
      <c r="T571" s="494"/>
      <c r="U571" s="494"/>
      <c r="V571" s="494"/>
      <c r="W571" s="494"/>
      <c r="X571" s="494"/>
      <c r="Y571" s="494"/>
      <c r="Z571" s="494"/>
      <c r="AA571" s="494"/>
      <c r="AB571" s="494"/>
      <c r="AH571" s="492"/>
      <c r="AI571" s="157"/>
      <c r="AJ571" s="157"/>
      <c r="AK571" s="525"/>
      <c r="AL571" s="525"/>
      <c r="AM571" s="525"/>
      <c r="AN571" s="157"/>
      <c r="AO571" s="157"/>
      <c r="AP571" s="525"/>
      <c r="AQ571" s="525"/>
      <c r="AR571" s="525"/>
      <c r="AS571" s="525"/>
      <c r="AT571" s="525"/>
      <c r="AU571" s="525"/>
      <c r="AV571" s="525"/>
      <c r="AW571" s="525"/>
      <c r="AX571" s="525"/>
      <c r="AY571" s="525"/>
      <c r="AZ571" s="525"/>
      <c r="BA571" s="157"/>
      <c r="BB571" s="157"/>
      <c r="BC571" s="157"/>
      <c r="BD571" s="157"/>
      <c r="BE571" s="157"/>
      <c r="BF571" s="157"/>
      <c r="BG571" s="157"/>
      <c r="BH571" s="157"/>
      <c r="BI571" s="157"/>
      <c r="BJ571" s="157"/>
      <c r="BK571" s="157"/>
      <c r="BL571" s="157"/>
      <c r="BM571" s="157"/>
      <c r="BN571" s="157"/>
      <c r="BO571" s="157"/>
      <c r="BP571" s="493"/>
      <c r="BQ571" s="157"/>
      <c r="BR571" s="494"/>
      <c r="BS571" s="157"/>
      <c r="BT571" s="157"/>
      <c r="BU571" s="157"/>
      <c r="BV571" s="157"/>
      <c r="BW571" s="157"/>
      <c r="BX571" s="157"/>
      <c r="BY571" s="157"/>
      <c r="BZ571" s="157"/>
      <c r="CA571" s="157"/>
      <c r="CB571" s="157"/>
      <c r="CC571" s="157"/>
      <c r="CD571" s="157"/>
      <c r="CE571" s="157"/>
      <c r="CF571" s="157"/>
      <c r="CG571" s="157"/>
      <c r="CH571" s="157"/>
      <c r="CI571" s="157"/>
      <c r="CJ571" s="157"/>
      <c r="CK571" s="157"/>
      <c r="CL571" s="157"/>
      <c r="CM571" s="157"/>
      <c r="CN571" s="157"/>
      <c r="CO571" s="157"/>
      <c r="CP571" s="157"/>
      <c r="CQ571" s="157"/>
      <c r="CR571" s="157"/>
      <c r="CS571" s="157"/>
      <c r="CT571" s="157"/>
      <c r="CU571" s="157"/>
      <c r="CV571" s="157"/>
      <c r="CW571" s="157"/>
      <c r="CX571" s="157"/>
      <c r="CY571" s="157"/>
      <c r="CZ571" s="157"/>
      <c r="DA571" s="157"/>
      <c r="DB571" s="157"/>
      <c r="DC571" s="157"/>
      <c r="DD571" s="157"/>
      <c r="DE571" s="157"/>
      <c r="DF571" s="157"/>
      <c r="DG571" s="157"/>
      <c r="DH571" s="157"/>
      <c r="DI571" s="157"/>
      <c r="DJ571" s="157"/>
      <c r="DK571" s="157"/>
      <c r="DL571" s="157"/>
      <c r="DM571" s="157"/>
      <c r="DN571" s="157"/>
      <c r="DO571" s="157"/>
      <c r="DP571" s="157"/>
      <c r="DQ571" s="157"/>
      <c r="DR571" s="157"/>
      <c r="DS571" s="157"/>
      <c r="DT571" s="157"/>
      <c r="DU571" s="157"/>
      <c r="DV571" s="157"/>
      <c r="DW571" s="157"/>
      <c r="DX571" s="157"/>
      <c r="DY571" s="157"/>
      <c r="DZ571" s="157"/>
      <c r="EA571" s="157"/>
      <c r="EB571" s="157"/>
      <c r="EC571" s="157"/>
      <c r="ED571" s="157"/>
      <c r="EE571" s="157"/>
    </row>
    <row r="572" spans="1:135" ht="9.75" customHeight="1">
      <c r="A572" s="157"/>
      <c r="B572" s="157"/>
      <c r="C572" s="157"/>
      <c r="D572" s="157"/>
      <c r="E572" s="157"/>
      <c r="F572" s="157"/>
      <c r="G572" s="157"/>
      <c r="H572" s="157"/>
      <c r="I572" s="494"/>
      <c r="J572" s="494"/>
      <c r="K572" s="494"/>
      <c r="L572" s="494"/>
      <c r="M572" s="494"/>
      <c r="N572" s="494"/>
      <c r="O572" s="494"/>
      <c r="P572" s="494"/>
      <c r="Q572" s="494"/>
      <c r="R572" s="494"/>
      <c r="S572" s="494"/>
      <c r="T572" s="494"/>
      <c r="U572" s="494"/>
      <c r="V572" s="494"/>
      <c r="W572" s="494"/>
      <c r="X572" s="494"/>
      <c r="Y572" s="494"/>
      <c r="Z572" s="494"/>
      <c r="AA572" s="494"/>
      <c r="AB572" s="494"/>
      <c r="AH572" s="492"/>
      <c r="AI572" s="157"/>
      <c r="AJ572" s="157"/>
      <c r="AK572" s="525"/>
      <c r="AL572" s="525"/>
      <c r="AM572" s="525"/>
      <c r="AN572" s="157"/>
      <c r="AO572" s="157"/>
      <c r="AP572" s="525"/>
      <c r="AQ572" s="525"/>
      <c r="AR572" s="525"/>
      <c r="AS572" s="525"/>
      <c r="AT572" s="525"/>
      <c r="AU572" s="525"/>
      <c r="AV572" s="525"/>
      <c r="AW572" s="525"/>
      <c r="AX572" s="525"/>
      <c r="AY572" s="525"/>
      <c r="AZ572" s="525"/>
      <c r="BA572" s="157"/>
      <c r="BB572" s="157"/>
      <c r="BC572" s="157"/>
      <c r="BD572" s="157"/>
      <c r="BE572" s="157"/>
      <c r="BF572" s="157"/>
      <c r="BG572" s="157"/>
      <c r="BH572" s="157"/>
      <c r="BI572" s="157"/>
      <c r="BJ572" s="157"/>
      <c r="BK572" s="157"/>
      <c r="BL572" s="157"/>
      <c r="BM572" s="157"/>
      <c r="BN572" s="157"/>
      <c r="BO572" s="157"/>
      <c r="BP572" s="493"/>
      <c r="BQ572" s="157"/>
      <c r="BR572" s="494"/>
      <c r="BS572" s="157"/>
      <c r="BT572" s="157"/>
      <c r="BU572" s="157"/>
      <c r="BV572" s="157"/>
      <c r="BW572" s="157"/>
      <c r="BX572" s="157"/>
      <c r="BY572" s="157"/>
      <c r="BZ572" s="157"/>
      <c r="CA572" s="157"/>
      <c r="CB572" s="157"/>
      <c r="CC572" s="157"/>
      <c r="CD572" s="157"/>
      <c r="CE572" s="157"/>
      <c r="CF572" s="157"/>
      <c r="CG572" s="157"/>
      <c r="CH572" s="157"/>
      <c r="CI572" s="157"/>
      <c r="CJ572" s="157"/>
      <c r="CK572" s="157"/>
      <c r="CL572" s="157"/>
      <c r="CM572" s="157"/>
      <c r="CN572" s="157"/>
      <c r="CO572" s="157"/>
      <c r="CP572" s="157"/>
      <c r="CQ572" s="157"/>
      <c r="CR572" s="157"/>
      <c r="CS572" s="157"/>
      <c r="CT572" s="157"/>
      <c r="CU572" s="157"/>
      <c r="CV572" s="157"/>
      <c r="CW572" s="157"/>
      <c r="CX572" s="157"/>
      <c r="CY572" s="157"/>
      <c r="CZ572" s="157"/>
      <c r="DA572" s="157"/>
      <c r="DB572" s="157"/>
      <c r="DC572" s="157"/>
      <c r="DD572" s="157"/>
      <c r="DE572" s="157"/>
      <c r="DF572" s="157"/>
      <c r="DG572" s="157"/>
      <c r="DH572" s="157"/>
      <c r="DI572" s="157"/>
      <c r="DJ572" s="157"/>
      <c r="DK572" s="157"/>
      <c r="DL572" s="157"/>
      <c r="DM572" s="157"/>
      <c r="DN572" s="157"/>
      <c r="DO572" s="157"/>
      <c r="DP572" s="157"/>
      <c r="DQ572" s="157"/>
      <c r="DR572" s="157"/>
      <c r="DS572" s="157"/>
      <c r="DT572" s="157"/>
      <c r="DU572" s="157"/>
      <c r="DV572" s="157"/>
      <c r="DW572" s="157"/>
      <c r="DX572" s="157"/>
      <c r="DY572" s="157"/>
      <c r="DZ572" s="157"/>
      <c r="EA572" s="157"/>
      <c r="EB572" s="157"/>
      <c r="EC572" s="157"/>
      <c r="ED572" s="157"/>
      <c r="EE572" s="157"/>
    </row>
    <row r="573" spans="1:135" ht="9.75" customHeight="1">
      <c r="A573" s="157"/>
      <c r="B573" s="157"/>
      <c r="C573" s="157"/>
      <c r="D573" s="157"/>
      <c r="E573" s="157"/>
      <c r="F573" s="157"/>
      <c r="G573" s="157"/>
      <c r="H573" s="157"/>
      <c r="I573" s="494"/>
      <c r="J573" s="494"/>
      <c r="K573" s="494"/>
      <c r="L573" s="494"/>
      <c r="M573" s="494"/>
      <c r="N573" s="494"/>
      <c r="O573" s="494"/>
      <c r="P573" s="494"/>
      <c r="Q573" s="494"/>
      <c r="R573" s="494"/>
      <c r="S573" s="494"/>
      <c r="T573" s="494"/>
      <c r="U573" s="494"/>
      <c r="V573" s="494"/>
      <c r="W573" s="494"/>
      <c r="X573" s="494"/>
      <c r="Y573" s="494"/>
      <c r="Z573" s="494"/>
      <c r="AA573" s="494"/>
      <c r="AB573" s="494"/>
      <c r="AH573" s="492"/>
      <c r="AI573" s="157"/>
      <c r="AJ573" s="157"/>
      <c r="AK573" s="525"/>
      <c r="AL573" s="525"/>
      <c r="AM573" s="525"/>
      <c r="AN573" s="157"/>
      <c r="AO573" s="157"/>
      <c r="AP573" s="525"/>
      <c r="AQ573" s="525"/>
      <c r="AR573" s="525"/>
      <c r="AS573" s="525"/>
      <c r="AT573" s="525"/>
      <c r="AU573" s="525"/>
      <c r="AV573" s="525"/>
      <c r="AW573" s="525"/>
      <c r="AX573" s="525"/>
      <c r="AY573" s="525"/>
      <c r="AZ573" s="525"/>
      <c r="BA573" s="157"/>
      <c r="BB573" s="157"/>
      <c r="BC573" s="157"/>
      <c r="BD573" s="157"/>
      <c r="BE573" s="157"/>
      <c r="BF573" s="157"/>
      <c r="BG573" s="157"/>
      <c r="BH573" s="157"/>
      <c r="BI573" s="157"/>
      <c r="BJ573" s="157"/>
      <c r="BK573" s="157"/>
      <c r="BL573" s="157"/>
      <c r="BM573" s="157"/>
      <c r="BN573" s="157"/>
      <c r="BO573" s="157"/>
      <c r="BP573" s="493"/>
      <c r="BQ573" s="157"/>
      <c r="BR573" s="494"/>
      <c r="BS573" s="157"/>
      <c r="BT573" s="157"/>
      <c r="BU573" s="157"/>
      <c r="BV573" s="157"/>
      <c r="BW573" s="157"/>
      <c r="BX573" s="157"/>
      <c r="BY573" s="157"/>
      <c r="BZ573" s="157"/>
      <c r="CA573" s="157"/>
      <c r="CB573" s="157"/>
      <c r="CC573" s="157"/>
      <c r="CD573" s="157"/>
      <c r="CE573" s="157"/>
      <c r="CF573" s="157"/>
      <c r="CG573" s="157"/>
      <c r="CH573" s="157"/>
      <c r="CI573" s="157"/>
      <c r="CJ573" s="157"/>
      <c r="CK573" s="157"/>
      <c r="CL573" s="157"/>
      <c r="CM573" s="157"/>
      <c r="CN573" s="157"/>
      <c r="CO573" s="157"/>
      <c r="CP573" s="157"/>
      <c r="CQ573" s="157"/>
      <c r="CR573" s="157"/>
      <c r="CS573" s="157"/>
      <c r="CT573" s="157"/>
      <c r="CU573" s="157"/>
      <c r="CV573" s="157"/>
      <c r="CW573" s="157"/>
      <c r="CX573" s="157"/>
      <c r="CY573" s="157"/>
      <c r="CZ573" s="157"/>
      <c r="DA573" s="157"/>
      <c r="DB573" s="157"/>
      <c r="DC573" s="157"/>
      <c r="DD573" s="157"/>
      <c r="DE573" s="157"/>
      <c r="DF573" s="157"/>
      <c r="DG573" s="157"/>
      <c r="DH573" s="157"/>
      <c r="DI573" s="157"/>
      <c r="DJ573" s="157"/>
      <c r="DK573" s="157"/>
      <c r="DL573" s="157"/>
      <c r="DM573" s="157"/>
      <c r="DN573" s="157"/>
      <c r="DO573" s="157"/>
      <c r="DP573" s="157"/>
      <c r="DQ573" s="157"/>
      <c r="DR573" s="157"/>
      <c r="DS573" s="157"/>
      <c r="DT573" s="157"/>
      <c r="DU573" s="157"/>
      <c r="DV573" s="157"/>
      <c r="DW573" s="157"/>
      <c r="DX573" s="157"/>
      <c r="DY573" s="157"/>
      <c r="DZ573" s="157"/>
      <c r="EA573" s="157"/>
      <c r="EB573" s="157"/>
      <c r="EC573" s="157"/>
      <c r="ED573" s="157"/>
      <c r="EE573" s="157"/>
    </row>
    <row r="574" spans="1:135" ht="9.75" customHeight="1">
      <c r="A574" s="157"/>
      <c r="B574" s="157"/>
      <c r="C574" s="157"/>
      <c r="D574" s="157"/>
      <c r="E574" s="157"/>
      <c r="F574" s="157"/>
      <c r="G574" s="157"/>
      <c r="H574" s="157"/>
      <c r="I574" s="494"/>
      <c r="J574" s="494"/>
      <c r="K574" s="494"/>
      <c r="L574" s="494"/>
      <c r="M574" s="494"/>
      <c r="N574" s="494"/>
      <c r="O574" s="494"/>
      <c r="P574" s="494"/>
      <c r="Q574" s="494"/>
      <c r="R574" s="494"/>
      <c r="S574" s="494"/>
      <c r="T574" s="494"/>
      <c r="U574" s="494"/>
      <c r="V574" s="494"/>
      <c r="W574" s="494"/>
      <c r="X574" s="494"/>
      <c r="Y574" s="494"/>
      <c r="Z574" s="494"/>
      <c r="AA574" s="494"/>
      <c r="AB574" s="494"/>
      <c r="AH574" s="492"/>
      <c r="AI574" s="157"/>
      <c r="AJ574" s="157"/>
      <c r="AK574" s="525"/>
      <c r="AL574" s="525"/>
      <c r="AM574" s="525"/>
      <c r="AN574" s="157"/>
      <c r="AO574" s="157"/>
      <c r="AP574" s="525"/>
      <c r="AQ574" s="525"/>
      <c r="AR574" s="525"/>
      <c r="AS574" s="525"/>
      <c r="AT574" s="525"/>
      <c r="AU574" s="525"/>
      <c r="AV574" s="525"/>
      <c r="AW574" s="525"/>
      <c r="AX574" s="525"/>
      <c r="AY574" s="525"/>
      <c r="AZ574" s="525"/>
      <c r="BA574" s="157"/>
      <c r="BB574" s="157"/>
      <c r="BC574" s="157"/>
      <c r="BD574" s="157"/>
      <c r="BE574" s="157"/>
      <c r="BF574" s="157"/>
      <c r="BG574" s="157"/>
      <c r="BH574" s="157"/>
      <c r="BI574" s="157"/>
      <c r="BJ574" s="157"/>
      <c r="BK574" s="157"/>
      <c r="BL574" s="157"/>
      <c r="BM574" s="157"/>
      <c r="BN574" s="157"/>
      <c r="BO574" s="157"/>
      <c r="BP574" s="493"/>
      <c r="BQ574" s="157"/>
      <c r="BR574" s="494"/>
      <c r="BS574" s="157"/>
      <c r="BT574" s="157"/>
      <c r="BU574" s="157"/>
      <c r="BV574" s="157"/>
      <c r="BW574" s="157"/>
      <c r="BX574" s="157"/>
      <c r="BY574" s="157"/>
      <c r="BZ574" s="157"/>
      <c r="CA574" s="157"/>
      <c r="CB574" s="157"/>
      <c r="CC574" s="157"/>
      <c r="CD574" s="157"/>
      <c r="CE574" s="157"/>
      <c r="CF574" s="157"/>
      <c r="CG574" s="157"/>
      <c r="CH574" s="157"/>
      <c r="CI574" s="157"/>
      <c r="CJ574" s="157"/>
      <c r="CK574" s="157"/>
      <c r="CL574" s="157"/>
      <c r="CM574" s="157"/>
      <c r="CN574" s="157"/>
      <c r="CO574" s="157"/>
      <c r="CP574" s="157"/>
      <c r="CQ574" s="157"/>
      <c r="CR574" s="157"/>
      <c r="CS574" s="157"/>
      <c r="CT574" s="157"/>
      <c r="CU574" s="157"/>
      <c r="CV574" s="157"/>
      <c r="CW574" s="157"/>
      <c r="CX574" s="157"/>
      <c r="CY574" s="157"/>
      <c r="CZ574" s="157"/>
      <c r="DA574" s="157"/>
      <c r="DB574" s="157"/>
      <c r="DC574" s="157"/>
      <c r="DD574" s="157"/>
      <c r="DE574" s="157"/>
      <c r="DF574" s="157"/>
      <c r="DG574" s="157"/>
      <c r="DH574" s="157"/>
      <c r="DI574" s="157"/>
      <c r="DJ574" s="157"/>
      <c r="DK574" s="157"/>
      <c r="DL574" s="157"/>
      <c r="DM574" s="157"/>
      <c r="DN574" s="157"/>
      <c r="DO574" s="157"/>
      <c r="DP574" s="157"/>
      <c r="DQ574" s="157"/>
      <c r="DR574" s="157"/>
      <c r="DS574" s="157"/>
      <c r="DT574" s="157"/>
      <c r="DU574" s="157"/>
      <c r="DV574" s="157"/>
      <c r="DW574" s="157"/>
      <c r="DX574" s="157"/>
      <c r="DY574" s="157"/>
      <c r="DZ574" s="157"/>
      <c r="EA574" s="157"/>
      <c r="EB574" s="157"/>
      <c r="EC574" s="157"/>
      <c r="ED574" s="157"/>
      <c r="EE574" s="157"/>
    </row>
    <row r="575" spans="1:135" ht="9.75" customHeight="1">
      <c r="A575" s="157"/>
      <c r="B575" s="157"/>
      <c r="C575" s="157"/>
      <c r="D575" s="157"/>
      <c r="E575" s="157"/>
      <c r="F575" s="157"/>
      <c r="G575" s="157"/>
      <c r="H575" s="157"/>
      <c r="I575" s="494"/>
      <c r="J575" s="494"/>
      <c r="K575" s="494"/>
      <c r="L575" s="494"/>
      <c r="M575" s="494"/>
      <c r="N575" s="494"/>
      <c r="O575" s="494"/>
      <c r="P575" s="494"/>
      <c r="Q575" s="494"/>
      <c r="R575" s="494"/>
      <c r="S575" s="494"/>
      <c r="T575" s="494"/>
      <c r="U575" s="494"/>
      <c r="V575" s="494"/>
      <c r="W575" s="494"/>
      <c r="X575" s="494"/>
      <c r="Y575" s="494"/>
      <c r="Z575" s="494"/>
      <c r="AA575" s="494"/>
      <c r="AB575" s="494"/>
      <c r="AH575" s="492"/>
      <c r="AI575" s="157"/>
      <c r="AJ575" s="157"/>
      <c r="AK575" s="525"/>
      <c r="AL575" s="525"/>
      <c r="AM575" s="525"/>
      <c r="AN575" s="157"/>
      <c r="AO575" s="157"/>
      <c r="AP575" s="525"/>
      <c r="AQ575" s="525"/>
      <c r="AR575" s="525"/>
      <c r="AS575" s="525"/>
      <c r="AT575" s="525"/>
      <c r="AU575" s="525"/>
      <c r="AV575" s="525"/>
      <c r="AW575" s="525"/>
      <c r="AX575" s="525"/>
      <c r="AY575" s="525"/>
      <c r="AZ575" s="525"/>
      <c r="BA575" s="157"/>
      <c r="BB575" s="157"/>
      <c r="BC575" s="157"/>
      <c r="BD575" s="157"/>
      <c r="BE575" s="157"/>
      <c r="BF575" s="157"/>
      <c r="BG575" s="157"/>
      <c r="BH575" s="157"/>
      <c r="BI575" s="157"/>
      <c r="BJ575" s="157"/>
      <c r="BK575" s="157"/>
      <c r="BL575" s="157"/>
      <c r="BM575" s="157"/>
      <c r="BN575" s="157"/>
      <c r="BO575" s="157"/>
      <c r="BP575" s="493"/>
      <c r="BQ575" s="157"/>
      <c r="BR575" s="494"/>
      <c r="BS575" s="157"/>
      <c r="BT575" s="157"/>
      <c r="BU575" s="157"/>
      <c r="BV575" s="157"/>
      <c r="BW575" s="157"/>
      <c r="BX575" s="157"/>
      <c r="BY575" s="157"/>
      <c r="BZ575" s="157"/>
      <c r="CA575" s="157"/>
      <c r="CB575" s="157"/>
      <c r="CC575" s="157"/>
      <c r="CD575" s="157"/>
      <c r="CE575" s="157"/>
      <c r="CF575" s="157"/>
      <c r="CG575" s="157"/>
      <c r="CH575" s="157"/>
      <c r="CI575" s="157"/>
      <c r="CJ575" s="157"/>
      <c r="CK575" s="157"/>
      <c r="CL575" s="157"/>
      <c r="CM575" s="157"/>
      <c r="CN575" s="157"/>
      <c r="CO575" s="157"/>
      <c r="CP575" s="157"/>
      <c r="CQ575" s="157"/>
      <c r="CR575" s="157"/>
      <c r="CS575" s="157"/>
      <c r="CT575" s="157"/>
      <c r="CU575" s="157"/>
      <c r="CV575" s="157"/>
      <c r="CW575" s="157"/>
      <c r="CX575" s="157"/>
      <c r="CY575" s="157"/>
      <c r="CZ575" s="157"/>
      <c r="DA575" s="157"/>
      <c r="DB575" s="157"/>
      <c r="DC575" s="157"/>
      <c r="DD575" s="157"/>
      <c r="DE575" s="157"/>
      <c r="DF575" s="157"/>
      <c r="DG575" s="157"/>
      <c r="DH575" s="157"/>
      <c r="DI575" s="157"/>
      <c r="DJ575" s="157"/>
      <c r="DK575" s="157"/>
      <c r="DL575" s="157"/>
      <c r="DM575" s="157"/>
      <c r="DN575" s="157"/>
      <c r="DO575" s="157"/>
      <c r="DP575" s="157"/>
      <c r="DQ575" s="157"/>
      <c r="DR575" s="157"/>
      <c r="DS575" s="157"/>
      <c r="DT575" s="157"/>
      <c r="DU575" s="157"/>
      <c r="DV575" s="157"/>
      <c r="DW575" s="157"/>
      <c r="DX575" s="157"/>
      <c r="DY575" s="157"/>
      <c r="DZ575" s="157"/>
      <c r="EA575" s="157"/>
      <c r="EB575" s="157"/>
      <c r="EC575" s="157"/>
      <c r="ED575" s="157"/>
      <c r="EE575" s="157"/>
    </row>
    <row r="576" spans="1:135" ht="9.75" customHeight="1">
      <c r="A576" s="157"/>
      <c r="B576" s="157"/>
      <c r="C576" s="157"/>
      <c r="D576" s="157"/>
      <c r="E576" s="157"/>
      <c r="F576" s="157"/>
      <c r="G576" s="157"/>
      <c r="H576" s="157"/>
      <c r="I576" s="494"/>
      <c r="J576" s="494"/>
      <c r="K576" s="494"/>
      <c r="L576" s="494"/>
      <c r="M576" s="494"/>
      <c r="N576" s="494"/>
      <c r="O576" s="494"/>
      <c r="P576" s="494"/>
      <c r="Q576" s="494"/>
      <c r="R576" s="494"/>
      <c r="S576" s="494"/>
      <c r="T576" s="494"/>
      <c r="U576" s="494"/>
      <c r="V576" s="494"/>
      <c r="W576" s="494"/>
      <c r="X576" s="494"/>
      <c r="Y576" s="494"/>
      <c r="Z576" s="494"/>
      <c r="AA576" s="494"/>
      <c r="AB576" s="494"/>
      <c r="AH576" s="492"/>
      <c r="AI576" s="157"/>
      <c r="AJ576" s="157"/>
      <c r="AK576" s="525"/>
      <c r="AL576" s="525"/>
      <c r="AM576" s="525"/>
      <c r="AN576" s="157"/>
      <c r="AO576" s="157"/>
      <c r="AP576" s="525"/>
      <c r="AQ576" s="525"/>
      <c r="AR576" s="525"/>
      <c r="AS576" s="525"/>
      <c r="AT576" s="525"/>
      <c r="AU576" s="525"/>
      <c r="AV576" s="525"/>
      <c r="AW576" s="525"/>
      <c r="AX576" s="525"/>
      <c r="AY576" s="525"/>
      <c r="AZ576" s="525"/>
      <c r="BA576" s="157"/>
      <c r="BB576" s="157"/>
      <c r="BC576" s="157"/>
      <c r="BD576" s="157"/>
      <c r="BE576" s="157"/>
      <c r="BF576" s="157"/>
      <c r="BG576" s="157"/>
      <c r="BH576" s="157"/>
      <c r="BI576" s="157"/>
      <c r="BJ576" s="157"/>
      <c r="BK576" s="157"/>
      <c r="BL576" s="157"/>
      <c r="BM576" s="157"/>
      <c r="BN576" s="157"/>
      <c r="BO576" s="157"/>
      <c r="BP576" s="493"/>
      <c r="BQ576" s="157"/>
      <c r="BR576" s="494"/>
      <c r="BS576" s="157"/>
      <c r="BT576" s="157"/>
      <c r="BU576" s="157"/>
      <c r="BV576" s="157"/>
      <c r="BW576" s="157"/>
      <c r="BX576" s="157"/>
      <c r="BY576" s="157"/>
      <c r="BZ576" s="157"/>
      <c r="CA576" s="157"/>
      <c r="CB576" s="157"/>
      <c r="CC576" s="157"/>
      <c r="CD576" s="157"/>
      <c r="CE576" s="157"/>
      <c r="CF576" s="157"/>
      <c r="CG576" s="157"/>
      <c r="CH576" s="157"/>
      <c r="CI576" s="157"/>
      <c r="CJ576" s="157"/>
      <c r="CK576" s="157"/>
      <c r="CL576" s="157"/>
      <c r="CM576" s="157"/>
      <c r="CN576" s="157"/>
      <c r="CO576" s="157"/>
      <c r="CP576" s="157"/>
      <c r="CQ576" s="157"/>
      <c r="CR576" s="157"/>
      <c r="CS576" s="157"/>
      <c r="CT576" s="157"/>
      <c r="CU576" s="157"/>
      <c r="CV576" s="157"/>
      <c r="CW576" s="157"/>
      <c r="CX576" s="157"/>
      <c r="CY576" s="157"/>
      <c r="CZ576" s="157"/>
      <c r="DA576" s="157"/>
      <c r="DB576" s="157"/>
      <c r="DC576" s="157"/>
      <c r="DD576" s="157"/>
      <c r="DE576" s="157"/>
      <c r="DF576" s="157"/>
      <c r="DG576" s="157"/>
      <c r="DH576" s="157"/>
      <c r="DI576" s="157"/>
      <c r="DJ576" s="157"/>
      <c r="DK576" s="157"/>
      <c r="DL576" s="157"/>
      <c r="DM576" s="157"/>
      <c r="DN576" s="157"/>
      <c r="DO576" s="157"/>
      <c r="DP576" s="157"/>
      <c r="DQ576" s="157"/>
      <c r="DR576" s="157"/>
      <c r="DS576" s="157"/>
      <c r="DT576" s="157"/>
      <c r="DU576" s="157"/>
      <c r="DV576" s="157"/>
      <c r="DW576" s="157"/>
      <c r="DX576" s="157"/>
      <c r="DY576" s="157"/>
      <c r="DZ576" s="157"/>
      <c r="EA576" s="157"/>
      <c r="EB576" s="157"/>
      <c r="EC576" s="157"/>
      <c r="ED576" s="157"/>
      <c r="EE576" s="157"/>
    </row>
    <row r="577" spans="1:135" ht="9.75" customHeight="1">
      <c r="A577" s="157"/>
      <c r="B577" s="157"/>
      <c r="C577" s="157"/>
      <c r="D577" s="157"/>
      <c r="E577" s="157"/>
      <c r="F577" s="157"/>
      <c r="G577" s="157"/>
      <c r="H577" s="157"/>
      <c r="I577" s="494"/>
      <c r="J577" s="494"/>
      <c r="K577" s="494"/>
      <c r="L577" s="494"/>
      <c r="M577" s="494"/>
      <c r="N577" s="494"/>
      <c r="O577" s="494"/>
      <c r="P577" s="494"/>
      <c r="Q577" s="494"/>
      <c r="R577" s="494"/>
      <c r="S577" s="494"/>
      <c r="T577" s="494"/>
      <c r="U577" s="494"/>
      <c r="V577" s="494"/>
      <c r="W577" s="494"/>
      <c r="X577" s="494"/>
      <c r="Y577" s="494"/>
      <c r="Z577" s="494"/>
      <c r="AA577" s="494"/>
      <c r="AB577" s="494"/>
      <c r="AH577" s="492"/>
      <c r="AI577" s="157"/>
      <c r="AJ577" s="157"/>
      <c r="AK577" s="525"/>
      <c r="AL577" s="525"/>
      <c r="AM577" s="525"/>
      <c r="AN577" s="157"/>
      <c r="AO577" s="157"/>
      <c r="AP577" s="525"/>
      <c r="AQ577" s="525"/>
      <c r="AR577" s="525"/>
      <c r="AS577" s="525"/>
      <c r="AT577" s="525"/>
      <c r="AU577" s="525"/>
      <c r="AV577" s="525"/>
      <c r="AW577" s="525"/>
      <c r="AX577" s="525"/>
      <c r="AY577" s="525"/>
      <c r="AZ577" s="525"/>
      <c r="BA577" s="157"/>
      <c r="BB577" s="157"/>
      <c r="BC577" s="157"/>
      <c r="BD577" s="157"/>
      <c r="BE577" s="157"/>
      <c r="BF577" s="157"/>
      <c r="BG577" s="157"/>
      <c r="BH577" s="157"/>
      <c r="BI577" s="157"/>
      <c r="BJ577" s="157"/>
      <c r="BK577" s="157"/>
      <c r="BL577" s="157"/>
      <c r="BM577" s="157"/>
      <c r="BN577" s="157"/>
      <c r="BO577" s="157"/>
      <c r="BP577" s="493"/>
      <c r="BQ577" s="157"/>
      <c r="BR577" s="494"/>
      <c r="BS577" s="157"/>
      <c r="BT577" s="157"/>
      <c r="BU577" s="157"/>
      <c r="BV577" s="157"/>
      <c r="BW577" s="157"/>
      <c r="BX577" s="157"/>
      <c r="BY577" s="157"/>
      <c r="BZ577" s="157"/>
      <c r="CA577" s="157"/>
      <c r="CB577" s="157"/>
      <c r="CC577" s="157"/>
      <c r="CD577" s="157"/>
      <c r="CE577" s="157"/>
      <c r="CF577" s="157"/>
      <c r="CG577" s="157"/>
      <c r="CH577" s="157"/>
      <c r="CI577" s="157"/>
      <c r="CJ577" s="157"/>
      <c r="CK577" s="157"/>
      <c r="CL577" s="157"/>
      <c r="CM577" s="157"/>
      <c r="CN577" s="157"/>
      <c r="CO577" s="157"/>
      <c r="CP577" s="157"/>
      <c r="CQ577" s="157"/>
      <c r="CR577" s="157"/>
      <c r="CS577" s="157"/>
      <c r="CT577" s="157"/>
      <c r="CU577" s="157"/>
      <c r="CV577" s="157"/>
      <c r="CW577" s="157"/>
      <c r="CX577" s="157"/>
      <c r="CY577" s="157"/>
      <c r="CZ577" s="157"/>
      <c r="DA577" s="157"/>
      <c r="DB577" s="157"/>
      <c r="DC577" s="157"/>
      <c r="DD577" s="157"/>
      <c r="DE577" s="157"/>
      <c r="DF577" s="157"/>
      <c r="DG577" s="157"/>
      <c r="DH577" s="157"/>
      <c r="DI577" s="157"/>
      <c r="DJ577" s="157"/>
      <c r="DK577" s="157"/>
      <c r="DL577" s="157"/>
      <c r="DM577" s="157"/>
      <c r="DN577" s="157"/>
      <c r="DO577" s="157"/>
      <c r="DP577" s="157"/>
      <c r="DQ577" s="157"/>
      <c r="DR577" s="157"/>
      <c r="DS577" s="157"/>
      <c r="DT577" s="157"/>
      <c r="DU577" s="157"/>
      <c r="DV577" s="157"/>
      <c r="DW577" s="157"/>
      <c r="DX577" s="157"/>
      <c r="DY577" s="157"/>
      <c r="DZ577" s="157"/>
      <c r="EA577" s="157"/>
      <c r="EB577" s="157"/>
      <c r="EC577" s="157"/>
      <c r="ED577" s="157"/>
      <c r="EE577" s="157"/>
    </row>
    <row r="578" spans="1:135" ht="9.75" customHeight="1">
      <c r="A578" s="157"/>
      <c r="B578" s="157"/>
      <c r="C578" s="157"/>
      <c r="D578" s="157"/>
      <c r="E578" s="157"/>
      <c r="F578" s="157"/>
      <c r="G578" s="157"/>
      <c r="H578" s="157"/>
      <c r="I578" s="494"/>
      <c r="J578" s="494"/>
      <c r="K578" s="494"/>
      <c r="L578" s="494"/>
      <c r="M578" s="494"/>
      <c r="N578" s="494"/>
      <c r="O578" s="494"/>
      <c r="P578" s="494"/>
      <c r="Q578" s="494"/>
      <c r="R578" s="494"/>
      <c r="S578" s="494"/>
      <c r="T578" s="494"/>
      <c r="U578" s="494"/>
      <c r="V578" s="494"/>
      <c r="W578" s="494"/>
      <c r="X578" s="494"/>
      <c r="Y578" s="494"/>
      <c r="Z578" s="494"/>
      <c r="AA578" s="494"/>
      <c r="AB578" s="494"/>
      <c r="AH578" s="492"/>
      <c r="AI578" s="157"/>
      <c r="AJ578" s="157"/>
      <c r="AK578" s="525"/>
      <c r="AL578" s="525"/>
      <c r="AM578" s="525"/>
      <c r="AN578" s="157"/>
      <c r="AO578" s="157"/>
      <c r="AP578" s="525"/>
      <c r="AQ578" s="525"/>
      <c r="AR578" s="525"/>
      <c r="AS578" s="525"/>
      <c r="AT578" s="525"/>
      <c r="AU578" s="525"/>
      <c r="AV578" s="525"/>
      <c r="AW578" s="525"/>
      <c r="AX578" s="525"/>
      <c r="AY578" s="525"/>
      <c r="AZ578" s="525"/>
      <c r="BA578" s="157"/>
      <c r="BB578" s="157"/>
      <c r="BC578" s="157"/>
      <c r="BD578" s="157"/>
      <c r="BE578" s="157"/>
      <c r="BF578" s="157"/>
      <c r="BG578" s="157"/>
      <c r="BH578" s="157"/>
      <c r="BI578" s="157"/>
      <c r="BJ578" s="157"/>
      <c r="BK578" s="157"/>
      <c r="BL578" s="157"/>
      <c r="BM578" s="157"/>
      <c r="BN578" s="157"/>
      <c r="BO578" s="157"/>
      <c r="BP578" s="493"/>
      <c r="BQ578" s="157"/>
      <c r="BR578" s="494"/>
      <c r="BS578" s="157"/>
      <c r="BT578" s="157"/>
      <c r="BU578" s="157"/>
      <c r="BV578" s="157"/>
      <c r="BW578" s="157"/>
      <c r="BX578" s="157"/>
      <c r="BY578" s="157"/>
      <c r="BZ578" s="157"/>
      <c r="CA578" s="157"/>
      <c r="CB578" s="157"/>
      <c r="CC578" s="157"/>
      <c r="CD578" s="157"/>
      <c r="CE578" s="157"/>
      <c r="CF578" s="157"/>
      <c r="CG578" s="157"/>
      <c r="CH578" s="157"/>
      <c r="CI578" s="157"/>
      <c r="CJ578" s="157"/>
      <c r="CK578" s="157"/>
      <c r="CL578" s="157"/>
      <c r="CM578" s="157"/>
      <c r="CN578" s="157"/>
      <c r="CO578" s="157"/>
      <c r="CP578" s="157"/>
      <c r="CQ578" s="157"/>
      <c r="CR578" s="157"/>
      <c r="CS578" s="157"/>
      <c r="CT578" s="157"/>
      <c r="CU578" s="157"/>
      <c r="CV578" s="157"/>
      <c r="CW578" s="157"/>
      <c r="CX578" s="157"/>
      <c r="CY578" s="157"/>
      <c r="CZ578" s="157"/>
      <c r="DA578" s="157"/>
      <c r="DB578" s="157"/>
      <c r="DC578" s="157"/>
      <c r="DD578" s="157"/>
      <c r="DE578" s="157"/>
      <c r="DF578" s="157"/>
      <c r="DG578" s="157"/>
      <c r="DH578" s="157"/>
      <c r="DI578" s="157"/>
      <c r="DJ578" s="157"/>
      <c r="DK578" s="157"/>
      <c r="DL578" s="157"/>
      <c r="DM578" s="157"/>
      <c r="DN578" s="157"/>
      <c r="DO578" s="157"/>
      <c r="DP578" s="157"/>
      <c r="DQ578" s="157"/>
      <c r="DR578" s="157"/>
      <c r="DS578" s="157"/>
      <c r="DT578" s="157"/>
      <c r="DU578" s="157"/>
      <c r="DV578" s="157"/>
      <c r="DW578" s="157"/>
      <c r="DX578" s="157"/>
      <c r="DY578" s="157"/>
      <c r="DZ578" s="157"/>
      <c r="EA578" s="157"/>
      <c r="EB578" s="157"/>
      <c r="EC578" s="157"/>
      <c r="ED578" s="157"/>
      <c r="EE578" s="157"/>
    </row>
    <row r="579" spans="1:135" ht="9.75" customHeight="1">
      <c r="A579" s="157"/>
      <c r="B579" s="157"/>
      <c r="C579" s="157"/>
      <c r="D579" s="157"/>
      <c r="E579" s="157"/>
      <c r="F579" s="157"/>
      <c r="G579" s="157"/>
      <c r="H579" s="157"/>
      <c r="I579" s="494"/>
      <c r="J579" s="494"/>
      <c r="K579" s="494"/>
      <c r="L579" s="494"/>
      <c r="M579" s="494"/>
      <c r="N579" s="494"/>
      <c r="O579" s="494"/>
      <c r="P579" s="494"/>
      <c r="Q579" s="494"/>
      <c r="R579" s="494"/>
      <c r="S579" s="494"/>
      <c r="T579" s="494"/>
      <c r="U579" s="494"/>
      <c r="V579" s="494"/>
      <c r="W579" s="494"/>
      <c r="X579" s="494"/>
      <c r="Y579" s="494"/>
      <c r="Z579" s="494"/>
      <c r="AA579" s="494"/>
      <c r="AB579" s="494"/>
      <c r="AH579" s="492"/>
      <c r="AI579" s="157"/>
      <c r="AJ579" s="157"/>
      <c r="AK579" s="525"/>
      <c r="AL579" s="525"/>
      <c r="AM579" s="525"/>
      <c r="AN579" s="157"/>
      <c r="AO579" s="157"/>
      <c r="AP579" s="525"/>
      <c r="AQ579" s="525"/>
      <c r="AR579" s="525"/>
      <c r="AS579" s="525"/>
      <c r="AT579" s="525"/>
      <c r="AU579" s="525"/>
      <c r="AV579" s="525"/>
      <c r="AW579" s="525"/>
      <c r="AX579" s="525"/>
      <c r="AY579" s="525"/>
      <c r="AZ579" s="525"/>
      <c r="BA579" s="157"/>
      <c r="BB579" s="157"/>
      <c r="BC579" s="157"/>
      <c r="BD579" s="157"/>
      <c r="BE579" s="157"/>
      <c r="BF579" s="157"/>
      <c r="BG579" s="157"/>
      <c r="BH579" s="157"/>
      <c r="BI579" s="157"/>
      <c r="BJ579" s="157"/>
      <c r="BK579" s="157"/>
      <c r="BL579" s="157"/>
      <c r="BM579" s="157"/>
      <c r="BN579" s="157"/>
      <c r="BO579" s="157"/>
      <c r="BP579" s="493"/>
      <c r="BQ579" s="157"/>
      <c r="BR579" s="494"/>
      <c r="BS579" s="157"/>
      <c r="BT579" s="157"/>
      <c r="BU579" s="157"/>
      <c r="BV579" s="157"/>
      <c r="BW579" s="157"/>
      <c r="BX579" s="157"/>
      <c r="BY579" s="157"/>
      <c r="BZ579" s="157"/>
      <c r="CA579" s="157"/>
      <c r="CB579" s="157"/>
      <c r="CC579" s="157"/>
      <c r="CD579" s="157"/>
      <c r="CE579" s="157"/>
      <c r="CF579" s="157"/>
      <c r="CG579" s="157"/>
      <c r="CH579" s="157"/>
      <c r="CI579" s="157"/>
      <c r="CJ579" s="157"/>
      <c r="CK579" s="157"/>
      <c r="CL579" s="157"/>
      <c r="CM579" s="157"/>
      <c r="CN579" s="157"/>
      <c r="CO579" s="157"/>
      <c r="CP579" s="157"/>
      <c r="CQ579" s="157"/>
      <c r="CR579" s="157"/>
      <c r="CS579" s="157"/>
      <c r="CT579" s="157"/>
      <c r="CU579" s="157"/>
      <c r="CV579" s="157"/>
      <c r="CW579" s="157"/>
      <c r="CX579" s="157"/>
      <c r="CY579" s="157"/>
      <c r="CZ579" s="157"/>
      <c r="DA579" s="157"/>
      <c r="DB579" s="157"/>
      <c r="DC579" s="157"/>
      <c r="DD579" s="157"/>
      <c r="DE579" s="157"/>
      <c r="DF579" s="157"/>
      <c r="DG579" s="157"/>
      <c r="DH579" s="157"/>
      <c r="DI579" s="157"/>
      <c r="DJ579" s="157"/>
      <c r="DK579" s="157"/>
      <c r="DL579" s="157"/>
      <c r="DM579" s="157"/>
      <c r="DN579" s="157"/>
      <c r="DO579" s="157"/>
      <c r="DP579" s="157"/>
      <c r="DQ579" s="157"/>
      <c r="DR579" s="157"/>
      <c r="DS579" s="157"/>
      <c r="DT579" s="157"/>
      <c r="DU579" s="157"/>
      <c r="DV579" s="157"/>
      <c r="DW579" s="157"/>
      <c r="DX579" s="157"/>
      <c r="DY579" s="157"/>
      <c r="DZ579" s="157"/>
      <c r="EA579" s="157"/>
      <c r="EB579" s="157"/>
      <c r="EC579" s="157"/>
      <c r="ED579" s="157"/>
      <c r="EE579" s="157"/>
    </row>
    <row r="580" spans="1:135" ht="9.75" customHeight="1">
      <c r="A580" s="157"/>
      <c r="B580" s="157"/>
      <c r="C580" s="157"/>
      <c r="D580" s="157"/>
      <c r="E580" s="157"/>
      <c r="F580" s="157"/>
      <c r="G580" s="157"/>
      <c r="H580" s="157"/>
      <c r="I580" s="494"/>
      <c r="J580" s="494"/>
      <c r="K580" s="494"/>
      <c r="L580" s="494"/>
      <c r="M580" s="494"/>
      <c r="N580" s="494"/>
      <c r="O580" s="494"/>
      <c r="P580" s="494"/>
      <c r="Q580" s="494"/>
      <c r="R580" s="494"/>
      <c r="S580" s="494"/>
      <c r="T580" s="494"/>
      <c r="U580" s="494"/>
      <c r="V580" s="494"/>
      <c r="W580" s="494"/>
      <c r="X580" s="494"/>
      <c r="Y580" s="494"/>
      <c r="Z580" s="494"/>
      <c r="AA580" s="494"/>
      <c r="AB580" s="494"/>
      <c r="AH580" s="492"/>
      <c r="AI580" s="157"/>
      <c r="AJ580" s="157"/>
      <c r="AK580" s="525"/>
      <c r="AL580" s="525"/>
      <c r="AM580" s="525"/>
      <c r="AN580" s="157"/>
      <c r="AO580" s="157"/>
      <c r="AP580" s="525"/>
      <c r="AQ580" s="525"/>
      <c r="AR580" s="525"/>
      <c r="AS580" s="525"/>
      <c r="AT580" s="525"/>
      <c r="AU580" s="525"/>
      <c r="AV580" s="525"/>
      <c r="AW580" s="525"/>
      <c r="AX580" s="525"/>
      <c r="AY580" s="525"/>
      <c r="AZ580" s="525"/>
      <c r="BA580" s="157"/>
      <c r="BB580" s="157"/>
      <c r="BC580" s="157"/>
      <c r="BD580" s="157"/>
      <c r="BE580" s="157"/>
      <c r="BF580" s="157"/>
      <c r="BG580" s="157"/>
      <c r="BH580" s="157"/>
      <c r="BI580" s="157"/>
      <c r="BJ580" s="157"/>
      <c r="BK580" s="157"/>
      <c r="BL580" s="157"/>
      <c r="BM580" s="157"/>
      <c r="BN580" s="157"/>
      <c r="BO580" s="157"/>
      <c r="BP580" s="493"/>
      <c r="BQ580" s="157"/>
      <c r="BR580" s="494"/>
      <c r="BS580" s="157"/>
      <c r="BT580" s="157"/>
      <c r="BU580" s="157"/>
      <c r="BV580" s="157"/>
      <c r="BW580" s="157"/>
      <c r="BX580" s="157"/>
      <c r="BY580" s="157"/>
      <c r="BZ580" s="157"/>
      <c r="CA580" s="157"/>
      <c r="CB580" s="157"/>
      <c r="CC580" s="157"/>
      <c r="CD580" s="157"/>
      <c r="CE580" s="157"/>
      <c r="CF580" s="157"/>
      <c r="CG580" s="157"/>
      <c r="CH580" s="157"/>
      <c r="CI580" s="157"/>
      <c r="CJ580" s="157"/>
      <c r="CK580" s="157"/>
      <c r="CL580" s="157"/>
      <c r="CM580" s="157"/>
      <c r="CN580" s="157"/>
      <c r="CO580" s="157"/>
      <c r="CP580" s="157"/>
      <c r="CQ580" s="157"/>
      <c r="CR580" s="157"/>
      <c r="CS580" s="157"/>
      <c r="CT580" s="157"/>
      <c r="CU580" s="157"/>
      <c r="CV580" s="157"/>
      <c r="CW580" s="157"/>
      <c r="CX580" s="157"/>
      <c r="CY580" s="157"/>
      <c r="CZ580" s="157"/>
      <c r="DA580" s="157"/>
      <c r="DB580" s="157"/>
      <c r="DC580" s="157"/>
      <c r="DD580" s="157"/>
      <c r="DE580" s="157"/>
      <c r="DF580" s="157"/>
      <c r="DG580" s="157"/>
      <c r="DH580" s="157"/>
      <c r="DI580" s="157"/>
      <c r="DJ580" s="157"/>
      <c r="DK580" s="157"/>
      <c r="DL580" s="157"/>
      <c r="DM580" s="157"/>
      <c r="DN580" s="157"/>
      <c r="DO580" s="157"/>
      <c r="DP580" s="157"/>
      <c r="DQ580" s="157"/>
      <c r="DR580" s="157"/>
      <c r="DS580" s="157"/>
      <c r="DT580" s="157"/>
      <c r="DU580" s="157"/>
      <c r="DV580" s="157"/>
      <c r="DW580" s="157"/>
      <c r="DX580" s="157"/>
      <c r="DY580" s="157"/>
      <c r="DZ580" s="157"/>
      <c r="EA580" s="157"/>
      <c r="EB580" s="157"/>
      <c r="EC580" s="157"/>
      <c r="ED580" s="157"/>
      <c r="EE580" s="157"/>
    </row>
    <row r="581" spans="1:135" ht="9.75" customHeight="1">
      <c r="A581" s="157"/>
      <c r="B581" s="157"/>
      <c r="C581" s="157"/>
      <c r="D581" s="157"/>
      <c r="E581" s="157"/>
      <c r="F581" s="157"/>
      <c r="G581" s="157"/>
      <c r="H581" s="157"/>
      <c r="I581" s="494"/>
      <c r="J581" s="494"/>
      <c r="K581" s="494"/>
      <c r="L581" s="494"/>
      <c r="M581" s="494"/>
      <c r="N581" s="494"/>
      <c r="O581" s="494"/>
      <c r="P581" s="494"/>
      <c r="Q581" s="494"/>
      <c r="R581" s="494"/>
      <c r="S581" s="494"/>
      <c r="T581" s="494"/>
      <c r="U581" s="494"/>
      <c r="V581" s="494"/>
      <c r="W581" s="494"/>
      <c r="X581" s="494"/>
      <c r="Y581" s="494"/>
      <c r="Z581" s="494"/>
      <c r="AA581" s="494"/>
      <c r="AB581" s="494"/>
      <c r="AH581" s="492"/>
      <c r="AI581" s="157"/>
      <c r="AJ581" s="157"/>
      <c r="AK581" s="525"/>
      <c r="AL581" s="525"/>
      <c r="AM581" s="525"/>
      <c r="AN581" s="157"/>
      <c r="AO581" s="157"/>
      <c r="AP581" s="525"/>
      <c r="AQ581" s="525"/>
      <c r="AR581" s="525"/>
      <c r="AS581" s="525"/>
      <c r="AT581" s="525"/>
      <c r="AU581" s="525"/>
      <c r="AV581" s="525"/>
      <c r="AW581" s="525"/>
      <c r="AX581" s="525"/>
      <c r="AY581" s="525"/>
      <c r="AZ581" s="525"/>
      <c r="BA581" s="157"/>
      <c r="BB581" s="157"/>
      <c r="BC581" s="157"/>
      <c r="BD581" s="157"/>
      <c r="BE581" s="157"/>
      <c r="BF581" s="157"/>
      <c r="BG581" s="157"/>
      <c r="BH581" s="157"/>
      <c r="BI581" s="157"/>
      <c r="BJ581" s="157"/>
      <c r="BK581" s="157"/>
      <c r="BL581" s="157"/>
      <c r="BM581" s="157"/>
      <c r="BN581" s="157"/>
      <c r="BO581" s="157"/>
      <c r="BP581" s="493"/>
      <c r="BQ581" s="157"/>
      <c r="BR581" s="494"/>
      <c r="BS581" s="157"/>
      <c r="BT581" s="157"/>
      <c r="BU581" s="157"/>
      <c r="BV581" s="157"/>
      <c r="BW581" s="157"/>
      <c r="BX581" s="157"/>
      <c r="BY581" s="157"/>
      <c r="BZ581" s="157"/>
      <c r="CA581" s="157"/>
      <c r="CB581" s="157"/>
      <c r="CC581" s="157"/>
      <c r="CD581" s="157"/>
      <c r="CE581" s="157"/>
      <c r="CF581" s="157"/>
      <c r="CG581" s="157"/>
      <c r="CH581" s="157"/>
      <c r="CI581" s="157"/>
      <c r="CJ581" s="157"/>
      <c r="CK581" s="157"/>
      <c r="CL581" s="157"/>
      <c r="CM581" s="157"/>
      <c r="CN581" s="157"/>
      <c r="CO581" s="157"/>
      <c r="CP581" s="157"/>
      <c r="CQ581" s="157"/>
      <c r="CR581" s="157"/>
      <c r="CS581" s="157"/>
      <c r="CT581" s="157"/>
      <c r="CU581" s="157"/>
      <c r="CV581" s="157"/>
      <c r="CW581" s="157"/>
      <c r="CX581" s="157"/>
      <c r="CY581" s="157"/>
      <c r="CZ581" s="157"/>
      <c r="DA581" s="157"/>
      <c r="DB581" s="157"/>
      <c r="DC581" s="157"/>
      <c r="DD581" s="157"/>
      <c r="DE581" s="157"/>
      <c r="DF581" s="157"/>
      <c r="DG581" s="157"/>
      <c r="DH581" s="157"/>
      <c r="DI581" s="157"/>
      <c r="DJ581" s="157"/>
      <c r="DK581" s="157"/>
      <c r="DL581" s="157"/>
      <c r="DM581" s="157"/>
      <c r="DN581" s="157"/>
      <c r="DO581" s="157"/>
      <c r="DP581" s="157"/>
      <c r="DQ581" s="157"/>
      <c r="DR581" s="157"/>
      <c r="DS581" s="157"/>
      <c r="DT581" s="157"/>
      <c r="DU581" s="157"/>
      <c r="DV581" s="157"/>
      <c r="DW581" s="157"/>
      <c r="DX581" s="157"/>
      <c r="DY581" s="157"/>
      <c r="DZ581" s="157"/>
      <c r="EA581" s="157"/>
      <c r="EB581" s="157"/>
      <c r="EC581" s="157"/>
      <c r="ED581" s="157"/>
      <c r="EE581" s="157"/>
    </row>
    <row r="582" spans="1:135" ht="9.75" customHeight="1">
      <c r="A582" s="157"/>
      <c r="B582" s="157"/>
      <c r="C582" s="157"/>
      <c r="D582" s="157"/>
      <c r="E582" s="157"/>
      <c r="F582" s="157"/>
      <c r="G582" s="157"/>
      <c r="H582" s="157"/>
      <c r="I582" s="494"/>
      <c r="J582" s="494"/>
      <c r="K582" s="494"/>
      <c r="L582" s="494"/>
      <c r="M582" s="494"/>
      <c r="N582" s="494"/>
      <c r="O582" s="494"/>
      <c r="P582" s="494"/>
      <c r="Q582" s="494"/>
      <c r="R582" s="494"/>
      <c r="S582" s="494"/>
      <c r="T582" s="494"/>
      <c r="U582" s="494"/>
      <c r="V582" s="494"/>
      <c r="W582" s="494"/>
      <c r="X582" s="494"/>
      <c r="Y582" s="494"/>
      <c r="Z582" s="494"/>
      <c r="AA582" s="494"/>
      <c r="AB582" s="494"/>
      <c r="AH582" s="492"/>
      <c r="AI582" s="157"/>
      <c r="AJ582" s="157"/>
      <c r="AK582" s="525"/>
      <c r="AL582" s="525"/>
      <c r="AM582" s="525"/>
      <c r="AN582" s="157"/>
      <c r="AO582" s="157"/>
      <c r="AP582" s="525"/>
      <c r="AQ582" s="525"/>
      <c r="AR582" s="525"/>
      <c r="AS582" s="525"/>
      <c r="AT582" s="525"/>
      <c r="AU582" s="525"/>
      <c r="AV582" s="525"/>
      <c r="AW582" s="525"/>
      <c r="AX582" s="525"/>
      <c r="AY582" s="525"/>
      <c r="AZ582" s="525"/>
      <c r="BA582" s="157"/>
      <c r="BB582" s="157"/>
      <c r="BC582" s="157"/>
      <c r="BD582" s="157"/>
      <c r="BE582" s="157"/>
      <c r="BF582" s="157"/>
      <c r="BG582" s="157"/>
      <c r="BH582" s="157"/>
      <c r="BI582" s="157"/>
      <c r="BJ582" s="157"/>
      <c r="BK582" s="157"/>
      <c r="BL582" s="157"/>
      <c r="BM582" s="157"/>
      <c r="BN582" s="157"/>
      <c r="BO582" s="157"/>
      <c r="BP582" s="493"/>
      <c r="BQ582" s="157"/>
      <c r="BR582" s="494"/>
      <c r="BS582" s="157"/>
      <c r="BT582" s="157"/>
      <c r="BU582" s="157"/>
      <c r="BV582" s="157"/>
      <c r="BW582" s="157"/>
      <c r="BX582" s="157"/>
      <c r="BY582" s="157"/>
      <c r="BZ582" s="157"/>
      <c r="CA582" s="157"/>
      <c r="CB582" s="157"/>
      <c r="CC582" s="157"/>
      <c r="CD582" s="157"/>
      <c r="CE582" s="157"/>
      <c r="CF582" s="157"/>
      <c r="CG582" s="157"/>
      <c r="CH582" s="157"/>
      <c r="CI582" s="157"/>
      <c r="CJ582" s="157"/>
      <c r="CK582" s="157"/>
      <c r="CL582" s="157"/>
      <c r="CM582" s="157"/>
      <c r="CN582" s="157"/>
      <c r="CO582" s="157"/>
      <c r="CP582" s="157"/>
      <c r="CQ582" s="157"/>
      <c r="CR582" s="157"/>
      <c r="CS582" s="157"/>
      <c r="CT582" s="157"/>
      <c r="CU582" s="157"/>
      <c r="CV582" s="157"/>
      <c r="CW582" s="157"/>
      <c r="CX582" s="157"/>
      <c r="CY582" s="157"/>
      <c r="CZ582" s="157"/>
      <c r="DA582" s="157"/>
      <c r="DB582" s="157"/>
      <c r="DC582" s="157"/>
      <c r="DD582" s="157"/>
      <c r="DE582" s="157"/>
      <c r="DF582" s="157"/>
      <c r="DG582" s="157"/>
      <c r="DH582" s="157"/>
      <c r="DI582" s="157"/>
      <c r="DJ582" s="157"/>
      <c r="DK582" s="157"/>
      <c r="DL582" s="157"/>
      <c r="DM582" s="157"/>
      <c r="DN582" s="157"/>
      <c r="DO582" s="157"/>
      <c r="DP582" s="157"/>
      <c r="DQ582" s="157"/>
      <c r="DR582" s="157"/>
      <c r="DS582" s="157"/>
      <c r="DT582" s="157"/>
      <c r="DU582" s="157"/>
      <c r="DV582" s="157"/>
      <c r="DW582" s="157"/>
      <c r="DX582" s="157"/>
      <c r="DY582" s="157"/>
      <c r="DZ582" s="157"/>
      <c r="EA582" s="157"/>
      <c r="EB582" s="157"/>
      <c r="EC582" s="157"/>
      <c r="ED582" s="157"/>
      <c r="EE582" s="157"/>
    </row>
    <row r="583" spans="1:135" ht="9.75" customHeight="1">
      <c r="A583" s="157"/>
      <c r="B583" s="157"/>
      <c r="C583" s="157"/>
      <c r="D583" s="157"/>
      <c r="E583" s="157"/>
      <c r="F583" s="157"/>
      <c r="G583" s="157"/>
      <c r="H583" s="157"/>
      <c r="I583" s="494"/>
      <c r="J583" s="494"/>
      <c r="K583" s="494"/>
      <c r="L583" s="494"/>
      <c r="M583" s="494"/>
      <c r="N583" s="494"/>
      <c r="O583" s="494"/>
      <c r="P583" s="494"/>
      <c r="Q583" s="494"/>
      <c r="R583" s="494"/>
      <c r="S583" s="494"/>
      <c r="T583" s="494"/>
      <c r="U583" s="494"/>
      <c r="V583" s="494"/>
      <c r="W583" s="494"/>
      <c r="X583" s="494"/>
      <c r="Y583" s="494"/>
      <c r="Z583" s="494"/>
      <c r="AA583" s="494"/>
      <c r="AB583" s="494"/>
      <c r="AH583" s="492"/>
      <c r="AI583" s="157"/>
      <c r="AJ583" s="157"/>
      <c r="AK583" s="525"/>
      <c r="AL583" s="525"/>
      <c r="AM583" s="525"/>
      <c r="AN583" s="157"/>
      <c r="AO583" s="157"/>
      <c r="AP583" s="525"/>
      <c r="AQ583" s="525"/>
      <c r="AR583" s="525"/>
      <c r="AS583" s="525"/>
      <c r="AT583" s="525"/>
      <c r="AU583" s="525"/>
      <c r="AV583" s="525"/>
      <c r="AW583" s="525"/>
      <c r="AX583" s="525"/>
      <c r="AY583" s="525"/>
      <c r="AZ583" s="525"/>
      <c r="BA583" s="157"/>
      <c r="BB583" s="157"/>
      <c r="BC583" s="157"/>
      <c r="BD583" s="157"/>
      <c r="BE583" s="157"/>
      <c r="BF583" s="157"/>
      <c r="BG583" s="157"/>
      <c r="BH583" s="157"/>
      <c r="BI583" s="157"/>
      <c r="BJ583" s="157"/>
      <c r="BK583" s="157"/>
      <c r="BL583" s="157"/>
      <c r="BM583" s="157"/>
      <c r="BN583" s="157"/>
      <c r="BO583" s="157"/>
      <c r="BP583" s="493"/>
      <c r="BQ583" s="157"/>
      <c r="BR583" s="494"/>
      <c r="BS583" s="157"/>
      <c r="BT583" s="157"/>
      <c r="BU583" s="157"/>
      <c r="BV583" s="157"/>
      <c r="BW583" s="157"/>
      <c r="BX583" s="157"/>
      <c r="BY583" s="157"/>
      <c r="BZ583" s="157"/>
      <c r="CA583" s="157"/>
      <c r="CB583" s="157"/>
      <c r="CC583" s="157"/>
      <c r="CD583" s="157"/>
      <c r="CE583" s="157"/>
      <c r="CF583" s="157"/>
      <c r="CG583" s="157"/>
      <c r="CH583" s="157"/>
      <c r="CI583" s="157"/>
      <c r="CJ583" s="157"/>
      <c r="CK583" s="157"/>
      <c r="CL583" s="157"/>
      <c r="CM583" s="157"/>
      <c r="CN583" s="157"/>
      <c r="CO583" s="157"/>
      <c r="CP583" s="157"/>
      <c r="CQ583" s="157"/>
      <c r="CR583" s="157"/>
      <c r="CS583" s="157"/>
      <c r="CT583" s="157"/>
      <c r="CU583" s="157"/>
      <c r="CV583" s="157"/>
      <c r="CW583" s="157"/>
      <c r="CX583" s="157"/>
      <c r="CY583" s="157"/>
      <c r="CZ583" s="157"/>
      <c r="DA583" s="157"/>
      <c r="DB583" s="157"/>
      <c r="DC583" s="157"/>
      <c r="DD583" s="157"/>
      <c r="DE583" s="157"/>
      <c r="DF583" s="157"/>
      <c r="DG583" s="157"/>
      <c r="DH583" s="157"/>
      <c r="DI583" s="157"/>
      <c r="DJ583" s="157"/>
      <c r="DK583" s="157"/>
      <c r="DL583" s="157"/>
      <c r="DM583" s="157"/>
      <c r="DN583" s="157"/>
      <c r="DO583" s="157"/>
      <c r="DP583" s="157"/>
      <c r="DQ583" s="157"/>
      <c r="DR583" s="157"/>
      <c r="DS583" s="157"/>
      <c r="DT583" s="157"/>
      <c r="DU583" s="157"/>
      <c r="DV583" s="157"/>
      <c r="DW583" s="157"/>
      <c r="DX583" s="157"/>
      <c r="DY583" s="157"/>
      <c r="DZ583" s="157"/>
      <c r="EA583" s="157"/>
      <c r="EB583" s="157"/>
      <c r="EC583" s="157"/>
      <c r="ED583" s="157"/>
      <c r="EE583" s="157"/>
    </row>
    <row r="584" spans="1:135" ht="9.75" customHeight="1">
      <c r="A584" s="157"/>
      <c r="B584" s="157"/>
      <c r="C584" s="157"/>
      <c r="D584" s="157"/>
      <c r="E584" s="157"/>
      <c r="F584" s="157"/>
      <c r="G584" s="157"/>
      <c r="H584" s="157"/>
      <c r="I584" s="494"/>
      <c r="J584" s="494"/>
      <c r="K584" s="494"/>
      <c r="L584" s="494"/>
      <c r="M584" s="494"/>
      <c r="N584" s="494"/>
      <c r="O584" s="494"/>
      <c r="P584" s="494"/>
      <c r="Q584" s="494"/>
      <c r="R584" s="494"/>
      <c r="S584" s="494"/>
      <c r="T584" s="494"/>
      <c r="U584" s="494"/>
      <c r="V584" s="494"/>
      <c r="W584" s="494"/>
      <c r="X584" s="494"/>
      <c r="Y584" s="494"/>
      <c r="Z584" s="494"/>
      <c r="AA584" s="494"/>
      <c r="AB584" s="494"/>
      <c r="AH584" s="492"/>
      <c r="AI584" s="157"/>
      <c r="AJ584" s="157"/>
      <c r="AK584" s="525"/>
      <c r="AL584" s="525"/>
      <c r="AM584" s="525"/>
      <c r="AN584" s="157"/>
      <c r="AO584" s="157"/>
      <c r="AP584" s="525"/>
      <c r="AQ584" s="525"/>
      <c r="AR584" s="525"/>
      <c r="AS584" s="525"/>
      <c r="AT584" s="525"/>
      <c r="AU584" s="525"/>
      <c r="AV584" s="525"/>
      <c r="AW584" s="525"/>
      <c r="AX584" s="525"/>
      <c r="AY584" s="525"/>
      <c r="AZ584" s="525"/>
      <c r="BA584" s="157"/>
      <c r="BB584" s="157"/>
      <c r="BC584" s="157"/>
      <c r="BD584" s="157"/>
      <c r="BE584" s="157"/>
      <c r="BF584" s="157"/>
      <c r="BG584" s="157"/>
      <c r="BH584" s="157"/>
      <c r="BI584" s="157"/>
      <c r="BJ584" s="157"/>
      <c r="BK584" s="157"/>
      <c r="BL584" s="157"/>
      <c r="BM584" s="157"/>
      <c r="BN584" s="157"/>
      <c r="BO584" s="157"/>
      <c r="BP584" s="493"/>
      <c r="BQ584" s="157"/>
      <c r="BR584" s="494"/>
      <c r="BS584" s="157"/>
      <c r="BT584" s="157"/>
      <c r="BU584" s="157"/>
      <c r="BV584" s="157"/>
      <c r="BW584" s="157"/>
      <c r="BX584" s="157"/>
      <c r="BY584" s="157"/>
      <c r="BZ584" s="157"/>
      <c r="CA584" s="157"/>
      <c r="CB584" s="157"/>
      <c r="CC584" s="157"/>
      <c r="CD584" s="157"/>
      <c r="CE584" s="157"/>
      <c r="CF584" s="157"/>
      <c r="CG584" s="157"/>
      <c r="CH584" s="157"/>
      <c r="CI584" s="157"/>
      <c r="CJ584" s="157"/>
      <c r="CK584" s="157"/>
      <c r="CL584" s="157"/>
      <c r="CM584" s="157"/>
      <c r="CN584" s="157"/>
      <c r="CO584" s="157"/>
      <c r="CP584" s="157"/>
      <c r="CQ584" s="157"/>
      <c r="CR584" s="157"/>
      <c r="CS584" s="157"/>
      <c r="CT584" s="157"/>
      <c r="CU584" s="157"/>
      <c r="CV584" s="157"/>
      <c r="CW584" s="157"/>
      <c r="CX584" s="157"/>
      <c r="CY584" s="157"/>
      <c r="CZ584" s="157"/>
      <c r="DA584" s="157"/>
      <c r="DB584" s="157"/>
      <c r="DC584" s="157"/>
      <c r="DD584" s="157"/>
      <c r="DE584" s="157"/>
      <c r="DF584" s="157"/>
      <c r="DG584" s="157"/>
      <c r="DH584" s="157"/>
      <c r="DI584" s="157"/>
      <c r="DJ584" s="157"/>
      <c r="DK584" s="157"/>
      <c r="DL584" s="157"/>
      <c r="DM584" s="157"/>
      <c r="DN584" s="157"/>
      <c r="DO584" s="157"/>
      <c r="DP584" s="157"/>
      <c r="DQ584" s="157"/>
      <c r="DR584" s="157"/>
      <c r="DS584" s="157"/>
      <c r="DT584" s="157"/>
      <c r="DU584" s="157"/>
      <c r="DV584" s="157"/>
      <c r="DW584" s="157"/>
      <c r="DX584" s="157"/>
      <c r="DY584" s="157"/>
      <c r="DZ584" s="157"/>
      <c r="EA584" s="157"/>
      <c r="EB584" s="157"/>
      <c r="EC584" s="157"/>
      <c r="ED584" s="157"/>
      <c r="EE584" s="157"/>
    </row>
    <row r="585" spans="1:135" ht="9.75" customHeight="1">
      <c r="A585" s="157"/>
      <c r="B585" s="157"/>
      <c r="C585" s="157"/>
      <c r="D585" s="157"/>
      <c r="E585" s="157"/>
      <c r="F585" s="157"/>
      <c r="G585" s="157"/>
      <c r="H585" s="157"/>
      <c r="I585" s="494"/>
      <c r="J585" s="494"/>
      <c r="K585" s="494"/>
      <c r="L585" s="494"/>
      <c r="M585" s="494"/>
      <c r="N585" s="494"/>
      <c r="O585" s="494"/>
      <c r="P585" s="494"/>
      <c r="Q585" s="494"/>
      <c r="R585" s="494"/>
      <c r="S585" s="494"/>
      <c r="T585" s="494"/>
      <c r="U585" s="494"/>
      <c r="V585" s="494"/>
      <c r="W585" s="494"/>
      <c r="X585" s="494"/>
      <c r="Y585" s="494"/>
      <c r="Z585" s="494"/>
      <c r="AA585" s="494"/>
      <c r="AB585" s="494"/>
      <c r="AH585" s="492"/>
      <c r="AI585" s="157"/>
      <c r="AJ585" s="157"/>
      <c r="AK585" s="525"/>
      <c r="AL585" s="525"/>
      <c r="AM585" s="525"/>
      <c r="AN585" s="157"/>
      <c r="AO585" s="157"/>
      <c r="AP585" s="525"/>
      <c r="AQ585" s="525"/>
      <c r="AR585" s="525"/>
      <c r="AS585" s="525"/>
      <c r="AT585" s="525"/>
      <c r="AU585" s="525"/>
      <c r="AV585" s="525"/>
      <c r="AW585" s="525"/>
      <c r="AX585" s="525"/>
      <c r="AY585" s="525"/>
      <c r="AZ585" s="525"/>
      <c r="BA585" s="157"/>
      <c r="BB585" s="157"/>
      <c r="BC585" s="157"/>
      <c r="BD585" s="157"/>
      <c r="BE585" s="157"/>
      <c r="BF585" s="157"/>
      <c r="BG585" s="157"/>
      <c r="BH585" s="157"/>
      <c r="BI585" s="157"/>
      <c r="BJ585" s="157"/>
      <c r="BK585" s="157"/>
      <c r="BL585" s="157"/>
      <c r="BM585" s="157"/>
      <c r="BN585" s="157"/>
      <c r="BO585" s="157"/>
      <c r="BP585" s="493"/>
      <c r="BQ585" s="157"/>
      <c r="BR585" s="494"/>
      <c r="BS585" s="157"/>
      <c r="BT585" s="157"/>
      <c r="BU585" s="157"/>
      <c r="BV585" s="157"/>
      <c r="BW585" s="157"/>
      <c r="BX585" s="157"/>
      <c r="BY585" s="157"/>
      <c r="BZ585" s="157"/>
      <c r="CA585" s="157"/>
      <c r="CB585" s="157"/>
      <c r="CC585" s="157"/>
      <c r="CD585" s="157"/>
      <c r="CE585" s="157"/>
      <c r="CF585" s="157"/>
      <c r="CG585" s="157"/>
      <c r="CH585" s="157"/>
      <c r="CI585" s="157"/>
      <c r="CJ585" s="157"/>
      <c r="CK585" s="157"/>
      <c r="CL585" s="157"/>
      <c r="CM585" s="157"/>
      <c r="CN585" s="157"/>
      <c r="CO585" s="157"/>
      <c r="CP585" s="157"/>
      <c r="CQ585" s="157"/>
      <c r="CR585" s="157"/>
      <c r="CS585" s="157"/>
      <c r="CT585" s="157"/>
      <c r="CU585" s="157"/>
      <c r="CV585" s="157"/>
      <c r="CW585" s="157"/>
      <c r="CX585" s="157"/>
      <c r="CY585" s="157"/>
      <c r="CZ585" s="157"/>
      <c r="DA585" s="157"/>
      <c r="DB585" s="157"/>
      <c r="DC585" s="157"/>
      <c r="DD585" s="157"/>
      <c r="DE585" s="157"/>
      <c r="DF585" s="157"/>
      <c r="DG585" s="157"/>
      <c r="DH585" s="157"/>
      <c r="DI585" s="157"/>
      <c r="DJ585" s="157"/>
      <c r="DK585" s="157"/>
      <c r="DL585" s="157"/>
      <c r="DM585" s="157"/>
      <c r="DN585" s="157"/>
      <c r="DO585" s="157"/>
      <c r="DP585" s="157"/>
      <c r="DQ585" s="157"/>
      <c r="DR585" s="157"/>
      <c r="DS585" s="157"/>
      <c r="DT585" s="157"/>
      <c r="DU585" s="157"/>
      <c r="DV585" s="157"/>
      <c r="DW585" s="157"/>
      <c r="DX585" s="157"/>
      <c r="DY585" s="157"/>
      <c r="DZ585" s="157"/>
      <c r="EA585" s="157"/>
      <c r="EB585" s="157"/>
      <c r="EC585" s="157"/>
      <c r="ED585" s="157"/>
      <c r="EE585" s="157"/>
    </row>
    <row r="586" spans="1:135" ht="9.75" customHeight="1">
      <c r="A586" s="157"/>
      <c r="B586" s="157"/>
      <c r="C586" s="157"/>
      <c r="D586" s="157"/>
      <c r="E586" s="157"/>
      <c r="F586" s="157"/>
      <c r="G586" s="157"/>
      <c r="H586" s="157"/>
      <c r="I586" s="494"/>
      <c r="J586" s="494"/>
      <c r="K586" s="494"/>
      <c r="L586" s="494"/>
      <c r="M586" s="494"/>
      <c r="N586" s="494"/>
      <c r="O586" s="494"/>
      <c r="P586" s="494"/>
      <c r="Q586" s="494"/>
      <c r="R586" s="494"/>
      <c r="S586" s="494"/>
      <c r="T586" s="494"/>
      <c r="U586" s="494"/>
      <c r="V586" s="494"/>
      <c r="W586" s="494"/>
      <c r="X586" s="494"/>
      <c r="Y586" s="494"/>
      <c r="Z586" s="494"/>
      <c r="AA586" s="494"/>
      <c r="AB586" s="494"/>
      <c r="AH586" s="492"/>
      <c r="AI586" s="157"/>
      <c r="AJ586" s="157"/>
      <c r="AK586" s="525"/>
      <c r="AL586" s="525"/>
      <c r="AM586" s="525"/>
      <c r="AN586" s="157"/>
      <c r="AO586" s="157"/>
      <c r="AP586" s="525"/>
      <c r="AQ586" s="525"/>
      <c r="AR586" s="525"/>
      <c r="AS586" s="525"/>
      <c r="AT586" s="525"/>
      <c r="AU586" s="525"/>
      <c r="AV586" s="525"/>
      <c r="AW586" s="525"/>
      <c r="AX586" s="525"/>
      <c r="AY586" s="525"/>
      <c r="AZ586" s="525"/>
      <c r="BA586" s="157"/>
      <c r="BB586" s="157"/>
      <c r="BC586" s="157"/>
      <c r="BD586" s="157"/>
      <c r="BE586" s="157"/>
      <c r="BF586" s="157"/>
      <c r="BG586" s="157"/>
      <c r="BH586" s="157"/>
      <c r="BI586" s="157"/>
      <c r="BJ586" s="157"/>
      <c r="BK586" s="157"/>
      <c r="BL586" s="157"/>
      <c r="BM586" s="157"/>
      <c r="BN586" s="157"/>
      <c r="BO586" s="157"/>
      <c r="BP586" s="493"/>
      <c r="BQ586" s="157"/>
      <c r="BR586" s="494"/>
      <c r="BS586" s="157"/>
      <c r="BT586" s="157"/>
      <c r="BU586" s="157"/>
      <c r="BV586" s="157"/>
      <c r="BW586" s="157"/>
      <c r="BX586" s="157"/>
      <c r="BY586" s="157"/>
      <c r="BZ586" s="157"/>
      <c r="CA586" s="157"/>
      <c r="CB586" s="157"/>
      <c r="CC586" s="157"/>
      <c r="CD586" s="157"/>
      <c r="CE586" s="157"/>
      <c r="CF586" s="157"/>
      <c r="CG586" s="157"/>
      <c r="CH586" s="157"/>
      <c r="CI586" s="157"/>
      <c r="CJ586" s="157"/>
      <c r="CK586" s="157"/>
      <c r="CL586" s="157"/>
      <c r="CM586" s="157"/>
      <c r="CN586" s="157"/>
      <c r="CO586" s="157"/>
      <c r="CP586" s="157"/>
      <c r="CQ586" s="157"/>
      <c r="CR586" s="157"/>
      <c r="CS586" s="157"/>
      <c r="CT586" s="157"/>
      <c r="CU586" s="157"/>
      <c r="CV586" s="157"/>
      <c r="CW586" s="157"/>
      <c r="CX586" s="157"/>
      <c r="CY586" s="157"/>
      <c r="CZ586" s="157"/>
      <c r="DA586" s="157"/>
      <c r="DB586" s="157"/>
      <c r="DC586" s="157"/>
      <c r="DD586" s="157"/>
      <c r="DE586" s="157"/>
      <c r="DF586" s="157"/>
      <c r="DG586" s="157"/>
      <c r="DH586" s="157"/>
      <c r="DI586" s="157"/>
      <c r="DJ586" s="157"/>
      <c r="DK586" s="157"/>
      <c r="DL586" s="157"/>
      <c r="DM586" s="157"/>
      <c r="DN586" s="157"/>
      <c r="DO586" s="157"/>
      <c r="DP586" s="157"/>
      <c r="DQ586" s="157"/>
      <c r="DR586" s="157"/>
      <c r="DS586" s="157"/>
      <c r="DT586" s="157"/>
      <c r="DU586" s="157"/>
      <c r="DV586" s="157"/>
      <c r="DW586" s="157"/>
      <c r="DX586" s="157"/>
      <c r="DY586" s="157"/>
      <c r="DZ586" s="157"/>
      <c r="EA586" s="157"/>
      <c r="EB586" s="157"/>
      <c r="EC586" s="157"/>
      <c r="ED586" s="157"/>
      <c r="EE586" s="157"/>
    </row>
    <row r="587" spans="1:135" ht="9.75" customHeight="1">
      <c r="A587" s="157"/>
      <c r="B587" s="157"/>
      <c r="C587" s="157"/>
      <c r="D587" s="157"/>
      <c r="E587" s="157"/>
      <c r="F587" s="157"/>
      <c r="G587" s="157"/>
      <c r="H587" s="157"/>
      <c r="I587" s="494"/>
      <c r="J587" s="494"/>
      <c r="K587" s="494"/>
      <c r="L587" s="494"/>
      <c r="M587" s="494"/>
      <c r="N587" s="494"/>
      <c r="O587" s="494"/>
      <c r="P587" s="494"/>
      <c r="Q587" s="494"/>
      <c r="R587" s="494"/>
      <c r="S587" s="494"/>
      <c r="T587" s="494"/>
      <c r="U587" s="494"/>
      <c r="V587" s="494"/>
      <c r="W587" s="494"/>
      <c r="X587" s="494"/>
      <c r="Y587" s="494"/>
      <c r="Z587" s="494"/>
      <c r="AA587" s="494"/>
      <c r="AB587" s="494"/>
      <c r="AH587" s="492"/>
      <c r="AI587" s="157"/>
      <c r="AJ587" s="157"/>
      <c r="AK587" s="525"/>
      <c r="AL587" s="525"/>
      <c r="AM587" s="525"/>
      <c r="AN587" s="157"/>
      <c r="AO587" s="157"/>
      <c r="AP587" s="525"/>
      <c r="AQ587" s="525"/>
      <c r="AR587" s="525"/>
      <c r="AS587" s="525"/>
      <c r="AT587" s="525"/>
      <c r="AU587" s="525"/>
      <c r="AV587" s="525"/>
      <c r="AW587" s="525"/>
      <c r="AX587" s="525"/>
      <c r="AY587" s="525"/>
      <c r="AZ587" s="525"/>
      <c r="BA587" s="157"/>
      <c r="BB587" s="157"/>
      <c r="BC587" s="157"/>
      <c r="BD587" s="157"/>
      <c r="BE587" s="157"/>
      <c r="BF587" s="157"/>
      <c r="BG587" s="157"/>
      <c r="BH587" s="157"/>
      <c r="BI587" s="157"/>
      <c r="BJ587" s="157"/>
      <c r="BK587" s="157"/>
      <c r="BL587" s="157"/>
      <c r="BM587" s="157"/>
      <c r="BN587" s="157"/>
      <c r="BO587" s="157"/>
      <c r="BP587" s="493"/>
      <c r="BQ587" s="157"/>
      <c r="BR587" s="494"/>
      <c r="BS587" s="157"/>
      <c r="BT587" s="157"/>
      <c r="BU587" s="157"/>
      <c r="BV587" s="157"/>
      <c r="BW587" s="157"/>
      <c r="BX587" s="157"/>
      <c r="BY587" s="157"/>
      <c r="BZ587" s="157"/>
      <c r="CA587" s="157"/>
      <c r="CB587" s="157"/>
      <c r="CC587" s="157"/>
      <c r="CD587" s="157"/>
      <c r="CE587" s="157"/>
      <c r="CF587" s="157"/>
      <c r="CG587" s="157"/>
      <c r="CH587" s="157"/>
      <c r="CI587" s="157"/>
      <c r="CJ587" s="157"/>
      <c r="CK587" s="157"/>
      <c r="CL587" s="157"/>
      <c r="CM587" s="157"/>
      <c r="CN587" s="157"/>
      <c r="CO587" s="157"/>
      <c r="CP587" s="157"/>
      <c r="CQ587" s="157"/>
      <c r="CR587" s="157"/>
      <c r="CS587" s="157"/>
      <c r="CT587" s="157"/>
      <c r="CU587" s="157"/>
      <c r="CV587" s="157"/>
      <c r="CW587" s="157"/>
      <c r="CX587" s="157"/>
      <c r="CY587" s="157"/>
      <c r="CZ587" s="157"/>
      <c r="DA587" s="157"/>
      <c r="DB587" s="157"/>
      <c r="DC587" s="157"/>
      <c r="DD587" s="157"/>
      <c r="DE587" s="157"/>
      <c r="DF587" s="157"/>
      <c r="DG587" s="157"/>
      <c r="DH587" s="157"/>
      <c r="DI587" s="157"/>
      <c r="DJ587" s="157"/>
      <c r="DK587" s="157"/>
      <c r="DL587" s="157"/>
      <c r="DM587" s="157"/>
      <c r="DN587" s="157"/>
      <c r="DO587" s="157"/>
      <c r="DP587" s="157"/>
      <c r="DQ587" s="157"/>
      <c r="DR587" s="157"/>
      <c r="DS587" s="157"/>
      <c r="DT587" s="157"/>
      <c r="DU587" s="157"/>
      <c r="DV587" s="157"/>
      <c r="DW587" s="157"/>
      <c r="DX587" s="157"/>
      <c r="DY587" s="157"/>
      <c r="DZ587" s="157"/>
      <c r="EA587" s="157"/>
      <c r="EB587" s="157"/>
      <c r="EC587" s="157"/>
      <c r="ED587" s="157"/>
      <c r="EE587" s="157"/>
    </row>
    <row r="588" spans="1:135" ht="9.75" customHeight="1">
      <c r="A588" s="157"/>
      <c r="B588" s="157"/>
      <c r="C588" s="157"/>
      <c r="D588" s="157"/>
      <c r="E588" s="157"/>
      <c r="F588" s="157"/>
      <c r="G588" s="157"/>
      <c r="H588" s="157"/>
      <c r="I588" s="494"/>
      <c r="J588" s="494"/>
      <c r="K588" s="494"/>
      <c r="L588" s="494"/>
      <c r="M588" s="494"/>
      <c r="N588" s="494"/>
      <c r="O588" s="494"/>
      <c r="P588" s="494"/>
      <c r="Q588" s="494"/>
      <c r="R588" s="494"/>
      <c r="S588" s="494"/>
      <c r="T588" s="494"/>
      <c r="U588" s="494"/>
      <c r="V588" s="494"/>
      <c r="W588" s="494"/>
      <c r="X588" s="494"/>
      <c r="Y588" s="494"/>
      <c r="Z588" s="494"/>
      <c r="AA588" s="494"/>
      <c r="AB588" s="494"/>
      <c r="AH588" s="492"/>
      <c r="AI588" s="157"/>
      <c r="AJ588" s="157"/>
      <c r="AK588" s="525"/>
      <c r="AL588" s="525"/>
      <c r="AM588" s="525"/>
      <c r="AN588" s="157"/>
      <c r="AO588" s="157"/>
      <c r="AP588" s="525"/>
      <c r="AQ588" s="525"/>
      <c r="AR588" s="525"/>
      <c r="AS588" s="525"/>
      <c r="AT588" s="525"/>
      <c r="AU588" s="525"/>
      <c r="AV588" s="525"/>
      <c r="AW588" s="525"/>
      <c r="AX588" s="525"/>
      <c r="AY588" s="525"/>
      <c r="AZ588" s="525"/>
      <c r="BA588" s="157"/>
      <c r="BB588" s="157"/>
      <c r="BC588" s="157"/>
      <c r="BD588" s="157"/>
      <c r="BE588" s="157"/>
      <c r="BF588" s="157"/>
      <c r="BG588" s="157"/>
      <c r="BH588" s="157"/>
      <c r="BI588" s="157"/>
      <c r="BJ588" s="157"/>
      <c r="BK588" s="157"/>
      <c r="BL588" s="157"/>
      <c r="BM588" s="157"/>
      <c r="BN588" s="157"/>
      <c r="BO588" s="157"/>
      <c r="BP588" s="493"/>
      <c r="BQ588" s="157"/>
      <c r="BR588" s="494"/>
      <c r="BS588" s="157"/>
      <c r="BT588" s="157"/>
      <c r="BU588" s="157"/>
      <c r="BV588" s="157"/>
      <c r="BW588" s="157"/>
      <c r="BX588" s="157"/>
      <c r="BY588" s="157"/>
      <c r="BZ588" s="157"/>
      <c r="CA588" s="157"/>
      <c r="CB588" s="157"/>
      <c r="CC588" s="157"/>
      <c r="CD588" s="157"/>
      <c r="CE588" s="157"/>
      <c r="CF588" s="157"/>
      <c r="CG588" s="157"/>
      <c r="CH588" s="157"/>
      <c r="CI588" s="157"/>
      <c r="CJ588" s="157"/>
      <c r="CK588" s="157"/>
      <c r="CL588" s="157"/>
      <c r="CM588" s="157"/>
      <c r="CN588" s="157"/>
      <c r="CO588" s="157"/>
      <c r="CP588" s="157"/>
      <c r="CQ588" s="157"/>
      <c r="CR588" s="157"/>
      <c r="CS588" s="157"/>
      <c r="CT588" s="157"/>
      <c r="CU588" s="157"/>
      <c r="CV588" s="157"/>
      <c r="CW588" s="157"/>
      <c r="CX588" s="157"/>
      <c r="CY588" s="157"/>
      <c r="CZ588" s="157"/>
      <c r="DA588" s="157"/>
      <c r="DB588" s="157"/>
      <c r="DC588" s="157"/>
      <c r="DD588" s="157"/>
      <c r="DE588" s="157"/>
      <c r="DF588" s="157"/>
      <c r="DG588" s="157"/>
      <c r="DH588" s="157"/>
      <c r="DI588" s="157"/>
      <c r="DJ588" s="157"/>
      <c r="DK588" s="157"/>
      <c r="DL588" s="157"/>
      <c r="DM588" s="157"/>
      <c r="DN588" s="157"/>
      <c r="DO588" s="157"/>
      <c r="DP588" s="157"/>
      <c r="DQ588" s="157"/>
      <c r="DR588" s="157"/>
      <c r="DS588" s="157"/>
      <c r="DT588" s="157"/>
      <c r="DU588" s="157"/>
      <c r="DV588" s="157"/>
      <c r="DW588" s="157"/>
      <c r="DX588" s="157"/>
      <c r="DY588" s="157"/>
      <c r="DZ588" s="157"/>
      <c r="EA588" s="157"/>
      <c r="EB588" s="157"/>
      <c r="EC588" s="157"/>
      <c r="ED588" s="157"/>
      <c r="EE588" s="157"/>
    </row>
    <row r="589" spans="1:135" ht="9.75" customHeight="1">
      <c r="A589" s="157"/>
      <c r="B589" s="157"/>
      <c r="C589" s="157"/>
      <c r="D589" s="157"/>
      <c r="E589" s="157"/>
      <c r="F589" s="157"/>
      <c r="G589" s="157"/>
      <c r="H589" s="157"/>
      <c r="I589" s="494"/>
      <c r="J589" s="494"/>
      <c r="K589" s="494"/>
      <c r="L589" s="494"/>
      <c r="M589" s="494"/>
      <c r="N589" s="494"/>
      <c r="O589" s="494"/>
      <c r="P589" s="494"/>
      <c r="Q589" s="494"/>
      <c r="R589" s="494"/>
      <c r="S589" s="494"/>
      <c r="T589" s="494"/>
      <c r="U589" s="494"/>
      <c r="V589" s="494"/>
      <c r="W589" s="494"/>
      <c r="X589" s="494"/>
      <c r="Y589" s="494"/>
      <c r="Z589" s="494"/>
      <c r="AA589" s="494"/>
      <c r="AB589" s="494"/>
      <c r="AH589" s="492"/>
      <c r="AI589" s="157"/>
      <c r="AJ589" s="157"/>
      <c r="AK589" s="525"/>
      <c r="AL589" s="525"/>
      <c r="AM589" s="525"/>
      <c r="AN589" s="157"/>
      <c r="AO589" s="157"/>
      <c r="AP589" s="525"/>
      <c r="AQ589" s="525"/>
      <c r="AR589" s="525"/>
      <c r="AS589" s="525"/>
      <c r="AT589" s="525"/>
      <c r="AU589" s="525"/>
      <c r="AV589" s="525"/>
      <c r="AW589" s="525"/>
      <c r="AX589" s="525"/>
      <c r="AY589" s="525"/>
      <c r="AZ589" s="525"/>
      <c r="BA589" s="157"/>
      <c r="BB589" s="157"/>
      <c r="BC589" s="157"/>
      <c r="BD589" s="157"/>
      <c r="BE589" s="157"/>
      <c r="BF589" s="157"/>
      <c r="BG589" s="157"/>
      <c r="BH589" s="157"/>
      <c r="BI589" s="157"/>
      <c r="BJ589" s="157"/>
      <c r="BK589" s="157"/>
      <c r="BL589" s="157"/>
      <c r="BM589" s="157"/>
      <c r="BN589" s="157"/>
      <c r="BO589" s="157"/>
      <c r="BP589" s="493"/>
      <c r="BQ589" s="157"/>
      <c r="BR589" s="494"/>
      <c r="BS589" s="157"/>
      <c r="BT589" s="157"/>
      <c r="BU589" s="157"/>
      <c r="BV589" s="157"/>
      <c r="BW589" s="157"/>
      <c r="BX589" s="157"/>
      <c r="BY589" s="157"/>
      <c r="BZ589" s="157"/>
      <c r="CA589" s="157"/>
      <c r="CB589" s="157"/>
      <c r="CC589" s="157"/>
      <c r="CD589" s="157"/>
      <c r="CE589" s="157"/>
      <c r="CF589" s="157"/>
      <c r="CG589" s="157"/>
      <c r="CH589" s="157"/>
      <c r="CI589" s="157"/>
      <c r="CJ589" s="157"/>
      <c r="CK589" s="157"/>
      <c r="CL589" s="157"/>
      <c r="CM589" s="157"/>
      <c r="CN589" s="157"/>
      <c r="CO589" s="157"/>
      <c r="CP589" s="157"/>
      <c r="CQ589" s="157"/>
      <c r="CR589" s="157"/>
      <c r="CS589" s="157"/>
      <c r="CT589" s="157"/>
      <c r="CU589" s="157"/>
      <c r="CV589" s="157"/>
      <c r="CW589" s="157"/>
      <c r="CX589" s="157"/>
      <c r="CY589" s="157"/>
      <c r="CZ589" s="157"/>
      <c r="DA589" s="157"/>
      <c r="DB589" s="157"/>
      <c r="DC589" s="157"/>
      <c r="DD589" s="157"/>
      <c r="DE589" s="157"/>
      <c r="DF589" s="157"/>
      <c r="DG589" s="157"/>
      <c r="DH589" s="157"/>
      <c r="DI589" s="157"/>
      <c r="DJ589" s="157"/>
      <c r="DK589" s="157"/>
      <c r="DL589" s="157"/>
      <c r="DM589" s="157"/>
      <c r="DN589" s="157"/>
      <c r="DO589" s="157"/>
      <c r="DP589" s="157"/>
      <c r="DQ589" s="157"/>
      <c r="DR589" s="157"/>
      <c r="DS589" s="157"/>
      <c r="DT589" s="157"/>
      <c r="DU589" s="157"/>
      <c r="DV589" s="157"/>
      <c r="DW589" s="157"/>
      <c r="DX589" s="157"/>
      <c r="DY589" s="157"/>
      <c r="DZ589" s="157"/>
      <c r="EA589" s="157"/>
      <c r="EB589" s="157"/>
      <c r="EC589" s="157"/>
      <c r="ED589" s="157"/>
      <c r="EE589" s="157"/>
    </row>
    <row r="590" spans="1:135" ht="9.75" customHeight="1">
      <c r="A590" s="157"/>
      <c r="B590" s="157"/>
      <c r="C590" s="157"/>
      <c r="D590" s="157"/>
      <c r="E590" s="157"/>
      <c r="F590" s="157"/>
      <c r="G590" s="157"/>
      <c r="H590" s="157"/>
      <c r="I590" s="494"/>
      <c r="J590" s="494"/>
      <c r="K590" s="494"/>
      <c r="L590" s="494"/>
      <c r="M590" s="494"/>
      <c r="N590" s="494"/>
      <c r="O590" s="494"/>
      <c r="P590" s="494"/>
      <c r="Q590" s="494"/>
      <c r="R590" s="494"/>
      <c r="S590" s="494"/>
      <c r="T590" s="494"/>
      <c r="U590" s="494"/>
      <c r="V590" s="494"/>
      <c r="W590" s="494"/>
      <c r="X590" s="494"/>
      <c r="Y590" s="494"/>
      <c r="Z590" s="494"/>
      <c r="AA590" s="494"/>
      <c r="AB590" s="494"/>
      <c r="AH590" s="492"/>
      <c r="AI590" s="157"/>
      <c r="AJ590" s="157"/>
      <c r="AK590" s="525"/>
      <c r="AL590" s="525"/>
      <c r="AM590" s="525"/>
      <c r="AN590" s="157"/>
      <c r="AO590" s="157"/>
      <c r="AP590" s="525"/>
      <c r="AQ590" s="525"/>
      <c r="AR590" s="525"/>
      <c r="AS590" s="525"/>
      <c r="AT590" s="525"/>
      <c r="AU590" s="525"/>
      <c r="AV590" s="525"/>
      <c r="AW590" s="525"/>
      <c r="AX590" s="525"/>
      <c r="AY590" s="525"/>
      <c r="AZ590" s="525"/>
      <c r="BA590" s="157"/>
      <c r="BB590" s="157"/>
      <c r="BC590" s="157"/>
      <c r="BD590" s="157"/>
      <c r="BE590" s="157"/>
      <c r="BF590" s="157"/>
      <c r="BG590" s="157"/>
      <c r="BH590" s="157"/>
      <c r="BI590" s="157"/>
      <c r="BJ590" s="157"/>
      <c r="BK590" s="157"/>
      <c r="BL590" s="157"/>
      <c r="BM590" s="157"/>
      <c r="BN590" s="157"/>
      <c r="BO590" s="157"/>
      <c r="BP590" s="493"/>
      <c r="BQ590" s="157"/>
      <c r="BR590" s="494"/>
      <c r="BS590" s="157"/>
      <c r="BT590" s="157"/>
      <c r="BU590" s="157"/>
      <c r="BV590" s="157"/>
      <c r="BW590" s="157"/>
      <c r="BX590" s="157"/>
      <c r="BY590" s="157"/>
      <c r="BZ590" s="157"/>
      <c r="CA590" s="157"/>
      <c r="CB590" s="157"/>
      <c r="CC590" s="157"/>
      <c r="CD590" s="157"/>
      <c r="CE590" s="157"/>
      <c r="CF590" s="157"/>
      <c r="CG590" s="157"/>
      <c r="CH590" s="157"/>
      <c r="CI590" s="157"/>
      <c r="CJ590" s="157"/>
      <c r="CK590" s="157"/>
      <c r="CL590" s="157"/>
      <c r="CM590" s="157"/>
      <c r="CN590" s="157"/>
      <c r="CO590" s="157"/>
      <c r="CP590" s="157"/>
      <c r="CQ590" s="157"/>
      <c r="CR590" s="157"/>
      <c r="CS590" s="157"/>
      <c r="CT590" s="157"/>
      <c r="CU590" s="157"/>
      <c r="CV590" s="157"/>
      <c r="CW590" s="157"/>
      <c r="CX590" s="157"/>
      <c r="CY590" s="157"/>
      <c r="CZ590" s="157"/>
      <c r="DA590" s="157"/>
      <c r="DB590" s="157"/>
      <c r="DC590" s="157"/>
      <c r="DD590" s="157"/>
      <c r="DE590" s="157"/>
      <c r="DF590" s="157"/>
      <c r="DG590" s="157"/>
      <c r="DH590" s="157"/>
      <c r="DI590" s="157"/>
      <c r="DJ590" s="157"/>
      <c r="DK590" s="157"/>
      <c r="DL590" s="157"/>
      <c r="DM590" s="157"/>
      <c r="DN590" s="157"/>
      <c r="DO590" s="157"/>
      <c r="DP590" s="157"/>
      <c r="DQ590" s="157"/>
      <c r="DR590" s="157"/>
      <c r="DS590" s="157"/>
      <c r="DT590" s="157"/>
      <c r="DU590" s="157"/>
      <c r="DV590" s="157"/>
      <c r="DW590" s="157"/>
      <c r="DX590" s="157"/>
      <c r="DY590" s="157"/>
      <c r="DZ590" s="157"/>
      <c r="EA590" s="157"/>
      <c r="EB590" s="157"/>
      <c r="EC590" s="157"/>
      <c r="ED590" s="157"/>
      <c r="EE590" s="157"/>
    </row>
    <row r="591" spans="1:135" ht="9.75" customHeight="1">
      <c r="A591" s="157"/>
      <c r="B591" s="157"/>
      <c r="C591" s="157"/>
      <c r="D591" s="157"/>
      <c r="E591" s="157"/>
      <c r="F591" s="157"/>
      <c r="G591" s="157"/>
      <c r="H591" s="157"/>
      <c r="I591" s="494"/>
      <c r="J591" s="494"/>
      <c r="K591" s="494"/>
      <c r="L591" s="494"/>
      <c r="M591" s="494"/>
      <c r="N591" s="494"/>
      <c r="O591" s="494"/>
      <c r="P591" s="494"/>
      <c r="Q591" s="494"/>
      <c r="R591" s="494"/>
      <c r="S591" s="494"/>
      <c r="T591" s="494"/>
      <c r="U591" s="494"/>
      <c r="V591" s="494"/>
      <c r="W591" s="494"/>
      <c r="X591" s="494"/>
      <c r="Y591" s="494"/>
      <c r="Z591" s="494"/>
      <c r="AA591" s="494"/>
      <c r="AB591" s="494"/>
      <c r="AH591" s="492"/>
      <c r="AI591" s="157"/>
      <c r="AJ591" s="157"/>
      <c r="AK591" s="525"/>
      <c r="AL591" s="525"/>
      <c r="AM591" s="525"/>
      <c r="AN591" s="157"/>
      <c r="AO591" s="157"/>
      <c r="AP591" s="525"/>
      <c r="AQ591" s="525"/>
      <c r="AR591" s="525"/>
      <c r="AS591" s="525"/>
      <c r="AT591" s="525"/>
      <c r="AU591" s="525"/>
      <c r="AV591" s="525"/>
      <c r="AW591" s="525"/>
      <c r="AX591" s="525"/>
      <c r="AY591" s="525"/>
      <c r="AZ591" s="525"/>
      <c r="BA591" s="157"/>
      <c r="BB591" s="157"/>
      <c r="BC591" s="157"/>
      <c r="BD591" s="157"/>
      <c r="BE591" s="157"/>
      <c r="BF591" s="157"/>
      <c r="BG591" s="157"/>
      <c r="BH591" s="157"/>
      <c r="BI591" s="157"/>
      <c r="BJ591" s="157"/>
      <c r="BK591" s="157"/>
      <c r="BL591" s="157"/>
      <c r="BM591" s="157"/>
      <c r="BN591" s="157"/>
      <c r="BO591" s="157"/>
      <c r="BP591" s="493"/>
      <c r="BQ591" s="157"/>
      <c r="BR591" s="494"/>
      <c r="BS591" s="157"/>
      <c r="BT591" s="157"/>
      <c r="BU591" s="157"/>
      <c r="BV591" s="157"/>
      <c r="BW591" s="157"/>
      <c r="BX591" s="157"/>
      <c r="BY591" s="157"/>
      <c r="BZ591" s="157"/>
      <c r="CA591" s="157"/>
      <c r="CB591" s="157"/>
      <c r="CC591" s="157"/>
      <c r="CD591" s="157"/>
      <c r="CE591" s="157"/>
      <c r="CF591" s="157"/>
      <c r="CG591" s="157"/>
      <c r="CH591" s="157"/>
      <c r="CI591" s="157"/>
      <c r="CJ591" s="157"/>
      <c r="CK591" s="157"/>
      <c r="CL591" s="157"/>
      <c r="CM591" s="157"/>
      <c r="CN591" s="157"/>
      <c r="CO591" s="157"/>
      <c r="CP591" s="157"/>
      <c r="CQ591" s="157"/>
      <c r="CR591" s="157"/>
      <c r="CS591" s="157"/>
      <c r="CT591" s="157"/>
      <c r="CU591" s="157"/>
      <c r="CV591" s="157"/>
      <c r="CW591" s="157"/>
      <c r="CX591" s="157"/>
      <c r="CY591" s="157"/>
      <c r="CZ591" s="157"/>
      <c r="DA591" s="157"/>
      <c r="DB591" s="157"/>
      <c r="DC591" s="157"/>
      <c r="DD591" s="157"/>
      <c r="DE591" s="157"/>
      <c r="DF591" s="157"/>
      <c r="DG591" s="157"/>
      <c r="DH591" s="157"/>
      <c r="DI591" s="157"/>
      <c r="DJ591" s="157"/>
      <c r="DK591" s="157"/>
      <c r="DL591" s="157"/>
      <c r="DM591" s="157"/>
      <c r="DN591" s="157"/>
      <c r="DO591" s="157"/>
      <c r="DP591" s="157"/>
      <c r="DQ591" s="157"/>
      <c r="DR591" s="157"/>
      <c r="DS591" s="157"/>
      <c r="DT591" s="157"/>
      <c r="DU591" s="157"/>
      <c r="DV591" s="157"/>
      <c r="DW591" s="157"/>
      <c r="DX591" s="157"/>
      <c r="DY591" s="157"/>
      <c r="DZ591" s="157"/>
      <c r="EA591" s="157"/>
      <c r="EB591" s="157"/>
      <c r="EC591" s="157"/>
      <c r="ED591" s="157"/>
      <c r="EE591" s="157"/>
    </row>
    <row r="592" spans="1:135" ht="9.75" customHeight="1">
      <c r="A592" s="157"/>
      <c r="B592" s="157"/>
      <c r="C592" s="157"/>
      <c r="D592" s="157"/>
      <c r="E592" s="157"/>
      <c r="F592" s="157"/>
      <c r="G592" s="157"/>
      <c r="H592" s="157"/>
      <c r="I592" s="494"/>
      <c r="J592" s="494"/>
      <c r="K592" s="494"/>
      <c r="L592" s="494"/>
      <c r="M592" s="494"/>
      <c r="N592" s="494"/>
      <c r="O592" s="494"/>
      <c r="P592" s="494"/>
      <c r="Q592" s="494"/>
      <c r="R592" s="494"/>
      <c r="S592" s="494"/>
      <c r="T592" s="494"/>
      <c r="U592" s="494"/>
      <c r="V592" s="494"/>
      <c r="W592" s="494"/>
      <c r="X592" s="494"/>
      <c r="Y592" s="494"/>
      <c r="Z592" s="494"/>
      <c r="AA592" s="494"/>
      <c r="AB592" s="494"/>
      <c r="AH592" s="492"/>
      <c r="AI592" s="157"/>
      <c r="AJ592" s="157"/>
      <c r="AK592" s="525"/>
      <c r="AL592" s="525"/>
      <c r="AM592" s="525"/>
      <c r="AN592" s="157"/>
      <c r="AO592" s="157"/>
      <c r="AP592" s="525"/>
      <c r="AQ592" s="525"/>
      <c r="AR592" s="525"/>
      <c r="AS592" s="525"/>
      <c r="AT592" s="525"/>
      <c r="AU592" s="525"/>
      <c r="AV592" s="525"/>
      <c r="AW592" s="525"/>
      <c r="AX592" s="525"/>
      <c r="AY592" s="525"/>
      <c r="AZ592" s="525"/>
      <c r="BA592" s="157"/>
      <c r="BB592" s="157"/>
      <c r="BC592" s="157"/>
      <c r="BD592" s="157"/>
      <c r="BE592" s="157"/>
      <c r="BF592" s="157"/>
      <c r="BG592" s="157"/>
      <c r="BH592" s="157"/>
      <c r="BI592" s="157"/>
      <c r="BJ592" s="157"/>
      <c r="BK592" s="157"/>
      <c r="BL592" s="157"/>
      <c r="BM592" s="157"/>
      <c r="BN592" s="157"/>
      <c r="BO592" s="157"/>
      <c r="BP592" s="493"/>
      <c r="BQ592" s="157"/>
      <c r="BR592" s="494"/>
      <c r="BS592" s="157"/>
      <c r="BT592" s="157"/>
      <c r="BU592" s="157"/>
      <c r="BV592" s="157"/>
      <c r="BW592" s="157"/>
      <c r="BX592" s="157"/>
      <c r="BY592" s="157"/>
      <c r="BZ592" s="157"/>
      <c r="CA592" s="157"/>
      <c r="CB592" s="157"/>
      <c r="CC592" s="157"/>
      <c r="CD592" s="157"/>
      <c r="CE592" s="157"/>
      <c r="CF592" s="157"/>
      <c r="CG592" s="157"/>
      <c r="CH592" s="157"/>
      <c r="CI592" s="157"/>
      <c r="CJ592" s="157"/>
      <c r="CK592" s="157"/>
      <c r="CL592" s="157"/>
      <c r="CM592" s="157"/>
      <c r="CN592" s="157"/>
      <c r="CO592" s="157"/>
      <c r="CP592" s="157"/>
      <c r="CQ592" s="157"/>
      <c r="CR592" s="157"/>
      <c r="CS592" s="157"/>
      <c r="CT592" s="157"/>
      <c r="CU592" s="157"/>
      <c r="CV592" s="157"/>
      <c r="CW592" s="157"/>
      <c r="CX592" s="157"/>
      <c r="CY592" s="157"/>
      <c r="CZ592" s="157"/>
      <c r="DA592" s="157"/>
      <c r="DB592" s="157"/>
      <c r="DC592" s="157"/>
      <c r="DD592" s="157"/>
      <c r="DE592" s="157"/>
      <c r="DF592" s="157"/>
      <c r="DG592" s="157"/>
      <c r="DH592" s="157"/>
      <c r="DI592" s="157"/>
      <c r="DJ592" s="157"/>
      <c r="DK592" s="157"/>
      <c r="DL592" s="157"/>
      <c r="DM592" s="157"/>
      <c r="DN592" s="157"/>
      <c r="DO592" s="157"/>
      <c r="DP592" s="157"/>
      <c r="DQ592" s="157"/>
      <c r="DR592" s="157"/>
      <c r="DS592" s="157"/>
      <c r="DT592" s="157"/>
      <c r="DU592" s="157"/>
      <c r="DV592" s="157"/>
      <c r="DW592" s="157"/>
      <c r="DX592" s="157"/>
      <c r="DY592" s="157"/>
      <c r="DZ592" s="157"/>
      <c r="EA592" s="157"/>
      <c r="EB592" s="157"/>
      <c r="EC592" s="157"/>
      <c r="ED592" s="157"/>
      <c r="EE592" s="157"/>
    </row>
    <row r="593" spans="1:135" ht="9.75" customHeight="1">
      <c r="A593" s="157"/>
      <c r="B593" s="157"/>
      <c r="C593" s="157"/>
      <c r="D593" s="157"/>
      <c r="E593" s="157"/>
      <c r="F593" s="157"/>
      <c r="G593" s="157"/>
      <c r="H593" s="157"/>
      <c r="I593" s="494"/>
      <c r="J593" s="494"/>
      <c r="K593" s="494"/>
      <c r="L593" s="494"/>
      <c r="M593" s="494"/>
      <c r="N593" s="494"/>
      <c r="O593" s="494"/>
      <c r="P593" s="494"/>
      <c r="Q593" s="494"/>
      <c r="R593" s="494"/>
      <c r="S593" s="494"/>
      <c r="T593" s="494"/>
      <c r="U593" s="494"/>
      <c r="V593" s="494"/>
      <c r="W593" s="494"/>
      <c r="X593" s="494"/>
      <c r="Y593" s="494"/>
      <c r="Z593" s="494"/>
      <c r="AA593" s="494"/>
      <c r="AB593" s="494"/>
      <c r="AH593" s="492"/>
      <c r="AI593" s="157"/>
      <c r="AJ593" s="157"/>
      <c r="AK593" s="525"/>
      <c r="AL593" s="525"/>
      <c r="AM593" s="525"/>
      <c r="AN593" s="157"/>
      <c r="AO593" s="157"/>
      <c r="AP593" s="525"/>
      <c r="AQ593" s="525"/>
      <c r="AR593" s="525"/>
      <c r="AS593" s="525"/>
      <c r="AT593" s="525"/>
      <c r="AU593" s="525"/>
      <c r="AV593" s="525"/>
      <c r="AW593" s="525"/>
      <c r="AX593" s="525"/>
      <c r="AY593" s="525"/>
      <c r="AZ593" s="525"/>
      <c r="BA593" s="157"/>
      <c r="BB593" s="157"/>
      <c r="BC593" s="157"/>
      <c r="BD593" s="157"/>
      <c r="BE593" s="157"/>
      <c r="BF593" s="157"/>
      <c r="BG593" s="157"/>
      <c r="BH593" s="157"/>
      <c r="BI593" s="157"/>
      <c r="BJ593" s="157"/>
      <c r="BK593" s="157"/>
      <c r="BL593" s="157"/>
      <c r="BM593" s="157"/>
      <c r="BN593" s="157"/>
      <c r="BO593" s="157"/>
      <c r="BP593" s="493"/>
      <c r="BQ593" s="157"/>
      <c r="BR593" s="494"/>
      <c r="BS593" s="157"/>
      <c r="BT593" s="157"/>
      <c r="BU593" s="157"/>
      <c r="BV593" s="157"/>
      <c r="BW593" s="157"/>
      <c r="BX593" s="157"/>
      <c r="BY593" s="157"/>
      <c r="BZ593" s="157"/>
      <c r="CA593" s="157"/>
      <c r="CB593" s="157"/>
      <c r="CC593" s="157"/>
      <c r="CD593" s="157"/>
      <c r="CE593" s="157"/>
      <c r="CF593" s="157"/>
      <c r="CG593" s="157"/>
      <c r="CH593" s="157"/>
      <c r="CI593" s="157"/>
      <c r="CJ593" s="157"/>
      <c r="CK593" s="157"/>
      <c r="CL593" s="157"/>
      <c r="CM593" s="157"/>
      <c r="CN593" s="157"/>
      <c r="CO593" s="157"/>
      <c r="CP593" s="157"/>
      <c r="CQ593" s="157"/>
      <c r="CR593" s="157"/>
      <c r="CS593" s="157"/>
      <c r="CT593" s="157"/>
      <c r="CU593" s="157"/>
      <c r="CV593" s="157"/>
      <c r="CW593" s="157"/>
      <c r="CX593" s="157"/>
      <c r="CY593" s="157"/>
      <c r="CZ593" s="157"/>
      <c r="DA593" s="157"/>
      <c r="DB593" s="157"/>
      <c r="DC593" s="157"/>
      <c r="DD593" s="157"/>
      <c r="DE593" s="157"/>
      <c r="DF593" s="157"/>
      <c r="DG593" s="157"/>
      <c r="DH593" s="157"/>
      <c r="DI593" s="157"/>
      <c r="DJ593" s="157"/>
      <c r="DK593" s="157"/>
      <c r="DL593" s="157"/>
      <c r="DM593" s="157"/>
      <c r="DN593" s="157"/>
      <c r="DO593" s="157"/>
      <c r="DP593" s="157"/>
      <c r="DQ593" s="157"/>
      <c r="DR593" s="157"/>
      <c r="DS593" s="157"/>
      <c r="DT593" s="157"/>
      <c r="DU593" s="157"/>
      <c r="DV593" s="157"/>
      <c r="DW593" s="157"/>
      <c r="DX593" s="157"/>
      <c r="DY593" s="157"/>
      <c r="DZ593" s="157"/>
      <c r="EA593" s="157"/>
      <c r="EB593" s="157"/>
      <c r="EC593" s="157"/>
      <c r="ED593" s="157"/>
      <c r="EE593" s="157"/>
    </row>
    <row r="594" spans="1:135" ht="9.75" customHeight="1">
      <c r="A594" s="157"/>
      <c r="B594" s="157"/>
      <c r="C594" s="157"/>
      <c r="D594" s="157"/>
      <c r="E594" s="157"/>
      <c r="F594" s="157"/>
      <c r="G594" s="157"/>
      <c r="H594" s="157"/>
      <c r="I594" s="494"/>
      <c r="J594" s="494"/>
      <c r="K594" s="494"/>
      <c r="L594" s="494"/>
      <c r="M594" s="494"/>
      <c r="N594" s="494"/>
      <c r="O594" s="494"/>
      <c r="P594" s="494"/>
      <c r="Q594" s="494"/>
      <c r="R594" s="494"/>
      <c r="S594" s="494"/>
      <c r="T594" s="494"/>
      <c r="U594" s="494"/>
      <c r="V594" s="494"/>
      <c r="W594" s="494"/>
      <c r="X594" s="494"/>
      <c r="Y594" s="494"/>
      <c r="Z594" s="494"/>
      <c r="AA594" s="494"/>
      <c r="AB594" s="494"/>
      <c r="AH594" s="492"/>
      <c r="AI594" s="157"/>
      <c r="AJ594" s="157"/>
      <c r="AK594" s="525"/>
      <c r="AL594" s="525"/>
      <c r="AM594" s="525"/>
      <c r="AN594" s="157"/>
      <c r="AO594" s="157"/>
      <c r="AP594" s="525"/>
      <c r="AQ594" s="525"/>
      <c r="AR594" s="525"/>
      <c r="AS594" s="525"/>
      <c r="AT594" s="525"/>
      <c r="AU594" s="525"/>
      <c r="AV594" s="525"/>
      <c r="AW594" s="525"/>
      <c r="AX594" s="525"/>
      <c r="AY594" s="525"/>
      <c r="AZ594" s="525"/>
      <c r="BA594" s="157"/>
      <c r="BB594" s="157"/>
      <c r="BC594" s="157"/>
      <c r="BD594" s="157"/>
      <c r="BE594" s="157"/>
      <c r="BF594" s="157"/>
      <c r="BG594" s="157"/>
      <c r="BH594" s="157"/>
      <c r="BI594" s="157"/>
      <c r="BJ594" s="157"/>
      <c r="BK594" s="157"/>
      <c r="BL594" s="157"/>
      <c r="BM594" s="157"/>
      <c r="BN594" s="157"/>
      <c r="BO594" s="157"/>
      <c r="BP594" s="493"/>
      <c r="BQ594" s="157"/>
      <c r="BR594" s="494"/>
      <c r="BS594" s="157"/>
      <c r="BT594" s="157"/>
      <c r="BU594" s="157"/>
      <c r="BV594" s="157"/>
      <c r="BW594" s="157"/>
      <c r="BX594" s="157"/>
      <c r="BY594" s="157"/>
      <c r="BZ594" s="157"/>
      <c r="CA594" s="157"/>
      <c r="CB594" s="157"/>
      <c r="CC594" s="157"/>
      <c r="CD594" s="157"/>
      <c r="CE594" s="157"/>
      <c r="CF594" s="157"/>
      <c r="CG594" s="157"/>
      <c r="CH594" s="157"/>
      <c r="CI594" s="157"/>
      <c r="CJ594" s="157"/>
      <c r="CK594" s="157"/>
      <c r="CL594" s="157"/>
      <c r="CM594" s="157"/>
      <c r="CN594" s="157"/>
      <c r="CO594" s="157"/>
      <c r="CP594" s="157"/>
      <c r="CQ594" s="157"/>
      <c r="CR594" s="157"/>
      <c r="CS594" s="157"/>
      <c r="CT594" s="157"/>
      <c r="CU594" s="157"/>
      <c r="CV594" s="157"/>
      <c r="CW594" s="157"/>
      <c r="CX594" s="157"/>
      <c r="CY594" s="157"/>
      <c r="CZ594" s="157"/>
      <c r="DA594" s="157"/>
      <c r="DB594" s="157"/>
      <c r="DC594" s="157"/>
      <c r="DD594" s="157"/>
      <c r="DE594" s="157"/>
      <c r="DF594" s="157"/>
      <c r="DG594" s="157"/>
      <c r="DH594" s="157"/>
      <c r="DI594" s="157"/>
      <c r="DJ594" s="157"/>
      <c r="DK594" s="157"/>
      <c r="DL594" s="157"/>
      <c r="DM594" s="157"/>
      <c r="DN594" s="157"/>
      <c r="DO594" s="157"/>
      <c r="DP594" s="157"/>
      <c r="DQ594" s="157"/>
      <c r="DR594" s="157"/>
      <c r="DS594" s="157"/>
      <c r="DT594" s="157"/>
      <c r="DU594" s="157"/>
      <c r="DV594" s="157"/>
      <c r="DW594" s="157"/>
      <c r="DX594" s="157"/>
      <c r="DY594" s="157"/>
      <c r="DZ594" s="157"/>
      <c r="EA594" s="157"/>
      <c r="EB594" s="157"/>
      <c r="EC594" s="157"/>
      <c r="ED594" s="157"/>
      <c r="EE594" s="157"/>
    </row>
    <row r="595" spans="1:135" ht="9.75" customHeight="1">
      <c r="A595" s="157"/>
      <c r="B595" s="157"/>
      <c r="C595" s="157"/>
      <c r="D595" s="157"/>
      <c r="E595" s="157"/>
      <c r="F595" s="157"/>
      <c r="G595" s="157"/>
      <c r="H595" s="157"/>
      <c r="I595" s="494"/>
      <c r="J595" s="494"/>
      <c r="K595" s="494"/>
      <c r="L595" s="494"/>
      <c r="M595" s="494"/>
      <c r="N595" s="494"/>
      <c r="O595" s="494"/>
      <c r="P595" s="494"/>
      <c r="Q595" s="494"/>
      <c r="R595" s="494"/>
      <c r="S595" s="494"/>
      <c r="T595" s="494"/>
      <c r="U595" s="494"/>
      <c r="V595" s="494"/>
      <c r="W595" s="494"/>
      <c r="X595" s="494"/>
      <c r="Y595" s="494"/>
      <c r="Z595" s="494"/>
      <c r="AA595" s="494"/>
      <c r="AB595" s="494"/>
      <c r="AH595" s="492"/>
      <c r="AI595" s="157"/>
      <c r="AJ595" s="157"/>
      <c r="AK595" s="525"/>
      <c r="AL595" s="525"/>
      <c r="AM595" s="525"/>
      <c r="AN595" s="157"/>
      <c r="AO595" s="157"/>
      <c r="AP595" s="525"/>
      <c r="AQ595" s="525"/>
      <c r="AR595" s="525"/>
      <c r="AS595" s="525"/>
      <c r="AT595" s="525"/>
      <c r="AU595" s="525"/>
      <c r="AV595" s="525"/>
      <c r="AW595" s="525"/>
      <c r="AX595" s="525"/>
      <c r="AY595" s="525"/>
      <c r="AZ595" s="525"/>
      <c r="BA595" s="157"/>
      <c r="BB595" s="157"/>
      <c r="BC595" s="157"/>
      <c r="BD595" s="157"/>
      <c r="BE595" s="157"/>
      <c r="BF595" s="157"/>
      <c r="BG595" s="157"/>
      <c r="BH595" s="157"/>
      <c r="BI595" s="157"/>
      <c r="BJ595" s="157"/>
      <c r="BK595" s="157"/>
      <c r="BL595" s="157"/>
      <c r="BM595" s="157"/>
      <c r="BN595" s="157"/>
      <c r="BO595" s="157"/>
      <c r="BP595" s="493"/>
      <c r="BQ595" s="157"/>
      <c r="BR595" s="494"/>
      <c r="BS595" s="157"/>
      <c r="BT595" s="157"/>
      <c r="BU595" s="157"/>
      <c r="BV595" s="157"/>
      <c r="BW595" s="157"/>
      <c r="BX595" s="157"/>
      <c r="BY595" s="157"/>
      <c r="BZ595" s="157"/>
      <c r="CA595" s="157"/>
      <c r="CB595" s="157"/>
      <c r="CC595" s="157"/>
      <c r="CD595" s="157"/>
      <c r="CE595" s="157"/>
      <c r="CF595" s="157"/>
      <c r="CG595" s="157"/>
      <c r="CH595" s="157"/>
      <c r="CI595" s="157"/>
      <c r="CJ595" s="157"/>
      <c r="CK595" s="157"/>
      <c r="CL595" s="157"/>
      <c r="CM595" s="157"/>
      <c r="CN595" s="157"/>
      <c r="CO595" s="157"/>
      <c r="CP595" s="157"/>
      <c r="CQ595" s="157"/>
      <c r="CR595" s="157"/>
      <c r="CS595" s="157"/>
      <c r="CT595" s="157"/>
      <c r="CU595" s="157"/>
      <c r="CV595" s="157"/>
      <c r="CW595" s="157"/>
      <c r="CX595" s="157"/>
      <c r="CY595" s="157"/>
      <c r="CZ595" s="157"/>
      <c r="DA595" s="157"/>
      <c r="DB595" s="157"/>
      <c r="DC595" s="157"/>
      <c r="DD595" s="157"/>
      <c r="DE595" s="157"/>
      <c r="DF595" s="157"/>
      <c r="DG595" s="157"/>
      <c r="DH595" s="157"/>
      <c r="DI595" s="157"/>
      <c r="DJ595" s="157"/>
      <c r="DK595" s="157"/>
      <c r="DL595" s="157"/>
      <c r="DM595" s="157"/>
      <c r="DN595" s="157"/>
      <c r="DO595" s="157"/>
      <c r="DP595" s="157"/>
      <c r="DQ595" s="157"/>
      <c r="DR595" s="157"/>
      <c r="DS595" s="157"/>
      <c r="DT595" s="157"/>
      <c r="DU595" s="157"/>
      <c r="DV595" s="157"/>
      <c r="DW595" s="157"/>
      <c r="DX595" s="157"/>
      <c r="DY595" s="157"/>
      <c r="DZ595" s="157"/>
      <c r="EA595" s="157"/>
      <c r="EB595" s="157"/>
      <c r="EC595" s="157"/>
      <c r="ED595" s="157"/>
      <c r="EE595" s="157"/>
    </row>
    <row r="596" spans="1:135" ht="9.75" customHeight="1">
      <c r="A596" s="157"/>
      <c r="B596" s="157"/>
      <c r="C596" s="157"/>
      <c r="D596" s="157"/>
      <c r="E596" s="157"/>
      <c r="F596" s="157"/>
      <c r="G596" s="157"/>
      <c r="H596" s="157"/>
      <c r="I596" s="494"/>
      <c r="J596" s="494"/>
      <c r="K596" s="494"/>
      <c r="L596" s="494"/>
      <c r="M596" s="494"/>
      <c r="N596" s="494"/>
      <c r="O596" s="494"/>
      <c r="P596" s="494"/>
      <c r="Q596" s="494"/>
      <c r="R596" s="494"/>
      <c r="S596" s="494"/>
      <c r="T596" s="494"/>
      <c r="U596" s="494"/>
      <c r="V596" s="494"/>
      <c r="W596" s="494"/>
      <c r="X596" s="494"/>
      <c r="Y596" s="494"/>
      <c r="Z596" s="494"/>
      <c r="AA596" s="494"/>
      <c r="AB596" s="494"/>
      <c r="AH596" s="492"/>
      <c r="AI596" s="157"/>
      <c r="AJ596" s="157"/>
      <c r="AK596" s="525"/>
      <c r="AL596" s="525"/>
      <c r="AM596" s="525"/>
      <c r="AN596" s="157"/>
      <c r="AO596" s="157"/>
      <c r="AP596" s="525"/>
      <c r="AQ596" s="525"/>
      <c r="AR596" s="525"/>
      <c r="AS596" s="525"/>
      <c r="AT596" s="525"/>
      <c r="AU596" s="525"/>
      <c r="AV596" s="525"/>
      <c r="AW596" s="525"/>
      <c r="AX596" s="525"/>
      <c r="AY596" s="525"/>
      <c r="AZ596" s="525"/>
      <c r="BA596" s="157"/>
      <c r="BB596" s="157"/>
      <c r="BC596" s="157"/>
      <c r="BD596" s="157"/>
      <c r="BE596" s="157"/>
      <c r="BF596" s="157"/>
      <c r="BG596" s="157"/>
      <c r="BH596" s="157"/>
      <c r="BI596" s="157"/>
      <c r="BJ596" s="157"/>
      <c r="BK596" s="157"/>
      <c r="BL596" s="157"/>
      <c r="BM596" s="157"/>
      <c r="BN596" s="157"/>
      <c r="BO596" s="157"/>
      <c r="BP596" s="493"/>
      <c r="BQ596" s="157"/>
      <c r="BR596" s="494"/>
      <c r="BS596" s="157"/>
      <c r="BT596" s="157"/>
      <c r="BU596" s="157"/>
      <c r="BV596" s="157"/>
      <c r="BW596" s="157"/>
      <c r="BX596" s="157"/>
      <c r="BY596" s="157"/>
      <c r="BZ596" s="157"/>
      <c r="CA596" s="157"/>
      <c r="CB596" s="157"/>
      <c r="CC596" s="157"/>
      <c r="CD596" s="157"/>
      <c r="CE596" s="157"/>
      <c r="CF596" s="157"/>
      <c r="CG596" s="157"/>
      <c r="CH596" s="157"/>
      <c r="CI596" s="157"/>
      <c r="CJ596" s="157"/>
      <c r="CK596" s="157"/>
      <c r="CL596" s="157"/>
      <c r="CM596" s="157"/>
      <c r="CN596" s="157"/>
      <c r="CO596" s="157"/>
      <c r="CP596" s="157"/>
      <c r="CQ596" s="157"/>
      <c r="CR596" s="157"/>
      <c r="CS596" s="157"/>
      <c r="CT596" s="157"/>
      <c r="CU596" s="157"/>
      <c r="CV596" s="157"/>
      <c r="CW596" s="157"/>
      <c r="CX596" s="157"/>
      <c r="CY596" s="157"/>
      <c r="CZ596" s="157"/>
      <c r="DA596" s="157"/>
      <c r="DB596" s="157"/>
      <c r="DC596" s="157"/>
      <c r="DD596" s="157"/>
      <c r="DE596" s="157"/>
      <c r="DF596" s="157"/>
      <c r="DG596" s="157"/>
      <c r="DH596" s="157"/>
      <c r="DI596" s="157"/>
      <c r="DJ596" s="157"/>
      <c r="DK596" s="157"/>
      <c r="DL596" s="157"/>
      <c r="DM596" s="157"/>
      <c r="DN596" s="157"/>
      <c r="DO596" s="157"/>
      <c r="DP596" s="157"/>
      <c r="DQ596" s="157"/>
      <c r="DR596" s="157"/>
      <c r="DS596" s="157"/>
      <c r="DT596" s="157"/>
      <c r="DU596" s="157"/>
      <c r="DV596" s="157"/>
      <c r="DW596" s="157"/>
      <c r="DX596" s="157"/>
      <c r="DY596" s="157"/>
      <c r="DZ596" s="157"/>
      <c r="EA596" s="157"/>
      <c r="EB596" s="157"/>
      <c r="EC596" s="157"/>
      <c r="ED596" s="157"/>
      <c r="EE596" s="157"/>
    </row>
    <row r="597" spans="1:135" ht="9.75" customHeight="1">
      <c r="A597" s="157"/>
      <c r="B597" s="157"/>
      <c r="C597" s="157"/>
      <c r="D597" s="157"/>
      <c r="E597" s="157"/>
      <c r="F597" s="157"/>
      <c r="G597" s="157"/>
      <c r="H597" s="157"/>
      <c r="I597" s="494"/>
      <c r="J597" s="494"/>
      <c r="K597" s="494"/>
      <c r="L597" s="494"/>
      <c r="M597" s="494"/>
      <c r="N597" s="494"/>
      <c r="O597" s="494"/>
      <c r="P597" s="494"/>
      <c r="Q597" s="494"/>
      <c r="R597" s="494"/>
      <c r="S597" s="494"/>
      <c r="T597" s="494"/>
      <c r="U597" s="494"/>
      <c r="V597" s="494"/>
      <c r="W597" s="494"/>
      <c r="X597" s="494"/>
      <c r="Y597" s="494"/>
      <c r="Z597" s="494"/>
      <c r="AA597" s="494"/>
      <c r="AB597" s="494"/>
      <c r="AH597" s="492"/>
      <c r="AI597" s="157"/>
      <c r="AJ597" s="157"/>
      <c r="AK597" s="525"/>
      <c r="AL597" s="525"/>
      <c r="AM597" s="525"/>
      <c r="AN597" s="157"/>
      <c r="AO597" s="157"/>
      <c r="AP597" s="525"/>
      <c r="AQ597" s="525"/>
      <c r="AR597" s="525"/>
      <c r="AS597" s="525"/>
      <c r="AT597" s="525"/>
      <c r="AU597" s="525"/>
      <c r="AV597" s="525"/>
      <c r="AW597" s="525"/>
      <c r="AX597" s="525"/>
      <c r="AY597" s="525"/>
      <c r="AZ597" s="525"/>
      <c r="BA597" s="157"/>
      <c r="BB597" s="157"/>
      <c r="BC597" s="157"/>
      <c r="BD597" s="157"/>
      <c r="BE597" s="157"/>
      <c r="BF597" s="157"/>
      <c r="BG597" s="157"/>
      <c r="BH597" s="157"/>
      <c r="BI597" s="157"/>
      <c r="BJ597" s="157"/>
      <c r="BK597" s="157"/>
      <c r="BL597" s="157"/>
      <c r="BM597" s="157"/>
      <c r="BN597" s="157"/>
      <c r="BO597" s="157"/>
      <c r="BP597" s="493"/>
      <c r="BQ597" s="157"/>
      <c r="BR597" s="494"/>
      <c r="BS597" s="157"/>
      <c r="BT597" s="157"/>
      <c r="BU597" s="157"/>
      <c r="BV597" s="157"/>
      <c r="BW597" s="157"/>
      <c r="BX597" s="157"/>
      <c r="BY597" s="157"/>
      <c r="BZ597" s="157"/>
      <c r="CA597" s="157"/>
      <c r="CB597" s="157"/>
      <c r="CC597" s="157"/>
      <c r="CD597" s="157"/>
      <c r="CE597" s="157"/>
      <c r="CF597" s="157"/>
      <c r="CG597" s="157"/>
      <c r="CH597" s="157"/>
      <c r="CI597" s="157"/>
      <c r="CJ597" s="157"/>
      <c r="CK597" s="157"/>
      <c r="CL597" s="157"/>
      <c r="CM597" s="157"/>
      <c r="CN597" s="157"/>
      <c r="CO597" s="157"/>
      <c r="CP597" s="157"/>
      <c r="CQ597" s="157"/>
      <c r="CR597" s="157"/>
      <c r="CS597" s="157"/>
      <c r="CT597" s="157"/>
      <c r="CU597" s="157"/>
      <c r="CV597" s="157"/>
      <c r="CW597" s="157"/>
      <c r="CX597" s="157"/>
      <c r="CY597" s="157"/>
      <c r="CZ597" s="157"/>
      <c r="DA597" s="157"/>
      <c r="DB597" s="157"/>
      <c r="DC597" s="157"/>
      <c r="DD597" s="157"/>
      <c r="DE597" s="157"/>
      <c r="DF597" s="157"/>
      <c r="DG597" s="157"/>
      <c r="DH597" s="157"/>
      <c r="DI597" s="157"/>
      <c r="DJ597" s="157"/>
      <c r="DK597" s="157"/>
      <c r="DL597" s="157"/>
      <c r="DM597" s="157"/>
      <c r="DN597" s="157"/>
      <c r="DO597" s="157"/>
      <c r="DP597" s="157"/>
      <c r="DQ597" s="157"/>
      <c r="DR597" s="157"/>
      <c r="DS597" s="157"/>
      <c r="DT597" s="157"/>
      <c r="DU597" s="157"/>
      <c r="DV597" s="157"/>
      <c r="DW597" s="157"/>
      <c r="DX597" s="157"/>
      <c r="DY597" s="157"/>
      <c r="DZ597" s="157"/>
      <c r="EA597" s="157"/>
      <c r="EB597" s="157"/>
      <c r="EC597" s="157"/>
      <c r="ED597" s="157"/>
      <c r="EE597" s="157"/>
    </row>
    <row r="598" spans="1:135" ht="9.75" customHeight="1">
      <c r="A598" s="157"/>
      <c r="B598" s="157"/>
      <c r="C598" s="157"/>
      <c r="D598" s="157"/>
      <c r="E598" s="157"/>
      <c r="F598" s="157"/>
      <c r="G598" s="157"/>
      <c r="H598" s="157"/>
      <c r="I598" s="494"/>
      <c r="J598" s="494"/>
      <c r="K598" s="494"/>
      <c r="L598" s="494"/>
      <c r="M598" s="494"/>
      <c r="N598" s="494"/>
      <c r="O598" s="494"/>
      <c r="P598" s="494"/>
      <c r="Q598" s="494"/>
      <c r="R598" s="494"/>
      <c r="S598" s="494"/>
      <c r="T598" s="494"/>
      <c r="U598" s="494"/>
      <c r="V598" s="494"/>
      <c r="W598" s="494"/>
      <c r="X598" s="494"/>
      <c r="Y598" s="494"/>
      <c r="Z598" s="494"/>
      <c r="AA598" s="494"/>
      <c r="AB598" s="494"/>
      <c r="AH598" s="492"/>
      <c r="AI598" s="157"/>
      <c r="AJ598" s="157"/>
      <c r="AK598" s="525"/>
      <c r="AL598" s="525"/>
      <c r="AM598" s="525"/>
      <c r="AN598" s="157"/>
      <c r="AO598" s="157"/>
      <c r="AP598" s="525"/>
      <c r="AQ598" s="525"/>
      <c r="AR598" s="525"/>
      <c r="AS598" s="525"/>
      <c r="AT598" s="525"/>
      <c r="AU598" s="525"/>
      <c r="AV598" s="525"/>
      <c r="AW598" s="525"/>
      <c r="AX598" s="525"/>
      <c r="AY598" s="525"/>
      <c r="AZ598" s="525"/>
      <c r="BA598" s="157"/>
      <c r="BB598" s="157"/>
      <c r="BC598" s="157"/>
      <c r="BD598" s="157"/>
      <c r="BE598" s="157"/>
      <c r="BF598" s="157"/>
      <c r="BG598" s="157"/>
      <c r="BH598" s="157"/>
      <c r="BI598" s="157"/>
      <c r="BJ598" s="157"/>
      <c r="BK598" s="157"/>
      <c r="BL598" s="157"/>
      <c r="BM598" s="157"/>
      <c r="BN598" s="157"/>
      <c r="BO598" s="157"/>
      <c r="BP598" s="493"/>
      <c r="BQ598" s="157"/>
      <c r="BR598" s="494"/>
      <c r="BS598" s="157"/>
      <c r="BT598" s="157"/>
      <c r="BU598" s="157"/>
      <c r="BV598" s="157"/>
      <c r="BW598" s="157"/>
      <c r="BX598" s="157"/>
      <c r="BY598" s="157"/>
      <c r="BZ598" s="157"/>
      <c r="CA598" s="157"/>
      <c r="CB598" s="157"/>
      <c r="CC598" s="157"/>
      <c r="CD598" s="157"/>
      <c r="CE598" s="157"/>
      <c r="CF598" s="157"/>
      <c r="CG598" s="157"/>
      <c r="CH598" s="157"/>
      <c r="CI598" s="157"/>
      <c r="CJ598" s="157"/>
      <c r="CK598" s="157"/>
      <c r="CL598" s="157"/>
      <c r="CM598" s="157"/>
      <c r="CN598" s="157"/>
      <c r="CO598" s="157"/>
      <c r="CP598" s="157"/>
      <c r="CQ598" s="157"/>
      <c r="CR598" s="157"/>
      <c r="CS598" s="157"/>
      <c r="CT598" s="157"/>
      <c r="CU598" s="157"/>
      <c r="CV598" s="157"/>
      <c r="CW598" s="157"/>
      <c r="CX598" s="157"/>
      <c r="CY598" s="157"/>
      <c r="CZ598" s="157"/>
      <c r="DA598" s="157"/>
      <c r="DB598" s="157"/>
      <c r="DC598" s="157"/>
      <c r="DD598" s="157"/>
      <c r="DE598" s="157"/>
      <c r="DF598" s="157"/>
      <c r="DG598" s="157"/>
      <c r="DH598" s="157"/>
      <c r="DI598" s="157"/>
      <c r="DJ598" s="157"/>
      <c r="DK598" s="157"/>
      <c r="DL598" s="157"/>
      <c r="DM598" s="157"/>
      <c r="DN598" s="157"/>
      <c r="DO598" s="157"/>
      <c r="DP598" s="157"/>
      <c r="DQ598" s="157"/>
      <c r="DR598" s="157"/>
      <c r="DS598" s="157"/>
      <c r="DT598" s="157"/>
      <c r="DU598" s="157"/>
      <c r="DV598" s="157"/>
      <c r="DW598" s="157"/>
      <c r="DX598" s="157"/>
      <c r="DY598" s="157"/>
      <c r="DZ598" s="157"/>
      <c r="EA598" s="157"/>
      <c r="EB598" s="157"/>
      <c r="EC598" s="157"/>
      <c r="ED598" s="157"/>
      <c r="EE598" s="157"/>
    </row>
    <row r="599" spans="1:135" ht="9.75" customHeight="1">
      <c r="A599" s="157"/>
      <c r="B599" s="157"/>
      <c r="C599" s="157"/>
      <c r="D599" s="157"/>
      <c r="E599" s="157"/>
      <c r="F599" s="157"/>
      <c r="G599" s="157"/>
      <c r="H599" s="157"/>
      <c r="I599" s="494"/>
      <c r="J599" s="494"/>
      <c r="K599" s="494"/>
      <c r="L599" s="494"/>
      <c r="M599" s="494"/>
      <c r="N599" s="494"/>
      <c r="O599" s="494"/>
      <c r="P599" s="494"/>
      <c r="Q599" s="494"/>
      <c r="R599" s="494"/>
      <c r="S599" s="494"/>
      <c r="T599" s="494"/>
      <c r="U599" s="494"/>
      <c r="V599" s="494"/>
      <c r="W599" s="494"/>
      <c r="X599" s="494"/>
      <c r="Y599" s="494"/>
      <c r="Z599" s="494"/>
      <c r="AA599" s="494"/>
      <c r="AB599" s="494"/>
      <c r="AH599" s="492"/>
      <c r="AI599" s="157"/>
      <c r="AJ599" s="157"/>
      <c r="AK599" s="525"/>
      <c r="AL599" s="525"/>
      <c r="AM599" s="525"/>
      <c r="AN599" s="157"/>
      <c r="AO599" s="157"/>
      <c r="AP599" s="525"/>
      <c r="AQ599" s="525"/>
      <c r="AR599" s="525"/>
      <c r="AS599" s="525"/>
      <c r="AT599" s="525"/>
      <c r="AU599" s="525"/>
      <c r="AV599" s="525"/>
      <c r="AW599" s="525"/>
      <c r="AX599" s="525"/>
      <c r="AY599" s="525"/>
      <c r="AZ599" s="525"/>
      <c r="BA599" s="157"/>
      <c r="BB599" s="157"/>
      <c r="BC599" s="157"/>
      <c r="BD599" s="157"/>
      <c r="BE599" s="157"/>
      <c r="BF599" s="157"/>
      <c r="BG599" s="157"/>
      <c r="BH599" s="157"/>
      <c r="BI599" s="157"/>
      <c r="BJ599" s="157"/>
      <c r="BK599" s="157"/>
      <c r="BL599" s="157"/>
      <c r="BM599" s="157"/>
      <c r="BN599" s="157"/>
      <c r="BO599" s="157"/>
      <c r="BP599" s="493"/>
      <c r="BQ599" s="157"/>
      <c r="BR599" s="494"/>
      <c r="BS599" s="157"/>
      <c r="BT599" s="157"/>
      <c r="BU599" s="157"/>
      <c r="BV599" s="157"/>
      <c r="BW599" s="157"/>
      <c r="BX599" s="157"/>
      <c r="BY599" s="157"/>
      <c r="BZ599" s="157"/>
      <c r="CA599" s="157"/>
      <c r="CB599" s="157"/>
      <c r="CC599" s="157"/>
      <c r="CD599" s="157"/>
      <c r="CE599" s="157"/>
      <c r="CF599" s="157"/>
      <c r="CG599" s="157"/>
      <c r="CH599" s="157"/>
      <c r="CI599" s="157"/>
      <c r="CJ599" s="157"/>
      <c r="CK599" s="157"/>
      <c r="CL599" s="157"/>
      <c r="CM599" s="157"/>
      <c r="CN599" s="157"/>
      <c r="CO599" s="157"/>
      <c r="CP599" s="157"/>
      <c r="CQ599" s="157"/>
      <c r="CR599" s="157"/>
      <c r="CS599" s="157"/>
      <c r="CT599" s="157"/>
      <c r="CU599" s="157"/>
      <c r="CV599" s="157"/>
      <c r="CW599" s="157"/>
      <c r="CX599" s="157"/>
      <c r="CY599" s="157"/>
      <c r="CZ599" s="157"/>
      <c r="DA599" s="157"/>
      <c r="DB599" s="157"/>
      <c r="DC599" s="157"/>
      <c r="DD599" s="157"/>
      <c r="DE599" s="157"/>
      <c r="DF599" s="157"/>
      <c r="DG599" s="157"/>
      <c r="DH599" s="157"/>
      <c r="DI599" s="157"/>
      <c r="DJ599" s="157"/>
      <c r="DK599" s="157"/>
      <c r="DL599" s="157"/>
      <c r="DM599" s="157"/>
      <c r="DN599" s="157"/>
      <c r="DO599" s="157"/>
      <c r="DP599" s="157"/>
      <c r="DQ599" s="157"/>
      <c r="DR599" s="157"/>
      <c r="DS599" s="157"/>
      <c r="DT599" s="157"/>
      <c r="DU599" s="157"/>
      <c r="DV599" s="157"/>
      <c r="DW599" s="157"/>
      <c r="DX599" s="157"/>
      <c r="DY599" s="157"/>
      <c r="DZ599" s="157"/>
      <c r="EA599" s="157"/>
      <c r="EB599" s="157"/>
      <c r="EC599" s="157"/>
      <c r="ED599" s="157"/>
      <c r="EE599" s="157"/>
    </row>
    <row r="600" spans="1:135" ht="9.75" customHeight="1">
      <c r="A600" s="126" t="s">
        <v>2</v>
      </c>
      <c r="B600" s="157"/>
      <c r="C600" s="157"/>
      <c r="D600" s="157"/>
      <c r="E600" s="157"/>
      <c r="F600" s="157"/>
      <c r="G600" s="157"/>
      <c r="H600" s="157"/>
      <c r="I600" s="494"/>
      <c r="J600" s="494"/>
      <c r="K600" s="494"/>
      <c r="L600" s="494"/>
      <c r="M600" s="494"/>
      <c r="N600" s="494"/>
      <c r="O600" s="494"/>
      <c r="P600" s="494"/>
      <c r="Q600" s="494"/>
      <c r="R600" s="494"/>
      <c r="S600" s="494"/>
      <c r="T600" s="494"/>
      <c r="U600" s="494"/>
      <c r="V600" s="494"/>
      <c r="W600" s="494"/>
      <c r="X600" s="494"/>
      <c r="Y600" s="494"/>
      <c r="Z600" s="494"/>
      <c r="AA600" s="494"/>
      <c r="AB600" s="494"/>
      <c r="AH600" s="492"/>
      <c r="AI600" s="157"/>
      <c r="AJ600" s="157"/>
      <c r="AK600" s="525"/>
      <c r="AL600" s="525"/>
      <c r="AM600" s="525"/>
      <c r="AN600" s="157"/>
      <c r="AO600" s="157"/>
      <c r="AP600" s="525"/>
      <c r="AQ600" s="525"/>
      <c r="AR600" s="525"/>
      <c r="AS600" s="525"/>
      <c r="AT600" s="525"/>
      <c r="AU600" s="525"/>
      <c r="AV600" s="525"/>
      <c r="AW600" s="525"/>
      <c r="AX600" s="525"/>
      <c r="AY600" s="525"/>
      <c r="AZ600" s="525"/>
      <c r="BA600" s="157"/>
      <c r="BB600" s="157"/>
      <c r="BC600" s="157"/>
      <c r="BD600" s="157"/>
      <c r="BE600" s="157"/>
      <c r="BF600" s="157"/>
      <c r="BG600" s="157"/>
      <c r="BH600" s="157"/>
      <c r="BI600" s="157"/>
      <c r="BJ600" s="157"/>
      <c r="BK600" s="157"/>
      <c r="BL600" s="157"/>
      <c r="BM600" s="157"/>
      <c r="BN600" s="157"/>
      <c r="BO600" s="157"/>
      <c r="BP600" s="493"/>
      <c r="BQ600" s="157"/>
      <c r="BR600" s="494"/>
      <c r="BS600" s="157"/>
      <c r="BT600" s="157"/>
      <c r="BU600" s="157"/>
      <c r="BV600" s="157"/>
      <c r="BW600" s="157"/>
      <c r="BX600" s="157"/>
      <c r="BY600" s="157"/>
      <c r="BZ600" s="157"/>
      <c r="CA600" s="157"/>
      <c r="CB600" s="157"/>
      <c r="CC600" s="157"/>
      <c r="CD600" s="157"/>
      <c r="CE600" s="157"/>
      <c r="CF600" s="157"/>
      <c r="CG600" s="157"/>
      <c r="CH600" s="157"/>
      <c r="CI600" s="157"/>
      <c r="CJ600" s="157"/>
      <c r="CK600" s="157"/>
      <c r="CL600" s="157"/>
      <c r="CM600" s="157"/>
      <c r="CN600" s="157"/>
      <c r="CO600" s="157"/>
      <c r="CP600" s="157"/>
      <c r="CQ600" s="157"/>
      <c r="CR600" s="157"/>
      <c r="CS600" s="157"/>
      <c r="CT600" s="157"/>
      <c r="CU600" s="157"/>
      <c r="CV600" s="157"/>
      <c r="CW600" s="157"/>
      <c r="CX600" s="157"/>
      <c r="CY600" s="157"/>
      <c r="CZ600" s="157"/>
      <c r="DA600" s="157"/>
      <c r="DB600" s="157"/>
      <c r="DC600" s="157"/>
      <c r="DD600" s="157"/>
      <c r="DE600" s="157"/>
      <c r="DF600" s="157"/>
      <c r="DG600" s="157"/>
      <c r="DH600" s="157"/>
      <c r="DI600" s="157"/>
      <c r="DJ600" s="157"/>
      <c r="DK600" s="157"/>
      <c r="DL600" s="157"/>
      <c r="DM600" s="157"/>
      <c r="DN600" s="157"/>
      <c r="DO600" s="157"/>
      <c r="DP600" s="157"/>
      <c r="DQ600" s="157"/>
      <c r="DR600" s="157"/>
      <c r="DS600" s="157"/>
      <c r="DT600" s="157"/>
      <c r="DU600" s="157"/>
      <c r="DV600" s="157"/>
      <c r="DW600" s="157"/>
      <c r="DX600" s="157"/>
      <c r="DY600" s="157"/>
      <c r="DZ600" s="157"/>
      <c r="EA600" s="157"/>
      <c r="EB600" s="157"/>
      <c r="EC600" s="157"/>
      <c r="ED600" s="157"/>
      <c r="EE600" s="157"/>
    </row>
    <row r="601" spans="1:135" ht="9.75" customHeight="1">
      <c r="A601" s="157"/>
      <c r="B601" s="157"/>
      <c r="C601" s="157"/>
      <c r="D601" s="157"/>
      <c r="E601" s="157"/>
      <c r="F601" s="157"/>
      <c r="G601" s="157"/>
      <c r="H601" s="157"/>
      <c r="I601" s="494"/>
      <c r="J601" s="494"/>
      <c r="K601" s="494"/>
      <c r="L601" s="494"/>
      <c r="M601" s="494"/>
      <c r="N601" s="494"/>
      <c r="O601" s="494"/>
      <c r="P601" s="494"/>
      <c r="Q601" s="494"/>
      <c r="R601" s="494"/>
      <c r="S601" s="494"/>
      <c r="T601" s="494"/>
      <c r="U601" s="494"/>
      <c r="V601" s="494"/>
      <c r="W601" s="494"/>
      <c r="X601" s="494"/>
      <c r="Y601" s="494"/>
      <c r="Z601" s="494"/>
      <c r="AA601" s="494"/>
      <c r="AB601" s="494"/>
      <c r="AH601" s="492"/>
      <c r="AI601" s="157"/>
      <c r="AJ601" s="157"/>
      <c r="AK601" s="525"/>
      <c r="AL601" s="525"/>
      <c r="AM601" s="525"/>
      <c r="AN601" s="157"/>
      <c r="AO601" s="157"/>
      <c r="AP601" s="525"/>
      <c r="AQ601" s="525"/>
      <c r="AR601" s="525"/>
      <c r="AS601" s="525"/>
      <c r="AT601" s="525"/>
      <c r="AU601" s="525"/>
      <c r="AV601" s="525"/>
      <c r="AW601" s="525"/>
      <c r="AX601" s="525"/>
      <c r="AY601" s="525"/>
      <c r="AZ601" s="525"/>
      <c r="BA601" s="157"/>
      <c r="BB601" s="157"/>
      <c r="BC601" s="157"/>
      <c r="BD601" s="157"/>
      <c r="BE601" s="157"/>
      <c r="BF601" s="157"/>
      <c r="BG601" s="739" t="s">
        <v>124</v>
      </c>
      <c r="BH601" s="605"/>
      <c r="BI601" s="606"/>
      <c r="BJ601" s="494"/>
      <c r="BK601" s="494"/>
      <c r="BL601" s="157"/>
      <c r="BM601" s="157"/>
      <c r="BN601" s="157"/>
      <c r="BO601" s="157"/>
      <c r="BP601" s="493"/>
      <c r="BQ601" s="157"/>
      <c r="BR601" s="494"/>
      <c r="BS601" s="157"/>
      <c r="BT601" s="157"/>
      <c r="BU601" s="157"/>
      <c r="BV601" s="157"/>
      <c r="BW601" s="157"/>
      <c r="BX601" s="157"/>
      <c r="BY601" s="157"/>
      <c r="BZ601" s="157"/>
      <c r="CA601" s="157"/>
      <c r="CB601" s="157"/>
      <c r="CC601" s="157"/>
      <c r="CD601" s="157"/>
      <c r="CE601" s="157"/>
      <c r="CF601" s="157"/>
      <c r="CG601" s="157"/>
      <c r="CH601" s="157"/>
      <c r="CI601" s="157"/>
      <c r="CJ601" s="157"/>
      <c r="CK601" s="157"/>
      <c r="CL601" s="157"/>
      <c r="CM601" s="157"/>
      <c r="CN601" s="157"/>
      <c r="CO601" s="157"/>
      <c r="CP601" s="157"/>
      <c r="CQ601" s="157"/>
      <c r="CR601" s="157"/>
      <c r="CS601" s="157"/>
      <c r="CT601" s="157"/>
      <c r="CU601" s="157"/>
      <c r="CV601" s="157"/>
      <c r="CW601" s="157"/>
      <c r="CX601" s="157"/>
      <c r="CY601" s="157"/>
      <c r="CZ601" s="157"/>
      <c r="DA601" s="157"/>
      <c r="DB601" s="157"/>
      <c r="DC601" s="157"/>
      <c r="DD601" s="157"/>
      <c r="DE601" s="157"/>
      <c r="DF601" s="157"/>
      <c r="DG601" s="157"/>
      <c r="DH601" s="157"/>
      <c r="DI601" s="157"/>
      <c r="DJ601" s="157"/>
      <c r="DK601" s="157"/>
      <c r="DL601" s="157"/>
      <c r="DM601" s="157"/>
      <c r="DN601" s="157"/>
      <c r="DO601" s="157"/>
      <c r="DP601" s="157"/>
      <c r="DQ601" s="157"/>
      <c r="DR601" s="157"/>
      <c r="DS601" s="157"/>
      <c r="DT601" s="157"/>
      <c r="DU601" s="157"/>
      <c r="DV601" s="157"/>
      <c r="DW601" s="157"/>
      <c r="DX601" s="157"/>
      <c r="DY601" s="157"/>
      <c r="DZ601" s="157"/>
      <c r="EA601" s="157"/>
      <c r="EB601" s="157"/>
      <c r="EC601" s="157"/>
      <c r="ED601" s="157"/>
      <c r="EE601" s="157"/>
    </row>
    <row r="602" spans="1:135" ht="9.75" customHeight="1">
      <c r="A602" s="157"/>
      <c r="B602" s="157"/>
      <c r="C602" s="157"/>
      <c r="D602" s="157"/>
      <c r="E602" s="157"/>
      <c r="F602" s="157"/>
      <c r="G602" s="157"/>
      <c r="H602" s="157"/>
      <c r="I602" s="494"/>
      <c r="J602" s="494"/>
      <c r="K602" s="494"/>
      <c r="L602" s="494"/>
      <c r="M602" s="494"/>
      <c r="N602" s="494"/>
      <c r="O602" s="494"/>
      <c r="P602" s="494"/>
      <c r="Q602" s="494"/>
      <c r="R602" s="494"/>
      <c r="S602" s="494"/>
      <c r="T602" s="494"/>
      <c r="U602" s="494"/>
      <c r="V602" s="494"/>
      <c r="W602" s="494"/>
      <c r="X602" s="494"/>
      <c r="Y602" s="494"/>
      <c r="Z602" s="494"/>
      <c r="AA602" s="494"/>
      <c r="AB602" s="494"/>
      <c r="AH602" s="492"/>
      <c r="AI602" s="157"/>
      <c r="AJ602" s="157"/>
      <c r="AK602" s="525"/>
      <c r="AL602" s="525"/>
      <c r="AM602" s="525"/>
      <c r="AN602" s="157"/>
      <c r="AO602" s="157"/>
      <c r="AP602" s="525"/>
      <c r="AQ602" s="525"/>
      <c r="AR602" s="525"/>
      <c r="AS602" s="525"/>
      <c r="AT602" s="525"/>
      <c r="AU602" s="525"/>
      <c r="AV602" s="525"/>
      <c r="AW602" s="525"/>
      <c r="AX602" s="525"/>
      <c r="AY602" s="525"/>
      <c r="AZ602" s="525"/>
      <c r="BA602" s="157"/>
      <c r="BB602" s="157"/>
      <c r="BC602" s="157"/>
      <c r="BD602" s="157"/>
      <c r="BE602" s="145">
        <v>1</v>
      </c>
      <c r="BF602" s="145">
        <v>2</v>
      </c>
      <c r="BG602" s="145">
        <v>3</v>
      </c>
      <c r="BH602" s="397">
        <v>4</v>
      </c>
      <c r="BI602" s="397">
        <v>5</v>
      </c>
      <c r="BJ602" s="494"/>
      <c r="BK602" s="494"/>
      <c r="BL602" s="157"/>
      <c r="BM602" s="157"/>
      <c r="BN602" s="157"/>
      <c r="BO602" s="157"/>
      <c r="BP602" s="493"/>
      <c r="BQ602" s="157"/>
      <c r="BR602" s="494"/>
      <c r="BS602" s="157"/>
      <c r="BT602" s="157"/>
      <c r="BU602" s="157"/>
      <c r="BV602" s="157"/>
      <c r="BW602" s="157"/>
      <c r="BX602" s="157"/>
      <c r="BY602" s="157"/>
      <c r="BZ602" s="157"/>
      <c r="CA602" s="157"/>
      <c r="CB602" s="157"/>
      <c r="CC602" s="157"/>
      <c r="CD602" s="157"/>
      <c r="CE602" s="157"/>
      <c r="CF602" s="157"/>
      <c r="CG602" s="157"/>
      <c r="CH602" s="157"/>
      <c r="CI602" s="157"/>
      <c r="CJ602" s="157"/>
      <c r="CK602" s="157"/>
      <c r="CL602" s="157"/>
      <c r="CM602" s="157"/>
      <c r="CN602" s="157"/>
      <c r="CO602" s="157"/>
      <c r="CP602" s="157"/>
      <c r="CQ602" s="157"/>
      <c r="CR602" s="157"/>
      <c r="CS602" s="157"/>
      <c r="CT602" s="157"/>
      <c r="CU602" s="157"/>
      <c r="CV602" s="157"/>
      <c r="CW602" s="157"/>
      <c r="CX602" s="157"/>
      <c r="CY602" s="157"/>
      <c r="CZ602" s="157"/>
      <c r="DA602" s="157"/>
      <c r="DB602" s="157"/>
      <c r="DC602" s="157"/>
      <c r="DD602" s="157"/>
      <c r="DE602" s="157"/>
      <c r="DF602" s="157"/>
      <c r="DG602" s="157"/>
      <c r="DH602" s="157"/>
      <c r="DI602" s="157"/>
      <c r="DJ602" s="157"/>
      <c r="DK602" s="157"/>
      <c r="DL602" s="157"/>
      <c r="DM602" s="157"/>
      <c r="DN602" s="157"/>
      <c r="DO602" s="157"/>
      <c r="DP602" s="157"/>
      <c r="DQ602" s="157"/>
      <c r="DR602" s="157"/>
      <c r="DS602" s="157"/>
      <c r="DT602" s="157"/>
      <c r="DU602" s="157"/>
      <c r="DV602" s="157"/>
      <c r="DW602" s="157"/>
      <c r="DX602" s="157"/>
      <c r="DY602" s="157"/>
      <c r="DZ602" s="157"/>
      <c r="EA602" s="157"/>
      <c r="EB602" s="157"/>
      <c r="EC602" s="157"/>
      <c r="ED602" s="157"/>
      <c r="EE602" s="157"/>
    </row>
    <row r="603" spans="1:135" ht="9.75" customHeight="1">
      <c r="A603" s="157"/>
      <c r="B603" s="157"/>
      <c r="C603" s="157"/>
      <c r="D603" s="157"/>
      <c r="E603" s="157"/>
      <c r="F603" s="157"/>
      <c r="G603" s="157"/>
      <c r="H603" s="157"/>
      <c r="I603" s="494"/>
      <c r="J603" s="494"/>
      <c r="K603" s="494"/>
      <c r="L603" s="494"/>
      <c r="M603" s="494"/>
      <c r="N603" s="494"/>
      <c r="O603" s="494"/>
      <c r="P603" s="494"/>
      <c r="Q603" s="494"/>
      <c r="R603" s="494"/>
      <c r="S603" s="494"/>
      <c r="T603" s="494"/>
      <c r="U603" s="494"/>
      <c r="V603" s="494"/>
      <c r="W603" s="494"/>
      <c r="X603" s="494"/>
      <c r="Y603" s="494"/>
      <c r="Z603" s="494"/>
      <c r="AA603" s="494"/>
      <c r="AB603" s="494"/>
      <c r="AH603" s="492"/>
      <c r="AI603" s="157"/>
      <c r="AJ603" s="157"/>
      <c r="AK603" s="525"/>
      <c r="AL603" s="525"/>
      <c r="AM603" s="525"/>
      <c r="AN603" s="157"/>
      <c r="AO603" s="157"/>
      <c r="AP603" s="525"/>
      <c r="AQ603" s="525"/>
      <c r="AR603" s="525"/>
      <c r="AS603" s="525"/>
      <c r="AT603" s="525"/>
      <c r="AU603" s="525"/>
      <c r="AV603" s="525"/>
      <c r="AW603" s="525"/>
      <c r="AX603" s="525"/>
      <c r="AY603" s="525"/>
      <c r="AZ603" s="525"/>
      <c r="BA603" s="157"/>
      <c r="BB603" s="157"/>
      <c r="BC603" s="157"/>
      <c r="BD603" s="157"/>
      <c r="BE603" s="526" t="s">
        <v>384</v>
      </c>
      <c r="BF603" s="526" t="s">
        <v>385</v>
      </c>
      <c r="BG603" s="526" t="s">
        <v>299</v>
      </c>
      <c r="BH603" s="526" t="s">
        <v>316</v>
      </c>
      <c r="BI603" s="526" t="s">
        <v>386</v>
      </c>
      <c r="BJ603" s="526"/>
      <c r="BK603" s="526"/>
      <c r="BL603" s="157"/>
      <c r="BM603" s="157"/>
      <c r="BN603" s="157"/>
      <c r="BO603" s="157"/>
      <c r="BP603" s="493"/>
      <c r="BQ603" s="157"/>
      <c r="BR603" s="494"/>
      <c r="BS603" s="157"/>
      <c r="BT603" s="157"/>
      <c r="BU603" s="157"/>
      <c r="BV603" s="157"/>
      <c r="BW603" s="157"/>
      <c r="BX603" s="157"/>
      <c r="BY603" s="157"/>
      <c r="BZ603" s="157"/>
      <c r="CA603" s="157"/>
      <c r="CB603" s="157"/>
      <c r="CC603" s="157"/>
      <c r="CD603" s="157"/>
      <c r="CE603" s="157"/>
      <c r="CF603" s="157"/>
      <c r="CG603" s="157"/>
      <c r="CH603" s="157"/>
      <c r="CI603" s="157"/>
      <c r="CJ603" s="157"/>
      <c r="CK603" s="157"/>
      <c r="CL603" s="157"/>
      <c r="CM603" s="157"/>
      <c r="CN603" s="157"/>
      <c r="CO603" s="157"/>
      <c r="CP603" s="157"/>
      <c r="CQ603" s="157"/>
      <c r="CR603" s="157"/>
      <c r="CS603" s="157"/>
      <c r="CT603" s="157"/>
      <c r="CU603" s="157"/>
      <c r="CV603" s="157"/>
      <c r="CW603" s="157"/>
      <c r="CX603" s="157"/>
      <c r="CY603" s="157"/>
      <c r="CZ603" s="157"/>
      <c r="DA603" s="157"/>
      <c r="DB603" s="157"/>
      <c r="DC603" s="157"/>
      <c r="DD603" s="157"/>
      <c r="DE603" s="157"/>
      <c r="DF603" s="157"/>
      <c r="DG603" s="157"/>
      <c r="DH603" s="157"/>
      <c r="DI603" s="157"/>
      <c r="DJ603" s="157"/>
      <c r="DK603" s="157"/>
      <c r="DL603" s="157"/>
      <c r="DM603" s="157"/>
      <c r="DN603" s="157"/>
      <c r="DO603" s="157"/>
      <c r="DP603" s="157"/>
      <c r="DQ603" s="157"/>
      <c r="DR603" s="157"/>
      <c r="DS603" s="157"/>
      <c r="DT603" s="157"/>
      <c r="DU603" s="157"/>
      <c r="DV603" s="157"/>
      <c r="DW603" s="157"/>
      <c r="DX603" s="157"/>
      <c r="DY603" s="157"/>
      <c r="DZ603" s="157"/>
      <c r="EA603" s="157"/>
      <c r="EB603" s="157"/>
      <c r="EC603" s="157"/>
      <c r="ED603" s="157"/>
      <c r="EE603" s="157"/>
    </row>
    <row r="604" spans="1:135" ht="9.75" customHeight="1">
      <c r="A604" s="157"/>
      <c r="B604" s="157"/>
      <c r="C604" s="157"/>
      <c r="D604" s="157"/>
      <c r="E604" s="157"/>
      <c r="F604" s="157"/>
      <c r="G604" s="157"/>
      <c r="H604" s="157"/>
      <c r="I604" s="494"/>
      <c r="J604" s="494"/>
      <c r="K604" s="494"/>
      <c r="L604" s="494"/>
      <c r="M604" s="494"/>
      <c r="N604" s="494"/>
      <c r="O604" s="494"/>
      <c r="P604" s="494"/>
      <c r="Q604" s="494"/>
      <c r="R604" s="494"/>
      <c r="S604" s="494"/>
      <c r="T604" s="494"/>
      <c r="U604" s="494"/>
      <c r="V604" s="494"/>
      <c r="W604" s="494"/>
      <c r="X604" s="494"/>
      <c r="Y604" s="494"/>
      <c r="Z604" s="494"/>
      <c r="AA604" s="494"/>
      <c r="AB604" s="494"/>
      <c r="AH604" s="492"/>
      <c r="AI604" s="157"/>
      <c r="AJ604" s="157"/>
      <c r="AK604" s="525"/>
      <c r="AL604" s="525"/>
      <c r="AM604" s="525"/>
      <c r="AN604" s="157"/>
      <c r="AO604" s="157"/>
      <c r="AP604" s="525"/>
      <c r="AQ604" s="525"/>
      <c r="AR604" s="525"/>
      <c r="AS604" s="525"/>
      <c r="AT604" s="525"/>
      <c r="AU604" s="525"/>
      <c r="AV604" s="525"/>
      <c r="AW604" s="525"/>
      <c r="AX604" s="525"/>
      <c r="AY604" s="525"/>
      <c r="AZ604" s="525"/>
      <c r="BA604" s="157"/>
      <c r="BB604" s="157"/>
      <c r="BC604" s="157"/>
      <c r="BD604" s="157"/>
      <c r="BE604" s="145">
        <v>1</v>
      </c>
      <c r="BF604" s="145">
        <v>2</v>
      </c>
      <c r="BG604" s="145">
        <v>3</v>
      </c>
      <c r="BH604" s="397">
        <v>4</v>
      </c>
      <c r="BI604" s="397">
        <v>5</v>
      </c>
      <c r="BJ604" s="494"/>
      <c r="BK604" s="494"/>
      <c r="BL604" s="157"/>
      <c r="BM604" s="157"/>
      <c r="BN604" s="157"/>
      <c r="BO604" s="157"/>
      <c r="BP604" s="493"/>
      <c r="BQ604" s="157"/>
      <c r="BR604" s="494"/>
      <c r="BS604" s="157"/>
      <c r="BT604" s="157"/>
      <c r="BU604" s="157"/>
      <c r="BV604" s="157"/>
      <c r="BW604" s="157"/>
      <c r="BX604" s="157"/>
      <c r="BY604" s="157"/>
      <c r="BZ604" s="157"/>
      <c r="CA604" s="157"/>
      <c r="CB604" s="157"/>
      <c r="CC604" s="157"/>
      <c r="CD604" s="157"/>
      <c r="CE604" s="157"/>
      <c r="CF604" s="157"/>
      <c r="CG604" s="157"/>
      <c r="CH604" s="157"/>
      <c r="CI604" s="157"/>
      <c r="CJ604" s="157"/>
      <c r="CK604" s="157"/>
      <c r="CL604" s="157"/>
      <c r="CM604" s="157"/>
      <c r="CN604" s="157"/>
      <c r="CO604" s="157"/>
      <c r="CP604" s="157"/>
      <c r="CQ604" s="157"/>
      <c r="CR604" s="157"/>
      <c r="CS604" s="157"/>
      <c r="CT604" s="157"/>
      <c r="CU604" s="157"/>
      <c r="CV604" s="157"/>
      <c r="CW604" s="157"/>
      <c r="CX604" s="157"/>
      <c r="CY604" s="157"/>
      <c r="CZ604" s="157"/>
      <c r="DA604" s="157"/>
      <c r="DB604" s="157"/>
      <c r="DC604" s="157"/>
      <c r="DD604" s="157"/>
      <c r="DE604" s="157"/>
      <c r="DF604" s="157"/>
      <c r="DG604" s="157"/>
      <c r="DH604" s="157"/>
      <c r="DI604" s="157"/>
      <c r="DJ604" s="157"/>
      <c r="DK604" s="157"/>
      <c r="DL604" s="157"/>
      <c r="DM604" s="157"/>
      <c r="DN604" s="157"/>
      <c r="DO604" s="157"/>
      <c r="DP604" s="157"/>
      <c r="DQ604" s="157"/>
      <c r="DR604" s="157"/>
      <c r="DS604" s="157"/>
      <c r="DT604" s="157"/>
      <c r="DU604" s="157"/>
      <c r="DV604" s="157"/>
      <c r="DW604" s="157"/>
      <c r="DX604" s="157"/>
      <c r="DY604" s="157"/>
      <c r="DZ604" s="157"/>
      <c r="EA604" s="157"/>
      <c r="EB604" s="157"/>
      <c r="EC604" s="157"/>
      <c r="ED604" s="157"/>
      <c r="EE604" s="157"/>
    </row>
    <row r="605" spans="1:135" ht="28.5" customHeight="1">
      <c r="A605" s="157"/>
      <c r="B605" s="157"/>
      <c r="C605" s="157"/>
      <c r="D605" s="157"/>
      <c r="E605" s="157"/>
      <c r="F605" s="157"/>
      <c r="G605" s="157"/>
      <c r="H605" s="157"/>
      <c r="I605" s="494"/>
      <c r="J605" s="494"/>
      <c r="K605" s="494"/>
      <c r="L605" s="494"/>
      <c r="M605" s="494"/>
      <c r="N605" s="494"/>
      <c r="O605" s="494"/>
      <c r="P605" s="494"/>
      <c r="Q605" s="494"/>
      <c r="R605" s="494"/>
      <c r="S605" s="494"/>
      <c r="T605" s="494"/>
      <c r="U605" s="494"/>
      <c r="V605" s="494"/>
      <c r="W605" s="494"/>
      <c r="X605" s="494"/>
      <c r="Y605" s="494"/>
      <c r="Z605" s="494"/>
      <c r="AA605" s="494"/>
      <c r="AB605" s="494"/>
      <c r="AH605" s="492"/>
      <c r="AI605" s="157"/>
      <c r="AJ605" s="157"/>
      <c r="AK605" s="525"/>
      <c r="AL605" s="525"/>
      <c r="AM605" s="525"/>
      <c r="AN605" s="157"/>
      <c r="AO605" s="157"/>
      <c r="AP605" s="525"/>
      <c r="AQ605" s="525"/>
      <c r="AR605" s="525"/>
      <c r="AS605" s="525"/>
      <c r="AT605" s="525"/>
      <c r="AU605" s="525"/>
      <c r="AV605" s="525"/>
      <c r="AW605" s="525"/>
      <c r="AX605" s="525"/>
      <c r="AY605" s="525"/>
      <c r="AZ605" s="525"/>
      <c r="BA605" s="727" t="s">
        <v>122</v>
      </c>
      <c r="BB605" s="494">
        <v>5</v>
      </c>
      <c r="BC605" s="526" t="s">
        <v>387</v>
      </c>
      <c r="BD605" s="494">
        <v>5</v>
      </c>
      <c r="BE605" s="527" t="s">
        <v>388</v>
      </c>
      <c r="BF605" s="528" t="s">
        <v>389</v>
      </c>
      <c r="BG605" s="528" t="s">
        <v>389</v>
      </c>
      <c r="BH605" s="134" t="s">
        <v>390</v>
      </c>
      <c r="BI605" s="134" t="s">
        <v>390</v>
      </c>
      <c r="BJ605" s="135"/>
      <c r="BK605" s="135"/>
      <c r="BL605" s="157"/>
      <c r="BM605" s="157"/>
      <c r="BN605" s="157"/>
      <c r="BO605" s="157"/>
      <c r="BP605" s="493"/>
      <c r="BQ605" s="157"/>
      <c r="BR605" s="494"/>
      <c r="BS605" s="157"/>
      <c r="BT605" s="157"/>
      <c r="BU605" s="157"/>
      <c r="BV605" s="157"/>
      <c r="BW605" s="157"/>
      <c r="BX605" s="157"/>
      <c r="BY605" s="157"/>
      <c r="BZ605" s="157"/>
      <c r="CA605" s="157"/>
      <c r="CB605" s="157"/>
      <c r="CC605" s="157"/>
      <c r="CD605" s="157"/>
      <c r="CE605" s="157"/>
      <c r="CF605" s="157"/>
      <c r="CG605" s="157"/>
      <c r="CH605" s="157"/>
      <c r="CI605" s="157"/>
      <c r="CJ605" s="157"/>
      <c r="CK605" s="157"/>
      <c r="CL605" s="157"/>
      <c r="CM605" s="157"/>
      <c r="CN605" s="157"/>
      <c r="CO605" s="157"/>
      <c r="CP605" s="157"/>
      <c r="CQ605" s="157"/>
      <c r="CR605" s="157"/>
      <c r="CS605" s="157"/>
      <c r="CT605" s="157"/>
      <c r="CU605" s="157"/>
      <c r="CV605" s="157"/>
      <c r="CW605" s="157"/>
      <c r="CX605" s="157"/>
      <c r="CY605" s="157"/>
      <c r="CZ605" s="157"/>
      <c r="DA605" s="157"/>
      <c r="DB605" s="157"/>
      <c r="DC605" s="157"/>
      <c r="DD605" s="157"/>
      <c r="DE605" s="157"/>
      <c r="DF605" s="157"/>
      <c r="DG605" s="157"/>
      <c r="DH605" s="157"/>
      <c r="DI605" s="157"/>
      <c r="DJ605" s="157"/>
      <c r="DK605" s="157"/>
      <c r="DL605" s="157"/>
      <c r="DM605" s="157"/>
      <c r="DN605" s="157"/>
      <c r="DO605" s="157"/>
      <c r="DP605" s="157"/>
      <c r="DQ605" s="157"/>
      <c r="DR605" s="157"/>
      <c r="DS605" s="157"/>
      <c r="DT605" s="157"/>
      <c r="DU605" s="157"/>
      <c r="DV605" s="157"/>
      <c r="DW605" s="157"/>
      <c r="DX605" s="157"/>
      <c r="DY605" s="157"/>
      <c r="DZ605" s="157"/>
      <c r="EA605" s="157"/>
      <c r="EB605" s="157"/>
      <c r="EC605" s="157"/>
      <c r="ED605" s="157"/>
      <c r="EE605" s="157"/>
    </row>
    <row r="606" spans="1:135" ht="28.5" customHeight="1">
      <c r="A606" s="157"/>
      <c r="B606" s="157"/>
      <c r="C606" s="157"/>
      <c r="D606" s="157"/>
      <c r="E606" s="157"/>
      <c r="F606" s="157"/>
      <c r="G606" s="157"/>
      <c r="H606" s="157"/>
      <c r="I606" s="494"/>
      <c r="J606" s="494"/>
      <c r="K606" s="494"/>
      <c r="L606" s="494"/>
      <c r="M606" s="494"/>
      <c r="N606" s="494"/>
      <c r="O606" s="494"/>
      <c r="P606" s="494"/>
      <c r="Q606" s="494"/>
      <c r="R606" s="494"/>
      <c r="S606" s="494"/>
      <c r="T606" s="494"/>
      <c r="U606" s="494"/>
      <c r="V606" s="494"/>
      <c r="W606" s="494"/>
      <c r="X606" s="494"/>
      <c r="Y606" s="494"/>
      <c r="Z606" s="494"/>
      <c r="AA606" s="494"/>
      <c r="AB606" s="494"/>
      <c r="AH606" s="492"/>
      <c r="AI606" s="157"/>
      <c r="AJ606" s="157"/>
      <c r="AK606" s="525"/>
      <c r="AL606" s="525"/>
      <c r="AM606" s="525"/>
      <c r="AN606" s="157"/>
      <c r="AO606" s="157"/>
      <c r="AP606" s="525"/>
      <c r="AQ606" s="525"/>
      <c r="AR606" s="525"/>
      <c r="AS606" s="525"/>
      <c r="AT606" s="525"/>
      <c r="AU606" s="525"/>
      <c r="AV606" s="525"/>
      <c r="AW606" s="525"/>
      <c r="AX606" s="525"/>
      <c r="AY606" s="525"/>
      <c r="AZ606" s="525"/>
      <c r="BA606" s="673"/>
      <c r="BB606" s="494">
        <v>4</v>
      </c>
      <c r="BC606" s="526" t="s">
        <v>311</v>
      </c>
      <c r="BD606" s="494">
        <v>4</v>
      </c>
      <c r="BE606" s="527" t="s">
        <v>388</v>
      </c>
      <c r="BF606" s="527" t="s">
        <v>388</v>
      </c>
      <c r="BG606" s="528" t="s">
        <v>389</v>
      </c>
      <c r="BH606" s="134" t="s">
        <v>390</v>
      </c>
      <c r="BI606" s="134" t="s">
        <v>390</v>
      </c>
      <c r="BJ606" s="135"/>
      <c r="BK606" s="135"/>
      <c r="BL606" s="157"/>
      <c r="BM606" s="157"/>
      <c r="BN606" s="157"/>
      <c r="BO606" s="157"/>
      <c r="BP606" s="493"/>
      <c r="BQ606" s="157"/>
      <c r="BR606" s="494"/>
      <c r="BS606" s="157"/>
      <c r="BT606" s="157"/>
      <c r="BU606" s="157"/>
      <c r="BV606" s="157"/>
      <c r="BW606" s="157"/>
      <c r="BX606" s="157"/>
      <c r="BY606" s="157"/>
      <c r="BZ606" s="157"/>
      <c r="CA606" s="157"/>
      <c r="CB606" s="157"/>
      <c r="CC606" s="157"/>
      <c r="CD606" s="157"/>
      <c r="CE606" s="157"/>
      <c r="CF606" s="157"/>
      <c r="CG606" s="157"/>
      <c r="CH606" s="157"/>
      <c r="CI606" s="157"/>
      <c r="CJ606" s="157"/>
      <c r="CK606" s="157"/>
      <c r="CL606" s="157"/>
      <c r="CM606" s="157"/>
      <c r="CN606" s="157"/>
      <c r="CO606" s="157"/>
      <c r="CP606" s="157"/>
      <c r="CQ606" s="157"/>
      <c r="CR606" s="157"/>
      <c r="CS606" s="157"/>
      <c r="CT606" s="157"/>
      <c r="CU606" s="157"/>
      <c r="CV606" s="157"/>
      <c r="CW606" s="157"/>
      <c r="CX606" s="157"/>
      <c r="CY606" s="157"/>
      <c r="CZ606" s="157"/>
      <c r="DA606" s="157"/>
      <c r="DB606" s="157"/>
      <c r="DC606" s="157"/>
      <c r="DD606" s="157"/>
      <c r="DE606" s="157"/>
      <c r="DF606" s="157"/>
      <c r="DG606" s="157"/>
      <c r="DH606" s="157"/>
      <c r="DI606" s="157"/>
      <c r="DJ606" s="157"/>
      <c r="DK606" s="157"/>
      <c r="DL606" s="157"/>
      <c r="DM606" s="157"/>
      <c r="DN606" s="157"/>
      <c r="DO606" s="157"/>
      <c r="DP606" s="157"/>
      <c r="DQ606" s="157"/>
      <c r="DR606" s="157"/>
      <c r="DS606" s="157"/>
      <c r="DT606" s="157"/>
      <c r="DU606" s="157"/>
      <c r="DV606" s="157"/>
      <c r="DW606" s="157"/>
      <c r="DX606" s="157"/>
      <c r="DY606" s="157"/>
      <c r="DZ606" s="157"/>
      <c r="EA606" s="157"/>
      <c r="EB606" s="157"/>
      <c r="EC606" s="157"/>
      <c r="ED606" s="157"/>
      <c r="EE606" s="157"/>
    </row>
    <row r="607" spans="1:135" ht="28.5" customHeight="1">
      <c r="A607" s="157"/>
      <c r="B607" s="157"/>
      <c r="C607" s="157"/>
      <c r="D607" s="157"/>
      <c r="E607" s="157"/>
      <c r="F607" s="157"/>
      <c r="G607" s="157"/>
      <c r="H607" s="157"/>
      <c r="I607" s="494"/>
      <c r="J607" s="494"/>
      <c r="K607" s="494"/>
      <c r="L607" s="494"/>
      <c r="M607" s="494"/>
      <c r="N607" s="494"/>
      <c r="O607" s="494"/>
      <c r="P607" s="494"/>
      <c r="Q607" s="494"/>
      <c r="R607" s="494"/>
      <c r="S607" s="494"/>
      <c r="T607" s="494"/>
      <c r="U607" s="494"/>
      <c r="V607" s="494"/>
      <c r="W607" s="494"/>
      <c r="X607" s="494"/>
      <c r="Y607" s="494"/>
      <c r="Z607" s="494"/>
      <c r="AA607" s="494"/>
      <c r="AB607" s="494"/>
      <c r="AH607" s="492"/>
      <c r="AI607" s="157"/>
      <c r="AJ607" s="157"/>
      <c r="AK607" s="525"/>
      <c r="AL607" s="525"/>
      <c r="AM607" s="525"/>
      <c r="AN607" s="157"/>
      <c r="AO607" s="157"/>
      <c r="AP607" s="525"/>
      <c r="AQ607" s="525"/>
      <c r="AR607" s="525"/>
      <c r="AS607" s="525"/>
      <c r="AT607" s="525"/>
      <c r="AU607" s="525"/>
      <c r="AV607" s="525"/>
      <c r="AW607" s="525"/>
      <c r="AX607" s="525"/>
      <c r="AY607" s="525"/>
      <c r="AZ607" s="525"/>
      <c r="BA607" s="673"/>
      <c r="BB607" s="494">
        <v>3</v>
      </c>
      <c r="BC607" s="526" t="s">
        <v>285</v>
      </c>
      <c r="BD607" s="494">
        <v>3</v>
      </c>
      <c r="BE607" s="527" t="s">
        <v>388</v>
      </c>
      <c r="BF607" s="527" t="s">
        <v>388</v>
      </c>
      <c r="BG607" s="528" t="s">
        <v>389</v>
      </c>
      <c r="BH607" s="528" t="s">
        <v>389</v>
      </c>
      <c r="BI607" s="528" t="s">
        <v>389</v>
      </c>
      <c r="BJ607" s="135"/>
      <c r="BK607" s="135"/>
      <c r="BL607" s="157"/>
      <c r="BM607" s="157"/>
      <c r="BN607" s="157"/>
      <c r="BO607" s="157"/>
      <c r="BP607" s="493"/>
      <c r="BQ607" s="157"/>
      <c r="BR607" s="494"/>
      <c r="BS607" s="157"/>
      <c r="BT607" s="157"/>
      <c r="BU607" s="157"/>
      <c r="BV607" s="157"/>
      <c r="BW607" s="157"/>
      <c r="BX607" s="157"/>
      <c r="BY607" s="157"/>
      <c r="BZ607" s="157"/>
      <c r="CA607" s="157"/>
      <c r="CB607" s="157"/>
      <c r="CC607" s="157"/>
      <c r="CD607" s="157"/>
      <c r="CE607" s="157"/>
      <c r="CF607" s="157"/>
      <c r="CG607" s="157"/>
      <c r="CH607" s="157"/>
      <c r="CI607" s="157"/>
      <c r="CJ607" s="157"/>
      <c r="CK607" s="157"/>
      <c r="CL607" s="157"/>
      <c r="CM607" s="157"/>
      <c r="CN607" s="157"/>
      <c r="CO607" s="157"/>
      <c r="CP607" s="157"/>
      <c r="CQ607" s="157"/>
      <c r="CR607" s="157"/>
      <c r="CS607" s="157"/>
      <c r="CT607" s="157"/>
      <c r="CU607" s="157"/>
      <c r="CV607" s="157"/>
      <c r="CW607" s="157"/>
      <c r="CX607" s="157"/>
      <c r="CY607" s="157"/>
      <c r="CZ607" s="157"/>
      <c r="DA607" s="157"/>
      <c r="DB607" s="157"/>
      <c r="DC607" s="157"/>
      <c r="DD607" s="157"/>
      <c r="DE607" s="157"/>
      <c r="DF607" s="157"/>
      <c r="DG607" s="157"/>
      <c r="DH607" s="157"/>
      <c r="DI607" s="157"/>
      <c r="DJ607" s="157"/>
      <c r="DK607" s="157"/>
      <c r="DL607" s="157"/>
      <c r="DM607" s="157"/>
      <c r="DN607" s="157"/>
      <c r="DO607" s="157"/>
      <c r="DP607" s="157"/>
      <c r="DQ607" s="157"/>
      <c r="DR607" s="157"/>
      <c r="DS607" s="157"/>
      <c r="DT607" s="157"/>
      <c r="DU607" s="157"/>
      <c r="DV607" s="157"/>
      <c r="DW607" s="157"/>
      <c r="DX607" s="157"/>
      <c r="DY607" s="157"/>
      <c r="DZ607" s="157"/>
      <c r="EA607" s="157"/>
      <c r="EB607" s="157"/>
      <c r="EC607" s="157"/>
      <c r="ED607" s="157"/>
      <c r="EE607" s="157"/>
    </row>
    <row r="608" spans="1:135" ht="28.5" customHeight="1">
      <c r="A608" s="157"/>
      <c r="B608" s="157"/>
      <c r="C608" s="157"/>
      <c r="D608" s="157"/>
      <c r="E608" s="157"/>
      <c r="F608" s="157"/>
      <c r="G608" s="157"/>
      <c r="H608" s="157"/>
      <c r="I608" s="494"/>
      <c r="J608" s="494"/>
      <c r="K608" s="494"/>
      <c r="L608" s="494"/>
      <c r="M608" s="494"/>
      <c r="N608" s="494"/>
      <c r="O608" s="494"/>
      <c r="P608" s="494"/>
      <c r="Q608" s="494"/>
      <c r="R608" s="494"/>
      <c r="S608" s="494"/>
      <c r="T608" s="494"/>
      <c r="U608" s="494"/>
      <c r="V608" s="494"/>
      <c r="W608" s="494"/>
      <c r="X608" s="494"/>
      <c r="Y608" s="494"/>
      <c r="Z608" s="494"/>
      <c r="AA608" s="494"/>
      <c r="AB608" s="494"/>
      <c r="AH608" s="492"/>
      <c r="AI608" s="157"/>
      <c r="AJ608" s="157"/>
      <c r="AK608" s="525"/>
      <c r="AL608" s="525"/>
      <c r="AM608" s="525"/>
      <c r="AN608" s="157"/>
      <c r="AO608" s="157"/>
      <c r="AP608" s="525"/>
      <c r="AQ608" s="525"/>
      <c r="AR608" s="525"/>
      <c r="AS608" s="525"/>
      <c r="AT608" s="525"/>
      <c r="AU608" s="525"/>
      <c r="AV608" s="525"/>
      <c r="AW608" s="525"/>
      <c r="AX608" s="525"/>
      <c r="AY608" s="525"/>
      <c r="AZ608" s="525"/>
      <c r="BA608" s="673"/>
      <c r="BB608" s="494">
        <v>2</v>
      </c>
      <c r="BC608" s="526" t="s">
        <v>315</v>
      </c>
      <c r="BD608" s="494">
        <v>2</v>
      </c>
      <c r="BE608" s="529" t="s">
        <v>70</v>
      </c>
      <c r="BF608" s="527" t="s">
        <v>388</v>
      </c>
      <c r="BG608" s="527" t="s">
        <v>388</v>
      </c>
      <c r="BH608" s="527" t="s">
        <v>388</v>
      </c>
      <c r="BI608" s="528" t="s">
        <v>389</v>
      </c>
      <c r="BJ608" s="135"/>
      <c r="BK608" s="135"/>
      <c r="BL608" s="157"/>
      <c r="BM608" s="157"/>
      <c r="BN608" s="157"/>
      <c r="BO608" s="157"/>
      <c r="BP608" s="493"/>
      <c r="BQ608" s="157"/>
      <c r="BR608" s="494"/>
      <c r="BS608" s="157"/>
      <c r="BT608" s="157"/>
      <c r="BU608" s="157"/>
      <c r="BV608" s="157"/>
      <c r="BW608" s="157"/>
      <c r="BX608" s="157"/>
      <c r="BY608" s="157"/>
      <c r="BZ608" s="157"/>
      <c r="CA608" s="157"/>
      <c r="CB608" s="157"/>
      <c r="CC608" s="157"/>
      <c r="CD608" s="157"/>
      <c r="CE608" s="157"/>
      <c r="CF608" s="157"/>
      <c r="CG608" s="157"/>
      <c r="CH608" s="157"/>
      <c r="CI608" s="157"/>
      <c r="CJ608" s="157"/>
      <c r="CK608" s="157"/>
      <c r="CL608" s="157"/>
      <c r="CM608" s="157"/>
      <c r="CN608" s="157"/>
      <c r="CO608" s="157"/>
      <c r="CP608" s="157"/>
      <c r="CQ608" s="157"/>
      <c r="CR608" s="157"/>
      <c r="CS608" s="157"/>
      <c r="CT608" s="157"/>
      <c r="CU608" s="157"/>
      <c r="CV608" s="157"/>
      <c r="CW608" s="157"/>
      <c r="CX608" s="157"/>
      <c r="CY608" s="157"/>
      <c r="CZ608" s="157"/>
      <c r="DA608" s="157"/>
      <c r="DB608" s="157"/>
      <c r="DC608" s="157"/>
      <c r="DD608" s="157"/>
      <c r="DE608" s="157"/>
      <c r="DF608" s="157"/>
      <c r="DG608" s="157"/>
      <c r="DH608" s="157"/>
      <c r="DI608" s="157"/>
      <c r="DJ608" s="157"/>
      <c r="DK608" s="157"/>
      <c r="DL608" s="157"/>
      <c r="DM608" s="157"/>
      <c r="DN608" s="157"/>
      <c r="DO608" s="157"/>
      <c r="DP608" s="157"/>
      <c r="DQ608" s="157"/>
      <c r="DR608" s="157"/>
      <c r="DS608" s="157"/>
      <c r="DT608" s="157"/>
      <c r="DU608" s="157"/>
      <c r="DV608" s="157"/>
      <c r="DW608" s="157"/>
      <c r="DX608" s="157"/>
      <c r="DY608" s="157"/>
      <c r="DZ608" s="157"/>
      <c r="EA608" s="157"/>
      <c r="EB608" s="157"/>
      <c r="EC608" s="157"/>
      <c r="ED608" s="157"/>
      <c r="EE608" s="157"/>
    </row>
    <row r="609" spans="1:135" ht="28.5" customHeight="1">
      <c r="A609" s="157"/>
      <c r="B609" s="157"/>
      <c r="C609" s="157"/>
      <c r="D609" s="157"/>
      <c r="E609" s="157"/>
      <c r="F609" s="157"/>
      <c r="G609" s="157"/>
      <c r="H609" s="157"/>
      <c r="I609" s="494"/>
      <c r="J609" s="494"/>
      <c r="K609" s="494"/>
      <c r="L609" s="494"/>
      <c r="M609" s="494"/>
      <c r="N609" s="494"/>
      <c r="O609" s="494"/>
      <c r="P609" s="494"/>
      <c r="Q609" s="494"/>
      <c r="R609" s="494"/>
      <c r="S609" s="494"/>
      <c r="T609" s="494"/>
      <c r="U609" s="494"/>
      <c r="V609" s="494"/>
      <c r="W609" s="494"/>
      <c r="X609" s="494"/>
      <c r="Y609" s="494"/>
      <c r="Z609" s="494"/>
      <c r="AA609" s="494"/>
      <c r="AB609" s="494"/>
      <c r="AH609" s="492"/>
      <c r="AI609" s="157"/>
      <c r="AJ609" s="157"/>
      <c r="AK609" s="525"/>
      <c r="AL609" s="525"/>
      <c r="AM609" s="525"/>
      <c r="AN609" s="157"/>
      <c r="AO609" s="157"/>
      <c r="AP609" s="525"/>
      <c r="AQ609" s="525"/>
      <c r="AR609" s="525"/>
      <c r="AS609" s="525"/>
      <c r="AT609" s="525"/>
      <c r="AU609" s="525"/>
      <c r="AV609" s="525"/>
      <c r="AW609" s="525"/>
      <c r="AX609" s="525"/>
      <c r="AY609" s="525"/>
      <c r="AZ609" s="525"/>
      <c r="BA609" s="673"/>
      <c r="BB609" s="494">
        <v>1</v>
      </c>
      <c r="BC609" s="526" t="s">
        <v>298</v>
      </c>
      <c r="BD609" s="494">
        <v>1</v>
      </c>
      <c r="BE609" s="529" t="s">
        <v>70</v>
      </c>
      <c r="BF609" s="529" t="s">
        <v>70</v>
      </c>
      <c r="BG609" s="527" t="s">
        <v>388</v>
      </c>
      <c r="BH609" s="527" t="s">
        <v>388</v>
      </c>
      <c r="BI609" s="527" t="s">
        <v>388</v>
      </c>
      <c r="BJ609" s="135"/>
      <c r="BK609" s="135"/>
      <c r="BL609" s="157"/>
      <c r="BM609" s="157"/>
      <c r="BN609" s="157"/>
      <c r="BO609" s="157"/>
      <c r="BP609" s="493"/>
      <c r="BQ609" s="157"/>
      <c r="BR609" s="494"/>
      <c r="BS609" s="157"/>
      <c r="BT609" s="157"/>
      <c r="BU609" s="157"/>
      <c r="BV609" s="157"/>
      <c r="BW609" s="157"/>
      <c r="BX609" s="157"/>
      <c r="BY609" s="157"/>
      <c r="BZ609" s="157"/>
      <c r="CA609" s="157"/>
      <c r="CB609" s="157"/>
      <c r="CC609" s="157"/>
      <c r="CD609" s="157"/>
      <c r="CE609" s="157"/>
      <c r="CF609" s="157"/>
      <c r="CG609" s="157"/>
      <c r="CH609" s="157"/>
      <c r="CI609" s="157"/>
      <c r="CJ609" s="157"/>
      <c r="CK609" s="157"/>
      <c r="CL609" s="157"/>
      <c r="CM609" s="157"/>
      <c r="CN609" s="157"/>
      <c r="CO609" s="157"/>
      <c r="CP609" s="157"/>
      <c r="CQ609" s="157"/>
      <c r="CR609" s="157"/>
      <c r="CS609" s="157"/>
      <c r="CT609" s="157"/>
      <c r="CU609" s="157"/>
      <c r="CV609" s="157"/>
      <c r="CW609" s="157"/>
      <c r="CX609" s="157"/>
      <c r="CY609" s="157"/>
      <c r="CZ609" s="157"/>
      <c r="DA609" s="157"/>
      <c r="DB609" s="157"/>
      <c r="DC609" s="157"/>
      <c r="DD609" s="157"/>
      <c r="DE609" s="157"/>
      <c r="DF609" s="157"/>
      <c r="DG609" s="157"/>
      <c r="DH609" s="157"/>
      <c r="DI609" s="157"/>
      <c r="DJ609" s="157"/>
      <c r="DK609" s="157"/>
      <c r="DL609" s="157"/>
      <c r="DM609" s="157"/>
      <c r="DN609" s="157"/>
      <c r="DO609" s="157"/>
      <c r="DP609" s="157"/>
      <c r="DQ609" s="157"/>
      <c r="DR609" s="157"/>
      <c r="DS609" s="157"/>
      <c r="DT609" s="157"/>
      <c r="DU609" s="157"/>
      <c r="DV609" s="157"/>
      <c r="DW609" s="157"/>
      <c r="DX609" s="157"/>
      <c r="DY609" s="157"/>
      <c r="DZ609" s="157"/>
      <c r="EA609" s="157"/>
      <c r="EB609" s="157"/>
      <c r="EC609" s="157"/>
      <c r="ED609" s="157"/>
      <c r="EE609" s="157"/>
    </row>
    <row r="610" spans="1:135" ht="9.75" customHeight="1">
      <c r="A610" s="157"/>
      <c r="B610" s="157"/>
      <c r="C610" s="157"/>
      <c r="D610" s="157"/>
      <c r="E610" s="157"/>
      <c r="F610" s="157"/>
      <c r="G610" s="157"/>
      <c r="H610" s="157"/>
      <c r="I610" s="494"/>
      <c r="J610" s="494"/>
      <c r="K610" s="494"/>
      <c r="L610" s="494"/>
      <c r="M610" s="494"/>
      <c r="N610" s="494"/>
      <c r="O610" s="494"/>
      <c r="P610" s="494"/>
      <c r="Q610" s="494"/>
      <c r="R610" s="494"/>
      <c r="S610" s="494"/>
      <c r="T610" s="494"/>
      <c r="U610" s="494"/>
      <c r="V610" s="494"/>
      <c r="W610" s="494"/>
      <c r="X610" s="494"/>
      <c r="Y610" s="494"/>
      <c r="Z610" s="494"/>
      <c r="AA610" s="494"/>
      <c r="AB610" s="494"/>
      <c r="AH610" s="492"/>
      <c r="AI610" s="157"/>
      <c r="AJ610" s="157"/>
      <c r="AK610" s="525"/>
      <c r="AL610" s="525"/>
      <c r="AM610" s="525"/>
      <c r="AN610" s="157"/>
      <c r="AO610" s="157"/>
      <c r="AP610" s="525"/>
      <c r="AQ610" s="525"/>
      <c r="AR610" s="525"/>
      <c r="AS610" s="525"/>
      <c r="AT610" s="525"/>
      <c r="AU610" s="525"/>
      <c r="AV610" s="525"/>
      <c r="AW610" s="525"/>
      <c r="AX610" s="525"/>
      <c r="AY610" s="525"/>
      <c r="AZ610" s="525"/>
      <c r="BA610" s="157"/>
      <c r="BB610" s="157"/>
      <c r="BC610" s="157"/>
      <c r="BD610" s="157"/>
      <c r="BE610" s="157"/>
      <c r="BF610" s="157"/>
      <c r="BG610" s="157"/>
      <c r="BH610" s="157"/>
      <c r="BI610" s="157"/>
      <c r="BJ610" s="157"/>
      <c r="BK610" s="157"/>
      <c r="BL610" s="157"/>
      <c r="BM610" s="157"/>
      <c r="BN610" s="157"/>
      <c r="BO610" s="157"/>
      <c r="BP610" s="493"/>
      <c r="BQ610" s="157"/>
      <c r="BR610" s="494"/>
      <c r="BS610" s="157"/>
      <c r="BT610" s="157"/>
      <c r="BU610" s="157"/>
      <c r="BV610" s="157"/>
      <c r="BW610" s="157"/>
      <c r="BX610" s="157"/>
      <c r="BY610" s="157"/>
      <c r="BZ610" s="157"/>
      <c r="CA610" s="157"/>
      <c r="CB610" s="157"/>
      <c r="CC610" s="157"/>
      <c r="CD610" s="157"/>
      <c r="CE610" s="157"/>
      <c r="CF610" s="157"/>
      <c r="CG610" s="157"/>
      <c r="CH610" s="157"/>
      <c r="CI610" s="157"/>
      <c r="CJ610" s="157"/>
      <c r="CK610" s="157"/>
      <c r="CL610" s="157"/>
      <c r="CM610" s="157"/>
      <c r="CN610" s="157"/>
      <c r="CO610" s="157"/>
      <c r="CP610" s="157"/>
      <c r="CQ610" s="157"/>
      <c r="CR610" s="157"/>
      <c r="CS610" s="157"/>
      <c r="CT610" s="157"/>
      <c r="CU610" s="157"/>
      <c r="CV610" s="157"/>
      <c r="CW610" s="157"/>
      <c r="CX610" s="157"/>
      <c r="CY610" s="157"/>
      <c r="CZ610" s="157"/>
      <c r="DA610" s="157"/>
      <c r="DB610" s="157"/>
      <c r="DC610" s="157"/>
      <c r="DD610" s="157"/>
      <c r="DE610" s="157"/>
      <c r="DF610" s="157"/>
      <c r="DG610" s="157"/>
      <c r="DH610" s="157"/>
      <c r="DI610" s="157"/>
      <c r="DJ610" s="157"/>
      <c r="DK610" s="157"/>
      <c r="DL610" s="157"/>
      <c r="DM610" s="157"/>
      <c r="DN610" s="157"/>
      <c r="DO610" s="157"/>
      <c r="DP610" s="157"/>
      <c r="DQ610" s="157"/>
      <c r="DR610" s="157"/>
      <c r="DS610" s="157"/>
      <c r="DT610" s="157"/>
      <c r="DU610" s="157"/>
      <c r="DV610" s="157"/>
      <c r="DW610" s="157"/>
      <c r="DX610" s="157"/>
      <c r="DY610" s="157"/>
      <c r="DZ610" s="157"/>
      <c r="EA610" s="157"/>
      <c r="EB610" s="157"/>
      <c r="EC610" s="157"/>
      <c r="ED610" s="157"/>
      <c r="EE610" s="157"/>
    </row>
    <row r="611" spans="1:135" ht="9.75" customHeight="1">
      <c r="A611" s="157"/>
      <c r="B611" s="157"/>
      <c r="C611" s="157"/>
      <c r="D611" s="157"/>
      <c r="E611" s="157"/>
      <c r="F611" s="157"/>
      <c r="G611" s="157"/>
      <c r="H611" s="157"/>
      <c r="I611" s="494"/>
      <c r="J611" s="494"/>
      <c r="K611" s="494"/>
      <c r="L611" s="494"/>
      <c r="M611" s="494"/>
      <c r="N611" s="494"/>
      <c r="O611" s="494"/>
      <c r="P611" s="494"/>
      <c r="Q611" s="494"/>
      <c r="R611" s="494"/>
      <c r="S611" s="494"/>
      <c r="T611" s="494"/>
      <c r="U611" s="494"/>
      <c r="V611" s="494"/>
      <c r="W611" s="494"/>
      <c r="X611" s="494"/>
      <c r="Y611" s="494"/>
      <c r="Z611" s="494"/>
      <c r="AA611" s="494"/>
      <c r="AB611" s="494"/>
      <c r="AH611" s="492"/>
      <c r="AI611" s="157"/>
      <c r="AJ611" s="157"/>
      <c r="AK611" s="525"/>
      <c r="AL611" s="525"/>
      <c r="AM611" s="525"/>
      <c r="AN611" s="157"/>
      <c r="AO611" s="157"/>
      <c r="AP611" s="525"/>
      <c r="AQ611" s="525"/>
      <c r="AR611" s="525"/>
      <c r="AS611" s="525"/>
      <c r="AT611" s="525"/>
      <c r="AU611" s="525"/>
      <c r="AV611" s="525"/>
      <c r="AW611" s="525"/>
      <c r="AX611" s="525"/>
      <c r="AY611" s="525"/>
      <c r="AZ611" s="525"/>
      <c r="BA611" s="157"/>
      <c r="BB611" s="157"/>
      <c r="BC611" s="157"/>
      <c r="BD611" s="157"/>
      <c r="BE611" s="157"/>
      <c r="BF611" s="157"/>
      <c r="BG611" s="157"/>
      <c r="BH611" s="157"/>
      <c r="BI611" s="157"/>
      <c r="BJ611" s="157"/>
      <c r="BK611" s="157"/>
      <c r="BL611" s="157"/>
      <c r="BM611" s="157"/>
      <c r="BN611" s="157"/>
      <c r="BO611" s="157"/>
      <c r="BP611" s="493"/>
      <c r="BQ611" s="157"/>
      <c r="BR611" s="494"/>
      <c r="BS611" s="157"/>
      <c r="BT611" s="157"/>
      <c r="BU611" s="157"/>
      <c r="BV611" s="157"/>
      <c r="BW611" s="157"/>
      <c r="BX611" s="157"/>
      <c r="BY611" s="157"/>
      <c r="BZ611" s="157"/>
      <c r="CA611" s="157"/>
      <c r="CB611" s="157"/>
      <c r="CC611" s="157"/>
      <c r="CD611" s="157"/>
      <c r="CE611" s="157"/>
      <c r="CF611" s="157"/>
      <c r="CG611" s="157"/>
      <c r="CH611" s="157"/>
      <c r="CI611" s="157"/>
      <c r="CJ611" s="157"/>
      <c r="CK611" s="157"/>
      <c r="CL611" s="157"/>
      <c r="CM611" s="157"/>
      <c r="CN611" s="157"/>
      <c r="CO611" s="157"/>
      <c r="CP611" s="157"/>
      <c r="CQ611" s="157"/>
      <c r="CR611" s="157"/>
      <c r="CS611" s="157"/>
      <c r="CT611" s="157"/>
      <c r="CU611" s="157"/>
      <c r="CV611" s="157"/>
      <c r="CW611" s="157"/>
      <c r="CX611" s="157"/>
      <c r="CY611" s="157"/>
      <c r="CZ611" s="157"/>
      <c r="DA611" s="157"/>
      <c r="DB611" s="157"/>
      <c r="DC611" s="157"/>
      <c r="DD611" s="157"/>
      <c r="DE611" s="157"/>
      <c r="DF611" s="157"/>
      <c r="DG611" s="157"/>
      <c r="DH611" s="157"/>
      <c r="DI611" s="157"/>
      <c r="DJ611" s="157"/>
      <c r="DK611" s="157"/>
      <c r="DL611" s="157"/>
      <c r="DM611" s="157"/>
      <c r="DN611" s="157"/>
      <c r="DO611" s="157"/>
      <c r="DP611" s="157"/>
      <c r="DQ611" s="157"/>
      <c r="DR611" s="157"/>
      <c r="DS611" s="157"/>
      <c r="DT611" s="157"/>
      <c r="DU611" s="157"/>
      <c r="DV611" s="157"/>
      <c r="DW611" s="157"/>
      <c r="DX611" s="157"/>
      <c r="DY611" s="157"/>
      <c r="DZ611" s="157"/>
      <c r="EA611" s="157"/>
      <c r="EB611" s="157"/>
      <c r="EC611" s="157"/>
      <c r="ED611" s="157"/>
      <c r="EE611" s="157"/>
    </row>
    <row r="612" spans="1:135" ht="9.75" customHeight="1">
      <c r="A612" s="157"/>
      <c r="B612" s="157"/>
      <c r="C612" s="157"/>
      <c r="D612" s="157"/>
      <c r="E612" s="157"/>
      <c r="F612" s="157"/>
      <c r="G612" s="157"/>
      <c r="H612" s="157"/>
      <c r="I612" s="494"/>
      <c r="J612" s="494"/>
      <c r="K612" s="494"/>
      <c r="L612" s="494"/>
      <c r="M612" s="494"/>
      <c r="N612" s="494"/>
      <c r="O612" s="494"/>
      <c r="P612" s="494"/>
      <c r="Q612" s="494"/>
      <c r="R612" s="494"/>
      <c r="S612" s="494"/>
      <c r="T612" s="494"/>
      <c r="U612" s="494"/>
      <c r="V612" s="494"/>
      <c r="W612" s="494"/>
      <c r="X612" s="494"/>
      <c r="Y612" s="494"/>
      <c r="Z612" s="494"/>
      <c r="AA612" s="494"/>
      <c r="AB612" s="494"/>
      <c r="AH612" s="492"/>
      <c r="AI612" s="157"/>
      <c r="AJ612" s="157"/>
      <c r="AK612" s="525"/>
      <c r="AL612" s="525"/>
      <c r="AM612" s="525"/>
      <c r="AN612" s="157"/>
      <c r="AO612" s="157"/>
      <c r="AP612" s="525"/>
      <c r="AQ612" s="525"/>
      <c r="AR612" s="525"/>
      <c r="AS612" s="525"/>
      <c r="AT612" s="525"/>
      <c r="AU612" s="525"/>
      <c r="AV612" s="525"/>
      <c r="AW612" s="525"/>
      <c r="AX612" s="525"/>
      <c r="AY612" s="525"/>
      <c r="AZ612" s="525"/>
      <c r="BA612" s="157"/>
      <c r="BB612" s="157"/>
      <c r="BC612" s="157"/>
      <c r="BD612" s="157"/>
      <c r="BE612" s="157"/>
      <c r="BF612" s="157"/>
      <c r="BG612" s="157"/>
      <c r="BH612" s="157"/>
      <c r="BI612" s="157"/>
      <c r="BJ612" s="157"/>
      <c r="BK612" s="157" t="s">
        <v>391</v>
      </c>
      <c r="BL612" s="157"/>
      <c r="BM612" s="157"/>
      <c r="BN612" s="157"/>
      <c r="BO612" s="157"/>
      <c r="BP612" s="493"/>
      <c r="BQ612" s="157"/>
      <c r="BR612" s="494"/>
      <c r="BS612" s="157"/>
      <c r="BT612" s="157"/>
      <c r="BU612" s="157"/>
      <c r="BV612" s="157"/>
      <c r="BW612" s="157"/>
      <c r="BX612" s="157"/>
      <c r="BY612" s="157"/>
      <c r="BZ612" s="157"/>
      <c r="CA612" s="157"/>
      <c r="CB612" s="157"/>
      <c r="CC612" s="157"/>
      <c r="CD612" s="157"/>
      <c r="CE612" s="157"/>
      <c r="CF612" s="157"/>
      <c r="CG612" s="157"/>
      <c r="CH612" s="157"/>
      <c r="CI612" s="157"/>
      <c r="CJ612" s="157"/>
      <c r="CK612" s="157"/>
      <c r="CL612" s="157"/>
      <c r="CM612" s="157"/>
      <c r="CN612" s="157"/>
      <c r="CO612" s="157"/>
      <c r="CP612" s="157"/>
      <c r="CQ612" s="157"/>
      <c r="CR612" s="157"/>
      <c r="CS612" s="157"/>
      <c r="CT612" s="157"/>
      <c r="CU612" s="157"/>
      <c r="CV612" s="157"/>
      <c r="CW612" s="157"/>
      <c r="CX612" s="157"/>
      <c r="CY612" s="157"/>
      <c r="CZ612" s="157"/>
      <c r="DA612" s="157"/>
      <c r="DB612" s="157"/>
      <c r="DC612" s="157"/>
      <c r="DD612" s="157"/>
      <c r="DE612" s="157"/>
      <c r="DF612" s="157"/>
      <c r="DG612" s="157"/>
      <c r="DH612" s="157"/>
      <c r="DI612" s="157"/>
      <c r="DJ612" s="157"/>
      <c r="DK612" s="157"/>
      <c r="DL612" s="157"/>
      <c r="DM612" s="157"/>
      <c r="DN612" s="157"/>
      <c r="DO612" s="157"/>
      <c r="DP612" s="157"/>
      <c r="DQ612" s="157"/>
      <c r="DR612" s="157"/>
      <c r="DS612" s="157"/>
      <c r="DT612" s="157"/>
      <c r="DU612" s="157"/>
      <c r="DV612" s="157"/>
      <c r="DW612" s="157"/>
      <c r="DX612" s="157"/>
      <c r="DY612" s="157"/>
      <c r="DZ612" s="157"/>
      <c r="EA612" s="157"/>
      <c r="EB612" s="157"/>
      <c r="EC612" s="157"/>
      <c r="ED612" s="157"/>
      <c r="EE612" s="157"/>
    </row>
    <row r="613" spans="1:135" ht="9.75" customHeight="1">
      <c r="A613" s="157"/>
      <c r="B613" s="157"/>
      <c r="C613" s="157"/>
      <c r="D613" s="157"/>
      <c r="E613" s="157"/>
      <c r="F613" s="157"/>
      <c r="G613" s="157"/>
      <c r="H613" s="157"/>
      <c r="I613" s="494"/>
      <c r="J613" s="494"/>
      <c r="K613" s="494"/>
      <c r="L613" s="494"/>
      <c r="M613" s="494"/>
      <c r="N613" s="494"/>
      <c r="O613" s="494"/>
      <c r="P613" s="494"/>
      <c r="Q613" s="494"/>
      <c r="R613" s="494"/>
      <c r="S613" s="494"/>
      <c r="T613" s="494"/>
      <c r="U613" s="494"/>
      <c r="V613" s="494"/>
      <c r="W613" s="494"/>
      <c r="X613" s="494"/>
      <c r="Y613" s="494"/>
      <c r="Z613" s="494"/>
      <c r="AA613" s="494"/>
      <c r="AB613" s="494"/>
      <c r="AH613" s="492"/>
      <c r="AI613" s="157"/>
      <c r="AJ613" s="157"/>
      <c r="AK613" s="525"/>
      <c r="AL613" s="525"/>
      <c r="AM613" s="525"/>
      <c r="AN613" s="157"/>
      <c r="AO613" s="157"/>
      <c r="AP613" s="525"/>
      <c r="AQ613" s="525"/>
      <c r="AR613" s="525"/>
      <c r="AS613" s="525"/>
      <c r="AT613" s="525"/>
      <c r="AU613" s="525"/>
      <c r="AV613" s="525"/>
      <c r="AW613" s="525"/>
      <c r="AX613" s="525"/>
      <c r="AY613" s="525"/>
      <c r="AZ613" s="525"/>
      <c r="BA613" s="157"/>
      <c r="BB613" s="157"/>
      <c r="BC613" s="157"/>
      <c r="BD613" s="157"/>
      <c r="BE613" s="157"/>
      <c r="BF613" s="157"/>
      <c r="BG613" s="157"/>
      <c r="BH613" s="157"/>
      <c r="BI613" s="157"/>
      <c r="BJ613" s="157"/>
      <c r="BK613" s="530" t="s">
        <v>833</v>
      </c>
      <c r="BL613" s="157"/>
      <c r="BM613" s="157"/>
      <c r="BN613" s="157"/>
      <c r="BO613" s="157"/>
      <c r="BP613" s="493"/>
      <c r="BQ613" s="157"/>
      <c r="BR613" s="494"/>
      <c r="BS613" s="157"/>
      <c r="BT613" s="157"/>
      <c r="BU613" s="157"/>
      <c r="BV613" s="157"/>
      <c r="BW613" s="157"/>
      <c r="BX613" s="157"/>
      <c r="BY613" s="157"/>
      <c r="BZ613" s="157"/>
      <c r="CA613" s="157"/>
      <c r="CB613" s="157"/>
      <c r="CC613" s="157"/>
      <c r="CD613" s="157"/>
      <c r="CE613" s="157"/>
      <c r="CF613" s="157"/>
      <c r="CG613" s="157"/>
      <c r="CH613" s="157"/>
      <c r="CI613" s="157"/>
      <c r="CJ613" s="157"/>
      <c r="CK613" s="157"/>
      <c r="CL613" s="157"/>
      <c r="CM613" s="157"/>
      <c r="CN613" s="157"/>
      <c r="CO613" s="157"/>
      <c r="CP613" s="157"/>
      <c r="CQ613" s="157"/>
      <c r="CR613" s="157"/>
      <c r="CS613" s="157"/>
      <c r="CT613" s="157"/>
      <c r="CU613" s="157"/>
      <c r="CV613" s="157"/>
      <c r="CW613" s="157"/>
      <c r="CX613" s="157"/>
      <c r="CY613" s="157"/>
      <c r="CZ613" s="157"/>
      <c r="DA613" s="157"/>
      <c r="DB613" s="157"/>
      <c r="DC613" s="157"/>
      <c r="DD613" s="157"/>
      <c r="DE613" s="157"/>
      <c r="DF613" s="157"/>
      <c r="DG613" s="157"/>
      <c r="DH613" s="157"/>
      <c r="DI613" s="157"/>
      <c r="DJ613" s="157"/>
      <c r="DK613" s="157"/>
      <c r="DL613" s="157"/>
      <c r="DM613" s="157"/>
      <c r="DN613" s="157"/>
      <c r="DO613" s="157"/>
      <c r="DP613" s="157"/>
      <c r="DQ613" s="157"/>
      <c r="DR613" s="157"/>
      <c r="DS613" s="157"/>
      <c r="DT613" s="157"/>
      <c r="DU613" s="157"/>
      <c r="DV613" s="157"/>
      <c r="DW613" s="157"/>
      <c r="DX613" s="157"/>
      <c r="DY613" s="157"/>
      <c r="DZ613" s="157"/>
      <c r="EA613" s="157"/>
      <c r="EB613" s="157"/>
      <c r="EC613" s="157"/>
      <c r="ED613" s="157"/>
      <c r="EE613" s="157"/>
    </row>
    <row r="614" spans="1:135" ht="9.75" customHeight="1">
      <c r="A614" s="157"/>
      <c r="B614" s="157"/>
      <c r="C614" s="157"/>
      <c r="D614" s="157"/>
      <c r="E614" s="157"/>
      <c r="F614" s="157"/>
      <c r="G614" s="157"/>
      <c r="H614" s="157"/>
      <c r="I614" s="494"/>
      <c r="J614" s="494"/>
      <c r="K614" s="494"/>
      <c r="L614" s="494"/>
      <c r="M614" s="494"/>
      <c r="N614" s="494"/>
      <c r="O614" s="494"/>
      <c r="P614" s="494"/>
      <c r="Q614" s="494"/>
      <c r="R614" s="494"/>
      <c r="S614" s="494"/>
      <c r="T614" s="494"/>
      <c r="U614" s="494"/>
      <c r="V614" s="494"/>
      <c r="W614" s="494"/>
      <c r="X614" s="494"/>
      <c r="Y614" s="494"/>
      <c r="Z614" s="494"/>
      <c r="AA614" s="494"/>
      <c r="AB614" s="494"/>
      <c r="AH614" s="492"/>
      <c r="AI614" s="157"/>
      <c r="AJ614" s="157"/>
      <c r="AK614" s="525"/>
      <c r="AL614" s="525"/>
      <c r="AM614" s="525"/>
      <c r="AN614" s="157"/>
      <c r="AO614" s="157"/>
      <c r="AP614" s="525"/>
      <c r="AQ614" s="525"/>
      <c r="AR614" s="525"/>
      <c r="AS614" s="525"/>
      <c r="AT614" s="525"/>
      <c r="AU614" s="525"/>
      <c r="AV614" s="525"/>
      <c r="AW614" s="525"/>
      <c r="AX614" s="525"/>
      <c r="AY614" s="525"/>
      <c r="AZ614" s="525"/>
      <c r="BA614" s="157"/>
      <c r="BB614" s="157"/>
      <c r="BC614" s="157"/>
      <c r="BD614" s="157"/>
      <c r="BE614" s="157"/>
      <c r="BF614" s="157"/>
      <c r="BG614" s="157"/>
      <c r="BH614" s="157"/>
      <c r="BI614" s="157"/>
      <c r="BJ614" s="157"/>
      <c r="BK614" s="530" t="s">
        <v>305</v>
      </c>
      <c r="BL614" s="157"/>
      <c r="BM614" s="157"/>
      <c r="BN614" s="157"/>
      <c r="BO614" s="157"/>
      <c r="BP614" s="493"/>
      <c r="BQ614" s="157"/>
      <c r="BR614" s="494"/>
      <c r="BS614" s="157"/>
      <c r="BT614" s="157"/>
      <c r="BU614" s="157"/>
      <c r="BV614" s="157"/>
      <c r="BW614" s="157"/>
      <c r="BX614" s="157"/>
      <c r="BY614" s="157"/>
      <c r="BZ614" s="157"/>
      <c r="CA614" s="157"/>
      <c r="CB614" s="157"/>
      <c r="CC614" s="157"/>
      <c r="CD614" s="157"/>
      <c r="CE614" s="157"/>
      <c r="CF614" s="157"/>
      <c r="CG614" s="157"/>
      <c r="CH614" s="157"/>
      <c r="CI614" s="157"/>
      <c r="CJ614" s="157"/>
      <c r="CK614" s="157"/>
      <c r="CL614" s="157"/>
      <c r="CM614" s="157"/>
      <c r="CN614" s="157"/>
      <c r="CO614" s="157"/>
      <c r="CP614" s="157"/>
      <c r="CQ614" s="157"/>
      <c r="CR614" s="157"/>
      <c r="CS614" s="157"/>
      <c r="CT614" s="157"/>
      <c r="CU614" s="157"/>
      <c r="CV614" s="157"/>
      <c r="CW614" s="157"/>
      <c r="CX614" s="157"/>
      <c r="CY614" s="157"/>
      <c r="CZ614" s="157"/>
      <c r="DA614" s="157"/>
      <c r="DB614" s="157"/>
      <c r="DC614" s="157"/>
      <c r="DD614" s="157"/>
      <c r="DE614" s="157"/>
      <c r="DF614" s="157"/>
      <c r="DG614" s="157"/>
      <c r="DH614" s="157"/>
      <c r="DI614" s="157"/>
      <c r="DJ614" s="157"/>
      <c r="DK614" s="157"/>
      <c r="DL614" s="157"/>
      <c r="DM614" s="157"/>
      <c r="DN614" s="157"/>
      <c r="DO614" s="157"/>
      <c r="DP614" s="157"/>
      <c r="DQ614" s="157"/>
      <c r="DR614" s="157"/>
      <c r="DS614" s="157"/>
      <c r="DT614" s="157"/>
      <c r="DU614" s="157"/>
      <c r="DV614" s="157"/>
      <c r="DW614" s="157"/>
      <c r="DX614" s="157"/>
      <c r="DY614" s="157"/>
      <c r="DZ614" s="157"/>
      <c r="EA614" s="157"/>
      <c r="EB614" s="157"/>
      <c r="EC614" s="157"/>
      <c r="ED614" s="157"/>
      <c r="EE614" s="157"/>
    </row>
    <row r="615" spans="1:135" ht="9.75" customHeight="1">
      <c r="A615" s="157"/>
      <c r="B615" s="157"/>
      <c r="C615" s="157"/>
      <c r="D615" s="157"/>
      <c r="E615" s="157"/>
      <c r="F615" s="157"/>
      <c r="G615" s="157"/>
      <c r="H615" s="157"/>
      <c r="I615" s="494"/>
      <c r="J615" s="494"/>
      <c r="K615" s="494"/>
      <c r="L615" s="494"/>
      <c r="M615" s="494"/>
      <c r="N615" s="494"/>
      <c r="O615" s="494"/>
      <c r="P615" s="494"/>
      <c r="Q615" s="494"/>
      <c r="R615" s="494"/>
      <c r="S615" s="494"/>
      <c r="T615" s="494"/>
      <c r="U615" s="494"/>
      <c r="V615" s="494"/>
      <c r="W615" s="494"/>
      <c r="X615" s="494"/>
      <c r="Y615" s="494"/>
      <c r="Z615" s="494"/>
      <c r="AA615" s="494"/>
      <c r="AB615" s="494"/>
      <c r="AH615" s="492"/>
      <c r="AI615" s="157"/>
      <c r="AJ615" s="157"/>
      <c r="AK615" s="525"/>
      <c r="AL615" s="525"/>
      <c r="AM615" s="525"/>
      <c r="AN615" s="157"/>
      <c r="AO615" s="157"/>
      <c r="AP615" s="525"/>
      <c r="AQ615" s="525"/>
      <c r="AR615" s="525"/>
      <c r="AS615" s="525"/>
      <c r="AT615" s="525"/>
      <c r="AU615" s="525"/>
      <c r="AV615" s="525"/>
      <c r="AW615" s="525"/>
      <c r="AX615" s="525"/>
      <c r="AY615" s="525"/>
      <c r="AZ615" s="525"/>
      <c r="BA615" s="157"/>
      <c r="BB615" s="157"/>
      <c r="BC615" s="157"/>
      <c r="BD615" s="157"/>
      <c r="BE615" s="157"/>
      <c r="BF615" s="157"/>
      <c r="BG615" s="157"/>
      <c r="BH615" s="157"/>
      <c r="BI615" s="157"/>
      <c r="BJ615" s="157"/>
      <c r="BK615" s="530" t="s">
        <v>392</v>
      </c>
      <c r="BL615" s="157"/>
      <c r="BM615" s="157"/>
      <c r="BN615" s="157"/>
      <c r="BO615" s="157"/>
      <c r="BP615" s="493"/>
      <c r="BQ615" s="157"/>
      <c r="BR615" s="494"/>
      <c r="BS615" s="157"/>
      <c r="BT615" s="157"/>
      <c r="BU615" s="157"/>
      <c r="BV615" s="157"/>
      <c r="BW615" s="157"/>
      <c r="BX615" s="157"/>
      <c r="BY615" s="157"/>
      <c r="BZ615" s="157"/>
      <c r="CA615" s="157"/>
      <c r="CB615" s="157"/>
      <c r="CC615" s="157"/>
      <c r="CD615" s="157"/>
      <c r="CE615" s="157"/>
      <c r="CF615" s="157"/>
      <c r="CG615" s="157"/>
      <c r="CH615" s="157"/>
      <c r="CI615" s="157"/>
      <c r="CJ615" s="157"/>
      <c r="CK615" s="157"/>
      <c r="CL615" s="157"/>
      <c r="CM615" s="157"/>
      <c r="CN615" s="157"/>
      <c r="CO615" s="157"/>
      <c r="CP615" s="157"/>
      <c r="CQ615" s="157"/>
      <c r="CR615" s="157"/>
      <c r="CS615" s="157"/>
      <c r="CT615" s="157"/>
      <c r="CU615" s="157"/>
      <c r="CV615" s="157"/>
      <c r="CW615" s="157"/>
      <c r="CX615" s="157"/>
      <c r="CY615" s="157"/>
      <c r="CZ615" s="157"/>
      <c r="DA615" s="157"/>
      <c r="DB615" s="157"/>
      <c r="DC615" s="157"/>
      <c r="DD615" s="157"/>
      <c r="DE615" s="157"/>
      <c r="DF615" s="157"/>
      <c r="DG615" s="157"/>
      <c r="DH615" s="157"/>
      <c r="DI615" s="157"/>
      <c r="DJ615" s="157"/>
      <c r="DK615" s="157"/>
      <c r="DL615" s="157"/>
      <c r="DM615" s="157"/>
      <c r="DN615" s="157"/>
      <c r="DO615" s="157"/>
      <c r="DP615" s="157"/>
      <c r="DQ615" s="157"/>
      <c r="DR615" s="157"/>
      <c r="DS615" s="157"/>
      <c r="DT615" s="157"/>
      <c r="DU615" s="157"/>
      <c r="DV615" s="157"/>
      <c r="DW615" s="157"/>
      <c r="DX615" s="157"/>
      <c r="DY615" s="157"/>
      <c r="DZ615" s="157"/>
      <c r="EA615" s="157"/>
      <c r="EB615" s="157"/>
      <c r="EC615" s="157"/>
      <c r="ED615" s="157"/>
      <c r="EE615" s="157"/>
    </row>
    <row r="616" spans="1:135" ht="9.75" customHeight="1">
      <c r="A616" s="157"/>
      <c r="B616" s="157"/>
      <c r="C616" s="157"/>
      <c r="D616" s="157"/>
      <c r="E616" s="157"/>
      <c r="F616" s="157"/>
      <c r="G616" s="157"/>
      <c r="H616" s="157"/>
      <c r="I616" s="494"/>
      <c r="J616" s="494"/>
      <c r="K616" s="494"/>
      <c r="L616" s="494"/>
      <c r="M616" s="494"/>
      <c r="N616" s="494"/>
      <c r="O616" s="494"/>
      <c r="P616" s="494"/>
      <c r="Q616" s="494"/>
      <c r="R616" s="494"/>
      <c r="S616" s="494"/>
      <c r="T616" s="494"/>
      <c r="U616" s="494"/>
      <c r="V616" s="494"/>
      <c r="W616" s="494"/>
      <c r="X616" s="494"/>
      <c r="Y616" s="494"/>
      <c r="Z616" s="494"/>
      <c r="AA616" s="494"/>
      <c r="AB616" s="494"/>
      <c r="AH616" s="492"/>
      <c r="AI616" s="157"/>
      <c r="AJ616" s="157"/>
      <c r="AK616" s="525"/>
      <c r="AL616" s="525"/>
      <c r="AM616" s="525"/>
      <c r="AN616" s="157"/>
      <c r="AO616" s="157"/>
      <c r="AP616" s="525"/>
      <c r="AQ616" s="525"/>
      <c r="AR616" s="525"/>
      <c r="AS616" s="525"/>
      <c r="AT616" s="525"/>
      <c r="AU616" s="525"/>
      <c r="AV616" s="525"/>
      <c r="AW616" s="525"/>
      <c r="AX616" s="525"/>
      <c r="AY616" s="525"/>
      <c r="AZ616" s="525"/>
      <c r="BA616" s="157"/>
      <c r="BB616" s="157"/>
      <c r="BC616" s="157"/>
      <c r="BD616" s="157"/>
      <c r="BE616" s="157"/>
      <c r="BF616" s="157"/>
      <c r="BG616" s="157"/>
      <c r="BH616" s="157"/>
      <c r="BI616" s="157"/>
      <c r="BJ616" s="157"/>
      <c r="BK616" s="530" t="s">
        <v>318</v>
      </c>
      <c r="BL616" s="157"/>
      <c r="BM616" s="157"/>
      <c r="BN616" s="157"/>
      <c r="BO616" s="157"/>
      <c r="BP616" s="493"/>
      <c r="BQ616" s="157"/>
      <c r="BR616" s="494"/>
      <c r="BS616" s="157"/>
      <c r="BT616" s="157"/>
      <c r="BU616" s="157"/>
      <c r="BV616" s="157"/>
      <c r="BW616" s="157"/>
      <c r="BX616" s="157"/>
      <c r="BY616" s="157"/>
      <c r="BZ616" s="157"/>
      <c r="CA616" s="157"/>
      <c r="CB616" s="157"/>
      <c r="CC616" s="157"/>
      <c r="CD616" s="157"/>
      <c r="CE616" s="157"/>
      <c r="CF616" s="157"/>
      <c r="CG616" s="157"/>
      <c r="CH616" s="157"/>
      <c r="CI616" s="157"/>
      <c r="CJ616" s="157"/>
      <c r="CK616" s="157"/>
      <c r="CL616" s="157"/>
      <c r="CM616" s="157"/>
      <c r="CN616" s="157"/>
      <c r="CO616" s="157"/>
      <c r="CP616" s="157"/>
      <c r="CQ616" s="157"/>
      <c r="CR616" s="157"/>
      <c r="CS616" s="157"/>
      <c r="CT616" s="157"/>
      <c r="CU616" s="157"/>
      <c r="CV616" s="157"/>
      <c r="CW616" s="157"/>
      <c r="CX616" s="157"/>
      <c r="CY616" s="157"/>
      <c r="CZ616" s="157"/>
      <c r="DA616" s="157"/>
      <c r="DB616" s="157"/>
      <c r="DC616" s="157"/>
      <c r="DD616" s="157"/>
      <c r="DE616" s="157"/>
      <c r="DF616" s="157"/>
      <c r="DG616" s="157"/>
      <c r="DH616" s="157"/>
      <c r="DI616" s="157"/>
      <c r="DJ616" s="157"/>
      <c r="DK616" s="157"/>
      <c r="DL616" s="157"/>
      <c r="DM616" s="157"/>
      <c r="DN616" s="157"/>
      <c r="DO616" s="157"/>
      <c r="DP616" s="157"/>
      <c r="DQ616" s="157"/>
      <c r="DR616" s="157"/>
      <c r="DS616" s="157"/>
      <c r="DT616" s="157"/>
      <c r="DU616" s="157"/>
      <c r="DV616" s="157"/>
      <c r="DW616" s="157"/>
      <c r="DX616" s="157"/>
      <c r="DY616" s="157"/>
      <c r="DZ616" s="157"/>
      <c r="EA616" s="157"/>
      <c r="EB616" s="157"/>
      <c r="EC616" s="157"/>
      <c r="ED616" s="157"/>
      <c r="EE616" s="157"/>
    </row>
    <row r="617" spans="1:135" ht="9.75" customHeight="1">
      <c r="A617" s="157"/>
      <c r="B617" s="157"/>
      <c r="C617" s="157"/>
      <c r="D617" s="157"/>
      <c r="E617" s="157"/>
      <c r="F617" s="157"/>
      <c r="G617" s="157"/>
      <c r="H617" s="157"/>
      <c r="I617" s="494"/>
      <c r="J617" s="494"/>
      <c r="K617" s="494"/>
      <c r="L617" s="494"/>
      <c r="M617" s="494"/>
      <c r="N617" s="494"/>
      <c r="O617" s="494"/>
      <c r="P617" s="494"/>
      <c r="Q617" s="494"/>
      <c r="R617" s="494"/>
      <c r="S617" s="494"/>
      <c r="T617" s="494"/>
      <c r="U617" s="494"/>
      <c r="V617" s="494"/>
      <c r="W617" s="494"/>
      <c r="X617" s="494"/>
      <c r="Y617" s="494"/>
      <c r="Z617" s="494"/>
      <c r="AA617" s="494"/>
      <c r="AB617" s="494"/>
      <c r="AH617" s="492"/>
      <c r="AI617" s="157"/>
      <c r="AJ617" s="157"/>
      <c r="AK617" s="525"/>
      <c r="AL617" s="525"/>
      <c r="AM617" s="525"/>
      <c r="AN617" s="157"/>
      <c r="AO617" s="157"/>
      <c r="AP617" s="525"/>
      <c r="AQ617" s="525"/>
      <c r="AR617" s="525"/>
      <c r="AS617" s="525"/>
      <c r="AT617" s="525"/>
      <c r="AU617" s="525"/>
      <c r="AV617" s="525"/>
      <c r="AW617" s="525"/>
      <c r="AX617" s="525"/>
      <c r="AY617" s="525"/>
      <c r="AZ617" s="525"/>
      <c r="BA617" s="157"/>
      <c r="BB617" s="157"/>
      <c r="BC617" s="157"/>
      <c r="BD617" s="157"/>
      <c r="BE617" s="157"/>
      <c r="BF617" s="157"/>
      <c r="BG617" s="157"/>
      <c r="BH617" s="157"/>
      <c r="BI617" s="157"/>
      <c r="BJ617" s="157"/>
      <c r="BK617" s="531"/>
      <c r="BL617" s="157"/>
      <c r="BM617" s="157"/>
      <c r="BN617" s="157"/>
      <c r="BO617" s="157"/>
      <c r="BP617" s="493"/>
      <c r="BQ617" s="157"/>
      <c r="BR617" s="494"/>
      <c r="BS617" s="157"/>
      <c r="BT617" s="157"/>
      <c r="BU617" s="157"/>
      <c r="BV617" s="157"/>
      <c r="BW617" s="157"/>
      <c r="BX617" s="157"/>
      <c r="BY617" s="157"/>
      <c r="BZ617" s="157"/>
      <c r="CA617" s="157"/>
      <c r="CB617" s="157"/>
      <c r="CC617" s="157"/>
      <c r="CD617" s="157"/>
      <c r="CE617" s="157"/>
      <c r="CF617" s="157"/>
      <c r="CG617" s="157"/>
      <c r="CH617" s="157"/>
      <c r="CI617" s="157"/>
      <c r="CJ617" s="157"/>
      <c r="CK617" s="157"/>
      <c r="CL617" s="157"/>
      <c r="CM617" s="157"/>
      <c r="CN617" s="157"/>
      <c r="CO617" s="157"/>
      <c r="CP617" s="157"/>
      <c r="CQ617" s="157"/>
      <c r="CR617" s="157"/>
      <c r="CS617" s="157"/>
      <c r="CT617" s="157"/>
      <c r="CU617" s="157"/>
      <c r="CV617" s="157"/>
      <c r="CW617" s="157"/>
      <c r="CX617" s="157"/>
      <c r="CY617" s="157"/>
      <c r="CZ617" s="157"/>
      <c r="DA617" s="157"/>
      <c r="DB617" s="157"/>
      <c r="DC617" s="157"/>
      <c r="DD617" s="157"/>
      <c r="DE617" s="157"/>
      <c r="DF617" s="157"/>
      <c r="DG617" s="157"/>
      <c r="DH617" s="157"/>
      <c r="DI617" s="157"/>
      <c r="DJ617" s="157"/>
      <c r="DK617" s="157"/>
      <c r="DL617" s="157"/>
      <c r="DM617" s="157"/>
      <c r="DN617" s="157"/>
      <c r="DO617" s="157"/>
      <c r="DP617" s="157"/>
      <c r="DQ617" s="157"/>
      <c r="DR617" s="157"/>
      <c r="DS617" s="157"/>
      <c r="DT617" s="157"/>
      <c r="DU617" s="157"/>
      <c r="DV617" s="157"/>
      <c r="DW617" s="157"/>
      <c r="DX617" s="157"/>
      <c r="DY617" s="157"/>
      <c r="DZ617" s="157"/>
      <c r="EA617" s="157"/>
      <c r="EB617" s="157"/>
      <c r="EC617" s="157"/>
      <c r="ED617" s="157"/>
      <c r="EE617" s="157"/>
    </row>
    <row r="618" spans="1:135" ht="9.75" customHeight="1">
      <c r="A618" s="157"/>
      <c r="B618" s="157"/>
      <c r="C618" s="157"/>
      <c r="D618" s="157"/>
      <c r="E618" s="157"/>
      <c r="F618" s="157"/>
      <c r="G618" s="157"/>
      <c r="H618" s="157"/>
      <c r="I618" s="494"/>
      <c r="J618" s="494"/>
      <c r="K618" s="494"/>
      <c r="L618" s="494"/>
      <c r="M618" s="494"/>
      <c r="N618" s="494"/>
      <c r="O618" s="494"/>
      <c r="P618" s="494"/>
      <c r="Q618" s="494"/>
      <c r="R618" s="494"/>
      <c r="S618" s="494"/>
      <c r="T618" s="494"/>
      <c r="U618" s="494"/>
      <c r="V618" s="494"/>
      <c r="W618" s="494"/>
      <c r="X618" s="494"/>
      <c r="Y618" s="494"/>
      <c r="Z618" s="494"/>
      <c r="AA618" s="494"/>
      <c r="AB618" s="494"/>
      <c r="AH618" s="492"/>
      <c r="AI618" s="157"/>
      <c r="AJ618" s="157"/>
      <c r="AK618" s="525"/>
      <c r="AL618" s="525"/>
      <c r="AM618" s="525"/>
      <c r="AN618" s="157"/>
      <c r="AO618" s="157"/>
      <c r="AP618" s="525"/>
      <c r="AQ618" s="525"/>
      <c r="AR618" s="525"/>
      <c r="AS618" s="525"/>
      <c r="AT618" s="525"/>
      <c r="AU618" s="525"/>
      <c r="AV618" s="525"/>
      <c r="AW618" s="525"/>
      <c r="AX618" s="525"/>
      <c r="AY618" s="525"/>
      <c r="AZ618" s="525"/>
      <c r="BA618" s="157"/>
      <c r="BB618" s="157"/>
      <c r="BC618" s="157"/>
      <c r="BD618" s="157"/>
      <c r="BE618" s="157"/>
      <c r="BF618" s="157"/>
      <c r="BG618" s="157"/>
      <c r="BH618" s="157"/>
      <c r="BI618" s="157"/>
      <c r="BJ618" s="157"/>
      <c r="BK618" s="157"/>
      <c r="BL618" s="157"/>
      <c r="BM618" s="157" t="s">
        <v>393</v>
      </c>
      <c r="BN618" s="157"/>
      <c r="BO618" s="157"/>
      <c r="BP618" s="493"/>
      <c r="BQ618" s="157"/>
      <c r="BR618" s="494"/>
      <c r="BS618" s="157"/>
      <c r="BT618" s="157"/>
      <c r="BU618" s="157"/>
      <c r="BV618" s="157"/>
      <c r="BW618" s="157"/>
      <c r="BX618" s="157"/>
      <c r="BY618" s="157"/>
      <c r="BZ618" s="157"/>
      <c r="CA618" s="157"/>
      <c r="CB618" s="157"/>
      <c r="CC618" s="157"/>
      <c r="CD618" s="157"/>
      <c r="CE618" s="157"/>
      <c r="CF618" s="157"/>
      <c r="CG618" s="157"/>
      <c r="CH618" s="157"/>
      <c r="CI618" s="157"/>
      <c r="CJ618" s="157"/>
      <c r="CK618" s="157"/>
      <c r="CL618" s="157"/>
      <c r="CM618" s="157"/>
      <c r="CN618" s="157"/>
      <c r="CO618" s="157"/>
      <c r="CP618" s="157"/>
      <c r="CQ618" s="157"/>
      <c r="CR618" s="157"/>
      <c r="CS618" s="157"/>
      <c r="CT618" s="157"/>
      <c r="CU618" s="157"/>
      <c r="CV618" s="157"/>
      <c r="CW618" s="157"/>
      <c r="CX618" s="157"/>
      <c r="CY618" s="157"/>
      <c r="CZ618" s="157"/>
      <c r="DA618" s="157"/>
      <c r="DB618" s="157"/>
      <c r="DC618" s="157"/>
      <c r="DD618" s="157"/>
      <c r="DE618" s="157"/>
      <c r="DF618" s="157"/>
      <c r="DG618" s="157"/>
      <c r="DH618" s="157"/>
      <c r="DI618" s="157"/>
      <c r="DJ618" s="157"/>
      <c r="DK618" s="157"/>
      <c r="DL618" s="157"/>
      <c r="DM618" s="157"/>
      <c r="DN618" s="157"/>
      <c r="DO618" s="157"/>
      <c r="DP618" s="157"/>
      <c r="DQ618" s="157"/>
      <c r="DR618" s="157"/>
      <c r="DS618" s="157"/>
      <c r="DT618" s="157"/>
      <c r="DU618" s="157"/>
      <c r="DV618" s="157"/>
      <c r="DW618" s="157"/>
      <c r="DX618" s="157"/>
      <c r="DY618" s="157"/>
      <c r="DZ618" s="157"/>
      <c r="EA618" s="157"/>
      <c r="EB618" s="157"/>
      <c r="EC618" s="157"/>
      <c r="ED618" s="157"/>
      <c r="EE618" s="157"/>
    </row>
    <row r="619" spans="1:135" ht="9.75" customHeight="1">
      <c r="A619" s="157"/>
      <c r="B619" s="157"/>
      <c r="C619" s="157"/>
      <c r="D619" s="157"/>
      <c r="E619" s="157"/>
      <c r="F619" s="157"/>
      <c r="G619" s="157"/>
      <c r="H619" s="157"/>
      <c r="I619" s="494"/>
      <c r="J619" s="494"/>
      <c r="K619" s="494"/>
      <c r="L619" s="494"/>
      <c r="M619" s="494"/>
      <c r="N619" s="494"/>
      <c r="O619" s="494"/>
      <c r="P619" s="494"/>
      <c r="Q619" s="494"/>
      <c r="R619" s="494"/>
      <c r="S619" s="494"/>
      <c r="T619" s="494"/>
      <c r="U619" s="494"/>
      <c r="V619" s="494"/>
      <c r="W619" s="494"/>
      <c r="X619" s="494"/>
      <c r="Y619" s="494"/>
      <c r="Z619" s="494"/>
      <c r="AA619" s="494"/>
      <c r="AB619" s="494"/>
      <c r="AH619" s="492"/>
      <c r="AI619" s="157"/>
      <c r="AJ619" s="157"/>
      <c r="AK619" s="525"/>
      <c r="AL619" s="525"/>
      <c r="AM619" s="525"/>
      <c r="AN619" s="157"/>
      <c r="AO619" s="157"/>
      <c r="AP619" s="525"/>
      <c r="AQ619" s="525"/>
      <c r="AR619" s="525"/>
      <c r="AS619" s="525"/>
      <c r="AT619" s="525"/>
      <c r="AU619" s="525"/>
      <c r="AV619" s="525"/>
      <c r="AW619" s="525"/>
      <c r="AX619" s="525"/>
      <c r="AY619" s="525"/>
      <c r="AZ619" s="525"/>
      <c r="BA619" s="157"/>
      <c r="BB619" s="157"/>
      <c r="BC619" s="157"/>
      <c r="BD619" s="157"/>
      <c r="BE619" s="157"/>
      <c r="BF619" s="157"/>
      <c r="BG619" s="157"/>
      <c r="BH619" s="157"/>
      <c r="BI619" s="157"/>
      <c r="BJ619" s="157"/>
      <c r="BK619" s="157"/>
      <c r="BL619" s="157"/>
      <c r="BM619" s="532" t="s">
        <v>402</v>
      </c>
      <c r="BN619" s="157"/>
      <c r="BO619" s="157"/>
      <c r="BP619" s="493"/>
      <c r="BQ619" s="157"/>
      <c r="BR619" s="494"/>
      <c r="BS619" s="157"/>
      <c r="BT619" s="157"/>
      <c r="BU619" s="157"/>
      <c r="BV619" s="157"/>
      <c r="BW619" s="157"/>
      <c r="BX619" s="157"/>
      <c r="BY619" s="157"/>
      <c r="BZ619" s="157"/>
      <c r="CA619" s="157"/>
      <c r="CB619" s="157"/>
      <c r="CC619" s="157"/>
      <c r="CD619" s="157"/>
      <c r="CE619" s="157"/>
      <c r="CF619" s="157"/>
      <c r="CG619" s="157"/>
      <c r="CH619" s="157"/>
      <c r="CI619" s="157"/>
      <c r="CJ619" s="157"/>
      <c r="CK619" s="157"/>
      <c r="CL619" s="157"/>
      <c r="CM619" s="157"/>
      <c r="CN619" s="157"/>
      <c r="CO619" s="157"/>
      <c r="CP619" s="157"/>
      <c r="CQ619" s="157"/>
      <c r="CR619" s="157"/>
      <c r="CS619" s="157"/>
      <c r="CT619" s="157"/>
      <c r="CU619" s="157"/>
      <c r="CV619" s="157"/>
      <c r="CW619" s="157"/>
      <c r="CX619" s="157"/>
      <c r="CY619" s="157"/>
      <c r="CZ619" s="157"/>
      <c r="DA619" s="157"/>
      <c r="DB619" s="157"/>
      <c r="DC619" s="157"/>
      <c r="DD619" s="157"/>
      <c r="DE619" s="157"/>
      <c r="DF619" s="157"/>
      <c r="DG619" s="157"/>
      <c r="DH619" s="157"/>
      <c r="DI619" s="157"/>
      <c r="DJ619" s="157"/>
      <c r="DK619" s="157"/>
      <c r="DL619" s="157"/>
      <c r="DM619" s="157"/>
      <c r="DN619" s="157"/>
      <c r="DO619" s="157"/>
      <c r="DP619" s="157"/>
      <c r="DQ619" s="157"/>
      <c r="DR619" s="157"/>
      <c r="DS619" s="157"/>
      <c r="DT619" s="157"/>
      <c r="DU619" s="157"/>
      <c r="DV619" s="157"/>
      <c r="DW619" s="157"/>
      <c r="DX619" s="157"/>
      <c r="DY619" s="157"/>
      <c r="DZ619" s="157"/>
      <c r="EA619" s="157"/>
      <c r="EB619" s="157"/>
      <c r="EC619" s="157"/>
      <c r="ED619" s="157"/>
      <c r="EE619" s="157"/>
    </row>
    <row r="620" spans="1:135" ht="9.75" customHeight="1">
      <c r="A620" s="157"/>
      <c r="B620" s="157"/>
      <c r="C620" s="157"/>
      <c r="D620" s="157"/>
      <c r="E620" s="157"/>
      <c r="F620" s="157"/>
      <c r="G620" s="157"/>
      <c r="H620" s="157"/>
      <c r="I620" s="494"/>
      <c r="J620" s="494"/>
      <c r="K620" s="494"/>
      <c r="L620" s="494"/>
      <c r="M620" s="494"/>
      <c r="N620" s="494"/>
      <c r="O620" s="494"/>
      <c r="P620" s="494"/>
      <c r="Q620" s="494"/>
      <c r="R620" s="494"/>
      <c r="S620" s="494"/>
      <c r="T620" s="494"/>
      <c r="U620" s="494"/>
      <c r="V620" s="494"/>
      <c r="W620" s="494"/>
      <c r="X620" s="494"/>
      <c r="Y620" s="494"/>
      <c r="Z620" s="494"/>
      <c r="AA620" s="494"/>
      <c r="AB620" s="494"/>
      <c r="AH620" s="492"/>
      <c r="AI620" s="157"/>
      <c r="AJ620" s="157"/>
      <c r="AK620" s="525"/>
      <c r="AL620" s="525"/>
      <c r="AM620" s="525"/>
      <c r="AN620" s="157"/>
      <c r="AO620" s="157"/>
      <c r="AP620" s="525"/>
      <c r="AQ620" s="525"/>
      <c r="AR620" s="525"/>
      <c r="AS620" s="525"/>
      <c r="AT620" s="525"/>
      <c r="AU620" s="525"/>
      <c r="AV620" s="525"/>
      <c r="AW620" s="525"/>
      <c r="AX620" s="525"/>
      <c r="AY620" s="525"/>
      <c r="AZ620" s="525"/>
      <c r="BA620" s="157"/>
      <c r="BB620" s="157"/>
      <c r="BC620" s="157"/>
      <c r="BD620" s="157"/>
      <c r="BE620" s="157"/>
      <c r="BF620" s="157"/>
      <c r="BG620" s="157"/>
      <c r="BH620" s="157"/>
      <c r="BI620" s="157"/>
      <c r="BJ620" s="157"/>
      <c r="BK620" s="157"/>
      <c r="BL620" s="157"/>
      <c r="BM620" s="532" t="s">
        <v>401</v>
      </c>
      <c r="BN620" s="157"/>
      <c r="BO620" s="157"/>
      <c r="BP620" s="493"/>
      <c r="BQ620" s="157"/>
      <c r="BR620" s="494"/>
      <c r="BS620" s="157"/>
      <c r="BT620" s="157"/>
      <c r="BU620" s="157"/>
      <c r="BV620" s="157"/>
      <c r="BW620" s="157"/>
      <c r="BX620" s="157"/>
      <c r="BY620" s="157"/>
      <c r="BZ620" s="157"/>
      <c r="CA620" s="157"/>
      <c r="CB620" s="157"/>
      <c r="CC620" s="157"/>
      <c r="CD620" s="157"/>
      <c r="CE620" s="157"/>
      <c r="CF620" s="157"/>
      <c r="CG620" s="157"/>
      <c r="CH620" s="157"/>
      <c r="CI620" s="157"/>
      <c r="CJ620" s="157"/>
      <c r="CK620" s="157"/>
      <c r="CL620" s="157"/>
      <c r="CM620" s="157"/>
      <c r="CN620" s="157"/>
      <c r="CO620" s="157"/>
      <c r="CP620" s="157"/>
      <c r="CQ620" s="157"/>
      <c r="CR620" s="157"/>
      <c r="CS620" s="157"/>
      <c r="CT620" s="157"/>
      <c r="CU620" s="157"/>
      <c r="CV620" s="157"/>
      <c r="CW620" s="157"/>
      <c r="CX620" s="157"/>
      <c r="CY620" s="157"/>
      <c r="CZ620" s="157"/>
      <c r="DA620" s="157"/>
      <c r="DB620" s="157"/>
      <c r="DC620" s="157"/>
      <c r="DD620" s="157"/>
      <c r="DE620" s="157"/>
      <c r="DF620" s="157"/>
      <c r="DG620" s="157"/>
      <c r="DH620" s="157"/>
      <c r="DI620" s="157"/>
      <c r="DJ620" s="157"/>
      <c r="DK620" s="157"/>
      <c r="DL620" s="157"/>
      <c r="DM620" s="157"/>
      <c r="DN620" s="157"/>
      <c r="DO620" s="157"/>
      <c r="DP620" s="157"/>
      <c r="DQ620" s="157"/>
      <c r="DR620" s="157"/>
      <c r="DS620" s="157"/>
      <c r="DT620" s="157"/>
      <c r="DU620" s="157"/>
      <c r="DV620" s="157"/>
      <c r="DW620" s="157"/>
      <c r="DX620" s="157"/>
      <c r="DY620" s="157"/>
      <c r="DZ620" s="157"/>
      <c r="EA620" s="157"/>
      <c r="EB620" s="157"/>
      <c r="EC620" s="157"/>
      <c r="ED620" s="157"/>
      <c r="EE620" s="157"/>
    </row>
    <row r="621" spans="1:135" ht="9.75" customHeight="1">
      <c r="A621" s="157"/>
      <c r="B621" s="157"/>
      <c r="C621" s="157"/>
      <c r="D621" s="157"/>
      <c r="E621" s="157"/>
      <c r="F621" s="157"/>
      <c r="G621" s="157"/>
      <c r="H621" s="157"/>
      <c r="I621" s="494"/>
      <c r="J621" s="494"/>
      <c r="K621" s="494"/>
      <c r="L621" s="494"/>
      <c r="M621" s="494"/>
      <c r="N621" s="494"/>
      <c r="O621" s="494"/>
      <c r="P621" s="494"/>
      <c r="Q621" s="494"/>
      <c r="R621" s="494"/>
      <c r="S621" s="494"/>
      <c r="T621" s="494"/>
      <c r="U621" s="494"/>
      <c r="V621" s="494"/>
      <c r="W621" s="494"/>
      <c r="X621" s="494"/>
      <c r="Y621" s="494"/>
      <c r="Z621" s="494"/>
      <c r="AA621" s="494"/>
      <c r="AB621" s="494"/>
      <c r="AH621" s="492"/>
      <c r="AI621" s="157"/>
      <c r="AJ621" s="157"/>
      <c r="AK621" s="525"/>
      <c r="AL621" s="525"/>
      <c r="AM621" s="525"/>
      <c r="AN621" s="157"/>
      <c r="AO621" s="157"/>
      <c r="AP621" s="525"/>
      <c r="AQ621" s="525"/>
      <c r="AR621" s="525"/>
      <c r="AS621" s="525"/>
      <c r="AT621" s="525"/>
      <c r="AU621" s="525"/>
      <c r="AV621" s="525"/>
      <c r="AW621" s="525"/>
      <c r="AX621" s="525"/>
      <c r="AY621" s="525"/>
      <c r="AZ621" s="525"/>
      <c r="BA621" s="157"/>
      <c r="BB621" s="157"/>
      <c r="BC621" s="157"/>
      <c r="BD621" s="157"/>
      <c r="BE621" s="157"/>
      <c r="BF621" s="157"/>
      <c r="BG621" s="157"/>
      <c r="BH621" s="157"/>
      <c r="BI621" s="157"/>
      <c r="BJ621" s="157"/>
      <c r="BK621" s="157"/>
      <c r="BL621" s="157"/>
      <c r="BM621" s="532" t="s">
        <v>329</v>
      </c>
      <c r="BN621" s="157"/>
      <c r="BO621" s="157"/>
      <c r="BP621" s="493"/>
      <c r="BQ621" s="157"/>
      <c r="BR621" s="494"/>
      <c r="BS621" s="157"/>
      <c r="BT621" s="157"/>
      <c r="BU621" s="157"/>
      <c r="BV621" s="157"/>
      <c r="BW621" s="157"/>
      <c r="BX621" s="157"/>
      <c r="BY621" s="157"/>
      <c r="BZ621" s="157"/>
      <c r="CA621" s="157"/>
      <c r="CB621" s="157"/>
      <c r="CC621" s="157"/>
      <c r="CD621" s="157"/>
      <c r="CE621" s="157"/>
      <c r="CF621" s="157"/>
      <c r="CG621" s="157"/>
      <c r="CH621" s="157"/>
      <c r="CI621" s="157"/>
      <c r="CJ621" s="157"/>
      <c r="CK621" s="157"/>
      <c r="CL621" s="157"/>
      <c r="CM621" s="157"/>
      <c r="CN621" s="157"/>
      <c r="CO621" s="157"/>
      <c r="CP621" s="157"/>
      <c r="CQ621" s="157"/>
      <c r="CR621" s="157"/>
      <c r="CS621" s="157"/>
      <c r="CT621" s="157"/>
      <c r="CU621" s="157"/>
      <c r="CV621" s="157"/>
      <c r="CW621" s="157"/>
      <c r="CX621" s="157"/>
      <c r="CY621" s="157"/>
      <c r="CZ621" s="157"/>
      <c r="DA621" s="157"/>
      <c r="DB621" s="157"/>
      <c r="DC621" s="157"/>
      <c r="DD621" s="157"/>
      <c r="DE621" s="157"/>
      <c r="DF621" s="157"/>
      <c r="DG621" s="157"/>
      <c r="DH621" s="157"/>
      <c r="DI621" s="157"/>
      <c r="DJ621" s="157"/>
      <c r="DK621" s="157"/>
      <c r="DL621" s="157"/>
      <c r="DM621" s="157"/>
      <c r="DN621" s="157"/>
      <c r="DO621" s="157"/>
      <c r="DP621" s="157"/>
      <c r="DQ621" s="157"/>
      <c r="DR621" s="157"/>
      <c r="DS621" s="157"/>
      <c r="DT621" s="157"/>
      <c r="DU621" s="157"/>
      <c r="DV621" s="157"/>
      <c r="DW621" s="157"/>
      <c r="DX621" s="157"/>
      <c r="DY621" s="157"/>
      <c r="DZ621" s="157"/>
      <c r="EA621" s="157"/>
      <c r="EB621" s="157"/>
      <c r="EC621" s="157"/>
      <c r="ED621" s="157"/>
      <c r="EE621" s="157"/>
    </row>
    <row r="622" spans="1:135" ht="9.75" customHeight="1">
      <c r="A622" s="157"/>
      <c r="B622" s="157"/>
      <c r="C622" s="157"/>
      <c r="D622" s="157"/>
      <c r="E622" s="157"/>
      <c r="F622" s="157"/>
      <c r="G622" s="157"/>
      <c r="H622" s="157"/>
      <c r="I622" s="494"/>
      <c r="J622" s="494"/>
      <c r="K622" s="494"/>
      <c r="L622" s="494"/>
      <c r="M622" s="494"/>
      <c r="N622" s="494"/>
      <c r="O622" s="494"/>
      <c r="P622" s="494"/>
      <c r="Q622" s="494"/>
      <c r="R622" s="494"/>
      <c r="S622" s="494"/>
      <c r="T622" s="494"/>
      <c r="U622" s="494"/>
      <c r="V622" s="494"/>
      <c r="W622" s="494"/>
      <c r="X622" s="494"/>
      <c r="Y622" s="494"/>
      <c r="Z622" s="494"/>
      <c r="AA622" s="494"/>
      <c r="AB622" s="494"/>
      <c r="AH622" s="492"/>
      <c r="AI622" s="157"/>
      <c r="AJ622" s="157"/>
      <c r="AK622" s="525"/>
      <c r="AL622" s="525"/>
      <c r="AM622" s="525"/>
      <c r="AN622" s="157"/>
      <c r="AO622" s="157"/>
      <c r="AP622" s="525"/>
      <c r="AQ622" s="525"/>
      <c r="AR622" s="525"/>
      <c r="AS622" s="525"/>
      <c r="AT622" s="525"/>
      <c r="AU622" s="525"/>
      <c r="AV622" s="525"/>
      <c r="AW622" s="525"/>
      <c r="AX622" s="525"/>
      <c r="AY622" s="525"/>
      <c r="AZ622" s="525"/>
      <c r="BA622" s="157"/>
      <c r="BB622" s="157"/>
      <c r="BC622" s="157"/>
      <c r="BD622" s="157"/>
      <c r="BE622" s="157"/>
      <c r="BF622" s="157"/>
      <c r="BG622" s="157"/>
      <c r="BH622" s="157"/>
      <c r="BI622" s="157"/>
      <c r="BJ622" s="157"/>
      <c r="BK622" s="157"/>
      <c r="BL622" s="157"/>
      <c r="BM622" s="532" t="s">
        <v>396</v>
      </c>
      <c r="BN622" s="157"/>
      <c r="BO622" s="157"/>
      <c r="BP622" s="493"/>
      <c r="BQ622" s="157"/>
      <c r="BR622" s="494"/>
      <c r="BS622" s="157"/>
      <c r="BT622" s="157"/>
      <c r="BU622" s="157"/>
      <c r="BV622" s="157"/>
      <c r="BW622" s="157"/>
      <c r="BX622" s="157"/>
      <c r="BY622" s="157"/>
      <c r="BZ622" s="157"/>
      <c r="CA622" s="157"/>
      <c r="CB622" s="157"/>
      <c r="CC622" s="157"/>
      <c r="CD622" s="157"/>
      <c r="CE622" s="157"/>
      <c r="CF622" s="157"/>
      <c r="CG622" s="157"/>
      <c r="CH622" s="157"/>
      <c r="CI622" s="157"/>
      <c r="CJ622" s="157"/>
      <c r="CK622" s="157"/>
      <c r="CL622" s="157"/>
      <c r="CM622" s="157"/>
      <c r="CN622" s="157"/>
      <c r="CO622" s="157"/>
      <c r="CP622" s="157"/>
      <c r="CQ622" s="157"/>
      <c r="CR622" s="157"/>
      <c r="CS622" s="157"/>
      <c r="CT622" s="157"/>
      <c r="CU622" s="157"/>
      <c r="CV622" s="157"/>
      <c r="CW622" s="157"/>
      <c r="CX622" s="157"/>
      <c r="CY622" s="157"/>
      <c r="CZ622" s="157"/>
      <c r="DA622" s="157"/>
      <c r="DB622" s="157"/>
      <c r="DC622" s="157"/>
      <c r="DD622" s="157"/>
      <c r="DE622" s="157"/>
      <c r="DF622" s="157"/>
      <c r="DG622" s="157"/>
      <c r="DH622" s="157"/>
      <c r="DI622" s="157"/>
      <c r="DJ622" s="157"/>
      <c r="DK622" s="157"/>
      <c r="DL622" s="157"/>
      <c r="DM622" s="157"/>
      <c r="DN622" s="157"/>
      <c r="DO622" s="157"/>
      <c r="DP622" s="157"/>
      <c r="DQ622" s="157"/>
      <c r="DR622" s="157"/>
      <c r="DS622" s="157"/>
      <c r="DT622" s="157"/>
      <c r="DU622" s="157"/>
      <c r="DV622" s="157"/>
      <c r="DW622" s="157"/>
      <c r="DX622" s="157"/>
      <c r="DY622" s="157"/>
      <c r="DZ622" s="157"/>
      <c r="EA622" s="157"/>
      <c r="EB622" s="157"/>
      <c r="EC622" s="157"/>
      <c r="ED622" s="157"/>
      <c r="EE622" s="157"/>
    </row>
    <row r="623" spans="1:135" ht="9.75" customHeight="1">
      <c r="A623" s="157"/>
      <c r="B623" s="157"/>
      <c r="C623" s="157"/>
      <c r="D623" s="157"/>
      <c r="E623" s="157"/>
      <c r="F623" s="157"/>
      <c r="G623" s="157"/>
      <c r="H623" s="157"/>
      <c r="I623" s="494"/>
      <c r="J623" s="494"/>
      <c r="K623" s="494"/>
      <c r="L623" s="494"/>
      <c r="M623" s="494"/>
      <c r="N623" s="494"/>
      <c r="O623" s="494"/>
      <c r="P623" s="494"/>
      <c r="Q623" s="494"/>
      <c r="R623" s="494"/>
      <c r="S623" s="494"/>
      <c r="T623" s="494"/>
      <c r="U623" s="494"/>
      <c r="V623" s="494"/>
      <c r="W623" s="494"/>
      <c r="X623" s="494"/>
      <c r="Y623" s="494"/>
      <c r="Z623" s="494"/>
      <c r="AA623" s="494"/>
      <c r="AB623" s="494"/>
      <c r="AH623" s="492"/>
      <c r="AI623" s="157"/>
      <c r="AJ623" s="157"/>
      <c r="AK623" s="525"/>
      <c r="AL623" s="525"/>
      <c r="AM623" s="525"/>
      <c r="AN623" s="157"/>
      <c r="AO623" s="157"/>
      <c r="AP623" s="525"/>
      <c r="AQ623" s="525"/>
      <c r="AR623" s="525"/>
      <c r="AS623" s="525"/>
      <c r="AT623" s="525"/>
      <c r="AU623" s="525"/>
      <c r="AV623" s="525"/>
      <c r="AW623" s="525"/>
      <c r="AX623" s="525"/>
      <c r="AY623" s="525"/>
      <c r="AZ623" s="525"/>
      <c r="BA623" s="157"/>
      <c r="BB623" s="157"/>
      <c r="BC623" s="157"/>
      <c r="BD623" s="157"/>
      <c r="BE623" s="157"/>
      <c r="BF623" s="157"/>
      <c r="BG623" s="157"/>
      <c r="BH623" s="157"/>
      <c r="BI623" s="157"/>
      <c r="BJ623" s="157"/>
      <c r="BK623" s="157"/>
      <c r="BL623" s="157"/>
      <c r="BM623" s="532" t="s">
        <v>399</v>
      </c>
      <c r="BN623" s="157"/>
      <c r="BO623" s="157"/>
      <c r="BP623" s="493"/>
      <c r="BQ623" s="157"/>
      <c r="BR623" s="494"/>
      <c r="BS623" s="157"/>
      <c r="BT623" s="157"/>
      <c r="BU623" s="157"/>
      <c r="BV623" s="157"/>
      <c r="BW623" s="157"/>
      <c r="BX623" s="157"/>
      <c r="BY623" s="157"/>
      <c r="BZ623" s="157"/>
      <c r="CA623" s="157"/>
      <c r="CB623" s="157"/>
      <c r="CC623" s="157"/>
      <c r="CD623" s="157"/>
      <c r="CE623" s="157"/>
      <c r="CF623" s="157"/>
      <c r="CG623" s="157"/>
      <c r="CH623" s="157"/>
      <c r="CI623" s="157"/>
      <c r="CJ623" s="157"/>
      <c r="CK623" s="157"/>
      <c r="CL623" s="157"/>
      <c r="CM623" s="157"/>
      <c r="CN623" s="157"/>
      <c r="CO623" s="157"/>
      <c r="CP623" s="157"/>
      <c r="CQ623" s="157"/>
      <c r="CR623" s="157"/>
      <c r="CS623" s="157"/>
      <c r="CT623" s="157"/>
      <c r="CU623" s="157"/>
      <c r="CV623" s="157"/>
      <c r="CW623" s="157"/>
      <c r="CX623" s="157"/>
      <c r="CY623" s="157"/>
      <c r="CZ623" s="157"/>
      <c r="DA623" s="157"/>
      <c r="DB623" s="157"/>
      <c r="DC623" s="157"/>
      <c r="DD623" s="157"/>
      <c r="DE623" s="157"/>
      <c r="DF623" s="157"/>
      <c r="DG623" s="157"/>
      <c r="DH623" s="157"/>
      <c r="DI623" s="157"/>
      <c r="DJ623" s="157"/>
      <c r="DK623" s="157"/>
      <c r="DL623" s="157"/>
      <c r="DM623" s="157"/>
      <c r="DN623" s="157"/>
      <c r="DO623" s="157"/>
      <c r="DP623" s="157"/>
      <c r="DQ623" s="157"/>
      <c r="DR623" s="157"/>
      <c r="DS623" s="157"/>
      <c r="DT623" s="157"/>
      <c r="DU623" s="157"/>
      <c r="DV623" s="157"/>
      <c r="DW623" s="157"/>
      <c r="DX623" s="157"/>
      <c r="DY623" s="157"/>
      <c r="DZ623" s="157"/>
      <c r="EA623" s="157"/>
      <c r="EB623" s="157"/>
      <c r="EC623" s="157"/>
      <c r="ED623" s="157"/>
      <c r="EE623" s="157"/>
    </row>
    <row r="624" spans="1:135" ht="9.75" customHeight="1">
      <c r="A624" s="157"/>
      <c r="B624" s="157"/>
      <c r="C624" s="157"/>
      <c r="D624" s="157"/>
      <c r="E624" s="157"/>
      <c r="F624" s="157"/>
      <c r="G624" s="157"/>
      <c r="H624" s="157"/>
      <c r="I624" s="494"/>
      <c r="J624" s="494"/>
      <c r="K624" s="494"/>
      <c r="L624" s="494"/>
      <c r="M624" s="494"/>
      <c r="N624" s="494"/>
      <c r="O624" s="494"/>
      <c r="P624" s="494"/>
      <c r="Q624" s="494"/>
      <c r="R624" s="494"/>
      <c r="S624" s="494"/>
      <c r="T624" s="494"/>
      <c r="U624" s="494"/>
      <c r="V624" s="494"/>
      <c r="W624" s="494"/>
      <c r="X624" s="494"/>
      <c r="Y624" s="494"/>
      <c r="Z624" s="494"/>
      <c r="AA624" s="494"/>
      <c r="AB624" s="494"/>
      <c r="AH624" s="492"/>
      <c r="AI624" s="157"/>
      <c r="AJ624" s="157"/>
      <c r="AK624" s="525"/>
      <c r="AL624" s="525"/>
      <c r="AM624" s="525"/>
      <c r="AN624" s="157"/>
      <c r="AO624" s="157"/>
      <c r="AP624" s="525"/>
      <c r="AQ624" s="525"/>
      <c r="AR624" s="525"/>
      <c r="AS624" s="525"/>
      <c r="AT624" s="525"/>
      <c r="AU624" s="525"/>
      <c r="AV624" s="525"/>
      <c r="AW624" s="525"/>
      <c r="AX624" s="525"/>
      <c r="AY624" s="525"/>
      <c r="AZ624" s="525"/>
      <c r="BA624" s="157"/>
      <c r="BB624" s="157"/>
      <c r="BC624" s="157"/>
      <c r="BD624" s="157"/>
      <c r="BE624" s="157"/>
      <c r="BF624" s="157"/>
      <c r="BG624" s="157"/>
      <c r="BH624" s="157"/>
      <c r="BI624" s="157"/>
      <c r="BJ624" s="157"/>
      <c r="BK624" s="157"/>
      <c r="BL624" s="157"/>
      <c r="BM624" s="532" t="s">
        <v>395</v>
      </c>
      <c r="BN624" s="157"/>
      <c r="BO624" s="157"/>
      <c r="BP624" s="493"/>
      <c r="BQ624" s="157"/>
      <c r="BR624" s="494"/>
      <c r="BS624" s="157"/>
      <c r="BT624" s="157"/>
      <c r="BU624" s="157"/>
      <c r="BV624" s="157"/>
      <c r="BW624" s="157"/>
      <c r="BX624" s="157"/>
      <c r="BY624" s="157"/>
      <c r="BZ624" s="157"/>
      <c r="CA624" s="157"/>
      <c r="CB624" s="157"/>
      <c r="CC624" s="157"/>
      <c r="CD624" s="157"/>
      <c r="CE624" s="157"/>
      <c r="CF624" s="157"/>
      <c r="CG624" s="157"/>
      <c r="CH624" s="157"/>
      <c r="CI624" s="157"/>
      <c r="CJ624" s="157"/>
      <c r="CK624" s="157"/>
      <c r="CL624" s="157"/>
      <c r="CM624" s="157"/>
      <c r="CN624" s="157"/>
      <c r="CO624" s="157"/>
      <c r="CP624" s="157"/>
      <c r="CQ624" s="157"/>
      <c r="CR624" s="157"/>
      <c r="CS624" s="157"/>
      <c r="CT624" s="157"/>
      <c r="CU624" s="157"/>
      <c r="CV624" s="157"/>
      <c r="CW624" s="157"/>
      <c r="CX624" s="157"/>
      <c r="CY624" s="157"/>
      <c r="CZ624" s="157"/>
      <c r="DA624" s="157"/>
      <c r="DB624" s="157"/>
      <c r="DC624" s="157"/>
      <c r="DD624" s="157"/>
      <c r="DE624" s="157"/>
      <c r="DF624" s="157"/>
      <c r="DG624" s="157"/>
      <c r="DH624" s="157"/>
      <c r="DI624" s="157"/>
      <c r="DJ624" s="157"/>
      <c r="DK624" s="157"/>
      <c r="DL624" s="157"/>
      <c r="DM624" s="157"/>
      <c r="DN624" s="157"/>
      <c r="DO624" s="157"/>
      <c r="DP624" s="157"/>
      <c r="DQ624" s="157"/>
      <c r="DR624" s="157"/>
      <c r="DS624" s="157"/>
      <c r="DT624" s="157"/>
      <c r="DU624" s="157"/>
      <c r="DV624" s="157"/>
      <c r="DW624" s="157"/>
      <c r="DX624" s="157"/>
      <c r="DY624" s="157"/>
      <c r="DZ624" s="157"/>
      <c r="EA624" s="157"/>
      <c r="EB624" s="157"/>
      <c r="EC624" s="157"/>
      <c r="ED624" s="157"/>
      <c r="EE624" s="157"/>
    </row>
    <row r="625" spans="1:135" ht="9.75" customHeight="1">
      <c r="A625" s="157"/>
      <c r="B625" s="157"/>
      <c r="C625" s="157"/>
      <c r="D625" s="157"/>
      <c r="E625" s="157"/>
      <c r="F625" s="157"/>
      <c r="G625" s="157"/>
      <c r="H625" s="157"/>
      <c r="I625" s="494"/>
      <c r="J625" s="494"/>
      <c r="K625" s="494"/>
      <c r="L625" s="494"/>
      <c r="M625" s="494"/>
      <c r="N625" s="494"/>
      <c r="O625" s="494"/>
      <c r="P625" s="494"/>
      <c r="Q625" s="494"/>
      <c r="R625" s="494"/>
      <c r="S625" s="494"/>
      <c r="T625" s="494"/>
      <c r="U625" s="494"/>
      <c r="V625" s="494"/>
      <c r="W625" s="494"/>
      <c r="X625" s="494"/>
      <c r="Y625" s="494"/>
      <c r="Z625" s="494"/>
      <c r="AA625" s="494"/>
      <c r="AB625" s="494"/>
      <c r="AH625" s="492"/>
      <c r="AI625" s="157"/>
      <c r="AJ625" s="157"/>
      <c r="AK625" s="525"/>
      <c r="AL625" s="525"/>
      <c r="AM625" s="525"/>
      <c r="AN625" s="157"/>
      <c r="AO625" s="157"/>
      <c r="AP625" s="525"/>
      <c r="AQ625" s="525"/>
      <c r="AR625" s="525"/>
      <c r="AS625" s="525"/>
      <c r="AT625" s="525"/>
      <c r="AU625" s="525"/>
      <c r="AV625" s="525"/>
      <c r="AW625" s="525"/>
      <c r="AX625" s="525"/>
      <c r="AY625" s="525"/>
      <c r="AZ625" s="525"/>
      <c r="BA625" s="157"/>
      <c r="BB625" s="157"/>
      <c r="BC625" s="157"/>
      <c r="BD625" s="157"/>
      <c r="BE625" s="157"/>
      <c r="BF625" s="157"/>
      <c r="BG625" s="157"/>
      <c r="BH625" s="157"/>
      <c r="BI625" s="157"/>
      <c r="BJ625" s="157"/>
      <c r="BK625" s="157"/>
      <c r="BL625" s="157"/>
      <c r="BM625" s="532" t="s">
        <v>394</v>
      </c>
      <c r="BN625" s="157"/>
      <c r="BO625" s="157"/>
      <c r="BP625" s="493"/>
      <c r="BQ625" s="157"/>
      <c r="BR625" s="494"/>
      <c r="BS625" s="157"/>
      <c r="BT625" s="157"/>
      <c r="BU625" s="157"/>
      <c r="BV625" s="157"/>
      <c r="BW625" s="157"/>
      <c r="BX625" s="157"/>
      <c r="BY625" s="157"/>
      <c r="BZ625" s="157"/>
      <c r="CA625" s="157"/>
      <c r="CB625" s="157"/>
      <c r="CC625" s="157"/>
      <c r="CD625" s="157"/>
      <c r="CE625" s="157"/>
      <c r="CF625" s="157"/>
      <c r="CG625" s="157"/>
      <c r="CH625" s="157"/>
      <c r="CI625" s="157"/>
      <c r="CJ625" s="157"/>
      <c r="CK625" s="157"/>
      <c r="CL625" s="157"/>
      <c r="CM625" s="157"/>
      <c r="CN625" s="157"/>
      <c r="CO625" s="157"/>
      <c r="CP625" s="157"/>
      <c r="CQ625" s="157"/>
      <c r="CR625" s="157"/>
      <c r="CS625" s="157"/>
      <c r="CT625" s="157"/>
      <c r="CU625" s="157"/>
      <c r="CV625" s="157"/>
      <c r="CW625" s="157"/>
      <c r="CX625" s="157"/>
      <c r="CY625" s="157"/>
      <c r="CZ625" s="157"/>
      <c r="DA625" s="157"/>
      <c r="DB625" s="157"/>
      <c r="DC625" s="157"/>
      <c r="DD625" s="157"/>
      <c r="DE625" s="157"/>
      <c r="DF625" s="157"/>
      <c r="DG625" s="157"/>
      <c r="DH625" s="157"/>
      <c r="DI625" s="157"/>
      <c r="DJ625" s="157"/>
      <c r="DK625" s="157"/>
      <c r="DL625" s="157"/>
      <c r="DM625" s="157"/>
      <c r="DN625" s="157"/>
      <c r="DO625" s="157"/>
      <c r="DP625" s="157"/>
      <c r="DQ625" s="157"/>
      <c r="DR625" s="157"/>
      <c r="DS625" s="157"/>
      <c r="DT625" s="157"/>
      <c r="DU625" s="157"/>
      <c r="DV625" s="157"/>
      <c r="DW625" s="157"/>
      <c r="DX625" s="157"/>
      <c r="DY625" s="157"/>
      <c r="DZ625" s="157"/>
      <c r="EA625" s="157"/>
      <c r="EB625" s="157"/>
      <c r="EC625" s="157"/>
      <c r="ED625" s="157"/>
      <c r="EE625" s="157"/>
    </row>
    <row r="626" spans="1:135" ht="9.75" customHeight="1">
      <c r="A626" s="157"/>
      <c r="B626" s="157"/>
      <c r="C626" s="157"/>
      <c r="D626" s="157"/>
      <c r="E626" s="157"/>
      <c r="F626" s="157"/>
      <c r="G626" s="157"/>
      <c r="H626" s="157"/>
      <c r="I626" s="494"/>
      <c r="J626" s="494"/>
      <c r="K626" s="494"/>
      <c r="L626" s="494"/>
      <c r="M626" s="494"/>
      <c r="N626" s="494"/>
      <c r="O626" s="494"/>
      <c r="P626" s="494"/>
      <c r="Q626" s="494"/>
      <c r="R626" s="494"/>
      <c r="S626" s="494"/>
      <c r="T626" s="494"/>
      <c r="U626" s="494"/>
      <c r="V626" s="494"/>
      <c r="W626" s="494"/>
      <c r="X626" s="494"/>
      <c r="Y626" s="494"/>
      <c r="Z626" s="494"/>
      <c r="AA626" s="494"/>
      <c r="AB626" s="494"/>
      <c r="AH626" s="492"/>
      <c r="AI626" s="157"/>
      <c r="AJ626" s="157"/>
      <c r="AK626" s="525"/>
      <c r="AL626" s="525"/>
      <c r="AM626" s="525"/>
      <c r="AN626" s="157"/>
      <c r="AO626" s="157"/>
      <c r="AP626" s="525"/>
      <c r="AQ626" s="525"/>
      <c r="AR626" s="525"/>
      <c r="AS626" s="525"/>
      <c r="AT626" s="525"/>
      <c r="AU626" s="525"/>
      <c r="AV626" s="525"/>
      <c r="AW626" s="525"/>
      <c r="AX626" s="525"/>
      <c r="AY626" s="525"/>
      <c r="AZ626" s="525"/>
      <c r="BA626" s="157"/>
      <c r="BB626" s="157"/>
      <c r="BC626" s="157"/>
      <c r="BD626" s="157"/>
      <c r="BE626" s="157"/>
      <c r="BF626" s="157"/>
      <c r="BG626" s="157"/>
      <c r="BH626" s="157"/>
      <c r="BI626" s="157"/>
      <c r="BJ626" s="157"/>
      <c r="BK626" s="157"/>
      <c r="BL626" s="157"/>
      <c r="BM626" s="532" t="s">
        <v>400</v>
      </c>
      <c r="BN626" s="157"/>
      <c r="BO626" s="157"/>
      <c r="BP626" s="493"/>
      <c r="BQ626" s="157"/>
      <c r="BR626" s="494"/>
      <c r="BS626" s="157"/>
      <c r="BT626" s="157"/>
      <c r="BU626" s="157"/>
      <c r="BV626" s="157"/>
      <c r="BW626" s="157"/>
      <c r="BX626" s="157"/>
      <c r="BY626" s="157"/>
      <c r="BZ626" s="157"/>
      <c r="CA626" s="157"/>
      <c r="CB626" s="157"/>
      <c r="CC626" s="157"/>
      <c r="CD626" s="157"/>
      <c r="CE626" s="157"/>
      <c r="CF626" s="157"/>
      <c r="CG626" s="157"/>
      <c r="CH626" s="157"/>
      <c r="CI626" s="157"/>
      <c r="CJ626" s="157"/>
      <c r="CK626" s="157"/>
      <c r="CL626" s="157"/>
      <c r="CM626" s="157"/>
      <c r="CN626" s="157"/>
      <c r="CO626" s="157"/>
      <c r="CP626" s="157"/>
      <c r="CQ626" s="157"/>
      <c r="CR626" s="157"/>
      <c r="CS626" s="157"/>
      <c r="CT626" s="157"/>
      <c r="CU626" s="157"/>
      <c r="CV626" s="157"/>
      <c r="CW626" s="157"/>
      <c r="CX626" s="157"/>
      <c r="CY626" s="157"/>
      <c r="CZ626" s="157"/>
      <c r="DA626" s="157"/>
      <c r="DB626" s="157"/>
      <c r="DC626" s="157"/>
      <c r="DD626" s="157"/>
      <c r="DE626" s="157"/>
      <c r="DF626" s="157"/>
      <c r="DG626" s="157"/>
      <c r="DH626" s="157"/>
      <c r="DI626" s="157"/>
      <c r="DJ626" s="157"/>
      <c r="DK626" s="157"/>
      <c r="DL626" s="157"/>
      <c r="DM626" s="157"/>
      <c r="DN626" s="157"/>
      <c r="DO626" s="157"/>
      <c r="DP626" s="157"/>
      <c r="DQ626" s="157"/>
      <c r="DR626" s="157"/>
      <c r="DS626" s="157"/>
      <c r="DT626" s="157"/>
      <c r="DU626" s="157"/>
      <c r="DV626" s="157"/>
      <c r="DW626" s="157"/>
      <c r="DX626" s="157"/>
      <c r="DY626" s="157"/>
      <c r="DZ626" s="157"/>
      <c r="EA626" s="157"/>
      <c r="EB626" s="157"/>
      <c r="EC626" s="157"/>
      <c r="ED626" s="157"/>
      <c r="EE626" s="157"/>
    </row>
    <row r="627" spans="1:135" ht="9.75" customHeight="1">
      <c r="A627" s="157"/>
      <c r="B627" s="157"/>
      <c r="C627" s="157"/>
      <c r="D627" s="157"/>
      <c r="E627" s="157"/>
      <c r="F627" s="157"/>
      <c r="G627" s="157"/>
      <c r="H627" s="157"/>
      <c r="I627" s="494"/>
      <c r="J627" s="494"/>
      <c r="K627" s="494"/>
      <c r="L627" s="494"/>
      <c r="M627" s="494"/>
      <c r="N627" s="494"/>
      <c r="O627" s="494"/>
      <c r="P627" s="494"/>
      <c r="Q627" s="494"/>
      <c r="R627" s="494"/>
      <c r="S627" s="494"/>
      <c r="T627" s="494"/>
      <c r="U627" s="494"/>
      <c r="V627" s="494"/>
      <c r="W627" s="494"/>
      <c r="X627" s="494"/>
      <c r="Y627" s="494"/>
      <c r="Z627" s="494"/>
      <c r="AA627" s="494"/>
      <c r="AB627" s="494"/>
      <c r="AH627" s="492"/>
      <c r="AI627" s="157"/>
      <c r="AJ627" s="157"/>
      <c r="AK627" s="525"/>
      <c r="AL627" s="525"/>
      <c r="AM627" s="525"/>
      <c r="AN627" s="157"/>
      <c r="AO627" s="157"/>
      <c r="AP627" s="525"/>
      <c r="AQ627" s="525"/>
      <c r="AR627" s="525"/>
      <c r="AS627" s="525"/>
      <c r="AT627" s="525"/>
      <c r="AU627" s="525"/>
      <c r="AV627" s="525"/>
      <c r="AW627" s="525"/>
      <c r="AX627" s="525"/>
      <c r="AY627" s="525"/>
      <c r="AZ627" s="525"/>
      <c r="BA627" s="157"/>
      <c r="BB627" s="157"/>
      <c r="BC627" s="157"/>
      <c r="BD627" s="157"/>
      <c r="BE627" s="157"/>
      <c r="BF627" s="157"/>
      <c r="BG627" s="157"/>
      <c r="BH627" s="157"/>
      <c r="BI627" s="157"/>
      <c r="BJ627" s="157"/>
      <c r="BK627" s="157"/>
      <c r="BL627" s="157"/>
      <c r="BM627" s="532" t="s">
        <v>342</v>
      </c>
      <c r="BN627" s="157"/>
      <c r="BO627" s="157"/>
      <c r="BP627" s="493"/>
      <c r="BQ627" s="157"/>
      <c r="BR627" s="494"/>
      <c r="BS627" s="157"/>
      <c r="BT627" s="157"/>
      <c r="BU627" s="157"/>
      <c r="BV627" s="157"/>
      <c r="BW627" s="157"/>
      <c r="BX627" s="157"/>
      <c r="BY627" s="157"/>
      <c r="BZ627" s="157"/>
      <c r="CA627" s="157"/>
      <c r="CB627" s="157"/>
      <c r="CC627" s="157"/>
      <c r="CD627" s="157"/>
      <c r="CE627" s="157"/>
      <c r="CF627" s="157"/>
      <c r="CG627" s="157"/>
      <c r="CH627" s="157"/>
      <c r="CI627" s="157"/>
      <c r="CJ627" s="157"/>
      <c r="CK627" s="157"/>
      <c r="CL627" s="157"/>
      <c r="CM627" s="157"/>
      <c r="CN627" s="157"/>
      <c r="CO627" s="157"/>
      <c r="CP627" s="157"/>
      <c r="CQ627" s="157"/>
      <c r="CR627" s="157"/>
      <c r="CS627" s="157"/>
      <c r="CT627" s="157"/>
      <c r="CU627" s="157"/>
      <c r="CV627" s="157"/>
      <c r="CW627" s="157"/>
      <c r="CX627" s="157"/>
      <c r="CY627" s="157"/>
      <c r="CZ627" s="157"/>
      <c r="DA627" s="157"/>
      <c r="DB627" s="157"/>
      <c r="DC627" s="157"/>
      <c r="DD627" s="157"/>
      <c r="DE627" s="157"/>
      <c r="DF627" s="157"/>
      <c r="DG627" s="157"/>
      <c r="DH627" s="157"/>
      <c r="DI627" s="157"/>
      <c r="DJ627" s="157"/>
      <c r="DK627" s="157"/>
      <c r="DL627" s="157"/>
      <c r="DM627" s="157"/>
      <c r="DN627" s="157"/>
      <c r="DO627" s="157"/>
      <c r="DP627" s="157"/>
      <c r="DQ627" s="157"/>
      <c r="DR627" s="157"/>
      <c r="DS627" s="157"/>
      <c r="DT627" s="157"/>
      <c r="DU627" s="157"/>
      <c r="DV627" s="157"/>
      <c r="DW627" s="157"/>
      <c r="DX627" s="157"/>
      <c r="DY627" s="157"/>
      <c r="DZ627" s="157"/>
      <c r="EA627" s="157"/>
      <c r="EB627" s="157"/>
      <c r="EC627" s="157"/>
      <c r="ED627" s="157"/>
      <c r="EE627" s="157"/>
    </row>
    <row r="628" spans="1:135" ht="9.75" customHeight="1">
      <c r="A628" s="157"/>
      <c r="B628" s="157"/>
      <c r="C628" s="157"/>
      <c r="D628" s="157"/>
      <c r="E628" s="157"/>
      <c r="F628" s="157"/>
      <c r="G628" s="157"/>
      <c r="H628" s="157"/>
      <c r="I628" s="494"/>
      <c r="J628" s="494"/>
      <c r="K628" s="494"/>
      <c r="L628" s="494"/>
      <c r="M628" s="494"/>
      <c r="N628" s="494"/>
      <c r="O628" s="494"/>
      <c r="P628" s="494"/>
      <c r="Q628" s="494"/>
      <c r="R628" s="494"/>
      <c r="S628" s="494"/>
      <c r="T628" s="494"/>
      <c r="U628" s="494"/>
      <c r="V628" s="494"/>
      <c r="W628" s="494"/>
      <c r="X628" s="494"/>
      <c r="Y628" s="494"/>
      <c r="Z628" s="494"/>
      <c r="AA628" s="494"/>
      <c r="AB628" s="494"/>
      <c r="AH628" s="492"/>
      <c r="AI628" s="157"/>
      <c r="AJ628" s="157"/>
      <c r="AK628" s="525"/>
      <c r="AL628" s="525"/>
      <c r="AM628" s="525"/>
      <c r="AN628" s="157"/>
      <c r="AO628" s="157"/>
      <c r="AP628" s="525"/>
      <c r="AQ628" s="525"/>
      <c r="AR628" s="525"/>
      <c r="AS628" s="525"/>
      <c r="AT628" s="525"/>
      <c r="AU628" s="525"/>
      <c r="AV628" s="525"/>
      <c r="AW628" s="525"/>
      <c r="AX628" s="525"/>
      <c r="AY628" s="525"/>
      <c r="AZ628" s="525"/>
      <c r="BA628" s="157"/>
      <c r="BB628" s="157"/>
      <c r="BC628" s="157"/>
      <c r="BD628" s="157"/>
      <c r="BE628" s="157"/>
      <c r="BF628" s="157"/>
      <c r="BG628" s="157"/>
      <c r="BH628" s="157"/>
      <c r="BI628" s="157"/>
      <c r="BJ628" s="157"/>
      <c r="BK628" s="157"/>
      <c r="BL628" s="157"/>
      <c r="BM628" s="532" t="s">
        <v>398</v>
      </c>
      <c r="BN628" s="157"/>
      <c r="BO628" s="157"/>
      <c r="BP628" s="493"/>
      <c r="BQ628" s="157"/>
      <c r="BR628" s="494"/>
      <c r="BS628" s="157"/>
      <c r="BT628" s="157"/>
      <c r="BU628" s="157"/>
      <c r="BV628" s="157"/>
      <c r="BW628" s="157"/>
      <c r="BX628" s="157"/>
      <c r="BY628" s="157"/>
      <c r="BZ628" s="157"/>
      <c r="CA628" s="157"/>
      <c r="CB628" s="157"/>
      <c r="CC628" s="157"/>
      <c r="CD628" s="157"/>
      <c r="CE628" s="157"/>
      <c r="CF628" s="157"/>
      <c r="CG628" s="157"/>
      <c r="CH628" s="157"/>
      <c r="CI628" s="157"/>
      <c r="CJ628" s="157"/>
      <c r="CK628" s="157"/>
      <c r="CL628" s="157"/>
      <c r="CM628" s="157"/>
      <c r="CN628" s="157"/>
      <c r="CO628" s="157"/>
      <c r="CP628" s="157"/>
      <c r="CQ628" s="157"/>
      <c r="CR628" s="157"/>
      <c r="CS628" s="157"/>
      <c r="CT628" s="157"/>
      <c r="CU628" s="157"/>
      <c r="CV628" s="157"/>
      <c r="CW628" s="157"/>
      <c r="CX628" s="157"/>
      <c r="CY628" s="157"/>
      <c r="CZ628" s="157"/>
      <c r="DA628" s="157"/>
      <c r="DB628" s="157"/>
      <c r="DC628" s="157"/>
      <c r="DD628" s="157"/>
      <c r="DE628" s="157"/>
      <c r="DF628" s="157"/>
      <c r="DG628" s="157"/>
      <c r="DH628" s="157"/>
      <c r="DI628" s="157"/>
      <c r="DJ628" s="157"/>
      <c r="DK628" s="157"/>
      <c r="DL628" s="157"/>
      <c r="DM628" s="157"/>
      <c r="DN628" s="157"/>
      <c r="DO628" s="157"/>
      <c r="DP628" s="157"/>
      <c r="DQ628" s="157"/>
      <c r="DR628" s="157"/>
      <c r="DS628" s="157"/>
      <c r="DT628" s="157"/>
      <c r="DU628" s="157"/>
      <c r="DV628" s="157"/>
      <c r="DW628" s="157"/>
      <c r="DX628" s="157"/>
      <c r="DY628" s="157"/>
      <c r="DZ628" s="157"/>
      <c r="EA628" s="157"/>
      <c r="EB628" s="157"/>
      <c r="EC628" s="157"/>
      <c r="ED628" s="157"/>
      <c r="EE628" s="157"/>
    </row>
    <row r="629" spans="1:135" ht="9.75" customHeight="1">
      <c r="A629" s="157"/>
      <c r="B629" s="157"/>
      <c r="C629" s="157"/>
      <c r="D629" s="157"/>
      <c r="E629" s="157"/>
      <c r="F629" s="157"/>
      <c r="G629" s="157"/>
      <c r="H629" s="157"/>
      <c r="I629" s="494"/>
      <c r="J629" s="494"/>
      <c r="K629" s="494"/>
      <c r="L629" s="494"/>
      <c r="M629" s="494"/>
      <c r="N629" s="494"/>
      <c r="O629" s="494"/>
      <c r="P629" s="494"/>
      <c r="Q629" s="494"/>
      <c r="R629" s="494"/>
      <c r="S629" s="494"/>
      <c r="T629" s="494"/>
      <c r="U629" s="494"/>
      <c r="V629" s="494"/>
      <c r="W629" s="494"/>
      <c r="X629" s="494"/>
      <c r="Y629" s="494"/>
      <c r="Z629" s="494"/>
      <c r="AA629" s="494"/>
      <c r="AB629" s="494"/>
      <c r="AH629" s="492"/>
      <c r="AI629" s="157"/>
      <c r="AJ629" s="157"/>
      <c r="AK629" s="525"/>
      <c r="AL629" s="525"/>
      <c r="AM629" s="525"/>
      <c r="AN629" s="157"/>
      <c r="AO629" s="157"/>
      <c r="AP629" s="525"/>
      <c r="AQ629" s="525"/>
      <c r="AR629" s="525"/>
      <c r="AS629" s="525"/>
      <c r="AT629" s="525"/>
      <c r="AU629" s="525"/>
      <c r="AV629" s="525"/>
      <c r="AW629" s="525"/>
      <c r="AX629" s="525"/>
      <c r="AY629" s="525"/>
      <c r="AZ629" s="525"/>
      <c r="BA629" s="157"/>
      <c r="BB629" s="157"/>
      <c r="BC629" s="157"/>
      <c r="BD629" s="157"/>
      <c r="BE629" s="157"/>
      <c r="BF629" s="157"/>
      <c r="BG629" s="157"/>
      <c r="BH629" s="157"/>
      <c r="BI629" s="157"/>
      <c r="BJ629" s="157"/>
      <c r="BK629" s="157"/>
      <c r="BL629" s="157"/>
      <c r="BM629" s="532" t="s">
        <v>397</v>
      </c>
      <c r="BN629" s="157"/>
      <c r="BO629" s="157"/>
      <c r="BP629" s="493"/>
      <c r="BQ629" s="157"/>
      <c r="BR629" s="494"/>
      <c r="BS629" s="157"/>
      <c r="BT629" s="157"/>
      <c r="BU629" s="157"/>
      <c r="BV629" s="157"/>
      <c r="BW629" s="157"/>
      <c r="BX629" s="157"/>
      <c r="BY629" s="157"/>
      <c r="BZ629" s="157"/>
      <c r="CA629" s="157"/>
      <c r="CB629" s="157"/>
      <c r="CC629" s="157"/>
      <c r="CD629" s="157"/>
      <c r="CE629" s="157"/>
      <c r="CF629" s="157"/>
      <c r="CG629" s="157"/>
      <c r="CH629" s="157"/>
      <c r="CI629" s="157"/>
      <c r="CJ629" s="157"/>
      <c r="CK629" s="157"/>
      <c r="CL629" s="157"/>
      <c r="CM629" s="157"/>
      <c r="CN629" s="157"/>
      <c r="CO629" s="157"/>
      <c r="CP629" s="157"/>
      <c r="CQ629" s="157"/>
      <c r="CR629" s="157"/>
      <c r="CS629" s="157"/>
      <c r="CT629" s="157"/>
      <c r="CU629" s="157"/>
      <c r="CV629" s="157"/>
      <c r="CW629" s="157"/>
      <c r="CX629" s="157"/>
      <c r="CY629" s="157"/>
      <c r="CZ629" s="157"/>
      <c r="DA629" s="157"/>
      <c r="DB629" s="157"/>
      <c r="DC629" s="157"/>
      <c r="DD629" s="157"/>
      <c r="DE629" s="157"/>
      <c r="DF629" s="157"/>
      <c r="DG629" s="157"/>
      <c r="DH629" s="157"/>
      <c r="DI629" s="157"/>
      <c r="DJ629" s="157"/>
      <c r="DK629" s="157"/>
      <c r="DL629" s="157"/>
      <c r="DM629" s="157"/>
      <c r="DN629" s="157"/>
      <c r="DO629" s="157"/>
      <c r="DP629" s="157"/>
      <c r="DQ629" s="157"/>
      <c r="DR629" s="157"/>
      <c r="DS629" s="157"/>
      <c r="DT629" s="157"/>
      <c r="DU629" s="157"/>
      <c r="DV629" s="157"/>
      <c r="DW629" s="157"/>
      <c r="DX629" s="157"/>
      <c r="DY629" s="157"/>
      <c r="DZ629" s="157"/>
      <c r="EA629" s="157"/>
      <c r="EB629" s="157"/>
      <c r="EC629" s="157"/>
      <c r="ED629" s="157"/>
      <c r="EE629" s="157"/>
    </row>
    <row r="630" spans="1:135" ht="9.75" customHeight="1">
      <c r="A630" s="157"/>
      <c r="B630" s="157"/>
      <c r="C630" s="157"/>
      <c r="D630" s="157"/>
      <c r="E630" s="157"/>
      <c r="F630" s="157"/>
      <c r="G630" s="157"/>
      <c r="H630" s="157"/>
      <c r="I630" s="494"/>
      <c r="J630" s="494"/>
      <c r="K630" s="494"/>
      <c r="L630" s="494"/>
      <c r="M630" s="494"/>
      <c r="N630" s="494"/>
      <c r="O630" s="494"/>
      <c r="P630" s="494"/>
      <c r="Q630" s="494"/>
      <c r="R630" s="494"/>
      <c r="S630" s="494"/>
      <c r="T630" s="494"/>
      <c r="U630" s="494"/>
      <c r="V630" s="494"/>
      <c r="W630" s="494"/>
      <c r="X630" s="494"/>
      <c r="Y630" s="494"/>
      <c r="Z630" s="494"/>
      <c r="AA630" s="494"/>
      <c r="AB630" s="494"/>
      <c r="AH630" s="492"/>
      <c r="AI630" s="157"/>
      <c r="AJ630" s="157"/>
      <c r="AK630" s="525"/>
      <c r="AL630" s="525"/>
      <c r="AM630" s="525"/>
      <c r="AN630" s="157"/>
      <c r="AO630" s="157"/>
      <c r="AP630" s="525"/>
      <c r="AQ630" s="525"/>
      <c r="AR630" s="525"/>
      <c r="AS630" s="525"/>
      <c r="AT630" s="525"/>
      <c r="AU630" s="525"/>
      <c r="AV630" s="525"/>
      <c r="AW630" s="525"/>
      <c r="AX630" s="525"/>
      <c r="AY630" s="525"/>
      <c r="AZ630" s="525"/>
      <c r="BA630" s="157"/>
      <c r="BB630" s="157"/>
      <c r="BC630" s="157"/>
      <c r="BD630" s="157"/>
      <c r="BE630" s="157"/>
      <c r="BF630" s="157"/>
      <c r="BG630" s="157"/>
      <c r="BH630" s="157"/>
      <c r="BI630" s="157"/>
      <c r="BJ630" s="157"/>
      <c r="BK630" s="157"/>
      <c r="BL630" s="157"/>
      <c r="BM630" s="532" t="s">
        <v>306</v>
      </c>
      <c r="BN630" s="157"/>
      <c r="BO630" s="157"/>
      <c r="BP630" s="493"/>
      <c r="BQ630" s="157"/>
      <c r="BR630" s="494"/>
      <c r="BS630" s="157"/>
      <c r="BT630" s="157"/>
      <c r="BU630" s="157"/>
      <c r="BV630" s="157"/>
      <c r="BW630" s="157"/>
      <c r="BX630" s="157"/>
      <c r="BY630" s="157"/>
      <c r="BZ630" s="157"/>
      <c r="CA630" s="157"/>
      <c r="CB630" s="157"/>
      <c r="CC630" s="157"/>
      <c r="CD630" s="157"/>
      <c r="CE630" s="157"/>
      <c r="CF630" s="157"/>
      <c r="CG630" s="157"/>
      <c r="CH630" s="157"/>
      <c r="CI630" s="157"/>
      <c r="CJ630" s="157"/>
      <c r="CK630" s="157"/>
      <c r="CL630" s="157"/>
      <c r="CM630" s="157"/>
      <c r="CN630" s="157"/>
      <c r="CO630" s="157"/>
      <c r="CP630" s="157"/>
      <c r="CQ630" s="157"/>
      <c r="CR630" s="157"/>
      <c r="CS630" s="157"/>
      <c r="CT630" s="157"/>
      <c r="CU630" s="157"/>
      <c r="CV630" s="157"/>
      <c r="CW630" s="157"/>
      <c r="CX630" s="157"/>
      <c r="CY630" s="157"/>
      <c r="CZ630" s="157"/>
      <c r="DA630" s="157"/>
      <c r="DB630" s="157"/>
      <c r="DC630" s="157"/>
      <c r="DD630" s="157"/>
      <c r="DE630" s="157"/>
      <c r="DF630" s="157"/>
      <c r="DG630" s="157"/>
      <c r="DH630" s="157"/>
      <c r="DI630" s="157"/>
      <c r="DJ630" s="157"/>
      <c r="DK630" s="157"/>
      <c r="DL630" s="157"/>
      <c r="DM630" s="157"/>
      <c r="DN630" s="157"/>
      <c r="DO630" s="157"/>
      <c r="DP630" s="157"/>
      <c r="DQ630" s="157"/>
      <c r="DR630" s="157"/>
      <c r="DS630" s="157"/>
      <c r="DT630" s="157"/>
      <c r="DU630" s="157"/>
      <c r="DV630" s="157"/>
      <c r="DW630" s="157"/>
      <c r="DX630" s="157"/>
      <c r="DY630" s="157"/>
      <c r="DZ630" s="157"/>
      <c r="EA630" s="157"/>
      <c r="EB630" s="157"/>
      <c r="EC630" s="157"/>
      <c r="ED630" s="157"/>
      <c r="EE630" s="157"/>
    </row>
    <row r="631" spans="1:135" ht="9.75" customHeight="1">
      <c r="A631" s="157"/>
      <c r="B631" s="157"/>
      <c r="C631" s="157"/>
      <c r="D631" s="157"/>
      <c r="E631" s="157"/>
      <c r="F631" s="157"/>
      <c r="G631" s="157"/>
      <c r="H631" s="157"/>
      <c r="I631" s="494"/>
      <c r="J631" s="494"/>
      <c r="K631" s="494"/>
      <c r="L631" s="494"/>
      <c r="M631" s="494"/>
      <c r="N631" s="494"/>
      <c r="O631" s="494"/>
      <c r="P631" s="494"/>
      <c r="Q631" s="494"/>
      <c r="R631" s="494"/>
      <c r="S631" s="494"/>
      <c r="T631" s="494"/>
      <c r="U631" s="494"/>
      <c r="V631" s="494"/>
      <c r="W631" s="494"/>
      <c r="X631" s="494"/>
      <c r="Y631" s="494"/>
      <c r="Z631" s="494"/>
      <c r="AA631" s="494"/>
      <c r="AB631" s="494"/>
      <c r="AH631" s="492"/>
      <c r="AI631" s="157"/>
      <c r="AJ631" s="157"/>
      <c r="AK631" s="525"/>
      <c r="AL631" s="525"/>
      <c r="AM631" s="525"/>
      <c r="AN631" s="157"/>
      <c r="AO631" s="157"/>
      <c r="AP631" s="525"/>
      <c r="AQ631" s="525"/>
      <c r="AR631" s="525"/>
      <c r="AS631" s="525"/>
      <c r="AT631" s="525"/>
      <c r="AU631" s="525"/>
      <c r="AV631" s="525"/>
      <c r="AW631" s="525"/>
      <c r="AX631" s="525"/>
      <c r="AY631" s="525"/>
      <c r="AZ631" s="525"/>
      <c r="BA631" s="157"/>
      <c r="BB631" s="157"/>
      <c r="BC631" s="157"/>
      <c r="BD631" s="157"/>
      <c r="BE631" s="157"/>
      <c r="BF631" s="157"/>
      <c r="BG631" s="157"/>
      <c r="BH631" s="157"/>
      <c r="BI631" s="157"/>
      <c r="BJ631" s="157"/>
      <c r="BK631" s="157"/>
      <c r="BL631" s="157"/>
      <c r="BM631" s="157"/>
      <c r="BN631" s="157"/>
      <c r="BO631" s="157"/>
      <c r="BP631" s="493"/>
      <c r="BQ631" s="157"/>
      <c r="BR631" s="494"/>
      <c r="BS631" s="157"/>
      <c r="BT631" s="157"/>
      <c r="BU631" s="157"/>
      <c r="BV631" s="157"/>
      <c r="BW631" s="157"/>
      <c r="BX631" s="157"/>
      <c r="BY631" s="157"/>
      <c r="BZ631" s="157"/>
      <c r="CA631" s="157"/>
      <c r="CB631" s="157"/>
      <c r="CC631" s="157"/>
      <c r="CD631" s="157"/>
      <c r="CE631" s="157"/>
      <c r="CF631" s="157"/>
      <c r="CG631" s="157"/>
      <c r="CH631" s="157"/>
      <c r="CI631" s="157"/>
      <c r="CJ631" s="157"/>
      <c r="CK631" s="157"/>
      <c r="CL631" s="157"/>
      <c r="CM631" s="157"/>
      <c r="CN631" s="157"/>
      <c r="CO631" s="157"/>
      <c r="CP631" s="157"/>
      <c r="CQ631" s="157"/>
      <c r="CR631" s="157"/>
      <c r="CS631" s="157"/>
      <c r="CT631" s="157"/>
      <c r="CU631" s="157"/>
      <c r="CV631" s="157"/>
      <c r="CW631" s="157"/>
      <c r="CX631" s="157"/>
      <c r="CY631" s="157"/>
      <c r="CZ631" s="157"/>
      <c r="DA631" s="157"/>
      <c r="DB631" s="157"/>
      <c r="DC631" s="157"/>
      <c r="DD631" s="157"/>
      <c r="DE631" s="157"/>
      <c r="DF631" s="157"/>
      <c r="DG631" s="157"/>
      <c r="DH631" s="157"/>
      <c r="DI631" s="157"/>
      <c r="DJ631" s="157"/>
      <c r="DK631" s="157"/>
      <c r="DL631" s="157"/>
      <c r="DM631" s="157"/>
      <c r="DN631" s="157"/>
      <c r="DO631" s="157"/>
      <c r="DP631" s="157"/>
      <c r="DQ631" s="157"/>
      <c r="DR631" s="157"/>
      <c r="DS631" s="157"/>
      <c r="DT631" s="157"/>
      <c r="DU631" s="157"/>
      <c r="DV631" s="157"/>
      <c r="DW631" s="157"/>
      <c r="DX631" s="157"/>
      <c r="DY631" s="157"/>
      <c r="DZ631" s="157"/>
      <c r="EA631" s="157"/>
      <c r="EB631" s="157"/>
      <c r="EC631" s="157"/>
      <c r="ED631" s="157"/>
      <c r="EE631" s="157"/>
    </row>
    <row r="632" spans="1:135" ht="9.75" customHeight="1">
      <c r="A632" s="157"/>
      <c r="B632" s="157"/>
      <c r="C632" s="157"/>
      <c r="D632" s="157"/>
      <c r="E632" s="157"/>
      <c r="F632" s="157"/>
      <c r="G632" s="157"/>
      <c r="H632" s="157"/>
      <c r="I632" s="494"/>
      <c r="J632" s="494"/>
      <c r="K632" s="494"/>
      <c r="L632" s="494"/>
      <c r="M632" s="494"/>
      <c r="N632" s="494"/>
      <c r="O632" s="494"/>
      <c r="P632" s="494"/>
      <c r="Q632" s="494"/>
      <c r="R632" s="494"/>
      <c r="S632" s="494"/>
      <c r="T632" s="494"/>
      <c r="U632" s="494"/>
      <c r="V632" s="494"/>
      <c r="W632" s="494"/>
      <c r="X632" s="494"/>
      <c r="Y632" s="494"/>
      <c r="Z632" s="494"/>
      <c r="AA632" s="494"/>
      <c r="AB632" s="494"/>
      <c r="AH632" s="492"/>
      <c r="AI632" s="157"/>
      <c r="AJ632" s="157"/>
      <c r="AK632" s="525"/>
      <c r="AL632" s="525"/>
      <c r="AM632" s="525"/>
      <c r="AN632" s="157"/>
      <c r="AO632" s="157"/>
      <c r="AP632" s="525"/>
      <c r="AQ632" s="525"/>
      <c r="AR632" s="525"/>
      <c r="AS632" s="525"/>
      <c r="AT632" s="525"/>
      <c r="AU632" s="525"/>
      <c r="AV632" s="525"/>
      <c r="AW632" s="525"/>
      <c r="AX632" s="525"/>
      <c r="AY632" s="525"/>
      <c r="AZ632" s="525"/>
      <c r="BA632" s="157"/>
      <c r="BB632" s="157"/>
      <c r="BC632" s="157"/>
      <c r="BD632" s="157"/>
      <c r="BE632" s="157"/>
      <c r="BF632" s="157"/>
      <c r="BG632" s="157"/>
      <c r="BH632" s="157"/>
      <c r="BI632" s="157"/>
      <c r="BJ632" s="157"/>
      <c r="BK632" s="157"/>
      <c r="BL632" s="157"/>
      <c r="BM632" s="157"/>
      <c r="BN632" s="157"/>
      <c r="BO632" s="157"/>
      <c r="BP632" s="493"/>
      <c r="BQ632" s="157"/>
      <c r="BR632" s="494"/>
      <c r="BS632" s="157"/>
      <c r="BT632" s="157"/>
      <c r="BU632" s="157"/>
      <c r="BV632" s="157"/>
      <c r="BW632" s="157"/>
      <c r="BX632" s="157"/>
      <c r="BY632" s="157"/>
      <c r="BZ632" s="157"/>
      <c r="CA632" s="157"/>
      <c r="CB632" s="157"/>
      <c r="CC632" s="157"/>
      <c r="CD632" s="157"/>
      <c r="CE632" s="157"/>
      <c r="CF632" s="157"/>
      <c r="CG632" s="157"/>
      <c r="CH632" s="157"/>
      <c r="CI632" s="157"/>
      <c r="CJ632" s="157"/>
      <c r="CK632" s="157"/>
      <c r="CL632" s="157"/>
      <c r="CM632" s="157"/>
      <c r="CN632" s="157"/>
      <c r="CO632" s="157"/>
      <c r="CP632" s="157"/>
      <c r="CQ632" s="157"/>
      <c r="CR632" s="157"/>
      <c r="CS632" s="157"/>
      <c r="CT632" s="157"/>
      <c r="CU632" s="157"/>
      <c r="CV632" s="157"/>
      <c r="CW632" s="157"/>
      <c r="CX632" s="157"/>
      <c r="CY632" s="157"/>
      <c r="CZ632" s="157"/>
      <c r="DA632" s="157"/>
      <c r="DB632" s="157"/>
      <c r="DC632" s="157"/>
      <c r="DD632" s="157"/>
      <c r="DE632" s="157"/>
      <c r="DF632" s="157"/>
      <c r="DG632" s="157"/>
      <c r="DH632" s="157"/>
      <c r="DI632" s="157"/>
      <c r="DJ632" s="157"/>
      <c r="DK632" s="157"/>
      <c r="DL632" s="157"/>
      <c r="DM632" s="157"/>
      <c r="DN632" s="157"/>
      <c r="DO632" s="157"/>
      <c r="DP632" s="157"/>
      <c r="DQ632" s="157"/>
      <c r="DR632" s="157"/>
      <c r="DS632" s="157"/>
      <c r="DT632" s="157"/>
      <c r="DU632" s="157"/>
      <c r="DV632" s="157"/>
      <c r="DW632" s="157"/>
      <c r="DX632" s="157"/>
      <c r="DY632" s="157"/>
      <c r="DZ632" s="157"/>
      <c r="EA632" s="157"/>
      <c r="EB632" s="157"/>
      <c r="EC632" s="157"/>
      <c r="ED632" s="157"/>
      <c r="EE632" s="157"/>
    </row>
    <row r="633" spans="1:135" ht="9.75" customHeight="1">
      <c r="A633" s="157"/>
      <c r="B633" s="157"/>
      <c r="C633" s="157"/>
      <c r="D633" s="157"/>
      <c r="E633" s="157"/>
      <c r="F633" s="157"/>
      <c r="G633" s="157"/>
      <c r="H633" s="157"/>
      <c r="I633" s="494"/>
      <c r="J633" s="494"/>
      <c r="K633" s="494"/>
      <c r="L633" s="494"/>
      <c r="M633" s="494"/>
      <c r="N633" s="494"/>
      <c r="O633" s="494"/>
      <c r="P633" s="494"/>
      <c r="Q633" s="494"/>
      <c r="R633" s="494"/>
      <c r="S633" s="494"/>
      <c r="T633" s="494"/>
      <c r="U633" s="494"/>
      <c r="V633" s="494"/>
      <c r="W633" s="494"/>
      <c r="X633" s="494"/>
      <c r="Y633" s="494"/>
      <c r="Z633" s="494"/>
      <c r="AA633" s="494"/>
      <c r="AB633" s="494"/>
      <c r="AH633" s="492"/>
      <c r="AI633" s="157"/>
      <c r="AJ633" s="157"/>
      <c r="AK633" s="525"/>
      <c r="AL633" s="525"/>
      <c r="AM633" s="525"/>
      <c r="AN633" s="157"/>
      <c r="AO633" s="157"/>
      <c r="AP633" s="525"/>
      <c r="AQ633" s="525"/>
      <c r="AR633" s="525"/>
      <c r="AS633" s="525"/>
      <c r="AT633" s="525"/>
      <c r="AU633" s="525"/>
      <c r="AV633" s="525"/>
      <c r="AW633" s="525"/>
      <c r="AX633" s="525"/>
      <c r="AY633" s="525"/>
      <c r="AZ633" s="525"/>
      <c r="BA633" s="157"/>
      <c r="BB633" s="157"/>
      <c r="BC633" s="157"/>
      <c r="BD633" s="157"/>
      <c r="BE633" s="157"/>
      <c r="BF633" s="157"/>
      <c r="BG633" s="157"/>
      <c r="BH633" s="157"/>
      <c r="BI633" s="157"/>
      <c r="BJ633" s="157"/>
      <c r="BK633" s="157"/>
      <c r="BL633" s="157"/>
      <c r="BM633" s="157"/>
      <c r="BN633" s="157"/>
      <c r="BO633" s="157"/>
      <c r="BP633" s="493" t="s">
        <v>403</v>
      </c>
      <c r="BQ633" s="157"/>
      <c r="BR633" s="494"/>
      <c r="BS633" s="157"/>
      <c r="BT633" s="157"/>
      <c r="BU633" s="157"/>
      <c r="BV633" s="157"/>
      <c r="BW633" s="157"/>
      <c r="BX633" s="157"/>
      <c r="BY633" s="157"/>
      <c r="BZ633" s="157"/>
      <c r="CA633" s="157"/>
      <c r="CB633" s="157"/>
      <c r="CC633" s="157"/>
      <c r="CD633" s="157"/>
      <c r="CE633" s="157"/>
      <c r="CF633" s="157"/>
      <c r="CG633" s="157"/>
      <c r="CH633" s="157"/>
      <c r="CI633" s="157"/>
      <c r="CJ633" s="157"/>
      <c r="CK633" s="157"/>
      <c r="CL633" s="157"/>
      <c r="CM633" s="157"/>
      <c r="CN633" s="157"/>
      <c r="CO633" s="157"/>
      <c r="CP633" s="157"/>
      <c r="CQ633" s="157"/>
      <c r="CR633" s="157"/>
      <c r="CS633" s="157"/>
      <c r="CT633" s="157"/>
      <c r="CU633" s="157"/>
      <c r="CV633" s="157"/>
      <c r="CW633" s="157"/>
      <c r="CX633" s="157"/>
      <c r="CY633" s="157"/>
      <c r="CZ633" s="157"/>
      <c r="DA633" s="157"/>
      <c r="DB633" s="157"/>
      <c r="DC633" s="157"/>
      <c r="DD633" s="157"/>
      <c r="DE633" s="157"/>
      <c r="DF633" s="157"/>
      <c r="DG633" s="157"/>
      <c r="DH633" s="157"/>
      <c r="DI633" s="157"/>
      <c r="DJ633" s="157"/>
      <c r="DK633" s="157"/>
      <c r="DL633" s="157"/>
      <c r="DM633" s="157"/>
      <c r="DN633" s="157"/>
      <c r="DO633" s="157"/>
      <c r="DP633" s="157"/>
      <c r="DQ633" s="157"/>
      <c r="DR633" s="157"/>
      <c r="DS633" s="157"/>
      <c r="DT633" s="157"/>
      <c r="DU633" s="157"/>
      <c r="DV633" s="157"/>
      <c r="DW633" s="157"/>
      <c r="DX633" s="157"/>
      <c r="DY633" s="157"/>
      <c r="DZ633" s="157"/>
      <c r="EA633" s="157"/>
      <c r="EB633" s="157"/>
      <c r="EC633" s="157"/>
      <c r="ED633" s="157"/>
      <c r="EE633" s="157"/>
    </row>
    <row r="634" spans="1:135" ht="9.75" customHeight="1">
      <c r="A634" s="157"/>
      <c r="B634" s="157"/>
      <c r="C634" s="157"/>
      <c r="D634" s="157"/>
      <c r="E634" s="157"/>
      <c r="F634" s="157"/>
      <c r="G634" s="157"/>
      <c r="H634" s="157"/>
      <c r="I634" s="494"/>
      <c r="J634" s="494"/>
      <c r="K634" s="494"/>
      <c r="L634" s="494"/>
      <c r="M634" s="494"/>
      <c r="N634" s="494"/>
      <c r="O634" s="494"/>
      <c r="P634" s="494"/>
      <c r="Q634" s="494"/>
      <c r="R634" s="494"/>
      <c r="S634" s="494"/>
      <c r="T634" s="494"/>
      <c r="U634" s="494"/>
      <c r="V634" s="494"/>
      <c r="W634" s="494"/>
      <c r="X634" s="494"/>
      <c r="Y634" s="494"/>
      <c r="Z634" s="494"/>
      <c r="AA634" s="494"/>
      <c r="AB634" s="494"/>
      <c r="AH634" s="492"/>
      <c r="AI634" s="157"/>
      <c r="AJ634" s="157"/>
      <c r="AK634" s="525"/>
      <c r="AL634" s="525"/>
      <c r="AM634" s="525"/>
      <c r="AN634" s="157"/>
      <c r="AO634" s="157"/>
      <c r="AP634" s="525"/>
      <c r="AQ634" s="525"/>
      <c r="AR634" s="525"/>
      <c r="AS634" s="525"/>
      <c r="AT634" s="525"/>
      <c r="AU634" s="525"/>
      <c r="AV634" s="525"/>
      <c r="AW634" s="525"/>
      <c r="AX634" s="525"/>
      <c r="AY634" s="525"/>
      <c r="AZ634" s="525"/>
      <c r="BA634" s="157"/>
      <c r="BB634" s="157"/>
      <c r="BC634" s="157"/>
      <c r="BD634" s="157"/>
      <c r="BE634" s="157"/>
      <c r="BF634" s="157"/>
      <c r="BG634" s="157"/>
      <c r="BH634" s="157"/>
      <c r="BI634" s="157"/>
      <c r="BJ634" s="157"/>
      <c r="BK634" s="157"/>
      <c r="BL634" s="157"/>
      <c r="BM634" s="157"/>
      <c r="BN634" s="157"/>
      <c r="BO634" s="157"/>
      <c r="BP634" s="533" t="s">
        <v>304</v>
      </c>
      <c r="BQ634" s="157"/>
      <c r="BR634" s="494"/>
      <c r="BS634" s="157"/>
      <c r="BT634" s="157"/>
      <c r="BU634" s="157"/>
      <c r="BV634" s="157"/>
      <c r="BW634" s="157"/>
      <c r="BX634" s="157"/>
      <c r="BY634" s="157"/>
      <c r="BZ634" s="157"/>
      <c r="CA634" s="157"/>
      <c r="CB634" s="157"/>
      <c r="CC634" s="157"/>
      <c r="CD634" s="157"/>
      <c r="CE634" s="157"/>
      <c r="CF634" s="157"/>
      <c r="CG634" s="157"/>
      <c r="CH634" s="157"/>
      <c r="CI634" s="157"/>
      <c r="CJ634" s="157"/>
      <c r="CK634" s="157"/>
      <c r="CL634" s="157"/>
      <c r="CM634" s="157"/>
      <c r="CN634" s="157"/>
      <c r="CO634" s="157"/>
      <c r="CP634" s="157"/>
      <c r="CQ634" s="157"/>
      <c r="CR634" s="157"/>
      <c r="CS634" s="157"/>
      <c r="CT634" s="157"/>
      <c r="CU634" s="157"/>
      <c r="CV634" s="157"/>
      <c r="CW634" s="157"/>
      <c r="CX634" s="157"/>
      <c r="CY634" s="157"/>
      <c r="CZ634" s="157"/>
      <c r="DA634" s="157"/>
      <c r="DB634" s="157"/>
      <c r="DC634" s="157"/>
      <c r="DD634" s="157"/>
      <c r="DE634" s="157"/>
      <c r="DF634" s="157"/>
      <c r="DG634" s="157"/>
      <c r="DH634" s="157"/>
      <c r="DI634" s="157"/>
      <c r="DJ634" s="157"/>
      <c r="DK634" s="157"/>
      <c r="DL634" s="157"/>
      <c r="DM634" s="157"/>
      <c r="DN634" s="157"/>
      <c r="DO634" s="157"/>
      <c r="DP634" s="157"/>
      <c r="DQ634" s="157"/>
      <c r="DR634" s="157"/>
      <c r="DS634" s="157"/>
      <c r="DT634" s="157"/>
      <c r="DU634" s="157"/>
      <c r="DV634" s="157"/>
      <c r="DW634" s="157"/>
      <c r="DX634" s="157"/>
      <c r="DY634" s="157"/>
      <c r="DZ634" s="157"/>
      <c r="EA634" s="157"/>
      <c r="EB634" s="157"/>
      <c r="EC634" s="157"/>
      <c r="ED634" s="157"/>
      <c r="EE634" s="157"/>
    </row>
    <row r="635" spans="1:135" ht="9.75" customHeight="1">
      <c r="A635" s="157"/>
      <c r="B635" s="157"/>
      <c r="C635" s="157"/>
      <c r="D635" s="157"/>
      <c r="E635" s="157"/>
      <c r="F635" s="157"/>
      <c r="G635" s="157"/>
      <c r="H635" s="157"/>
      <c r="I635" s="494"/>
      <c r="J635" s="494"/>
      <c r="K635" s="494"/>
      <c r="L635" s="494"/>
      <c r="M635" s="494"/>
      <c r="N635" s="494"/>
      <c r="O635" s="494"/>
      <c r="P635" s="494"/>
      <c r="Q635" s="494"/>
      <c r="R635" s="494"/>
      <c r="S635" s="494"/>
      <c r="T635" s="494"/>
      <c r="U635" s="494"/>
      <c r="V635" s="494"/>
      <c r="W635" s="494"/>
      <c r="X635" s="494"/>
      <c r="Y635" s="494"/>
      <c r="Z635" s="494"/>
      <c r="AA635" s="494"/>
      <c r="AB635" s="494"/>
      <c r="AH635" s="492"/>
      <c r="AI635" s="157"/>
      <c r="AJ635" s="157"/>
      <c r="AK635" s="525"/>
      <c r="AL635" s="525"/>
      <c r="AM635" s="525"/>
      <c r="AN635" s="157"/>
      <c r="AO635" s="157"/>
      <c r="AP635" s="525"/>
      <c r="AQ635" s="525"/>
      <c r="AR635" s="525"/>
      <c r="AS635" s="525"/>
      <c r="AT635" s="525"/>
      <c r="AU635" s="525"/>
      <c r="AV635" s="525"/>
      <c r="AW635" s="525"/>
      <c r="AX635" s="525"/>
      <c r="AY635" s="525"/>
      <c r="AZ635" s="525"/>
      <c r="BA635" s="157"/>
      <c r="BB635" s="157"/>
      <c r="BC635" s="157"/>
      <c r="BD635" s="157"/>
      <c r="BE635" s="157"/>
      <c r="BF635" s="157"/>
      <c r="BG635" s="157"/>
      <c r="BH635" s="157"/>
      <c r="BI635" s="157"/>
      <c r="BJ635" s="157"/>
      <c r="BK635" s="157"/>
      <c r="BL635" s="157"/>
      <c r="BM635" s="157"/>
      <c r="BN635" s="157"/>
      <c r="BO635" s="157"/>
      <c r="BP635" s="533" t="s">
        <v>834</v>
      </c>
      <c r="BQ635" s="157"/>
      <c r="BR635" s="494"/>
      <c r="BS635" s="157"/>
      <c r="BT635" s="157"/>
      <c r="BU635" s="157"/>
      <c r="BV635" s="157"/>
      <c r="BW635" s="157"/>
      <c r="BX635" s="157"/>
      <c r="BY635" s="157"/>
      <c r="BZ635" s="157"/>
      <c r="CA635" s="157"/>
      <c r="CB635" s="157"/>
      <c r="CC635" s="157"/>
      <c r="CD635" s="157"/>
      <c r="CE635" s="157"/>
      <c r="CF635" s="157"/>
      <c r="CG635" s="157"/>
      <c r="CH635" s="157"/>
      <c r="CI635" s="157"/>
      <c r="CJ635" s="157"/>
      <c r="CK635" s="157"/>
      <c r="CL635" s="157"/>
      <c r="CM635" s="157"/>
      <c r="CN635" s="157"/>
      <c r="CO635" s="157"/>
      <c r="CP635" s="157"/>
      <c r="CQ635" s="157"/>
      <c r="CR635" s="157"/>
      <c r="CS635" s="157"/>
      <c r="CT635" s="157"/>
      <c r="CU635" s="157"/>
      <c r="CV635" s="157"/>
      <c r="CW635" s="157"/>
      <c r="CX635" s="157"/>
      <c r="CY635" s="157"/>
      <c r="CZ635" s="157"/>
      <c r="DA635" s="157"/>
      <c r="DB635" s="157"/>
      <c r="DC635" s="157"/>
      <c r="DD635" s="157"/>
      <c r="DE635" s="157"/>
      <c r="DF635" s="157"/>
      <c r="DG635" s="157"/>
      <c r="DH635" s="157"/>
      <c r="DI635" s="157"/>
      <c r="DJ635" s="157"/>
      <c r="DK635" s="157"/>
      <c r="DL635" s="157"/>
      <c r="DM635" s="157"/>
      <c r="DN635" s="157"/>
      <c r="DO635" s="157"/>
      <c r="DP635" s="157"/>
      <c r="DQ635" s="157"/>
      <c r="DR635" s="157"/>
      <c r="DS635" s="157"/>
      <c r="DT635" s="157"/>
      <c r="DU635" s="157"/>
      <c r="DV635" s="157"/>
      <c r="DW635" s="157"/>
      <c r="DX635" s="157"/>
      <c r="DY635" s="157"/>
      <c r="DZ635" s="157"/>
      <c r="EA635" s="157"/>
      <c r="EB635" s="157"/>
      <c r="EC635" s="157"/>
      <c r="ED635" s="157"/>
      <c r="EE635" s="157"/>
    </row>
    <row r="636" spans="1:135" ht="9.75" customHeight="1">
      <c r="A636" s="157"/>
      <c r="B636" s="157"/>
      <c r="C636" s="157"/>
      <c r="D636" s="157"/>
      <c r="E636" s="157"/>
      <c r="F636" s="157"/>
      <c r="G636" s="157"/>
      <c r="H636" s="157"/>
      <c r="I636" s="494"/>
      <c r="J636" s="494"/>
      <c r="K636" s="494"/>
      <c r="L636" s="494"/>
      <c r="M636" s="494"/>
      <c r="N636" s="494"/>
      <c r="O636" s="494"/>
      <c r="P636" s="494"/>
      <c r="Q636" s="494"/>
      <c r="R636" s="494"/>
      <c r="S636" s="494"/>
      <c r="T636" s="494"/>
      <c r="U636" s="494"/>
      <c r="V636" s="494"/>
      <c r="W636" s="494"/>
      <c r="X636" s="494"/>
      <c r="Y636" s="494"/>
      <c r="Z636" s="494"/>
      <c r="AA636" s="494"/>
      <c r="AB636" s="494"/>
      <c r="AH636" s="492"/>
      <c r="AI636" s="157"/>
      <c r="AJ636" s="157"/>
      <c r="AK636" s="525"/>
      <c r="AL636" s="525"/>
      <c r="AM636" s="525"/>
      <c r="AN636" s="157"/>
      <c r="AO636" s="157"/>
      <c r="AP636" s="525"/>
      <c r="AQ636" s="525"/>
      <c r="AR636" s="525"/>
      <c r="AS636" s="525"/>
      <c r="AT636" s="525"/>
      <c r="AU636" s="525"/>
      <c r="AV636" s="525"/>
      <c r="AW636" s="525"/>
      <c r="AX636" s="525"/>
      <c r="AY636" s="525"/>
      <c r="AZ636" s="525"/>
      <c r="BA636" s="157"/>
      <c r="BB636" s="157"/>
      <c r="BC636" s="157"/>
      <c r="BD636" s="157"/>
      <c r="BE636" s="157"/>
      <c r="BF636" s="157"/>
      <c r="BG636" s="157"/>
      <c r="BH636" s="157"/>
      <c r="BI636" s="157"/>
      <c r="BJ636" s="157"/>
      <c r="BK636" s="157"/>
      <c r="BL636" s="157"/>
      <c r="BM636" s="157"/>
      <c r="BN636" s="157"/>
      <c r="BO636" s="157"/>
      <c r="BP636" s="533"/>
      <c r="BQ636" s="157"/>
      <c r="BR636" s="494"/>
      <c r="BS636" s="157"/>
      <c r="BT636" s="157"/>
      <c r="BU636" s="157"/>
      <c r="BV636" s="157"/>
      <c r="BW636" s="157"/>
      <c r="BX636" s="157"/>
      <c r="BY636" s="157"/>
      <c r="BZ636" s="157"/>
      <c r="CA636" s="157"/>
      <c r="CB636" s="157"/>
      <c r="CC636" s="157"/>
      <c r="CD636" s="157"/>
      <c r="CE636" s="157"/>
      <c r="CF636" s="157"/>
      <c r="CG636" s="157"/>
      <c r="CH636" s="157"/>
      <c r="CI636" s="157"/>
      <c r="CJ636" s="157"/>
      <c r="CK636" s="157"/>
      <c r="CL636" s="157"/>
      <c r="CM636" s="157"/>
      <c r="CN636" s="157"/>
      <c r="CO636" s="157"/>
      <c r="CP636" s="157"/>
      <c r="CQ636" s="157"/>
      <c r="CR636" s="157"/>
      <c r="CS636" s="157"/>
      <c r="CT636" s="157"/>
      <c r="CU636" s="157"/>
      <c r="CV636" s="157"/>
      <c r="CW636" s="157"/>
      <c r="CX636" s="157"/>
      <c r="CY636" s="157"/>
      <c r="CZ636" s="157"/>
      <c r="DA636" s="157"/>
      <c r="DB636" s="157"/>
      <c r="DC636" s="157"/>
      <c r="DD636" s="157"/>
      <c r="DE636" s="157"/>
      <c r="DF636" s="157"/>
      <c r="DG636" s="157"/>
      <c r="DH636" s="157"/>
      <c r="DI636" s="157"/>
      <c r="DJ636" s="157"/>
      <c r="DK636" s="157"/>
      <c r="DL636" s="157"/>
      <c r="DM636" s="157"/>
      <c r="DN636" s="157"/>
      <c r="DO636" s="157"/>
      <c r="DP636" s="157"/>
      <c r="DQ636" s="157"/>
      <c r="DR636" s="157"/>
      <c r="DS636" s="157"/>
      <c r="DT636" s="157"/>
      <c r="DU636" s="157"/>
      <c r="DV636" s="157"/>
      <c r="DW636" s="157"/>
      <c r="DX636" s="157"/>
      <c r="DY636" s="157"/>
      <c r="DZ636" s="157"/>
      <c r="EA636" s="157"/>
      <c r="EB636" s="157"/>
      <c r="EC636" s="157"/>
      <c r="ED636" s="157"/>
      <c r="EE636" s="157"/>
    </row>
    <row r="637" spans="1:135" ht="9.75" customHeight="1">
      <c r="A637" s="157"/>
      <c r="B637" s="157"/>
      <c r="C637" s="157"/>
      <c r="D637" s="157"/>
      <c r="E637" s="157"/>
      <c r="F637" s="157"/>
      <c r="G637" s="157"/>
      <c r="H637" s="157"/>
      <c r="I637" s="494"/>
      <c r="J637" s="494"/>
      <c r="K637" s="494"/>
      <c r="L637" s="494"/>
      <c r="M637" s="494"/>
      <c r="N637" s="494"/>
      <c r="O637" s="494"/>
      <c r="P637" s="494"/>
      <c r="Q637" s="494"/>
      <c r="R637" s="494"/>
      <c r="S637" s="494"/>
      <c r="T637" s="494"/>
      <c r="U637" s="494"/>
      <c r="V637" s="494"/>
      <c r="W637" s="494"/>
      <c r="X637" s="494"/>
      <c r="Y637" s="494"/>
      <c r="Z637" s="494"/>
      <c r="AA637" s="494"/>
      <c r="AB637" s="494"/>
      <c r="AH637" s="492"/>
      <c r="AI637" s="157"/>
      <c r="AJ637" s="157"/>
      <c r="AK637" s="525"/>
      <c r="AL637" s="525"/>
      <c r="AM637" s="525"/>
      <c r="AN637" s="157"/>
      <c r="AO637" s="157"/>
      <c r="AP637" s="525"/>
      <c r="AQ637" s="525"/>
      <c r="AR637" s="525"/>
      <c r="AS637" s="525"/>
      <c r="AT637" s="525"/>
      <c r="AU637" s="525"/>
      <c r="AV637" s="525"/>
      <c r="AW637" s="525"/>
      <c r="AX637" s="525"/>
      <c r="AY637" s="525"/>
      <c r="AZ637" s="525"/>
      <c r="BA637" s="157"/>
      <c r="BB637" s="157"/>
      <c r="BC637" s="157"/>
      <c r="BD637" s="157"/>
      <c r="BE637" s="157"/>
      <c r="BF637" s="157"/>
      <c r="BG637" s="157"/>
      <c r="BH637" s="157"/>
      <c r="BI637" s="157"/>
      <c r="BJ637" s="157"/>
      <c r="BK637" s="157"/>
      <c r="BL637" s="157"/>
      <c r="BM637" s="157"/>
      <c r="BN637" s="157"/>
      <c r="BO637" s="157"/>
      <c r="BP637" s="493"/>
      <c r="BQ637" s="157"/>
      <c r="BR637" s="494"/>
      <c r="BS637" s="157"/>
      <c r="BT637" s="157"/>
      <c r="BU637" s="157"/>
      <c r="BV637" s="157"/>
      <c r="BW637" s="157"/>
      <c r="BX637" s="157"/>
      <c r="BY637" s="157"/>
      <c r="BZ637" s="157"/>
      <c r="CA637" s="157"/>
      <c r="CB637" s="157"/>
      <c r="CC637" s="157"/>
      <c r="CD637" s="157"/>
      <c r="CE637" s="157"/>
      <c r="CF637" s="157"/>
      <c r="CG637" s="157"/>
      <c r="CH637" s="157"/>
      <c r="CI637" s="157"/>
      <c r="CJ637" s="157"/>
      <c r="CK637" s="157"/>
      <c r="CL637" s="157"/>
      <c r="CM637" s="157"/>
      <c r="CN637" s="157"/>
      <c r="CO637" s="157"/>
      <c r="CP637" s="157"/>
      <c r="CQ637" s="157"/>
      <c r="CR637" s="157"/>
      <c r="CS637" s="157"/>
      <c r="CT637" s="157"/>
      <c r="CU637" s="157"/>
      <c r="CV637" s="157"/>
      <c r="CW637" s="157"/>
      <c r="CX637" s="157"/>
      <c r="CY637" s="157"/>
      <c r="CZ637" s="157"/>
      <c r="DA637" s="157"/>
      <c r="DB637" s="157"/>
      <c r="DC637" s="157"/>
      <c r="DD637" s="157"/>
      <c r="DE637" s="157"/>
      <c r="DF637" s="157"/>
      <c r="DG637" s="157"/>
      <c r="DH637" s="157"/>
      <c r="DI637" s="157"/>
      <c r="DJ637" s="157"/>
      <c r="DK637" s="157"/>
      <c r="DL637" s="157"/>
      <c r="DM637" s="157"/>
      <c r="DN637" s="157"/>
      <c r="DO637" s="157"/>
      <c r="DP637" s="157"/>
      <c r="DQ637" s="157"/>
      <c r="DR637" s="157"/>
      <c r="DS637" s="157"/>
      <c r="DT637" s="157"/>
      <c r="DU637" s="157"/>
      <c r="DV637" s="157"/>
      <c r="DW637" s="157"/>
      <c r="DX637" s="157"/>
      <c r="DY637" s="157"/>
      <c r="DZ637" s="157"/>
      <c r="EA637" s="157"/>
      <c r="EB637" s="157"/>
      <c r="EC637" s="157"/>
      <c r="ED637" s="157"/>
      <c r="EE637" s="157"/>
    </row>
    <row r="638" spans="1:135" ht="9.75" customHeight="1">
      <c r="A638" s="157"/>
      <c r="B638" s="157"/>
      <c r="C638" s="157"/>
      <c r="D638" s="157"/>
      <c r="E638" s="157"/>
      <c r="F638" s="157"/>
      <c r="G638" s="157"/>
      <c r="H638" s="157"/>
      <c r="I638" s="494"/>
      <c r="J638" s="494"/>
      <c r="K638" s="494"/>
      <c r="L638" s="494"/>
      <c r="M638" s="494"/>
      <c r="N638" s="494"/>
      <c r="O638" s="494"/>
      <c r="P638" s="494"/>
      <c r="Q638" s="494"/>
      <c r="R638" s="494"/>
      <c r="S638" s="494"/>
      <c r="T638" s="494"/>
      <c r="U638" s="494"/>
      <c r="V638" s="494"/>
      <c r="W638" s="494"/>
      <c r="X638" s="494"/>
      <c r="Y638" s="494"/>
      <c r="Z638" s="494"/>
      <c r="AA638" s="494"/>
      <c r="AB638" s="494"/>
      <c r="AH638" s="492"/>
      <c r="AI638" s="157"/>
      <c r="AJ638" s="157"/>
      <c r="AK638" s="525"/>
      <c r="AL638" s="525"/>
      <c r="AM638" s="525"/>
      <c r="AN638" s="157"/>
      <c r="AO638" s="157"/>
      <c r="AP638" s="525"/>
      <c r="AQ638" s="525"/>
      <c r="AR638" s="525"/>
      <c r="AS638" s="525"/>
      <c r="AT638" s="525"/>
      <c r="AU638" s="525"/>
      <c r="AV638" s="525"/>
      <c r="AW638" s="525"/>
      <c r="AX638" s="525"/>
      <c r="AY638" s="525"/>
      <c r="AZ638" s="525"/>
      <c r="BA638" s="157"/>
      <c r="BB638" s="157"/>
      <c r="BC638" s="157"/>
      <c r="BD638" s="157"/>
      <c r="BE638" s="157"/>
      <c r="BF638" s="157"/>
      <c r="BG638" s="157"/>
      <c r="BH638" s="157"/>
      <c r="BI638" s="157"/>
      <c r="BJ638" s="157"/>
      <c r="BK638" s="157"/>
      <c r="BL638" s="157"/>
      <c r="BM638" s="157"/>
      <c r="BN638" s="157"/>
      <c r="BO638" s="157"/>
      <c r="BP638" s="493"/>
      <c r="BQ638" s="157"/>
      <c r="BR638" s="494"/>
      <c r="BS638" s="157"/>
      <c r="BT638" s="157"/>
      <c r="BU638" s="157"/>
      <c r="BV638" s="157"/>
      <c r="BW638" s="157"/>
      <c r="BX638" s="157"/>
      <c r="BY638" s="157"/>
      <c r="BZ638" s="157"/>
      <c r="CA638" s="157"/>
      <c r="CB638" s="157"/>
      <c r="CC638" s="157"/>
      <c r="CD638" s="157"/>
      <c r="CE638" s="157"/>
      <c r="CF638" s="157"/>
      <c r="CG638" s="157"/>
      <c r="CH638" s="157"/>
      <c r="CI638" s="157"/>
      <c r="CJ638" s="157"/>
      <c r="CK638" s="157"/>
      <c r="CL638" s="157"/>
      <c r="CM638" s="157"/>
      <c r="CN638" s="157"/>
      <c r="CO638" s="157"/>
      <c r="CP638" s="157"/>
      <c r="CQ638" s="157"/>
      <c r="CR638" s="157"/>
      <c r="CS638" s="157"/>
      <c r="CT638" s="157"/>
      <c r="CU638" s="157"/>
      <c r="CV638" s="157"/>
      <c r="CW638" s="157"/>
      <c r="CX638" s="157"/>
      <c r="CY638" s="157"/>
      <c r="CZ638" s="157"/>
      <c r="DA638" s="157"/>
      <c r="DB638" s="157"/>
      <c r="DC638" s="157"/>
      <c r="DD638" s="157"/>
      <c r="DE638" s="157"/>
      <c r="DF638" s="157"/>
      <c r="DG638" s="157"/>
      <c r="DH638" s="157"/>
      <c r="DI638" s="157"/>
      <c r="DJ638" s="157"/>
      <c r="DK638" s="157"/>
      <c r="DL638" s="157"/>
      <c r="DM638" s="157"/>
      <c r="DN638" s="157"/>
      <c r="DO638" s="157"/>
      <c r="DP638" s="157"/>
      <c r="DQ638" s="157"/>
      <c r="DR638" s="157"/>
      <c r="DS638" s="157"/>
      <c r="DT638" s="157"/>
      <c r="DU638" s="157"/>
      <c r="DV638" s="157"/>
      <c r="DW638" s="157"/>
      <c r="DX638" s="157"/>
      <c r="DY638" s="157"/>
      <c r="DZ638" s="157"/>
      <c r="EA638" s="157"/>
      <c r="EB638" s="157"/>
      <c r="EC638" s="157"/>
      <c r="ED638" s="157"/>
      <c r="EE638" s="157"/>
    </row>
    <row r="639" spans="1:135" ht="9.75" customHeight="1">
      <c r="A639" s="157"/>
      <c r="B639" s="157"/>
      <c r="C639" s="157"/>
      <c r="D639" s="157"/>
      <c r="E639" s="157"/>
      <c r="F639" s="157"/>
      <c r="G639" s="157"/>
      <c r="H639" s="157"/>
      <c r="I639" s="494"/>
      <c r="J639" s="494"/>
      <c r="K639" s="494"/>
      <c r="L639" s="494"/>
      <c r="M639" s="494"/>
      <c r="N639" s="494"/>
      <c r="O639" s="494"/>
      <c r="P639" s="494"/>
      <c r="Q639" s="494"/>
      <c r="R639" s="494"/>
      <c r="S639" s="494"/>
      <c r="T639" s="494"/>
      <c r="U639" s="494"/>
      <c r="V639" s="494"/>
      <c r="W639" s="494"/>
      <c r="X639" s="494"/>
      <c r="Y639" s="494"/>
      <c r="Z639" s="494"/>
      <c r="AA639" s="494"/>
      <c r="AB639" s="494"/>
      <c r="AH639" s="492"/>
      <c r="AI639" s="157"/>
      <c r="AJ639" s="157"/>
      <c r="AK639" s="525"/>
      <c r="AL639" s="525"/>
      <c r="AM639" s="525"/>
      <c r="AN639" s="157"/>
      <c r="AO639" s="157"/>
      <c r="AP639" s="525"/>
      <c r="AQ639" s="525"/>
      <c r="AR639" s="525"/>
      <c r="AS639" s="525"/>
      <c r="AT639" s="525"/>
      <c r="AU639" s="525"/>
      <c r="AV639" s="525"/>
      <c r="AW639" s="525"/>
      <c r="AX639" s="525"/>
      <c r="AY639" s="525"/>
      <c r="AZ639" s="525"/>
      <c r="BA639" s="157"/>
      <c r="BB639" s="157"/>
      <c r="BC639" s="157"/>
      <c r="BD639" s="157"/>
      <c r="BE639" s="157"/>
      <c r="BF639" s="157"/>
      <c r="BG639" s="157"/>
      <c r="BH639" s="157"/>
      <c r="BI639" s="157"/>
      <c r="BJ639" s="157"/>
      <c r="BK639" s="157"/>
      <c r="BL639" s="157"/>
      <c r="BM639" s="157"/>
      <c r="BN639" s="157"/>
      <c r="BO639" s="157"/>
      <c r="BP639" s="493"/>
      <c r="BQ639" s="157"/>
      <c r="BR639" s="494" t="s">
        <v>404</v>
      </c>
      <c r="BS639" s="157"/>
      <c r="BT639" s="157"/>
      <c r="BU639" s="157"/>
      <c r="BV639" s="157"/>
      <c r="BW639" s="157"/>
      <c r="BX639" s="157"/>
      <c r="BY639" s="157"/>
      <c r="BZ639" s="157"/>
      <c r="CA639" s="157"/>
      <c r="CB639" s="157"/>
      <c r="CC639" s="157"/>
      <c r="CD639" s="157"/>
      <c r="CE639" s="157"/>
      <c r="CF639" s="157"/>
      <c r="CG639" s="157"/>
      <c r="CH639" s="157"/>
      <c r="CI639" s="157"/>
      <c r="CJ639" s="157"/>
      <c r="CK639" s="157"/>
      <c r="CL639" s="157"/>
      <c r="CM639" s="157"/>
      <c r="CN639" s="157"/>
      <c r="CO639" s="157"/>
      <c r="CP639" s="157"/>
      <c r="CQ639" s="157"/>
      <c r="CR639" s="157"/>
      <c r="CS639" s="157"/>
      <c r="CT639" s="157"/>
      <c r="CU639" s="157"/>
      <c r="CV639" s="157"/>
      <c r="CW639" s="157"/>
      <c r="CX639" s="157"/>
      <c r="CY639" s="157"/>
      <c r="CZ639" s="157"/>
      <c r="DA639" s="157"/>
      <c r="DB639" s="157"/>
      <c r="DC639" s="157"/>
      <c r="DD639" s="157"/>
      <c r="DE639" s="157"/>
      <c r="DF639" s="157"/>
      <c r="DG639" s="157"/>
      <c r="DH639" s="157"/>
      <c r="DI639" s="157"/>
      <c r="DJ639" s="157"/>
      <c r="DK639" s="157"/>
      <c r="DL639" s="157"/>
      <c r="DM639" s="157"/>
      <c r="DN639" s="157"/>
      <c r="DO639" s="157"/>
      <c r="DP639" s="157"/>
      <c r="DQ639" s="157"/>
      <c r="DR639" s="157"/>
      <c r="DS639" s="157"/>
      <c r="DT639" s="157"/>
      <c r="DU639" s="157"/>
      <c r="DV639" s="157"/>
      <c r="DW639" s="157"/>
      <c r="DX639" s="157"/>
      <c r="DY639" s="157"/>
      <c r="DZ639" s="157"/>
      <c r="EA639" s="157"/>
      <c r="EB639" s="157"/>
      <c r="EC639" s="157"/>
      <c r="ED639" s="157"/>
      <c r="EE639" s="157"/>
    </row>
    <row r="640" spans="1:135" ht="9.75" customHeight="1">
      <c r="A640" s="157"/>
      <c r="B640" s="157"/>
      <c r="C640" s="157"/>
      <c r="D640" s="157"/>
      <c r="E640" s="157"/>
      <c r="F640" s="157"/>
      <c r="G640" s="157"/>
      <c r="H640" s="157"/>
      <c r="I640" s="494"/>
      <c r="J640" s="494"/>
      <c r="K640" s="494"/>
      <c r="L640" s="494"/>
      <c r="M640" s="494"/>
      <c r="N640" s="494"/>
      <c r="O640" s="494"/>
      <c r="P640" s="494"/>
      <c r="Q640" s="494"/>
      <c r="R640" s="494"/>
      <c r="S640" s="494"/>
      <c r="T640" s="494"/>
      <c r="U640" s="494"/>
      <c r="V640" s="494"/>
      <c r="W640" s="494"/>
      <c r="X640" s="494"/>
      <c r="Y640" s="494"/>
      <c r="Z640" s="494"/>
      <c r="AA640" s="494"/>
      <c r="AB640" s="494"/>
      <c r="AH640" s="492"/>
      <c r="AI640" s="157"/>
      <c r="AJ640" s="157"/>
      <c r="AK640" s="525"/>
      <c r="AL640" s="525"/>
      <c r="AM640" s="525"/>
      <c r="AN640" s="157"/>
      <c r="AO640" s="157"/>
      <c r="AP640" s="525"/>
      <c r="AQ640" s="525"/>
      <c r="AR640" s="525"/>
      <c r="AS640" s="525"/>
      <c r="AT640" s="525"/>
      <c r="AU640" s="525"/>
      <c r="AV640" s="525"/>
      <c r="AW640" s="525"/>
      <c r="AX640" s="525"/>
      <c r="AY640" s="525"/>
      <c r="AZ640" s="525"/>
      <c r="BA640" s="157"/>
      <c r="BB640" s="157"/>
      <c r="BC640" s="157"/>
      <c r="BD640" s="157"/>
      <c r="BE640" s="157"/>
      <c r="BF640" s="157"/>
      <c r="BG640" s="157"/>
      <c r="BH640" s="157"/>
      <c r="BI640" s="157"/>
      <c r="BJ640" s="157"/>
      <c r="BK640" s="157"/>
      <c r="BL640" s="157"/>
      <c r="BM640" s="157"/>
      <c r="BN640" s="157"/>
      <c r="BO640" s="157"/>
      <c r="BP640" s="493"/>
      <c r="BQ640" s="157"/>
      <c r="BR640" s="534" t="s">
        <v>281</v>
      </c>
      <c r="BS640" s="157"/>
      <c r="BT640" s="157"/>
      <c r="BU640" s="157"/>
      <c r="BV640" s="157"/>
      <c r="BW640" s="157"/>
      <c r="BX640" s="157"/>
      <c r="BY640" s="157"/>
      <c r="BZ640" s="157"/>
      <c r="CA640" s="157"/>
      <c r="CB640" s="157"/>
      <c r="CC640" s="157"/>
      <c r="CD640" s="157"/>
      <c r="CE640" s="157"/>
      <c r="CF640" s="157"/>
      <c r="CG640" s="157"/>
      <c r="CH640" s="157"/>
      <c r="CI640" s="157"/>
      <c r="CJ640" s="157"/>
      <c r="CK640" s="157"/>
      <c r="CL640" s="157"/>
      <c r="CM640" s="157"/>
      <c r="CN640" s="157"/>
      <c r="CO640" s="157"/>
      <c r="CP640" s="157"/>
      <c r="CQ640" s="157"/>
      <c r="CR640" s="157"/>
      <c r="CS640" s="157"/>
      <c r="CT640" s="157"/>
      <c r="CU640" s="157"/>
      <c r="CV640" s="157"/>
      <c r="CW640" s="157"/>
      <c r="CX640" s="157"/>
      <c r="CY640" s="157"/>
      <c r="CZ640" s="157"/>
      <c r="DA640" s="157"/>
      <c r="DB640" s="157"/>
      <c r="DC640" s="157"/>
      <c r="DD640" s="157"/>
      <c r="DE640" s="157"/>
      <c r="DF640" s="157"/>
      <c r="DG640" s="157"/>
      <c r="DH640" s="157"/>
      <c r="DI640" s="157"/>
      <c r="DJ640" s="157"/>
      <c r="DK640" s="157"/>
      <c r="DL640" s="157"/>
      <c r="DM640" s="157"/>
      <c r="DN640" s="157"/>
      <c r="DO640" s="157"/>
      <c r="DP640" s="157"/>
      <c r="DQ640" s="157"/>
      <c r="DR640" s="157"/>
      <c r="DS640" s="157"/>
      <c r="DT640" s="157"/>
      <c r="DU640" s="157"/>
      <c r="DV640" s="157"/>
      <c r="DW640" s="157"/>
      <c r="DX640" s="157"/>
      <c r="DY640" s="157"/>
      <c r="DZ640" s="157"/>
      <c r="EA640" s="157"/>
      <c r="EB640" s="157"/>
      <c r="EC640" s="157"/>
      <c r="ED640" s="157"/>
      <c r="EE640" s="157"/>
    </row>
    <row r="641" spans="1:135" ht="9.75" customHeight="1">
      <c r="A641" s="157"/>
      <c r="B641" s="157"/>
      <c r="C641" s="157"/>
      <c r="D641" s="157"/>
      <c r="E641" s="157"/>
      <c r="F641" s="157"/>
      <c r="G641" s="157"/>
      <c r="H641" s="157"/>
      <c r="I641" s="494"/>
      <c r="J641" s="494"/>
      <c r="K641" s="494"/>
      <c r="L641" s="494"/>
      <c r="M641" s="494"/>
      <c r="N641" s="494"/>
      <c r="O641" s="494"/>
      <c r="P641" s="494"/>
      <c r="Q641" s="494"/>
      <c r="R641" s="494"/>
      <c r="S641" s="494"/>
      <c r="T641" s="494"/>
      <c r="U641" s="494"/>
      <c r="V641" s="494"/>
      <c r="W641" s="494"/>
      <c r="X641" s="494"/>
      <c r="Y641" s="494"/>
      <c r="Z641" s="494"/>
      <c r="AA641" s="494"/>
      <c r="AB641" s="494"/>
      <c r="AH641" s="492"/>
      <c r="AI641" s="157"/>
      <c r="AJ641" s="157"/>
      <c r="AK641" s="525"/>
      <c r="AL641" s="525"/>
      <c r="AM641" s="525"/>
      <c r="AN641" s="157"/>
      <c r="AO641" s="157"/>
      <c r="AP641" s="525"/>
      <c r="AQ641" s="525"/>
      <c r="AR641" s="525"/>
      <c r="AS641" s="525"/>
      <c r="AT641" s="525"/>
      <c r="AU641" s="525"/>
      <c r="AV641" s="525"/>
      <c r="AW641" s="525"/>
      <c r="AX641" s="525"/>
      <c r="AY641" s="525"/>
      <c r="AZ641" s="525"/>
      <c r="BA641" s="157"/>
      <c r="BB641" s="157"/>
      <c r="BC641" s="157"/>
      <c r="BD641" s="157"/>
      <c r="BE641" s="157"/>
      <c r="BF641" s="157"/>
      <c r="BG641" s="157"/>
      <c r="BH641" s="157"/>
      <c r="BI641" s="157"/>
      <c r="BJ641" s="157"/>
      <c r="BK641" s="157"/>
      <c r="BL641" s="157"/>
      <c r="BM641" s="157"/>
      <c r="BN641" s="157"/>
      <c r="BO641" s="157"/>
      <c r="BP641" s="493"/>
      <c r="BQ641" s="157"/>
      <c r="BR641" s="534" t="s">
        <v>410</v>
      </c>
      <c r="BS641" s="157"/>
      <c r="BT641" s="157"/>
      <c r="BU641" s="157"/>
      <c r="BV641" s="157"/>
      <c r="BW641" s="157"/>
      <c r="BX641" s="157"/>
      <c r="BY641" s="157"/>
      <c r="BZ641" s="157"/>
      <c r="CA641" s="157"/>
      <c r="CB641" s="157"/>
      <c r="CC641" s="157"/>
      <c r="CD641" s="157"/>
      <c r="CE641" s="157"/>
      <c r="CF641" s="157"/>
      <c r="CG641" s="157"/>
      <c r="CH641" s="157"/>
      <c r="CI641" s="157"/>
      <c r="CJ641" s="157"/>
      <c r="CK641" s="157"/>
      <c r="CL641" s="157"/>
      <c r="CM641" s="157"/>
      <c r="CN641" s="157"/>
      <c r="CO641" s="157"/>
      <c r="CP641" s="157"/>
      <c r="CQ641" s="157"/>
      <c r="CR641" s="157"/>
      <c r="CS641" s="157"/>
      <c r="CT641" s="157"/>
      <c r="CU641" s="157"/>
      <c r="CV641" s="157"/>
      <c r="CW641" s="157"/>
      <c r="CX641" s="157"/>
      <c r="CY641" s="157"/>
      <c r="CZ641" s="157"/>
      <c r="DA641" s="157"/>
      <c r="DB641" s="157"/>
      <c r="DC641" s="157"/>
      <c r="DD641" s="157"/>
      <c r="DE641" s="157"/>
      <c r="DF641" s="157"/>
      <c r="DG641" s="157"/>
      <c r="DH641" s="157"/>
      <c r="DI641" s="157"/>
      <c r="DJ641" s="157"/>
      <c r="DK641" s="157"/>
      <c r="DL641" s="157"/>
      <c r="DM641" s="157"/>
      <c r="DN641" s="157"/>
      <c r="DO641" s="157"/>
      <c r="DP641" s="157"/>
      <c r="DQ641" s="157"/>
      <c r="DR641" s="157"/>
      <c r="DS641" s="157"/>
      <c r="DT641" s="157"/>
      <c r="DU641" s="157"/>
      <c r="DV641" s="157"/>
      <c r="DW641" s="157"/>
      <c r="DX641" s="157"/>
      <c r="DY641" s="157"/>
      <c r="DZ641" s="157"/>
      <c r="EA641" s="157"/>
      <c r="EB641" s="157"/>
      <c r="EC641" s="157"/>
      <c r="ED641" s="157"/>
      <c r="EE641" s="157"/>
    </row>
    <row r="642" spans="1:135" ht="9.75" customHeight="1">
      <c r="A642" s="157"/>
      <c r="B642" s="157"/>
      <c r="C642" s="157"/>
      <c r="D642" s="157"/>
      <c r="E642" s="157"/>
      <c r="F642" s="157"/>
      <c r="G642" s="157"/>
      <c r="H642" s="157"/>
      <c r="I642" s="494"/>
      <c r="J642" s="494"/>
      <c r="K642" s="494"/>
      <c r="L642" s="494"/>
      <c r="M642" s="494"/>
      <c r="N642" s="494"/>
      <c r="O642" s="494"/>
      <c r="P642" s="494"/>
      <c r="Q642" s="494"/>
      <c r="R642" s="494"/>
      <c r="S642" s="494"/>
      <c r="T642" s="494"/>
      <c r="U642" s="494"/>
      <c r="V642" s="494"/>
      <c r="W642" s="494"/>
      <c r="X642" s="494"/>
      <c r="Y642" s="494"/>
      <c r="Z642" s="494"/>
      <c r="AA642" s="494"/>
      <c r="AB642" s="494"/>
      <c r="AH642" s="492"/>
      <c r="AI642" s="157"/>
      <c r="AJ642" s="157"/>
      <c r="AK642" s="525"/>
      <c r="AL642" s="525"/>
      <c r="AM642" s="525"/>
      <c r="AN642" s="157"/>
      <c r="AO642" s="157"/>
      <c r="AP642" s="525"/>
      <c r="AQ642" s="525"/>
      <c r="AR642" s="525"/>
      <c r="AS642" s="525"/>
      <c r="AT642" s="525"/>
      <c r="AU642" s="525"/>
      <c r="AV642" s="525"/>
      <c r="AW642" s="525"/>
      <c r="AX642" s="525"/>
      <c r="AY642" s="525"/>
      <c r="AZ642" s="525"/>
      <c r="BA642" s="157"/>
      <c r="BB642" s="157"/>
      <c r="BC642" s="157"/>
      <c r="BD642" s="157"/>
      <c r="BE642" s="157"/>
      <c r="BF642" s="157"/>
      <c r="BG642" s="157"/>
      <c r="BH642" s="157"/>
      <c r="BI642" s="157"/>
      <c r="BJ642" s="157"/>
      <c r="BK642" s="157"/>
      <c r="BL642" s="157"/>
      <c r="BM642" s="157"/>
      <c r="BN642" s="157"/>
      <c r="BO642" s="157"/>
      <c r="BP642" s="493"/>
      <c r="BQ642" s="157"/>
      <c r="BR642" s="534" t="s">
        <v>328</v>
      </c>
      <c r="BS642" s="157"/>
      <c r="BT642" s="157"/>
      <c r="BU642" s="157"/>
      <c r="BV642" s="157"/>
      <c r="BW642" s="157"/>
      <c r="BX642" s="157"/>
      <c r="BY642" s="157"/>
      <c r="BZ642" s="157"/>
      <c r="CA642" s="157"/>
      <c r="CB642" s="157"/>
      <c r="CC642" s="157"/>
      <c r="CD642" s="157"/>
      <c r="CE642" s="157"/>
      <c r="CF642" s="157"/>
      <c r="CG642" s="157"/>
      <c r="CH642" s="157"/>
      <c r="CI642" s="157"/>
      <c r="CJ642" s="157"/>
      <c r="CK642" s="157"/>
      <c r="CL642" s="157"/>
      <c r="CM642" s="157"/>
      <c r="CN642" s="157"/>
      <c r="CO642" s="157"/>
      <c r="CP642" s="157"/>
      <c r="CQ642" s="157"/>
      <c r="CR642" s="157"/>
      <c r="CS642" s="157"/>
      <c r="CT642" s="157"/>
      <c r="CU642" s="157"/>
      <c r="CV642" s="157"/>
      <c r="CW642" s="157"/>
      <c r="CX642" s="157"/>
      <c r="CY642" s="157"/>
      <c r="CZ642" s="157"/>
      <c r="DA642" s="157"/>
      <c r="DB642" s="157"/>
      <c r="DC642" s="157"/>
      <c r="DD642" s="157"/>
      <c r="DE642" s="157"/>
      <c r="DF642" s="157"/>
      <c r="DG642" s="157"/>
      <c r="DH642" s="157"/>
      <c r="DI642" s="157"/>
      <c r="DJ642" s="157"/>
      <c r="DK642" s="157"/>
      <c r="DL642" s="157"/>
      <c r="DM642" s="157"/>
      <c r="DN642" s="157"/>
      <c r="DO642" s="157"/>
      <c r="DP642" s="157"/>
      <c r="DQ642" s="157"/>
      <c r="DR642" s="157"/>
      <c r="DS642" s="157"/>
      <c r="DT642" s="157"/>
      <c r="DU642" s="157"/>
      <c r="DV642" s="157"/>
      <c r="DW642" s="157"/>
      <c r="DX642" s="157"/>
      <c r="DY642" s="157"/>
      <c r="DZ642" s="157"/>
      <c r="EA642" s="157"/>
      <c r="EB642" s="157"/>
      <c r="EC642" s="157"/>
      <c r="ED642" s="157"/>
      <c r="EE642" s="157"/>
    </row>
    <row r="643" spans="1:135" ht="9.75" customHeight="1">
      <c r="A643" s="157"/>
      <c r="B643" s="157"/>
      <c r="C643" s="157"/>
      <c r="D643" s="157"/>
      <c r="E643" s="157"/>
      <c r="F643" s="157"/>
      <c r="G643" s="157"/>
      <c r="H643" s="157"/>
      <c r="I643" s="494"/>
      <c r="J643" s="494"/>
      <c r="K643" s="494"/>
      <c r="L643" s="494"/>
      <c r="M643" s="494"/>
      <c r="N643" s="494"/>
      <c r="O643" s="494"/>
      <c r="P643" s="494"/>
      <c r="Q643" s="494"/>
      <c r="R643" s="494"/>
      <c r="S643" s="494"/>
      <c r="T643" s="494"/>
      <c r="U643" s="494"/>
      <c r="V643" s="494"/>
      <c r="W643" s="494"/>
      <c r="X643" s="494"/>
      <c r="Y643" s="494"/>
      <c r="Z643" s="494"/>
      <c r="AA643" s="494"/>
      <c r="AB643" s="494"/>
      <c r="AH643" s="492"/>
      <c r="AI643" s="157"/>
      <c r="AJ643" s="157"/>
      <c r="AK643" s="525"/>
      <c r="AL643" s="525"/>
      <c r="AM643" s="525"/>
      <c r="AN643" s="157"/>
      <c r="AO643" s="157"/>
      <c r="AP643" s="525"/>
      <c r="AQ643" s="525"/>
      <c r="AR643" s="525"/>
      <c r="AS643" s="525"/>
      <c r="AT643" s="525"/>
      <c r="AU643" s="525"/>
      <c r="AV643" s="525"/>
      <c r="AW643" s="525"/>
      <c r="AX643" s="525"/>
      <c r="AY643" s="525"/>
      <c r="AZ643" s="525"/>
      <c r="BA643" s="157"/>
      <c r="BB643" s="157"/>
      <c r="BC643" s="157"/>
      <c r="BD643" s="157"/>
      <c r="BE643" s="157"/>
      <c r="BF643" s="157"/>
      <c r="BG643" s="157"/>
      <c r="BH643" s="157"/>
      <c r="BI643" s="157"/>
      <c r="BJ643" s="157"/>
      <c r="BK643" s="157"/>
      <c r="BL643" s="157"/>
      <c r="BM643" s="157"/>
      <c r="BN643" s="157"/>
      <c r="BO643" s="157"/>
      <c r="BP643" s="493"/>
      <c r="BQ643" s="157"/>
      <c r="BR643" s="534" t="s">
        <v>409</v>
      </c>
      <c r="BS643" s="157"/>
      <c r="BT643" s="157"/>
      <c r="BU643" s="157"/>
      <c r="BV643" s="157"/>
      <c r="BW643" s="157"/>
      <c r="BX643" s="157"/>
      <c r="BY643" s="157"/>
      <c r="BZ643" s="157"/>
      <c r="CA643" s="157"/>
      <c r="CB643" s="157"/>
      <c r="CC643" s="157"/>
      <c r="CD643" s="157"/>
      <c r="CE643" s="157"/>
      <c r="CF643" s="157"/>
      <c r="CG643" s="157"/>
      <c r="CH643" s="157"/>
      <c r="CI643" s="157"/>
      <c r="CJ643" s="157"/>
      <c r="CK643" s="157"/>
      <c r="CL643" s="157"/>
      <c r="CM643" s="157"/>
      <c r="CN643" s="157"/>
      <c r="CO643" s="157"/>
      <c r="CP643" s="157"/>
      <c r="CQ643" s="157"/>
      <c r="CR643" s="157"/>
      <c r="CS643" s="157"/>
      <c r="CT643" s="157"/>
      <c r="CU643" s="157"/>
      <c r="CV643" s="157"/>
      <c r="CW643" s="157"/>
      <c r="CX643" s="157"/>
      <c r="CY643" s="157"/>
      <c r="CZ643" s="157"/>
      <c r="DA643" s="157"/>
      <c r="DB643" s="157"/>
      <c r="DC643" s="157"/>
      <c r="DD643" s="157"/>
      <c r="DE643" s="157"/>
      <c r="DF643" s="157"/>
      <c r="DG643" s="157"/>
      <c r="DH643" s="157"/>
      <c r="DI643" s="157"/>
      <c r="DJ643" s="157"/>
      <c r="DK643" s="157"/>
      <c r="DL643" s="157"/>
      <c r="DM643" s="157"/>
      <c r="DN643" s="157"/>
      <c r="DO643" s="157"/>
      <c r="DP643" s="157"/>
      <c r="DQ643" s="157"/>
      <c r="DR643" s="157"/>
      <c r="DS643" s="157"/>
      <c r="DT643" s="157"/>
      <c r="DU643" s="157"/>
      <c r="DV643" s="157"/>
      <c r="DW643" s="157"/>
      <c r="DX643" s="157"/>
      <c r="DY643" s="157"/>
      <c r="DZ643" s="157"/>
      <c r="EA643" s="157"/>
      <c r="EB643" s="157"/>
      <c r="EC643" s="157"/>
      <c r="ED643" s="157"/>
      <c r="EE643" s="157"/>
    </row>
    <row r="644" spans="1:135" ht="9.75" customHeight="1">
      <c r="A644" s="157"/>
      <c r="B644" s="157"/>
      <c r="C644" s="157"/>
      <c r="D644" s="157"/>
      <c r="E644" s="157"/>
      <c r="F644" s="157"/>
      <c r="G644" s="157"/>
      <c r="H644" s="157"/>
      <c r="I644" s="494"/>
      <c r="J644" s="494"/>
      <c r="K644" s="494"/>
      <c r="L644" s="494"/>
      <c r="M644" s="494"/>
      <c r="N644" s="494"/>
      <c r="O644" s="494"/>
      <c r="P644" s="494"/>
      <c r="Q644" s="494"/>
      <c r="R644" s="494"/>
      <c r="S644" s="494"/>
      <c r="T644" s="494"/>
      <c r="U644" s="494"/>
      <c r="V644" s="494"/>
      <c r="W644" s="494"/>
      <c r="X644" s="494"/>
      <c r="Y644" s="494"/>
      <c r="Z644" s="494"/>
      <c r="AA644" s="494"/>
      <c r="AB644" s="494"/>
      <c r="AH644" s="492"/>
      <c r="AI644" s="157"/>
      <c r="AJ644" s="157"/>
      <c r="AK644" s="525"/>
      <c r="AL644" s="525"/>
      <c r="AM644" s="525"/>
      <c r="AN644" s="157"/>
      <c r="AO644" s="157"/>
      <c r="AP644" s="525"/>
      <c r="AQ644" s="525"/>
      <c r="AR644" s="525"/>
      <c r="AS644" s="525"/>
      <c r="AT644" s="525"/>
      <c r="AU644" s="525"/>
      <c r="AV644" s="525"/>
      <c r="AW644" s="525"/>
      <c r="AX644" s="525"/>
      <c r="AY644" s="525"/>
      <c r="AZ644" s="525"/>
      <c r="BA644" s="157"/>
      <c r="BB644" s="157"/>
      <c r="BC644" s="157"/>
      <c r="BD644" s="157"/>
      <c r="BE644" s="157"/>
      <c r="BF644" s="157"/>
      <c r="BG644" s="157"/>
      <c r="BH644" s="157"/>
      <c r="BI644" s="157"/>
      <c r="BJ644" s="157"/>
      <c r="BK644" s="157"/>
      <c r="BL644" s="157"/>
      <c r="BM644" s="157"/>
      <c r="BN644" s="157"/>
      <c r="BO644" s="157"/>
      <c r="BP644" s="493"/>
      <c r="BQ644" s="157"/>
      <c r="BR644" s="534" t="s">
        <v>406</v>
      </c>
      <c r="BS644" s="157"/>
      <c r="BT644" s="157"/>
      <c r="BU644" s="157"/>
      <c r="BV644" s="157"/>
      <c r="BW644" s="157"/>
      <c r="BX644" s="157"/>
      <c r="BY644" s="157"/>
      <c r="BZ644" s="157"/>
      <c r="CA644" s="157"/>
      <c r="CB644" s="157"/>
      <c r="CC644" s="157"/>
      <c r="CD644" s="157"/>
      <c r="CE644" s="157"/>
      <c r="CF644" s="157"/>
      <c r="CG644" s="157"/>
      <c r="CH644" s="157"/>
      <c r="CI644" s="157"/>
      <c r="CJ644" s="157"/>
      <c r="CK644" s="157"/>
      <c r="CL644" s="157"/>
      <c r="CM644" s="157"/>
      <c r="CN644" s="157"/>
      <c r="CO644" s="157"/>
      <c r="CP644" s="157"/>
      <c r="CQ644" s="157"/>
      <c r="CR644" s="157"/>
      <c r="CS644" s="157"/>
      <c r="CT644" s="157"/>
      <c r="CU644" s="157"/>
      <c r="CV644" s="157"/>
      <c r="CW644" s="157"/>
      <c r="CX644" s="157"/>
      <c r="CY644" s="157"/>
      <c r="CZ644" s="157"/>
      <c r="DA644" s="157"/>
      <c r="DB644" s="157"/>
      <c r="DC644" s="157"/>
      <c r="DD644" s="157"/>
      <c r="DE644" s="157"/>
      <c r="DF644" s="157"/>
      <c r="DG644" s="157"/>
      <c r="DH644" s="157"/>
      <c r="DI644" s="157"/>
      <c r="DJ644" s="157"/>
      <c r="DK644" s="157"/>
      <c r="DL644" s="157"/>
      <c r="DM644" s="157"/>
      <c r="DN644" s="157"/>
      <c r="DO644" s="157"/>
      <c r="DP644" s="157"/>
      <c r="DQ644" s="157"/>
      <c r="DR644" s="157"/>
      <c r="DS644" s="157"/>
      <c r="DT644" s="157"/>
      <c r="DU644" s="157"/>
      <c r="DV644" s="157"/>
      <c r="DW644" s="157"/>
      <c r="DX644" s="157"/>
      <c r="DY644" s="157"/>
      <c r="DZ644" s="157"/>
      <c r="EA644" s="157"/>
      <c r="EB644" s="157"/>
      <c r="EC644" s="157"/>
      <c r="ED644" s="157"/>
      <c r="EE644" s="157"/>
    </row>
    <row r="645" spans="1:135" ht="9.75" customHeight="1">
      <c r="A645" s="157"/>
      <c r="B645" s="157"/>
      <c r="C645" s="157"/>
      <c r="D645" s="157"/>
      <c r="E645" s="157"/>
      <c r="F645" s="157"/>
      <c r="G645" s="157"/>
      <c r="H645" s="157"/>
      <c r="I645" s="494"/>
      <c r="J645" s="494"/>
      <c r="K645" s="494"/>
      <c r="L645" s="494"/>
      <c r="M645" s="494"/>
      <c r="N645" s="494"/>
      <c r="O645" s="494"/>
      <c r="P645" s="494"/>
      <c r="Q645" s="494"/>
      <c r="R645" s="494"/>
      <c r="S645" s="494"/>
      <c r="T645" s="494"/>
      <c r="U645" s="494"/>
      <c r="V645" s="494"/>
      <c r="W645" s="494"/>
      <c r="X645" s="494"/>
      <c r="Y645" s="494"/>
      <c r="Z645" s="494"/>
      <c r="AA645" s="494"/>
      <c r="AB645" s="494"/>
      <c r="AH645" s="492"/>
      <c r="AI645" s="157"/>
      <c r="AJ645" s="157"/>
      <c r="AK645" s="525"/>
      <c r="AL645" s="525"/>
      <c r="AM645" s="525"/>
      <c r="AN645" s="157"/>
      <c r="AO645" s="157"/>
      <c r="AP645" s="525"/>
      <c r="AQ645" s="525"/>
      <c r="AR645" s="525"/>
      <c r="AS645" s="525"/>
      <c r="AT645" s="525"/>
      <c r="AU645" s="525"/>
      <c r="AV645" s="525"/>
      <c r="AW645" s="525"/>
      <c r="AX645" s="525"/>
      <c r="AY645" s="525"/>
      <c r="AZ645" s="525"/>
      <c r="BA645" s="157"/>
      <c r="BB645" s="157"/>
      <c r="BC645" s="157"/>
      <c r="BD645" s="157"/>
      <c r="BE645" s="157"/>
      <c r="BF645" s="157"/>
      <c r="BG645" s="157"/>
      <c r="BH645" s="157"/>
      <c r="BI645" s="157"/>
      <c r="BJ645" s="157"/>
      <c r="BK645" s="157"/>
      <c r="BL645" s="157"/>
      <c r="BM645" s="157"/>
      <c r="BN645" s="157"/>
      <c r="BO645" s="157"/>
      <c r="BP645" s="493"/>
      <c r="BQ645" s="157"/>
      <c r="BR645" s="534" t="s">
        <v>405</v>
      </c>
      <c r="BS645" s="157"/>
      <c r="BT645" s="157"/>
      <c r="BU645" s="157"/>
      <c r="BV645" s="157"/>
      <c r="BW645" s="157"/>
      <c r="BX645" s="157"/>
      <c r="BY645" s="157"/>
      <c r="BZ645" s="157"/>
      <c r="CA645" s="157"/>
      <c r="CB645" s="157"/>
      <c r="CC645" s="157"/>
      <c r="CD645" s="157"/>
      <c r="CE645" s="157"/>
      <c r="CF645" s="157"/>
      <c r="CG645" s="157"/>
      <c r="CH645" s="157"/>
      <c r="CI645" s="157"/>
      <c r="CJ645" s="157"/>
      <c r="CK645" s="157"/>
      <c r="CL645" s="157"/>
      <c r="CM645" s="157"/>
      <c r="CN645" s="157"/>
      <c r="CO645" s="157"/>
      <c r="CP645" s="157"/>
      <c r="CQ645" s="157"/>
      <c r="CR645" s="157"/>
      <c r="CS645" s="157"/>
      <c r="CT645" s="157"/>
      <c r="CU645" s="157"/>
      <c r="CV645" s="157"/>
      <c r="CW645" s="157"/>
      <c r="CX645" s="157"/>
      <c r="CY645" s="157"/>
      <c r="CZ645" s="157"/>
      <c r="DA645" s="157"/>
      <c r="DB645" s="157"/>
      <c r="DC645" s="157"/>
      <c r="DD645" s="157"/>
      <c r="DE645" s="157"/>
      <c r="DF645" s="157"/>
      <c r="DG645" s="157"/>
      <c r="DH645" s="157"/>
      <c r="DI645" s="157"/>
      <c r="DJ645" s="157"/>
      <c r="DK645" s="157"/>
      <c r="DL645" s="157"/>
      <c r="DM645" s="157"/>
      <c r="DN645" s="157"/>
      <c r="DO645" s="157"/>
      <c r="DP645" s="157"/>
      <c r="DQ645" s="157"/>
      <c r="DR645" s="157"/>
      <c r="DS645" s="157"/>
      <c r="DT645" s="157"/>
      <c r="DU645" s="157"/>
      <c r="DV645" s="157"/>
      <c r="DW645" s="157"/>
      <c r="DX645" s="157"/>
      <c r="DY645" s="157"/>
      <c r="DZ645" s="157"/>
      <c r="EA645" s="157"/>
      <c r="EB645" s="157"/>
      <c r="EC645" s="157"/>
      <c r="ED645" s="157"/>
      <c r="EE645" s="157"/>
    </row>
    <row r="646" spans="1:135" ht="9.75" customHeight="1">
      <c r="A646" s="157"/>
      <c r="B646" s="157"/>
      <c r="C646" s="157"/>
      <c r="D646" s="157"/>
      <c r="E646" s="157"/>
      <c r="F646" s="157"/>
      <c r="G646" s="157"/>
      <c r="H646" s="157"/>
      <c r="I646" s="494"/>
      <c r="J646" s="494"/>
      <c r="K646" s="494"/>
      <c r="L646" s="494"/>
      <c r="M646" s="494"/>
      <c r="N646" s="494"/>
      <c r="O646" s="494"/>
      <c r="P646" s="494"/>
      <c r="Q646" s="494"/>
      <c r="R646" s="494"/>
      <c r="S646" s="494"/>
      <c r="T646" s="494"/>
      <c r="U646" s="494"/>
      <c r="V646" s="494"/>
      <c r="W646" s="494"/>
      <c r="X646" s="494"/>
      <c r="Y646" s="494"/>
      <c r="Z646" s="494"/>
      <c r="AA646" s="494"/>
      <c r="AB646" s="494"/>
      <c r="AH646" s="492"/>
      <c r="AI646" s="157"/>
      <c r="AJ646" s="157"/>
      <c r="AK646" s="525"/>
      <c r="AL646" s="525"/>
      <c r="AM646" s="525"/>
      <c r="AN646" s="157"/>
      <c r="AO646" s="157"/>
      <c r="AP646" s="525"/>
      <c r="AQ646" s="525"/>
      <c r="AR646" s="525"/>
      <c r="AS646" s="525"/>
      <c r="AT646" s="525"/>
      <c r="AU646" s="525"/>
      <c r="AV646" s="525"/>
      <c r="AW646" s="525"/>
      <c r="AX646" s="525"/>
      <c r="AY646" s="525"/>
      <c r="AZ646" s="525"/>
      <c r="BA646" s="157"/>
      <c r="BB646" s="157"/>
      <c r="BC646" s="157"/>
      <c r="BD646" s="157"/>
      <c r="BE646" s="157"/>
      <c r="BF646" s="157"/>
      <c r="BG646" s="157"/>
      <c r="BH646" s="157"/>
      <c r="BI646" s="157"/>
      <c r="BJ646" s="157"/>
      <c r="BK646" s="157"/>
      <c r="BL646" s="157"/>
      <c r="BM646" s="157"/>
      <c r="BN646" s="157"/>
      <c r="BO646" s="157"/>
      <c r="BP646" s="493"/>
      <c r="BQ646" s="157"/>
      <c r="BR646" s="534" t="s">
        <v>407</v>
      </c>
      <c r="BS646" s="157"/>
      <c r="BT646" s="157"/>
      <c r="BU646" s="157"/>
      <c r="BV646" s="157"/>
      <c r="BW646" s="157"/>
      <c r="BX646" s="157"/>
      <c r="BY646" s="157"/>
      <c r="BZ646" s="157"/>
      <c r="CA646" s="157"/>
      <c r="CB646" s="157"/>
      <c r="CC646" s="157"/>
      <c r="CD646" s="157"/>
      <c r="CE646" s="157"/>
      <c r="CF646" s="157"/>
      <c r="CG646" s="157"/>
      <c r="CH646" s="157"/>
      <c r="CI646" s="157"/>
      <c r="CJ646" s="157"/>
      <c r="CK646" s="157"/>
      <c r="CL646" s="157"/>
      <c r="CM646" s="157"/>
      <c r="CN646" s="157"/>
      <c r="CO646" s="157"/>
      <c r="CP646" s="157"/>
      <c r="CQ646" s="157"/>
      <c r="CR646" s="157"/>
      <c r="CS646" s="157"/>
      <c r="CT646" s="157"/>
      <c r="CU646" s="157"/>
      <c r="CV646" s="157"/>
      <c r="CW646" s="157"/>
      <c r="CX646" s="157"/>
      <c r="CY646" s="157"/>
      <c r="CZ646" s="157"/>
      <c r="DA646" s="157"/>
      <c r="DB646" s="157"/>
      <c r="DC646" s="157"/>
      <c r="DD646" s="157"/>
      <c r="DE646" s="157"/>
      <c r="DF646" s="157"/>
      <c r="DG646" s="157"/>
      <c r="DH646" s="157"/>
      <c r="DI646" s="157"/>
      <c r="DJ646" s="157"/>
      <c r="DK646" s="157"/>
      <c r="DL646" s="157"/>
      <c r="DM646" s="157"/>
      <c r="DN646" s="157"/>
      <c r="DO646" s="157"/>
      <c r="DP646" s="157"/>
      <c r="DQ646" s="157"/>
      <c r="DR646" s="157"/>
      <c r="DS646" s="157"/>
      <c r="DT646" s="157"/>
      <c r="DU646" s="157"/>
      <c r="DV646" s="157"/>
      <c r="DW646" s="157"/>
      <c r="DX646" s="157"/>
      <c r="DY646" s="157"/>
      <c r="DZ646" s="157"/>
      <c r="EA646" s="157"/>
      <c r="EB646" s="157"/>
      <c r="EC646" s="157"/>
      <c r="ED646" s="157"/>
      <c r="EE646" s="157"/>
    </row>
    <row r="647" spans="1:135" ht="9.75" customHeight="1">
      <c r="A647" s="157"/>
      <c r="B647" s="157"/>
      <c r="C647" s="157"/>
      <c r="D647" s="157"/>
      <c r="E647" s="157"/>
      <c r="F647" s="157"/>
      <c r="G647" s="157"/>
      <c r="H647" s="157"/>
      <c r="I647" s="494"/>
      <c r="J647" s="494"/>
      <c r="K647" s="494"/>
      <c r="L647" s="494"/>
      <c r="M647" s="494"/>
      <c r="N647" s="494"/>
      <c r="O647" s="494"/>
      <c r="P647" s="494"/>
      <c r="Q647" s="494"/>
      <c r="R647" s="494"/>
      <c r="S647" s="494"/>
      <c r="T647" s="494"/>
      <c r="U647" s="494"/>
      <c r="V647" s="494"/>
      <c r="W647" s="494"/>
      <c r="X647" s="494"/>
      <c r="Y647" s="494"/>
      <c r="Z647" s="494"/>
      <c r="AA647" s="494"/>
      <c r="AB647" s="494"/>
      <c r="AH647" s="492"/>
      <c r="AI647" s="157"/>
      <c r="AJ647" s="157"/>
      <c r="AK647" s="525"/>
      <c r="AL647" s="525"/>
      <c r="AM647" s="525"/>
      <c r="AN647" s="157"/>
      <c r="AO647" s="157"/>
      <c r="AP647" s="525"/>
      <c r="AQ647" s="525"/>
      <c r="AR647" s="525"/>
      <c r="AS647" s="525"/>
      <c r="AT647" s="525"/>
      <c r="AU647" s="525"/>
      <c r="AV647" s="525"/>
      <c r="AW647" s="525"/>
      <c r="AX647" s="525"/>
      <c r="AY647" s="525"/>
      <c r="AZ647" s="525"/>
      <c r="BA647" s="157"/>
      <c r="BB647" s="157"/>
      <c r="BC647" s="157"/>
      <c r="BD647" s="157"/>
      <c r="BE647" s="157"/>
      <c r="BF647" s="157"/>
      <c r="BG647" s="157"/>
      <c r="BH647" s="157"/>
      <c r="BI647" s="157"/>
      <c r="BJ647" s="157"/>
      <c r="BK647" s="157"/>
      <c r="BL647" s="157"/>
      <c r="BM647" s="157"/>
      <c r="BN647" s="157"/>
      <c r="BO647" s="157"/>
      <c r="BP647" s="493"/>
      <c r="BQ647" s="157"/>
      <c r="BR647" s="534" t="s">
        <v>408</v>
      </c>
      <c r="BS647" s="157"/>
      <c r="BT647" s="157"/>
      <c r="BU647" s="157"/>
      <c r="BV647" s="157"/>
      <c r="BW647" s="157"/>
      <c r="BX647" s="157"/>
      <c r="BY647" s="157"/>
      <c r="BZ647" s="157"/>
      <c r="CA647" s="157"/>
      <c r="CB647" s="157"/>
      <c r="CC647" s="157"/>
      <c r="CD647" s="157"/>
      <c r="CE647" s="157"/>
      <c r="CF647" s="157"/>
      <c r="CG647" s="157"/>
      <c r="CH647" s="157"/>
      <c r="CI647" s="157"/>
      <c r="CJ647" s="157"/>
      <c r="CK647" s="157"/>
      <c r="CL647" s="157"/>
      <c r="CM647" s="157"/>
      <c r="CN647" s="157"/>
      <c r="CO647" s="157"/>
      <c r="CP647" s="157"/>
      <c r="CQ647" s="157"/>
      <c r="CR647" s="157"/>
      <c r="CS647" s="157"/>
      <c r="CT647" s="157"/>
      <c r="CU647" s="157"/>
      <c r="CV647" s="157"/>
      <c r="CW647" s="157"/>
      <c r="CX647" s="157"/>
      <c r="CY647" s="157"/>
      <c r="CZ647" s="157"/>
      <c r="DA647" s="157"/>
      <c r="DB647" s="157"/>
      <c r="DC647" s="157"/>
      <c r="DD647" s="157"/>
      <c r="DE647" s="157"/>
      <c r="DF647" s="157"/>
      <c r="DG647" s="157"/>
      <c r="DH647" s="157"/>
      <c r="DI647" s="157"/>
      <c r="DJ647" s="157"/>
      <c r="DK647" s="157"/>
      <c r="DL647" s="157"/>
      <c r="DM647" s="157"/>
      <c r="DN647" s="157"/>
      <c r="DO647" s="157"/>
      <c r="DP647" s="157"/>
      <c r="DQ647" s="157"/>
      <c r="DR647" s="157"/>
      <c r="DS647" s="157"/>
      <c r="DT647" s="157"/>
      <c r="DU647" s="157"/>
      <c r="DV647" s="157"/>
      <c r="DW647" s="157"/>
      <c r="DX647" s="157"/>
      <c r="DY647" s="157"/>
      <c r="DZ647" s="157"/>
      <c r="EA647" s="157"/>
      <c r="EB647" s="157"/>
      <c r="EC647" s="157"/>
      <c r="ED647" s="157"/>
      <c r="EE647" s="157"/>
    </row>
    <row r="648" spans="1:135" ht="9.75" customHeight="1">
      <c r="A648" s="157"/>
      <c r="B648" s="157"/>
      <c r="C648" s="157"/>
      <c r="D648" s="157"/>
      <c r="E648" s="157"/>
      <c r="F648" s="157"/>
      <c r="G648" s="157"/>
      <c r="H648" s="157"/>
      <c r="I648" s="494"/>
      <c r="J648" s="494"/>
      <c r="K648" s="494"/>
      <c r="L648" s="494"/>
      <c r="M648" s="494"/>
      <c r="N648" s="494"/>
      <c r="O648" s="494"/>
      <c r="P648" s="494"/>
      <c r="Q648" s="494"/>
      <c r="R648" s="494"/>
      <c r="S648" s="494"/>
      <c r="T648" s="494"/>
      <c r="U648" s="494"/>
      <c r="V648" s="494"/>
      <c r="W648" s="494"/>
      <c r="X648" s="494"/>
      <c r="Y648" s="494"/>
      <c r="Z648" s="494"/>
      <c r="AA648" s="494"/>
      <c r="AB648" s="494"/>
      <c r="AH648" s="492"/>
      <c r="AI648" s="157"/>
      <c r="AJ648" s="157"/>
      <c r="AK648" s="525"/>
      <c r="AL648" s="525"/>
      <c r="AM648" s="525"/>
      <c r="AN648" s="157"/>
      <c r="AO648" s="157"/>
      <c r="AP648" s="525"/>
      <c r="AQ648" s="525"/>
      <c r="AR648" s="525"/>
      <c r="AS648" s="525"/>
      <c r="AT648" s="525"/>
      <c r="AU648" s="525"/>
      <c r="AV648" s="525"/>
      <c r="AW648" s="525"/>
      <c r="AX648" s="525"/>
      <c r="AY648" s="525"/>
      <c r="AZ648" s="525"/>
      <c r="BA648" s="157"/>
      <c r="BB648" s="157"/>
      <c r="BC648" s="157"/>
      <c r="BD648" s="157"/>
      <c r="BE648" s="157"/>
      <c r="BF648" s="157"/>
      <c r="BG648" s="157"/>
      <c r="BH648" s="157"/>
      <c r="BI648" s="157"/>
      <c r="BJ648" s="157"/>
      <c r="BK648" s="157"/>
      <c r="BL648" s="157"/>
      <c r="BM648" s="157"/>
      <c r="BN648" s="157"/>
      <c r="BO648" s="157"/>
      <c r="BP648" s="493"/>
      <c r="BQ648" s="157"/>
      <c r="BR648" s="534" t="s">
        <v>411</v>
      </c>
      <c r="BS648" s="157"/>
      <c r="BT648" s="157"/>
      <c r="BU648" s="157"/>
      <c r="BV648" s="157"/>
      <c r="BW648" s="157"/>
      <c r="BX648" s="157"/>
      <c r="BY648" s="157"/>
      <c r="BZ648" s="157"/>
      <c r="CA648" s="157"/>
      <c r="CB648" s="157"/>
      <c r="CC648" s="157"/>
      <c r="CD648" s="157"/>
      <c r="CE648" s="157"/>
      <c r="CF648" s="157"/>
      <c r="CG648" s="157"/>
      <c r="CH648" s="157"/>
      <c r="CI648" s="157"/>
      <c r="CJ648" s="157"/>
      <c r="CK648" s="157"/>
      <c r="CL648" s="157"/>
      <c r="CM648" s="157"/>
      <c r="CN648" s="157"/>
      <c r="CO648" s="157"/>
      <c r="CP648" s="157"/>
      <c r="CQ648" s="157"/>
      <c r="CR648" s="157"/>
      <c r="CS648" s="157"/>
      <c r="CT648" s="157"/>
      <c r="CU648" s="157"/>
      <c r="CV648" s="157"/>
      <c r="CW648" s="157"/>
      <c r="CX648" s="157"/>
      <c r="CY648" s="157"/>
      <c r="CZ648" s="157"/>
      <c r="DA648" s="157"/>
      <c r="DB648" s="157"/>
      <c r="DC648" s="157"/>
      <c r="DD648" s="157"/>
      <c r="DE648" s="157"/>
      <c r="DF648" s="157"/>
      <c r="DG648" s="157"/>
      <c r="DH648" s="157"/>
      <c r="DI648" s="157"/>
      <c r="DJ648" s="157"/>
      <c r="DK648" s="157"/>
      <c r="DL648" s="157"/>
      <c r="DM648" s="157"/>
      <c r="DN648" s="157"/>
      <c r="DO648" s="157"/>
      <c r="DP648" s="157"/>
      <c r="DQ648" s="157"/>
      <c r="DR648" s="157"/>
      <c r="DS648" s="157"/>
      <c r="DT648" s="157"/>
      <c r="DU648" s="157"/>
      <c r="DV648" s="157"/>
      <c r="DW648" s="157"/>
      <c r="DX648" s="157"/>
      <c r="DY648" s="157"/>
      <c r="DZ648" s="157"/>
      <c r="EA648" s="157"/>
      <c r="EB648" s="157"/>
      <c r="EC648" s="157"/>
      <c r="ED648" s="157"/>
      <c r="EE648" s="157"/>
    </row>
    <row r="649" spans="1:135" ht="9.75" customHeight="1">
      <c r="A649" s="157"/>
      <c r="B649" s="157"/>
      <c r="C649" s="157"/>
      <c r="D649" s="157"/>
      <c r="E649" s="157"/>
      <c r="F649" s="157"/>
      <c r="G649" s="157"/>
      <c r="H649" s="157"/>
      <c r="I649" s="494"/>
      <c r="J649" s="494"/>
      <c r="K649" s="494"/>
      <c r="L649" s="494"/>
      <c r="M649" s="494"/>
      <c r="N649" s="494"/>
      <c r="O649" s="494"/>
      <c r="P649" s="494"/>
      <c r="Q649" s="494"/>
      <c r="R649" s="494"/>
      <c r="S649" s="494"/>
      <c r="T649" s="494"/>
      <c r="U649" s="494"/>
      <c r="V649" s="494"/>
      <c r="W649" s="494"/>
      <c r="X649" s="494"/>
      <c r="Y649" s="494"/>
      <c r="Z649" s="494"/>
      <c r="AA649" s="494"/>
      <c r="AB649" s="494"/>
      <c r="AH649" s="492"/>
      <c r="AI649" s="157"/>
      <c r="AJ649" s="157"/>
      <c r="AK649" s="525"/>
      <c r="AL649" s="525"/>
      <c r="AM649" s="525"/>
      <c r="AN649" s="157"/>
      <c r="AO649" s="157"/>
      <c r="AP649" s="525"/>
      <c r="AQ649" s="525"/>
      <c r="AR649" s="525"/>
      <c r="AS649" s="525"/>
      <c r="AT649" s="525"/>
      <c r="AU649" s="525"/>
      <c r="AV649" s="525"/>
      <c r="AW649" s="525"/>
      <c r="AX649" s="525"/>
      <c r="AY649" s="525"/>
      <c r="AZ649" s="525"/>
      <c r="BA649" s="157"/>
      <c r="BB649" s="157"/>
      <c r="BC649" s="157"/>
      <c r="BD649" s="157"/>
      <c r="BE649" s="157"/>
      <c r="BF649" s="157"/>
      <c r="BG649" s="157"/>
      <c r="BH649" s="157"/>
      <c r="BI649" s="157"/>
      <c r="BJ649" s="157"/>
      <c r="BK649" s="157"/>
      <c r="BL649" s="157"/>
      <c r="BM649" s="157"/>
      <c r="BN649" s="157"/>
      <c r="BO649" s="157"/>
      <c r="BP649" s="493"/>
      <c r="BQ649" s="157"/>
      <c r="BR649" s="493"/>
      <c r="BS649" s="157"/>
      <c r="BT649" s="157"/>
      <c r="BU649" s="157" t="s">
        <v>412</v>
      </c>
      <c r="BV649" s="157"/>
      <c r="BW649" s="157"/>
      <c r="BX649" s="157"/>
      <c r="BY649" s="157"/>
      <c r="BZ649" s="157"/>
      <c r="CA649" s="157"/>
      <c r="CB649" s="157"/>
      <c r="CC649" s="157"/>
      <c r="CD649" s="157"/>
      <c r="CE649" s="157"/>
      <c r="CF649" s="157"/>
      <c r="CG649" s="157"/>
      <c r="CH649" s="157"/>
      <c r="CI649" s="157"/>
      <c r="CJ649" s="157"/>
      <c r="CK649" s="157"/>
      <c r="CL649" s="157"/>
      <c r="CM649" s="157"/>
      <c r="CN649" s="157"/>
      <c r="CO649" s="157"/>
      <c r="CP649" s="157"/>
      <c r="CQ649" s="157"/>
      <c r="CR649" s="157"/>
      <c r="CS649" s="157"/>
      <c r="CT649" s="157"/>
      <c r="CU649" s="157"/>
      <c r="CV649" s="157"/>
      <c r="CW649" s="157"/>
      <c r="CX649" s="157"/>
      <c r="CY649" s="157"/>
      <c r="CZ649" s="157"/>
      <c r="DA649" s="157"/>
      <c r="DB649" s="157"/>
      <c r="DC649" s="157"/>
      <c r="DD649" s="157"/>
      <c r="DE649" s="157"/>
      <c r="DF649" s="157"/>
      <c r="DG649" s="157"/>
      <c r="DH649" s="157"/>
      <c r="DI649" s="157"/>
      <c r="DJ649" s="157"/>
      <c r="DK649" s="157"/>
      <c r="DL649" s="157"/>
      <c r="DM649" s="157"/>
      <c r="DN649" s="157"/>
      <c r="DO649" s="157"/>
      <c r="DP649" s="157"/>
      <c r="DQ649" s="157"/>
      <c r="DR649" s="157"/>
      <c r="DS649" s="157"/>
      <c r="DT649" s="157"/>
      <c r="DU649" s="157"/>
      <c r="DV649" s="157"/>
      <c r="DW649" s="157"/>
      <c r="DX649" s="157"/>
      <c r="DY649" s="157"/>
      <c r="DZ649" s="157"/>
      <c r="EA649" s="157"/>
      <c r="EB649" s="157"/>
      <c r="EC649" s="157"/>
      <c r="ED649" s="157"/>
      <c r="EE649" s="157"/>
    </row>
    <row r="650" spans="1:135" ht="9.75" customHeight="1">
      <c r="A650" s="157"/>
      <c r="B650" s="157"/>
      <c r="C650" s="157"/>
      <c r="D650" s="157"/>
      <c r="E650" s="157"/>
      <c r="F650" s="157"/>
      <c r="G650" s="157"/>
      <c r="H650" s="157"/>
      <c r="I650" s="494"/>
      <c r="J650" s="494"/>
      <c r="K650" s="494"/>
      <c r="L650" s="494"/>
      <c r="M650" s="494"/>
      <c r="N650" s="494"/>
      <c r="O650" s="494"/>
      <c r="P650" s="494"/>
      <c r="Q650" s="494"/>
      <c r="R650" s="494"/>
      <c r="S650" s="494"/>
      <c r="T650" s="494"/>
      <c r="U650" s="494"/>
      <c r="V650" s="494"/>
      <c r="W650" s="494"/>
      <c r="X650" s="494"/>
      <c r="Y650" s="494"/>
      <c r="Z650" s="494"/>
      <c r="AA650" s="494"/>
      <c r="AB650" s="494"/>
      <c r="AH650" s="492"/>
      <c r="AI650" s="157"/>
      <c r="AJ650" s="157"/>
      <c r="AK650" s="525"/>
      <c r="AL650" s="525"/>
      <c r="AM650" s="525"/>
      <c r="AN650" s="157"/>
      <c r="AO650" s="157"/>
      <c r="AP650" s="525"/>
      <c r="AQ650" s="525"/>
      <c r="AR650" s="525"/>
      <c r="AS650" s="525"/>
      <c r="AT650" s="525"/>
      <c r="AU650" s="525"/>
      <c r="AV650" s="525"/>
      <c r="AW650" s="525"/>
      <c r="AX650" s="525"/>
      <c r="AY650" s="525"/>
      <c r="AZ650" s="525"/>
      <c r="BA650" s="157"/>
      <c r="BB650" s="157"/>
      <c r="BC650" s="157"/>
      <c r="BD650" s="157"/>
      <c r="BE650" s="157"/>
      <c r="BF650" s="157"/>
      <c r="BG650" s="157"/>
      <c r="BH650" s="157"/>
      <c r="BI650" s="157"/>
      <c r="BJ650" s="157"/>
      <c r="BK650" s="157"/>
      <c r="BL650" s="157"/>
      <c r="BM650" s="157"/>
      <c r="BN650" s="157"/>
      <c r="BO650" s="157"/>
      <c r="BP650" s="493"/>
      <c r="BQ650" s="157"/>
      <c r="BR650" s="494"/>
      <c r="BS650" s="157"/>
      <c r="BT650" s="157"/>
      <c r="BU650" s="157" t="s">
        <v>414</v>
      </c>
      <c r="BV650" s="157"/>
      <c r="BW650" s="157"/>
      <c r="BX650" s="157"/>
      <c r="BY650" s="157"/>
      <c r="BZ650" s="157"/>
      <c r="CA650" s="157"/>
      <c r="CB650" s="157"/>
      <c r="CC650" s="157"/>
      <c r="CD650" s="157"/>
      <c r="CE650" s="157"/>
      <c r="CF650" s="157"/>
      <c r="CG650" s="157"/>
      <c r="CH650" s="157"/>
      <c r="CI650" s="157"/>
      <c r="CJ650" s="157"/>
      <c r="CK650" s="157"/>
      <c r="CL650" s="157"/>
      <c r="CM650" s="157"/>
      <c r="CN650" s="157"/>
      <c r="CO650" s="157"/>
      <c r="CP650" s="157"/>
      <c r="CQ650" s="157"/>
      <c r="CR650" s="157"/>
      <c r="CS650" s="157"/>
      <c r="CT650" s="157"/>
      <c r="CU650" s="157"/>
      <c r="CV650" s="157"/>
      <c r="CW650" s="157"/>
      <c r="CX650" s="157"/>
      <c r="CY650" s="157"/>
      <c r="CZ650" s="157"/>
      <c r="DA650" s="157"/>
      <c r="DB650" s="157"/>
      <c r="DC650" s="157"/>
      <c r="DD650" s="157"/>
      <c r="DE650" s="157"/>
      <c r="DF650" s="157"/>
      <c r="DG650" s="157"/>
      <c r="DH650" s="157"/>
      <c r="DI650" s="157"/>
      <c r="DJ650" s="157"/>
      <c r="DK650" s="157"/>
      <c r="DL650" s="157"/>
      <c r="DM650" s="157"/>
      <c r="DN650" s="157"/>
      <c r="DO650" s="157"/>
      <c r="DP650" s="157"/>
      <c r="DQ650" s="157"/>
      <c r="DR650" s="157"/>
      <c r="DS650" s="157"/>
      <c r="DT650" s="157"/>
      <c r="DU650" s="157"/>
      <c r="DV650" s="157"/>
      <c r="DW650" s="157"/>
      <c r="DX650" s="157"/>
      <c r="DY650" s="157"/>
      <c r="DZ650" s="157"/>
      <c r="EA650" s="157"/>
      <c r="EB650" s="157"/>
      <c r="EC650" s="157"/>
      <c r="ED650" s="157"/>
      <c r="EE650" s="157"/>
    </row>
    <row r="651" spans="1:135" ht="9.75" customHeight="1">
      <c r="A651" s="157"/>
      <c r="B651" s="157"/>
      <c r="C651" s="157"/>
      <c r="D651" s="157"/>
      <c r="E651" s="157"/>
      <c r="F651" s="157"/>
      <c r="G651" s="157"/>
      <c r="H651" s="157"/>
      <c r="I651" s="494"/>
      <c r="J651" s="494"/>
      <c r="K651" s="494"/>
      <c r="L651" s="494"/>
      <c r="M651" s="494"/>
      <c r="N651" s="494"/>
      <c r="O651" s="494"/>
      <c r="P651" s="494"/>
      <c r="Q651" s="494"/>
      <c r="R651" s="494"/>
      <c r="S651" s="494"/>
      <c r="T651" s="494"/>
      <c r="U651" s="494"/>
      <c r="V651" s="494"/>
      <c r="W651" s="494"/>
      <c r="X651" s="494"/>
      <c r="Y651" s="494"/>
      <c r="Z651" s="494"/>
      <c r="AA651" s="494"/>
      <c r="AB651" s="494"/>
      <c r="AH651" s="492"/>
      <c r="AI651" s="157"/>
      <c r="AJ651" s="157"/>
      <c r="AK651" s="525"/>
      <c r="AL651" s="525"/>
      <c r="AM651" s="525"/>
      <c r="AN651" s="157"/>
      <c r="AO651" s="157"/>
      <c r="AP651" s="525"/>
      <c r="AQ651" s="525"/>
      <c r="AR651" s="525"/>
      <c r="AS651" s="525"/>
      <c r="AT651" s="525"/>
      <c r="AU651" s="525"/>
      <c r="AV651" s="525"/>
      <c r="AW651" s="525"/>
      <c r="AX651" s="525"/>
      <c r="AY651" s="525"/>
      <c r="AZ651" s="525"/>
      <c r="BA651" s="157"/>
      <c r="BB651" s="157"/>
      <c r="BC651" s="157"/>
      <c r="BD651" s="157"/>
      <c r="BE651" s="157"/>
      <c r="BF651" s="157"/>
      <c r="BG651" s="157"/>
      <c r="BH651" s="157"/>
      <c r="BI651" s="157"/>
      <c r="BJ651" s="157"/>
      <c r="BK651" s="157"/>
      <c r="BL651" s="157"/>
      <c r="BM651" s="157"/>
      <c r="BN651" s="157"/>
      <c r="BO651" s="157"/>
      <c r="BP651" s="493"/>
      <c r="BQ651" s="157"/>
      <c r="BR651" s="494"/>
      <c r="BS651" s="157"/>
      <c r="BT651" s="157"/>
      <c r="BU651" s="157" t="s">
        <v>413</v>
      </c>
      <c r="BV651" s="157"/>
      <c r="BW651" s="157"/>
      <c r="BX651" s="157"/>
      <c r="BY651" s="157"/>
      <c r="BZ651" s="157"/>
      <c r="CA651" s="157"/>
      <c r="CB651" s="157"/>
      <c r="CC651" s="157"/>
      <c r="CD651" s="157"/>
      <c r="CE651" s="157"/>
      <c r="CF651" s="157"/>
      <c r="CG651" s="157"/>
      <c r="CH651" s="157"/>
      <c r="CI651" s="157"/>
      <c r="CJ651" s="157"/>
      <c r="CK651" s="157"/>
      <c r="CL651" s="157"/>
      <c r="CM651" s="157"/>
      <c r="CN651" s="157"/>
      <c r="CO651" s="157"/>
      <c r="CP651" s="157"/>
      <c r="CQ651" s="157"/>
      <c r="CR651" s="157"/>
      <c r="CS651" s="157"/>
      <c r="CT651" s="157"/>
      <c r="CU651" s="157"/>
      <c r="CV651" s="157"/>
      <c r="CW651" s="157"/>
      <c r="CX651" s="157"/>
      <c r="CY651" s="157"/>
      <c r="CZ651" s="157"/>
      <c r="DA651" s="157"/>
      <c r="DB651" s="157"/>
      <c r="DC651" s="157"/>
      <c r="DD651" s="157"/>
      <c r="DE651" s="157"/>
      <c r="DF651" s="157"/>
      <c r="DG651" s="157"/>
      <c r="DH651" s="157"/>
      <c r="DI651" s="157"/>
      <c r="DJ651" s="157"/>
      <c r="DK651" s="157"/>
      <c r="DL651" s="157"/>
      <c r="DM651" s="157"/>
      <c r="DN651" s="157"/>
      <c r="DO651" s="157"/>
      <c r="DP651" s="157"/>
      <c r="DQ651" s="157"/>
      <c r="DR651" s="157"/>
      <c r="DS651" s="157"/>
      <c r="DT651" s="157"/>
      <c r="DU651" s="157"/>
      <c r="DV651" s="157"/>
      <c r="DW651" s="157"/>
      <c r="DX651" s="157"/>
      <c r="DY651" s="157"/>
      <c r="DZ651" s="157"/>
      <c r="EA651" s="157"/>
      <c r="EB651" s="157"/>
      <c r="EC651" s="157"/>
      <c r="ED651" s="157"/>
      <c r="EE651" s="157"/>
    </row>
    <row r="652" spans="1:135" ht="9.75" customHeight="1">
      <c r="A652" s="157"/>
      <c r="B652" s="157"/>
      <c r="C652" s="157"/>
      <c r="D652" s="157"/>
      <c r="E652" s="157"/>
      <c r="F652" s="157"/>
      <c r="G652" s="157"/>
      <c r="H652" s="157"/>
      <c r="I652" s="494"/>
      <c r="J652" s="494"/>
      <c r="K652" s="494"/>
      <c r="L652" s="494"/>
      <c r="M652" s="494"/>
      <c r="N652" s="494"/>
      <c r="O652" s="494"/>
      <c r="P652" s="494"/>
      <c r="Q652" s="494"/>
      <c r="R652" s="494"/>
      <c r="S652" s="494"/>
      <c r="T652" s="494"/>
      <c r="U652" s="494"/>
      <c r="V652" s="494"/>
      <c r="W652" s="494"/>
      <c r="X652" s="494"/>
      <c r="Y652" s="494"/>
      <c r="Z652" s="494"/>
      <c r="AA652" s="494"/>
      <c r="AB652" s="494"/>
      <c r="AH652" s="492"/>
      <c r="AI652" s="157"/>
      <c r="AJ652" s="157"/>
      <c r="AK652" s="525"/>
      <c r="AL652" s="525"/>
      <c r="AM652" s="525"/>
      <c r="AN652" s="157"/>
      <c r="AO652" s="157"/>
      <c r="AP652" s="525"/>
      <c r="AQ652" s="525"/>
      <c r="AR652" s="525"/>
      <c r="AS652" s="525"/>
      <c r="AT652" s="525"/>
      <c r="AU652" s="525"/>
      <c r="AV652" s="525"/>
      <c r="AW652" s="525"/>
      <c r="AX652" s="525"/>
      <c r="AY652" s="525"/>
      <c r="AZ652" s="525"/>
      <c r="BA652" s="157"/>
      <c r="BB652" s="157"/>
      <c r="BC652" s="157"/>
      <c r="BD652" s="157"/>
      <c r="BE652" s="157"/>
      <c r="BF652" s="157"/>
      <c r="BG652" s="157"/>
      <c r="BH652" s="157"/>
      <c r="BI652" s="157"/>
      <c r="BJ652" s="157"/>
      <c r="BK652" s="157"/>
      <c r="BL652" s="157"/>
      <c r="BM652" s="157"/>
      <c r="BN652" s="157"/>
      <c r="BO652" s="157"/>
      <c r="BP652" s="493"/>
      <c r="BQ652" s="157"/>
      <c r="BR652" s="494"/>
      <c r="BS652" s="157"/>
      <c r="BT652" s="157"/>
      <c r="BU652" s="157" t="s">
        <v>418</v>
      </c>
      <c r="BV652" s="157"/>
      <c r="BW652" s="157"/>
      <c r="BX652" s="157"/>
      <c r="BY652" s="157"/>
      <c r="BZ652" s="157"/>
      <c r="CA652" s="157"/>
      <c r="CB652" s="157"/>
      <c r="CC652" s="157"/>
      <c r="CD652" s="157"/>
      <c r="CE652" s="157"/>
      <c r="CF652" s="157"/>
      <c r="CG652" s="157"/>
      <c r="CH652" s="157"/>
      <c r="CI652" s="157"/>
      <c r="CJ652" s="157"/>
      <c r="CK652" s="157"/>
      <c r="CL652" s="157"/>
      <c r="CM652" s="157"/>
      <c r="CN652" s="157"/>
      <c r="CO652" s="157"/>
      <c r="CP652" s="157"/>
      <c r="CQ652" s="157"/>
      <c r="CR652" s="157"/>
      <c r="CS652" s="157"/>
      <c r="CT652" s="157"/>
      <c r="CU652" s="157"/>
      <c r="CV652" s="157"/>
      <c r="CW652" s="157"/>
      <c r="CX652" s="157"/>
      <c r="CY652" s="157"/>
      <c r="CZ652" s="157"/>
      <c r="DA652" s="157"/>
      <c r="DB652" s="157"/>
      <c r="DC652" s="157"/>
      <c r="DD652" s="157"/>
      <c r="DE652" s="157"/>
      <c r="DF652" s="157"/>
      <c r="DG652" s="157"/>
      <c r="DH652" s="157"/>
      <c r="DI652" s="157"/>
      <c r="DJ652" s="157"/>
      <c r="DK652" s="157"/>
      <c r="DL652" s="157"/>
      <c r="DM652" s="157"/>
      <c r="DN652" s="157"/>
      <c r="DO652" s="157"/>
      <c r="DP652" s="157"/>
      <c r="DQ652" s="157"/>
      <c r="DR652" s="157"/>
      <c r="DS652" s="157"/>
      <c r="DT652" s="157"/>
      <c r="DU652" s="157"/>
      <c r="DV652" s="157"/>
      <c r="DW652" s="157"/>
      <c r="DX652" s="157"/>
      <c r="DY652" s="157"/>
      <c r="DZ652" s="157"/>
      <c r="EA652" s="157"/>
      <c r="EB652" s="157"/>
      <c r="EC652" s="157"/>
      <c r="ED652" s="157"/>
      <c r="EE652" s="157"/>
    </row>
    <row r="653" spans="1:135" ht="9.75" customHeight="1">
      <c r="A653" s="157"/>
      <c r="B653" s="157"/>
      <c r="C653" s="157"/>
      <c r="D653" s="157"/>
      <c r="E653" s="157"/>
      <c r="F653" s="157"/>
      <c r="G653" s="157"/>
      <c r="H653" s="157"/>
      <c r="I653" s="494"/>
      <c r="J653" s="494"/>
      <c r="K653" s="494"/>
      <c r="L653" s="494"/>
      <c r="M653" s="494"/>
      <c r="N653" s="494"/>
      <c r="O653" s="494"/>
      <c r="P653" s="494"/>
      <c r="Q653" s="494"/>
      <c r="R653" s="494"/>
      <c r="S653" s="494"/>
      <c r="T653" s="494"/>
      <c r="U653" s="494"/>
      <c r="V653" s="494"/>
      <c r="W653" s="494"/>
      <c r="X653" s="494"/>
      <c r="Y653" s="494"/>
      <c r="Z653" s="494"/>
      <c r="AA653" s="494"/>
      <c r="AB653" s="494"/>
      <c r="AH653" s="492"/>
      <c r="AI653" s="157"/>
      <c r="AJ653" s="157"/>
      <c r="AK653" s="525"/>
      <c r="AL653" s="525"/>
      <c r="AM653" s="525"/>
      <c r="AN653" s="157"/>
      <c r="AO653" s="157"/>
      <c r="AP653" s="525"/>
      <c r="AQ653" s="525"/>
      <c r="AR653" s="525"/>
      <c r="AS653" s="525"/>
      <c r="AT653" s="525"/>
      <c r="AU653" s="525"/>
      <c r="AV653" s="525"/>
      <c r="AW653" s="525"/>
      <c r="AX653" s="525"/>
      <c r="AY653" s="525"/>
      <c r="AZ653" s="525"/>
      <c r="BA653" s="157"/>
      <c r="BB653" s="157"/>
      <c r="BC653" s="157"/>
      <c r="BD653" s="157"/>
      <c r="BE653" s="157"/>
      <c r="BF653" s="157"/>
      <c r="BG653" s="157"/>
      <c r="BH653" s="157"/>
      <c r="BI653" s="157"/>
      <c r="BJ653" s="157"/>
      <c r="BK653" s="157"/>
      <c r="BL653" s="157"/>
      <c r="BM653" s="157"/>
      <c r="BN653" s="157"/>
      <c r="BO653" s="157"/>
      <c r="BP653" s="493"/>
      <c r="BQ653" s="157"/>
      <c r="BR653" s="494"/>
      <c r="BS653" s="157"/>
      <c r="BT653" s="157"/>
      <c r="BU653" s="157" t="s">
        <v>416</v>
      </c>
      <c r="BV653" s="157"/>
      <c r="BW653" s="157"/>
      <c r="BX653" s="157"/>
      <c r="BY653" s="157"/>
      <c r="BZ653" s="157"/>
      <c r="CA653" s="157"/>
      <c r="CB653" s="157"/>
      <c r="CC653" s="157"/>
      <c r="CD653" s="157"/>
      <c r="CE653" s="157"/>
      <c r="CF653" s="157"/>
      <c r="CG653" s="157"/>
      <c r="CH653" s="157"/>
      <c r="CI653" s="157"/>
      <c r="CJ653" s="157"/>
      <c r="CK653" s="157"/>
      <c r="CL653" s="157"/>
      <c r="CM653" s="157"/>
      <c r="CN653" s="157"/>
      <c r="CO653" s="157"/>
      <c r="CP653" s="157"/>
      <c r="CQ653" s="157"/>
      <c r="CR653" s="157"/>
      <c r="CS653" s="157"/>
      <c r="CT653" s="157"/>
      <c r="CU653" s="157"/>
      <c r="CV653" s="157"/>
      <c r="CW653" s="157"/>
      <c r="CX653" s="157"/>
      <c r="CY653" s="157"/>
      <c r="CZ653" s="157"/>
      <c r="DA653" s="157"/>
      <c r="DB653" s="157"/>
      <c r="DC653" s="157"/>
      <c r="DD653" s="157"/>
      <c r="DE653" s="157"/>
      <c r="DF653" s="157"/>
      <c r="DG653" s="157"/>
      <c r="DH653" s="157"/>
      <c r="DI653" s="157"/>
      <c r="DJ653" s="157"/>
      <c r="DK653" s="157"/>
      <c r="DL653" s="157"/>
      <c r="DM653" s="157"/>
      <c r="DN653" s="157"/>
      <c r="DO653" s="157"/>
      <c r="DP653" s="157"/>
      <c r="DQ653" s="157"/>
      <c r="DR653" s="157"/>
      <c r="DS653" s="157"/>
      <c r="DT653" s="157"/>
      <c r="DU653" s="157"/>
      <c r="DV653" s="157"/>
      <c r="DW653" s="157"/>
      <c r="DX653" s="157"/>
      <c r="DY653" s="157"/>
      <c r="DZ653" s="157"/>
      <c r="EA653" s="157"/>
      <c r="EB653" s="157"/>
      <c r="EC653" s="157"/>
      <c r="ED653" s="157"/>
      <c r="EE653" s="157"/>
    </row>
    <row r="654" spans="1:135" ht="9.75" customHeight="1">
      <c r="A654" s="157"/>
      <c r="B654" s="157"/>
      <c r="C654" s="157"/>
      <c r="D654" s="157"/>
      <c r="E654" s="157"/>
      <c r="F654" s="157"/>
      <c r="G654" s="157"/>
      <c r="H654" s="157"/>
      <c r="I654" s="494"/>
      <c r="J654" s="494"/>
      <c r="K654" s="494"/>
      <c r="L654" s="494"/>
      <c r="M654" s="494"/>
      <c r="N654" s="494"/>
      <c r="O654" s="494"/>
      <c r="P654" s="494"/>
      <c r="Q654" s="494"/>
      <c r="R654" s="494"/>
      <c r="S654" s="494"/>
      <c r="T654" s="494"/>
      <c r="U654" s="494"/>
      <c r="V654" s="494"/>
      <c r="W654" s="494"/>
      <c r="X654" s="494"/>
      <c r="Y654" s="494"/>
      <c r="Z654" s="494"/>
      <c r="AA654" s="494"/>
      <c r="AB654" s="494"/>
      <c r="AH654" s="492"/>
      <c r="AI654" s="157"/>
      <c r="AJ654" s="157"/>
      <c r="AK654" s="525"/>
      <c r="AL654" s="525"/>
      <c r="AM654" s="525"/>
      <c r="AN654" s="157"/>
      <c r="AO654" s="157"/>
      <c r="AP654" s="525"/>
      <c r="AQ654" s="525"/>
      <c r="AR654" s="525"/>
      <c r="AS654" s="525"/>
      <c r="AT654" s="525"/>
      <c r="AU654" s="525"/>
      <c r="AV654" s="525"/>
      <c r="AW654" s="525"/>
      <c r="AX654" s="525"/>
      <c r="AY654" s="525"/>
      <c r="AZ654" s="525"/>
      <c r="BA654" s="157"/>
      <c r="BB654" s="157"/>
      <c r="BC654" s="157"/>
      <c r="BD654" s="157"/>
      <c r="BE654" s="157"/>
      <c r="BF654" s="157"/>
      <c r="BG654" s="157"/>
      <c r="BH654" s="157"/>
      <c r="BI654" s="157"/>
      <c r="BJ654" s="157"/>
      <c r="BK654" s="157"/>
      <c r="BL654" s="157"/>
      <c r="BM654" s="157"/>
      <c r="BN654" s="157"/>
      <c r="BO654" s="157"/>
      <c r="BP654" s="493"/>
      <c r="BQ654" s="157"/>
      <c r="BR654" s="494"/>
      <c r="BS654" s="157"/>
      <c r="BT654" s="157"/>
      <c r="BU654" s="157" t="s">
        <v>420</v>
      </c>
      <c r="BV654" s="157"/>
      <c r="BW654" s="157"/>
      <c r="BX654" s="157"/>
      <c r="BY654" s="157"/>
      <c r="BZ654" s="157"/>
      <c r="CA654" s="157"/>
      <c r="CB654" s="157"/>
      <c r="CC654" s="157"/>
      <c r="CD654" s="157"/>
      <c r="CE654" s="157"/>
      <c r="CF654" s="157"/>
      <c r="CG654" s="157"/>
      <c r="CH654" s="157"/>
      <c r="CI654" s="157"/>
      <c r="CJ654" s="157"/>
      <c r="CK654" s="157"/>
      <c r="CL654" s="157"/>
      <c r="CM654" s="157"/>
      <c r="CN654" s="157"/>
      <c r="CO654" s="157"/>
      <c r="CP654" s="157"/>
      <c r="CQ654" s="157"/>
      <c r="CR654" s="157"/>
      <c r="CS654" s="157"/>
      <c r="CT654" s="157"/>
      <c r="CU654" s="157"/>
      <c r="CV654" s="157"/>
      <c r="CW654" s="157"/>
      <c r="CX654" s="157"/>
      <c r="CY654" s="157"/>
      <c r="CZ654" s="157"/>
      <c r="DA654" s="157"/>
      <c r="DB654" s="157"/>
      <c r="DC654" s="157"/>
      <c r="DD654" s="157"/>
      <c r="DE654" s="157"/>
      <c r="DF654" s="157"/>
      <c r="DG654" s="157"/>
      <c r="DH654" s="157"/>
      <c r="DI654" s="157"/>
      <c r="DJ654" s="157"/>
      <c r="DK654" s="157"/>
      <c r="DL654" s="157"/>
      <c r="DM654" s="157"/>
      <c r="DN654" s="157"/>
      <c r="DO654" s="157"/>
      <c r="DP654" s="157"/>
      <c r="DQ654" s="157"/>
      <c r="DR654" s="157"/>
      <c r="DS654" s="157"/>
      <c r="DT654" s="157"/>
      <c r="DU654" s="157"/>
      <c r="DV654" s="157"/>
      <c r="DW654" s="157"/>
      <c r="DX654" s="157"/>
      <c r="DY654" s="157"/>
      <c r="DZ654" s="157"/>
      <c r="EA654" s="157"/>
      <c r="EB654" s="157"/>
      <c r="EC654" s="157"/>
      <c r="ED654" s="157"/>
      <c r="EE654" s="157"/>
    </row>
    <row r="655" spans="1:135" ht="9.75" customHeight="1">
      <c r="A655" s="157"/>
      <c r="B655" s="157"/>
      <c r="C655" s="157"/>
      <c r="D655" s="157"/>
      <c r="E655" s="157"/>
      <c r="F655" s="157"/>
      <c r="G655" s="157"/>
      <c r="H655" s="157"/>
      <c r="I655" s="494"/>
      <c r="J655" s="494"/>
      <c r="K655" s="494"/>
      <c r="L655" s="494"/>
      <c r="M655" s="494"/>
      <c r="N655" s="494"/>
      <c r="O655" s="494"/>
      <c r="P655" s="494"/>
      <c r="Q655" s="494"/>
      <c r="R655" s="494"/>
      <c r="S655" s="494"/>
      <c r="T655" s="494"/>
      <c r="U655" s="494"/>
      <c r="V655" s="494"/>
      <c r="W655" s="494"/>
      <c r="X655" s="494"/>
      <c r="Y655" s="494"/>
      <c r="Z655" s="494"/>
      <c r="AA655" s="494"/>
      <c r="AB655" s="494"/>
      <c r="AH655" s="492"/>
      <c r="AI655" s="157"/>
      <c r="AJ655" s="157"/>
      <c r="AK655" s="525"/>
      <c r="AL655" s="525"/>
      <c r="AM655" s="525"/>
      <c r="AN655" s="157"/>
      <c r="AO655" s="157"/>
      <c r="AP655" s="525"/>
      <c r="AQ655" s="525"/>
      <c r="AR655" s="525"/>
      <c r="AS655" s="525"/>
      <c r="AT655" s="525"/>
      <c r="AU655" s="525"/>
      <c r="AV655" s="525"/>
      <c r="AW655" s="525"/>
      <c r="AX655" s="525"/>
      <c r="AY655" s="525"/>
      <c r="AZ655" s="525"/>
      <c r="BA655" s="157"/>
      <c r="BB655" s="157"/>
      <c r="BC655" s="157"/>
      <c r="BD655" s="157"/>
      <c r="BE655" s="157"/>
      <c r="BF655" s="157"/>
      <c r="BG655" s="157"/>
      <c r="BH655" s="157"/>
      <c r="BI655" s="157"/>
      <c r="BJ655" s="157"/>
      <c r="BK655" s="157"/>
      <c r="BL655" s="157"/>
      <c r="BM655" s="157"/>
      <c r="BN655" s="157"/>
      <c r="BO655" s="157"/>
      <c r="BP655" s="493"/>
      <c r="BQ655" s="157"/>
      <c r="BR655" s="494"/>
      <c r="BS655" s="157"/>
      <c r="BT655" s="157"/>
      <c r="BU655" s="157" t="s">
        <v>419</v>
      </c>
      <c r="BV655" s="157"/>
      <c r="BW655" s="157"/>
      <c r="BX655" s="157"/>
      <c r="BY655" s="157"/>
      <c r="BZ655" s="157"/>
      <c r="CA655" s="157"/>
      <c r="CB655" s="157"/>
      <c r="CC655" s="157"/>
      <c r="CD655" s="157"/>
      <c r="CE655" s="157"/>
      <c r="CF655" s="157"/>
      <c r="CG655" s="157"/>
      <c r="CH655" s="157"/>
      <c r="CI655" s="157"/>
      <c r="CJ655" s="157"/>
      <c r="CK655" s="157"/>
      <c r="CL655" s="157"/>
      <c r="CM655" s="157"/>
      <c r="CN655" s="157"/>
      <c r="CO655" s="157"/>
      <c r="CP655" s="157"/>
      <c r="CQ655" s="157"/>
      <c r="CR655" s="157"/>
      <c r="CS655" s="157"/>
      <c r="CT655" s="157"/>
      <c r="CU655" s="157"/>
      <c r="CV655" s="157"/>
      <c r="CW655" s="157"/>
      <c r="CX655" s="157"/>
      <c r="CY655" s="157"/>
      <c r="CZ655" s="157"/>
      <c r="DA655" s="157"/>
      <c r="DB655" s="157"/>
      <c r="DC655" s="157"/>
      <c r="DD655" s="157"/>
      <c r="DE655" s="157"/>
      <c r="DF655" s="157"/>
      <c r="DG655" s="157"/>
      <c r="DH655" s="157"/>
      <c r="DI655" s="157"/>
      <c r="DJ655" s="157"/>
      <c r="DK655" s="157"/>
      <c r="DL655" s="157"/>
      <c r="DM655" s="157"/>
      <c r="DN655" s="157"/>
      <c r="DO655" s="157"/>
      <c r="DP655" s="157"/>
      <c r="DQ655" s="157"/>
      <c r="DR655" s="157"/>
      <c r="DS655" s="157"/>
      <c r="DT655" s="157"/>
      <c r="DU655" s="157"/>
      <c r="DV655" s="157"/>
      <c r="DW655" s="157"/>
      <c r="DX655" s="157"/>
      <c r="DY655" s="157"/>
      <c r="DZ655" s="157"/>
      <c r="EA655" s="157"/>
      <c r="EB655" s="157"/>
      <c r="EC655" s="157"/>
      <c r="ED655" s="157"/>
      <c r="EE655" s="157"/>
    </row>
    <row r="656" spans="1:135" ht="9.75" customHeight="1">
      <c r="A656" s="157"/>
      <c r="B656" s="157"/>
      <c r="C656" s="157"/>
      <c r="D656" s="157"/>
      <c r="E656" s="157"/>
      <c r="F656" s="157"/>
      <c r="G656" s="157"/>
      <c r="H656" s="157"/>
      <c r="I656" s="494"/>
      <c r="J656" s="494"/>
      <c r="K656" s="494"/>
      <c r="L656" s="494"/>
      <c r="M656" s="494"/>
      <c r="N656" s="494"/>
      <c r="O656" s="494"/>
      <c r="P656" s="494"/>
      <c r="Q656" s="494"/>
      <c r="R656" s="494"/>
      <c r="S656" s="494"/>
      <c r="T656" s="494"/>
      <c r="U656" s="494"/>
      <c r="V656" s="494"/>
      <c r="W656" s="494"/>
      <c r="X656" s="494"/>
      <c r="Y656" s="494"/>
      <c r="Z656" s="494"/>
      <c r="AA656" s="494"/>
      <c r="AB656" s="494"/>
      <c r="AH656" s="492"/>
      <c r="AI656" s="157"/>
      <c r="AJ656" s="157"/>
      <c r="AK656" s="525"/>
      <c r="AL656" s="525"/>
      <c r="AM656" s="525"/>
      <c r="AN656" s="157"/>
      <c r="AO656" s="157"/>
      <c r="AP656" s="525"/>
      <c r="AQ656" s="525"/>
      <c r="AR656" s="525"/>
      <c r="AS656" s="525"/>
      <c r="AT656" s="525"/>
      <c r="AU656" s="525"/>
      <c r="AV656" s="525"/>
      <c r="AW656" s="525"/>
      <c r="AX656" s="525"/>
      <c r="AY656" s="525"/>
      <c r="AZ656" s="525"/>
      <c r="BA656" s="157"/>
      <c r="BB656" s="157"/>
      <c r="BC656" s="157"/>
      <c r="BD656" s="157"/>
      <c r="BE656" s="157"/>
      <c r="BF656" s="157"/>
      <c r="BG656" s="157"/>
      <c r="BH656" s="157"/>
      <c r="BI656" s="157"/>
      <c r="BJ656" s="157"/>
      <c r="BK656" s="157"/>
      <c r="BL656" s="157"/>
      <c r="BM656" s="157"/>
      <c r="BN656" s="157"/>
      <c r="BO656" s="157"/>
      <c r="BP656" s="493"/>
      <c r="BQ656" s="157"/>
      <c r="BR656" s="494"/>
      <c r="BS656" s="157"/>
      <c r="BT656" s="157"/>
      <c r="BU656" s="157" t="s">
        <v>417</v>
      </c>
      <c r="BV656" s="157"/>
      <c r="BW656" s="157"/>
      <c r="BX656" s="157"/>
      <c r="BY656" s="157"/>
      <c r="BZ656" s="157"/>
      <c r="CA656" s="157"/>
      <c r="CB656" s="157"/>
      <c r="CC656" s="157"/>
      <c r="CD656" s="157"/>
      <c r="CE656" s="157"/>
      <c r="CF656" s="157"/>
      <c r="CG656" s="157"/>
      <c r="CH656" s="157"/>
      <c r="CI656" s="157"/>
      <c r="CJ656" s="157"/>
      <c r="CK656" s="157"/>
      <c r="CL656" s="157"/>
      <c r="CM656" s="157"/>
      <c r="CN656" s="157"/>
      <c r="CO656" s="157"/>
      <c r="CP656" s="157"/>
      <c r="CQ656" s="157"/>
      <c r="CR656" s="157"/>
      <c r="CS656" s="157"/>
      <c r="CT656" s="157"/>
      <c r="CU656" s="157"/>
      <c r="CV656" s="157"/>
      <c r="CW656" s="157"/>
      <c r="CX656" s="157"/>
      <c r="CY656" s="157"/>
      <c r="CZ656" s="157"/>
      <c r="DA656" s="157"/>
      <c r="DB656" s="157"/>
      <c r="DC656" s="157"/>
      <c r="DD656" s="157"/>
      <c r="DE656" s="157"/>
      <c r="DF656" s="157"/>
      <c r="DG656" s="157"/>
      <c r="DH656" s="157"/>
      <c r="DI656" s="157"/>
      <c r="DJ656" s="157"/>
      <c r="DK656" s="157"/>
      <c r="DL656" s="157"/>
      <c r="DM656" s="157"/>
      <c r="DN656" s="157"/>
      <c r="DO656" s="157"/>
      <c r="DP656" s="157"/>
      <c r="DQ656" s="157"/>
      <c r="DR656" s="157"/>
      <c r="DS656" s="157"/>
      <c r="DT656" s="157"/>
      <c r="DU656" s="157"/>
      <c r="DV656" s="157"/>
      <c r="DW656" s="157"/>
      <c r="DX656" s="157"/>
      <c r="DY656" s="157"/>
      <c r="DZ656" s="157"/>
      <c r="EA656" s="157"/>
      <c r="EB656" s="157"/>
      <c r="EC656" s="157"/>
      <c r="ED656" s="157"/>
      <c r="EE656" s="157"/>
    </row>
    <row r="657" spans="1:135" ht="9.75" customHeight="1">
      <c r="A657" s="157"/>
      <c r="B657" s="157"/>
      <c r="C657" s="157"/>
      <c r="D657" s="157"/>
      <c r="E657" s="157"/>
      <c r="F657" s="157"/>
      <c r="G657" s="157"/>
      <c r="H657" s="157"/>
      <c r="I657" s="494"/>
      <c r="J657" s="494"/>
      <c r="K657" s="494"/>
      <c r="L657" s="494"/>
      <c r="M657" s="494"/>
      <c r="N657" s="494"/>
      <c r="O657" s="494"/>
      <c r="P657" s="494"/>
      <c r="Q657" s="494"/>
      <c r="R657" s="494"/>
      <c r="S657" s="494"/>
      <c r="T657" s="494"/>
      <c r="U657" s="494"/>
      <c r="V657" s="494"/>
      <c r="W657" s="494"/>
      <c r="X657" s="494"/>
      <c r="Y657" s="494"/>
      <c r="Z657" s="494"/>
      <c r="AA657" s="494"/>
      <c r="AB657" s="494"/>
      <c r="AH657" s="492"/>
      <c r="AI657" s="157"/>
      <c r="AJ657" s="157"/>
      <c r="AK657" s="525"/>
      <c r="AL657" s="525"/>
      <c r="AM657" s="525"/>
      <c r="AN657" s="157"/>
      <c r="AO657" s="157"/>
      <c r="AP657" s="525"/>
      <c r="AQ657" s="525"/>
      <c r="AR657" s="525"/>
      <c r="AS657" s="525"/>
      <c r="AT657" s="525"/>
      <c r="AU657" s="525"/>
      <c r="AV657" s="525"/>
      <c r="AW657" s="525"/>
      <c r="AX657" s="525"/>
      <c r="AY657" s="525"/>
      <c r="AZ657" s="525"/>
      <c r="BA657" s="157"/>
      <c r="BB657" s="157"/>
      <c r="BC657" s="157"/>
      <c r="BD657" s="157"/>
      <c r="BE657" s="157"/>
      <c r="BF657" s="157"/>
      <c r="BG657" s="157"/>
      <c r="BH657" s="157"/>
      <c r="BI657" s="157"/>
      <c r="BJ657" s="157"/>
      <c r="BK657" s="157"/>
      <c r="BL657" s="157"/>
      <c r="BM657" s="157"/>
      <c r="BN657" s="157"/>
      <c r="BO657" s="157"/>
      <c r="BP657" s="493"/>
      <c r="BQ657" s="157"/>
      <c r="BR657" s="494"/>
      <c r="BS657" s="157"/>
      <c r="BT657" s="157"/>
      <c r="BU657" s="157" t="s">
        <v>415</v>
      </c>
      <c r="BV657" s="157"/>
      <c r="BW657" s="157"/>
      <c r="BX657" s="157"/>
      <c r="BY657" s="157"/>
      <c r="BZ657" s="157"/>
      <c r="CA657" s="157"/>
      <c r="CB657" s="157"/>
      <c r="CC657" s="157"/>
      <c r="CD657" s="157"/>
      <c r="CE657" s="157"/>
      <c r="CF657" s="157"/>
      <c r="CG657" s="157"/>
      <c r="CH657" s="157"/>
      <c r="CI657" s="157"/>
      <c r="CJ657" s="157"/>
      <c r="CK657" s="157"/>
      <c r="CL657" s="157"/>
      <c r="CM657" s="157"/>
      <c r="CN657" s="157"/>
      <c r="CO657" s="157"/>
      <c r="CP657" s="157"/>
      <c r="CQ657" s="157"/>
      <c r="CR657" s="157"/>
      <c r="CS657" s="157"/>
      <c r="CT657" s="157"/>
      <c r="CU657" s="157"/>
      <c r="CV657" s="157"/>
      <c r="CW657" s="157"/>
      <c r="CX657" s="157"/>
      <c r="CY657" s="157"/>
      <c r="CZ657" s="157"/>
      <c r="DA657" s="157"/>
      <c r="DB657" s="157"/>
      <c r="DC657" s="157"/>
      <c r="DD657" s="157"/>
      <c r="DE657" s="157"/>
      <c r="DF657" s="157"/>
      <c r="DG657" s="157"/>
      <c r="DH657" s="157"/>
      <c r="DI657" s="157"/>
      <c r="DJ657" s="157"/>
      <c r="DK657" s="157"/>
      <c r="DL657" s="157"/>
      <c r="DM657" s="157"/>
      <c r="DN657" s="157"/>
      <c r="DO657" s="157"/>
      <c r="DP657" s="157"/>
      <c r="DQ657" s="157"/>
      <c r="DR657" s="157"/>
      <c r="DS657" s="157"/>
      <c r="DT657" s="157"/>
      <c r="DU657" s="157"/>
      <c r="DV657" s="157"/>
      <c r="DW657" s="157"/>
      <c r="DX657" s="157"/>
      <c r="DY657" s="157"/>
      <c r="DZ657" s="157"/>
      <c r="EA657" s="157"/>
      <c r="EB657" s="157"/>
      <c r="EC657" s="157"/>
      <c r="ED657" s="157"/>
      <c r="EE657" s="157"/>
    </row>
    <row r="658" spans="1:135" ht="9.75" customHeight="1">
      <c r="A658" s="157"/>
      <c r="B658" s="157"/>
      <c r="C658" s="157"/>
      <c r="D658" s="157"/>
      <c r="E658" s="157"/>
      <c r="F658" s="157"/>
      <c r="G658" s="157"/>
      <c r="H658" s="157"/>
      <c r="I658" s="494"/>
      <c r="J658" s="494"/>
      <c r="K658" s="494"/>
      <c r="L658" s="494"/>
      <c r="M658" s="494"/>
      <c r="N658" s="494"/>
      <c r="O658" s="494"/>
      <c r="P658" s="494"/>
      <c r="Q658" s="494"/>
      <c r="R658" s="494"/>
      <c r="S658" s="494"/>
      <c r="T658" s="494"/>
      <c r="U658" s="494"/>
      <c r="V658" s="494"/>
      <c r="W658" s="494"/>
      <c r="X658" s="494"/>
      <c r="Y658" s="494"/>
      <c r="Z658" s="494"/>
      <c r="AA658" s="494"/>
      <c r="AB658" s="494"/>
      <c r="AH658" s="492"/>
      <c r="AI658" s="157"/>
      <c r="AJ658" s="157"/>
      <c r="AK658" s="525"/>
      <c r="AL658" s="525"/>
      <c r="AM658" s="525"/>
      <c r="AN658" s="157"/>
      <c r="AO658" s="157"/>
      <c r="AP658" s="525"/>
      <c r="AQ658" s="525"/>
      <c r="AR658" s="525"/>
      <c r="AS658" s="525"/>
      <c r="AT658" s="525"/>
      <c r="AU658" s="525"/>
      <c r="AV658" s="525"/>
      <c r="AW658" s="525"/>
      <c r="AX658" s="525"/>
      <c r="AY658" s="525"/>
      <c r="AZ658" s="525"/>
      <c r="BA658" s="157"/>
      <c r="BB658" s="157"/>
      <c r="BC658" s="157"/>
      <c r="BD658" s="157"/>
      <c r="BE658" s="157"/>
      <c r="BF658" s="157"/>
      <c r="BG658" s="157"/>
      <c r="BH658" s="157"/>
      <c r="BI658" s="157"/>
      <c r="BJ658" s="157"/>
      <c r="BK658" s="157"/>
      <c r="BL658" s="157"/>
      <c r="BM658" s="157"/>
      <c r="BN658" s="157"/>
      <c r="BO658" s="157"/>
      <c r="BP658" s="493"/>
      <c r="BQ658" s="157"/>
      <c r="BR658" s="494"/>
      <c r="BS658" s="157"/>
      <c r="BT658" s="157"/>
      <c r="BU658" s="157"/>
      <c r="BV658" s="157"/>
      <c r="BW658" s="157"/>
      <c r="BX658" s="157"/>
      <c r="BY658" s="157"/>
      <c r="BZ658" s="157"/>
      <c r="CA658" s="157"/>
      <c r="CB658" s="157"/>
      <c r="CC658" s="157"/>
      <c r="CD658" s="157"/>
      <c r="CE658" s="157"/>
      <c r="CF658" s="157"/>
      <c r="CG658" s="157"/>
      <c r="CH658" s="157"/>
      <c r="CI658" s="157"/>
      <c r="CJ658" s="157"/>
      <c r="CK658" s="157"/>
      <c r="CL658" s="157"/>
      <c r="CM658" s="157"/>
      <c r="CN658" s="157"/>
      <c r="CO658" s="157"/>
      <c r="CP658" s="157"/>
      <c r="CQ658" s="157"/>
      <c r="CR658" s="157"/>
      <c r="CS658" s="157"/>
      <c r="CT658" s="157"/>
      <c r="CU658" s="157"/>
      <c r="CV658" s="157"/>
      <c r="CW658" s="157"/>
      <c r="CX658" s="157"/>
      <c r="CY658" s="157"/>
      <c r="CZ658" s="157"/>
      <c r="DA658" s="157"/>
      <c r="DB658" s="157"/>
      <c r="DC658" s="157"/>
      <c r="DD658" s="157"/>
      <c r="DE658" s="157"/>
      <c r="DF658" s="157"/>
      <c r="DG658" s="157"/>
      <c r="DH658" s="157"/>
      <c r="DI658" s="157"/>
      <c r="DJ658" s="157"/>
      <c r="DK658" s="157"/>
      <c r="DL658" s="157"/>
      <c r="DM658" s="157"/>
      <c r="DN658" s="157"/>
      <c r="DO658" s="157"/>
      <c r="DP658" s="157"/>
      <c r="DQ658" s="157"/>
      <c r="DR658" s="157"/>
      <c r="DS658" s="157"/>
      <c r="DT658" s="157"/>
      <c r="DU658" s="157"/>
      <c r="DV658" s="157"/>
      <c r="DW658" s="157"/>
      <c r="DX658" s="157"/>
      <c r="DY658" s="157"/>
      <c r="DZ658" s="157"/>
      <c r="EA658" s="157"/>
      <c r="EB658" s="157"/>
      <c r="EC658" s="157"/>
      <c r="ED658" s="157"/>
      <c r="EE658" s="157"/>
    </row>
    <row r="659" spans="1:135" ht="9.75" customHeight="1">
      <c r="A659" s="157"/>
      <c r="B659" s="157"/>
      <c r="C659" s="157"/>
      <c r="D659" s="157"/>
      <c r="E659" s="157"/>
      <c r="F659" s="157"/>
      <c r="G659" s="157"/>
      <c r="H659" s="157"/>
      <c r="I659" s="494"/>
      <c r="J659" s="494"/>
      <c r="K659" s="494"/>
      <c r="L659" s="494"/>
      <c r="M659" s="494"/>
      <c r="N659" s="494"/>
      <c r="O659" s="494"/>
      <c r="P659" s="494"/>
      <c r="Q659" s="494"/>
      <c r="R659" s="494"/>
      <c r="S659" s="494"/>
      <c r="T659" s="494"/>
      <c r="U659" s="494"/>
      <c r="V659" s="494"/>
      <c r="W659" s="494"/>
      <c r="X659" s="494"/>
      <c r="Y659" s="494"/>
      <c r="Z659" s="494"/>
      <c r="AA659" s="494"/>
      <c r="AB659" s="494"/>
      <c r="AH659" s="492"/>
      <c r="AI659" s="157"/>
      <c r="AJ659" s="157"/>
      <c r="AK659" s="525"/>
      <c r="AL659" s="525"/>
      <c r="AM659" s="525"/>
      <c r="AN659" s="157"/>
      <c r="AO659" s="157"/>
      <c r="AP659" s="525"/>
      <c r="AQ659" s="525"/>
      <c r="AR659" s="525"/>
      <c r="AS659" s="525"/>
      <c r="AT659" s="525"/>
      <c r="AU659" s="525"/>
      <c r="AV659" s="525"/>
      <c r="AW659" s="525"/>
      <c r="AX659" s="525"/>
      <c r="AY659" s="525"/>
      <c r="AZ659" s="525"/>
      <c r="BA659" s="157"/>
      <c r="BB659" s="157"/>
      <c r="BC659" s="157"/>
      <c r="BD659" s="157"/>
      <c r="BE659" s="157"/>
      <c r="BF659" s="157"/>
      <c r="BG659" s="157"/>
      <c r="BH659" s="157"/>
      <c r="BI659" s="157"/>
      <c r="BJ659" s="157"/>
      <c r="BK659" s="157"/>
      <c r="BL659" s="157"/>
      <c r="BM659" s="157"/>
      <c r="BN659" s="157"/>
      <c r="BO659" s="157"/>
      <c r="BP659" s="493"/>
      <c r="BQ659" s="157"/>
      <c r="BR659" s="494"/>
      <c r="BS659" s="157"/>
      <c r="BT659" s="157"/>
      <c r="BU659" s="157"/>
      <c r="BV659" s="157"/>
      <c r="BW659" s="157"/>
      <c r="BX659" s="157"/>
      <c r="BY659" s="157"/>
      <c r="BZ659" s="157"/>
      <c r="CA659" s="157"/>
      <c r="CB659" s="157"/>
      <c r="CC659" s="157"/>
      <c r="CD659" s="157"/>
      <c r="CE659" s="157"/>
      <c r="CF659" s="157"/>
      <c r="CG659" s="157"/>
      <c r="CH659" s="157"/>
      <c r="CI659" s="157"/>
      <c r="CJ659" s="157"/>
      <c r="CK659" s="157"/>
      <c r="CL659" s="157"/>
      <c r="CM659" s="157"/>
      <c r="CN659" s="157"/>
      <c r="CO659" s="157"/>
      <c r="CP659" s="157"/>
      <c r="CQ659" s="157"/>
      <c r="CR659" s="157"/>
      <c r="CS659" s="157"/>
      <c r="CT659" s="157"/>
      <c r="CU659" s="157"/>
      <c r="CV659" s="157"/>
      <c r="CW659" s="157"/>
      <c r="CX659" s="157"/>
      <c r="CY659" s="157"/>
      <c r="CZ659" s="157"/>
      <c r="DA659" s="157"/>
      <c r="DB659" s="157"/>
      <c r="DC659" s="157"/>
      <c r="DD659" s="157"/>
      <c r="DE659" s="157"/>
      <c r="DF659" s="157"/>
      <c r="DG659" s="157"/>
      <c r="DH659" s="157"/>
      <c r="DI659" s="157"/>
      <c r="DJ659" s="157"/>
      <c r="DK659" s="157"/>
      <c r="DL659" s="157"/>
      <c r="DM659" s="157"/>
      <c r="DN659" s="157"/>
      <c r="DO659" s="157"/>
      <c r="DP659" s="157"/>
      <c r="DQ659" s="157"/>
      <c r="DR659" s="157"/>
      <c r="DS659" s="157"/>
      <c r="DT659" s="157"/>
      <c r="DU659" s="157"/>
      <c r="DV659" s="157"/>
      <c r="DW659" s="157"/>
      <c r="DX659" s="157"/>
      <c r="DY659" s="157"/>
      <c r="DZ659" s="157"/>
      <c r="EA659" s="157"/>
      <c r="EB659" s="157"/>
      <c r="EC659" s="157"/>
      <c r="ED659" s="157"/>
      <c r="EE659" s="157"/>
    </row>
    <row r="660" spans="1:135" ht="9.75" customHeight="1">
      <c r="A660" s="157"/>
      <c r="B660" s="157"/>
      <c r="C660" s="157"/>
      <c r="D660" s="157"/>
      <c r="E660" s="157"/>
      <c r="F660" s="157"/>
      <c r="G660" s="157"/>
      <c r="H660" s="157"/>
      <c r="I660" s="494"/>
      <c r="J660" s="494"/>
      <c r="K660" s="494"/>
      <c r="L660" s="494"/>
      <c r="M660" s="494"/>
      <c r="N660" s="494"/>
      <c r="O660" s="494"/>
      <c r="P660" s="494"/>
      <c r="Q660" s="494"/>
      <c r="R660" s="494"/>
      <c r="S660" s="494"/>
      <c r="T660" s="494"/>
      <c r="U660" s="494"/>
      <c r="V660" s="494"/>
      <c r="W660" s="494"/>
      <c r="X660" s="494"/>
      <c r="Y660" s="494"/>
      <c r="Z660" s="494"/>
      <c r="AA660" s="494"/>
      <c r="AB660" s="494"/>
      <c r="AH660" s="492"/>
      <c r="AI660" s="157"/>
      <c r="AJ660" s="157"/>
      <c r="AK660" s="525"/>
      <c r="AL660" s="525"/>
      <c r="AM660" s="525"/>
      <c r="AN660" s="157"/>
      <c r="AO660" s="157"/>
      <c r="AP660" s="525"/>
      <c r="AQ660" s="525"/>
      <c r="AR660" s="525"/>
      <c r="AS660" s="525"/>
      <c r="AT660" s="525"/>
      <c r="AU660" s="525"/>
      <c r="AV660" s="525"/>
      <c r="AW660" s="525"/>
      <c r="AX660" s="525"/>
      <c r="AY660" s="525"/>
      <c r="AZ660" s="525"/>
      <c r="BA660" s="157"/>
      <c r="BB660" s="157"/>
      <c r="BC660" s="157"/>
      <c r="BD660" s="157"/>
      <c r="BE660" s="157"/>
      <c r="BF660" s="157"/>
      <c r="BG660" s="157"/>
      <c r="BH660" s="157"/>
      <c r="BI660" s="157"/>
      <c r="BJ660" s="157"/>
      <c r="BK660" s="157"/>
      <c r="BL660" s="157"/>
      <c r="BM660" s="157"/>
      <c r="BN660" s="157"/>
      <c r="BO660" s="157"/>
      <c r="BP660" s="493"/>
      <c r="BQ660" s="157"/>
      <c r="BR660" s="494"/>
      <c r="BS660" s="157"/>
      <c r="BT660" s="157"/>
      <c r="BU660" s="157"/>
      <c r="BV660" s="157"/>
      <c r="BW660" s="157" t="s">
        <v>421</v>
      </c>
      <c r="BX660" s="157"/>
      <c r="BY660" s="157"/>
      <c r="BZ660" s="157"/>
      <c r="CA660" s="157"/>
      <c r="CB660" s="157"/>
      <c r="CC660" s="157"/>
      <c r="CD660" s="157"/>
      <c r="CE660" s="157"/>
      <c r="CF660" s="157"/>
      <c r="CG660" s="157"/>
      <c r="CH660" s="157"/>
      <c r="CI660" s="157"/>
      <c r="CJ660" s="157"/>
      <c r="CK660" s="157"/>
      <c r="CL660" s="157"/>
      <c r="CM660" s="157"/>
      <c r="CN660" s="157"/>
      <c r="CO660" s="157"/>
      <c r="CP660" s="157"/>
      <c r="CQ660" s="157"/>
      <c r="CR660" s="157"/>
      <c r="CS660" s="157"/>
      <c r="CT660" s="157"/>
      <c r="CU660" s="157"/>
      <c r="CV660" s="157"/>
      <c r="CW660" s="157"/>
      <c r="CX660" s="157"/>
      <c r="CY660" s="157"/>
      <c r="CZ660" s="157"/>
      <c r="DA660" s="157"/>
      <c r="DB660" s="157"/>
      <c r="DC660" s="157"/>
      <c r="DD660" s="157"/>
      <c r="DE660" s="157"/>
      <c r="DF660" s="157"/>
      <c r="DG660" s="157"/>
      <c r="DH660" s="157"/>
      <c r="DI660" s="157"/>
      <c r="DJ660" s="157"/>
      <c r="DK660" s="157"/>
      <c r="DL660" s="157"/>
      <c r="DM660" s="157"/>
      <c r="DN660" s="157"/>
      <c r="DO660" s="157"/>
      <c r="DP660" s="157"/>
      <c r="DQ660" s="157"/>
      <c r="DR660" s="157"/>
      <c r="DS660" s="157"/>
      <c r="DT660" s="157"/>
      <c r="DU660" s="157"/>
      <c r="DV660" s="157"/>
      <c r="DW660" s="157"/>
      <c r="DX660" s="157"/>
      <c r="DY660" s="157"/>
      <c r="DZ660" s="157"/>
      <c r="EA660" s="157"/>
      <c r="EB660" s="157"/>
      <c r="EC660" s="157"/>
      <c r="ED660" s="157"/>
      <c r="EE660" s="157"/>
    </row>
    <row r="661" spans="1:135" ht="9.75" customHeight="1">
      <c r="A661" s="157"/>
      <c r="B661" s="157"/>
      <c r="C661" s="157"/>
      <c r="D661" s="157"/>
      <c r="E661" s="157"/>
      <c r="F661" s="157"/>
      <c r="G661" s="157"/>
      <c r="H661" s="157"/>
      <c r="I661" s="494"/>
      <c r="J661" s="494"/>
      <c r="K661" s="494"/>
      <c r="L661" s="494"/>
      <c r="M661" s="494"/>
      <c r="N661" s="494"/>
      <c r="O661" s="494"/>
      <c r="P661" s="494"/>
      <c r="Q661" s="494"/>
      <c r="R661" s="494"/>
      <c r="S661" s="494"/>
      <c r="T661" s="494"/>
      <c r="U661" s="494"/>
      <c r="V661" s="494"/>
      <c r="W661" s="494"/>
      <c r="X661" s="494"/>
      <c r="Y661" s="494"/>
      <c r="Z661" s="494"/>
      <c r="AA661" s="494"/>
      <c r="AB661" s="494"/>
      <c r="AH661" s="492"/>
      <c r="AI661" s="157"/>
      <c r="AJ661" s="157"/>
      <c r="AK661" s="525"/>
      <c r="AL661" s="525"/>
      <c r="AM661" s="525"/>
      <c r="AN661" s="157"/>
      <c r="AO661" s="157"/>
      <c r="AP661" s="525"/>
      <c r="AQ661" s="525"/>
      <c r="AR661" s="525"/>
      <c r="AS661" s="525"/>
      <c r="AT661" s="525"/>
      <c r="AU661" s="525"/>
      <c r="AV661" s="525"/>
      <c r="AW661" s="525"/>
      <c r="AX661" s="525"/>
      <c r="AY661" s="525"/>
      <c r="AZ661" s="525"/>
      <c r="BA661" s="157"/>
      <c r="BB661" s="157"/>
      <c r="BC661" s="157"/>
      <c r="BD661" s="157"/>
      <c r="BE661" s="157"/>
      <c r="BF661" s="157"/>
      <c r="BG661" s="157"/>
      <c r="BH661" s="157"/>
      <c r="BI661" s="157"/>
      <c r="BJ661" s="157"/>
      <c r="BK661" s="157"/>
      <c r="BL661" s="157"/>
      <c r="BM661" s="157"/>
      <c r="BN661" s="157"/>
      <c r="BO661" s="157"/>
      <c r="BP661" s="493"/>
      <c r="BQ661" s="157"/>
      <c r="BR661" s="494"/>
      <c r="BS661" s="157"/>
      <c r="BT661" s="157"/>
      <c r="BU661" s="157"/>
      <c r="BV661" s="157"/>
      <c r="BW661" s="535" t="s">
        <v>422</v>
      </c>
      <c r="BX661" s="157"/>
      <c r="BY661" s="157"/>
      <c r="BZ661" s="157"/>
      <c r="CA661" s="157"/>
      <c r="CB661" s="157"/>
      <c r="CC661" s="157"/>
      <c r="CD661" s="157"/>
      <c r="CE661" s="157"/>
      <c r="CF661" s="157"/>
      <c r="CG661" s="157"/>
      <c r="CH661" s="157"/>
      <c r="CI661" s="157"/>
      <c r="CJ661" s="157"/>
      <c r="CK661" s="157"/>
      <c r="CL661" s="157"/>
      <c r="CM661" s="157"/>
      <c r="CN661" s="157"/>
      <c r="CO661" s="157"/>
      <c r="CP661" s="157"/>
      <c r="CQ661" s="157"/>
      <c r="CR661" s="157"/>
      <c r="CS661" s="157"/>
      <c r="CT661" s="157"/>
      <c r="CU661" s="157"/>
      <c r="CV661" s="157"/>
      <c r="CW661" s="157"/>
      <c r="CX661" s="157"/>
      <c r="CY661" s="157"/>
      <c r="CZ661" s="157"/>
      <c r="DA661" s="157"/>
      <c r="DB661" s="157"/>
      <c r="DC661" s="157"/>
      <c r="DD661" s="157"/>
      <c r="DE661" s="157"/>
      <c r="DF661" s="157"/>
      <c r="DG661" s="157"/>
      <c r="DH661" s="157"/>
      <c r="DI661" s="157"/>
      <c r="DJ661" s="157"/>
      <c r="DK661" s="157"/>
      <c r="DL661" s="157"/>
      <c r="DM661" s="157"/>
      <c r="DN661" s="157"/>
      <c r="DO661" s="157"/>
      <c r="DP661" s="157"/>
      <c r="DQ661" s="157"/>
      <c r="DR661" s="157"/>
      <c r="DS661" s="157"/>
      <c r="DT661" s="157"/>
      <c r="DU661" s="157"/>
      <c r="DV661" s="157"/>
      <c r="DW661" s="157"/>
      <c r="DX661" s="157"/>
      <c r="DY661" s="157"/>
      <c r="DZ661" s="157"/>
      <c r="EA661" s="157"/>
      <c r="EB661" s="157"/>
      <c r="EC661" s="157"/>
      <c r="ED661" s="157"/>
      <c r="EE661" s="157"/>
    </row>
    <row r="662" spans="1:135" ht="9.75" customHeight="1">
      <c r="A662" s="157"/>
      <c r="B662" s="157"/>
      <c r="C662" s="157"/>
      <c r="D662" s="157"/>
      <c r="E662" s="157"/>
      <c r="F662" s="157"/>
      <c r="G662" s="157"/>
      <c r="H662" s="157"/>
      <c r="I662" s="494"/>
      <c r="J662" s="494"/>
      <c r="K662" s="494"/>
      <c r="L662" s="494"/>
      <c r="M662" s="494"/>
      <c r="N662" s="494"/>
      <c r="O662" s="494"/>
      <c r="P662" s="494"/>
      <c r="Q662" s="494"/>
      <c r="R662" s="494"/>
      <c r="S662" s="494"/>
      <c r="T662" s="494"/>
      <c r="U662" s="494"/>
      <c r="V662" s="494"/>
      <c r="W662" s="494"/>
      <c r="X662" s="494"/>
      <c r="Y662" s="494"/>
      <c r="Z662" s="494"/>
      <c r="AA662" s="494"/>
      <c r="AB662" s="494"/>
      <c r="AH662" s="492"/>
      <c r="AI662" s="157"/>
      <c r="AJ662" s="157"/>
      <c r="AK662" s="525"/>
      <c r="AL662" s="525"/>
      <c r="AM662" s="525"/>
      <c r="AN662" s="157"/>
      <c r="AO662" s="157"/>
      <c r="AP662" s="525"/>
      <c r="AQ662" s="525"/>
      <c r="AR662" s="525"/>
      <c r="AS662" s="525"/>
      <c r="AT662" s="525"/>
      <c r="AU662" s="525"/>
      <c r="AV662" s="525"/>
      <c r="AW662" s="525"/>
      <c r="AX662" s="525"/>
      <c r="AY662" s="525"/>
      <c r="AZ662" s="525"/>
      <c r="BA662" s="157"/>
      <c r="BB662" s="157"/>
      <c r="BC662" s="157"/>
      <c r="BD662" s="157"/>
      <c r="BE662" s="157"/>
      <c r="BF662" s="157"/>
      <c r="BG662" s="157"/>
      <c r="BH662" s="157"/>
      <c r="BI662" s="157"/>
      <c r="BJ662" s="157"/>
      <c r="BK662" s="157"/>
      <c r="BL662" s="157"/>
      <c r="BM662" s="157"/>
      <c r="BN662" s="157"/>
      <c r="BO662" s="157"/>
      <c r="BP662" s="493"/>
      <c r="BQ662" s="157"/>
      <c r="BR662" s="494"/>
      <c r="BS662" s="157"/>
      <c r="BT662" s="157"/>
      <c r="BU662" s="157"/>
      <c r="BV662" s="157"/>
      <c r="BW662" s="535" t="s">
        <v>423</v>
      </c>
      <c r="BX662" s="157"/>
      <c r="BY662" s="157"/>
      <c r="BZ662" s="157"/>
      <c r="CA662" s="157"/>
      <c r="CB662" s="157"/>
      <c r="CC662" s="157"/>
      <c r="CD662" s="157"/>
      <c r="CE662" s="157"/>
      <c r="CF662" s="157"/>
      <c r="CG662" s="157"/>
      <c r="CH662" s="157"/>
      <c r="CI662" s="157"/>
      <c r="CJ662" s="157"/>
      <c r="CK662" s="157"/>
      <c r="CL662" s="157"/>
      <c r="CM662" s="157"/>
      <c r="CN662" s="157"/>
      <c r="CO662" s="157"/>
      <c r="CP662" s="157"/>
      <c r="CQ662" s="157"/>
      <c r="CR662" s="157"/>
      <c r="CS662" s="157"/>
      <c r="CT662" s="157"/>
      <c r="CU662" s="157"/>
      <c r="CV662" s="157"/>
      <c r="CW662" s="157"/>
      <c r="CX662" s="157"/>
      <c r="CY662" s="157"/>
      <c r="CZ662" s="157"/>
      <c r="DA662" s="157"/>
      <c r="DB662" s="157"/>
      <c r="DC662" s="157"/>
      <c r="DD662" s="157"/>
      <c r="DE662" s="157"/>
      <c r="DF662" s="157"/>
      <c r="DG662" s="157"/>
      <c r="DH662" s="157"/>
      <c r="DI662" s="157"/>
      <c r="DJ662" s="157"/>
      <c r="DK662" s="157"/>
      <c r="DL662" s="157"/>
      <c r="DM662" s="157"/>
      <c r="DN662" s="157"/>
      <c r="DO662" s="157"/>
      <c r="DP662" s="157"/>
      <c r="DQ662" s="157"/>
      <c r="DR662" s="157"/>
      <c r="DS662" s="157"/>
      <c r="DT662" s="157"/>
      <c r="DU662" s="157"/>
      <c r="DV662" s="157"/>
      <c r="DW662" s="157"/>
      <c r="DX662" s="157"/>
      <c r="DY662" s="157"/>
      <c r="DZ662" s="157"/>
      <c r="EA662" s="157"/>
      <c r="EB662" s="157"/>
      <c r="EC662" s="157"/>
      <c r="ED662" s="157"/>
      <c r="EE662" s="157"/>
    </row>
    <row r="663" spans="1:135" ht="9.75" customHeight="1">
      <c r="A663" s="157"/>
      <c r="B663" s="157"/>
      <c r="C663" s="157"/>
      <c r="D663" s="157"/>
      <c r="E663" s="157"/>
      <c r="F663" s="157"/>
      <c r="G663" s="157"/>
      <c r="H663" s="157"/>
      <c r="I663" s="494"/>
      <c r="J663" s="494"/>
      <c r="K663" s="494"/>
      <c r="L663" s="494"/>
      <c r="M663" s="494"/>
      <c r="N663" s="494"/>
      <c r="O663" s="494"/>
      <c r="P663" s="494"/>
      <c r="Q663" s="494"/>
      <c r="R663" s="494"/>
      <c r="S663" s="494"/>
      <c r="T663" s="494"/>
      <c r="U663" s="494"/>
      <c r="V663" s="494"/>
      <c r="W663" s="494"/>
      <c r="X663" s="494"/>
      <c r="Y663" s="494"/>
      <c r="Z663" s="494"/>
      <c r="AA663" s="494"/>
      <c r="AB663" s="494"/>
      <c r="AH663" s="492"/>
      <c r="AI663" s="157"/>
      <c r="AJ663" s="157"/>
      <c r="AK663" s="525"/>
      <c r="AL663" s="525"/>
      <c r="AM663" s="525"/>
      <c r="AN663" s="157"/>
      <c r="AO663" s="157"/>
      <c r="AP663" s="525"/>
      <c r="AQ663" s="525"/>
      <c r="AR663" s="525"/>
      <c r="AS663" s="525"/>
      <c r="AT663" s="525"/>
      <c r="AU663" s="525"/>
      <c r="AV663" s="525"/>
      <c r="AW663" s="525"/>
      <c r="AX663" s="525"/>
      <c r="AY663" s="525"/>
      <c r="AZ663" s="525"/>
      <c r="BA663" s="157"/>
      <c r="BB663" s="157"/>
      <c r="BC663" s="157"/>
      <c r="BD663" s="157"/>
      <c r="BE663" s="157"/>
      <c r="BF663" s="157"/>
      <c r="BG663" s="157"/>
      <c r="BH663" s="157"/>
      <c r="BI663" s="157"/>
      <c r="BJ663" s="157"/>
      <c r="BK663" s="157"/>
      <c r="BL663" s="157"/>
      <c r="BM663" s="157"/>
      <c r="BN663" s="157"/>
      <c r="BO663" s="157"/>
      <c r="BP663" s="493"/>
      <c r="BQ663" s="157"/>
      <c r="BR663" s="494"/>
      <c r="BS663" s="157"/>
      <c r="BT663" s="157"/>
      <c r="BU663" s="157"/>
      <c r="BV663" s="157"/>
      <c r="BW663" s="535" t="s">
        <v>424</v>
      </c>
      <c r="BX663" s="157"/>
      <c r="BY663" s="157"/>
      <c r="BZ663" s="157"/>
      <c r="CA663" s="157"/>
      <c r="CB663" s="157"/>
      <c r="CC663" s="157"/>
      <c r="CD663" s="157"/>
      <c r="CE663" s="157"/>
      <c r="CF663" s="157"/>
      <c r="CG663" s="157"/>
      <c r="CH663" s="157"/>
      <c r="CI663" s="157"/>
      <c r="CJ663" s="157"/>
      <c r="CK663" s="157"/>
      <c r="CL663" s="157"/>
      <c r="CM663" s="157"/>
      <c r="CN663" s="157"/>
      <c r="CO663" s="157"/>
      <c r="CP663" s="157"/>
      <c r="CQ663" s="157"/>
      <c r="CR663" s="157"/>
      <c r="CS663" s="157"/>
      <c r="CT663" s="157"/>
      <c r="CU663" s="157"/>
      <c r="CV663" s="157"/>
      <c r="CW663" s="157"/>
      <c r="CX663" s="157"/>
      <c r="CY663" s="157"/>
      <c r="CZ663" s="157"/>
      <c r="DA663" s="157"/>
      <c r="DB663" s="157"/>
      <c r="DC663" s="157"/>
      <c r="DD663" s="157"/>
      <c r="DE663" s="157"/>
      <c r="DF663" s="157"/>
      <c r="DG663" s="157"/>
      <c r="DH663" s="157"/>
      <c r="DI663" s="157"/>
      <c r="DJ663" s="157"/>
      <c r="DK663" s="157"/>
      <c r="DL663" s="157"/>
      <c r="DM663" s="157"/>
      <c r="DN663" s="157"/>
      <c r="DO663" s="157"/>
      <c r="DP663" s="157"/>
      <c r="DQ663" s="157"/>
      <c r="DR663" s="157"/>
      <c r="DS663" s="157"/>
      <c r="DT663" s="157"/>
      <c r="DU663" s="157"/>
      <c r="DV663" s="157"/>
      <c r="DW663" s="157"/>
      <c r="DX663" s="157"/>
      <c r="DY663" s="157"/>
      <c r="DZ663" s="157"/>
      <c r="EA663" s="157"/>
      <c r="EB663" s="157"/>
      <c r="EC663" s="157"/>
      <c r="ED663" s="157"/>
      <c r="EE663" s="157"/>
    </row>
    <row r="664" spans="1:135" ht="9.75" customHeight="1">
      <c r="A664" s="157"/>
      <c r="B664" s="157"/>
      <c r="C664" s="157"/>
      <c r="D664" s="157"/>
      <c r="E664" s="157"/>
      <c r="F664" s="157"/>
      <c r="G664" s="157"/>
      <c r="H664" s="157"/>
      <c r="I664" s="494"/>
      <c r="J664" s="494"/>
      <c r="K664" s="494"/>
      <c r="L664" s="494"/>
      <c r="M664" s="494"/>
      <c r="N664" s="494"/>
      <c r="O664" s="494"/>
      <c r="P664" s="494"/>
      <c r="Q664" s="494"/>
      <c r="R664" s="494"/>
      <c r="S664" s="494"/>
      <c r="T664" s="494"/>
      <c r="U664" s="494"/>
      <c r="V664" s="494"/>
      <c r="W664" s="494"/>
      <c r="X664" s="494"/>
      <c r="Y664" s="494"/>
      <c r="Z664" s="494"/>
      <c r="AA664" s="494"/>
      <c r="AB664" s="494"/>
      <c r="AH664" s="492"/>
      <c r="AI664" s="157"/>
      <c r="AJ664" s="157"/>
      <c r="AK664" s="525"/>
      <c r="AL664" s="525"/>
      <c r="AM664" s="525"/>
      <c r="AN664" s="157"/>
      <c r="AO664" s="157"/>
      <c r="AP664" s="525"/>
      <c r="AQ664" s="525"/>
      <c r="AR664" s="525"/>
      <c r="AS664" s="525"/>
      <c r="AT664" s="525"/>
      <c r="AU664" s="525"/>
      <c r="AV664" s="525"/>
      <c r="AW664" s="525"/>
      <c r="AX664" s="525"/>
      <c r="AY664" s="525"/>
      <c r="AZ664" s="525"/>
      <c r="BA664" s="157"/>
      <c r="BB664" s="157"/>
      <c r="BC664" s="157"/>
      <c r="BD664" s="157"/>
      <c r="BE664" s="157"/>
      <c r="BF664" s="157"/>
      <c r="BG664" s="157"/>
      <c r="BH664" s="157"/>
      <c r="BI664" s="157"/>
      <c r="BJ664" s="157"/>
      <c r="BK664" s="157"/>
      <c r="BL664" s="157"/>
      <c r="BM664" s="157"/>
      <c r="BN664" s="157"/>
      <c r="BO664" s="157"/>
      <c r="BP664" s="493"/>
      <c r="BQ664" s="157"/>
      <c r="BR664" s="494"/>
      <c r="BS664" s="157"/>
      <c r="BT664" s="157"/>
      <c r="BU664" s="157"/>
      <c r="BV664" s="157"/>
      <c r="BW664" s="535" t="s">
        <v>425</v>
      </c>
      <c r="BX664" s="157"/>
      <c r="BY664" s="157"/>
      <c r="BZ664" s="157"/>
      <c r="CA664" s="157"/>
      <c r="CB664" s="157"/>
      <c r="CC664" s="157"/>
      <c r="CD664" s="157"/>
      <c r="CE664" s="157"/>
      <c r="CF664" s="157"/>
      <c r="CG664" s="157"/>
      <c r="CH664" s="157"/>
      <c r="CI664" s="157"/>
      <c r="CJ664" s="157"/>
      <c r="CK664" s="157"/>
      <c r="CL664" s="157"/>
      <c r="CM664" s="157"/>
      <c r="CN664" s="157"/>
      <c r="CO664" s="157"/>
      <c r="CP664" s="157"/>
      <c r="CQ664" s="157"/>
      <c r="CR664" s="157"/>
      <c r="CS664" s="157"/>
      <c r="CT664" s="157"/>
      <c r="CU664" s="157"/>
      <c r="CV664" s="157"/>
      <c r="CW664" s="157"/>
      <c r="CX664" s="157"/>
      <c r="CY664" s="157"/>
      <c r="CZ664" s="157"/>
      <c r="DA664" s="157"/>
      <c r="DB664" s="157"/>
      <c r="DC664" s="157"/>
      <c r="DD664" s="157"/>
      <c r="DE664" s="157"/>
      <c r="DF664" s="157"/>
      <c r="DG664" s="157"/>
      <c r="DH664" s="157"/>
      <c r="DI664" s="157"/>
      <c r="DJ664" s="157"/>
      <c r="DK664" s="157"/>
      <c r="DL664" s="157"/>
      <c r="DM664" s="157"/>
      <c r="DN664" s="157"/>
      <c r="DO664" s="157"/>
      <c r="DP664" s="157"/>
      <c r="DQ664" s="157"/>
      <c r="DR664" s="157"/>
      <c r="DS664" s="157"/>
      <c r="DT664" s="157"/>
      <c r="DU664" s="157"/>
      <c r="DV664" s="157"/>
      <c r="DW664" s="157"/>
      <c r="DX664" s="157"/>
      <c r="DY664" s="157"/>
      <c r="DZ664" s="157"/>
      <c r="EA664" s="157"/>
      <c r="EB664" s="157"/>
      <c r="EC664" s="157"/>
      <c r="ED664" s="157"/>
      <c r="EE664" s="157"/>
    </row>
    <row r="665" spans="1:135" ht="9.75" customHeight="1">
      <c r="A665" s="157"/>
      <c r="B665" s="157"/>
      <c r="C665" s="157"/>
      <c r="D665" s="157"/>
      <c r="E665" s="157"/>
      <c r="F665" s="157"/>
      <c r="G665" s="157"/>
      <c r="H665" s="157"/>
      <c r="I665" s="494"/>
      <c r="J665" s="494"/>
      <c r="K665" s="494"/>
      <c r="L665" s="494"/>
      <c r="M665" s="494"/>
      <c r="N665" s="494"/>
      <c r="O665" s="494"/>
      <c r="P665" s="494"/>
      <c r="Q665" s="494"/>
      <c r="R665" s="494"/>
      <c r="S665" s="494"/>
      <c r="T665" s="494"/>
      <c r="U665" s="494"/>
      <c r="V665" s="494"/>
      <c r="W665" s="494"/>
      <c r="X665" s="494"/>
      <c r="Y665" s="494"/>
      <c r="Z665" s="494"/>
      <c r="AA665" s="494"/>
      <c r="AB665" s="494"/>
      <c r="AH665" s="492"/>
      <c r="AI665" s="157"/>
      <c r="AJ665" s="157"/>
      <c r="AK665" s="525"/>
      <c r="AL665" s="525"/>
      <c r="AM665" s="525"/>
      <c r="AN665" s="157"/>
      <c r="AO665" s="157"/>
      <c r="AP665" s="525"/>
      <c r="AQ665" s="525"/>
      <c r="AR665" s="525"/>
      <c r="AS665" s="525"/>
      <c r="AT665" s="525"/>
      <c r="AU665" s="525"/>
      <c r="AV665" s="525"/>
      <c r="AW665" s="525"/>
      <c r="AX665" s="525"/>
      <c r="AY665" s="525"/>
      <c r="AZ665" s="525"/>
      <c r="BA665" s="157"/>
      <c r="BB665" s="157"/>
      <c r="BC665" s="157"/>
      <c r="BD665" s="157"/>
      <c r="BE665" s="157"/>
      <c r="BF665" s="157"/>
      <c r="BG665" s="157"/>
      <c r="BH665" s="157"/>
      <c r="BI665" s="157"/>
      <c r="BJ665" s="157"/>
      <c r="BK665" s="157"/>
      <c r="BL665" s="157"/>
      <c r="BM665" s="157"/>
      <c r="BN665" s="157"/>
      <c r="BO665" s="157"/>
      <c r="BP665" s="493"/>
      <c r="BQ665" s="157"/>
      <c r="BR665" s="494"/>
      <c r="BS665" s="157"/>
      <c r="BT665" s="157"/>
      <c r="BU665" s="157"/>
      <c r="BV665" s="157"/>
      <c r="BW665" s="535" t="s">
        <v>426</v>
      </c>
      <c r="BX665" s="157"/>
      <c r="BY665" s="157"/>
      <c r="BZ665" s="157"/>
      <c r="CA665" s="157"/>
      <c r="CB665" s="157"/>
      <c r="CC665" s="157"/>
      <c r="CD665" s="157"/>
      <c r="CE665" s="157"/>
      <c r="CF665" s="157"/>
      <c r="CG665" s="157"/>
      <c r="CH665" s="157"/>
      <c r="CI665" s="157"/>
      <c r="CJ665" s="157"/>
      <c r="CK665" s="157"/>
      <c r="CL665" s="157"/>
      <c r="CM665" s="157"/>
      <c r="CN665" s="157"/>
      <c r="CO665" s="157"/>
      <c r="CP665" s="157"/>
      <c r="CQ665" s="157"/>
      <c r="CR665" s="157"/>
      <c r="CS665" s="157"/>
      <c r="CT665" s="157"/>
      <c r="CU665" s="157"/>
      <c r="CV665" s="157"/>
      <c r="CW665" s="157"/>
      <c r="CX665" s="157"/>
      <c r="CY665" s="157"/>
      <c r="CZ665" s="157"/>
      <c r="DA665" s="157"/>
      <c r="DB665" s="157"/>
      <c r="DC665" s="157"/>
      <c r="DD665" s="157"/>
      <c r="DE665" s="157"/>
      <c r="DF665" s="157"/>
      <c r="DG665" s="157"/>
      <c r="DH665" s="157"/>
      <c r="DI665" s="157"/>
      <c r="DJ665" s="157"/>
      <c r="DK665" s="157"/>
      <c r="DL665" s="157"/>
      <c r="DM665" s="157"/>
      <c r="DN665" s="157"/>
      <c r="DO665" s="157"/>
      <c r="DP665" s="157"/>
      <c r="DQ665" s="157"/>
      <c r="DR665" s="157"/>
      <c r="DS665" s="157"/>
      <c r="DT665" s="157"/>
      <c r="DU665" s="157"/>
      <c r="DV665" s="157"/>
      <c r="DW665" s="157"/>
      <c r="DX665" s="157"/>
      <c r="DY665" s="157"/>
      <c r="DZ665" s="157"/>
      <c r="EA665" s="157"/>
      <c r="EB665" s="157"/>
      <c r="EC665" s="157"/>
      <c r="ED665" s="157"/>
      <c r="EE665" s="157"/>
    </row>
    <row r="666" spans="1:135" ht="9.75" customHeight="1">
      <c r="A666" s="157"/>
      <c r="B666" s="157"/>
      <c r="C666" s="157"/>
      <c r="D666" s="157"/>
      <c r="E666" s="157"/>
      <c r="F666" s="157"/>
      <c r="G666" s="157"/>
      <c r="H666" s="157"/>
      <c r="I666" s="494"/>
      <c r="J666" s="494"/>
      <c r="K666" s="494"/>
      <c r="L666" s="494"/>
      <c r="M666" s="494"/>
      <c r="N666" s="494"/>
      <c r="O666" s="494"/>
      <c r="P666" s="494"/>
      <c r="Q666" s="494"/>
      <c r="R666" s="494"/>
      <c r="S666" s="494"/>
      <c r="T666" s="494"/>
      <c r="U666" s="494"/>
      <c r="V666" s="494"/>
      <c r="W666" s="494"/>
      <c r="X666" s="494"/>
      <c r="Y666" s="494"/>
      <c r="Z666" s="494"/>
      <c r="AA666" s="494"/>
      <c r="AB666" s="494"/>
      <c r="AH666" s="492"/>
      <c r="AI666" s="157"/>
      <c r="AJ666" s="157"/>
      <c r="AK666" s="525"/>
      <c r="AL666" s="525"/>
      <c r="AM666" s="525"/>
      <c r="AN666" s="157"/>
      <c r="AO666" s="157"/>
      <c r="AP666" s="525"/>
      <c r="AQ666" s="525"/>
      <c r="AR666" s="525"/>
      <c r="AS666" s="525"/>
      <c r="AT666" s="525"/>
      <c r="AU666" s="525"/>
      <c r="AV666" s="525"/>
      <c r="AW666" s="525"/>
      <c r="AX666" s="525"/>
      <c r="AY666" s="525"/>
      <c r="AZ666" s="525"/>
      <c r="BA666" s="157"/>
      <c r="BB666" s="157"/>
      <c r="BC666" s="157"/>
      <c r="BD666" s="157"/>
      <c r="BE666" s="157"/>
      <c r="BF666" s="157"/>
      <c r="BG666" s="157"/>
      <c r="BH666" s="157"/>
      <c r="BI666" s="157"/>
      <c r="BJ666" s="157"/>
      <c r="BK666" s="157"/>
      <c r="BL666" s="157"/>
      <c r="BM666" s="157"/>
      <c r="BN666" s="157"/>
      <c r="BO666" s="157"/>
      <c r="BP666" s="493"/>
      <c r="BQ666" s="157"/>
      <c r="BR666" s="494"/>
      <c r="BS666" s="157"/>
      <c r="BT666" s="157"/>
      <c r="BU666" s="157"/>
      <c r="BV666" s="157"/>
      <c r="BW666" s="536" t="s">
        <v>427</v>
      </c>
      <c r="BX666" s="157"/>
      <c r="BY666" s="157"/>
      <c r="BZ666" s="157"/>
      <c r="CA666" s="157"/>
      <c r="CB666" s="157"/>
      <c r="CC666" s="157"/>
      <c r="CD666" s="157"/>
      <c r="CE666" s="157"/>
      <c r="CF666" s="157"/>
      <c r="CG666" s="157"/>
      <c r="CH666" s="157"/>
      <c r="CI666" s="157"/>
      <c r="CJ666" s="157"/>
      <c r="CK666" s="157"/>
      <c r="CL666" s="157"/>
      <c r="CM666" s="157"/>
      <c r="CN666" s="157"/>
      <c r="CO666" s="157"/>
      <c r="CP666" s="157"/>
      <c r="CQ666" s="157"/>
      <c r="CR666" s="157"/>
      <c r="CS666" s="157"/>
      <c r="CT666" s="157"/>
      <c r="CU666" s="157"/>
      <c r="CV666" s="157"/>
      <c r="CW666" s="157"/>
      <c r="CX666" s="157"/>
      <c r="CY666" s="157"/>
      <c r="CZ666" s="157"/>
      <c r="DA666" s="157"/>
      <c r="DB666" s="157"/>
      <c r="DC666" s="157"/>
      <c r="DD666" s="157"/>
      <c r="DE666" s="157"/>
      <c r="DF666" s="157"/>
      <c r="DG666" s="157"/>
      <c r="DH666" s="157"/>
      <c r="DI666" s="157"/>
      <c r="DJ666" s="157"/>
      <c r="DK666" s="157"/>
      <c r="DL666" s="157"/>
      <c r="DM666" s="157"/>
      <c r="DN666" s="157"/>
      <c r="DO666" s="157"/>
      <c r="DP666" s="157"/>
      <c r="DQ666" s="157"/>
      <c r="DR666" s="157"/>
      <c r="DS666" s="157"/>
      <c r="DT666" s="157"/>
      <c r="DU666" s="157"/>
      <c r="DV666" s="157"/>
      <c r="DW666" s="157"/>
      <c r="DX666" s="157"/>
      <c r="DY666" s="157"/>
      <c r="DZ666" s="157"/>
      <c r="EA666" s="157"/>
      <c r="EB666" s="157"/>
      <c r="EC666" s="157"/>
      <c r="ED666" s="157"/>
      <c r="EE666" s="157"/>
    </row>
    <row r="667" spans="1:135" ht="9.75" customHeight="1">
      <c r="A667" s="157"/>
      <c r="B667" s="157"/>
      <c r="C667" s="157"/>
      <c r="D667" s="157"/>
      <c r="E667" s="157"/>
      <c r="F667" s="157"/>
      <c r="G667" s="157"/>
      <c r="H667" s="157"/>
      <c r="I667" s="494"/>
      <c r="J667" s="494"/>
      <c r="K667" s="494"/>
      <c r="L667" s="494"/>
      <c r="M667" s="494"/>
      <c r="N667" s="494"/>
      <c r="O667" s="494"/>
      <c r="P667" s="494"/>
      <c r="Q667" s="494"/>
      <c r="R667" s="494"/>
      <c r="S667" s="494"/>
      <c r="T667" s="494"/>
      <c r="U667" s="494"/>
      <c r="V667" s="494"/>
      <c r="W667" s="494"/>
      <c r="X667" s="494"/>
      <c r="Y667" s="494"/>
      <c r="Z667" s="494"/>
      <c r="AA667" s="494"/>
      <c r="AB667" s="494"/>
      <c r="AH667" s="492"/>
      <c r="AI667" s="157"/>
      <c r="AJ667" s="157"/>
      <c r="AK667" s="525"/>
      <c r="AL667" s="525"/>
      <c r="AM667" s="525"/>
      <c r="AN667" s="157"/>
      <c r="AO667" s="157"/>
      <c r="AP667" s="525"/>
      <c r="AQ667" s="525"/>
      <c r="AR667" s="525"/>
      <c r="AS667" s="525"/>
      <c r="AT667" s="525"/>
      <c r="AU667" s="525"/>
      <c r="AV667" s="525"/>
      <c r="AW667" s="525"/>
      <c r="AX667" s="525"/>
      <c r="AY667" s="525"/>
      <c r="AZ667" s="525"/>
      <c r="BA667" s="157"/>
      <c r="BB667" s="157"/>
      <c r="BC667" s="157"/>
      <c r="BD667" s="157"/>
      <c r="BE667" s="157"/>
      <c r="BF667" s="157"/>
      <c r="BG667" s="157"/>
      <c r="BH667" s="157"/>
      <c r="BI667" s="157"/>
      <c r="BJ667" s="157"/>
      <c r="BK667" s="157"/>
      <c r="BL667" s="157"/>
      <c r="BM667" s="157"/>
      <c r="BN667" s="157"/>
      <c r="BO667" s="157"/>
      <c r="BP667" s="493"/>
      <c r="BQ667" s="157"/>
      <c r="BR667" s="494"/>
      <c r="BS667" s="157"/>
      <c r="BT667" s="157"/>
      <c r="BU667" s="157"/>
      <c r="BV667" s="157"/>
      <c r="BW667" s="535" t="s">
        <v>428</v>
      </c>
      <c r="BX667" s="157"/>
      <c r="BY667" s="157"/>
      <c r="BZ667" s="157"/>
      <c r="CA667" s="157"/>
      <c r="CB667" s="157"/>
      <c r="CC667" s="157"/>
      <c r="CD667" s="157"/>
      <c r="CE667" s="157"/>
      <c r="CF667" s="157"/>
      <c r="CG667" s="157"/>
      <c r="CH667" s="157"/>
      <c r="CI667" s="157"/>
      <c r="CJ667" s="157"/>
      <c r="CK667" s="157"/>
      <c r="CL667" s="157"/>
      <c r="CM667" s="157"/>
      <c r="CN667" s="157"/>
      <c r="CO667" s="157"/>
      <c r="CP667" s="157"/>
      <c r="CQ667" s="157"/>
      <c r="CR667" s="157"/>
      <c r="CS667" s="157"/>
      <c r="CT667" s="157"/>
      <c r="CU667" s="157"/>
      <c r="CV667" s="157"/>
      <c r="CW667" s="157"/>
      <c r="CX667" s="157"/>
      <c r="CY667" s="157"/>
      <c r="CZ667" s="157"/>
      <c r="DA667" s="157"/>
      <c r="DB667" s="157"/>
      <c r="DC667" s="157"/>
      <c r="DD667" s="157"/>
      <c r="DE667" s="157"/>
      <c r="DF667" s="157"/>
      <c r="DG667" s="157"/>
      <c r="DH667" s="157"/>
      <c r="DI667" s="157"/>
      <c r="DJ667" s="157"/>
      <c r="DK667" s="157"/>
      <c r="DL667" s="157"/>
      <c r="DM667" s="157"/>
      <c r="DN667" s="157"/>
      <c r="DO667" s="157"/>
      <c r="DP667" s="157"/>
      <c r="DQ667" s="157"/>
      <c r="DR667" s="157"/>
      <c r="DS667" s="157"/>
      <c r="DT667" s="157"/>
      <c r="DU667" s="157"/>
      <c r="DV667" s="157"/>
      <c r="DW667" s="157"/>
      <c r="DX667" s="157"/>
      <c r="DY667" s="157"/>
      <c r="DZ667" s="157"/>
      <c r="EA667" s="157"/>
      <c r="EB667" s="157"/>
      <c r="EC667" s="157"/>
      <c r="ED667" s="157"/>
      <c r="EE667" s="157"/>
    </row>
    <row r="668" spans="1:135" ht="9.75" customHeight="1">
      <c r="A668" s="157"/>
      <c r="B668" s="157"/>
      <c r="C668" s="157"/>
      <c r="D668" s="157"/>
      <c r="E668" s="157"/>
      <c r="F668" s="157"/>
      <c r="G668" s="157"/>
      <c r="H668" s="157"/>
      <c r="I668" s="494"/>
      <c r="J668" s="494"/>
      <c r="K668" s="494"/>
      <c r="L668" s="494"/>
      <c r="M668" s="494"/>
      <c r="N668" s="494"/>
      <c r="O668" s="494"/>
      <c r="P668" s="494"/>
      <c r="Q668" s="494"/>
      <c r="R668" s="494"/>
      <c r="S668" s="494"/>
      <c r="T668" s="494"/>
      <c r="U668" s="494"/>
      <c r="V668" s="494"/>
      <c r="W668" s="494"/>
      <c r="X668" s="494"/>
      <c r="Y668" s="494"/>
      <c r="Z668" s="494"/>
      <c r="AA668" s="494"/>
      <c r="AB668" s="494"/>
      <c r="AH668" s="492"/>
      <c r="AI668" s="157"/>
      <c r="AJ668" s="157"/>
      <c r="AK668" s="525"/>
      <c r="AL668" s="525"/>
      <c r="AM668" s="525"/>
      <c r="AN668" s="157"/>
      <c r="AO668" s="157"/>
      <c r="AP668" s="525"/>
      <c r="AQ668" s="525"/>
      <c r="AR668" s="525"/>
      <c r="AS668" s="525"/>
      <c r="AT668" s="525"/>
      <c r="AU668" s="525"/>
      <c r="AV668" s="525"/>
      <c r="AW668" s="525"/>
      <c r="AX668" s="525"/>
      <c r="AY668" s="525"/>
      <c r="AZ668" s="525"/>
      <c r="BA668" s="157"/>
      <c r="BB668" s="157"/>
      <c r="BC668" s="157"/>
      <c r="BD668" s="157"/>
      <c r="BE668" s="157"/>
      <c r="BF668" s="157"/>
      <c r="BG668" s="157"/>
      <c r="BH668" s="157"/>
      <c r="BI668" s="157"/>
      <c r="BJ668" s="157"/>
      <c r="BK668" s="157"/>
      <c r="BL668" s="157"/>
      <c r="BM668" s="157"/>
      <c r="BN668" s="157"/>
      <c r="BO668" s="157"/>
      <c r="BP668" s="493"/>
      <c r="BQ668" s="157"/>
      <c r="BR668" s="494"/>
      <c r="BS668" s="157"/>
      <c r="BT668" s="157"/>
      <c r="BU668" s="157"/>
      <c r="BV668" s="157"/>
      <c r="BW668" s="535" t="s">
        <v>429</v>
      </c>
      <c r="BX668" s="157"/>
      <c r="BY668" s="157"/>
      <c r="BZ668" s="157"/>
      <c r="CA668" s="157"/>
      <c r="CB668" s="157"/>
      <c r="CC668" s="157"/>
      <c r="CD668" s="157"/>
      <c r="CE668" s="157"/>
      <c r="CF668" s="157"/>
      <c r="CG668" s="157"/>
      <c r="CH668" s="157"/>
      <c r="CI668" s="157"/>
      <c r="CJ668" s="157"/>
      <c r="CK668" s="157"/>
      <c r="CL668" s="157"/>
      <c r="CM668" s="157"/>
      <c r="CN668" s="157"/>
      <c r="CO668" s="157"/>
      <c r="CP668" s="157"/>
      <c r="CQ668" s="157"/>
      <c r="CR668" s="157"/>
      <c r="CS668" s="157"/>
      <c r="CT668" s="157"/>
      <c r="CU668" s="157"/>
      <c r="CV668" s="157"/>
      <c r="CW668" s="157"/>
      <c r="CX668" s="157"/>
      <c r="CY668" s="157"/>
      <c r="CZ668" s="157"/>
      <c r="DA668" s="157"/>
      <c r="DB668" s="157"/>
      <c r="DC668" s="157"/>
      <c r="DD668" s="157"/>
      <c r="DE668" s="157"/>
      <c r="DF668" s="157"/>
      <c r="DG668" s="157"/>
      <c r="DH668" s="157"/>
      <c r="DI668" s="157"/>
      <c r="DJ668" s="157"/>
      <c r="DK668" s="157"/>
      <c r="DL668" s="157"/>
      <c r="DM668" s="157"/>
      <c r="DN668" s="157"/>
      <c r="DO668" s="157"/>
      <c r="DP668" s="157"/>
      <c r="DQ668" s="157"/>
      <c r="DR668" s="157"/>
      <c r="DS668" s="157"/>
      <c r="DT668" s="157"/>
      <c r="DU668" s="157"/>
      <c r="DV668" s="157"/>
      <c r="DW668" s="157"/>
      <c r="DX668" s="157"/>
      <c r="DY668" s="157"/>
      <c r="DZ668" s="157"/>
      <c r="EA668" s="157"/>
      <c r="EB668" s="157"/>
      <c r="EC668" s="157"/>
      <c r="ED668" s="157"/>
      <c r="EE668" s="157"/>
    </row>
    <row r="669" spans="1:135" ht="9.75" customHeight="1">
      <c r="A669" s="157"/>
      <c r="B669" s="157"/>
      <c r="C669" s="157"/>
      <c r="D669" s="157"/>
      <c r="E669" s="157"/>
      <c r="F669" s="157"/>
      <c r="G669" s="157"/>
      <c r="H669" s="157"/>
      <c r="I669" s="494"/>
      <c r="J669" s="494"/>
      <c r="K669" s="494"/>
      <c r="L669" s="494"/>
      <c r="M669" s="494"/>
      <c r="N669" s="494"/>
      <c r="O669" s="494"/>
      <c r="P669" s="494"/>
      <c r="Q669" s="494"/>
      <c r="R669" s="494"/>
      <c r="S669" s="494"/>
      <c r="T669" s="494"/>
      <c r="U669" s="494"/>
      <c r="V669" s="494"/>
      <c r="W669" s="494"/>
      <c r="X669" s="494"/>
      <c r="Y669" s="494"/>
      <c r="Z669" s="494"/>
      <c r="AA669" s="494"/>
      <c r="AB669" s="494"/>
      <c r="AH669" s="492"/>
      <c r="AI669" s="157"/>
      <c r="AJ669" s="157"/>
      <c r="AK669" s="525"/>
      <c r="AL669" s="525"/>
      <c r="AM669" s="525"/>
      <c r="AN669" s="157"/>
      <c r="AO669" s="157"/>
      <c r="AP669" s="525"/>
      <c r="AQ669" s="525"/>
      <c r="AR669" s="525"/>
      <c r="AS669" s="525"/>
      <c r="AT669" s="525"/>
      <c r="AU669" s="525"/>
      <c r="AV669" s="525"/>
      <c r="AW669" s="525"/>
      <c r="AX669" s="525"/>
      <c r="AY669" s="525"/>
      <c r="AZ669" s="525"/>
      <c r="BA669" s="157"/>
      <c r="BB669" s="157"/>
      <c r="BC669" s="157"/>
      <c r="BD669" s="157"/>
      <c r="BE669" s="157"/>
      <c r="BF669" s="157"/>
      <c r="BG669" s="157"/>
      <c r="BH669" s="157"/>
      <c r="BI669" s="157"/>
      <c r="BJ669" s="157"/>
      <c r="BK669" s="157"/>
      <c r="BL669" s="157"/>
      <c r="BM669" s="157"/>
      <c r="BN669" s="157"/>
      <c r="BO669" s="157"/>
      <c r="BP669" s="493"/>
      <c r="BQ669" s="157"/>
      <c r="BR669" s="494"/>
      <c r="BS669" s="157"/>
      <c r="BT669" s="157"/>
      <c r="BU669" s="157"/>
      <c r="BV669" s="157"/>
      <c r="BW669" s="535" t="s">
        <v>430</v>
      </c>
      <c r="BX669" s="157"/>
      <c r="BY669" s="157"/>
      <c r="BZ669" s="157"/>
      <c r="CA669" s="157"/>
      <c r="CB669" s="157"/>
      <c r="CC669" s="157"/>
      <c r="CD669" s="157"/>
      <c r="CE669" s="157"/>
      <c r="CF669" s="157"/>
      <c r="CG669" s="157"/>
      <c r="CH669" s="157"/>
      <c r="CI669" s="157"/>
      <c r="CJ669" s="157"/>
      <c r="CK669" s="157"/>
      <c r="CL669" s="157"/>
      <c r="CM669" s="157"/>
      <c r="CN669" s="157"/>
      <c r="CO669" s="157"/>
      <c r="CP669" s="157"/>
      <c r="CQ669" s="157"/>
      <c r="CR669" s="157"/>
      <c r="CS669" s="157"/>
      <c r="CT669" s="157"/>
      <c r="CU669" s="157"/>
      <c r="CV669" s="157"/>
      <c r="CW669" s="157"/>
      <c r="CX669" s="157"/>
      <c r="CY669" s="157"/>
      <c r="CZ669" s="157"/>
      <c r="DA669" s="157"/>
      <c r="DB669" s="157"/>
      <c r="DC669" s="157"/>
      <c r="DD669" s="157"/>
      <c r="DE669" s="157"/>
      <c r="DF669" s="157"/>
      <c r="DG669" s="157"/>
      <c r="DH669" s="157"/>
      <c r="DI669" s="157"/>
      <c r="DJ669" s="157"/>
      <c r="DK669" s="157"/>
      <c r="DL669" s="157"/>
      <c r="DM669" s="157"/>
      <c r="DN669" s="157"/>
      <c r="DO669" s="157"/>
      <c r="DP669" s="157"/>
      <c r="DQ669" s="157"/>
      <c r="DR669" s="157"/>
      <c r="DS669" s="157"/>
      <c r="DT669" s="157"/>
      <c r="DU669" s="157"/>
      <c r="DV669" s="157"/>
      <c r="DW669" s="157"/>
      <c r="DX669" s="157"/>
      <c r="DY669" s="157"/>
      <c r="DZ669" s="157"/>
      <c r="EA669" s="157"/>
      <c r="EB669" s="157"/>
      <c r="EC669" s="157"/>
      <c r="ED669" s="157"/>
      <c r="EE669" s="157"/>
    </row>
    <row r="670" spans="1:135" ht="9.75" customHeight="1">
      <c r="A670" s="157"/>
      <c r="B670" s="157"/>
      <c r="C670" s="157"/>
      <c r="D670" s="157"/>
      <c r="E670" s="157"/>
      <c r="F670" s="157"/>
      <c r="G670" s="157"/>
      <c r="H670" s="157"/>
      <c r="I670" s="494"/>
      <c r="J670" s="494"/>
      <c r="K670" s="494"/>
      <c r="L670" s="494"/>
      <c r="M670" s="494"/>
      <c r="N670" s="494"/>
      <c r="O670" s="494"/>
      <c r="P670" s="494"/>
      <c r="Q670" s="494"/>
      <c r="R670" s="494"/>
      <c r="S670" s="494"/>
      <c r="T670" s="494"/>
      <c r="U670" s="494"/>
      <c r="V670" s="494"/>
      <c r="W670" s="494"/>
      <c r="X670" s="494"/>
      <c r="Y670" s="494"/>
      <c r="Z670" s="494"/>
      <c r="AA670" s="494"/>
      <c r="AB670" s="494"/>
      <c r="AH670" s="492"/>
      <c r="AI670" s="157"/>
      <c r="AJ670" s="157"/>
      <c r="AK670" s="525"/>
      <c r="AL670" s="525"/>
      <c r="AM670" s="525"/>
      <c r="AN670" s="157"/>
      <c r="AO670" s="157"/>
      <c r="AP670" s="525"/>
      <c r="AQ670" s="525"/>
      <c r="AR670" s="525"/>
      <c r="AS670" s="525"/>
      <c r="AT670" s="525"/>
      <c r="AU670" s="525"/>
      <c r="AV670" s="525"/>
      <c r="AW670" s="525"/>
      <c r="AX670" s="525"/>
      <c r="AY670" s="525"/>
      <c r="AZ670" s="525"/>
      <c r="BA670" s="157"/>
      <c r="BB670" s="157"/>
      <c r="BC670" s="157"/>
      <c r="BD670" s="157"/>
      <c r="BE670" s="157"/>
      <c r="BF670" s="157"/>
      <c r="BG670" s="157"/>
      <c r="BH670" s="157"/>
      <c r="BI670" s="157"/>
      <c r="BJ670" s="157"/>
      <c r="BK670" s="157"/>
      <c r="BL670" s="157"/>
      <c r="BM670" s="157"/>
      <c r="BN670" s="157"/>
      <c r="BO670" s="157"/>
      <c r="BP670" s="493"/>
      <c r="BQ670" s="157"/>
      <c r="BR670" s="494"/>
      <c r="BS670" s="157"/>
      <c r="BT670" s="157"/>
      <c r="BU670" s="157"/>
      <c r="BV670" s="157"/>
      <c r="BW670" s="535" t="s">
        <v>431</v>
      </c>
      <c r="BX670" s="157"/>
      <c r="BY670" s="157"/>
      <c r="BZ670" s="157"/>
      <c r="CA670" s="157"/>
      <c r="CB670" s="157"/>
      <c r="CC670" s="157"/>
      <c r="CD670" s="157"/>
      <c r="CE670" s="157"/>
      <c r="CF670" s="157"/>
      <c r="CG670" s="157"/>
      <c r="CH670" s="157"/>
      <c r="CI670" s="157"/>
      <c r="CJ670" s="157"/>
      <c r="CK670" s="157"/>
      <c r="CL670" s="157"/>
      <c r="CM670" s="157"/>
      <c r="CN670" s="157"/>
      <c r="CO670" s="157"/>
      <c r="CP670" s="157"/>
      <c r="CQ670" s="157"/>
      <c r="CR670" s="157"/>
      <c r="CS670" s="157"/>
      <c r="CT670" s="157"/>
      <c r="CU670" s="157"/>
      <c r="CV670" s="157"/>
      <c r="CW670" s="157"/>
      <c r="CX670" s="157"/>
      <c r="CY670" s="157"/>
      <c r="CZ670" s="157"/>
      <c r="DA670" s="157"/>
      <c r="DB670" s="157"/>
      <c r="DC670" s="157"/>
      <c r="DD670" s="157"/>
      <c r="DE670" s="157"/>
      <c r="DF670" s="157"/>
      <c r="DG670" s="157"/>
      <c r="DH670" s="157"/>
      <c r="DI670" s="157"/>
      <c r="DJ670" s="157"/>
      <c r="DK670" s="157"/>
      <c r="DL670" s="157"/>
      <c r="DM670" s="157"/>
      <c r="DN670" s="157"/>
      <c r="DO670" s="157"/>
      <c r="DP670" s="157"/>
      <c r="DQ670" s="157"/>
      <c r="DR670" s="157"/>
      <c r="DS670" s="157"/>
      <c r="DT670" s="157"/>
      <c r="DU670" s="157"/>
      <c r="DV670" s="157"/>
      <c r="DW670" s="157"/>
      <c r="DX670" s="157"/>
      <c r="DY670" s="157"/>
      <c r="DZ670" s="157"/>
      <c r="EA670" s="157"/>
      <c r="EB670" s="157"/>
      <c r="EC670" s="157"/>
      <c r="ED670" s="157"/>
      <c r="EE670" s="157"/>
    </row>
    <row r="671" spans="1:135" ht="9.75" customHeight="1">
      <c r="A671" s="157"/>
      <c r="B671" s="157"/>
      <c r="C671" s="157"/>
      <c r="D671" s="157"/>
      <c r="E671" s="157"/>
      <c r="F671" s="157"/>
      <c r="G671" s="157"/>
      <c r="H671" s="157"/>
      <c r="I671" s="494"/>
      <c r="J671" s="494"/>
      <c r="K671" s="494"/>
      <c r="L671" s="494"/>
      <c r="M671" s="494"/>
      <c r="N671" s="494"/>
      <c r="O671" s="494"/>
      <c r="P671" s="494"/>
      <c r="Q671" s="494"/>
      <c r="R671" s="494"/>
      <c r="S671" s="494"/>
      <c r="T671" s="494"/>
      <c r="U671" s="494"/>
      <c r="V671" s="494"/>
      <c r="W671" s="494"/>
      <c r="X671" s="494"/>
      <c r="Y671" s="494"/>
      <c r="Z671" s="494"/>
      <c r="AA671" s="494"/>
      <c r="AB671" s="494"/>
      <c r="AH671" s="492"/>
      <c r="AI671" s="157"/>
      <c r="AJ671" s="157"/>
      <c r="AK671" s="525"/>
      <c r="AL671" s="525"/>
      <c r="AM671" s="525"/>
      <c r="AN671" s="157"/>
      <c r="AO671" s="157"/>
      <c r="AP671" s="525"/>
      <c r="AQ671" s="525"/>
      <c r="AR671" s="525"/>
      <c r="AS671" s="525"/>
      <c r="AT671" s="525"/>
      <c r="AU671" s="525"/>
      <c r="AV671" s="525"/>
      <c r="AW671" s="525"/>
      <c r="AX671" s="525"/>
      <c r="AY671" s="525"/>
      <c r="AZ671" s="525"/>
      <c r="BA671" s="157"/>
      <c r="BB671" s="157"/>
      <c r="BC671" s="157"/>
      <c r="BD671" s="157"/>
      <c r="BE671" s="157"/>
      <c r="BF671" s="157"/>
      <c r="BG671" s="157"/>
      <c r="BH671" s="157"/>
      <c r="BI671" s="157"/>
      <c r="BJ671" s="157"/>
      <c r="BK671" s="157"/>
      <c r="BL671" s="157"/>
      <c r="BM671" s="157"/>
      <c r="BN671" s="157"/>
      <c r="BO671" s="157"/>
      <c r="BP671" s="493"/>
      <c r="BQ671" s="157"/>
      <c r="BR671" s="494"/>
      <c r="BS671" s="157"/>
      <c r="BT671" s="157"/>
      <c r="BU671" s="157"/>
      <c r="BV671" s="157"/>
      <c r="BW671" s="535" t="s">
        <v>432</v>
      </c>
      <c r="BX671" s="157"/>
      <c r="BY671" s="157"/>
      <c r="BZ671" s="157"/>
      <c r="CA671" s="157"/>
      <c r="CB671" s="157"/>
      <c r="CC671" s="157"/>
      <c r="CD671" s="157"/>
      <c r="CE671" s="157"/>
      <c r="CF671" s="157"/>
      <c r="CG671" s="157"/>
      <c r="CH671" s="157"/>
      <c r="CI671" s="157"/>
      <c r="CJ671" s="157"/>
      <c r="CK671" s="157"/>
      <c r="CL671" s="157"/>
      <c r="CM671" s="157"/>
      <c r="CN671" s="157"/>
      <c r="CO671" s="157"/>
      <c r="CP671" s="157"/>
      <c r="CQ671" s="157"/>
      <c r="CR671" s="157"/>
      <c r="CS671" s="157"/>
      <c r="CT671" s="157"/>
      <c r="CU671" s="157"/>
      <c r="CV671" s="157"/>
      <c r="CW671" s="157"/>
      <c r="CX671" s="157"/>
      <c r="CY671" s="157"/>
      <c r="CZ671" s="157"/>
      <c r="DA671" s="157"/>
      <c r="DB671" s="157"/>
      <c r="DC671" s="157"/>
      <c r="DD671" s="157"/>
      <c r="DE671" s="157"/>
      <c r="DF671" s="157"/>
      <c r="DG671" s="157"/>
      <c r="DH671" s="157"/>
      <c r="DI671" s="157"/>
      <c r="DJ671" s="157"/>
      <c r="DK671" s="157"/>
      <c r="DL671" s="157"/>
      <c r="DM671" s="157"/>
      <c r="DN671" s="157"/>
      <c r="DO671" s="157"/>
      <c r="DP671" s="157"/>
      <c r="DQ671" s="157"/>
      <c r="DR671" s="157"/>
      <c r="DS671" s="157"/>
      <c r="DT671" s="157"/>
      <c r="DU671" s="157"/>
      <c r="DV671" s="157"/>
      <c r="DW671" s="157"/>
      <c r="DX671" s="157"/>
      <c r="DY671" s="157"/>
      <c r="DZ671" s="157"/>
      <c r="EA671" s="157"/>
      <c r="EB671" s="157"/>
      <c r="EC671" s="157"/>
      <c r="ED671" s="157"/>
      <c r="EE671" s="157"/>
    </row>
    <row r="672" spans="1:135" ht="9.75" customHeight="1">
      <c r="A672" s="157"/>
      <c r="B672" s="157"/>
      <c r="C672" s="157"/>
      <c r="D672" s="157"/>
      <c r="E672" s="157"/>
      <c r="F672" s="157"/>
      <c r="G672" s="157"/>
      <c r="H672" s="157"/>
      <c r="I672" s="494"/>
      <c r="J672" s="494"/>
      <c r="K672" s="494"/>
      <c r="L672" s="494"/>
      <c r="M672" s="494"/>
      <c r="N672" s="494"/>
      <c r="O672" s="494"/>
      <c r="P672" s="494"/>
      <c r="Q672" s="494"/>
      <c r="R672" s="494"/>
      <c r="S672" s="494"/>
      <c r="T672" s="494"/>
      <c r="U672" s="494"/>
      <c r="V672" s="494"/>
      <c r="W672" s="494"/>
      <c r="X672" s="494"/>
      <c r="Y672" s="494"/>
      <c r="Z672" s="494"/>
      <c r="AA672" s="494"/>
      <c r="AB672" s="494"/>
      <c r="AH672" s="492"/>
      <c r="AI672" s="157"/>
      <c r="AJ672" s="157"/>
      <c r="AK672" s="525"/>
      <c r="AL672" s="525"/>
      <c r="AM672" s="525"/>
      <c r="AN672" s="157"/>
      <c r="AO672" s="157"/>
      <c r="AP672" s="525"/>
      <c r="AQ672" s="525"/>
      <c r="AR672" s="525"/>
      <c r="AS672" s="525"/>
      <c r="AT672" s="525"/>
      <c r="AU672" s="525"/>
      <c r="AV672" s="525"/>
      <c r="AW672" s="525"/>
      <c r="AX672" s="525"/>
      <c r="AY672" s="525"/>
      <c r="AZ672" s="525"/>
      <c r="BA672" s="157"/>
      <c r="BB672" s="157"/>
      <c r="BC672" s="157"/>
      <c r="BD672" s="157"/>
      <c r="BE672" s="157"/>
      <c r="BF672" s="157"/>
      <c r="BG672" s="157"/>
      <c r="BH672" s="157"/>
      <c r="BI672" s="157"/>
      <c r="BJ672" s="157"/>
      <c r="BK672" s="157"/>
      <c r="BL672" s="157"/>
      <c r="BM672" s="157"/>
      <c r="BN672" s="157"/>
      <c r="BO672" s="157"/>
      <c r="BP672" s="493"/>
      <c r="BQ672" s="157"/>
      <c r="BR672" s="494"/>
      <c r="BS672" s="157"/>
      <c r="BT672" s="157"/>
      <c r="BU672" s="157"/>
      <c r="BV672" s="157"/>
      <c r="BW672" s="535" t="s">
        <v>433</v>
      </c>
      <c r="BX672" s="157"/>
      <c r="BY672" s="157"/>
      <c r="BZ672" s="157"/>
      <c r="CA672" s="157"/>
      <c r="CB672" s="157"/>
      <c r="CC672" s="157"/>
      <c r="CD672" s="157"/>
      <c r="CE672" s="157"/>
      <c r="CF672" s="157"/>
      <c r="CG672" s="157"/>
      <c r="CH672" s="157"/>
      <c r="CI672" s="157"/>
      <c r="CJ672" s="157"/>
      <c r="CK672" s="157"/>
      <c r="CL672" s="157"/>
      <c r="CM672" s="157"/>
      <c r="CN672" s="157"/>
      <c r="CO672" s="157"/>
      <c r="CP672" s="157"/>
      <c r="CQ672" s="157"/>
      <c r="CR672" s="157"/>
      <c r="CS672" s="157"/>
      <c r="CT672" s="157"/>
      <c r="CU672" s="157"/>
      <c r="CV672" s="157"/>
      <c r="CW672" s="157"/>
      <c r="CX672" s="157"/>
      <c r="CY672" s="157"/>
      <c r="CZ672" s="157"/>
      <c r="DA672" s="157"/>
      <c r="DB672" s="157"/>
      <c r="DC672" s="157"/>
      <c r="DD672" s="157"/>
      <c r="DE672" s="157"/>
      <c r="DF672" s="157"/>
      <c r="DG672" s="157"/>
      <c r="DH672" s="157"/>
      <c r="DI672" s="157"/>
      <c r="DJ672" s="157"/>
      <c r="DK672" s="157"/>
      <c r="DL672" s="157"/>
      <c r="DM672" s="157"/>
      <c r="DN672" s="157"/>
      <c r="DO672" s="157"/>
      <c r="DP672" s="157"/>
      <c r="DQ672" s="157"/>
      <c r="DR672" s="157"/>
      <c r="DS672" s="157"/>
      <c r="DT672" s="157"/>
      <c r="DU672" s="157"/>
      <c r="DV672" s="157"/>
      <c r="DW672" s="157"/>
      <c r="DX672" s="157"/>
      <c r="DY672" s="157"/>
      <c r="DZ672" s="157"/>
      <c r="EA672" s="157"/>
      <c r="EB672" s="157"/>
      <c r="EC672" s="157"/>
      <c r="ED672" s="157"/>
      <c r="EE672" s="157"/>
    </row>
    <row r="673" spans="1:135" ht="9.75" customHeight="1">
      <c r="A673" s="157"/>
      <c r="B673" s="157"/>
      <c r="C673" s="157"/>
      <c r="D673" s="157"/>
      <c r="E673" s="157"/>
      <c r="F673" s="157"/>
      <c r="G673" s="157"/>
      <c r="H673" s="157"/>
      <c r="I673" s="494"/>
      <c r="J673" s="494"/>
      <c r="K673" s="494"/>
      <c r="L673" s="494"/>
      <c r="M673" s="494"/>
      <c r="N673" s="494"/>
      <c r="O673" s="494"/>
      <c r="P673" s="494"/>
      <c r="Q673" s="494"/>
      <c r="R673" s="494"/>
      <c r="S673" s="494"/>
      <c r="T673" s="494"/>
      <c r="U673" s="494"/>
      <c r="V673" s="494"/>
      <c r="W673" s="494"/>
      <c r="X673" s="494"/>
      <c r="Y673" s="494"/>
      <c r="Z673" s="494"/>
      <c r="AA673" s="494"/>
      <c r="AB673" s="494"/>
      <c r="AH673" s="492"/>
      <c r="AI673" s="157"/>
      <c r="AJ673" s="157"/>
      <c r="AK673" s="525"/>
      <c r="AL673" s="525"/>
      <c r="AM673" s="525"/>
      <c r="AN673" s="157"/>
      <c r="AO673" s="157"/>
      <c r="AP673" s="525"/>
      <c r="AQ673" s="525"/>
      <c r="AR673" s="525"/>
      <c r="AS673" s="525"/>
      <c r="AT673" s="525"/>
      <c r="AU673" s="525"/>
      <c r="AV673" s="525"/>
      <c r="AW673" s="525"/>
      <c r="AX673" s="525"/>
      <c r="AY673" s="525"/>
      <c r="AZ673" s="525"/>
      <c r="BA673" s="157"/>
      <c r="BB673" s="157"/>
      <c r="BC673" s="157"/>
      <c r="BD673" s="157"/>
      <c r="BE673" s="157"/>
      <c r="BF673" s="157"/>
      <c r="BG673" s="157"/>
      <c r="BH673" s="157"/>
      <c r="BI673" s="157"/>
      <c r="BJ673" s="157"/>
      <c r="BK673" s="157"/>
      <c r="BL673" s="157"/>
      <c r="BM673" s="157"/>
      <c r="BN673" s="157"/>
      <c r="BO673" s="157"/>
      <c r="BP673" s="493"/>
      <c r="BQ673" s="157"/>
      <c r="BR673" s="494"/>
      <c r="BS673" s="157"/>
      <c r="BT673" s="157"/>
      <c r="BU673" s="157"/>
      <c r="BV673" s="157"/>
      <c r="BW673" s="535" t="s">
        <v>284</v>
      </c>
      <c r="BX673" s="157"/>
      <c r="BY673" s="157"/>
      <c r="BZ673" s="157"/>
      <c r="CA673" s="157"/>
      <c r="CB673" s="157"/>
      <c r="CC673" s="157"/>
      <c r="CD673" s="157"/>
      <c r="CE673" s="157"/>
      <c r="CF673" s="157"/>
      <c r="CG673" s="157"/>
      <c r="CH673" s="157"/>
      <c r="CI673" s="157"/>
      <c r="CJ673" s="157"/>
      <c r="CK673" s="157"/>
      <c r="CL673" s="157"/>
      <c r="CM673" s="157"/>
      <c r="CN673" s="157"/>
      <c r="CO673" s="157"/>
      <c r="CP673" s="157"/>
      <c r="CQ673" s="157"/>
      <c r="CR673" s="157"/>
      <c r="CS673" s="157"/>
      <c r="CT673" s="157"/>
      <c r="CU673" s="157"/>
      <c r="CV673" s="157"/>
      <c r="CW673" s="157"/>
      <c r="CX673" s="157"/>
      <c r="CY673" s="157"/>
      <c r="CZ673" s="157"/>
      <c r="DA673" s="157"/>
      <c r="DB673" s="157"/>
      <c r="DC673" s="157"/>
      <c r="DD673" s="157"/>
      <c r="DE673" s="157"/>
      <c r="DF673" s="157"/>
      <c r="DG673" s="157"/>
      <c r="DH673" s="157"/>
      <c r="DI673" s="157"/>
      <c r="DJ673" s="157"/>
      <c r="DK673" s="157"/>
      <c r="DL673" s="157"/>
      <c r="DM673" s="157"/>
      <c r="DN673" s="157"/>
      <c r="DO673" s="157"/>
      <c r="DP673" s="157"/>
      <c r="DQ673" s="157"/>
      <c r="DR673" s="157"/>
      <c r="DS673" s="157"/>
      <c r="DT673" s="157"/>
      <c r="DU673" s="157"/>
      <c r="DV673" s="157"/>
      <c r="DW673" s="157"/>
      <c r="DX673" s="157"/>
      <c r="DY673" s="157"/>
      <c r="DZ673" s="157"/>
      <c r="EA673" s="157"/>
      <c r="EB673" s="157"/>
      <c r="EC673" s="157"/>
      <c r="ED673" s="157"/>
      <c r="EE673" s="157"/>
    </row>
    <row r="674" spans="1:135" ht="9.75" customHeight="1">
      <c r="A674" s="157"/>
      <c r="B674" s="157"/>
      <c r="C674" s="157"/>
      <c r="D674" s="157"/>
      <c r="E674" s="157"/>
      <c r="F674" s="157"/>
      <c r="G674" s="157"/>
      <c r="H674" s="157"/>
      <c r="I674" s="494"/>
      <c r="J674" s="494"/>
      <c r="K674" s="494"/>
      <c r="L674" s="494"/>
      <c r="M674" s="494"/>
      <c r="N674" s="494"/>
      <c r="O674" s="494"/>
      <c r="P674" s="494"/>
      <c r="Q674" s="494"/>
      <c r="R674" s="494"/>
      <c r="S674" s="494"/>
      <c r="T674" s="494"/>
      <c r="U674" s="494"/>
      <c r="V674" s="494"/>
      <c r="W674" s="494"/>
      <c r="X674" s="494"/>
      <c r="Y674" s="494"/>
      <c r="Z674" s="494"/>
      <c r="AA674" s="494"/>
      <c r="AB674" s="494"/>
      <c r="AH674" s="492"/>
      <c r="AI674" s="157"/>
      <c r="AJ674" s="157"/>
      <c r="AK674" s="525"/>
      <c r="AL674" s="525"/>
      <c r="AM674" s="525"/>
      <c r="AN674" s="157"/>
      <c r="AO674" s="157"/>
      <c r="AP674" s="525"/>
      <c r="AQ674" s="525"/>
      <c r="AR674" s="525"/>
      <c r="AS674" s="525"/>
      <c r="AT674" s="525"/>
      <c r="AU674" s="525"/>
      <c r="AV674" s="525"/>
      <c r="AW674" s="525"/>
      <c r="AX674" s="525"/>
      <c r="AY674" s="525"/>
      <c r="AZ674" s="525"/>
      <c r="BA674" s="157"/>
      <c r="BB674" s="157"/>
      <c r="BC674" s="157"/>
      <c r="BD674" s="157"/>
      <c r="BE674" s="157"/>
      <c r="BF674" s="157"/>
      <c r="BG674" s="157"/>
      <c r="BH674" s="157"/>
      <c r="BI674" s="157"/>
      <c r="BJ674" s="157"/>
      <c r="BK674" s="157"/>
      <c r="BL674" s="157"/>
      <c r="BM674" s="157"/>
      <c r="BN674" s="157"/>
      <c r="BO674" s="157"/>
      <c r="BP674" s="493"/>
      <c r="BQ674" s="157"/>
      <c r="BR674" s="494"/>
      <c r="BS674" s="157"/>
      <c r="BT674" s="157"/>
      <c r="BU674" s="157"/>
      <c r="BV674" s="157"/>
      <c r="BW674" s="535" t="s">
        <v>434</v>
      </c>
      <c r="BX674" s="157"/>
      <c r="BY674" s="157"/>
      <c r="BZ674" s="157"/>
      <c r="CA674" s="157"/>
      <c r="CB674" s="157"/>
      <c r="CC674" s="157"/>
      <c r="CD674" s="157"/>
      <c r="CE674" s="157"/>
      <c r="CF674" s="157"/>
      <c r="CG674" s="157"/>
      <c r="CH674" s="157"/>
      <c r="CI674" s="157"/>
      <c r="CJ674" s="157"/>
      <c r="CK674" s="157"/>
      <c r="CL674" s="157"/>
      <c r="CM674" s="157"/>
      <c r="CN674" s="157"/>
      <c r="CO674" s="157"/>
      <c r="CP674" s="157"/>
      <c r="CQ674" s="157"/>
      <c r="CR674" s="157"/>
      <c r="CS674" s="157"/>
      <c r="CT674" s="157"/>
      <c r="CU674" s="157"/>
      <c r="CV674" s="157"/>
      <c r="CW674" s="157"/>
      <c r="CX674" s="157"/>
      <c r="CY674" s="157"/>
      <c r="CZ674" s="157"/>
      <c r="DA674" s="157"/>
      <c r="DB674" s="157"/>
      <c r="DC674" s="157"/>
      <c r="DD674" s="157"/>
      <c r="DE674" s="157"/>
      <c r="DF674" s="157"/>
      <c r="DG674" s="157"/>
      <c r="DH674" s="157"/>
      <c r="DI674" s="157"/>
      <c r="DJ674" s="157"/>
      <c r="DK674" s="157"/>
      <c r="DL674" s="157"/>
      <c r="DM674" s="157"/>
      <c r="DN674" s="157"/>
      <c r="DO674" s="157"/>
      <c r="DP674" s="157"/>
      <c r="DQ674" s="157"/>
      <c r="DR674" s="157"/>
      <c r="DS674" s="157"/>
      <c r="DT674" s="157"/>
      <c r="DU674" s="157"/>
      <c r="DV674" s="157"/>
      <c r="DW674" s="157"/>
      <c r="DX674" s="157"/>
      <c r="DY674" s="157"/>
      <c r="DZ674" s="157"/>
      <c r="EA674" s="157"/>
      <c r="EB674" s="157"/>
      <c r="EC674" s="157"/>
      <c r="ED674" s="157"/>
      <c r="EE674" s="157"/>
    </row>
    <row r="675" spans="1:135" ht="9.75" customHeight="1">
      <c r="A675" s="157"/>
      <c r="B675" s="157"/>
      <c r="C675" s="157"/>
      <c r="D675" s="157"/>
      <c r="E675" s="157"/>
      <c r="F675" s="157"/>
      <c r="G675" s="157"/>
      <c r="H675" s="157"/>
      <c r="I675" s="494"/>
      <c r="J675" s="494"/>
      <c r="K675" s="494"/>
      <c r="L675" s="494"/>
      <c r="M675" s="494"/>
      <c r="N675" s="494"/>
      <c r="O675" s="494"/>
      <c r="P675" s="494"/>
      <c r="Q675" s="494"/>
      <c r="R675" s="494"/>
      <c r="S675" s="494"/>
      <c r="T675" s="494"/>
      <c r="U675" s="494"/>
      <c r="V675" s="494"/>
      <c r="W675" s="494"/>
      <c r="X675" s="494"/>
      <c r="Y675" s="494"/>
      <c r="Z675" s="494"/>
      <c r="AA675" s="494"/>
      <c r="AB675" s="494"/>
      <c r="AH675" s="492"/>
      <c r="AI675" s="157"/>
      <c r="AJ675" s="157"/>
      <c r="AK675" s="525"/>
      <c r="AL675" s="525"/>
      <c r="AM675" s="525"/>
      <c r="AN675" s="157"/>
      <c r="AO675" s="157"/>
      <c r="AP675" s="525"/>
      <c r="AQ675" s="525"/>
      <c r="AR675" s="525"/>
      <c r="AS675" s="525"/>
      <c r="AT675" s="525"/>
      <c r="AU675" s="525"/>
      <c r="AV675" s="525"/>
      <c r="AW675" s="525"/>
      <c r="AX675" s="525"/>
      <c r="AY675" s="525"/>
      <c r="AZ675" s="525"/>
      <c r="BA675" s="157"/>
      <c r="BB675" s="157"/>
      <c r="BC675" s="157"/>
      <c r="BD675" s="157"/>
      <c r="BE675" s="157"/>
      <c r="BF675" s="157"/>
      <c r="BG675" s="157"/>
      <c r="BH675" s="157"/>
      <c r="BI675" s="157"/>
      <c r="BJ675" s="157"/>
      <c r="BK675" s="157"/>
      <c r="BL675" s="157"/>
      <c r="BM675" s="157"/>
      <c r="BN675" s="157"/>
      <c r="BO675" s="157"/>
      <c r="BP675" s="493"/>
      <c r="BQ675" s="157"/>
      <c r="BR675" s="494"/>
      <c r="BS675" s="157"/>
      <c r="BT675" s="157"/>
      <c r="BU675" s="157"/>
      <c r="BV675" s="157"/>
      <c r="BW675" s="535" t="s">
        <v>330</v>
      </c>
      <c r="BX675" s="157"/>
      <c r="BY675" s="157"/>
      <c r="BZ675" s="157"/>
      <c r="CA675" s="157"/>
      <c r="CB675" s="157"/>
      <c r="CC675" s="157"/>
      <c r="CD675" s="157"/>
      <c r="CE675" s="157"/>
      <c r="CF675" s="157"/>
      <c r="CG675" s="157"/>
      <c r="CH675" s="157"/>
      <c r="CI675" s="157"/>
      <c r="CJ675" s="157"/>
      <c r="CK675" s="157"/>
      <c r="CL675" s="157"/>
      <c r="CM675" s="157"/>
      <c r="CN675" s="157"/>
      <c r="CO675" s="157"/>
      <c r="CP675" s="157"/>
      <c r="CQ675" s="157"/>
      <c r="CR675" s="157"/>
      <c r="CS675" s="157"/>
      <c r="CT675" s="157"/>
      <c r="CU675" s="157"/>
      <c r="CV675" s="157"/>
      <c r="CW675" s="157"/>
      <c r="CX675" s="157"/>
      <c r="CY675" s="157"/>
      <c r="CZ675" s="157"/>
      <c r="DA675" s="157"/>
      <c r="DB675" s="157"/>
      <c r="DC675" s="157"/>
      <c r="DD675" s="157"/>
      <c r="DE675" s="157"/>
      <c r="DF675" s="157"/>
      <c r="DG675" s="157"/>
      <c r="DH675" s="157"/>
      <c r="DI675" s="157"/>
      <c r="DJ675" s="157"/>
      <c r="DK675" s="157"/>
      <c r="DL675" s="157"/>
      <c r="DM675" s="157"/>
      <c r="DN675" s="157"/>
      <c r="DO675" s="157"/>
      <c r="DP675" s="157"/>
      <c r="DQ675" s="157"/>
      <c r="DR675" s="157"/>
      <c r="DS675" s="157"/>
      <c r="DT675" s="157"/>
      <c r="DU675" s="157"/>
      <c r="DV675" s="157"/>
      <c r="DW675" s="157"/>
      <c r="DX675" s="157"/>
      <c r="DY675" s="157"/>
      <c r="DZ675" s="157"/>
      <c r="EA675" s="157"/>
      <c r="EB675" s="157"/>
      <c r="EC675" s="157"/>
      <c r="ED675" s="157"/>
      <c r="EE675" s="157"/>
    </row>
    <row r="676" spans="1:135" ht="9.75" customHeight="1">
      <c r="A676" s="157"/>
      <c r="B676" s="157"/>
      <c r="C676" s="157"/>
      <c r="D676" s="157"/>
      <c r="E676" s="157"/>
      <c r="F676" s="157"/>
      <c r="G676" s="157"/>
      <c r="H676" s="157"/>
      <c r="I676" s="494"/>
      <c r="J676" s="494"/>
      <c r="K676" s="494"/>
      <c r="L676" s="494"/>
      <c r="M676" s="494"/>
      <c r="N676" s="494"/>
      <c r="O676" s="494"/>
      <c r="P676" s="494"/>
      <c r="Q676" s="494"/>
      <c r="R676" s="494"/>
      <c r="S676" s="494"/>
      <c r="T676" s="494"/>
      <c r="U676" s="494"/>
      <c r="V676" s="494"/>
      <c r="W676" s="494"/>
      <c r="X676" s="494"/>
      <c r="Y676" s="494"/>
      <c r="Z676" s="494"/>
      <c r="AA676" s="494"/>
      <c r="AB676" s="494"/>
      <c r="AH676" s="492"/>
      <c r="AI676" s="157"/>
      <c r="AJ676" s="157"/>
      <c r="AK676" s="525"/>
      <c r="AL676" s="525"/>
      <c r="AM676" s="525"/>
      <c r="AN676" s="157"/>
      <c r="AO676" s="157"/>
      <c r="AP676" s="525"/>
      <c r="AQ676" s="525"/>
      <c r="AR676" s="525"/>
      <c r="AS676" s="525"/>
      <c r="AT676" s="525"/>
      <c r="AU676" s="525"/>
      <c r="AV676" s="525"/>
      <c r="AW676" s="525"/>
      <c r="AX676" s="525"/>
      <c r="AY676" s="525"/>
      <c r="AZ676" s="525"/>
      <c r="BA676" s="157"/>
      <c r="BB676" s="157"/>
      <c r="BC676" s="157"/>
      <c r="BD676" s="157"/>
      <c r="BE676" s="157"/>
      <c r="BF676" s="157"/>
      <c r="BG676" s="157"/>
      <c r="BH676" s="157"/>
      <c r="BI676" s="157"/>
      <c r="BJ676" s="157"/>
      <c r="BK676" s="157"/>
      <c r="BL676" s="157"/>
      <c r="BM676" s="157"/>
      <c r="BN676" s="157"/>
      <c r="BO676" s="157"/>
      <c r="BP676" s="493"/>
      <c r="BQ676" s="157"/>
      <c r="BR676" s="494"/>
      <c r="BS676" s="157"/>
      <c r="BT676" s="157"/>
      <c r="BU676" s="157"/>
      <c r="BV676" s="157"/>
      <c r="BW676" s="535" t="s">
        <v>435</v>
      </c>
      <c r="BX676" s="157"/>
      <c r="BY676" s="157"/>
      <c r="BZ676" s="157"/>
      <c r="CA676" s="157"/>
      <c r="CB676" s="157"/>
      <c r="CC676" s="157"/>
      <c r="CD676" s="157"/>
      <c r="CE676" s="157"/>
      <c r="CF676" s="157"/>
      <c r="CG676" s="157"/>
      <c r="CH676" s="157"/>
      <c r="CI676" s="157"/>
      <c r="CJ676" s="157"/>
      <c r="CK676" s="157"/>
      <c r="CL676" s="157"/>
      <c r="CM676" s="157"/>
      <c r="CN676" s="157"/>
      <c r="CO676" s="157"/>
      <c r="CP676" s="157"/>
      <c r="CQ676" s="157"/>
      <c r="CR676" s="157"/>
      <c r="CS676" s="157"/>
      <c r="CT676" s="157"/>
      <c r="CU676" s="157"/>
      <c r="CV676" s="157"/>
      <c r="CW676" s="157"/>
      <c r="CX676" s="157"/>
      <c r="CY676" s="157"/>
      <c r="CZ676" s="157"/>
      <c r="DA676" s="157"/>
      <c r="DB676" s="157"/>
      <c r="DC676" s="157"/>
      <c r="DD676" s="157"/>
      <c r="DE676" s="157"/>
      <c r="DF676" s="157"/>
      <c r="DG676" s="157"/>
      <c r="DH676" s="157"/>
      <c r="DI676" s="157"/>
      <c r="DJ676" s="157"/>
      <c r="DK676" s="157"/>
      <c r="DL676" s="157"/>
      <c r="DM676" s="157"/>
      <c r="DN676" s="157"/>
      <c r="DO676" s="157"/>
      <c r="DP676" s="157"/>
      <c r="DQ676" s="157"/>
      <c r="DR676" s="157"/>
      <c r="DS676" s="157"/>
      <c r="DT676" s="157"/>
      <c r="DU676" s="157"/>
      <c r="DV676" s="157"/>
      <c r="DW676" s="157"/>
      <c r="DX676" s="157"/>
      <c r="DY676" s="157"/>
      <c r="DZ676" s="157"/>
      <c r="EA676" s="157"/>
      <c r="EB676" s="157"/>
      <c r="EC676" s="157"/>
      <c r="ED676" s="157"/>
      <c r="EE676" s="157"/>
    </row>
    <row r="677" spans="1:135" ht="9.75" customHeight="1">
      <c r="A677" s="157"/>
      <c r="B677" s="157"/>
      <c r="C677" s="157"/>
      <c r="D677" s="157"/>
      <c r="E677" s="157"/>
      <c r="F677" s="157"/>
      <c r="G677" s="157"/>
      <c r="H677" s="157"/>
      <c r="I677" s="494"/>
      <c r="J677" s="494"/>
      <c r="K677" s="494"/>
      <c r="L677" s="494"/>
      <c r="M677" s="494"/>
      <c r="N677" s="494"/>
      <c r="O677" s="494"/>
      <c r="P677" s="494"/>
      <c r="Q677" s="494"/>
      <c r="R677" s="494"/>
      <c r="S677" s="494"/>
      <c r="T677" s="494"/>
      <c r="U677" s="494"/>
      <c r="V677" s="494"/>
      <c r="W677" s="494"/>
      <c r="X677" s="494"/>
      <c r="Y677" s="494"/>
      <c r="Z677" s="494"/>
      <c r="AA677" s="494"/>
      <c r="AB677" s="494"/>
      <c r="AH677" s="492"/>
      <c r="AI677" s="157"/>
      <c r="AJ677" s="157"/>
      <c r="AK677" s="525"/>
      <c r="AL677" s="525"/>
      <c r="AM677" s="525"/>
      <c r="AN677" s="157"/>
      <c r="AO677" s="157"/>
      <c r="AP677" s="525"/>
      <c r="AQ677" s="525"/>
      <c r="AR677" s="525"/>
      <c r="AS677" s="525"/>
      <c r="AT677" s="525"/>
      <c r="AU677" s="525"/>
      <c r="AV677" s="525"/>
      <c r="AW677" s="525"/>
      <c r="AX677" s="525"/>
      <c r="AY677" s="525"/>
      <c r="AZ677" s="525"/>
      <c r="BA677" s="157"/>
      <c r="BB677" s="157"/>
      <c r="BC677" s="157"/>
      <c r="BD677" s="157"/>
      <c r="BE677" s="157"/>
      <c r="BF677" s="157"/>
      <c r="BG677" s="157"/>
      <c r="BH677" s="157"/>
      <c r="BI677" s="157"/>
      <c r="BJ677" s="157"/>
      <c r="BK677" s="157"/>
      <c r="BL677" s="157"/>
      <c r="BM677" s="157"/>
      <c r="BN677" s="157"/>
      <c r="BO677" s="157"/>
      <c r="BP677" s="493"/>
      <c r="BQ677" s="157"/>
      <c r="BR677" s="494"/>
      <c r="BS677" s="157"/>
      <c r="BT677" s="157"/>
      <c r="BU677" s="157"/>
      <c r="BV677" s="157"/>
      <c r="BW677" s="535" t="s">
        <v>436</v>
      </c>
      <c r="BX677" s="157"/>
      <c r="BY677" s="157"/>
      <c r="BZ677" s="157"/>
      <c r="CA677" s="157"/>
      <c r="CB677" s="157"/>
      <c r="CC677" s="157"/>
      <c r="CD677" s="157"/>
      <c r="CE677" s="157"/>
      <c r="CF677" s="157"/>
      <c r="CG677" s="157"/>
      <c r="CH677" s="157"/>
      <c r="CI677" s="157"/>
      <c r="CJ677" s="157"/>
      <c r="CK677" s="157"/>
      <c r="CL677" s="157"/>
      <c r="CM677" s="157"/>
      <c r="CN677" s="157"/>
      <c r="CO677" s="157"/>
      <c r="CP677" s="157"/>
      <c r="CQ677" s="157"/>
      <c r="CR677" s="157"/>
      <c r="CS677" s="157"/>
      <c r="CT677" s="157"/>
      <c r="CU677" s="157"/>
      <c r="CV677" s="157"/>
      <c r="CW677" s="157"/>
      <c r="CX677" s="157"/>
      <c r="CY677" s="157"/>
      <c r="CZ677" s="157"/>
      <c r="DA677" s="157"/>
      <c r="DB677" s="157"/>
      <c r="DC677" s="157"/>
      <c r="DD677" s="157"/>
      <c r="DE677" s="157"/>
      <c r="DF677" s="157"/>
      <c r="DG677" s="157"/>
      <c r="DH677" s="157"/>
      <c r="DI677" s="157"/>
      <c r="DJ677" s="157"/>
      <c r="DK677" s="157"/>
      <c r="DL677" s="157"/>
      <c r="DM677" s="157"/>
      <c r="DN677" s="157"/>
      <c r="DO677" s="157"/>
      <c r="DP677" s="157"/>
      <c r="DQ677" s="157"/>
      <c r="DR677" s="157"/>
      <c r="DS677" s="157"/>
      <c r="DT677" s="157"/>
      <c r="DU677" s="157"/>
      <c r="DV677" s="157"/>
      <c r="DW677" s="157"/>
      <c r="DX677" s="157"/>
      <c r="DY677" s="157"/>
      <c r="DZ677" s="157"/>
      <c r="EA677" s="157"/>
      <c r="EB677" s="157"/>
      <c r="EC677" s="157"/>
      <c r="ED677" s="157"/>
      <c r="EE677" s="157"/>
    </row>
    <row r="678" spans="1:135" ht="9.75" customHeight="1">
      <c r="A678" s="157"/>
      <c r="B678" s="157"/>
      <c r="C678" s="157"/>
      <c r="D678" s="157"/>
      <c r="E678" s="157"/>
      <c r="F678" s="157"/>
      <c r="G678" s="157"/>
      <c r="H678" s="157"/>
      <c r="I678" s="494"/>
      <c r="J678" s="494"/>
      <c r="K678" s="494"/>
      <c r="L678" s="494"/>
      <c r="M678" s="494"/>
      <c r="N678" s="494"/>
      <c r="O678" s="494"/>
      <c r="P678" s="494"/>
      <c r="Q678" s="494"/>
      <c r="R678" s="494"/>
      <c r="S678" s="494"/>
      <c r="T678" s="494"/>
      <c r="U678" s="494"/>
      <c r="V678" s="494"/>
      <c r="W678" s="494"/>
      <c r="X678" s="494"/>
      <c r="Y678" s="494"/>
      <c r="Z678" s="494"/>
      <c r="AA678" s="494"/>
      <c r="AB678" s="494"/>
      <c r="AH678" s="492"/>
      <c r="AI678" s="157"/>
      <c r="AJ678" s="157"/>
      <c r="AK678" s="525"/>
      <c r="AL678" s="525"/>
      <c r="AM678" s="525"/>
      <c r="AN678" s="157"/>
      <c r="AO678" s="157"/>
      <c r="AP678" s="525"/>
      <c r="AQ678" s="525"/>
      <c r="AR678" s="525"/>
      <c r="AS678" s="525"/>
      <c r="AT678" s="525"/>
      <c r="AU678" s="525"/>
      <c r="AV678" s="525"/>
      <c r="AW678" s="525"/>
      <c r="AX678" s="525"/>
      <c r="AY678" s="525"/>
      <c r="AZ678" s="525"/>
      <c r="BA678" s="157"/>
      <c r="BB678" s="157"/>
      <c r="BC678" s="157"/>
      <c r="BD678" s="157"/>
      <c r="BE678" s="157"/>
      <c r="BF678" s="157"/>
      <c r="BG678" s="157"/>
      <c r="BH678" s="157"/>
      <c r="BI678" s="157"/>
      <c r="BJ678" s="157"/>
      <c r="BK678" s="157"/>
      <c r="BL678" s="157"/>
      <c r="BM678" s="157"/>
      <c r="BN678" s="157"/>
      <c r="BO678" s="157"/>
      <c r="BP678" s="493"/>
      <c r="BQ678" s="157"/>
      <c r="BR678" s="494"/>
      <c r="BS678" s="157"/>
      <c r="BT678" s="157"/>
      <c r="BU678" s="157"/>
      <c r="BV678" s="157"/>
      <c r="BW678" s="535" t="s">
        <v>437</v>
      </c>
      <c r="BX678" s="157"/>
      <c r="BY678" s="157"/>
      <c r="BZ678" s="157"/>
      <c r="CA678" s="157"/>
      <c r="CB678" s="157"/>
      <c r="CC678" s="157"/>
      <c r="CD678" s="157"/>
      <c r="CE678" s="157"/>
      <c r="CF678" s="157"/>
      <c r="CG678" s="157"/>
      <c r="CH678" s="157"/>
      <c r="CI678" s="157"/>
      <c r="CJ678" s="157"/>
      <c r="CK678" s="157"/>
      <c r="CL678" s="157"/>
      <c r="CM678" s="157"/>
      <c r="CN678" s="157"/>
      <c r="CO678" s="157"/>
      <c r="CP678" s="157"/>
      <c r="CQ678" s="157"/>
      <c r="CR678" s="157"/>
      <c r="CS678" s="157"/>
      <c r="CT678" s="157"/>
      <c r="CU678" s="157"/>
      <c r="CV678" s="157"/>
      <c r="CW678" s="157"/>
      <c r="CX678" s="157"/>
      <c r="CY678" s="157"/>
      <c r="CZ678" s="157"/>
      <c r="DA678" s="157"/>
      <c r="DB678" s="157"/>
      <c r="DC678" s="157"/>
      <c r="DD678" s="157"/>
      <c r="DE678" s="157"/>
      <c r="DF678" s="157"/>
      <c r="DG678" s="157"/>
      <c r="DH678" s="157"/>
      <c r="DI678" s="157"/>
      <c r="DJ678" s="157"/>
      <c r="DK678" s="157"/>
      <c r="DL678" s="157"/>
      <c r="DM678" s="157"/>
      <c r="DN678" s="157"/>
      <c r="DO678" s="157"/>
      <c r="DP678" s="157"/>
      <c r="DQ678" s="157"/>
      <c r="DR678" s="157"/>
      <c r="DS678" s="157"/>
      <c r="DT678" s="157"/>
      <c r="DU678" s="157"/>
      <c r="DV678" s="157"/>
      <c r="DW678" s="157"/>
      <c r="DX678" s="157"/>
      <c r="DY678" s="157"/>
      <c r="DZ678" s="157"/>
      <c r="EA678" s="157"/>
      <c r="EB678" s="157"/>
      <c r="EC678" s="157"/>
      <c r="ED678" s="157"/>
      <c r="EE678" s="157"/>
    </row>
    <row r="679" spans="1:135" ht="9.75" customHeight="1">
      <c r="A679" s="157"/>
      <c r="B679" s="157"/>
      <c r="C679" s="157"/>
      <c r="D679" s="157"/>
      <c r="E679" s="157"/>
      <c r="F679" s="157"/>
      <c r="G679" s="157"/>
      <c r="H679" s="157"/>
      <c r="I679" s="494"/>
      <c r="J679" s="494"/>
      <c r="K679" s="494"/>
      <c r="L679" s="494"/>
      <c r="M679" s="494"/>
      <c r="N679" s="494"/>
      <c r="O679" s="494"/>
      <c r="P679" s="494"/>
      <c r="Q679" s="494"/>
      <c r="R679" s="494"/>
      <c r="S679" s="494"/>
      <c r="T679" s="494"/>
      <c r="U679" s="494"/>
      <c r="V679" s="494"/>
      <c r="W679" s="494"/>
      <c r="X679" s="494"/>
      <c r="Y679" s="494"/>
      <c r="Z679" s="494"/>
      <c r="AA679" s="494"/>
      <c r="AB679" s="494"/>
      <c r="AH679" s="492"/>
      <c r="AI679" s="157"/>
      <c r="AJ679" s="157"/>
      <c r="AK679" s="525"/>
      <c r="AL679" s="525"/>
      <c r="AM679" s="525"/>
      <c r="AN679" s="157"/>
      <c r="AO679" s="157"/>
      <c r="AP679" s="525"/>
      <c r="AQ679" s="525"/>
      <c r="AR679" s="525"/>
      <c r="AS679" s="525"/>
      <c r="AT679" s="525"/>
      <c r="AU679" s="525"/>
      <c r="AV679" s="525"/>
      <c r="AW679" s="525"/>
      <c r="AX679" s="525"/>
      <c r="AY679" s="525"/>
      <c r="AZ679" s="525"/>
      <c r="BA679" s="157"/>
      <c r="BB679" s="157"/>
      <c r="BC679" s="157"/>
      <c r="BD679" s="157"/>
      <c r="BE679" s="157"/>
      <c r="BF679" s="157"/>
      <c r="BG679" s="157"/>
      <c r="BH679" s="157"/>
      <c r="BI679" s="157"/>
      <c r="BJ679" s="157"/>
      <c r="BK679" s="157"/>
      <c r="BL679" s="157"/>
      <c r="BM679" s="157"/>
      <c r="BN679" s="157"/>
      <c r="BO679" s="157"/>
      <c r="BP679" s="493"/>
      <c r="BQ679" s="157"/>
      <c r="BR679" s="494"/>
      <c r="BS679" s="157"/>
      <c r="BT679" s="157"/>
      <c r="BU679" s="157"/>
      <c r="BV679" s="157"/>
      <c r="BW679" s="535" t="s">
        <v>438</v>
      </c>
      <c r="BX679" s="535"/>
      <c r="BY679" s="535"/>
      <c r="BZ679" s="535"/>
      <c r="CA679" s="157"/>
      <c r="CB679" s="157"/>
      <c r="CC679" s="157"/>
      <c r="CD679" s="157"/>
      <c r="CE679" s="157"/>
      <c r="CF679" s="157"/>
      <c r="CG679" s="157"/>
      <c r="CH679" s="157"/>
      <c r="CI679" s="157"/>
      <c r="CJ679" s="157"/>
      <c r="CK679" s="157"/>
      <c r="CL679" s="157"/>
      <c r="CM679" s="157"/>
      <c r="CN679" s="157"/>
      <c r="CO679" s="157"/>
      <c r="CP679" s="157"/>
      <c r="CQ679" s="157"/>
      <c r="CR679" s="157"/>
      <c r="CS679" s="157"/>
      <c r="CT679" s="157"/>
      <c r="CU679" s="157"/>
      <c r="CV679" s="157"/>
      <c r="CW679" s="157"/>
      <c r="CX679" s="157"/>
      <c r="CY679" s="157"/>
      <c r="CZ679" s="157"/>
      <c r="DA679" s="157"/>
      <c r="DB679" s="157"/>
      <c r="DC679" s="157"/>
      <c r="DD679" s="157"/>
      <c r="DE679" s="157"/>
      <c r="DF679" s="157"/>
      <c r="DG679" s="157"/>
      <c r="DH679" s="157"/>
      <c r="DI679" s="157"/>
      <c r="DJ679" s="157"/>
      <c r="DK679" s="157"/>
      <c r="DL679" s="157"/>
      <c r="DM679" s="157"/>
      <c r="DN679" s="157"/>
      <c r="DO679" s="157"/>
      <c r="DP679" s="157"/>
      <c r="DQ679" s="157"/>
      <c r="DR679" s="157"/>
      <c r="DS679" s="157"/>
      <c r="DT679" s="157"/>
      <c r="DU679" s="157"/>
      <c r="DV679" s="157"/>
      <c r="DW679" s="157"/>
      <c r="DX679" s="157"/>
      <c r="DY679" s="157"/>
      <c r="DZ679" s="157"/>
      <c r="EA679" s="157"/>
      <c r="EB679" s="157"/>
      <c r="EC679" s="157"/>
      <c r="ED679" s="157"/>
      <c r="EE679" s="157"/>
    </row>
    <row r="680" spans="1:135" ht="12.75" customHeight="1">
      <c r="A680" s="157"/>
      <c r="B680" s="157"/>
      <c r="C680" s="157"/>
      <c r="D680" s="157"/>
      <c r="E680" s="157"/>
      <c r="F680" s="157"/>
      <c r="G680" s="157"/>
      <c r="H680" s="157"/>
      <c r="I680" s="494"/>
      <c r="J680" s="494"/>
      <c r="K680" s="494"/>
      <c r="L680" s="494"/>
      <c r="M680" s="494"/>
      <c r="N680" s="494"/>
      <c r="O680" s="494"/>
      <c r="P680" s="494"/>
      <c r="Q680" s="494"/>
      <c r="R680" s="494"/>
      <c r="S680" s="494"/>
      <c r="T680" s="494"/>
      <c r="U680" s="494"/>
      <c r="V680" s="494"/>
      <c r="W680" s="494"/>
      <c r="X680" s="494"/>
      <c r="Y680" s="494"/>
      <c r="Z680" s="494"/>
      <c r="AA680" s="494"/>
      <c r="AB680" s="494"/>
      <c r="AH680" s="492"/>
      <c r="AI680" s="157"/>
      <c r="AJ680" s="157"/>
      <c r="AK680" s="525"/>
      <c r="AL680" s="525"/>
      <c r="AM680" s="525"/>
      <c r="AN680" s="157"/>
      <c r="AO680" s="157"/>
      <c r="AP680" s="525"/>
      <c r="AQ680" s="525"/>
      <c r="AR680" s="525"/>
      <c r="AS680" s="525"/>
      <c r="AT680" s="525"/>
      <c r="AU680" s="525"/>
      <c r="AV680" s="525"/>
      <c r="AW680" s="525"/>
      <c r="AX680" s="525"/>
      <c r="AY680" s="525"/>
      <c r="AZ680" s="525"/>
      <c r="BA680" s="157"/>
      <c r="BB680" s="157"/>
      <c r="BC680" s="157"/>
      <c r="BD680" s="157"/>
      <c r="BE680" s="157"/>
      <c r="BF680" s="157"/>
      <c r="BG680" s="157"/>
      <c r="BH680" s="157"/>
      <c r="BI680" s="157"/>
      <c r="BJ680" s="157"/>
      <c r="BK680" s="157"/>
      <c r="BL680" s="157"/>
      <c r="BM680" s="157"/>
      <c r="BN680" s="157"/>
      <c r="BO680" s="157"/>
      <c r="BP680" s="493"/>
      <c r="BQ680" s="157"/>
      <c r="BR680" s="494"/>
      <c r="BS680" s="157"/>
      <c r="BT680" s="157"/>
      <c r="BU680" s="157"/>
      <c r="BV680" s="157"/>
      <c r="BW680" s="535"/>
      <c r="BX680" s="535"/>
      <c r="BY680" s="535"/>
      <c r="BZ680" s="535"/>
      <c r="CA680" s="157"/>
      <c r="CB680" s="157"/>
      <c r="CC680" s="157"/>
      <c r="CD680" s="157"/>
      <c r="CE680" s="157"/>
      <c r="CF680" s="157"/>
      <c r="CG680" s="157"/>
      <c r="CH680" s="157"/>
      <c r="CI680" s="157"/>
      <c r="CJ680" s="157"/>
      <c r="CK680" s="157"/>
      <c r="CL680" s="157"/>
      <c r="CM680" s="157"/>
      <c r="CN680" s="157"/>
      <c r="CO680" s="157"/>
      <c r="CP680" s="157"/>
      <c r="CQ680" s="157"/>
      <c r="CR680" s="157"/>
      <c r="CS680" s="157"/>
      <c r="CT680" s="157"/>
      <c r="CU680" s="157"/>
      <c r="CV680" s="157"/>
      <c r="CW680" s="157"/>
      <c r="CX680" s="157"/>
      <c r="CY680" s="157"/>
      <c r="CZ680" s="157"/>
      <c r="DA680" s="157"/>
      <c r="DB680" s="157"/>
      <c r="DC680" s="157"/>
      <c r="DD680" s="157"/>
      <c r="DE680" s="157"/>
      <c r="DF680" s="157"/>
      <c r="DG680" s="157"/>
      <c r="DH680" s="157"/>
      <c r="DI680" s="157"/>
      <c r="DJ680" s="157"/>
      <c r="DK680" s="157"/>
      <c r="DL680" s="157"/>
      <c r="DM680" s="157"/>
      <c r="DN680" s="157"/>
      <c r="DO680" s="157"/>
      <c r="DP680" s="157"/>
      <c r="DQ680" s="157"/>
      <c r="DR680" s="157"/>
      <c r="DS680" s="157"/>
      <c r="DT680" s="157"/>
      <c r="DU680" s="157"/>
      <c r="DV680" s="157"/>
      <c r="DW680" s="157"/>
      <c r="DX680" s="157"/>
      <c r="DY680" s="157"/>
      <c r="DZ680" s="157"/>
      <c r="EA680" s="157"/>
      <c r="EB680" s="157"/>
      <c r="EC680" s="157"/>
      <c r="ED680" s="157"/>
      <c r="EE680" s="157"/>
    </row>
    <row r="681" spans="1:135" ht="12.75" customHeight="1">
      <c r="A681" s="157"/>
      <c r="B681" s="157"/>
      <c r="C681" s="157"/>
      <c r="D681" s="157"/>
      <c r="E681" s="157"/>
      <c r="F681" s="157"/>
      <c r="G681" s="157"/>
      <c r="H681" s="157"/>
      <c r="I681" s="494"/>
      <c r="J681" s="494"/>
      <c r="K681" s="494"/>
      <c r="L681" s="494"/>
      <c r="M681" s="494"/>
      <c r="N681" s="494"/>
      <c r="O681" s="494"/>
      <c r="P681" s="494"/>
      <c r="Q681" s="494"/>
      <c r="R681" s="494"/>
      <c r="S681" s="494"/>
      <c r="T681" s="494"/>
      <c r="U681" s="494"/>
      <c r="V681" s="494"/>
      <c r="W681" s="494"/>
      <c r="X681" s="494"/>
      <c r="Y681" s="494"/>
      <c r="Z681" s="494"/>
      <c r="AA681" s="494"/>
      <c r="AB681" s="494"/>
      <c r="AH681" s="492"/>
      <c r="AI681" s="157"/>
      <c r="AJ681" s="157"/>
      <c r="AK681" s="525"/>
      <c r="AL681" s="525"/>
      <c r="AM681" s="525"/>
      <c r="AN681" s="157"/>
      <c r="AO681" s="157"/>
      <c r="AP681" s="525"/>
      <c r="AQ681" s="525"/>
      <c r="AR681" s="525"/>
      <c r="AS681" s="525"/>
      <c r="AT681" s="525"/>
      <c r="AU681" s="525"/>
      <c r="AV681" s="525"/>
      <c r="AW681" s="525"/>
      <c r="AX681" s="525"/>
      <c r="AY681" s="525"/>
      <c r="AZ681" s="525"/>
      <c r="BA681" s="157"/>
      <c r="BB681" s="157"/>
      <c r="BC681" s="157"/>
      <c r="BD681" s="157"/>
      <c r="BE681" s="157"/>
      <c r="BF681" s="157"/>
      <c r="BG681" s="157"/>
      <c r="BH681" s="157"/>
      <c r="BI681" s="157"/>
      <c r="BJ681" s="157"/>
      <c r="BK681" s="157"/>
      <c r="BL681" s="157"/>
      <c r="BM681" s="157"/>
      <c r="BN681" s="157"/>
      <c r="BO681" s="157"/>
      <c r="BP681" s="493"/>
      <c r="BQ681" s="157"/>
      <c r="BR681" s="494"/>
      <c r="BS681" s="157"/>
      <c r="BT681" s="157"/>
      <c r="BU681" s="157"/>
      <c r="BV681" s="157"/>
      <c r="BW681" s="535"/>
      <c r="BX681" s="535"/>
      <c r="BY681" s="535"/>
      <c r="BZ681" s="535"/>
      <c r="CA681" s="157"/>
      <c r="CB681" s="157"/>
      <c r="CC681" s="157"/>
      <c r="CD681" s="157"/>
      <c r="CE681" s="157"/>
      <c r="CF681" s="157"/>
      <c r="CG681" s="157"/>
      <c r="CH681" s="157"/>
      <c r="CI681" s="157"/>
      <c r="CJ681" s="157"/>
      <c r="CK681" s="157"/>
      <c r="CL681" s="157"/>
      <c r="CM681" s="157"/>
      <c r="CN681" s="157"/>
      <c r="CO681" s="157"/>
      <c r="CP681" s="157"/>
      <c r="CQ681" s="157"/>
      <c r="CR681" s="157"/>
      <c r="CS681" s="157"/>
      <c r="CT681" s="157"/>
      <c r="CU681" s="157"/>
      <c r="CV681" s="157"/>
      <c r="CW681" s="157"/>
      <c r="CX681" s="157"/>
      <c r="CY681" s="157"/>
      <c r="CZ681" s="157"/>
      <c r="DA681" s="157"/>
      <c r="DB681" s="157"/>
      <c r="DC681" s="157"/>
      <c r="DD681" s="157"/>
      <c r="DE681" s="157"/>
      <c r="DF681" s="157"/>
      <c r="DG681" s="157"/>
      <c r="DH681" s="157"/>
      <c r="DI681" s="157"/>
      <c r="DJ681" s="157"/>
      <c r="DK681" s="157"/>
      <c r="DL681" s="157"/>
      <c r="DM681" s="157"/>
      <c r="DN681" s="157"/>
      <c r="DO681" s="157"/>
      <c r="DP681" s="157"/>
      <c r="DQ681" s="157"/>
      <c r="DR681" s="157"/>
      <c r="DS681" s="157"/>
      <c r="DT681" s="157"/>
      <c r="DU681" s="157"/>
      <c r="DV681" s="157"/>
      <c r="DW681" s="157"/>
      <c r="DX681" s="157"/>
      <c r="DY681" s="157"/>
      <c r="DZ681" s="157"/>
      <c r="EA681" s="157"/>
      <c r="EB681" s="157"/>
      <c r="EC681" s="157"/>
      <c r="ED681" s="157"/>
      <c r="EE681" s="157"/>
    </row>
    <row r="682" spans="1:135" ht="12.75" customHeight="1">
      <c r="A682" s="157"/>
      <c r="B682" s="157"/>
      <c r="C682" s="157"/>
      <c r="D682" s="157"/>
      <c r="E682" s="157"/>
      <c r="F682" s="157"/>
      <c r="G682" s="157"/>
      <c r="H682" s="157"/>
      <c r="I682" s="494"/>
      <c r="J682" s="494"/>
      <c r="K682" s="494"/>
      <c r="L682" s="494"/>
      <c r="M682" s="494"/>
      <c r="N682" s="494"/>
      <c r="O682" s="494"/>
      <c r="P682" s="494"/>
      <c r="Q682" s="494"/>
      <c r="R682" s="494"/>
      <c r="S682" s="494"/>
      <c r="T682" s="494"/>
      <c r="U682" s="494"/>
      <c r="V682" s="494"/>
      <c r="W682" s="494"/>
      <c r="X682" s="494"/>
      <c r="Y682" s="494"/>
      <c r="Z682" s="494"/>
      <c r="AA682" s="494"/>
      <c r="AB682" s="494"/>
      <c r="AH682" s="492"/>
      <c r="AI682" s="157"/>
      <c r="AJ682" s="157"/>
      <c r="AK682" s="525"/>
      <c r="AL682" s="525"/>
      <c r="AM682" s="525"/>
      <c r="AN682" s="157"/>
      <c r="AO682" s="157"/>
      <c r="AP682" s="525"/>
      <c r="AQ682" s="525"/>
      <c r="AR682" s="525"/>
      <c r="AS682" s="525"/>
      <c r="AT682" s="525"/>
      <c r="AU682" s="525"/>
      <c r="AV682" s="525"/>
      <c r="AW682" s="525"/>
      <c r="AX682" s="525"/>
      <c r="AY682" s="525"/>
      <c r="AZ682" s="525"/>
      <c r="BA682" s="157"/>
      <c r="BB682" s="157"/>
      <c r="BC682" s="157"/>
      <c r="BD682" s="157"/>
      <c r="BE682" s="157"/>
      <c r="BF682" s="157"/>
      <c r="BG682" s="157"/>
      <c r="BH682" s="157"/>
      <c r="BI682" s="157"/>
      <c r="BJ682" s="157"/>
      <c r="BK682" s="157"/>
      <c r="BL682" s="157"/>
      <c r="BM682" s="157"/>
      <c r="BN682" s="157"/>
      <c r="BO682" s="157"/>
      <c r="BP682" s="493"/>
      <c r="BQ682" s="157"/>
      <c r="BR682" s="494"/>
      <c r="BS682" s="157"/>
      <c r="BT682" s="157"/>
      <c r="BU682" s="157"/>
      <c r="BV682" s="157"/>
      <c r="BW682" s="535"/>
      <c r="BX682" s="535"/>
      <c r="BY682" s="535"/>
      <c r="BZ682" s="535"/>
      <c r="CA682" s="157"/>
      <c r="CB682" s="157"/>
      <c r="CC682" s="157"/>
      <c r="CD682" s="157"/>
      <c r="CE682" s="157"/>
      <c r="CF682" s="157"/>
      <c r="CG682" s="157"/>
      <c r="CH682" s="157"/>
      <c r="CI682" s="157"/>
      <c r="CJ682" s="157"/>
      <c r="CK682" s="157"/>
      <c r="CL682" s="157"/>
      <c r="CM682" s="157"/>
      <c r="CN682" s="157"/>
      <c r="CO682" s="157"/>
      <c r="CP682" s="157"/>
      <c r="CQ682" s="157"/>
      <c r="CR682" s="157"/>
      <c r="CS682" s="157"/>
      <c r="CT682" s="157"/>
      <c r="CU682" s="157"/>
      <c r="CV682" s="157"/>
      <c r="CW682" s="157"/>
      <c r="CX682" s="157"/>
      <c r="CY682" s="157"/>
      <c r="CZ682" s="157"/>
      <c r="DA682" s="157"/>
      <c r="DB682" s="157"/>
      <c r="DC682" s="157"/>
      <c r="DD682" s="157"/>
      <c r="DE682" s="157"/>
      <c r="DF682" s="157"/>
      <c r="DG682" s="157"/>
      <c r="DH682" s="157"/>
      <c r="DI682" s="157"/>
      <c r="DJ682" s="157"/>
      <c r="DK682" s="157"/>
      <c r="DL682" s="157"/>
      <c r="DM682" s="157"/>
      <c r="DN682" s="157"/>
      <c r="DO682" s="157"/>
      <c r="DP682" s="157"/>
      <c r="DQ682" s="157"/>
      <c r="DR682" s="157"/>
      <c r="DS682" s="157"/>
      <c r="DT682" s="157"/>
      <c r="DU682" s="157"/>
      <c r="DV682" s="157"/>
      <c r="DW682" s="157"/>
      <c r="DX682" s="157"/>
      <c r="DY682" s="157"/>
      <c r="DZ682" s="157"/>
      <c r="EA682" s="157"/>
      <c r="EB682" s="157"/>
      <c r="EC682" s="157"/>
      <c r="ED682" s="157"/>
      <c r="EE682" s="157"/>
    </row>
    <row r="683" spans="1:135" ht="9.75" customHeight="1">
      <c r="A683" s="157"/>
      <c r="B683" s="157"/>
      <c r="C683" s="157"/>
      <c r="D683" s="157"/>
      <c r="E683" s="157"/>
      <c r="F683" s="157"/>
      <c r="G683" s="157"/>
      <c r="H683" s="157"/>
      <c r="I683" s="494"/>
      <c r="J683" s="494"/>
      <c r="K683" s="494"/>
      <c r="L683" s="494"/>
      <c r="M683" s="494"/>
      <c r="N683" s="494"/>
      <c r="O683" s="494"/>
      <c r="P683" s="494"/>
      <c r="Q683" s="494"/>
      <c r="R683" s="494"/>
      <c r="S683" s="494"/>
      <c r="T683" s="494"/>
      <c r="U683" s="494"/>
      <c r="V683" s="494"/>
      <c r="W683" s="494"/>
      <c r="X683" s="494"/>
      <c r="Y683" s="494"/>
      <c r="Z683" s="494"/>
      <c r="AA683" s="494"/>
      <c r="AB683" s="494"/>
      <c r="AH683" s="492"/>
      <c r="AI683" s="157"/>
      <c r="AJ683" s="157"/>
      <c r="AK683" s="525"/>
      <c r="AL683" s="525"/>
      <c r="AM683" s="525"/>
      <c r="AN683" s="157"/>
      <c r="AO683" s="157"/>
      <c r="AP683" s="525"/>
      <c r="AQ683" s="525"/>
      <c r="AR683" s="525"/>
      <c r="AS683" s="525"/>
      <c r="AT683" s="525"/>
      <c r="AU683" s="525"/>
      <c r="AV683" s="525"/>
      <c r="AW683" s="525"/>
      <c r="AX683" s="525"/>
      <c r="AY683" s="525"/>
      <c r="AZ683" s="525"/>
      <c r="BA683" s="157"/>
      <c r="BB683" s="157"/>
      <c r="BC683" s="157"/>
      <c r="BD683" s="157"/>
      <c r="BE683" s="157"/>
      <c r="BF683" s="157"/>
      <c r="BG683" s="157"/>
      <c r="BH683" s="157"/>
      <c r="BI683" s="157"/>
      <c r="BJ683" s="157"/>
      <c r="BK683" s="157"/>
      <c r="BL683" s="157"/>
      <c r="BM683" s="157"/>
      <c r="BN683" s="157"/>
      <c r="BO683" s="157"/>
      <c r="BP683" s="493"/>
      <c r="BQ683" s="157"/>
      <c r="BR683" s="494"/>
      <c r="BS683" s="157"/>
      <c r="BT683" s="157"/>
      <c r="BU683" s="157"/>
      <c r="BV683" s="157"/>
      <c r="BW683" s="157"/>
      <c r="BX683" s="535"/>
      <c r="BY683" s="535"/>
      <c r="BZ683" s="535"/>
      <c r="CA683" s="157"/>
      <c r="CB683" s="157"/>
      <c r="CC683" s="157"/>
      <c r="CD683" s="157"/>
      <c r="CE683" s="157"/>
      <c r="CF683" s="157"/>
      <c r="CG683" s="157"/>
      <c r="CH683" s="157"/>
      <c r="CI683" s="157"/>
      <c r="CJ683" s="157"/>
      <c r="CK683" s="157"/>
      <c r="CL683" s="157"/>
      <c r="CM683" s="157"/>
      <c r="CN683" s="157"/>
      <c r="CO683" s="157"/>
      <c r="CP683" s="157"/>
      <c r="CQ683" s="157"/>
      <c r="CR683" s="157"/>
      <c r="CS683" s="157"/>
      <c r="CT683" s="157"/>
      <c r="CU683" s="157"/>
      <c r="CV683" s="157"/>
      <c r="CW683" s="157"/>
      <c r="CX683" s="157"/>
      <c r="CY683" s="157"/>
      <c r="CZ683" s="157"/>
      <c r="DA683" s="157"/>
      <c r="DB683" s="157"/>
      <c r="DC683" s="157"/>
      <c r="DD683" s="157"/>
      <c r="DE683" s="157"/>
      <c r="DF683" s="157"/>
      <c r="DG683" s="157"/>
      <c r="DH683" s="157"/>
      <c r="DI683" s="157"/>
      <c r="DJ683" s="157"/>
      <c r="DK683" s="157"/>
      <c r="DL683" s="157"/>
      <c r="DM683" s="157"/>
      <c r="DN683" s="157"/>
      <c r="DO683" s="157"/>
      <c r="DP683" s="157"/>
      <c r="DQ683" s="157"/>
      <c r="DR683" s="157"/>
      <c r="DS683" s="157"/>
      <c r="DT683" s="157"/>
      <c r="DU683" s="157"/>
      <c r="DV683" s="157"/>
      <c r="DW683" s="157"/>
      <c r="DX683" s="157"/>
      <c r="DY683" s="157"/>
      <c r="DZ683" s="157"/>
      <c r="EA683" s="157"/>
      <c r="EB683" s="157"/>
      <c r="EC683" s="157"/>
      <c r="ED683" s="157"/>
      <c r="EE683" s="157"/>
    </row>
    <row r="684" spans="1:135" ht="9.75" customHeight="1">
      <c r="A684" s="157"/>
      <c r="B684" s="157"/>
      <c r="C684" s="157"/>
      <c r="D684" s="157"/>
      <c r="E684" s="157"/>
      <c r="F684" s="157"/>
      <c r="G684" s="157"/>
      <c r="H684" s="157"/>
      <c r="I684" s="494"/>
      <c r="J684" s="494"/>
      <c r="K684" s="494"/>
      <c r="L684" s="494"/>
      <c r="M684" s="494"/>
      <c r="N684" s="494"/>
      <c r="O684" s="494"/>
      <c r="P684" s="494"/>
      <c r="Q684" s="494"/>
      <c r="R684" s="494"/>
      <c r="S684" s="494"/>
      <c r="T684" s="494"/>
      <c r="U684" s="494"/>
      <c r="V684" s="494"/>
      <c r="W684" s="494"/>
      <c r="X684" s="494"/>
      <c r="Y684" s="494"/>
      <c r="Z684" s="494"/>
      <c r="AA684" s="494"/>
      <c r="AB684" s="494"/>
      <c r="AH684" s="492"/>
      <c r="AI684" s="157"/>
      <c r="AJ684" s="157"/>
      <c r="AK684" s="525"/>
      <c r="AL684" s="525"/>
      <c r="AM684" s="525"/>
      <c r="AN684" s="157"/>
      <c r="AO684" s="157"/>
      <c r="AP684" s="525"/>
      <c r="AQ684" s="525"/>
      <c r="AR684" s="525"/>
      <c r="AS684" s="525"/>
      <c r="AT684" s="525"/>
      <c r="AU684" s="525"/>
      <c r="AV684" s="525"/>
      <c r="AW684" s="525"/>
      <c r="AX684" s="525"/>
      <c r="AY684" s="525"/>
      <c r="AZ684" s="525"/>
      <c r="BA684" s="157"/>
      <c r="BB684" s="157"/>
      <c r="BC684" s="157"/>
      <c r="BD684" s="157"/>
      <c r="BE684" s="157"/>
      <c r="BF684" s="157"/>
      <c r="BG684" s="157"/>
      <c r="BH684" s="157"/>
      <c r="BI684" s="157"/>
      <c r="BJ684" s="157"/>
      <c r="BK684" s="157"/>
      <c r="BL684" s="157"/>
      <c r="BM684" s="157"/>
      <c r="BN684" s="157"/>
      <c r="BO684" s="157"/>
      <c r="BP684" s="493"/>
      <c r="BQ684" s="157"/>
      <c r="BR684" s="494"/>
      <c r="BS684" s="157"/>
      <c r="BT684" s="157"/>
      <c r="BU684" s="157"/>
      <c r="BV684" s="157"/>
      <c r="BW684" s="157"/>
      <c r="BX684" s="157"/>
      <c r="BY684" s="157"/>
      <c r="BZ684" s="157"/>
      <c r="CA684" s="157"/>
      <c r="CB684" s="157"/>
      <c r="CC684" s="157"/>
      <c r="CD684" s="157"/>
      <c r="CE684" s="157"/>
      <c r="CF684" s="157"/>
      <c r="CG684" s="157"/>
      <c r="CH684" s="157"/>
      <c r="CI684" s="157"/>
      <c r="CJ684" s="157"/>
      <c r="CK684" s="157"/>
      <c r="CL684" s="157"/>
      <c r="CM684" s="157"/>
      <c r="CN684" s="157"/>
      <c r="CO684" s="157"/>
      <c r="CP684" s="157"/>
      <c r="CQ684" s="157"/>
      <c r="CR684" s="157"/>
      <c r="CS684" s="157"/>
      <c r="CT684" s="157"/>
      <c r="CU684" s="157"/>
      <c r="CV684" s="157"/>
      <c r="CW684" s="157"/>
      <c r="CX684" s="157"/>
      <c r="CY684" s="157"/>
      <c r="CZ684" s="157"/>
      <c r="DA684" s="157"/>
      <c r="DB684" s="157"/>
      <c r="DC684" s="157"/>
      <c r="DD684" s="157"/>
      <c r="DE684" s="157"/>
      <c r="DF684" s="157"/>
      <c r="DG684" s="157"/>
      <c r="DH684" s="157"/>
      <c r="DI684" s="157"/>
      <c r="DJ684" s="157"/>
      <c r="DK684" s="157"/>
      <c r="DL684" s="157"/>
      <c r="DM684" s="157"/>
      <c r="DN684" s="157"/>
      <c r="DO684" s="157"/>
      <c r="DP684" s="157"/>
      <c r="DQ684" s="157"/>
      <c r="DR684" s="157"/>
      <c r="DS684" s="157"/>
      <c r="DT684" s="157"/>
      <c r="DU684" s="157"/>
      <c r="DV684" s="157"/>
      <c r="DW684" s="157"/>
      <c r="DX684" s="157"/>
      <c r="DY684" s="157"/>
      <c r="DZ684" s="157"/>
      <c r="EA684" s="157"/>
      <c r="EB684" s="157"/>
      <c r="EC684" s="157"/>
      <c r="ED684" s="157"/>
      <c r="EE684" s="157"/>
    </row>
    <row r="685" spans="1:135" ht="9.75" customHeight="1">
      <c r="A685" s="157"/>
      <c r="B685" s="157"/>
      <c r="C685" s="157"/>
      <c r="D685" s="157"/>
      <c r="E685" s="157"/>
      <c r="F685" s="157"/>
      <c r="G685" s="157"/>
      <c r="H685" s="157"/>
      <c r="I685" s="494"/>
      <c r="J685" s="494"/>
      <c r="K685" s="494"/>
      <c r="L685" s="494"/>
      <c r="M685" s="494"/>
      <c r="N685" s="494"/>
      <c r="O685" s="494"/>
      <c r="P685" s="494"/>
      <c r="Q685" s="494"/>
      <c r="R685" s="494"/>
      <c r="S685" s="494"/>
      <c r="T685" s="494"/>
      <c r="U685" s="494"/>
      <c r="V685" s="494"/>
      <c r="W685" s="494"/>
      <c r="X685" s="494"/>
      <c r="Y685" s="494"/>
      <c r="Z685" s="494"/>
      <c r="AA685" s="494"/>
      <c r="AB685" s="494"/>
      <c r="AH685" s="492"/>
      <c r="AI685" s="157"/>
      <c r="AJ685" s="157"/>
      <c r="AK685" s="525"/>
      <c r="AL685" s="525"/>
      <c r="AM685" s="525"/>
      <c r="AN685" s="157"/>
      <c r="AO685" s="157"/>
      <c r="AP685" s="525"/>
      <c r="AQ685" s="525"/>
      <c r="AR685" s="525"/>
      <c r="AS685" s="525"/>
      <c r="AT685" s="525"/>
      <c r="AU685" s="525"/>
      <c r="AV685" s="525"/>
      <c r="AW685" s="525"/>
      <c r="AX685" s="525"/>
      <c r="AY685" s="525"/>
      <c r="AZ685" s="525"/>
      <c r="BA685" s="157"/>
      <c r="BB685" s="157"/>
      <c r="BC685" s="157"/>
      <c r="BD685" s="157"/>
      <c r="BE685" s="157"/>
      <c r="BF685" s="157"/>
      <c r="BG685" s="157"/>
      <c r="BH685" s="157"/>
      <c r="BI685" s="157"/>
      <c r="BJ685" s="157"/>
      <c r="BK685" s="157"/>
      <c r="BL685" s="157"/>
      <c r="BM685" s="157"/>
      <c r="BN685" s="157"/>
      <c r="BO685" s="157"/>
      <c r="BP685" s="493"/>
      <c r="BQ685" s="157"/>
      <c r="BR685" s="494"/>
      <c r="BS685" s="157"/>
      <c r="BT685" s="157"/>
      <c r="BU685" s="157"/>
      <c r="BV685" s="157"/>
      <c r="BW685" s="157"/>
      <c r="BX685" s="157"/>
      <c r="BY685" s="157"/>
      <c r="BZ685" s="157"/>
      <c r="CA685" s="157"/>
      <c r="CB685" s="157"/>
      <c r="CC685" s="157"/>
      <c r="CD685" s="157"/>
      <c r="CE685" s="157"/>
      <c r="CF685" s="157"/>
      <c r="CG685" s="157"/>
      <c r="CH685" s="157"/>
      <c r="CI685" s="157"/>
      <c r="CJ685" s="157"/>
      <c r="CK685" s="157"/>
      <c r="CL685" s="157"/>
      <c r="CM685" s="157"/>
      <c r="CN685" s="157"/>
      <c r="CO685" s="157"/>
      <c r="CP685" s="157"/>
      <c r="CQ685" s="157"/>
      <c r="CR685" s="157"/>
      <c r="CS685" s="157"/>
      <c r="CT685" s="157"/>
      <c r="CU685" s="157"/>
      <c r="CV685" s="157"/>
      <c r="CW685" s="157"/>
      <c r="CX685" s="157"/>
      <c r="CY685" s="157"/>
      <c r="CZ685" s="157"/>
      <c r="DA685" s="157"/>
      <c r="DB685" s="157"/>
      <c r="DC685" s="157"/>
      <c r="DD685" s="157"/>
      <c r="DE685" s="157"/>
      <c r="DF685" s="157"/>
      <c r="DG685" s="157"/>
      <c r="DH685" s="157"/>
      <c r="DI685" s="157"/>
      <c r="DJ685" s="157"/>
      <c r="DK685" s="157"/>
      <c r="DL685" s="157"/>
      <c r="DM685" s="157"/>
      <c r="DN685" s="157"/>
      <c r="DO685" s="157"/>
      <c r="DP685" s="157"/>
      <c r="DQ685" s="157"/>
      <c r="DR685" s="157"/>
      <c r="DS685" s="157"/>
      <c r="DT685" s="157"/>
      <c r="DU685" s="157"/>
      <c r="DV685" s="157"/>
      <c r="DW685" s="157"/>
      <c r="DX685" s="157"/>
      <c r="DY685" s="157"/>
      <c r="DZ685" s="157"/>
      <c r="EA685" s="157"/>
      <c r="EB685" s="157"/>
      <c r="EC685" s="157"/>
      <c r="ED685" s="157"/>
      <c r="EE685" s="157"/>
    </row>
    <row r="686" spans="1:135" ht="9.75" customHeight="1">
      <c r="A686" s="157"/>
      <c r="B686" s="157"/>
      <c r="C686" s="157"/>
      <c r="D686" s="157"/>
      <c r="E686" s="157"/>
      <c r="F686" s="157"/>
      <c r="G686" s="157"/>
      <c r="H686" s="157"/>
      <c r="I686" s="494"/>
      <c r="J686" s="494"/>
      <c r="K686" s="494"/>
      <c r="L686" s="494"/>
      <c r="M686" s="494"/>
      <c r="N686" s="494"/>
      <c r="O686" s="494"/>
      <c r="P686" s="494"/>
      <c r="Q686" s="494"/>
      <c r="R686" s="494"/>
      <c r="S686" s="494"/>
      <c r="T686" s="494"/>
      <c r="U686" s="494"/>
      <c r="V686" s="494"/>
      <c r="W686" s="494"/>
      <c r="X686" s="494"/>
      <c r="Y686" s="494"/>
      <c r="Z686" s="494"/>
      <c r="AA686" s="494"/>
      <c r="AB686" s="494"/>
      <c r="AH686" s="492"/>
      <c r="AI686" s="157"/>
      <c r="AJ686" s="157"/>
      <c r="AK686" s="525"/>
      <c r="AL686" s="525"/>
      <c r="AM686" s="525"/>
      <c r="AN686" s="157"/>
      <c r="AO686" s="157"/>
      <c r="AP686" s="525"/>
      <c r="AQ686" s="525"/>
      <c r="AR686" s="525"/>
      <c r="AS686" s="525"/>
      <c r="AT686" s="525"/>
      <c r="AU686" s="525"/>
      <c r="AV686" s="525"/>
      <c r="AW686" s="525"/>
      <c r="AX686" s="525"/>
      <c r="AY686" s="525"/>
      <c r="AZ686" s="525"/>
      <c r="BA686" s="157"/>
      <c r="BB686" s="157"/>
      <c r="BC686" s="157"/>
      <c r="BD686" s="157"/>
      <c r="BE686" s="157"/>
      <c r="BF686" s="157"/>
      <c r="BG686" s="157"/>
      <c r="BH686" s="157"/>
      <c r="BI686" s="157"/>
      <c r="BJ686" s="157"/>
      <c r="BK686" s="157"/>
      <c r="BL686" s="157"/>
      <c r="BM686" s="157"/>
      <c r="BN686" s="157"/>
      <c r="BO686" s="157"/>
      <c r="BP686" s="493"/>
      <c r="BQ686" s="157"/>
      <c r="BR686" s="494"/>
      <c r="BS686" s="157"/>
      <c r="BT686" s="157"/>
      <c r="BU686" s="157"/>
      <c r="BV686" s="157"/>
      <c r="BW686" s="157"/>
      <c r="BX686" s="157"/>
      <c r="BY686" s="157"/>
      <c r="BZ686" s="157"/>
      <c r="CA686" s="157"/>
      <c r="CB686" s="157"/>
      <c r="CC686" s="157"/>
      <c r="CD686" s="157"/>
      <c r="CE686" s="157"/>
      <c r="CF686" s="157"/>
      <c r="CG686" s="157"/>
      <c r="CH686" s="157"/>
      <c r="CI686" s="157"/>
      <c r="CJ686" s="157"/>
      <c r="CK686" s="157"/>
      <c r="CL686" s="157"/>
      <c r="CM686" s="157"/>
      <c r="CN686" s="157"/>
      <c r="CO686" s="157"/>
      <c r="CP686" s="157"/>
      <c r="CQ686" s="157"/>
      <c r="CR686" s="157"/>
      <c r="CS686" s="157"/>
      <c r="CT686" s="157"/>
      <c r="CU686" s="157"/>
      <c r="CV686" s="157"/>
      <c r="CW686" s="157"/>
      <c r="CX686" s="157"/>
      <c r="CY686" s="157"/>
      <c r="CZ686" s="157"/>
      <c r="DA686" s="157"/>
      <c r="DB686" s="157"/>
      <c r="DC686" s="157"/>
      <c r="DD686" s="157"/>
      <c r="DE686" s="157"/>
      <c r="DF686" s="157"/>
      <c r="DG686" s="157"/>
      <c r="DH686" s="157"/>
      <c r="DI686" s="157"/>
      <c r="DJ686" s="157"/>
      <c r="DK686" s="157"/>
      <c r="DL686" s="157"/>
      <c r="DM686" s="157"/>
      <c r="DN686" s="157"/>
      <c r="DO686" s="157"/>
      <c r="DP686" s="157"/>
      <c r="DQ686" s="157"/>
      <c r="DR686" s="157"/>
      <c r="DS686" s="157"/>
      <c r="DT686" s="157"/>
      <c r="DU686" s="157"/>
      <c r="DV686" s="157"/>
      <c r="DW686" s="157"/>
      <c r="DX686" s="157"/>
      <c r="DY686" s="157"/>
      <c r="DZ686" s="157"/>
      <c r="EA686" s="157"/>
      <c r="EB686" s="157"/>
      <c r="EC686" s="157"/>
      <c r="ED686" s="157"/>
      <c r="EE686" s="157"/>
    </row>
    <row r="687" spans="1:135" ht="9.75" customHeight="1">
      <c r="A687" s="157"/>
      <c r="B687" s="157"/>
      <c r="C687" s="157"/>
      <c r="D687" s="157"/>
      <c r="E687" s="157"/>
      <c r="F687" s="157"/>
      <c r="G687" s="157"/>
      <c r="H687" s="157"/>
      <c r="I687" s="494"/>
      <c r="J687" s="494"/>
      <c r="K687" s="494"/>
      <c r="L687" s="494"/>
      <c r="M687" s="494"/>
      <c r="N687" s="494"/>
      <c r="O687" s="494"/>
      <c r="P687" s="494"/>
      <c r="Q687" s="494"/>
      <c r="R687" s="494"/>
      <c r="S687" s="494"/>
      <c r="T687" s="494"/>
      <c r="U687" s="494"/>
      <c r="V687" s="494"/>
      <c r="W687" s="494"/>
      <c r="X687" s="494"/>
      <c r="Y687" s="494"/>
      <c r="Z687" s="494"/>
      <c r="AA687" s="494"/>
      <c r="AB687" s="494"/>
      <c r="AH687" s="492"/>
      <c r="AI687" s="157"/>
      <c r="AJ687" s="157"/>
      <c r="AK687" s="525"/>
      <c r="AL687" s="525"/>
      <c r="AM687" s="525"/>
      <c r="AN687" s="157"/>
      <c r="AO687" s="157"/>
      <c r="AP687" s="525"/>
      <c r="AQ687" s="525"/>
      <c r="AR687" s="525"/>
      <c r="AS687" s="525"/>
      <c r="AT687" s="525"/>
      <c r="AU687" s="525"/>
      <c r="AV687" s="525"/>
      <c r="AW687" s="525"/>
      <c r="AX687" s="525"/>
      <c r="AY687" s="525"/>
      <c r="AZ687" s="525"/>
      <c r="BA687" s="157"/>
      <c r="BB687" s="157"/>
      <c r="BC687" s="157"/>
      <c r="BD687" s="157"/>
      <c r="BE687" s="157"/>
      <c r="BF687" s="157"/>
      <c r="BG687" s="157"/>
      <c r="BH687" s="157"/>
      <c r="BI687" s="157"/>
      <c r="BJ687" s="157"/>
      <c r="BK687" s="157"/>
      <c r="BL687" s="157"/>
      <c r="BM687" s="157"/>
      <c r="BN687" s="157"/>
      <c r="BO687" s="157"/>
      <c r="BP687" s="493"/>
      <c r="BQ687" s="157"/>
      <c r="BR687" s="494"/>
      <c r="BS687" s="157"/>
      <c r="BT687" s="157"/>
      <c r="BU687" s="157"/>
      <c r="BV687" s="157"/>
      <c r="BW687" s="157"/>
      <c r="BX687" s="157"/>
      <c r="BY687" s="157"/>
      <c r="BZ687" s="157" t="s">
        <v>413</v>
      </c>
      <c r="CA687" s="157"/>
      <c r="CB687" s="157"/>
      <c r="CC687" s="157"/>
      <c r="CD687" s="157"/>
      <c r="CE687" s="157"/>
      <c r="CF687" s="157"/>
      <c r="CG687" s="157"/>
      <c r="CH687" s="157"/>
      <c r="CI687" s="157"/>
      <c r="CJ687" s="157"/>
      <c r="CK687" s="157"/>
      <c r="CL687" s="157"/>
      <c r="CM687" s="157"/>
      <c r="CN687" s="157"/>
      <c r="CO687" s="157"/>
      <c r="CP687" s="157"/>
      <c r="CQ687" s="157"/>
      <c r="CR687" s="157"/>
      <c r="CS687" s="157"/>
      <c r="CT687" s="157"/>
      <c r="CU687" s="157"/>
      <c r="CV687" s="157"/>
      <c r="CW687" s="157"/>
      <c r="CX687" s="157"/>
      <c r="CY687" s="157"/>
      <c r="CZ687" s="157"/>
      <c r="DA687" s="157"/>
      <c r="DB687" s="157"/>
      <c r="DC687" s="157"/>
      <c r="DD687" s="157"/>
      <c r="DE687" s="157"/>
      <c r="DF687" s="157"/>
      <c r="DG687" s="157"/>
      <c r="DH687" s="157"/>
      <c r="DI687" s="157"/>
      <c r="DJ687" s="157"/>
      <c r="DK687" s="157"/>
      <c r="DL687" s="157"/>
      <c r="DM687" s="157"/>
      <c r="DN687" s="157"/>
      <c r="DO687" s="157"/>
      <c r="DP687" s="157"/>
      <c r="DQ687" s="157"/>
      <c r="DR687" s="157"/>
      <c r="DS687" s="157"/>
      <c r="DT687" s="157"/>
      <c r="DU687" s="157"/>
      <c r="DV687" s="157"/>
      <c r="DW687" s="157"/>
      <c r="DX687" s="157"/>
      <c r="DY687" s="157"/>
      <c r="DZ687" s="157"/>
      <c r="EA687" s="157"/>
      <c r="EB687" s="157"/>
      <c r="EC687" s="157"/>
      <c r="ED687" s="157"/>
      <c r="EE687" s="157"/>
    </row>
    <row r="688" spans="1:135" ht="9.75" customHeight="1">
      <c r="A688" s="157"/>
      <c r="B688" s="157"/>
      <c r="C688" s="157"/>
      <c r="D688" s="157"/>
      <c r="E688" s="157"/>
      <c r="F688" s="157"/>
      <c r="G688" s="157"/>
      <c r="H688" s="157"/>
      <c r="I688" s="494"/>
      <c r="J688" s="494"/>
      <c r="K688" s="494"/>
      <c r="L688" s="494"/>
      <c r="M688" s="494"/>
      <c r="N688" s="494"/>
      <c r="O688" s="494"/>
      <c r="P688" s="494"/>
      <c r="Q688" s="494"/>
      <c r="R688" s="494"/>
      <c r="S688" s="494"/>
      <c r="T688" s="494"/>
      <c r="U688" s="494"/>
      <c r="V688" s="494"/>
      <c r="W688" s="494"/>
      <c r="X688" s="494"/>
      <c r="Y688" s="494"/>
      <c r="Z688" s="494"/>
      <c r="AA688" s="494"/>
      <c r="AB688" s="494"/>
      <c r="AH688" s="492"/>
      <c r="AI688" s="157"/>
      <c r="AJ688" s="157"/>
      <c r="AK688" s="525"/>
      <c r="AL688" s="525"/>
      <c r="AM688" s="525"/>
      <c r="AN688" s="157"/>
      <c r="AO688" s="157"/>
      <c r="AP688" s="525"/>
      <c r="AQ688" s="525"/>
      <c r="AR688" s="525"/>
      <c r="AS688" s="525"/>
      <c r="AT688" s="525"/>
      <c r="AU688" s="525"/>
      <c r="AV688" s="525"/>
      <c r="AW688" s="525"/>
      <c r="AX688" s="525"/>
      <c r="AY688" s="525"/>
      <c r="AZ688" s="525"/>
      <c r="BA688" s="157"/>
      <c r="BB688" s="157"/>
      <c r="BC688" s="157"/>
      <c r="BD688" s="157"/>
      <c r="BE688" s="157"/>
      <c r="BF688" s="157"/>
      <c r="BG688" s="157"/>
      <c r="BH688" s="157"/>
      <c r="BI688" s="157"/>
      <c r="BJ688" s="157"/>
      <c r="BK688" s="157"/>
      <c r="BL688" s="157"/>
      <c r="BM688" s="157"/>
      <c r="BN688" s="157"/>
      <c r="BO688" s="157"/>
      <c r="BP688" s="493"/>
      <c r="BQ688" s="157"/>
      <c r="BR688" s="494"/>
      <c r="BS688" s="157"/>
      <c r="BT688" s="157"/>
      <c r="BU688" s="157"/>
      <c r="BV688" s="157"/>
      <c r="BW688" s="157"/>
      <c r="BX688" s="157"/>
      <c r="BY688" s="157"/>
      <c r="BZ688" s="157" t="s">
        <v>439</v>
      </c>
      <c r="CA688" s="157"/>
      <c r="CB688" s="157"/>
      <c r="CC688" s="157"/>
      <c r="CD688" s="157"/>
      <c r="CE688" s="157"/>
      <c r="CF688" s="157"/>
      <c r="CG688" s="157"/>
      <c r="CH688" s="157"/>
      <c r="CI688" s="157"/>
      <c r="CJ688" s="157"/>
      <c r="CK688" s="157"/>
      <c r="CL688" s="157"/>
      <c r="CM688" s="157"/>
      <c r="CN688" s="157"/>
      <c r="CO688" s="157"/>
      <c r="CP688" s="157"/>
      <c r="CQ688" s="157"/>
      <c r="CR688" s="157"/>
      <c r="CS688" s="157"/>
      <c r="CT688" s="157"/>
      <c r="CU688" s="157"/>
      <c r="CV688" s="157"/>
      <c r="CW688" s="157"/>
      <c r="CX688" s="157"/>
      <c r="CY688" s="157"/>
      <c r="CZ688" s="157"/>
      <c r="DA688" s="157"/>
      <c r="DB688" s="157"/>
      <c r="DC688" s="157"/>
      <c r="DD688" s="157"/>
      <c r="DE688" s="157"/>
      <c r="DF688" s="157"/>
      <c r="DG688" s="157"/>
      <c r="DH688" s="157"/>
      <c r="DI688" s="157"/>
      <c r="DJ688" s="157"/>
      <c r="DK688" s="157"/>
      <c r="DL688" s="157"/>
      <c r="DM688" s="157"/>
      <c r="DN688" s="157"/>
      <c r="DO688" s="157"/>
      <c r="DP688" s="157"/>
      <c r="DQ688" s="157"/>
      <c r="DR688" s="157"/>
      <c r="DS688" s="157"/>
      <c r="DT688" s="157"/>
      <c r="DU688" s="157"/>
      <c r="DV688" s="157"/>
      <c r="DW688" s="157"/>
      <c r="DX688" s="157"/>
      <c r="DY688" s="157"/>
      <c r="DZ688" s="157"/>
      <c r="EA688" s="157"/>
      <c r="EB688" s="157"/>
      <c r="EC688" s="157"/>
      <c r="ED688" s="157"/>
      <c r="EE688" s="157"/>
    </row>
    <row r="689" spans="1:135" ht="9.75" customHeight="1">
      <c r="A689" s="157"/>
      <c r="B689" s="157"/>
      <c r="C689" s="157"/>
      <c r="D689" s="157"/>
      <c r="E689" s="157"/>
      <c r="F689" s="157"/>
      <c r="G689" s="157"/>
      <c r="H689" s="157"/>
      <c r="I689" s="494"/>
      <c r="J689" s="494"/>
      <c r="K689" s="494"/>
      <c r="L689" s="494"/>
      <c r="M689" s="494"/>
      <c r="N689" s="494"/>
      <c r="O689" s="494"/>
      <c r="P689" s="494"/>
      <c r="Q689" s="494"/>
      <c r="R689" s="494"/>
      <c r="S689" s="494"/>
      <c r="T689" s="494"/>
      <c r="U689" s="494"/>
      <c r="V689" s="494"/>
      <c r="W689" s="494"/>
      <c r="X689" s="494"/>
      <c r="Y689" s="494"/>
      <c r="Z689" s="494"/>
      <c r="AA689" s="494"/>
      <c r="AB689" s="494"/>
      <c r="AH689" s="492"/>
      <c r="AI689" s="157"/>
      <c r="AJ689" s="157"/>
      <c r="AK689" s="525"/>
      <c r="AL689" s="525"/>
      <c r="AM689" s="525"/>
      <c r="AN689" s="157"/>
      <c r="AO689" s="157"/>
      <c r="AP689" s="525"/>
      <c r="AQ689" s="525"/>
      <c r="AR689" s="525"/>
      <c r="AS689" s="525"/>
      <c r="AT689" s="525"/>
      <c r="AU689" s="525"/>
      <c r="AV689" s="525"/>
      <c r="AW689" s="525"/>
      <c r="AX689" s="525"/>
      <c r="AY689" s="525"/>
      <c r="AZ689" s="525"/>
      <c r="BA689" s="157"/>
      <c r="BB689" s="157"/>
      <c r="BC689" s="157"/>
      <c r="BD689" s="157"/>
      <c r="BE689" s="157"/>
      <c r="BF689" s="157"/>
      <c r="BG689" s="157"/>
      <c r="BH689" s="157"/>
      <c r="BI689" s="157"/>
      <c r="BJ689" s="157"/>
      <c r="BK689" s="157"/>
      <c r="BL689" s="157"/>
      <c r="BM689" s="157"/>
      <c r="BN689" s="157"/>
      <c r="BO689" s="157"/>
      <c r="BP689" s="493"/>
      <c r="BQ689" s="157"/>
      <c r="BR689" s="494"/>
      <c r="BS689" s="157"/>
      <c r="BT689" s="157"/>
      <c r="BU689" s="157"/>
      <c r="BV689" s="157"/>
      <c r="BW689" s="157"/>
      <c r="BX689" s="157"/>
      <c r="BY689" s="157"/>
      <c r="BZ689" s="157" t="s">
        <v>440</v>
      </c>
      <c r="CA689" s="157"/>
      <c r="CB689" s="157"/>
      <c r="CC689" s="157"/>
      <c r="CD689" s="157"/>
      <c r="CE689" s="157"/>
      <c r="CF689" s="157"/>
      <c r="CG689" s="157"/>
      <c r="CH689" s="157"/>
      <c r="CI689" s="157"/>
      <c r="CJ689" s="157"/>
      <c r="CK689" s="157"/>
      <c r="CL689" s="157"/>
      <c r="CM689" s="157"/>
      <c r="CN689" s="157"/>
      <c r="CO689" s="157"/>
      <c r="CP689" s="157"/>
      <c r="CQ689" s="157"/>
      <c r="CR689" s="157"/>
      <c r="CS689" s="157"/>
      <c r="CT689" s="157"/>
      <c r="CU689" s="157"/>
      <c r="CV689" s="157"/>
      <c r="CW689" s="157"/>
      <c r="CX689" s="157"/>
      <c r="CY689" s="157"/>
      <c r="CZ689" s="157"/>
      <c r="DA689" s="157"/>
      <c r="DB689" s="157"/>
      <c r="DC689" s="157"/>
      <c r="DD689" s="157"/>
      <c r="DE689" s="157"/>
      <c r="DF689" s="157"/>
      <c r="DG689" s="157"/>
      <c r="DH689" s="157"/>
      <c r="DI689" s="157"/>
      <c r="DJ689" s="157"/>
      <c r="DK689" s="157"/>
      <c r="DL689" s="157"/>
      <c r="DM689" s="157"/>
      <c r="DN689" s="157"/>
      <c r="DO689" s="157"/>
      <c r="DP689" s="157"/>
      <c r="DQ689" s="157"/>
      <c r="DR689" s="157"/>
      <c r="DS689" s="157"/>
      <c r="DT689" s="157"/>
      <c r="DU689" s="157"/>
      <c r="DV689" s="157"/>
      <c r="DW689" s="157"/>
      <c r="DX689" s="157"/>
      <c r="DY689" s="157"/>
      <c r="DZ689" s="157"/>
      <c r="EA689" s="157"/>
      <c r="EB689" s="157"/>
      <c r="EC689" s="157"/>
      <c r="ED689" s="157"/>
      <c r="EE689" s="157"/>
    </row>
    <row r="690" spans="1:135" ht="9.75" customHeight="1">
      <c r="A690" s="157"/>
      <c r="B690" s="157"/>
      <c r="C690" s="157"/>
      <c r="D690" s="157"/>
      <c r="E690" s="157"/>
      <c r="F690" s="157"/>
      <c r="G690" s="157"/>
      <c r="H690" s="157"/>
      <c r="I690" s="494"/>
      <c r="J690" s="494"/>
      <c r="K690" s="494"/>
      <c r="L690" s="494"/>
      <c r="M690" s="494"/>
      <c r="N690" s="494"/>
      <c r="O690" s="494"/>
      <c r="P690" s="494"/>
      <c r="Q690" s="494"/>
      <c r="R690" s="494"/>
      <c r="S690" s="494"/>
      <c r="T690" s="494"/>
      <c r="U690" s="494"/>
      <c r="V690" s="494"/>
      <c r="W690" s="494"/>
      <c r="X690" s="494"/>
      <c r="Y690" s="494"/>
      <c r="Z690" s="494"/>
      <c r="AA690" s="494"/>
      <c r="AB690" s="494"/>
      <c r="AH690" s="492"/>
      <c r="AI690" s="157"/>
      <c r="AJ690" s="157"/>
      <c r="AK690" s="525"/>
      <c r="AL690" s="525"/>
      <c r="AM690" s="525"/>
      <c r="AN690" s="157"/>
      <c r="AO690" s="157"/>
      <c r="AP690" s="525"/>
      <c r="AQ690" s="525"/>
      <c r="AR690" s="525"/>
      <c r="AS690" s="525"/>
      <c r="AT690" s="525"/>
      <c r="AU690" s="525"/>
      <c r="AV690" s="525"/>
      <c r="AW690" s="525"/>
      <c r="AX690" s="525"/>
      <c r="AY690" s="525"/>
      <c r="AZ690" s="525"/>
      <c r="BA690" s="157"/>
      <c r="BB690" s="157"/>
      <c r="BC690" s="157"/>
      <c r="BD690" s="157"/>
      <c r="BE690" s="157"/>
      <c r="BF690" s="157"/>
      <c r="BG690" s="157"/>
      <c r="BH690" s="157"/>
      <c r="BI690" s="157"/>
      <c r="BJ690" s="157"/>
      <c r="BK690" s="157"/>
      <c r="BL690" s="157"/>
      <c r="BM690" s="157"/>
      <c r="BN690" s="157"/>
      <c r="BO690" s="157"/>
      <c r="BP690" s="493"/>
      <c r="BQ690" s="157"/>
      <c r="BR690" s="494"/>
      <c r="BS690" s="157"/>
      <c r="BT690" s="157"/>
      <c r="BU690" s="157"/>
      <c r="BV690" s="157"/>
      <c r="BW690" s="157"/>
      <c r="BX690" s="157"/>
      <c r="BY690" s="157"/>
      <c r="BZ690" s="157" t="s">
        <v>441</v>
      </c>
      <c r="CA690" s="157"/>
      <c r="CB690" s="157"/>
      <c r="CC690" s="157"/>
      <c r="CD690" s="157"/>
      <c r="CE690" s="157"/>
      <c r="CF690" s="157"/>
      <c r="CG690" s="157"/>
      <c r="CH690" s="157"/>
      <c r="CI690" s="157"/>
      <c r="CJ690" s="157"/>
      <c r="CK690" s="157"/>
      <c r="CL690" s="157"/>
      <c r="CM690" s="157"/>
      <c r="CN690" s="157"/>
      <c r="CO690" s="157"/>
      <c r="CP690" s="157"/>
      <c r="CQ690" s="157"/>
      <c r="CR690" s="157"/>
      <c r="CS690" s="157"/>
      <c r="CT690" s="157"/>
      <c r="CU690" s="157"/>
      <c r="CV690" s="157"/>
      <c r="CW690" s="157"/>
      <c r="CX690" s="157"/>
      <c r="CY690" s="157"/>
      <c r="CZ690" s="157"/>
      <c r="DA690" s="157"/>
      <c r="DB690" s="157"/>
      <c r="DC690" s="157"/>
      <c r="DD690" s="157"/>
      <c r="DE690" s="157"/>
      <c r="DF690" s="157"/>
      <c r="DG690" s="157"/>
      <c r="DH690" s="157"/>
      <c r="DI690" s="157"/>
      <c r="DJ690" s="157"/>
      <c r="DK690" s="157"/>
      <c r="DL690" s="157"/>
      <c r="DM690" s="157"/>
      <c r="DN690" s="157"/>
      <c r="DO690" s="157"/>
      <c r="DP690" s="157"/>
      <c r="DQ690" s="157"/>
      <c r="DR690" s="157"/>
      <c r="DS690" s="157"/>
      <c r="DT690" s="157"/>
      <c r="DU690" s="157"/>
      <c r="DV690" s="157"/>
      <c r="DW690" s="157"/>
      <c r="DX690" s="157"/>
      <c r="DY690" s="157"/>
      <c r="DZ690" s="157"/>
      <c r="EA690" s="157"/>
      <c r="EB690" s="157"/>
      <c r="EC690" s="157"/>
      <c r="ED690" s="157"/>
      <c r="EE690" s="157"/>
    </row>
    <row r="691" spans="1:135" ht="9.75" customHeight="1">
      <c r="A691" s="157"/>
      <c r="B691" s="157"/>
      <c r="C691" s="157"/>
      <c r="D691" s="157"/>
      <c r="E691" s="157"/>
      <c r="F691" s="157"/>
      <c r="G691" s="157"/>
      <c r="H691" s="157"/>
      <c r="I691" s="494"/>
      <c r="J691" s="494"/>
      <c r="K691" s="494"/>
      <c r="L691" s="494"/>
      <c r="M691" s="494"/>
      <c r="N691" s="494"/>
      <c r="O691" s="494"/>
      <c r="P691" s="494"/>
      <c r="Q691" s="494"/>
      <c r="R691" s="494"/>
      <c r="S691" s="494"/>
      <c r="T691" s="494"/>
      <c r="U691" s="494"/>
      <c r="V691" s="494"/>
      <c r="W691" s="494"/>
      <c r="X691" s="494"/>
      <c r="Y691" s="494"/>
      <c r="Z691" s="494"/>
      <c r="AA691" s="494"/>
      <c r="AB691" s="494"/>
      <c r="AH691" s="492"/>
      <c r="AI691" s="157"/>
      <c r="AJ691" s="157"/>
      <c r="AK691" s="525"/>
      <c r="AL691" s="525"/>
      <c r="AM691" s="525"/>
      <c r="AN691" s="157"/>
      <c r="AO691" s="157"/>
      <c r="AP691" s="525"/>
      <c r="AQ691" s="525"/>
      <c r="AR691" s="525"/>
      <c r="AS691" s="525"/>
      <c r="AT691" s="525"/>
      <c r="AU691" s="525"/>
      <c r="AV691" s="525"/>
      <c r="AW691" s="525"/>
      <c r="AX691" s="525"/>
      <c r="AY691" s="525"/>
      <c r="AZ691" s="525"/>
      <c r="BA691" s="157"/>
      <c r="BB691" s="157"/>
      <c r="BC691" s="157"/>
      <c r="BD691" s="157"/>
      <c r="BE691" s="157"/>
      <c r="BF691" s="157"/>
      <c r="BG691" s="157"/>
      <c r="BH691" s="157"/>
      <c r="BI691" s="157"/>
      <c r="BJ691" s="157"/>
      <c r="BK691" s="157"/>
      <c r="BL691" s="157"/>
      <c r="BM691" s="157"/>
      <c r="BN691" s="157"/>
      <c r="BO691" s="157"/>
      <c r="BP691" s="493"/>
      <c r="BQ691" s="157"/>
      <c r="BR691" s="494"/>
      <c r="BS691" s="157"/>
      <c r="BT691" s="157"/>
      <c r="BU691" s="157"/>
      <c r="BV691" s="157"/>
      <c r="BW691" s="157"/>
      <c r="BX691" s="157"/>
      <c r="BY691" s="157"/>
      <c r="BZ691" s="157" t="s">
        <v>442</v>
      </c>
      <c r="CA691" s="157"/>
      <c r="CB691" s="157"/>
      <c r="CC691" s="157"/>
      <c r="CD691" s="157"/>
      <c r="CE691" s="157"/>
      <c r="CF691" s="157"/>
      <c r="CG691" s="157"/>
      <c r="CH691" s="157"/>
      <c r="CI691" s="157"/>
      <c r="CJ691" s="157"/>
      <c r="CK691" s="157"/>
      <c r="CL691" s="157"/>
      <c r="CM691" s="157"/>
      <c r="CN691" s="157"/>
      <c r="CO691" s="157"/>
      <c r="CP691" s="157"/>
      <c r="CQ691" s="157"/>
      <c r="CR691" s="157"/>
      <c r="CS691" s="157"/>
      <c r="CT691" s="157"/>
      <c r="CU691" s="157"/>
      <c r="CV691" s="157"/>
      <c r="CW691" s="157"/>
      <c r="CX691" s="157"/>
      <c r="CY691" s="157"/>
      <c r="CZ691" s="157"/>
      <c r="DA691" s="157"/>
      <c r="DB691" s="157"/>
      <c r="DC691" s="157"/>
      <c r="DD691" s="157"/>
      <c r="DE691" s="157"/>
      <c r="DF691" s="157"/>
      <c r="DG691" s="157"/>
      <c r="DH691" s="157"/>
      <c r="DI691" s="157"/>
      <c r="DJ691" s="157"/>
      <c r="DK691" s="157"/>
      <c r="DL691" s="157"/>
      <c r="DM691" s="157"/>
      <c r="DN691" s="157"/>
      <c r="DO691" s="157"/>
      <c r="DP691" s="157"/>
      <c r="DQ691" s="157"/>
      <c r="DR691" s="157"/>
      <c r="DS691" s="157"/>
      <c r="DT691" s="157"/>
      <c r="DU691" s="157"/>
      <c r="DV691" s="157"/>
      <c r="DW691" s="157"/>
      <c r="DX691" s="157"/>
      <c r="DY691" s="157"/>
      <c r="DZ691" s="157"/>
      <c r="EA691" s="157"/>
      <c r="EB691" s="157"/>
      <c r="EC691" s="157"/>
      <c r="ED691" s="157"/>
      <c r="EE691" s="157"/>
    </row>
    <row r="692" spans="1:135" ht="9.75" customHeight="1">
      <c r="A692" s="157"/>
      <c r="B692" s="157"/>
      <c r="C692" s="157"/>
      <c r="D692" s="157"/>
      <c r="E692" s="157"/>
      <c r="F692" s="157"/>
      <c r="G692" s="157"/>
      <c r="H692" s="157"/>
      <c r="I692" s="494"/>
      <c r="J692" s="494"/>
      <c r="K692" s="494"/>
      <c r="L692" s="494"/>
      <c r="M692" s="494"/>
      <c r="N692" s="494"/>
      <c r="O692" s="494"/>
      <c r="P692" s="494"/>
      <c r="Q692" s="494"/>
      <c r="R692" s="494"/>
      <c r="S692" s="494"/>
      <c r="T692" s="494"/>
      <c r="U692" s="494"/>
      <c r="V692" s="494"/>
      <c r="W692" s="494"/>
      <c r="X692" s="494"/>
      <c r="Y692" s="494"/>
      <c r="Z692" s="494"/>
      <c r="AA692" s="494"/>
      <c r="AB692" s="494"/>
      <c r="AH692" s="492"/>
      <c r="AI692" s="157"/>
      <c r="AJ692" s="157"/>
      <c r="AK692" s="525"/>
      <c r="AL692" s="525"/>
      <c r="AM692" s="525"/>
      <c r="AN692" s="157"/>
      <c r="AO692" s="157"/>
      <c r="AP692" s="525"/>
      <c r="AQ692" s="525"/>
      <c r="AR692" s="525"/>
      <c r="AS692" s="525"/>
      <c r="AT692" s="525"/>
      <c r="AU692" s="525"/>
      <c r="AV692" s="525"/>
      <c r="AW692" s="525"/>
      <c r="AX692" s="525"/>
      <c r="AY692" s="525"/>
      <c r="AZ692" s="525"/>
      <c r="BA692" s="157"/>
      <c r="BB692" s="157"/>
      <c r="BC692" s="157"/>
      <c r="BD692" s="157"/>
      <c r="BE692" s="157"/>
      <c r="BF692" s="157"/>
      <c r="BG692" s="157"/>
      <c r="BH692" s="157"/>
      <c r="BI692" s="157"/>
      <c r="BJ692" s="157"/>
      <c r="BK692" s="157"/>
      <c r="BL692" s="157"/>
      <c r="BM692" s="157"/>
      <c r="BN692" s="157"/>
      <c r="BO692" s="157"/>
      <c r="BP692" s="493"/>
      <c r="BQ692" s="157"/>
      <c r="BR692" s="494"/>
      <c r="BS692" s="157"/>
      <c r="BT692" s="157"/>
      <c r="BU692" s="157"/>
      <c r="BV692" s="157"/>
      <c r="BW692" s="157"/>
      <c r="BX692" s="157"/>
      <c r="BY692" s="157"/>
      <c r="BZ692" s="157" t="s">
        <v>443</v>
      </c>
      <c r="CA692" s="157"/>
      <c r="CB692" s="157"/>
      <c r="CC692" s="157"/>
      <c r="CD692" s="157"/>
      <c r="CE692" s="157"/>
      <c r="CF692" s="157"/>
      <c r="CG692" s="157"/>
      <c r="CH692" s="157"/>
      <c r="CI692" s="157"/>
      <c r="CJ692" s="157"/>
      <c r="CK692" s="157"/>
      <c r="CL692" s="157"/>
      <c r="CM692" s="157"/>
      <c r="CN692" s="157"/>
      <c r="CO692" s="157"/>
      <c r="CP692" s="157"/>
      <c r="CQ692" s="157"/>
      <c r="CR692" s="157"/>
      <c r="CS692" s="157"/>
      <c r="CT692" s="157"/>
      <c r="CU692" s="157"/>
      <c r="CV692" s="157"/>
      <c r="CW692" s="157"/>
      <c r="CX692" s="157"/>
      <c r="CY692" s="157"/>
      <c r="CZ692" s="157"/>
      <c r="DA692" s="157"/>
      <c r="DB692" s="157"/>
      <c r="DC692" s="157"/>
      <c r="DD692" s="157"/>
      <c r="DE692" s="157"/>
      <c r="DF692" s="157"/>
      <c r="DG692" s="157"/>
      <c r="DH692" s="157"/>
      <c r="DI692" s="157"/>
      <c r="DJ692" s="157"/>
      <c r="DK692" s="157"/>
      <c r="DL692" s="157"/>
      <c r="DM692" s="157"/>
      <c r="DN692" s="157"/>
      <c r="DO692" s="157"/>
      <c r="DP692" s="157"/>
      <c r="DQ692" s="157"/>
      <c r="DR692" s="157"/>
      <c r="DS692" s="157"/>
      <c r="DT692" s="157"/>
      <c r="DU692" s="157"/>
      <c r="DV692" s="157"/>
      <c r="DW692" s="157"/>
      <c r="DX692" s="157"/>
      <c r="DY692" s="157"/>
      <c r="DZ692" s="157"/>
      <c r="EA692" s="157"/>
      <c r="EB692" s="157"/>
      <c r="EC692" s="157"/>
      <c r="ED692" s="157"/>
      <c r="EE692" s="157"/>
    </row>
    <row r="693" spans="1:135" ht="9.75" customHeight="1">
      <c r="A693" s="157"/>
      <c r="B693" s="157"/>
      <c r="C693" s="157"/>
      <c r="D693" s="157"/>
      <c r="E693" s="157"/>
      <c r="F693" s="157"/>
      <c r="G693" s="157"/>
      <c r="H693" s="157"/>
      <c r="I693" s="494"/>
      <c r="J693" s="494"/>
      <c r="K693" s="494"/>
      <c r="L693" s="494"/>
      <c r="M693" s="494"/>
      <c r="N693" s="494"/>
      <c r="O693" s="494"/>
      <c r="P693" s="494"/>
      <c r="Q693" s="494"/>
      <c r="R693" s="494"/>
      <c r="S693" s="494"/>
      <c r="T693" s="494"/>
      <c r="U693" s="494"/>
      <c r="V693" s="494"/>
      <c r="W693" s="494"/>
      <c r="X693" s="494"/>
      <c r="Y693" s="494"/>
      <c r="Z693" s="494"/>
      <c r="AA693" s="494"/>
      <c r="AB693" s="494"/>
      <c r="AH693" s="492"/>
      <c r="AI693" s="157"/>
      <c r="AJ693" s="157"/>
      <c r="AK693" s="525"/>
      <c r="AL693" s="525"/>
      <c r="AM693" s="525"/>
      <c r="AN693" s="157"/>
      <c r="AO693" s="157"/>
      <c r="AP693" s="525"/>
      <c r="AQ693" s="525"/>
      <c r="AR693" s="525"/>
      <c r="AS693" s="525"/>
      <c r="AT693" s="525"/>
      <c r="AU693" s="525"/>
      <c r="AV693" s="525"/>
      <c r="AW693" s="525"/>
      <c r="AX693" s="525"/>
      <c r="AY693" s="525"/>
      <c r="AZ693" s="525"/>
      <c r="BA693" s="157"/>
      <c r="BB693" s="157"/>
      <c r="BC693" s="157"/>
      <c r="BD693" s="157"/>
      <c r="BE693" s="157"/>
      <c r="BF693" s="157"/>
      <c r="BG693" s="157"/>
      <c r="BH693" s="157"/>
      <c r="BI693" s="157"/>
      <c r="BJ693" s="157"/>
      <c r="BK693" s="157"/>
      <c r="BL693" s="157"/>
      <c r="BM693" s="157"/>
      <c r="BN693" s="157"/>
      <c r="BO693" s="157"/>
      <c r="BP693" s="493"/>
      <c r="BQ693" s="157"/>
      <c r="BR693" s="494"/>
      <c r="BS693" s="157"/>
      <c r="BT693" s="157"/>
      <c r="BU693" s="157"/>
      <c r="BV693" s="157"/>
      <c r="BW693" s="157"/>
      <c r="BX693" s="157"/>
      <c r="BY693" s="157"/>
      <c r="BZ693" s="157"/>
      <c r="CA693" s="157"/>
      <c r="CB693" s="157"/>
      <c r="CC693" s="157"/>
      <c r="CD693" s="157"/>
      <c r="CE693" s="157"/>
      <c r="CF693" s="157"/>
      <c r="CG693" s="157"/>
      <c r="CH693" s="157"/>
      <c r="CI693" s="157"/>
      <c r="CJ693" s="157"/>
      <c r="CK693" s="157"/>
      <c r="CL693" s="157"/>
      <c r="CM693" s="157"/>
      <c r="CN693" s="157"/>
      <c r="CO693" s="157"/>
      <c r="CP693" s="157"/>
      <c r="CQ693" s="157"/>
      <c r="CR693" s="157"/>
      <c r="CS693" s="157"/>
      <c r="CT693" s="157"/>
      <c r="CU693" s="157"/>
      <c r="CV693" s="157"/>
      <c r="CW693" s="157"/>
      <c r="CX693" s="157"/>
      <c r="CY693" s="157"/>
      <c r="CZ693" s="157"/>
      <c r="DA693" s="157"/>
      <c r="DB693" s="157"/>
      <c r="DC693" s="157"/>
      <c r="DD693" s="157"/>
      <c r="DE693" s="157"/>
      <c r="DF693" s="157"/>
      <c r="DG693" s="157"/>
      <c r="DH693" s="157"/>
      <c r="DI693" s="157"/>
      <c r="DJ693" s="157"/>
      <c r="DK693" s="157"/>
      <c r="DL693" s="157"/>
      <c r="DM693" s="157"/>
      <c r="DN693" s="157"/>
      <c r="DO693" s="157"/>
      <c r="DP693" s="157"/>
      <c r="DQ693" s="157"/>
      <c r="DR693" s="157"/>
      <c r="DS693" s="157"/>
      <c r="DT693" s="157"/>
      <c r="DU693" s="157"/>
      <c r="DV693" s="157"/>
      <c r="DW693" s="157"/>
      <c r="DX693" s="157"/>
      <c r="DY693" s="157"/>
      <c r="DZ693" s="157"/>
      <c r="EA693" s="157"/>
      <c r="EB693" s="157"/>
      <c r="EC693" s="157"/>
      <c r="ED693" s="157"/>
      <c r="EE693" s="157"/>
    </row>
    <row r="694" spans="1:135" ht="9.75" customHeight="1">
      <c r="A694" s="157"/>
      <c r="B694" s="157"/>
      <c r="C694" s="157"/>
      <c r="D694" s="157"/>
      <c r="E694" s="157"/>
      <c r="F694" s="157"/>
      <c r="G694" s="157"/>
      <c r="H694" s="157"/>
      <c r="I694" s="494"/>
      <c r="J694" s="494"/>
      <c r="K694" s="494"/>
      <c r="L694" s="494"/>
      <c r="M694" s="494"/>
      <c r="N694" s="494"/>
      <c r="O694" s="494"/>
      <c r="P694" s="494"/>
      <c r="Q694" s="494"/>
      <c r="R694" s="494"/>
      <c r="S694" s="494"/>
      <c r="T694" s="494"/>
      <c r="U694" s="494"/>
      <c r="V694" s="494"/>
      <c r="W694" s="494"/>
      <c r="X694" s="494"/>
      <c r="Y694" s="494"/>
      <c r="Z694" s="494"/>
      <c r="AA694" s="494"/>
      <c r="AB694" s="494"/>
      <c r="AH694" s="492"/>
      <c r="AI694" s="157"/>
      <c r="AJ694" s="157"/>
      <c r="AK694" s="525"/>
      <c r="AL694" s="525"/>
      <c r="AM694" s="525"/>
      <c r="AN694" s="157"/>
      <c r="AO694" s="157"/>
      <c r="AP694" s="525"/>
      <c r="AQ694" s="525"/>
      <c r="AR694" s="525"/>
      <c r="AS694" s="525"/>
      <c r="AT694" s="525"/>
      <c r="AU694" s="525"/>
      <c r="AV694" s="525"/>
      <c r="AW694" s="525"/>
      <c r="AX694" s="525"/>
      <c r="AY694" s="525"/>
      <c r="AZ694" s="525"/>
      <c r="BA694" s="157"/>
      <c r="BB694" s="157"/>
      <c r="BC694" s="157"/>
      <c r="BD694" s="157"/>
      <c r="BE694" s="157"/>
      <c r="BF694" s="157"/>
      <c r="BG694" s="157"/>
      <c r="BH694" s="157"/>
      <c r="BI694" s="157"/>
      <c r="BJ694" s="157"/>
      <c r="BK694" s="157"/>
      <c r="BL694" s="157"/>
      <c r="BM694" s="157"/>
      <c r="BN694" s="157"/>
      <c r="BO694" s="157"/>
      <c r="BP694" s="493"/>
      <c r="BQ694" s="157"/>
      <c r="BR694" s="494"/>
      <c r="BS694" s="157"/>
      <c r="BT694" s="157"/>
      <c r="BU694" s="157"/>
      <c r="BV694" s="157"/>
      <c r="BW694" s="157"/>
      <c r="BX694" s="157"/>
      <c r="BY694" s="157"/>
      <c r="BZ694" s="157"/>
      <c r="CA694" s="157"/>
      <c r="CB694" s="157"/>
      <c r="CC694" s="157"/>
      <c r="CD694" s="157"/>
      <c r="CE694" s="157"/>
      <c r="CF694" s="157"/>
      <c r="CG694" s="157"/>
      <c r="CH694" s="157"/>
      <c r="CI694" s="157"/>
      <c r="CJ694" s="157"/>
      <c r="CK694" s="157"/>
      <c r="CL694" s="157"/>
      <c r="CM694" s="157"/>
      <c r="CN694" s="157"/>
      <c r="CO694" s="157"/>
      <c r="CP694" s="157"/>
      <c r="CQ694" s="157"/>
      <c r="CR694" s="157"/>
      <c r="CS694" s="157"/>
      <c r="CT694" s="157"/>
      <c r="CU694" s="157"/>
      <c r="CV694" s="157"/>
      <c r="CW694" s="157"/>
      <c r="CX694" s="157"/>
      <c r="CY694" s="157"/>
      <c r="CZ694" s="157"/>
      <c r="DA694" s="157"/>
      <c r="DB694" s="157"/>
      <c r="DC694" s="157"/>
      <c r="DD694" s="157"/>
      <c r="DE694" s="157"/>
      <c r="DF694" s="157"/>
      <c r="DG694" s="157"/>
      <c r="DH694" s="157"/>
      <c r="DI694" s="157"/>
      <c r="DJ694" s="157"/>
      <c r="DK694" s="157"/>
      <c r="DL694" s="157"/>
      <c r="DM694" s="157"/>
      <c r="DN694" s="157"/>
      <c r="DO694" s="157"/>
      <c r="DP694" s="157"/>
      <c r="DQ694" s="157"/>
      <c r="DR694" s="157"/>
      <c r="DS694" s="157"/>
      <c r="DT694" s="157"/>
      <c r="DU694" s="157"/>
      <c r="DV694" s="157"/>
      <c r="DW694" s="157"/>
      <c r="DX694" s="157"/>
      <c r="DY694" s="157"/>
      <c r="DZ694" s="157"/>
      <c r="EA694" s="157"/>
      <c r="EB694" s="157"/>
      <c r="EC694" s="157"/>
      <c r="ED694" s="157"/>
      <c r="EE694" s="157"/>
    </row>
    <row r="695" spans="1:135" ht="9.75" customHeight="1">
      <c r="A695" s="157"/>
      <c r="B695" s="157"/>
      <c r="C695" s="157"/>
      <c r="D695" s="157"/>
      <c r="E695" s="157"/>
      <c r="F695" s="157"/>
      <c r="G695" s="157"/>
      <c r="H695" s="157"/>
      <c r="I695" s="494"/>
      <c r="J695" s="494"/>
      <c r="K695" s="494"/>
      <c r="L695" s="494"/>
      <c r="M695" s="494"/>
      <c r="N695" s="494"/>
      <c r="O695" s="494"/>
      <c r="P695" s="494"/>
      <c r="Q695" s="494"/>
      <c r="R695" s="494"/>
      <c r="S695" s="494"/>
      <c r="T695" s="494"/>
      <c r="U695" s="494"/>
      <c r="V695" s="494"/>
      <c r="W695" s="494"/>
      <c r="X695" s="494"/>
      <c r="Y695" s="494"/>
      <c r="Z695" s="494"/>
      <c r="AA695" s="494"/>
      <c r="AB695" s="494"/>
      <c r="AH695" s="492"/>
      <c r="AI695" s="157"/>
      <c r="AJ695" s="157"/>
      <c r="AK695" s="525"/>
      <c r="AL695" s="525"/>
      <c r="AM695" s="525"/>
      <c r="AN695" s="157"/>
      <c r="AO695" s="157"/>
      <c r="AP695" s="525"/>
      <c r="AQ695" s="525"/>
      <c r="AR695" s="525"/>
      <c r="AS695" s="525"/>
      <c r="AT695" s="525"/>
      <c r="AU695" s="525"/>
      <c r="AV695" s="525"/>
      <c r="AW695" s="525"/>
      <c r="AX695" s="525"/>
      <c r="AY695" s="525"/>
      <c r="AZ695" s="525"/>
      <c r="BA695" s="157"/>
      <c r="BB695" s="157"/>
      <c r="BC695" s="157"/>
      <c r="BD695" s="157"/>
      <c r="BE695" s="157"/>
      <c r="BF695" s="157"/>
      <c r="BG695" s="157"/>
      <c r="BH695" s="157"/>
      <c r="BI695" s="157"/>
      <c r="BJ695" s="157"/>
      <c r="BK695" s="157"/>
      <c r="BL695" s="157"/>
      <c r="BM695" s="157"/>
      <c r="BN695" s="157"/>
      <c r="BO695" s="157"/>
      <c r="BP695" s="493"/>
      <c r="BQ695" s="157"/>
      <c r="BR695" s="494"/>
      <c r="BS695" s="157"/>
      <c r="BT695" s="157"/>
      <c r="BU695" s="157"/>
      <c r="BV695" s="157"/>
      <c r="BW695" s="157"/>
      <c r="BX695" s="157"/>
      <c r="BY695" s="157"/>
      <c r="BZ695" s="157"/>
      <c r="CA695" s="157"/>
      <c r="CB695" s="157"/>
      <c r="CC695" s="157"/>
      <c r="CD695" s="157"/>
      <c r="CE695" s="157"/>
      <c r="CF695" s="157"/>
      <c r="CG695" s="157"/>
      <c r="CH695" s="157"/>
      <c r="CI695" s="157"/>
      <c r="CJ695" s="157"/>
      <c r="CK695" s="157"/>
      <c r="CL695" s="157"/>
      <c r="CM695" s="157"/>
      <c r="CN695" s="157"/>
      <c r="CO695" s="157"/>
      <c r="CP695" s="157"/>
      <c r="CQ695" s="157"/>
      <c r="CR695" s="157"/>
      <c r="CS695" s="157"/>
      <c r="CT695" s="157"/>
      <c r="CU695" s="157"/>
      <c r="CV695" s="157"/>
      <c r="CW695" s="157"/>
      <c r="CX695" s="157"/>
      <c r="CY695" s="157"/>
      <c r="CZ695" s="157"/>
      <c r="DA695" s="157"/>
      <c r="DB695" s="157"/>
      <c r="DC695" s="157"/>
      <c r="DD695" s="157"/>
      <c r="DE695" s="157"/>
      <c r="DF695" s="157"/>
      <c r="DG695" s="157"/>
      <c r="DH695" s="157"/>
      <c r="DI695" s="157"/>
      <c r="DJ695" s="157"/>
      <c r="DK695" s="157"/>
      <c r="DL695" s="157"/>
      <c r="DM695" s="157"/>
      <c r="DN695" s="157"/>
      <c r="DO695" s="157"/>
      <c r="DP695" s="157"/>
      <c r="DQ695" s="157"/>
      <c r="DR695" s="157"/>
      <c r="DS695" s="157"/>
      <c r="DT695" s="157"/>
      <c r="DU695" s="157"/>
      <c r="DV695" s="157"/>
      <c r="DW695" s="157"/>
      <c r="DX695" s="157"/>
      <c r="DY695" s="157"/>
      <c r="DZ695" s="157"/>
      <c r="EA695" s="157"/>
      <c r="EB695" s="157"/>
      <c r="EC695" s="157"/>
      <c r="ED695" s="157"/>
      <c r="EE695" s="157"/>
    </row>
    <row r="696" spans="1:135" ht="9.75" customHeight="1">
      <c r="A696" s="157"/>
      <c r="B696" s="157"/>
      <c r="C696" s="157"/>
      <c r="D696" s="157"/>
      <c r="E696" s="157"/>
      <c r="F696" s="157"/>
      <c r="G696" s="157"/>
      <c r="H696" s="157"/>
      <c r="I696" s="494"/>
      <c r="J696" s="494"/>
      <c r="K696" s="494"/>
      <c r="L696" s="494"/>
      <c r="M696" s="494"/>
      <c r="N696" s="494"/>
      <c r="O696" s="494"/>
      <c r="P696" s="494"/>
      <c r="Q696" s="494"/>
      <c r="R696" s="494"/>
      <c r="S696" s="494"/>
      <c r="T696" s="494"/>
      <c r="U696" s="494"/>
      <c r="V696" s="494"/>
      <c r="W696" s="494"/>
      <c r="X696" s="494"/>
      <c r="Y696" s="494"/>
      <c r="Z696" s="494"/>
      <c r="AA696" s="494"/>
      <c r="AB696" s="494"/>
      <c r="AH696" s="492"/>
      <c r="AI696" s="157"/>
      <c r="AJ696" s="157"/>
      <c r="AK696" s="525"/>
      <c r="AL696" s="525"/>
      <c r="AM696" s="525"/>
      <c r="AN696" s="157"/>
      <c r="AO696" s="157"/>
      <c r="AP696" s="525"/>
      <c r="AQ696" s="525"/>
      <c r="AR696" s="525"/>
      <c r="AS696" s="525"/>
      <c r="AT696" s="525"/>
      <c r="AU696" s="525"/>
      <c r="AV696" s="525"/>
      <c r="AW696" s="525"/>
      <c r="AX696" s="525"/>
      <c r="AY696" s="525"/>
      <c r="AZ696" s="525"/>
      <c r="BA696" s="157"/>
      <c r="BB696" s="157"/>
      <c r="BC696" s="157"/>
      <c r="BD696" s="157"/>
      <c r="BE696" s="157"/>
      <c r="BF696" s="157"/>
      <c r="BG696" s="157"/>
      <c r="BH696" s="157"/>
      <c r="BI696" s="157"/>
      <c r="BJ696" s="157"/>
      <c r="BK696" s="157"/>
      <c r="BL696" s="157"/>
      <c r="BM696" s="157"/>
      <c r="BN696" s="157"/>
      <c r="BO696" s="157"/>
      <c r="BP696" s="493"/>
      <c r="BQ696" s="157"/>
      <c r="BR696" s="494"/>
      <c r="BS696" s="157"/>
      <c r="BT696" s="157"/>
      <c r="BU696" s="157"/>
      <c r="BV696" s="157"/>
      <c r="BW696" s="157"/>
      <c r="BX696" s="157"/>
      <c r="BY696" s="157"/>
      <c r="BZ696" s="157"/>
      <c r="CA696" s="157"/>
      <c r="CB696" s="142" t="s">
        <v>294</v>
      </c>
      <c r="CC696" s="157"/>
      <c r="CD696" s="157"/>
      <c r="CE696" s="157"/>
      <c r="CF696" s="157"/>
      <c r="CG696" s="157"/>
      <c r="CH696" s="157"/>
      <c r="CI696" s="157"/>
      <c r="CJ696" s="157"/>
      <c r="CK696" s="157"/>
      <c r="CL696" s="157"/>
      <c r="CM696" s="157"/>
      <c r="CN696" s="157"/>
      <c r="CO696" s="157"/>
      <c r="CP696" s="157"/>
      <c r="CQ696" s="157"/>
      <c r="CR696" s="157"/>
      <c r="CS696" s="157"/>
      <c r="CT696" s="157"/>
      <c r="CU696" s="157"/>
      <c r="CV696" s="157"/>
      <c r="CW696" s="157"/>
      <c r="CX696" s="157"/>
      <c r="CY696" s="157"/>
      <c r="CZ696" s="157"/>
      <c r="DA696" s="157"/>
      <c r="DB696" s="157"/>
      <c r="DC696" s="157"/>
      <c r="DD696" s="157"/>
      <c r="DE696" s="157"/>
      <c r="DF696" s="157"/>
      <c r="DG696" s="157"/>
      <c r="DH696" s="157"/>
      <c r="DI696" s="157"/>
      <c r="DJ696" s="157"/>
      <c r="DK696" s="157"/>
      <c r="DL696" s="157"/>
      <c r="DM696" s="157"/>
      <c r="DN696" s="157"/>
      <c r="DO696" s="157"/>
      <c r="DP696" s="157"/>
      <c r="DQ696" s="157"/>
      <c r="DR696" s="157"/>
      <c r="DS696" s="157"/>
      <c r="DT696" s="157"/>
      <c r="DU696" s="157"/>
      <c r="DV696" s="157"/>
      <c r="DW696" s="157"/>
      <c r="DX696" s="157"/>
      <c r="DY696" s="157"/>
      <c r="DZ696" s="157"/>
      <c r="EA696" s="157"/>
      <c r="EB696" s="157"/>
      <c r="EC696" s="157"/>
      <c r="ED696" s="157"/>
      <c r="EE696" s="157"/>
    </row>
    <row r="697" spans="1:135" ht="9.75" customHeight="1">
      <c r="A697" s="157"/>
      <c r="B697" s="157"/>
      <c r="C697" s="157"/>
      <c r="D697" s="157"/>
      <c r="E697" s="157"/>
      <c r="F697" s="157"/>
      <c r="G697" s="157"/>
      <c r="H697" s="157"/>
      <c r="I697" s="494"/>
      <c r="J697" s="494"/>
      <c r="K697" s="494"/>
      <c r="L697" s="494"/>
      <c r="M697" s="494"/>
      <c r="N697" s="494"/>
      <c r="O697" s="494"/>
      <c r="P697" s="494"/>
      <c r="Q697" s="494"/>
      <c r="R697" s="494"/>
      <c r="S697" s="494"/>
      <c r="T697" s="494"/>
      <c r="U697" s="494"/>
      <c r="V697" s="494"/>
      <c r="W697" s="494"/>
      <c r="X697" s="494"/>
      <c r="Y697" s="494"/>
      <c r="Z697" s="494"/>
      <c r="AA697" s="494"/>
      <c r="AB697" s="494"/>
      <c r="AH697" s="492"/>
      <c r="AI697" s="157"/>
      <c r="AJ697" s="157"/>
      <c r="AK697" s="525"/>
      <c r="AL697" s="525"/>
      <c r="AM697" s="525"/>
      <c r="AN697" s="157"/>
      <c r="AO697" s="157"/>
      <c r="AP697" s="525"/>
      <c r="AQ697" s="525"/>
      <c r="AR697" s="525"/>
      <c r="AS697" s="525"/>
      <c r="AT697" s="525"/>
      <c r="AU697" s="525"/>
      <c r="AV697" s="525"/>
      <c r="AW697" s="525"/>
      <c r="AX697" s="525"/>
      <c r="AY697" s="525"/>
      <c r="AZ697" s="525"/>
      <c r="BA697" s="157"/>
      <c r="BB697" s="157"/>
      <c r="BC697" s="157"/>
      <c r="BD697" s="157"/>
      <c r="BE697" s="157"/>
      <c r="BF697" s="157"/>
      <c r="BG697" s="157"/>
      <c r="BH697" s="157"/>
      <c r="BI697" s="157"/>
      <c r="BJ697" s="157"/>
      <c r="BK697" s="157"/>
      <c r="BL697" s="157"/>
      <c r="BM697" s="157"/>
      <c r="BN697" s="157"/>
      <c r="BO697" s="157"/>
      <c r="BP697" s="493"/>
      <c r="BQ697" s="157"/>
      <c r="BR697" s="494"/>
      <c r="BS697" s="157"/>
      <c r="BT697" s="157"/>
      <c r="BU697" s="157"/>
      <c r="BV697" s="157"/>
      <c r="BW697" s="157"/>
      <c r="BX697" s="157"/>
      <c r="BY697" s="157"/>
      <c r="BZ697" s="157"/>
      <c r="CA697" s="157"/>
      <c r="CB697" s="526" t="s">
        <v>387</v>
      </c>
      <c r="CC697" s="157"/>
      <c r="CD697" s="157"/>
      <c r="CE697" s="157"/>
      <c r="CF697" s="157"/>
      <c r="CG697" s="157"/>
      <c r="CH697" s="157"/>
      <c r="CI697" s="157"/>
      <c r="CJ697" s="157"/>
      <c r="CK697" s="157"/>
      <c r="CL697" s="157"/>
      <c r="CM697" s="157"/>
      <c r="CN697" s="157"/>
      <c r="CO697" s="157"/>
      <c r="CP697" s="157"/>
      <c r="CQ697" s="157"/>
      <c r="CR697" s="157"/>
      <c r="CS697" s="157"/>
      <c r="CT697" s="157"/>
      <c r="CU697" s="157"/>
      <c r="CV697" s="157"/>
      <c r="CW697" s="157"/>
      <c r="CX697" s="157"/>
      <c r="CY697" s="157"/>
      <c r="CZ697" s="157"/>
      <c r="DA697" s="157"/>
      <c r="DB697" s="157"/>
      <c r="DC697" s="157"/>
      <c r="DD697" s="157"/>
      <c r="DE697" s="157"/>
      <c r="DF697" s="157"/>
      <c r="DG697" s="157"/>
      <c r="DH697" s="157"/>
      <c r="DI697" s="157"/>
      <c r="DJ697" s="157"/>
      <c r="DK697" s="157"/>
      <c r="DL697" s="157"/>
      <c r="DM697" s="157"/>
      <c r="DN697" s="157"/>
      <c r="DO697" s="157"/>
      <c r="DP697" s="157"/>
      <c r="DQ697" s="157"/>
      <c r="DR697" s="157"/>
      <c r="DS697" s="157"/>
      <c r="DT697" s="157"/>
      <c r="DU697" s="157"/>
      <c r="DV697" s="157"/>
      <c r="DW697" s="157"/>
      <c r="DX697" s="157"/>
      <c r="DY697" s="157"/>
      <c r="DZ697" s="157"/>
      <c r="EA697" s="157"/>
      <c r="EB697" s="157"/>
      <c r="EC697" s="157"/>
      <c r="ED697" s="157"/>
      <c r="EE697" s="157"/>
    </row>
    <row r="698" spans="1:135" ht="9.75" customHeight="1">
      <c r="A698" s="157"/>
      <c r="B698" s="157"/>
      <c r="C698" s="157"/>
      <c r="D698" s="157"/>
      <c r="E698" s="157"/>
      <c r="F698" s="157"/>
      <c r="G698" s="157"/>
      <c r="H698" s="157"/>
      <c r="I698" s="494"/>
      <c r="J698" s="494"/>
      <c r="K698" s="494"/>
      <c r="L698" s="494"/>
      <c r="M698" s="494"/>
      <c r="N698" s="494"/>
      <c r="O698" s="494"/>
      <c r="P698" s="494"/>
      <c r="Q698" s="494"/>
      <c r="R698" s="494"/>
      <c r="S698" s="494"/>
      <c r="T698" s="494"/>
      <c r="U698" s="494"/>
      <c r="V698" s="494"/>
      <c r="W698" s="494"/>
      <c r="X698" s="494"/>
      <c r="Y698" s="494"/>
      <c r="Z698" s="494"/>
      <c r="AA698" s="494"/>
      <c r="AB698" s="494"/>
      <c r="AH698" s="492"/>
      <c r="AI698" s="157"/>
      <c r="AJ698" s="157"/>
      <c r="AK698" s="525"/>
      <c r="AL698" s="525"/>
      <c r="AM698" s="525"/>
      <c r="AN698" s="157"/>
      <c r="AO698" s="157"/>
      <c r="AP698" s="525"/>
      <c r="AQ698" s="525"/>
      <c r="AR698" s="525"/>
      <c r="AS698" s="525"/>
      <c r="AT698" s="525"/>
      <c r="AU698" s="525"/>
      <c r="AV698" s="525"/>
      <c r="AW698" s="525"/>
      <c r="AX698" s="525"/>
      <c r="AY698" s="525"/>
      <c r="AZ698" s="525"/>
      <c r="BA698" s="157"/>
      <c r="BB698" s="157"/>
      <c r="BC698" s="157"/>
      <c r="BD698" s="157"/>
      <c r="BE698" s="157"/>
      <c r="BF698" s="157"/>
      <c r="BG698" s="157"/>
      <c r="BH698" s="157"/>
      <c r="BI698" s="157"/>
      <c r="BJ698" s="157"/>
      <c r="BK698" s="157"/>
      <c r="BL698" s="157"/>
      <c r="BM698" s="157"/>
      <c r="BN698" s="157"/>
      <c r="BO698" s="157"/>
      <c r="BP698" s="493"/>
      <c r="BQ698" s="157"/>
      <c r="BR698" s="494"/>
      <c r="BS698" s="157"/>
      <c r="BT698" s="157"/>
      <c r="BU698" s="157"/>
      <c r="BV698" s="157"/>
      <c r="BW698" s="157"/>
      <c r="BX698" s="157"/>
      <c r="BY698" s="157"/>
      <c r="BZ698" s="157"/>
      <c r="CA698" s="157"/>
      <c r="CB698" s="526" t="s">
        <v>311</v>
      </c>
      <c r="CC698" s="157"/>
      <c r="CD698" s="157"/>
      <c r="CE698" s="157"/>
      <c r="CF698" s="157"/>
      <c r="CG698" s="157"/>
      <c r="CH698" s="157"/>
      <c r="CI698" s="157"/>
      <c r="CJ698" s="157"/>
      <c r="CK698" s="157"/>
      <c r="CL698" s="157"/>
      <c r="CM698" s="157"/>
      <c r="CN698" s="157"/>
      <c r="CO698" s="157"/>
      <c r="CP698" s="157"/>
      <c r="CQ698" s="157"/>
      <c r="CR698" s="157"/>
      <c r="CS698" s="157"/>
      <c r="CT698" s="157"/>
      <c r="CU698" s="157"/>
      <c r="CV698" s="157"/>
      <c r="CW698" s="157"/>
      <c r="CX698" s="157"/>
      <c r="CY698" s="157"/>
      <c r="CZ698" s="157"/>
      <c r="DA698" s="157"/>
      <c r="DB698" s="157"/>
      <c r="DC698" s="157"/>
      <c r="DD698" s="157"/>
      <c r="DE698" s="157"/>
      <c r="DF698" s="157"/>
      <c r="DG698" s="157"/>
      <c r="DH698" s="157"/>
      <c r="DI698" s="157"/>
      <c r="DJ698" s="157"/>
      <c r="DK698" s="157"/>
      <c r="DL698" s="157"/>
      <c r="DM698" s="157"/>
      <c r="DN698" s="157"/>
      <c r="DO698" s="157"/>
      <c r="DP698" s="157"/>
      <c r="DQ698" s="157"/>
      <c r="DR698" s="157"/>
      <c r="DS698" s="157"/>
      <c r="DT698" s="157"/>
      <c r="DU698" s="157"/>
      <c r="DV698" s="157"/>
      <c r="DW698" s="157"/>
      <c r="DX698" s="157"/>
      <c r="DY698" s="157"/>
      <c r="DZ698" s="157"/>
      <c r="EA698" s="157"/>
      <c r="EB698" s="157"/>
      <c r="EC698" s="157"/>
      <c r="ED698" s="157"/>
      <c r="EE698" s="157"/>
    </row>
    <row r="699" spans="1:135" ht="9.75" customHeight="1">
      <c r="A699" s="157"/>
      <c r="B699" s="157"/>
      <c r="C699" s="157"/>
      <c r="D699" s="157"/>
      <c r="E699" s="157"/>
      <c r="F699" s="157"/>
      <c r="G699" s="157"/>
      <c r="H699" s="157"/>
      <c r="I699" s="494"/>
      <c r="J699" s="494"/>
      <c r="K699" s="494"/>
      <c r="L699" s="494"/>
      <c r="M699" s="494"/>
      <c r="N699" s="494"/>
      <c r="O699" s="494"/>
      <c r="P699" s="494"/>
      <c r="Q699" s="494"/>
      <c r="R699" s="494"/>
      <c r="S699" s="494"/>
      <c r="T699" s="494"/>
      <c r="U699" s="494"/>
      <c r="V699" s="494"/>
      <c r="W699" s="494"/>
      <c r="X699" s="494"/>
      <c r="Y699" s="494"/>
      <c r="Z699" s="494"/>
      <c r="AA699" s="494"/>
      <c r="AB699" s="494"/>
      <c r="AH699" s="492"/>
      <c r="AI699" s="157"/>
      <c r="AJ699" s="157"/>
      <c r="AK699" s="525"/>
      <c r="AL699" s="525"/>
      <c r="AM699" s="525"/>
      <c r="AN699" s="157"/>
      <c r="AO699" s="157"/>
      <c r="AP699" s="525"/>
      <c r="AQ699" s="525"/>
      <c r="AR699" s="525"/>
      <c r="AS699" s="525"/>
      <c r="AT699" s="525"/>
      <c r="AU699" s="525"/>
      <c r="AV699" s="525"/>
      <c r="AW699" s="525"/>
      <c r="AX699" s="525"/>
      <c r="AY699" s="525"/>
      <c r="AZ699" s="525"/>
      <c r="BA699" s="157"/>
      <c r="BB699" s="157"/>
      <c r="BC699" s="157"/>
      <c r="BD699" s="157"/>
      <c r="BE699" s="157"/>
      <c r="BF699" s="157"/>
      <c r="BG699" s="157"/>
      <c r="BH699" s="157"/>
      <c r="BI699" s="157"/>
      <c r="BJ699" s="157"/>
      <c r="BK699" s="157"/>
      <c r="BL699" s="157"/>
      <c r="BM699" s="157"/>
      <c r="BN699" s="157"/>
      <c r="BO699" s="157"/>
      <c r="BP699" s="493"/>
      <c r="BQ699" s="157"/>
      <c r="BR699" s="494"/>
      <c r="BS699" s="157"/>
      <c r="BT699" s="157"/>
      <c r="BU699" s="157"/>
      <c r="BV699" s="157"/>
      <c r="BW699" s="157"/>
      <c r="BX699" s="157"/>
      <c r="BY699" s="157"/>
      <c r="BZ699" s="157"/>
      <c r="CA699" s="157"/>
      <c r="CB699" s="526" t="s">
        <v>285</v>
      </c>
      <c r="CC699" s="157"/>
      <c r="CD699" s="157"/>
      <c r="CE699" s="157"/>
      <c r="CF699" s="157"/>
      <c r="CG699" s="157"/>
      <c r="CH699" s="157"/>
      <c r="CI699" s="157"/>
      <c r="CJ699" s="157"/>
      <c r="CK699" s="157"/>
      <c r="CL699" s="157"/>
      <c r="CM699" s="157"/>
      <c r="CN699" s="157"/>
      <c r="CO699" s="157"/>
      <c r="CP699" s="157"/>
      <c r="CQ699" s="157"/>
      <c r="CR699" s="157"/>
      <c r="CS699" s="157"/>
      <c r="CT699" s="157"/>
      <c r="CU699" s="157"/>
      <c r="CV699" s="157"/>
      <c r="CW699" s="157"/>
      <c r="CX699" s="157"/>
      <c r="CY699" s="157"/>
      <c r="CZ699" s="157"/>
      <c r="DA699" s="157"/>
      <c r="DB699" s="157"/>
      <c r="DC699" s="157"/>
      <c r="DD699" s="157"/>
      <c r="DE699" s="157"/>
      <c r="DF699" s="157"/>
      <c r="DG699" s="157"/>
      <c r="DH699" s="157"/>
      <c r="DI699" s="157"/>
      <c r="DJ699" s="157"/>
      <c r="DK699" s="157"/>
      <c r="DL699" s="157"/>
      <c r="DM699" s="157"/>
      <c r="DN699" s="157"/>
      <c r="DO699" s="157"/>
      <c r="DP699" s="157"/>
      <c r="DQ699" s="157"/>
      <c r="DR699" s="157"/>
      <c r="DS699" s="157"/>
      <c r="DT699" s="157"/>
      <c r="DU699" s="157"/>
      <c r="DV699" s="157"/>
      <c r="DW699" s="157"/>
      <c r="DX699" s="157"/>
      <c r="DY699" s="157"/>
      <c r="DZ699" s="157"/>
      <c r="EA699" s="157"/>
      <c r="EB699" s="157"/>
      <c r="EC699" s="157"/>
      <c r="ED699" s="157"/>
      <c r="EE699" s="157"/>
    </row>
    <row r="700" spans="1:135" ht="9.75" customHeight="1">
      <c r="A700" s="157"/>
      <c r="B700" s="157"/>
      <c r="C700" s="157"/>
      <c r="D700" s="157"/>
      <c r="E700" s="157"/>
      <c r="F700" s="157"/>
      <c r="G700" s="157"/>
      <c r="H700" s="157"/>
      <c r="I700" s="494"/>
      <c r="J700" s="494"/>
      <c r="K700" s="494"/>
      <c r="L700" s="494"/>
      <c r="M700" s="494"/>
      <c r="N700" s="494"/>
      <c r="O700" s="494"/>
      <c r="P700" s="494"/>
      <c r="Q700" s="494"/>
      <c r="R700" s="494"/>
      <c r="S700" s="494"/>
      <c r="T700" s="494"/>
      <c r="U700" s="494"/>
      <c r="V700" s="494"/>
      <c r="W700" s="494"/>
      <c r="X700" s="494"/>
      <c r="Y700" s="494"/>
      <c r="Z700" s="494"/>
      <c r="AA700" s="494"/>
      <c r="AB700" s="494"/>
      <c r="AH700" s="492"/>
      <c r="AI700" s="157"/>
      <c r="AJ700" s="157"/>
      <c r="AK700" s="525"/>
      <c r="AL700" s="525"/>
      <c r="AM700" s="525"/>
      <c r="AN700" s="157"/>
      <c r="AO700" s="157"/>
      <c r="AP700" s="525"/>
      <c r="AQ700" s="525"/>
      <c r="AR700" s="525"/>
      <c r="AS700" s="525"/>
      <c r="AT700" s="525"/>
      <c r="AU700" s="525"/>
      <c r="AV700" s="525"/>
      <c r="AW700" s="525"/>
      <c r="AX700" s="525"/>
      <c r="AY700" s="525"/>
      <c r="AZ700" s="525"/>
      <c r="BA700" s="157"/>
      <c r="BB700" s="157"/>
      <c r="BC700" s="157"/>
      <c r="BD700" s="157"/>
      <c r="BE700" s="157"/>
      <c r="BF700" s="157"/>
      <c r="BG700" s="157"/>
      <c r="BH700" s="157"/>
      <c r="BI700" s="157"/>
      <c r="BJ700" s="157"/>
      <c r="BK700" s="157"/>
      <c r="BL700" s="157"/>
      <c r="BM700" s="157"/>
      <c r="BN700" s="157"/>
      <c r="BO700" s="157"/>
      <c r="BP700" s="493"/>
      <c r="BQ700" s="157"/>
      <c r="BR700" s="494"/>
      <c r="BS700" s="157"/>
      <c r="BT700" s="157"/>
      <c r="BU700" s="157"/>
      <c r="BV700" s="157"/>
      <c r="BW700" s="157"/>
      <c r="BX700" s="157"/>
      <c r="BY700" s="157"/>
      <c r="BZ700" s="157"/>
      <c r="CA700" s="157"/>
      <c r="CB700" s="526" t="s">
        <v>315</v>
      </c>
      <c r="CC700" s="157"/>
      <c r="CD700" s="526"/>
      <c r="CE700" s="157"/>
      <c r="CF700" s="157"/>
      <c r="CG700" s="157"/>
      <c r="CH700" s="157"/>
      <c r="CI700" s="157"/>
      <c r="CJ700" s="157"/>
      <c r="CK700" s="157"/>
      <c r="CL700" s="157"/>
      <c r="CM700" s="157"/>
      <c r="CN700" s="157"/>
      <c r="CO700" s="157"/>
      <c r="CP700" s="157"/>
      <c r="CQ700" s="157"/>
      <c r="CR700" s="157"/>
      <c r="CS700" s="157"/>
      <c r="CT700" s="157"/>
      <c r="CU700" s="157"/>
      <c r="CV700" s="157"/>
      <c r="CW700" s="157"/>
      <c r="CX700" s="157"/>
      <c r="CY700" s="157"/>
      <c r="CZ700" s="157"/>
      <c r="DA700" s="157"/>
      <c r="DB700" s="157"/>
      <c r="DC700" s="157"/>
      <c r="DD700" s="157"/>
      <c r="DE700" s="157"/>
      <c r="DF700" s="157"/>
      <c r="DG700" s="157"/>
      <c r="DH700" s="157"/>
      <c r="DI700" s="157"/>
      <c r="DJ700" s="157"/>
      <c r="DK700" s="157"/>
      <c r="DL700" s="157"/>
      <c r="DM700" s="157"/>
      <c r="DN700" s="157"/>
      <c r="DO700" s="157"/>
      <c r="DP700" s="157"/>
      <c r="DQ700" s="157"/>
      <c r="DR700" s="157"/>
      <c r="DS700" s="157"/>
      <c r="DT700" s="157"/>
      <c r="DU700" s="157"/>
      <c r="DV700" s="157"/>
      <c r="DW700" s="157"/>
      <c r="DX700" s="157"/>
      <c r="DY700" s="157"/>
      <c r="DZ700" s="157"/>
      <c r="EA700" s="157"/>
      <c r="EB700" s="157"/>
      <c r="EC700" s="157"/>
      <c r="ED700" s="157"/>
      <c r="EE700" s="157"/>
    </row>
    <row r="701" spans="1:135" ht="9.75" customHeight="1">
      <c r="A701" s="157"/>
      <c r="B701" s="157"/>
      <c r="C701" s="157"/>
      <c r="D701" s="157"/>
      <c r="E701" s="157"/>
      <c r="F701" s="157"/>
      <c r="G701" s="157"/>
      <c r="H701" s="157"/>
      <c r="I701" s="494"/>
      <c r="J701" s="494"/>
      <c r="K701" s="494"/>
      <c r="L701" s="494"/>
      <c r="M701" s="494"/>
      <c r="N701" s="494"/>
      <c r="O701" s="494"/>
      <c r="P701" s="494"/>
      <c r="Q701" s="494"/>
      <c r="R701" s="494"/>
      <c r="S701" s="494"/>
      <c r="T701" s="494"/>
      <c r="U701" s="494"/>
      <c r="V701" s="494"/>
      <c r="W701" s="494"/>
      <c r="X701" s="494"/>
      <c r="Y701" s="494"/>
      <c r="Z701" s="494"/>
      <c r="AA701" s="494"/>
      <c r="AB701" s="494"/>
      <c r="AH701" s="492"/>
      <c r="AI701" s="157"/>
      <c r="AJ701" s="157"/>
      <c r="AK701" s="525"/>
      <c r="AL701" s="525"/>
      <c r="AM701" s="525"/>
      <c r="AN701" s="157"/>
      <c r="AO701" s="157"/>
      <c r="AP701" s="525"/>
      <c r="AQ701" s="525"/>
      <c r="AR701" s="525"/>
      <c r="AS701" s="525"/>
      <c r="AT701" s="525"/>
      <c r="AU701" s="525"/>
      <c r="AV701" s="525"/>
      <c r="AW701" s="525"/>
      <c r="AX701" s="525"/>
      <c r="AY701" s="525"/>
      <c r="AZ701" s="525"/>
      <c r="BA701" s="157"/>
      <c r="BB701" s="157"/>
      <c r="BC701" s="157"/>
      <c r="BD701" s="157"/>
      <c r="BE701" s="157"/>
      <c r="BF701" s="157"/>
      <c r="BG701" s="157"/>
      <c r="BH701" s="157"/>
      <c r="BI701" s="157"/>
      <c r="BJ701" s="157"/>
      <c r="BK701" s="157"/>
      <c r="BL701" s="157"/>
      <c r="BM701" s="157"/>
      <c r="BN701" s="157"/>
      <c r="BO701" s="157"/>
      <c r="BP701" s="493"/>
      <c r="BQ701" s="157"/>
      <c r="BR701" s="494"/>
      <c r="BS701" s="157"/>
      <c r="BT701" s="157"/>
      <c r="BU701" s="157"/>
      <c r="BV701" s="157"/>
      <c r="BW701" s="157"/>
      <c r="BX701" s="157"/>
      <c r="BY701" s="157"/>
      <c r="BZ701" s="157"/>
      <c r="CA701" s="157"/>
      <c r="CB701" s="526" t="s">
        <v>298</v>
      </c>
      <c r="CC701" s="157"/>
      <c r="CD701" s="157"/>
      <c r="CE701" s="157"/>
      <c r="CF701" s="157"/>
      <c r="CG701" s="157"/>
      <c r="CH701" s="157"/>
      <c r="CI701" s="157"/>
      <c r="CJ701" s="157"/>
      <c r="CK701" s="157"/>
      <c r="CL701" s="157"/>
      <c r="CM701" s="157"/>
      <c r="CN701" s="157"/>
      <c r="CO701" s="157"/>
      <c r="CP701" s="157"/>
      <c r="CQ701" s="157"/>
      <c r="CR701" s="157"/>
      <c r="CS701" s="157"/>
      <c r="CT701" s="157"/>
      <c r="CU701" s="157"/>
      <c r="CV701" s="157"/>
      <c r="CW701" s="157"/>
      <c r="CX701" s="157"/>
      <c r="CY701" s="157"/>
      <c r="CZ701" s="157"/>
      <c r="DA701" s="157"/>
      <c r="DB701" s="157"/>
      <c r="DC701" s="157"/>
      <c r="DD701" s="157"/>
      <c r="DE701" s="157"/>
      <c r="DF701" s="157"/>
      <c r="DG701" s="157"/>
      <c r="DH701" s="157"/>
      <c r="DI701" s="157"/>
      <c r="DJ701" s="157"/>
      <c r="DK701" s="157"/>
      <c r="DL701" s="157"/>
      <c r="DM701" s="157"/>
      <c r="DN701" s="157"/>
      <c r="DO701" s="157"/>
      <c r="DP701" s="157"/>
      <c r="DQ701" s="157"/>
      <c r="DR701" s="157"/>
      <c r="DS701" s="157"/>
      <c r="DT701" s="157"/>
      <c r="DU701" s="157"/>
      <c r="DV701" s="157"/>
      <c r="DW701" s="157"/>
      <c r="DX701" s="157"/>
      <c r="DY701" s="157"/>
      <c r="DZ701" s="157"/>
      <c r="EA701" s="157"/>
      <c r="EB701" s="157"/>
      <c r="EC701" s="157"/>
      <c r="ED701" s="157"/>
      <c r="EE701" s="157"/>
    </row>
    <row r="702" spans="1:135" ht="9.75" customHeight="1">
      <c r="A702" s="157"/>
      <c r="B702" s="157"/>
      <c r="C702" s="157"/>
      <c r="D702" s="157"/>
      <c r="E702" s="157"/>
      <c r="F702" s="157"/>
      <c r="G702" s="157"/>
      <c r="H702" s="157"/>
      <c r="I702" s="494"/>
      <c r="J702" s="494"/>
      <c r="K702" s="494"/>
      <c r="L702" s="494"/>
      <c r="M702" s="494"/>
      <c r="N702" s="494"/>
      <c r="O702" s="494"/>
      <c r="P702" s="494"/>
      <c r="Q702" s="494"/>
      <c r="R702" s="494"/>
      <c r="S702" s="494"/>
      <c r="T702" s="494"/>
      <c r="U702" s="494"/>
      <c r="V702" s="494"/>
      <c r="W702" s="494"/>
      <c r="X702" s="494"/>
      <c r="Y702" s="494"/>
      <c r="Z702" s="494"/>
      <c r="AA702" s="494"/>
      <c r="AB702" s="494"/>
      <c r="AH702" s="492"/>
      <c r="AI702" s="157"/>
      <c r="AJ702" s="157"/>
      <c r="AK702" s="525"/>
      <c r="AL702" s="525"/>
      <c r="AM702" s="525"/>
      <c r="AN702" s="157"/>
      <c r="AO702" s="157"/>
      <c r="AP702" s="525"/>
      <c r="AQ702" s="525"/>
      <c r="AR702" s="525"/>
      <c r="AS702" s="525"/>
      <c r="AT702" s="525"/>
      <c r="AU702" s="525"/>
      <c r="AV702" s="525"/>
      <c r="AW702" s="525"/>
      <c r="AX702" s="525"/>
      <c r="AY702" s="525"/>
      <c r="AZ702" s="525"/>
      <c r="BA702" s="157"/>
      <c r="BB702" s="157"/>
      <c r="BC702" s="157"/>
      <c r="BD702" s="157"/>
      <c r="BE702" s="157"/>
      <c r="BF702" s="157"/>
      <c r="BG702" s="157"/>
      <c r="BH702" s="157"/>
      <c r="BI702" s="157"/>
      <c r="BJ702" s="157"/>
      <c r="BK702" s="157"/>
      <c r="BL702" s="157"/>
      <c r="BM702" s="157"/>
      <c r="BN702" s="157"/>
      <c r="BO702" s="157"/>
      <c r="BP702" s="493"/>
      <c r="BQ702" s="157"/>
      <c r="BR702" s="494"/>
      <c r="BS702" s="157"/>
      <c r="BT702" s="157"/>
      <c r="BU702" s="157"/>
      <c r="BV702" s="157"/>
      <c r="BW702" s="157"/>
      <c r="BX702" s="157"/>
      <c r="BY702" s="157"/>
      <c r="BZ702" s="157"/>
      <c r="CA702" s="157"/>
      <c r="CB702" s="526"/>
      <c r="CC702" s="157"/>
      <c r="CD702" s="157"/>
      <c r="CE702" s="157"/>
      <c r="CF702" s="157"/>
      <c r="CG702" s="157"/>
      <c r="CH702" s="157"/>
      <c r="CI702" s="157"/>
      <c r="CJ702" s="157"/>
      <c r="CK702" s="157"/>
      <c r="CL702" s="157"/>
      <c r="CM702" s="157"/>
      <c r="CN702" s="157"/>
      <c r="CO702" s="157"/>
      <c r="CP702" s="157"/>
      <c r="CQ702" s="157"/>
      <c r="CR702" s="157"/>
      <c r="CS702" s="157"/>
      <c r="CT702" s="157"/>
      <c r="CU702" s="157"/>
      <c r="CV702" s="157"/>
      <c r="CW702" s="157"/>
      <c r="CX702" s="157"/>
      <c r="CY702" s="157"/>
      <c r="CZ702" s="157"/>
      <c r="DA702" s="157"/>
      <c r="DB702" s="157"/>
      <c r="DC702" s="157"/>
      <c r="DD702" s="157"/>
      <c r="DE702" s="157"/>
      <c r="DF702" s="157"/>
      <c r="DG702" s="157"/>
      <c r="DH702" s="157"/>
      <c r="DI702" s="157"/>
      <c r="DJ702" s="157"/>
      <c r="DK702" s="157"/>
      <c r="DL702" s="157"/>
      <c r="DM702" s="157"/>
      <c r="DN702" s="157"/>
      <c r="DO702" s="157"/>
      <c r="DP702" s="157"/>
      <c r="DQ702" s="157"/>
      <c r="DR702" s="157"/>
      <c r="DS702" s="157"/>
      <c r="DT702" s="157"/>
      <c r="DU702" s="157"/>
      <c r="DV702" s="157"/>
      <c r="DW702" s="157"/>
      <c r="DX702" s="157"/>
      <c r="DY702" s="157"/>
      <c r="DZ702" s="157"/>
      <c r="EA702" s="157"/>
      <c r="EB702" s="157"/>
      <c r="EC702" s="157"/>
      <c r="ED702" s="157"/>
      <c r="EE702" s="157"/>
    </row>
    <row r="703" spans="1:135" ht="9.75" customHeight="1">
      <c r="A703" s="157"/>
      <c r="B703" s="157"/>
      <c r="C703" s="157"/>
      <c r="D703" s="157"/>
      <c r="E703" s="157"/>
      <c r="F703" s="157"/>
      <c r="G703" s="157"/>
      <c r="H703" s="157"/>
      <c r="I703" s="494"/>
      <c r="J703" s="494"/>
      <c r="K703" s="494"/>
      <c r="L703" s="494"/>
      <c r="M703" s="494"/>
      <c r="N703" s="494"/>
      <c r="O703" s="494"/>
      <c r="P703" s="494"/>
      <c r="Q703" s="494"/>
      <c r="R703" s="494"/>
      <c r="S703" s="494"/>
      <c r="T703" s="494"/>
      <c r="U703" s="494"/>
      <c r="V703" s="494"/>
      <c r="W703" s="494"/>
      <c r="X703" s="494"/>
      <c r="Y703" s="494"/>
      <c r="Z703" s="494"/>
      <c r="AA703" s="494"/>
      <c r="AB703" s="494"/>
      <c r="AH703" s="492"/>
      <c r="AI703" s="157"/>
      <c r="AJ703" s="157"/>
      <c r="AK703" s="525"/>
      <c r="AL703" s="525"/>
      <c r="AM703" s="525"/>
      <c r="AN703" s="157"/>
      <c r="AO703" s="157"/>
      <c r="AP703" s="525"/>
      <c r="AQ703" s="525"/>
      <c r="AR703" s="525"/>
      <c r="AS703" s="525"/>
      <c r="AT703" s="525"/>
      <c r="AU703" s="525"/>
      <c r="AV703" s="525"/>
      <c r="AW703" s="525"/>
      <c r="AX703" s="525"/>
      <c r="AY703" s="525"/>
      <c r="AZ703" s="525"/>
      <c r="BA703" s="157"/>
      <c r="BB703" s="157"/>
      <c r="BC703" s="157"/>
      <c r="BD703" s="157"/>
      <c r="BE703" s="157"/>
      <c r="BF703" s="157"/>
      <c r="BG703" s="157"/>
      <c r="BH703" s="157"/>
      <c r="BI703" s="157"/>
      <c r="BJ703" s="157"/>
      <c r="BK703" s="157"/>
      <c r="BL703" s="157"/>
      <c r="BM703" s="157"/>
      <c r="BN703" s="157"/>
      <c r="BO703" s="157"/>
      <c r="BP703" s="493"/>
      <c r="BQ703" s="157"/>
      <c r="BR703" s="494"/>
      <c r="BS703" s="157"/>
      <c r="BT703" s="157"/>
      <c r="BU703" s="157"/>
      <c r="BV703" s="157"/>
      <c r="BW703" s="157"/>
      <c r="BX703" s="157"/>
      <c r="BY703" s="157"/>
      <c r="BZ703" s="157"/>
      <c r="CA703" s="157"/>
      <c r="CB703" s="526"/>
      <c r="CC703" s="157"/>
      <c r="CD703" s="142" t="s">
        <v>297</v>
      </c>
      <c r="CE703" s="157"/>
      <c r="CF703" s="157"/>
      <c r="CG703" s="157"/>
      <c r="CH703" s="157"/>
      <c r="CI703" s="157"/>
      <c r="CJ703" s="157"/>
      <c r="CK703" s="157"/>
      <c r="CL703" s="157"/>
      <c r="CM703" s="157"/>
      <c r="CN703" s="157"/>
      <c r="CO703" s="157"/>
      <c r="CP703" s="157"/>
      <c r="CQ703" s="157"/>
      <c r="CR703" s="157"/>
      <c r="CS703" s="157"/>
      <c r="CT703" s="157"/>
      <c r="CU703" s="157"/>
      <c r="CV703" s="157"/>
      <c r="CW703" s="157"/>
      <c r="CX703" s="157"/>
      <c r="CY703" s="157"/>
      <c r="CZ703" s="157"/>
      <c r="DA703" s="157"/>
      <c r="DB703" s="157"/>
      <c r="DC703" s="157"/>
      <c r="DD703" s="157"/>
      <c r="DE703" s="157"/>
      <c r="DF703" s="157"/>
      <c r="DG703" s="157"/>
      <c r="DH703" s="157"/>
      <c r="DI703" s="157"/>
      <c r="DJ703" s="157"/>
      <c r="DK703" s="157"/>
      <c r="DL703" s="157"/>
      <c r="DM703" s="157"/>
      <c r="DN703" s="157"/>
      <c r="DO703" s="157"/>
      <c r="DP703" s="157"/>
      <c r="DQ703" s="157"/>
      <c r="DR703" s="157"/>
      <c r="DS703" s="157"/>
      <c r="DT703" s="157"/>
      <c r="DU703" s="157"/>
      <c r="DV703" s="157"/>
      <c r="DW703" s="157"/>
      <c r="DX703" s="157"/>
      <c r="DY703" s="157"/>
      <c r="DZ703" s="157"/>
      <c r="EA703" s="157"/>
      <c r="EB703" s="157"/>
      <c r="EC703" s="157"/>
      <c r="ED703" s="157"/>
      <c r="EE703" s="157"/>
    </row>
    <row r="704" spans="1:135" ht="9.75" customHeight="1">
      <c r="A704" s="157"/>
      <c r="B704" s="157"/>
      <c r="C704" s="157"/>
      <c r="D704" s="157"/>
      <c r="E704" s="157"/>
      <c r="F704" s="157"/>
      <c r="G704" s="157"/>
      <c r="H704" s="157"/>
      <c r="I704" s="494"/>
      <c r="J704" s="494"/>
      <c r="K704" s="494"/>
      <c r="L704" s="494"/>
      <c r="M704" s="494"/>
      <c r="N704" s="494"/>
      <c r="O704" s="494"/>
      <c r="P704" s="494"/>
      <c r="Q704" s="494"/>
      <c r="R704" s="494"/>
      <c r="S704" s="494"/>
      <c r="T704" s="494"/>
      <c r="U704" s="494"/>
      <c r="V704" s="494"/>
      <c r="W704" s="494"/>
      <c r="X704" s="494"/>
      <c r="Y704" s="494"/>
      <c r="Z704" s="494"/>
      <c r="AA704" s="494"/>
      <c r="AB704" s="494"/>
      <c r="AH704" s="492"/>
      <c r="AI704" s="157"/>
      <c r="AJ704" s="157"/>
      <c r="AK704" s="525"/>
      <c r="AL704" s="525"/>
      <c r="AM704" s="525"/>
      <c r="AN704" s="157"/>
      <c r="AO704" s="157"/>
      <c r="AP704" s="525"/>
      <c r="AQ704" s="525"/>
      <c r="AR704" s="525"/>
      <c r="AS704" s="525"/>
      <c r="AT704" s="525"/>
      <c r="AU704" s="525"/>
      <c r="AV704" s="525"/>
      <c r="AW704" s="525"/>
      <c r="AX704" s="525"/>
      <c r="AY704" s="525"/>
      <c r="AZ704" s="525"/>
      <c r="BA704" s="157"/>
      <c r="BB704" s="157"/>
      <c r="BC704" s="157"/>
      <c r="BD704" s="157"/>
      <c r="BE704" s="157"/>
      <c r="BF704" s="157"/>
      <c r="BG704" s="157"/>
      <c r="BH704" s="157"/>
      <c r="BI704" s="157"/>
      <c r="BJ704" s="157"/>
      <c r="BK704" s="157"/>
      <c r="BL704" s="157"/>
      <c r="BM704" s="157"/>
      <c r="BN704" s="157"/>
      <c r="BO704" s="157"/>
      <c r="BP704" s="493"/>
      <c r="BQ704" s="157"/>
      <c r="BR704" s="494"/>
      <c r="BS704" s="157"/>
      <c r="BT704" s="157"/>
      <c r="BU704" s="157"/>
      <c r="BV704" s="157"/>
      <c r="BW704" s="157"/>
      <c r="BX704" s="157"/>
      <c r="BY704" s="157"/>
      <c r="BZ704" s="157"/>
      <c r="CA704" s="157"/>
      <c r="CB704" s="526"/>
      <c r="CC704" s="157"/>
      <c r="CD704" s="526" t="s">
        <v>386</v>
      </c>
      <c r="CE704" s="157"/>
      <c r="CF704" s="157"/>
      <c r="CG704" s="157"/>
      <c r="CH704" s="157"/>
      <c r="CI704" s="157"/>
      <c r="CJ704" s="157"/>
      <c r="CK704" s="157"/>
      <c r="CL704" s="157"/>
      <c r="CM704" s="157"/>
      <c r="CN704" s="157"/>
      <c r="CO704" s="157"/>
      <c r="CP704" s="157"/>
      <c r="CQ704" s="157"/>
      <c r="CR704" s="157"/>
      <c r="CS704" s="157"/>
      <c r="CT704" s="157"/>
      <c r="CU704" s="157"/>
      <c r="CV704" s="157"/>
      <c r="CW704" s="157"/>
      <c r="CX704" s="157"/>
      <c r="CY704" s="157"/>
      <c r="CZ704" s="157"/>
      <c r="DA704" s="157"/>
      <c r="DB704" s="157"/>
      <c r="DC704" s="157"/>
      <c r="DD704" s="157"/>
      <c r="DE704" s="157"/>
      <c r="DF704" s="157"/>
      <c r="DG704" s="157"/>
      <c r="DH704" s="157"/>
      <c r="DI704" s="157"/>
      <c r="DJ704" s="157"/>
      <c r="DK704" s="157"/>
      <c r="DL704" s="157"/>
      <c r="DM704" s="157"/>
      <c r="DN704" s="157"/>
      <c r="DO704" s="157"/>
      <c r="DP704" s="157"/>
      <c r="DQ704" s="157"/>
      <c r="DR704" s="157"/>
      <c r="DS704" s="157"/>
      <c r="DT704" s="157"/>
      <c r="DU704" s="157"/>
      <c r="DV704" s="157"/>
      <c r="DW704" s="157"/>
      <c r="DX704" s="157"/>
      <c r="DY704" s="157"/>
      <c r="DZ704" s="157"/>
      <c r="EA704" s="157"/>
      <c r="EB704" s="157"/>
      <c r="EC704" s="157"/>
      <c r="ED704" s="157"/>
      <c r="EE704" s="157"/>
    </row>
    <row r="705" spans="1:135" ht="9.75" customHeight="1">
      <c r="A705" s="157"/>
      <c r="B705" s="157"/>
      <c r="C705" s="157"/>
      <c r="D705" s="157"/>
      <c r="E705" s="157"/>
      <c r="F705" s="157"/>
      <c r="G705" s="157"/>
      <c r="H705" s="157"/>
      <c r="I705" s="494"/>
      <c r="J705" s="494"/>
      <c r="K705" s="494"/>
      <c r="L705" s="494"/>
      <c r="M705" s="494"/>
      <c r="N705" s="494"/>
      <c r="O705" s="494"/>
      <c r="P705" s="494"/>
      <c r="Q705" s="494"/>
      <c r="R705" s="494"/>
      <c r="S705" s="494"/>
      <c r="T705" s="494"/>
      <c r="U705" s="494"/>
      <c r="V705" s="494"/>
      <c r="W705" s="494"/>
      <c r="X705" s="494"/>
      <c r="Y705" s="494"/>
      <c r="Z705" s="494"/>
      <c r="AA705" s="494"/>
      <c r="AB705" s="494"/>
      <c r="AH705" s="492"/>
      <c r="AI705" s="157"/>
      <c r="AJ705" s="157"/>
      <c r="AK705" s="525"/>
      <c r="AL705" s="525"/>
      <c r="AM705" s="525"/>
      <c r="AN705" s="157"/>
      <c r="AO705" s="157"/>
      <c r="AP705" s="525"/>
      <c r="AQ705" s="525"/>
      <c r="AR705" s="525"/>
      <c r="AS705" s="525"/>
      <c r="AT705" s="525"/>
      <c r="AU705" s="525"/>
      <c r="AV705" s="525"/>
      <c r="AW705" s="525"/>
      <c r="AX705" s="525"/>
      <c r="AY705" s="525"/>
      <c r="AZ705" s="525"/>
      <c r="BA705" s="157"/>
      <c r="BB705" s="157"/>
      <c r="BC705" s="157"/>
      <c r="BD705" s="494"/>
      <c r="BE705" s="157"/>
      <c r="BF705" s="157"/>
      <c r="BG705" s="157"/>
      <c r="BH705" s="157"/>
      <c r="BI705" s="157"/>
      <c r="BJ705" s="157"/>
      <c r="BK705" s="157"/>
      <c r="BL705" s="157"/>
      <c r="BM705" s="157"/>
      <c r="BN705" s="157"/>
      <c r="BO705" s="157"/>
      <c r="BP705" s="493"/>
      <c r="BQ705" s="157"/>
      <c r="BR705" s="494"/>
      <c r="BS705" s="157"/>
      <c r="BT705" s="157"/>
      <c r="BU705" s="157"/>
      <c r="BV705" s="157"/>
      <c r="BW705" s="157"/>
      <c r="BX705" s="157"/>
      <c r="BY705" s="157"/>
      <c r="BZ705" s="157"/>
      <c r="CA705" s="157"/>
      <c r="CB705" s="526"/>
      <c r="CC705" s="157"/>
      <c r="CD705" s="526" t="s">
        <v>316</v>
      </c>
      <c r="CE705" s="157"/>
      <c r="CF705" s="157"/>
      <c r="CG705" s="157"/>
      <c r="CH705" s="157"/>
      <c r="CI705" s="157"/>
      <c r="CJ705" s="157"/>
      <c r="CK705" s="157"/>
      <c r="CL705" s="157"/>
      <c r="CM705" s="157"/>
      <c r="CN705" s="157"/>
      <c r="CO705" s="157"/>
      <c r="CP705" s="157"/>
      <c r="CQ705" s="157"/>
      <c r="CR705" s="157"/>
      <c r="CS705" s="157"/>
      <c r="CT705" s="157"/>
      <c r="CU705" s="157"/>
      <c r="CV705" s="157"/>
      <c r="CW705" s="157"/>
      <c r="CX705" s="157"/>
      <c r="CY705" s="157"/>
      <c r="CZ705" s="157"/>
      <c r="DA705" s="157"/>
      <c r="DB705" s="157"/>
      <c r="DC705" s="157"/>
      <c r="DD705" s="157"/>
      <c r="DE705" s="157"/>
      <c r="DF705" s="157"/>
      <c r="DG705" s="157"/>
      <c r="DH705" s="157"/>
      <c r="DI705" s="157"/>
      <c r="DJ705" s="157"/>
      <c r="DK705" s="157"/>
      <c r="DL705" s="157"/>
      <c r="DM705" s="157"/>
      <c r="DN705" s="157"/>
      <c r="DO705" s="157"/>
      <c r="DP705" s="157"/>
      <c r="DQ705" s="157"/>
      <c r="DR705" s="157"/>
      <c r="DS705" s="157"/>
      <c r="DT705" s="157"/>
      <c r="DU705" s="157"/>
      <c r="DV705" s="157"/>
      <c r="DW705" s="157"/>
      <c r="DX705" s="157"/>
      <c r="DY705" s="157"/>
      <c r="DZ705" s="157"/>
      <c r="EA705" s="157"/>
      <c r="EB705" s="157"/>
      <c r="EC705" s="157"/>
      <c r="ED705" s="157"/>
      <c r="EE705" s="157"/>
    </row>
    <row r="706" spans="1:135" ht="9.75" customHeight="1">
      <c r="A706" s="157"/>
      <c r="B706" s="157"/>
      <c r="C706" s="157"/>
      <c r="D706" s="157"/>
      <c r="E706" s="157"/>
      <c r="F706" s="157"/>
      <c r="G706" s="157"/>
      <c r="H706" s="157"/>
      <c r="I706" s="494"/>
      <c r="J706" s="494"/>
      <c r="K706" s="494"/>
      <c r="L706" s="494"/>
      <c r="M706" s="494"/>
      <c r="N706" s="494"/>
      <c r="O706" s="494"/>
      <c r="P706" s="494"/>
      <c r="Q706" s="494"/>
      <c r="R706" s="494"/>
      <c r="S706" s="494"/>
      <c r="T706" s="494"/>
      <c r="U706" s="494"/>
      <c r="V706" s="494"/>
      <c r="W706" s="494"/>
      <c r="X706" s="494"/>
      <c r="Y706" s="494"/>
      <c r="Z706" s="494"/>
      <c r="AA706" s="494"/>
      <c r="AB706" s="494"/>
      <c r="AH706" s="492"/>
      <c r="AI706" s="157"/>
      <c r="AJ706" s="157"/>
      <c r="AK706" s="525"/>
      <c r="AL706" s="525"/>
      <c r="AM706" s="525"/>
      <c r="AN706" s="157"/>
      <c r="AO706" s="157"/>
      <c r="AP706" s="525"/>
      <c r="AQ706" s="525"/>
      <c r="AR706" s="525"/>
      <c r="AS706" s="525"/>
      <c r="AT706" s="525"/>
      <c r="AU706" s="525"/>
      <c r="AV706" s="525"/>
      <c r="AW706" s="525"/>
      <c r="AX706" s="525"/>
      <c r="AY706" s="525"/>
      <c r="AZ706" s="525"/>
      <c r="BA706" s="157"/>
      <c r="BB706" s="157"/>
      <c r="BC706" s="157"/>
      <c r="BD706" s="157"/>
      <c r="BE706" s="157"/>
      <c r="BF706" s="157"/>
      <c r="BG706" s="157"/>
      <c r="BH706" s="157"/>
      <c r="BI706" s="157"/>
      <c r="BJ706" s="157"/>
      <c r="BK706" s="157"/>
      <c r="BL706" s="157"/>
      <c r="BM706" s="157"/>
      <c r="BN706" s="157"/>
      <c r="BO706" s="157"/>
      <c r="BP706" s="493"/>
      <c r="BQ706" s="157"/>
      <c r="BR706" s="494"/>
      <c r="BS706" s="157"/>
      <c r="BT706" s="157"/>
      <c r="BU706" s="157"/>
      <c r="BV706" s="157"/>
      <c r="BW706" s="157"/>
      <c r="BX706" s="157"/>
      <c r="BY706" s="157"/>
      <c r="BZ706" s="157"/>
      <c r="CA706" s="157"/>
      <c r="CB706" s="526"/>
      <c r="CC706" s="157"/>
      <c r="CD706" s="526" t="s">
        <v>299</v>
      </c>
      <c r="CE706" s="157"/>
      <c r="CF706" s="157"/>
      <c r="CG706" s="157"/>
      <c r="CH706" s="157"/>
      <c r="CI706" s="157"/>
      <c r="CJ706" s="157"/>
      <c r="CK706" s="157"/>
      <c r="CL706" s="157"/>
      <c r="CM706" s="157"/>
      <c r="CN706" s="157"/>
      <c r="CO706" s="157"/>
      <c r="CP706" s="157"/>
      <c r="CQ706" s="157"/>
      <c r="CR706" s="157"/>
      <c r="CS706" s="157"/>
      <c r="CT706" s="157"/>
      <c r="CU706" s="157"/>
      <c r="CV706" s="157"/>
      <c r="CW706" s="157"/>
      <c r="CX706" s="157"/>
      <c r="CY706" s="157"/>
      <c r="CZ706" s="157"/>
      <c r="DA706" s="157"/>
      <c r="DB706" s="157"/>
      <c r="DC706" s="157"/>
      <c r="DD706" s="157"/>
      <c r="DE706" s="157"/>
      <c r="DF706" s="157"/>
      <c r="DG706" s="157"/>
      <c r="DH706" s="157"/>
      <c r="DI706" s="157"/>
      <c r="DJ706" s="157"/>
      <c r="DK706" s="157"/>
      <c r="DL706" s="157"/>
      <c r="DM706" s="157"/>
      <c r="DN706" s="157"/>
      <c r="DO706" s="157"/>
      <c r="DP706" s="157"/>
      <c r="DQ706" s="157"/>
      <c r="DR706" s="157"/>
      <c r="DS706" s="157"/>
      <c r="DT706" s="157"/>
      <c r="DU706" s="157"/>
      <c r="DV706" s="157"/>
      <c r="DW706" s="157"/>
      <c r="DX706" s="157"/>
      <c r="DY706" s="157"/>
      <c r="DZ706" s="157"/>
      <c r="EA706" s="157"/>
      <c r="EB706" s="157"/>
      <c r="EC706" s="157"/>
      <c r="ED706" s="157"/>
      <c r="EE706" s="157"/>
    </row>
    <row r="707" spans="1:135" ht="9.75" customHeight="1">
      <c r="A707" s="157"/>
      <c r="B707" s="157"/>
      <c r="C707" s="157"/>
      <c r="D707" s="157"/>
      <c r="E707" s="157"/>
      <c r="F707" s="157"/>
      <c r="G707" s="157"/>
      <c r="H707" s="157"/>
      <c r="I707" s="494"/>
      <c r="J707" s="494"/>
      <c r="K707" s="494"/>
      <c r="L707" s="494"/>
      <c r="M707" s="494"/>
      <c r="N707" s="494"/>
      <c r="O707" s="494"/>
      <c r="P707" s="494"/>
      <c r="Q707" s="494"/>
      <c r="R707" s="494"/>
      <c r="S707" s="494"/>
      <c r="T707" s="494"/>
      <c r="U707" s="494"/>
      <c r="V707" s="494"/>
      <c r="W707" s="494"/>
      <c r="X707" s="494"/>
      <c r="Y707" s="494"/>
      <c r="Z707" s="494"/>
      <c r="AA707" s="494"/>
      <c r="AB707" s="494"/>
      <c r="AH707" s="492"/>
      <c r="AI707" s="157"/>
      <c r="AJ707" s="157"/>
      <c r="AK707" s="525"/>
      <c r="AL707" s="525"/>
      <c r="AM707" s="525"/>
      <c r="AN707" s="157"/>
      <c r="AO707" s="157"/>
      <c r="AP707" s="525"/>
      <c r="AQ707" s="525"/>
      <c r="AR707" s="525"/>
      <c r="AS707" s="525"/>
      <c r="AT707" s="525"/>
      <c r="AU707" s="525"/>
      <c r="AV707" s="525"/>
      <c r="AW707" s="525"/>
      <c r="AX707" s="525"/>
      <c r="AY707" s="525"/>
      <c r="AZ707" s="525"/>
      <c r="BA707" s="157"/>
      <c r="BB707" s="157"/>
      <c r="BC707" s="157"/>
      <c r="BD707" s="157"/>
      <c r="BE707" s="157"/>
      <c r="BF707" s="157"/>
      <c r="BG707" s="157"/>
      <c r="BH707" s="157"/>
      <c r="BI707" s="157"/>
      <c r="BJ707" s="157"/>
      <c r="BK707" s="157"/>
      <c r="BL707" s="157"/>
      <c r="BM707" s="157"/>
      <c r="BN707" s="157"/>
      <c r="BO707" s="157"/>
      <c r="BP707" s="493"/>
      <c r="BQ707" s="157"/>
      <c r="BR707" s="494"/>
      <c r="BS707" s="157"/>
      <c r="BT707" s="157"/>
      <c r="BU707" s="157"/>
      <c r="BV707" s="157"/>
      <c r="BW707" s="157"/>
      <c r="BX707" s="157"/>
      <c r="BY707" s="157"/>
      <c r="BZ707" s="157"/>
      <c r="CA707" s="157"/>
      <c r="CB707" s="526"/>
      <c r="CC707" s="157"/>
      <c r="CD707" s="526" t="s">
        <v>385</v>
      </c>
      <c r="CE707" s="157"/>
      <c r="CF707" s="157"/>
      <c r="CG707" s="157"/>
      <c r="CH707" s="157"/>
      <c r="CI707" s="157"/>
      <c r="CJ707" s="157"/>
      <c r="CK707" s="157"/>
      <c r="CL707" s="157"/>
      <c r="CM707" s="157"/>
      <c r="CN707" s="157"/>
      <c r="CO707" s="157"/>
      <c r="CP707" s="157"/>
      <c r="CQ707" s="157"/>
      <c r="CR707" s="157"/>
      <c r="CS707" s="157"/>
      <c r="CT707" s="157"/>
      <c r="CU707" s="157"/>
      <c r="CV707" s="157"/>
      <c r="CW707" s="157"/>
      <c r="CX707" s="157"/>
      <c r="CY707" s="157"/>
      <c r="CZ707" s="157"/>
      <c r="DA707" s="157"/>
      <c r="DB707" s="157"/>
      <c r="DC707" s="157"/>
      <c r="DD707" s="157"/>
      <c r="DE707" s="157"/>
      <c r="DF707" s="157"/>
      <c r="DG707" s="157"/>
      <c r="DH707" s="157"/>
      <c r="DI707" s="157"/>
      <c r="DJ707" s="157"/>
      <c r="DK707" s="157"/>
      <c r="DL707" s="157"/>
      <c r="DM707" s="157"/>
      <c r="DN707" s="157"/>
      <c r="DO707" s="157"/>
      <c r="DP707" s="157"/>
      <c r="DQ707" s="157"/>
      <c r="DR707" s="157"/>
      <c r="DS707" s="157"/>
      <c r="DT707" s="157"/>
      <c r="DU707" s="157"/>
      <c r="DV707" s="157"/>
      <c r="DW707" s="157"/>
      <c r="DX707" s="157"/>
      <c r="DY707" s="157"/>
      <c r="DZ707" s="157"/>
      <c r="EA707" s="157"/>
      <c r="EB707" s="157"/>
      <c r="EC707" s="157"/>
      <c r="ED707" s="157"/>
      <c r="EE707" s="157"/>
    </row>
    <row r="708" spans="1:135" ht="9.75" customHeight="1">
      <c r="A708" s="157"/>
      <c r="B708" s="157"/>
      <c r="C708" s="157"/>
      <c r="D708" s="157"/>
      <c r="E708" s="157"/>
      <c r="F708" s="157"/>
      <c r="G708" s="157"/>
      <c r="H708" s="157"/>
      <c r="I708" s="494"/>
      <c r="J708" s="494"/>
      <c r="K708" s="494"/>
      <c r="L708" s="494"/>
      <c r="M708" s="494"/>
      <c r="N708" s="494"/>
      <c r="O708" s="494"/>
      <c r="P708" s="494"/>
      <c r="Q708" s="494"/>
      <c r="R708" s="494"/>
      <c r="S708" s="494"/>
      <c r="T708" s="494"/>
      <c r="U708" s="494"/>
      <c r="V708" s="494"/>
      <c r="W708" s="494"/>
      <c r="X708" s="494"/>
      <c r="Y708" s="494"/>
      <c r="Z708" s="494"/>
      <c r="AA708" s="494"/>
      <c r="AB708" s="494"/>
      <c r="AH708" s="492"/>
      <c r="AI708" s="157"/>
      <c r="AJ708" s="157"/>
      <c r="AK708" s="525"/>
      <c r="AL708" s="525"/>
      <c r="AM708" s="525"/>
      <c r="AN708" s="157"/>
      <c r="AO708" s="157"/>
      <c r="AP708" s="525"/>
      <c r="AQ708" s="525"/>
      <c r="AR708" s="525"/>
      <c r="AS708" s="525"/>
      <c r="AT708" s="525"/>
      <c r="AU708" s="525"/>
      <c r="AV708" s="525"/>
      <c r="AW708" s="525"/>
      <c r="AX708" s="525"/>
      <c r="AY708" s="525"/>
      <c r="AZ708" s="525"/>
      <c r="BA708" s="157"/>
      <c r="BB708" s="157"/>
      <c r="BC708" s="157"/>
      <c r="BD708" s="157"/>
      <c r="BE708" s="157"/>
      <c r="BF708" s="157"/>
      <c r="BG708" s="157"/>
      <c r="BH708" s="157"/>
      <c r="BI708" s="157"/>
      <c r="BJ708" s="157"/>
      <c r="BK708" s="157"/>
      <c r="BL708" s="157"/>
      <c r="BM708" s="157"/>
      <c r="BN708" s="157"/>
      <c r="BO708" s="157"/>
      <c r="BP708" s="493"/>
      <c r="BQ708" s="157"/>
      <c r="BR708" s="494"/>
      <c r="BS708" s="157"/>
      <c r="BT708" s="157"/>
      <c r="BU708" s="157"/>
      <c r="BV708" s="157"/>
      <c r="BW708" s="157"/>
      <c r="BX708" s="157"/>
      <c r="BY708" s="157"/>
      <c r="BZ708" s="157"/>
      <c r="CA708" s="157"/>
      <c r="CB708" s="526"/>
      <c r="CC708" s="157"/>
      <c r="CD708" s="526" t="s">
        <v>384</v>
      </c>
      <c r="CE708" s="157"/>
      <c r="CF708" s="157"/>
      <c r="CG708" s="157"/>
      <c r="CH708" s="157"/>
      <c r="CI708" s="157"/>
      <c r="CJ708" s="157"/>
      <c r="CK708" s="157"/>
      <c r="CL708" s="157"/>
      <c r="CM708" s="157"/>
      <c r="CN708" s="157"/>
      <c r="CO708" s="157"/>
      <c r="CP708" s="157"/>
      <c r="CQ708" s="157"/>
      <c r="CR708" s="157"/>
      <c r="CS708" s="157"/>
      <c r="CT708" s="157"/>
      <c r="CU708" s="157"/>
      <c r="CV708" s="157"/>
      <c r="CW708" s="157"/>
      <c r="CX708" s="157"/>
      <c r="CY708" s="157"/>
      <c r="CZ708" s="157"/>
      <c r="DA708" s="157"/>
      <c r="DB708" s="157"/>
      <c r="DC708" s="157"/>
      <c r="DD708" s="157"/>
      <c r="DE708" s="157"/>
      <c r="DF708" s="157"/>
      <c r="DG708" s="157"/>
      <c r="DH708" s="157"/>
      <c r="DI708" s="157"/>
      <c r="DJ708" s="157"/>
      <c r="DK708" s="157"/>
      <c r="DL708" s="157"/>
      <c r="DM708" s="157"/>
      <c r="DN708" s="157"/>
      <c r="DO708" s="157"/>
      <c r="DP708" s="157"/>
      <c r="DQ708" s="157"/>
      <c r="DR708" s="157"/>
      <c r="DS708" s="157"/>
      <c r="DT708" s="157"/>
      <c r="DU708" s="157"/>
      <c r="DV708" s="157"/>
      <c r="DW708" s="157"/>
      <c r="DX708" s="157"/>
      <c r="DY708" s="157"/>
      <c r="DZ708" s="157"/>
      <c r="EA708" s="157"/>
      <c r="EB708" s="157"/>
      <c r="EC708" s="157"/>
      <c r="ED708" s="157"/>
      <c r="EE708" s="157"/>
    </row>
    <row r="709" spans="1:135" ht="9.75" customHeight="1">
      <c r="A709" s="157"/>
      <c r="B709" s="157"/>
      <c r="C709" s="157"/>
      <c r="D709" s="157"/>
      <c r="E709" s="157"/>
      <c r="F709" s="157"/>
      <c r="G709" s="157"/>
      <c r="H709" s="157"/>
      <c r="I709" s="494"/>
      <c r="J709" s="494"/>
      <c r="K709" s="494"/>
      <c r="L709" s="494"/>
      <c r="M709" s="494"/>
      <c r="N709" s="494"/>
      <c r="O709" s="494"/>
      <c r="P709" s="494"/>
      <c r="Q709" s="494"/>
      <c r="R709" s="494"/>
      <c r="S709" s="494"/>
      <c r="T709" s="494"/>
      <c r="U709" s="494"/>
      <c r="V709" s="494"/>
      <c r="W709" s="494"/>
      <c r="X709" s="494"/>
      <c r="Y709" s="494"/>
      <c r="Z709" s="494"/>
      <c r="AA709" s="494"/>
      <c r="AB709" s="494"/>
      <c r="AH709" s="492"/>
      <c r="AI709" s="157"/>
      <c r="AJ709" s="157"/>
      <c r="AK709" s="525"/>
      <c r="AL709" s="525"/>
      <c r="AM709" s="525"/>
      <c r="AN709" s="157"/>
      <c r="AO709" s="157"/>
      <c r="AP709" s="525"/>
      <c r="AQ709" s="525"/>
      <c r="AR709" s="525"/>
      <c r="AS709" s="525"/>
      <c r="AT709" s="525"/>
      <c r="AU709" s="525"/>
      <c r="AV709" s="525"/>
      <c r="AW709" s="525"/>
      <c r="AX709" s="525"/>
      <c r="AY709" s="525"/>
      <c r="AZ709" s="525"/>
      <c r="BA709" s="157"/>
      <c r="BB709" s="157"/>
      <c r="BC709" s="157"/>
      <c r="BD709" s="157"/>
      <c r="BE709" s="157"/>
      <c r="BF709" s="157"/>
      <c r="BG709" s="157"/>
      <c r="BH709" s="157"/>
      <c r="BI709" s="157"/>
      <c r="BJ709" s="157"/>
      <c r="BK709" s="157"/>
      <c r="BL709" s="157"/>
      <c r="BM709" s="157"/>
      <c r="BN709" s="157"/>
      <c r="BO709" s="157"/>
      <c r="BP709" s="493"/>
      <c r="BQ709" s="157"/>
      <c r="BR709" s="494"/>
      <c r="BS709" s="157"/>
      <c r="BT709" s="157"/>
      <c r="BU709" s="157"/>
      <c r="BV709" s="157"/>
      <c r="BW709" s="157"/>
      <c r="BX709" s="157"/>
      <c r="BY709" s="157"/>
      <c r="BZ709" s="157"/>
      <c r="CA709" s="157"/>
      <c r="CB709" s="526"/>
      <c r="CC709" s="157"/>
      <c r="CD709" s="157"/>
      <c r="CE709" s="157"/>
      <c r="CF709" s="157"/>
      <c r="CG709" s="157"/>
      <c r="CH709" s="157"/>
      <c r="CI709" s="157"/>
      <c r="CJ709" s="157"/>
      <c r="CK709" s="157"/>
      <c r="CL709" s="157"/>
      <c r="CM709" s="157"/>
      <c r="CN709" s="157"/>
      <c r="CO709" s="157"/>
      <c r="CP709" s="157"/>
      <c r="CQ709" s="157"/>
      <c r="CR709" s="157"/>
      <c r="CS709" s="157"/>
      <c r="CT709" s="157"/>
      <c r="CU709" s="157"/>
      <c r="CV709" s="157"/>
      <c r="CW709" s="157"/>
      <c r="CX709" s="157"/>
      <c r="CY709" s="157"/>
      <c r="CZ709" s="157"/>
      <c r="DA709" s="157"/>
      <c r="DB709" s="157"/>
      <c r="DC709" s="157"/>
      <c r="DD709" s="157"/>
      <c r="DE709" s="157"/>
      <c r="DF709" s="157"/>
      <c r="DG709" s="157"/>
      <c r="DH709" s="157"/>
      <c r="DI709" s="157"/>
      <c r="DJ709" s="157"/>
      <c r="DK709" s="157"/>
      <c r="DL709" s="157"/>
      <c r="DM709" s="157"/>
      <c r="DN709" s="157"/>
      <c r="DO709" s="157"/>
      <c r="DP709" s="157"/>
      <c r="DQ709" s="157"/>
      <c r="DR709" s="157"/>
      <c r="DS709" s="157"/>
      <c r="DT709" s="157"/>
      <c r="DU709" s="157"/>
      <c r="DV709" s="157"/>
      <c r="DW709" s="157"/>
      <c r="DX709" s="157"/>
      <c r="DY709" s="157"/>
      <c r="DZ709" s="157"/>
      <c r="EA709" s="157"/>
      <c r="EB709" s="157"/>
      <c r="EC709" s="157"/>
      <c r="ED709" s="157"/>
      <c r="EE709" s="157"/>
    </row>
    <row r="710" spans="1:135" ht="9.75" customHeight="1">
      <c r="A710" s="157"/>
      <c r="B710" s="157"/>
      <c r="C710" s="157"/>
      <c r="D710" s="157"/>
      <c r="E710" s="157"/>
      <c r="F710" s="157"/>
      <c r="G710" s="157"/>
      <c r="H710" s="157"/>
      <c r="I710" s="494"/>
      <c r="J710" s="494"/>
      <c r="K710" s="494"/>
      <c r="L710" s="494"/>
      <c r="M710" s="494"/>
      <c r="N710" s="494"/>
      <c r="O710" s="494"/>
      <c r="P710" s="494"/>
      <c r="Q710" s="494"/>
      <c r="R710" s="494"/>
      <c r="S710" s="494"/>
      <c r="T710" s="494"/>
      <c r="U710" s="494"/>
      <c r="V710" s="494"/>
      <c r="W710" s="494"/>
      <c r="X710" s="494"/>
      <c r="Y710" s="494"/>
      <c r="Z710" s="494"/>
      <c r="AA710" s="494"/>
      <c r="AB710" s="494"/>
      <c r="AH710" s="492"/>
      <c r="AI710" s="157"/>
      <c r="AJ710" s="157"/>
      <c r="AK710" s="525"/>
      <c r="AL710" s="525"/>
      <c r="AM710" s="525"/>
      <c r="AN710" s="157"/>
      <c r="AO710" s="157"/>
      <c r="AP710" s="525"/>
      <c r="AQ710" s="525"/>
      <c r="AR710" s="525"/>
      <c r="AS710" s="525"/>
      <c r="AT710" s="525"/>
      <c r="AU710" s="525"/>
      <c r="AV710" s="525"/>
      <c r="AW710" s="525"/>
      <c r="AX710" s="525"/>
      <c r="AY710" s="525"/>
      <c r="AZ710" s="525"/>
      <c r="BA710" s="157"/>
      <c r="BB710" s="157"/>
      <c r="BC710" s="157" t="s">
        <v>444</v>
      </c>
      <c r="BD710" s="494"/>
      <c r="BE710" s="157"/>
      <c r="BF710" s="157"/>
      <c r="BG710" s="157"/>
      <c r="BH710" s="157"/>
      <c r="BI710" s="157"/>
      <c r="BJ710" s="157"/>
      <c r="BK710" s="157"/>
      <c r="BL710" s="157"/>
      <c r="BM710" s="157"/>
      <c r="BN710" s="157"/>
      <c r="BO710" s="157"/>
      <c r="BP710" s="493"/>
      <c r="BQ710" s="157"/>
      <c r="BR710" s="494"/>
      <c r="BS710" s="157"/>
      <c r="BT710" s="157"/>
      <c r="BU710" s="157"/>
      <c r="BV710" s="157"/>
      <c r="BW710" s="157"/>
      <c r="BX710" s="157"/>
      <c r="BY710" s="157"/>
      <c r="BZ710" s="157" t="s">
        <v>445</v>
      </c>
      <c r="CA710" s="157"/>
      <c r="CB710" s="526"/>
      <c r="CC710" s="157"/>
      <c r="CD710" s="157"/>
      <c r="CE710" s="157"/>
      <c r="CF710" s="157"/>
      <c r="CG710" s="157"/>
      <c r="CH710" s="157"/>
      <c r="CI710" s="157"/>
      <c r="CJ710" s="157"/>
      <c r="CK710" s="157"/>
      <c r="CL710" s="157"/>
      <c r="CM710" s="157"/>
      <c r="CN710" s="157"/>
      <c r="CO710" s="157"/>
      <c r="CP710" s="157"/>
      <c r="CQ710" s="157"/>
      <c r="CR710" s="157"/>
      <c r="CS710" s="157"/>
      <c r="CT710" s="157"/>
      <c r="CU710" s="157"/>
      <c r="CV710" s="157"/>
      <c r="CW710" s="157"/>
      <c r="CX710" s="157"/>
      <c r="CY710" s="157"/>
      <c r="CZ710" s="157"/>
      <c r="DA710" s="157"/>
      <c r="DB710" s="157"/>
      <c r="DC710" s="157"/>
      <c r="DD710" s="157"/>
      <c r="DE710" s="157"/>
      <c r="DF710" s="157"/>
      <c r="DG710" s="157"/>
      <c r="DH710" s="157"/>
      <c r="DI710" s="157"/>
      <c r="DJ710" s="157"/>
      <c r="DK710" s="157"/>
      <c r="DL710" s="157"/>
      <c r="DM710" s="157"/>
      <c r="DN710" s="157"/>
      <c r="DO710" s="157"/>
      <c r="DP710" s="157"/>
      <c r="DQ710" s="157"/>
      <c r="DR710" s="157"/>
      <c r="DS710" s="157"/>
      <c r="DT710" s="157"/>
      <c r="DU710" s="157"/>
      <c r="DV710" s="157"/>
      <c r="DW710" s="157"/>
      <c r="DX710" s="157"/>
      <c r="DY710" s="157"/>
      <c r="DZ710" s="157"/>
      <c r="EA710" s="157"/>
      <c r="EB710" s="157"/>
      <c r="EC710" s="157"/>
      <c r="ED710" s="157"/>
      <c r="EE710" s="157"/>
    </row>
    <row r="711" spans="1:135" ht="9.75" customHeight="1">
      <c r="A711" s="157"/>
      <c r="B711" s="157"/>
      <c r="C711" s="157"/>
      <c r="D711" s="157"/>
      <c r="E711" s="157"/>
      <c r="F711" s="157"/>
      <c r="G711" s="157"/>
      <c r="H711" s="157"/>
      <c r="I711" s="494"/>
      <c r="J711" s="494"/>
      <c r="K711" s="494"/>
      <c r="L711" s="494"/>
      <c r="M711" s="494"/>
      <c r="N711" s="494"/>
      <c r="O711" s="494"/>
      <c r="P711" s="494"/>
      <c r="Q711" s="494"/>
      <c r="R711" s="494"/>
      <c r="S711" s="494"/>
      <c r="T711" s="494"/>
      <c r="U711" s="494"/>
      <c r="V711" s="494"/>
      <c r="W711" s="494"/>
      <c r="X711" s="494"/>
      <c r="Y711" s="494"/>
      <c r="Z711" s="494"/>
      <c r="AA711" s="494"/>
      <c r="AB711" s="494"/>
      <c r="AH711" s="492"/>
      <c r="AI711" s="157"/>
      <c r="AJ711" s="157"/>
      <c r="AK711" s="525"/>
      <c r="AL711" s="525"/>
      <c r="AM711" s="525"/>
      <c r="AN711" s="157"/>
      <c r="AO711" s="157"/>
      <c r="AP711" s="525"/>
      <c r="AQ711" s="525"/>
      <c r="AR711" s="525"/>
      <c r="AS711" s="525"/>
      <c r="AT711" s="525"/>
      <c r="AU711" s="525"/>
      <c r="AV711" s="525"/>
      <c r="AW711" s="525"/>
      <c r="AX711" s="525"/>
      <c r="AY711" s="525"/>
      <c r="AZ711" s="525"/>
      <c r="BA711" s="157"/>
      <c r="BB711" s="157"/>
      <c r="BC711" s="157" t="s">
        <v>446</v>
      </c>
      <c r="BD711" s="494">
        <v>0</v>
      </c>
      <c r="BE711" s="157" t="s">
        <v>447</v>
      </c>
      <c r="BF711" s="157"/>
      <c r="BG711" s="157"/>
      <c r="BH711" s="157"/>
      <c r="BI711" s="157"/>
      <c r="BJ711" s="157"/>
      <c r="BK711" s="157"/>
      <c r="BL711" s="157"/>
      <c r="BM711" s="157"/>
      <c r="BN711" s="157"/>
      <c r="BO711" s="157"/>
      <c r="BP711" s="493"/>
      <c r="BQ711" s="157"/>
      <c r="BR711" s="494"/>
      <c r="BS711" s="157"/>
      <c r="BT711" s="157"/>
      <c r="BU711" s="157"/>
      <c r="BV711" s="157"/>
      <c r="BW711" s="157"/>
      <c r="BX711" s="157"/>
      <c r="BY711" s="157"/>
      <c r="BZ711" s="157" t="s">
        <v>448</v>
      </c>
      <c r="CA711" s="157"/>
      <c r="CB711" s="526"/>
      <c r="CC711" s="157"/>
      <c r="CD711" s="157"/>
      <c r="CE711" s="157"/>
      <c r="CF711" s="157"/>
      <c r="CG711" s="157"/>
      <c r="CH711" s="157"/>
      <c r="CI711" s="157"/>
      <c r="CJ711" s="157"/>
      <c r="CK711" s="157"/>
      <c r="CL711" s="157"/>
      <c r="CM711" s="157"/>
      <c r="CN711" s="157"/>
      <c r="CO711" s="157"/>
      <c r="CP711" s="157"/>
      <c r="CQ711" s="157"/>
      <c r="CR711" s="157"/>
      <c r="CS711" s="157"/>
      <c r="CT711" s="157"/>
      <c r="CU711" s="157"/>
      <c r="CV711" s="157"/>
      <c r="CW711" s="157"/>
      <c r="CX711" s="157"/>
      <c r="CY711" s="157"/>
      <c r="CZ711" s="157"/>
      <c r="DA711" s="157"/>
      <c r="DB711" s="157"/>
      <c r="DC711" s="157"/>
      <c r="DD711" s="157"/>
      <c r="DE711" s="157"/>
      <c r="DF711" s="157"/>
      <c r="DG711" s="157"/>
      <c r="DH711" s="157"/>
      <c r="DI711" s="157"/>
      <c r="DJ711" s="157"/>
      <c r="DK711" s="157"/>
      <c r="DL711" s="157"/>
      <c r="DM711" s="157"/>
      <c r="DN711" s="157"/>
      <c r="DO711" s="157"/>
      <c r="DP711" s="157"/>
      <c r="DQ711" s="157"/>
      <c r="DR711" s="157"/>
      <c r="DS711" s="157"/>
      <c r="DT711" s="157"/>
      <c r="DU711" s="157"/>
      <c r="DV711" s="157"/>
      <c r="DW711" s="157"/>
      <c r="DX711" s="157"/>
      <c r="DY711" s="157"/>
      <c r="DZ711" s="157"/>
      <c r="EA711" s="157"/>
      <c r="EB711" s="157"/>
      <c r="EC711" s="157"/>
      <c r="ED711" s="157"/>
      <c r="EE711" s="157"/>
    </row>
    <row r="712" spans="1:135" ht="9.75" customHeight="1">
      <c r="A712" s="157"/>
      <c r="B712" s="157"/>
      <c r="C712" s="157"/>
      <c r="D712" s="157"/>
      <c r="E712" s="157"/>
      <c r="F712" s="157"/>
      <c r="G712" s="157"/>
      <c r="H712" s="157"/>
      <c r="I712" s="494"/>
      <c r="J712" s="494"/>
      <c r="K712" s="494"/>
      <c r="L712" s="494"/>
      <c r="M712" s="494"/>
      <c r="N712" s="494"/>
      <c r="O712" s="494"/>
      <c r="P712" s="494"/>
      <c r="Q712" s="494"/>
      <c r="R712" s="494"/>
      <c r="S712" s="494"/>
      <c r="T712" s="494"/>
      <c r="U712" s="494"/>
      <c r="V712" s="494"/>
      <c r="W712" s="494"/>
      <c r="X712" s="494"/>
      <c r="Y712" s="494"/>
      <c r="Z712" s="494"/>
      <c r="AA712" s="494"/>
      <c r="AB712" s="494"/>
      <c r="AH712" s="492"/>
      <c r="AI712" s="157"/>
      <c r="AJ712" s="157"/>
      <c r="AK712" s="525"/>
      <c r="AL712" s="525"/>
      <c r="AM712" s="525"/>
      <c r="AN712" s="157"/>
      <c r="AO712" s="157"/>
      <c r="AP712" s="525"/>
      <c r="AQ712" s="525"/>
      <c r="AR712" s="525"/>
      <c r="AS712" s="525"/>
      <c r="AT712" s="525"/>
      <c r="AU712" s="525"/>
      <c r="AV712" s="525"/>
      <c r="AW712" s="525"/>
      <c r="AX712" s="525"/>
      <c r="AY712" s="525"/>
      <c r="AZ712" s="525"/>
      <c r="BA712" s="157"/>
      <c r="BB712" s="157"/>
      <c r="BC712" s="157" t="s">
        <v>449</v>
      </c>
      <c r="BD712" s="494">
        <v>1</v>
      </c>
      <c r="BE712" s="157" t="s">
        <v>450</v>
      </c>
      <c r="BF712" s="157"/>
      <c r="BG712" s="157"/>
      <c r="BH712" s="157"/>
      <c r="BI712" s="157"/>
      <c r="BJ712" s="157"/>
      <c r="BK712" s="157"/>
      <c r="BL712" s="157"/>
      <c r="BM712" s="157"/>
      <c r="BN712" s="157"/>
      <c r="BO712" s="157"/>
      <c r="BP712" s="493"/>
      <c r="BQ712" s="157"/>
      <c r="BR712" s="494"/>
      <c r="BS712" s="157"/>
      <c r="BT712" s="157"/>
      <c r="BU712" s="157"/>
      <c r="BV712" s="157"/>
      <c r="BW712" s="157"/>
      <c r="BX712" s="157"/>
      <c r="BY712" s="157"/>
      <c r="BZ712" s="157" t="s">
        <v>451</v>
      </c>
      <c r="CA712" s="157"/>
      <c r="CB712" s="526"/>
      <c r="CC712" s="157"/>
      <c r="CD712" s="157"/>
      <c r="CE712" s="157"/>
      <c r="CF712" s="157"/>
      <c r="CG712" s="157"/>
      <c r="CH712" s="157"/>
      <c r="CI712" s="157"/>
      <c r="CJ712" s="157"/>
      <c r="CK712" s="157"/>
      <c r="CL712" s="157"/>
      <c r="CM712" s="157"/>
      <c r="CN712" s="157"/>
      <c r="CO712" s="157"/>
      <c r="CP712" s="157"/>
      <c r="CQ712" s="157"/>
      <c r="CR712" s="157"/>
      <c r="CS712" s="157"/>
      <c r="CT712" s="157"/>
      <c r="CU712" s="157"/>
      <c r="CV712" s="157"/>
      <c r="CW712" s="157"/>
      <c r="CX712" s="157"/>
      <c r="CY712" s="157"/>
      <c r="CZ712" s="157"/>
      <c r="DA712" s="157"/>
      <c r="DB712" s="157"/>
      <c r="DC712" s="157"/>
      <c r="DD712" s="157"/>
      <c r="DE712" s="157"/>
      <c r="DF712" s="157"/>
      <c r="DG712" s="157"/>
      <c r="DH712" s="157"/>
      <c r="DI712" s="157"/>
      <c r="DJ712" s="157"/>
      <c r="DK712" s="157"/>
      <c r="DL712" s="157"/>
      <c r="DM712" s="157"/>
      <c r="DN712" s="157"/>
      <c r="DO712" s="157"/>
      <c r="DP712" s="157"/>
      <c r="DQ712" s="157"/>
      <c r="DR712" s="157"/>
      <c r="DS712" s="157"/>
      <c r="DT712" s="157"/>
      <c r="DU712" s="157"/>
      <c r="DV712" s="157"/>
      <c r="DW712" s="157"/>
      <c r="DX712" s="157"/>
      <c r="DY712" s="157"/>
      <c r="DZ712" s="157"/>
      <c r="EA712" s="157"/>
      <c r="EB712" s="157"/>
      <c r="EC712" s="157"/>
      <c r="ED712" s="157"/>
      <c r="EE712" s="157"/>
    </row>
    <row r="713" spans="1:135" ht="9.75" customHeight="1">
      <c r="A713" s="157"/>
      <c r="B713" s="157"/>
      <c r="C713" s="157"/>
      <c r="D713" s="157"/>
      <c r="E713" s="157"/>
      <c r="F713" s="157"/>
      <c r="G713" s="157"/>
      <c r="H713" s="157"/>
      <c r="I713" s="494"/>
      <c r="J713" s="494"/>
      <c r="K713" s="494"/>
      <c r="L713" s="494"/>
      <c r="M713" s="494"/>
      <c r="N713" s="494"/>
      <c r="O713" s="494"/>
      <c r="P713" s="494"/>
      <c r="Q713" s="494"/>
      <c r="R713" s="494"/>
      <c r="S713" s="494"/>
      <c r="T713" s="494"/>
      <c r="U713" s="494"/>
      <c r="V713" s="494"/>
      <c r="W713" s="494"/>
      <c r="X713" s="494"/>
      <c r="Y713" s="494"/>
      <c r="Z713" s="494"/>
      <c r="AA713" s="494"/>
      <c r="AB713" s="494"/>
      <c r="AH713" s="492"/>
      <c r="AI713" s="157"/>
      <c r="AJ713" s="157"/>
      <c r="AK713" s="525"/>
      <c r="AL713" s="525"/>
      <c r="AM713" s="525"/>
      <c r="AN713" s="157"/>
      <c r="AO713" s="157"/>
      <c r="AP713" s="525"/>
      <c r="AQ713" s="525"/>
      <c r="AR713" s="525"/>
      <c r="AS713" s="525"/>
      <c r="AT713" s="525"/>
      <c r="AU713" s="525"/>
      <c r="AV713" s="525"/>
      <c r="AW713" s="525"/>
      <c r="AX713" s="525"/>
      <c r="AY713" s="525"/>
      <c r="AZ713" s="525"/>
      <c r="BA713" s="157"/>
      <c r="BB713" s="157"/>
      <c r="BC713" s="157" t="s">
        <v>452</v>
      </c>
      <c r="BD713" s="494">
        <v>2</v>
      </c>
      <c r="BE713" s="157" t="s">
        <v>453</v>
      </c>
      <c r="BF713" s="157"/>
      <c r="BG713" s="157"/>
      <c r="BH713" s="157"/>
      <c r="BI713" s="157"/>
      <c r="BJ713" s="157"/>
      <c r="BK713" s="157"/>
      <c r="BL713" s="157"/>
      <c r="BM713" s="157"/>
      <c r="BN713" s="157"/>
      <c r="BO713" s="157"/>
      <c r="BP713" s="493"/>
      <c r="BQ713" s="157"/>
      <c r="BR713" s="494"/>
      <c r="BS713" s="157"/>
      <c r="BT713" s="157"/>
      <c r="BU713" s="157"/>
      <c r="BV713" s="157"/>
      <c r="BW713" s="157"/>
      <c r="BX713" s="157"/>
      <c r="BY713" s="157"/>
      <c r="BZ713" s="157" t="s">
        <v>454</v>
      </c>
      <c r="CA713" s="157"/>
      <c r="CB713" s="157"/>
      <c r="CC713" s="157"/>
      <c r="CD713" s="157"/>
      <c r="CE713" s="157"/>
      <c r="CF713" s="157"/>
      <c r="CG713" s="157"/>
      <c r="CH713" s="157"/>
      <c r="CI713" s="157"/>
      <c r="CJ713" s="157"/>
      <c r="CK713" s="157"/>
      <c r="CL713" s="157"/>
      <c r="CM713" s="157"/>
      <c r="CN713" s="157"/>
      <c r="CO713" s="157"/>
      <c r="CP713" s="157"/>
      <c r="CQ713" s="157"/>
      <c r="CR713" s="157"/>
      <c r="CS713" s="157"/>
      <c r="CT713" s="157"/>
      <c r="CU713" s="157"/>
      <c r="CV713" s="157"/>
      <c r="CW713" s="157"/>
      <c r="CX713" s="157"/>
      <c r="CY713" s="157"/>
      <c r="CZ713" s="157"/>
      <c r="DA713" s="157"/>
      <c r="DB713" s="157"/>
      <c r="DC713" s="157"/>
      <c r="DD713" s="157"/>
      <c r="DE713" s="157"/>
      <c r="DF713" s="157"/>
      <c r="DG713" s="157"/>
      <c r="DH713" s="157"/>
      <c r="DI713" s="157"/>
      <c r="DJ713" s="157"/>
      <c r="DK713" s="157"/>
      <c r="DL713" s="157"/>
      <c r="DM713" s="157"/>
      <c r="DN713" s="157"/>
      <c r="DO713" s="157"/>
      <c r="DP713" s="157"/>
      <c r="DQ713" s="157"/>
      <c r="DR713" s="157"/>
      <c r="DS713" s="157"/>
      <c r="DT713" s="157"/>
      <c r="DU713" s="157"/>
      <c r="DV713" s="157"/>
      <c r="DW713" s="157"/>
      <c r="DX713" s="157"/>
      <c r="DY713" s="157"/>
      <c r="DZ713" s="157"/>
      <c r="EA713" s="157"/>
      <c r="EB713" s="157"/>
      <c r="EC713" s="157"/>
      <c r="ED713" s="157"/>
      <c r="EE713" s="157"/>
    </row>
    <row r="714" spans="1:135" ht="9.75" customHeight="1">
      <c r="A714" s="157"/>
      <c r="B714" s="157"/>
      <c r="C714" s="157"/>
      <c r="D714" s="157"/>
      <c r="E714" s="157"/>
      <c r="F714" s="157"/>
      <c r="G714" s="157"/>
      <c r="H714" s="157"/>
      <c r="I714" s="494"/>
      <c r="J714" s="494"/>
      <c r="K714" s="494"/>
      <c r="L714" s="494"/>
      <c r="M714" s="494"/>
      <c r="N714" s="494"/>
      <c r="O714" s="494"/>
      <c r="P714" s="494"/>
      <c r="Q714" s="494"/>
      <c r="R714" s="494"/>
      <c r="S714" s="494"/>
      <c r="T714" s="494"/>
      <c r="U714" s="494"/>
      <c r="V714" s="494"/>
      <c r="W714" s="494"/>
      <c r="X714" s="494"/>
      <c r="Y714" s="494"/>
      <c r="Z714" s="494"/>
      <c r="AA714" s="494"/>
      <c r="AB714" s="494"/>
      <c r="AH714" s="492"/>
      <c r="AI714" s="157"/>
      <c r="AJ714" s="157"/>
      <c r="AK714" s="525"/>
      <c r="AL714" s="525"/>
      <c r="AM714" s="525"/>
      <c r="AN714" s="157"/>
      <c r="AO714" s="157"/>
      <c r="AP714" s="525"/>
      <c r="AQ714" s="525"/>
      <c r="AR714" s="525"/>
      <c r="AS714" s="525"/>
      <c r="AT714" s="525"/>
      <c r="AU714" s="525"/>
      <c r="AV714" s="525"/>
      <c r="AW714" s="525"/>
      <c r="AX714" s="525"/>
      <c r="AY714" s="525"/>
      <c r="AZ714" s="525"/>
      <c r="BA714" s="157"/>
      <c r="BB714" s="157"/>
      <c r="BC714" s="157"/>
      <c r="BD714" s="157"/>
      <c r="BE714" s="157"/>
      <c r="BF714" s="157"/>
      <c r="BG714" s="157"/>
      <c r="BH714" s="157"/>
      <c r="BI714" s="157"/>
      <c r="BJ714" s="157"/>
      <c r="BK714" s="157"/>
      <c r="BL714" s="157"/>
      <c r="BM714" s="157"/>
      <c r="BN714" s="157"/>
      <c r="BO714" s="157"/>
      <c r="BP714" s="493"/>
      <c r="BQ714" s="157"/>
      <c r="BR714" s="494"/>
      <c r="BS714" s="157"/>
      <c r="BT714" s="157"/>
      <c r="BU714" s="157"/>
      <c r="BV714" s="157"/>
      <c r="BW714" s="157"/>
      <c r="BX714" s="157"/>
      <c r="BY714" s="157"/>
      <c r="BZ714" s="157" t="s">
        <v>455</v>
      </c>
      <c r="CA714" s="157"/>
      <c r="CB714" s="157"/>
      <c r="CC714" s="157"/>
      <c r="CD714" s="142"/>
      <c r="CE714" s="157"/>
      <c r="CF714" s="157"/>
      <c r="CG714" s="157"/>
      <c r="CH714" s="157"/>
      <c r="CI714" s="157"/>
      <c r="CJ714" s="157"/>
      <c r="CK714" s="157"/>
      <c r="CL714" s="157"/>
      <c r="CM714" s="157"/>
      <c r="CN714" s="157"/>
      <c r="CO714" s="157"/>
      <c r="CP714" s="157"/>
      <c r="CQ714" s="157"/>
      <c r="CR714" s="157"/>
      <c r="CS714" s="157"/>
      <c r="CT714" s="157"/>
      <c r="CU714" s="157"/>
      <c r="CV714" s="157"/>
      <c r="CW714" s="157"/>
      <c r="CX714" s="157"/>
      <c r="CY714" s="157"/>
      <c r="CZ714" s="157"/>
      <c r="DA714" s="157"/>
      <c r="DB714" s="157"/>
      <c r="DC714" s="157"/>
      <c r="DD714" s="157"/>
      <c r="DE714" s="157"/>
      <c r="DF714" s="157"/>
      <c r="DG714" s="157"/>
      <c r="DH714" s="157"/>
      <c r="DI714" s="157"/>
      <c r="DJ714" s="157"/>
      <c r="DK714" s="157"/>
      <c r="DL714" s="157"/>
      <c r="DM714" s="157"/>
      <c r="DN714" s="157"/>
      <c r="DO714" s="157"/>
      <c r="DP714" s="157"/>
      <c r="DQ714" s="157"/>
      <c r="DR714" s="157"/>
      <c r="DS714" s="157"/>
      <c r="DT714" s="157"/>
      <c r="DU714" s="157"/>
      <c r="DV714" s="157"/>
      <c r="DW714" s="157"/>
      <c r="DX714" s="157"/>
      <c r="DY714" s="157"/>
      <c r="DZ714" s="157"/>
      <c r="EA714" s="157"/>
      <c r="EB714" s="157"/>
      <c r="EC714" s="157"/>
      <c r="ED714" s="157"/>
      <c r="EE714" s="157"/>
    </row>
    <row r="715" spans="1:135" ht="9.75" customHeight="1">
      <c r="A715" s="157"/>
      <c r="B715" s="157"/>
      <c r="C715" s="157"/>
      <c r="D715" s="157"/>
      <c r="E715" s="157"/>
      <c r="F715" s="157"/>
      <c r="G715" s="157"/>
      <c r="H715" s="157"/>
      <c r="I715" s="494"/>
      <c r="J715" s="494"/>
      <c r="K715" s="494"/>
      <c r="L715" s="494"/>
      <c r="M715" s="494"/>
      <c r="N715" s="494"/>
      <c r="O715" s="494"/>
      <c r="P715" s="494"/>
      <c r="Q715" s="494"/>
      <c r="R715" s="494"/>
      <c r="S715" s="494"/>
      <c r="T715" s="494"/>
      <c r="U715" s="494"/>
      <c r="V715" s="494"/>
      <c r="W715" s="494"/>
      <c r="X715" s="494"/>
      <c r="Y715" s="494"/>
      <c r="Z715" s="494"/>
      <c r="AA715" s="494"/>
      <c r="AB715" s="494"/>
      <c r="AH715" s="492"/>
      <c r="AI715" s="157"/>
      <c r="AJ715" s="157"/>
      <c r="AK715" s="525"/>
      <c r="AL715" s="525"/>
      <c r="AM715" s="525"/>
      <c r="AN715" s="157"/>
      <c r="AO715" s="157"/>
      <c r="AP715" s="525"/>
      <c r="AQ715" s="525"/>
      <c r="AR715" s="525"/>
      <c r="AS715" s="525"/>
      <c r="AT715" s="525"/>
      <c r="AU715" s="525"/>
      <c r="AV715" s="525"/>
      <c r="AW715" s="525"/>
      <c r="AX715" s="525"/>
      <c r="AY715" s="525"/>
      <c r="AZ715" s="525"/>
      <c r="BA715" s="157"/>
      <c r="BB715" s="157"/>
      <c r="BC715" s="157"/>
      <c r="BD715" s="157"/>
      <c r="BE715" s="157"/>
      <c r="BF715" s="157"/>
      <c r="BG715" s="157"/>
      <c r="BH715" s="157"/>
      <c r="BI715" s="157"/>
      <c r="BJ715" s="157"/>
      <c r="BK715" s="157"/>
      <c r="BL715" s="157"/>
      <c r="BM715" s="157"/>
      <c r="BN715" s="157"/>
      <c r="BO715" s="157"/>
      <c r="BP715" s="493"/>
      <c r="BQ715" s="157"/>
      <c r="BR715" s="494"/>
      <c r="BS715" s="157"/>
      <c r="BT715" s="157"/>
      <c r="BU715" s="157"/>
      <c r="BV715" s="157"/>
      <c r="BW715" s="157"/>
      <c r="BX715" s="157"/>
      <c r="BY715" s="157"/>
      <c r="BZ715" s="157" t="s">
        <v>456</v>
      </c>
      <c r="CA715" s="157"/>
      <c r="CB715" s="157"/>
      <c r="CC715" s="157"/>
      <c r="CD715" s="526"/>
      <c r="CE715" s="157"/>
      <c r="CF715" s="157"/>
      <c r="CG715" s="494" t="s">
        <v>457</v>
      </c>
      <c r="CH715" s="726" t="s">
        <v>458</v>
      </c>
      <c r="CI715" s="618"/>
      <c r="CJ715" s="618"/>
      <c r="CK715" s="494" t="s">
        <v>459</v>
      </c>
      <c r="CL715" s="157"/>
      <c r="CM715" s="537" t="s">
        <v>6</v>
      </c>
      <c r="CN715" s="157"/>
      <c r="CO715" s="157"/>
      <c r="CP715" s="157"/>
      <c r="CQ715" s="157"/>
      <c r="CR715" s="157"/>
      <c r="CS715" s="157"/>
      <c r="CT715" s="157"/>
      <c r="CU715" s="157"/>
      <c r="CV715" s="157"/>
      <c r="CW715" s="157"/>
      <c r="CX715" s="157"/>
      <c r="CY715" s="157"/>
      <c r="CZ715" s="157"/>
      <c r="DA715" s="157"/>
      <c r="DB715" s="157"/>
      <c r="DC715" s="157"/>
      <c r="DD715" s="157"/>
      <c r="DE715" s="157"/>
      <c r="DF715" s="157"/>
      <c r="DG715" s="157"/>
      <c r="DH715" s="157"/>
      <c r="DI715" s="157"/>
      <c r="DJ715" s="157"/>
      <c r="DK715" s="157"/>
      <c r="DL715" s="157"/>
      <c r="DM715" s="157"/>
      <c r="DN715" s="157"/>
      <c r="DO715" s="157"/>
      <c r="DP715" s="157"/>
      <c r="DQ715" s="157"/>
      <c r="DR715" s="157"/>
      <c r="DS715" s="157"/>
      <c r="DT715" s="157"/>
      <c r="DU715" s="157"/>
      <c r="DV715" s="157"/>
      <c r="DW715" s="157"/>
      <c r="DX715" s="157"/>
      <c r="DY715" s="157"/>
      <c r="DZ715" s="157"/>
      <c r="EA715" s="157"/>
      <c r="EB715" s="157"/>
      <c r="EC715" s="157"/>
      <c r="ED715" s="157"/>
      <c r="EE715" s="157"/>
    </row>
    <row r="716" spans="1:135" ht="9.75" customHeight="1">
      <c r="A716" s="157"/>
      <c r="B716" s="157"/>
      <c r="C716" s="157"/>
      <c r="D716" s="157"/>
      <c r="E716" s="157"/>
      <c r="F716" s="157"/>
      <c r="G716" s="157"/>
      <c r="H716" s="157"/>
      <c r="I716" s="494"/>
      <c r="J716" s="494"/>
      <c r="K716" s="494"/>
      <c r="L716" s="494"/>
      <c r="M716" s="494"/>
      <c r="N716" s="494"/>
      <c r="O716" s="494"/>
      <c r="P716" s="494"/>
      <c r="Q716" s="494"/>
      <c r="R716" s="494"/>
      <c r="S716" s="494"/>
      <c r="T716" s="494"/>
      <c r="U716" s="494"/>
      <c r="V716" s="494"/>
      <c r="W716" s="494"/>
      <c r="X716" s="494"/>
      <c r="Y716" s="494"/>
      <c r="Z716" s="494"/>
      <c r="AA716" s="494"/>
      <c r="AB716" s="494"/>
      <c r="AH716" s="492"/>
      <c r="AI716" s="157"/>
      <c r="AJ716" s="157"/>
      <c r="AK716" s="525"/>
      <c r="AL716" s="525"/>
      <c r="AM716" s="525"/>
      <c r="AN716" s="157"/>
      <c r="AO716" s="157"/>
      <c r="AP716" s="525"/>
      <c r="AQ716" s="525"/>
      <c r="AR716" s="525"/>
      <c r="AS716" s="525"/>
      <c r="AT716" s="525"/>
      <c r="AU716" s="525"/>
      <c r="AV716" s="525"/>
      <c r="AW716" s="525"/>
      <c r="AX716" s="525"/>
      <c r="AY716" s="525"/>
      <c r="AZ716" s="525"/>
      <c r="BA716" s="157"/>
      <c r="BB716" s="157"/>
      <c r="BC716" s="157"/>
      <c r="BD716" s="157"/>
      <c r="BE716" s="157"/>
      <c r="BF716" s="157"/>
      <c r="BG716" s="157"/>
      <c r="BH716" s="157"/>
      <c r="BI716" s="157"/>
      <c r="BJ716" s="157"/>
      <c r="BK716" s="157"/>
      <c r="BL716" s="157"/>
      <c r="BM716" s="157"/>
      <c r="BN716" s="157"/>
      <c r="BO716" s="157"/>
      <c r="BP716" s="493"/>
      <c r="BQ716" s="157"/>
      <c r="BR716" s="494"/>
      <c r="BS716" s="157"/>
      <c r="BT716" s="157"/>
      <c r="BU716" s="157"/>
      <c r="BV716" s="157"/>
      <c r="BW716" s="157"/>
      <c r="BX716" s="157"/>
      <c r="BY716" s="157"/>
      <c r="BZ716" s="157" t="s">
        <v>460</v>
      </c>
      <c r="CA716" s="157"/>
      <c r="CB716" s="157"/>
      <c r="CC716" s="157"/>
      <c r="CD716" s="526"/>
      <c r="CE716" s="157"/>
      <c r="CF716" s="157"/>
      <c r="CG716" s="537" t="s">
        <v>461</v>
      </c>
      <c r="CH716" s="537" t="s">
        <v>462</v>
      </c>
      <c r="CI716" s="537" t="s">
        <v>463</v>
      </c>
      <c r="CJ716" s="537" t="s">
        <v>464</v>
      </c>
      <c r="CK716" s="537" t="s">
        <v>465</v>
      </c>
      <c r="CL716" s="157"/>
      <c r="CM716" s="145" t="s">
        <v>466</v>
      </c>
      <c r="CN716" s="157"/>
      <c r="CO716" s="157"/>
      <c r="CP716" s="157"/>
      <c r="CQ716" s="157"/>
      <c r="CR716" s="157"/>
      <c r="CS716" s="157"/>
      <c r="CT716" s="157"/>
      <c r="CU716" s="157"/>
      <c r="CV716" s="157"/>
      <c r="CW716" s="157"/>
      <c r="CX716" s="157"/>
      <c r="CY716" s="157"/>
      <c r="CZ716" s="157"/>
      <c r="DA716" s="157"/>
      <c r="DB716" s="157"/>
      <c r="DC716" s="157"/>
      <c r="DD716" s="157"/>
      <c r="DE716" s="157"/>
      <c r="DF716" s="157"/>
      <c r="DG716" s="157"/>
      <c r="DH716" s="157"/>
      <c r="DI716" s="157"/>
      <c r="DJ716" s="157"/>
      <c r="DK716" s="157"/>
      <c r="DL716" s="157"/>
      <c r="DM716" s="157"/>
      <c r="DN716" s="157"/>
      <c r="DO716" s="157"/>
      <c r="DP716" s="157"/>
      <c r="DQ716" s="157"/>
      <c r="DR716" s="157"/>
      <c r="DS716" s="157"/>
      <c r="DT716" s="157"/>
      <c r="DU716" s="157"/>
      <c r="DV716" s="157"/>
      <c r="DW716" s="157"/>
      <c r="DX716" s="157"/>
      <c r="DY716" s="157"/>
      <c r="DZ716" s="157"/>
      <c r="EA716" s="157"/>
      <c r="EB716" s="157"/>
      <c r="EC716" s="157"/>
      <c r="ED716" s="157"/>
      <c r="EE716" s="157"/>
    </row>
    <row r="717" spans="1:135" ht="9.75" customHeight="1">
      <c r="A717" s="157"/>
      <c r="B717" s="157"/>
      <c r="C717" s="157"/>
      <c r="D717" s="157"/>
      <c r="E717" s="157"/>
      <c r="F717" s="157"/>
      <c r="G717" s="157"/>
      <c r="H717" s="157"/>
      <c r="I717" s="494"/>
      <c r="J717" s="494"/>
      <c r="K717" s="494"/>
      <c r="L717" s="494"/>
      <c r="M717" s="494"/>
      <c r="N717" s="494"/>
      <c r="O717" s="494"/>
      <c r="P717" s="494"/>
      <c r="Q717" s="494"/>
      <c r="R717" s="494"/>
      <c r="S717" s="494"/>
      <c r="T717" s="494"/>
      <c r="U717" s="494"/>
      <c r="V717" s="494"/>
      <c r="W717" s="494"/>
      <c r="X717" s="494"/>
      <c r="Y717" s="494"/>
      <c r="Z717" s="494"/>
      <c r="AA717" s="494"/>
      <c r="AB717" s="494"/>
      <c r="AH717" s="492"/>
      <c r="AI717" s="157"/>
      <c r="AJ717" s="157"/>
      <c r="AK717" s="525"/>
      <c r="AL717" s="525"/>
      <c r="AM717" s="525"/>
      <c r="AN717" s="157"/>
      <c r="AO717" s="157"/>
      <c r="AP717" s="525"/>
      <c r="AQ717" s="525"/>
      <c r="AR717" s="525"/>
      <c r="AS717" s="525"/>
      <c r="AT717" s="525"/>
      <c r="AU717" s="525"/>
      <c r="AV717" s="525"/>
      <c r="AW717" s="525"/>
      <c r="AX717" s="525"/>
      <c r="AY717" s="525"/>
      <c r="AZ717" s="525"/>
      <c r="BA717" s="157"/>
      <c r="BB717" s="157"/>
      <c r="BC717" s="157"/>
      <c r="BD717" s="157"/>
      <c r="BE717" s="157"/>
      <c r="BF717" s="157"/>
      <c r="BG717" s="157"/>
      <c r="BH717" s="157"/>
      <c r="BI717" s="157"/>
      <c r="BJ717" s="157"/>
      <c r="BK717" s="157"/>
      <c r="BL717" s="157"/>
      <c r="BM717" s="157"/>
      <c r="BN717" s="157"/>
      <c r="BO717" s="157"/>
      <c r="BP717" s="493"/>
      <c r="BQ717" s="157"/>
      <c r="BR717" s="494"/>
      <c r="BS717" s="157"/>
      <c r="BT717" s="157"/>
      <c r="BU717" s="157"/>
      <c r="BV717" s="157"/>
      <c r="BW717" s="157"/>
      <c r="BX717" s="157"/>
      <c r="BY717" s="157"/>
      <c r="BZ717" s="157" t="s">
        <v>467</v>
      </c>
      <c r="CA717" s="157"/>
      <c r="CB717" s="157"/>
      <c r="CC717" s="157"/>
      <c r="CD717" s="526"/>
      <c r="CE717" s="157"/>
      <c r="CF717" s="157"/>
      <c r="CG717" s="157" t="s">
        <v>468</v>
      </c>
      <c r="CH717" s="157" t="s">
        <v>469</v>
      </c>
      <c r="CI717" s="157" t="s">
        <v>470</v>
      </c>
      <c r="CJ717" s="157" t="s">
        <v>294</v>
      </c>
      <c r="CK717" s="157" t="s">
        <v>471</v>
      </c>
      <c r="CL717" s="157"/>
      <c r="CM717" s="145" t="s">
        <v>472</v>
      </c>
      <c r="CN717" s="157"/>
      <c r="CO717" s="157"/>
      <c r="CP717" s="157"/>
      <c r="CQ717" s="157"/>
      <c r="CR717" s="157"/>
      <c r="CS717" s="157"/>
      <c r="CT717" s="157"/>
      <c r="CU717" s="157"/>
      <c r="CV717" s="157"/>
      <c r="CW717" s="157"/>
      <c r="CX717" s="157"/>
      <c r="CY717" s="157"/>
      <c r="CZ717" s="157"/>
      <c r="DA717" s="157"/>
      <c r="DB717" s="157"/>
      <c r="DC717" s="157"/>
      <c r="DD717" s="157"/>
      <c r="DE717" s="157"/>
      <c r="DF717" s="157"/>
      <c r="DG717" s="157"/>
      <c r="DH717" s="157"/>
      <c r="DI717" s="157"/>
      <c r="DJ717" s="157"/>
      <c r="DK717" s="157"/>
      <c r="DL717" s="157"/>
      <c r="DM717" s="157"/>
      <c r="DN717" s="157"/>
      <c r="DO717" s="157"/>
      <c r="DP717" s="157"/>
      <c r="DQ717" s="157"/>
      <c r="DR717" s="157"/>
      <c r="DS717" s="157"/>
      <c r="DT717" s="157"/>
      <c r="DU717" s="157"/>
      <c r="DV717" s="157"/>
      <c r="DW717" s="157"/>
      <c r="DX717" s="157"/>
      <c r="DY717" s="157"/>
      <c r="DZ717" s="157"/>
      <c r="EA717" s="157"/>
      <c r="EB717" s="157"/>
      <c r="EC717" s="157"/>
      <c r="ED717" s="157"/>
      <c r="EE717" s="157"/>
    </row>
    <row r="718" spans="1:135" ht="9.75" customHeight="1">
      <c r="A718" s="157"/>
      <c r="B718" s="157"/>
      <c r="C718" s="157"/>
      <c r="D718" s="157"/>
      <c r="E718" s="157"/>
      <c r="F718" s="157"/>
      <c r="G718" s="157"/>
      <c r="H718" s="157"/>
      <c r="I718" s="494"/>
      <c r="J718" s="494"/>
      <c r="K718" s="494"/>
      <c r="L718" s="494"/>
      <c r="M718" s="494"/>
      <c r="N718" s="494"/>
      <c r="O718" s="494"/>
      <c r="P718" s="494"/>
      <c r="Q718" s="494"/>
      <c r="R718" s="494"/>
      <c r="S718" s="494"/>
      <c r="T718" s="494"/>
      <c r="U718" s="494"/>
      <c r="V718" s="494"/>
      <c r="W718" s="494"/>
      <c r="X718" s="494"/>
      <c r="Y718" s="494"/>
      <c r="Z718" s="494"/>
      <c r="AA718" s="494"/>
      <c r="AB718" s="494"/>
      <c r="AH718" s="492"/>
      <c r="AI718" s="157"/>
      <c r="AJ718" s="157"/>
      <c r="AK718" s="525"/>
      <c r="AL718" s="525"/>
      <c r="AM718" s="525"/>
      <c r="AN718" s="157"/>
      <c r="AO718" s="157"/>
      <c r="AP718" s="525"/>
      <c r="AQ718" s="525"/>
      <c r="AR718" s="525"/>
      <c r="AS718" s="525"/>
      <c r="AT718" s="525"/>
      <c r="AU718" s="525"/>
      <c r="AV718" s="525"/>
      <c r="AW718" s="525"/>
      <c r="AX718" s="525"/>
      <c r="AY718" s="525"/>
      <c r="AZ718" s="525"/>
      <c r="BA718" s="157"/>
      <c r="BB718" s="157"/>
      <c r="BC718" s="157"/>
      <c r="BD718" s="157"/>
      <c r="BE718" s="157"/>
      <c r="BF718" s="157"/>
      <c r="BG718" s="157"/>
      <c r="BH718" s="157"/>
      <c r="BI718" s="157"/>
      <c r="BJ718" s="157"/>
      <c r="BK718" s="157"/>
      <c r="BL718" s="157"/>
      <c r="BM718" s="157"/>
      <c r="BN718" s="157"/>
      <c r="BO718" s="157"/>
      <c r="BP718" s="493"/>
      <c r="BQ718" s="157"/>
      <c r="BR718" s="494"/>
      <c r="BS718" s="157"/>
      <c r="BT718" s="157"/>
      <c r="BU718" s="157"/>
      <c r="BV718" s="157"/>
      <c r="BW718" s="157"/>
      <c r="BX718" s="157"/>
      <c r="BY718" s="157"/>
      <c r="BZ718" s="157" t="s">
        <v>473</v>
      </c>
      <c r="CA718" s="157"/>
      <c r="CB718" s="157"/>
      <c r="CC718" s="157"/>
      <c r="CD718" s="157"/>
      <c r="CE718" s="157"/>
      <c r="CF718" s="157"/>
      <c r="CG718" s="157" t="s">
        <v>474</v>
      </c>
      <c r="CH718" s="157" t="s">
        <v>475</v>
      </c>
      <c r="CI718" s="157" t="s">
        <v>476</v>
      </c>
      <c r="CJ718" s="157" t="s">
        <v>297</v>
      </c>
      <c r="CK718" s="157" t="s">
        <v>477</v>
      </c>
      <c r="CL718" s="157"/>
      <c r="CM718" s="145" t="s">
        <v>478</v>
      </c>
      <c r="CN718" s="157"/>
      <c r="CO718" s="157"/>
      <c r="CP718" s="157"/>
      <c r="CQ718" s="157"/>
      <c r="CR718" s="157"/>
      <c r="CS718" s="157"/>
      <c r="CT718" s="157"/>
      <c r="CU718" s="157"/>
      <c r="CV718" s="157"/>
      <c r="CW718" s="157"/>
      <c r="CX718" s="157"/>
      <c r="CY718" s="157"/>
      <c r="CZ718" s="157"/>
      <c r="DA718" s="157"/>
      <c r="DB718" s="157"/>
      <c r="DC718" s="157"/>
      <c r="DD718" s="157"/>
      <c r="DE718" s="157"/>
      <c r="DF718" s="157"/>
      <c r="DG718" s="157"/>
      <c r="DH718" s="157"/>
      <c r="DI718" s="157"/>
      <c r="DJ718" s="157"/>
      <c r="DK718" s="157"/>
      <c r="DL718" s="157"/>
      <c r="DM718" s="157"/>
      <c r="DN718" s="157"/>
      <c r="DO718" s="157"/>
      <c r="DP718" s="157"/>
      <c r="DQ718" s="157"/>
      <c r="DR718" s="157"/>
      <c r="DS718" s="157"/>
      <c r="DT718" s="157"/>
      <c r="DU718" s="157"/>
      <c r="DV718" s="157"/>
      <c r="DW718" s="157"/>
      <c r="DX718" s="157"/>
      <c r="DY718" s="157"/>
      <c r="DZ718" s="157"/>
      <c r="EA718" s="157"/>
      <c r="EB718" s="157"/>
      <c r="EC718" s="157"/>
      <c r="ED718" s="157"/>
      <c r="EE718" s="157"/>
    </row>
    <row r="719" spans="1:135" ht="9.75" customHeight="1">
      <c r="A719" s="157"/>
      <c r="B719" s="157"/>
      <c r="C719" s="157"/>
      <c r="D719" s="157"/>
      <c r="E719" s="157"/>
      <c r="F719" s="157"/>
      <c r="G719" s="157"/>
      <c r="H719" s="157"/>
      <c r="I719" s="494"/>
      <c r="J719" s="494"/>
      <c r="K719" s="494"/>
      <c r="L719" s="494"/>
      <c r="M719" s="494"/>
      <c r="N719" s="494"/>
      <c r="O719" s="494"/>
      <c r="P719" s="494"/>
      <c r="Q719" s="494"/>
      <c r="R719" s="494"/>
      <c r="S719" s="494"/>
      <c r="T719" s="494"/>
      <c r="U719" s="494"/>
      <c r="V719" s="494"/>
      <c r="W719" s="494"/>
      <c r="X719" s="494"/>
      <c r="Y719" s="494"/>
      <c r="Z719" s="494"/>
      <c r="AA719" s="494"/>
      <c r="AB719" s="494"/>
      <c r="AH719" s="492"/>
      <c r="AI719" s="157"/>
      <c r="AJ719" s="157"/>
      <c r="AK719" s="525"/>
      <c r="AL719" s="525"/>
      <c r="AM719" s="525"/>
      <c r="AN719" s="157"/>
      <c r="AO719" s="157"/>
      <c r="AP719" s="525"/>
      <c r="AQ719" s="525"/>
      <c r="AR719" s="525"/>
      <c r="AS719" s="525"/>
      <c r="AT719" s="525"/>
      <c r="AU719" s="525"/>
      <c r="AV719" s="525"/>
      <c r="AW719" s="525"/>
      <c r="AX719" s="525"/>
      <c r="AY719" s="525"/>
      <c r="AZ719" s="525"/>
      <c r="BA719" s="157"/>
      <c r="BB719" s="157"/>
      <c r="BC719" s="157"/>
      <c r="BD719" s="157"/>
      <c r="BE719" s="157"/>
      <c r="BF719" s="157"/>
      <c r="BG719" s="157"/>
      <c r="BH719" s="157"/>
      <c r="BI719" s="157"/>
      <c r="BJ719" s="157"/>
      <c r="BK719" s="157"/>
      <c r="BL719" s="157"/>
      <c r="BM719" s="157"/>
      <c r="BN719" s="157"/>
      <c r="BO719" s="157"/>
      <c r="BP719" s="493"/>
      <c r="BQ719" s="157"/>
      <c r="BR719" s="494"/>
      <c r="BS719" s="157"/>
      <c r="BT719" s="157"/>
      <c r="BU719" s="157"/>
      <c r="BV719" s="157"/>
      <c r="BW719" s="157"/>
      <c r="BX719" s="157"/>
      <c r="BY719" s="157"/>
      <c r="BZ719" s="157" t="s">
        <v>479</v>
      </c>
      <c r="CA719" s="157"/>
      <c r="CB719" s="157"/>
      <c r="CC719" s="157"/>
      <c r="CD719" s="157"/>
      <c r="CE719" s="157"/>
      <c r="CF719" s="157"/>
      <c r="CG719" s="157" t="s">
        <v>414</v>
      </c>
      <c r="CH719" s="157" t="s">
        <v>480</v>
      </c>
      <c r="CI719" s="157" t="s">
        <v>481</v>
      </c>
      <c r="CJ719" s="157"/>
      <c r="CK719" s="157" t="s">
        <v>482</v>
      </c>
      <c r="CL719" s="157"/>
      <c r="CM719" s="145" t="s">
        <v>483</v>
      </c>
      <c r="CN719" s="157"/>
      <c r="CO719" s="157"/>
      <c r="CP719" s="157"/>
      <c r="CQ719" s="157"/>
      <c r="CR719" s="157"/>
      <c r="CS719" s="157"/>
      <c r="CT719" s="157"/>
      <c r="CU719" s="157"/>
      <c r="CV719" s="157"/>
      <c r="CW719" s="157"/>
      <c r="CX719" s="157"/>
      <c r="CY719" s="157"/>
      <c r="CZ719" s="157"/>
      <c r="DA719" s="157"/>
      <c r="DB719" s="157"/>
      <c r="DC719" s="157"/>
      <c r="DD719" s="157"/>
      <c r="DE719" s="157"/>
      <c r="DF719" s="157"/>
      <c r="DG719" s="157"/>
      <c r="DH719" s="157"/>
      <c r="DI719" s="157"/>
      <c r="DJ719" s="157"/>
      <c r="DK719" s="157"/>
      <c r="DL719" s="157"/>
      <c r="DM719" s="157"/>
      <c r="DN719" s="157"/>
      <c r="DO719" s="157"/>
      <c r="DP719" s="157"/>
      <c r="DQ719" s="157"/>
      <c r="DR719" s="157"/>
      <c r="DS719" s="157"/>
      <c r="DT719" s="157"/>
      <c r="DU719" s="157"/>
      <c r="DV719" s="157"/>
      <c r="DW719" s="157"/>
      <c r="DX719" s="157"/>
      <c r="DY719" s="157"/>
      <c r="DZ719" s="157"/>
      <c r="EA719" s="157"/>
      <c r="EB719" s="157"/>
      <c r="EC719" s="157"/>
      <c r="ED719" s="157"/>
      <c r="EE719" s="157"/>
    </row>
    <row r="720" spans="1:135" ht="9.75" customHeight="1">
      <c r="A720" s="157"/>
      <c r="B720" s="157"/>
      <c r="C720" s="157"/>
      <c r="D720" s="157"/>
      <c r="E720" s="157"/>
      <c r="F720" s="157"/>
      <c r="G720" s="157"/>
      <c r="H720" s="157"/>
      <c r="I720" s="494"/>
      <c r="J720" s="494"/>
      <c r="K720" s="494"/>
      <c r="L720" s="494"/>
      <c r="M720" s="494"/>
      <c r="N720" s="494"/>
      <c r="O720" s="494"/>
      <c r="P720" s="494"/>
      <c r="Q720" s="494"/>
      <c r="R720" s="494"/>
      <c r="S720" s="494"/>
      <c r="T720" s="494"/>
      <c r="U720" s="494"/>
      <c r="V720" s="494"/>
      <c r="W720" s="494"/>
      <c r="X720" s="494"/>
      <c r="Y720" s="494"/>
      <c r="Z720" s="494"/>
      <c r="AA720" s="494"/>
      <c r="AB720" s="494"/>
      <c r="AH720" s="492"/>
      <c r="AI720" s="157"/>
      <c r="AJ720" s="157"/>
      <c r="AK720" s="525"/>
      <c r="AL720" s="525"/>
      <c r="AM720" s="525"/>
      <c r="AN720" s="157"/>
      <c r="AO720" s="157"/>
      <c r="AP720" s="525"/>
      <c r="AQ720" s="525"/>
      <c r="AR720" s="525"/>
      <c r="AS720" s="525"/>
      <c r="AT720" s="525"/>
      <c r="AU720" s="525"/>
      <c r="AV720" s="525"/>
      <c r="AW720" s="525"/>
      <c r="AX720" s="525"/>
      <c r="AY720" s="525"/>
      <c r="AZ720" s="525"/>
      <c r="BA720" s="157"/>
      <c r="BB720" s="157"/>
      <c r="BC720" s="157"/>
      <c r="BD720" s="157"/>
      <c r="BE720" s="157"/>
      <c r="BF720" s="157"/>
      <c r="BG720" s="157"/>
      <c r="BH720" s="157"/>
      <c r="BI720" s="157"/>
      <c r="BJ720" s="157"/>
      <c r="BK720" s="157"/>
      <c r="BL720" s="157"/>
      <c r="BM720" s="157"/>
      <c r="BN720" s="157"/>
      <c r="BO720" s="157"/>
      <c r="BP720" s="493"/>
      <c r="BQ720" s="157"/>
      <c r="BR720" s="494"/>
      <c r="BS720" s="157"/>
      <c r="BT720" s="157"/>
      <c r="BU720" s="157"/>
      <c r="BV720" s="157"/>
      <c r="BW720" s="157"/>
      <c r="BX720" s="157"/>
      <c r="BY720" s="157"/>
      <c r="BZ720" s="157" t="s">
        <v>484</v>
      </c>
      <c r="CA720" s="157"/>
      <c r="CB720" s="157"/>
      <c r="CC720" s="157"/>
      <c r="CD720" s="157"/>
      <c r="CE720" s="157"/>
      <c r="CF720" s="157"/>
      <c r="CG720" s="157" t="s">
        <v>451</v>
      </c>
      <c r="CH720" s="157"/>
      <c r="CI720" s="157"/>
      <c r="CJ720" s="157"/>
      <c r="CK720" s="157" t="s">
        <v>485</v>
      </c>
      <c r="CL720" s="157"/>
      <c r="CM720" s="145" t="s">
        <v>486</v>
      </c>
      <c r="CN720" s="157"/>
      <c r="CO720" s="157"/>
      <c r="CP720" s="157"/>
      <c r="CQ720" s="157"/>
      <c r="CR720" s="157"/>
      <c r="CS720" s="157"/>
      <c r="CT720" s="157"/>
      <c r="CU720" s="157"/>
      <c r="CV720" s="157"/>
      <c r="CW720" s="157"/>
      <c r="CX720" s="157"/>
      <c r="CY720" s="157"/>
      <c r="CZ720" s="157"/>
      <c r="DA720" s="157"/>
      <c r="DB720" s="157"/>
      <c r="DC720" s="157"/>
      <c r="DD720" s="157"/>
      <c r="DE720" s="157"/>
      <c r="DF720" s="157"/>
      <c r="DG720" s="157"/>
      <c r="DH720" s="157"/>
      <c r="DI720" s="157"/>
      <c r="DJ720" s="157"/>
      <c r="DK720" s="157"/>
      <c r="DL720" s="157"/>
      <c r="DM720" s="157"/>
      <c r="DN720" s="157"/>
      <c r="DO720" s="157"/>
      <c r="DP720" s="157"/>
      <c r="DQ720" s="157"/>
      <c r="DR720" s="157"/>
      <c r="DS720" s="157"/>
      <c r="DT720" s="157"/>
      <c r="DU720" s="157"/>
      <c r="DV720" s="157"/>
      <c r="DW720" s="157"/>
      <c r="DX720" s="157"/>
      <c r="DY720" s="157"/>
      <c r="DZ720" s="157"/>
      <c r="EA720" s="157"/>
      <c r="EB720" s="157"/>
      <c r="EC720" s="157"/>
      <c r="ED720" s="157"/>
      <c r="EE720" s="157"/>
    </row>
    <row r="721" spans="1:135" ht="9.75" customHeight="1">
      <c r="A721" s="157"/>
      <c r="B721" s="157"/>
      <c r="C721" s="157"/>
      <c r="D721" s="157"/>
      <c r="E721" s="157"/>
      <c r="F721" s="157"/>
      <c r="G721" s="157"/>
      <c r="H721" s="157"/>
      <c r="I721" s="494"/>
      <c r="J721" s="494"/>
      <c r="K721" s="494"/>
      <c r="L721" s="494"/>
      <c r="M721" s="494"/>
      <c r="N721" s="494"/>
      <c r="O721" s="494"/>
      <c r="P721" s="494"/>
      <c r="Q721" s="494"/>
      <c r="R721" s="494"/>
      <c r="S721" s="494"/>
      <c r="T721" s="494"/>
      <c r="U721" s="494"/>
      <c r="V721" s="494"/>
      <c r="W721" s="494"/>
      <c r="X721" s="494"/>
      <c r="Y721" s="494"/>
      <c r="Z721" s="494"/>
      <c r="AA721" s="494"/>
      <c r="AB721" s="494"/>
      <c r="AH721" s="492"/>
      <c r="AI721" s="157"/>
      <c r="AJ721" s="157"/>
      <c r="AK721" s="525"/>
      <c r="AL721" s="525"/>
      <c r="AM721" s="525"/>
      <c r="AN721" s="157"/>
      <c r="AO721" s="157"/>
      <c r="AP721" s="525"/>
      <c r="AQ721" s="525"/>
      <c r="AR721" s="525"/>
      <c r="AS721" s="525"/>
      <c r="AT721" s="525"/>
      <c r="AU721" s="525"/>
      <c r="AV721" s="525"/>
      <c r="AW721" s="525"/>
      <c r="AX721" s="525"/>
      <c r="AY721" s="525"/>
      <c r="AZ721" s="525"/>
      <c r="BA721" s="157"/>
      <c r="BB721" s="157"/>
      <c r="BC721" s="157"/>
      <c r="BD721" s="157"/>
      <c r="BE721" s="157"/>
      <c r="BF721" s="157"/>
      <c r="BG721" s="157"/>
      <c r="BH721" s="157"/>
      <c r="BI721" s="157"/>
      <c r="BJ721" s="157"/>
      <c r="BK721" s="157"/>
      <c r="BL721" s="157"/>
      <c r="BM721" s="157"/>
      <c r="BN721" s="157"/>
      <c r="BO721" s="157"/>
      <c r="BP721" s="493"/>
      <c r="BQ721" s="157"/>
      <c r="BR721" s="494"/>
      <c r="BS721" s="157"/>
      <c r="BT721" s="157"/>
      <c r="BU721" s="157"/>
      <c r="BV721" s="157"/>
      <c r="BW721" s="157"/>
      <c r="BX721" s="157"/>
      <c r="BY721" s="157"/>
      <c r="BZ721" s="157"/>
      <c r="CA721" s="157"/>
      <c r="CB721" s="157"/>
      <c r="CC721" s="157"/>
      <c r="CD721" s="157"/>
      <c r="CE721" s="157"/>
      <c r="CF721" s="157"/>
      <c r="CG721" s="157" t="s">
        <v>454</v>
      </c>
      <c r="CH721" s="157"/>
      <c r="CI721" s="157"/>
      <c r="CJ721" s="157"/>
      <c r="CK721" s="157"/>
      <c r="CL721" s="157"/>
      <c r="CM721" s="145" t="s">
        <v>487</v>
      </c>
      <c r="CN721" s="157"/>
      <c r="CO721" s="157"/>
      <c r="CP721" s="157"/>
      <c r="CQ721" s="157"/>
      <c r="CR721" s="157"/>
      <c r="CS721" s="157"/>
      <c r="CT721" s="157"/>
      <c r="CU721" s="157"/>
      <c r="CV721" s="157"/>
      <c r="CW721" s="157"/>
      <c r="CX721" s="157"/>
      <c r="CY721" s="157"/>
      <c r="CZ721" s="157"/>
      <c r="DA721" s="157"/>
      <c r="DB721" s="157"/>
      <c r="DC721" s="157"/>
      <c r="DD721" s="157"/>
      <c r="DE721" s="157"/>
      <c r="DF721" s="157"/>
      <c r="DG721" s="157"/>
      <c r="DH721" s="157"/>
      <c r="DI721" s="157"/>
      <c r="DJ721" s="157"/>
      <c r="DK721" s="157"/>
      <c r="DL721" s="157"/>
      <c r="DM721" s="157"/>
      <c r="DN721" s="157"/>
      <c r="DO721" s="157"/>
      <c r="DP721" s="157"/>
      <c r="DQ721" s="157"/>
      <c r="DR721" s="157"/>
      <c r="DS721" s="157"/>
      <c r="DT721" s="157"/>
      <c r="DU721" s="157"/>
      <c r="DV721" s="157"/>
      <c r="DW721" s="157"/>
      <c r="DX721" s="157"/>
      <c r="DY721" s="157"/>
      <c r="DZ721" s="157"/>
      <c r="EA721" s="157"/>
      <c r="EB721" s="157"/>
      <c r="EC721" s="157"/>
      <c r="ED721" s="157"/>
      <c r="EE721" s="157"/>
    </row>
    <row r="722" spans="1:135" ht="9.75" customHeight="1">
      <c r="A722" s="157"/>
      <c r="B722" s="157"/>
      <c r="C722" s="157"/>
      <c r="D722" s="157"/>
      <c r="E722" s="157"/>
      <c r="F722" s="157"/>
      <c r="G722" s="157"/>
      <c r="H722" s="157"/>
      <c r="I722" s="494"/>
      <c r="J722" s="494"/>
      <c r="K722" s="494"/>
      <c r="L722" s="494"/>
      <c r="M722" s="494"/>
      <c r="N722" s="494"/>
      <c r="O722" s="494"/>
      <c r="P722" s="494"/>
      <c r="Q722" s="494"/>
      <c r="R722" s="494"/>
      <c r="S722" s="494"/>
      <c r="T722" s="494"/>
      <c r="U722" s="494"/>
      <c r="V722" s="494"/>
      <c r="W722" s="494"/>
      <c r="X722" s="494"/>
      <c r="Y722" s="494"/>
      <c r="Z722" s="494"/>
      <c r="AA722" s="494"/>
      <c r="AB722" s="494"/>
      <c r="AH722" s="492"/>
      <c r="AI722" s="157"/>
      <c r="AJ722" s="157"/>
      <c r="AK722" s="525"/>
      <c r="AL722" s="525"/>
      <c r="AM722" s="525"/>
      <c r="AN722" s="157"/>
      <c r="AO722" s="157"/>
      <c r="AP722" s="525"/>
      <c r="AQ722" s="525"/>
      <c r="AR722" s="525"/>
      <c r="AS722" s="525"/>
      <c r="AT722" s="525"/>
      <c r="AU722" s="525"/>
      <c r="AV722" s="525"/>
      <c r="AW722" s="525"/>
      <c r="AX722" s="525"/>
      <c r="AY722" s="525"/>
      <c r="AZ722" s="525"/>
      <c r="BA722" s="157"/>
      <c r="BB722" s="157"/>
      <c r="BC722" s="157"/>
      <c r="BD722" s="157"/>
      <c r="BE722" s="157"/>
      <c r="BF722" s="157"/>
      <c r="BG722" s="157"/>
      <c r="BH722" s="157"/>
      <c r="BI722" s="157"/>
      <c r="BJ722" s="157"/>
      <c r="BK722" s="157"/>
      <c r="BL722" s="157"/>
      <c r="BM722" s="157"/>
      <c r="BN722" s="157"/>
      <c r="BO722" s="157"/>
      <c r="BP722" s="493"/>
      <c r="BQ722" s="157"/>
      <c r="BR722" s="494"/>
      <c r="BS722" s="157"/>
      <c r="BT722" s="157"/>
      <c r="BU722" s="157"/>
      <c r="BV722" s="157"/>
      <c r="BW722" s="157"/>
      <c r="BX722" s="157"/>
      <c r="BY722" s="157"/>
      <c r="BZ722" s="157"/>
      <c r="CA722" s="157"/>
      <c r="CB722" s="157"/>
      <c r="CC722" s="157"/>
      <c r="CD722" s="157"/>
      <c r="CE722" s="157"/>
      <c r="CF722" s="157"/>
      <c r="CG722" s="157" t="s">
        <v>488</v>
      </c>
      <c r="CH722" s="157"/>
      <c r="CI722" s="157"/>
      <c r="CJ722" s="157"/>
      <c r="CK722" s="157"/>
      <c r="CL722" s="157"/>
      <c r="CM722" s="145" t="s">
        <v>489</v>
      </c>
      <c r="CN722" s="157"/>
      <c r="CO722" s="157"/>
      <c r="CP722" s="157"/>
      <c r="CQ722" s="157"/>
      <c r="CR722" s="157"/>
      <c r="CS722" s="157"/>
      <c r="CT722" s="157"/>
      <c r="CU722" s="157"/>
      <c r="CV722" s="157"/>
      <c r="CW722" s="157"/>
      <c r="CX722" s="157"/>
      <c r="CY722" s="157"/>
      <c r="CZ722" s="157"/>
      <c r="DA722" s="157"/>
      <c r="DB722" s="157"/>
      <c r="DC722" s="157"/>
      <c r="DD722" s="157"/>
      <c r="DE722" s="157"/>
      <c r="DF722" s="157"/>
      <c r="DG722" s="157"/>
      <c r="DH722" s="157"/>
      <c r="DI722" s="157"/>
      <c r="DJ722" s="157"/>
      <c r="DK722" s="157"/>
      <c r="DL722" s="157"/>
      <c r="DM722" s="157"/>
      <c r="DN722" s="157"/>
      <c r="DO722" s="157"/>
      <c r="DP722" s="157"/>
      <c r="DQ722" s="157"/>
      <c r="DR722" s="157"/>
      <c r="DS722" s="157"/>
      <c r="DT722" s="157"/>
      <c r="DU722" s="157"/>
      <c r="DV722" s="157"/>
      <c r="DW722" s="157"/>
      <c r="DX722" s="157"/>
      <c r="DY722" s="157"/>
      <c r="DZ722" s="157"/>
      <c r="EA722" s="157"/>
      <c r="EB722" s="157"/>
      <c r="EC722" s="157"/>
      <c r="ED722" s="157"/>
      <c r="EE722" s="157"/>
    </row>
    <row r="723" spans="1:135" ht="9.75" customHeight="1">
      <c r="A723" s="157"/>
      <c r="B723" s="157"/>
      <c r="C723" s="157"/>
      <c r="D723" s="157"/>
      <c r="E723" s="157"/>
      <c r="F723" s="157"/>
      <c r="G723" s="157"/>
      <c r="H723" s="157"/>
      <c r="I723" s="494"/>
      <c r="J723" s="494"/>
      <c r="K723" s="494"/>
      <c r="L723" s="494"/>
      <c r="M723" s="494"/>
      <c r="N723" s="494"/>
      <c r="O723" s="494"/>
      <c r="P723" s="494"/>
      <c r="Q723" s="494"/>
      <c r="R723" s="494"/>
      <c r="S723" s="494"/>
      <c r="T723" s="494"/>
      <c r="U723" s="494"/>
      <c r="V723" s="494"/>
      <c r="W723" s="494"/>
      <c r="X723" s="494"/>
      <c r="Y723" s="494"/>
      <c r="Z723" s="494"/>
      <c r="AA723" s="494"/>
      <c r="AB723" s="494"/>
      <c r="AH723" s="492"/>
      <c r="AI723" s="157"/>
      <c r="AJ723" s="157"/>
      <c r="AK723" s="525"/>
      <c r="AL723" s="525"/>
      <c r="AM723" s="525"/>
      <c r="AN723" s="157"/>
      <c r="AO723" s="157"/>
      <c r="AP723" s="525"/>
      <c r="AQ723" s="525"/>
      <c r="AR723" s="525"/>
      <c r="AS723" s="525"/>
      <c r="AT723" s="525"/>
      <c r="AU723" s="525"/>
      <c r="AV723" s="525"/>
      <c r="AW723" s="525"/>
      <c r="AX723" s="525"/>
      <c r="AY723" s="525"/>
      <c r="AZ723" s="525"/>
      <c r="BA723" s="157"/>
      <c r="BB723" s="157"/>
      <c r="BC723" s="157"/>
      <c r="BD723" s="157"/>
      <c r="BE723" s="157"/>
      <c r="BF723" s="157"/>
      <c r="BG723" s="157"/>
      <c r="BH723" s="157"/>
      <c r="BI723" s="157"/>
      <c r="BJ723" s="157"/>
      <c r="BK723" s="157"/>
      <c r="BL723" s="157"/>
      <c r="BM723" s="157"/>
      <c r="BN723" s="157"/>
      <c r="BO723" s="157"/>
      <c r="BP723" s="493"/>
      <c r="BQ723" s="157"/>
      <c r="BR723" s="494"/>
      <c r="BS723" s="157"/>
      <c r="BT723" s="157"/>
      <c r="BU723" s="157"/>
      <c r="BV723" s="157"/>
      <c r="BW723" s="157"/>
      <c r="BX723" s="157"/>
      <c r="BY723" s="157"/>
      <c r="BZ723" s="157"/>
      <c r="CA723" s="157"/>
      <c r="CB723" s="157"/>
      <c r="CC723" s="157"/>
      <c r="CD723" s="157"/>
      <c r="CE723" s="157"/>
      <c r="CF723" s="157"/>
      <c r="CG723" s="157" t="s">
        <v>490</v>
      </c>
      <c r="CH723" s="157"/>
      <c r="CI723" s="157"/>
      <c r="CJ723" s="157"/>
      <c r="CK723" s="157"/>
      <c r="CL723" s="157"/>
      <c r="CM723" s="145" t="s">
        <v>491</v>
      </c>
      <c r="CN723" s="157"/>
      <c r="CO723" s="157"/>
      <c r="CP723" s="157"/>
      <c r="CQ723" s="157"/>
      <c r="CR723" s="157"/>
      <c r="CS723" s="157"/>
      <c r="CT723" s="157"/>
      <c r="CU723" s="157"/>
      <c r="CV723" s="157"/>
      <c r="CW723" s="157"/>
      <c r="CX723" s="157"/>
      <c r="CY723" s="157"/>
      <c r="CZ723" s="157"/>
      <c r="DA723" s="157"/>
      <c r="DB723" s="157"/>
      <c r="DC723" s="157"/>
      <c r="DD723" s="157"/>
      <c r="DE723" s="157"/>
      <c r="DF723" s="157"/>
      <c r="DG723" s="157"/>
      <c r="DH723" s="157"/>
      <c r="DI723" s="157"/>
      <c r="DJ723" s="157"/>
      <c r="DK723" s="157"/>
      <c r="DL723" s="157"/>
      <c r="DM723" s="157"/>
      <c r="DN723" s="157"/>
      <c r="DO723" s="157"/>
      <c r="DP723" s="157"/>
      <c r="DQ723" s="157"/>
      <c r="DR723" s="157"/>
      <c r="DS723" s="157"/>
      <c r="DT723" s="157"/>
      <c r="DU723" s="157"/>
      <c r="DV723" s="157"/>
      <c r="DW723" s="157"/>
      <c r="DX723" s="157"/>
      <c r="DY723" s="157"/>
      <c r="DZ723" s="157"/>
      <c r="EA723" s="157"/>
      <c r="EB723" s="157"/>
      <c r="EC723" s="157"/>
      <c r="ED723" s="157"/>
      <c r="EE723" s="157"/>
    </row>
    <row r="724" spans="1:135" ht="9.75" customHeight="1">
      <c r="A724" s="157"/>
      <c r="B724" s="157"/>
      <c r="C724" s="157"/>
      <c r="D724" s="157"/>
      <c r="E724" s="157"/>
      <c r="F724" s="157"/>
      <c r="G724" s="157"/>
      <c r="H724" s="157"/>
      <c r="I724" s="494"/>
      <c r="J724" s="494"/>
      <c r="K724" s="494"/>
      <c r="L724" s="494"/>
      <c r="M724" s="494"/>
      <c r="N724" s="494"/>
      <c r="O724" s="494"/>
      <c r="P724" s="494"/>
      <c r="Q724" s="494"/>
      <c r="R724" s="494"/>
      <c r="S724" s="494"/>
      <c r="T724" s="494"/>
      <c r="U724" s="494"/>
      <c r="V724" s="494"/>
      <c r="W724" s="494"/>
      <c r="X724" s="494"/>
      <c r="Y724" s="494"/>
      <c r="Z724" s="494"/>
      <c r="AA724" s="494"/>
      <c r="AB724" s="494"/>
      <c r="AH724" s="492"/>
      <c r="AI724" s="157"/>
      <c r="AJ724" s="157"/>
      <c r="AK724" s="525"/>
      <c r="AL724" s="525"/>
      <c r="AM724" s="525"/>
      <c r="AN724" s="157"/>
      <c r="AO724" s="157"/>
      <c r="AP724" s="525"/>
      <c r="AQ724" s="525"/>
      <c r="AR724" s="525"/>
      <c r="AS724" s="525"/>
      <c r="AT724" s="525"/>
      <c r="AU724" s="525"/>
      <c r="AV724" s="525"/>
      <c r="AW724" s="525"/>
      <c r="AX724" s="525"/>
      <c r="AY724" s="525"/>
      <c r="AZ724" s="525"/>
      <c r="BA724" s="157"/>
      <c r="BB724" s="157"/>
      <c r="BC724" s="157"/>
      <c r="BD724" s="157"/>
      <c r="BE724" s="157"/>
      <c r="BF724" s="157"/>
      <c r="BG724" s="157"/>
      <c r="BH724" s="157"/>
      <c r="BI724" s="157"/>
      <c r="BJ724" s="157"/>
      <c r="BK724" s="157"/>
      <c r="BL724" s="157"/>
      <c r="BM724" s="157"/>
      <c r="BN724" s="157"/>
      <c r="BO724" s="157"/>
      <c r="BP724" s="493"/>
      <c r="BQ724" s="157"/>
      <c r="BR724" s="494"/>
      <c r="BS724" s="157"/>
      <c r="BT724" s="157"/>
      <c r="BU724" s="157"/>
      <c r="BV724" s="157"/>
      <c r="BW724" s="157"/>
      <c r="BX724" s="157"/>
      <c r="BY724" s="157"/>
      <c r="BZ724" s="157"/>
      <c r="CA724" s="157"/>
      <c r="CB724" s="157"/>
      <c r="CC724" s="157"/>
      <c r="CD724" s="157"/>
      <c r="CE724" s="157"/>
      <c r="CF724" s="157"/>
      <c r="CG724" s="157" t="s">
        <v>492</v>
      </c>
      <c r="CH724" s="157"/>
      <c r="CI724" s="157"/>
      <c r="CJ724" s="157"/>
      <c r="CK724" s="157"/>
      <c r="CL724" s="157"/>
      <c r="CM724" s="145" t="s">
        <v>493</v>
      </c>
      <c r="CN724" s="157"/>
      <c r="CO724" s="157"/>
      <c r="CP724" s="157"/>
      <c r="CQ724" s="157"/>
      <c r="CR724" s="157"/>
      <c r="CS724" s="157"/>
      <c r="CT724" s="157"/>
      <c r="CU724" s="157"/>
      <c r="CV724" s="157"/>
      <c r="CW724" s="157"/>
      <c r="CX724" s="157"/>
      <c r="CY724" s="157"/>
      <c r="CZ724" s="157"/>
      <c r="DA724" s="157"/>
      <c r="DB724" s="157"/>
      <c r="DC724" s="157"/>
      <c r="DD724" s="157"/>
      <c r="DE724" s="157"/>
      <c r="DF724" s="157"/>
      <c r="DG724" s="157"/>
      <c r="DH724" s="157"/>
      <c r="DI724" s="157"/>
      <c r="DJ724" s="157"/>
      <c r="DK724" s="157"/>
      <c r="DL724" s="157"/>
      <c r="DM724" s="157"/>
      <c r="DN724" s="157"/>
      <c r="DO724" s="157"/>
      <c r="DP724" s="157"/>
      <c r="DQ724" s="157"/>
      <c r="DR724" s="157"/>
      <c r="DS724" s="157"/>
      <c r="DT724" s="157"/>
      <c r="DU724" s="157"/>
      <c r="DV724" s="157"/>
      <c r="DW724" s="157"/>
      <c r="DX724" s="157"/>
      <c r="DY724" s="157"/>
      <c r="DZ724" s="157"/>
      <c r="EA724" s="157"/>
      <c r="EB724" s="157"/>
      <c r="EC724" s="157"/>
      <c r="ED724" s="157"/>
      <c r="EE724" s="157"/>
    </row>
    <row r="725" spans="1:135" ht="9.75" customHeight="1">
      <c r="A725" s="157"/>
      <c r="B725" s="157"/>
      <c r="C725" s="157"/>
      <c r="D725" s="157"/>
      <c r="E725" s="157"/>
      <c r="F725" s="157"/>
      <c r="G725" s="157"/>
      <c r="H725" s="157"/>
      <c r="I725" s="494"/>
      <c r="J725" s="494"/>
      <c r="K725" s="494"/>
      <c r="L725" s="494"/>
      <c r="M725" s="494"/>
      <c r="N725" s="494"/>
      <c r="O725" s="494"/>
      <c r="P725" s="494"/>
      <c r="Q725" s="494"/>
      <c r="R725" s="494"/>
      <c r="S725" s="494"/>
      <c r="T725" s="494"/>
      <c r="U725" s="494"/>
      <c r="V725" s="494"/>
      <c r="W725" s="494"/>
      <c r="X725" s="494"/>
      <c r="Y725" s="494"/>
      <c r="Z725" s="494"/>
      <c r="AA725" s="494"/>
      <c r="AB725" s="494"/>
      <c r="AH725" s="492"/>
      <c r="AI725" s="157"/>
      <c r="AJ725" s="157"/>
      <c r="AK725" s="525"/>
      <c r="AL725" s="525"/>
      <c r="AM725" s="525"/>
      <c r="AN725" s="157"/>
      <c r="AO725" s="157"/>
      <c r="AP725" s="525"/>
      <c r="AQ725" s="525"/>
      <c r="AR725" s="525"/>
      <c r="AS725" s="525"/>
      <c r="AT725" s="525"/>
      <c r="AU725" s="525"/>
      <c r="AV725" s="525"/>
      <c r="AW725" s="525"/>
      <c r="AX725" s="525"/>
      <c r="AY725" s="525"/>
      <c r="AZ725" s="525"/>
      <c r="BA725" s="157"/>
      <c r="BB725" s="157"/>
      <c r="BC725" s="157"/>
      <c r="BD725" s="157"/>
      <c r="BE725" s="157"/>
      <c r="BF725" s="157"/>
      <c r="BG725" s="157"/>
      <c r="BH725" s="157"/>
      <c r="BI725" s="157"/>
      <c r="BJ725" s="157"/>
      <c r="BK725" s="157"/>
      <c r="BL725" s="157"/>
      <c r="BM725" s="157"/>
      <c r="BN725" s="157"/>
      <c r="BO725" s="157"/>
      <c r="BP725" s="493"/>
      <c r="BQ725" s="157"/>
      <c r="BR725" s="494"/>
      <c r="BS725" s="157"/>
      <c r="BT725" s="157"/>
      <c r="BU725" s="157"/>
      <c r="BV725" s="157"/>
      <c r="BW725" s="157"/>
      <c r="BX725" s="157"/>
      <c r="BY725" s="157"/>
      <c r="BZ725" s="157"/>
      <c r="CA725" s="157"/>
      <c r="CB725" s="157"/>
      <c r="CC725" s="157"/>
      <c r="CD725" s="157"/>
      <c r="CE725" s="157"/>
      <c r="CF725" s="157"/>
      <c r="CG725" s="157" t="s">
        <v>404</v>
      </c>
      <c r="CH725" s="157"/>
      <c r="CI725" s="157"/>
      <c r="CJ725" s="157"/>
      <c r="CK725" s="157"/>
      <c r="CL725" s="157"/>
      <c r="CM725" s="145" t="s">
        <v>494</v>
      </c>
      <c r="CN725" s="157"/>
      <c r="CO725" s="157"/>
      <c r="CP725" s="157"/>
      <c r="CQ725" s="157"/>
      <c r="CR725" s="157"/>
      <c r="CS725" s="157"/>
      <c r="CT725" s="157"/>
      <c r="CU725" s="157"/>
      <c r="CV725" s="157"/>
      <c r="CW725" s="157"/>
      <c r="CX725" s="157"/>
      <c r="CY725" s="157"/>
      <c r="CZ725" s="157"/>
      <c r="DA725" s="157"/>
      <c r="DB725" s="157"/>
      <c r="DC725" s="157"/>
      <c r="DD725" s="157"/>
      <c r="DE725" s="157"/>
      <c r="DF725" s="157"/>
      <c r="DG725" s="157"/>
      <c r="DH725" s="157"/>
      <c r="DI725" s="157"/>
      <c r="DJ725" s="157"/>
      <c r="DK725" s="157"/>
      <c r="DL725" s="157"/>
      <c r="DM725" s="157"/>
      <c r="DN725" s="157"/>
      <c r="DO725" s="157"/>
      <c r="DP725" s="157"/>
      <c r="DQ725" s="157"/>
      <c r="DR725" s="157"/>
      <c r="DS725" s="157"/>
      <c r="DT725" s="157"/>
      <c r="DU725" s="157"/>
      <c r="DV725" s="157"/>
      <c r="DW725" s="157"/>
      <c r="DX725" s="157"/>
      <c r="DY725" s="157"/>
      <c r="DZ725" s="157"/>
      <c r="EA725" s="157"/>
      <c r="EB725" s="157"/>
      <c r="EC725" s="157"/>
      <c r="ED725" s="157"/>
      <c r="EE725" s="157"/>
    </row>
    <row r="726" spans="1:135" ht="9.75" customHeight="1">
      <c r="A726" s="157"/>
      <c r="B726" s="157"/>
      <c r="C726" s="157"/>
      <c r="D726" s="157"/>
      <c r="E726" s="157"/>
      <c r="F726" s="157"/>
      <c r="G726" s="157"/>
      <c r="H726" s="157"/>
      <c r="I726" s="494"/>
      <c r="J726" s="494"/>
      <c r="K726" s="494"/>
      <c r="L726" s="494"/>
      <c r="M726" s="494"/>
      <c r="N726" s="494"/>
      <c r="O726" s="494"/>
      <c r="P726" s="494"/>
      <c r="Q726" s="494"/>
      <c r="R726" s="494"/>
      <c r="S726" s="494"/>
      <c r="T726" s="494"/>
      <c r="U726" s="494"/>
      <c r="V726" s="494"/>
      <c r="W726" s="494"/>
      <c r="X726" s="494"/>
      <c r="Y726" s="494"/>
      <c r="Z726" s="494"/>
      <c r="AA726" s="494"/>
      <c r="AB726" s="494"/>
      <c r="AH726" s="492"/>
      <c r="AI726" s="157"/>
      <c r="AJ726" s="157"/>
      <c r="AK726" s="525"/>
      <c r="AL726" s="525"/>
      <c r="AM726" s="525"/>
      <c r="AN726" s="157"/>
      <c r="AO726" s="157"/>
      <c r="AP726" s="525"/>
      <c r="AQ726" s="525"/>
      <c r="AR726" s="525"/>
      <c r="AS726" s="525"/>
      <c r="AT726" s="525"/>
      <c r="AU726" s="525"/>
      <c r="AV726" s="525"/>
      <c r="AW726" s="525"/>
      <c r="AX726" s="525"/>
      <c r="AY726" s="525"/>
      <c r="AZ726" s="525"/>
      <c r="BA726" s="157"/>
      <c r="BB726" s="157"/>
      <c r="BC726" s="157"/>
      <c r="BD726" s="157"/>
      <c r="BE726" s="157"/>
      <c r="BF726" s="157"/>
      <c r="BG726" s="157"/>
      <c r="BH726" s="157"/>
      <c r="BI726" s="157"/>
      <c r="BJ726" s="157"/>
      <c r="BK726" s="157"/>
      <c r="BL726" s="157"/>
      <c r="BM726" s="157"/>
      <c r="BN726" s="157"/>
      <c r="BO726" s="157"/>
      <c r="BP726" s="493"/>
      <c r="BQ726" s="157"/>
      <c r="BR726" s="494"/>
      <c r="BS726" s="157"/>
      <c r="BT726" s="157"/>
      <c r="BU726" s="157"/>
      <c r="BV726" s="157"/>
      <c r="BW726" s="157"/>
      <c r="BX726" s="157"/>
      <c r="BY726" s="157"/>
      <c r="BZ726" s="157"/>
      <c r="CA726" s="157"/>
      <c r="CB726" s="157"/>
      <c r="CC726" s="157"/>
      <c r="CD726" s="157"/>
      <c r="CE726" s="157"/>
      <c r="CF726" s="157"/>
      <c r="CG726" s="157" t="s">
        <v>456</v>
      </c>
      <c r="CH726" s="157"/>
      <c r="CI726" s="157"/>
      <c r="CJ726" s="157"/>
      <c r="CK726" s="531"/>
      <c r="CL726" s="157"/>
      <c r="CM726" s="145" t="s">
        <v>495</v>
      </c>
      <c r="CN726" s="157"/>
      <c r="CO726" s="157"/>
      <c r="CP726" s="157"/>
      <c r="CQ726" s="157"/>
      <c r="CR726" s="157"/>
      <c r="CS726" s="157"/>
      <c r="CT726" s="157"/>
      <c r="CU726" s="157"/>
      <c r="CV726" s="157"/>
      <c r="CW726" s="157"/>
      <c r="CX726" s="157"/>
      <c r="CY726" s="157"/>
      <c r="CZ726" s="157"/>
      <c r="DA726" s="157"/>
      <c r="DB726" s="157"/>
      <c r="DC726" s="157"/>
      <c r="DD726" s="157"/>
      <c r="DE726" s="157"/>
      <c r="DF726" s="157"/>
      <c r="DG726" s="157"/>
      <c r="DH726" s="157"/>
      <c r="DI726" s="157"/>
      <c r="DJ726" s="157"/>
      <c r="DK726" s="157"/>
      <c r="DL726" s="157"/>
      <c r="DM726" s="157"/>
      <c r="DN726" s="157"/>
      <c r="DO726" s="157"/>
      <c r="DP726" s="157"/>
      <c r="DQ726" s="157"/>
      <c r="DR726" s="157"/>
      <c r="DS726" s="157"/>
      <c r="DT726" s="157"/>
      <c r="DU726" s="157"/>
      <c r="DV726" s="157"/>
      <c r="DW726" s="157"/>
      <c r="DX726" s="157"/>
      <c r="DY726" s="157"/>
      <c r="DZ726" s="157"/>
      <c r="EA726" s="157"/>
      <c r="EB726" s="157"/>
      <c r="EC726" s="157"/>
      <c r="ED726" s="157"/>
      <c r="EE726" s="157"/>
    </row>
    <row r="727" spans="1:135" ht="9.75" customHeight="1">
      <c r="A727" s="157"/>
      <c r="B727" s="157"/>
      <c r="C727" s="157"/>
      <c r="D727" s="157"/>
      <c r="E727" s="157"/>
      <c r="F727" s="157"/>
      <c r="G727" s="157"/>
      <c r="H727" s="157"/>
      <c r="I727" s="494"/>
      <c r="J727" s="494"/>
      <c r="K727" s="494"/>
      <c r="L727" s="494"/>
      <c r="M727" s="494"/>
      <c r="N727" s="494"/>
      <c r="O727" s="494"/>
      <c r="P727" s="494"/>
      <c r="Q727" s="494"/>
      <c r="R727" s="494"/>
      <c r="S727" s="494"/>
      <c r="T727" s="494"/>
      <c r="U727" s="494"/>
      <c r="V727" s="494"/>
      <c r="W727" s="494"/>
      <c r="X727" s="494"/>
      <c r="Y727" s="494"/>
      <c r="Z727" s="494"/>
      <c r="AA727" s="494"/>
      <c r="AB727" s="494"/>
      <c r="AH727" s="492"/>
      <c r="AI727" s="157"/>
      <c r="AJ727" s="157"/>
      <c r="AK727" s="525"/>
      <c r="AL727" s="525"/>
      <c r="AM727" s="525"/>
      <c r="AN727" s="157"/>
      <c r="AO727" s="157"/>
      <c r="AP727" s="525"/>
      <c r="AQ727" s="525"/>
      <c r="AR727" s="525"/>
      <c r="AS727" s="525"/>
      <c r="AT727" s="525"/>
      <c r="AU727" s="525"/>
      <c r="AV727" s="525"/>
      <c r="AW727" s="525"/>
      <c r="AX727" s="525"/>
      <c r="AY727" s="525"/>
      <c r="AZ727" s="525"/>
      <c r="BA727" s="157"/>
      <c r="BB727" s="157"/>
      <c r="BC727" s="157"/>
      <c r="BD727" s="157"/>
      <c r="BE727" s="157"/>
      <c r="BF727" s="157"/>
      <c r="BG727" s="157"/>
      <c r="BH727" s="157"/>
      <c r="BI727" s="157"/>
      <c r="BJ727" s="157"/>
      <c r="BK727" s="157"/>
      <c r="BL727" s="157"/>
      <c r="BM727" s="157"/>
      <c r="BN727" s="157"/>
      <c r="BO727" s="157"/>
      <c r="BP727" s="493"/>
      <c r="BQ727" s="157"/>
      <c r="BR727" s="494"/>
      <c r="BS727" s="157"/>
      <c r="BT727" s="157"/>
      <c r="BU727" s="157"/>
      <c r="BV727" s="157"/>
      <c r="BW727" s="157"/>
      <c r="BX727" s="157"/>
      <c r="BY727" s="157"/>
      <c r="BZ727" s="157"/>
      <c r="CA727" s="157"/>
      <c r="CB727" s="157"/>
      <c r="CC727" s="157"/>
      <c r="CD727" s="157"/>
      <c r="CE727" s="157"/>
      <c r="CF727" s="157"/>
      <c r="CG727" s="157" t="s">
        <v>460</v>
      </c>
      <c r="CH727" s="157"/>
      <c r="CI727" s="157"/>
      <c r="CJ727" s="157"/>
      <c r="CK727" s="531"/>
      <c r="CL727" s="157"/>
      <c r="CM727" s="145" t="s">
        <v>496</v>
      </c>
      <c r="CN727" s="157"/>
      <c r="CO727" s="157"/>
      <c r="CP727" s="157"/>
      <c r="CQ727" s="157"/>
      <c r="CR727" s="157"/>
      <c r="CS727" s="157"/>
      <c r="CT727" s="157"/>
      <c r="CU727" s="157"/>
      <c r="CV727" s="157"/>
      <c r="CW727" s="157"/>
      <c r="CX727" s="157"/>
      <c r="CY727" s="157"/>
      <c r="CZ727" s="157"/>
      <c r="DA727" s="157"/>
      <c r="DB727" s="157"/>
      <c r="DC727" s="157"/>
      <c r="DD727" s="157"/>
      <c r="DE727" s="157"/>
      <c r="DF727" s="157"/>
      <c r="DG727" s="157"/>
      <c r="DH727" s="157"/>
      <c r="DI727" s="157"/>
      <c r="DJ727" s="157"/>
      <c r="DK727" s="157"/>
      <c r="DL727" s="157"/>
      <c r="DM727" s="157"/>
      <c r="DN727" s="157"/>
      <c r="DO727" s="157"/>
      <c r="DP727" s="157"/>
      <c r="DQ727" s="157"/>
      <c r="DR727" s="157"/>
      <c r="DS727" s="157"/>
      <c r="DT727" s="157"/>
      <c r="DU727" s="157"/>
      <c r="DV727" s="157"/>
      <c r="DW727" s="157"/>
      <c r="DX727" s="157"/>
      <c r="DY727" s="157"/>
      <c r="DZ727" s="157"/>
      <c r="EA727" s="157"/>
      <c r="EB727" s="157"/>
      <c r="EC727" s="157"/>
      <c r="ED727" s="157"/>
      <c r="EE727" s="157"/>
    </row>
    <row r="728" spans="1:135" ht="9.75" customHeight="1">
      <c r="A728" s="157"/>
      <c r="B728" s="157"/>
      <c r="C728" s="157"/>
      <c r="D728" s="157"/>
      <c r="E728" s="157"/>
      <c r="F728" s="157"/>
      <c r="G728" s="157"/>
      <c r="H728" s="157"/>
      <c r="I728" s="494"/>
      <c r="J728" s="494"/>
      <c r="K728" s="494"/>
      <c r="L728" s="494"/>
      <c r="M728" s="494"/>
      <c r="N728" s="494"/>
      <c r="O728" s="494"/>
      <c r="P728" s="494"/>
      <c r="Q728" s="494"/>
      <c r="R728" s="494"/>
      <c r="S728" s="494"/>
      <c r="T728" s="494"/>
      <c r="U728" s="494"/>
      <c r="V728" s="494"/>
      <c r="W728" s="494"/>
      <c r="X728" s="494"/>
      <c r="Y728" s="494"/>
      <c r="Z728" s="494"/>
      <c r="AA728" s="494"/>
      <c r="AB728" s="494"/>
      <c r="AH728" s="492"/>
      <c r="AI728" s="157"/>
      <c r="AJ728" s="157"/>
      <c r="AK728" s="525"/>
      <c r="AL728" s="525"/>
      <c r="AM728" s="525"/>
      <c r="AN728" s="157"/>
      <c r="AO728" s="157"/>
      <c r="AP728" s="525"/>
      <c r="AQ728" s="525"/>
      <c r="AR728" s="525"/>
      <c r="AS728" s="525"/>
      <c r="AT728" s="525"/>
      <c r="AU728" s="525"/>
      <c r="AV728" s="525"/>
      <c r="AW728" s="525"/>
      <c r="AX728" s="525"/>
      <c r="AY728" s="525"/>
      <c r="AZ728" s="525"/>
      <c r="BA728" s="157"/>
      <c r="BB728" s="157"/>
      <c r="BC728" s="157"/>
      <c r="BD728" s="157"/>
      <c r="BE728" s="157"/>
      <c r="BF728" s="157"/>
      <c r="BG728" s="157"/>
      <c r="BH728" s="157"/>
      <c r="BI728" s="157"/>
      <c r="BJ728" s="157"/>
      <c r="BK728" s="157"/>
      <c r="BL728" s="157"/>
      <c r="BM728" s="157"/>
      <c r="BN728" s="157"/>
      <c r="BO728" s="157"/>
      <c r="BP728" s="493"/>
      <c r="BQ728" s="157"/>
      <c r="BR728" s="494"/>
      <c r="BS728" s="157"/>
      <c r="BT728" s="157"/>
      <c r="BU728" s="157"/>
      <c r="BV728" s="157"/>
      <c r="BW728" s="157"/>
      <c r="BX728" s="157"/>
      <c r="BY728" s="157"/>
      <c r="BZ728" s="157"/>
      <c r="CA728" s="157"/>
      <c r="CB728" s="157"/>
      <c r="CC728" s="157"/>
      <c r="CD728" s="157"/>
      <c r="CE728" s="157"/>
      <c r="CF728" s="157"/>
      <c r="CG728" s="157" t="s">
        <v>467</v>
      </c>
      <c r="CH728" s="157"/>
      <c r="CI728" s="157"/>
      <c r="CJ728" s="157"/>
      <c r="CK728" s="531"/>
      <c r="CL728" s="157"/>
      <c r="CM728" s="145" t="s">
        <v>497</v>
      </c>
      <c r="CN728" s="157"/>
      <c r="CO728" s="157"/>
      <c r="CP728" s="157"/>
      <c r="CQ728" s="157"/>
      <c r="CR728" s="157"/>
      <c r="CS728" s="157"/>
      <c r="CT728" s="157"/>
      <c r="CU728" s="157"/>
      <c r="CV728" s="157"/>
      <c r="CW728" s="157"/>
      <c r="CX728" s="157"/>
      <c r="CY728" s="157"/>
      <c r="CZ728" s="157"/>
      <c r="DA728" s="157"/>
      <c r="DB728" s="157"/>
      <c r="DC728" s="157"/>
      <c r="DD728" s="157"/>
      <c r="DE728" s="157"/>
      <c r="DF728" s="157"/>
      <c r="DG728" s="157"/>
      <c r="DH728" s="157"/>
      <c r="DI728" s="157"/>
      <c r="DJ728" s="157"/>
      <c r="DK728" s="157"/>
      <c r="DL728" s="157"/>
      <c r="DM728" s="157"/>
      <c r="DN728" s="157"/>
      <c r="DO728" s="157"/>
      <c r="DP728" s="157"/>
      <c r="DQ728" s="157"/>
      <c r="DR728" s="157"/>
      <c r="DS728" s="157"/>
      <c r="DT728" s="157"/>
      <c r="DU728" s="157"/>
      <c r="DV728" s="157"/>
      <c r="DW728" s="157"/>
      <c r="DX728" s="157"/>
      <c r="DY728" s="157"/>
      <c r="DZ728" s="157"/>
      <c r="EA728" s="157"/>
      <c r="EB728" s="157"/>
      <c r="EC728" s="157"/>
      <c r="ED728" s="157"/>
      <c r="EE728" s="157"/>
    </row>
    <row r="729" spans="1:135" ht="9.75" customHeight="1">
      <c r="A729" s="157"/>
      <c r="B729" s="157"/>
      <c r="C729" s="157"/>
      <c r="D729" s="157"/>
      <c r="E729" s="157"/>
      <c r="F729" s="157"/>
      <c r="G729" s="157"/>
      <c r="H729" s="157"/>
      <c r="I729" s="494"/>
      <c r="J729" s="494"/>
      <c r="K729" s="494"/>
      <c r="L729" s="494"/>
      <c r="M729" s="494"/>
      <c r="N729" s="494"/>
      <c r="O729" s="494"/>
      <c r="P729" s="494"/>
      <c r="Q729" s="494"/>
      <c r="R729" s="494"/>
      <c r="S729" s="494"/>
      <c r="T729" s="494"/>
      <c r="U729" s="494"/>
      <c r="V729" s="494"/>
      <c r="W729" s="494"/>
      <c r="X729" s="494"/>
      <c r="Y729" s="494"/>
      <c r="Z729" s="494"/>
      <c r="AA729" s="494"/>
      <c r="AB729" s="494"/>
      <c r="AH729" s="492"/>
      <c r="AI729" s="157"/>
      <c r="AJ729" s="157"/>
      <c r="AK729" s="525"/>
      <c r="AL729" s="525"/>
      <c r="AM729" s="525"/>
      <c r="AN729" s="157"/>
      <c r="AO729" s="157"/>
      <c r="AP729" s="525"/>
      <c r="AQ729" s="525"/>
      <c r="AR729" s="525"/>
      <c r="AS729" s="525"/>
      <c r="AT729" s="525"/>
      <c r="AU729" s="525"/>
      <c r="AV729" s="525"/>
      <c r="AW729" s="525"/>
      <c r="AX729" s="525"/>
      <c r="AY729" s="525"/>
      <c r="AZ729" s="525"/>
      <c r="BA729" s="157"/>
      <c r="BB729" s="157"/>
      <c r="BC729" s="157"/>
      <c r="BD729" s="157"/>
      <c r="BE729" s="157"/>
      <c r="BF729" s="157"/>
      <c r="BG729" s="157"/>
      <c r="BH729" s="157"/>
      <c r="BI729" s="157"/>
      <c r="BJ729" s="157"/>
      <c r="BK729" s="157"/>
      <c r="BL729" s="157"/>
      <c r="BM729" s="157"/>
      <c r="BN729" s="157"/>
      <c r="BO729" s="157"/>
      <c r="BP729" s="493"/>
      <c r="BQ729" s="157"/>
      <c r="BR729" s="494"/>
      <c r="BS729" s="157"/>
      <c r="BT729" s="157"/>
      <c r="BU729" s="157"/>
      <c r="BV729" s="157"/>
      <c r="BW729" s="157"/>
      <c r="BX729" s="157"/>
      <c r="BY729" s="157"/>
      <c r="BZ729" s="157"/>
      <c r="CA729" s="157"/>
      <c r="CB729" s="157"/>
      <c r="CC729" s="157"/>
      <c r="CD729" s="157"/>
      <c r="CE729" s="157"/>
      <c r="CF729" s="157"/>
      <c r="CG729" s="157" t="s">
        <v>473</v>
      </c>
      <c r="CH729" s="157"/>
      <c r="CI729" s="157"/>
      <c r="CJ729" s="157"/>
      <c r="CK729" s="531"/>
      <c r="CL729" s="157"/>
      <c r="CM729" s="145" t="s">
        <v>498</v>
      </c>
      <c r="CN729" s="157"/>
      <c r="CO729" s="157"/>
      <c r="CP729" s="157"/>
      <c r="CQ729" s="157"/>
      <c r="CR729" s="157"/>
      <c r="CS729" s="157"/>
      <c r="CT729" s="157"/>
      <c r="CU729" s="157"/>
      <c r="CV729" s="157"/>
      <c r="CW729" s="157"/>
      <c r="CX729" s="157"/>
      <c r="CY729" s="157"/>
      <c r="CZ729" s="157"/>
      <c r="DA729" s="157"/>
      <c r="DB729" s="157"/>
      <c r="DC729" s="157"/>
      <c r="DD729" s="157"/>
      <c r="DE729" s="157"/>
      <c r="DF729" s="157"/>
      <c r="DG729" s="157"/>
      <c r="DH729" s="157"/>
      <c r="DI729" s="157"/>
      <c r="DJ729" s="157"/>
      <c r="DK729" s="157"/>
      <c r="DL729" s="157"/>
      <c r="DM729" s="157"/>
      <c r="DN729" s="157"/>
      <c r="DO729" s="157"/>
      <c r="DP729" s="157"/>
      <c r="DQ729" s="157"/>
      <c r="DR729" s="157"/>
      <c r="DS729" s="157"/>
      <c r="DT729" s="157"/>
      <c r="DU729" s="157"/>
      <c r="DV729" s="157"/>
      <c r="DW729" s="157"/>
      <c r="DX729" s="157"/>
      <c r="DY729" s="157"/>
      <c r="DZ729" s="157"/>
      <c r="EA729" s="157"/>
      <c r="EB729" s="157"/>
      <c r="EC729" s="157"/>
      <c r="ED729" s="157"/>
      <c r="EE729" s="157"/>
    </row>
    <row r="730" spans="1:135" ht="9.75" customHeight="1">
      <c r="A730" s="157"/>
      <c r="B730" s="157"/>
      <c r="C730" s="157"/>
      <c r="D730" s="157"/>
      <c r="E730" s="157"/>
      <c r="F730" s="157"/>
      <c r="G730" s="157"/>
      <c r="H730" s="157"/>
      <c r="I730" s="494"/>
      <c r="J730" s="494"/>
      <c r="K730" s="494"/>
      <c r="L730" s="494"/>
      <c r="M730" s="494"/>
      <c r="N730" s="494"/>
      <c r="O730" s="494"/>
      <c r="P730" s="494"/>
      <c r="Q730" s="494"/>
      <c r="R730" s="494"/>
      <c r="S730" s="494"/>
      <c r="T730" s="494"/>
      <c r="U730" s="494"/>
      <c r="V730" s="494"/>
      <c r="W730" s="494"/>
      <c r="X730" s="494"/>
      <c r="Y730" s="494"/>
      <c r="Z730" s="494"/>
      <c r="AA730" s="494"/>
      <c r="AB730" s="494"/>
      <c r="AH730" s="492"/>
      <c r="AI730" s="157"/>
      <c r="AJ730" s="157"/>
      <c r="AK730" s="525"/>
      <c r="AL730" s="525"/>
      <c r="AM730" s="525"/>
      <c r="AN730" s="157"/>
      <c r="AO730" s="157"/>
      <c r="AP730" s="525"/>
      <c r="AQ730" s="525"/>
      <c r="AR730" s="525"/>
      <c r="AS730" s="525"/>
      <c r="AT730" s="525"/>
      <c r="AU730" s="525"/>
      <c r="AV730" s="525"/>
      <c r="AW730" s="525"/>
      <c r="AX730" s="525"/>
      <c r="AY730" s="525"/>
      <c r="AZ730" s="525"/>
      <c r="BA730" s="157"/>
      <c r="BB730" s="157"/>
      <c r="BC730" s="157"/>
      <c r="BD730" s="157"/>
      <c r="BE730" s="157"/>
      <c r="BF730" s="157"/>
      <c r="BG730" s="157"/>
      <c r="BH730" s="157"/>
      <c r="BI730" s="157"/>
      <c r="BJ730" s="157"/>
      <c r="BK730" s="157"/>
      <c r="BL730" s="157"/>
      <c r="BM730" s="157"/>
      <c r="BN730" s="157"/>
      <c r="BO730" s="157"/>
      <c r="BP730" s="493"/>
      <c r="BQ730" s="157"/>
      <c r="BR730" s="494"/>
      <c r="BS730" s="157"/>
      <c r="BT730" s="157"/>
      <c r="BU730" s="157"/>
      <c r="BV730" s="157"/>
      <c r="BW730" s="157"/>
      <c r="BX730" s="157"/>
      <c r="BY730" s="157"/>
      <c r="BZ730" s="157"/>
      <c r="CA730" s="157"/>
      <c r="CB730" s="157"/>
      <c r="CC730" s="157"/>
      <c r="CD730" s="157"/>
      <c r="CE730" s="157"/>
      <c r="CF730" s="157"/>
      <c r="CG730" s="157" t="s">
        <v>479</v>
      </c>
      <c r="CH730" s="157"/>
      <c r="CI730" s="157"/>
      <c r="CJ730" s="157"/>
      <c r="CK730" s="531"/>
      <c r="CL730" s="157"/>
      <c r="CM730" s="145" t="s">
        <v>499</v>
      </c>
      <c r="CN730" s="157"/>
      <c r="CO730" s="157"/>
      <c r="CP730" s="157"/>
      <c r="CQ730" s="157"/>
      <c r="CR730" s="157"/>
      <c r="CS730" s="157"/>
      <c r="CT730" s="157"/>
      <c r="CU730" s="157"/>
      <c r="CV730" s="157"/>
      <c r="CW730" s="157"/>
      <c r="CX730" s="157"/>
      <c r="CY730" s="157"/>
      <c r="CZ730" s="157"/>
      <c r="DA730" s="157"/>
      <c r="DB730" s="157"/>
      <c r="DC730" s="157"/>
      <c r="DD730" s="157"/>
      <c r="DE730" s="157"/>
      <c r="DF730" s="157"/>
      <c r="DG730" s="157"/>
      <c r="DH730" s="157"/>
      <c r="DI730" s="157"/>
      <c r="DJ730" s="157"/>
      <c r="DK730" s="157"/>
      <c r="DL730" s="157"/>
      <c r="DM730" s="157"/>
      <c r="DN730" s="157"/>
      <c r="DO730" s="157"/>
      <c r="DP730" s="157"/>
      <c r="DQ730" s="157"/>
      <c r="DR730" s="157"/>
      <c r="DS730" s="157"/>
      <c r="DT730" s="157"/>
      <c r="DU730" s="157"/>
      <c r="DV730" s="157"/>
      <c r="DW730" s="157"/>
      <c r="DX730" s="157"/>
      <c r="DY730" s="157"/>
      <c r="DZ730" s="157"/>
      <c r="EA730" s="157"/>
      <c r="EB730" s="157"/>
      <c r="EC730" s="157"/>
      <c r="ED730" s="157"/>
      <c r="EE730" s="157"/>
    </row>
    <row r="731" spans="1:135" ht="9.75" customHeight="1">
      <c r="A731" s="157"/>
      <c r="B731" s="157"/>
      <c r="C731" s="157"/>
      <c r="D731" s="157"/>
      <c r="E731" s="157"/>
      <c r="F731" s="157"/>
      <c r="G731" s="157"/>
      <c r="H731" s="157"/>
      <c r="I731" s="494"/>
      <c r="J731" s="494"/>
      <c r="K731" s="494"/>
      <c r="L731" s="494"/>
      <c r="M731" s="494"/>
      <c r="N731" s="494"/>
      <c r="O731" s="494"/>
      <c r="P731" s="494"/>
      <c r="Q731" s="494"/>
      <c r="R731" s="494"/>
      <c r="S731" s="494"/>
      <c r="T731" s="494"/>
      <c r="U731" s="494"/>
      <c r="V731" s="494"/>
      <c r="W731" s="494"/>
      <c r="X731" s="494"/>
      <c r="Y731" s="494"/>
      <c r="Z731" s="494"/>
      <c r="AA731" s="494"/>
      <c r="AB731" s="494"/>
      <c r="AH731" s="492"/>
      <c r="AI731" s="157"/>
      <c r="AJ731" s="157"/>
      <c r="AK731" s="525"/>
      <c r="AL731" s="525"/>
      <c r="AM731" s="525"/>
      <c r="AN731" s="157"/>
      <c r="AO731" s="157"/>
      <c r="AP731" s="525"/>
      <c r="AQ731" s="525"/>
      <c r="AR731" s="525"/>
      <c r="AS731" s="525"/>
      <c r="AT731" s="525"/>
      <c r="AU731" s="525"/>
      <c r="AV731" s="525"/>
      <c r="AW731" s="525"/>
      <c r="AX731" s="525"/>
      <c r="AY731" s="525"/>
      <c r="AZ731" s="525"/>
      <c r="BA731" s="157"/>
      <c r="BB731" s="157"/>
      <c r="BC731" s="157"/>
      <c r="BD731" s="157"/>
      <c r="BE731" s="157"/>
      <c r="BF731" s="157"/>
      <c r="BG731" s="157"/>
      <c r="BH731" s="157"/>
      <c r="BI731" s="157"/>
      <c r="BJ731" s="157"/>
      <c r="BK731" s="157"/>
      <c r="BL731" s="157"/>
      <c r="BM731" s="157"/>
      <c r="BN731" s="157"/>
      <c r="BO731" s="157"/>
      <c r="BP731" s="493"/>
      <c r="BQ731" s="157"/>
      <c r="BR731" s="494"/>
      <c r="BS731" s="157"/>
      <c r="BT731" s="157"/>
      <c r="BU731" s="157"/>
      <c r="BV731" s="157"/>
      <c r="BW731" s="157"/>
      <c r="BX731" s="157"/>
      <c r="BY731" s="157"/>
      <c r="BZ731" s="157"/>
      <c r="CA731" s="157"/>
      <c r="CB731" s="157"/>
      <c r="CC731" s="157"/>
      <c r="CD731" s="157"/>
      <c r="CE731" s="157"/>
      <c r="CF731" s="157"/>
      <c r="CG731" s="157" t="s">
        <v>484</v>
      </c>
      <c r="CH731" s="157"/>
      <c r="CI731" s="157"/>
      <c r="CJ731" s="157"/>
      <c r="CK731" s="531"/>
      <c r="CL731" s="157"/>
      <c r="CM731" s="145" t="s">
        <v>500</v>
      </c>
      <c r="CN731" s="157"/>
      <c r="CO731" s="157"/>
      <c r="CP731" s="157"/>
      <c r="CQ731" s="157"/>
      <c r="CR731" s="157"/>
      <c r="CS731" s="157"/>
      <c r="CT731" s="157"/>
      <c r="CU731" s="157"/>
      <c r="CV731" s="157"/>
      <c r="CW731" s="157"/>
      <c r="CX731" s="157"/>
      <c r="CY731" s="157"/>
      <c r="CZ731" s="157"/>
      <c r="DA731" s="157"/>
      <c r="DB731" s="157"/>
      <c r="DC731" s="157"/>
      <c r="DD731" s="157"/>
      <c r="DE731" s="157"/>
      <c r="DF731" s="157"/>
      <c r="DG731" s="157"/>
      <c r="DH731" s="157"/>
      <c r="DI731" s="157"/>
      <c r="DJ731" s="157"/>
      <c r="DK731" s="157"/>
      <c r="DL731" s="157"/>
      <c r="DM731" s="157"/>
      <c r="DN731" s="157"/>
      <c r="DO731" s="157"/>
      <c r="DP731" s="157"/>
      <c r="DQ731" s="157"/>
      <c r="DR731" s="157"/>
      <c r="DS731" s="157"/>
      <c r="DT731" s="157"/>
      <c r="DU731" s="157"/>
      <c r="DV731" s="157"/>
      <c r="DW731" s="157"/>
      <c r="DX731" s="157"/>
      <c r="DY731" s="157"/>
      <c r="DZ731" s="157"/>
      <c r="EA731" s="157"/>
      <c r="EB731" s="157"/>
      <c r="EC731" s="157"/>
      <c r="ED731" s="157"/>
      <c r="EE731" s="157"/>
    </row>
    <row r="732" spans="1:135" ht="9.75" customHeight="1">
      <c r="A732" s="157"/>
      <c r="B732" s="157"/>
      <c r="C732" s="157"/>
      <c r="D732" s="157"/>
      <c r="E732" s="157"/>
      <c r="F732" s="157"/>
      <c r="G732" s="157"/>
      <c r="H732" s="157"/>
      <c r="I732" s="494"/>
      <c r="J732" s="494"/>
      <c r="K732" s="494"/>
      <c r="L732" s="494"/>
      <c r="M732" s="494"/>
      <c r="N732" s="494"/>
      <c r="O732" s="494"/>
      <c r="P732" s="494"/>
      <c r="Q732" s="494"/>
      <c r="R732" s="494"/>
      <c r="S732" s="494"/>
      <c r="T732" s="494"/>
      <c r="U732" s="494"/>
      <c r="V732" s="494"/>
      <c r="W732" s="494"/>
      <c r="X732" s="494"/>
      <c r="Y732" s="494"/>
      <c r="Z732" s="494"/>
      <c r="AA732" s="494"/>
      <c r="AB732" s="494"/>
      <c r="AH732" s="492"/>
      <c r="AI732" s="157"/>
      <c r="AJ732" s="157"/>
      <c r="AK732" s="525"/>
      <c r="AL732" s="525"/>
      <c r="AM732" s="525"/>
      <c r="AN732" s="157"/>
      <c r="AO732" s="157"/>
      <c r="AP732" s="525"/>
      <c r="AQ732" s="525"/>
      <c r="AR732" s="525"/>
      <c r="AS732" s="525"/>
      <c r="AT732" s="525"/>
      <c r="AU732" s="525"/>
      <c r="AV732" s="525"/>
      <c r="AW732" s="525"/>
      <c r="AX732" s="525"/>
      <c r="AY732" s="525"/>
      <c r="AZ732" s="525"/>
      <c r="BA732" s="157"/>
      <c r="BB732" s="157"/>
      <c r="BC732" s="157"/>
      <c r="BD732" s="157"/>
      <c r="BE732" s="157"/>
      <c r="BF732" s="157"/>
      <c r="BG732" s="157"/>
      <c r="BH732" s="157"/>
      <c r="BI732" s="157"/>
      <c r="BJ732" s="157"/>
      <c r="BK732" s="157"/>
      <c r="BL732" s="157"/>
      <c r="BM732" s="157"/>
      <c r="BN732" s="157"/>
      <c r="BO732" s="157"/>
      <c r="BP732" s="493"/>
      <c r="BQ732" s="157"/>
      <c r="BR732" s="494"/>
      <c r="BS732" s="157"/>
      <c r="BT732" s="157"/>
      <c r="BU732" s="157"/>
      <c r="BV732" s="157"/>
      <c r="BW732" s="157"/>
      <c r="BX732" s="157"/>
      <c r="BY732" s="157"/>
      <c r="BZ732" s="157"/>
      <c r="CA732" s="157"/>
      <c r="CB732" s="157"/>
      <c r="CC732" s="157"/>
      <c r="CD732" s="157"/>
      <c r="CE732" s="157"/>
      <c r="CF732" s="157"/>
      <c r="CG732" s="157"/>
      <c r="CH732" s="157"/>
      <c r="CI732" s="157"/>
      <c r="CJ732" s="157"/>
      <c r="CK732" s="157"/>
      <c r="CL732" s="157"/>
      <c r="CM732" s="145" t="s">
        <v>501</v>
      </c>
      <c r="CN732" s="157"/>
      <c r="CO732" s="157"/>
      <c r="CP732" s="157"/>
      <c r="CQ732" s="157"/>
      <c r="CR732" s="157"/>
      <c r="CS732" s="157"/>
      <c r="CT732" s="157"/>
      <c r="CU732" s="157"/>
      <c r="CV732" s="157"/>
      <c r="CW732" s="157"/>
      <c r="CX732" s="157"/>
      <c r="CY732" s="157"/>
      <c r="CZ732" s="157"/>
      <c r="DA732" s="157"/>
      <c r="DB732" s="157"/>
      <c r="DC732" s="157"/>
      <c r="DD732" s="157"/>
      <c r="DE732" s="157"/>
      <c r="DF732" s="157"/>
      <c r="DG732" s="157"/>
      <c r="DH732" s="157"/>
      <c r="DI732" s="157"/>
      <c r="DJ732" s="157"/>
      <c r="DK732" s="157"/>
      <c r="DL732" s="157"/>
      <c r="DM732" s="157"/>
      <c r="DN732" s="157"/>
      <c r="DO732" s="157"/>
      <c r="DP732" s="157"/>
      <c r="DQ732" s="157"/>
      <c r="DR732" s="157"/>
      <c r="DS732" s="157"/>
      <c r="DT732" s="157"/>
      <c r="DU732" s="157"/>
      <c r="DV732" s="157"/>
      <c r="DW732" s="157"/>
      <c r="DX732" s="157"/>
      <c r="DY732" s="157"/>
      <c r="DZ732" s="157"/>
      <c r="EA732" s="157"/>
      <c r="EB732" s="157"/>
      <c r="EC732" s="157"/>
      <c r="ED732" s="157"/>
      <c r="EE732" s="157"/>
    </row>
    <row r="733" spans="1:135" ht="9.75" customHeight="1">
      <c r="A733" s="157"/>
      <c r="B733" s="157"/>
      <c r="C733" s="157"/>
      <c r="D733" s="157"/>
      <c r="E733" s="157"/>
      <c r="F733" s="157"/>
      <c r="G733" s="157"/>
      <c r="H733" s="157"/>
      <c r="I733" s="494"/>
      <c r="J733" s="494"/>
      <c r="K733" s="494"/>
      <c r="L733" s="494"/>
      <c r="M733" s="494"/>
      <c r="N733" s="494"/>
      <c r="O733" s="494"/>
      <c r="P733" s="494"/>
      <c r="Q733" s="494"/>
      <c r="R733" s="494"/>
      <c r="S733" s="494"/>
      <c r="T733" s="494"/>
      <c r="U733" s="494"/>
      <c r="V733" s="494"/>
      <c r="W733" s="494"/>
      <c r="X733" s="494"/>
      <c r="Y733" s="494"/>
      <c r="Z733" s="494"/>
      <c r="AA733" s="494"/>
      <c r="AB733" s="494"/>
      <c r="AH733" s="492"/>
      <c r="AI733" s="157"/>
      <c r="AJ733" s="157"/>
      <c r="AK733" s="525"/>
      <c r="AL733" s="525"/>
      <c r="AM733" s="525"/>
      <c r="AN733" s="157"/>
      <c r="AO733" s="157"/>
      <c r="AP733" s="525"/>
      <c r="AQ733" s="525"/>
      <c r="AR733" s="525"/>
      <c r="AS733" s="525"/>
      <c r="AT733" s="525"/>
      <c r="AU733" s="525"/>
      <c r="AV733" s="525"/>
      <c r="AW733" s="525"/>
      <c r="AX733" s="525"/>
      <c r="AY733" s="525"/>
      <c r="AZ733" s="525"/>
      <c r="BA733" s="157"/>
      <c r="BB733" s="157"/>
      <c r="BC733" s="157"/>
      <c r="BD733" s="157"/>
      <c r="BE733" s="157"/>
      <c r="BF733" s="157"/>
      <c r="BG733" s="157"/>
      <c r="BH733" s="157"/>
      <c r="BI733" s="157"/>
      <c r="BJ733" s="157"/>
      <c r="BK733" s="157"/>
      <c r="BL733" s="157"/>
      <c r="BM733" s="157"/>
      <c r="BN733" s="157"/>
      <c r="BO733" s="157"/>
      <c r="BP733" s="493"/>
      <c r="BQ733" s="157"/>
      <c r="BR733" s="494"/>
      <c r="BS733" s="157"/>
      <c r="BT733" s="157"/>
      <c r="BU733" s="157"/>
      <c r="BV733" s="157"/>
      <c r="BW733" s="157"/>
      <c r="BX733" s="157"/>
      <c r="BY733" s="157"/>
      <c r="BZ733" s="157"/>
      <c r="CA733" s="157"/>
      <c r="CB733" s="157"/>
      <c r="CC733" s="157"/>
      <c r="CD733" s="157"/>
      <c r="CE733" s="157"/>
      <c r="CF733" s="157"/>
      <c r="CG733" s="157"/>
      <c r="CH733" s="157"/>
      <c r="CI733" s="157"/>
      <c r="CJ733" s="157"/>
      <c r="CK733" s="157"/>
      <c r="CL733" s="157"/>
      <c r="CM733" s="145" t="s">
        <v>502</v>
      </c>
      <c r="CN733" s="157"/>
      <c r="CO733" s="157"/>
      <c r="CP733" s="157"/>
      <c r="CQ733" s="157"/>
      <c r="CR733" s="157"/>
      <c r="CS733" s="157"/>
      <c r="CT733" s="157"/>
      <c r="CU733" s="157"/>
      <c r="CV733" s="157"/>
      <c r="CW733" s="157"/>
      <c r="CX733" s="157"/>
      <c r="CY733" s="157"/>
      <c r="CZ733" s="157"/>
      <c r="DA733" s="157"/>
      <c r="DB733" s="157"/>
      <c r="DC733" s="157"/>
      <c r="DD733" s="157"/>
      <c r="DE733" s="157"/>
      <c r="DF733" s="157"/>
      <c r="DG733" s="157"/>
      <c r="DH733" s="157"/>
      <c r="DI733" s="157"/>
      <c r="DJ733" s="157"/>
      <c r="DK733" s="157"/>
      <c r="DL733" s="157"/>
      <c r="DM733" s="157"/>
      <c r="DN733" s="157"/>
      <c r="DO733" s="157"/>
      <c r="DP733" s="157"/>
      <c r="DQ733" s="157"/>
      <c r="DR733" s="157"/>
      <c r="DS733" s="157"/>
      <c r="DT733" s="157"/>
      <c r="DU733" s="157"/>
      <c r="DV733" s="157"/>
      <c r="DW733" s="157"/>
      <c r="DX733" s="157"/>
      <c r="DY733" s="157"/>
      <c r="DZ733" s="157"/>
      <c r="EA733" s="157"/>
      <c r="EB733" s="157"/>
      <c r="EC733" s="157"/>
      <c r="ED733" s="157"/>
      <c r="EE733" s="157"/>
    </row>
    <row r="734" spans="1:135" ht="9.75" customHeight="1">
      <c r="A734" s="157"/>
      <c r="B734" s="157"/>
      <c r="C734" s="157"/>
      <c r="D734" s="157"/>
      <c r="E734" s="157"/>
      <c r="F734" s="157"/>
      <c r="G734" s="157"/>
      <c r="H734" s="157"/>
      <c r="I734" s="494"/>
      <c r="J734" s="494"/>
      <c r="K734" s="494"/>
      <c r="L734" s="494"/>
      <c r="M734" s="494"/>
      <c r="N734" s="494"/>
      <c r="O734" s="494"/>
      <c r="P734" s="494"/>
      <c r="Q734" s="494"/>
      <c r="R734" s="494"/>
      <c r="S734" s="494"/>
      <c r="T734" s="494"/>
      <c r="U734" s="494"/>
      <c r="V734" s="494"/>
      <c r="W734" s="494"/>
      <c r="X734" s="494"/>
      <c r="Y734" s="494"/>
      <c r="Z734" s="494"/>
      <c r="AA734" s="494"/>
      <c r="AB734" s="494"/>
      <c r="AH734" s="492"/>
      <c r="AI734" s="157"/>
      <c r="AJ734" s="157"/>
      <c r="AK734" s="525"/>
      <c r="AL734" s="525"/>
      <c r="AM734" s="525"/>
      <c r="AN734" s="157"/>
      <c r="AO734" s="157"/>
      <c r="AP734" s="525"/>
      <c r="AQ734" s="525"/>
      <c r="AR734" s="525"/>
      <c r="AS734" s="525"/>
      <c r="AT734" s="525"/>
      <c r="AU734" s="525"/>
      <c r="AV734" s="525"/>
      <c r="AW734" s="525"/>
      <c r="AX734" s="525"/>
      <c r="AY734" s="525"/>
      <c r="AZ734" s="525"/>
      <c r="BA734" s="157"/>
      <c r="BB734" s="157"/>
      <c r="BC734" s="157"/>
      <c r="BD734" s="157"/>
      <c r="BE734" s="157"/>
      <c r="BF734" s="157"/>
      <c r="BG734" s="157"/>
      <c r="BH734" s="157"/>
      <c r="BI734" s="157"/>
      <c r="BJ734" s="157"/>
      <c r="BK734" s="157"/>
      <c r="BL734" s="157"/>
      <c r="BM734" s="157"/>
      <c r="BN734" s="157"/>
      <c r="BO734" s="157"/>
      <c r="BP734" s="493"/>
      <c r="BQ734" s="157"/>
      <c r="BR734" s="494"/>
      <c r="BS734" s="157"/>
      <c r="BT734" s="157"/>
      <c r="BU734" s="157"/>
      <c r="BV734" s="157"/>
      <c r="BW734" s="157"/>
      <c r="BX734" s="157"/>
      <c r="BY734" s="157"/>
      <c r="BZ734" s="157"/>
      <c r="CA734" s="157"/>
      <c r="CB734" s="157"/>
      <c r="CC734" s="157"/>
      <c r="CD734" s="157"/>
      <c r="CE734" s="157"/>
      <c r="CF734" s="157"/>
      <c r="CG734" s="157"/>
      <c r="CH734" s="157"/>
      <c r="CI734" s="157"/>
      <c r="CJ734" s="157"/>
      <c r="CK734" s="157"/>
      <c r="CL734" s="157"/>
      <c r="CM734" s="145" t="s">
        <v>503</v>
      </c>
      <c r="CN734" s="157"/>
      <c r="CO734" s="157"/>
      <c r="CP734" s="157"/>
      <c r="CQ734" s="157"/>
      <c r="CR734" s="157"/>
      <c r="CS734" s="157"/>
      <c r="CT734" s="157"/>
      <c r="CU734" s="157"/>
      <c r="CV734" s="157"/>
      <c r="CW734" s="157"/>
      <c r="CX734" s="157"/>
      <c r="CY734" s="157"/>
      <c r="CZ734" s="157"/>
      <c r="DA734" s="157"/>
      <c r="DB734" s="157"/>
      <c r="DC734" s="157"/>
      <c r="DD734" s="157"/>
      <c r="DE734" s="157"/>
      <c r="DF734" s="157"/>
      <c r="DG734" s="157"/>
      <c r="DH734" s="157"/>
      <c r="DI734" s="157"/>
      <c r="DJ734" s="157"/>
      <c r="DK734" s="157"/>
      <c r="DL734" s="157"/>
      <c r="DM734" s="157"/>
      <c r="DN734" s="157"/>
      <c r="DO734" s="157"/>
      <c r="DP734" s="157"/>
      <c r="DQ734" s="157"/>
      <c r="DR734" s="157"/>
      <c r="DS734" s="157"/>
      <c r="DT734" s="157"/>
      <c r="DU734" s="157"/>
      <c r="DV734" s="157"/>
      <c r="DW734" s="157"/>
      <c r="DX734" s="157"/>
      <c r="DY734" s="157"/>
      <c r="DZ734" s="157"/>
      <c r="EA734" s="157"/>
      <c r="EB734" s="157"/>
      <c r="EC734" s="157"/>
      <c r="ED734" s="157"/>
      <c r="EE734" s="157"/>
    </row>
    <row r="735" spans="1:135" ht="9.75" customHeight="1">
      <c r="A735" s="157"/>
      <c r="B735" s="157"/>
      <c r="C735" s="157"/>
      <c r="D735" s="157"/>
      <c r="E735" s="157"/>
      <c r="F735" s="157"/>
      <c r="G735" s="157"/>
      <c r="H735" s="157"/>
      <c r="I735" s="494"/>
      <c r="J735" s="494"/>
      <c r="K735" s="494"/>
      <c r="L735" s="494"/>
      <c r="M735" s="494"/>
      <c r="N735" s="494"/>
      <c r="O735" s="494"/>
      <c r="P735" s="494"/>
      <c r="Q735" s="494"/>
      <c r="R735" s="494"/>
      <c r="S735" s="494"/>
      <c r="T735" s="494"/>
      <c r="U735" s="494"/>
      <c r="V735" s="494"/>
      <c r="W735" s="494"/>
      <c r="X735" s="494"/>
      <c r="Y735" s="494"/>
      <c r="Z735" s="494"/>
      <c r="AA735" s="494"/>
      <c r="AB735" s="494"/>
      <c r="AH735" s="492"/>
      <c r="AI735" s="157"/>
      <c r="AJ735" s="157"/>
      <c r="AK735" s="525"/>
      <c r="AL735" s="525"/>
      <c r="AM735" s="525"/>
      <c r="AN735" s="157"/>
      <c r="AO735" s="157"/>
      <c r="AP735" s="525"/>
      <c r="AQ735" s="525"/>
      <c r="AR735" s="525"/>
      <c r="AS735" s="525"/>
      <c r="AT735" s="525"/>
      <c r="AU735" s="525"/>
      <c r="AV735" s="525"/>
      <c r="AW735" s="525"/>
      <c r="AX735" s="525"/>
      <c r="AY735" s="525"/>
      <c r="AZ735" s="525"/>
      <c r="BA735" s="157"/>
      <c r="BB735" s="157"/>
      <c r="BC735" s="157"/>
      <c r="BD735" s="157"/>
      <c r="BE735" s="157"/>
      <c r="BF735" s="157"/>
      <c r="BG735" s="157"/>
      <c r="BH735" s="157"/>
      <c r="BI735" s="157"/>
      <c r="BJ735" s="157"/>
      <c r="BK735" s="157"/>
      <c r="BL735" s="157"/>
      <c r="BM735" s="157"/>
      <c r="BN735" s="157"/>
      <c r="BO735" s="157"/>
      <c r="BP735" s="493"/>
      <c r="BQ735" s="157"/>
      <c r="BR735" s="494"/>
      <c r="BS735" s="157"/>
      <c r="BT735" s="157"/>
      <c r="BU735" s="157"/>
      <c r="BV735" s="157"/>
      <c r="BW735" s="157"/>
      <c r="BX735" s="157"/>
      <c r="BY735" s="157"/>
      <c r="BZ735" s="157"/>
      <c r="CA735" s="157"/>
      <c r="CB735" s="157"/>
      <c r="CC735" s="157"/>
      <c r="CD735" s="157"/>
      <c r="CE735" s="157"/>
      <c r="CF735" s="157"/>
      <c r="CG735" s="157"/>
      <c r="CH735" s="157"/>
      <c r="CI735" s="157"/>
      <c r="CJ735" s="157"/>
      <c r="CK735" s="157"/>
      <c r="CL735" s="157"/>
      <c r="CM735" s="145" t="s">
        <v>504</v>
      </c>
      <c r="CN735" s="157"/>
      <c r="CO735" s="157"/>
      <c r="CP735" s="157"/>
      <c r="CQ735" s="157"/>
      <c r="CR735" s="157"/>
      <c r="CS735" s="157"/>
      <c r="CT735" s="157"/>
      <c r="CU735" s="157"/>
      <c r="CV735" s="157"/>
      <c r="CW735" s="157"/>
      <c r="CX735" s="157"/>
      <c r="CY735" s="157"/>
      <c r="CZ735" s="157"/>
      <c r="DA735" s="157"/>
      <c r="DB735" s="157"/>
      <c r="DC735" s="157"/>
      <c r="DD735" s="157"/>
      <c r="DE735" s="157"/>
      <c r="DF735" s="157"/>
      <c r="DG735" s="157"/>
      <c r="DH735" s="157"/>
      <c r="DI735" s="157"/>
      <c r="DJ735" s="157"/>
      <c r="DK735" s="157"/>
      <c r="DL735" s="157"/>
      <c r="DM735" s="157"/>
      <c r="DN735" s="157"/>
      <c r="DO735" s="157"/>
      <c r="DP735" s="157"/>
      <c r="DQ735" s="157"/>
      <c r="DR735" s="157"/>
      <c r="DS735" s="157"/>
      <c r="DT735" s="157"/>
      <c r="DU735" s="157"/>
      <c r="DV735" s="157"/>
      <c r="DW735" s="157"/>
      <c r="DX735" s="157"/>
      <c r="DY735" s="157"/>
      <c r="DZ735" s="157"/>
      <c r="EA735" s="157"/>
      <c r="EB735" s="157"/>
      <c r="EC735" s="157"/>
      <c r="ED735" s="157"/>
      <c r="EE735" s="157"/>
    </row>
    <row r="736" spans="1:135" ht="9.75" customHeight="1">
      <c r="A736" s="157"/>
      <c r="B736" s="157"/>
      <c r="C736" s="157"/>
      <c r="D736" s="157"/>
      <c r="E736" s="157"/>
      <c r="F736" s="157"/>
      <c r="G736" s="157"/>
      <c r="H736" s="157"/>
      <c r="I736" s="494"/>
      <c r="J736" s="494"/>
      <c r="K736" s="494"/>
      <c r="L736" s="494"/>
      <c r="M736" s="494"/>
      <c r="N736" s="494"/>
      <c r="O736" s="494"/>
      <c r="P736" s="494"/>
      <c r="Q736" s="494"/>
      <c r="R736" s="494"/>
      <c r="S736" s="494"/>
      <c r="T736" s="494"/>
      <c r="U736" s="494"/>
      <c r="V736" s="494"/>
      <c r="W736" s="494"/>
      <c r="X736" s="494"/>
      <c r="Y736" s="494"/>
      <c r="Z736" s="494"/>
      <c r="AA736" s="494"/>
      <c r="AB736" s="494"/>
      <c r="AH736" s="492"/>
      <c r="AI736" s="157"/>
      <c r="AJ736" s="157"/>
      <c r="AK736" s="525"/>
      <c r="AL736" s="525"/>
      <c r="AM736" s="525"/>
      <c r="AN736" s="157"/>
      <c r="AO736" s="157"/>
      <c r="AP736" s="525"/>
      <c r="AQ736" s="525"/>
      <c r="AR736" s="525"/>
      <c r="AS736" s="525"/>
      <c r="AT736" s="525"/>
      <c r="AU736" s="525"/>
      <c r="AV736" s="525"/>
      <c r="AW736" s="525"/>
      <c r="AX736" s="525"/>
      <c r="AY736" s="525"/>
      <c r="AZ736" s="525"/>
      <c r="BA736" s="157"/>
      <c r="BB736" s="157"/>
      <c r="BC736" s="157"/>
      <c r="BD736" s="157"/>
      <c r="BE736" s="157"/>
      <c r="BF736" s="157"/>
      <c r="BG736" s="157"/>
      <c r="BH736" s="157"/>
      <c r="BI736" s="157"/>
      <c r="BJ736" s="157"/>
      <c r="BK736" s="157"/>
      <c r="BL736" s="157"/>
      <c r="BM736" s="157"/>
      <c r="BN736" s="157"/>
      <c r="BO736" s="157"/>
      <c r="BP736" s="493"/>
      <c r="BQ736" s="157"/>
      <c r="BR736" s="494"/>
      <c r="BS736" s="157"/>
      <c r="BT736" s="157"/>
      <c r="BU736" s="157"/>
      <c r="BV736" s="157"/>
      <c r="BW736" s="157"/>
      <c r="BX736" s="157"/>
      <c r="BY736" s="157"/>
      <c r="BZ736" s="157"/>
      <c r="CA736" s="157"/>
      <c r="CB736" s="157"/>
      <c r="CC736" s="157"/>
      <c r="CD736" s="157"/>
      <c r="CE736" s="157"/>
      <c r="CF736" s="157"/>
      <c r="CG736" s="157"/>
      <c r="CH736" s="157"/>
      <c r="CI736" s="157"/>
      <c r="CJ736" s="157"/>
      <c r="CK736" s="157"/>
      <c r="CL736" s="157"/>
      <c r="CM736" s="145" t="s">
        <v>505</v>
      </c>
      <c r="CN736" s="157"/>
      <c r="CO736" s="157"/>
      <c r="CP736" s="157"/>
      <c r="CQ736" s="157"/>
      <c r="CR736" s="157"/>
      <c r="CS736" s="157"/>
      <c r="CT736" s="157"/>
      <c r="CU736" s="157"/>
      <c r="CV736" s="157"/>
      <c r="CW736" s="157"/>
      <c r="CX736" s="157"/>
      <c r="CY736" s="157"/>
      <c r="CZ736" s="157"/>
      <c r="DA736" s="157"/>
      <c r="DB736" s="157"/>
      <c r="DC736" s="157"/>
      <c r="DD736" s="157"/>
      <c r="DE736" s="157"/>
      <c r="DF736" s="157"/>
      <c r="DG736" s="157"/>
      <c r="DH736" s="157"/>
      <c r="DI736" s="157"/>
      <c r="DJ736" s="157"/>
      <c r="DK736" s="157"/>
      <c r="DL736" s="157"/>
      <c r="DM736" s="157"/>
      <c r="DN736" s="157"/>
      <c r="DO736" s="157"/>
      <c r="DP736" s="157"/>
      <c r="DQ736" s="157"/>
      <c r="DR736" s="157"/>
      <c r="DS736" s="157"/>
      <c r="DT736" s="157"/>
      <c r="DU736" s="157"/>
      <c r="DV736" s="157"/>
      <c r="DW736" s="157"/>
      <c r="DX736" s="157"/>
      <c r="DY736" s="157"/>
      <c r="DZ736" s="157"/>
      <c r="EA736" s="157"/>
      <c r="EB736" s="157"/>
      <c r="EC736" s="157"/>
      <c r="ED736" s="157"/>
      <c r="EE736" s="157"/>
    </row>
    <row r="737" spans="1:135" ht="9.75" customHeight="1">
      <c r="A737" s="157"/>
      <c r="B737" s="157"/>
      <c r="C737" s="157"/>
      <c r="D737" s="157"/>
      <c r="E737" s="157"/>
      <c r="F737" s="157"/>
      <c r="G737" s="157"/>
      <c r="H737" s="157"/>
      <c r="I737" s="494"/>
      <c r="J737" s="494"/>
      <c r="K737" s="494"/>
      <c r="L737" s="494"/>
      <c r="M737" s="494"/>
      <c r="N737" s="494"/>
      <c r="O737" s="494"/>
      <c r="P737" s="494"/>
      <c r="Q737" s="494"/>
      <c r="R737" s="494"/>
      <c r="S737" s="494"/>
      <c r="T737" s="494"/>
      <c r="U737" s="494"/>
      <c r="V737" s="494"/>
      <c r="W737" s="494"/>
      <c r="X737" s="494"/>
      <c r="Y737" s="494"/>
      <c r="Z737" s="494"/>
      <c r="AA737" s="494"/>
      <c r="AB737" s="494"/>
      <c r="AH737" s="492"/>
      <c r="AI737" s="157"/>
      <c r="AJ737" s="157"/>
      <c r="AK737" s="525"/>
      <c r="AL737" s="525"/>
      <c r="AM737" s="525"/>
      <c r="AN737" s="157"/>
      <c r="AO737" s="157"/>
      <c r="AP737" s="525"/>
      <c r="AQ737" s="525"/>
      <c r="AR737" s="525"/>
      <c r="AS737" s="525"/>
      <c r="AT737" s="525"/>
      <c r="AU737" s="525"/>
      <c r="AV737" s="525"/>
      <c r="AW737" s="525"/>
      <c r="AX737" s="525"/>
      <c r="AY737" s="525"/>
      <c r="AZ737" s="525"/>
      <c r="BA737" s="157"/>
      <c r="BB737" s="157"/>
      <c r="BC737" s="157"/>
      <c r="BD737" s="157"/>
      <c r="BE737" s="157"/>
      <c r="BF737" s="157"/>
      <c r="BG737" s="157"/>
      <c r="BH737" s="157"/>
      <c r="BI737" s="157"/>
      <c r="BJ737" s="157"/>
      <c r="BK737" s="157"/>
      <c r="BL737" s="157"/>
      <c r="BM737" s="157"/>
      <c r="BN737" s="157"/>
      <c r="BO737" s="157"/>
      <c r="BP737" s="493"/>
      <c r="BQ737" s="157"/>
      <c r="BR737" s="494"/>
      <c r="BS737" s="157"/>
      <c r="BT737" s="157"/>
      <c r="BU737" s="157"/>
      <c r="BV737" s="157"/>
      <c r="BW737" s="157"/>
      <c r="BX737" s="157"/>
      <c r="BY737" s="157"/>
      <c r="BZ737" s="157"/>
      <c r="CA737" s="157"/>
      <c r="CB737" s="157"/>
      <c r="CC737" s="157"/>
      <c r="CD737" s="157"/>
      <c r="CE737" s="157"/>
      <c r="CF737" s="157"/>
      <c r="CG737" s="157"/>
      <c r="CH737" s="157"/>
      <c r="CI737" s="157"/>
      <c r="CJ737" s="157"/>
      <c r="CK737" s="157"/>
      <c r="CL737" s="157"/>
      <c r="CM737" s="145" t="s">
        <v>506</v>
      </c>
      <c r="CN737" s="157"/>
      <c r="CO737" s="157"/>
      <c r="CP737" s="157"/>
      <c r="CQ737" s="157"/>
      <c r="CR737" s="157"/>
      <c r="CS737" s="157"/>
      <c r="CT737" s="157"/>
      <c r="CU737" s="157"/>
      <c r="CV737" s="157"/>
      <c r="CW737" s="157"/>
      <c r="CX737" s="157"/>
      <c r="CY737" s="157"/>
      <c r="CZ737" s="157"/>
      <c r="DA737" s="157"/>
      <c r="DB737" s="157"/>
      <c r="DC737" s="157"/>
      <c r="DD737" s="157"/>
      <c r="DE737" s="157"/>
      <c r="DF737" s="157"/>
      <c r="DG737" s="157"/>
      <c r="DH737" s="157"/>
      <c r="DI737" s="157"/>
      <c r="DJ737" s="157"/>
      <c r="DK737" s="157"/>
      <c r="DL737" s="157"/>
      <c r="DM737" s="157"/>
      <c r="DN737" s="157"/>
      <c r="DO737" s="157"/>
      <c r="DP737" s="157"/>
      <c r="DQ737" s="157"/>
      <c r="DR737" s="157"/>
      <c r="DS737" s="157"/>
      <c r="DT737" s="157"/>
      <c r="DU737" s="157"/>
      <c r="DV737" s="157"/>
      <c r="DW737" s="157"/>
      <c r="DX737" s="157"/>
      <c r="DY737" s="157"/>
      <c r="DZ737" s="157"/>
      <c r="EA737" s="157"/>
      <c r="EB737" s="157"/>
      <c r="EC737" s="157"/>
      <c r="ED737" s="157"/>
      <c r="EE737" s="157"/>
    </row>
    <row r="738" spans="1:135" ht="9.75" customHeight="1">
      <c r="A738" s="157"/>
      <c r="B738" s="157"/>
      <c r="C738" s="157"/>
      <c r="D738" s="157"/>
      <c r="E738" s="157"/>
      <c r="F738" s="157"/>
      <c r="G738" s="157"/>
      <c r="H738" s="157"/>
      <c r="I738" s="494"/>
      <c r="J738" s="494"/>
      <c r="K738" s="494"/>
      <c r="L738" s="494"/>
      <c r="M738" s="494"/>
      <c r="N738" s="494"/>
      <c r="O738" s="494"/>
      <c r="P738" s="494"/>
      <c r="Q738" s="494"/>
      <c r="R738" s="494"/>
      <c r="S738" s="494"/>
      <c r="T738" s="494"/>
      <c r="U738" s="494"/>
      <c r="V738" s="494"/>
      <c r="W738" s="494"/>
      <c r="X738" s="494"/>
      <c r="Y738" s="494"/>
      <c r="Z738" s="494"/>
      <c r="AA738" s="494"/>
      <c r="AB738" s="494"/>
      <c r="AH738" s="492"/>
      <c r="AI738" s="157"/>
      <c r="AJ738" s="157"/>
      <c r="AK738" s="525"/>
      <c r="AL738" s="525"/>
      <c r="AM738" s="525"/>
      <c r="AN738" s="157"/>
      <c r="AO738" s="157"/>
      <c r="AP738" s="525"/>
      <c r="AQ738" s="525"/>
      <c r="AR738" s="525"/>
      <c r="AS738" s="525"/>
      <c r="AT738" s="525"/>
      <c r="AU738" s="525"/>
      <c r="AV738" s="525"/>
      <c r="AW738" s="525"/>
      <c r="AX738" s="525"/>
      <c r="AY738" s="525"/>
      <c r="AZ738" s="525"/>
      <c r="BA738" s="157"/>
      <c r="BB738" s="157"/>
      <c r="BC738" s="157"/>
      <c r="BD738" s="157"/>
      <c r="BE738" s="157"/>
      <c r="BF738" s="157"/>
      <c r="BG738" s="157"/>
      <c r="BH738" s="157"/>
      <c r="BI738" s="157"/>
      <c r="BJ738" s="157"/>
      <c r="BK738" s="157"/>
      <c r="BL738" s="157"/>
      <c r="BM738" s="157"/>
      <c r="BN738" s="157"/>
      <c r="BO738" s="157"/>
      <c r="BP738" s="493"/>
      <c r="BQ738" s="157"/>
      <c r="BR738" s="494"/>
      <c r="BS738" s="157"/>
      <c r="BT738" s="157"/>
      <c r="BU738" s="157"/>
      <c r="BV738" s="157"/>
      <c r="BW738" s="157"/>
      <c r="BX738" s="157"/>
      <c r="BY738" s="157"/>
      <c r="BZ738" s="157"/>
      <c r="CA738" s="157"/>
      <c r="CB738" s="157"/>
      <c r="CC738" s="157"/>
      <c r="CD738" s="157"/>
      <c r="CE738" s="157"/>
      <c r="CF738" s="157"/>
      <c r="CG738" s="157"/>
      <c r="CH738" s="157"/>
      <c r="CI738" s="157"/>
      <c r="CJ738" s="157"/>
      <c r="CK738" s="157"/>
      <c r="CL738" s="157"/>
      <c r="CM738" s="145" t="s">
        <v>507</v>
      </c>
      <c r="CN738" s="157"/>
      <c r="CO738" s="157"/>
      <c r="CP738" s="157"/>
      <c r="CQ738" s="157"/>
      <c r="CR738" s="157"/>
      <c r="CS738" s="157"/>
      <c r="CT738" s="157"/>
      <c r="CU738" s="157"/>
      <c r="CV738" s="157"/>
      <c r="CW738" s="157"/>
      <c r="CX738" s="157"/>
      <c r="CY738" s="157"/>
      <c r="CZ738" s="157"/>
      <c r="DA738" s="157"/>
      <c r="DB738" s="157"/>
      <c r="DC738" s="157"/>
      <c r="DD738" s="157"/>
      <c r="DE738" s="157"/>
      <c r="DF738" s="157"/>
      <c r="DG738" s="157"/>
      <c r="DH738" s="157"/>
      <c r="DI738" s="157"/>
      <c r="DJ738" s="157"/>
      <c r="DK738" s="157"/>
      <c r="DL738" s="157"/>
      <c r="DM738" s="157"/>
      <c r="DN738" s="157"/>
      <c r="DO738" s="157"/>
      <c r="DP738" s="157"/>
      <c r="DQ738" s="157"/>
      <c r="DR738" s="157"/>
      <c r="DS738" s="157"/>
      <c r="DT738" s="157"/>
      <c r="DU738" s="157"/>
      <c r="DV738" s="157"/>
      <c r="DW738" s="157"/>
      <c r="DX738" s="157"/>
      <c r="DY738" s="157"/>
      <c r="DZ738" s="157"/>
      <c r="EA738" s="157"/>
      <c r="EB738" s="157"/>
      <c r="EC738" s="157"/>
      <c r="ED738" s="157"/>
      <c r="EE738" s="157"/>
    </row>
    <row r="739" spans="1:135" ht="9.75" customHeight="1">
      <c r="A739" s="157"/>
      <c r="B739" s="157"/>
      <c r="C739" s="157"/>
      <c r="D739" s="157"/>
      <c r="E739" s="157"/>
      <c r="F739" s="157"/>
      <c r="G739" s="157"/>
      <c r="H739" s="157"/>
      <c r="I739" s="494"/>
      <c r="J739" s="494"/>
      <c r="K739" s="494"/>
      <c r="L739" s="494"/>
      <c r="M739" s="494"/>
      <c r="N739" s="494"/>
      <c r="O739" s="494"/>
      <c r="P739" s="494"/>
      <c r="Q739" s="494"/>
      <c r="R739" s="494"/>
      <c r="S739" s="494"/>
      <c r="T739" s="494"/>
      <c r="U739" s="494"/>
      <c r="V739" s="494"/>
      <c r="W739" s="494"/>
      <c r="X739" s="494"/>
      <c r="Y739" s="494"/>
      <c r="Z739" s="494"/>
      <c r="AA739" s="494"/>
      <c r="AB739" s="494"/>
      <c r="AH739" s="492"/>
      <c r="AI739" s="157"/>
      <c r="AJ739" s="157"/>
      <c r="AK739" s="525"/>
      <c r="AL739" s="525"/>
      <c r="AM739" s="525"/>
      <c r="AN739" s="157"/>
      <c r="AO739" s="157"/>
      <c r="AP739" s="525"/>
      <c r="AQ739" s="525"/>
      <c r="AR739" s="525"/>
      <c r="AS739" s="525"/>
      <c r="AT739" s="525"/>
      <c r="AU739" s="525"/>
      <c r="AV739" s="525"/>
      <c r="AW739" s="525"/>
      <c r="AX739" s="525"/>
      <c r="AY739" s="525"/>
      <c r="AZ739" s="525"/>
      <c r="BA739" s="157"/>
      <c r="BB739" s="157"/>
      <c r="BC739" s="157"/>
      <c r="BD739" s="157"/>
      <c r="BE739" s="157"/>
      <c r="BF739" s="157"/>
      <c r="BG739" s="157"/>
      <c r="BH739" s="157"/>
      <c r="BI739" s="157"/>
      <c r="BJ739" s="157"/>
      <c r="BK739" s="157"/>
      <c r="BL739" s="157"/>
      <c r="BM739" s="157"/>
      <c r="BN739" s="157"/>
      <c r="BO739" s="157"/>
      <c r="BP739" s="493"/>
      <c r="BQ739" s="157"/>
      <c r="BR739" s="494"/>
      <c r="BS739" s="157"/>
      <c r="BT739" s="157"/>
      <c r="BU739" s="157"/>
      <c r="BV739" s="157"/>
      <c r="BW739" s="157"/>
      <c r="BX739" s="157"/>
      <c r="BY739" s="157"/>
      <c r="BZ739" s="157"/>
      <c r="CA739" s="157"/>
      <c r="CB739" s="157"/>
      <c r="CC739" s="157"/>
      <c r="CD739" s="157"/>
      <c r="CE739" s="157"/>
      <c r="CF739" s="157"/>
      <c r="CG739" s="157"/>
      <c r="CH739" s="157"/>
      <c r="CI739" s="157"/>
      <c r="CJ739" s="157"/>
      <c r="CK739" s="157"/>
      <c r="CL739" s="157"/>
      <c r="CM739" s="145" t="s">
        <v>508</v>
      </c>
      <c r="CN739" s="157"/>
      <c r="CO739" s="157"/>
      <c r="CP739" s="157"/>
      <c r="CQ739" s="157"/>
      <c r="CR739" s="157"/>
      <c r="CS739" s="157"/>
      <c r="CT739" s="157"/>
      <c r="CU739" s="157"/>
      <c r="CV739" s="157"/>
      <c r="CW739" s="157"/>
      <c r="CX739" s="157"/>
      <c r="CY739" s="157"/>
      <c r="CZ739" s="157"/>
      <c r="DA739" s="157"/>
      <c r="DB739" s="157"/>
      <c r="DC739" s="157"/>
      <c r="DD739" s="157"/>
      <c r="DE739" s="157"/>
      <c r="DF739" s="157"/>
      <c r="DG739" s="157"/>
      <c r="DH739" s="157"/>
      <c r="DI739" s="157"/>
      <c r="DJ739" s="157"/>
      <c r="DK739" s="157"/>
      <c r="DL739" s="157"/>
      <c r="DM739" s="157"/>
      <c r="DN739" s="157"/>
      <c r="DO739" s="157"/>
      <c r="DP739" s="157"/>
      <c r="DQ739" s="157"/>
      <c r="DR739" s="157"/>
      <c r="DS739" s="157"/>
      <c r="DT739" s="157"/>
      <c r="DU739" s="157"/>
      <c r="DV739" s="157"/>
      <c r="DW739" s="157"/>
      <c r="DX739" s="157"/>
      <c r="DY739" s="157"/>
      <c r="DZ739" s="157"/>
      <c r="EA739" s="157"/>
      <c r="EB739" s="157"/>
      <c r="EC739" s="157"/>
      <c r="ED739" s="157"/>
      <c r="EE739" s="157"/>
    </row>
    <row r="740" spans="1:135" ht="9.75" customHeight="1">
      <c r="A740" s="157"/>
      <c r="B740" s="157"/>
      <c r="C740" s="157"/>
      <c r="D740" s="157"/>
      <c r="E740" s="157"/>
      <c r="F740" s="157"/>
      <c r="G740" s="157"/>
      <c r="H740" s="157"/>
      <c r="I740" s="494"/>
      <c r="J740" s="494"/>
      <c r="K740" s="494"/>
      <c r="L740" s="494"/>
      <c r="M740" s="494"/>
      <c r="N740" s="494"/>
      <c r="O740" s="494"/>
      <c r="P740" s="494"/>
      <c r="Q740" s="494"/>
      <c r="R740" s="494"/>
      <c r="S740" s="494"/>
      <c r="T740" s="494"/>
      <c r="U740" s="494"/>
      <c r="V740" s="494"/>
      <c r="W740" s="494"/>
      <c r="X740" s="494"/>
      <c r="Y740" s="494"/>
      <c r="Z740" s="494"/>
      <c r="AA740" s="494"/>
      <c r="AB740" s="494"/>
      <c r="AH740" s="492"/>
      <c r="AI740" s="157"/>
      <c r="AJ740" s="157"/>
      <c r="AK740" s="525"/>
      <c r="AL740" s="525"/>
      <c r="AM740" s="525"/>
      <c r="AN740" s="157"/>
      <c r="AO740" s="157"/>
      <c r="AP740" s="525"/>
      <c r="AQ740" s="525"/>
      <c r="AR740" s="525"/>
      <c r="AS740" s="525"/>
      <c r="AT740" s="525"/>
      <c r="AU740" s="525"/>
      <c r="AV740" s="525"/>
      <c r="AW740" s="525"/>
      <c r="AX740" s="525"/>
      <c r="AY740" s="525"/>
      <c r="AZ740" s="525"/>
      <c r="BA740" s="157"/>
      <c r="BB740" s="157"/>
      <c r="BC740" s="157"/>
      <c r="BD740" s="157"/>
      <c r="BE740" s="157"/>
      <c r="BF740" s="157"/>
      <c r="BG740" s="157"/>
      <c r="BH740" s="157"/>
      <c r="BI740" s="157"/>
      <c r="BJ740" s="157"/>
      <c r="BK740" s="157"/>
      <c r="BL740" s="157"/>
      <c r="BM740" s="157"/>
      <c r="BN740" s="157"/>
      <c r="BO740" s="157"/>
      <c r="BP740" s="493"/>
      <c r="BQ740" s="157"/>
      <c r="BR740" s="494"/>
      <c r="BS740" s="157"/>
      <c r="BT740" s="157"/>
      <c r="BU740" s="157"/>
      <c r="BV740" s="157"/>
      <c r="BW740" s="157"/>
      <c r="BX740" s="157"/>
      <c r="BY740" s="157"/>
      <c r="BZ740" s="157"/>
      <c r="CA740" s="157"/>
      <c r="CB740" s="157"/>
      <c r="CC740" s="157"/>
      <c r="CD740" s="157"/>
      <c r="CE740" s="157"/>
      <c r="CF740" s="157"/>
      <c r="CG740" s="157"/>
      <c r="CH740" s="157"/>
      <c r="CI740" s="157"/>
      <c r="CJ740" s="157"/>
      <c r="CK740" s="157"/>
      <c r="CL740" s="157"/>
      <c r="CM740" s="145" t="s">
        <v>509</v>
      </c>
      <c r="CN740" s="157"/>
      <c r="CO740" s="157"/>
      <c r="CP740" s="157"/>
      <c r="CQ740" s="157"/>
      <c r="CR740" s="157"/>
      <c r="CS740" s="157"/>
      <c r="CT740" s="157"/>
      <c r="CU740" s="157"/>
      <c r="CV740" s="157"/>
      <c r="CW740" s="157"/>
      <c r="CX740" s="157"/>
      <c r="CY740" s="157"/>
      <c r="CZ740" s="157"/>
      <c r="DA740" s="157"/>
      <c r="DB740" s="157"/>
      <c r="DC740" s="157"/>
      <c r="DD740" s="157"/>
      <c r="DE740" s="157"/>
      <c r="DF740" s="157"/>
      <c r="DG740" s="157"/>
      <c r="DH740" s="157"/>
      <c r="DI740" s="157"/>
      <c r="DJ740" s="157"/>
      <c r="DK740" s="157"/>
      <c r="DL740" s="157"/>
      <c r="DM740" s="157"/>
      <c r="DN740" s="157"/>
      <c r="DO740" s="157"/>
      <c r="DP740" s="157"/>
      <c r="DQ740" s="157"/>
      <c r="DR740" s="157"/>
      <c r="DS740" s="157"/>
      <c r="DT740" s="157"/>
      <c r="DU740" s="157"/>
      <c r="DV740" s="157"/>
      <c r="DW740" s="157"/>
      <c r="DX740" s="157"/>
      <c r="DY740" s="157"/>
      <c r="DZ740" s="157"/>
      <c r="EA740" s="157"/>
      <c r="EB740" s="157"/>
      <c r="EC740" s="157"/>
      <c r="ED740" s="157"/>
      <c r="EE740" s="157"/>
    </row>
    <row r="741" spans="1:135" ht="9.75" customHeight="1">
      <c r="A741" s="157"/>
      <c r="B741" s="157"/>
      <c r="C741" s="157"/>
      <c r="D741" s="157"/>
      <c r="E741" s="157"/>
      <c r="F741" s="157"/>
      <c r="G741" s="157"/>
      <c r="H741" s="157"/>
      <c r="I741" s="494"/>
      <c r="J741" s="494"/>
      <c r="K741" s="494"/>
      <c r="L741" s="494"/>
      <c r="M741" s="494"/>
      <c r="N741" s="494"/>
      <c r="O741" s="494"/>
      <c r="P741" s="494"/>
      <c r="Q741" s="494"/>
      <c r="R741" s="494"/>
      <c r="S741" s="494"/>
      <c r="T741" s="494"/>
      <c r="U741" s="494"/>
      <c r="V741" s="494"/>
      <c r="W741" s="494"/>
      <c r="X741" s="494"/>
      <c r="Y741" s="494"/>
      <c r="Z741" s="494"/>
      <c r="AA741" s="494"/>
      <c r="AB741" s="494"/>
      <c r="AH741" s="492"/>
      <c r="AI741" s="157"/>
      <c r="AJ741" s="157"/>
      <c r="AK741" s="525"/>
      <c r="AL741" s="525"/>
      <c r="AM741" s="525"/>
      <c r="AN741" s="157"/>
      <c r="AO741" s="157"/>
      <c r="AP741" s="525"/>
      <c r="AQ741" s="525"/>
      <c r="AR741" s="525"/>
      <c r="AS741" s="525"/>
      <c r="AT741" s="525"/>
      <c r="AU741" s="525"/>
      <c r="AV741" s="525"/>
      <c r="AW741" s="525"/>
      <c r="AX741" s="525"/>
      <c r="AY741" s="525"/>
      <c r="AZ741" s="525"/>
      <c r="BA741" s="157"/>
      <c r="BB741" s="157"/>
      <c r="BC741" s="157"/>
      <c r="BD741" s="157"/>
      <c r="BE741" s="157"/>
      <c r="BF741" s="157"/>
      <c r="BG741" s="157"/>
      <c r="BH741" s="157"/>
      <c r="BI741" s="157"/>
      <c r="BJ741" s="157"/>
      <c r="BK741" s="157"/>
      <c r="BL741" s="157"/>
      <c r="BM741" s="157"/>
      <c r="BN741" s="157"/>
      <c r="BO741" s="157"/>
      <c r="BP741" s="493"/>
      <c r="BQ741" s="157"/>
      <c r="BR741" s="494"/>
      <c r="BS741" s="157"/>
      <c r="BT741" s="157"/>
      <c r="BU741" s="157"/>
      <c r="BV741" s="157"/>
      <c r="BW741" s="157"/>
      <c r="BX741" s="157"/>
      <c r="BY741" s="157"/>
      <c r="BZ741" s="157"/>
      <c r="CA741" s="157"/>
      <c r="CB741" s="157"/>
      <c r="CC741" s="157"/>
      <c r="CD741" s="157"/>
      <c r="CE741" s="157"/>
      <c r="CF741" s="157"/>
      <c r="CG741" s="157"/>
      <c r="CH741" s="157"/>
      <c r="CI741" s="157"/>
      <c r="CJ741" s="157"/>
      <c r="CK741" s="157"/>
      <c r="CL741" s="157"/>
      <c r="CM741" s="145" t="s">
        <v>5</v>
      </c>
      <c r="CN741" s="157"/>
      <c r="CO741" s="157"/>
      <c r="CP741" s="157"/>
      <c r="CQ741" s="157"/>
      <c r="CR741" s="157"/>
      <c r="CS741" s="157"/>
      <c r="CT741" s="157"/>
      <c r="CU741" s="157"/>
      <c r="CV741" s="157"/>
      <c r="CW741" s="157"/>
      <c r="CX741" s="157"/>
      <c r="CY741" s="157"/>
      <c r="CZ741" s="157"/>
      <c r="DA741" s="157"/>
      <c r="DB741" s="157"/>
      <c r="DC741" s="157"/>
      <c r="DD741" s="157"/>
      <c r="DE741" s="157"/>
      <c r="DF741" s="157"/>
      <c r="DG741" s="157"/>
      <c r="DH741" s="157"/>
      <c r="DI741" s="157"/>
      <c r="DJ741" s="157"/>
      <c r="DK741" s="157"/>
      <c r="DL741" s="157"/>
      <c r="DM741" s="157"/>
      <c r="DN741" s="157"/>
      <c r="DO741" s="157"/>
      <c r="DP741" s="157"/>
      <c r="DQ741" s="157"/>
      <c r="DR741" s="157"/>
      <c r="DS741" s="157"/>
      <c r="DT741" s="157"/>
      <c r="DU741" s="157"/>
      <c r="DV741" s="157"/>
      <c r="DW741" s="157"/>
      <c r="DX741" s="157"/>
      <c r="DY741" s="157"/>
      <c r="DZ741" s="157"/>
      <c r="EA741" s="157"/>
      <c r="EB741" s="157"/>
      <c r="EC741" s="157"/>
      <c r="ED741" s="157"/>
      <c r="EE741" s="157"/>
    </row>
    <row r="742" spans="1:135" ht="9.75" customHeight="1">
      <c r="A742" s="157"/>
      <c r="B742" s="157"/>
      <c r="C742" s="157"/>
      <c r="D742" s="157"/>
      <c r="E742" s="157"/>
      <c r="F742" s="157"/>
      <c r="G742" s="157"/>
      <c r="H742" s="157"/>
      <c r="I742" s="494"/>
      <c r="J742" s="494"/>
      <c r="K742" s="494"/>
      <c r="L742" s="494"/>
      <c r="M742" s="494"/>
      <c r="N742" s="494"/>
      <c r="O742" s="494"/>
      <c r="P742" s="494"/>
      <c r="Q742" s="494"/>
      <c r="R742" s="494"/>
      <c r="S742" s="494"/>
      <c r="T742" s="494"/>
      <c r="U742" s="494"/>
      <c r="V742" s="494"/>
      <c r="W742" s="494"/>
      <c r="X742" s="494"/>
      <c r="Y742" s="494"/>
      <c r="Z742" s="494"/>
      <c r="AA742" s="494"/>
      <c r="AB742" s="494"/>
      <c r="AH742" s="492"/>
      <c r="AI742" s="157"/>
      <c r="AJ742" s="157"/>
      <c r="AK742" s="525"/>
      <c r="AL742" s="525"/>
      <c r="AM742" s="525"/>
      <c r="AN742" s="157"/>
      <c r="AO742" s="157"/>
      <c r="AP742" s="525"/>
      <c r="AQ742" s="525"/>
      <c r="AR742" s="525"/>
      <c r="AS742" s="525"/>
      <c r="AT742" s="525"/>
      <c r="AU742" s="525"/>
      <c r="AV742" s="525"/>
      <c r="AW742" s="525"/>
      <c r="AX742" s="525"/>
      <c r="AY742" s="525"/>
      <c r="AZ742" s="525"/>
      <c r="BA742" s="157"/>
      <c r="BB742" s="157"/>
      <c r="BC742" s="157"/>
      <c r="BD742" s="157"/>
      <c r="BE742" s="157"/>
      <c r="BF742" s="157"/>
      <c r="BG742" s="157"/>
      <c r="BH742" s="157"/>
      <c r="BI742" s="157"/>
      <c r="BJ742" s="157"/>
      <c r="BK742" s="157"/>
      <c r="BL742" s="157"/>
      <c r="BM742" s="157"/>
      <c r="BN742" s="157"/>
      <c r="BO742" s="157"/>
      <c r="BP742" s="493"/>
      <c r="BQ742" s="157"/>
      <c r="BR742" s="494"/>
      <c r="BS742" s="157"/>
      <c r="BT742" s="157"/>
      <c r="BU742" s="157"/>
      <c r="BV742" s="157"/>
      <c r="BW742" s="157"/>
      <c r="BX742" s="157"/>
      <c r="BY742" s="157"/>
      <c r="BZ742" s="157"/>
      <c r="CA742" s="157"/>
      <c r="CB742" s="157"/>
      <c r="CC742" s="157"/>
      <c r="CD742" s="157"/>
      <c r="CE742" s="157"/>
      <c r="CF742" s="157"/>
      <c r="CG742" s="157"/>
      <c r="CH742" s="157"/>
      <c r="CI742" s="157"/>
      <c r="CJ742" s="157"/>
      <c r="CK742" s="157"/>
      <c r="CL742" s="157"/>
      <c r="CM742" s="145" t="s">
        <v>510</v>
      </c>
      <c r="CN742" s="157"/>
      <c r="CO742" s="157"/>
      <c r="CP742" s="157"/>
      <c r="CQ742" s="157"/>
      <c r="CR742" s="157"/>
      <c r="CS742" s="157"/>
      <c r="CT742" s="157"/>
      <c r="CU742" s="157"/>
      <c r="CV742" s="157"/>
      <c r="CW742" s="157"/>
      <c r="CX742" s="157"/>
      <c r="CY742" s="157"/>
      <c r="CZ742" s="157"/>
      <c r="DA742" s="157"/>
      <c r="DB742" s="157"/>
      <c r="DC742" s="157"/>
      <c r="DD742" s="157"/>
      <c r="DE742" s="157"/>
      <c r="DF742" s="157"/>
      <c r="DG742" s="157"/>
      <c r="DH742" s="157"/>
      <c r="DI742" s="157"/>
      <c r="DJ742" s="157"/>
      <c r="DK742" s="157"/>
      <c r="DL742" s="157"/>
      <c r="DM742" s="157"/>
      <c r="DN742" s="157"/>
      <c r="DO742" s="157"/>
      <c r="DP742" s="157"/>
      <c r="DQ742" s="157"/>
      <c r="DR742" s="157"/>
      <c r="DS742" s="157"/>
      <c r="DT742" s="157"/>
      <c r="DU742" s="157"/>
      <c r="DV742" s="157"/>
      <c r="DW742" s="157"/>
      <c r="DX742" s="157"/>
      <c r="DY742" s="157"/>
      <c r="DZ742" s="157"/>
      <c r="EA742" s="157"/>
      <c r="EB742" s="157"/>
      <c r="EC742" s="157"/>
      <c r="ED742" s="157"/>
      <c r="EE742" s="157"/>
    </row>
    <row r="743" spans="1:135" ht="9.75" customHeight="1">
      <c r="A743" s="157"/>
      <c r="B743" s="157"/>
      <c r="C743" s="157"/>
      <c r="D743" s="157"/>
      <c r="E743" s="157"/>
      <c r="F743" s="157"/>
      <c r="G743" s="157"/>
      <c r="H743" s="157"/>
      <c r="I743" s="494"/>
      <c r="J743" s="494"/>
      <c r="K743" s="494"/>
      <c r="L743" s="494"/>
      <c r="M743" s="494"/>
      <c r="N743" s="494"/>
      <c r="O743" s="494"/>
      <c r="P743" s="494"/>
      <c r="Q743" s="494"/>
      <c r="R743" s="494"/>
      <c r="S743" s="494"/>
      <c r="T743" s="494"/>
      <c r="U743" s="494"/>
      <c r="V743" s="494"/>
      <c r="W743" s="494"/>
      <c r="X743" s="494"/>
      <c r="Y743" s="494"/>
      <c r="Z743" s="494"/>
      <c r="AA743" s="494"/>
      <c r="AB743" s="494"/>
      <c r="AH743" s="492"/>
      <c r="AI743" s="157"/>
      <c r="AJ743" s="157"/>
      <c r="AK743" s="525"/>
      <c r="AL743" s="525"/>
      <c r="AM743" s="525"/>
      <c r="AN743" s="157"/>
      <c r="AO743" s="157"/>
      <c r="AP743" s="525"/>
      <c r="AQ743" s="525"/>
      <c r="AR743" s="525"/>
      <c r="AS743" s="525"/>
      <c r="AT743" s="525"/>
      <c r="AU743" s="525"/>
      <c r="AV743" s="525"/>
      <c r="AW743" s="525"/>
      <c r="AX743" s="525"/>
      <c r="AY743" s="525"/>
      <c r="AZ743" s="525"/>
      <c r="BA743" s="157"/>
      <c r="BB743" s="157"/>
      <c r="BC743" s="157"/>
      <c r="BD743" s="157"/>
      <c r="BE743" s="157"/>
      <c r="BF743" s="157"/>
      <c r="BG743" s="157"/>
      <c r="BH743" s="157"/>
      <c r="BI743" s="157"/>
      <c r="BJ743" s="157"/>
      <c r="BK743" s="157"/>
      <c r="BL743" s="157"/>
      <c r="BM743" s="157"/>
      <c r="BN743" s="157"/>
      <c r="BO743" s="157"/>
      <c r="BP743" s="493"/>
      <c r="BQ743" s="157"/>
      <c r="BR743" s="494"/>
      <c r="BS743" s="157"/>
      <c r="BT743" s="157"/>
      <c r="BU743" s="157"/>
      <c r="BV743" s="157"/>
      <c r="BW743" s="157"/>
      <c r="BX743" s="157"/>
      <c r="BY743" s="157"/>
      <c r="BZ743" s="157"/>
      <c r="CA743" s="157"/>
      <c r="CB743" s="157"/>
      <c r="CC743" s="157"/>
      <c r="CD743" s="157"/>
      <c r="CE743" s="157"/>
      <c r="CF743" s="157"/>
      <c r="CG743" s="157"/>
      <c r="CH743" s="157"/>
      <c r="CI743" s="157"/>
      <c r="CJ743" s="157"/>
      <c r="CK743" s="157"/>
      <c r="CL743" s="157"/>
      <c r="CM743" s="145" t="s">
        <v>511</v>
      </c>
      <c r="CN743" s="157"/>
      <c r="CO743" s="157"/>
      <c r="CP743" s="157"/>
      <c r="CQ743" s="157"/>
      <c r="CR743" s="157"/>
      <c r="CS743" s="157"/>
      <c r="CT743" s="157"/>
      <c r="CU743" s="157"/>
      <c r="CV743" s="157"/>
      <c r="CW743" s="157"/>
      <c r="CX743" s="157"/>
      <c r="CY743" s="157"/>
      <c r="CZ743" s="157"/>
      <c r="DA743" s="157"/>
      <c r="DB743" s="157"/>
      <c r="DC743" s="157"/>
      <c r="DD743" s="157"/>
      <c r="DE743" s="157"/>
      <c r="DF743" s="157"/>
      <c r="DG743" s="157"/>
      <c r="DH743" s="157"/>
      <c r="DI743" s="157"/>
      <c r="DJ743" s="157"/>
      <c r="DK743" s="157"/>
      <c r="DL743" s="157"/>
      <c r="DM743" s="157"/>
      <c r="DN743" s="157"/>
      <c r="DO743" s="157"/>
      <c r="DP743" s="157"/>
      <c r="DQ743" s="157"/>
      <c r="DR743" s="157"/>
      <c r="DS743" s="157"/>
      <c r="DT743" s="157"/>
      <c r="DU743" s="157"/>
      <c r="DV743" s="157"/>
      <c r="DW743" s="157"/>
      <c r="DX743" s="157"/>
      <c r="DY743" s="157"/>
      <c r="DZ743" s="157"/>
      <c r="EA743" s="157"/>
      <c r="EB743" s="157"/>
      <c r="EC743" s="157"/>
      <c r="ED743" s="157"/>
      <c r="EE743" s="157"/>
    </row>
    <row r="744" spans="1:135" ht="9.75" customHeight="1">
      <c r="A744" s="157"/>
      <c r="B744" s="157"/>
      <c r="C744" s="157"/>
      <c r="D744" s="157"/>
      <c r="E744" s="157"/>
      <c r="F744" s="157"/>
      <c r="G744" s="157"/>
      <c r="H744" s="157"/>
      <c r="I744" s="494"/>
      <c r="J744" s="494"/>
      <c r="K744" s="494"/>
      <c r="L744" s="494"/>
      <c r="M744" s="494"/>
      <c r="N744" s="494"/>
      <c r="O744" s="494"/>
      <c r="P744" s="494"/>
      <c r="Q744" s="494"/>
      <c r="R744" s="494"/>
      <c r="S744" s="494"/>
      <c r="T744" s="494"/>
      <c r="U744" s="494"/>
      <c r="V744" s="494"/>
      <c r="W744" s="494"/>
      <c r="X744" s="494"/>
      <c r="Y744" s="494"/>
      <c r="Z744" s="494"/>
      <c r="AA744" s="494"/>
      <c r="AB744" s="494"/>
      <c r="AH744" s="492"/>
      <c r="AI744" s="157"/>
      <c r="AJ744" s="157"/>
      <c r="AK744" s="525"/>
      <c r="AL744" s="525"/>
      <c r="AM744" s="525"/>
      <c r="AN744" s="157"/>
      <c r="AO744" s="157"/>
      <c r="AP744" s="525"/>
      <c r="AQ744" s="525"/>
      <c r="AR744" s="525"/>
      <c r="AS744" s="525"/>
      <c r="AT744" s="525"/>
      <c r="AU744" s="525"/>
      <c r="AV744" s="525"/>
      <c r="AW744" s="525"/>
      <c r="AX744" s="525"/>
      <c r="AY744" s="525"/>
      <c r="AZ744" s="525"/>
      <c r="BA744" s="157"/>
      <c r="BB744" s="157"/>
      <c r="BC744" s="157"/>
      <c r="BD744" s="157"/>
      <c r="BE744" s="157"/>
      <c r="BF744" s="157"/>
      <c r="BG744" s="157"/>
      <c r="BH744" s="157"/>
      <c r="BI744" s="157"/>
      <c r="BJ744" s="157"/>
      <c r="BK744" s="157"/>
      <c r="BL744" s="157"/>
      <c r="BM744" s="157"/>
      <c r="BN744" s="157"/>
      <c r="BO744" s="157"/>
      <c r="BP744" s="493"/>
      <c r="BQ744" s="157"/>
      <c r="BR744" s="494"/>
      <c r="BS744" s="157"/>
      <c r="BT744" s="157"/>
      <c r="BU744" s="157"/>
      <c r="BV744" s="157"/>
      <c r="BW744" s="157"/>
      <c r="BX744" s="157"/>
      <c r="BY744" s="157"/>
      <c r="BZ744" s="157"/>
      <c r="CA744" s="157"/>
      <c r="CB744" s="157"/>
      <c r="CC744" s="157"/>
      <c r="CD744" s="157"/>
      <c r="CE744" s="157"/>
      <c r="CF744" s="157"/>
      <c r="CG744" s="157"/>
      <c r="CH744" s="157"/>
      <c r="CI744" s="157"/>
      <c r="CJ744" s="157"/>
      <c r="CK744" s="157"/>
      <c r="CL744" s="157"/>
      <c r="CM744" s="145" t="s">
        <v>512</v>
      </c>
      <c r="CN744" s="157"/>
      <c r="CO744" s="157"/>
      <c r="CP744" s="157"/>
      <c r="CQ744" s="157"/>
      <c r="CR744" s="157"/>
      <c r="CS744" s="157"/>
      <c r="CT744" s="157"/>
      <c r="CU744" s="157"/>
      <c r="CV744" s="157"/>
      <c r="CW744" s="157"/>
      <c r="CX744" s="157"/>
      <c r="CY744" s="157"/>
      <c r="CZ744" s="157"/>
      <c r="DA744" s="157"/>
      <c r="DB744" s="157"/>
      <c r="DC744" s="157"/>
      <c r="DD744" s="157"/>
      <c r="DE744" s="157"/>
      <c r="DF744" s="157"/>
      <c r="DG744" s="157"/>
      <c r="DH744" s="157"/>
      <c r="DI744" s="157"/>
      <c r="DJ744" s="157"/>
      <c r="DK744" s="157"/>
      <c r="DL744" s="157"/>
      <c r="DM744" s="157"/>
      <c r="DN744" s="157"/>
      <c r="DO744" s="157"/>
      <c r="DP744" s="157"/>
      <c r="DQ744" s="157"/>
      <c r="DR744" s="157"/>
      <c r="DS744" s="157"/>
      <c r="DT744" s="157"/>
      <c r="DU744" s="157"/>
      <c r="DV744" s="157"/>
      <c r="DW744" s="157"/>
      <c r="DX744" s="157"/>
      <c r="DY744" s="157"/>
      <c r="DZ744" s="157"/>
      <c r="EA744" s="157"/>
      <c r="EB744" s="157"/>
      <c r="EC744" s="157"/>
      <c r="ED744" s="157"/>
      <c r="EE744" s="157"/>
    </row>
    <row r="745" spans="1:135" ht="9.75" customHeight="1">
      <c r="A745" s="157"/>
      <c r="B745" s="157"/>
      <c r="C745" s="157"/>
      <c r="D745" s="157"/>
      <c r="E745" s="157"/>
      <c r="F745" s="157"/>
      <c r="G745" s="157"/>
      <c r="H745" s="157"/>
      <c r="I745" s="494"/>
      <c r="J745" s="494"/>
      <c r="K745" s="494"/>
      <c r="L745" s="494"/>
      <c r="M745" s="494"/>
      <c r="N745" s="494"/>
      <c r="O745" s="494"/>
      <c r="P745" s="494"/>
      <c r="Q745" s="494"/>
      <c r="R745" s="494"/>
      <c r="S745" s="494"/>
      <c r="T745" s="494"/>
      <c r="U745" s="494"/>
      <c r="V745" s="494"/>
      <c r="W745" s="494"/>
      <c r="X745" s="494"/>
      <c r="Y745" s="494"/>
      <c r="Z745" s="494"/>
      <c r="AA745" s="494"/>
      <c r="AB745" s="494"/>
      <c r="AH745" s="492"/>
      <c r="AI745" s="157"/>
      <c r="AJ745" s="157"/>
      <c r="AK745" s="525"/>
      <c r="AL745" s="525"/>
      <c r="AM745" s="525"/>
      <c r="AN745" s="157"/>
      <c r="AO745" s="157"/>
      <c r="AP745" s="525"/>
      <c r="AQ745" s="525"/>
      <c r="AR745" s="525"/>
      <c r="AS745" s="525"/>
      <c r="AT745" s="525"/>
      <c r="AU745" s="525"/>
      <c r="AV745" s="525"/>
      <c r="AW745" s="525"/>
      <c r="AX745" s="525"/>
      <c r="AY745" s="525"/>
      <c r="AZ745" s="525"/>
      <c r="BA745" s="157"/>
      <c r="BB745" s="157"/>
      <c r="BC745" s="157"/>
      <c r="BD745" s="157"/>
      <c r="BE745" s="157"/>
      <c r="BF745" s="157"/>
      <c r="BG745" s="157"/>
      <c r="BH745" s="157"/>
      <c r="BI745" s="157"/>
      <c r="BJ745" s="157"/>
      <c r="BK745" s="157"/>
      <c r="BL745" s="157"/>
      <c r="BM745" s="157"/>
      <c r="BN745" s="157"/>
      <c r="BO745" s="157"/>
      <c r="BP745" s="493"/>
      <c r="BQ745" s="157"/>
      <c r="BR745" s="494"/>
      <c r="BS745" s="157"/>
      <c r="BT745" s="157"/>
      <c r="BU745" s="157"/>
      <c r="BV745" s="157"/>
      <c r="BW745" s="157"/>
      <c r="BX745" s="157"/>
      <c r="BY745" s="157"/>
      <c r="BZ745" s="157"/>
      <c r="CA745" s="157"/>
      <c r="CB745" s="157"/>
      <c r="CC745" s="157"/>
      <c r="CD745" s="157"/>
      <c r="CE745" s="157"/>
      <c r="CF745" s="157"/>
      <c r="CG745" s="157"/>
      <c r="CH745" s="157"/>
      <c r="CI745" s="157"/>
      <c r="CJ745" s="157"/>
      <c r="CK745" s="157"/>
      <c r="CL745" s="157"/>
      <c r="CM745" s="145" t="s">
        <v>513</v>
      </c>
      <c r="CN745" s="157"/>
      <c r="CO745" s="157"/>
      <c r="CP745" s="157"/>
      <c r="CQ745" s="157"/>
      <c r="CR745" s="157"/>
      <c r="CS745" s="157"/>
      <c r="CT745" s="157"/>
      <c r="CU745" s="157"/>
      <c r="CV745" s="157"/>
      <c r="CW745" s="157"/>
      <c r="CX745" s="157"/>
      <c r="CY745" s="157"/>
      <c r="CZ745" s="157"/>
      <c r="DA745" s="157"/>
      <c r="DB745" s="157"/>
      <c r="DC745" s="157"/>
      <c r="DD745" s="157"/>
      <c r="DE745" s="157"/>
      <c r="DF745" s="157"/>
      <c r="DG745" s="157"/>
      <c r="DH745" s="157"/>
      <c r="DI745" s="157"/>
      <c r="DJ745" s="157"/>
      <c r="DK745" s="157"/>
      <c r="DL745" s="157"/>
      <c r="DM745" s="157"/>
      <c r="DN745" s="157"/>
      <c r="DO745" s="157"/>
      <c r="DP745" s="157"/>
      <c r="DQ745" s="157"/>
      <c r="DR745" s="157"/>
      <c r="DS745" s="157"/>
      <c r="DT745" s="157"/>
      <c r="DU745" s="157"/>
      <c r="DV745" s="157"/>
      <c r="DW745" s="157"/>
      <c r="DX745" s="157"/>
      <c r="DY745" s="157"/>
      <c r="DZ745" s="157"/>
      <c r="EA745" s="157"/>
      <c r="EB745" s="157"/>
      <c r="EC745" s="157"/>
      <c r="ED745" s="157"/>
      <c r="EE745" s="157"/>
    </row>
    <row r="746" spans="1:135" ht="9.75" customHeight="1">
      <c r="A746" s="157"/>
      <c r="B746" s="157"/>
      <c r="C746" s="157"/>
      <c r="D746" s="157"/>
      <c r="E746" s="157"/>
      <c r="F746" s="157"/>
      <c r="G746" s="157"/>
      <c r="H746" s="157"/>
      <c r="I746" s="494"/>
      <c r="J746" s="494"/>
      <c r="K746" s="494"/>
      <c r="L746" s="494"/>
      <c r="M746" s="494"/>
      <c r="N746" s="494"/>
      <c r="O746" s="494"/>
      <c r="P746" s="494"/>
      <c r="Q746" s="494"/>
      <c r="R746" s="494"/>
      <c r="S746" s="494"/>
      <c r="T746" s="494"/>
      <c r="U746" s="494"/>
      <c r="V746" s="494"/>
      <c r="W746" s="494"/>
      <c r="X746" s="494"/>
      <c r="Y746" s="494"/>
      <c r="Z746" s="494"/>
      <c r="AA746" s="494"/>
      <c r="AB746" s="494"/>
      <c r="AH746" s="492"/>
      <c r="AI746" s="157"/>
      <c r="AJ746" s="157"/>
      <c r="AK746" s="525"/>
      <c r="AL746" s="525"/>
      <c r="AM746" s="525"/>
      <c r="AN746" s="157"/>
      <c r="AO746" s="157"/>
      <c r="AP746" s="525"/>
      <c r="AQ746" s="525"/>
      <c r="AR746" s="525"/>
      <c r="AS746" s="525"/>
      <c r="AT746" s="525"/>
      <c r="AU746" s="525"/>
      <c r="AV746" s="525"/>
      <c r="AW746" s="525"/>
      <c r="AX746" s="525"/>
      <c r="AY746" s="525"/>
      <c r="AZ746" s="525"/>
      <c r="BA746" s="157"/>
      <c r="BB746" s="157"/>
      <c r="BC746" s="157"/>
      <c r="BD746" s="157"/>
      <c r="BE746" s="157"/>
      <c r="BF746" s="157"/>
      <c r="BG746" s="157"/>
      <c r="BH746" s="157"/>
      <c r="BI746" s="157"/>
      <c r="BJ746" s="157"/>
      <c r="BK746" s="157"/>
      <c r="BL746" s="157"/>
      <c r="BM746" s="157"/>
      <c r="BN746" s="157"/>
      <c r="BO746" s="157"/>
      <c r="BP746" s="493"/>
      <c r="BQ746" s="157"/>
      <c r="BR746" s="494"/>
      <c r="BS746" s="157"/>
      <c r="BT746" s="157"/>
      <c r="BU746" s="157"/>
      <c r="BV746" s="157"/>
      <c r="BW746" s="157"/>
      <c r="BX746" s="157"/>
      <c r="BY746" s="157"/>
      <c r="BZ746" s="157"/>
      <c r="CA746" s="157"/>
      <c r="CB746" s="157"/>
      <c r="CC746" s="157"/>
      <c r="CD746" s="157"/>
      <c r="CE746" s="157"/>
      <c r="CF746" s="157"/>
      <c r="CG746" s="157"/>
      <c r="CH746" s="157"/>
      <c r="CI746" s="157"/>
      <c r="CJ746" s="157"/>
      <c r="CK746" s="157"/>
      <c r="CL746" s="157"/>
      <c r="CM746" s="538" t="s">
        <v>514</v>
      </c>
      <c r="CN746" s="157"/>
      <c r="CO746" s="157"/>
      <c r="CP746" s="157"/>
      <c r="CQ746" s="157"/>
      <c r="CR746" s="157"/>
      <c r="CS746" s="157"/>
      <c r="CT746" s="157"/>
      <c r="CU746" s="157"/>
      <c r="CV746" s="157"/>
      <c r="CW746" s="157"/>
      <c r="CX746" s="157"/>
      <c r="CY746" s="157"/>
      <c r="CZ746" s="157"/>
      <c r="DA746" s="157"/>
      <c r="DB746" s="157"/>
      <c r="DC746" s="157"/>
      <c r="DD746" s="157"/>
      <c r="DE746" s="157"/>
      <c r="DF746" s="157"/>
      <c r="DG746" s="157"/>
      <c r="DH746" s="157"/>
      <c r="DI746" s="157"/>
      <c r="DJ746" s="157"/>
      <c r="DK746" s="157"/>
      <c r="DL746" s="157"/>
      <c r="DM746" s="157"/>
      <c r="DN746" s="157"/>
      <c r="DO746" s="157"/>
      <c r="DP746" s="157"/>
      <c r="DQ746" s="157"/>
      <c r="DR746" s="157"/>
      <c r="DS746" s="157"/>
      <c r="DT746" s="157"/>
      <c r="DU746" s="157"/>
      <c r="DV746" s="157"/>
      <c r="DW746" s="157"/>
      <c r="DX746" s="157"/>
      <c r="DY746" s="157"/>
      <c r="DZ746" s="157"/>
      <c r="EA746" s="157"/>
      <c r="EB746" s="157"/>
      <c r="EC746" s="157"/>
      <c r="ED746" s="157"/>
      <c r="EE746" s="157"/>
    </row>
    <row r="747" spans="1:135" ht="9.75" customHeight="1">
      <c r="A747" s="157"/>
      <c r="B747" s="157"/>
      <c r="C747" s="157"/>
      <c r="D747" s="157"/>
      <c r="E747" s="157"/>
      <c r="F747" s="157"/>
      <c r="G747" s="157"/>
      <c r="H747" s="157"/>
      <c r="I747" s="494"/>
      <c r="J747" s="494"/>
      <c r="K747" s="494"/>
      <c r="L747" s="494"/>
      <c r="M747" s="494"/>
      <c r="N747" s="494"/>
      <c r="O747" s="494"/>
      <c r="P747" s="494"/>
      <c r="Q747" s="494"/>
      <c r="R747" s="494"/>
      <c r="S747" s="494"/>
      <c r="T747" s="494"/>
      <c r="U747" s="494"/>
      <c r="V747" s="494"/>
      <c r="W747" s="494"/>
      <c r="X747" s="494"/>
      <c r="Y747" s="494"/>
      <c r="Z747" s="494"/>
      <c r="AA747" s="494"/>
      <c r="AB747" s="494"/>
      <c r="AH747" s="492"/>
      <c r="AI747" s="157"/>
      <c r="AJ747" s="157"/>
      <c r="AK747" s="525"/>
      <c r="AL747" s="525"/>
      <c r="AM747" s="525"/>
      <c r="AN747" s="157"/>
      <c r="AO747" s="157"/>
      <c r="AP747" s="525"/>
      <c r="AQ747" s="525"/>
      <c r="AR747" s="525"/>
      <c r="AS747" s="525"/>
      <c r="AT747" s="525"/>
      <c r="AU747" s="525"/>
      <c r="AV747" s="525"/>
      <c r="AW747" s="525"/>
      <c r="AX747" s="525"/>
      <c r="AY747" s="525"/>
      <c r="AZ747" s="525"/>
      <c r="BA747" s="157"/>
      <c r="BB747" s="157"/>
      <c r="BC747" s="157"/>
      <c r="BD747" s="157"/>
      <c r="BE747" s="157"/>
      <c r="BF747" s="157"/>
      <c r="BG747" s="157"/>
      <c r="BH747" s="157"/>
      <c r="BI747" s="157"/>
      <c r="BJ747" s="157"/>
      <c r="BK747" s="157"/>
      <c r="BL747" s="157"/>
      <c r="BM747" s="157"/>
      <c r="BN747" s="157"/>
      <c r="BO747" s="157"/>
      <c r="BP747" s="493"/>
      <c r="BQ747" s="157"/>
      <c r="BR747" s="494"/>
      <c r="BS747" s="157"/>
      <c r="BT747" s="157"/>
      <c r="BU747" s="157"/>
      <c r="BV747" s="157"/>
      <c r="BW747" s="157"/>
      <c r="BX747" s="157"/>
      <c r="BY747" s="157"/>
      <c r="BZ747" s="157"/>
      <c r="CA747" s="157"/>
      <c r="CB747" s="157"/>
      <c r="CC747" s="157"/>
      <c r="CD747" s="157"/>
      <c r="CE747" s="157"/>
      <c r="CF747" s="157"/>
      <c r="CG747" s="157"/>
      <c r="CH747" s="157"/>
      <c r="CI747" s="157"/>
      <c r="CJ747" s="157"/>
      <c r="CK747" s="157"/>
      <c r="CL747" s="157"/>
      <c r="CM747" s="145" t="s">
        <v>515</v>
      </c>
      <c r="CN747" s="157"/>
      <c r="CO747" s="157"/>
      <c r="CP747" s="157"/>
      <c r="CQ747" s="157"/>
      <c r="CR747" s="157"/>
      <c r="CS747" s="157"/>
      <c r="CT747" s="157"/>
      <c r="CU747" s="157"/>
      <c r="CV747" s="157"/>
      <c r="CW747" s="157"/>
      <c r="CX747" s="157"/>
      <c r="CY747" s="157"/>
      <c r="CZ747" s="157"/>
      <c r="DA747" s="157"/>
      <c r="DB747" s="157"/>
      <c r="DC747" s="157"/>
      <c r="DD747" s="157"/>
      <c r="DE747" s="157"/>
      <c r="DF747" s="157"/>
      <c r="DG747" s="157"/>
      <c r="DH747" s="157"/>
      <c r="DI747" s="157"/>
      <c r="DJ747" s="157"/>
      <c r="DK747" s="157"/>
      <c r="DL747" s="157"/>
      <c r="DM747" s="157"/>
      <c r="DN747" s="157"/>
      <c r="DO747" s="157"/>
      <c r="DP747" s="157"/>
      <c r="DQ747" s="157"/>
      <c r="DR747" s="157"/>
      <c r="DS747" s="157"/>
      <c r="DT747" s="157"/>
      <c r="DU747" s="157"/>
      <c r="DV747" s="157"/>
      <c r="DW747" s="157"/>
      <c r="DX747" s="157"/>
      <c r="DY747" s="157"/>
      <c r="DZ747" s="157"/>
      <c r="EA747" s="157"/>
      <c r="EB747" s="157"/>
      <c r="EC747" s="157"/>
      <c r="ED747" s="157"/>
      <c r="EE747" s="157"/>
    </row>
    <row r="748" spans="1:135" ht="9.75" customHeight="1">
      <c r="A748" s="157"/>
      <c r="B748" s="157"/>
      <c r="C748" s="157"/>
      <c r="D748" s="157"/>
      <c r="E748" s="157"/>
      <c r="F748" s="157"/>
      <c r="G748" s="157"/>
      <c r="H748" s="157"/>
      <c r="I748" s="494"/>
      <c r="J748" s="494"/>
      <c r="K748" s="494"/>
      <c r="L748" s="494"/>
      <c r="M748" s="494"/>
      <c r="N748" s="494"/>
      <c r="O748" s="494"/>
      <c r="P748" s="494"/>
      <c r="Q748" s="494"/>
      <c r="R748" s="494"/>
      <c r="S748" s="494"/>
      <c r="T748" s="494"/>
      <c r="U748" s="494"/>
      <c r="V748" s="494"/>
      <c r="W748" s="494"/>
      <c r="X748" s="494"/>
      <c r="Y748" s="494"/>
      <c r="Z748" s="494"/>
      <c r="AA748" s="494"/>
      <c r="AB748" s="494"/>
      <c r="AH748" s="492"/>
      <c r="AI748" s="157"/>
      <c r="AJ748" s="157"/>
      <c r="AK748" s="525"/>
      <c r="AL748" s="525"/>
      <c r="AM748" s="525"/>
      <c r="AN748" s="157"/>
      <c r="AO748" s="157"/>
      <c r="AP748" s="525"/>
      <c r="AQ748" s="525"/>
      <c r="AR748" s="525"/>
      <c r="AS748" s="525"/>
      <c r="AT748" s="525"/>
      <c r="AU748" s="525"/>
      <c r="AV748" s="525"/>
      <c r="AW748" s="525"/>
      <c r="AX748" s="525"/>
      <c r="AY748" s="525"/>
      <c r="AZ748" s="525"/>
      <c r="BA748" s="157"/>
      <c r="BB748" s="157"/>
      <c r="BC748" s="157"/>
      <c r="BD748" s="157"/>
      <c r="BE748" s="157"/>
      <c r="BF748" s="157"/>
      <c r="BG748" s="157"/>
      <c r="BH748" s="157"/>
      <c r="BI748" s="157"/>
      <c r="BJ748" s="157"/>
      <c r="BK748" s="157"/>
      <c r="BL748" s="157"/>
      <c r="BM748" s="157"/>
      <c r="BN748" s="157"/>
      <c r="BO748" s="157"/>
      <c r="BP748" s="493"/>
      <c r="BQ748" s="157"/>
      <c r="BR748" s="494"/>
      <c r="BS748" s="157"/>
      <c r="BT748" s="157"/>
      <c r="BU748" s="157"/>
      <c r="BV748" s="157"/>
      <c r="BW748" s="157"/>
      <c r="BX748" s="157"/>
      <c r="BY748" s="157"/>
      <c r="BZ748" s="157"/>
      <c r="CA748" s="157"/>
      <c r="CB748" s="157"/>
      <c r="CC748" s="157"/>
      <c r="CD748" s="157"/>
      <c r="CE748" s="157"/>
      <c r="CF748" s="157"/>
      <c r="CG748" s="157"/>
      <c r="CH748" s="157"/>
      <c r="CI748" s="157"/>
      <c r="CJ748" s="157"/>
      <c r="CK748" s="157"/>
      <c r="CL748" s="157"/>
      <c r="CM748" s="145" t="s">
        <v>516</v>
      </c>
      <c r="CN748" s="157"/>
      <c r="CO748" s="157"/>
      <c r="CP748" s="157"/>
      <c r="CQ748" s="157"/>
      <c r="CR748" s="157"/>
      <c r="CS748" s="157"/>
      <c r="CT748" s="157"/>
      <c r="CU748" s="157"/>
      <c r="CV748" s="157"/>
      <c r="CW748" s="157"/>
      <c r="CX748" s="157"/>
      <c r="CY748" s="157"/>
      <c r="CZ748" s="157"/>
      <c r="DA748" s="157"/>
      <c r="DB748" s="157"/>
      <c r="DC748" s="157"/>
      <c r="DD748" s="157"/>
      <c r="DE748" s="157"/>
      <c r="DF748" s="157"/>
      <c r="DG748" s="157"/>
      <c r="DH748" s="157"/>
      <c r="DI748" s="157"/>
      <c r="DJ748" s="157"/>
      <c r="DK748" s="157"/>
      <c r="DL748" s="157"/>
      <c r="DM748" s="157"/>
      <c r="DN748" s="157"/>
      <c r="DO748" s="157"/>
      <c r="DP748" s="157"/>
      <c r="DQ748" s="157"/>
      <c r="DR748" s="157"/>
      <c r="DS748" s="157"/>
      <c r="DT748" s="157"/>
      <c r="DU748" s="157"/>
      <c r="DV748" s="157"/>
      <c r="DW748" s="157"/>
      <c r="DX748" s="157"/>
      <c r="DY748" s="157"/>
      <c r="DZ748" s="157"/>
      <c r="EA748" s="157"/>
      <c r="EB748" s="157"/>
      <c r="EC748" s="157"/>
      <c r="ED748" s="157"/>
      <c r="EE748" s="157"/>
    </row>
    <row r="749" spans="1:135" ht="9.75" customHeight="1">
      <c r="A749" s="157"/>
      <c r="B749" s="157"/>
      <c r="C749" s="157"/>
      <c r="D749" s="157"/>
      <c r="E749" s="157"/>
      <c r="F749" s="157"/>
      <c r="G749" s="157"/>
      <c r="H749" s="157"/>
      <c r="I749" s="494"/>
      <c r="J749" s="494"/>
      <c r="K749" s="494"/>
      <c r="L749" s="494"/>
      <c r="M749" s="494"/>
      <c r="N749" s="494"/>
      <c r="O749" s="494"/>
      <c r="P749" s="494"/>
      <c r="Q749" s="494"/>
      <c r="R749" s="494"/>
      <c r="S749" s="494"/>
      <c r="T749" s="494"/>
      <c r="U749" s="494"/>
      <c r="V749" s="494"/>
      <c r="W749" s="494"/>
      <c r="X749" s="494"/>
      <c r="Y749" s="494"/>
      <c r="Z749" s="494"/>
      <c r="AA749" s="494"/>
      <c r="AB749" s="494"/>
      <c r="AH749" s="492"/>
      <c r="AI749" s="157"/>
      <c r="AJ749" s="157"/>
      <c r="AK749" s="525"/>
      <c r="AL749" s="525"/>
      <c r="AM749" s="525"/>
      <c r="AN749" s="157"/>
      <c r="AO749" s="157"/>
      <c r="AP749" s="525"/>
      <c r="AQ749" s="525"/>
      <c r="AR749" s="525"/>
      <c r="AS749" s="525"/>
      <c r="AT749" s="525"/>
      <c r="AU749" s="525"/>
      <c r="AV749" s="525"/>
      <c r="AW749" s="525"/>
      <c r="AX749" s="525"/>
      <c r="AY749" s="525"/>
      <c r="AZ749" s="525"/>
      <c r="BA749" s="157"/>
      <c r="BB749" s="157"/>
      <c r="BC749" s="157"/>
      <c r="BD749" s="157"/>
      <c r="BE749" s="157"/>
      <c r="BF749" s="157"/>
      <c r="BG749" s="157"/>
      <c r="BH749" s="157"/>
      <c r="BI749" s="157"/>
      <c r="BJ749" s="157"/>
      <c r="BK749" s="157"/>
      <c r="BL749" s="157"/>
      <c r="BM749" s="157"/>
      <c r="BN749" s="157"/>
      <c r="BO749" s="157"/>
      <c r="BP749" s="493"/>
      <c r="BQ749" s="157"/>
      <c r="BR749" s="494"/>
      <c r="BS749" s="157"/>
      <c r="BT749" s="157"/>
      <c r="BU749" s="157"/>
      <c r="BV749" s="157"/>
      <c r="BW749" s="157"/>
      <c r="BX749" s="157"/>
      <c r="BY749" s="157"/>
      <c r="BZ749" s="157"/>
      <c r="CA749" s="157"/>
      <c r="CB749" s="157"/>
      <c r="CC749" s="157"/>
      <c r="CD749" s="157"/>
      <c r="CE749" s="157"/>
      <c r="CF749" s="157"/>
      <c r="CG749" s="157"/>
      <c r="CH749" s="157"/>
      <c r="CI749" s="157"/>
      <c r="CJ749" s="157"/>
      <c r="CK749" s="157"/>
      <c r="CL749" s="157"/>
      <c r="CM749" s="145" t="s">
        <v>517</v>
      </c>
      <c r="CN749" s="157"/>
      <c r="CO749" s="157"/>
      <c r="CP749" s="157"/>
      <c r="CQ749" s="157"/>
      <c r="CR749" s="157"/>
      <c r="CS749" s="157"/>
      <c r="CT749" s="157"/>
      <c r="CU749" s="157"/>
      <c r="CV749" s="157"/>
      <c r="CW749" s="157"/>
      <c r="CX749" s="157"/>
      <c r="CY749" s="157"/>
      <c r="CZ749" s="157"/>
      <c r="DA749" s="157"/>
      <c r="DB749" s="157"/>
      <c r="DC749" s="157"/>
      <c r="DD749" s="157"/>
      <c r="DE749" s="157"/>
      <c r="DF749" s="157"/>
      <c r="DG749" s="157"/>
      <c r="DH749" s="157"/>
      <c r="DI749" s="157"/>
      <c r="DJ749" s="157"/>
      <c r="DK749" s="157"/>
      <c r="DL749" s="157"/>
      <c r="DM749" s="157"/>
      <c r="DN749" s="157"/>
      <c r="DO749" s="157"/>
      <c r="DP749" s="157"/>
      <c r="DQ749" s="157"/>
      <c r="DR749" s="157"/>
      <c r="DS749" s="157"/>
      <c r="DT749" s="157"/>
      <c r="DU749" s="157"/>
      <c r="DV749" s="157"/>
      <c r="DW749" s="157"/>
      <c r="DX749" s="157"/>
      <c r="DY749" s="157"/>
      <c r="DZ749" s="157"/>
      <c r="EA749" s="157"/>
      <c r="EB749" s="157"/>
      <c r="EC749" s="157"/>
      <c r="ED749" s="157"/>
      <c r="EE749" s="157"/>
    </row>
    <row r="750" spans="1:135" ht="9.75" customHeight="1">
      <c r="A750" s="157"/>
      <c r="B750" s="157"/>
      <c r="C750" s="157"/>
      <c r="D750" s="157"/>
      <c r="E750" s="157"/>
      <c r="F750" s="157"/>
      <c r="G750" s="157"/>
      <c r="H750" s="157"/>
      <c r="I750" s="494"/>
      <c r="J750" s="494"/>
      <c r="K750" s="494"/>
      <c r="L750" s="494"/>
      <c r="M750" s="494"/>
      <c r="N750" s="494"/>
      <c r="O750" s="494"/>
      <c r="P750" s="494"/>
      <c r="Q750" s="494"/>
      <c r="R750" s="494"/>
      <c r="S750" s="494"/>
      <c r="T750" s="494"/>
      <c r="U750" s="494"/>
      <c r="V750" s="494"/>
      <c r="W750" s="494"/>
      <c r="X750" s="494"/>
      <c r="Y750" s="494"/>
      <c r="Z750" s="494"/>
      <c r="AA750" s="494"/>
      <c r="AB750" s="494"/>
      <c r="AH750" s="492"/>
      <c r="AI750" s="157"/>
      <c r="AJ750" s="157"/>
      <c r="AK750" s="525"/>
      <c r="AL750" s="525"/>
      <c r="AM750" s="525"/>
      <c r="AN750" s="157"/>
      <c r="AO750" s="157"/>
      <c r="AP750" s="525"/>
      <c r="AQ750" s="525"/>
      <c r="AR750" s="525"/>
      <c r="AS750" s="525"/>
      <c r="AT750" s="525"/>
      <c r="AU750" s="525"/>
      <c r="AV750" s="525"/>
      <c r="AW750" s="525"/>
      <c r="AX750" s="525"/>
      <c r="AY750" s="525"/>
      <c r="AZ750" s="525"/>
      <c r="BA750" s="157"/>
      <c r="BB750" s="157"/>
      <c r="BC750" s="157"/>
      <c r="BD750" s="157"/>
      <c r="BE750" s="157"/>
      <c r="BF750" s="157"/>
      <c r="BG750" s="157"/>
      <c r="BH750" s="157"/>
      <c r="BI750" s="157"/>
      <c r="BJ750" s="157"/>
      <c r="BK750" s="157"/>
      <c r="BL750" s="157"/>
      <c r="BM750" s="157"/>
      <c r="BN750" s="157"/>
      <c r="BO750" s="157"/>
      <c r="BP750" s="493"/>
      <c r="BQ750" s="157"/>
      <c r="BR750" s="494"/>
      <c r="BS750" s="157"/>
      <c r="BT750" s="157"/>
      <c r="BU750" s="157"/>
      <c r="BV750" s="157"/>
      <c r="BW750" s="157"/>
      <c r="BX750" s="157"/>
      <c r="BY750" s="157"/>
      <c r="BZ750" s="157"/>
      <c r="CA750" s="157"/>
      <c r="CB750" s="157"/>
      <c r="CC750" s="157"/>
      <c r="CD750" s="157"/>
      <c r="CE750" s="157"/>
      <c r="CF750" s="157"/>
      <c r="CG750" s="157"/>
      <c r="CH750" s="157"/>
      <c r="CI750" s="157"/>
      <c r="CJ750" s="157"/>
      <c r="CK750" s="157"/>
      <c r="CL750" s="157"/>
      <c r="CM750" s="145" t="s">
        <v>518</v>
      </c>
      <c r="CN750" s="157"/>
      <c r="CO750" s="157"/>
      <c r="CP750" s="157"/>
      <c r="CQ750" s="157"/>
      <c r="CR750" s="157"/>
      <c r="CS750" s="157"/>
      <c r="CT750" s="157"/>
      <c r="CU750" s="157"/>
      <c r="CV750" s="157"/>
      <c r="CW750" s="157"/>
      <c r="CX750" s="157"/>
      <c r="CY750" s="157"/>
      <c r="CZ750" s="157"/>
      <c r="DA750" s="157"/>
      <c r="DB750" s="157"/>
      <c r="DC750" s="157"/>
      <c r="DD750" s="157"/>
      <c r="DE750" s="157"/>
      <c r="DF750" s="157"/>
      <c r="DG750" s="157"/>
      <c r="DH750" s="157"/>
      <c r="DI750" s="157"/>
      <c r="DJ750" s="157"/>
      <c r="DK750" s="157"/>
      <c r="DL750" s="157"/>
      <c r="DM750" s="157"/>
      <c r="DN750" s="157"/>
      <c r="DO750" s="157"/>
      <c r="DP750" s="157"/>
      <c r="DQ750" s="157"/>
      <c r="DR750" s="157"/>
      <c r="DS750" s="157"/>
      <c r="DT750" s="157"/>
      <c r="DU750" s="157"/>
      <c r="DV750" s="157"/>
      <c r="DW750" s="157"/>
      <c r="DX750" s="157"/>
      <c r="DY750" s="157"/>
      <c r="DZ750" s="157"/>
      <c r="EA750" s="157"/>
      <c r="EB750" s="157"/>
      <c r="EC750" s="157"/>
      <c r="ED750" s="157"/>
      <c r="EE750" s="157"/>
    </row>
    <row r="751" spans="1:135" ht="9.75" customHeight="1">
      <c r="A751" s="157"/>
      <c r="B751" s="157"/>
      <c r="C751" s="157"/>
      <c r="D751" s="157"/>
      <c r="E751" s="157"/>
      <c r="F751" s="157"/>
      <c r="G751" s="157"/>
      <c r="H751" s="157"/>
      <c r="I751" s="494"/>
      <c r="J751" s="494"/>
      <c r="K751" s="494"/>
      <c r="L751" s="494"/>
      <c r="M751" s="494"/>
      <c r="N751" s="494"/>
      <c r="O751" s="494"/>
      <c r="P751" s="494"/>
      <c r="Q751" s="494"/>
      <c r="R751" s="494"/>
      <c r="S751" s="494"/>
      <c r="T751" s="494"/>
      <c r="U751" s="494"/>
      <c r="V751" s="494"/>
      <c r="W751" s="494"/>
      <c r="X751" s="494"/>
      <c r="Y751" s="494"/>
      <c r="Z751" s="494"/>
      <c r="AA751" s="494"/>
      <c r="AB751" s="494"/>
      <c r="AH751" s="492"/>
      <c r="AI751" s="157"/>
      <c r="AJ751" s="157"/>
      <c r="AK751" s="525"/>
      <c r="AL751" s="525"/>
      <c r="AM751" s="525"/>
      <c r="AN751" s="157"/>
      <c r="AO751" s="157"/>
      <c r="AP751" s="525"/>
      <c r="AQ751" s="525"/>
      <c r="AR751" s="525"/>
      <c r="AS751" s="525"/>
      <c r="AT751" s="525"/>
      <c r="AU751" s="525"/>
      <c r="AV751" s="525"/>
      <c r="AW751" s="525"/>
      <c r="AX751" s="525"/>
      <c r="AY751" s="525"/>
      <c r="AZ751" s="525"/>
      <c r="BA751" s="157"/>
      <c r="BB751" s="157"/>
      <c r="BC751" s="157"/>
      <c r="BD751" s="157"/>
      <c r="BE751" s="157"/>
      <c r="BF751" s="157"/>
      <c r="BG751" s="157"/>
      <c r="BH751" s="157"/>
      <c r="BI751" s="157"/>
      <c r="BJ751" s="157"/>
      <c r="BK751" s="157"/>
      <c r="BL751" s="157"/>
      <c r="BM751" s="157"/>
      <c r="BN751" s="157"/>
      <c r="BO751" s="157"/>
      <c r="BP751" s="493"/>
      <c r="BQ751" s="157"/>
      <c r="BR751" s="494"/>
      <c r="BS751" s="157"/>
      <c r="BT751" s="157"/>
      <c r="BU751" s="157"/>
      <c r="BV751" s="157"/>
      <c r="BW751" s="157"/>
      <c r="BX751" s="157"/>
      <c r="BY751" s="157"/>
      <c r="BZ751" s="157"/>
      <c r="CA751" s="157"/>
      <c r="CB751" s="157"/>
      <c r="CC751" s="157"/>
      <c r="CD751" s="157"/>
      <c r="CE751" s="157"/>
      <c r="CF751" s="157"/>
      <c r="CG751" s="157"/>
      <c r="CH751" s="157"/>
      <c r="CI751" s="157"/>
      <c r="CJ751" s="157"/>
      <c r="CK751" s="157"/>
      <c r="CL751" s="157"/>
      <c r="CM751" s="157"/>
      <c r="CN751" s="157"/>
      <c r="CO751" s="157"/>
      <c r="CP751" s="157"/>
      <c r="CQ751" s="157"/>
      <c r="CR751" s="157"/>
      <c r="CS751" s="157"/>
      <c r="CT751" s="157"/>
      <c r="CU751" s="157"/>
      <c r="CV751" s="157"/>
      <c r="CW751" s="157"/>
      <c r="CX751" s="157"/>
      <c r="CY751" s="157"/>
      <c r="CZ751" s="157"/>
      <c r="DA751" s="157"/>
      <c r="DB751" s="157"/>
      <c r="DC751" s="157"/>
      <c r="DD751" s="157"/>
      <c r="DE751" s="157"/>
      <c r="DF751" s="157"/>
      <c r="DG751" s="157"/>
      <c r="DH751" s="157"/>
      <c r="DI751" s="157"/>
      <c r="DJ751" s="157"/>
      <c r="DK751" s="157"/>
      <c r="DL751" s="157"/>
      <c r="DM751" s="157"/>
      <c r="DN751" s="157"/>
      <c r="DO751" s="157"/>
      <c r="DP751" s="157"/>
      <c r="DQ751" s="157"/>
      <c r="DR751" s="157"/>
      <c r="DS751" s="157"/>
      <c r="DT751" s="157"/>
      <c r="DU751" s="157"/>
      <c r="DV751" s="157"/>
      <c r="DW751" s="157"/>
      <c r="DX751" s="157"/>
      <c r="DY751" s="157"/>
      <c r="DZ751" s="157"/>
      <c r="EA751" s="157"/>
      <c r="EB751" s="157"/>
      <c r="EC751" s="157"/>
      <c r="ED751" s="157"/>
      <c r="EE751" s="157"/>
    </row>
    <row r="752" spans="1:135" ht="9.75" customHeight="1">
      <c r="A752" s="157"/>
      <c r="B752" s="157"/>
      <c r="C752" s="157"/>
      <c r="D752" s="157"/>
      <c r="E752" s="157"/>
      <c r="F752" s="157"/>
      <c r="G752" s="157"/>
      <c r="H752" s="157"/>
      <c r="I752" s="494"/>
      <c r="J752" s="494"/>
      <c r="K752" s="494"/>
      <c r="L752" s="494"/>
      <c r="M752" s="494"/>
      <c r="N752" s="494"/>
      <c r="O752" s="494"/>
      <c r="P752" s="494"/>
      <c r="Q752" s="494"/>
      <c r="R752" s="494"/>
      <c r="S752" s="494"/>
      <c r="T752" s="494"/>
      <c r="U752" s="494"/>
      <c r="V752" s="494"/>
      <c r="W752" s="494"/>
      <c r="X752" s="494"/>
      <c r="Y752" s="494"/>
      <c r="Z752" s="494"/>
      <c r="AA752" s="494"/>
      <c r="AB752" s="494"/>
      <c r="AH752" s="492"/>
      <c r="AI752" s="157"/>
      <c r="AJ752" s="157"/>
      <c r="AK752" s="525"/>
      <c r="AL752" s="525"/>
      <c r="AM752" s="525"/>
      <c r="AN752" s="157"/>
      <c r="AO752" s="157"/>
      <c r="AP752" s="525"/>
      <c r="AQ752" s="525"/>
      <c r="AR752" s="525"/>
      <c r="AS752" s="525"/>
      <c r="AT752" s="525"/>
      <c r="AU752" s="525"/>
      <c r="AV752" s="525"/>
      <c r="AW752" s="525"/>
      <c r="AX752" s="525"/>
      <c r="AY752" s="525"/>
      <c r="AZ752" s="525"/>
      <c r="BA752" s="157"/>
      <c r="BB752" s="157"/>
      <c r="BC752" s="157"/>
      <c r="BD752" s="157"/>
      <c r="BE752" s="157"/>
      <c r="BF752" s="157"/>
      <c r="BG752" s="157"/>
      <c r="BH752" s="157"/>
      <c r="BI752" s="157"/>
      <c r="BJ752" s="157"/>
      <c r="BK752" s="157"/>
      <c r="BL752" s="157"/>
      <c r="BM752" s="157"/>
      <c r="BN752" s="157"/>
      <c r="BO752" s="157"/>
      <c r="BP752" s="493"/>
      <c r="BQ752" s="157"/>
      <c r="BR752" s="494"/>
      <c r="BS752" s="157"/>
      <c r="BT752" s="157"/>
      <c r="BU752" s="157"/>
      <c r="BV752" s="157"/>
      <c r="BW752" s="157"/>
      <c r="BX752" s="157"/>
      <c r="BY752" s="157"/>
      <c r="BZ752" s="157"/>
      <c r="CA752" s="157"/>
      <c r="CB752" s="157"/>
      <c r="CC752" s="157"/>
      <c r="CD752" s="157"/>
      <c r="CE752" s="157"/>
      <c r="CF752" s="157"/>
      <c r="CG752" s="157"/>
      <c r="CH752" s="157"/>
      <c r="CI752" s="157"/>
      <c r="CJ752" s="157"/>
      <c r="CK752" s="157"/>
      <c r="CL752" s="157"/>
      <c r="CM752" s="157"/>
      <c r="CN752" s="157"/>
      <c r="CO752" s="157"/>
      <c r="CP752" s="157"/>
      <c r="CQ752" s="157"/>
      <c r="CR752" s="157"/>
      <c r="CS752" s="157"/>
      <c r="CT752" s="157"/>
      <c r="CU752" s="157"/>
      <c r="CV752" s="157"/>
      <c r="CW752" s="157"/>
      <c r="CX752" s="157"/>
      <c r="CY752" s="157"/>
      <c r="CZ752" s="157"/>
      <c r="DA752" s="157"/>
      <c r="DB752" s="157"/>
      <c r="DC752" s="157"/>
      <c r="DD752" s="157"/>
      <c r="DE752" s="157"/>
      <c r="DF752" s="157"/>
      <c r="DG752" s="157"/>
      <c r="DH752" s="157"/>
      <c r="DI752" s="157"/>
      <c r="DJ752" s="157"/>
      <c r="DK752" s="157"/>
      <c r="DL752" s="157"/>
      <c r="DM752" s="157"/>
      <c r="DN752" s="157"/>
      <c r="DO752" s="157"/>
      <c r="DP752" s="157"/>
      <c r="DQ752" s="157"/>
      <c r="DR752" s="157"/>
      <c r="DS752" s="157"/>
      <c r="DT752" s="157"/>
      <c r="DU752" s="157"/>
      <c r="DV752" s="157"/>
      <c r="DW752" s="157"/>
      <c r="DX752" s="157"/>
      <c r="DY752" s="157"/>
      <c r="DZ752" s="157"/>
      <c r="EA752" s="157"/>
      <c r="EB752" s="157"/>
      <c r="EC752" s="157"/>
      <c r="ED752" s="157"/>
      <c r="EE752" s="157"/>
    </row>
    <row r="753" spans="1:135" ht="9.75" customHeight="1">
      <c r="A753" s="157"/>
      <c r="B753" s="157"/>
      <c r="C753" s="157"/>
      <c r="D753" s="157"/>
      <c r="E753" s="157"/>
      <c r="F753" s="157"/>
      <c r="G753" s="157"/>
      <c r="H753" s="157"/>
      <c r="I753" s="494"/>
      <c r="J753" s="494"/>
      <c r="K753" s="494"/>
      <c r="L753" s="494"/>
      <c r="M753" s="494"/>
      <c r="N753" s="494"/>
      <c r="O753" s="494"/>
      <c r="P753" s="494"/>
      <c r="Q753" s="494"/>
      <c r="R753" s="494"/>
      <c r="S753" s="494"/>
      <c r="T753" s="494"/>
      <c r="U753" s="494"/>
      <c r="V753" s="494"/>
      <c r="W753" s="494"/>
      <c r="X753" s="494"/>
      <c r="Y753" s="494"/>
      <c r="Z753" s="494"/>
      <c r="AA753" s="494"/>
      <c r="AB753" s="494"/>
      <c r="AH753" s="492"/>
      <c r="AI753" s="157"/>
      <c r="AJ753" s="157"/>
      <c r="AK753" s="525"/>
      <c r="AL753" s="525"/>
      <c r="AM753" s="525"/>
      <c r="AN753" s="157"/>
      <c r="AO753" s="157"/>
      <c r="AP753" s="525"/>
      <c r="AQ753" s="525"/>
      <c r="AR753" s="525"/>
      <c r="AS753" s="525"/>
      <c r="AT753" s="525"/>
      <c r="AU753" s="525"/>
      <c r="AV753" s="525"/>
      <c r="AW753" s="525"/>
      <c r="AX753" s="525"/>
      <c r="AY753" s="525"/>
      <c r="AZ753" s="525"/>
      <c r="BA753" s="157"/>
      <c r="BB753" s="157"/>
      <c r="BC753" s="157"/>
      <c r="BD753" s="157"/>
      <c r="BE753" s="157"/>
      <c r="BF753" s="157"/>
      <c r="BG753" s="157"/>
      <c r="BH753" s="157"/>
      <c r="BI753" s="157"/>
      <c r="BJ753" s="157"/>
      <c r="BK753" s="157"/>
      <c r="BL753" s="157"/>
      <c r="BM753" s="157"/>
      <c r="BN753" s="157"/>
      <c r="BO753" s="157"/>
      <c r="BP753" s="493"/>
      <c r="BQ753" s="157"/>
      <c r="BR753" s="494"/>
      <c r="BS753" s="157"/>
      <c r="BT753" s="157"/>
      <c r="BU753" s="157"/>
      <c r="BV753" s="157"/>
      <c r="BW753" s="157"/>
      <c r="BX753" s="157"/>
      <c r="BY753" s="157"/>
      <c r="BZ753" s="157"/>
      <c r="CA753" s="157"/>
      <c r="CB753" s="157"/>
      <c r="CC753" s="157"/>
      <c r="CD753" s="157"/>
      <c r="CE753" s="157"/>
      <c r="CF753" s="157"/>
      <c r="CG753" s="157"/>
      <c r="CH753" s="157"/>
      <c r="CI753" s="157"/>
      <c r="CJ753" s="157"/>
      <c r="CK753" s="157"/>
      <c r="CL753" s="157"/>
      <c r="CM753" s="157"/>
      <c r="CN753" s="157"/>
      <c r="CO753" s="157" t="s">
        <v>69</v>
      </c>
      <c r="CP753" s="157"/>
      <c r="CQ753" s="157"/>
      <c r="CR753" s="157"/>
      <c r="CS753" s="157"/>
      <c r="CT753" s="157"/>
      <c r="CU753" s="157"/>
      <c r="CV753" s="157"/>
      <c r="CW753" s="157"/>
      <c r="CX753" s="157"/>
      <c r="CY753" s="157"/>
      <c r="CZ753" s="157"/>
      <c r="DA753" s="157"/>
      <c r="DB753" s="157"/>
      <c r="DC753" s="157"/>
      <c r="DD753" s="157"/>
      <c r="DE753" s="157"/>
      <c r="DF753" s="157"/>
      <c r="DG753" s="157"/>
      <c r="DH753" s="157"/>
      <c r="DI753" s="157"/>
      <c r="DJ753" s="157"/>
      <c r="DK753" s="157"/>
      <c r="DL753" s="157"/>
      <c r="DM753" s="157"/>
      <c r="DN753" s="157"/>
      <c r="DO753" s="157"/>
      <c r="DP753" s="157"/>
      <c r="DQ753" s="157"/>
      <c r="DR753" s="157"/>
      <c r="DS753" s="157"/>
      <c r="DT753" s="157"/>
      <c r="DU753" s="157"/>
      <c r="DV753" s="157"/>
      <c r="DW753" s="157"/>
      <c r="DX753" s="157"/>
      <c r="DY753" s="157"/>
      <c r="DZ753" s="157"/>
      <c r="EA753" s="157"/>
      <c r="EB753" s="157"/>
      <c r="EC753" s="157"/>
      <c r="ED753" s="157"/>
      <c r="EE753" s="157"/>
    </row>
    <row r="754" spans="1:135" ht="9.75" customHeight="1">
      <c r="A754" s="157"/>
      <c r="B754" s="157"/>
      <c r="C754" s="157"/>
      <c r="D754" s="157"/>
      <c r="E754" s="157"/>
      <c r="F754" s="157"/>
      <c r="G754" s="157"/>
      <c r="H754" s="157"/>
      <c r="I754" s="494"/>
      <c r="J754" s="494"/>
      <c r="K754" s="494"/>
      <c r="L754" s="494"/>
      <c r="M754" s="494"/>
      <c r="N754" s="494"/>
      <c r="O754" s="494"/>
      <c r="P754" s="494"/>
      <c r="Q754" s="494"/>
      <c r="R754" s="494"/>
      <c r="S754" s="494"/>
      <c r="T754" s="494"/>
      <c r="U754" s="494"/>
      <c r="V754" s="494"/>
      <c r="W754" s="494"/>
      <c r="X754" s="494"/>
      <c r="Y754" s="494"/>
      <c r="Z754" s="494"/>
      <c r="AA754" s="494"/>
      <c r="AB754" s="494"/>
      <c r="AH754" s="492"/>
      <c r="AI754" s="157"/>
      <c r="AJ754" s="157"/>
      <c r="AK754" s="525"/>
      <c r="AL754" s="525"/>
      <c r="AM754" s="525"/>
      <c r="AN754" s="157"/>
      <c r="AO754" s="157"/>
      <c r="AP754" s="525"/>
      <c r="AQ754" s="525"/>
      <c r="AR754" s="525"/>
      <c r="AS754" s="525"/>
      <c r="AT754" s="525"/>
      <c r="AU754" s="525"/>
      <c r="AV754" s="525"/>
      <c r="AW754" s="525"/>
      <c r="AX754" s="525"/>
      <c r="AY754" s="525"/>
      <c r="AZ754" s="525"/>
      <c r="BA754" s="157"/>
      <c r="BB754" s="157"/>
      <c r="BC754" s="157"/>
      <c r="BD754" s="157"/>
      <c r="BE754" s="157"/>
      <c r="BF754" s="157"/>
      <c r="BG754" s="157"/>
      <c r="BH754" s="157"/>
      <c r="BI754" s="157"/>
      <c r="BJ754" s="157"/>
      <c r="BK754" s="157"/>
      <c r="BL754" s="157"/>
      <c r="BM754" s="157"/>
      <c r="BN754" s="157"/>
      <c r="BO754" s="157"/>
      <c r="BP754" s="493"/>
      <c r="BQ754" s="157"/>
      <c r="BR754" s="494"/>
      <c r="BS754" s="157"/>
      <c r="BT754" s="157"/>
      <c r="BU754" s="157"/>
      <c r="BV754" s="157"/>
      <c r="BW754" s="157"/>
      <c r="BX754" s="157"/>
      <c r="BY754" s="157"/>
      <c r="BZ754" s="157"/>
      <c r="CA754" s="157"/>
      <c r="CB754" s="157"/>
      <c r="CC754" s="157"/>
      <c r="CD754" s="157"/>
      <c r="CE754" s="157"/>
      <c r="CF754" s="157"/>
      <c r="CG754" s="157"/>
      <c r="CH754" s="157"/>
      <c r="CI754" s="157"/>
      <c r="CJ754" s="157"/>
      <c r="CK754" s="157"/>
      <c r="CL754" s="157"/>
      <c r="CM754" s="157"/>
      <c r="CN754" s="157"/>
      <c r="CO754" s="157" t="s">
        <v>286</v>
      </c>
      <c r="CP754" s="157"/>
      <c r="CQ754" s="157"/>
      <c r="CR754" s="157"/>
      <c r="CS754" s="157"/>
      <c r="CT754" s="157"/>
      <c r="CU754" s="157"/>
      <c r="CV754" s="157"/>
      <c r="CW754" s="157"/>
      <c r="CX754" s="157"/>
      <c r="CY754" s="157"/>
      <c r="CZ754" s="157"/>
      <c r="DA754" s="157"/>
      <c r="DB754" s="157"/>
      <c r="DC754" s="157"/>
      <c r="DD754" s="157"/>
      <c r="DE754" s="157"/>
      <c r="DF754" s="157"/>
      <c r="DG754" s="157"/>
      <c r="DH754" s="157"/>
      <c r="DI754" s="157"/>
      <c r="DJ754" s="157"/>
      <c r="DK754" s="157"/>
      <c r="DL754" s="157"/>
      <c r="DM754" s="157"/>
      <c r="DN754" s="157"/>
      <c r="DO754" s="157"/>
      <c r="DP754" s="157"/>
      <c r="DQ754" s="157"/>
      <c r="DR754" s="157"/>
      <c r="DS754" s="157"/>
      <c r="DT754" s="157"/>
      <c r="DU754" s="157"/>
      <c r="DV754" s="157"/>
      <c r="DW754" s="157"/>
      <c r="DX754" s="157"/>
      <c r="DY754" s="157"/>
      <c r="DZ754" s="157"/>
      <c r="EA754" s="157"/>
      <c r="EB754" s="157"/>
      <c r="EC754" s="157"/>
      <c r="ED754" s="157"/>
      <c r="EE754" s="157"/>
    </row>
    <row r="755" spans="1:135" ht="9.75" customHeight="1">
      <c r="A755" s="157"/>
      <c r="B755" s="157"/>
      <c r="C755" s="157"/>
      <c r="D755" s="157"/>
      <c r="E755" s="157"/>
      <c r="F755" s="157"/>
      <c r="G755" s="157"/>
      <c r="H755" s="157"/>
      <c r="I755" s="494"/>
      <c r="J755" s="494"/>
      <c r="K755" s="494"/>
      <c r="L755" s="494"/>
      <c r="M755" s="494"/>
      <c r="N755" s="494"/>
      <c r="O755" s="494"/>
      <c r="P755" s="494"/>
      <c r="Q755" s="494"/>
      <c r="R755" s="494"/>
      <c r="S755" s="494"/>
      <c r="T755" s="494"/>
      <c r="U755" s="494"/>
      <c r="V755" s="494"/>
      <c r="W755" s="494"/>
      <c r="X755" s="494"/>
      <c r="Y755" s="494"/>
      <c r="Z755" s="494"/>
      <c r="AA755" s="494"/>
      <c r="AB755" s="494"/>
      <c r="AH755" s="492"/>
      <c r="AI755" s="157"/>
      <c r="AJ755" s="157"/>
      <c r="AK755" s="525"/>
      <c r="AL755" s="525"/>
      <c r="AM755" s="525"/>
      <c r="AN755" s="157"/>
      <c r="AO755" s="157"/>
      <c r="AP755" s="525"/>
      <c r="AQ755" s="525"/>
      <c r="AR755" s="525"/>
      <c r="AS755" s="525"/>
      <c r="AT755" s="525"/>
      <c r="AU755" s="525"/>
      <c r="AV755" s="525"/>
      <c r="AW755" s="525"/>
      <c r="AX755" s="525"/>
      <c r="AY755" s="525"/>
      <c r="AZ755" s="525"/>
      <c r="BA755" s="157"/>
      <c r="BB755" s="157"/>
      <c r="BC755" s="157"/>
      <c r="BD755" s="157"/>
      <c r="BE755" s="157"/>
      <c r="BF755" s="157"/>
      <c r="BG755" s="157"/>
      <c r="BH755" s="157"/>
      <c r="BI755" s="157"/>
      <c r="BJ755" s="157"/>
      <c r="BK755" s="157"/>
      <c r="BL755" s="157"/>
      <c r="BM755" s="157"/>
      <c r="BN755" s="157"/>
      <c r="BO755" s="157"/>
      <c r="BP755" s="493"/>
      <c r="BQ755" s="157"/>
      <c r="BR755" s="494"/>
      <c r="BS755" s="157"/>
      <c r="BT755" s="157"/>
      <c r="BU755" s="157"/>
      <c r="BV755" s="157"/>
      <c r="BW755" s="157"/>
      <c r="BX755" s="157"/>
      <c r="BY755" s="157"/>
      <c r="BZ755" s="157"/>
      <c r="CA755" s="157"/>
      <c r="CB755" s="157"/>
      <c r="CC755" s="157"/>
      <c r="CD755" s="157"/>
      <c r="CE755" s="157"/>
      <c r="CF755" s="157"/>
      <c r="CG755" s="157"/>
      <c r="CH755" s="157"/>
      <c r="CI755" s="157"/>
      <c r="CJ755" s="157"/>
      <c r="CK755" s="157"/>
      <c r="CL755" s="157"/>
      <c r="CM755" s="157"/>
      <c r="CN755" s="157"/>
      <c r="CO755" s="157"/>
      <c r="CP755" s="157"/>
      <c r="CQ755" s="157"/>
      <c r="CR755" s="157"/>
      <c r="CS755" s="157"/>
      <c r="CT755" s="157"/>
      <c r="CU755" s="157"/>
      <c r="CV755" s="157"/>
      <c r="CW755" s="157"/>
      <c r="CX755" s="157"/>
      <c r="CY755" s="157"/>
      <c r="CZ755" s="157"/>
      <c r="DA755" s="157"/>
      <c r="DB755" s="157"/>
      <c r="DC755" s="157"/>
      <c r="DD755" s="157"/>
      <c r="DE755" s="157"/>
      <c r="DF755" s="157"/>
      <c r="DG755" s="157"/>
      <c r="DH755" s="157"/>
      <c r="DI755" s="157"/>
      <c r="DJ755" s="157"/>
      <c r="DK755" s="157"/>
      <c r="DL755" s="157"/>
      <c r="DM755" s="157"/>
      <c r="DN755" s="157"/>
      <c r="DO755" s="157"/>
      <c r="DP755" s="157"/>
      <c r="DQ755" s="157"/>
      <c r="DR755" s="157"/>
      <c r="DS755" s="157"/>
      <c r="DT755" s="157"/>
      <c r="DU755" s="157"/>
      <c r="DV755" s="157"/>
      <c r="DW755" s="157"/>
      <c r="DX755" s="157"/>
      <c r="DY755" s="157"/>
      <c r="DZ755" s="157"/>
      <c r="EA755" s="157"/>
      <c r="EB755" s="157"/>
      <c r="EC755" s="157"/>
      <c r="ED755" s="157"/>
      <c r="EE755" s="157"/>
    </row>
    <row r="756" spans="1:135" ht="9.75" customHeight="1">
      <c r="A756" s="157"/>
      <c r="B756" s="157"/>
      <c r="C756" s="157"/>
      <c r="D756" s="157"/>
      <c r="E756" s="157"/>
      <c r="F756" s="157"/>
      <c r="G756" s="157"/>
      <c r="H756" s="157"/>
      <c r="I756" s="494"/>
      <c r="J756" s="494"/>
      <c r="K756" s="494"/>
      <c r="L756" s="494"/>
      <c r="M756" s="494"/>
      <c r="N756" s="494"/>
      <c r="O756" s="494"/>
      <c r="P756" s="494"/>
      <c r="Q756" s="494"/>
      <c r="R756" s="494"/>
      <c r="S756" s="494"/>
      <c r="T756" s="494"/>
      <c r="U756" s="494"/>
      <c r="V756" s="494"/>
      <c r="W756" s="494"/>
      <c r="X756" s="494"/>
      <c r="Y756" s="494"/>
      <c r="Z756" s="494"/>
      <c r="AA756" s="494"/>
      <c r="AB756" s="494"/>
      <c r="AH756" s="492"/>
      <c r="AI756" s="157"/>
      <c r="AJ756" s="157"/>
      <c r="AK756" s="525"/>
      <c r="AL756" s="525"/>
      <c r="AM756" s="525"/>
      <c r="AN756" s="157"/>
      <c r="AO756" s="157"/>
      <c r="AP756" s="525"/>
      <c r="AQ756" s="525"/>
      <c r="AR756" s="525"/>
      <c r="AS756" s="525"/>
      <c r="AT756" s="525"/>
      <c r="AU756" s="525"/>
      <c r="AV756" s="525"/>
      <c r="AW756" s="525"/>
      <c r="AX756" s="525"/>
      <c r="AY756" s="525"/>
      <c r="AZ756" s="525"/>
      <c r="BA756" s="157"/>
      <c r="BB756" s="157"/>
      <c r="BC756" s="157"/>
      <c r="BD756" s="157"/>
      <c r="BE756" s="157"/>
      <c r="BF756" s="157"/>
      <c r="BG756" s="157"/>
      <c r="BH756" s="157"/>
      <c r="BI756" s="157"/>
      <c r="BJ756" s="157"/>
      <c r="BK756" s="157"/>
      <c r="BL756" s="157"/>
      <c r="BM756" s="157"/>
      <c r="BN756" s="157"/>
      <c r="BO756" s="157"/>
      <c r="BP756" s="493"/>
      <c r="BQ756" s="157"/>
      <c r="BR756" s="494"/>
      <c r="BS756" s="157"/>
      <c r="BT756" s="157"/>
      <c r="BU756" s="157"/>
      <c r="BV756" s="157"/>
      <c r="BW756" s="157"/>
      <c r="BX756" s="157"/>
      <c r="BY756" s="157"/>
      <c r="BZ756" s="157"/>
      <c r="CA756" s="157"/>
      <c r="CB756" s="157"/>
      <c r="CC756" s="157"/>
      <c r="CD756" s="157"/>
      <c r="CE756" s="157"/>
      <c r="CF756" s="157"/>
      <c r="CG756" s="157"/>
      <c r="CH756" s="157"/>
      <c r="CI756" s="157"/>
      <c r="CJ756" s="157"/>
      <c r="CK756" s="157"/>
      <c r="CL756" s="157"/>
      <c r="CM756" s="157"/>
      <c r="CN756" s="157"/>
      <c r="CO756" s="157"/>
      <c r="CP756" s="157"/>
      <c r="CQ756" s="157" t="s">
        <v>519</v>
      </c>
      <c r="CR756" s="157"/>
      <c r="CS756" s="157"/>
      <c r="CT756" s="157"/>
      <c r="CU756" s="157"/>
      <c r="CV756" s="157"/>
      <c r="CW756" s="157"/>
      <c r="CX756" s="157"/>
      <c r="CY756" s="157"/>
      <c r="CZ756" s="157"/>
      <c r="DA756" s="157"/>
      <c r="DB756" s="157"/>
      <c r="DC756" s="157"/>
      <c r="DD756" s="157"/>
      <c r="DE756" s="157"/>
      <c r="DF756" s="157"/>
      <c r="DG756" s="157"/>
      <c r="DH756" s="157"/>
      <c r="DI756" s="157"/>
      <c r="DJ756" s="157"/>
      <c r="DK756" s="157"/>
      <c r="DL756" s="157"/>
      <c r="DM756" s="157"/>
      <c r="DN756" s="157"/>
      <c r="DO756" s="157"/>
      <c r="DP756" s="157"/>
      <c r="DQ756" s="157"/>
      <c r="DR756" s="157"/>
      <c r="DS756" s="157"/>
      <c r="DT756" s="157"/>
      <c r="DU756" s="157"/>
      <c r="DV756" s="157"/>
      <c r="DW756" s="157"/>
      <c r="DX756" s="157"/>
      <c r="DY756" s="157"/>
      <c r="DZ756" s="157"/>
      <c r="EA756" s="157"/>
      <c r="EB756" s="157"/>
      <c r="EC756" s="157"/>
      <c r="ED756" s="157"/>
      <c r="EE756" s="157"/>
    </row>
    <row r="757" spans="1:135" ht="9.75" customHeight="1">
      <c r="A757" s="157"/>
      <c r="B757" s="157"/>
      <c r="C757" s="157"/>
      <c r="D757" s="157"/>
      <c r="E757" s="157"/>
      <c r="F757" s="157"/>
      <c r="G757" s="157"/>
      <c r="H757" s="157"/>
      <c r="I757" s="494"/>
      <c r="J757" s="494"/>
      <c r="K757" s="494"/>
      <c r="L757" s="494"/>
      <c r="M757" s="494"/>
      <c r="N757" s="494"/>
      <c r="O757" s="494"/>
      <c r="P757" s="494"/>
      <c r="Q757" s="494"/>
      <c r="R757" s="494"/>
      <c r="S757" s="494"/>
      <c r="T757" s="494"/>
      <c r="U757" s="494"/>
      <c r="V757" s="494"/>
      <c r="W757" s="494"/>
      <c r="X757" s="494"/>
      <c r="Y757" s="494"/>
      <c r="Z757" s="494"/>
      <c r="AA757" s="494"/>
      <c r="AB757" s="494"/>
      <c r="AH757" s="492"/>
      <c r="AI757" s="157"/>
      <c r="AJ757" s="157"/>
      <c r="AK757" s="525"/>
      <c r="AL757" s="525"/>
      <c r="AM757" s="525"/>
      <c r="AN757" s="157"/>
      <c r="AO757" s="157"/>
      <c r="AP757" s="525"/>
      <c r="AQ757" s="525"/>
      <c r="AR757" s="525"/>
      <c r="AS757" s="525"/>
      <c r="AT757" s="525"/>
      <c r="AU757" s="525"/>
      <c r="AV757" s="525"/>
      <c r="AW757" s="525"/>
      <c r="AX757" s="525"/>
      <c r="AY757" s="525"/>
      <c r="AZ757" s="525"/>
      <c r="BA757" s="157"/>
      <c r="BB757" s="157"/>
      <c r="BC757" s="157"/>
      <c r="BD757" s="157"/>
      <c r="BE757" s="157"/>
      <c r="BF757" s="157"/>
      <c r="BG757" s="157"/>
      <c r="BH757" s="157"/>
      <c r="BI757" s="157"/>
      <c r="BJ757" s="157"/>
      <c r="BK757" s="157"/>
      <c r="BL757" s="157"/>
      <c r="BM757" s="157"/>
      <c r="BN757" s="157"/>
      <c r="BO757" s="157"/>
      <c r="BP757" s="493"/>
      <c r="BQ757" s="157"/>
      <c r="BR757" s="494"/>
      <c r="BS757" s="157"/>
      <c r="BT757" s="157"/>
      <c r="BU757" s="157"/>
      <c r="BV757" s="157"/>
      <c r="BW757" s="157"/>
      <c r="BX757" s="157"/>
      <c r="BY757" s="157"/>
      <c r="BZ757" s="157"/>
      <c r="CA757" s="157"/>
      <c r="CB757" s="157"/>
      <c r="CC757" s="157"/>
      <c r="CD757" s="157"/>
      <c r="CE757" s="157"/>
      <c r="CF757" s="157"/>
      <c r="CG757" s="157"/>
      <c r="CH757" s="157"/>
      <c r="CI757" s="157"/>
      <c r="CJ757" s="157"/>
      <c r="CK757" s="157"/>
      <c r="CL757" s="157"/>
      <c r="CM757" s="157"/>
      <c r="CN757" s="157"/>
      <c r="CO757" s="157"/>
      <c r="CP757" s="157"/>
      <c r="CQ757" s="157" t="s">
        <v>520</v>
      </c>
      <c r="CR757" s="157"/>
      <c r="CS757" s="157"/>
      <c r="CT757" s="157"/>
      <c r="CU757" s="157"/>
      <c r="CV757" s="157"/>
      <c r="CW757" s="157"/>
      <c r="CX757" s="157"/>
      <c r="CY757" s="157"/>
      <c r="CZ757" s="157"/>
      <c r="DA757" s="157"/>
      <c r="DB757" s="157"/>
      <c r="DC757" s="157"/>
      <c r="DD757" s="157"/>
      <c r="DE757" s="157"/>
      <c r="DF757" s="157"/>
      <c r="DG757" s="157"/>
      <c r="DH757" s="157"/>
      <c r="DI757" s="157"/>
      <c r="DJ757" s="157"/>
      <c r="DK757" s="157"/>
      <c r="DL757" s="157"/>
      <c r="DM757" s="157"/>
      <c r="DN757" s="157"/>
      <c r="DO757" s="157"/>
      <c r="DP757" s="157"/>
      <c r="DQ757" s="157"/>
      <c r="DR757" s="157"/>
      <c r="DS757" s="157"/>
      <c r="DT757" s="157"/>
      <c r="DU757" s="157"/>
      <c r="DV757" s="157"/>
      <c r="DW757" s="157"/>
      <c r="DX757" s="157"/>
      <c r="DY757" s="157"/>
      <c r="DZ757" s="157"/>
      <c r="EA757" s="157"/>
      <c r="EB757" s="157"/>
      <c r="EC757" s="157"/>
      <c r="ED757" s="157"/>
      <c r="EE757" s="157"/>
    </row>
    <row r="758" spans="1:135" ht="9.75" customHeight="1">
      <c r="A758" s="157"/>
      <c r="B758" s="157"/>
      <c r="C758" s="157"/>
      <c r="D758" s="157"/>
      <c r="E758" s="157"/>
      <c r="F758" s="157"/>
      <c r="G758" s="157"/>
      <c r="H758" s="157"/>
      <c r="I758" s="494"/>
      <c r="J758" s="494"/>
      <c r="K758" s="494"/>
      <c r="L758" s="494"/>
      <c r="M758" s="494"/>
      <c r="N758" s="494"/>
      <c r="O758" s="494"/>
      <c r="P758" s="494"/>
      <c r="Q758" s="494"/>
      <c r="R758" s="494"/>
      <c r="S758" s="494"/>
      <c r="T758" s="494"/>
      <c r="U758" s="494"/>
      <c r="V758" s="494"/>
      <c r="W758" s="494"/>
      <c r="X758" s="494"/>
      <c r="Y758" s="494"/>
      <c r="Z758" s="494"/>
      <c r="AA758" s="494"/>
      <c r="AB758" s="494"/>
      <c r="AH758" s="492"/>
      <c r="AI758" s="157"/>
      <c r="AJ758" s="157"/>
      <c r="AK758" s="525"/>
      <c r="AL758" s="525"/>
      <c r="AM758" s="525"/>
      <c r="AN758" s="157"/>
      <c r="AO758" s="157"/>
      <c r="AP758" s="525"/>
      <c r="AQ758" s="525"/>
      <c r="AR758" s="525"/>
      <c r="AS758" s="525"/>
      <c r="AT758" s="525"/>
      <c r="AU758" s="525"/>
      <c r="AV758" s="525"/>
      <c r="AW758" s="525"/>
      <c r="AX758" s="525"/>
      <c r="AY758" s="525"/>
      <c r="AZ758" s="525"/>
      <c r="BA758" s="157"/>
      <c r="BB758" s="157"/>
      <c r="BC758" s="157"/>
      <c r="BD758" s="157"/>
      <c r="BE758" s="157"/>
      <c r="BF758" s="157"/>
      <c r="BG758" s="157"/>
      <c r="BH758" s="157"/>
      <c r="BI758" s="157"/>
      <c r="BJ758" s="157"/>
      <c r="BK758" s="157"/>
      <c r="BL758" s="157"/>
      <c r="BM758" s="157"/>
      <c r="BN758" s="157"/>
      <c r="BO758" s="157"/>
      <c r="BP758" s="493"/>
      <c r="BQ758" s="157"/>
      <c r="BR758" s="494"/>
      <c r="BS758" s="157"/>
      <c r="BT758" s="157"/>
      <c r="BU758" s="157"/>
      <c r="BV758" s="157"/>
      <c r="BW758" s="157"/>
      <c r="BX758" s="157"/>
      <c r="BY758" s="157"/>
      <c r="BZ758" s="157"/>
      <c r="CA758" s="157"/>
      <c r="CB758" s="157"/>
      <c r="CC758" s="157"/>
      <c r="CD758" s="157"/>
      <c r="CE758" s="157"/>
      <c r="CF758" s="157"/>
      <c r="CG758" s="157"/>
      <c r="CH758" s="157"/>
      <c r="CI758" s="157"/>
      <c r="CJ758" s="157"/>
      <c r="CK758" s="157"/>
      <c r="CL758" s="157"/>
      <c r="CM758" s="157"/>
      <c r="CN758" s="157"/>
      <c r="CO758" s="157"/>
      <c r="CP758" s="157"/>
      <c r="CQ758" s="157" t="s">
        <v>521</v>
      </c>
      <c r="CR758" s="157"/>
      <c r="CS758" s="157"/>
      <c r="CT758" s="157"/>
      <c r="CU758" s="157"/>
      <c r="CV758" s="157"/>
      <c r="CW758" s="157"/>
      <c r="CX758" s="157"/>
      <c r="CY758" s="157"/>
      <c r="CZ758" s="157"/>
      <c r="DA758" s="157"/>
      <c r="DB758" s="157"/>
      <c r="DC758" s="157"/>
      <c r="DD758" s="157"/>
      <c r="DE758" s="157"/>
      <c r="DF758" s="157"/>
      <c r="DG758" s="157"/>
      <c r="DH758" s="157"/>
      <c r="DI758" s="157"/>
      <c r="DJ758" s="157"/>
      <c r="DK758" s="157"/>
      <c r="DL758" s="157"/>
      <c r="DM758" s="157"/>
      <c r="DN758" s="157"/>
      <c r="DO758" s="157"/>
      <c r="DP758" s="157"/>
      <c r="DQ758" s="157"/>
      <c r="DR758" s="157"/>
      <c r="DS758" s="157"/>
      <c r="DT758" s="157"/>
      <c r="DU758" s="157"/>
      <c r="DV758" s="157"/>
      <c r="DW758" s="157"/>
      <c r="DX758" s="157"/>
      <c r="DY758" s="157"/>
      <c r="DZ758" s="157"/>
      <c r="EA758" s="157"/>
      <c r="EB758" s="157"/>
      <c r="EC758" s="157"/>
      <c r="ED758" s="157"/>
      <c r="EE758" s="157"/>
    </row>
    <row r="759" spans="1:135" ht="9.75" customHeight="1">
      <c r="A759" s="157"/>
      <c r="B759" s="157"/>
      <c r="C759" s="157"/>
      <c r="D759" s="157"/>
      <c r="E759" s="157"/>
      <c r="F759" s="157"/>
      <c r="G759" s="157"/>
      <c r="H759" s="157"/>
      <c r="I759" s="494"/>
      <c r="J759" s="494"/>
      <c r="K759" s="494"/>
      <c r="L759" s="494"/>
      <c r="M759" s="494"/>
      <c r="N759" s="494"/>
      <c r="O759" s="494"/>
      <c r="P759" s="494"/>
      <c r="Q759" s="494"/>
      <c r="R759" s="494"/>
      <c r="S759" s="494"/>
      <c r="T759" s="494"/>
      <c r="U759" s="494"/>
      <c r="V759" s="494"/>
      <c r="W759" s="494"/>
      <c r="X759" s="494"/>
      <c r="Y759" s="494"/>
      <c r="Z759" s="494"/>
      <c r="AA759" s="494"/>
      <c r="AB759" s="494"/>
      <c r="AH759" s="492"/>
      <c r="AI759" s="157"/>
      <c r="AJ759" s="157"/>
      <c r="AK759" s="525"/>
      <c r="AL759" s="525"/>
      <c r="AM759" s="525"/>
      <c r="AN759" s="157"/>
      <c r="AO759" s="157"/>
      <c r="AP759" s="525"/>
      <c r="AQ759" s="525"/>
      <c r="AR759" s="525"/>
      <c r="AS759" s="525"/>
      <c r="AT759" s="525"/>
      <c r="AU759" s="525"/>
      <c r="AV759" s="525"/>
      <c r="AW759" s="525"/>
      <c r="AX759" s="525"/>
      <c r="AY759" s="525"/>
      <c r="AZ759" s="525"/>
      <c r="BA759" s="157"/>
      <c r="BB759" s="157"/>
      <c r="BC759" s="157"/>
      <c r="BD759" s="157"/>
      <c r="BE759" s="157"/>
      <c r="BF759" s="157"/>
      <c r="BG759" s="157"/>
      <c r="BH759" s="157"/>
      <c r="BI759" s="157"/>
      <c r="BJ759" s="157"/>
      <c r="BK759" s="157"/>
      <c r="BL759" s="157"/>
      <c r="BM759" s="157"/>
      <c r="BN759" s="157"/>
      <c r="BO759" s="157"/>
      <c r="BP759" s="493"/>
      <c r="BQ759" s="157"/>
      <c r="BR759" s="494"/>
      <c r="BS759" s="157"/>
      <c r="BT759" s="157"/>
      <c r="BU759" s="157"/>
      <c r="BV759" s="157"/>
      <c r="BW759" s="157"/>
      <c r="BX759" s="157"/>
      <c r="BY759" s="157"/>
      <c r="BZ759" s="157"/>
      <c r="CA759" s="157"/>
      <c r="CB759" s="157"/>
      <c r="CC759" s="157"/>
      <c r="CD759" s="157"/>
      <c r="CE759" s="157"/>
      <c r="CF759" s="157"/>
      <c r="CG759" s="157"/>
      <c r="CH759" s="157"/>
      <c r="CI759" s="157"/>
      <c r="CJ759" s="157"/>
      <c r="CK759" s="157"/>
      <c r="CL759" s="157"/>
      <c r="CM759" s="157"/>
      <c r="CN759" s="157"/>
      <c r="CO759" s="157"/>
      <c r="CP759" s="157"/>
      <c r="CQ759" s="157" t="s">
        <v>522</v>
      </c>
      <c r="CR759" s="157"/>
      <c r="CS759" s="157"/>
      <c r="CT759" s="157"/>
      <c r="CU759" s="157"/>
      <c r="CV759" s="157"/>
      <c r="CW759" s="157"/>
      <c r="CX759" s="157"/>
      <c r="CY759" s="157"/>
      <c r="CZ759" s="157"/>
      <c r="DA759" s="157"/>
      <c r="DB759" s="157"/>
      <c r="DC759" s="157"/>
      <c r="DD759" s="157"/>
      <c r="DE759" s="157"/>
      <c r="DF759" s="157"/>
      <c r="DG759" s="157"/>
      <c r="DH759" s="157"/>
      <c r="DI759" s="157"/>
      <c r="DJ759" s="157"/>
      <c r="DK759" s="157"/>
      <c r="DL759" s="157"/>
      <c r="DM759" s="157"/>
      <c r="DN759" s="157"/>
      <c r="DO759" s="157"/>
      <c r="DP759" s="157"/>
      <c r="DQ759" s="157"/>
      <c r="DR759" s="157"/>
      <c r="DS759" s="157"/>
      <c r="DT759" s="157"/>
      <c r="DU759" s="157"/>
      <c r="DV759" s="157"/>
      <c r="DW759" s="157"/>
      <c r="DX759" s="157"/>
      <c r="DY759" s="157"/>
      <c r="DZ759" s="157"/>
      <c r="EA759" s="157"/>
      <c r="EB759" s="157"/>
      <c r="EC759" s="157"/>
      <c r="ED759" s="157"/>
      <c r="EE759" s="157"/>
    </row>
    <row r="760" spans="1:135" ht="9.75" customHeight="1">
      <c r="A760" s="157"/>
      <c r="B760" s="157"/>
      <c r="C760" s="157"/>
      <c r="D760" s="157"/>
      <c r="E760" s="157"/>
      <c r="F760" s="157"/>
      <c r="G760" s="157"/>
      <c r="H760" s="157"/>
      <c r="I760" s="494"/>
      <c r="J760" s="494"/>
      <c r="K760" s="494"/>
      <c r="L760" s="494"/>
      <c r="M760" s="494"/>
      <c r="N760" s="494"/>
      <c r="O760" s="494"/>
      <c r="P760" s="494"/>
      <c r="Q760" s="494"/>
      <c r="R760" s="494"/>
      <c r="S760" s="494"/>
      <c r="T760" s="494"/>
      <c r="U760" s="494"/>
      <c r="V760" s="494"/>
      <c r="W760" s="494"/>
      <c r="X760" s="494"/>
      <c r="Y760" s="494"/>
      <c r="Z760" s="494"/>
      <c r="AA760" s="494"/>
      <c r="AB760" s="494"/>
      <c r="AH760" s="492"/>
      <c r="AI760" s="157"/>
      <c r="AJ760" s="157"/>
      <c r="AK760" s="525"/>
      <c r="AL760" s="525"/>
      <c r="AM760" s="525"/>
      <c r="AN760" s="157"/>
      <c r="AO760" s="157"/>
      <c r="AP760" s="525"/>
      <c r="AQ760" s="525"/>
      <c r="AR760" s="525"/>
      <c r="AS760" s="525"/>
      <c r="AT760" s="525"/>
      <c r="AU760" s="525"/>
      <c r="AV760" s="525"/>
      <c r="AW760" s="525"/>
      <c r="AX760" s="525"/>
      <c r="AY760" s="525"/>
      <c r="AZ760" s="525"/>
      <c r="BA760" s="157"/>
      <c r="BB760" s="157"/>
      <c r="BC760" s="157"/>
      <c r="BD760" s="157"/>
      <c r="BE760" s="157"/>
      <c r="BF760" s="157"/>
      <c r="BG760" s="157"/>
      <c r="BH760" s="157"/>
      <c r="BI760" s="157"/>
      <c r="BJ760" s="157"/>
      <c r="BK760" s="157"/>
      <c r="BL760" s="157"/>
      <c r="BM760" s="157"/>
      <c r="BN760" s="157"/>
      <c r="BO760" s="157"/>
      <c r="BP760" s="493"/>
      <c r="BQ760" s="157"/>
      <c r="BR760" s="494"/>
      <c r="BS760" s="157"/>
      <c r="BT760" s="157"/>
      <c r="BU760" s="157"/>
      <c r="BV760" s="157"/>
      <c r="BW760" s="157"/>
      <c r="BX760" s="157"/>
      <c r="BY760" s="157"/>
      <c r="BZ760" s="157"/>
      <c r="CA760" s="157"/>
      <c r="CB760" s="157"/>
      <c r="CC760" s="157"/>
      <c r="CD760" s="157"/>
      <c r="CE760" s="157"/>
      <c r="CF760" s="157"/>
      <c r="CG760" s="157"/>
      <c r="CH760" s="157"/>
      <c r="CI760" s="157"/>
      <c r="CJ760" s="157"/>
      <c r="CK760" s="157"/>
      <c r="CL760" s="157"/>
      <c r="CM760" s="157"/>
      <c r="CN760" s="157"/>
      <c r="CO760" s="157"/>
      <c r="CP760" s="157"/>
      <c r="CQ760" s="157"/>
      <c r="CR760" s="157"/>
      <c r="CS760" s="157"/>
      <c r="CT760" s="157"/>
      <c r="CU760" s="157"/>
      <c r="CV760" s="157"/>
      <c r="CW760" s="157"/>
      <c r="CX760" s="157"/>
      <c r="CY760" s="157"/>
      <c r="CZ760" s="157"/>
      <c r="DA760" s="157"/>
      <c r="DB760" s="157"/>
      <c r="DC760" s="157"/>
      <c r="DD760" s="157"/>
      <c r="DE760" s="157"/>
      <c r="DF760" s="157"/>
      <c r="DG760" s="157"/>
      <c r="DH760" s="157"/>
      <c r="DI760" s="157"/>
      <c r="DJ760" s="157"/>
      <c r="DK760" s="157"/>
      <c r="DL760" s="157"/>
      <c r="DM760" s="157"/>
      <c r="DN760" s="157"/>
      <c r="DO760" s="157"/>
      <c r="DP760" s="157"/>
      <c r="DQ760" s="157"/>
      <c r="DR760" s="157"/>
      <c r="DS760" s="157"/>
      <c r="DT760" s="157"/>
      <c r="DU760" s="157"/>
      <c r="DV760" s="157"/>
      <c r="DW760" s="157"/>
      <c r="DX760" s="157"/>
      <c r="DY760" s="157"/>
      <c r="DZ760" s="157"/>
      <c r="EA760" s="157"/>
      <c r="EB760" s="157"/>
      <c r="EC760" s="157"/>
      <c r="ED760" s="157"/>
      <c r="EE760" s="157"/>
    </row>
    <row r="761" spans="1:135" ht="9.75" customHeight="1">
      <c r="A761" s="157"/>
      <c r="B761" s="157"/>
      <c r="C761" s="157"/>
      <c r="D761" s="157"/>
      <c r="E761" s="157"/>
      <c r="F761" s="157"/>
      <c r="G761" s="157"/>
      <c r="H761" s="157"/>
      <c r="I761" s="494"/>
      <c r="J761" s="494"/>
      <c r="K761" s="494"/>
      <c r="L761" s="494"/>
      <c r="M761" s="494"/>
      <c r="N761" s="494"/>
      <c r="O761" s="494"/>
      <c r="P761" s="494"/>
      <c r="Q761" s="494"/>
      <c r="R761" s="494"/>
      <c r="S761" s="494"/>
      <c r="T761" s="494"/>
      <c r="U761" s="494"/>
      <c r="V761" s="494"/>
      <c r="W761" s="494"/>
      <c r="X761" s="494"/>
      <c r="Y761" s="494"/>
      <c r="Z761" s="494"/>
      <c r="AA761" s="494"/>
      <c r="AB761" s="494"/>
      <c r="AH761" s="492"/>
      <c r="AI761" s="157"/>
      <c r="AJ761" s="157"/>
      <c r="AK761" s="525"/>
      <c r="AL761" s="525"/>
      <c r="AM761" s="525"/>
      <c r="AN761" s="157"/>
      <c r="AO761" s="157"/>
      <c r="AP761" s="525"/>
      <c r="AQ761" s="525"/>
      <c r="AR761" s="525"/>
      <c r="AS761" s="525"/>
      <c r="AT761" s="525"/>
      <c r="AU761" s="525"/>
      <c r="AV761" s="525"/>
      <c r="AW761" s="525"/>
      <c r="AX761" s="525"/>
      <c r="AY761" s="525"/>
      <c r="AZ761" s="525"/>
      <c r="BA761" s="157"/>
      <c r="BB761" s="157"/>
      <c r="BC761" s="157"/>
      <c r="BD761" s="157"/>
      <c r="BE761" s="157"/>
      <c r="BF761" s="157"/>
      <c r="BG761" s="157"/>
      <c r="BH761" s="157"/>
      <c r="BI761" s="157"/>
      <c r="BJ761" s="157"/>
      <c r="BK761" s="157"/>
      <c r="BL761" s="157"/>
      <c r="BM761" s="157"/>
      <c r="BN761" s="157"/>
      <c r="BO761" s="157"/>
      <c r="BP761" s="493"/>
      <c r="BQ761" s="157"/>
      <c r="BR761" s="494"/>
      <c r="BS761" s="157"/>
      <c r="BT761" s="157"/>
      <c r="BU761" s="157"/>
      <c r="BV761" s="157"/>
      <c r="BW761" s="157"/>
      <c r="BX761" s="157"/>
      <c r="BY761" s="157"/>
      <c r="BZ761" s="157"/>
      <c r="CA761" s="157"/>
      <c r="CB761" s="157"/>
      <c r="CC761" s="157"/>
      <c r="CD761" s="157"/>
      <c r="CE761" s="157"/>
      <c r="CF761" s="157"/>
      <c r="CG761" s="157"/>
      <c r="CH761" s="157"/>
      <c r="CI761" s="157"/>
      <c r="CJ761" s="157"/>
      <c r="CK761" s="157"/>
      <c r="CL761" s="157"/>
      <c r="CM761" s="157"/>
      <c r="CN761" s="157"/>
      <c r="CO761" s="157"/>
      <c r="CP761" s="157"/>
      <c r="CQ761" s="157"/>
      <c r="CR761" s="157"/>
      <c r="CS761" s="157" t="s">
        <v>523</v>
      </c>
      <c r="CT761" s="157"/>
      <c r="CU761" s="157"/>
      <c r="CV761" s="157"/>
      <c r="CW761" s="157"/>
      <c r="CX761" s="157"/>
      <c r="CY761" s="157"/>
      <c r="CZ761" s="157"/>
      <c r="DA761" s="157"/>
      <c r="DB761" s="157"/>
      <c r="DC761" s="157"/>
      <c r="DD761" s="157"/>
      <c r="DE761" s="157"/>
      <c r="DF761" s="157"/>
      <c r="DG761" s="157"/>
      <c r="DH761" s="157"/>
      <c r="DI761" s="157"/>
      <c r="DJ761" s="157"/>
      <c r="DK761" s="157"/>
      <c r="DL761" s="157"/>
      <c r="DM761" s="157"/>
      <c r="DN761" s="157"/>
      <c r="DO761" s="157"/>
      <c r="DP761" s="157"/>
      <c r="DQ761" s="157"/>
      <c r="DR761" s="157"/>
      <c r="DS761" s="157"/>
      <c r="DT761" s="157"/>
      <c r="DU761" s="157"/>
      <c r="DV761" s="157"/>
      <c r="DW761" s="157"/>
      <c r="DX761" s="157"/>
      <c r="DY761" s="157"/>
      <c r="DZ761" s="157"/>
      <c r="EA761" s="157"/>
      <c r="EB761" s="157"/>
      <c r="EC761" s="157"/>
      <c r="ED761" s="157"/>
      <c r="EE761" s="157"/>
    </row>
    <row r="762" spans="1:135" ht="9.75" customHeight="1">
      <c r="A762" s="157"/>
      <c r="B762" s="157"/>
      <c r="C762" s="157"/>
      <c r="D762" s="157"/>
      <c r="E762" s="157"/>
      <c r="F762" s="157"/>
      <c r="G762" s="157"/>
      <c r="H762" s="157"/>
      <c r="I762" s="494"/>
      <c r="J762" s="494"/>
      <c r="K762" s="494"/>
      <c r="L762" s="494"/>
      <c r="M762" s="494"/>
      <c r="N762" s="494"/>
      <c r="O762" s="494"/>
      <c r="P762" s="494"/>
      <c r="Q762" s="494"/>
      <c r="R762" s="494"/>
      <c r="S762" s="494"/>
      <c r="T762" s="494"/>
      <c r="U762" s="494"/>
      <c r="V762" s="494"/>
      <c r="W762" s="494"/>
      <c r="X762" s="494"/>
      <c r="Y762" s="494"/>
      <c r="Z762" s="494"/>
      <c r="AA762" s="494"/>
      <c r="AB762" s="494"/>
      <c r="AH762" s="492"/>
      <c r="AI762" s="157"/>
      <c r="AJ762" s="157"/>
      <c r="AK762" s="525"/>
      <c r="AL762" s="525"/>
      <c r="AM762" s="525"/>
      <c r="AN762" s="157"/>
      <c r="AO762" s="157"/>
      <c r="AP762" s="525"/>
      <c r="AQ762" s="525"/>
      <c r="AR762" s="525"/>
      <c r="AS762" s="525"/>
      <c r="AT762" s="525"/>
      <c r="AU762" s="525"/>
      <c r="AV762" s="525"/>
      <c r="AW762" s="525"/>
      <c r="AX762" s="525"/>
      <c r="AY762" s="525"/>
      <c r="AZ762" s="525"/>
      <c r="BA762" s="157"/>
      <c r="BB762" s="157"/>
      <c r="BC762" s="157"/>
      <c r="BD762" s="157"/>
      <c r="BE762" s="157"/>
      <c r="BF762" s="157"/>
      <c r="BG762" s="157"/>
      <c r="BH762" s="157"/>
      <c r="BI762" s="157"/>
      <c r="BJ762" s="157"/>
      <c r="BK762" s="157"/>
      <c r="BL762" s="157"/>
      <c r="BM762" s="157"/>
      <c r="BN762" s="157"/>
      <c r="BO762" s="157"/>
      <c r="BP762" s="493"/>
      <c r="BQ762" s="157"/>
      <c r="BR762" s="494"/>
      <c r="BS762" s="157"/>
      <c r="BT762" s="157"/>
      <c r="BU762" s="157"/>
      <c r="BV762" s="157"/>
      <c r="BW762" s="157"/>
      <c r="BX762" s="157"/>
      <c r="BY762" s="157"/>
      <c r="BZ762" s="157"/>
      <c r="CA762" s="157"/>
      <c r="CB762" s="157"/>
      <c r="CC762" s="157"/>
      <c r="CD762" s="157"/>
      <c r="CE762" s="157"/>
      <c r="CF762" s="157"/>
      <c r="CG762" s="157"/>
      <c r="CH762" s="157"/>
      <c r="CI762" s="157"/>
      <c r="CJ762" s="157"/>
      <c r="CK762" s="157"/>
      <c r="CL762" s="157"/>
      <c r="CM762" s="157"/>
      <c r="CN762" s="157"/>
      <c r="CO762" s="157"/>
      <c r="CP762" s="157"/>
      <c r="CQ762" s="157"/>
      <c r="CR762" s="157"/>
      <c r="CS762" s="157" t="s">
        <v>524</v>
      </c>
      <c r="CT762" s="157"/>
      <c r="CU762" s="157"/>
      <c r="CV762" s="157"/>
      <c r="CW762" s="157"/>
      <c r="CX762" s="157"/>
      <c r="CY762" s="157"/>
      <c r="CZ762" s="157"/>
      <c r="DA762" s="157"/>
      <c r="DB762" s="157"/>
      <c r="DC762" s="157"/>
      <c r="DD762" s="157"/>
      <c r="DE762" s="157"/>
      <c r="DF762" s="157"/>
      <c r="DG762" s="157"/>
      <c r="DH762" s="157"/>
      <c r="DI762" s="157"/>
      <c r="DJ762" s="157"/>
      <c r="DK762" s="157"/>
      <c r="DL762" s="157"/>
      <c r="DM762" s="157"/>
      <c r="DN762" s="157"/>
      <c r="DO762" s="157"/>
      <c r="DP762" s="157"/>
      <c r="DQ762" s="157"/>
      <c r="DR762" s="157"/>
      <c r="DS762" s="157"/>
      <c r="DT762" s="157"/>
      <c r="DU762" s="157"/>
      <c r="DV762" s="157"/>
      <c r="DW762" s="157"/>
      <c r="DX762" s="157"/>
      <c r="DY762" s="157"/>
      <c r="DZ762" s="157"/>
      <c r="EA762" s="157"/>
      <c r="EB762" s="157"/>
      <c r="EC762" s="157"/>
      <c r="ED762" s="157"/>
      <c r="EE762" s="157"/>
    </row>
    <row r="763" spans="1:135" ht="9.75" customHeight="1">
      <c r="A763" s="157"/>
      <c r="B763" s="157"/>
      <c r="C763" s="157"/>
      <c r="D763" s="157"/>
      <c r="E763" s="157"/>
      <c r="F763" s="157"/>
      <c r="G763" s="157"/>
      <c r="H763" s="157"/>
      <c r="I763" s="494"/>
      <c r="J763" s="494"/>
      <c r="K763" s="494"/>
      <c r="L763" s="494"/>
      <c r="M763" s="494"/>
      <c r="N763" s="494"/>
      <c r="O763" s="494"/>
      <c r="P763" s="494"/>
      <c r="Q763" s="494"/>
      <c r="R763" s="494"/>
      <c r="S763" s="494"/>
      <c r="T763" s="494"/>
      <c r="U763" s="494"/>
      <c r="V763" s="494"/>
      <c r="W763" s="494"/>
      <c r="X763" s="494"/>
      <c r="Y763" s="494"/>
      <c r="Z763" s="494"/>
      <c r="AA763" s="494"/>
      <c r="AB763" s="494"/>
      <c r="AH763" s="492"/>
      <c r="AI763" s="157"/>
      <c r="AJ763" s="157"/>
      <c r="AK763" s="525"/>
      <c r="AL763" s="525"/>
      <c r="AM763" s="525"/>
      <c r="AN763" s="157"/>
      <c r="AO763" s="157"/>
      <c r="AP763" s="525"/>
      <c r="AQ763" s="525"/>
      <c r="AR763" s="525"/>
      <c r="AS763" s="525"/>
      <c r="AT763" s="525"/>
      <c r="AU763" s="525"/>
      <c r="AV763" s="525"/>
      <c r="AW763" s="525"/>
      <c r="AX763" s="525"/>
      <c r="AY763" s="525"/>
      <c r="AZ763" s="525"/>
      <c r="BA763" s="157"/>
      <c r="BB763" s="157"/>
      <c r="BC763" s="157"/>
      <c r="BD763" s="157"/>
      <c r="BE763" s="157"/>
      <c r="BF763" s="157"/>
      <c r="BG763" s="157"/>
      <c r="BH763" s="157"/>
      <c r="BI763" s="157"/>
      <c r="BJ763" s="157"/>
      <c r="BK763" s="157"/>
      <c r="BL763" s="157"/>
      <c r="BM763" s="157"/>
      <c r="BN763" s="157"/>
      <c r="BO763" s="157"/>
      <c r="BP763" s="493"/>
      <c r="BQ763" s="157"/>
      <c r="BR763" s="494"/>
      <c r="BS763" s="157"/>
      <c r="BT763" s="157"/>
      <c r="BU763" s="157"/>
      <c r="BV763" s="157"/>
      <c r="BW763" s="157"/>
      <c r="BX763" s="157"/>
      <c r="BY763" s="157"/>
      <c r="BZ763" s="157"/>
      <c r="CA763" s="157"/>
      <c r="CB763" s="157"/>
      <c r="CC763" s="157"/>
      <c r="CD763" s="157"/>
      <c r="CE763" s="157"/>
      <c r="CF763" s="157"/>
      <c r="CG763" s="157"/>
      <c r="CH763" s="157"/>
      <c r="CI763" s="157"/>
      <c r="CJ763" s="157"/>
      <c r="CK763" s="157"/>
      <c r="CL763" s="157"/>
      <c r="CM763" s="157"/>
      <c r="CN763" s="157"/>
      <c r="CO763" s="157"/>
      <c r="CP763" s="157"/>
      <c r="CQ763" s="157"/>
      <c r="CR763" s="157"/>
      <c r="CS763" s="157" t="s">
        <v>525</v>
      </c>
      <c r="CT763" s="157"/>
      <c r="CU763" s="157"/>
      <c r="CV763" s="157"/>
      <c r="CW763" s="157"/>
      <c r="CX763" s="157"/>
      <c r="CY763" s="157"/>
      <c r="CZ763" s="157"/>
      <c r="DA763" s="157"/>
      <c r="DB763" s="157"/>
      <c r="DC763" s="157"/>
      <c r="DD763" s="157"/>
      <c r="DE763" s="157"/>
      <c r="DF763" s="157"/>
      <c r="DG763" s="157"/>
      <c r="DH763" s="157"/>
      <c r="DI763" s="157"/>
      <c r="DJ763" s="157"/>
      <c r="DK763" s="157"/>
      <c r="DL763" s="157"/>
      <c r="DM763" s="157"/>
      <c r="DN763" s="157"/>
      <c r="DO763" s="157"/>
      <c r="DP763" s="157"/>
      <c r="DQ763" s="157"/>
      <c r="DR763" s="157"/>
      <c r="DS763" s="157"/>
      <c r="DT763" s="157"/>
      <c r="DU763" s="157"/>
      <c r="DV763" s="157"/>
      <c r="DW763" s="157"/>
      <c r="DX763" s="157"/>
      <c r="DY763" s="157"/>
      <c r="DZ763" s="157"/>
      <c r="EA763" s="157"/>
      <c r="EB763" s="157"/>
      <c r="EC763" s="157"/>
      <c r="ED763" s="157"/>
      <c r="EE763" s="157"/>
    </row>
    <row r="764" spans="1:135" ht="9.75" customHeight="1">
      <c r="A764" s="157"/>
      <c r="B764" s="157"/>
      <c r="C764" s="157"/>
      <c r="D764" s="157"/>
      <c r="E764" s="157"/>
      <c r="F764" s="157"/>
      <c r="G764" s="157"/>
      <c r="H764" s="157"/>
      <c r="I764" s="494"/>
      <c r="J764" s="494"/>
      <c r="K764" s="494"/>
      <c r="L764" s="494"/>
      <c r="M764" s="494"/>
      <c r="N764" s="494"/>
      <c r="O764" s="494"/>
      <c r="P764" s="494"/>
      <c r="Q764" s="494"/>
      <c r="R764" s="494"/>
      <c r="S764" s="494"/>
      <c r="T764" s="494"/>
      <c r="U764" s="494"/>
      <c r="V764" s="494"/>
      <c r="W764" s="494"/>
      <c r="X764" s="494"/>
      <c r="Y764" s="494"/>
      <c r="Z764" s="494"/>
      <c r="AA764" s="494"/>
      <c r="AB764" s="494"/>
      <c r="AH764" s="492"/>
      <c r="AI764" s="157"/>
      <c r="AJ764" s="157"/>
      <c r="AK764" s="525"/>
      <c r="AL764" s="525"/>
      <c r="AM764" s="525"/>
      <c r="AN764" s="157"/>
      <c r="AO764" s="157"/>
      <c r="AP764" s="525"/>
      <c r="AQ764" s="525"/>
      <c r="AR764" s="525"/>
      <c r="AS764" s="525"/>
      <c r="AT764" s="525"/>
      <c r="AU764" s="525"/>
      <c r="AV764" s="525"/>
      <c r="AW764" s="525"/>
      <c r="AX764" s="525"/>
      <c r="AY764" s="525"/>
      <c r="AZ764" s="525"/>
      <c r="BA764" s="157"/>
      <c r="BB764" s="157"/>
      <c r="BC764" s="157"/>
      <c r="BD764" s="157"/>
      <c r="BE764" s="157"/>
      <c r="BF764" s="157"/>
      <c r="BG764" s="157"/>
      <c r="BH764" s="157"/>
      <c r="BI764" s="157"/>
      <c r="BJ764" s="157"/>
      <c r="BK764" s="157"/>
      <c r="BL764" s="157"/>
      <c r="BM764" s="157"/>
      <c r="BN764" s="157"/>
      <c r="BO764" s="157"/>
      <c r="BP764" s="493"/>
      <c r="BQ764" s="157"/>
      <c r="BR764" s="494"/>
      <c r="BS764" s="157"/>
      <c r="BT764" s="157"/>
      <c r="BU764" s="157"/>
      <c r="BV764" s="157"/>
      <c r="BW764" s="157"/>
      <c r="BX764" s="157"/>
      <c r="BY764" s="157"/>
      <c r="BZ764" s="157"/>
      <c r="CA764" s="157"/>
      <c r="CB764" s="157"/>
      <c r="CC764" s="157"/>
      <c r="CD764" s="157"/>
      <c r="CE764" s="157"/>
      <c r="CF764" s="157"/>
      <c r="CG764" s="157"/>
      <c r="CH764" s="157"/>
      <c r="CI764" s="157"/>
      <c r="CJ764" s="157"/>
      <c r="CK764" s="157"/>
      <c r="CL764" s="157"/>
      <c r="CM764" s="157"/>
      <c r="CN764" s="157"/>
      <c r="CO764" s="157"/>
      <c r="CP764" s="157"/>
      <c r="CQ764" s="157"/>
      <c r="CR764" s="157"/>
      <c r="CS764" s="157"/>
      <c r="CT764" s="157"/>
      <c r="CU764" s="157"/>
      <c r="CV764" s="157"/>
      <c r="CW764" s="157"/>
      <c r="CX764" s="157"/>
      <c r="CY764" s="157"/>
      <c r="CZ764" s="157"/>
      <c r="DA764" s="157"/>
      <c r="DB764" s="157"/>
      <c r="DC764" s="157"/>
      <c r="DD764" s="157"/>
      <c r="DE764" s="157"/>
      <c r="DF764" s="157"/>
      <c r="DG764" s="157"/>
      <c r="DH764" s="157"/>
      <c r="DI764" s="157"/>
      <c r="DJ764" s="157"/>
      <c r="DK764" s="157"/>
      <c r="DL764" s="157"/>
      <c r="DM764" s="157"/>
      <c r="DN764" s="157"/>
      <c r="DO764" s="157"/>
      <c r="DP764" s="157"/>
      <c r="DQ764" s="157"/>
      <c r="DR764" s="157"/>
      <c r="DS764" s="157"/>
      <c r="DT764" s="157"/>
      <c r="DU764" s="157"/>
      <c r="DV764" s="157"/>
      <c r="DW764" s="157"/>
      <c r="DX764" s="157"/>
      <c r="DY764" s="157"/>
      <c r="DZ764" s="157"/>
      <c r="EA764" s="157"/>
      <c r="EB764" s="157"/>
      <c r="EC764" s="157"/>
      <c r="ED764" s="157"/>
      <c r="EE764" s="157"/>
    </row>
    <row r="765" spans="1:135" ht="9.75" customHeight="1">
      <c r="A765" s="157"/>
      <c r="B765" s="157"/>
      <c r="C765" s="157"/>
      <c r="D765" s="157"/>
      <c r="E765" s="157"/>
      <c r="F765" s="157"/>
      <c r="G765" s="157"/>
      <c r="H765" s="157"/>
      <c r="I765" s="494"/>
      <c r="J765" s="494"/>
      <c r="K765" s="494"/>
      <c r="L765" s="494"/>
      <c r="M765" s="494"/>
      <c r="N765" s="494"/>
      <c r="O765" s="494"/>
      <c r="P765" s="494"/>
      <c r="Q765" s="494"/>
      <c r="R765" s="494"/>
      <c r="S765" s="494"/>
      <c r="T765" s="494"/>
      <c r="U765" s="494"/>
      <c r="V765" s="494"/>
      <c r="W765" s="494"/>
      <c r="X765" s="494"/>
      <c r="Y765" s="494"/>
      <c r="Z765" s="494"/>
      <c r="AA765" s="494"/>
      <c r="AB765" s="494"/>
      <c r="AH765" s="492"/>
      <c r="AI765" s="157"/>
      <c r="AJ765" s="157"/>
      <c r="AK765" s="525"/>
      <c r="AL765" s="525"/>
      <c r="AM765" s="525"/>
      <c r="AN765" s="157"/>
      <c r="AO765" s="157"/>
      <c r="AP765" s="525"/>
      <c r="AQ765" s="525"/>
      <c r="AR765" s="525"/>
      <c r="AS765" s="525"/>
      <c r="AT765" s="525"/>
      <c r="AU765" s="525"/>
      <c r="AV765" s="525"/>
      <c r="AW765" s="525"/>
      <c r="AX765" s="525"/>
      <c r="AY765" s="525"/>
      <c r="AZ765" s="525"/>
      <c r="BA765" s="157"/>
      <c r="BB765" s="157"/>
      <c r="BC765" s="157"/>
      <c r="BD765" s="157"/>
      <c r="BE765" s="157"/>
      <c r="BF765" s="157"/>
      <c r="BG765" s="157"/>
      <c r="BH765" s="157"/>
      <c r="BI765" s="157"/>
      <c r="BJ765" s="157"/>
      <c r="BK765" s="157"/>
      <c r="BL765" s="157"/>
      <c r="BM765" s="157"/>
      <c r="BN765" s="157"/>
      <c r="BO765" s="157"/>
      <c r="BP765" s="493"/>
      <c r="BQ765" s="157"/>
      <c r="BR765" s="494"/>
      <c r="BS765" s="157"/>
      <c r="BT765" s="157"/>
      <c r="BU765" s="157"/>
      <c r="BV765" s="157"/>
      <c r="BW765" s="157"/>
      <c r="BX765" s="157"/>
      <c r="BY765" s="157"/>
      <c r="BZ765" s="157"/>
      <c r="CA765" s="157"/>
      <c r="CB765" s="157"/>
      <c r="CC765" s="157"/>
      <c r="CD765" s="157"/>
      <c r="CE765" s="157"/>
      <c r="CF765" s="157"/>
      <c r="CG765" s="157"/>
      <c r="CH765" s="157"/>
      <c r="CI765" s="157"/>
      <c r="CJ765" s="157"/>
      <c r="CK765" s="157"/>
      <c r="CL765" s="157"/>
      <c r="CM765" s="157"/>
      <c r="CN765" s="157"/>
      <c r="CO765" s="157"/>
      <c r="CP765" s="157"/>
      <c r="CQ765" s="157"/>
      <c r="CR765" s="157"/>
      <c r="CS765" s="157"/>
      <c r="CT765" s="157"/>
      <c r="CU765" s="157"/>
      <c r="CV765" s="157"/>
      <c r="CW765" s="157"/>
      <c r="CX765" s="157"/>
      <c r="CY765" s="157"/>
      <c r="CZ765" s="157"/>
      <c r="DA765" s="157"/>
      <c r="DB765" s="157"/>
      <c r="DC765" s="157"/>
      <c r="DD765" s="157"/>
      <c r="DE765" s="157"/>
      <c r="DF765" s="157"/>
      <c r="DG765" s="157"/>
      <c r="DH765" s="157"/>
      <c r="DI765" s="157"/>
      <c r="DJ765" s="157"/>
      <c r="DK765" s="157"/>
      <c r="DL765" s="157"/>
      <c r="DM765" s="157"/>
      <c r="DN765" s="157"/>
      <c r="DO765" s="157"/>
      <c r="DP765" s="157"/>
      <c r="DQ765" s="157"/>
      <c r="DR765" s="157"/>
      <c r="DS765" s="157"/>
      <c r="DT765" s="157"/>
      <c r="DU765" s="157"/>
      <c r="DV765" s="157"/>
      <c r="DW765" s="157"/>
      <c r="DX765" s="157"/>
      <c r="DY765" s="157"/>
      <c r="DZ765" s="157"/>
      <c r="EA765" s="157"/>
      <c r="EB765" s="157"/>
      <c r="EC765" s="157"/>
      <c r="ED765" s="157"/>
      <c r="EE765" s="157"/>
    </row>
    <row r="766" spans="1:135" ht="9.75" customHeight="1">
      <c r="A766" s="157"/>
      <c r="B766" s="157"/>
      <c r="C766" s="157"/>
      <c r="D766" s="157"/>
      <c r="E766" s="157"/>
      <c r="F766" s="157"/>
      <c r="G766" s="157"/>
      <c r="H766" s="157"/>
      <c r="I766" s="494"/>
      <c r="J766" s="494"/>
      <c r="K766" s="494"/>
      <c r="L766" s="494"/>
      <c r="M766" s="494"/>
      <c r="N766" s="494"/>
      <c r="O766" s="494"/>
      <c r="P766" s="494"/>
      <c r="Q766" s="494"/>
      <c r="R766" s="494"/>
      <c r="S766" s="494"/>
      <c r="T766" s="494"/>
      <c r="U766" s="494"/>
      <c r="V766" s="494"/>
      <c r="W766" s="494"/>
      <c r="X766" s="494"/>
      <c r="Y766" s="494"/>
      <c r="Z766" s="494"/>
      <c r="AA766" s="494"/>
      <c r="AB766" s="494"/>
      <c r="AH766" s="492"/>
      <c r="AI766" s="157"/>
      <c r="AJ766" s="157"/>
      <c r="AK766" s="525"/>
      <c r="AL766" s="525"/>
      <c r="AM766" s="525"/>
      <c r="AN766" s="157"/>
      <c r="AO766" s="157"/>
      <c r="AP766" s="525"/>
      <c r="AQ766" s="525"/>
      <c r="AR766" s="525"/>
      <c r="AS766" s="525"/>
      <c r="AT766" s="525"/>
      <c r="AU766" s="525"/>
      <c r="AV766" s="525"/>
      <c r="AW766" s="525"/>
      <c r="AX766" s="525"/>
      <c r="AY766" s="525"/>
      <c r="AZ766" s="525"/>
      <c r="BA766" s="157"/>
      <c r="BB766" s="157"/>
      <c r="BC766" s="157"/>
      <c r="BD766" s="157"/>
      <c r="BE766" s="157"/>
      <c r="BF766" s="157"/>
      <c r="BG766" s="157"/>
      <c r="BH766" s="157"/>
      <c r="BI766" s="157"/>
      <c r="BJ766" s="157"/>
      <c r="BK766" s="157"/>
      <c r="BL766" s="157"/>
      <c r="BM766" s="157"/>
      <c r="BN766" s="157"/>
      <c r="BO766" s="157"/>
      <c r="BP766" s="493"/>
      <c r="BQ766" s="157"/>
      <c r="BR766" s="494"/>
      <c r="BS766" s="157"/>
      <c r="BT766" s="157"/>
      <c r="BU766" s="157"/>
      <c r="BV766" s="157"/>
      <c r="BW766" s="157"/>
      <c r="BX766" s="157"/>
      <c r="BY766" s="157"/>
      <c r="BZ766" s="157"/>
      <c r="CA766" s="157"/>
      <c r="CB766" s="157"/>
      <c r="CC766" s="157"/>
      <c r="CD766" s="157"/>
      <c r="CE766" s="157"/>
      <c r="CF766" s="157"/>
      <c r="CG766" s="157"/>
      <c r="CH766" s="157"/>
      <c r="CI766" s="157"/>
      <c r="CJ766" s="157"/>
      <c r="CK766" s="157"/>
      <c r="CL766" s="157"/>
      <c r="CM766" s="157"/>
      <c r="CN766" s="157"/>
      <c r="CO766" s="157"/>
      <c r="CP766" s="157"/>
      <c r="CQ766" s="157"/>
      <c r="CR766" s="157"/>
      <c r="CS766" s="157"/>
      <c r="CT766" s="157"/>
      <c r="CU766" s="157"/>
      <c r="CV766" s="539" t="s">
        <v>526</v>
      </c>
      <c r="CW766" s="157"/>
      <c r="CX766" s="157"/>
      <c r="CY766" s="157"/>
      <c r="CZ766" s="157"/>
      <c r="DA766" s="157"/>
      <c r="DB766" s="157"/>
      <c r="DC766" s="157"/>
      <c r="DD766" s="157"/>
      <c r="DE766" s="157"/>
      <c r="DF766" s="157"/>
      <c r="DG766" s="157"/>
      <c r="DH766" s="157"/>
      <c r="DI766" s="157"/>
      <c r="DJ766" s="157"/>
      <c r="DK766" s="157"/>
      <c r="DL766" s="157"/>
      <c r="DM766" s="157"/>
      <c r="DN766" s="157"/>
      <c r="DO766" s="157"/>
      <c r="DP766" s="157"/>
      <c r="DQ766" s="157"/>
      <c r="DR766" s="157"/>
      <c r="DS766" s="157"/>
      <c r="DT766" s="157"/>
      <c r="DU766" s="157"/>
      <c r="DV766" s="157"/>
      <c r="DW766" s="157"/>
      <c r="DX766" s="157"/>
      <c r="DY766" s="157"/>
      <c r="DZ766" s="157"/>
      <c r="EA766" s="157"/>
      <c r="EB766" s="157"/>
      <c r="EC766" s="157"/>
      <c r="ED766" s="157"/>
      <c r="EE766" s="157"/>
    </row>
    <row r="767" spans="1:135" ht="9.75" customHeight="1">
      <c r="A767" s="157"/>
      <c r="B767" s="157"/>
      <c r="C767" s="157"/>
      <c r="D767" s="157"/>
      <c r="E767" s="157"/>
      <c r="F767" s="157"/>
      <c r="G767" s="157"/>
      <c r="H767" s="157"/>
      <c r="I767" s="494"/>
      <c r="J767" s="494"/>
      <c r="K767" s="494"/>
      <c r="L767" s="494"/>
      <c r="M767" s="494"/>
      <c r="N767" s="494"/>
      <c r="O767" s="494"/>
      <c r="P767" s="494"/>
      <c r="Q767" s="494"/>
      <c r="R767" s="494"/>
      <c r="S767" s="494"/>
      <c r="T767" s="494"/>
      <c r="U767" s="494"/>
      <c r="V767" s="494"/>
      <c r="W767" s="494"/>
      <c r="X767" s="494"/>
      <c r="Y767" s="494"/>
      <c r="Z767" s="494"/>
      <c r="AA767" s="494"/>
      <c r="AB767" s="494"/>
      <c r="AH767" s="492"/>
      <c r="AI767" s="157"/>
      <c r="AJ767" s="157"/>
      <c r="AK767" s="525"/>
      <c r="AL767" s="525"/>
      <c r="AM767" s="525"/>
      <c r="AN767" s="157"/>
      <c r="AO767" s="157"/>
      <c r="AP767" s="525"/>
      <c r="AQ767" s="525"/>
      <c r="AR767" s="525"/>
      <c r="AS767" s="525"/>
      <c r="AT767" s="525"/>
      <c r="AU767" s="525"/>
      <c r="AV767" s="525"/>
      <c r="AW767" s="525"/>
      <c r="AX767" s="525"/>
      <c r="AY767" s="525"/>
      <c r="AZ767" s="525"/>
      <c r="BA767" s="157"/>
      <c r="BB767" s="157"/>
      <c r="BC767" s="157"/>
      <c r="BD767" s="157"/>
      <c r="BE767" s="157"/>
      <c r="BF767" s="157"/>
      <c r="BG767" s="157"/>
      <c r="BH767" s="157"/>
      <c r="BI767" s="157"/>
      <c r="BJ767" s="157"/>
      <c r="BK767" s="157"/>
      <c r="BL767" s="157"/>
      <c r="BM767" s="157"/>
      <c r="BN767" s="157"/>
      <c r="BO767" s="157"/>
      <c r="BP767" s="493"/>
      <c r="BQ767" s="157"/>
      <c r="BR767" s="494"/>
      <c r="BS767" s="157"/>
      <c r="BT767" s="157"/>
      <c r="BU767" s="157"/>
      <c r="BV767" s="157"/>
      <c r="BW767" s="157"/>
      <c r="BX767" s="157"/>
      <c r="BY767" s="157"/>
      <c r="BZ767" s="157"/>
      <c r="CA767" s="157"/>
      <c r="CB767" s="157"/>
      <c r="CC767" s="157"/>
      <c r="CD767" s="157"/>
      <c r="CE767" s="157"/>
      <c r="CF767" s="157"/>
      <c r="CG767" s="157"/>
      <c r="CH767" s="157"/>
      <c r="CI767" s="157"/>
      <c r="CJ767" s="157"/>
      <c r="CK767" s="157"/>
      <c r="CL767" s="157"/>
      <c r="CM767" s="157"/>
      <c r="CN767" s="157"/>
      <c r="CO767" s="157"/>
      <c r="CP767" s="157"/>
      <c r="CQ767" s="157"/>
      <c r="CR767" s="157"/>
      <c r="CS767" s="157"/>
      <c r="CT767" s="157"/>
      <c r="CU767" s="157"/>
      <c r="CV767" s="539" t="s">
        <v>527</v>
      </c>
      <c r="CW767" s="157"/>
      <c r="CX767" s="157"/>
      <c r="CY767" s="157"/>
      <c r="CZ767" s="157"/>
      <c r="DA767" s="157"/>
      <c r="DB767" s="157"/>
      <c r="DC767" s="157"/>
      <c r="DD767" s="157"/>
      <c r="DE767" s="157"/>
      <c r="DF767" s="157"/>
      <c r="DG767" s="157"/>
      <c r="DH767" s="157"/>
      <c r="DI767" s="157"/>
      <c r="DJ767" s="157"/>
      <c r="DK767" s="157"/>
      <c r="DL767" s="157"/>
      <c r="DM767" s="157"/>
      <c r="DN767" s="157"/>
      <c r="DO767" s="157"/>
      <c r="DP767" s="157"/>
      <c r="DQ767" s="157"/>
      <c r="DR767" s="157"/>
      <c r="DS767" s="157"/>
      <c r="DT767" s="157"/>
      <c r="DU767" s="157"/>
      <c r="DV767" s="157"/>
      <c r="DW767" s="157"/>
      <c r="DX767" s="157"/>
      <c r="DY767" s="157"/>
      <c r="DZ767" s="157"/>
      <c r="EA767" s="157"/>
      <c r="EB767" s="157"/>
      <c r="EC767" s="157"/>
      <c r="ED767" s="157"/>
      <c r="EE767" s="157"/>
    </row>
    <row r="768" spans="1:135" ht="9.75" customHeight="1">
      <c r="A768" s="157"/>
      <c r="B768" s="157"/>
      <c r="C768" s="157"/>
      <c r="D768" s="157"/>
      <c r="E768" s="157"/>
      <c r="F768" s="157"/>
      <c r="G768" s="157"/>
      <c r="H768" s="157"/>
      <c r="I768" s="494"/>
      <c r="J768" s="494"/>
      <c r="K768" s="494"/>
      <c r="L768" s="494"/>
      <c r="M768" s="494"/>
      <c r="N768" s="494"/>
      <c r="O768" s="494"/>
      <c r="P768" s="494"/>
      <c r="Q768" s="494"/>
      <c r="R768" s="494"/>
      <c r="S768" s="494"/>
      <c r="T768" s="494"/>
      <c r="U768" s="494"/>
      <c r="V768" s="494"/>
      <c r="W768" s="494"/>
      <c r="X768" s="494"/>
      <c r="Y768" s="494"/>
      <c r="Z768" s="494"/>
      <c r="AA768" s="494"/>
      <c r="AB768" s="494"/>
      <c r="AH768" s="492"/>
      <c r="AI768" s="157"/>
      <c r="AJ768" s="157"/>
      <c r="AK768" s="525"/>
      <c r="AL768" s="525"/>
      <c r="AM768" s="525"/>
      <c r="AN768" s="157"/>
      <c r="AO768" s="157"/>
      <c r="AP768" s="525"/>
      <c r="AQ768" s="525"/>
      <c r="AR768" s="525"/>
      <c r="AS768" s="525"/>
      <c r="AT768" s="525"/>
      <c r="AU768" s="525"/>
      <c r="AV768" s="525"/>
      <c r="AW768" s="525"/>
      <c r="AX768" s="525"/>
      <c r="AY768" s="525"/>
      <c r="AZ768" s="525"/>
      <c r="BA768" s="157"/>
      <c r="BB768" s="157"/>
      <c r="BC768" s="157"/>
      <c r="BD768" s="157"/>
      <c r="BE768" s="157"/>
      <c r="BF768" s="157"/>
      <c r="BG768" s="157"/>
      <c r="BH768" s="157"/>
      <c r="BI768" s="157"/>
      <c r="BJ768" s="157"/>
      <c r="BK768" s="157"/>
      <c r="BL768" s="157"/>
      <c r="BM768" s="157"/>
      <c r="BN768" s="157"/>
      <c r="BO768" s="157"/>
      <c r="BP768" s="493"/>
      <c r="BQ768" s="157"/>
      <c r="BR768" s="494"/>
      <c r="BS768" s="157"/>
      <c r="BT768" s="157"/>
      <c r="BU768" s="157"/>
      <c r="BV768" s="157"/>
      <c r="BW768" s="157"/>
      <c r="BX768" s="157"/>
      <c r="BY768" s="157"/>
      <c r="BZ768" s="157"/>
      <c r="CA768" s="157"/>
      <c r="CB768" s="157"/>
      <c r="CC768" s="157"/>
      <c r="CD768" s="157"/>
      <c r="CE768" s="157"/>
      <c r="CF768" s="157"/>
      <c r="CG768" s="157"/>
      <c r="CH768" s="157"/>
      <c r="CI768" s="157"/>
      <c r="CJ768" s="157"/>
      <c r="CK768" s="157"/>
      <c r="CL768" s="157"/>
      <c r="CM768" s="157"/>
      <c r="CN768" s="157"/>
      <c r="CO768" s="157"/>
      <c r="CP768" s="157"/>
      <c r="CQ768" s="157"/>
      <c r="CR768" s="157"/>
      <c r="CS768" s="157"/>
      <c r="CT768" s="157"/>
      <c r="CU768" s="157"/>
      <c r="CV768" s="539" t="s">
        <v>528</v>
      </c>
      <c r="CW768" s="157"/>
      <c r="CX768" s="157"/>
      <c r="CY768" s="157"/>
      <c r="CZ768" s="157"/>
      <c r="DA768" s="157"/>
      <c r="DB768" s="157"/>
      <c r="DC768" s="157"/>
      <c r="DD768" s="157"/>
      <c r="DE768" s="157"/>
      <c r="DF768" s="157"/>
      <c r="DG768" s="157"/>
      <c r="DH768" s="157"/>
      <c r="DI768" s="157"/>
      <c r="DJ768" s="157"/>
      <c r="DK768" s="157"/>
      <c r="DL768" s="157"/>
      <c r="DM768" s="157"/>
      <c r="DN768" s="157"/>
      <c r="DO768" s="157"/>
      <c r="DP768" s="157"/>
      <c r="DQ768" s="157"/>
      <c r="DR768" s="157"/>
      <c r="DS768" s="157"/>
      <c r="DT768" s="157"/>
      <c r="DU768" s="157"/>
      <c r="DV768" s="157"/>
      <c r="DW768" s="157"/>
      <c r="DX768" s="157"/>
      <c r="DY768" s="157"/>
      <c r="DZ768" s="157"/>
      <c r="EA768" s="157"/>
      <c r="EB768" s="157"/>
      <c r="EC768" s="157"/>
      <c r="ED768" s="157"/>
      <c r="EE768" s="157"/>
    </row>
    <row r="769" spans="1:135" ht="9.75" customHeight="1">
      <c r="A769" s="157"/>
      <c r="B769" s="157"/>
      <c r="C769" s="157"/>
      <c r="D769" s="157"/>
      <c r="E769" s="157"/>
      <c r="F769" s="157"/>
      <c r="G769" s="157"/>
      <c r="H769" s="157"/>
      <c r="I769" s="494"/>
      <c r="J769" s="494"/>
      <c r="K769" s="494"/>
      <c r="L769" s="494"/>
      <c r="M769" s="494"/>
      <c r="N769" s="494"/>
      <c r="O769" s="494"/>
      <c r="P769" s="494"/>
      <c r="Q769" s="494"/>
      <c r="R769" s="494"/>
      <c r="S769" s="494"/>
      <c r="T769" s="494"/>
      <c r="U769" s="494"/>
      <c r="V769" s="494"/>
      <c r="W769" s="494"/>
      <c r="X769" s="494"/>
      <c r="Y769" s="494"/>
      <c r="Z769" s="494"/>
      <c r="AA769" s="494"/>
      <c r="AB769" s="494"/>
      <c r="AH769" s="492"/>
      <c r="AI769" s="157"/>
      <c r="AJ769" s="157"/>
      <c r="AK769" s="525"/>
      <c r="AL769" s="525"/>
      <c r="AM769" s="525"/>
      <c r="AN769" s="157"/>
      <c r="AO769" s="157"/>
      <c r="AP769" s="525"/>
      <c r="AQ769" s="525"/>
      <c r="AR769" s="525"/>
      <c r="AS769" s="525"/>
      <c r="AT769" s="525"/>
      <c r="AU769" s="525"/>
      <c r="AV769" s="525"/>
      <c r="AW769" s="525"/>
      <c r="AX769" s="525"/>
      <c r="AY769" s="525"/>
      <c r="AZ769" s="525"/>
      <c r="BA769" s="157"/>
      <c r="BB769" s="157"/>
      <c r="BC769" s="157"/>
      <c r="BD769" s="157"/>
      <c r="BE769" s="157"/>
      <c r="BF769" s="157"/>
      <c r="BG769" s="157"/>
      <c r="BH769" s="157"/>
      <c r="BI769" s="157"/>
      <c r="BJ769" s="157"/>
      <c r="BK769" s="157"/>
      <c r="BL769" s="157"/>
      <c r="BM769" s="157"/>
      <c r="BN769" s="157"/>
      <c r="BO769" s="157"/>
      <c r="BP769" s="493"/>
      <c r="BQ769" s="157"/>
      <c r="BR769" s="494"/>
      <c r="BS769" s="157"/>
      <c r="BT769" s="157"/>
      <c r="BU769" s="157"/>
      <c r="BV769" s="157"/>
      <c r="BW769" s="157"/>
      <c r="BX769" s="157"/>
      <c r="BY769" s="157"/>
      <c r="BZ769" s="157"/>
      <c r="CA769" s="157"/>
      <c r="CB769" s="157"/>
      <c r="CC769" s="157"/>
      <c r="CD769" s="157"/>
      <c r="CE769" s="157"/>
      <c r="CF769" s="157"/>
      <c r="CG769" s="157"/>
      <c r="CH769" s="157"/>
      <c r="CI769" s="157"/>
      <c r="CJ769" s="157"/>
      <c r="CK769" s="157"/>
      <c r="CL769" s="157"/>
      <c r="CM769" s="157"/>
      <c r="CN769" s="157"/>
      <c r="CO769" s="157"/>
      <c r="CP769" s="157"/>
      <c r="CQ769" s="157"/>
      <c r="CR769" s="157"/>
      <c r="CS769" s="157"/>
      <c r="CT769" s="157"/>
      <c r="CU769" s="157"/>
      <c r="CV769" s="539" t="s">
        <v>529</v>
      </c>
      <c r="CW769" s="157"/>
      <c r="CX769" s="157"/>
      <c r="CY769" s="157"/>
      <c r="CZ769" s="157"/>
      <c r="DA769" s="157"/>
      <c r="DB769" s="157"/>
      <c r="DC769" s="157"/>
      <c r="DD769" s="157"/>
      <c r="DE769" s="157"/>
      <c r="DF769" s="157"/>
      <c r="DG769" s="157"/>
      <c r="DH769" s="157"/>
      <c r="DI769" s="157"/>
      <c r="DJ769" s="157"/>
      <c r="DK769" s="157"/>
      <c r="DL769" s="157"/>
      <c r="DM769" s="157"/>
      <c r="DN769" s="157"/>
      <c r="DO769" s="157"/>
      <c r="DP769" s="157"/>
      <c r="DQ769" s="157"/>
      <c r="DR769" s="157"/>
      <c r="DS769" s="157"/>
      <c r="DT769" s="157"/>
      <c r="DU769" s="157"/>
      <c r="DV769" s="157"/>
      <c r="DW769" s="157"/>
      <c r="DX769" s="157"/>
      <c r="DY769" s="157"/>
      <c r="DZ769" s="157"/>
      <c r="EA769" s="157"/>
      <c r="EB769" s="157"/>
      <c r="EC769" s="157"/>
      <c r="ED769" s="157"/>
      <c r="EE769" s="157"/>
    </row>
    <row r="770" spans="1:135" ht="9.75" customHeight="1">
      <c r="A770" s="157"/>
      <c r="B770" s="157"/>
      <c r="C770" s="157"/>
      <c r="D770" s="157"/>
      <c r="E770" s="157"/>
      <c r="F770" s="157"/>
      <c r="G770" s="157"/>
      <c r="H770" s="157"/>
      <c r="I770" s="494"/>
      <c r="J770" s="494"/>
      <c r="K770" s="494"/>
      <c r="L770" s="494"/>
      <c r="M770" s="494"/>
      <c r="N770" s="494"/>
      <c r="O770" s="494"/>
      <c r="P770" s="494"/>
      <c r="Q770" s="494"/>
      <c r="R770" s="494"/>
      <c r="S770" s="494"/>
      <c r="T770" s="494"/>
      <c r="U770" s="494"/>
      <c r="V770" s="494"/>
      <c r="W770" s="494"/>
      <c r="X770" s="494"/>
      <c r="Y770" s="494"/>
      <c r="Z770" s="494"/>
      <c r="AA770" s="494"/>
      <c r="AB770" s="494"/>
      <c r="AH770" s="492"/>
      <c r="AI770" s="157"/>
      <c r="AJ770" s="157"/>
      <c r="AK770" s="525"/>
      <c r="AL770" s="525"/>
      <c r="AM770" s="525"/>
      <c r="AN770" s="157"/>
      <c r="AO770" s="157"/>
      <c r="AP770" s="525"/>
      <c r="AQ770" s="525"/>
      <c r="AR770" s="525"/>
      <c r="AS770" s="525"/>
      <c r="AT770" s="525"/>
      <c r="AU770" s="525"/>
      <c r="AV770" s="525"/>
      <c r="AW770" s="525"/>
      <c r="AX770" s="525"/>
      <c r="AY770" s="525"/>
      <c r="AZ770" s="525"/>
      <c r="BA770" s="157"/>
      <c r="BB770" s="157"/>
      <c r="BC770" s="157"/>
      <c r="BD770" s="157"/>
      <c r="BE770" s="157"/>
      <c r="BF770" s="157"/>
      <c r="BG770" s="157"/>
      <c r="BH770" s="157"/>
      <c r="BI770" s="157"/>
      <c r="BJ770" s="157"/>
      <c r="BK770" s="157"/>
      <c r="BL770" s="157"/>
      <c r="BM770" s="157"/>
      <c r="BN770" s="157"/>
      <c r="BO770" s="157"/>
      <c r="BP770" s="493"/>
      <c r="BQ770" s="157"/>
      <c r="BR770" s="494"/>
      <c r="BS770" s="157"/>
      <c r="BT770" s="157"/>
      <c r="BU770" s="157"/>
      <c r="BV770" s="157"/>
      <c r="BW770" s="157"/>
      <c r="BX770" s="157"/>
      <c r="BY770" s="157"/>
      <c r="BZ770" s="157"/>
      <c r="CA770" s="157"/>
      <c r="CB770" s="157"/>
      <c r="CC770" s="157"/>
      <c r="CD770" s="157"/>
      <c r="CE770" s="157"/>
      <c r="CF770" s="157"/>
      <c r="CG770" s="157"/>
      <c r="CH770" s="157"/>
      <c r="CI770" s="157"/>
      <c r="CJ770" s="157"/>
      <c r="CK770" s="157"/>
      <c r="CL770" s="157"/>
      <c r="CM770" s="157"/>
      <c r="CN770" s="157"/>
      <c r="CO770" s="157"/>
      <c r="CP770" s="157"/>
      <c r="CQ770" s="157"/>
      <c r="CR770" s="157"/>
      <c r="CS770" s="157"/>
      <c r="CT770" s="157"/>
      <c r="CU770" s="157"/>
      <c r="CV770" s="539" t="s">
        <v>530</v>
      </c>
      <c r="CW770" s="157"/>
      <c r="CX770" s="157"/>
      <c r="CY770" s="157"/>
      <c r="CZ770" s="157"/>
      <c r="DA770" s="157"/>
      <c r="DB770" s="157"/>
      <c r="DC770" s="157"/>
      <c r="DD770" s="157"/>
      <c r="DE770" s="157"/>
      <c r="DF770" s="157"/>
      <c r="DG770" s="157"/>
      <c r="DH770" s="157"/>
      <c r="DI770" s="157"/>
      <c r="DJ770" s="157"/>
      <c r="DK770" s="157"/>
      <c r="DL770" s="157"/>
      <c r="DM770" s="157"/>
      <c r="DN770" s="157"/>
      <c r="DO770" s="157"/>
      <c r="DP770" s="157"/>
      <c r="DQ770" s="157"/>
      <c r="DR770" s="157"/>
      <c r="DS770" s="157"/>
      <c r="DT770" s="157"/>
      <c r="DU770" s="157"/>
      <c r="DV770" s="157"/>
      <c r="DW770" s="157"/>
      <c r="DX770" s="157"/>
      <c r="DY770" s="157"/>
      <c r="DZ770" s="157"/>
      <c r="EA770" s="157"/>
      <c r="EB770" s="157"/>
      <c r="EC770" s="157"/>
      <c r="ED770" s="157"/>
      <c r="EE770" s="157"/>
    </row>
    <row r="771" spans="1:135" ht="9.75" customHeight="1">
      <c r="A771" s="157"/>
      <c r="B771" s="157"/>
      <c r="C771" s="157"/>
      <c r="D771" s="157"/>
      <c r="E771" s="157"/>
      <c r="F771" s="157"/>
      <c r="G771" s="157"/>
      <c r="H771" s="157"/>
      <c r="I771" s="494"/>
      <c r="J771" s="494"/>
      <c r="K771" s="494"/>
      <c r="L771" s="494"/>
      <c r="M771" s="494"/>
      <c r="N771" s="494"/>
      <c r="O771" s="494"/>
      <c r="P771" s="494"/>
      <c r="Q771" s="494"/>
      <c r="R771" s="494"/>
      <c r="S771" s="494"/>
      <c r="T771" s="494"/>
      <c r="U771" s="494"/>
      <c r="V771" s="494"/>
      <c r="W771" s="494"/>
      <c r="X771" s="494"/>
      <c r="Y771" s="494"/>
      <c r="Z771" s="494"/>
      <c r="AA771" s="494"/>
      <c r="AB771" s="494"/>
      <c r="AH771" s="492"/>
      <c r="AI771" s="157"/>
      <c r="AJ771" s="157"/>
      <c r="AK771" s="525"/>
      <c r="AL771" s="525"/>
      <c r="AM771" s="525"/>
      <c r="AN771" s="157"/>
      <c r="AO771" s="157"/>
      <c r="AP771" s="525"/>
      <c r="AQ771" s="525"/>
      <c r="AR771" s="525"/>
      <c r="AS771" s="525"/>
      <c r="AT771" s="525"/>
      <c r="AU771" s="525"/>
      <c r="AV771" s="525"/>
      <c r="AW771" s="525"/>
      <c r="AX771" s="525"/>
      <c r="AY771" s="525"/>
      <c r="AZ771" s="525"/>
      <c r="BA771" s="157"/>
      <c r="BB771" s="157"/>
      <c r="BC771" s="157"/>
      <c r="BD771" s="157"/>
      <c r="BE771" s="157"/>
      <c r="BF771" s="157"/>
      <c r="BG771" s="157"/>
      <c r="BH771" s="157"/>
      <c r="BI771" s="157"/>
      <c r="BJ771" s="157"/>
      <c r="BK771" s="157"/>
      <c r="BL771" s="157"/>
      <c r="BM771" s="157"/>
      <c r="BN771" s="157"/>
      <c r="BO771" s="157"/>
      <c r="BP771" s="493"/>
      <c r="BQ771" s="157"/>
      <c r="BR771" s="494"/>
      <c r="BS771" s="157"/>
      <c r="BT771" s="157"/>
      <c r="BU771" s="157"/>
      <c r="BV771" s="157"/>
      <c r="BW771" s="157"/>
      <c r="BX771" s="157"/>
      <c r="BY771" s="157"/>
      <c r="BZ771" s="157"/>
      <c r="CA771" s="157"/>
      <c r="CB771" s="157"/>
      <c r="CC771" s="157"/>
      <c r="CD771" s="157"/>
      <c r="CE771" s="157"/>
      <c r="CF771" s="157"/>
      <c r="CG771" s="157"/>
      <c r="CH771" s="157"/>
      <c r="CI771" s="157"/>
      <c r="CJ771" s="157"/>
      <c r="CK771" s="157"/>
      <c r="CL771" s="157"/>
      <c r="CM771" s="157"/>
      <c r="CN771" s="157"/>
      <c r="CO771" s="157"/>
      <c r="CP771" s="157"/>
      <c r="CQ771" s="157"/>
      <c r="CR771" s="157"/>
      <c r="CS771" s="157"/>
      <c r="CT771" s="157"/>
      <c r="CU771" s="157"/>
      <c r="CV771" s="539" t="s">
        <v>531</v>
      </c>
      <c r="CW771" s="157"/>
      <c r="CX771" s="157"/>
      <c r="CY771" s="157"/>
      <c r="CZ771" s="157"/>
      <c r="DA771" s="157"/>
      <c r="DB771" s="157"/>
      <c r="DC771" s="157"/>
      <c r="DD771" s="157"/>
      <c r="DE771" s="157"/>
      <c r="DF771" s="157"/>
      <c r="DG771" s="157"/>
      <c r="DH771" s="157"/>
      <c r="DI771" s="157"/>
      <c r="DJ771" s="157"/>
      <c r="DK771" s="157"/>
      <c r="DL771" s="157"/>
      <c r="DM771" s="157"/>
      <c r="DN771" s="157"/>
      <c r="DO771" s="157"/>
      <c r="DP771" s="157"/>
      <c r="DQ771" s="157"/>
      <c r="DR771" s="157"/>
      <c r="DS771" s="157"/>
      <c r="DT771" s="157"/>
      <c r="DU771" s="157"/>
      <c r="DV771" s="157"/>
      <c r="DW771" s="157"/>
      <c r="DX771" s="157"/>
      <c r="DY771" s="157"/>
      <c r="DZ771" s="157"/>
      <c r="EA771" s="157"/>
      <c r="EB771" s="157"/>
      <c r="EC771" s="157"/>
      <c r="ED771" s="157"/>
      <c r="EE771" s="157"/>
    </row>
    <row r="772" spans="1:135" ht="9.75" customHeight="1">
      <c r="A772" s="157"/>
      <c r="B772" s="157"/>
      <c r="C772" s="157"/>
      <c r="D772" s="157"/>
      <c r="E772" s="157"/>
      <c r="F772" s="157"/>
      <c r="G772" s="157"/>
      <c r="H772" s="157"/>
      <c r="I772" s="494"/>
      <c r="J772" s="494"/>
      <c r="K772" s="494"/>
      <c r="L772" s="494"/>
      <c r="M772" s="494"/>
      <c r="N772" s="494"/>
      <c r="O772" s="494"/>
      <c r="P772" s="494"/>
      <c r="Q772" s="494"/>
      <c r="R772" s="494"/>
      <c r="S772" s="494"/>
      <c r="T772" s="494"/>
      <c r="U772" s="494"/>
      <c r="V772" s="494"/>
      <c r="W772" s="494"/>
      <c r="X772" s="494"/>
      <c r="Y772" s="494"/>
      <c r="Z772" s="494"/>
      <c r="AA772" s="494"/>
      <c r="AB772" s="494"/>
      <c r="AH772" s="492"/>
      <c r="AI772" s="157"/>
      <c r="AJ772" s="157"/>
      <c r="AK772" s="525"/>
      <c r="AL772" s="525"/>
      <c r="AM772" s="525"/>
      <c r="AN772" s="157"/>
      <c r="AO772" s="157"/>
      <c r="AP772" s="525"/>
      <c r="AQ772" s="525"/>
      <c r="AR772" s="525"/>
      <c r="AS772" s="525"/>
      <c r="AT772" s="525"/>
      <c r="AU772" s="525"/>
      <c r="AV772" s="525"/>
      <c r="AW772" s="525"/>
      <c r="AX772" s="525"/>
      <c r="AY772" s="525"/>
      <c r="AZ772" s="525"/>
      <c r="BA772" s="157"/>
      <c r="BB772" s="157"/>
      <c r="BC772" s="157"/>
      <c r="BD772" s="157"/>
      <c r="BE772" s="157"/>
      <c r="BF772" s="157"/>
      <c r="BG772" s="157"/>
      <c r="BH772" s="157"/>
      <c r="BI772" s="157"/>
      <c r="BJ772" s="157"/>
      <c r="BK772" s="157"/>
      <c r="BL772" s="157"/>
      <c r="BM772" s="157"/>
      <c r="BN772" s="157"/>
      <c r="BO772" s="157"/>
      <c r="BP772" s="493"/>
      <c r="BQ772" s="157"/>
      <c r="BR772" s="494"/>
      <c r="BS772" s="157"/>
      <c r="BT772" s="157"/>
      <c r="BU772" s="157"/>
      <c r="BV772" s="157"/>
      <c r="BW772" s="157"/>
      <c r="BX772" s="157"/>
      <c r="BY772" s="157"/>
      <c r="BZ772" s="157"/>
      <c r="CA772" s="157"/>
      <c r="CB772" s="157"/>
      <c r="CC772" s="157"/>
      <c r="CD772" s="157"/>
      <c r="CE772" s="157"/>
      <c r="CF772" s="157"/>
      <c r="CG772" s="157"/>
      <c r="CH772" s="157"/>
      <c r="CI772" s="157"/>
      <c r="CJ772" s="157"/>
      <c r="CK772" s="157"/>
      <c r="CL772" s="157"/>
      <c r="CM772" s="157"/>
      <c r="CN772" s="157"/>
      <c r="CO772" s="157"/>
      <c r="CP772" s="157"/>
      <c r="CQ772" s="157"/>
      <c r="CR772" s="157"/>
      <c r="CS772" s="157"/>
      <c r="CT772" s="157"/>
      <c r="CU772" s="157"/>
      <c r="CV772" s="539" t="s">
        <v>532</v>
      </c>
      <c r="CW772" s="157"/>
      <c r="CX772" s="157"/>
      <c r="CY772" s="157"/>
      <c r="CZ772" s="157"/>
      <c r="DA772" s="157"/>
      <c r="DB772" s="157"/>
      <c r="DC772" s="157"/>
      <c r="DD772" s="157"/>
      <c r="DE772" s="157"/>
      <c r="DF772" s="157"/>
      <c r="DG772" s="157"/>
      <c r="DH772" s="157"/>
      <c r="DI772" s="157"/>
      <c r="DJ772" s="157"/>
      <c r="DK772" s="157"/>
      <c r="DL772" s="157"/>
      <c r="DM772" s="157"/>
      <c r="DN772" s="157"/>
      <c r="DO772" s="157"/>
      <c r="DP772" s="157"/>
      <c r="DQ772" s="157"/>
      <c r="DR772" s="157"/>
      <c r="DS772" s="157"/>
      <c r="DT772" s="157"/>
      <c r="DU772" s="157"/>
      <c r="DV772" s="157"/>
      <c r="DW772" s="157"/>
      <c r="DX772" s="157"/>
      <c r="DY772" s="157"/>
      <c r="DZ772" s="157"/>
      <c r="EA772" s="157"/>
      <c r="EB772" s="157"/>
      <c r="EC772" s="157"/>
      <c r="ED772" s="157"/>
      <c r="EE772" s="157"/>
    </row>
    <row r="773" spans="1:135" ht="9.75" customHeight="1">
      <c r="A773" s="157"/>
      <c r="B773" s="157"/>
      <c r="C773" s="157"/>
      <c r="D773" s="157"/>
      <c r="E773" s="157"/>
      <c r="F773" s="157"/>
      <c r="G773" s="157"/>
      <c r="H773" s="157"/>
      <c r="I773" s="494"/>
      <c r="J773" s="494"/>
      <c r="K773" s="494"/>
      <c r="L773" s="494"/>
      <c r="M773" s="494"/>
      <c r="N773" s="494"/>
      <c r="O773" s="494"/>
      <c r="P773" s="494"/>
      <c r="Q773" s="494"/>
      <c r="R773" s="494"/>
      <c r="S773" s="494"/>
      <c r="T773" s="494"/>
      <c r="U773" s="494"/>
      <c r="V773" s="494"/>
      <c r="W773" s="494"/>
      <c r="X773" s="494"/>
      <c r="Y773" s="494"/>
      <c r="Z773" s="494"/>
      <c r="AA773" s="494"/>
      <c r="AB773" s="494"/>
      <c r="AH773" s="492"/>
      <c r="AI773" s="157"/>
      <c r="AJ773" s="157"/>
      <c r="AK773" s="525"/>
      <c r="AL773" s="525"/>
      <c r="AM773" s="525"/>
      <c r="AN773" s="157"/>
      <c r="AO773" s="157"/>
      <c r="AP773" s="525"/>
      <c r="AQ773" s="525"/>
      <c r="AR773" s="525"/>
      <c r="AS773" s="525"/>
      <c r="AT773" s="525"/>
      <c r="AU773" s="525"/>
      <c r="AV773" s="525"/>
      <c r="AW773" s="525"/>
      <c r="AX773" s="525"/>
      <c r="AY773" s="525"/>
      <c r="AZ773" s="525"/>
      <c r="BA773" s="157"/>
      <c r="BB773" s="157"/>
      <c r="BC773" s="157"/>
      <c r="BD773" s="157"/>
      <c r="BE773" s="157"/>
      <c r="BF773" s="157"/>
      <c r="BG773" s="157"/>
      <c r="BH773" s="157"/>
      <c r="BI773" s="157"/>
      <c r="BJ773" s="157"/>
      <c r="BK773" s="157"/>
      <c r="BL773" s="157"/>
      <c r="BM773" s="157"/>
      <c r="BN773" s="157"/>
      <c r="BO773" s="157"/>
      <c r="BP773" s="493"/>
      <c r="BQ773" s="157"/>
      <c r="BR773" s="494"/>
      <c r="BS773" s="157"/>
      <c r="BT773" s="157"/>
      <c r="BU773" s="157"/>
      <c r="BV773" s="157"/>
      <c r="BW773" s="157"/>
      <c r="BX773" s="157"/>
      <c r="BY773" s="157"/>
      <c r="BZ773" s="157"/>
      <c r="CA773" s="157"/>
      <c r="CB773" s="157"/>
      <c r="CC773" s="157"/>
      <c r="CD773" s="157"/>
      <c r="CE773" s="157"/>
      <c r="CF773" s="157"/>
      <c r="CG773" s="157"/>
      <c r="CH773" s="157"/>
      <c r="CI773" s="157"/>
      <c r="CJ773" s="157"/>
      <c r="CK773" s="157"/>
      <c r="CL773" s="157"/>
      <c r="CM773" s="157"/>
      <c r="CN773" s="157"/>
      <c r="CO773" s="157"/>
      <c r="CP773" s="157"/>
      <c r="CQ773" s="157"/>
      <c r="CR773" s="157"/>
      <c r="CS773" s="157"/>
      <c r="CT773" s="157"/>
      <c r="CU773" s="157"/>
      <c r="CV773" s="539" t="s">
        <v>533</v>
      </c>
      <c r="CW773" s="157"/>
      <c r="CX773" s="157"/>
      <c r="CY773" s="157"/>
      <c r="CZ773" s="157"/>
      <c r="DA773" s="157"/>
      <c r="DB773" s="157"/>
      <c r="DC773" s="157"/>
      <c r="DD773" s="157"/>
      <c r="DE773" s="157"/>
      <c r="DF773" s="157"/>
      <c r="DG773" s="157"/>
      <c r="DH773" s="157"/>
      <c r="DI773" s="157"/>
      <c r="DJ773" s="157"/>
      <c r="DK773" s="157"/>
      <c r="DL773" s="157"/>
      <c r="DM773" s="157"/>
      <c r="DN773" s="157"/>
      <c r="DO773" s="157"/>
      <c r="DP773" s="157"/>
      <c r="DQ773" s="157"/>
      <c r="DR773" s="157"/>
      <c r="DS773" s="157"/>
      <c r="DT773" s="157"/>
      <c r="DU773" s="157"/>
      <c r="DV773" s="157"/>
      <c r="DW773" s="157"/>
      <c r="DX773" s="157"/>
      <c r="DY773" s="157"/>
      <c r="DZ773" s="157"/>
      <c r="EA773" s="157"/>
      <c r="EB773" s="157"/>
      <c r="EC773" s="157"/>
      <c r="ED773" s="157"/>
      <c r="EE773" s="157"/>
    </row>
    <row r="774" spans="1:135" ht="9.75" customHeight="1">
      <c r="A774" s="157"/>
      <c r="B774" s="157"/>
      <c r="C774" s="157"/>
      <c r="D774" s="157"/>
      <c r="E774" s="157"/>
      <c r="F774" s="157"/>
      <c r="G774" s="157"/>
      <c r="H774" s="157"/>
      <c r="I774" s="494"/>
      <c r="J774" s="494"/>
      <c r="K774" s="494"/>
      <c r="L774" s="494"/>
      <c r="M774" s="494"/>
      <c r="N774" s="494"/>
      <c r="O774" s="494"/>
      <c r="P774" s="494"/>
      <c r="Q774" s="494"/>
      <c r="R774" s="494"/>
      <c r="S774" s="494"/>
      <c r="T774" s="494"/>
      <c r="U774" s="494"/>
      <c r="V774" s="494"/>
      <c r="W774" s="494"/>
      <c r="X774" s="494"/>
      <c r="Y774" s="494"/>
      <c r="Z774" s="494"/>
      <c r="AA774" s="494"/>
      <c r="AB774" s="494"/>
      <c r="AH774" s="492"/>
      <c r="AI774" s="157"/>
      <c r="AJ774" s="157"/>
      <c r="AK774" s="525"/>
      <c r="AL774" s="525"/>
      <c r="AM774" s="525"/>
      <c r="AN774" s="157"/>
      <c r="AO774" s="157"/>
      <c r="AP774" s="525"/>
      <c r="AQ774" s="525"/>
      <c r="AR774" s="525"/>
      <c r="AS774" s="525"/>
      <c r="AT774" s="525"/>
      <c r="AU774" s="525"/>
      <c r="AV774" s="525"/>
      <c r="AW774" s="525"/>
      <c r="AX774" s="525"/>
      <c r="AY774" s="525"/>
      <c r="AZ774" s="525"/>
      <c r="BA774" s="157"/>
      <c r="BB774" s="157"/>
      <c r="BC774" s="157"/>
      <c r="BD774" s="157"/>
      <c r="BE774" s="157"/>
      <c r="BF774" s="157"/>
      <c r="BG774" s="157"/>
      <c r="BH774" s="157"/>
      <c r="BI774" s="157"/>
      <c r="BJ774" s="157"/>
      <c r="BK774" s="157"/>
      <c r="BL774" s="157"/>
      <c r="BM774" s="157"/>
      <c r="BN774" s="157"/>
      <c r="BO774" s="157"/>
      <c r="BP774" s="493"/>
      <c r="BQ774" s="157"/>
      <c r="BR774" s="494"/>
      <c r="BS774" s="157"/>
      <c r="BT774" s="157"/>
      <c r="BU774" s="157"/>
      <c r="BV774" s="157"/>
      <c r="BW774" s="157"/>
      <c r="BX774" s="157"/>
      <c r="BY774" s="157"/>
      <c r="BZ774" s="157"/>
      <c r="CA774" s="157"/>
      <c r="CB774" s="157"/>
      <c r="CC774" s="157"/>
      <c r="CD774" s="157"/>
      <c r="CE774" s="157"/>
      <c r="CF774" s="157"/>
      <c r="CG774" s="157"/>
      <c r="CH774" s="157"/>
      <c r="CI774" s="157"/>
      <c r="CJ774" s="157"/>
      <c r="CK774" s="157"/>
      <c r="CL774" s="157"/>
      <c r="CM774" s="157"/>
      <c r="CN774" s="157"/>
      <c r="CO774" s="157"/>
      <c r="CP774" s="157"/>
      <c r="CQ774" s="157"/>
      <c r="CR774" s="157"/>
      <c r="CS774" s="157"/>
      <c r="CT774" s="157"/>
      <c r="CU774" s="157"/>
      <c r="CV774" s="539" t="s">
        <v>534</v>
      </c>
      <c r="CW774" s="157"/>
      <c r="CX774" s="157"/>
      <c r="CY774" s="157"/>
      <c r="CZ774" s="157"/>
      <c r="DA774" s="157"/>
      <c r="DB774" s="157"/>
      <c r="DC774" s="157"/>
      <c r="DD774" s="157"/>
      <c r="DE774" s="157"/>
      <c r="DF774" s="157"/>
      <c r="DG774" s="157"/>
      <c r="DH774" s="157"/>
      <c r="DI774" s="157"/>
      <c r="DJ774" s="157"/>
      <c r="DK774" s="157"/>
      <c r="DL774" s="157"/>
      <c r="DM774" s="157"/>
      <c r="DN774" s="157"/>
      <c r="DO774" s="157"/>
      <c r="DP774" s="157"/>
      <c r="DQ774" s="157"/>
      <c r="DR774" s="157"/>
      <c r="DS774" s="157"/>
      <c r="DT774" s="157"/>
      <c r="DU774" s="157"/>
      <c r="DV774" s="157"/>
      <c r="DW774" s="157"/>
      <c r="DX774" s="157"/>
      <c r="DY774" s="157"/>
      <c r="DZ774" s="157"/>
      <c r="EA774" s="157"/>
      <c r="EB774" s="157"/>
      <c r="EC774" s="157"/>
      <c r="ED774" s="157"/>
      <c r="EE774" s="157"/>
    </row>
    <row r="775" spans="1:135" ht="9.75" customHeight="1">
      <c r="A775" s="157"/>
      <c r="B775" s="157"/>
      <c r="C775" s="157"/>
      <c r="D775" s="157"/>
      <c r="E775" s="157"/>
      <c r="F775" s="157"/>
      <c r="G775" s="157"/>
      <c r="H775" s="157"/>
      <c r="I775" s="494"/>
      <c r="J775" s="494"/>
      <c r="K775" s="494"/>
      <c r="L775" s="494"/>
      <c r="M775" s="494"/>
      <c r="N775" s="494"/>
      <c r="O775" s="494"/>
      <c r="P775" s="494"/>
      <c r="Q775" s="494"/>
      <c r="R775" s="494"/>
      <c r="S775" s="494"/>
      <c r="T775" s="494"/>
      <c r="U775" s="494"/>
      <c r="V775" s="494"/>
      <c r="W775" s="494"/>
      <c r="X775" s="494"/>
      <c r="Y775" s="494"/>
      <c r="Z775" s="494"/>
      <c r="AA775" s="494"/>
      <c r="AB775" s="494"/>
      <c r="AH775" s="492"/>
      <c r="AI775" s="157"/>
      <c r="AJ775" s="157"/>
      <c r="AK775" s="525"/>
      <c r="AL775" s="525"/>
      <c r="AM775" s="525"/>
      <c r="AN775" s="157"/>
      <c r="AO775" s="157"/>
      <c r="AP775" s="525"/>
      <c r="AQ775" s="525"/>
      <c r="AR775" s="525"/>
      <c r="AS775" s="525"/>
      <c r="AT775" s="525"/>
      <c r="AU775" s="525"/>
      <c r="AV775" s="525"/>
      <c r="AW775" s="525"/>
      <c r="AX775" s="525"/>
      <c r="AY775" s="525"/>
      <c r="AZ775" s="525"/>
      <c r="BA775" s="157"/>
      <c r="BB775" s="157"/>
      <c r="BC775" s="157"/>
      <c r="BD775" s="157"/>
      <c r="BE775" s="157"/>
      <c r="BF775" s="157"/>
      <c r="BG775" s="157"/>
      <c r="BH775" s="157"/>
      <c r="BI775" s="157"/>
      <c r="BJ775" s="157"/>
      <c r="BK775" s="157"/>
      <c r="BL775" s="157"/>
      <c r="BM775" s="157"/>
      <c r="BN775" s="157"/>
      <c r="BO775" s="157"/>
      <c r="BP775" s="493"/>
      <c r="BQ775" s="157"/>
      <c r="BR775" s="494"/>
      <c r="BS775" s="157"/>
      <c r="BT775" s="157"/>
      <c r="BU775" s="157"/>
      <c r="BV775" s="157"/>
      <c r="BW775" s="157"/>
      <c r="BX775" s="157"/>
      <c r="BY775" s="157"/>
      <c r="BZ775" s="157"/>
      <c r="CA775" s="157"/>
      <c r="CB775" s="157"/>
      <c r="CC775" s="157"/>
      <c r="CD775" s="157"/>
      <c r="CE775" s="157"/>
      <c r="CF775" s="157"/>
      <c r="CG775" s="157"/>
      <c r="CH775" s="157"/>
      <c r="CI775" s="157"/>
      <c r="CJ775" s="157"/>
      <c r="CK775" s="157"/>
      <c r="CL775" s="157"/>
      <c r="CM775" s="157"/>
      <c r="CN775" s="157"/>
      <c r="CO775" s="157"/>
      <c r="CP775" s="157"/>
      <c r="CQ775" s="157"/>
      <c r="CR775" s="157"/>
      <c r="CS775" s="157"/>
      <c r="CT775" s="157"/>
      <c r="CU775" s="157"/>
      <c r="CV775" s="539" t="s">
        <v>535</v>
      </c>
      <c r="CW775" s="539"/>
      <c r="CX775" s="539"/>
      <c r="CY775" s="539"/>
      <c r="CZ775" s="539"/>
      <c r="DA775" s="157"/>
      <c r="DB775" s="157"/>
      <c r="DC775" s="157"/>
      <c r="DD775" s="157"/>
      <c r="DE775" s="157"/>
      <c r="DF775" s="157"/>
      <c r="DG775" s="157"/>
      <c r="DH775" s="157"/>
      <c r="DI775" s="157"/>
      <c r="DJ775" s="157"/>
      <c r="DK775" s="157"/>
      <c r="DL775" s="157"/>
      <c r="DM775" s="157"/>
      <c r="DN775" s="157"/>
      <c r="DO775" s="157"/>
      <c r="DP775" s="157"/>
      <c r="DQ775" s="157"/>
      <c r="DR775" s="157"/>
      <c r="DS775" s="157"/>
      <c r="DT775" s="157"/>
      <c r="DU775" s="157"/>
      <c r="DV775" s="157"/>
      <c r="DW775" s="157"/>
      <c r="DX775" s="157"/>
      <c r="DY775" s="157"/>
      <c r="DZ775" s="157"/>
      <c r="EA775" s="157"/>
      <c r="EB775" s="157"/>
      <c r="EC775" s="157"/>
      <c r="ED775" s="157"/>
      <c r="EE775" s="157"/>
    </row>
    <row r="776" spans="1:135" ht="9.75" customHeight="1">
      <c r="A776" s="157"/>
      <c r="B776" s="157"/>
      <c r="C776" s="157"/>
      <c r="D776" s="157"/>
      <c r="E776" s="157"/>
      <c r="F776" s="157"/>
      <c r="G776" s="157"/>
      <c r="H776" s="157"/>
      <c r="I776" s="494"/>
      <c r="J776" s="494"/>
      <c r="K776" s="494"/>
      <c r="L776" s="494"/>
      <c r="M776" s="494"/>
      <c r="N776" s="494"/>
      <c r="O776" s="494"/>
      <c r="P776" s="494"/>
      <c r="Q776" s="494"/>
      <c r="R776" s="494"/>
      <c r="S776" s="494"/>
      <c r="T776" s="494"/>
      <c r="U776" s="494"/>
      <c r="V776" s="494"/>
      <c r="W776" s="494"/>
      <c r="X776" s="494"/>
      <c r="Y776" s="494"/>
      <c r="Z776" s="494"/>
      <c r="AA776" s="494"/>
      <c r="AB776" s="494"/>
      <c r="AH776" s="492"/>
      <c r="AI776" s="157"/>
      <c r="AJ776" s="157"/>
      <c r="AK776" s="525"/>
      <c r="AL776" s="525"/>
      <c r="AM776" s="525"/>
      <c r="AN776" s="157"/>
      <c r="AO776" s="157"/>
      <c r="AP776" s="525"/>
      <c r="AQ776" s="525"/>
      <c r="AR776" s="525"/>
      <c r="AS776" s="525"/>
      <c r="AT776" s="525"/>
      <c r="AU776" s="525"/>
      <c r="AV776" s="525"/>
      <c r="AW776" s="525"/>
      <c r="AX776" s="525"/>
      <c r="AY776" s="525"/>
      <c r="AZ776" s="525"/>
      <c r="BA776" s="157"/>
      <c r="BB776" s="157"/>
      <c r="BC776" s="157"/>
      <c r="BD776" s="157"/>
      <c r="BE776" s="157"/>
      <c r="BF776" s="157"/>
      <c r="BG776" s="157"/>
      <c r="BH776" s="157"/>
      <c r="BI776" s="157"/>
      <c r="BJ776" s="157"/>
      <c r="BK776" s="157"/>
      <c r="BL776" s="157"/>
      <c r="BM776" s="157"/>
      <c r="BN776" s="157"/>
      <c r="BO776" s="157"/>
      <c r="BP776" s="493"/>
      <c r="BQ776" s="157"/>
      <c r="BR776" s="494"/>
      <c r="BS776" s="157"/>
      <c r="BT776" s="157"/>
      <c r="BU776" s="157"/>
      <c r="BV776" s="157"/>
      <c r="BW776" s="157"/>
      <c r="BX776" s="157"/>
      <c r="BY776" s="157"/>
      <c r="BZ776" s="157"/>
      <c r="CA776" s="157"/>
      <c r="CB776" s="157"/>
      <c r="CC776" s="157"/>
      <c r="CD776" s="157"/>
      <c r="CE776" s="157"/>
      <c r="CF776" s="157"/>
      <c r="CG776" s="157"/>
      <c r="CH776" s="157"/>
      <c r="CI776" s="157"/>
      <c r="CJ776" s="157"/>
      <c r="CK776" s="157"/>
      <c r="CL776" s="157"/>
      <c r="CM776" s="157"/>
      <c r="CN776" s="157"/>
      <c r="CO776" s="157"/>
      <c r="CP776" s="157"/>
      <c r="CQ776" s="157"/>
      <c r="CR776" s="157"/>
      <c r="CS776" s="157"/>
      <c r="CT776" s="157"/>
      <c r="CU776" s="157"/>
      <c r="CV776" s="539" t="s">
        <v>536</v>
      </c>
      <c r="CW776" s="539"/>
      <c r="CX776" s="539"/>
      <c r="CY776" s="539"/>
      <c r="CZ776" s="539"/>
      <c r="DA776" s="157"/>
      <c r="DB776" s="157"/>
      <c r="DC776" s="157"/>
      <c r="DD776" s="157"/>
      <c r="DE776" s="157"/>
      <c r="DF776" s="157"/>
      <c r="DG776" s="157"/>
      <c r="DH776" s="157"/>
      <c r="DI776" s="157"/>
      <c r="DJ776" s="157"/>
      <c r="DK776" s="157"/>
      <c r="DL776" s="157"/>
      <c r="DM776" s="157"/>
      <c r="DN776" s="157"/>
      <c r="DO776" s="157"/>
      <c r="DP776" s="157"/>
      <c r="DQ776" s="157"/>
      <c r="DR776" s="157"/>
      <c r="DS776" s="157"/>
      <c r="DT776" s="157"/>
      <c r="DU776" s="157"/>
      <c r="DV776" s="157"/>
      <c r="DW776" s="157"/>
      <c r="DX776" s="157"/>
      <c r="DY776" s="157"/>
      <c r="DZ776" s="157"/>
      <c r="EA776" s="157"/>
      <c r="EB776" s="157"/>
      <c r="EC776" s="157"/>
      <c r="ED776" s="157"/>
      <c r="EE776" s="157"/>
    </row>
    <row r="777" spans="1:135" ht="9.75" customHeight="1">
      <c r="A777" s="157"/>
      <c r="B777" s="157"/>
      <c r="C777" s="157"/>
      <c r="D777" s="157"/>
      <c r="E777" s="157"/>
      <c r="F777" s="157"/>
      <c r="G777" s="157"/>
      <c r="H777" s="157"/>
      <c r="I777" s="494"/>
      <c r="J777" s="494"/>
      <c r="K777" s="494"/>
      <c r="L777" s="494"/>
      <c r="M777" s="494"/>
      <c r="N777" s="494"/>
      <c r="O777" s="494"/>
      <c r="P777" s="494"/>
      <c r="Q777" s="494"/>
      <c r="R777" s="494"/>
      <c r="S777" s="494"/>
      <c r="T777" s="494"/>
      <c r="U777" s="494"/>
      <c r="V777" s="494"/>
      <c r="W777" s="494"/>
      <c r="X777" s="494"/>
      <c r="Y777" s="494"/>
      <c r="Z777" s="494"/>
      <c r="AA777" s="494"/>
      <c r="AB777" s="494"/>
      <c r="AH777" s="492"/>
      <c r="AI777" s="157"/>
      <c r="AJ777" s="157"/>
      <c r="AK777" s="525"/>
      <c r="AL777" s="525"/>
      <c r="AM777" s="525"/>
      <c r="AN777" s="157"/>
      <c r="AO777" s="157"/>
      <c r="AP777" s="525"/>
      <c r="AQ777" s="525"/>
      <c r="AR777" s="525"/>
      <c r="AS777" s="525"/>
      <c r="AT777" s="525"/>
      <c r="AU777" s="525"/>
      <c r="AV777" s="525"/>
      <c r="AW777" s="525"/>
      <c r="AX777" s="525"/>
      <c r="AY777" s="525"/>
      <c r="AZ777" s="525"/>
      <c r="BA777" s="157"/>
      <c r="BB777" s="157"/>
      <c r="BC777" s="157"/>
      <c r="BD777" s="157"/>
      <c r="BE777" s="157"/>
      <c r="BF777" s="157"/>
      <c r="BG777" s="157"/>
      <c r="BH777" s="157"/>
      <c r="BI777" s="157"/>
      <c r="BJ777" s="157"/>
      <c r="BK777" s="157"/>
      <c r="BL777" s="157"/>
      <c r="BM777" s="157"/>
      <c r="BN777" s="157"/>
      <c r="BO777" s="157"/>
      <c r="BP777" s="493"/>
      <c r="BQ777" s="157"/>
      <c r="BR777" s="494"/>
      <c r="BS777" s="157"/>
      <c r="BT777" s="157"/>
      <c r="BU777" s="157"/>
      <c r="BV777" s="157"/>
      <c r="BW777" s="157"/>
      <c r="BX777" s="157"/>
      <c r="BY777" s="157"/>
      <c r="BZ777" s="157"/>
      <c r="CA777" s="157"/>
      <c r="CB777" s="157"/>
      <c r="CC777" s="157"/>
      <c r="CD777" s="157"/>
      <c r="CE777" s="157"/>
      <c r="CF777" s="157"/>
      <c r="CG777" s="157"/>
      <c r="CH777" s="157"/>
      <c r="CI777" s="157"/>
      <c r="CJ777" s="157"/>
      <c r="CK777" s="157"/>
      <c r="CL777" s="157"/>
      <c r="CM777" s="157"/>
      <c r="CN777" s="157"/>
      <c r="CO777" s="157"/>
      <c r="CP777" s="157"/>
      <c r="CQ777" s="157"/>
      <c r="CR777" s="157"/>
      <c r="CS777" s="157"/>
      <c r="CT777" s="157"/>
      <c r="CU777" s="157"/>
      <c r="CV777" s="539"/>
      <c r="CW777" s="539"/>
      <c r="CX777" s="539"/>
      <c r="CY777" s="539"/>
      <c r="CZ777" s="539"/>
      <c r="DA777" s="157"/>
      <c r="DB777" s="157"/>
      <c r="DC777" s="157"/>
      <c r="DD777" s="157"/>
      <c r="DE777" s="157"/>
      <c r="DF777" s="157"/>
      <c r="DG777" s="157"/>
      <c r="DH777" s="157"/>
      <c r="DI777" s="157"/>
      <c r="DJ777" s="157"/>
      <c r="DK777" s="157"/>
      <c r="DL777" s="157"/>
      <c r="DM777" s="157"/>
      <c r="DN777" s="157"/>
      <c r="DO777" s="157"/>
      <c r="DP777" s="157"/>
      <c r="DQ777" s="157"/>
      <c r="DR777" s="157"/>
      <c r="DS777" s="157"/>
      <c r="DT777" s="157"/>
      <c r="DU777" s="157"/>
      <c r="DV777" s="157"/>
      <c r="DW777" s="157"/>
      <c r="DX777" s="157"/>
      <c r="DY777" s="157"/>
      <c r="DZ777" s="157"/>
      <c r="EA777" s="157"/>
      <c r="EB777" s="157"/>
      <c r="EC777" s="157"/>
      <c r="ED777" s="157"/>
      <c r="EE777" s="157"/>
    </row>
    <row r="778" spans="1:135" ht="9.75" customHeight="1">
      <c r="A778" s="157"/>
      <c r="B778" s="157"/>
      <c r="C778" s="157"/>
      <c r="D778" s="157"/>
      <c r="E778" s="157"/>
      <c r="F778" s="157"/>
      <c r="G778" s="157"/>
      <c r="H778" s="157"/>
      <c r="I778" s="494"/>
      <c r="J778" s="494"/>
      <c r="K778" s="494"/>
      <c r="L778" s="494"/>
      <c r="M778" s="494"/>
      <c r="N778" s="494"/>
      <c r="O778" s="494"/>
      <c r="P778" s="494"/>
      <c r="Q778" s="494"/>
      <c r="R778" s="494"/>
      <c r="S778" s="494"/>
      <c r="T778" s="494"/>
      <c r="U778" s="494"/>
      <c r="V778" s="494"/>
      <c r="W778" s="494"/>
      <c r="X778" s="494"/>
      <c r="Y778" s="494"/>
      <c r="Z778" s="494"/>
      <c r="AA778" s="494"/>
      <c r="AB778" s="494"/>
      <c r="AH778" s="492"/>
      <c r="AI778" s="157"/>
      <c r="AJ778" s="157"/>
      <c r="AK778" s="525"/>
      <c r="AL778" s="525"/>
      <c r="AM778" s="525"/>
      <c r="AN778" s="157"/>
      <c r="AO778" s="157"/>
      <c r="AP778" s="525"/>
      <c r="AQ778" s="525"/>
      <c r="AR778" s="525"/>
      <c r="AS778" s="525"/>
      <c r="AT778" s="525"/>
      <c r="AU778" s="525"/>
      <c r="AV778" s="525"/>
      <c r="AW778" s="525"/>
      <c r="AX778" s="525"/>
      <c r="AY778" s="525"/>
      <c r="AZ778" s="525"/>
      <c r="BA778" s="157"/>
      <c r="BB778" s="157"/>
      <c r="BC778" s="157"/>
      <c r="BD778" s="157"/>
      <c r="BE778" s="157"/>
      <c r="BF778" s="157"/>
      <c r="BG778" s="157"/>
      <c r="BH778" s="157"/>
      <c r="BI778" s="157"/>
      <c r="BJ778" s="157"/>
      <c r="BK778" s="157"/>
      <c r="BL778" s="157"/>
      <c r="BM778" s="157"/>
      <c r="BN778" s="157"/>
      <c r="BO778" s="157"/>
      <c r="BP778" s="493"/>
      <c r="BQ778" s="157"/>
      <c r="BR778" s="494"/>
      <c r="BS778" s="157"/>
      <c r="BT778" s="157"/>
      <c r="BU778" s="157"/>
      <c r="BV778" s="157"/>
      <c r="BW778" s="157"/>
      <c r="BX778" s="157"/>
      <c r="BY778" s="157"/>
      <c r="BZ778" s="157"/>
      <c r="CA778" s="157"/>
      <c r="CB778" s="157"/>
      <c r="CC778" s="157"/>
      <c r="CD778" s="157"/>
      <c r="CE778" s="157"/>
      <c r="CF778" s="157"/>
      <c r="CG778" s="157"/>
      <c r="CH778" s="157"/>
      <c r="CI778" s="157"/>
      <c r="CJ778" s="157"/>
      <c r="CK778" s="157"/>
      <c r="CL778" s="157"/>
      <c r="CM778" s="157"/>
      <c r="CN778" s="157"/>
      <c r="CO778" s="157"/>
      <c r="CP778" s="157"/>
      <c r="CQ778" s="157"/>
      <c r="CR778" s="157"/>
      <c r="CS778" s="157"/>
      <c r="CT778" s="157"/>
      <c r="CU778" s="157"/>
      <c r="CV778" s="539"/>
      <c r="CW778" s="539"/>
      <c r="CX778" s="539" t="s">
        <v>537</v>
      </c>
      <c r="CY778" s="539"/>
      <c r="CZ778" s="539"/>
      <c r="DA778" s="157"/>
      <c r="DB778" s="157"/>
      <c r="DC778" s="157"/>
      <c r="DD778" s="157"/>
      <c r="DE778" s="157"/>
      <c r="DF778" s="157"/>
      <c r="DG778" s="157"/>
      <c r="DH778" s="157"/>
      <c r="DI778" s="157"/>
      <c r="DJ778" s="157"/>
      <c r="DK778" s="157"/>
      <c r="DL778" s="157"/>
      <c r="DM778" s="157"/>
      <c r="DN778" s="157"/>
      <c r="DO778" s="157"/>
      <c r="DP778" s="157"/>
      <c r="DQ778" s="157"/>
      <c r="DR778" s="157"/>
      <c r="DS778" s="157"/>
      <c r="DT778" s="157"/>
      <c r="DU778" s="157"/>
      <c r="DV778" s="157"/>
      <c r="DW778" s="157"/>
      <c r="DX778" s="157"/>
      <c r="DY778" s="157"/>
      <c r="DZ778" s="157"/>
      <c r="EA778" s="157"/>
      <c r="EB778" s="157"/>
      <c r="EC778" s="157"/>
      <c r="ED778" s="157"/>
      <c r="EE778" s="157"/>
    </row>
    <row r="779" spans="1:135" ht="9.75" customHeight="1">
      <c r="A779" s="157"/>
      <c r="B779" s="157"/>
      <c r="C779" s="157"/>
      <c r="D779" s="157"/>
      <c r="E779" s="157"/>
      <c r="F779" s="157"/>
      <c r="G779" s="157"/>
      <c r="H779" s="157"/>
      <c r="I779" s="494"/>
      <c r="J779" s="494"/>
      <c r="K779" s="494"/>
      <c r="L779" s="494"/>
      <c r="M779" s="494"/>
      <c r="N779" s="494"/>
      <c r="O779" s="494"/>
      <c r="P779" s="494"/>
      <c r="Q779" s="494"/>
      <c r="R779" s="494"/>
      <c r="S779" s="494"/>
      <c r="T779" s="494"/>
      <c r="U779" s="494"/>
      <c r="V779" s="494"/>
      <c r="W779" s="494"/>
      <c r="X779" s="494"/>
      <c r="Y779" s="494"/>
      <c r="Z779" s="494"/>
      <c r="AA779" s="494"/>
      <c r="AB779" s="494"/>
      <c r="AH779" s="492"/>
      <c r="AI779" s="157"/>
      <c r="AJ779" s="157"/>
      <c r="AK779" s="525"/>
      <c r="AL779" s="525"/>
      <c r="AM779" s="525"/>
      <c r="AN779" s="157"/>
      <c r="AO779" s="157"/>
      <c r="AP779" s="525"/>
      <c r="AQ779" s="525"/>
      <c r="AR779" s="525"/>
      <c r="AS779" s="525"/>
      <c r="AT779" s="525"/>
      <c r="AU779" s="525"/>
      <c r="AV779" s="525"/>
      <c r="AW779" s="525"/>
      <c r="AX779" s="525"/>
      <c r="AY779" s="525"/>
      <c r="AZ779" s="525"/>
      <c r="BA779" s="157"/>
      <c r="BB779" s="157"/>
      <c r="BC779" s="157"/>
      <c r="BD779" s="157"/>
      <c r="BE779" s="157"/>
      <c r="BF779" s="157"/>
      <c r="BG779" s="157"/>
      <c r="BH779" s="157"/>
      <c r="BI779" s="157"/>
      <c r="BJ779" s="157"/>
      <c r="BK779" s="157"/>
      <c r="BL779" s="157"/>
      <c r="BM779" s="157"/>
      <c r="BN779" s="157"/>
      <c r="BO779" s="157"/>
      <c r="BP779" s="493"/>
      <c r="BQ779" s="157"/>
      <c r="BR779" s="494"/>
      <c r="BS779" s="157"/>
      <c r="BT779" s="157"/>
      <c r="BU779" s="157"/>
      <c r="BV779" s="157"/>
      <c r="BW779" s="157"/>
      <c r="BX779" s="157"/>
      <c r="BY779" s="157"/>
      <c r="BZ779" s="157"/>
      <c r="CA779" s="157"/>
      <c r="CB779" s="157"/>
      <c r="CC779" s="157"/>
      <c r="CD779" s="157"/>
      <c r="CE779" s="157"/>
      <c r="CF779" s="157"/>
      <c r="CG779" s="157"/>
      <c r="CH779" s="157"/>
      <c r="CI779" s="157"/>
      <c r="CJ779" s="157"/>
      <c r="CK779" s="157"/>
      <c r="CL779" s="157"/>
      <c r="CM779" s="157"/>
      <c r="CN779" s="157"/>
      <c r="CO779" s="157"/>
      <c r="CP779" s="157"/>
      <c r="CQ779" s="157"/>
      <c r="CR779" s="157"/>
      <c r="CS779" s="157"/>
      <c r="CT779" s="157"/>
      <c r="CU779" s="157"/>
      <c r="CV779" s="539"/>
      <c r="CW779" s="539"/>
      <c r="CX779" s="539" t="s">
        <v>538</v>
      </c>
      <c r="CY779" s="539"/>
      <c r="CZ779" s="539"/>
      <c r="DA779" s="157"/>
      <c r="DB779" s="157"/>
      <c r="DC779" s="157"/>
      <c r="DD779" s="157"/>
      <c r="DE779" s="157"/>
      <c r="DF779" s="157"/>
      <c r="DG779" s="157"/>
      <c r="DH779" s="157"/>
      <c r="DI779" s="157"/>
      <c r="DJ779" s="157"/>
      <c r="DK779" s="157"/>
      <c r="DL779" s="157"/>
      <c r="DM779" s="157"/>
      <c r="DN779" s="157"/>
      <c r="DO779" s="157"/>
      <c r="DP779" s="157"/>
      <c r="DQ779" s="157"/>
      <c r="DR779" s="157"/>
      <c r="DS779" s="157"/>
      <c r="DT779" s="157"/>
      <c r="DU779" s="157"/>
      <c r="DV779" s="157"/>
      <c r="DW779" s="157"/>
      <c r="DX779" s="157"/>
      <c r="DY779" s="157"/>
      <c r="DZ779" s="157"/>
      <c r="EA779" s="157"/>
      <c r="EB779" s="157"/>
      <c r="EC779" s="157"/>
      <c r="ED779" s="157"/>
      <c r="EE779" s="157"/>
    </row>
    <row r="780" spans="1:135" ht="9.75" customHeight="1">
      <c r="A780" s="157"/>
      <c r="B780" s="157"/>
      <c r="C780" s="157"/>
      <c r="D780" s="157"/>
      <c r="E780" s="157"/>
      <c r="F780" s="157"/>
      <c r="G780" s="157"/>
      <c r="H780" s="157"/>
      <c r="I780" s="494"/>
      <c r="J780" s="494"/>
      <c r="K780" s="494"/>
      <c r="L780" s="494"/>
      <c r="M780" s="494"/>
      <c r="N780" s="494"/>
      <c r="O780" s="494"/>
      <c r="P780" s="494"/>
      <c r="Q780" s="494"/>
      <c r="R780" s="494"/>
      <c r="S780" s="494"/>
      <c r="T780" s="494"/>
      <c r="U780" s="494"/>
      <c r="V780" s="494"/>
      <c r="W780" s="494"/>
      <c r="X780" s="494"/>
      <c r="Y780" s="494"/>
      <c r="Z780" s="494"/>
      <c r="AA780" s="494"/>
      <c r="AB780" s="494"/>
      <c r="AH780" s="492"/>
      <c r="AI780" s="157"/>
      <c r="AJ780" s="157"/>
      <c r="AK780" s="525"/>
      <c r="AL780" s="525"/>
      <c r="AM780" s="525"/>
      <c r="AN780" s="157"/>
      <c r="AO780" s="157"/>
      <c r="AP780" s="525"/>
      <c r="AQ780" s="525"/>
      <c r="AR780" s="525"/>
      <c r="AS780" s="525"/>
      <c r="AT780" s="525"/>
      <c r="AU780" s="525"/>
      <c r="AV780" s="525"/>
      <c r="AW780" s="525"/>
      <c r="AX780" s="525"/>
      <c r="AY780" s="525"/>
      <c r="AZ780" s="525"/>
      <c r="BA780" s="157"/>
      <c r="BB780" s="157"/>
      <c r="BC780" s="157"/>
      <c r="BD780" s="157"/>
      <c r="BE780" s="157"/>
      <c r="BF780" s="157"/>
      <c r="BG780" s="157"/>
      <c r="BH780" s="157"/>
      <c r="BI780" s="157"/>
      <c r="BJ780" s="157"/>
      <c r="BK780" s="157"/>
      <c r="BL780" s="157"/>
      <c r="BM780" s="157"/>
      <c r="BN780" s="157"/>
      <c r="BO780" s="157"/>
      <c r="BP780" s="493"/>
      <c r="BQ780" s="157"/>
      <c r="BR780" s="494"/>
      <c r="BS780" s="157"/>
      <c r="BT780" s="157"/>
      <c r="BU780" s="157"/>
      <c r="BV780" s="157"/>
      <c r="BW780" s="157"/>
      <c r="BX780" s="157"/>
      <c r="BY780" s="157"/>
      <c r="BZ780" s="157"/>
      <c r="CA780" s="157"/>
      <c r="CB780" s="157"/>
      <c r="CC780" s="157"/>
      <c r="CD780" s="157"/>
      <c r="CE780" s="157"/>
      <c r="CF780" s="157"/>
      <c r="CG780" s="157"/>
      <c r="CH780" s="157"/>
      <c r="CI780" s="157"/>
      <c r="CJ780" s="157"/>
      <c r="CK780" s="157"/>
      <c r="CL780" s="157"/>
      <c r="CM780" s="157"/>
      <c r="CN780" s="157"/>
      <c r="CO780" s="157"/>
      <c r="CP780" s="157"/>
      <c r="CQ780" s="157"/>
      <c r="CR780" s="157"/>
      <c r="CS780" s="157"/>
      <c r="CT780" s="157"/>
      <c r="CU780" s="157"/>
      <c r="CV780" s="539"/>
      <c r="CW780" s="539"/>
      <c r="CX780" s="539" t="s">
        <v>539</v>
      </c>
      <c r="CY780" s="539"/>
      <c r="CZ780" s="539"/>
      <c r="DA780" s="157"/>
      <c r="DB780" s="157"/>
      <c r="DC780" s="157"/>
      <c r="DD780" s="157"/>
      <c r="DE780" s="157"/>
      <c r="DF780" s="157"/>
      <c r="DG780" s="157"/>
      <c r="DH780" s="157"/>
      <c r="DI780" s="157"/>
      <c r="DJ780" s="157"/>
      <c r="DK780" s="157"/>
      <c r="DL780" s="157"/>
      <c r="DM780" s="157"/>
      <c r="DN780" s="157"/>
      <c r="DO780" s="157"/>
      <c r="DP780" s="157"/>
      <c r="DQ780" s="157"/>
      <c r="DR780" s="157"/>
      <c r="DS780" s="157"/>
      <c r="DT780" s="157"/>
      <c r="DU780" s="157"/>
      <c r="DV780" s="157"/>
      <c r="DW780" s="157"/>
      <c r="DX780" s="157"/>
      <c r="DY780" s="157"/>
      <c r="DZ780" s="157"/>
      <c r="EA780" s="157"/>
      <c r="EB780" s="157"/>
      <c r="EC780" s="157"/>
      <c r="ED780" s="157"/>
      <c r="EE780" s="157"/>
    </row>
    <row r="781" spans="1:135" ht="9.75" customHeight="1">
      <c r="A781" s="157"/>
      <c r="B781" s="157"/>
      <c r="C781" s="157"/>
      <c r="D781" s="157"/>
      <c r="E781" s="157"/>
      <c r="F781" s="157"/>
      <c r="G781" s="157"/>
      <c r="H781" s="157"/>
      <c r="I781" s="494"/>
      <c r="J781" s="494"/>
      <c r="K781" s="494"/>
      <c r="L781" s="494"/>
      <c r="M781" s="494"/>
      <c r="N781" s="494"/>
      <c r="O781" s="494"/>
      <c r="P781" s="494"/>
      <c r="Q781" s="494"/>
      <c r="R781" s="494"/>
      <c r="S781" s="494"/>
      <c r="T781" s="494"/>
      <c r="U781" s="494"/>
      <c r="V781" s="494"/>
      <c r="W781" s="494"/>
      <c r="X781" s="494"/>
      <c r="Y781" s="494"/>
      <c r="Z781" s="494"/>
      <c r="AA781" s="494"/>
      <c r="AB781" s="494"/>
      <c r="AH781" s="492"/>
      <c r="AI781" s="157"/>
      <c r="AJ781" s="157"/>
      <c r="AK781" s="525"/>
      <c r="AL781" s="525"/>
      <c r="AM781" s="525"/>
      <c r="AN781" s="157"/>
      <c r="AO781" s="157"/>
      <c r="AP781" s="525"/>
      <c r="AQ781" s="525"/>
      <c r="AR781" s="525"/>
      <c r="AS781" s="525"/>
      <c r="AT781" s="525"/>
      <c r="AU781" s="525"/>
      <c r="AV781" s="525"/>
      <c r="AW781" s="525"/>
      <c r="AX781" s="525"/>
      <c r="AY781" s="525"/>
      <c r="AZ781" s="525"/>
      <c r="BA781" s="157"/>
      <c r="BB781" s="157"/>
      <c r="BC781" s="157"/>
      <c r="BD781" s="157"/>
      <c r="BE781" s="157"/>
      <c r="BF781" s="157"/>
      <c r="BG781" s="157"/>
      <c r="BH781" s="157"/>
      <c r="BI781" s="157"/>
      <c r="BJ781" s="157"/>
      <c r="BK781" s="157"/>
      <c r="BL781" s="157"/>
      <c r="BM781" s="157"/>
      <c r="BN781" s="157"/>
      <c r="BO781" s="157"/>
      <c r="BP781" s="493"/>
      <c r="BQ781" s="157"/>
      <c r="BR781" s="494"/>
      <c r="BS781" s="157"/>
      <c r="BT781" s="157"/>
      <c r="BU781" s="157"/>
      <c r="BV781" s="157"/>
      <c r="BW781" s="157"/>
      <c r="BX781" s="157"/>
      <c r="BY781" s="157"/>
      <c r="BZ781" s="157"/>
      <c r="CA781" s="157"/>
      <c r="CB781" s="157"/>
      <c r="CC781" s="157"/>
      <c r="CD781" s="157"/>
      <c r="CE781" s="157"/>
      <c r="CF781" s="157"/>
      <c r="CG781" s="157"/>
      <c r="CH781" s="157"/>
      <c r="CI781" s="157"/>
      <c r="CJ781" s="157"/>
      <c r="CK781" s="157"/>
      <c r="CL781" s="157"/>
      <c r="CM781" s="157"/>
      <c r="CN781" s="157"/>
      <c r="CO781" s="157"/>
      <c r="CP781" s="157"/>
      <c r="CQ781" s="157"/>
      <c r="CR781" s="157"/>
      <c r="CS781" s="157"/>
      <c r="CT781" s="157"/>
      <c r="CU781" s="157"/>
      <c r="CV781" s="539"/>
      <c r="CW781" s="539"/>
      <c r="CX781" s="539" t="s">
        <v>540</v>
      </c>
      <c r="CY781" s="539"/>
      <c r="CZ781" s="539"/>
      <c r="DA781" s="157"/>
      <c r="DB781" s="157"/>
      <c r="DC781" s="157"/>
      <c r="DD781" s="157"/>
      <c r="DE781" s="157"/>
      <c r="DF781" s="157"/>
      <c r="DG781" s="157"/>
      <c r="DH781" s="157"/>
      <c r="DI781" s="157"/>
      <c r="DJ781" s="157"/>
      <c r="DK781" s="157"/>
      <c r="DL781" s="157"/>
      <c r="DM781" s="157"/>
      <c r="DN781" s="157"/>
      <c r="DO781" s="157"/>
      <c r="DP781" s="157"/>
      <c r="DQ781" s="157"/>
      <c r="DR781" s="157"/>
      <c r="DS781" s="157"/>
      <c r="DT781" s="157"/>
      <c r="DU781" s="157"/>
      <c r="DV781" s="157"/>
      <c r="DW781" s="157"/>
      <c r="DX781" s="157"/>
      <c r="DY781" s="157"/>
      <c r="DZ781" s="157"/>
      <c r="EA781" s="157"/>
      <c r="EB781" s="157"/>
      <c r="EC781" s="157"/>
      <c r="ED781" s="157"/>
      <c r="EE781" s="157"/>
    </row>
    <row r="782" spans="1:135" ht="9.75" customHeight="1">
      <c r="A782" s="157"/>
      <c r="B782" s="157"/>
      <c r="C782" s="157"/>
      <c r="D782" s="157"/>
      <c r="E782" s="157"/>
      <c r="F782" s="157"/>
      <c r="G782" s="157"/>
      <c r="H782" s="157"/>
      <c r="I782" s="494"/>
      <c r="J782" s="494"/>
      <c r="K782" s="494"/>
      <c r="L782" s="494"/>
      <c r="M782" s="494"/>
      <c r="N782" s="494"/>
      <c r="O782" s="494"/>
      <c r="P782" s="494"/>
      <c r="Q782" s="494"/>
      <c r="R782" s="494"/>
      <c r="S782" s="494"/>
      <c r="T782" s="494"/>
      <c r="U782" s="494"/>
      <c r="V782" s="494"/>
      <c r="W782" s="494"/>
      <c r="X782" s="494"/>
      <c r="Y782" s="494"/>
      <c r="Z782" s="494"/>
      <c r="AA782" s="494"/>
      <c r="AB782" s="494"/>
      <c r="AH782" s="492"/>
      <c r="AI782" s="157"/>
      <c r="AJ782" s="157"/>
      <c r="AK782" s="525"/>
      <c r="AL782" s="525"/>
      <c r="AM782" s="525"/>
      <c r="AN782" s="157"/>
      <c r="AO782" s="157"/>
      <c r="AP782" s="525"/>
      <c r="AQ782" s="525"/>
      <c r="AR782" s="525"/>
      <c r="AS782" s="525"/>
      <c r="AT782" s="525"/>
      <c r="AU782" s="525"/>
      <c r="AV782" s="525"/>
      <c r="AW782" s="525"/>
      <c r="AX782" s="525"/>
      <c r="AY782" s="525"/>
      <c r="AZ782" s="525"/>
      <c r="BA782" s="157"/>
      <c r="BB782" s="157"/>
      <c r="BC782" s="157"/>
      <c r="BD782" s="157"/>
      <c r="BE782" s="157"/>
      <c r="BF782" s="157"/>
      <c r="BG782" s="157"/>
      <c r="BH782" s="157"/>
      <c r="BI782" s="157"/>
      <c r="BJ782" s="157"/>
      <c r="BK782" s="157"/>
      <c r="BL782" s="157"/>
      <c r="BM782" s="157"/>
      <c r="BN782" s="157"/>
      <c r="BO782" s="157"/>
      <c r="BP782" s="493"/>
      <c r="BQ782" s="157"/>
      <c r="BR782" s="494"/>
      <c r="BS782" s="157"/>
      <c r="BT782" s="157"/>
      <c r="BU782" s="157"/>
      <c r="BV782" s="157"/>
      <c r="BW782" s="157"/>
      <c r="BX782" s="157"/>
      <c r="BY782" s="157"/>
      <c r="BZ782" s="157"/>
      <c r="CA782" s="157"/>
      <c r="CB782" s="157"/>
      <c r="CC782" s="157"/>
      <c r="CD782" s="157"/>
      <c r="CE782" s="157"/>
      <c r="CF782" s="157"/>
      <c r="CG782" s="157"/>
      <c r="CH782" s="157"/>
      <c r="CI782" s="157"/>
      <c r="CJ782" s="157"/>
      <c r="CK782" s="157"/>
      <c r="CL782" s="157"/>
      <c r="CM782" s="157"/>
      <c r="CN782" s="157"/>
      <c r="CO782" s="157"/>
      <c r="CP782" s="157"/>
      <c r="CQ782" s="157"/>
      <c r="CR782" s="157"/>
      <c r="CS782" s="157"/>
      <c r="CT782" s="157"/>
      <c r="CU782" s="157"/>
      <c r="CV782" s="539"/>
      <c r="CW782" s="539"/>
      <c r="CX782" s="539"/>
      <c r="CY782" s="539"/>
      <c r="CZ782" s="539"/>
      <c r="DA782" s="157"/>
      <c r="DB782" s="157"/>
      <c r="DC782" s="157"/>
      <c r="DD782" s="157"/>
      <c r="DE782" s="157"/>
      <c r="DF782" s="157"/>
      <c r="DG782" s="157"/>
      <c r="DH782" s="157"/>
      <c r="DI782" s="157"/>
      <c r="DJ782" s="157"/>
      <c r="DK782" s="157"/>
      <c r="DL782" s="157"/>
      <c r="DM782" s="157"/>
      <c r="DN782" s="157"/>
      <c r="DO782" s="157"/>
      <c r="DP782" s="157"/>
      <c r="DQ782" s="157"/>
      <c r="DR782" s="157"/>
      <c r="DS782" s="157"/>
      <c r="DT782" s="157"/>
      <c r="DU782" s="157"/>
      <c r="DV782" s="157"/>
      <c r="DW782" s="157"/>
      <c r="DX782" s="157"/>
      <c r="DY782" s="157"/>
      <c r="DZ782" s="157"/>
      <c r="EA782" s="157"/>
      <c r="EB782" s="157"/>
      <c r="EC782" s="157"/>
      <c r="ED782" s="157"/>
      <c r="EE782" s="157"/>
    </row>
    <row r="783" spans="1:135" ht="9.75" customHeight="1">
      <c r="A783" s="157"/>
      <c r="B783" s="157"/>
      <c r="C783" s="157"/>
      <c r="D783" s="157"/>
      <c r="E783" s="157"/>
      <c r="F783" s="157"/>
      <c r="G783" s="157"/>
      <c r="H783" s="157"/>
      <c r="I783" s="494"/>
      <c r="J783" s="494"/>
      <c r="K783" s="494"/>
      <c r="L783" s="494"/>
      <c r="M783" s="494"/>
      <c r="N783" s="494"/>
      <c r="O783" s="494"/>
      <c r="P783" s="494"/>
      <c r="Q783" s="494"/>
      <c r="R783" s="494"/>
      <c r="S783" s="494"/>
      <c r="T783" s="494"/>
      <c r="U783" s="494"/>
      <c r="V783" s="494"/>
      <c r="W783" s="494"/>
      <c r="X783" s="494"/>
      <c r="Y783" s="494"/>
      <c r="Z783" s="494"/>
      <c r="AA783" s="494"/>
      <c r="AB783" s="494"/>
      <c r="AH783" s="492"/>
      <c r="AI783" s="157"/>
      <c r="AJ783" s="157"/>
      <c r="AK783" s="525"/>
      <c r="AL783" s="525"/>
      <c r="AM783" s="525"/>
      <c r="AN783" s="157"/>
      <c r="AO783" s="157"/>
      <c r="AP783" s="525"/>
      <c r="AQ783" s="525"/>
      <c r="AR783" s="525"/>
      <c r="AS783" s="525"/>
      <c r="AT783" s="525"/>
      <c r="AU783" s="525"/>
      <c r="AV783" s="525"/>
      <c r="AW783" s="525"/>
      <c r="AX783" s="525"/>
      <c r="AY783" s="525"/>
      <c r="AZ783" s="525"/>
      <c r="BA783" s="157"/>
      <c r="BB783" s="157"/>
      <c r="BC783" s="157"/>
      <c r="BD783" s="157"/>
      <c r="BE783" s="157"/>
      <c r="BF783" s="157"/>
      <c r="BG783" s="157"/>
      <c r="BH783" s="157"/>
      <c r="BI783" s="157"/>
      <c r="BJ783" s="157"/>
      <c r="BK783" s="157"/>
      <c r="BL783" s="157"/>
      <c r="BM783" s="157"/>
      <c r="BN783" s="157"/>
      <c r="BO783" s="157"/>
      <c r="BP783" s="493"/>
      <c r="BQ783" s="157"/>
      <c r="BR783" s="494"/>
      <c r="BS783" s="157"/>
      <c r="BT783" s="157"/>
      <c r="BU783" s="157"/>
      <c r="BV783" s="157"/>
      <c r="BW783" s="157"/>
      <c r="BX783" s="157"/>
      <c r="BY783" s="157"/>
      <c r="BZ783" s="157"/>
      <c r="CA783" s="157"/>
      <c r="CB783" s="157"/>
      <c r="CC783" s="157"/>
      <c r="CD783" s="157"/>
      <c r="CE783" s="157"/>
      <c r="CF783" s="157"/>
      <c r="CG783" s="157"/>
      <c r="CH783" s="157"/>
      <c r="CI783" s="157"/>
      <c r="CJ783" s="157"/>
      <c r="CK783" s="157"/>
      <c r="CL783" s="157"/>
      <c r="CM783" s="157"/>
      <c r="CN783" s="157"/>
      <c r="CO783" s="157"/>
      <c r="CP783" s="157"/>
      <c r="CQ783" s="157"/>
      <c r="CR783" s="157"/>
      <c r="CS783" s="157"/>
      <c r="CT783" s="157"/>
      <c r="CU783" s="157"/>
      <c r="CV783" s="539"/>
      <c r="CW783" s="539"/>
      <c r="CX783" s="539" t="s">
        <v>541</v>
      </c>
      <c r="CY783" s="539"/>
      <c r="CZ783" s="539"/>
      <c r="DA783" s="157"/>
      <c r="DB783" s="157"/>
      <c r="DC783" s="157"/>
      <c r="DD783" s="157"/>
      <c r="DE783" s="157"/>
      <c r="DF783" s="157"/>
      <c r="DG783" s="157"/>
      <c r="DH783" s="157"/>
      <c r="DI783" s="157"/>
      <c r="DJ783" s="157"/>
      <c r="DK783" s="157"/>
      <c r="DL783" s="157"/>
      <c r="DM783" s="157"/>
      <c r="DN783" s="157"/>
      <c r="DO783" s="157"/>
      <c r="DP783" s="157"/>
      <c r="DQ783" s="157"/>
      <c r="DR783" s="157"/>
      <c r="DS783" s="157"/>
      <c r="DT783" s="157"/>
      <c r="DU783" s="157"/>
      <c r="DV783" s="157"/>
      <c r="DW783" s="157"/>
      <c r="DX783" s="157"/>
      <c r="DY783" s="157"/>
      <c r="DZ783" s="157"/>
      <c r="EA783" s="157"/>
      <c r="EB783" s="157"/>
      <c r="EC783" s="157"/>
      <c r="ED783" s="157"/>
      <c r="EE783" s="157"/>
    </row>
    <row r="784" spans="1:135" ht="9.75" customHeight="1">
      <c r="A784" s="157"/>
      <c r="B784" s="157"/>
      <c r="C784" s="157"/>
      <c r="D784" s="157"/>
      <c r="E784" s="157"/>
      <c r="F784" s="157"/>
      <c r="G784" s="157"/>
      <c r="H784" s="157"/>
      <c r="I784" s="494"/>
      <c r="J784" s="494"/>
      <c r="K784" s="494"/>
      <c r="L784" s="494"/>
      <c r="M784" s="494"/>
      <c r="N784" s="494"/>
      <c r="O784" s="494"/>
      <c r="P784" s="494"/>
      <c r="Q784" s="494"/>
      <c r="R784" s="494"/>
      <c r="S784" s="494"/>
      <c r="T784" s="494"/>
      <c r="U784" s="494"/>
      <c r="V784" s="494"/>
      <c r="W784" s="494"/>
      <c r="X784" s="494"/>
      <c r="Y784" s="494"/>
      <c r="Z784" s="494"/>
      <c r="AA784" s="494"/>
      <c r="AB784" s="494"/>
      <c r="AH784" s="492"/>
      <c r="AI784" s="157"/>
      <c r="AJ784" s="157"/>
      <c r="AK784" s="525"/>
      <c r="AL784" s="525"/>
      <c r="AM784" s="525"/>
      <c r="AN784" s="157"/>
      <c r="AO784" s="157"/>
      <c r="AP784" s="525"/>
      <c r="AQ784" s="525"/>
      <c r="AR784" s="525"/>
      <c r="AS784" s="525"/>
      <c r="AT784" s="525"/>
      <c r="AU784" s="525"/>
      <c r="AV784" s="525"/>
      <c r="AW784" s="525"/>
      <c r="AX784" s="525"/>
      <c r="AY784" s="525"/>
      <c r="AZ784" s="525"/>
      <c r="BA784" s="157"/>
      <c r="BB784" s="157"/>
      <c r="BC784" s="157"/>
      <c r="BD784" s="157"/>
      <c r="BE784" s="157"/>
      <c r="BF784" s="157"/>
      <c r="BG784" s="157"/>
      <c r="BH784" s="157"/>
      <c r="BI784" s="157"/>
      <c r="BJ784" s="157"/>
      <c r="BK784" s="157"/>
      <c r="BL784" s="157"/>
      <c r="BM784" s="157"/>
      <c r="BN784" s="157"/>
      <c r="BO784" s="157"/>
      <c r="BP784" s="493"/>
      <c r="BQ784" s="157"/>
      <c r="BR784" s="494"/>
      <c r="BS784" s="157"/>
      <c r="BT784" s="157"/>
      <c r="BU784" s="157"/>
      <c r="BV784" s="157"/>
      <c r="BW784" s="157"/>
      <c r="BX784" s="157"/>
      <c r="BY784" s="157"/>
      <c r="BZ784" s="157"/>
      <c r="CA784" s="157"/>
      <c r="CB784" s="157"/>
      <c r="CC784" s="157"/>
      <c r="CD784" s="157"/>
      <c r="CE784" s="157"/>
      <c r="CF784" s="157"/>
      <c r="CG784" s="157"/>
      <c r="CH784" s="157"/>
      <c r="CI784" s="157"/>
      <c r="CJ784" s="157"/>
      <c r="CK784" s="157"/>
      <c r="CL784" s="157"/>
      <c r="CM784" s="157"/>
      <c r="CN784" s="157"/>
      <c r="CO784" s="157"/>
      <c r="CP784" s="157"/>
      <c r="CQ784" s="157"/>
      <c r="CR784" s="157"/>
      <c r="CS784" s="157"/>
      <c r="CT784" s="157"/>
      <c r="CU784" s="157"/>
      <c r="CV784" s="539"/>
      <c r="CW784" s="539"/>
      <c r="CX784" s="539"/>
      <c r="CY784" s="539"/>
      <c r="CZ784" s="540" t="s">
        <v>542</v>
      </c>
      <c r="DA784" s="157"/>
      <c r="DB784" s="157"/>
      <c r="DC784" s="157"/>
      <c r="DD784" s="157"/>
      <c r="DE784" s="157"/>
      <c r="DF784" s="157"/>
      <c r="DG784" s="157"/>
      <c r="DH784" s="157"/>
      <c r="DI784" s="157"/>
      <c r="DJ784" s="157"/>
      <c r="DK784" s="157"/>
      <c r="DL784" s="157"/>
      <c r="DM784" s="157"/>
      <c r="DN784" s="157"/>
      <c r="DO784" s="157"/>
      <c r="DP784" s="157"/>
      <c r="DQ784" s="157"/>
      <c r="DR784" s="157"/>
      <c r="DS784" s="157"/>
      <c r="DT784" s="157"/>
      <c r="DU784" s="157"/>
      <c r="DV784" s="157"/>
      <c r="DW784" s="157"/>
      <c r="DX784" s="157"/>
      <c r="DY784" s="157"/>
      <c r="DZ784" s="157"/>
      <c r="EA784" s="157"/>
      <c r="EB784" s="157"/>
      <c r="EC784" s="157"/>
      <c r="ED784" s="157"/>
      <c r="EE784" s="157"/>
    </row>
    <row r="785" spans="1:135" ht="9.75" customHeight="1">
      <c r="A785" s="157"/>
      <c r="B785" s="157"/>
      <c r="C785" s="157"/>
      <c r="D785" s="157"/>
      <c r="E785" s="157"/>
      <c r="F785" s="157"/>
      <c r="G785" s="157"/>
      <c r="H785" s="157"/>
      <c r="I785" s="494"/>
      <c r="J785" s="494"/>
      <c r="K785" s="494"/>
      <c r="L785" s="494"/>
      <c r="M785" s="494"/>
      <c r="N785" s="494"/>
      <c r="O785" s="494"/>
      <c r="P785" s="494"/>
      <c r="Q785" s="494"/>
      <c r="R785" s="494"/>
      <c r="S785" s="494"/>
      <c r="T785" s="494"/>
      <c r="U785" s="494"/>
      <c r="V785" s="494"/>
      <c r="W785" s="494"/>
      <c r="X785" s="494"/>
      <c r="Y785" s="494"/>
      <c r="Z785" s="494"/>
      <c r="AA785" s="494"/>
      <c r="AB785" s="494"/>
      <c r="AH785" s="492"/>
      <c r="AI785" s="157"/>
      <c r="AJ785" s="157"/>
      <c r="AK785" s="525"/>
      <c r="AL785" s="525"/>
      <c r="AM785" s="525"/>
      <c r="AN785" s="157"/>
      <c r="AO785" s="157"/>
      <c r="AP785" s="525"/>
      <c r="AQ785" s="525"/>
      <c r="AR785" s="525"/>
      <c r="AS785" s="525"/>
      <c r="AT785" s="525"/>
      <c r="AU785" s="525"/>
      <c r="AV785" s="525"/>
      <c r="AW785" s="525"/>
      <c r="AX785" s="525"/>
      <c r="AY785" s="525"/>
      <c r="AZ785" s="525"/>
      <c r="BA785" s="157"/>
      <c r="BB785" s="157"/>
      <c r="BC785" s="157"/>
      <c r="BD785" s="157"/>
      <c r="BE785" s="157"/>
      <c r="BF785" s="157"/>
      <c r="BG785" s="157"/>
      <c r="BH785" s="157"/>
      <c r="BI785" s="157"/>
      <c r="BJ785" s="157"/>
      <c r="BK785" s="157"/>
      <c r="BL785" s="157"/>
      <c r="BM785" s="157"/>
      <c r="BN785" s="157"/>
      <c r="BO785" s="157"/>
      <c r="BP785" s="493"/>
      <c r="BQ785" s="157"/>
      <c r="BR785" s="494"/>
      <c r="BS785" s="157"/>
      <c r="BT785" s="157"/>
      <c r="BU785" s="157"/>
      <c r="BV785" s="157"/>
      <c r="BW785" s="157"/>
      <c r="BX785" s="157"/>
      <c r="BY785" s="157"/>
      <c r="BZ785" s="157"/>
      <c r="CA785" s="157"/>
      <c r="CB785" s="157"/>
      <c r="CC785" s="157"/>
      <c r="CD785" s="157"/>
      <c r="CE785" s="157"/>
      <c r="CF785" s="157"/>
      <c r="CG785" s="157"/>
      <c r="CH785" s="157"/>
      <c r="CI785" s="157"/>
      <c r="CJ785" s="157"/>
      <c r="CK785" s="157"/>
      <c r="CL785" s="157"/>
      <c r="CM785" s="157"/>
      <c r="CN785" s="157"/>
      <c r="CO785" s="157"/>
      <c r="CP785" s="157"/>
      <c r="CQ785" s="157"/>
      <c r="CR785" s="157"/>
      <c r="CS785" s="157"/>
      <c r="CT785" s="157"/>
      <c r="CU785" s="157"/>
      <c r="CV785" s="539"/>
      <c r="CW785" s="539"/>
      <c r="CX785" s="539"/>
      <c r="CY785" s="539"/>
      <c r="CZ785" s="539" t="s">
        <v>445</v>
      </c>
      <c r="DA785" s="157"/>
      <c r="DB785" s="157"/>
      <c r="DC785" s="157"/>
      <c r="DD785" s="157"/>
      <c r="DE785" s="157"/>
      <c r="DF785" s="157"/>
      <c r="DG785" s="157"/>
      <c r="DH785" s="157"/>
      <c r="DI785" s="157"/>
      <c r="DJ785" s="157"/>
      <c r="DK785" s="157"/>
      <c r="DL785" s="157"/>
      <c r="DM785" s="157"/>
      <c r="DN785" s="157"/>
      <c r="DO785" s="157"/>
      <c r="DP785" s="157"/>
      <c r="DQ785" s="157"/>
      <c r="DR785" s="157"/>
      <c r="DS785" s="157"/>
      <c r="DT785" s="157"/>
      <c r="DU785" s="157"/>
      <c r="DV785" s="157"/>
      <c r="DW785" s="157"/>
      <c r="DX785" s="157"/>
      <c r="DY785" s="157"/>
      <c r="DZ785" s="157"/>
      <c r="EA785" s="157"/>
      <c r="EB785" s="157"/>
      <c r="EC785" s="157"/>
      <c r="ED785" s="157"/>
      <c r="EE785" s="157"/>
    </row>
    <row r="786" spans="1:135" ht="9.75" customHeight="1">
      <c r="A786" s="157"/>
      <c r="B786" s="157"/>
      <c r="C786" s="157"/>
      <c r="D786" s="157"/>
      <c r="E786" s="157"/>
      <c r="F786" s="157"/>
      <c r="G786" s="157"/>
      <c r="H786" s="157"/>
      <c r="I786" s="494"/>
      <c r="J786" s="494"/>
      <c r="K786" s="494"/>
      <c r="L786" s="494"/>
      <c r="M786" s="494"/>
      <c r="N786" s="494"/>
      <c r="O786" s="494"/>
      <c r="P786" s="494"/>
      <c r="Q786" s="494"/>
      <c r="R786" s="494"/>
      <c r="S786" s="494"/>
      <c r="T786" s="494"/>
      <c r="U786" s="494"/>
      <c r="V786" s="494"/>
      <c r="W786" s="494"/>
      <c r="X786" s="494"/>
      <c r="Y786" s="494"/>
      <c r="Z786" s="494"/>
      <c r="AA786" s="494"/>
      <c r="AB786" s="494"/>
      <c r="AH786" s="492"/>
      <c r="AI786" s="157"/>
      <c r="AJ786" s="157"/>
      <c r="AK786" s="525"/>
      <c r="AL786" s="525"/>
      <c r="AM786" s="525"/>
      <c r="AN786" s="157"/>
      <c r="AO786" s="157"/>
      <c r="AP786" s="525"/>
      <c r="AQ786" s="525"/>
      <c r="AR786" s="525"/>
      <c r="AS786" s="525"/>
      <c r="AT786" s="525"/>
      <c r="AU786" s="525"/>
      <c r="AV786" s="525"/>
      <c r="AW786" s="525"/>
      <c r="AX786" s="525"/>
      <c r="AY786" s="525"/>
      <c r="AZ786" s="525"/>
      <c r="BA786" s="157"/>
      <c r="BB786" s="157"/>
      <c r="BC786" s="157"/>
      <c r="BD786" s="157"/>
      <c r="BE786" s="157"/>
      <c r="BF786" s="157"/>
      <c r="BG786" s="157"/>
      <c r="BH786" s="157"/>
      <c r="BI786" s="157"/>
      <c r="BJ786" s="157"/>
      <c r="BK786" s="157"/>
      <c r="BL786" s="157"/>
      <c r="BM786" s="157"/>
      <c r="BN786" s="157"/>
      <c r="BO786" s="157"/>
      <c r="BP786" s="493"/>
      <c r="BQ786" s="157"/>
      <c r="BR786" s="494"/>
      <c r="BS786" s="157"/>
      <c r="BT786" s="157"/>
      <c r="BU786" s="157"/>
      <c r="BV786" s="157"/>
      <c r="BW786" s="157"/>
      <c r="BX786" s="157"/>
      <c r="BY786" s="157"/>
      <c r="BZ786" s="157"/>
      <c r="CA786" s="157"/>
      <c r="CB786" s="157"/>
      <c r="CC786" s="157"/>
      <c r="CD786" s="157"/>
      <c r="CE786" s="157"/>
      <c r="CF786" s="157"/>
      <c r="CG786" s="157"/>
      <c r="CH786" s="157"/>
      <c r="CI786" s="157"/>
      <c r="CJ786" s="157"/>
      <c r="CK786" s="157"/>
      <c r="CL786" s="157"/>
      <c r="CM786" s="157"/>
      <c r="CN786" s="157"/>
      <c r="CO786" s="157"/>
      <c r="CP786" s="157"/>
      <c r="CQ786" s="157"/>
      <c r="CR786" s="157"/>
      <c r="CS786" s="157"/>
      <c r="CT786" s="157"/>
      <c r="CU786" s="157"/>
      <c r="CV786" s="539"/>
      <c r="CW786" s="539"/>
      <c r="CX786" s="539"/>
      <c r="CY786" s="539"/>
      <c r="CZ786" s="539" t="s">
        <v>448</v>
      </c>
      <c r="DA786" s="157"/>
      <c r="DB786" s="157"/>
      <c r="DC786" s="157"/>
      <c r="DD786" s="157"/>
      <c r="DE786" s="157"/>
      <c r="DF786" s="157"/>
      <c r="DG786" s="157"/>
      <c r="DH786" s="157"/>
      <c r="DI786" s="157"/>
      <c r="DJ786" s="157"/>
      <c r="DK786" s="157"/>
      <c r="DL786" s="157"/>
      <c r="DM786" s="157"/>
      <c r="DN786" s="157"/>
      <c r="DO786" s="157"/>
      <c r="DP786" s="157"/>
      <c r="DQ786" s="157"/>
      <c r="DR786" s="157"/>
      <c r="DS786" s="157"/>
      <c r="DT786" s="157"/>
      <c r="DU786" s="157"/>
      <c r="DV786" s="157"/>
      <c r="DW786" s="157"/>
      <c r="DX786" s="157"/>
      <c r="DY786" s="157"/>
      <c r="DZ786" s="157"/>
      <c r="EA786" s="157"/>
      <c r="EB786" s="157"/>
      <c r="EC786" s="157"/>
      <c r="ED786" s="157"/>
      <c r="EE786" s="157"/>
    </row>
    <row r="787" spans="1:135" ht="9.75" customHeight="1">
      <c r="A787" s="157"/>
      <c r="B787" s="157"/>
      <c r="C787" s="157"/>
      <c r="D787" s="157"/>
      <c r="E787" s="157"/>
      <c r="F787" s="157"/>
      <c r="G787" s="157"/>
      <c r="H787" s="157"/>
      <c r="I787" s="494"/>
      <c r="J787" s="494"/>
      <c r="K787" s="494"/>
      <c r="L787" s="494"/>
      <c r="M787" s="494"/>
      <c r="N787" s="494"/>
      <c r="O787" s="494"/>
      <c r="P787" s="494"/>
      <c r="Q787" s="494"/>
      <c r="R787" s="494"/>
      <c r="S787" s="494"/>
      <c r="T787" s="494"/>
      <c r="U787" s="494"/>
      <c r="V787" s="494"/>
      <c r="W787" s="494"/>
      <c r="X787" s="494"/>
      <c r="Y787" s="494"/>
      <c r="Z787" s="494"/>
      <c r="AA787" s="494"/>
      <c r="AB787" s="494"/>
      <c r="AH787" s="492"/>
      <c r="AI787" s="157"/>
      <c r="AJ787" s="157"/>
      <c r="AK787" s="525"/>
      <c r="AL787" s="525"/>
      <c r="AM787" s="525"/>
      <c r="AN787" s="157"/>
      <c r="AO787" s="157"/>
      <c r="AP787" s="525"/>
      <c r="AQ787" s="525"/>
      <c r="AR787" s="525"/>
      <c r="AS787" s="525"/>
      <c r="AT787" s="525"/>
      <c r="AU787" s="525"/>
      <c r="AV787" s="525"/>
      <c r="AW787" s="525"/>
      <c r="AX787" s="525"/>
      <c r="AY787" s="525"/>
      <c r="AZ787" s="525"/>
      <c r="BA787" s="157"/>
      <c r="BB787" s="157"/>
      <c r="BC787" s="157"/>
      <c r="BD787" s="157"/>
      <c r="BE787" s="157"/>
      <c r="BF787" s="157"/>
      <c r="BG787" s="157"/>
      <c r="BH787" s="157"/>
      <c r="BI787" s="157"/>
      <c r="BJ787" s="157"/>
      <c r="BK787" s="157"/>
      <c r="BL787" s="157"/>
      <c r="BM787" s="157"/>
      <c r="BN787" s="157"/>
      <c r="BO787" s="157"/>
      <c r="BP787" s="493"/>
      <c r="BQ787" s="157"/>
      <c r="BR787" s="494"/>
      <c r="BS787" s="157"/>
      <c r="BT787" s="157"/>
      <c r="BU787" s="157"/>
      <c r="BV787" s="157"/>
      <c r="BW787" s="157"/>
      <c r="BX787" s="157"/>
      <c r="BY787" s="157"/>
      <c r="BZ787" s="157"/>
      <c r="CA787" s="157"/>
      <c r="CB787" s="157"/>
      <c r="CC787" s="157"/>
      <c r="CD787" s="157"/>
      <c r="CE787" s="157"/>
      <c r="CF787" s="157"/>
      <c r="CG787" s="157"/>
      <c r="CH787" s="157"/>
      <c r="CI787" s="157"/>
      <c r="CJ787" s="157"/>
      <c r="CK787" s="157"/>
      <c r="CL787" s="157"/>
      <c r="CM787" s="157"/>
      <c r="CN787" s="157"/>
      <c r="CO787" s="157"/>
      <c r="CP787" s="157"/>
      <c r="CQ787" s="157"/>
      <c r="CR787" s="157"/>
      <c r="CS787" s="157"/>
      <c r="CT787" s="157"/>
      <c r="CU787" s="157"/>
      <c r="CV787" s="539"/>
      <c r="CW787" s="539"/>
      <c r="CX787" s="539"/>
      <c r="CY787" s="539"/>
      <c r="CZ787" s="539" t="s">
        <v>451</v>
      </c>
      <c r="DA787" s="157"/>
      <c r="DB787" s="157"/>
      <c r="DC787" s="157"/>
      <c r="DD787" s="157"/>
      <c r="DE787" s="157"/>
      <c r="DF787" s="157"/>
      <c r="DG787" s="157"/>
      <c r="DH787" s="157"/>
      <c r="DI787" s="157"/>
      <c r="DJ787" s="157"/>
      <c r="DK787" s="157"/>
      <c r="DL787" s="157"/>
      <c r="DM787" s="157"/>
      <c r="DN787" s="157"/>
      <c r="DO787" s="157"/>
      <c r="DP787" s="157"/>
      <c r="DQ787" s="157"/>
      <c r="DR787" s="157"/>
      <c r="DS787" s="157"/>
      <c r="DT787" s="157"/>
      <c r="DU787" s="157"/>
      <c r="DV787" s="157"/>
      <c r="DW787" s="157"/>
      <c r="DX787" s="157"/>
      <c r="DY787" s="157"/>
      <c r="DZ787" s="157"/>
      <c r="EA787" s="157"/>
      <c r="EB787" s="157"/>
      <c r="EC787" s="157"/>
      <c r="ED787" s="157"/>
      <c r="EE787" s="157"/>
    </row>
    <row r="788" spans="1:135" ht="9.75" customHeight="1">
      <c r="A788" s="157"/>
      <c r="B788" s="157"/>
      <c r="C788" s="157"/>
      <c r="D788" s="157"/>
      <c r="E788" s="157"/>
      <c r="F788" s="157"/>
      <c r="G788" s="157"/>
      <c r="H788" s="157"/>
      <c r="I788" s="494"/>
      <c r="J788" s="494"/>
      <c r="K788" s="494"/>
      <c r="L788" s="494"/>
      <c r="M788" s="494"/>
      <c r="N788" s="494"/>
      <c r="O788" s="494"/>
      <c r="P788" s="494"/>
      <c r="Q788" s="494"/>
      <c r="R788" s="494"/>
      <c r="S788" s="494"/>
      <c r="T788" s="494"/>
      <c r="U788" s="494"/>
      <c r="V788" s="494"/>
      <c r="W788" s="494"/>
      <c r="X788" s="494"/>
      <c r="Y788" s="494"/>
      <c r="Z788" s="494"/>
      <c r="AA788" s="494"/>
      <c r="AB788" s="494"/>
      <c r="AH788" s="492"/>
      <c r="AI788" s="157"/>
      <c r="AJ788" s="157"/>
      <c r="AK788" s="525"/>
      <c r="AL788" s="525"/>
      <c r="AM788" s="525"/>
      <c r="AN788" s="157"/>
      <c r="AO788" s="157"/>
      <c r="AP788" s="525"/>
      <c r="AQ788" s="525"/>
      <c r="AR788" s="525"/>
      <c r="AS788" s="525"/>
      <c r="AT788" s="525"/>
      <c r="AU788" s="525"/>
      <c r="AV788" s="525"/>
      <c r="AW788" s="525"/>
      <c r="AX788" s="525"/>
      <c r="AY788" s="525"/>
      <c r="AZ788" s="525"/>
      <c r="BA788" s="157"/>
      <c r="BB788" s="157"/>
      <c r="BC788" s="157"/>
      <c r="BD788" s="157"/>
      <c r="BE788" s="157"/>
      <c r="BF788" s="157"/>
      <c r="BG788" s="157"/>
      <c r="BH788" s="157"/>
      <c r="BI788" s="157"/>
      <c r="BJ788" s="157"/>
      <c r="BK788" s="157"/>
      <c r="BL788" s="157"/>
      <c r="BM788" s="157"/>
      <c r="BN788" s="157"/>
      <c r="BO788" s="157"/>
      <c r="BP788" s="493"/>
      <c r="BQ788" s="157"/>
      <c r="BR788" s="494"/>
      <c r="BS788" s="157"/>
      <c r="BT788" s="157"/>
      <c r="BU788" s="157"/>
      <c r="BV788" s="157"/>
      <c r="BW788" s="157"/>
      <c r="BX788" s="157"/>
      <c r="BY788" s="157"/>
      <c r="BZ788" s="157"/>
      <c r="CA788" s="157"/>
      <c r="CB788" s="157"/>
      <c r="CC788" s="157"/>
      <c r="CD788" s="157"/>
      <c r="CE788" s="157"/>
      <c r="CF788" s="157"/>
      <c r="CG788" s="157"/>
      <c r="CH788" s="157"/>
      <c r="CI788" s="157"/>
      <c r="CJ788" s="157"/>
      <c r="CK788" s="157"/>
      <c r="CL788" s="157"/>
      <c r="CM788" s="157"/>
      <c r="CN788" s="157"/>
      <c r="CO788" s="157"/>
      <c r="CP788" s="157"/>
      <c r="CQ788" s="157"/>
      <c r="CR788" s="157"/>
      <c r="CS788" s="157"/>
      <c r="CT788" s="157"/>
      <c r="CU788" s="157"/>
      <c r="CV788" s="539"/>
      <c r="CW788" s="539"/>
      <c r="CX788" s="539"/>
      <c r="CY788" s="539"/>
      <c r="CZ788" s="539" t="s">
        <v>454</v>
      </c>
      <c r="DA788" s="157"/>
      <c r="DB788" s="157"/>
      <c r="DC788" s="157"/>
      <c r="DD788" s="157"/>
      <c r="DE788" s="157"/>
      <c r="DF788" s="157"/>
      <c r="DG788" s="157"/>
      <c r="DH788" s="157"/>
      <c r="DI788" s="157"/>
      <c r="DJ788" s="157"/>
      <c r="DK788" s="157"/>
      <c r="DL788" s="157"/>
      <c r="DM788" s="157"/>
      <c r="DN788" s="157"/>
      <c r="DO788" s="157"/>
      <c r="DP788" s="157"/>
      <c r="DQ788" s="157"/>
      <c r="DR788" s="157"/>
      <c r="DS788" s="157"/>
      <c r="DT788" s="157"/>
      <c r="DU788" s="157"/>
      <c r="DV788" s="157"/>
      <c r="DW788" s="157"/>
      <c r="DX788" s="157"/>
      <c r="DY788" s="157"/>
      <c r="DZ788" s="157"/>
      <c r="EA788" s="157"/>
      <c r="EB788" s="157"/>
      <c r="EC788" s="157"/>
      <c r="ED788" s="157"/>
      <c r="EE788" s="157"/>
    </row>
    <row r="789" spans="1:135" ht="9.75" customHeight="1">
      <c r="A789" s="157"/>
      <c r="B789" s="157"/>
      <c r="C789" s="157"/>
      <c r="D789" s="157"/>
      <c r="E789" s="157"/>
      <c r="F789" s="157"/>
      <c r="G789" s="157"/>
      <c r="H789" s="157"/>
      <c r="I789" s="494"/>
      <c r="J789" s="494"/>
      <c r="K789" s="494"/>
      <c r="L789" s="494"/>
      <c r="M789" s="494"/>
      <c r="N789" s="494"/>
      <c r="O789" s="494"/>
      <c r="P789" s="494"/>
      <c r="Q789" s="494"/>
      <c r="R789" s="494"/>
      <c r="S789" s="494"/>
      <c r="T789" s="494"/>
      <c r="U789" s="494"/>
      <c r="V789" s="494"/>
      <c r="W789" s="494"/>
      <c r="X789" s="494"/>
      <c r="Y789" s="494"/>
      <c r="Z789" s="494"/>
      <c r="AA789" s="494"/>
      <c r="AB789" s="494"/>
      <c r="AH789" s="492"/>
      <c r="AI789" s="157"/>
      <c r="AJ789" s="157"/>
      <c r="AK789" s="525"/>
      <c r="AL789" s="525"/>
      <c r="AM789" s="525"/>
      <c r="AN789" s="157"/>
      <c r="AO789" s="157"/>
      <c r="AP789" s="525"/>
      <c r="AQ789" s="525"/>
      <c r="AR789" s="525"/>
      <c r="AS789" s="525"/>
      <c r="AT789" s="525"/>
      <c r="AU789" s="525"/>
      <c r="AV789" s="525"/>
      <c r="AW789" s="525"/>
      <c r="AX789" s="525"/>
      <c r="AY789" s="525"/>
      <c r="AZ789" s="525"/>
      <c r="BA789" s="157"/>
      <c r="BB789" s="157"/>
      <c r="BC789" s="157"/>
      <c r="BD789" s="157"/>
      <c r="BE789" s="157"/>
      <c r="BF789" s="157"/>
      <c r="BG789" s="157"/>
      <c r="BH789" s="157"/>
      <c r="BI789" s="157"/>
      <c r="BJ789" s="157"/>
      <c r="BK789" s="157"/>
      <c r="BL789" s="157"/>
      <c r="BM789" s="157"/>
      <c r="BN789" s="157"/>
      <c r="BO789" s="157"/>
      <c r="BP789" s="493"/>
      <c r="BQ789" s="157"/>
      <c r="BR789" s="494"/>
      <c r="BS789" s="157"/>
      <c r="BT789" s="157"/>
      <c r="BU789" s="157"/>
      <c r="BV789" s="157"/>
      <c r="BW789" s="157"/>
      <c r="BX789" s="157"/>
      <c r="BY789" s="157"/>
      <c r="BZ789" s="157"/>
      <c r="CA789" s="157"/>
      <c r="CB789" s="157"/>
      <c r="CC789" s="157"/>
      <c r="CD789" s="157"/>
      <c r="CE789" s="157"/>
      <c r="CF789" s="157"/>
      <c r="CG789" s="157"/>
      <c r="CH789" s="157"/>
      <c r="CI789" s="157"/>
      <c r="CJ789" s="157"/>
      <c r="CK789" s="157"/>
      <c r="CL789" s="157"/>
      <c r="CM789" s="157"/>
      <c r="CN789" s="157"/>
      <c r="CO789" s="157"/>
      <c r="CP789" s="157"/>
      <c r="CQ789" s="157"/>
      <c r="CR789" s="157"/>
      <c r="CS789" s="157"/>
      <c r="CT789" s="157"/>
      <c r="CU789" s="157"/>
      <c r="CV789" s="539"/>
      <c r="CW789" s="539"/>
      <c r="CX789" s="539"/>
      <c r="CY789" s="539"/>
      <c r="CZ789" s="539" t="s">
        <v>455</v>
      </c>
      <c r="DA789" s="157"/>
      <c r="DB789" s="157"/>
      <c r="DC789" s="157"/>
      <c r="DD789" s="157"/>
      <c r="DE789" s="157"/>
      <c r="DF789" s="157"/>
      <c r="DG789" s="157"/>
      <c r="DH789" s="157"/>
      <c r="DI789" s="157"/>
      <c r="DJ789" s="157"/>
      <c r="DK789" s="157"/>
      <c r="DL789" s="157"/>
      <c r="DM789" s="157"/>
      <c r="DN789" s="157"/>
      <c r="DO789" s="157"/>
      <c r="DP789" s="157"/>
      <c r="DQ789" s="157"/>
      <c r="DR789" s="157"/>
      <c r="DS789" s="157"/>
      <c r="DT789" s="157"/>
      <c r="DU789" s="157"/>
      <c r="DV789" s="157"/>
      <c r="DW789" s="157"/>
      <c r="DX789" s="157"/>
      <c r="DY789" s="157"/>
      <c r="DZ789" s="157"/>
      <c r="EA789" s="157"/>
      <c r="EB789" s="157"/>
      <c r="EC789" s="157"/>
      <c r="ED789" s="157"/>
      <c r="EE789" s="157"/>
    </row>
    <row r="790" spans="1:135" ht="9.75" customHeight="1">
      <c r="A790" s="157"/>
      <c r="B790" s="157"/>
      <c r="C790" s="157"/>
      <c r="D790" s="157"/>
      <c r="E790" s="157"/>
      <c r="F790" s="157"/>
      <c r="G790" s="157"/>
      <c r="H790" s="157"/>
      <c r="I790" s="494"/>
      <c r="J790" s="494"/>
      <c r="K790" s="494"/>
      <c r="L790" s="494"/>
      <c r="M790" s="494"/>
      <c r="N790" s="494"/>
      <c r="O790" s="494"/>
      <c r="P790" s="494"/>
      <c r="Q790" s="494"/>
      <c r="R790" s="494"/>
      <c r="S790" s="494"/>
      <c r="T790" s="494"/>
      <c r="U790" s="494"/>
      <c r="V790" s="494"/>
      <c r="W790" s="494"/>
      <c r="X790" s="494"/>
      <c r="Y790" s="494"/>
      <c r="Z790" s="494"/>
      <c r="AA790" s="494"/>
      <c r="AB790" s="494"/>
      <c r="AH790" s="492"/>
      <c r="AI790" s="157"/>
      <c r="AJ790" s="157"/>
      <c r="AK790" s="525"/>
      <c r="AL790" s="525"/>
      <c r="AM790" s="525"/>
      <c r="AN790" s="157"/>
      <c r="AO790" s="157"/>
      <c r="AP790" s="525"/>
      <c r="AQ790" s="525"/>
      <c r="AR790" s="525"/>
      <c r="AS790" s="525"/>
      <c r="AT790" s="525"/>
      <c r="AU790" s="525"/>
      <c r="AV790" s="525"/>
      <c r="AW790" s="525"/>
      <c r="AX790" s="525"/>
      <c r="AY790" s="525"/>
      <c r="AZ790" s="525"/>
      <c r="BA790" s="157"/>
      <c r="BB790" s="157"/>
      <c r="BC790" s="157"/>
      <c r="BD790" s="157"/>
      <c r="BE790" s="157"/>
      <c r="BF790" s="157"/>
      <c r="BG790" s="157"/>
      <c r="BH790" s="157"/>
      <c r="BI790" s="157"/>
      <c r="BJ790" s="157"/>
      <c r="BK790" s="157"/>
      <c r="BL790" s="157"/>
      <c r="BM790" s="157"/>
      <c r="BN790" s="157"/>
      <c r="BO790" s="157"/>
      <c r="BP790" s="493"/>
      <c r="BQ790" s="157"/>
      <c r="BR790" s="494"/>
      <c r="BS790" s="157"/>
      <c r="BT790" s="157"/>
      <c r="BU790" s="157"/>
      <c r="BV790" s="157"/>
      <c r="BW790" s="157"/>
      <c r="BX790" s="157"/>
      <c r="BY790" s="157"/>
      <c r="BZ790" s="157"/>
      <c r="CA790" s="157"/>
      <c r="CB790" s="157"/>
      <c r="CC790" s="157"/>
      <c r="CD790" s="157"/>
      <c r="CE790" s="157"/>
      <c r="CF790" s="157"/>
      <c r="CG790" s="157"/>
      <c r="CH790" s="157"/>
      <c r="CI790" s="157"/>
      <c r="CJ790" s="157"/>
      <c r="CK790" s="157"/>
      <c r="CL790" s="157"/>
      <c r="CM790" s="157"/>
      <c r="CN790" s="157"/>
      <c r="CO790" s="157"/>
      <c r="CP790" s="157"/>
      <c r="CQ790" s="157"/>
      <c r="CR790" s="157"/>
      <c r="CS790" s="157"/>
      <c r="CT790" s="157"/>
      <c r="CU790" s="157"/>
      <c r="CV790" s="539"/>
      <c r="CW790" s="539"/>
      <c r="CX790" s="539"/>
      <c r="CY790" s="539"/>
      <c r="CZ790" s="539" t="s">
        <v>456</v>
      </c>
      <c r="DA790" s="157"/>
      <c r="DB790" s="157"/>
      <c r="DC790" s="157"/>
      <c r="DD790" s="157"/>
      <c r="DE790" s="157"/>
      <c r="DF790" s="157"/>
      <c r="DG790" s="157"/>
      <c r="DH790" s="157"/>
      <c r="DI790" s="157"/>
      <c r="DJ790" s="157"/>
      <c r="DK790" s="157"/>
      <c r="DL790" s="157"/>
      <c r="DM790" s="157"/>
      <c r="DN790" s="157"/>
      <c r="DO790" s="157"/>
      <c r="DP790" s="157"/>
      <c r="DQ790" s="157"/>
      <c r="DR790" s="157"/>
      <c r="DS790" s="157"/>
      <c r="DT790" s="157"/>
      <c r="DU790" s="157"/>
      <c r="DV790" s="157"/>
      <c r="DW790" s="157"/>
      <c r="DX790" s="157"/>
      <c r="DY790" s="157"/>
      <c r="DZ790" s="157"/>
      <c r="EA790" s="157"/>
      <c r="EB790" s="157"/>
      <c r="EC790" s="157"/>
      <c r="ED790" s="157"/>
      <c r="EE790" s="157"/>
    </row>
    <row r="791" spans="1:135" ht="9.75" customHeight="1">
      <c r="A791" s="157"/>
      <c r="B791" s="157"/>
      <c r="C791" s="157"/>
      <c r="D791" s="157"/>
      <c r="E791" s="157"/>
      <c r="F791" s="157"/>
      <c r="G791" s="157"/>
      <c r="H791" s="157"/>
      <c r="I791" s="494"/>
      <c r="J791" s="494"/>
      <c r="K791" s="494"/>
      <c r="L791" s="494"/>
      <c r="M791" s="494"/>
      <c r="N791" s="494"/>
      <c r="O791" s="494"/>
      <c r="P791" s="494"/>
      <c r="Q791" s="494"/>
      <c r="R791" s="494"/>
      <c r="S791" s="494"/>
      <c r="T791" s="494"/>
      <c r="U791" s="494"/>
      <c r="V791" s="494"/>
      <c r="W791" s="494"/>
      <c r="X791" s="494"/>
      <c r="Y791" s="494"/>
      <c r="Z791" s="494"/>
      <c r="AA791" s="494"/>
      <c r="AB791" s="494"/>
      <c r="AH791" s="492"/>
      <c r="AI791" s="157"/>
      <c r="AJ791" s="157"/>
      <c r="AK791" s="525"/>
      <c r="AL791" s="525"/>
      <c r="AM791" s="525"/>
      <c r="AN791" s="157"/>
      <c r="AO791" s="157"/>
      <c r="AP791" s="525"/>
      <c r="AQ791" s="525"/>
      <c r="AR791" s="525"/>
      <c r="AS791" s="525"/>
      <c r="AT791" s="525"/>
      <c r="AU791" s="525"/>
      <c r="AV791" s="525"/>
      <c r="AW791" s="525"/>
      <c r="AX791" s="525"/>
      <c r="AY791" s="525"/>
      <c r="AZ791" s="525"/>
      <c r="BA791" s="157"/>
      <c r="BB791" s="157"/>
      <c r="BC791" s="157"/>
      <c r="BD791" s="157"/>
      <c r="BE791" s="157"/>
      <c r="BF791" s="157"/>
      <c r="BG791" s="157"/>
      <c r="BH791" s="157"/>
      <c r="BI791" s="157"/>
      <c r="BJ791" s="157"/>
      <c r="BK791" s="157"/>
      <c r="BL791" s="157"/>
      <c r="BM791" s="157"/>
      <c r="BN791" s="157"/>
      <c r="BO791" s="157"/>
      <c r="BP791" s="493"/>
      <c r="BQ791" s="157"/>
      <c r="BR791" s="494"/>
      <c r="BS791" s="157"/>
      <c r="BT791" s="157"/>
      <c r="BU791" s="157"/>
      <c r="BV791" s="157"/>
      <c r="BW791" s="157"/>
      <c r="BX791" s="157"/>
      <c r="BY791" s="157"/>
      <c r="BZ791" s="157"/>
      <c r="CA791" s="157"/>
      <c r="CB791" s="157"/>
      <c r="CC791" s="157"/>
      <c r="CD791" s="157"/>
      <c r="CE791" s="157"/>
      <c r="CF791" s="157"/>
      <c r="CG791" s="157"/>
      <c r="CH791" s="157"/>
      <c r="CI791" s="157"/>
      <c r="CJ791" s="157"/>
      <c r="CK791" s="157"/>
      <c r="CL791" s="157"/>
      <c r="CM791" s="157"/>
      <c r="CN791" s="157"/>
      <c r="CO791" s="157"/>
      <c r="CP791" s="157"/>
      <c r="CQ791" s="157"/>
      <c r="CR791" s="157"/>
      <c r="CS791" s="157"/>
      <c r="CT791" s="157"/>
      <c r="CU791" s="157"/>
      <c r="CV791" s="157"/>
      <c r="CW791" s="157"/>
      <c r="CX791" s="157"/>
      <c r="CY791" s="157"/>
      <c r="CZ791" s="539" t="s">
        <v>460</v>
      </c>
      <c r="DA791" s="539"/>
      <c r="DB791" s="539"/>
      <c r="DC791" s="539"/>
      <c r="DD791" s="539"/>
      <c r="DE791" s="157"/>
      <c r="DF791" s="157"/>
      <c r="DG791" s="157"/>
      <c r="DH791" s="157"/>
      <c r="DI791" s="157"/>
      <c r="DJ791" s="157"/>
      <c r="DK791" s="157"/>
      <c r="DL791" s="157"/>
      <c r="DM791" s="157"/>
      <c r="DN791" s="157"/>
      <c r="DO791" s="157"/>
      <c r="DP791" s="157"/>
      <c r="DQ791" s="157"/>
      <c r="DR791" s="157"/>
      <c r="DS791" s="157"/>
      <c r="DT791" s="157"/>
      <c r="DU791" s="157"/>
      <c r="DV791" s="157"/>
      <c r="DW791" s="157"/>
      <c r="DX791" s="157"/>
      <c r="DY791" s="157"/>
      <c r="DZ791" s="157"/>
      <c r="EA791" s="157"/>
      <c r="EB791" s="157"/>
      <c r="EC791" s="157"/>
      <c r="ED791" s="157"/>
      <c r="EE791" s="157"/>
    </row>
    <row r="792" spans="1:135" ht="9.75" customHeight="1">
      <c r="A792" s="157"/>
      <c r="B792" s="157"/>
      <c r="C792" s="157"/>
      <c r="D792" s="157"/>
      <c r="E792" s="157"/>
      <c r="F792" s="157"/>
      <c r="G792" s="157"/>
      <c r="H792" s="157"/>
      <c r="I792" s="494"/>
      <c r="J792" s="494"/>
      <c r="K792" s="494"/>
      <c r="L792" s="494"/>
      <c r="M792" s="494"/>
      <c r="N792" s="494"/>
      <c r="O792" s="494"/>
      <c r="P792" s="494"/>
      <c r="Q792" s="494"/>
      <c r="R792" s="494"/>
      <c r="S792" s="494"/>
      <c r="T792" s="494"/>
      <c r="U792" s="494"/>
      <c r="V792" s="494"/>
      <c r="W792" s="494"/>
      <c r="X792" s="494"/>
      <c r="Y792" s="494"/>
      <c r="Z792" s="494"/>
      <c r="AA792" s="494"/>
      <c r="AB792" s="494"/>
      <c r="AH792" s="492"/>
      <c r="AI792" s="157"/>
      <c r="AJ792" s="157"/>
      <c r="AK792" s="525"/>
      <c r="AL792" s="525"/>
      <c r="AM792" s="525"/>
      <c r="AN792" s="157"/>
      <c r="AO792" s="157"/>
      <c r="AP792" s="525"/>
      <c r="AQ792" s="525"/>
      <c r="AR792" s="525"/>
      <c r="AS792" s="525"/>
      <c r="AT792" s="525"/>
      <c r="AU792" s="525"/>
      <c r="AV792" s="525"/>
      <c r="AW792" s="525"/>
      <c r="AX792" s="525"/>
      <c r="AY792" s="525"/>
      <c r="AZ792" s="525"/>
      <c r="BA792" s="157"/>
      <c r="BB792" s="157"/>
      <c r="BC792" s="157"/>
      <c r="BD792" s="157"/>
      <c r="BE792" s="157"/>
      <c r="BF792" s="157"/>
      <c r="BG792" s="157"/>
      <c r="BH792" s="157"/>
      <c r="BI792" s="157"/>
      <c r="BJ792" s="157"/>
      <c r="BK792" s="157"/>
      <c r="BL792" s="157"/>
      <c r="BM792" s="157"/>
      <c r="BN792" s="157"/>
      <c r="BO792" s="157"/>
      <c r="BP792" s="493"/>
      <c r="BQ792" s="157"/>
      <c r="BR792" s="494"/>
      <c r="BS792" s="157"/>
      <c r="BT792" s="157"/>
      <c r="BU792" s="157"/>
      <c r="BV792" s="157"/>
      <c r="BW792" s="157"/>
      <c r="BX792" s="157"/>
      <c r="BY792" s="157"/>
      <c r="BZ792" s="157"/>
      <c r="CA792" s="157"/>
      <c r="CB792" s="157"/>
      <c r="CC792" s="157"/>
      <c r="CD792" s="157"/>
      <c r="CE792" s="157"/>
      <c r="CF792" s="157"/>
      <c r="CG792" s="157"/>
      <c r="CH792" s="157"/>
      <c r="CI792" s="157"/>
      <c r="CJ792" s="157"/>
      <c r="CK792" s="157"/>
      <c r="CL792" s="157"/>
      <c r="CM792" s="157"/>
      <c r="CN792" s="157"/>
      <c r="CO792" s="157"/>
      <c r="CP792" s="157"/>
      <c r="CQ792" s="157"/>
      <c r="CR792" s="157"/>
      <c r="CS792" s="157"/>
      <c r="CT792" s="157"/>
      <c r="CU792" s="157"/>
      <c r="CV792" s="157"/>
      <c r="CW792" s="157"/>
      <c r="CX792" s="157"/>
      <c r="CY792" s="157"/>
      <c r="CZ792" s="539" t="s">
        <v>467</v>
      </c>
      <c r="DA792" s="539"/>
      <c r="DB792" s="539"/>
      <c r="DC792" s="539"/>
      <c r="DD792" s="539"/>
      <c r="DE792" s="157"/>
      <c r="DF792" s="157"/>
      <c r="DG792" s="157"/>
      <c r="DH792" s="157"/>
      <c r="DI792" s="157"/>
      <c r="DJ792" s="157"/>
      <c r="DK792" s="157"/>
      <c r="DL792" s="157"/>
      <c r="DM792" s="157"/>
      <c r="DN792" s="157"/>
      <c r="DO792" s="157"/>
      <c r="DP792" s="157"/>
      <c r="DQ792" s="157"/>
      <c r="DR792" s="157"/>
      <c r="DS792" s="157"/>
      <c r="DT792" s="157"/>
      <c r="DU792" s="157"/>
      <c r="DV792" s="157"/>
      <c r="DW792" s="157"/>
      <c r="DX792" s="157"/>
      <c r="DY792" s="157"/>
      <c r="DZ792" s="157"/>
      <c r="EA792" s="157"/>
      <c r="EB792" s="157"/>
      <c r="EC792" s="157"/>
      <c r="ED792" s="157"/>
      <c r="EE792" s="157"/>
    </row>
    <row r="793" spans="1:135" ht="9.75" customHeight="1">
      <c r="A793" s="157"/>
      <c r="B793" s="157"/>
      <c r="C793" s="157"/>
      <c r="D793" s="157"/>
      <c r="E793" s="157"/>
      <c r="F793" s="157"/>
      <c r="G793" s="157"/>
      <c r="H793" s="157"/>
      <c r="I793" s="494"/>
      <c r="J793" s="494"/>
      <c r="K793" s="494"/>
      <c r="L793" s="494"/>
      <c r="M793" s="494"/>
      <c r="N793" s="494"/>
      <c r="O793" s="494"/>
      <c r="P793" s="494"/>
      <c r="Q793" s="494"/>
      <c r="R793" s="494"/>
      <c r="S793" s="494"/>
      <c r="T793" s="494"/>
      <c r="U793" s="494"/>
      <c r="V793" s="494"/>
      <c r="W793" s="494"/>
      <c r="X793" s="494"/>
      <c r="Y793" s="494"/>
      <c r="Z793" s="494"/>
      <c r="AA793" s="494"/>
      <c r="AB793" s="494"/>
      <c r="AH793" s="492"/>
      <c r="AI793" s="157"/>
      <c r="AJ793" s="157"/>
      <c r="AK793" s="525"/>
      <c r="AL793" s="525"/>
      <c r="AM793" s="525"/>
      <c r="AN793" s="157"/>
      <c r="AO793" s="157"/>
      <c r="AP793" s="525"/>
      <c r="AQ793" s="525"/>
      <c r="AR793" s="525"/>
      <c r="AS793" s="525"/>
      <c r="AT793" s="525"/>
      <c r="AU793" s="525"/>
      <c r="AV793" s="525"/>
      <c r="AW793" s="525"/>
      <c r="AX793" s="525"/>
      <c r="AY793" s="525"/>
      <c r="AZ793" s="525"/>
      <c r="BA793" s="157"/>
      <c r="BB793" s="157"/>
      <c r="BC793" s="157"/>
      <c r="BD793" s="157"/>
      <c r="BE793" s="157"/>
      <c r="BF793" s="157"/>
      <c r="BG793" s="157"/>
      <c r="BH793" s="157"/>
      <c r="BI793" s="157"/>
      <c r="BJ793" s="157"/>
      <c r="BK793" s="157"/>
      <c r="BL793" s="157"/>
      <c r="BM793" s="157"/>
      <c r="BN793" s="157"/>
      <c r="BO793" s="157"/>
      <c r="BP793" s="493"/>
      <c r="BQ793" s="157"/>
      <c r="BR793" s="494"/>
      <c r="BS793" s="157"/>
      <c r="BT793" s="157"/>
      <c r="BU793" s="157"/>
      <c r="BV793" s="157"/>
      <c r="BW793" s="157"/>
      <c r="BX793" s="157"/>
      <c r="BY793" s="157"/>
      <c r="BZ793" s="157"/>
      <c r="CA793" s="157"/>
      <c r="CB793" s="157"/>
      <c r="CC793" s="157"/>
      <c r="CD793" s="157"/>
      <c r="CE793" s="157"/>
      <c r="CF793" s="157"/>
      <c r="CG793" s="157"/>
      <c r="CH793" s="157"/>
      <c r="CI793" s="157"/>
      <c r="CJ793" s="157"/>
      <c r="CK793" s="157"/>
      <c r="CL793" s="157"/>
      <c r="CM793" s="157"/>
      <c r="CN793" s="157"/>
      <c r="CO793" s="157"/>
      <c r="CP793" s="157"/>
      <c r="CQ793" s="157"/>
      <c r="CR793" s="157"/>
      <c r="CS793" s="157"/>
      <c r="CT793" s="157"/>
      <c r="CU793" s="157"/>
      <c r="CV793" s="157"/>
      <c r="CW793" s="157"/>
      <c r="CX793" s="157"/>
      <c r="CY793" s="157"/>
      <c r="CZ793" s="539" t="s">
        <v>473</v>
      </c>
      <c r="DA793" s="539"/>
      <c r="DB793" s="539"/>
      <c r="DC793" s="539"/>
      <c r="DD793" s="539"/>
      <c r="DE793" s="157"/>
      <c r="DF793" s="157"/>
      <c r="DG793" s="157"/>
      <c r="DH793" s="157"/>
      <c r="DI793" s="157"/>
      <c r="DJ793" s="157"/>
      <c r="DK793" s="157"/>
      <c r="DL793" s="157"/>
      <c r="DM793" s="157"/>
      <c r="DN793" s="157"/>
      <c r="DO793" s="157"/>
      <c r="DP793" s="157"/>
      <c r="DQ793" s="157"/>
      <c r="DR793" s="157"/>
      <c r="DS793" s="157"/>
      <c r="DT793" s="157"/>
      <c r="DU793" s="157"/>
      <c r="DV793" s="157"/>
      <c r="DW793" s="157"/>
      <c r="DX793" s="157"/>
      <c r="DY793" s="157"/>
      <c r="DZ793" s="157"/>
      <c r="EA793" s="157"/>
      <c r="EB793" s="157"/>
      <c r="EC793" s="157"/>
      <c r="ED793" s="157"/>
      <c r="EE793" s="157"/>
    </row>
    <row r="794" spans="1:135" ht="9.75" customHeight="1">
      <c r="A794" s="157"/>
      <c r="B794" s="157"/>
      <c r="C794" s="157"/>
      <c r="D794" s="157"/>
      <c r="E794" s="157"/>
      <c r="F794" s="157"/>
      <c r="G794" s="157"/>
      <c r="H794" s="157"/>
      <c r="I794" s="494"/>
      <c r="J794" s="494"/>
      <c r="K794" s="494"/>
      <c r="L794" s="494"/>
      <c r="M794" s="494"/>
      <c r="N794" s="494"/>
      <c r="O794" s="494"/>
      <c r="P794" s="494"/>
      <c r="Q794" s="494"/>
      <c r="R794" s="494"/>
      <c r="S794" s="494"/>
      <c r="T794" s="494"/>
      <c r="U794" s="494"/>
      <c r="V794" s="494"/>
      <c r="W794" s="494"/>
      <c r="X794" s="494"/>
      <c r="Y794" s="494"/>
      <c r="Z794" s="494"/>
      <c r="AA794" s="494"/>
      <c r="AB794" s="494"/>
      <c r="AH794" s="492"/>
      <c r="AI794" s="157"/>
      <c r="AJ794" s="157"/>
      <c r="AK794" s="525"/>
      <c r="AL794" s="525"/>
      <c r="AM794" s="525"/>
      <c r="AN794" s="157"/>
      <c r="AO794" s="157"/>
      <c r="AP794" s="525"/>
      <c r="AQ794" s="525"/>
      <c r="AR794" s="525"/>
      <c r="AS794" s="525"/>
      <c r="AT794" s="525"/>
      <c r="AU794" s="525"/>
      <c r="AV794" s="525"/>
      <c r="AW794" s="525"/>
      <c r="AX794" s="525"/>
      <c r="AY794" s="525"/>
      <c r="AZ794" s="525"/>
      <c r="BA794" s="157"/>
      <c r="BB794" s="157"/>
      <c r="BC794" s="157"/>
      <c r="BD794" s="157"/>
      <c r="BE794" s="157"/>
      <c r="BF794" s="157"/>
      <c r="BG794" s="157"/>
      <c r="BH794" s="157"/>
      <c r="BI794" s="157"/>
      <c r="BJ794" s="157"/>
      <c r="BK794" s="157"/>
      <c r="BL794" s="157"/>
      <c r="BM794" s="157"/>
      <c r="BN794" s="157"/>
      <c r="BO794" s="157"/>
      <c r="BP794" s="493"/>
      <c r="BQ794" s="157"/>
      <c r="BR794" s="494"/>
      <c r="BS794" s="157"/>
      <c r="BT794" s="157"/>
      <c r="BU794" s="157"/>
      <c r="BV794" s="157"/>
      <c r="BW794" s="157"/>
      <c r="BX794" s="157"/>
      <c r="BY794" s="157"/>
      <c r="BZ794" s="157"/>
      <c r="CA794" s="157"/>
      <c r="CB794" s="157"/>
      <c r="CC794" s="157"/>
      <c r="CD794" s="157"/>
      <c r="CE794" s="157"/>
      <c r="CF794" s="157"/>
      <c r="CG794" s="157"/>
      <c r="CH794" s="157"/>
      <c r="CI794" s="157"/>
      <c r="CJ794" s="157"/>
      <c r="CK794" s="157"/>
      <c r="CL794" s="157"/>
      <c r="CM794" s="157"/>
      <c r="CN794" s="157"/>
      <c r="CO794" s="157"/>
      <c r="CP794" s="157"/>
      <c r="CQ794" s="157"/>
      <c r="CR794" s="157"/>
      <c r="CS794" s="157"/>
      <c r="CT794" s="157"/>
      <c r="CU794" s="157"/>
      <c r="CV794" s="157"/>
      <c r="CW794" s="157"/>
      <c r="CX794" s="157"/>
      <c r="CY794" s="157"/>
      <c r="CZ794" s="539" t="s">
        <v>479</v>
      </c>
      <c r="DA794" s="539"/>
      <c r="DB794" s="539"/>
      <c r="DC794" s="539"/>
      <c r="DD794" s="539"/>
      <c r="DE794" s="157"/>
      <c r="DF794" s="157"/>
      <c r="DG794" s="157"/>
      <c r="DH794" s="157"/>
      <c r="DI794" s="157"/>
      <c r="DJ794" s="157"/>
      <c r="DK794" s="157"/>
      <c r="DL794" s="157"/>
      <c r="DM794" s="157"/>
      <c r="DN794" s="157"/>
      <c r="DO794" s="157"/>
      <c r="DP794" s="157"/>
      <c r="DQ794" s="157"/>
      <c r="DR794" s="157"/>
      <c r="DS794" s="157"/>
      <c r="DT794" s="157"/>
      <c r="DU794" s="157"/>
      <c r="DV794" s="157"/>
      <c r="DW794" s="157"/>
      <c r="DX794" s="157"/>
      <c r="DY794" s="157"/>
      <c r="DZ794" s="157"/>
      <c r="EA794" s="157"/>
      <c r="EB794" s="157"/>
      <c r="EC794" s="157"/>
      <c r="ED794" s="157"/>
      <c r="EE794" s="157"/>
    </row>
    <row r="795" spans="1:135" ht="9.75" customHeight="1">
      <c r="A795" s="157"/>
      <c r="B795" s="157"/>
      <c r="C795" s="157"/>
      <c r="D795" s="157"/>
      <c r="E795" s="157"/>
      <c r="F795" s="157"/>
      <c r="G795" s="157"/>
      <c r="H795" s="157"/>
      <c r="I795" s="494"/>
      <c r="J795" s="494"/>
      <c r="K795" s="494"/>
      <c r="L795" s="494"/>
      <c r="M795" s="494"/>
      <c r="N795" s="494"/>
      <c r="O795" s="494"/>
      <c r="P795" s="494"/>
      <c r="Q795" s="494"/>
      <c r="R795" s="494"/>
      <c r="S795" s="494"/>
      <c r="T795" s="494"/>
      <c r="U795" s="494"/>
      <c r="V795" s="494"/>
      <c r="W795" s="494"/>
      <c r="X795" s="494"/>
      <c r="Y795" s="494"/>
      <c r="Z795" s="494"/>
      <c r="AA795" s="494"/>
      <c r="AB795" s="494"/>
      <c r="AH795" s="492"/>
      <c r="AI795" s="157"/>
      <c r="AJ795" s="157"/>
      <c r="AK795" s="525"/>
      <c r="AL795" s="525"/>
      <c r="AM795" s="525"/>
      <c r="AN795" s="157"/>
      <c r="AO795" s="157"/>
      <c r="AP795" s="525"/>
      <c r="AQ795" s="525"/>
      <c r="AR795" s="525"/>
      <c r="AS795" s="525"/>
      <c r="AT795" s="525"/>
      <c r="AU795" s="525"/>
      <c r="AV795" s="525"/>
      <c r="AW795" s="525"/>
      <c r="AX795" s="525"/>
      <c r="AY795" s="525"/>
      <c r="AZ795" s="525"/>
      <c r="BA795" s="157"/>
      <c r="BB795" s="157"/>
      <c r="BC795" s="157"/>
      <c r="BD795" s="157"/>
      <c r="BE795" s="157"/>
      <c r="BF795" s="157"/>
      <c r="BG795" s="157"/>
      <c r="BH795" s="157"/>
      <c r="BI795" s="157"/>
      <c r="BJ795" s="157"/>
      <c r="BK795" s="157"/>
      <c r="BL795" s="157"/>
      <c r="BM795" s="157"/>
      <c r="BN795" s="157"/>
      <c r="BO795" s="157"/>
      <c r="BP795" s="493"/>
      <c r="BQ795" s="157"/>
      <c r="BR795" s="494"/>
      <c r="BS795" s="157"/>
      <c r="BT795" s="157"/>
      <c r="BU795" s="157"/>
      <c r="BV795" s="157"/>
      <c r="BW795" s="157"/>
      <c r="BX795" s="157"/>
      <c r="BY795" s="157"/>
      <c r="BZ795" s="157"/>
      <c r="CA795" s="157"/>
      <c r="CB795" s="157"/>
      <c r="CC795" s="157"/>
      <c r="CD795" s="157"/>
      <c r="CE795" s="157"/>
      <c r="CF795" s="157"/>
      <c r="CG795" s="157"/>
      <c r="CH795" s="157"/>
      <c r="CI795" s="157"/>
      <c r="CJ795" s="157"/>
      <c r="CK795" s="157"/>
      <c r="CL795" s="157"/>
      <c r="CM795" s="157"/>
      <c r="CN795" s="157"/>
      <c r="CO795" s="157"/>
      <c r="CP795" s="157"/>
      <c r="CQ795" s="157"/>
      <c r="CR795" s="157"/>
      <c r="CS795" s="157"/>
      <c r="CT795" s="157"/>
      <c r="CU795" s="157"/>
      <c r="CV795" s="157"/>
      <c r="CW795" s="157"/>
      <c r="CX795" s="157"/>
      <c r="CY795" s="157"/>
      <c r="CZ795" s="539" t="s">
        <v>484</v>
      </c>
      <c r="DA795" s="539"/>
      <c r="DB795" s="539" t="s">
        <v>543</v>
      </c>
      <c r="DC795" s="539"/>
      <c r="DD795" s="539"/>
      <c r="DE795" s="157"/>
      <c r="DF795" s="157"/>
      <c r="DG795" s="157"/>
      <c r="DH795" s="157"/>
      <c r="DI795" s="157"/>
      <c r="DJ795" s="157"/>
      <c r="DK795" s="157"/>
      <c r="DL795" s="157"/>
      <c r="DM795" s="157"/>
      <c r="DN795" s="157"/>
      <c r="DO795" s="157"/>
      <c r="DP795" s="157"/>
      <c r="DQ795" s="157"/>
      <c r="DR795" s="157"/>
      <c r="DS795" s="157"/>
      <c r="DT795" s="157"/>
      <c r="DU795" s="157"/>
      <c r="DV795" s="157"/>
      <c r="DW795" s="157"/>
      <c r="DX795" s="157"/>
      <c r="DY795" s="157"/>
      <c r="DZ795" s="157"/>
      <c r="EA795" s="157"/>
      <c r="EB795" s="157"/>
      <c r="EC795" s="157"/>
      <c r="ED795" s="157"/>
      <c r="EE795" s="157"/>
    </row>
    <row r="796" spans="1:135" ht="9.75" customHeight="1">
      <c r="A796" s="157"/>
      <c r="B796" s="157"/>
      <c r="C796" s="157"/>
      <c r="D796" s="157"/>
      <c r="E796" s="157"/>
      <c r="F796" s="157"/>
      <c r="G796" s="157"/>
      <c r="H796" s="157"/>
      <c r="I796" s="494"/>
      <c r="J796" s="494"/>
      <c r="K796" s="494"/>
      <c r="L796" s="494"/>
      <c r="M796" s="494"/>
      <c r="N796" s="494"/>
      <c r="O796" s="494"/>
      <c r="P796" s="494"/>
      <c r="Q796" s="494"/>
      <c r="R796" s="494"/>
      <c r="S796" s="494"/>
      <c r="T796" s="494"/>
      <c r="U796" s="494"/>
      <c r="V796" s="494"/>
      <c r="W796" s="494"/>
      <c r="X796" s="494"/>
      <c r="Y796" s="494"/>
      <c r="Z796" s="494"/>
      <c r="AA796" s="494"/>
      <c r="AB796" s="494"/>
      <c r="AH796" s="492"/>
      <c r="AI796" s="157"/>
      <c r="AJ796" s="157"/>
      <c r="AK796" s="525"/>
      <c r="AL796" s="525"/>
      <c r="AM796" s="525"/>
      <c r="AN796" s="157"/>
      <c r="AO796" s="157"/>
      <c r="AP796" s="525"/>
      <c r="AQ796" s="525"/>
      <c r="AR796" s="525"/>
      <c r="AS796" s="525"/>
      <c r="AT796" s="525"/>
      <c r="AU796" s="525"/>
      <c r="AV796" s="525"/>
      <c r="AW796" s="525"/>
      <c r="AX796" s="525"/>
      <c r="AY796" s="525"/>
      <c r="AZ796" s="525"/>
      <c r="BA796" s="157"/>
      <c r="BB796" s="157"/>
      <c r="BC796" s="157"/>
      <c r="BD796" s="157"/>
      <c r="BE796" s="157"/>
      <c r="BF796" s="157"/>
      <c r="BG796" s="157"/>
      <c r="BH796" s="157"/>
      <c r="BI796" s="157"/>
      <c r="BJ796" s="157"/>
      <c r="BK796" s="157"/>
      <c r="BL796" s="157"/>
      <c r="BM796" s="157"/>
      <c r="BN796" s="157"/>
      <c r="BO796" s="157"/>
      <c r="BP796" s="493"/>
      <c r="BQ796" s="157"/>
      <c r="BR796" s="494"/>
      <c r="BS796" s="157"/>
      <c r="BT796" s="157"/>
      <c r="BU796" s="157"/>
      <c r="BV796" s="157"/>
      <c r="BW796" s="157"/>
      <c r="BX796" s="157"/>
      <c r="BY796" s="157"/>
      <c r="BZ796" s="157"/>
      <c r="CA796" s="157"/>
      <c r="CB796" s="157"/>
      <c r="CC796" s="157"/>
      <c r="CD796" s="157"/>
      <c r="CE796" s="157"/>
      <c r="CF796" s="157"/>
      <c r="CG796" s="157"/>
      <c r="CH796" s="157"/>
      <c r="CI796" s="157"/>
      <c r="CJ796" s="157"/>
      <c r="CK796" s="157"/>
      <c r="CL796" s="157"/>
      <c r="CM796" s="157"/>
      <c r="CN796" s="157"/>
      <c r="CO796" s="157"/>
      <c r="CP796" s="157"/>
      <c r="CQ796" s="157"/>
      <c r="CR796" s="157"/>
      <c r="CS796" s="157"/>
      <c r="CT796" s="157"/>
      <c r="CU796" s="157"/>
      <c r="CV796" s="157"/>
      <c r="CW796" s="157"/>
      <c r="CX796" s="157"/>
      <c r="CY796" s="157"/>
      <c r="CZ796" s="539"/>
      <c r="DA796" s="539"/>
      <c r="DB796" s="539" t="s">
        <v>519</v>
      </c>
      <c r="DC796" s="539"/>
      <c r="DD796" s="539"/>
      <c r="DE796" s="157"/>
      <c r="DF796" s="157"/>
      <c r="DG796" s="157"/>
      <c r="DH796" s="157"/>
      <c r="DI796" s="157"/>
      <c r="DJ796" s="157"/>
      <c r="DK796" s="157"/>
      <c r="DL796" s="157"/>
      <c r="DM796" s="157"/>
      <c r="DN796" s="157"/>
      <c r="DO796" s="157"/>
      <c r="DP796" s="157"/>
      <c r="DQ796" s="157"/>
      <c r="DR796" s="157"/>
      <c r="DS796" s="157"/>
      <c r="DT796" s="157"/>
      <c r="DU796" s="157"/>
      <c r="DV796" s="157"/>
      <c r="DW796" s="157"/>
      <c r="DX796" s="157"/>
      <c r="DY796" s="157"/>
      <c r="DZ796" s="157"/>
      <c r="EA796" s="157"/>
      <c r="EB796" s="157"/>
      <c r="EC796" s="157"/>
      <c r="ED796" s="157"/>
      <c r="EE796" s="157"/>
    </row>
    <row r="797" spans="1:135" ht="9.75" customHeight="1">
      <c r="A797" s="157"/>
      <c r="B797" s="157"/>
      <c r="C797" s="157"/>
      <c r="D797" s="157"/>
      <c r="E797" s="157"/>
      <c r="F797" s="157"/>
      <c r="G797" s="157"/>
      <c r="H797" s="157"/>
      <c r="I797" s="494"/>
      <c r="J797" s="494"/>
      <c r="K797" s="494"/>
      <c r="L797" s="494"/>
      <c r="M797" s="494"/>
      <c r="N797" s="494"/>
      <c r="O797" s="494"/>
      <c r="P797" s="494"/>
      <c r="Q797" s="494"/>
      <c r="R797" s="494"/>
      <c r="S797" s="494"/>
      <c r="T797" s="494"/>
      <c r="U797" s="494"/>
      <c r="V797" s="494"/>
      <c r="W797" s="494"/>
      <c r="X797" s="494"/>
      <c r="Y797" s="494"/>
      <c r="Z797" s="494"/>
      <c r="AA797" s="494"/>
      <c r="AB797" s="494"/>
      <c r="AH797" s="492"/>
      <c r="AI797" s="157"/>
      <c r="AJ797" s="157"/>
      <c r="AK797" s="525"/>
      <c r="AL797" s="525"/>
      <c r="AM797" s="525"/>
      <c r="AN797" s="157"/>
      <c r="AO797" s="157"/>
      <c r="AP797" s="525"/>
      <c r="AQ797" s="525"/>
      <c r="AR797" s="525"/>
      <c r="AS797" s="525"/>
      <c r="AT797" s="525"/>
      <c r="AU797" s="525"/>
      <c r="AV797" s="525"/>
      <c r="AW797" s="525"/>
      <c r="AX797" s="525"/>
      <c r="AY797" s="525"/>
      <c r="AZ797" s="525"/>
      <c r="BA797" s="157"/>
      <c r="BB797" s="157"/>
      <c r="BC797" s="157"/>
      <c r="BD797" s="157"/>
      <c r="BE797" s="157"/>
      <c r="BF797" s="157"/>
      <c r="BG797" s="157"/>
      <c r="BH797" s="157"/>
      <c r="BI797" s="157"/>
      <c r="BJ797" s="157"/>
      <c r="BK797" s="157"/>
      <c r="BL797" s="157"/>
      <c r="BM797" s="157"/>
      <c r="BN797" s="157"/>
      <c r="BO797" s="157"/>
      <c r="BP797" s="493"/>
      <c r="BQ797" s="157"/>
      <c r="BR797" s="494"/>
      <c r="BS797" s="157"/>
      <c r="BT797" s="157"/>
      <c r="BU797" s="157"/>
      <c r="BV797" s="157"/>
      <c r="BW797" s="157"/>
      <c r="BX797" s="157"/>
      <c r="BY797" s="157"/>
      <c r="BZ797" s="157"/>
      <c r="CA797" s="157"/>
      <c r="CB797" s="157"/>
      <c r="CC797" s="157"/>
      <c r="CD797" s="157"/>
      <c r="CE797" s="157"/>
      <c r="CF797" s="157"/>
      <c r="CG797" s="157"/>
      <c r="CH797" s="157"/>
      <c r="CI797" s="157"/>
      <c r="CJ797" s="157"/>
      <c r="CK797" s="157"/>
      <c r="CL797" s="157"/>
      <c r="CM797" s="157"/>
      <c r="CN797" s="157"/>
      <c r="CO797" s="157"/>
      <c r="CP797" s="157"/>
      <c r="CQ797" s="157"/>
      <c r="CR797" s="157"/>
      <c r="CS797" s="157"/>
      <c r="CT797" s="157"/>
      <c r="CU797" s="157"/>
      <c r="CV797" s="157"/>
      <c r="CW797" s="157"/>
      <c r="CX797" s="157"/>
      <c r="CY797" s="157"/>
      <c r="CZ797" s="539"/>
      <c r="DA797" s="539"/>
      <c r="DB797" s="539" t="s">
        <v>520</v>
      </c>
      <c r="DC797" s="539"/>
      <c r="DD797" s="539"/>
      <c r="DE797" s="157"/>
      <c r="DF797" s="157"/>
      <c r="DG797" s="157"/>
      <c r="DH797" s="157"/>
      <c r="DI797" s="157"/>
      <c r="DJ797" s="157"/>
      <c r="DK797" s="157"/>
      <c r="DL797" s="157"/>
      <c r="DM797" s="157"/>
      <c r="DN797" s="157"/>
      <c r="DO797" s="157"/>
      <c r="DP797" s="157"/>
      <c r="DQ797" s="157"/>
      <c r="DR797" s="157"/>
      <c r="DS797" s="157"/>
      <c r="DT797" s="157"/>
      <c r="DU797" s="157"/>
      <c r="DV797" s="157"/>
      <c r="DW797" s="157"/>
      <c r="DX797" s="157"/>
      <c r="DY797" s="157"/>
      <c r="DZ797" s="157"/>
      <c r="EA797" s="157"/>
      <c r="EB797" s="157"/>
      <c r="EC797" s="157"/>
      <c r="ED797" s="157"/>
      <c r="EE797" s="157"/>
    </row>
    <row r="798" spans="1:135" ht="9.75" customHeight="1">
      <c r="A798" s="157"/>
      <c r="B798" s="157"/>
      <c r="C798" s="157"/>
      <c r="D798" s="157"/>
      <c r="E798" s="157"/>
      <c r="F798" s="157"/>
      <c r="G798" s="157"/>
      <c r="H798" s="157"/>
      <c r="I798" s="494"/>
      <c r="J798" s="494"/>
      <c r="K798" s="494"/>
      <c r="L798" s="494"/>
      <c r="M798" s="494"/>
      <c r="N798" s="494"/>
      <c r="O798" s="494"/>
      <c r="P798" s="494"/>
      <c r="Q798" s="494"/>
      <c r="R798" s="494"/>
      <c r="S798" s="494"/>
      <c r="T798" s="494"/>
      <c r="U798" s="494"/>
      <c r="V798" s="494"/>
      <c r="W798" s="494"/>
      <c r="X798" s="494"/>
      <c r="Y798" s="494"/>
      <c r="Z798" s="494"/>
      <c r="AA798" s="494"/>
      <c r="AB798" s="494"/>
      <c r="AH798" s="492"/>
      <c r="AI798" s="157"/>
      <c r="AJ798" s="157"/>
      <c r="AK798" s="525"/>
      <c r="AL798" s="525"/>
      <c r="AM798" s="525"/>
      <c r="AN798" s="157"/>
      <c r="AO798" s="157"/>
      <c r="AP798" s="525"/>
      <c r="AQ798" s="525"/>
      <c r="AR798" s="525"/>
      <c r="AS798" s="525"/>
      <c r="AT798" s="525"/>
      <c r="AU798" s="525"/>
      <c r="AV798" s="525"/>
      <c r="AW798" s="525"/>
      <c r="AX798" s="525"/>
      <c r="AY798" s="525"/>
      <c r="AZ798" s="525"/>
      <c r="BA798" s="157"/>
      <c r="BB798" s="157"/>
      <c r="BC798" s="157"/>
      <c r="BD798" s="157"/>
      <c r="BE798" s="157"/>
      <c r="BF798" s="157"/>
      <c r="BG798" s="157"/>
      <c r="BH798" s="157"/>
      <c r="BI798" s="157"/>
      <c r="BJ798" s="157"/>
      <c r="BK798" s="157"/>
      <c r="BL798" s="157"/>
      <c r="BM798" s="157"/>
      <c r="BN798" s="157"/>
      <c r="BO798" s="157"/>
      <c r="BP798" s="493"/>
      <c r="BQ798" s="157"/>
      <c r="BR798" s="494"/>
      <c r="BS798" s="157"/>
      <c r="BT798" s="157"/>
      <c r="BU798" s="157"/>
      <c r="BV798" s="157"/>
      <c r="BW798" s="157"/>
      <c r="BX798" s="157"/>
      <c r="BY798" s="157"/>
      <c r="BZ798" s="157"/>
      <c r="CA798" s="157"/>
      <c r="CB798" s="157"/>
      <c r="CC798" s="157"/>
      <c r="CD798" s="157"/>
      <c r="CE798" s="157"/>
      <c r="CF798" s="157"/>
      <c r="CG798" s="157"/>
      <c r="CH798" s="157"/>
      <c r="CI798" s="157"/>
      <c r="CJ798" s="157"/>
      <c r="CK798" s="157"/>
      <c r="CL798" s="157"/>
      <c r="CM798" s="157"/>
      <c r="CN798" s="157"/>
      <c r="CO798" s="157"/>
      <c r="CP798" s="157"/>
      <c r="CQ798" s="157"/>
      <c r="CR798" s="157"/>
      <c r="CS798" s="157"/>
      <c r="CT798" s="157"/>
      <c r="CU798" s="157"/>
      <c r="CV798" s="157"/>
      <c r="CW798" s="157"/>
      <c r="CX798" s="157"/>
      <c r="CY798" s="157"/>
      <c r="CZ798" s="539"/>
      <c r="DA798" s="539"/>
      <c r="DB798" s="539" t="s">
        <v>521</v>
      </c>
      <c r="DC798" s="539"/>
      <c r="DD798" s="539"/>
      <c r="DE798" s="157"/>
      <c r="DF798" s="157"/>
      <c r="DG798" s="157"/>
      <c r="DH798" s="157"/>
      <c r="DI798" s="157"/>
      <c r="DJ798" s="157"/>
      <c r="DK798" s="157"/>
      <c r="DL798" s="157"/>
      <c r="DM798" s="157"/>
      <c r="DN798" s="157"/>
      <c r="DO798" s="157"/>
      <c r="DP798" s="157"/>
      <c r="DQ798" s="157"/>
      <c r="DR798" s="157"/>
      <c r="DS798" s="157"/>
      <c r="DT798" s="157"/>
      <c r="DU798" s="157"/>
      <c r="DV798" s="157"/>
      <c r="DW798" s="157"/>
      <c r="DX798" s="157"/>
      <c r="DY798" s="157"/>
      <c r="DZ798" s="157"/>
      <c r="EA798" s="157"/>
      <c r="EB798" s="157"/>
      <c r="EC798" s="157"/>
      <c r="ED798" s="157"/>
      <c r="EE798" s="157"/>
    </row>
    <row r="799" spans="1:135" ht="9.75" customHeight="1">
      <c r="A799" s="157"/>
      <c r="B799" s="157"/>
      <c r="C799" s="157"/>
      <c r="D799" s="157"/>
      <c r="E799" s="157"/>
      <c r="F799" s="157"/>
      <c r="G799" s="157"/>
      <c r="H799" s="157"/>
      <c r="I799" s="494"/>
      <c r="J799" s="494"/>
      <c r="K799" s="494"/>
      <c r="L799" s="494"/>
      <c r="M799" s="494"/>
      <c r="N799" s="494"/>
      <c r="O799" s="494"/>
      <c r="P799" s="494"/>
      <c r="Q799" s="494"/>
      <c r="R799" s="494"/>
      <c r="S799" s="494"/>
      <c r="T799" s="494"/>
      <c r="U799" s="494"/>
      <c r="V799" s="494"/>
      <c r="W799" s="494"/>
      <c r="X799" s="494"/>
      <c r="Y799" s="494"/>
      <c r="Z799" s="494"/>
      <c r="AA799" s="494"/>
      <c r="AB799" s="494"/>
      <c r="AH799" s="492"/>
      <c r="AI799" s="157"/>
      <c r="AJ799" s="157"/>
      <c r="AK799" s="525"/>
      <c r="AL799" s="525"/>
      <c r="AM799" s="525"/>
      <c r="AN799" s="157"/>
      <c r="AO799" s="157"/>
      <c r="AP799" s="525"/>
      <c r="AQ799" s="525"/>
      <c r="AR799" s="525"/>
      <c r="AS799" s="525"/>
      <c r="AT799" s="525"/>
      <c r="AU799" s="525"/>
      <c r="AV799" s="525"/>
      <c r="AW799" s="525"/>
      <c r="AX799" s="525"/>
      <c r="AY799" s="525"/>
      <c r="AZ799" s="525"/>
      <c r="BA799" s="157"/>
      <c r="BB799" s="157"/>
      <c r="BC799" s="157"/>
      <c r="BD799" s="157"/>
      <c r="BE799" s="157"/>
      <c r="BF799" s="157"/>
      <c r="BG799" s="157"/>
      <c r="BH799" s="157"/>
      <c r="BI799" s="157"/>
      <c r="BJ799" s="157"/>
      <c r="BK799" s="157"/>
      <c r="BL799" s="157"/>
      <c r="BM799" s="157"/>
      <c r="BN799" s="157"/>
      <c r="BO799" s="157"/>
      <c r="BP799" s="493"/>
      <c r="BQ799" s="157"/>
      <c r="BR799" s="494"/>
      <c r="BS799" s="157"/>
      <c r="BT799" s="157"/>
      <c r="BU799" s="157"/>
      <c r="BV799" s="157"/>
      <c r="BW799" s="157"/>
      <c r="BX799" s="157"/>
      <c r="BY799" s="157"/>
      <c r="BZ799" s="157"/>
      <c r="CA799" s="157"/>
      <c r="CB799" s="157"/>
      <c r="CC799" s="157"/>
      <c r="CD799" s="157"/>
      <c r="CE799" s="157"/>
      <c r="CF799" s="157"/>
      <c r="CG799" s="157"/>
      <c r="CH799" s="157"/>
      <c r="CI799" s="157"/>
      <c r="CJ799" s="157"/>
      <c r="CK799" s="157"/>
      <c r="CL799" s="157"/>
      <c r="CM799" s="157"/>
      <c r="CN799" s="157"/>
      <c r="CO799" s="157"/>
      <c r="CP799" s="157"/>
      <c r="CQ799" s="157"/>
      <c r="CR799" s="157"/>
      <c r="CS799" s="157"/>
      <c r="CT799" s="157"/>
      <c r="CU799" s="157"/>
      <c r="CV799" s="157"/>
      <c r="CW799" s="157"/>
      <c r="CX799" s="157"/>
      <c r="CY799" s="157"/>
      <c r="CZ799" s="539"/>
      <c r="DA799" s="539"/>
      <c r="DB799" s="539" t="s">
        <v>522</v>
      </c>
      <c r="DC799" s="539"/>
      <c r="DD799" s="539"/>
      <c r="DE799" s="157"/>
      <c r="DF799" s="157"/>
      <c r="DG799" s="157"/>
      <c r="DH799" s="157"/>
      <c r="DI799" s="157"/>
      <c r="DJ799" s="157"/>
      <c r="DK799" s="157"/>
      <c r="DL799" s="157"/>
      <c r="DM799" s="157"/>
      <c r="DN799" s="157"/>
      <c r="DO799" s="157"/>
      <c r="DP799" s="157"/>
      <c r="DQ799" s="157"/>
      <c r="DR799" s="157"/>
      <c r="DS799" s="157"/>
      <c r="DT799" s="157"/>
      <c r="DU799" s="157"/>
      <c r="DV799" s="157"/>
      <c r="DW799" s="157"/>
      <c r="DX799" s="157"/>
      <c r="DY799" s="157"/>
      <c r="DZ799" s="157"/>
      <c r="EA799" s="157"/>
      <c r="EB799" s="157"/>
      <c r="EC799" s="157"/>
      <c r="ED799" s="157"/>
      <c r="EE799" s="157"/>
    </row>
    <row r="800" spans="1:135" ht="9.75" customHeight="1">
      <c r="A800" s="157"/>
      <c r="B800" s="157"/>
      <c r="C800" s="157"/>
      <c r="D800" s="157"/>
      <c r="E800" s="157"/>
      <c r="F800" s="157"/>
      <c r="G800" s="157"/>
      <c r="H800" s="157"/>
      <c r="I800" s="494"/>
      <c r="J800" s="494"/>
      <c r="K800" s="494"/>
      <c r="L800" s="494"/>
      <c r="M800" s="494"/>
      <c r="N800" s="494"/>
      <c r="O800" s="494"/>
      <c r="P800" s="494"/>
      <c r="Q800" s="494"/>
      <c r="R800" s="494"/>
      <c r="S800" s="494"/>
      <c r="T800" s="494"/>
      <c r="U800" s="494"/>
      <c r="V800" s="494"/>
      <c r="W800" s="494"/>
      <c r="X800" s="494"/>
      <c r="Y800" s="494"/>
      <c r="Z800" s="494"/>
      <c r="AA800" s="494"/>
      <c r="AB800" s="494"/>
      <c r="AH800" s="492"/>
      <c r="AI800" s="157"/>
      <c r="AJ800" s="157"/>
      <c r="AK800" s="525"/>
      <c r="AL800" s="525"/>
      <c r="AM800" s="525"/>
      <c r="AN800" s="157"/>
      <c r="AO800" s="157"/>
      <c r="AP800" s="525"/>
      <c r="AQ800" s="525"/>
      <c r="AR800" s="525"/>
      <c r="AS800" s="525"/>
      <c r="AT800" s="525"/>
      <c r="AU800" s="525"/>
      <c r="AV800" s="525"/>
      <c r="AW800" s="525"/>
      <c r="AX800" s="525"/>
      <c r="AY800" s="525"/>
      <c r="AZ800" s="525"/>
      <c r="BA800" s="157"/>
      <c r="BB800" s="157"/>
      <c r="BC800" s="157"/>
      <c r="BD800" s="157"/>
      <c r="BE800" s="157"/>
      <c r="BF800" s="157"/>
      <c r="BG800" s="157"/>
      <c r="BH800" s="157"/>
      <c r="BI800" s="157"/>
      <c r="BJ800" s="157"/>
      <c r="BK800" s="157"/>
      <c r="BL800" s="157"/>
      <c r="BM800" s="157"/>
      <c r="BN800" s="157"/>
      <c r="BO800" s="157"/>
      <c r="BP800" s="493"/>
      <c r="BQ800" s="157"/>
      <c r="BR800" s="494"/>
      <c r="BS800" s="157"/>
      <c r="BT800" s="157"/>
      <c r="BU800" s="157"/>
      <c r="BV800" s="157"/>
      <c r="BW800" s="157"/>
      <c r="BX800" s="157"/>
      <c r="BY800" s="157"/>
      <c r="BZ800" s="157"/>
      <c r="CA800" s="157"/>
      <c r="CB800" s="157"/>
      <c r="CC800" s="157"/>
      <c r="CD800" s="157"/>
      <c r="CE800" s="157"/>
      <c r="CF800" s="157"/>
      <c r="CG800" s="157"/>
      <c r="CH800" s="157"/>
      <c r="CI800" s="157"/>
      <c r="CJ800" s="157"/>
      <c r="CK800" s="157"/>
      <c r="CL800" s="157"/>
      <c r="CM800" s="157"/>
      <c r="CN800" s="157"/>
      <c r="CO800" s="157"/>
      <c r="CP800" s="157"/>
      <c r="CQ800" s="157"/>
      <c r="CR800" s="157"/>
      <c r="CS800" s="157"/>
      <c r="CT800" s="157"/>
      <c r="CU800" s="157"/>
      <c r="CV800" s="157"/>
      <c r="CW800" s="157"/>
      <c r="CX800" s="157"/>
      <c r="CY800" s="157"/>
      <c r="CZ800" s="539"/>
      <c r="DA800" s="539"/>
      <c r="DB800" s="539"/>
      <c r="DC800" s="539"/>
      <c r="DD800" s="539"/>
      <c r="DE800" s="157"/>
      <c r="DF800" s="157"/>
      <c r="DG800" s="157"/>
      <c r="DH800" s="157"/>
      <c r="DI800" s="157"/>
      <c r="DJ800" s="157"/>
      <c r="DK800" s="157"/>
      <c r="DL800" s="157"/>
      <c r="DM800" s="157"/>
      <c r="DN800" s="157"/>
      <c r="DO800" s="157"/>
      <c r="DP800" s="157"/>
      <c r="DQ800" s="157"/>
      <c r="DR800" s="157"/>
      <c r="DS800" s="157"/>
      <c r="DT800" s="157"/>
      <c r="DU800" s="157"/>
      <c r="DV800" s="157"/>
      <c r="DW800" s="157"/>
      <c r="DX800" s="157"/>
      <c r="DY800" s="157"/>
      <c r="DZ800" s="157"/>
      <c r="EA800" s="157"/>
      <c r="EB800" s="157"/>
      <c r="EC800" s="157"/>
      <c r="ED800" s="157"/>
      <c r="EE800" s="157"/>
    </row>
    <row r="801" spans="1:135" ht="9.75" customHeight="1">
      <c r="A801" s="157"/>
      <c r="B801" s="157"/>
      <c r="C801" s="157"/>
      <c r="D801" s="157"/>
      <c r="E801" s="157"/>
      <c r="F801" s="157"/>
      <c r="G801" s="157"/>
      <c r="H801" s="157"/>
      <c r="I801" s="494"/>
      <c r="J801" s="494"/>
      <c r="K801" s="494"/>
      <c r="L801" s="494"/>
      <c r="M801" s="494"/>
      <c r="N801" s="494"/>
      <c r="O801" s="494"/>
      <c r="P801" s="494"/>
      <c r="Q801" s="494"/>
      <c r="R801" s="494"/>
      <c r="S801" s="494"/>
      <c r="T801" s="494"/>
      <c r="U801" s="494"/>
      <c r="V801" s="494"/>
      <c r="W801" s="494"/>
      <c r="X801" s="494"/>
      <c r="Y801" s="494"/>
      <c r="Z801" s="494"/>
      <c r="AA801" s="494"/>
      <c r="AB801" s="494"/>
      <c r="AH801" s="492"/>
      <c r="AI801" s="157"/>
      <c r="AJ801" s="157"/>
      <c r="AK801" s="525"/>
      <c r="AL801" s="525"/>
      <c r="AM801" s="525"/>
      <c r="AN801" s="157"/>
      <c r="AO801" s="157"/>
      <c r="AP801" s="525"/>
      <c r="AQ801" s="525"/>
      <c r="AR801" s="525"/>
      <c r="AS801" s="525"/>
      <c r="AT801" s="525"/>
      <c r="AU801" s="525"/>
      <c r="AV801" s="525"/>
      <c r="AW801" s="525"/>
      <c r="AX801" s="525"/>
      <c r="AY801" s="525"/>
      <c r="AZ801" s="525"/>
      <c r="BA801" s="157"/>
      <c r="BB801" s="157"/>
      <c r="BC801" s="157"/>
      <c r="BD801" s="157"/>
      <c r="BE801" s="157"/>
      <c r="BF801" s="157"/>
      <c r="BG801" s="157"/>
      <c r="BH801" s="157"/>
      <c r="BI801" s="157"/>
      <c r="BJ801" s="157"/>
      <c r="BK801" s="157"/>
      <c r="BL801" s="157"/>
      <c r="BM801" s="157"/>
      <c r="BN801" s="157"/>
      <c r="BO801" s="157"/>
      <c r="BP801" s="493"/>
      <c r="BQ801" s="157"/>
      <c r="BR801" s="494"/>
      <c r="BS801" s="157"/>
      <c r="BT801" s="157"/>
      <c r="BU801" s="157"/>
      <c r="BV801" s="157"/>
      <c r="BW801" s="157"/>
      <c r="BX801" s="157"/>
      <c r="BY801" s="157"/>
      <c r="BZ801" s="157"/>
      <c r="CA801" s="157"/>
      <c r="CB801" s="157"/>
      <c r="CC801" s="157"/>
      <c r="CD801" s="157"/>
      <c r="CE801" s="157"/>
      <c r="CF801" s="157"/>
      <c r="CG801" s="157"/>
      <c r="CH801" s="157"/>
      <c r="CI801" s="157"/>
      <c r="CJ801" s="157"/>
      <c r="CK801" s="157"/>
      <c r="CL801" s="157"/>
      <c r="CM801" s="157"/>
      <c r="CN801" s="157"/>
      <c r="CO801" s="157"/>
      <c r="CP801" s="157"/>
      <c r="CQ801" s="157"/>
      <c r="CR801" s="157"/>
      <c r="CS801" s="157"/>
      <c r="CT801" s="157"/>
      <c r="CU801" s="157"/>
      <c r="CV801" s="157"/>
      <c r="CW801" s="157"/>
      <c r="CX801" s="157"/>
      <c r="CY801" s="157"/>
      <c r="CZ801" s="539"/>
      <c r="DA801" s="539"/>
      <c r="DB801" s="539"/>
      <c r="DC801" s="539"/>
      <c r="DD801" s="539" t="s">
        <v>544</v>
      </c>
      <c r="DE801" s="157"/>
      <c r="DF801" s="157"/>
      <c r="DG801" s="157"/>
      <c r="DH801" s="157"/>
      <c r="DI801" s="157"/>
      <c r="DJ801" s="157"/>
      <c r="DK801" s="157"/>
      <c r="DL801" s="157"/>
      <c r="DM801" s="157"/>
      <c r="DN801" s="157"/>
      <c r="DO801" s="157"/>
      <c r="DP801" s="157"/>
      <c r="DQ801" s="157"/>
      <c r="DR801" s="157"/>
      <c r="DS801" s="157"/>
      <c r="DT801" s="157"/>
      <c r="DU801" s="157"/>
      <c r="DV801" s="157"/>
      <c r="DW801" s="157"/>
      <c r="DX801" s="157"/>
      <c r="DY801" s="157"/>
      <c r="DZ801" s="157"/>
      <c r="EA801" s="157"/>
      <c r="EB801" s="157"/>
      <c r="EC801" s="157"/>
      <c r="ED801" s="157"/>
      <c r="EE801" s="157"/>
    </row>
    <row r="802" spans="1:135" ht="9.75" customHeight="1">
      <c r="A802" s="157"/>
      <c r="B802" s="157"/>
      <c r="C802" s="157"/>
      <c r="D802" s="157"/>
      <c r="E802" s="157"/>
      <c r="F802" s="157"/>
      <c r="G802" s="157"/>
      <c r="H802" s="157"/>
      <c r="I802" s="494"/>
      <c r="J802" s="494"/>
      <c r="K802" s="494"/>
      <c r="L802" s="494"/>
      <c r="M802" s="494"/>
      <c r="N802" s="494"/>
      <c r="O802" s="494"/>
      <c r="P802" s="494"/>
      <c r="Q802" s="494"/>
      <c r="R802" s="494"/>
      <c r="S802" s="494"/>
      <c r="T802" s="494"/>
      <c r="U802" s="494"/>
      <c r="V802" s="494"/>
      <c r="W802" s="494"/>
      <c r="X802" s="494"/>
      <c r="Y802" s="494"/>
      <c r="Z802" s="494"/>
      <c r="AA802" s="494"/>
      <c r="AB802" s="494"/>
      <c r="AH802" s="492"/>
      <c r="AI802" s="157"/>
      <c r="AJ802" s="157"/>
      <c r="AK802" s="525"/>
      <c r="AL802" s="525"/>
      <c r="AM802" s="525"/>
      <c r="AN802" s="157"/>
      <c r="AO802" s="157"/>
      <c r="AP802" s="525"/>
      <c r="AQ802" s="525"/>
      <c r="AR802" s="525"/>
      <c r="AS802" s="525"/>
      <c r="AT802" s="525"/>
      <c r="AU802" s="525"/>
      <c r="AV802" s="525"/>
      <c r="AW802" s="525"/>
      <c r="AX802" s="525"/>
      <c r="AY802" s="525"/>
      <c r="AZ802" s="525"/>
      <c r="BA802" s="157"/>
      <c r="BB802" s="157"/>
      <c r="BC802" s="157"/>
      <c r="BD802" s="157"/>
      <c r="BE802" s="157"/>
      <c r="BF802" s="157"/>
      <c r="BG802" s="157"/>
      <c r="BH802" s="157"/>
      <c r="BI802" s="157"/>
      <c r="BJ802" s="157"/>
      <c r="BK802" s="157"/>
      <c r="BL802" s="157"/>
      <c r="BM802" s="157"/>
      <c r="BN802" s="157"/>
      <c r="BO802" s="157"/>
      <c r="BP802" s="493"/>
      <c r="BQ802" s="157"/>
      <c r="BR802" s="494"/>
      <c r="BS802" s="157"/>
      <c r="BT802" s="157"/>
      <c r="BU802" s="157"/>
      <c r="BV802" s="157"/>
      <c r="BW802" s="157"/>
      <c r="BX802" s="157"/>
      <c r="BY802" s="157"/>
      <c r="BZ802" s="157"/>
      <c r="CA802" s="157"/>
      <c r="CB802" s="157"/>
      <c r="CC802" s="157"/>
      <c r="CD802" s="157"/>
      <c r="CE802" s="157"/>
      <c r="CF802" s="157"/>
      <c r="CG802" s="157"/>
      <c r="CH802" s="157"/>
      <c r="CI802" s="157"/>
      <c r="CJ802" s="157"/>
      <c r="CK802" s="157"/>
      <c r="CL802" s="157"/>
      <c r="CM802" s="157"/>
      <c r="CN802" s="157"/>
      <c r="CO802" s="157"/>
      <c r="CP802" s="157"/>
      <c r="CQ802" s="157"/>
      <c r="CR802" s="157"/>
      <c r="CS802" s="157"/>
      <c r="CT802" s="157"/>
      <c r="CU802" s="157"/>
      <c r="CV802" s="157"/>
      <c r="CW802" s="157"/>
      <c r="CX802" s="157"/>
      <c r="CY802" s="157"/>
      <c r="CZ802" s="539"/>
      <c r="DA802" s="539"/>
      <c r="DB802" s="539"/>
      <c r="DC802" s="539"/>
      <c r="DD802" s="541" t="s">
        <v>545</v>
      </c>
      <c r="DE802" s="157"/>
      <c r="DF802" s="157"/>
      <c r="DG802" s="157"/>
      <c r="DH802" s="157"/>
      <c r="DI802" s="157"/>
      <c r="DJ802" s="157"/>
      <c r="DK802" s="157"/>
      <c r="DL802" s="157"/>
      <c r="DM802" s="157"/>
      <c r="DN802" s="157"/>
      <c r="DO802" s="157"/>
      <c r="DP802" s="157"/>
      <c r="DQ802" s="157"/>
      <c r="DR802" s="157"/>
      <c r="DS802" s="157"/>
      <c r="DT802" s="157"/>
      <c r="DU802" s="157"/>
      <c r="DV802" s="157"/>
      <c r="DW802" s="157"/>
      <c r="DX802" s="157"/>
      <c r="DY802" s="157"/>
      <c r="DZ802" s="157"/>
      <c r="EA802" s="157"/>
      <c r="EB802" s="157"/>
      <c r="EC802" s="157"/>
      <c r="ED802" s="157"/>
      <c r="EE802" s="157"/>
    </row>
    <row r="803" spans="1:135" ht="9.75" customHeight="1">
      <c r="A803" s="157"/>
      <c r="B803" s="157"/>
      <c r="C803" s="157"/>
      <c r="D803" s="157"/>
      <c r="E803" s="157"/>
      <c r="F803" s="157"/>
      <c r="G803" s="157"/>
      <c r="H803" s="157"/>
      <c r="I803" s="494"/>
      <c r="J803" s="494"/>
      <c r="K803" s="494"/>
      <c r="L803" s="494"/>
      <c r="M803" s="494"/>
      <c r="N803" s="494"/>
      <c r="O803" s="494"/>
      <c r="P803" s="494"/>
      <c r="Q803" s="494"/>
      <c r="R803" s="494"/>
      <c r="S803" s="494"/>
      <c r="T803" s="494"/>
      <c r="U803" s="494"/>
      <c r="V803" s="494"/>
      <c r="W803" s="494"/>
      <c r="X803" s="494"/>
      <c r="Y803" s="494"/>
      <c r="Z803" s="494"/>
      <c r="AA803" s="494"/>
      <c r="AB803" s="494"/>
      <c r="AH803" s="492"/>
      <c r="AI803" s="157"/>
      <c r="AJ803" s="157"/>
      <c r="AK803" s="525"/>
      <c r="AL803" s="525"/>
      <c r="AM803" s="525"/>
      <c r="AN803" s="157"/>
      <c r="AO803" s="157"/>
      <c r="AP803" s="525"/>
      <c r="AQ803" s="525"/>
      <c r="AR803" s="525"/>
      <c r="AS803" s="525"/>
      <c r="AT803" s="525"/>
      <c r="AU803" s="525"/>
      <c r="AV803" s="525"/>
      <c r="AW803" s="525"/>
      <c r="AX803" s="525"/>
      <c r="AY803" s="525"/>
      <c r="AZ803" s="525"/>
      <c r="BA803" s="157"/>
      <c r="BB803" s="157"/>
      <c r="BC803" s="157"/>
      <c r="BD803" s="157"/>
      <c r="BE803" s="157"/>
      <c r="BF803" s="157"/>
      <c r="BG803" s="157"/>
      <c r="BH803" s="157"/>
      <c r="BI803" s="157"/>
      <c r="BJ803" s="157"/>
      <c r="BK803" s="157"/>
      <c r="BL803" s="157"/>
      <c r="BM803" s="157"/>
      <c r="BN803" s="157"/>
      <c r="BO803" s="157"/>
      <c r="BP803" s="493"/>
      <c r="BQ803" s="157"/>
      <c r="BR803" s="494"/>
      <c r="BS803" s="157"/>
      <c r="BT803" s="157"/>
      <c r="BU803" s="157"/>
      <c r="BV803" s="157"/>
      <c r="BW803" s="157"/>
      <c r="BX803" s="157"/>
      <c r="BY803" s="157"/>
      <c r="BZ803" s="157"/>
      <c r="CA803" s="157"/>
      <c r="CB803" s="157"/>
      <c r="CC803" s="157"/>
      <c r="CD803" s="157"/>
      <c r="CE803" s="157"/>
      <c r="CF803" s="157"/>
      <c r="CG803" s="157"/>
      <c r="CH803" s="157"/>
      <c r="CI803" s="157"/>
      <c r="CJ803" s="157"/>
      <c r="CK803" s="157"/>
      <c r="CL803" s="157"/>
      <c r="CM803" s="157"/>
      <c r="CN803" s="157"/>
      <c r="CO803" s="157"/>
      <c r="CP803" s="157"/>
      <c r="CQ803" s="157"/>
      <c r="CR803" s="157"/>
      <c r="CS803" s="157"/>
      <c r="CT803" s="157"/>
      <c r="CU803" s="157"/>
      <c r="CV803" s="157"/>
      <c r="CW803" s="157"/>
      <c r="CX803" s="157"/>
      <c r="CY803" s="157"/>
      <c r="CZ803" s="539"/>
      <c r="DA803" s="539"/>
      <c r="DB803" s="539"/>
      <c r="DC803" s="539"/>
      <c r="DD803" s="542" t="s">
        <v>546</v>
      </c>
      <c r="DE803" s="157"/>
      <c r="DF803" s="157"/>
      <c r="DG803" s="157"/>
      <c r="DH803" s="157"/>
      <c r="DI803" s="157"/>
      <c r="DJ803" s="157"/>
      <c r="DK803" s="157"/>
      <c r="DL803" s="157"/>
      <c r="DM803" s="157"/>
      <c r="DN803" s="157"/>
      <c r="DO803" s="157"/>
      <c r="DP803" s="157"/>
      <c r="DQ803" s="157"/>
      <c r="DR803" s="157"/>
      <c r="DS803" s="157"/>
      <c r="DT803" s="157"/>
      <c r="DU803" s="157"/>
      <c r="DV803" s="157"/>
      <c r="DW803" s="157"/>
      <c r="DX803" s="157"/>
      <c r="DY803" s="157"/>
      <c r="DZ803" s="157"/>
      <c r="EA803" s="157"/>
      <c r="EB803" s="157"/>
      <c r="EC803" s="157"/>
      <c r="ED803" s="157"/>
      <c r="EE803" s="157"/>
    </row>
    <row r="804" spans="1:135" ht="9.75" customHeight="1">
      <c r="A804" s="157"/>
      <c r="B804" s="157"/>
      <c r="C804" s="157"/>
      <c r="D804" s="157"/>
      <c r="E804" s="157"/>
      <c r="F804" s="157"/>
      <c r="G804" s="157"/>
      <c r="H804" s="157"/>
      <c r="I804" s="494"/>
      <c r="J804" s="494"/>
      <c r="K804" s="494"/>
      <c r="L804" s="494"/>
      <c r="M804" s="494"/>
      <c r="N804" s="494"/>
      <c r="O804" s="494"/>
      <c r="P804" s="494"/>
      <c r="Q804" s="494"/>
      <c r="R804" s="494"/>
      <c r="S804" s="494"/>
      <c r="T804" s="494"/>
      <c r="U804" s="494"/>
      <c r="V804" s="494"/>
      <c r="W804" s="494"/>
      <c r="X804" s="494"/>
      <c r="Y804" s="494"/>
      <c r="Z804" s="494"/>
      <c r="AA804" s="494"/>
      <c r="AB804" s="494"/>
      <c r="AH804" s="492"/>
      <c r="AI804" s="157"/>
      <c r="AJ804" s="157"/>
      <c r="AK804" s="525"/>
      <c r="AL804" s="525"/>
      <c r="AM804" s="525"/>
      <c r="AN804" s="157"/>
      <c r="AO804" s="157"/>
      <c r="AP804" s="525"/>
      <c r="AQ804" s="525"/>
      <c r="AR804" s="525"/>
      <c r="AS804" s="525"/>
      <c r="AT804" s="525"/>
      <c r="AU804" s="525"/>
      <c r="AV804" s="525"/>
      <c r="AW804" s="525"/>
      <c r="AX804" s="525"/>
      <c r="AY804" s="525"/>
      <c r="AZ804" s="525"/>
      <c r="BA804" s="157"/>
      <c r="BB804" s="157"/>
      <c r="BC804" s="157"/>
      <c r="BD804" s="157"/>
      <c r="BE804" s="157"/>
      <c r="BF804" s="157"/>
      <c r="BG804" s="157"/>
      <c r="BH804" s="157"/>
      <c r="BI804" s="157"/>
      <c r="BJ804" s="157"/>
      <c r="BK804" s="157"/>
      <c r="BL804" s="157"/>
      <c r="BM804" s="157"/>
      <c r="BN804" s="157"/>
      <c r="BO804" s="157"/>
      <c r="BP804" s="493"/>
      <c r="BQ804" s="157"/>
      <c r="BR804" s="494"/>
      <c r="BS804" s="157"/>
      <c r="BT804" s="157"/>
      <c r="BU804" s="157"/>
      <c r="BV804" s="157"/>
      <c r="BW804" s="157"/>
      <c r="BX804" s="157"/>
      <c r="BY804" s="157"/>
      <c r="BZ804" s="157"/>
      <c r="CA804" s="157"/>
      <c r="CB804" s="157"/>
      <c r="CC804" s="157"/>
      <c r="CD804" s="157"/>
      <c r="CE804" s="157"/>
      <c r="CF804" s="157"/>
      <c r="CG804" s="157"/>
      <c r="CH804" s="157"/>
      <c r="CI804" s="157"/>
      <c r="CJ804" s="157"/>
      <c r="CK804" s="157"/>
      <c r="CL804" s="157"/>
      <c r="CM804" s="157"/>
      <c r="CN804" s="157"/>
      <c r="CO804" s="157"/>
      <c r="CP804" s="157"/>
      <c r="CQ804" s="157"/>
      <c r="CR804" s="157"/>
      <c r="CS804" s="157"/>
      <c r="CT804" s="157"/>
      <c r="CU804" s="157"/>
      <c r="CV804" s="157"/>
      <c r="CW804" s="157"/>
      <c r="CX804" s="157"/>
      <c r="CY804" s="157"/>
      <c r="CZ804" s="539"/>
      <c r="DA804" s="539"/>
      <c r="DB804" s="539"/>
      <c r="DC804" s="539"/>
      <c r="DD804" s="542" t="s">
        <v>547</v>
      </c>
      <c r="DE804" s="157"/>
      <c r="DF804" s="157"/>
      <c r="DG804" s="157"/>
      <c r="DH804" s="157"/>
      <c r="DI804" s="157"/>
      <c r="DJ804" s="157"/>
      <c r="DK804" s="157"/>
      <c r="DL804" s="157"/>
      <c r="DM804" s="157"/>
      <c r="DN804" s="157"/>
      <c r="DO804" s="157"/>
      <c r="DP804" s="157"/>
      <c r="DQ804" s="157"/>
      <c r="DR804" s="157"/>
      <c r="DS804" s="157"/>
      <c r="DT804" s="157"/>
      <c r="DU804" s="157"/>
      <c r="DV804" s="157"/>
      <c r="DW804" s="157"/>
      <c r="DX804" s="157"/>
      <c r="DY804" s="157"/>
      <c r="DZ804" s="157"/>
      <c r="EA804" s="157"/>
      <c r="EB804" s="157"/>
      <c r="EC804" s="157"/>
      <c r="ED804" s="157"/>
      <c r="EE804" s="157"/>
    </row>
    <row r="805" spans="1:135" ht="9.75" customHeight="1">
      <c r="A805" s="157"/>
      <c r="B805" s="157"/>
      <c r="C805" s="157"/>
      <c r="D805" s="157"/>
      <c r="E805" s="157"/>
      <c r="F805" s="157"/>
      <c r="G805" s="157"/>
      <c r="H805" s="157"/>
      <c r="I805" s="494"/>
      <c r="J805" s="494"/>
      <c r="K805" s="494"/>
      <c r="L805" s="494"/>
      <c r="M805" s="494"/>
      <c r="N805" s="494"/>
      <c r="O805" s="494"/>
      <c r="P805" s="494"/>
      <c r="Q805" s="494"/>
      <c r="R805" s="494"/>
      <c r="S805" s="494"/>
      <c r="T805" s="494"/>
      <c r="U805" s="494"/>
      <c r="V805" s="494"/>
      <c r="W805" s="494"/>
      <c r="X805" s="494"/>
      <c r="Y805" s="494"/>
      <c r="Z805" s="494"/>
      <c r="AA805" s="494"/>
      <c r="AB805" s="494"/>
      <c r="AH805" s="492"/>
      <c r="AI805" s="157"/>
      <c r="AJ805" s="157"/>
      <c r="AK805" s="525"/>
      <c r="AL805" s="525"/>
      <c r="AM805" s="525"/>
      <c r="AN805" s="157"/>
      <c r="AO805" s="157"/>
      <c r="AP805" s="525"/>
      <c r="AQ805" s="525"/>
      <c r="AR805" s="525"/>
      <c r="AS805" s="525"/>
      <c r="AT805" s="525"/>
      <c r="AU805" s="525"/>
      <c r="AV805" s="525"/>
      <c r="AW805" s="525"/>
      <c r="AX805" s="525"/>
      <c r="AY805" s="525"/>
      <c r="AZ805" s="525"/>
      <c r="BA805" s="157"/>
      <c r="BB805" s="157"/>
      <c r="BC805" s="157"/>
      <c r="BD805" s="157"/>
      <c r="BE805" s="157"/>
      <c r="BF805" s="157"/>
      <c r="BG805" s="157"/>
      <c r="BH805" s="157"/>
      <c r="BI805" s="157"/>
      <c r="BJ805" s="157"/>
      <c r="BK805" s="157"/>
      <c r="BL805" s="157"/>
      <c r="BM805" s="157"/>
      <c r="BN805" s="157"/>
      <c r="BO805" s="157"/>
      <c r="BP805" s="493"/>
      <c r="BQ805" s="157"/>
      <c r="BR805" s="494"/>
      <c r="BS805" s="157"/>
      <c r="BT805" s="157"/>
      <c r="BU805" s="157"/>
      <c r="BV805" s="157"/>
      <c r="BW805" s="157"/>
      <c r="BX805" s="157"/>
      <c r="BY805" s="157"/>
      <c r="BZ805" s="157"/>
      <c r="CA805" s="157"/>
      <c r="CB805" s="157"/>
      <c r="CC805" s="157"/>
      <c r="CD805" s="157"/>
      <c r="CE805" s="157"/>
      <c r="CF805" s="157"/>
      <c r="CG805" s="157"/>
      <c r="CH805" s="157"/>
      <c r="CI805" s="157"/>
      <c r="CJ805" s="157"/>
      <c r="CK805" s="157"/>
      <c r="CL805" s="157"/>
      <c r="CM805" s="157"/>
      <c r="CN805" s="157"/>
      <c r="CO805" s="157"/>
      <c r="CP805" s="157"/>
      <c r="CQ805" s="157"/>
      <c r="CR805" s="157"/>
      <c r="CS805" s="157"/>
      <c r="CT805" s="157"/>
      <c r="CU805" s="157"/>
      <c r="CV805" s="157"/>
      <c r="CW805" s="157"/>
      <c r="CX805" s="157"/>
      <c r="CY805" s="157"/>
      <c r="CZ805" s="539"/>
      <c r="DA805" s="539"/>
      <c r="DB805" s="539"/>
      <c r="DC805" s="539"/>
      <c r="DD805" s="542" t="s">
        <v>548</v>
      </c>
      <c r="DE805" s="157"/>
      <c r="DF805" s="157"/>
      <c r="DG805" s="157"/>
      <c r="DH805" s="157"/>
      <c r="DI805" s="157"/>
      <c r="DJ805" s="157"/>
      <c r="DK805" s="157"/>
      <c r="DL805" s="157"/>
      <c r="DM805" s="157"/>
      <c r="DN805" s="157"/>
      <c r="DO805" s="157"/>
      <c r="DP805" s="157"/>
      <c r="DQ805" s="157"/>
      <c r="DR805" s="157"/>
      <c r="DS805" s="157"/>
      <c r="DT805" s="157"/>
      <c r="DU805" s="157"/>
      <c r="DV805" s="157"/>
      <c r="DW805" s="157"/>
      <c r="DX805" s="157"/>
      <c r="DY805" s="157"/>
      <c r="DZ805" s="157"/>
      <c r="EA805" s="157"/>
      <c r="EB805" s="157"/>
      <c r="EC805" s="157"/>
      <c r="ED805" s="157"/>
      <c r="EE805" s="157"/>
    </row>
    <row r="806" spans="1:135" ht="9.75" customHeight="1">
      <c r="A806" s="157"/>
      <c r="B806" s="157"/>
      <c r="C806" s="157"/>
      <c r="D806" s="157"/>
      <c r="E806" s="157"/>
      <c r="F806" s="157"/>
      <c r="G806" s="157"/>
      <c r="H806" s="157"/>
      <c r="I806" s="494"/>
      <c r="J806" s="494"/>
      <c r="K806" s="494"/>
      <c r="L806" s="494"/>
      <c r="M806" s="494"/>
      <c r="N806" s="494"/>
      <c r="O806" s="494"/>
      <c r="P806" s="494"/>
      <c r="Q806" s="494"/>
      <c r="R806" s="494"/>
      <c r="S806" s="494"/>
      <c r="T806" s="494"/>
      <c r="U806" s="494"/>
      <c r="V806" s="494"/>
      <c r="W806" s="494"/>
      <c r="X806" s="494"/>
      <c r="Y806" s="494"/>
      <c r="Z806" s="494"/>
      <c r="AA806" s="494"/>
      <c r="AB806" s="494"/>
      <c r="AH806" s="492"/>
      <c r="AI806" s="157"/>
      <c r="AJ806" s="157"/>
      <c r="AK806" s="525"/>
      <c r="AL806" s="525"/>
      <c r="AM806" s="525"/>
      <c r="AN806" s="157"/>
      <c r="AO806" s="157"/>
      <c r="AP806" s="525"/>
      <c r="AQ806" s="525"/>
      <c r="AR806" s="525"/>
      <c r="AS806" s="525"/>
      <c r="AT806" s="525"/>
      <c r="AU806" s="525"/>
      <c r="AV806" s="525"/>
      <c r="AW806" s="525"/>
      <c r="AX806" s="525"/>
      <c r="AY806" s="525"/>
      <c r="AZ806" s="525"/>
      <c r="BA806" s="157"/>
      <c r="BB806" s="157"/>
      <c r="BC806" s="157"/>
      <c r="BD806" s="157"/>
      <c r="BE806" s="157"/>
      <c r="BF806" s="157"/>
      <c r="BG806" s="157"/>
      <c r="BH806" s="157"/>
      <c r="BI806" s="157"/>
      <c r="BJ806" s="157"/>
      <c r="BK806" s="157"/>
      <c r="BL806" s="157"/>
      <c r="BM806" s="157"/>
      <c r="BN806" s="157"/>
      <c r="BO806" s="157"/>
      <c r="BP806" s="493"/>
      <c r="BQ806" s="157"/>
      <c r="BR806" s="494"/>
      <c r="BS806" s="157"/>
      <c r="BT806" s="157"/>
      <c r="BU806" s="157"/>
      <c r="BV806" s="157"/>
      <c r="BW806" s="157"/>
      <c r="BX806" s="157"/>
      <c r="BY806" s="157"/>
      <c r="BZ806" s="157"/>
      <c r="CA806" s="157"/>
      <c r="CB806" s="157"/>
      <c r="CC806" s="157"/>
      <c r="CD806" s="157"/>
      <c r="CE806" s="157"/>
      <c r="CF806" s="157"/>
      <c r="CG806" s="157"/>
      <c r="CH806" s="157"/>
      <c r="CI806" s="157"/>
      <c r="CJ806" s="157"/>
      <c r="CK806" s="157"/>
      <c r="CL806" s="157"/>
      <c r="CM806" s="157"/>
      <c r="CN806" s="157"/>
      <c r="CO806" s="157"/>
      <c r="CP806" s="157"/>
      <c r="CQ806" s="157"/>
      <c r="CR806" s="157"/>
      <c r="CS806" s="157"/>
      <c r="CT806" s="157"/>
      <c r="CU806" s="157"/>
      <c r="CV806" s="157"/>
      <c r="CW806" s="157"/>
      <c r="CX806" s="157"/>
      <c r="CY806" s="157"/>
      <c r="CZ806" s="539"/>
      <c r="DA806" s="539"/>
      <c r="DB806" s="539"/>
      <c r="DC806" s="539"/>
      <c r="DD806" s="542" t="s">
        <v>549</v>
      </c>
      <c r="DE806" s="157"/>
      <c r="DF806" s="157"/>
      <c r="DG806" s="157"/>
      <c r="DH806" s="157"/>
      <c r="DI806" s="157"/>
      <c r="DJ806" s="157"/>
      <c r="DK806" s="157"/>
      <c r="DL806" s="157"/>
      <c r="DM806" s="157"/>
      <c r="DN806" s="157"/>
      <c r="DO806" s="157"/>
      <c r="DP806" s="157"/>
      <c r="DQ806" s="157"/>
      <c r="DR806" s="157"/>
      <c r="DS806" s="157"/>
      <c r="DT806" s="157"/>
      <c r="DU806" s="157"/>
      <c r="DV806" s="157"/>
      <c r="DW806" s="157"/>
      <c r="DX806" s="157"/>
      <c r="DY806" s="157"/>
      <c r="DZ806" s="157"/>
      <c r="EA806" s="157"/>
      <c r="EB806" s="157"/>
      <c r="EC806" s="157"/>
      <c r="ED806" s="157"/>
      <c r="EE806" s="157"/>
    </row>
    <row r="807" spans="1:135" ht="9.75" customHeight="1">
      <c r="A807" s="157"/>
      <c r="B807" s="157"/>
      <c r="C807" s="157"/>
      <c r="D807" s="157"/>
      <c r="E807" s="157"/>
      <c r="F807" s="157"/>
      <c r="G807" s="157"/>
      <c r="H807" s="157"/>
      <c r="I807" s="494"/>
      <c r="J807" s="494"/>
      <c r="K807" s="494"/>
      <c r="L807" s="494"/>
      <c r="M807" s="494"/>
      <c r="N807" s="494"/>
      <c r="O807" s="494"/>
      <c r="P807" s="494"/>
      <c r="Q807" s="494"/>
      <c r="R807" s="494"/>
      <c r="S807" s="494"/>
      <c r="T807" s="494"/>
      <c r="U807" s="494"/>
      <c r="V807" s="494"/>
      <c r="W807" s="494"/>
      <c r="X807" s="494"/>
      <c r="Y807" s="494"/>
      <c r="Z807" s="494"/>
      <c r="AA807" s="494"/>
      <c r="AB807" s="494"/>
      <c r="AH807" s="492"/>
      <c r="AI807" s="157"/>
      <c r="AJ807" s="157"/>
      <c r="AK807" s="525"/>
      <c r="AL807" s="525"/>
      <c r="AM807" s="525"/>
      <c r="AN807" s="157"/>
      <c r="AO807" s="157"/>
      <c r="AP807" s="525"/>
      <c r="AQ807" s="525"/>
      <c r="AR807" s="525"/>
      <c r="AS807" s="525"/>
      <c r="AT807" s="525"/>
      <c r="AU807" s="525"/>
      <c r="AV807" s="525"/>
      <c r="AW807" s="525"/>
      <c r="AX807" s="525"/>
      <c r="AY807" s="525"/>
      <c r="AZ807" s="525"/>
      <c r="BA807" s="157"/>
      <c r="BB807" s="157"/>
      <c r="BC807" s="157"/>
      <c r="BD807" s="157"/>
      <c r="BE807" s="157"/>
      <c r="BF807" s="157"/>
      <c r="BG807" s="157"/>
      <c r="BH807" s="157"/>
      <c r="BI807" s="157"/>
      <c r="BJ807" s="157"/>
      <c r="BK807" s="157"/>
      <c r="BL807" s="157"/>
      <c r="BM807" s="157"/>
      <c r="BN807" s="157"/>
      <c r="BO807" s="157"/>
      <c r="BP807" s="493"/>
      <c r="BQ807" s="157"/>
      <c r="BR807" s="494"/>
      <c r="BS807" s="157"/>
      <c r="BT807" s="157"/>
      <c r="BU807" s="157"/>
      <c r="BV807" s="157"/>
      <c r="BW807" s="157"/>
      <c r="BX807" s="157"/>
      <c r="BY807" s="157"/>
      <c r="BZ807" s="157"/>
      <c r="CA807" s="157"/>
      <c r="CB807" s="157"/>
      <c r="CC807" s="157"/>
      <c r="CD807" s="157"/>
      <c r="CE807" s="157"/>
      <c r="CF807" s="157"/>
      <c r="CG807" s="157"/>
      <c r="CH807" s="157"/>
      <c r="CI807" s="157"/>
      <c r="CJ807" s="157"/>
      <c r="CK807" s="157"/>
      <c r="CL807" s="157"/>
      <c r="CM807" s="157"/>
      <c r="CN807" s="157"/>
      <c r="CO807" s="157"/>
      <c r="CP807" s="157"/>
      <c r="CQ807" s="157"/>
      <c r="CR807" s="157"/>
      <c r="CS807" s="157"/>
      <c r="CT807" s="157"/>
      <c r="CU807" s="157"/>
      <c r="CV807" s="157"/>
      <c r="CW807" s="157"/>
      <c r="CX807" s="157"/>
      <c r="CY807" s="157"/>
      <c r="CZ807" s="157"/>
      <c r="DA807" s="157"/>
      <c r="DB807" s="157"/>
      <c r="DC807" s="157"/>
      <c r="DD807" s="541" t="s">
        <v>550</v>
      </c>
      <c r="DE807" s="539"/>
      <c r="DF807" s="539"/>
      <c r="DG807" s="539"/>
      <c r="DH807" s="543"/>
      <c r="DI807" s="543"/>
      <c r="DJ807" s="157"/>
      <c r="DK807" s="157"/>
      <c r="DL807" s="157"/>
      <c r="DM807" s="157"/>
      <c r="DN807" s="157"/>
      <c r="DO807" s="157"/>
      <c r="DP807" s="157"/>
      <c r="DQ807" s="157"/>
      <c r="DR807" s="157"/>
      <c r="DS807" s="157"/>
      <c r="DT807" s="157"/>
      <c r="DU807" s="157"/>
      <c r="DV807" s="157"/>
      <c r="DW807" s="157"/>
      <c r="DX807" s="157"/>
      <c r="DY807" s="157"/>
      <c r="DZ807" s="157"/>
      <c r="EA807" s="157"/>
      <c r="EB807" s="157"/>
      <c r="EC807" s="157"/>
      <c r="ED807" s="157"/>
      <c r="EE807" s="157"/>
    </row>
    <row r="808" spans="1:135" ht="9.75" customHeight="1">
      <c r="A808" s="157"/>
      <c r="B808" s="157"/>
      <c r="C808" s="157"/>
      <c r="D808" s="157"/>
      <c r="E808" s="157"/>
      <c r="F808" s="157"/>
      <c r="G808" s="157"/>
      <c r="H808" s="157"/>
      <c r="I808" s="494"/>
      <c r="J808" s="494"/>
      <c r="K808" s="494"/>
      <c r="L808" s="494"/>
      <c r="M808" s="494"/>
      <c r="N808" s="494"/>
      <c r="O808" s="494"/>
      <c r="P808" s="494"/>
      <c r="Q808" s="494"/>
      <c r="R808" s="494"/>
      <c r="S808" s="494"/>
      <c r="T808" s="494"/>
      <c r="U808" s="494"/>
      <c r="V808" s="494"/>
      <c r="W808" s="494"/>
      <c r="X808" s="494"/>
      <c r="Y808" s="494"/>
      <c r="Z808" s="494"/>
      <c r="AA808" s="494"/>
      <c r="AB808" s="494"/>
      <c r="AH808" s="492"/>
      <c r="AI808" s="157"/>
      <c r="AJ808" s="157"/>
      <c r="AK808" s="525"/>
      <c r="AL808" s="525"/>
      <c r="AM808" s="525"/>
      <c r="AN808" s="157"/>
      <c r="AO808" s="157"/>
      <c r="AP808" s="525"/>
      <c r="AQ808" s="525"/>
      <c r="AR808" s="525"/>
      <c r="AS808" s="525"/>
      <c r="AT808" s="525"/>
      <c r="AU808" s="525"/>
      <c r="AV808" s="525"/>
      <c r="AW808" s="525"/>
      <c r="AX808" s="525"/>
      <c r="AY808" s="525"/>
      <c r="AZ808" s="525"/>
      <c r="BA808" s="157"/>
      <c r="BB808" s="157"/>
      <c r="BC808" s="157"/>
      <c r="BD808" s="157"/>
      <c r="BE808" s="157"/>
      <c r="BF808" s="157"/>
      <c r="BG808" s="157"/>
      <c r="BH808" s="157"/>
      <c r="BI808" s="157"/>
      <c r="BJ808" s="157"/>
      <c r="BK808" s="157"/>
      <c r="BL808" s="157"/>
      <c r="BM808" s="157"/>
      <c r="BN808" s="157"/>
      <c r="BO808" s="157"/>
      <c r="BP808" s="493"/>
      <c r="BQ808" s="157"/>
      <c r="BR808" s="494"/>
      <c r="BS808" s="157"/>
      <c r="BT808" s="157"/>
      <c r="BU808" s="157"/>
      <c r="BV808" s="157"/>
      <c r="BW808" s="157"/>
      <c r="BX808" s="157"/>
      <c r="BY808" s="157"/>
      <c r="BZ808" s="157"/>
      <c r="CA808" s="157"/>
      <c r="CB808" s="157"/>
      <c r="CC808" s="157"/>
      <c r="CD808" s="157"/>
      <c r="CE808" s="157"/>
      <c r="CF808" s="157"/>
      <c r="CG808" s="157"/>
      <c r="CH808" s="157"/>
      <c r="CI808" s="157"/>
      <c r="CJ808" s="157"/>
      <c r="CK808" s="157"/>
      <c r="CL808" s="157"/>
      <c r="CM808" s="157"/>
      <c r="CN808" s="157"/>
      <c r="CO808" s="157"/>
      <c r="CP808" s="157"/>
      <c r="CQ808" s="157"/>
      <c r="CR808" s="157"/>
      <c r="CS808" s="157"/>
      <c r="CT808" s="157"/>
      <c r="CU808" s="157"/>
      <c r="CV808" s="157"/>
      <c r="CW808" s="157"/>
      <c r="CX808" s="157"/>
      <c r="CY808" s="157"/>
      <c r="CZ808" s="157"/>
      <c r="DA808" s="157"/>
      <c r="DB808" s="157"/>
      <c r="DC808" s="157"/>
      <c r="DD808" s="542" t="s">
        <v>551</v>
      </c>
      <c r="DE808" s="539"/>
      <c r="DF808" s="539"/>
      <c r="DG808" s="539"/>
      <c r="DH808" s="543"/>
      <c r="DI808" s="543"/>
      <c r="DJ808" s="157"/>
      <c r="DK808" s="157"/>
      <c r="DL808" s="157"/>
      <c r="DM808" s="157"/>
      <c r="DN808" s="157"/>
      <c r="DO808" s="157"/>
      <c r="DP808" s="157"/>
      <c r="DQ808" s="157"/>
      <c r="DR808" s="157"/>
      <c r="DS808" s="157"/>
      <c r="DT808" s="157"/>
      <c r="DU808" s="157"/>
      <c r="DV808" s="157"/>
      <c r="DW808" s="157"/>
      <c r="DX808" s="157"/>
      <c r="DY808" s="157"/>
      <c r="DZ808" s="157"/>
      <c r="EA808" s="157"/>
      <c r="EB808" s="157"/>
      <c r="EC808" s="157"/>
      <c r="ED808" s="157"/>
      <c r="EE808" s="157"/>
    </row>
    <row r="809" spans="1:135" ht="9.75" customHeight="1">
      <c r="A809" s="157"/>
      <c r="B809" s="157"/>
      <c r="C809" s="157"/>
      <c r="D809" s="157"/>
      <c r="E809" s="157"/>
      <c r="F809" s="157"/>
      <c r="G809" s="157"/>
      <c r="H809" s="157"/>
      <c r="I809" s="494"/>
      <c r="J809" s="494"/>
      <c r="K809" s="494"/>
      <c r="L809" s="494"/>
      <c r="M809" s="494"/>
      <c r="N809" s="494"/>
      <c r="O809" s="494"/>
      <c r="P809" s="494"/>
      <c r="Q809" s="494"/>
      <c r="R809" s="494"/>
      <c r="S809" s="494"/>
      <c r="T809" s="494"/>
      <c r="U809" s="494"/>
      <c r="V809" s="494"/>
      <c r="W809" s="494"/>
      <c r="X809" s="494"/>
      <c r="Y809" s="494"/>
      <c r="Z809" s="494"/>
      <c r="AA809" s="494"/>
      <c r="AB809" s="494"/>
      <c r="AH809" s="492"/>
      <c r="AI809" s="157"/>
      <c r="AJ809" s="157"/>
      <c r="AK809" s="525"/>
      <c r="AL809" s="525"/>
      <c r="AM809" s="525"/>
      <c r="AN809" s="157"/>
      <c r="AO809" s="157"/>
      <c r="AP809" s="525"/>
      <c r="AQ809" s="525"/>
      <c r="AR809" s="525"/>
      <c r="AS809" s="525"/>
      <c r="AT809" s="525"/>
      <c r="AU809" s="525"/>
      <c r="AV809" s="525"/>
      <c r="AW809" s="525"/>
      <c r="AX809" s="525"/>
      <c r="AY809" s="525"/>
      <c r="AZ809" s="525"/>
      <c r="BA809" s="157"/>
      <c r="BB809" s="157"/>
      <c r="BC809" s="157"/>
      <c r="BD809" s="157"/>
      <c r="BE809" s="157"/>
      <c r="BF809" s="157"/>
      <c r="BG809" s="157"/>
      <c r="BH809" s="157"/>
      <c r="BI809" s="157"/>
      <c r="BJ809" s="157"/>
      <c r="BK809" s="157"/>
      <c r="BL809" s="157"/>
      <c r="BM809" s="157"/>
      <c r="BN809" s="157"/>
      <c r="BO809" s="157"/>
      <c r="BP809" s="493"/>
      <c r="BQ809" s="157"/>
      <c r="BR809" s="494"/>
      <c r="BS809" s="157"/>
      <c r="BT809" s="157"/>
      <c r="BU809" s="157"/>
      <c r="BV809" s="157"/>
      <c r="BW809" s="157"/>
      <c r="BX809" s="157"/>
      <c r="BY809" s="157"/>
      <c r="BZ809" s="157"/>
      <c r="CA809" s="157"/>
      <c r="CB809" s="157"/>
      <c r="CC809" s="157"/>
      <c r="CD809" s="157"/>
      <c r="CE809" s="157"/>
      <c r="CF809" s="157"/>
      <c r="CG809" s="157"/>
      <c r="CH809" s="157"/>
      <c r="CI809" s="157"/>
      <c r="CJ809" s="157"/>
      <c r="CK809" s="157"/>
      <c r="CL809" s="157"/>
      <c r="CM809" s="157"/>
      <c r="CN809" s="157"/>
      <c r="CO809" s="157"/>
      <c r="CP809" s="157"/>
      <c r="CQ809" s="157"/>
      <c r="CR809" s="157"/>
      <c r="CS809" s="157"/>
      <c r="CT809" s="157"/>
      <c r="CU809" s="157"/>
      <c r="CV809" s="157"/>
      <c r="CW809" s="157"/>
      <c r="CX809" s="157"/>
      <c r="CY809" s="157"/>
      <c r="CZ809" s="157"/>
      <c r="DA809" s="157"/>
      <c r="DB809" s="157"/>
      <c r="DC809" s="157"/>
      <c r="DD809" s="541" t="s">
        <v>484</v>
      </c>
      <c r="DE809" s="539"/>
      <c r="DF809" s="539"/>
      <c r="DG809" s="539"/>
      <c r="DH809" s="543"/>
      <c r="DI809" s="543"/>
      <c r="DJ809" s="157"/>
      <c r="DK809" s="157"/>
      <c r="DL809" s="157"/>
      <c r="DM809" s="157"/>
      <c r="DN809" s="157"/>
      <c r="DO809" s="157"/>
      <c r="DP809" s="157"/>
      <c r="DQ809" s="157"/>
      <c r="DR809" s="157"/>
      <c r="DS809" s="157"/>
      <c r="DT809" s="157"/>
      <c r="DU809" s="157"/>
      <c r="DV809" s="157"/>
      <c r="DW809" s="157"/>
      <c r="DX809" s="157"/>
      <c r="DY809" s="157"/>
      <c r="DZ809" s="157"/>
      <c r="EA809" s="157"/>
      <c r="EB809" s="157"/>
      <c r="EC809" s="157"/>
      <c r="ED809" s="157"/>
      <c r="EE809" s="157"/>
    </row>
    <row r="810" spans="1:135" ht="9.75" customHeight="1">
      <c r="A810" s="157"/>
      <c r="B810" s="157"/>
      <c r="C810" s="157"/>
      <c r="D810" s="157"/>
      <c r="E810" s="157"/>
      <c r="F810" s="157"/>
      <c r="G810" s="157"/>
      <c r="H810" s="157"/>
      <c r="I810" s="494"/>
      <c r="J810" s="494"/>
      <c r="K810" s="494"/>
      <c r="L810" s="494"/>
      <c r="M810" s="494"/>
      <c r="N810" s="494"/>
      <c r="O810" s="494"/>
      <c r="P810" s="494"/>
      <c r="Q810" s="494"/>
      <c r="R810" s="494"/>
      <c r="S810" s="494"/>
      <c r="T810" s="494"/>
      <c r="U810" s="494"/>
      <c r="V810" s="494"/>
      <c r="W810" s="494"/>
      <c r="X810" s="494"/>
      <c r="Y810" s="494"/>
      <c r="Z810" s="494"/>
      <c r="AA810" s="494"/>
      <c r="AB810" s="494"/>
      <c r="AH810" s="492"/>
      <c r="AI810" s="157"/>
      <c r="AJ810" s="157"/>
      <c r="AK810" s="525"/>
      <c r="AL810" s="525"/>
      <c r="AM810" s="525"/>
      <c r="AN810" s="157"/>
      <c r="AO810" s="157"/>
      <c r="AP810" s="525"/>
      <c r="AQ810" s="525"/>
      <c r="AR810" s="525"/>
      <c r="AS810" s="525"/>
      <c r="AT810" s="525"/>
      <c r="AU810" s="525"/>
      <c r="AV810" s="525"/>
      <c r="AW810" s="525"/>
      <c r="AX810" s="525"/>
      <c r="AY810" s="525"/>
      <c r="AZ810" s="525"/>
      <c r="BA810" s="157"/>
      <c r="BB810" s="157"/>
      <c r="BC810" s="157"/>
      <c r="BD810" s="157"/>
      <c r="BE810" s="157"/>
      <c r="BF810" s="157"/>
      <c r="BG810" s="157"/>
      <c r="BH810" s="157"/>
      <c r="BI810" s="157"/>
      <c r="BJ810" s="157"/>
      <c r="BK810" s="157"/>
      <c r="BL810" s="157"/>
      <c r="BM810" s="157"/>
      <c r="BN810" s="157"/>
      <c r="BO810" s="157"/>
      <c r="BP810" s="493"/>
      <c r="BQ810" s="157"/>
      <c r="BR810" s="494"/>
      <c r="BS810" s="157"/>
      <c r="BT810" s="157"/>
      <c r="BU810" s="157"/>
      <c r="BV810" s="157"/>
      <c r="BW810" s="157"/>
      <c r="BX810" s="157"/>
      <c r="BY810" s="157"/>
      <c r="BZ810" s="157"/>
      <c r="CA810" s="157"/>
      <c r="CB810" s="157"/>
      <c r="CC810" s="157"/>
      <c r="CD810" s="157"/>
      <c r="CE810" s="157"/>
      <c r="CF810" s="157"/>
      <c r="CG810" s="157"/>
      <c r="CH810" s="157"/>
      <c r="CI810" s="157"/>
      <c r="CJ810" s="157"/>
      <c r="CK810" s="157"/>
      <c r="CL810" s="157"/>
      <c r="CM810" s="157"/>
      <c r="CN810" s="157"/>
      <c r="CO810" s="157"/>
      <c r="CP810" s="157"/>
      <c r="CQ810" s="157"/>
      <c r="CR810" s="157"/>
      <c r="CS810" s="157"/>
      <c r="CT810" s="157"/>
      <c r="CU810" s="157"/>
      <c r="CV810" s="157"/>
      <c r="CW810" s="157"/>
      <c r="CX810" s="157"/>
      <c r="CY810" s="157"/>
      <c r="CZ810" s="157"/>
      <c r="DA810" s="157"/>
      <c r="DB810" s="157"/>
      <c r="DC810" s="157"/>
      <c r="DD810" s="542" t="s">
        <v>541</v>
      </c>
      <c r="DE810" s="539"/>
      <c r="DF810" s="539"/>
      <c r="DG810" s="539"/>
      <c r="DH810" s="539"/>
      <c r="DI810" s="539"/>
      <c r="DJ810" s="157"/>
      <c r="DK810" s="157"/>
      <c r="DL810" s="157"/>
      <c r="DM810" s="157"/>
      <c r="DN810" s="157"/>
      <c r="DO810" s="157"/>
      <c r="DP810" s="157"/>
      <c r="DQ810" s="157"/>
      <c r="DR810" s="157"/>
      <c r="DS810" s="157"/>
      <c r="DT810" s="157"/>
      <c r="DU810" s="157"/>
      <c r="DV810" s="157"/>
      <c r="DW810" s="157"/>
      <c r="DX810" s="157"/>
      <c r="DY810" s="157"/>
      <c r="DZ810" s="157"/>
      <c r="EA810" s="157"/>
      <c r="EB810" s="157"/>
      <c r="EC810" s="157"/>
      <c r="ED810" s="157"/>
      <c r="EE810" s="157"/>
    </row>
    <row r="811" spans="1:135" ht="9.75" customHeight="1">
      <c r="A811" s="157"/>
      <c r="B811" s="157"/>
      <c r="C811" s="157"/>
      <c r="D811" s="157"/>
      <c r="E811" s="157"/>
      <c r="F811" s="157"/>
      <c r="G811" s="157"/>
      <c r="H811" s="157"/>
      <c r="I811" s="494"/>
      <c r="J811" s="494"/>
      <c r="K811" s="494"/>
      <c r="L811" s="494"/>
      <c r="M811" s="494"/>
      <c r="N811" s="494"/>
      <c r="O811" s="494"/>
      <c r="P811" s="494"/>
      <c r="Q811" s="494"/>
      <c r="R811" s="494"/>
      <c r="S811" s="494"/>
      <c r="T811" s="494"/>
      <c r="U811" s="494"/>
      <c r="V811" s="494"/>
      <c r="W811" s="494"/>
      <c r="X811" s="494"/>
      <c r="Y811" s="494"/>
      <c r="Z811" s="494"/>
      <c r="AA811" s="494"/>
      <c r="AB811" s="494"/>
      <c r="AH811" s="492"/>
      <c r="AI811" s="157"/>
      <c r="AJ811" s="157"/>
      <c r="AK811" s="525"/>
      <c r="AL811" s="525"/>
      <c r="AM811" s="525"/>
      <c r="AN811" s="157"/>
      <c r="AO811" s="157"/>
      <c r="AP811" s="525"/>
      <c r="AQ811" s="525"/>
      <c r="AR811" s="525"/>
      <c r="AS811" s="525"/>
      <c r="AT811" s="525"/>
      <c r="AU811" s="525"/>
      <c r="AV811" s="525"/>
      <c r="AW811" s="525"/>
      <c r="AX811" s="525"/>
      <c r="AY811" s="525"/>
      <c r="AZ811" s="525"/>
      <c r="BA811" s="157"/>
      <c r="BB811" s="157"/>
      <c r="BC811" s="157"/>
      <c r="BD811" s="157"/>
      <c r="BE811" s="157"/>
      <c r="BF811" s="157"/>
      <c r="BG811" s="157"/>
      <c r="BH811" s="157"/>
      <c r="BI811" s="157"/>
      <c r="BJ811" s="157"/>
      <c r="BK811" s="157"/>
      <c r="BL811" s="157"/>
      <c r="BM811" s="157"/>
      <c r="BN811" s="157"/>
      <c r="BO811" s="157"/>
      <c r="BP811" s="493"/>
      <c r="BQ811" s="157"/>
      <c r="BR811" s="494"/>
      <c r="BS811" s="157"/>
      <c r="BT811" s="157"/>
      <c r="BU811" s="157"/>
      <c r="BV811" s="157"/>
      <c r="BW811" s="157"/>
      <c r="BX811" s="157"/>
      <c r="BY811" s="157"/>
      <c r="BZ811" s="157"/>
      <c r="CA811" s="157"/>
      <c r="CB811" s="157"/>
      <c r="CC811" s="157"/>
      <c r="CD811" s="157"/>
      <c r="CE811" s="157"/>
      <c r="CF811" s="157"/>
      <c r="CG811" s="157"/>
      <c r="CH811" s="157"/>
      <c r="CI811" s="157"/>
      <c r="CJ811" s="157"/>
      <c r="CK811" s="157"/>
      <c r="CL811" s="157"/>
      <c r="CM811" s="157"/>
      <c r="CN811" s="157"/>
      <c r="CO811" s="157"/>
      <c r="CP811" s="157"/>
      <c r="CQ811" s="157"/>
      <c r="CR811" s="157"/>
      <c r="CS811" s="157"/>
      <c r="CT811" s="157"/>
      <c r="CU811" s="157"/>
      <c r="CV811" s="157"/>
      <c r="CW811" s="157"/>
      <c r="CX811" s="157"/>
      <c r="CY811" s="157"/>
      <c r="CZ811" s="157"/>
      <c r="DA811" s="157"/>
      <c r="DB811" s="157"/>
      <c r="DC811" s="157"/>
      <c r="DD811" s="542"/>
      <c r="DE811" s="539"/>
      <c r="DF811" s="539"/>
      <c r="DG811" s="539"/>
      <c r="DH811" s="539"/>
      <c r="DI811" s="539"/>
      <c r="DJ811" s="157"/>
      <c r="DK811" s="157"/>
      <c r="DL811" s="157"/>
      <c r="DM811" s="157"/>
      <c r="DN811" s="157"/>
      <c r="DO811" s="157"/>
      <c r="DP811" s="157"/>
      <c r="DQ811" s="157"/>
      <c r="DR811" s="157"/>
      <c r="DS811" s="157"/>
      <c r="DT811" s="157"/>
      <c r="DU811" s="157"/>
      <c r="DV811" s="157"/>
      <c r="DW811" s="157"/>
      <c r="DX811" s="157"/>
      <c r="DY811" s="157"/>
      <c r="DZ811" s="157"/>
      <c r="EA811" s="157"/>
      <c r="EB811" s="157"/>
      <c r="EC811" s="157"/>
      <c r="ED811" s="157"/>
      <c r="EE811" s="157"/>
    </row>
    <row r="812" spans="1:135" ht="9.75" customHeight="1">
      <c r="A812" s="157"/>
      <c r="B812" s="157"/>
      <c r="C812" s="157"/>
      <c r="D812" s="157"/>
      <c r="E812" s="157"/>
      <c r="F812" s="157"/>
      <c r="G812" s="157"/>
      <c r="H812" s="157"/>
      <c r="I812" s="494"/>
      <c r="J812" s="494"/>
      <c r="K812" s="494"/>
      <c r="L812" s="494"/>
      <c r="M812" s="494"/>
      <c r="N812" s="494"/>
      <c r="O812" s="494"/>
      <c r="P812" s="494"/>
      <c r="Q812" s="494"/>
      <c r="R812" s="494"/>
      <c r="S812" s="494"/>
      <c r="T812" s="494"/>
      <c r="U812" s="494"/>
      <c r="V812" s="494"/>
      <c r="W812" s="494"/>
      <c r="X812" s="494"/>
      <c r="Y812" s="494"/>
      <c r="Z812" s="494"/>
      <c r="AA812" s="494"/>
      <c r="AB812" s="494"/>
      <c r="AH812" s="492"/>
      <c r="AI812" s="157"/>
      <c r="AJ812" s="157"/>
      <c r="AK812" s="525"/>
      <c r="AL812" s="525"/>
      <c r="AM812" s="525"/>
      <c r="AN812" s="157"/>
      <c r="AO812" s="157"/>
      <c r="AP812" s="525"/>
      <c r="AQ812" s="525"/>
      <c r="AR812" s="525"/>
      <c r="AS812" s="525"/>
      <c r="AT812" s="525"/>
      <c r="AU812" s="525"/>
      <c r="AV812" s="525"/>
      <c r="AW812" s="525"/>
      <c r="AX812" s="525"/>
      <c r="AY812" s="525"/>
      <c r="AZ812" s="525"/>
      <c r="BA812" s="157"/>
      <c r="BB812" s="157"/>
      <c r="BC812" s="157"/>
      <c r="BD812" s="157"/>
      <c r="BE812" s="157"/>
      <c r="BF812" s="157"/>
      <c r="BG812" s="157"/>
      <c r="BH812" s="157"/>
      <c r="BI812" s="157"/>
      <c r="BJ812" s="157"/>
      <c r="BK812" s="157"/>
      <c r="BL812" s="157"/>
      <c r="BM812" s="157"/>
      <c r="BN812" s="157"/>
      <c r="BO812" s="157"/>
      <c r="BP812" s="493"/>
      <c r="BQ812" s="157"/>
      <c r="BR812" s="494"/>
      <c r="BS812" s="157"/>
      <c r="BT812" s="157"/>
      <c r="BU812" s="157"/>
      <c r="BV812" s="157"/>
      <c r="BW812" s="157"/>
      <c r="BX812" s="157"/>
      <c r="BY812" s="157"/>
      <c r="BZ812" s="157"/>
      <c r="CA812" s="157"/>
      <c r="CB812" s="157"/>
      <c r="CC812" s="157"/>
      <c r="CD812" s="157"/>
      <c r="CE812" s="157"/>
      <c r="CF812" s="157"/>
      <c r="CG812" s="157"/>
      <c r="CH812" s="157"/>
      <c r="CI812" s="157"/>
      <c r="CJ812" s="157"/>
      <c r="CK812" s="157"/>
      <c r="CL812" s="157"/>
      <c r="CM812" s="157"/>
      <c r="CN812" s="157"/>
      <c r="CO812" s="157"/>
      <c r="CP812" s="157"/>
      <c r="CQ812" s="157"/>
      <c r="CR812" s="157"/>
      <c r="CS812" s="157"/>
      <c r="CT812" s="157"/>
      <c r="CU812" s="157"/>
      <c r="CV812" s="157"/>
      <c r="CW812" s="157"/>
      <c r="CX812" s="157"/>
      <c r="CY812" s="157"/>
      <c r="CZ812" s="157"/>
      <c r="DA812" s="157"/>
      <c r="DB812" s="157"/>
      <c r="DC812" s="157"/>
      <c r="DD812" s="539"/>
      <c r="DE812" s="539"/>
      <c r="DF812" s="539" t="s">
        <v>69</v>
      </c>
      <c r="DG812" s="539"/>
      <c r="DH812" s="539"/>
      <c r="DI812" s="539"/>
      <c r="DJ812" s="157"/>
      <c r="DK812" s="157"/>
      <c r="DL812" s="157"/>
      <c r="DM812" s="157"/>
      <c r="DN812" s="157"/>
      <c r="DO812" s="157"/>
      <c r="DP812" s="157"/>
      <c r="DQ812" s="157"/>
      <c r="DR812" s="157"/>
      <c r="DS812" s="157"/>
      <c r="DT812" s="157"/>
      <c r="DU812" s="157"/>
      <c r="DV812" s="157"/>
      <c r="DW812" s="157"/>
      <c r="DX812" s="157"/>
      <c r="DY812" s="157"/>
      <c r="DZ812" s="157"/>
      <c r="EA812" s="157"/>
      <c r="EB812" s="157"/>
      <c r="EC812" s="157"/>
      <c r="ED812" s="157"/>
      <c r="EE812" s="157"/>
    </row>
    <row r="813" spans="1:135" ht="9.75" customHeight="1">
      <c r="A813" s="157"/>
      <c r="B813" s="157"/>
      <c r="C813" s="157"/>
      <c r="D813" s="157"/>
      <c r="E813" s="157"/>
      <c r="F813" s="157"/>
      <c r="G813" s="157"/>
      <c r="H813" s="157"/>
      <c r="I813" s="494"/>
      <c r="J813" s="494"/>
      <c r="K813" s="494"/>
      <c r="L813" s="494"/>
      <c r="M813" s="494"/>
      <c r="N813" s="494"/>
      <c r="O813" s="494"/>
      <c r="P813" s="494"/>
      <c r="Q813" s="494"/>
      <c r="R813" s="494"/>
      <c r="S813" s="494"/>
      <c r="T813" s="494"/>
      <c r="U813" s="494"/>
      <c r="V813" s="494"/>
      <c r="W813" s="494"/>
      <c r="X813" s="494"/>
      <c r="Y813" s="494"/>
      <c r="Z813" s="494"/>
      <c r="AA813" s="494"/>
      <c r="AB813" s="494"/>
      <c r="AH813" s="492"/>
      <c r="AI813" s="157"/>
      <c r="AJ813" s="157"/>
      <c r="AK813" s="525"/>
      <c r="AL813" s="525"/>
      <c r="AM813" s="525"/>
      <c r="AN813" s="157"/>
      <c r="AO813" s="157"/>
      <c r="AP813" s="525"/>
      <c r="AQ813" s="525"/>
      <c r="AR813" s="525"/>
      <c r="AS813" s="525"/>
      <c r="AT813" s="525"/>
      <c r="AU813" s="525"/>
      <c r="AV813" s="525"/>
      <c r="AW813" s="525"/>
      <c r="AX813" s="525"/>
      <c r="AY813" s="525"/>
      <c r="AZ813" s="525"/>
      <c r="BA813" s="157"/>
      <c r="BB813" s="157"/>
      <c r="BC813" s="157"/>
      <c r="BD813" s="157"/>
      <c r="BE813" s="157"/>
      <c r="BF813" s="157"/>
      <c r="BG813" s="157"/>
      <c r="BH813" s="157"/>
      <c r="BI813" s="157"/>
      <c r="BJ813" s="157"/>
      <c r="BK813" s="157"/>
      <c r="BL813" s="157"/>
      <c r="BM813" s="157"/>
      <c r="BN813" s="157"/>
      <c r="BO813" s="157"/>
      <c r="BP813" s="493"/>
      <c r="BQ813" s="157"/>
      <c r="BR813" s="494"/>
      <c r="BS813" s="157"/>
      <c r="BT813" s="157"/>
      <c r="BU813" s="157"/>
      <c r="BV813" s="157"/>
      <c r="BW813" s="157"/>
      <c r="BX813" s="157"/>
      <c r="BY813" s="157"/>
      <c r="BZ813" s="157"/>
      <c r="CA813" s="157"/>
      <c r="CB813" s="157"/>
      <c r="CC813" s="157"/>
      <c r="CD813" s="157"/>
      <c r="CE813" s="157"/>
      <c r="CF813" s="157"/>
      <c r="CG813" s="157"/>
      <c r="CH813" s="157"/>
      <c r="CI813" s="157"/>
      <c r="CJ813" s="157"/>
      <c r="CK813" s="157"/>
      <c r="CL813" s="157"/>
      <c r="CM813" s="157"/>
      <c r="CN813" s="157"/>
      <c r="CO813" s="157"/>
      <c r="CP813" s="157"/>
      <c r="CQ813" s="157"/>
      <c r="CR813" s="157"/>
      <c r="CS813" s="157"/>
      <c r="CT813" s="157"/>
      <c r="CU813" s="157"/>
      <c r="CV813" s="157"/>
      <c r="CW813" s="157"/>
      <c r="CX813" s="157"/>
      <c r="CY813" s="157"/>
      <c r="CZ813" s="157"/>
      <c r="DA813" s="157"/>
      <c r="DB813" s="157"/>
      <c r="DC813" s="157"/>
      <c r="DD813" s="539"/>
      <c r="DE813" s="539"/>
      <c r="DF813" s="539" t="s">
        <v>286</v>
      </c>
      <c r="DG813" s="539"/>
      <c r="DH813" s="539"/>
      <c r="DI813" s="539"/>
      <c r="DJ813" s="157"/>
      <c r="DK813" s="157"/>
      <c r="DL813" s="157"/>
      <c r="DM813" s="157"/>
      <c r="DN813" s="157"/>
      <c r="DO813" s="157"/>
      <c r="DP813" s="157"/>
      <c r="DQ813" s="157"/>
      <c r="DR813" s="157"/>
      <c r="DS813" s="157"/>
      <c r="DT813" s="157"/>
      <c r="DU813" s="157"/>
      <c r="DV813" s="157"/>
      <c r="DW813" s="157"/>
      <c r="DX813" s="157"/>
      <c r="DY813" s="157"/>
      <c r="DZ813" s="157"/>
      <c r="EA813" s="157"/>
      <c r="EB813" s="157"/>
      <c r="EC813" s="157"/>
      <c r="ED813" s="157"/>
      <c r="EE813" s="157"/>
    </row>
    <row r="814" spans="1:135" ht="9.75" customHeight="1">
      <c r="A814" s="157"/>
      <c r="B814" s="157"/>
      <c r="C814" s="157"/>
      <c r="D814" s="157"/>
      <c r="E814" s="157"/>
      <c r="F814" s="157"/>
      <c r="G814" s="157"/>
      <c r="H814" s="157"/>
      <c r="I814" s="494"/>
      <c r="J814" s="494"/>
      <c r="K814" s="494"/>
      <c r="L814" s="494"/>
      <c r="M814" s="494"/>
      <c r="N814" s="494"/>
      <c r="O814" s="494"/>
      <c r="P814" s="494"/>
      <c r="Q814" s="494"/>
      <c r="R814" s="494"/>
      <c r="S814" s="494"/>
      <c r="T814" s="494"/>
      <c r="U814" s="494"/>
      <c r="V814" s="494"/>
      <c r="W814" s="494"/>
      <c r="X814" s="494"/>
      <c r="Y814" s="494"/>
      <c r="Z814" s="494"/>
      <c r="AA814" s="494"/>
      <c r="AB814" s="494"/>
      <c r="AH814" s="492"/>
      <c r="AI814" s="157"/>
      <c r="AJ814" s="157"/>
      <c r="AK814" s="525"/>
      <c r="AL814" s="525"/>
      <c r="AM814" s="525"/>
      <c r="AN814" s="157"/>
      <c r="AO814" s="157"/>
      <c r="AP814" s="525"/>
      <c r="AQ814" s="525"/>
      <c r="AR814" s="525"/>
      <c r="AS814" s="525"/>
      <c r="AT814" s="525"/>
      <c r="AU814" s="525"/>
      <c r="AV814" s="525"/>
      <c r="AW814" s="525"/>
      <c r="AX814" s="525"/>
      <c r="AY814" s="525"/>
      <c r="AZ814" s="525"/>
      <c r="BA814" s="157"/>
      <c r="BB814" s="157"/>
      <c r="BC814" s="157"/>
      <c r="BD814" s="157"/>
      <c r="BE814" s="157"/>
      <c r="BF814" s="157"/>
      <c r="BG814" s="157"/>
      <c r="BH814" s="157"/>
      <c r="BI814" s="157"/>
      <c r="BJ814" s="157"/>
      <c r="BK814" s="157"/>
      <c r="BL814" s="157"/>
      <c r="BM814" s="157"/>
      <c r="BN814" s="157"/>
      <c r="BO814" s="157"/>
      <c r="BP814" s="493"/>
      <c r="BQ814" s="157"/>
      <c r="BR814" s="494"/>
      <c r="BS814" s="157"/>
      <c r="BT814" s="157"/>
      <c r="BU814" s="157"/>
      <c r="BV814" s="157"/>
      <c r="BW814" s="157"/>
      <c r="BX814" s="157"/>
      <c r="BY814" s="157"/>
      <c r="BZ814" s="157"/>
      <c r="CA814" s="157"/>
      <c r="CB814" s="157"/>
      <c r="CC814" s="157"/>
      <c r="CD814" s="157"/>
      <c r="CE814" s="157"/>
      <c r="CF814" s="157"/>
      <c r="CG814" s="157"/>
      <c r="CH814" s="157"/>
      <c r="CI814" s="157"/>
      <c r="CJ814" s="157"/>
      <c r="CK814" s="157"/>
      <c r="CL814" s="157"/>
      <c r="CM814" s="157"/>
      <c r="CN814" s="157"/>
      <c r="CO814" s="157"/>
      <c r="CP814" s="157"/>
      <c r="CQ814" s="157"/>
      <c r="CR814" s="157"/>
      <c r="CS814" s="157"/>
      <c r="CT814" s="157"/>
      <c r="CU814" s="157"/>
      <c r="CV814" s="157"/>
      <c r="CW814" s="157"/>
      <c r="CX814" s="157"/>
      <c r="CY814" s="157"/>
      <c r="CZ814" s="157"/>
      <c r="DA814" s="157"/>
      <c r="DB814" s="157"/>
      <c r="DC814" s="157"/>
      <c r="DD814" s="539"/>
      <c r="DE814" s="539"/>
      <c r="DF814" s="539"/>
      <c r="DG814" s="539"/>
      <c r="DH814" s="539"/>
      <c r="DI814" s="539"/>
      <c r="DJ814" s="157"/>
      <c r="DK814" s="157"/>
      <c r="DL814" s="157"/>
      <c r="DM814" s="157"/>
      <c r="DN814" s="157"/>
      <c r="DO814" s="157"/>
      <c r="DP814" s="157"/>
      <c r="DQ814" s="157"/>
      <c r="DR814" s="157"/>
      <c r="DS814" s="157"/>
      <c r="DT814" s="157"/>
      <c r="DU814" s="157"/>
      <c r="DV814" s="157"/>
      <c r="DW814" s="157"/>
      <c r="DX814" s="157"/>
      <c r="DY814" s="157"/>
      <c r="DZ814" s="157"/>
      <c r="EA814" s="157"/>
      <c r="EB814" s="157"/>
      <c r="EC814" s="157"/>
      <c r="ED814" s="157"/>
      <c r="EE814" s="157"/>
    </row>
    <row r="815" spans="1:135" ht="9.75" customHeight="1">
      <c r="A815" s="157"/>
      <c r="B815" s="157"/>
      <c r="C815" s="157"/>
      <c r="D815" s="157"/>
      <c r="E815" s="157"/>
      <c r="F815" s="157"/>
      <c r="G815" s="157"/>
      <c r="H815" s="157"/>
      <c r="I815" s="494"/>
      <c r="J815" s="494"/>
      <c r="K815" s="494"/>
      <c r="L815" s="494"/>
      <c r="M815" s="494"/>
      <c r="N815" s="494"/>
      <c r="O815" s="494"/>
      <c r="P815" s="494"/>
      <c r="Q815" s="494"/>
      <c r="R815" s="494"/>
      <c r="S815" s="494"/>
      <c r="T815" s="494"/>
      <c r="U815" s="494"/>
      <c r="V815" s="494"/>
      <c r="W815" s="494"/>
      <c r="X815" s="494"/>
      <c r="Y815" s="494"/>
      <c r="Z815" s="494"/>
      <c r="AA815" s="494"/>
      <c r="AB815" s="494"/>
      <c r="AH815" s="492"/>
      <c r="AI815" s="157"/>
      <c r="AJ815" s="157"/>
      <c r="AK815" s="525"/>
      <c r="AL815" s="525"/>
      <c r="AM815" s="525"/>
      <c r="AN815" s="157"/>
      <c r="AO815" s="157"/>
      <c r="AP815" s="525"/>
      <c r="AQ815" s="525"/>
      <c r="AR815" s="525"/>
      <c r="AS815" s="525"/>
      <c r="AT815" s="525"/>
      <c r="AU815" s="525"/>
      <c r="AV815" s="525"/>
      <c r="AW815" s="525"/>
      <c r="AX815" s="525"/>
      <c r="AY815" s="525"/>
      <c r="AZ815" s="525"/>
      <c r="BA815" s="157"/>
      <c r="BB815" s="157"/>
      <c r="BC815" s="157"/>
      <c r="BD815" s="157"/>
      <c r="BE815" s="157"/>
      <c r="BF815" s="157"/>
      <c r="BG815" s="157"/>
      <c r="BH815" s="157"/>
      <c r="BI815" s="157"/>
      <c r="BJ815" s="157"/>
      <c r="BK815" s="157"/>
      <c r="BL815" s="157"/>
      <c r="BM815" s="157"/>
      <c r="BN815" s="157"/>
      <c r="BO815" s="157"/>
      <c r="BP815" s="493"/>
      <c r="BQ815" s="157"/>
      <c r="BR815" s="494"/>
      <c r="BS815" s="157"/>
      <c r="BT815" s="157"/>
      <c r="BU815" s="157"/>
      <c r="BV815" s="157"/>
      <c r="BW815" s="157"/>
      <c r="BX815" s="157"/>
      <c r="BY815" s="157"/>
      <c r="BZ815" s="157"/>
      <c r="CA815" s="157"/>
      <c r="CB815" s="157"/>
      <c r="CC815" s="157"/>
      <c r="CD815" s="157"/>
      <c r="CE815" s="157"/>
      <c r="CF815" s="157"/>
      <c r="CG815" s="157"/>
      <c r="CH815" s="157"/>
      <c r="CI815" s="157"/>
      <c r="CJ815" s="157"/>
      <c r="CK815" s="157"/>
      <c r="CL815" s="157"/>
      <c r="CM815" s="157"/>
      <c r="CN815" s="157"/>
      <c r="CO815" s="157"/>
      <c r="CP815" s="157"/>
      <c r="CQ815" s="157"/>
      <c r="CR815" s="157"/>
      <c r="CS815" s="157"/>
      <c r="CT815" s="157"/>
      <c r="CU815" s="157"/>
      <c r="CV815" s="157"/>
      <c r="CW815" s="157"/>
      <c r="CX815" s="157"/>
      <c r="CY815" s="157"/>
      <c r="CZ815" s="157"/>
      <c r="DA815" s="157"/>
      <c r="DB815" s="157"/>
      <c r="DC815" s="157"/>
      <c r="DD815" s="539"/>
      <c r="DE815" s="539"/>
      <c r="DF815" s="539"/>
      <c r="DG815" s="539" t="s">
        <v>294</v>
      </c>
      <c r="DH815" s="539"/>
      <c r="DI815" s="539"/>
      <c r="DJ815" s="157"/>
      <c r="DK815" s="157"/>
      <c r="DL815" s="157"/>
      <c r="DM815" s="157"/>
      <c r="DN815" s="157"/>
      <c r="DO815" s="157"/>
      <c r="DP815" s="157"/>
      <c r="DQ815" s="157"/>
      <c r="DR815" s="157"/>
      <c r="DS815" s="157"/>
      <c r="DT815" s="157"/>
      <c r="DU815" s="157"/>
      <c r="DV815" s="157"/>
      <c r="DW815" s="157"/>
      <c r="DX815" s="157"/>
      <c r="DY815" s="157"/>
      <c r="DZ815" s="157"/>
      <c r="EA815" s="157"/>
      <c r="EB815" s="157"/>
      <c r="EC815" s="157"/>
      <c r="ED815" s="157"/>
      <c r="EE815" s="157"/>
    </row>
    <row r="816" spans="1:135" ht="9.75" customHeight="1">
      <c r="A816" s="157"/>
      <c r="B816" s="157"/>
      <c r="C816" s="157"/>
      <c r="D816" s="157"/>
      <c r="E816" s="157"/>
      <c r="F816" s="157"/>
      <c r="G816" s="157"/>
      <c r="H816" s="157"/>
      <c r="I816" s="494"/>
      <c r="J816" s="494"/>
      <c r="K816" s="494"/>
      <c r="L816" s="494"/>
      <c r="M816" s="494"/>
      <c r="N816" s="494"/>
      <c r="O816" s="494"/>
      <c r="P816" s="494"/>
      <c r="Q816" s="494"/>
      <c r="R816" s="494"/>
      <c r="S816" s="494"/>
      <c r="T816" s="494"/>
      <c r="U816" s="494"/>
      <c r="V816" s="494"/>
      <c r="W816" s="494"/>
      <c r="X816" s="494"/>
      <c r="Y816" s="494"/>
      <c r="Z816" s="494"/>
      <c r="AA816" s="494"/>
      <c r="AB816" s="494"/>
      <c r="AH816" s="492"/>
      <c r="AI816" s="157"/>
      <c r="AJ816" s="157"/>
      <c r="AK816" s="525"/>
      <c r="AL816" s="525"/>
      <c r="AM816" s="525"/>
      <c r="AN816" s="157"/>
      <c r="AO816" s="157"/>
      <c r="AP816" s="525"/>
      <c r="AQ816" s="525"/>
      <c r="AR816" s="525"/>
      <c r="AS816" s="525"/>
      <c r="AT816" s="525"/>
      <c r="AU816" s="525"/>
      <c r="AV816" s="525"/>
      <c r="AW816" s="525"/>
      <c r="AX816" s="525"/>
      <c r="AY816" s="525"/>
      <c r="AZ816" s="525"/>
      <c r="BA816" s="157"/>
      <c r="BB816" s="157"/>
      <c r="BC816" s="157"/>
      <c r="BD816" s="157"/>
      <c r="BE816" s="157"/>
      <c r="BF816" s="157"/>
      <c r="BG816" s="157"/>
      <c r="BH816" s="157"/>
      <c r="BI816" s="157"/>
      <c r="BJ816" s="157"/>
      <c r="BK816" s="157"/>
      <c r="BL816" s="157"/>
      <c r="BM816" s="157"/>
      <c r="BN816" s="157"/>
      <c r="BO816" s="157"/>
      <c r="BP816" s="493"/>
      <c r="BQ816" s="157"/>
      <c r="BR816" s="494"/>
      <c r="BS816" s="157"/>
      <c r="BT816" s="157"/>
      <c r="BU816" s="157"/>
      <c r="BV816" s="157"/>
      <c r="BW816" s="157"/>
      <c r="BX816" s="157"/>
      <c r="BY816" s="157"/>
      <c r="BZ816" s="157"/>
      <c r="CA816" s="157"/>
      <c r="CB816" s="157"/>
      <c r="CC816" s="157"/>
      <c r="CD816" s="157"/>
      <c r="CE816" s="157"/>
      <c r="CF816" s="157"/>
      <c r="CG816" s="157"/>
      <c r="CH816" s="157"/>
      <c r="CI816" s="157"/>
      <c r="CJ816" s="157"/>
      <c r="CK816" s="157"/>
      <c r="CL816" s="157"/>
      <c r="CM816" s="157"/>
      <c r="CN816" s="157"/>
      <c r="CO816" s="157"/>
      <c r="CP816" s="157"/>
      <c r="CQ816" s="157"/>
      <c r="CR816" s="157"/>
      <c r="CS816" s="157"/>
      <c r="CT816" s="157"/>
      <c r="CU816" s="157"/>
      <c r="CV816" s="157"/>
      <c r="CW816" s="157"/>
      <c r="CX816" s="157"/>
      <c r="CY816" s="157"/>
      <c r="CZ816" s="157"/>
      <c r="DA816" s="157"/>
      <c r="DB816" s="157"/>
      <c r="DC816" s="157"/>
      <c r="DD816" s="539"/>
      <c r="DE816" s="539"/>
      <c r="DF816" s="539"/>
      <c r="DG816" s="539" t="s">
        <v>297</v>
      </c>
      <c r="DH816" s="539"/>
      <c r="DI816" s="539"/>
      <c r="DJ816" s="157"/>
      <c r="DK816" s="157"/>
      <c r="DL816" s="157"/>
      <c r="DM816" s="157"/>
      <c r="DN816" s="157"/>
      <c r="DO816" s="157"/>
      <c r="DP816" s="157"/>
      <c r="DQ816" s="157"/>
      <c r="DR816" s="157"/>
      <c r="DS816" s="157"/>
      <c r="DT816" s="157"/>
      <c r="DU816" s="157"/>
      <c r="DV816" s="157"/>
      <c r="DW816" s="157"/>
      <c r="DX816" s="157"/>
      <c r="DY816" s="157"/>
      <c r="DZ816" s="157"/>
      <c r="EA816" s="157"/>
      <c r="EB816" s="157"/>
      <c r="EC816" s="157"/>
      <c r="ED816" s="157"/>
      <c r="EE816" s="157"/>
    </row>
    <row r="817" spans="1:135" ht="9.75" customHeight="1">
      <c r="A817" s="157"/>
      <c r="B817" s="157"/>
      <c r="C817" s="157"/>
      <c r="D817" s="157"/>
      <c r="E817" s="157"/>
      <c r="F817" s="157"/>
      <c r="G817" s="157"/>
      <c r="H817" s="157"/>
      <c r="I817" s="494"/>
      <c r="J817" s="494"/>
      <c r="K817" s="494"/>
      <c r="L817" s="494"/>
      <c r="M817" s="494"/>
      <c r="N817" s="494"/>
      <c r="O817" s="494"/>
      <c r="P817" s="494"/>
      <c r="Q817" s="494"/>
      <c r="R817" s="494"/>
      <c r="S817" s="494"/>
      <c r="T817" s="494"/>
      <c r="U817" s="494"/>
      <c r="V817" s="494"/>
      <c r="W817" s="494"/>
      <c r="X817" s="494"/>
      <c r="Y817" s="494"/>
      <c r="Z817" s="494"/>
      <c r="AA817" s="494"/>
      <c r="AB817" s="494"/>
      <c r="AH817" s="492"/>
      <c r="AI817" s="157"/>
      <c r="AJ817" s="157"/>
      <c r="AK817" s="525"/>
      <c r="AL817" s="525"/>
      <c r="AM817" s="525"/>
      <c r="AN817" s="157"/>
      <c r="AO817" s="157"/>
      <c r="AP817" s="525"/>
      <c r="AQ817" s="525"/>
      <c r="AR817" s="525"/>
      <c r="AS817" s="525"/>
      <c r="AT817" s="525"/>
      <c r="AU817" s="525"/>
      <c r="AV817" s="525"/>
      <c r="AW817" s="525"/>
      <c r="AX817" s="525"/>
      <c r="AY817" s="525"/>
      <c r="AZ817" s="525"/>
      <c r="BA817" s="157"/>
      <c r="BB817" s="157"/>
      <c r="BC817" s="157"/>
      <c r="BD817" s="157"/>
      <c r="BE817" s="157"/>
      <c r="BF817" s="157"/>
      <c r="BG817" s="157"/>
      <c r="BH817" s="157"/>
      <c r="BI817" s="157"/>
      <c r="BJ817" s="157"/>
      <c r="BK817" s="157"/>
      <c r="BL817" s="157"/>
      <c r="BM817" s="157"/>
      <c r="BN817" s="157"/>
      <c r="BO817" s="157"/>
      <c r="BP817" s="493"/>
      <c r="BQ817" s="157"/>
      <c r="BR817" s="494"/>
      <c r="BS817" s="157"/>
      <c r="BT817" s="157"/>
      <c r="BU817" s="157"/>
      <c r="BV817" s="157"/>
      <c r="BW817" s="157"/>
      <c r="BX817" s="157"/>
      <c r="BY817" s="157"/>
      <c r="BZ817" s="157"/>
      <c r="CA817" s="157"/>
      <c r="CB817" s="157"/>
      <c r="CC817" s="157"/>
      <c r="CD817" s="157"/>
      <c r="CE817" s="157"/>
      <c r="CF817" s="157"/>
      <c r="CG817" s="157"/>
      <c r="CH817" s="157"/>
      <c r="CI817" s="157"/>
      <c r="CJ817" s="157"/>
      <c r="CK817" s="157"/>
      <c r="CL817" s="157"/>
      <c r="CM817" s="157"/>
      <c r="CN817" s="157"/>
      <c r="CO817" s="157"/>
      <c r="CP817" s="157"/>
      <c r="CQ817" s="157"/>
      <c r="CR817" s="157"/>
      <c r="CS817" s="157"/>
      <c r="CT817" s="157"/>
      <c r="CU817" s="157"/>
      <c r="CV817" s="157"/>
      <c r="CW817" s="157"/>
      <c r="CX817" s="157"/>
      <c r="CY817" s="157"/>
      <c r="CZ817" s="157"/>
      <c r="DA817" s="157"/>
      <c r="DB817" s="157"/>
      <c r="DC817" s="157"/>
      <c r="DD817" s="539"/>
      <c r="DE817" s="539"/>
      <c r="DF817" s="539"/>
      <c r="DG817" s="539"/>
      <c r="DH817" s="539"/>
      <c r="DI817" s="539"/>
      <c r="DJ817" s="157"/>
      <c r="DK817" s="157"/>
      <c r="DL817" s="157"/>
      <c r="DM817" s="157"/>
      <c r="DN817" s="157"/>
      <c r="DO817" s="157"/>
      <c r="DP817" s="157"/>
      <c r="DQ817" s="157"/>
      <c r="DR817" s="157"/>
      <c r="DS817" s="157"/>
      <c r="DT817" s="157"/>
      <c r="DU817" s="157"/>
      <c r="DV817" s="157"/>
      <c r="DW817" s="157"/>
      <c r="DX817" s="157"/>
      <c r="DY817" s="157"/>
      <c r="DZ817" s="157"/>
      <c r="EA817" s="157"/>
      <c r="EB817" s="157"/>
      <c r="EC817" s="157"/>
      <c r="ED817" s="157"/>
      <c r="EE817" s="157"/>
    </row>
    <row r="818" spans="1:135" ht="9.75" customHeight="1">
      <c r="A818" s="157"/>
      <c r="B818" s="157"/>
      <c r="C818" s="157"/>
      <c r="D818" s="157"/>
      <c r="E818" s="157"/>
      <c r="F818" s="157"/>
      <c r="G818" s="157"/>
      <c r="H818" s="157"/>
      <c r="I818" s="494"/>
      <c r="J818" s="494"/>
      <c r="K818" s="494"/>
      <c r="L818" s="494"/>
      <c r="M818" s="494"/>
      <c r="N818" s="494"/>
      <c r="O818" s="494"/>
      <c r="P818" s="494"/>
      <c r="Q818" s="494"/>
      <c r="R818" s="494"/>
      <c r="S818" s="494"/>
      <c r="T818" s="494"/>
      <c r="U818" s="494"/>
      <c r="V818" s="494"/>
      <c r="W818" s="494"/>
      <c r="X818" s="494"/>
      <c r="Y818" s="494"/>
      <c r="Z818" s="494"/>
      <c r="AA818" s="494"/>
      <c r="AB818" s="494"/>
      <c r="AH818" s="492"/>
      <c r="AI818" s="157"/>
      <c r="AJ818" s="157"/>
      <c r="AK818" s="525"/>
      <c r="AL818" s="525"/>
      <c r="AM818" s="525"/>
      <c r="AN818" s="157"/>
      <c r="AO818" s="157"/>
      <c r="AP818" s="525"/>
      <c r="AQ818" s="525"/>
      <c r="AR818" s="525"/>
      <c r="AS818" s="525"/>
      <c r="AT818" s="525"/>
      <c r="AU818" s="525"/>
      <c r="AV818" s="525"/>
      <c r="AW818" s="525"/>
      <c r="AX818" s="525"/>
      <c r="AY818" s="525"/>
      <c r="AZ818" s="525"/>
      <c r="BA818" s="157"/>
      <c r="BB818" s="157"/>
      <c r="BC818" s="157"/>
      <c r="BD818" s="157"/>
      <c r="BE818" s="157"/>
      <c r="BF818" s="157"/>
      <c r="BG818" s="157"/>
      <c r="BH818" s="157"/>
      <c r="BI818" s="157"/>
      <c r="BJ818" s="157"/>
      <c r="BK818" s="157"/>
      <c r="BL818" s="157"/>
      <c r="BM818" s="157"/>
      <c r="BN818" s="157"/>
      <c r="BO818" s="157"/>
      <c r="BP818" s="493"/>
      <c r="BQ818" s="157"/>
      <c r="BR818" s="494"/>
      <c r="BS818" s="157"/>
      <c r="BT818" s="157"/>
      <c r="BU818" s="157"/>
      <c r="BV818" s="157"/>
      <c r="BW818" s="157"/>
      <c r="BX818" s="157"/>
      <c r="BY818" s="157"/>
      <c r="BZ818" s="157"/>
      <c r="CA818" s="157"/>
      <c r="CB818" s="157"/>
      <c r="CC818" s="157"/>
      <c r="CD818" s="157"/>
      <c r="CE818" s="157"/>
      <c r="CF818" s="157"/>
      <c r="CG818" s="157"/>
      <c r="CH818" s="157"/>
      <c r="CI818" s="157"/>
      <c r="CJ818" s="157"/>
      <c r="CK818" s="157"/>
      <c r="CL818" s="157"/>
      <c r="CM818" s="157"/>
      <c r="CN818" s="157"/>
      <c r="CO818" s="157"/>
      <c r="CP818" s="157"/>
      <c r="CQ818" s="157"/>
      <c r="CR818" s="157"/>
      <c r="CS818" s="157"/>
      <c r="CT818" s="157"/>
      <c r="CU818" s="157"/>
      <c r="CV818" s="157"/>
      <c r="CW818" s="157"/>
      <c r="CX818" s="157"/>
      <c r="CY818" s="157"/>
      <c r="CZ818" s="157"/>
      <c r="DA818" s="157"/>
      <c r="DB818" s="157"/>
      <c r="DC818" s="157"/>
      <c r="DD818" s="539"/>
      <c r="DE818" s="539"/>
      <c r="DF818" s="539"/>
      <c r="DG818" s="539"/>
      <c r="DH818" s="539"/>
      <c r="DI818" s="539"/>
      <c r="DJ818" s="157"/>
      <c r="DK818" s="157"/>
      <c r="DL818" s="157"/>
      <c r="DM818" s="157"/>
      <c r="DN818" s="157"/>
      <c r="DO818" s="157"/>
      <c r="DP818" s="157"/>
      <c r="DQ818" s="157"/>
      <c r="DR818" s="157"/>
      <c r="DS818" s="157"/>
      <c r="DT818" s="157"/>
      <c r="DU818" s="157"/>
      <c r="DV818" s="157"/>
      <c r="DW818" s="157"/>
      <c r="DX818" s="157"/>
      <c r="DY818" s="157"/>
      <c r="DZ818" s="157"/>
      <c r="EA818" s="157"/>
      <c r="EB818" s="157"/>
      <c r="EC818" s="157"/>
      <c r="ED818" s="157"/>
      <c r="EE818" s="157"/>
    </row>
    <row r="819" spans="1:135" ht="9.75" customHeight="1">
      <c r="A819" s="157"/>
      <c r="B819" s="157"/>
      <c r="C819" s="157"/>
      <c r="D819" s="157"/>
      <c r="E819" s="157"/>
      <c r="F819" s="157"/>
      <c r="G819" s="157"/>
      <c r="H819" s="157"/>
      <c r="I819" s="494"/>
      <c r="J819" s="494"/>
      <c r="K819" s="494"/>
      <c r="L819" s="494"/>
      <c r="M819" s="494"/>
      <c r="N819" s="494"/>
      <c r="O819" s="494"/>
      <c r="P819" s="494"/>
      <c r="Q819" s="494"/>
      <c r="R819" s="494"/>
      <c r="S819" s="494"/>
      <c r="T819" s="494"/>
      <c r="U819" s="494"/>
      <c r="V819" s="494"/>
      <c r="W819" s="494"/>
      <c r="X819" s="494"/>
      <c r="Y819" s="494"/>
      <c r="Z819" s="494"/>
      <c r="AA819" s="494"/>
      <c r="AB819" s="494"/>
      <c r="AH819" s="492"/>
      <c r="AI819" s="157"/>
      <c r="AJ819" s="157"/>
      <c r="AK819" s="525"/>
      <c r="AL819" s="525"/>
      <c r="AM819" s="525"/>
      <c r="AN819" s="157"/>
      <c r="AO819" s="157"/>
      <c r="AP819" s="525"/>
      <c r="AQ819" s="525"/>
      <c r="AR819" s="525"/>
      <c r="AS819" s="525"/>
      <c r="AT819" s="525"/>
      <c r="AU819" s="525"/>
      <c r="AV819" s="525"/>
      <c r="AW819" s="525"/>
      <c r="AX819" s="525"/>
      <c r="AY819" s="525"/>
      <c r="AZ819" s="525"/>
      <c r="BA819" s="157"/>
      <c r="BB819" s="157"/>
      <c r="BC819" s="157"/>
      <c r="BD819" s="157"/>
      <c r="BE819" s="157"/>
      <c r="BF819" s="157"/>
      <c r="BG819" s="157"/>
      <c r="BH819" s="157"/>
      <c r="BI819" s="157"/>
      <c r="BJ819" s="157"/>
      <c r="BK819" s="157"/>
      <c r="BL819" s="157"/>
      <c r="BM819" s="157"/>
      <c r="BN819" s="157"/>
      <c r="BO819" s="157"/>
      <c r="BP819" s="493"/>
      <c r="BQ819" s="157"/>
      <c r="BR819" s="494"/>
      <c r="BS819" s="157"/>
      <c r="BT819" s="157"/>
      <c r="BU819" s="157"/>
      <c r="BV819" s="157"/>
      <c r="BW819" s="157"/>
      <c r="BX819" s="157"/>
      <c r="BY819" s="157"/>
      <c r="BZ819" s="157"/>
      <c r="CA819" s="157"/>
      <c r="CB819" s="157"/>
      <c r="CC819" s="157"/>
      <c r="CD819" s="157"/>
      <c r="CE819" s="157"/>
      <c r="CF819" s="157"/>
      <c r="CG819" s="157"/>
      <c r="CH819" s="157"/>
      <c r="CI819" s="157"/>
      <c r="CJ819" s="157"/>
      <c r="CK819" s="157"/>
      <c r="CL819" s="157"/>
      <c r="CM819" s="157"/>
      <c r="CN819" s="157"/>
      <c r="CO819" s="157"/>
      <c r="CP819" s="157"/>
      <c r="CQ819" s="157"/>
      <c r="CR819" s="157"/>
      <c r="CS819" s="157"/>
      <c r="CT819" s="157"/>
      <c r="CU819" s="157"/>
      <c r="CV819" s="157"/>
      <c r="CW819" s="157"/>
      <c r="CX819" s="157"/>
      <c r="CY819" s="157"/>
      <c r="CZ819" s="157"/>
      <c r="DA819" s="157"/>
      <c r="DB819" s="157"/>
      <c r="DC819" s="157"/>
      <c r="DD819" s="539"/>
      <c r="DE819" s="539"/>
      <c r="DF819" s="539"/>
      <c r="DG819" s="539"/>
      <c r="DH819" s="539"/>
      <c r="DI819" s="539"/>
      <c r="DJ819" s="157"/>
      <c r="DK819" s="157"/>
      <c r="DL819" s="157"/>
      <c r="DM819" s="157"/>
      <c r="DN819" s="157"/>
      <c r="DO819" s="157"/>
      <c r="DP819" s="157"/>
      <c r="DQ819" s="157"/>
      <c r="DR819" s="157"/>
      <c r="DS819" s="157"/>
      <c r="DT819" s="157"/>
      <c r="DU819" s="157"/>
      <c r="DV819" s="157"/>
      <c r="DW819" s="157"/>
      <c r="DX819" s="157"/>
      <c r="DY819" s="157"/>
      <c r="DZ819" s="157"/>
      <c r="EA819" s="157"/>
      <c r="EB819" s="157"/>
      <c r="EC819" s="157"/>
      <c r="ED819" s="157"/>
      <c r="EE819" s="157"/>
    </row>
    <row r="820" spans="1:135" ht="9.75" customHeight="1">
      <c r="A820" s="157"/>
      <c r="B820" s="157"/>
      <c r="C820" s="157"/>
      <c r="D820" s="157"/>
      <c r="E820" s="157"/>
      <c r="F820" s="157"/>
      <c r="G820" s="157"/>
      <c r="H820" s="157"/>
      <c r="I820" s="494"/>
      <c r="J820" s="494"/>
      <c r="K820" s="494"/>
      <c r="L820" s="494"/>
      <c r="M820" s="494"/>
      <c r="N820" s="494"/>
      <c r="O820" s="494"/>
      <c r="P820" s="494"/>
      <c r="Q820" s="494"/>
      <c r="R820" s="494"/>
      <c r="S820" s="494"/>
      <c r="T820" s="494"/>
      <c r="U820" s="494"/>
      <c r="V820" s="494"/>
      <c r="W820" s="494"/>
      <c r="X820" s="494"/>
      <c r="Y820" s="494"/>
      <c r="Z820" s="494"/>
      <c r="AA820" s="494"/>
      <c r="AB820" s="494"/>
      <c r="AH820" s="492"/>
      <c r="AI820" s="157"/>
      <c r="AJ820" s="157"/>
      <c r="AK820" s="525"/>
      <c r="AL820" s="525"/>
      <c r="AM820" s="525"/>
      <c r="AN820" s="157"/>
      <c r="AO820" s="157"/>
      <c r="AP820" s="525"/>
      <c r="AQ820" s="525"/>
      <c r="AR820" s="525"/>
      <c r="AS820" s="525"/>
      <c r="AT820" s="525"/>
      <c r="AU820" s="525"/>
      <c r="AV820" s="525"/>
      <c r="AW820" s="525"/>
      <c r="AX820" s="525"/>
      <c r="AY820" s="525"/>
      <c r="AZ820" s="525"/>
      <c r="BA820" s="157"/>
      <c r="BB820" s="157"/>
      <c r="BC820" s="157"/>
      <c r="BD820" s="157"/>
      <c r="BE820" s="157"/>
      <c r="BF820" s="157"/>
      <c r="BG820" s="157"/>
      <c r="BH820" s="157"/>
      <c r="BI820" s="157"/>
      <c r="BJ820" s="157"/>
      <c r="BK820" s="157"/>
      <c r="BL820" s="157"/>
      <c r="BM820" s="157"/>
      <c r="BN820" s="157"/>
      <c r="BO820" s="157"/>
      <c r="BP820" s="493"/>
      <c r="BQ820" s="157"/>
      <c r="BR820" s="494"/>
      <c r="BS820" s="157"/>
      <c r="BT820" s="157"/>
      <c r="BU820" s="157"/>
      <c r="BV820" s="157"/>
      <c r="BW820" s="157"/>
      <c r="BX820" s="157"/>
      <c r="BY820" s="157"/>
      <c r="BZ820" s="157"/>
      <c r="CA820" s="157"/>
      <c r="CB820" s="157"/>
      <c r="CC820" s="157"/>
      <c r="CD820" s="157"/>
      <c r="CE820" s="157"/>
      <c r="CF820" s="157"/>
      <c r="CG820" s="157"/>
      <c r="CH820" s="157"/>
      <c r="CI820" s="157"/>
      <c r="CJ820" s="157"/>
      <c r="CK820" s="157"/>
      <c r="CL820" s="157"/>
      <c r="CM820" s="157"/>
      <c r="CN820" s="157"/>
      <c r="CO820" s="157"/>
      <c r="CP820" s="157"/>
      <c r="CQ820" s="157"/>
      <c r="CR820" s="157"/>
      <c r="CS820" s="157"/>
      <c r="CT820" s="157"/>
      <c r="CU820" s="157"/>
      <c r="CV820" s="157"/>
      <c r="CW820" s="157"/>
      <c r="CX820" s="157"/>
      <c r="CY820" s="157"/>
      <c r="CZ820" s="157"/>
      <c r="DA820" s="157"/>
      <c r="DB820" s="157"/>
      <c r="DC820" s="157"/>
      <c r="DD820" s="539"/>
      <c r="DE820" s="539"/>
      <c r="DF820" s="539"/>
      <c r="DG820" s="539"/>
      <c r="DH820" s="539"/>
      <c r="DI820" s="539"/>
      <c r="DJ820" s="157"/>
      <c r="DK820" s="157"/>
      <c r="DL820" s="157"/>
      <c r="DM820" s="157"/>
      <c r="DN820" s="157"/>
      <c r="DO820" s="157"/>
      <c r="DP820" s="157"/>
      <c r="DQ820" s="157"/>
      <c r="DR820" s="157"/>
      <c r="DS820" s="157"/>
      <c r="DT820" s="157"/>
      <c r="DU820" s="157"/>
      <c r="DV820" s="157"/>
      <c r="DW820" s="157"/>
      <c r="DX820" s="157"/>
      <c r="DY820" s="157"/>
      <c r="DZ820" s="157"/>
      <c r="EA820" s="157"/>
      <c r="EB820" s="157"/>
      <c r="EC820" s="157"/>
      <c r="ED820" s="157"/>
      <c r="EE820" s="157"/>
    </row>
    <row r="821" spans="1:135" ht="9.75" customHeight="1">
      <c r="A821" s="157"/>
      <c r="B821" s="157"/>
      <c r="C821" s="157"/>
      <c r="D821" s="157"/>
      <c r="E821" s="157"/>
      <c r="F821" s="157"/>
      <c r="G821" s="157"/>
      <c r="H821" s="157"/>
      <c r="I821" s="494"/>
      <c r="J821" s="494"/>
      <c r="K821" s="494"/>
      <c r="L821" s="494"/>
      <c r="M821" s="494"/>
      <c r="N821" s="494"/>
      <c r="O821" s="494"/>
      <c r="P821" s="494"/>
      <c r="Q821" s="494"/>
      <c r="R821" s="494"/>
      <c r="S821" s="494"/>
      <c r="T821" s="494"/>
      <c r="U821" s="494"/>
      <c r="V821" s="494"/>
      <c r="W821" s="494"/>
      <c r="X821" s="494"/>
      <c r="Y821" s="494"/>
      <c r="Z821" s="494"/>
      <c r="AA821" s="494"/>
      <c r="AB821" s="494"/>
      <c r="AH821" s="492"/>
      <c r="AI821" s="157"/>
      <c r="AJ821" s="157"/>
      <c r="AK821" s="525"/>
      <c r="AL821" s="525"/>
      <c r="AM821" s="525"/>
      <c r="AN821" s="157"/>
      <c r="AO821" s="157"/>
      <c r="AP821" s="525"/>
      <c r="AQ821" s="525"/>
      <c r="AR821" s="525"/>
      <c r="AS821" s="525"/>
      <c r="AT821" s="525"/>
      <c r="AU821" s="525"/>
      <c r="AV821" s="525"/>
      <c r="AW821" s="525"/>
      <c r="AX821" s="525"/>
      <c r="AY821" s="525"/>
      <c r="AZ821" s="525"/>
      <c r="BA821" s="157"/>
      <c r="BB821" s="157"/>
      <c r="BC821" s="157"/>
      <c r="BD821" s="157"/>
      <c r="BE821" s="157"/>
      <c r="BF821" s="157"/>
      <c r="BG821" s="157"/>
      <c r="BH821" s="157"/>
      <c r="BI821" s="157"/>
      <c r="BJ821" s="157"/>
      <c r="BK821" s="157"/>
      <c r="BL821" s="157"/>
      <c r="BM821" s="157"/>
      <c r="BN821" s="157"/>
      <c r="BO821" s="157"/>
      <c r="BP821" s="493"/>
      <c r="BQ821" s="157"/>
      <c r="BR821" s="494"/>
      <c r="BS821" s="157"/>
      <c r="BT821" s="157"/>
      <c r="BU821" s="157"/>
      <c r="BV821" s="157"/>
      <c r="BW821" s="157"/>
      <c r="BX821" s="157"/>
      <c r="BY821" s="157"/>
      <c r="BZ821" s="157"/>
      <c r="CA821" s="157"/>
      <c r="CB821" s="157"/>
      <c r="CC821" s="157"/>
      <c r="CD821" s="157"/>
      <c r="CE821" s="157"/>
      <c r="CF821" s="157"/>
      <c r="CG821" s="157"/>
      <c r="CH821" s="157"/>
      <c r="CI821" s="157"/>
      <c r="CJ821" s="157"/>
      <c r="CK821" s="157"/>
      <c r="CL821" s="157"/>
      <c r="CM821" s="157"/>
      <c r="CN821" s="157"/>
      <c r="CO821" s="157"/>
      <c r="CP821" s="157"/>
      <c r="CQ821" s="157"/>
      <c r="CR821" s="157"/>
      <c r="CS821" s="157"/>
      <c r="CT821" s="157"/>
      <c r="CU821" s="157"/>
      <c r="CV821" s="157"/>
      <c r="CW821" s="157"/>
      <c r="CX821" s="157"/>
      <c r="CY821" s="157"/>
      <c r="CZ821" s="157"/>
      <c r="DA821" s="157"/>
      <c r="DB821" s="157"/>
      <c r="DC821" s="157"/>
      <c r="DD821" s="539"/>
      <c r="DE821" s="539"/>
      <c r="DF821" s="539"/>
      <c r="DG821" s="539"/>
      <c r="DH821" s="539"/>
      <c r="DI821" s="539"/>
      <c r="DJ821" s="157"/>
      <c r="DK821" s="157"/>
      <c r="DL821" s="157"/>
      <c r="DM821" s="157"/>
      <c r="DN821" s="157"/>
      <c r="DO821" s="157"/>
      <c r="DP821" s="157"/>
      <c r="DQ821" s="157"/>
      <c r="DR821" s="157"/>
      <c r="DS821" s="157"/>
      <c r="DT821" s="157"/>
      <c r="DU821" s="157"/>
      <c r="DV821" s="157"/>
      <c r="DW821" s="157"/>
      <c r="DX821" s="157"/>
      <c r="DY821" s="157"/>
      <c r="DZ821" s="157"/>
      <c r="EA821" s="157"/>
      <c r="EB821" s="157"/>
      <c r="EC821" s="157"/>
      <c r="ED821" s="157"/>
      <c r="EE821" s="157"/>
    </row>
    <row r="822" spans="1:135" ht="9.75" customHeight="1">
      <c r="A822" s="157"/>
      <c r="B822" s="157"/>
      <c r="C822" s="157"/>
      <c r="D822" s="157"/>
      <c r="E822" s="157"/>
      <c r="F822" s="157"/>
      <c r="G822" s="157"/>
      <c r="H822" s="157"/>
      <c r="I822" s="494"/>
      <c r="J822" s="494"/>
      <c r="K822" s="494"/>
      <c r="L822" s="494"/>
      <c r="M822" s="494"/>
      <c r="N822" s="494"/>
      <c r="O822" s="494"/>
      <c r="P822" s="494"/>
      <c r="Q822" s="494"/>
      <c r="R822" s="494"/>
      <c r="S822" s="494"/>
      <c r="T822" s="494"/>
      <c r="U822" s="494"/>
      <c r="V822" s="494"/>
      <c r="W822" s="494"/>
      <c r="X822" s="494"/>
      <c r="Y822" s="494"/>
      <c r="Z822" s="494"/>
      <c r="AA822" s="494"/>
      <c r="AB822" s="494"/>
      <c r="AH822" s="492"/>
      <c r="AI822" s="157"/>
      <c r="AJ822" s="157"/>
      <c r="AK822" s="525"/>
      <c r="AL822" s="525"/>
      <c r="AM822" s="525"/>
      <c r="AN822" s="157"/>
      <c r="AO822" s="157"/>
      <c r="AP822" s="525"/>
      <c r="AQ822" s="525"/>
      <c r="AR822" s="525"/>
      <c r="AS822" s="525"/>
      <c r="AT822" s="525"/>
      <c r="AU822" s="525"/>
      <c r="AV822" s="525"/>
      <c r="AW822" s="525"/>
      <c r="AX822" s="525"/>
      <c r="AY822" s="525"/>
      <c r="AZ822" s="525"/>
      <c r="BA822" s="157"/>
      <c r="BB822" s="157"/>
      <c r="BC822" s="157"/>
      <c r="BD822" s="157"/>
      <c r="BE822" s="157"/>
      <c r="BF822" s="157"/>
      <c r="BG822" s="157"/>
      <c r="BH822" s="157"/>
      <c r="BI822" s="157"/>
      <c r="BJ822" s="157"/>
      <c r="BK822" s="157"/>
      <c r="BL822" s="157"/>
      <c r="BM822" s="157"/>
      <c r="BN822" s="157"/>
      <c r="BO822" s="157"/>
      <c r="BP822" s="493"/>
      <c r="BQ822" s="157"/>
      <c r="BR822" s="494"/>
      <c r="BS822" s="157"/>
      <c r="BT822" s="157"/>
      <c r="BU822" s="157"/>
      <c r="BV822" s="157"/>
      <c r="BW822" s="157"/>
      <c r="BX822" s="157"/>
      <c r="BY822" s="157"/>
      <c r="BZ822" s="157"/>
      <c r="CA822" s="157"/>
      <c r="CB822" s="157"/>
      <c r="CC822" s="157"/>
      <c r="CD822" s="157"/>
      <c r="CE822" s="157"/>
      <c r="CF822" s="157"/>
      <c r="CG822" s="157"/>
      <c r="CH822" s="157"/>
      <c r="CI822" s="157"/>
      <c r="CJ822" s="157"/>
      <c r="CK822" s="157"/>
      <c r="CL822" s="157"/>
      <c r="CM822" s="157"/>
      <c r="CN822" s="157"/>
      <c r="CO822" s="157"/>
      <c r="CP822" s="157"/>
      <c r="CQ822" s="157"/>
      <c r="CR822" s="157"/>
      <c r="CS822" s="157"/>
      <c r="CT822" s="157"/>
      <c r="CU822" s="157"/>
      <c r="CV822" s="157"/>
      <c r="CW822" s="157"/>
      <c r="CX822" s="157"/>
      <c r="CY822" s="157"/>
      <c r="CZ822" s="157"/>
      <c r="DA822" s="157"/>
      <c r="DB822" s="157"/>
      <c r="DC822" s="157"/>
      <c r="DD822" s="539"/>
      <c r="DE822" s="539"/>
      <c r="DF822" s="539"/>
      <c r="DG822" s="539"/>
      <c r="DH822" s="539"/>
      <c r="DI822" s="539" t="s">
        <v>293</v>
      </c>
      <c r="DJ822" s="157"/>
      <c r="DK822" s="157"/>
      <c r="DL822" s="157"/>
      <c r="DM822" s="157"/>
      <c r="DN822" s="157"/>
      <c r="DO822" s="157"/>
      <c r="DP822" s="157"/>
      <c r="DQ822" s="157"/>
      <c r="DR822" s="157"/>
      <c r="DS822" s="157"/>
      <c r="DT822" s="157"/>
      <c r="DU822" s="157"/>
      <c r="DV822" s="157"/>
      <c r="DW822" s="157"/>
      <c r="DX822" s="157"/>
      <c r="DY822" s="157"/>
      <c r="DZ822" s="157"/>
      <c r="EA822" s="157"/>
      <c r="EB822" s="157"/>
      <c r="EC822" s="157"/>
      <c r="ED822" s="157"/>
      <c r="EE822" s="157"/>
    </row>
    <row r="823" spans="1:135" ht="9.75" customHeight="1">
      <c r="A823" s="157"/>
      <c r="B823" s="157"/>
      <c r="C823" s="157"/>
      <c r="D823" s="157"/>
      <c r="E823" s="157"/>
      <c r="F823" s="157"/>
      <c r="G823" s="157"/>
      <c r="H823" s="157"/>
      <c r="I823" s="494"/>
      <c r="J823" s="494"/>
      <c r="K823" s="494"/>
      <c r="L823" s="494"/>
      <c r="M823" s="494"/>
      <c r="N823" s="494"/>
      <c r="O823" s="494"/>
      <c r="P823" s="494"/>
      <c r="Q823" s="494"/>
      <c r="R823" s="494"/>
      <c r="S823" s="494"/>
      <c r="T823" s="494"/>
      <c r="U823" s="494"/>
      <c r="V823" s="494"/>
      <c r="W823" s="494"/>
      <c r="X823" s="494"/>
      <c r="Y823" s="494"/>
      <c r="Z823" s="494"/>
      <c r="AA823" s="494"/>
      <c r="AB823" s="494"/>
      <c r="AH823" s="492"/>
      <c r="AI823" s="157"/>
      <c r="AJ823" s="157"/>
      <c r="AK823" s="525"/>
      <c r="AL823" s="525"/>
      <c r="AM823" s="525"/>
      <c r="AN823" s="157"/>
      <c r="AO823" s="157"/>
      <c r="AP823" s="525"/>
      <c r="AQ823" s="525"/>
      <c r="AR823" s="525"/>
      <c r="AS823" s="525"/>
      <c r="AT823" s="525"/>
      <c r="AU823" s="525"/>
      <c r="AV823" s="525"/>
      <c r="AW823" s="525"/>
      <c r="AX823" s="525"/>
      <c r="AY823" s="525"/>
      <c r="AZ823" s="525"/>
      <c r="BA823" s="157"/>
      <c r="BB823" s="157"/>
      <c r="BC823" s="157"/>
      <c r="BD823" s="157"/>
      <c r="BE823" s="157"/>
      <c r="BF823" s="157"/>
      <c r="BG823" s="157"/>
      <c r="BH823" s="157"/>
      <c r="BI823" s="157"/>
      <c r="BJ823" s="157"/>
      <c r="BK823" s="157"/>
      <c r="BL823" s="157"/>
      <c r="BM823" s="157"/>
      <c r="BN823" s="157"/>
      <c r="BO823" s="157"/>
      <c r="BP823" s="493"/>
      <c r="BQ823" s="157"/>
      <c r="BR823" s="494"/>
      <c r="BS823" s="157"/>
      <c r="BT823" s="157"/>
      <c r="BU823" s="157"/>
      <c r="BV823" s="157"/>
      <c r="BW823" s="157"/>
      <c r="BX823" s="157"/>
      <c r="BY823" s="157"/>
      <c r="BZ823" s="157"/>
      <c r="CA823" s="157"/>
      <c r="CB823" s="157"/>
      <c r="CC823" s="157"/>
      <c r="CD823" s="157"/>
      <c r="CE823" s="157"/>
      <c r="CF823" s="157"/>
      <c r="CG823" s="157"/>
      <c r="CH823" s="157"/>
      <c r="CI823" s="157"/>
      <c r="CJ823" s="157"/>
      <c r="CK823" s="157"/>
      <c r="CL823" s="157"/>
      <c r="CM823" s="157"/>
      <c r="CN823" s="157"/>
      <c r="CO823" s="157"/>
      <c r="CP823" s="157"/>
      <c r="CQ823" s="157"/>
      <c r="CR823" s="157"/>
      <c r="CS823" s="157"/>
      <c r="CT823" s="157"/>
      <c r="CU823" s="157"/>
      <c r="CV823" s="157"/>
      <c r="CW823" s="157"/>
      <c r="CX823" s="157"/>
      <c r="CY823" s="157"/>
      <c r="CZ823" s="157"/>
      <c r="DA823" s="157"/>
      <c r="DB823" s="157"/>
      <c r="DC823" s="157"/>
      <c r="DD823" s="157"/>
      <c r="DE823" s="157"/>
      <c r="DF823" s="157"/>
      <c r="DG823" s="157"/>
      <c r="DH823" s="157"/>
      <c r="DI823" s="539" t="s">
        <v>340</v>
      </c>
      <c r="DJ823" s="539"/>
      <c r="DK823" s="539"/>
      <c r="DL823" s="539"/>
      <c r="DM823" s="539"/>
      <c r="DN823" s="157"/>
      <c r="DO823" s="157"/>
      <c r="DP823" s="157"/>
      <c r="DQ823" s="157"/>
      <c r="DR823" s="157"/>
      <c r="DS823" s="157"/>
      <c r="DT823" s="157"/>
      <c r="DU823" s="157"/>
      <c r="DV823" s="157"/>
      <c r="DW823" s="157"/>
      <c r="DX823" s="157"/>
      <c r="DY823" s="157"/>
      <c r="DZ823" s="157"/>
      <c r="EA823" s="157"/>
      <c r="EB823" s="157"/>
      <c r="EC823" s="157"/>
      <c r="ED823" s="157"/>
      <c r="EE823" s="157"/>
    </row>
    <row r="824" spans="1:135" ht="9.75" customHeight="1">
      <c r="A824" s="157"/>
      <c r="B824" s="157"/>
      <c r="C824" s="157"/>
      <c r="D824" s="157"/>
      <c r="E824" s="157"/>
      <c r="F824" s="157"/>
      <c r="G824" s="157"/>
      <c r="H824" s="157"/>
      <c r="I824" s="494"/>
      <c r="J824" s="494"/>
      <c r="K824" s="494"/>
      <c r="L824" s="494"/>
      <c r="M824" s="494"/>
      <c r="N824" s="494"/>
      <c r="O824" s="494"/>
      <c r="P824" s="494"/>
      <c r="Q824" s="494"/>
      <c r="R824" s="494"/>
      <c r="S824" s="494"/>
      <c r="T824" s="494"/>
      <c r="U824" s="494"/>
      <c r="V824" s="494"/>
      <c r="W824" s="494"/>
      <c r="X824" s="494"/>
      <c r="Y824" s="494"/>
      <c r="Z824" s="494"/>
      <c r="AA824" s="494"/>
      <c r="AB824" s="494"/>
      <c r="AH824" s="492"/>
      <c r="AI824" s="157"/>
      <c r="AJ824" s="157"/>
      <c r="AK824" s="525"/>
      <c r="AL824" s="525"/>
      <c r="AM824" s="525"/>
      <c r="AN824" s="157"/>
      <c r="AO824" s="157"/>
      <c r="AP824" s="525"/>
      <c r="AQ824" s="525"/>
      <c r="AR824" s="525"/>
      <c r="AS824" s="525"/>
      <c r="AT824" s="525"/>
      <c r="AU824" s="525"/>
      <c r="AV824" s="525"/>
      <c r="AW824" s="525"/>
      <c r="AX824" s="525"/>
      <c r="AY824" s="525"/>
      <c r="AZ824" s="525"/>
      <c r="BA824" s="157"/>
      <c r="BB824" s="157"/>
      <c r="BC824" s="157"/>
      <c r="BD824" s="157"/>
      <c r="BE824" s="157"/>
      <c r="BF824" s="157"/>
      <c r="BG824" s="157"/>
      <c r="BH824" s="157"/>
      <c r="BI824" s="157"/>
      <c r="BJ824" s="157"/>
      <c r="BK824" s="157"/>
      <c r="BL824" s="157"/>
      <c r="BM824" s="157"/>
      <c r="BN824" s="157"/>
      <c r="BO824" s="157"/>
      <c r="BP824" s="493"/>
      <c r="BQ824" s="157"/>
      <c r="BR824" s="494"/>
      <c r="BS824" s="157"/>
      <c r="BT824" s="157"/>
      <c r="BU824" s="157"/>
      <c r="BV824" s="157"/>
      <c r="BW824" s="157"/>
      <c r="BX824" s="157"/>
      <c r="BY824" s="157"/>
      <c r="BZ824" s="157"/>
      <c r="CA824" s="157"/>
      <c r="CB824" s="157"/>
      <c r="CC824" s="157"/>
      <c r="CD824" s="157"/>
      <c r="CE824" s="157"/>
      <c r="CF824" s="157"/>
      <c r="CG824" s="157"/>
      <c r="CH824" s="157"/>
      <c r="CI824" s="157"/>
      <c r="CJ824" s="157"/>
      <c r="CK824" s="157"/>
      <c r="CL824" s="157"/>
      <c r="CM824" s="157"/>
      <c r="CN824" s="157"/>
      <c r="CO824" s="157"/>
      <c r="CP824" s="157"/>
      <c r="CQ824" s="157"/>
      <c r="CR824" s="157"/>
      <c r="CS824" s="157"/>
      <c r="CT824" s="157"/>
      <c r="CU824" s="157"/>
      <c r="CV824" s="157"/>
      <c r="CW824" s="157"/>
      <c r="CX824" s="157"/>
      <c r="CY824" s="157"/>
      <c r="CZ824" s="157"/>
      <c r="DA824" s="157"/>
      <c r="DB824" s="157"/>
      <c r="DC824" s="157"/>
      <c r="DD824" s="157"/>
      <c r="DE824" s="157"/>
      <c r="DF824" s="157"/>
      <c r="DG824" s="157"/>
      <c r="DH824" s="157"/>
      <c r="DI824" s="539" t="s">
        <v>552</v>
      </c>
      <c r="DJ824" s="539"/>
      <c r="DK824" s="539"/>
      <c r="DL824" s="539"/>
      <c r="DM824" s="539"/>
      <c r="DN824" s="157"/>
      <c r="DO824" s="157"/>
      <c r="DP824" s="157"/>
      <c r="DQ824" s="157"/>
      <c r="DR824" s="157"/>
      <c r="DS824" s="157"/>
      <c r="DT824" s="157"/>
      <c r="DU824" s="157"/>
      <c r="DV824" s="157"/>
      <c r="DW824" s="157"/>
      <c r="DX824" s="157"/>
      <c r="DY824" s="157"/>
      <c r="DZ824" s="157"/>
      <c r="EA824" s="157"/>
      <c r="EB824" s="157"/>
      <c r="EC824" s="157"/>
      <c r="ED824" s="157"/>
      <c r="EE824" s="157"/>
    </row>
    <row r="825" spans="1:135" ht="9.75" customHeight="1">
      <c r="A825" s="157"/>
      <c r="B825" s="157"/>
      <c r="C825" s="157"/>
      <c r="D825" s="157"/>
      <c r="E825" s="157"/>
      <c r="F825" s="157"/>
      <c r="G825" s="157"/>
      <c r="H825" s="157"/>
      <c r="I825" s="494"/>
      <c r="J825" s="494"/>
      <c r="K825" s="494"/>
      <c r="L825" s="494"/>
      <c r="M825" s="494"/>
      <c r="N825" s="494"/>
      <c r="O825" s="494"/>
      <c r="P825" s="494"/>
      <c r="Q825" s="494"/>
      <c r="R825" s="494"/>
      <c r="S825" s="494"/>
      <c r="T825" s="494"/>
      <c r="U825" s="494"/>
      <c r="V825" s="494"/>
      <c r="W825" s="494"/>
      <c r="X825" s="494"/>
      <c r="Y825" s="494"/>
      <c r="Z825" s="494"/>
      <c r="AA825" s="494"/>
      <c r="AB825" s="494"/>
      <c r="AH825" s="492"/>
      <c r="AI825" s="157"/>
      <c r="AJ825" s="157"/>
      <c r="AK825" s="525"/>
      <c r="AL825" s="525"/>
      <c r="AM825" s="525"/>
      <c r="AN825" s="157"/>
      <c r="AO825" s="157"/>
      <c r="AP825" s="525"/>
      <c r="AQ825" s="525"/>
      <c r="AR825" s="525"/>
      <c r="AS825" s="525"/>
      <c r="AT825" s="525"/>
      <c r="AU825" s="525"/>
      <c r="AV825" s="525"/>
      <c r="AW825" s="525"/>
      <c r="AX825" s="525"/>
      <c r="AY825" s="525"/>
      <c r="AZ825" s="525"/>
      <c r="BA825" s="157"/>
      <c r="BB825" s="157"/>
      <c r="BC825" s="157"/>
      <c r="BD825" s="157"/>
      <c r="BE825" s="157"/>
      <c r="BF825" s="157"/>
      <c r="BG825" s="157"/>
      <c r="BH825" s="157"/>
      <c r="BI825" s="157"/>
      <c r="BJ825" s="157"/>
      <c r="BK825" s="157"/>
      <c r="BL825" s="157"/>
      <c r="BM825" s="157"/>
      <c r="BN825" s="157"/>
      <c r="BO825" s="157"/>
      <c r="BP825" s="493"/>
      <c r="BQ825" s="157"/>
      <c r="BR825" s="494"/>
      <c r="BS825" s="157"/>
      <c r="BT825" s="157"/>
      <c r="BU825" s="157"/>
      <c r="BV825" s="157"/>
      <c r="BW825" s="157"/>
      <c r="BX825" s="157"/>
      <c r="BY825" s="157"/>
      <c r="BZ825" s="157"/>
      <c r="CA825" s="157"/>
      <c r="CB825" s="157"/>
      <c r="CC825" s="157"/>
      <c r="CD825" s="157"/>
      <c r="CE825" s="157"/>
      <c r="CF825" s="157"/>
      <c r="CG825" s="157"/>
      <c r="CH825" s="157"/>
      <c r="CI825" s="157"/>
      <c r="CJ825" s="157"/>
      <c r="CK825" s="157"/>
      <c r="CL825" s="157"/>
      <c r="CM825" s="157"/>
      <c r="CN825" s="157"/>
      <c r="CO825" s="157"/>
      <c r="CP825" s="157"/>
      <c r="CQ825" s="157"/>
      <c r="CR825" s="157"/>
      <c r="CS825" s="157"/>
      <c r="CT825" s="157"/>
      <c r="CU825" s="157"/>
      <c r="CV825" s="157"/>
      <c r="CW825" s="157"/>
      <c r="CX825" s="157"/>
      <c r="CY825" s="157"/>
      <c r="CZ825" s="157"/>
      <c r="DA825" s="157"/>
      <c r="DB825" s="157"/>
      <c r="DC825" s="157"/>
      <c r="DD825" s="157"/>
      <c r="DE825" s="157"/>
      <c r="DF825" s="157"/>
      <c r="DG825" s="157"/>
      <c r="DH825" s="157"/>
      <c r="DI825" s="539"/>
      <c r="DJ825" s="539"/>
      <c r="DK825" s="539"/>
      <c r="DL825" s="539"/>
      <c r="DM825" s="539"/>
      <c r="DN825" s="157"/>
      <c r="DO825" s="157"/>
      <c r="DP825" s="157"/>
      <c r="DQ825" s="157"/>
      <c r="DR825" s="157"/>
      <c r="DS825" s="157"/>
      <c r="DT825" s="157"/>
      <c r="DU825" s="157"/>
      <c r="DV825" s="157"/>
      <c r="DW825" s="157"/>
      <c r="DX825" s="157"/>
      <c r="DY825" s="157"/>
      <c r="DZ825" s="157"/>
      <c r="EA825" s="157"/>
      <c r="EB825" s="157"/>
      <c r="EC825" s="157"/>
      <c r="ED825" s="157"/>
      <c r="EE825" s="157"/>
    </row>
    <row r="826" spans="1:135" ht="9.75" customHeight="1">
      <c r="A826" s="157"/>
      <c r="B826" s="157"/>
      <c r="C826" s="157"/>
      <c r="D826" s="157"/>
      <c r="E826" s="157"/>
      <c r="F826" s="157"/>
      <c r="G826" s="157"/>
      <c r="H826" s="157"/>
      <c r="I826" s="494"/>
      <c r="J826" s="494"/>
      <c r="K826" s="494"/>
      <c r="L826" s="494"/>
      <c r="M826" s="494"/>
      <c r="N826" s="494"/>
      <c r="O826" s="494"/>
      <c r="P826" s="494"/>
      <c r="Q826" s="494"/>
      <c r="R826" s="494"/>
      <c r="S826" s="494"/>
      <c r="T826" s="494"/>
      <c r="U826" s="494"/>
      <c r="V826" s="494"/>
      <c r="W826" s="494"/>
      <c r="X826" s="494"/>
      <c r="Y826" s="494"/>
      <c r="Z826" s="494"/>
      <c r="AA826" s="494"/>
      <c r="AB826" s="494"/>
      <c r="AH826" s="492"/>
      <c r="AI826" s="157"/>
      <c r="AJ826" s="157"/>
      <c r="AK826" s="525"/>
      <c r="AL826" s="525"/>
      <c r="AM826" s="525"/>
      <c r="AN826" s="157"/>
      <c r="AO826" s="157"/>
      <c r="AP826" s="525"/>
      <c r="AQ826" s="525"/>
      <c r="AR826" s="525"/>
      <c r="AS826" s="525"/>
      <c r="AT826" s="525"/>
      <c r="AU826" s="525"/>
      <c r="AV826" s="525"/>
      <c r="AW826" s="525"/>
      <c r="AX826" s="525"/>
      <c r="AY826" s="525"/>
      <c r="AZ826" s="525"/>
      <c r="BA826" s="157"/>
      <c r="BB826" s="157"/>
      <c r="BC826" s="157"/>
      <c r="BD826" s="157"/>
      <c r="BE826" s="157"/>
      <c r="BF826" s="157"/>
      <c r="BG826" s="157"/>
      <c r="BH826" s="157"/>
      <c r="BI826" s="157"/>
      <c r="BJ826" s="157"/>
      <c r="BK826" s="157"/>
      <c r="BL826" s="157"/>
      <c r="BM826" s="157"/>
      <c r="BN826" s="157"/>
      <c r="BO826" s="157"/>
      <c r="BP826" s="493"/>
      <c r="BQ826" s="157"/>
      <c r="BR826" s="494"/>
      <c r="BS826" s="157"/>
      <c r="BT826" s="157"/>
      <c r="BU826" s="157"/>
      <c r="BV826" s="157"/>
      <c r="BW826" s="157"/>
      <c r="BX826" s="157"/>
      <c r="BY826" s="157"/>
      <c r="BZ826" s="157"/>
      <c r="CA826" s="157"/>
      <c r="CB826" s="157"/>
      <c r="CC826" s="157"/>
      <c r="CD826" s="157"/>
      <c r="CE826" s="157"/>
      <c r="CF826" s="157"/>
      <c r="CG826" s="157"/>
      <c r="CH826" s="157"/>
      <c r="CI826" s="157"/>
      <c r="CJ826" s="157"/>
      <c r="CK826" s="157"/>
      <c r="CL826" s="157"/>
      <c r="CM826" s="157"/>
      <c r="CN826" s="157"/>
      <c r="CO826" s="157"/>
      <c r="CP826" s="157"/>
      <c r="CQ826" s="157"/>
      <c r="CR826" s="157"/>
      <c r="CS826" s="157"/>
      <c r="CT826" s="157"/>
      <c r="CU826" s="157"/>
      <c r="CV826" s="157"/>
      <c r="CW826" s="157"/>
      <c r="CX826" s="157"/>
      <c r="CY826" s="157"/>
      <c r="CZ826" s="157"/>
      <c r="DA826" s="157"/>
      <c r="DB826" s="157"/>
      <c r="DC826" s="157"/>
      <c r="DD826" s="157"/>
      <c r="DE826" s="157"/>
      <c r="DF826" s="157"/>
      <c r="DG826" s="157"/>
      <c r="DH826" s="157"/>
      <c r="DI826" s="539"/>
      <c r="DJ826" s="539"/>
      <c r="DK826" s="539"/>
      <c r="DL826" s="539"/>
      <c r="DM826" s="539"/>
      <c r="DN826" s="157"/>
      <c r="DO826" s="157"/>
      <c r="DP826" s="157"/>
      <c r="DQ826" s="157"/>
      <c r="DR826" s="157"/>
      <c r="DS826" s="157"/>
      <c r="DT826" s="157"/>
      <c r="DU826" s="157"/>
      <c r="DV826" s="157"/>
      <c r="DW826" s="157"/>
      <c r="DX826" s="157"/>
      <c r="DY826" s="157"/>
      <c r="DZ826" s="157"/>
      <c r="EA826" s="157"/>
      <c r="EB826" s="157"/>
      <c r="EC826" s="157"/>
      <c r="ED826" s="157"/>
      <c r="EE826" s="157"/>
    </row>
    <row r="827" spans="1:135" ht="9.75" customHeight="1">
      <c r="A827" s="157"/>
      <c r="B827" s="157"/>
      <c r="C827" s="157"/>
      <c r="D827" s="157"/>
      <c r="E827" s="157"/>
      <c r="F827" s="157"/>
      <c r="G827" s="157"/>
      <c r="H827" s="157"/>
      <c r="I827" s="494"/>
      <c r="J827" s="494"/>
      <c r="K827" s="494"/>
      <c r="L827" s="494"/>
      <c r="M827" s="494"/>
      <c r="N827" s="494"/>
      <c r="O827" s="494"/>
      <c r="P827" s="494"/>
      <c r="Q827" s="494"/>
      <c r="R827" s="494"/>
      <c r="S827" s="494"/>
      <c r="T827" s="494"/>
      <c r="U827" s="494"/>
      <c r="V827" s="494"/>
      <c r="W827" s="494"/>
      <c r="X827" s="494"/>
      <c r="Y827" s="494"/>
      <c r="Z827" s="494"/>
      <c r="AA827" s="494"/>
      <c r="AB827" s="494"/>
      <c r="AH827" s="492"/>
      <c r="AI827" s="157"/>
      <c r="AJ827" s="157"/>
      <c r="AK827" s="525"/>
      <c r="AL827" s="525"/>
      <c r="AM827" s="525"/>
      <c r="AN827" s="157"/>
      <c r="AO827" s="157"/>
      <c r="AP827" s="525"/>
      <c r="AQ827" s="525"/>
      <c r="AR827" s="525"/>
      <c r="AS827" s="525"/>
      <c r="AT827" s="525"/>
      <c r="AU827" s="525"/>
      <c r="AV827" s="525"/>
      <c r="AW827" s="525"/>
      <c r="AX827" s="525"/>
      <c r="AY827" s="525"/>
      <c r="AZ827" s="525"/>
      <c r="BA827" s="157"/>
      <c r="BB827" s="157"/>
      <c r="BC827" s="157"/>
      <c r="BD827" s="157"/>
      <c r="BE827" s="157"/>
      <c r="BF827" s="157"/>
      <c r="BG827" s="157"/>
      <c r="BH827" s="157"/>
      <c r="BI827" s="157"/>
      <c r="BJ827" s="157"/>
      <c r="BK827" s="157"/>
      <c r="BL827" s="157"/>
      <c r="BM827" s="157"/>
      <c r="BN827" s="157"/>
      <c r="BO827" s="157"/>
      <c r="BP827" s="493"/>
      <c r="BQ827" s="157"/>
      <c r="BR827" s="494"/>
      <c r="BS827" s="157"/>
      <c r="BT827" s="157"/>
      <c r="BU827" s="157"/>
      <c r="BV827" s="157"/>
      <c r="BW827" s="157"/>
      <c r="BX827" s="157"/>
      <c r="BY827" s="157"/>
      <c r="BZ827" s="157"/>
      <c r="CA827" s="157"/>
      <c r="CB827" s="157"/>
      <c r="CC827" s="157"/>
      <c r="CD827" s="157"/>
      <c r="CE827" s="157"/>
      <c r="CF827" s="157"/>
      <c r="CG827" s="157"/>
      <c r="CH827" s="157"/>
      <c r="CI827" s="157"/>
      <c r="CJ827" s="157"/>
      <c r="CK827" s="157"/>
      <c r="CL827" s="157"/>
      <c r="CM827" s="157"/>
      <c r="CN827" s="157"/>
      <c r="CO827" s="157"/>
      <c r="CP827" s="157"/>
      <c r="CQ827" s="157"/>
      <c r="CR827" s="157"/>
      <c r="CS827" s="157"/>
      <c r="CT827" s="157"/>
      <c r="CU827" s="157"/>
      <c r="CV827" s="157"/>
      <c r="CW827" s="157"/>
      <c r="CX827" s="157"/>
      <c r="CY827" s="157"/>
      <c r="CZ827" s="157"/>
      <c r="DA827" s="157"/>
      <c r="DB827" s="157"/>
      <c r="DC827" s="157"/>
      <c r="DD827" s="157"/>
      <c r="DE827" s="157"/>
      <c r="DF827" s="157"/>
      <c r="DG827" s="157"/>
      <c r="DH827" s="157"/>
      <c r="DI827" s="539"/>
      <c r="DJ827" s="539"/>
      <c r="DK827" s="539"/>
      <c r="DL827" s="539"/>
      <c r="DM827" s="539"/>
      <c r="DN827" s="157"/>
      <c r="DO827" s="157"/>
      <c r="DP827" s="157"/>
      <c r="DQ827" s="157"/>
      <c r="DR827" s="157"/>
      <c r="DS827" s="157"/>
      <c r="DT827" s="157"/>
      <c r="DU827" s="157"/>
      <c r="DV827" s="157"/>
      <c r="DW827" s="157"/>
      <c r="DX827" s="157"/>
      <c r="DY827" s="157"/>
      <c r="DZ827" s="157"/>
      <c r="EA827" s="157"/>
      <c r="EB827" s="157"/>
      <c r="EC827" s="157"/>
      <c r="ED827" s="157"/>
      <c r="EE827" s="157"/>
    </row>
    <row r="828" spans="1:135" ht="9.75" customHeight="1">
      <c r="A828" s="157"/>
      <c r="B828" s="157"/>
      <c r="C828" s="157"/>
      <c r="D828" s="157"/>
      <c r="E828" s="157"/>
      <c r="F828" s="157"/>
      <c r="G828" s="157"/>
      <c r="H828" s="157"/>
      <c r="I828" s="494"/>
      <c r="J828" s="494"/>
      <c r="K828" s="494"/>
      <c r="L828" s="494"/>
      <c r="M828" s="494"/>
      <c r="N828" s="494"/>
      <c r="O828" s="494"/>
      <c r="P828" s="494"/>
      <c r="Q828" s="494"/>
      <c r="R828" s="494"/>
      <c r="S828" s="494"/>
      <c r="T828" s="494"/>
      <c r="U828" s="494"/>
      <c r="V828" s="494"/>
      <c r="W828" s="494"/>
      <c r="X828" s="494"/>
      <c r="Y828" s="494"/>
      <c r="Z828" s="494"/>
      <c r="AA828" s="494"/>
      <c r="AB828" s="494"/>
      <c r="AH828" s="492"/>
      <c r="AI828" s="157"/>
      <c r="AJ828" s="157"/>
      <c r="AK828" s="525"/>
      <c r="AL828" s="525"/>
      <c r="AM828" s="525"/>
      <c r="AN828" s="157"/>
      <c r="AO828" s="157"/>
      <c r="AP828" s="525"/>
      <c r="AQ828" s="525"/>
      <c r="AR828" s="525"/>
      <c r="AS828" s="525"/>
      <c r="AT828" s="525"/>
      <c r="AU828" s="525"/>
      <c r="AV828" s="525"/>
      <c r="AW828" s="525"/>
      <c r="AX828" s="525"/>
      <c r="AY828" s="525"/>
      <c r="AZ828" s="525"/>
      <c r="BA828" s="157"/>
      <c r="BB828" s="157"/>
      <c r="BC828" s="157"/>
      <c r="BD828" s="157"/>
      <c r="BE828" s="157"/>
      <c r="BF828" s="157"/>
      <c r="BG828" s="157"/>
      <c r="BH828" s="157"/>
      <c r="BI828" s="157"/>
      <c r="BJ828" s="157"/>
      <c r="BK828" s="157"/>
      <c r="BL828" s="157"/>
      <c r="BM828" s="157"/>
      <c r="BN828" s="157"/>
      <c r="BO828" s="157"/>
      <c r="BP828" s="493"/>
      <c r="BQ828" s="157"/>
      <c r="BR828" s="494"/>
      <c r="BS828" s="157"/>
      <c r="BT828" s="157"/>
      <c r="BU828" s="157"/>
      <c r="BV828" s="157"/>
      <c r="BW828" s="157"/>
      <c r="BX828" s="157"/>
      <c r="BY828" s="157"/>
      <c r="BZ828" s="157"/>
      <c r="CA828" s="157"/>
      <c r="CB828" s="157"/>
      <c r="CC828" s="157"/>
      <c r="CD828" s="157"/>
      <c r="CE828" s="157"/>
      <c r="CF828" s="157"/>
      <c r="CG828" s="157"/>
      <c r="CH828" s="157"/>
      <c r="CI828" s="157"/>
      <c r="CJ828" s="157"/>
      <c r="CK828" s="157"/>
      <c r="CL828" s="157"/>
      <c r="CM828" s="157"/>
      <c r="CN828" s="157"/>
      <c r="CO828" s="157"/>
      <c r="CP828" s="157"/>
      <c r="CQ828" s="157"/>
      <c r="CR828" s="157"/>
      <c r="CS828" s="157"/>
      <c r="CT828" s="157"/>
      <c r="CU828" s="157"/>
      <c r="CV828" s="157"/>
      <c r="CW828" s="157"/>
      <c r="CX828" s="157"/>
      <c r="CY828" s="157"/>
      <c r="CZ828" s="157"/>
      <c r="DA828" s="157"/>
      <c r="DB828" s="157"/>
      <c r="DC828" s="157"/>
      <c r="DD828" s="157"/>
      <c r="DE828" s="157"/>
      <c r="DF828" s="157"/>
      <c r="DG828" s="157"/>
      <c r="DH828" s="157"/>
      <c r="DI828" s="539"/>
      <c r="DJ828" s="539" t="s">
        <v>553</v>
      </c>
      <c r="DK828" s="539"/>
      <c r="DL828" s="539"/>
      <c r="DM828" s="539"/>
      <c r="DN828" s="157"/>
      <c r="DO828" s="157"/>
      <c r="DP828" s="157"/>
      <c r="DQ828" s="157"/>
      <c r="DR828" s="157"/>
      <c r="DS828" s="157"/>
      <c r="DT828" s="157"/>
      <c r="DU828" s="157"/>
      <c r="DV828" s="157"/>
      <c r="DW828" s="157"/>
      <c r="DX828" s="157"/>
      <c r="DY828" s="157"/>
      <c r="DZ828" s="157"/>
      <c r="EA828" s="157"/>
      <c r="EB828" s="157"/>
      <c r="EC828" s="157"/>
      <c r="ED828" s="157"/>
      <c r="EE828" s="157"/>
    </row>
    <row r="829" spans="1:135" ht="9.75" customHeight="1">
      <c r="A829" s="157"/>
      <c r="B829" s="157"/>
      <c r="C829" s="157"/>
      <c r="D829" s="157"/>
      <c r="E829" s="157"/>
      <c r="F829" s="157"/>
      <c r="G829" s="157"/>
      <c r="H829" s="157"/>
      <c r="I829" s="494"/>
      <c r="J829" s="494"/>
      <c r="K829" s="494"/>
      <c r="L829" s="494"/>
      <c r="M829" s="494"/>
      <c r="N829" s="494"/>
      <c r="O829" s="494"/>
      <c r="P829" s="494"/>
      <c r="Q829" s="494"/>
      <c r="R829" s="494"/>
      <c r="S829" s="494"/>
      <c r="T829" s="494"/>
      <c r="U829" s="494"/>
      <c r="V829" s="494"/>
      <c r="W829" s="494"/>
      <c r="X829" s="494"/>
      <c r="Y829" s="494"/>
      <c r="Z829" s="494"/>
      <c r="AA829" s="494"/>
      <c r="AB829" s="494"/>
      <c r="AH829" s="492"/>
      <c r="AI829" s="157"/>
      <c r="AJ829" s="157"/>
      <c r="AK829" s="525"/>
      <c r="AL829" s="525"/>
      <c r="AM829" s="525"/>
      <c r="AN829" s="157"/>
      <c r="AO829" s="157"/>
      <c r="AP829" s="525"/>
      <c r="AQ829" s="525"/>
      <c r="AR829" s="525"/>
      <c r="AS829" s="525"/>
      <c r="AT829" s="525"/>
      <c r="AU829" s="525"/>
      <c r="AV829" s="525"/>
      <c r="AW829" s="525"/>
      <c r="AX829" s="525"/>
      <c r="AY829" s="525"/>
      <c r="AZ829" s="525"/>
      <c r="BA829" s="157"/>
      <c r="BB829" s="157"/>
      <c r="BC829" s="157"/>
      <c r="BD829" s="157"/>
      <c r="BE829" s="157"/>
      <c r="BF829" s="157"/>
      <c r="BG829" s="157"/>
      <c r="BH829" s="157"/>
      <c r="BI829" s="157"/>
      <c r="BJ829" s="157"/>
      <c r="BK829" s="157"/>
      <c r="BL829" s="157"/>
      <c r="BM829" s="157"/>
      <c r="BN829" s="157"/>
      <c r="BO829" s="157"/>
      <c r="BP829" s="493"/>
      <c r="BQ829" s="157"/>
      <c r="BR829" s="494"/>
      <c r="BS829" s="157"/>
      <c r="BT829" s="157"/>
      <c r="BU829" s="157"/>
      <c r="BV829" s="157"/>
      <c r="BW829" s="157"/>
      <c r="BX829" s="157"/>
      <c r="BY829" s="157"/>
      <c r="BZ829" s="157"/>
      <c r="CA829" s="157"/>
      <c r="CB829" s="157"/>
      <c r="CC829" s="157"/>
      <c r="CD829" s="157"/>
      <c r="CE829" s="157"/>
      <c r="CF829" s="157"/>
      <c r="CG829" s="157"/>
      <c r="CH829" s="157"/>
      <c r="CI829" s="157"/>
      <c r="CJ829" s="157"/>
      <c r="CK829" s="157"/>
      <c r="CL829" s="157"/>
      <c r="CM829" s="157"/>
      <c r="CN829" s="157"/>
      <c r="CO829" s="157"/>
      <c r="CP829" s="157"/>
      <c r="CQ829" s="157"/>
      <c r="CR829" s="157"/>
      <c r="CS829" s="157"/>
      <c r="CT829" s="157"/>
      <c r="CU829" s="157"/>
      <c r="CV829" s="157"/>
      <c r="CW829" s="157"/>
      <c r="CX829" s="157"/>
      <c r="CY829" s="157"/>
      <c r="CZ829" s="157"/>
      <c r="DA829" s="157"/>
      <c r="DB829" s="157"/>
      <c r="DC829" s="157"/>
      <c r="DD829" s="157"/>
      <c r="DE829" s="157"/>
      <c r="DF829" s="157"/>
      <c r="DG829" s="157"/>
      <c r="DH829" s="157"/>
      <c r="DI829" s="539"/>
      <c r="DJ829" s="539" t="s">
        <v>295</v>
      </c>
      <c r="DK829" s="539"/>
      <c r="DL829" s="539"/>
      <c r="DM829" s="539"/>
      <c r="DN829" s="157"/>
      <c r="DO829" s="157"/>
      <c r="DP829" s="157"/>
      <c r="DQ829" s="157"/>
      <c r="DR829" s="157"/>
      <c r="DS829" s="157"/>
      <c r="DT829" s="157"/>
      <c r="DU829" s="157"/>
      <c r="DV829" s="157"/>
      <c r="DW829" s="157"/>
      <c r="DX829" s="157"/>
      <c r="DY829" s="157"/>
      <c r="DZ829" s="157"/>
      <c r="EA829" s="157"/>
      <c r="EB829" s="157"/>
      <c r="EC829" s="157"/>
      <c r="ED829" s="157"/>
      <c r="EE829" s="157"/>
    </row>
    <row r="830" spans="1:135" ht="9.75" customHeight="1">
      <c r="A830" s="157"/>
      <c r="B830" s="157"/>
      <c r="C830" s="157"/>
      <c r="D830" s="157"/>
      <c r="E830" s="157"/>
      <c r="F830" s="157"/>
      <c r="G830" s="157"/>
      <c r="H830" s="157"/>
      <c r="I830" s="494"/>
      <c r="J830" s="494"/>
      <c r="K830" s="494"/>
      <c r="L830" s="494"/>
      <c r="M830" s="494"/>
      <c r="N830" s="494"/>
      <c r="O830" s="494"/>
      <c r="P830" s="494"/>
      <c r="Q830" s="494"/>
      <c r="R830" s="494"/>
      <c r="S830" s="494"/>
      <c r="T830" s="494"/>
      <c r="U830" s="494"/>
      <c r="V830" s="494"/>
      <c r="W830" s="494"/>
      <c r="X830" s="494"/>
      <c r="Y830" s="494"/>
      <c r="Z830" s="494"/>
      <c r="AA830" s="494"/>
      <c r="AB830" s="494"/>
      <c r="AH830" s="492"/>
      <c r="AI830" s="157"/>
      <c r="AJ830" s="157"/>
      <c r="AK830" s="525"/>
      <c r="AL830" s="525"/>
      <c r="AM830" s="525"/>
      <c r="AN830" s="157"/>
      <c r="AO830" s="157"/>
      <c r="AP830" s="525"/>
      <c r="AQ830" s="525"/>
      <c r="AR830" s="525"/>
      <c r="AS830" s="525"/>
      <c r="AT830" s="525"/>
      <c r="AU830" s="525"/>
      <c r="AV830" s="525"/>
      <c r="AW830" s="525"/>
      <c r="AX830" s="525"/>
      <c r="AY830" s="525"/>
      <c r="AZ830" s="525"/>
      <c r="BA830" s="157"/>
      <c r="BB830" s="157"/>
      <c r="BC830" s="157"/>
      <c r="BD830" s="157"/>
      <c r="BE830" s="157"/>
      <c r="BF830" s="157"/>
      <c r="BG830" s="157"/>
      <c r="BH830" s="157"/>
      <c r="BI830" s="157"/>
      <c r="BJ830" s="157"/>
      <c r="BK830" s="157"/>
      <c r="BL830" s="157"/>
      <c r="BM830" s="157"/>
      <c r="BN830" s="157"/>
      <c r="BO830" s="157"/>
      <c r="BP830" s="493"/>
      <c r="BQ830" s="157"/>
      <c r="BR830" s="494"/>
      <c r="BS830" s="157"/>
      <c r="BT830" s="157"/>
      <c r="BU830" s="157"/>
      <c r="BV830" s="157"/>
      <c r="BW830" s="157"/>
      <c r="BX830" s="157"/>
      <c r="BY830" s="157"/>
      <c r="BZ830" s="157"/>
      <c r="CA830" s="157"/>
      <c r="CB830" s="157"/>
      <c r="CC830" s="157"/>
      <c r="CD830" s="157"/>
      <c r="CE830" s="157"/>
      <c r="CF830" s="157"/>
      <c r="CG830" s="157"/>
      <c r="CH830" s="157"/>
      <c r="CI830" s="157"/>
      <c r="CJ830" s="157"/>
      <c r="CK830" s="157"/>
      <c r="CL830" s="157"/>
      <c r="CM830" s="157"/>
      <c r="CN830" s="157"/>
      <c r="CO830" s="157"/>
      <c r="CP830" s="157"/>
      <c r="CQ830" s="157"/>
      <c r="CR830" s="157"/>
      <c r="CS830" s="157"/>
      <c r="CT830" s="157"/>
      <c r="CU830" s="157"/>
      <c r="CV830" s="157"/>
      <c r="CW830" s="157"/>
      <c r="CX830" s="157"/>
      <c r="CY830" s="157"/>
      <c r="CZ830" s="157"/>
      <c r="DA830" s="157"/>
      <c r="DB830" s="157"/>
      <c r="DC830" s="157"/>
      <c r="DD830" s="157"/>
      <c r="DE830" s="157"/>
      <c r="DF830" s="157"/>
      <c r="DG830" s="157"/>
      <c r="DH830" s="157"/>
      <c r="DI830" s="539"/>
      <c r="DJ830" s="539" t="s">
        <v>292</v>
      </c>
      <c r="DK830" s="539"/>
      <c r="DL830" s="539"/>
      <c r="DM830" s="539"/>
      <c r="DN830" s="157"/>
      <c r="DO830" s="157"/>
      <c r="DP830" s="157"/>
      <c r="DQ830" s="157"/>
      <c r="DR830" s="157"/>
      <c r="DS830" s="157"/>
      <c r="DT830" s="157"/>
      <c r="DU830" s="157"/>
      <c r="DV830" s="157"/>
      <c r="DW830" s="157"/>
      <c r="DX830" s="157"/>
      <c r="DY830" s="157"/>
      <c r="DZ830" s="157"/>
      <c r="EA830" s="157"/>
      <c r="EB830" s="157"/>
      <c r="EC830" s="157"/>
      <c r="ED830" s="157"/>
      <c r="EE830" s="157"/>
    </row>
    <row r="831" spans="1:135" ht="9.75" customHeight="1">
      <c r="A831" s="157"/>
      <c r="B831" s="157"/>
      <c r="C831" s="157"/>
      <c r="D831" s="157"/>
      <c r="E831" s="157"/>
      <c r="F831" s="157"/>
      <c r="G831" s="157"/>
      <c r="H831" s="157"/>
      <c r="I831" s="494"/>
      <c r="J831" s="494"/>
      <c r="K831" s="494"/>
      <c r="L831" s="494"/>
      <c r="M831" s="494"/>
      <c r="N831" s="494"/>
      <c r="O831" s="494"/>
      <c r="P831" s="494"/>
      <c r="Q831" s="494"/>
      <c r="R831" s="494"/>
      <c r="S831" s="494"/>
      <c r="T831" s="494"/>
      <c r="U831" s="494"/>
      <c r="V831" s="494"/>
      <c r="W831" s="494"/>
      <c r="X831" s="494"/>
      <c r="Y831" s="494"/>
      <c r="Z831" s="494"/>
      <c r="AA831" s="494"/>
      <c r="AB831" s="494"/>
      <c r="AH831" s="492"/>
      <c r="AI831" s="157"/>
      <c r="AJ831" s="157"/>
      <c r="AK831" s="525"/>
      <c r="AL831" s="525"/>
      <c r="AM831" s="525"/>
      <c r="AN831" s="157"/>
      <c r="AO831" s="157"/>
      <c r="AP831" s="525"/>
      <c r="AQ831" s="525"/>
      <c r="AR831" s="525"/>
      <c r="AS831" s="525"/>
      <c r="AT831" s="525"/>
      <c r="AU831" s="525"/>
      <c r="AV831" s="525"/>
      <c r="AW831" s="525"/>
      <c r="AX831" s="525"/>
      <c r="AY831" s="525"/>
      <c r="AZ831" s="525"/>
      <c r="BA831" s="157"/>
      <c r="BB831" s="157"/>
      <c r="BC831" s="157"/>
      <c r="BD831" s="157"/>
      <c r="BE831" s="157"/>
      <c r="BF831" s="157"/>
      <c r="BG831" s="157"/>
      <c r="BH831" s="157"/>
      <c r="BI831" s="157"/>
      <c r="BJ831" s="157"/>
      <c r="BK831" s="157"/>
      <c r="BL831" s="157"/>
      <c r="BM831" s="157"/>
      <c r="BN831" s="157"/>
      <c r="BO831" s="157"/>
      <c r="BP831" s="493"/>
      <c r="BQ831" s="157"/>
      <c r="BR831" s="494"/>
      <c r="BS831" s="157"/>
      <c r="BT831" s="157"/>
      <c r="BU831" s="157"/>
      <c r="BV831" s="157"/>
      <c r="BW831" s="157"/>
      <c r="BX831" s="157"/>
      <c r="BY831" s="157"/>
      <c r="BZ831" s="157"/>
      <c r="CA831" s="157"/>
      <c r="CB831" s="157"/>
      <c r="CC831" s="157"/>
      <c r="CD831" s="157"/>
      <c r="CE831" s="157"/>
      <c r="CF831" s="157"/>
      <c r="CG831" s="157"/>
      <c r="CH831" s="157"/>
      <c r="CI831" s="157"/>
      <c r="CJ831" s="157"/>
      <c r="CK831" s="157"/>
      <c r="CL831" s="157"/>
      <c r="CM831" s="157"/>
      <c r="CN831" s="157"/>
      <c r="CO831" s="157"/>
      <c r="CP831" s="157"/>
      <c r="CQ831" s="157"/>
      <c r="CR831" s="157"/>
      <c r="CS831" s="157"/>
      <c r="CT831" s="157"/>
      <c r="CU831" s="157"/>
      <c r="CV831" s="157"/>
      <c r="CW831" s="157"/>
      <c r="CX831" s="157"/>
      <c r="CY831" s="157"/>
      <c r="CZ831" s="157"/>
      <c r="DA831" s="157"/>
      <c r="DB831" s="157"/>
      <c r="DC831" s="157"/>
      <c r="DD831" s="157"/>
      <c r="DE831" s="157"/>
      <c r="DF831" s="157"/>
      <c r="DG831" s="157"/>
      <c r="DH831" s="157"/>
      <c r="DI831" s="539"/>
      <c r="DJ831" s="539"/>
      <c r="DK831" s="539"/>
      <c r="DL831" s="539"/>
      <c r="DM831" s="539"/>
      <c r="DN831" s="157"/>
      <c r="DO831" s="157"/>
      <c r="DP831" s="157"/>
      <c r="DQ831" s="157"/>
      <c r="DR831" s="157"/>
      <c r="DS831" s="157"/>
      <c r="DT831" s="157"/>
      <c r="DU831" s="157"/>
      <c r="DV831" s="157"/>
      <c r="DW831" s="157"/>
      <c r="DX831" s="157"/>
      <c r="DY831" s="157"/>
      <c r="DZ831" s="157"/>
      <c r="EA831" s="157"/>
      <c r="EB831" s="157"/>
      <c r="EC831" s="157"/>
      <c r="ED831" s="157"/>
      <c r="EE831" s="157"/>
    </row>
    <row r="832" spans="1:135" ht="9.75" customHeight="1">
      <c r="A832" s="157"/>
      <c r="B832" s="157"/>
      <c r="C832" s="157"/>
      <c r="D832" s="157"/>
      <c r="E832" s="157"/>
      <c r="F832" s="157"/>
      <c r="G832" s="157"/>
      <c r="H832" s="157"/>
      <c r="I832" s="494"/>
      <c r="J832" s="494"/>
      <c r="K832" s="494"/>
      <c r="L832" s="494"/>
      <c r="M832" s="494"/>
      <c r="N832" s="494"/>
      <c r="O832" s="494"/>
      <c r="P832" s="494"/>
      <c r="Q832" s="494"/>
      <c r="R832" s="494"/>
      <c r="S832" s="494"/>
      <c r="T832" s="494"/>
      <c r="U832" s="494"/>
      <c r="V832" s="494"/>
      <c r="W832" s="494"/>
      <c r="X832" s="494"/>
      <c r="Y832" s="494"/>
      <c r="Z832" s="494"/>
      <c r="AA832" s="494"/>
      <c r="AB832" s="494"/>
      <c r="AH832" s="492"/>
      <c r="AI832" s="157"/>
      <c r="AJ832" s="157"/>
      <c r="AK832" s="525"/>
      <c r="AL832" s="525"/>
      <c r="AM832" s="525"/>
      <c r="AN832" s="157"/>
      <c r="AO832" s="157"/>
      <c r="AP832" s="525"/>
      <c r="AQ832" s="525"/>
      <c r="AR832" s="525"/>
      <c r="AS832" s="525"/>
      <c r="AT832" s="525"/>
      <c r="AU832" s="525"/>
      <c r="AV832" s="525"/>
      <c r="AW832" s="525"/>
      <c r="AX832" s="525"/>
      <c r="AY832" s="525"/>
      <c r="AZ832" s="525"/>
      <c r="BA832" s="157"/>
      <c r="BB832" s="157"/>
      <c r="BC832" s="157"/>
      <c r="BD832" s="157"/>
      <c r="BE832" s="157"/>
      <c r="BF832" s="157"/>
      <c r="BG832" s="157"/>
      <c r="BH832" s="157"/>
      <c r="BI832" s="157"/>
      <c r="BJ832" s="157"/>
      <c r="BK832" s="157"/>
      <c r="BL832" s="157"/>
      <c r="BM832" s="157"/>
      <c r="BN832" s="157"/>
      <c r="BO832" s="157"/>
      <c r="BP832" s="493"/>
      <c r="BQ832" s="157"/>
      <c r="BR832" s="494"/>
      <c r="BS832" s="157"/>
      <c r="BT832" s="157"/>
      <c r="BU832" s="157"/>
      <c r="BV832" s="157"/>
      <c r="BW832" s="157"/>
      <c r="BX832" s="157"/>
      <c r="BY832" s="157"/>
      <c r="BZ832" s="157"/>
      <c r="CA832" s="157"/>
      <c r="CB832" s="157"/>
      <c r="CC832" s="157"/>
      <c r="CD832" s="157"/>
      <c r="CE832" s="157"/>
      <c r="CF832" s="157"/>
      <c r="CG832" s="157"/>
      <c r="CH832" s="157"/>
      <c r="CI832" s="157"/>
      <c r="CJ832" s="157"/>
      <c r="CK832" s="157"/>
      <c r="CL832" s="157"/>
      <c r="CM832" s="157"/>
      <c r="CN832" s="157"/>
      <c r="CO832" s="157"/>
      <c r="CP832" s="157"/>
      <c r="CQ832" s="157"/>
      <c r="CR832" s="157"/>
      <c r="CS832" s="157"/>
      <c r="CT832" s="157"/>
      <c r="CU832" s="157"/>
      <c r="CV832" s="157"/>
      <c r="CW832" s="157"/>
      <c r="CX832" s="157"/>
      <c r="CY832" s="157"/>
      <c r="CZ832" s="157"/>
      <c r="DA832" s="157"/>
      <c r="DB832" s="157"/>
      <c r="DC832" s="157"/>
      <c r="DD832" s="157"/>
      <c r="DE832" s="157"/>
      <c r="DF832" s="157"/>
      <c r="DG832" s="157"/>
      <c r="DH832" s="157"/>
      <c r="DI832" s="539"/>
      <c r="DJ832" s="539"/>
      <c r="DK832" s="539"/>
      <c r="DL832" s="539"/>
      <c r="DM832" s="539"/>
      <c r="DN832" s="157"/>
      <c r="DO832" s="157"/>
      <c r="DP832" s="157"/>
      <c r="DQ832" s="157"/>
      <c r="DR832" s="157"/>
      <c r="DS832" s="157"/>
      <c r="DT832" s="157"/>
      <c r="DU832" s="157"/>
      <c r="DV832" s="157"/>
      <c r="DW832" s="157"/>
      <c r="DX832" s="157"/>
      <c r="DY832" s="157"/>
      <c r="DZ832" s="157"/>
      <c r="EA832" s="157"/>
      <c r="EB832" s="157"/>
      <c r="EC832" s="157"/>
      <c r="ED832" s="157"/>
      <c r="EE832" s="157"/>
    </row>
    <row r="833" spans="1:135" ht="9.75" customHeight="1">
      <c r="A833" s="157"/>
      <c r="B833" s="157"/>
      <c r="C833" s="157"/>
      <c r="D833" s="157"/>
      <c r="E833" s="157"/>
      <c r="F833" s="157"/>
      <c r="G833" s="157"/>
      <c r="H833" s="157"/>
      <c r="I833" s="494"/>
      <c r="J833" s="494"/>
      <c r="K833" s="494"/>
      <c r="L833" s="494"/>
      <c r="M833" s="494"/>
      <c r="N833" s="494"/>
      <c r="O833" s="494"/>
      <c r="P833" s="494"/>
      <c r="Q833" s="494"/>
      <c r="R833" s="494"/>
      <c r="S833" s="494"/>
      <c r="T833" s="494"/>
      <c r="U833" s="494"/>
      <c r="V833" s="494"/>
      <c r="W833" s="494"/>
      <c r="X833" s="494"/>
      <c r="Y833" s="494"/>
      <c r="Z833" s="494"/>
      <c r="AA833" s="494"/>
      <c r="AB833" s="494"/>
      <c r="AH833" s="492"/>
      <c r="AI833" s="157"/>
      <c r="AJ833" s="157"/>
      <c r="AK833" s="525"/>
      <c r="AL833" s="525"/>
      <c r="AM833" s="525"/>
      <c r="AN833" s="157"/>
      <c r="AO833" s="157"/>
      <c r="AP833" s="525"/>
      <c r="AQ833" s="525"/>
      <c r="AR833" s="525"/>
      <c r="AS833" s="525"/>
      <c r="AT833" s="525"/>
      <c r="AU833" s="525"/>
      <c r="AV833" s="525"/>
      <c r="AW833" s="525"/>
      <c r="AX833" s="525"/>
      <c r="AY833" s="525"/>
      <c r="AZ833" s="525"/>
      <c r="BA833" s="157"/>
      <c r="BB833" s="157"/>
      <c r="BC833" s="157"/>
      <c r="BD833" s="157"/>
      <c r="BE833" s="157"/>
      <c r="BF833" s="157"/>
      <c r="BG833" s="157"/>
      <c r="BH833" s="157"/>
      <c r="BI833" s="157"/>
      <c r="BJ833" s="157"/>
      <c r="BK833" s="157"/>
      <c r="BL833" s="157"/>
      <c r="BM833" s="157"/>
      <c r="BN833" s="157"/>
      <c r="BO833" s="157"/>
      <c r="BP833" s="493"/>
      <c r="BQ833" s="157"/>
      <c r="BR833" s="494"/>
      <c r="BS833" s="157"/>
      <c r="BT833" s="157"/>
      <c r="BU833" s="157"/>
      <c r="BV833" s="157"/>
      <c r="BW833" s="157"/>
      <c r="BX833" s="157"/>
      <c r="BY833" s="157"/>
      <c r="BZ833" s="157"/>
      <c r="CA833" s="157"/>
      <c r="CB833" s="157"/>
      <c r="CC833" s="157"/>
      <c r="CD833" s="157"/>
      <c r="CE833" s="157"/>
      <c r="CF833" s="157"/>
      <c r="CG833" s="157"/>
      <c r="CH833" s="157"/>
      <c r="CI833" s="157"/>
      <c r="CJ833" s="157"/>
      <c r="CK833" s="157"/>
      <c r="CL833" s="157"/>
      <c r="CM833" s="157"/>
      <c r="CN833" s="157"/>
      <c r="CO833" s="157"/>
      <c r="CP833" s="157"/>
      <c r="CQ833" s="157"/>
      <c r="CR833" s="157"/>
      <c r="CS833" s="157"/>
      <c r="CT833" s="157"/>
      <c r="CU833" s="157"/>
      <c r="CV833" s="157"/>
      <c r="CW833" s="157"/>
      <c r="CX833" s="157"/>
      <c r="CY833" s="157"/>
      <c r="CZ833" s="157"/>
      <c r="DA833" s="157"/>
      <c r="DB833" s="157"/>
      <c r="DC833" s="157"/>
      <c r="DD833" s="157"/>
      <c r="DE833" s="157"/>
      <c r="DF833" s="157"/>
      <c r="DG833" s="157"/>
      <c r="DH833" s="157"/>
      <c r="DI833" s="539"/>
      <c r="DJ833" s="539"/>
      <c r="DK833" s="539"/>
      <c r="DL833" s="539"/>
      <c r="DM833" s="539"/>
      <c r="DN833" s="157"/>
      <c r="DO833" s="157"/>
      <c r="DP833" s="157"/>
      <c r="DQ833" s="157"/>
      <c r="DR833" s="157"/>
      <c r="DS833" s="157"/>
      <c r="DT833" s="157"/>
      <c r="DU833" s="157"/>
      <c r="DV833" s="157"/>
      <c r="DW833" s="157"/>
      <c r="DX833" s="157"/>
      <c r="DY833" s="157"/>
      <c r="DZ833" s="157"/>
      <c r="EA833" s="157"/>
      <c r="EB833" s="157"/>
      <c r="EC833" s="157"/>
      <c r="ED833" s="157"/>
      <c r="EE833" s="157"/>
    </row>
    <row r="834" spans="1:135" ht="9.75" customHeight="1">
      <c r="A834" s="157"/>
      <c r="B834" s="157"/>
      <c r="C834" s="157"/>
      <c r="D834" s="157"/>
      <c r="E834" s="157"/>
      <c r="F834" s="157"/>
      <c r="G834" s="157"/>
      <c r="H834" s="157"/>
      <c r="I834" s="494"/>
      <c r="J834" s="494"/>
      <c r="K834" s="494"/>
      <c r="L834" s="494"/>
      <c r="M834" s="494"/>
      <c r="N834" s="494"/>
      <c r="O834" s="494"/>
      <c r="P834" s="494"/>
      <c r="Q834" s="494"/>
      <c r="R834" s="494"/>
      <c r="S834" s="494"/>
      <c r="T834" s="494"/>
      <c r="U834" s="494"/>
      <c r="V834" s="494"/>
      <c r="W834" s="494"/>
      <c r="X834" s="494"/>
      <c r="Y834" s="494"/>
      <c r="Z834" s="494"/>
      <c r="AA834" s="494"/>
      <c r="AB834" s="494"/>
      <c r="AH834" s="492"/>
      <c r="AI834" s="157"/>
      <c r="AJ834" s="157"/>
      <c r="AK834" s="525"/>
      <c r="AL834" s="525"/>
      <c r="AM834" s="525"/>
      <c r="AN834" s="157"/>
      <c r="AO834" s="157"/>
      <c r="AP834" s="525"/>
      <c r="AQ834" s="525"/>
      <c r="AR834" s="525"/>
      <c r="AS834" s="525"/>
      <c r="AT834" s="525"/>
      <c r="AU834" s="525"/>
      <c r="AV834" s="525"/>
      <c r="AW834" s="525"/>
      <c r="AX834" s="525"/>
      <c r="AY834" s="525"/>
      <c r="AZ834" s="525"/>
      <c r="BA834" s="157"/>
      <c r="BB834" s="157"/>
      <c r="BC834" s="157"/>
      <c r="BD834" s="157"/>
      <c r="BE834" s="157"/>
      <c r="BF834" s="157"/>
      <c r="BG834" s="157"/>
      <c r="BH834" s="157"/>
      <c r="BI834" s="157"/>
      <c r="BJ834" s="157"/>
      <c r="BK834" s="157"/>
      <c r="BL834" s="157"/>
      <c r="BM834" s="157"/>
      <c r="BN834" s="157"/>
      <c r="BO834" s="157"/>
      <c r="BP834" s="493"/>
      <c r="BQ834" s="157"/>
      <c r="BR834" s="494"/>
      <c r="BS834" s="157"/>
      <c r="BT834" s="157"/>
      <c r="BU834" s="157"/>
      <c r="BV834" s="157"/>
      <c r="BW834" s="157"/>
      <c r="BX834" s="157"/>
      <c r="BY834" s="157"/>
      <c r="BZ834" s="157"/>
      <c r="CA834" s="157"/>
      <c r="CB834" s="157"/>
      <c r="CC834" s="157"/>
      <c r="CD834" s="157"/>
      <c r="CE834" s="157"/>
      <c r="CF834" s="157"/>
      <c r="CG834" s="157"/>
      <c r="CH834" s="157"/>
      <c r="CI834" s="157"/>
      <c r="CJ834" s="157"/>
      <c r="CK834" s="157"/>
      <c r="CL834" s="157"/>
      <c r="CM834" s="157"/>
      <c r="CN834" s="157"/>
      <c r="CO834" s="157"/>
      <c r="CP834" s="157"/>
      <c r="CQ834" s="157"/>
      <c r="CR834" s="157"/>
      <c r="CS834" s="157"/>
      <c r="CT834" s="157"/>
      <c r="CU834" s="157"/>
      <c r="CV834" s="157"/>
      <c r="CW834" s="157"/>
      <c r="CX834" s="157"/>
      <c r="CY834" s="157"/>
      <c r="CZ834" s="157"/>
      <c r="DA834" s="157"/>
      <c r="DB834" s="157"/>
      <c r="DC834" s="157"/>
      <c r="DD834" s="157"/>
      <c r="DE834" s="157"/>
      <c r="DF834" s="157"/>
      <c r="DG834" s="157"/>
      <c r="DH834" s="157"/>
      <c r="DI834" s="539"/>
      <c r="DJ834" s="539"/>
      <c r="DK834" s="539"/>
      <c r="DL834" s="539" t="s">
        <v>554</v>
      </c>
      <c r="DM834" s="539"/>
      <c r="DN834" s="157"/>
      <c r="DO834" s="157"/>
      <c r="DP834" s="157"/>
      <c r="DQ834" s="157"/>
      <c r="DR834" s="157"/>
      <c r="DS834" s="157"/>
      <c r="DT834" s="157"/>
      <c r="DU834" s="157"/>
      <c r="DV834" s="157"/>
      <c r="DW834" s="157"/>
      <c r="DX834" s="157"/>
      <c r="DY834" s="157"/>
      <c r="DZ834" s="157"/>
      <c r="EA834" s="157"/>
      <c r="EB834" s="157"/>
      <c r="EC834" s="157"/>
      <c r="ED834" s="157"/>
      <c r="EE834" s="157"/>
    </row>
    <row r="835" spans="1:135" ht="9.75" customHeight="1">
      <c r="A835" s="157"/>
      <c r="B835" s="157"/>
      <c r="C835" s="157"/>
      <c r="D835" s="157"/>
      <c r="E835" s="157"/>
      <c r="F835" s="157"/>
      <c r="G835" s="157"/>
      <c r="H835" s="157"/>
      <c r="I835" s="494"/>
      <c r="J835" s="494"/>
      <c r="K835" s="494"/>
      <c r="L835" s="494"/>
      <c r="M835" s="494"/>
      <c r="N835" s="494"/>
      <c r="O835" s="494"/>
      <c r="P835" s="494"/>
      <c r="Q835" s="494"/>
      <c r="R835" s="494"/>
      <c r="S835" s="494"/>
      <c r="T835" s="494"/>
      <c r="U835" s="494"/>
      <c r="V835" s="494"/>
      <c r="W835" s="494"/>
      <c r="X835" s="494"/>
      <c r="Y835" s="494"/>
      <c r="Z835" s="494"/>
      <c r="AA835" s="494"/>
      <c r="AB835" s="494"/>
      <c r="AH835" s="492"/>
      <c r="AI835" s="157"/>
      <c r="AJ835" s="157"/>
      <c r="AK835" s="525"/>
      <c r="AL835" s="525"/>
      <c r="AM835" s="525"/>
      <c r="AN835" s="157"/>
      <c r="AO835" s="157"/>
      <c r="AP835" s="525"/>
      <c r="AQ835" s="525"/>
      <c r="AR835" s="525"/>
      <c r="AS835" s="525"/>
      <c r="AT835" s="525"/>
      <c r="AU835" s="525"/>
      <c r="AV835" s="525"/>
      <c r="AW835" s="525"/>
      <c r="AX835" s="525"/>
      <c r="AY835" s="525"/>
      <c r="AZ835" s="525"/>
      <c r="BA835" s="157"/>
      <c r="BB835" s="157"/>
      <c r="BC835" s="157"/>
      <c r="BD835" s="157"/>
      <c r="BE835" s="157"/>
      <c r="BF835" s="157"/>
      <c r="BG835" s="157"/>
      <c r="BH835" s="157"/>
      <c r="BI835" s="157"/>
      <c r="BJ835" s="157"/>
      <c r="BK835" s="157"/>
      <c r="BL835" s="157"/>
      <c r="BM835" s="157"/>
      <c r="BN835" s="157"/>
      <c r="BO835" s="157"/>
      <c r="BP835" s="493"/>
      <c r="BQ835" s="157"/>
      <c r="BR835" s="494"/>
      <c r="BS835" s="157"/>
      <c r="BT835" s="157"/>
      <c r="BU835" s="157"/>
      <c r="BV835" s="157"/>
      <c r="BW835" s="157"/>
      <c r="BX835" s="157"/>
      <c r="BY835" s="157"/>
      <c r="BZ835" s="157"/>
      <c r="CA835" s="157"/>
      <c r="CB835" s="157"/>
      <c r="CC835" s="157"/>
      <c r="CD835" s="157"/>
      <c r="CE835" s="157"/>
      <c r="CF835" s="157"/>
      <c r="CG835" s="157"/>
      <c r="CH835" s="157"/>
      <c r="CI835" s="157"/>
      <c r="CJ835" s="157"/>
      <c r="CK835" s="157"/>
      <c r="CL835" s="157"/>
      <c r="CM835" s="157"/>
      <c r="CN835" s="157"/>
      <c r="CO835" s="157"/>
      <c r="CP835" s="157"/>
      <c r="CQ835" s="157"/>
      <c r="CR835" s="157"/>
      <c r="CS835" s="157"/>
      <c r="CT835" s="157"/>
      <c r="CU835" s="157"/>
      <c r="CV835" s="157"/>
      <c r="CW835" s="157"/>
      <c r="CX835" s="157"/>
      <c r="CY835" s="157"/>
      <c r="CZ835" s="157"/>
      <c r="DA835" s="157"/>
      <c r="DB835" s="157"/>
      <c r="DC835" s="157"/>
      <c r="DD835" s="157"/>
      <c r="DE835" s="157"/>
      <c r="DF835" s="157"/>
      <c r="DG835" s="157"/>
      <c r="DH835" s="157"/>
      <c r="DI835" s="539"/>
      <c r="DJ835" s="539"/>
      <c r="DK835" s="539"/>
      <c r="DL835" s="539" t="s">
        <v>555</v>
      </c>
      <c r="DM835" s="539"/>
      <c r="DN835" s="157"/>
      <c r="DO835" s="157"/>
      <c r="DP835" s="157"/>
      <c r="DQ835" s="157"/>
      <c r="DR835" s="157"/>
      <c r="DS835" s="157"/>
      <c r="DT835" s="157"/>
      <c r="DU835" s="157"/>
      <c r="DV835" s="157"/>
      <c r="DW835" s="157"/>
      <c r="DX835" s="157"/>
      <c r="DY835" s="157"/>
      <c r="DZ835" s="157"/>
      <c r="EA835" s="157"/>
      <c r="EB835" s="157"/>
      <c r="EC835" s="157"/>
      <c r="ED835" s="157"/>
      <c r="EE835" s="157"/>
    </row>
    <row r="836" spans="1:135" ht="9.75" customHeight="1">
      <c r="A836" s="157"/>
      <c r="B836" s="157"/>
      <c r="C836" s="157"/>
      <c r="D836" s="157"/>
      <c r="E836" s="157"/>
      <c r="F836" s="157"/>
      <c r="G836" s="157"/>
      <c r="H836" s="157"/>
      <c r="I836" s="494"/>
      <c r="J836" s="494"/>
      <c r="K836" s="494"/>
      <c r="L836" s="494"/>
      <c r="M836" s="494"/>
      <c r="N836" s="494"/>
      <c r="O836" s="494"/>
      <c r="P836" s="494"/>
      <c r="Q836" s="494"/>
      <c r="R836" s="494"/>
      <c r="S836" s="494"/>
      <c r="T836" s="494"/>
      <c r="U836" s="494"/>
      <c r="V836" s="494"/>
      <c r="W836" s="494"/>
      <c r="X836" s="494"/>
      <c r="Y836" s="494"/>
      <c r="Z836" s="494"/>
      <c r="AA836" s="494"/>
      <c r="AB836" s="494"/>
      <c r="AH836" s="492"/>
      <c r="AI836" s="157"/>
      <c r="AJ836" s="157"/>
      <c r="AK836" s="525"/>
      <c r="AL836" s="525"/>
      <c r="AM836" s="525"/>
      <c r="AN836" s="157"/>
      <c r="AO836" s="157"/>
      <c r="AP836" s="525"/>
      <c r="AQ836" s="525"/>
      <c r="AR836" s="525"/>
      <c r="AS836" s="525"/>
      <c r="AT836" s="525"/>
      <c r="AU836" s="525"/>
      <c r="AV836" s="525"/>
      <c r="AW836" s="525"/>
      <c r="AX836" s="525"/>
      <c r="AY836" s="525"/>
      <c r="AZ836" s="525"/>
      <c r="BA836" s="157"/>
      <c r="BB836" s="157"/>
      <c r="BC836" s="157"/>
      <c r="BD836" s="157"/>
      <c r="BE836" s="157"/>
      <c r="BF836" s="157"/>
      <c r="BG836" s="157"/>
      <c r="BH836" s="157"/>
      <c r="BI836" s="157"/>
      <c r="BJ836" s="157"/>
      <c r="BK836" s="157"/>
      <c r="BL836" s="157"/>
      <c r="BM836" s="157"/>
      <c r="BN836" s="157"/>
      <c r="BO836" s="157"/>
      <c r="BP836" s="493"/>
      <c r="BQ836" s="157"/>
      <c r="BR836" s="494"/>
      <c r="BS836" s="157"/>
      <c r="BT836" s="157"/>
      <c r="BU836" s="157"/>
      <c r="BV836" s="157"/>
      <c r="BW836" s="157"/>
      <c r="BX836" s="157"/>
      <c r="BY836" s="157"/>
      <c r="BZ836" s="157"/>
      <c r="CA836" s="157"/>
      <c r="CB836" s="157"/>
      <c r="CC836" s="157"/>
      <c r="CD836" s="157"/>
      <c r="CE836" s="157"/>
      <c r="CF836" s="157"/>
      <c r="CG836" s="157"/>
      <c r="CH836" s="157"/>
      <c r="CI836" s="157"/>
      <c r="CJ836" s="157"/>
      <c r="CK836" s="157"/>
      <c r="CL836" s="157"/>
      <c r="CM836" s="157"/>
      <c r="CN836" s="157"/>
      <c r="CO836" s="157"/>
      <c r="CP836" s="157"/>
      <c r="CQ836" s="157"/>
      <c r="CR836" s="157"/>
      <c r="CS836" s="157"/>
      <c r="CT836" s="157"/>
      <c r="CU836" s="157"/>
      <c r="CV836" s="157"/>
      <c r="CW836" s="157"/>
      <c r="CX836" s="157"/>
      <c r="CY836" s="157"/>
      <c r="CZ836" s="157"/>
      <c r="DA836" s="157"/>
      <c r="DB836" s="157"/>
      <c r="DC836" s="157"/>
      <c r="DD836" s="157"/>
      <c r="DE836" s="157"/>
      <c r="DF836" s="157"/>
      <c r="DG836" s="157"/>
      <c r="DH836" s="157"/>
      <c r="DI836" s="539"/>
      <c r="DJ836" s="539"/>
      <c r="DK836" s="539"/>
      <c r="DL836" s="539" t="s">
        <v>556</v>
      </c>
      <c r="DM836" s="539"/>
      <c r="DN836" s="157"/>
      <c r="DO836" s="157"/>
      <c r="DP836" s="157"/>
      <c r="DQ836" s="157"/>
      <c r="DR836" s="157"/>
      <c r="DS836" s="157"/>
      <c r="DT836" s="157"/>
      <c r="DU836" s="157"/>
      <c r="DV836" s="157"/>
      <c r="DW836" s="157"/>
      <c r="DX836" s="157"/>
      <c r="DY836" s="157"/>
      <c r="DZ836" s="157"/>
      <c r="EA836" s="157"/>
      <c r="EB836" s="157"/>
      <c r="EC836" s="157"/>
      <c r="ED836" s="157"/>
      <c r="EE836" s="157"/>
    </row>
    <row r="837" spans="1:135" ht="9.75" customHeight="1">
      <c r="A837" s="157"/>
      <c r="B837" s="157"/>
      <c r="C837" s="157"/>
      <c r="D837" s="157"/>
      <c r="E837" s="157"/>
      <c r="F837" s="157"/>
      <c r="G837" s="157"/>
      <c r="H837" s="157"/>
      <c r="I837" s="494"/>
      <c r="J837" s="494"/>
      <c r="K837" s="494"/>
      <c r="L837" s="494"/>
      <c r="M837" s="494"/>
      <c r="N837" s="494"/>
      <c r="O837" s="494"/>
      <c r="P837" s="494"/>
      <c r="Q837" s="494"/>
      <c r="R837" s="494"/>
      <c r="S837" s="494"/>
      <c r="T837" s="494"/>
      <c r="U837" s="494"/>
      <c r="V837" s="494"/>
      <c r="W837" s="494"/>
      <c r="X837" s="494"/>
      <c r="Y837" s="494"/>
      <c r="Z837" s="494"/>
      <c r="AA837" s="494"/>
      <c r="AB837" s="494"/>
      <c r="AH837" s="492"/>
      <c r="AI837" s="157"/>
      <c r="AJ837" s="157"/>
      <c r="AK837" s="525"/>
      <c r="AL837" s="525"/>
      <c r="AM837" s="525"/>
      <c r="AN837" s="157"/>
      <c r="AO837" s="157"/>
      <c r="AP837" s="525"/>
      <c r="AQ837" s="525"/>
      <c r="AR837" s="525"/>
      <c r="AS837" s="525"/>
      <c r="AT837" s="525"/>
      <c r="AU837" s="525"/>
      <c r="AV837" s="525"/>
      <c r="AW837" s="525"/>
      <c r="AX837" s="525"/>
      <c r="AY837" s="525"/>
      <c r="AZ837" s="525"/>
      <c r="BA837" s="157"/>
      <c r="BB837" s="157"/>
      <c r="BC837" s="157"/>
      <c r="BD837" s="157"/>
      <c r="BE837" s="157"/>
      <c r="BF837" s="157"/>
      <c r="BG837" s="157"/>
      <c r="BH837" s="157"/>
      <c r="BI837" s="157"/>
      <c r="BJ837" s="157"/>
      <c r="BK837" s="157"/>
      <c r="BL837" s="157"/>
      <c r="BM837" s="157"/>
      <c r="BN837" s="157"/>
      <c r="BO837" s="157"/>
      <c r="BP837" s="493"/>
      <c r="BQ837" s="157"/>
      <c r="BR837" s="494"/>
      <c r="BS837" s="157"/>
      <c r="BT837" s="157"/>
      <c r="BU837" s="157"/>
      <c r="BV837" s="157"/>
      <c r="BW837" s="157"/>
      <c r="BX837" s="157"/>
      <c r="BY837" s="157"/>
      <c r="BZ837" s="157"/>
      <c r="CA837" s="157"/>
      <c r="CB837" s="157"/>
      <c r="CC837" s="157"/>
      <c r="CD837" s="157"/>
      <c r="CE837" s="157"/>
      <c r="CF837" s="157"/>
      <c r="CG837" s="157"/>
      <c r="CH837" s="157"/>
      <c r="CI837" s="157"/>
      <c r="CJ837" s="157"/>
      <c r="CK837" s="157"/>
      <c r="CL837" s="157"/>
      <c r="CM837" s="157"/>
      <c r="CN837" s="157"/>
      <c r="CO837" s="157"/>
      <c r="CP837" s="157"/>
      <c r="CQ837" s="157"/>
      <c r="CR837" s="157"/>
      <c r="CS837" s="157"/>
      <c r="CT837" s="157"/>
      <c r="CU837" s="157"/>
      <c r="CV837" s="157"/>
      <c r="CW837" s="157"/>
      <c r="CX837" s="157"/>
      <c r="CY837" s="157"/>
      <c r="CZ837" s="157"/>
      <c r="DA837" s="157"/>
      <c r="DB837" s="157"/>
      <c r="DC837" s="157"/>
      <c r="DD837" s="157"/>
      <c r="DE837" s="157"/>
      <c r="DF837" s="157"/>
      <c r="DG837" s="157"/>
      <c r="DH837" s="157"/>
      <c r="DI837" s="539"/>
      <c r="DJ837" s="539"/>
      <c r="DK837" s="539"/>
      <c r="DL837" s="539"/>
      <c r="DM837" s="539"/>
      <c r="DN837" s="157"/>
      <c r="DO837" s="157"/>
      <c r="DP837" s="157"/>
      <c r="DQ837" s="157"/>
      <c r="DR837" s="157"/>
      <c r="DS837" s="157"/>
      <c r="DT837" s="157"/>
      <c r="DU837" s="157"/>
      <c r="DV837" s="157"/>
      <c r="DW837" s="157"/>
      <c r="DX837" s="157"/>
      <c r="DY837" s="157"/>
      <c r="DZ837" s="157"/>
      <c r="EA837" s="157"/>
      <c r="EB837" s="157"/>
      <c r="EC837" s="157"/>
      <c r="ED837" s="157"/>
      <c r="EE837" s="157"/>
    </row>
    <row r="838" spans="1:135" ht="9.75" customHeight="1">
      <c r="A838" s="157"/>
      <c r="B838" s="157"/>
      <c r="C838" s="157"/>
      <c r="D838" s="157"/>
      <c r="E838" s="157"/>
      <c r="F838" s="157"/>
      <c r="G838" s="157"/>
      <c r="H838" s="157"/>
      <c r="I838" s="494"/>
      <c r="J838" s="494"/>
      <c r="K838" s="494"/>
      <c r="L838" s="494"/>
      <c r="M838" s="494"/>
      <c r="N838" s="494"/>
      <c r="O838" s="494"/>
      <c r="P838" s="494"/>
      <c r="Q838" s="494"/>
      <c r="R838" s="494"/>
      <c r="S838" s="494"/>
      <c r="T838" s="494"/>
      <c r="U838" s="494"/>
      <c r="V838" s="494"/>
      <c r="W838" s="494"/>
      <c r="X838" s="494"/>
      <c r="Y838" s="494"/>
      <c r="Z838" s="494"/>
      <c r="AA838" s="494"/>
      <c r="AB838" s="494"/>
      <c r="AH838" s="492"/>
      <c r="AI838" s="157"/>
      <c r="AJ838" s="157"/>
      <c r="AK838" s="525"/>
      <c r="AL838" s="525"/>
      <c r="AM838" s="525"/>
      <c r="AN838" s="157"/>
      <c r="AO838" s="157"/>
      <c r="AP838" s="525"/>
      <c r="AQ838" s="525"/>
      <c r="AR838" s="525"/>
      <c r="AS838" s="525"/>
      <c r="AT838" s="525"/>
      <c r="AU838" s="525"/>
      <c r="AV838" s="525"/>
      <c r="AW838" s="525"/>
      <c r="AX838" s="525"/>
      <c r="AY838" s="525"/>
      <c r="AZ838" s="525"/>
      <c r="BA838" s="157"/>
      <c r="BB838" s="157"/>
      <c r="BC838" s="157"/>
      <c r="BD838" s="157"/>
      <c r="BE838" s="157"/>
      <c r="BF838" s="157"/>
      <c r="BG838" s="157"/>
      <c r="BH838" s="157"/>
      <c r="BI838" s="157"/>
      <c r="BJ838" s="157"/>
      <c r="BK838" s="157"/>
      <c r="BL838" s="157"/>
      <c r="BM838" s="157"/>
      <c r="BN838" s="157"/>
      <c r="BO838" s="157"/>
      <c r="BP838" s="493"/>
      <c r="BQ838" s="157"/>
      <c r="BR838" s="494"/>
      <c r="BS838" s="157"/>
      <c r="BT838" s="157"/>
      <c r="BU838" s="157"/>
      <c r="BV838" s="157"/>
      <c r="BW838" s="157"/>
      <c r="BX838" s="157"/>
      <c r="BY838" s="157"/>
      <c r="BZ838" s="157"/>
      <c r="CA838" s="157"/>
      <c r="CB838" s="157"/>
      <c r="CC838" s="157"/>
      <c r="CD838" s="157"/>
      <c r="CE838" s="157"/>
      <c r="CF838" s="157"/>
      <c r="CG838" s="157"/>
      <c r="CH838" s="157"/>
      <c r="CI838" s="157"/>
      <c r="CJ838" s="157"/>
      <c r="CK838" s="157"/>
      <c r="CL838" s="157"/>
      <c r="CM838" s="157"/>
      <c r="CN838" s="157"/>
      <c r="CO838" s="157"/>
      <c r="CP838" s="157"/>
      <c r="CQ838" s="157"/>
      <c r="CR838" s="157"/>
      <c r="CS838" s="157"/>
      <c r="CT838" s="157"/>
      <c r="CU838" s="157"/>
      <c r="CV838" s="157"/>
      <c r="CW838" s="157"/>
      <c r="CX838" s="157"/>
      <c r="CY838" s="157"/>
      <c r="CZ838" s="157"/>
      <c r="DA838" s="157"/>
      <c r="DB838" s="157"/>
      <c r="DC838" s="157"/>
      <c r="DD838" s="157"/>
      <c r="DE838" s="157"/>
      <c r="DF838" s="157"/>
      <c r="DG838" s="157"/>
      <c r="DH838" s="157"/>
      <c r="DI838" s="539"/>
      <c r="DJ838" s="539"/>
      <c r="DK838" s="539"/>
      <c r="DL838" s="539"/>
      <c r="DM838" s="539" t="s">
        <v>481</v>
      </c>
      <c r="DN838" s="157"/>
      <c r="DO838" s="157"/>
      <c r="DP838" s="157"/>
      <c r="DQ838" s="157"/>
      <c r="DR838" s="157"/>
      <c r="DS838" s="157"/>
      <c r="DT838" s="157"/>
      <c r="DU838" s="157"/>
      <c r="DV838" s="157"/>
      <c r="DW838" s="157"/>
      <c r="DX838" s="157"/>
      <c r="DY838" s="157"/>
      <c r="DZ838" s="157"/>
      <c r="EA838" s="157"/>
      <c r="EB838" s="157"/>
      <c r="EC838" s="157"/>
      <c r="ED838" s="157"/>
      <c r="EE838" s="157"/>
    </row>
    <row r="839" spans="1:135" ht="9.75" customHeight="1">
      <c r="A839" s="157"/>
      <c r="B839" s="157"/>
      <c r="C839" s="157"/>
      <c r="D839" s="157"/>
      <c r="E839" s="157"/>
      <c r="F839" s="157"/>
      <c r="G839" s="157"/>
      <c r="H839" s="157"/>
      <c r="I839" s="494"/>
      <c r="J839" s="494"/>
      <c r="K839" s="494"/>
      <c r="L839" s="494"/>
      <c r="M839" s="494"/>
      <c r="N839" s="494"/>
      <c r="O839" s="494"/>
      <c r="P839" s="494"/>
      <c r="Q839" s="494"/>
      <c r="R839" s="494"/>
      <c r="S839" s="494"/>
      <c r="T839" s="494"/>
      <c r="U839" s="494"/>
      <c r="V839" s="494"/>
      <c r="W839" s="494"/>
      <c r="X839" s="494"/>
      <c r="Y839" s="494"/>
      <c r="Z839" s="494"/>
      <c r="AA839" s="494"/>
      <c r="AB839" s="494"/>
      <c r="AH839" s="492"/>
      <c r="AI839" s="157"/>
      <c r="AJ839" s="157"/>
      <c r="AK839" s="525"/>
      <c r="AL839" s="525"/>
      <c r="AM839" s="525"/>
      <c r="AN839" s="157"/>
      <c r="AO839" s="157"/>
      <c r="AP839" s="525"/>
      <c r="AQ839" s="525"/>
      <c r="AR839" s="525"/>
      <c r="AS839" s="525"/>
      <c r="AT839" s="525"/>
      <c r="AU839" s="525"/>
      <c r="AV839" s="525"/>
      <c r="AW839" s="525"/>
      <c r="AX839" s="525"/>
      <c r="AY839" s="525"/>
      <c r="AZ839" s="525"/>
      <c r="BA839" s="157"/>
      <c r="BB839" s="157"/>
      <c r="BC839" s="157"/>
      <c r="BD839" s="157"/>
      <c r="BE839" s="157"/>
      <c r="BF839" s="157"/>
      <c r="BG839" s="157"/>
      <c r="BH839" s="157"/>
      <c r="BI839" s="157"/>
      <c r="BJ839" s="157"/>
      <c r="BK839" s="157"/>
      <c r="BL839" s="157"/>
      <c r="BM839" s="157"/>
      <c r="BN839" s="157"/>
      <c r="BO839" s="157"/>
      <c r="BP839" s="493"/>
      <c r="BQ839" s="157"/>
      <c r="BR839" s="494"/>
      <c r="BS839" s="157"/>
      <c r="BT839" s="157"/>
      <c r="BU839" s="157"/>
      <c r="BV839" s="157"/>
      <c r="BW839" s="157"/>
      <c r="BX839" s="157"/>
      <c r="BY839" s="157"/>
      <c r="BZ839" s="157"/>
      <c r="CA839" s="157"/>
      <c r="CB839" s="157"/>
      <c r="CC839" s="157"/>
      <c r="CD839" s="157"/>
      <c r="CE839" s="157"/>
      <c r="CF839" s="157"/>
      <c r="CG839" s="157"/>
      <c r="CH839" s="157"/>
      <c r="CI839" s="157"/>
      <c r="CJ839" s="157"/>
      <c r="CK839" s="157"/>
      <c r="CL839" s="157"/>
      <c r="CM839" s="157"/>
      <c r="CN839" s="157"/>
      <c r="CO839" s="157"/>
      <c r="CP839" s="157"/>
      <c r="CQ839" s="157"/>
      <c r="CR839" s="157"/>
      <c r="CS839" s="157"/>
      <c r="CT839" s="157"/>
      <c r="CU839" s="157"/>
      <c r="CV839" s="157"/>
      <c r="CW839" s="157"/>
      <c r="CX839" s="157"/>
      <c r="CY839" s="157"/>
      <c r="CZ839" s="157"/>
      <c r="DA839" s="157"/>
      <c r="DB839" s="157"/>
      <c r="DC839" s="157"/>
      <c r="DD839" s="157"/>
      <c r="DE839" s="157"/>
      <c r="DF839" s="157"/>
      <c r="DG839" s="157"/>
      <c r="DH839" s="157"/>
      <c r="DI839" s="157"/>
      <c r="DJ839" s="157"/>
      <c r="DK839" s="157"/>
      <c r="DL839" s="157"/>
      <c r="DM839" s="539" t="s">
        <v>477</v>
      </c>
      <c r="DN839" s="539"/>
      <c r="DO839" s="539"/>
      <c r="DP839" s="539"/>
      <c r="DQ839" s="539"/>
      <c r="DR839" s="539"/>
      <c r="DS839" s="539"/>
      <c r="DT839" s="539"/>
      <c r="DU839" s="539"/>
      <c r="DV839" s="539"/>
      <c r="DW839" s="539"/>
      <c r="DX839" s="539"/>
      <c r="DY839" s="539"/>
      <c r="DZ839" s="539"/>
      <c r="EA839" s="539"/>
      <c r="EB839" s="157"/>
      <c r="EC839" s="157"/>
      <c r="ED839" s="157"/>
      <c r="EE839" s="157"/>
    </row>
    <row r="840" spans="1:135" ht="9.75" customHeight="1">
      <c r="A840" s="157"/>
      <c r="B840" s="157"/>
      <c r="C840" s="157"/>
      <c r="D840" s="157"/>
      <c r="E840" s="157"/>
      <c r="F840" s="157"/>
      <c r="G840" s="157"/>
      <c r="H840" s="157"/>
      <c r="I840" s="494"/>
      <c r="J840" s="494"/>
      <c r="K840" s="494"/>
      <c r="L840" s="494"/>
      <c r="M840" s="494"/>
      <c r="N840" s="494"/>
      <c r="O840" s="494"/>
      <c r="P840" s="494"/>
      <c r="Q840" s="494"/>
      <c r="R840" s="494"/>
      <c r="S840" s="494"/>
      <c r="T840" s="494"/>
      <c r="U840" s="494"/>
      <c r="V840" s="494"/>
      <c r="W840" s="494"/>
      <c r="X840" s="494"/>
      <c r="Y840" s="494"/>
      <c r="Z840" s="494"/>
      <c r="AA840" s="494"/>
      <c r="AB840" s="494"/>
      <c r="AH840" s="492"/>
      <c r="AI840" s="157"/>
      <c r="AJ840" s="157"/>
      <c r="AK840" s="525"/>
      <c r="AL840" s="525"/>
      <c r="AM840" s="525"/>
      <c r="AN840" s="157"/>
      <c r="AO840" s="157"/>
      <c r="AP840" s="525"/>
      <c r="AQ840" s="525"/>
      <c r="AR840" s="525"/>
      <c r="AS840" s="525"/>
      <c r="AT840" s="525"/>
      <c r="AU840" s="525"/>
      <c r="AV840" s="525"/>
      <c r="AW840" s="525"/>
      <c r="AX840" s="525"/>
      <c r="AY840" s="525"/>
      <c r="AZ840" s="525"/>
      <c r="BA840" s="157"/>
      <c r="BB840" s="157"/>
      <c r="BC840" s="157"/>
      <c r="BD840" s="157"/>
      <c r="BE840" s="157"/>
      <c r="BF840" s="157"/>
      <c r="BG840" s="157"/>
      <c r="BH840" s="157"/>
      <c r="BI840" s="157"/>
      <c r="BJ840" s="157"/>
      <c r="BK840" s="157"/>
      <c r="BL840" s="157"/>
      <c r="BM840" s="157"/>
      <c r="BN840" s="157"/>
      <c r="BO840" s="157"/>
      <c r="BP840" s="493"/>
      <c r="BQ840" s="157"/>
      <c r="BR840" s="494"/>
      <c r="BS840" s="157"/>
      <c r="BT840" s="157"/>
      <c r="BU840" s="157"/>
      <c r="BV840" s="157"/>
      <c r="BW840" s="157"/>
      <c r="BX840" s="157"/>
      <c r="BY840" s="157"/>
      <c r="BZ840" s="157"/>
      <c r="CA840" s="157"/>
      <c r="CB840" s="157"/>
      <c r="CC840" s="157"/>
      <c r="CD840" s="157"/>
      <c r="CE840" s="157"/>
      <c r="CF840" s="157"/>
      <c r="CG840" s="157"/>
      <c r="CH840" s="157"/>
      <c r="CI840" s="157"/>
      <c r="CJ840" s="157"/>
      <c r="CK840" s="157"/>
      <c r="CL840" s="157"/>
      <c r="CM840" s="157"/>
      <c r="CN840" s="157"/>
      <c r="CO840" s="157"/>
      <c r="CP840" s="157"/>
      <c r="CQ840" s="157"/>
      <c r="CR840" s="157"/>
      <c r="CS840" s="157"/>
      <c r="CT840" s="157"/>
      <c r="CU840" s="157"/>
      <c r="CV840" s="157"/>
      <c r="CW840" s="157"/>
      <c r="CX840" s="157"/>
      <c r="CY840" s="157"/>
      <c r="CZ840" s="157"/>
      <c r="DA840" s="157"/>
      <c r="DB840" s="157"/>
      <c r="DC840" s="157"/>
      <c r="DD840" s="157"/>
      <c r="DE840" s="157"/>
      <c r="DF840" s="157"/>
      <c r="DG840" s="157"/>
      <c r="DH840" s="157"/>
      <c r="DI840" s="157"/>
      <c r="DJ840" s="157"/>
      <c r="DK840" s="157"/>
      <c r="DL840" s="157"/>
      <c r="DM840" s="539" t="s">
        <v>557</v>
      </c>
      <c r="DN840" s="539"/>
      <c r="DO840" s="539"/>
      <c r="DP840" s="539"/>
      <c r="DQ840" s="539"/>
      <c r="DR840" s="539"/>
      <c r="DS840" s="539"/>
      <c r="DT840" s="539"/>
      <c r="DU840" s="539"/>
      <c r="DV840" s="539"/>
      <c r="DW840" s="539"/>
      <c r="DX840" s="539"/>
      <c r="DY840" s="539"/>
      <c r="DZ840" s="539"/>
      <c r="EA840" s="539"/>
      <c r="EB840" s="157"/>
      <c r="EC840" s="157"/>
      <c r="ED840" s="157"/>
      <c r="EE840" s="157"/>
    </row>
    <row r="841" spans="1:135" ht="9.75" customHeight="1">
      <c r="A841" s="157"/>
      <c r="B841" s="157"/>
      <c r="C841" s="157"/>
      <c r="D841" s="157"/>
      <c r="E841" s="157"/>
      <c r="F841" s="157"/>
      <c r="G841" s="157"/>
      <c r="H841" s="157"/>
      <c r="I841" s="494"/>
      <c r="J841" s="494"/>
      <c r="K841" s="494"/>
      <c r="L841" s="494"/>
      <c r="M841" s="494"/>
      <c r="N841" s="494"/>
      <c r="O841" s="494"/>
      <c r="P841" s="494"/>
      <c r="Q841" s="494"/>
      <c r="R841" s="494"/>
      <c r="S841" s="494"/>
      <c r="T841" s="494"/>
      <c r="U841" s="494"/>
      <c r="V841" s="494"/>
      <c r="W841" s="494"/>
      <c r="X841" s="494"/>
      <c r="Y841" s="494"/>
      <c r="Z841" s="494"/>
      <c r="AA841" s="494"/>
      <c r="AB841" s="494"/>
      <c r="AH841" s="492"/>
      <c r="AI841" s="157"/>
      <c r="AJ841" s="157"/>
      <c r="AK841" s="525"/>
      <c r="AL841" s="525"/>
      <c r="AM841" s="525"/>
      <c r="AN841" s="157"/>
      <c r="AO841" s="157"/>
      <c r="AP841" s="525"/>
      <c r="AQ841" s="525"/>
      <c r="AR841" s="525"/>
      <c r="AS841" s="525"/>
      <c r="AT841" s="525"/>
      <c r="AU841" s="525"/>
      <c r="AV841" s="525"/>
      <c r="AW841" s="525"/>
      <c r="AX841" s="525"/>
      <c r="AY841" s="525"/>
      <c r="AZ841" s="525"/>
      <c r="BA841" s="157"/>
      <c r="BB841" s="157"/>
      <c r="BC841" s="157"/>
      <c r="BD841" s="157"/>
      <c r="BE841" s="157"/>
      <c r="BF841" s="157"/>
      <c r="BG841" s="157"/>
      <c r="BH841" s="157"/>
      <c r="BI841" s="157"/>
      <c r="BJ841" s="157"/>
      <c r="BK841" s="157"/>
      <c r="BL841" s="157"/>
      <c r="BM841" s="157"/>
      <c r="BN841" s="157"/>
      <c r="BO841" s="157"/>
      <c r="BP841" s="493"/>
      <c r="BQ841" s="157"/>
      <c r="BR841" s="494"/>
      <c r="BS841" s="157"/>
      <c r="BT841" s="157"/>
      <c r="BU841" s="157"/>
      <c r="BV841" s="157"/>
      <c r="BW841" s="157"/>
      <c r="BX841" s="157"/>
      <c r="BY841" s="157"/>
      <c r="BZ841" s="157"/>
      <c r="CA841" s="157"/>
      <c r="CB841" s="157"/>
      <c r="CC841" s="157"/>
      <c r="CD841" s="157"/>
      <c r="CE841" s="157"/>
      <c r="CF841" s="157"/>
      <c r="CG841" s="157"/>
      <c r="CH841" s="157"/>
      <c r="CI841" s="157"/>
      <c r="CJ841" s="157"/>
      <c r="CK841" s="157"/>
      <c r="CL841" s="157"/>
      <c r="CM841" s="157"/>
      <c r="CN841" s="157"/>
      <c r="CO841" s="157"/>
      <c r="CP841" s="157"/>
      <c r="CQ841" s="157"/>
      <c r="CR841" s="157"/>
      <c r="CS841" s="157"/>
      <c r="CT841" s="157"/>
      <c r="CU841" s="157"/>
      <c r="CV841" s="157"/>
      <c r="CW841" s="157"/>
      <c r="CX841" s="157"/>
      <c r="CY841" s="157"/>
      <c r="CZ841" s="157"/>
      <c r="DA841" s="157"/>
      <c r="DB841" s="157"/>
      <c r="DC841" s="157"/>
      <c r="DD841" s="157"/>
      <c r="DE841" s="157"/>
      <c r="DF841" s="157"/>
      <c r="DG841" s="157"/>
      <c r="DH841" s="157"/>
      <c r="DI841" s="157"/>
      <c r="DJ841" s="157"/>
      <c r="DK841" s="157"/>
      <c r="DL841" s="157"/>
      <c r="DM841" s="539"/>
      <c r="DN841" s="539"/>
      <c r="DO841" s="539"/>
      <c r="DP841" s="539"/>
      <c r="DQ841" s="539"/>
      <c r="DR841" s="539"/>
      <c r="DS841" s="539"/>
      <c r="DT841" s="539"/>
      <c r="DU841" s="539"/>
      <c r="DV841" s="539"/>
      <c r="DW841" s="539"/>
      <c r="DX841" s="539"/>
      <c r="DY841" s="539"/>
      <c r="DZ841" s="539"/>
      <c r="EA841" s="539"/>
      <c r="EB841" s="157"/>
      <c r="EC841" s="157"/>
      <c r="ED841" s="157"/>
      <c r="EE841" s="157"/>
    </row>
    <row r="842" spans="1:135" ht="9.75" customHeight="1">
      <c r="A842" s="157"/>
      <c r="B842" s="157"/>
      <c r="C842" s="157"/>
      <c r="D842" s="157"/>
      <c r="E842" s="157"/>
      <c r="F842" s="157"/>
      <c r="G842" s="157"/>
      <c r="H842" s="157"/>
      <c r="I842" s="494"/>
      <c r="J842" s="494"/>
      <c r="K842" s="494"/>
      <c r="L842" s="494"/>
      <c r="M842" s="494"/>
      <c r="N842" s="494"/>
      <c r="O842" s="494"/>
      <c r="P842" s="494"/>
      <c r="Q842" s="494"/>
      <c r="R842" s="494"/>
      <c r="S842" s="494"/>
      <c r="T842" s="494"/>
      <c r="U842" s="494"/>
      <c r="V842" s="494"/>
      <c r="W842" s="494"/>
      <c r="X842" s="494"/>
      <c r="Y842" s="494"/>
      <c r="Z842" s="494"/>
      <c r="AA842" s="494"/>
      <c r="AB842" s="494"/>
      <c r="AH842" s="492"/>
      <c r="AI842" s="157"/>
      <c r="AJ842" s="157"/>
      <c r="AK842" s="525"/>
      <c r="AL842" s="525"/>
      <c r="AM842" s="525"/>
      <c r="AN842" s="157"/>
      <c r="AO842" s="157"/>
      <c r="AP842" s="525"/>
      <c r="AQ842" s="525"/>
      <c r="AR842" s="525"/>
      <c r="AS842" s="525"/>
      <c r="AT842" s="525"/>
      <c r="AU842" s="525"/>
      <c r="AV842" s="525"/>
      <c r="AW842" s="525"/>
      <c r="AX842" s="525"/>
      <c r="AY842" s="525"/>
      <c r="AZ842" s="525"/>
      <c r="BA842" s="157"/>
      <c r="BB842" s="157"/>
      <c r="BC842" s="157"/>
      <c r="BD842" s="157"/>
      <c r="BE842" s="157"/>
      <c r="BF842" s="157"/>
      <c r="BG842" s="157"/>
      <c r="BH842" s="157"/>
      <c r="BI842" s="157"/>
      <c r="BJ842" s="157"/>
      <c r="BK842" s="157"/>
      <c r="BL842" s="157"/>
      <c r="BM842" s="157"/>
      <c r="BN842" s="157"/>
      <c r="BO842" s="157"/>
      <c r="BP842" s="493"/>
      <c r="BQ842" s="157"/>
      <c r="BR842" s="494"/>
      <c r="BS842" s="157"/>
      <c r="BT842" s="157"/>
      <c r="BU842" s="157"/>
      <c r="BV842" s="157"/>
      <c r="BW842" s="157"/>
      <c r="BX842" s="157"/>
      <c r="BY842" s="157"/>
      <c r="BZ842" s="157"/>
      <c r="CA842" s="157"/>
      <c r="CB842" s="157"/>
      <c r="CC842" s="157"/>
      <c r="CD842" s="157"/>
      <c r="CE842" s="157"/>
      <c r="CF842" s="157"/>
      <c r="CG842" s="157"/>
      <c r="CH842" s="157"/>
      <c r="CI842" s="157"/>
      <c r="CJ842" s="157"/>
      <c r="CK842" s="157"/>
      <c r="CL842" s="157"/>
      <c r="CM842" s="157"/>
      <c r="CN842" s="157"/>
      <c r="CO842" s="157"/>
      <c r="CP842" s="157"/>
      <c r="CQ842" s="157"/>
      <c r="CR842" s="157"/>
      <c r="CS842" s="157"/>
      <c r="CT842" s="157"/>
      <c r="CU842" s="157"/>
      <c r="CV842" s="157"/>
      <c r="CW842" s="157"/>
      <c r="CX842" s="157"/>
      <c r="CY842" s="157"/>
      <c r="CZ842" s="157"/>
      <c r="DA842" s="157"/>
      <c r="DB842" s="157"/>
      <c r="DC842" s="157"/>
      <c r="DD842" s="157"/>
      <c r="DE842" s="157"/>
      <c r="DF842" s="157"/>
      <c r="DG842" s="157"/>
      <c r="DH842" s="157"/>
      <c r="DI842" s="157"/>
      <c r="DJ842" s="157"/>
      <c r="DK842" s="157"/>
      <c r="DL842" s="157"/>
      <c r="DM842" s="539"/>
      <c r="DN842" s="539" t="s">
        <v>558</v>
      </c>
      <c r="DO842" s="539"/>
      <c r="DP842" s="539"/>
      <c r="DQ842" s="539"/>
      <c r="DR842" s="539"/>
      <c r="DS842" s="539"/>
      <c r="DT842" s="539"/>
      <c r="DU842" s="539"/>
      <c r="DV842" s="539"/>
      <c r="DW842" s="539"/>
      <c r="DX842" s="539"/>
      <c r="DY842" s="539"/>
      <c r="DZ842" s="539"/>
      <c r="EA842" s="539"/>
      <c r="EB842" s="157"/>
      <c r="EC842" s="157"/>
      <c r="ED842" s="157"/>
      <c r="EE842" s="157"/>
    </row>
    <row r="843" spans="1:135" ht="9.75" customHeight="1">
      <c r="A843" s="157"/>
      <c r="B843" s="157"/>
      <c r="C843" s="157"/>
      <c r="D843" s="157"/>
      <c r="E843" s="157"/>
      <c r="F843" s="157"/>
      <c r="G843" s="157"/>
      <c r="H843" s="157"/>
      <c r="I843" s="494"/>
      <c r="J843" s="494"/>
      <c r="K843" s="494"/>
      <c r="L843" s="494"/>
      <c r="M843" s="494"/>
      <c r="N843" s="494"/>
      <c r="O843" s="494"/>
      <c r="P843" s="494"/>
      <c r="Q843" s="494"/>
      <c r="R843" s="494"/>
      <c r="S843" s="494"/>
      <c r="T843" s="494"/>
      <c r="U843" s="494"/>
      <c r="V843" s="494"/>
      <c r="W843" s="494"/>
      <c r="X843" s="494"/>
      <c r="Y843" s="494"/>
      <c r="Z843" s="494"/>
      <c r="AA843" s="494"/>
      <c r="AB843" s="494"/>
      <c r="AH843" s="492"/>
      <c r="AI843" s="157"/>
      <c r="AJ843" s="157"/>
      <c r="AK843" s="525"/>
      <c r="AL843" s="525"/>
      <c r="AM843" s="525"/>
      <c r="AN843" s="157"/>
      <c r="AO843" s="157"/>
      <c r="AP843" s="525"/>
      <c r="AQ843" s="525"/>
      <c r="AR843" s="525"/>
      <c r="AS843" s="525"/>
      <c r="AT843" s="525"/>
      <c r="AU843" s="525"/>
      <c r="AV843" s="525"/>
      <c r="AW843" s="525"/>
      <c r="AX843" s="525"/>
      <c r="AY843" s="525"/>
      <c r="AZ843" s="525"/>
      <c r="BA843" s="157"/>
      <c r="BB843" s="157"/>
      <c r="BC843" s="157"/>
      <c r="BD843" s="157"/>
      <c r="BE843" s="157"/>
      <c r="BF843" s="157"/>
      <c r="BG843" s="157"/>
      <c r="BH843" s="157"/>
      <c r="BI843" s="157"/>
      <c r="BJ843" s="157"/>
      <c r="BK843" s="157"/>
      <c r="BL843" s="157"/>
      <c r="BM843" s="157"/>
      <c r="BN843" s="157"/>
      <c r="BO843" s="157"/>
      <c r="BP843" s="493"/>
      <c r="BQ843" s="157"/>
      <c r="BR843" s="494"/>
      <c r="BS843" s="157"/>
      <c r="BT843" s="157"/>
      <c r="BU843" s="157"/>
      <c r="BV843" s="157"/>
      <c r="BW843" s="157"/>
      <c r="BX843" s="157"/>
      <c r="BY843" s="157"/>
      <c r="BZ843" s="157"/>
      <c r="CA843" s="157"/>
      <c r="CB843" s="157"/>
      <c r="CC843" s="157"/>
      <c r="CD843" s="157"/>
      <c r="CE843" s="157"/>
      <c r="CF843" s="157"/>
      <c r="CG843" s="157"/>
      <c r="CH843" s="157"/>
      <c r="CI843" s="157"/>
      <c r="CJ843" s="157"/>
      <c r="CK843" s="157"/>
      <c r="CL843" s="157"/>
      <c r="CM843" s="157"/>
      <c r="CN843" s="157"/>
      <c r="CO843" s="157"/>
      <c r="CP843" s="157"/>
      <c r="CQ843" s="157"/>
      <c r="CR843" s="157"/>
      <c r="CS843" s="157"/>
      <c r="CT843" s="157"/>
      <c r="CU843" s="157"/>
      <c r="CV843" s="157"/>
      <c r="CW843" s="157"/>
      <c r="CX843" s="157"/>
      <c r="CY843" s="157"/>
      <c r="CZ843" s="157"/>
      <c r="DA843" s="157"/>
      <c r="DB843" s="157"/>
      <c r="DC843" s="157"/>
      <c r="DD843" s="157"/>
      <c r="DE843" s="157"/>
      <c r="DF843" s="157"/>
      <c r="DG843" s="157"/>
      <c r="DH843" s="157"/>
      <c r="DI843" s="157"/>
      <c r="DJ843" s="157"/>
      <c r="DK843" s="157"/>
      <c r="DL843" s="157"/>
      <c r="DM843" s="539"/>
      <c r="DN843" s="539" t="s">
        <v>559</v>
      </c>
      <c r="DO843" s="539"/>
      <c r="DP843" s="539"/>
      <c r="DQ843" s="539"/>
      <c r="DR843" s="539"/>
      <c r="DS843" s="539"/>
      <c r="DT843" s="539"/>
      <c r="DU843" s="539"/>
      <c r="DV843" s="539"/>
      <c r="DW843" s="539"/>
      <c r="DX843" s="539"/>
      <c r="DY843" s="539"/>
      <c r="DZ843" s="539"/>
      <c r="EA843" s="539"/>
      <c r="EB843" s="157"/>
      <c r="EC843" s="157"/>
      <c r="ED843" s="157"/>
      <c r="EE843" s="157"/>
    </row>
    <row r="844" spans="1:135" ht="9.75" customHeight="1">
      <c r="A844" s="157"/>
      <c r="B844" s="157"/>
      <c r="C844" s="157"/>
      <c r="D844" s="157"/>
      <c r="E844" s="157"/>
      <c r="F844" s="157"/>
      <c r="G844" s="157"/>
      <c r="H844" s="157"/>
      <c r="I844" s="494"/>
      <c r="J844" s="494"/>
      <c r="K844" s="494"/>
      <c r="L844" s="494"/>
      <c r="M844" s="494"/>
      <c r="N844" s="494"/>
      <c r="O844" s="494"/>
      <c r="P844" s="494"/>
      <c r="Q844" s="494"/>
      <c r="R844" s="494"/>
      <c r="S844" s="494"/>
      <c r="T844" s="494"/>
      <c r="U844" s="494"/>
      <c r="V844" s="494"/>
      <c r="W844" s="494"/>
      <c r="X844" s="494"/>
      <c r="Y844" s="494"/>
      <c r="Z844" s="494"/>
      <c r="AA844" s="494"/>
      <c r="AB844" s="494"/>
      <c r="AH844" s="492"/>
      <c r="AI844" s="157"/>
      <c r="AJ844" s="157"/>
      <c r="AK844" s="525"/>
      <c r="AL844" s="525"/>
      <c r="AM844" s="525"/>
      <c r="AN844" s="157"/>
      <c r="AO844" s="157"/>
      <c r="AP844" s="525"/>
      <c r="AQ844" s="525"/>
      <c r="AR844" s="525"/>
      <c r="AS844" s="525"/>
      <c r="AT844" s="525"/>
      <c r="AU844" s="525"/>
      <c r="AV844" s="525"/>
      <c r="AW844" s="525"/>
      <c r="AX844" s="525"/>
      <c r="AY844" s="525"/>
      <c r="AZ844" s="525"/>
      <c r="BA844" s="157"/>
      <c r="BB844" s="157"/>
      <c r="BC844" s="157"/>
      <c r="BD844" s="157"/>
      <c r="BE844" s="157"/>
      <c r="BF844" s="157"/>
      <c r="BG844" s="157"/>
      <c r="BH844" s="157"/>
      <c r="BI844" s="157"/>
      <c r="BJ844" s="157"/>
      <c r="BK844" s="157"/>
      <c r="BL844" s="157"/>
      <c r="BM844" s="157"/>
      <c r="BN844" s="157"/>
      <c r="BO844" s="157"/>
      <c r="BP844" s="493"/>
      <c r="BQ844" s="157"/>
      <c r="BR844" s="494"/>
      <c r="BS844" s="157"/>
      <c r="BT844" s="157"/>
      <c r="BU844" s="157"/>
      <c r="BV844" s="157"/>
      <c r="BW844" s="157"/>
      <c r="BX844" s="157"/>
      <c r="BY844" s="157"/>
      <c r="BZ844" s="157"/>
      <c r="CA844" s="157"/>
      <c r="CB844" s="157"/>
      <c r="CC844" s="157"/>
      <c r="CD844" s="157"/>
      <c r="CE844" s="157"/>
      <c r="CF844" s="157"/>
      <c r="CG844" s="157"/>
      <c r="CH844" s="157"/>
      <c r="CI844" s="157"/>
      <c r="CJ844" s="157"/>
      <c r="CK844" s="157"/>
      <c r="CL844" s="157"/>
      <c r="CM844" s="157"/>
      <c r="CN844" s="157"/>
      <c r="CO844" s="157"/>
      <c r="CP844" s="157"/>
      <c r="CQ844" s="157"/>
      <c r="CR844" s="157"/>
      <c r="CS844" s="157"/>
      <c r="CT844" s="157"/>
      <c r="CU844" s="157"/>
      <c r="CV844" s="157"/>
      <c r="CW844" s="157"/>
      <c r="CX844" s="157"/>
      <c r="CY844" s="157"/>
      <c r="CZ844" s="157"/>
      <c r="DA844" s="157"/>
      <c r="DB844" s="157"/>
      <c r="DC844" s="157"/>
      <c r="DD844" s="157"/>
      <c r="DE844" s="157"/>
      <c r="DF844" s="157"/>
      <c r="DG844" s="157"/>
      <c r="DH844" s="157"/>
      <c r="DI844" s="157"/>
      <c r="DJ844" s="157"/>
      <c r="DK844" s="157"/>
      <c r="DL844" s="157"/>
      <c r="DM844" s="539"/>
      <c r="DN844" s="539" t="s">
        <v>560</v>
      </c>
      <c r="DO844" s="539"/>
      <c r="DP844" s="539"/>
      <c r="DQ844" s="539"/>
      <c r="DR844" s="539"/>
      <c r="DS844" s="539"/>
      <c r="DT844" s="539"/>
      <c r="DU844" s="539"/>
      <c r="DV844" s="539"/>
      <c r="DW844" s="539"/>
      <c r="DX844" s="539"/>
      <c r="DY844" s="539"/>
      <c r="DZ844" s="539"/>
      <c r="EA844" s="539"/>
      <c r="EB844" s="157"/>
      <c r="EC844" s="157"/>
      <c r="ED844" s="157"/>
      <c r="EE844" s="157"/>
    </row>
    <row r="845" spans="1:135" ht="9.75" customHeight="1">
      <c r="A845" s="157"/>
      <c r="B845" s="157"/>
      <c r="C845" s="157"/>
      <c r="D845" s="157"/>
      <c r="E845" s="157"/>
      <c r="F845" s="157"/>
      <c r="G845" s="157"/>
      <c r="H845" s="157"/>
      <c r="I845" s="494"/>
      <c r="J845" s="494"/>
      <c r="K845" s="494"/>
      <c r="L845" s="494"/>
      <c r="M845" s="494"/>
      <c r="N845" s="494"/>
      <c r="O845" s="494"/>
      <c r="P845" s="494"/>
      <c r="Q845" s="494"/>
      <c r="R845" s="494"/>
      <c r="S845" s="494"/>
      <c r="T845" s="494"/>
      <c r="U845" s="494"/>
      <c r="V845" s="494"/>
      <c r="W845" s="494"/>
      <c r="X845" s="494"/>
      <c r="Y845" s="494"/>
      <c r="Z845" s="494"/>
      <c r="AA845" s="494"/>
      <c r="AB845" s="494"/>
      <c r="AH845" s="492"/>
      <c r="AI845" s="157"/>
      <c r="AJ845" s="157"/>
      <c r="AK845" s="525"/>
      <c r="AL845" s="525"/>
      <c r="AM845" s="525"/>
      <c r="AN845" s="157"/>
      <c r="AO845" s="157"/>
      <c r="AP845" s="525"/>
      <c r="AQ845" s="525"/>
      <c r="AR845" s="525"/>
      <c r="AS845" s="525"/>
      <c r="AT845" s="525"/>
      <c r="AU845" s="525"/>
      <c r="AV845" s="525"/>
      <c r="AW845" s="525"/>
      <c r="AX845" s="525"/>
      <c r="AY845" s="525"/>
      <c r="AZ845" s="525"/>
      <c r="BA845" s="157"/>
      <c r="BB845" s="157"/>
      <c r="BC845" s="157"/>
      <c r="BD845" s="157"/>
      <c r="BE845" s="157"/>
      <c r="BF845" s="157"/>
      <c r="BG845" s="157"/>
      <c r="BH845" s="157"/>
      <c r="BI845" s="157"/>
      <c r="BJ845" s="157"/>
      <c r="BK845" s="157"/>
      <c r="BL845" s="157"/>
      <c r="BM845" s="157"/>
      <c r="BN845" s="157"/>
      <c r="BO845" s="157"/>
      <c r="BP845" s="493"/>
      <c r="BQ845" s="157"/>
      <c r="BR845" s="494"/>
      <c r="BS845" s="157"/>
      <c r="BT845" s="157"/>
      <c r="BU845" s="157"/>
      <c r="BV845" s="157"/>
      <c r="BW845" s="157"/>
      <c r="BX845" s="157"/>
      <c r="BY845" s="157"/>
      <c r="BZ845" s="157"/>
      <c r="CA845" s="157"/>
      <c r="CB845" s="157"/>
      <c r="CC845" s="157"/>
      <c r="CD845" s="157"/>
      <c r="CE845" s="157"/>
      <c r="CF845" s="157"/>
      <c r="CG845" s="157"/>
      <c r="CH845" s="157"/>
      <c r="CI845" s="157"/>
      <c r="CJ845" s="157"/>
      <c r="CK845" s="157"/>
      <c r="CL845" s="157"/>
      <c r="CM845" s="157"/>
      <c r="CN845" s="157"/>
      <c r="CO845" s="157"/>
      <c r="CP845" s="157"/>
      <c r="CQ845" s="157"/>
      <c r="CR845" s="157"/>
      <c r="CS845" s="157"/>
      <c r="CT845" s="157"/>
      <c r="CU845" s="157"/>
      <c r="CV845" s="157"/>
      <c r="CW845" s="157"/>
      <c r="CX845" s="157"/>
      <c r="CY845" s="157"/>
      <c r="CZ845" s="157"/>
      <c r="DA845" s="157"/>
      <c r="DB845" s="157"/>
      <c r="DC845" s="157"/>
      <c r="DD845" s="157"/>
      <c r="DE845" s="157"/>
      <c r="DF845" s="157"/>
      <c r="DG845" s="157"/>
      <c r="DH845" s="157"/>
      <c r="DI845" s="157"/>
      <c r="DJ845" s="157"/>
      <c r="DK845" s="157"/>
      <c r="DL845" s="157"/>
      <c r="DM845" s="539"/>
      <c r="DN845" s="539"/>
      <c r="DO845" s="539"/>
      <c r="DP845" s="539"/>
      <c r="DQ845" s="539"/>
      <c r="DR845" s="539"/>
      <c r="DS845" s="539"/>
      <c r="DT845" s="539"/>
      <c r="DU845" s="539"/>
      <c r="DV845" s="539"/>
      <c r="DW845" s="539"/>
      <c r="DX845" s="539"/>
      <c r="DY845" s="539"/>
      <c r="DZ845" s="539"/>
      <c r="EA845" s="539"/>
      <c r="EB845" s="157"/>
      <c r="EC845" s="157"/>
      <c r="ED845" s="157"/>
      <c r="EE845" s="157"/>
    </row>
    <row r="846" spans="1:135" ht="9.75" customHeight="1">
      <c r="A846" s="157"/>
      <c r="B846" s="157"/>
      <c r="C846" s="157"/>
      <c r="D846" s="157"/>
      <c r="E846" s="157"/>
      <c r="F846" s="157"/>
      <c r="G846" s="157"/>
      <c r="H846" s="157"/>
      <c r="I846" s="494"/>
      <c r="J846" s="494"/>
      <c r="K846" s="494"/>
      <c r="L846" s="494"/>
      <c r="M846" s="494"/>
      <c r="N846" s="494"/>
      <c r="O846" s="494"/>
      <c r="P846" s="494"/>
      <c r="Q846" s="494"/>
      <c r="R846" s="494"/>
      <c r="S846" s="494"/>
      <c r="T846" s="494"/>
      <c r="U846" s="494"/>
      <c r="V846" s="494"/>
      <c r="W846" s="494"/>
      <c r="X846" s="494"/>
      <c r="Y846" s="494"/>
      <c r="Z846" s="494"/>
      <c r="AA846" s="494"/>
      <c r="AB846" s="494"/>
      <c r="AH846" s="492"/>
      <c r="AI846" s="157"/>
      <c r="AJ846" s="157"/>
      <c r="AK846" s="525"/>
      <c r="AL846" s="525"/>
      <c r="AM846" s="525"/>
      <c r="AN846" s="157"/>
      <c r="AO846" s="157"/>
      <c r="AP846" s="525"/>
      <c r="AQ846" s="525"/>
      <c r="AR846" s="525"/>
      <c r="AS846" s="525"/>
      <c r="AT846" s="525"/>
      <c r="AU846" s="525"/>
      <c r="AV846" s="525"/>
      <c r="AW846" s="525"/>
      <c r="AX846" s="525"/>
      <c r="AY846" s="525"/>
      <c r="AZ846" s="525"/>
      <c r="BA846" s="157"/>
      <c r="BB846" s="157"/>
      <c r="BC846" s="157"/>
      <c r="BD846" s="157"/>
      <c r="BE846" s="157"/>
      <c r="BF846" s="157"/>
      <c r="BG846" s="157"/>
      <c r="BH846" s="157"/>
      <c r="BI846" s="157"/>
      <c r="BJ846" s="157"/>
      <c r="BK846" s="157"/>
      <c r="BL846" s="157"/>
      <c r="BM846" s="157"/>
      <c r="BN846" s="157"/>
      <c r="BO846" s="157"/>
      <c r="BP846" s="493"/>
      <c r="BQ846" s="157"/>
      <c r="BR846" s="494"/>
      <c r="BS846" s="157"/>
      <c r="BT846" s="157"/>
      <c r="BU846" s="157"/>
      <c r="BV846" s="157"/>
      <c r="BW846" s="157"/>
      <c r="BX846" s="157"/>
      <c r="BY846" s="157"/>
      <c r="BZ846" s="157"/>
      <c r="CA846" s="157"/>
      <c r="CB846" s="157"/>
      <c r="CC846" s="157"/>
      <c r="CD846" s="157"/>
      <c r="CE846" s="157"/>
      <c r="CF846" s="157"/>
      <c r="CG846" s="157"/>
      <c r="CH846" s="157"/>
      <c r="CI846" s="157"/>
      <c r="CJ846" s="157"/>
      <c r="CK846" s="157"/>
      <c r="CL846" s="157"/>
      <c r="CM846" s="157"/>
      <c r="CN846" s="157"/>
      <c r="CO846" s="157"/>
      <c r="CP846" s="157"/>
      <c r="CQ846" s="157"/>
      <c r="CR846" s="157"/>
      <c r="CS846" s="157"/>
      <c r="CT846" s="157"/>
      <c r="CU846" s="157"/>
      <c r="CV846" s="157"/>
      <c r="CW846" s="157"/>
      <c r="CX846" s="157"/>
      <c r="CY846" s="157"/>
      <c r="CZ846" s="157"/>
      <c r="DA846" s="157"/>
      <c r="DB846" s="157"/>
      <c r="DC846" s="157"/>
      <c r="DD846" s="157"/>
      <c r="DE846" s="157"/>
      <c r="DF846" s="157"/>
      <c r="DG846" s="157"/>
      <c r="DH846" s="157"/>
      <c r="DI846" s="157"/>
      <c r="DJ846" s="157"/>
      <c r="DK846" s="157"/>
      <c r="DL846" s="157"/>
      <c r="DM846" s="539"/>
      <c r="DN846" s="539"/>
      <c r="DO846" s="542" t="s">
        <v>291</v>
      </c>
      <c r="DP846" s="539"/>
      <c r="DQ846" s="539"/>
      <c r="DR846" s="539"/>
      <c r="DS846" s="539"/>
      <c r="DT846" s="539"/>
      <c r="DU846" s="539"/>
      <c r="DV846" s="539"/>
      <c r="DW846" s="539"/>
      <c r="DX846" s="539"/>
      <c r="DY846" s="539"/>
      <c r="DZ846" s="539"/>
      <c r="EA846" s="539"/>
      <c r="EB846" s="157"/>
      <c r="EC846" s="157"/>
      <c r="ED846" s="157"/>
      <c r="EE846" s="157"/>
    </row>
    <row r="847" spans="1:135" ht="9.75" customHeight="1">
      <c r="A847" s="157"/>
      <c r="B847" s="157"/>
      <c r="C847" s="157"/>
      <c r="D847" s="157"/>
      <c r="E847" s="157"/>
      <c r="F847" s="157"/>
      <c r="G847" s="157"/>
      <c r="H847" s="157"/>
      <c r="I847" s="494"/>
      <c r="J847" s="494"/>
      <c r="K847" s="494"/>
      <c r="L847" s="494"/>
      <c r="M847" s="494"/>
      <c r="N847" s="494"/>
      <c r="O847" s="494"/>
      <c r="P847" s="494"/>
      <c r="Q847" s="494"/>
      <c r="R847" s="494"/>
      <c r="S847" s="494"/>
      <c r="T847" s="494"/>
      <c r="U847" s="494"/>
      <c r="V847" s="494"/>
      <c r="W847" s="494"/>
      <c r="X847" s="494"/>
      <c r="Y847" s="494"/>
      <c r="Z847" s="494"/>
      <c r="AA847" s="494"/>
      <c r="AB847" s="494"/>
      <c r="AH847" s="492"/>
      <c r="AI847" s="157"/>
      <c r="AJ847" s="157"/>
      <c r="AK847" s="525"/>
      <c r="AL847" s="525"/>
      <c r="AM847" s="525"/>
      <c r="AN847" s="157"/>
      <c r="AO847" s="157"/>
      <c r="AP847" s="525"/>
      <c r="AQ847" s="525"/>
      <c r="AR847" s="525"/>
      <c r="AS847" s="525"/>
      <c r="AT847" s="525"/>
      <c r="AU847" s="525"/>
      <c r="AV847" s="525"/>
      <c r="AW847" s="525"/>
      <c r="AX847" s="525"/>
      <c r="AY847" s="525"/>
      <c r="AZ847" s="525"/>
      <c r="BA847" s="157"/>
      <c r="BB847" s="157"/>
      <c r="BC847" s="157"/>
      <c r="BD847" s="157"/>
      <c r="BE847" s="157"/>
      <c r="BF847" s="157"/>
      <c r="BG847" s="157"/>
      <c r="BH847" s="157"/>
      <c r="BI847" s="157"/>
      <c r="BJ847" s="157"/>
      <c r="BK847" s="157"/>
      <c r="BL847" s="157"/>
      <c r="BM847" s="157"/>
      <c r="BN847" s="157"/>
      <c r="BO847" s="157"/>
      <c r="BP847" s="493"/>
      <c r="BQ847" s="157"/>
      <c r="BR847" s="494"/>
      <c r="BS847" s="157"/>
      <c r="BT847" s="157"/>
      <c r="BU847" s="157"/>
      <c r="BV847" s="157"/>
      <c r="BW847" s="157"/>
      <c r="BX847" s="157"/>
      <c r="BY847" s="157"/>
      <c r="BZ847" s="157"/>
      <c r="CA847" s="157"/>
      <c r="CB847" s="157"/>
      <c r="CC847" s="157"/>
      <c r="CD847" s="157"/>
      <c r="CE847" s="157"/>
      <c r="CF847" s="157"/>
      <c r="CG847" s="157"/>
      <c r="CH847" s="157"/>
      <c r="CI847" s="157"/>
      <c r="CJ847" s="157"/>
      <c r="CK847" s="157"/>
      <c r="CL847" s="157"/>
      <c r="CM847" s="157"/>
      <c r="CN847" s="157"/>
      <c r="CO847" s="157"/>
      <c r="CP847" s="157"/>
      <c r="CQ847" s="157"/>
      <c r="CR847" s="157"/>
      <c r="CS847" s="157"/>
      <c r="CT847" s="157"/>
      <c r="CU847" s="157"/>
      <c r="CV847" s="157"/>
      <c r="CW847" s="157"/>
      <c r="CX847" s="157"/>
      <c r="CY847" s="157"/>
      <c r="CZ847" s="157"/>
      <c r="DA847" s="157"/>
      <c r="DB847" s="157"/>
      <c r="DC847" s="157"/>
      <c r="DD847" s="157"/>
      <c r="DE847" s="157"/>
      <c r="DF847" s="157"/>
      <c r="DG847" s="157"/>
      <c r="DH847" s="157"/>
      <c r="DI847" s="157"/>
      <c r="DJ847" s="157"/>
      <c r="DK847" s="157"/>
      <c r="DL847" s="157"/>
      <c r="DM847" s="539"/>
      <c r="DN847" s="539"/>
      <c r="DO847" s="542" t="s">
        <v>296</v>
      </c>
      <c r="DP847" s="539"/>
      <c r="DQ847" s="539"/>
      <c r="DR847" s="539"/>
      <c r="DS847" s="539"/>
      <c r="DT847" s="539"/>
      <c r="DU847" s="539"/>
      <c r="DV847" s="539"/>
      <c r="DW847" s="539"/>
      <c r="DX847" s="539"/>
      <c r="DY847" s="539"/>
      <c r="DZ847" s="539"/>
      <c r="EA847" s="539"/>
      <c r="EB847" s="157"/>
      <c r="EC847" s="157"/>
      <c r="ED847" s="157"/>
      <c r="EE847" s="157"/>
    </row>
    <row r="848" spans="1:135" ht="9.75" customHeight="1">
      <c r="A848" s="157"/>
      <c r="B848" s="157"/>
      <c r="C848" s="157"/>
      <c r="D848" s="157"/>
      <c r="E848" s="157"/>
      <c r="F848" s="157"/>
      <c r="G848" s="157"/>
      <c r="H848" s="157"/>
      <c r="I848" s="494"/>
      <c r="J848" s="494"/>
      <c r="K848" s="494"/>
      <c r="L848" s="494"/>
      <c r="M848" s="494"/>
      <c r="N848" s="494"/>
      <c r="O848" s="494"/>
      <c r="P848" s="494"/>
      <c r="Q848" s="494"/>
      <c r="R848" s="494"/>
      <c r="S848" s="494"/>
      <c r="T848" s="494"/>
      <c r="U848" s="494"/>
      <c r="V848" s="494"/>
      <c r="W848" s="494"/>
      <c r="X848" s="494"/>
      <c r="Y848" s="494"/>
      <c r="Z848" s="494"/>
      <c r="AA848" s="494"/>
      <c r="AB848" s="494"/>
      <c r="AH848" s="492"/>
      <c r="AI848" s="157"/>
      <c r="AJ848" s="157"/>
      <c r="AK848" s="525"/>
      <c r="AL848" s="525"/>
      <c r="AM848" s="525"/>
      <c r="AN848" s="157"/>
      <c r="AO848" s="157"/>
      <c r="AP848" s="525"/>
      <c r="AQ848" s="525"/>
      <c r="AR848" s="525"/>
      <c r="AS848" s="525"/>
      <c r="AT848" s="525"/>
      <c r="AU848" s="525"/>
      <c r="AV848" s="525"/>
      <c r="AW848" s="525"/>
      <c r="AX848" s="525"/>
      <c r="AY848" s="525"/>
      <c r="AZ848" s="525"/>
      <c r="BA848" s="157"/>
      <c r="BB848" s="157"/>
      <c r="BC848" s="157"/>
      <c r="BD848" s="157"/>
      <c r="BE848" s="157"/>
      <c r="BF848" s="157"/>
      <c r="BG848" s="157"/>
      <c r="BH848" s="157"/>
      <c r="BI848" s="157"/>
      <c r="BJ848" s="157"/>
      <c r="BK848" s="157"/>
      <c r="BL848" s="157"/>
      <c r="BM848" s="157"/>
      <c r="BN848" s="157"/>
      <c r="BO848" s="157"/>
      <c r="BP848" s="493"/>
      <c r="BQ848" s="157"/>
      <c r="BR848" s="494"/>
      <c r="BS848" s="157"/>
      <c r="BT848" s="157"/>
      <c r="BU848" s="157"/>
      <c r="BV848" s="157"/>
      <c r="BW848" s="157"/>
      <c r="BX848" s="157"/>
      <c r="BY848" s="157"/>
      <c r="BZ848" s="157"/>
      <c r="CA848" s="157"/>
      <c r="CB848" s="157"/>
      <c r="CC848" s="157"/>
      <c r="CD848" s="157"/>
      <c r="CE848" s="157"/>
      <c r="CF848" s="157"/>
      <c r="CG848" s="157"/>
      <c r="CH848" s="157"/>
      <c r="CI848" s="157"/>
      <c r="CJ848" s="157"/>
      <c r="CK848" s="157"/>
      <c r="CL848" s="157"/>
      <c r="CM848" s="157"/>
      <c r="CN848" s="157"/>
      <c r="CO848" s="157"/>
      <c r="CP848" s="157"/>
      <c r="CQ848" s="157"/>
      <c r="CR848" s="157"/>
      <c r="CS848" s="157"/>
      <c r="CT848" s="157"/>
      <c r="CU848" s="157"/>
      <c r="CV848" s="157"/>
      <c r="CW848" s="157"/>
      <c r="CX848" s="157"/>
      <c r="CY848" s="157"/>
      <c r="CZ848" s="157"/>
      <c r="DA848" s="157"/>
      <c r="DB848" s="157"/>
      <c r="DC848" s="157"/>
      <c r="DD848" s="157"/>
      <c r="DE848" s="157"/>
      <c r="DF848" s="157"/>
      <c r="DG848" s="157"/>
      <c r="DH848" s="157"/>
      <c r="DI848" s="157"/>
      <c r="DJ848" s="157"/>
      <c r="DK848" s="157"/>
      <c r="DL848" s="157"/>
      <c r="DM848" s="539"/>
      <c r="DN848" s="539"/>
      <c r="DO848" s="542"/>
      <c r="DP848" s="539"/>
      <c r="DQ848" s="539"/>
      <c r="DR848" s="539"/>
      <c r="DS848" s="539"/>
      <c r="DT848" s="539"/>
      <c r="DU848" s="539"/>
      <c r="DV848" s="539"/>
      <c r="DW848" s="539"/>
      <c r="DX848" s="539"/>
      <c r="DY848" s="539"/>
      <c r="DZ848" s="539"/>
      <c r="EA848" s="539"/>
      <c r="EB848" s="157"/>
      <c r="EC848" s="157"/>
      <c r="ED848" s="157"/>
      <c r="EE848" s="157"/>
    </row>
    <row r="849" spans="1:135" ht="9.75" customHeight="1">
      <c r="A849" s="157"/>
      <c r="B849" s="157"/>
      <c r="C849" s="157"/>
      <c r="D849" s="157"/>
      <c r="E849" s="157"/>
      <c r="F849" s="157"/>
      <c r="G849" s="157"/>
      <c r="H849" s="157"/>
      <c r="I849" s="494"/>
      <c r="J849" s="494"/>
      <c r="K849" s="494"/>
      <c r="L849" s="494"/>
      <c r="M849" s="494"/>
      <c r="N849" s="494"/>
      <c r="O849" s="494"/>
      <c r="P849" s="494"/>
      <c r="Q849" s="494"/>
      <c r="R849" s="494"/>
      <c r="S849" s="494"/>
      <c r="T849" s="494"/>
      <c r="U849" s="494"/>
      <c r="V849" s="494"/>
      <c r="W849" s="494"/>
      <c r="X849" s="494"/>
      <c r="Y849" s="494"/>
      <c r="Z849" s="494"/>
      <c r="AA849" s="494"/>
      <c r="AB849" s="494"/>
      <c r="AH849" s="492"/>
      <c r="AI849" s="157"/>
      <c r="AJ849" s="157"/>
      <c r="AK849" s="525"/>
      <c r="AL849" s="525"/>
      <c r="AM849" s="525"/>
      <c r="AN849" s="157"/>
      <c r="AO849" s="157"/>
      <c r="AP849" s="525"/>
      <c r="AQ849" s="525"/>
      <c r="AR849" s="525"/>
      <c r="AS849" s="525"/>
      <c r="AT849" s="525"/>
      <c r="AU849" s="525"/>
      <c r="AV849" s="525"/>
      <c r="AW849" s="525"/>
      <c r="AX849" s="525"/>
      <c r="AY849" s="525"/>
      <c r="AZ849" s="525"/>
      <c r="BA849" s="157"/>
      <c r="BB849" s="157"/>
      <c r="BC849" s="157"/>
      <c r="BD849" s="157"/>
      <c r="BE849" s="157"/>
      <c r="BF849" s="157"/>
      <c r="BG849" s="157"/>
      <c r="BH849" s="157"/>
      <c r="BI849" s="157"/>
      <c r="BJ849" s="157"/>
      <c r="BK849" s="157"/>
      <c r="BL849" s="157"/>
      <c r="BM849" s="157"/>
      <c r="BN849" s="157"/>
      <c r="BO849" s="157"/>
      <c r="BP849" s="493"/>
      <c r="BQ849" s="157"/>
      <c r="BR849" s="494"/>
      <c r="BS849" s="157"/>
      <c r="BT849" s="157"/>
      <c r="BU849" s="157"/>
      <c r="BV849" s="157"/>
      <c r="BW849" s="157"/>
      <c r="BX849" s="157"/>
      <c r="BY849" s="157"/>
      <c r="BZ849" s="157"/>
      <c r="CA849" s="157"/>
      <c r="CB849" s="157"/>
      <c r="CC849" s="157"/>
      <c r="CD849" s="157"/>
      <c r="CE849" s="157"/>
      <c r="CF849" s="157"/>
      <c r="CG849" s="157"/>
      <c r="CH849" s="157"/>
      <c r="CI849" s="157"/>
      <c r="CJ849" s="157"/>
      <c r="CK849" s="157"/>
      <c r="CL849" s="157"/>
      <c r="CM849" s="157"/>
      <c r="CN849" s="157"/>
      <c r="CO849" s="157"/>
      <c r="CP849" s="157"/>
      <c r="CQ849" s="157"/>
      <c r="CR849" s="157"/>
      <c r="CS849" s="157"/>
      <c r="CT849" s="157"/>
      <c r="CU849" s="157"/>
      <c r="CV849" s="157"/>
      <c r="CW849" s="157"/>
      <c r="CX849" s="157"/>
      <c r="CY849" s="157"/>
      <c r="CZ849" s="157"/>
      <c r="DA849" s="157"/>
      <c r="DB849" s="157"/>
      <c r="DC849" s="157"/>
      <c r="DD849" s="157"/>
      <c r="DE849" s="157"/>
      <c r="DF849" s="157"/>
      <c r="DG849" s="157"/>
      <c r="DH849" s="157"/>
      <c r="DI849" s="157"/>
      <c r="DJ849" s="157"/>
      <c r="DK849" s="157"/>
      <c r="DL849" s="157"/>
      <c r="DM849" s="539"/>
      <c r="DN849" s="539"/>
      <c r="DO849" s="539"/>
      <c r="DP849" s="539"/>
      <c r="DQ849" s="539"/>
      <c r="DR849" s="539"/>
      <c r="DS849" s="539"/>
      <c r="DT849" s="539"/>
      <c r="DU849" s="539"/>
      <c r="DV849" s="539"/>
      <c r="DW849" s="539"/>
      <c r="DX849" s="539"/>
      <c r="DY849" s="539"/>
      <c r="DZ849" s="539"/>
      <c r="EA849" s="539"/>
      <c r="EB849" s="157"/>
      <c r="EC849" s="157"/>
      <c r="ED849" s="157"/>
      <c r="EE849" s="157"/>
    </row>
    <row r="850" spans="1:135" ht="9.75" customHeight="1">
      <c r="A850" s="157"/>
      <c r="B850" s="157"/>
      <c r="C850" s="157"/>
      <c r="D850" s="157"/>
      <c r="E850" s="157"/>
      <c r="F850" s="157"/>
      <c r="G850" s="157"/>
      <c r="H850" s="157"/>
      <c r="I850" s="494"/>
      <c r="J850" s="494"/>
      <c r="K850" s="494"/>
      <c r="L850" s="494"/>
      <c r="M850" s="494"/>
      <c r="N850" s="494"/>
      <c r="O850" s="494"/>
      <c r="P850" s="494"/>
      <c r="Q850" s="494"/>
      <c r="R850" s="494"/>
      <c r="S850" s="494"/>
      <c r="T850" s="494"/>
      <c r="U850" s="494"/>
      <c r="V850" s="494"/>
      <c r="W850" s="494"/>
      <c r="X850" s="494"/>
      <c r="Y850" s="494"/>
      <c r="Z850" s="494"/>
      <c r="AA850" s="494"/>
      <c r="AB850" s="494"/>
      <c r="AH850" s="492"/>
      <c r="AI850" s="157"/>
      <c r="AJ850" s="157"/>
      <c r="AK850" s="525"/>
      <c r="AL850" s="525"/>
      <c r="AM850" s="525"/>
      <c r="AN850" s="157"/>
      <c r="AO850" s="157"/>
      <c r="AP850" s="525"/>
      <c r="AQ850" s="525"/>
      <c r="AR850" s="525"/>
      <c r="AS850" s="525"/>
      <c r="AT850" s="525"/>
      <c r="AU850" s="525"/>
      <c r="AV850" s="525"/>
      <c r="AW850" s="525"/>
      <c r="AX850" s="525"/>
      <c r="AY850" s="525"/>
      <c r="AZ850" s="525"/>
      <c r="BA850" s="157"/>
      <c r="BB850" s="157"/>
      <c r="BC850" s="157"/>
      <c r="BD850" s="157"/>
      <c r="BE850" s="157"/>
      <c r="BF850" s="157"/>
      <c r="BG850" s="157"/>
      <c r="BH850" s="157"/>
      <c r="BI850" s="157"/>
      <c r="BJ850" s="157"/>
      <c r="BK850" s="157"/>
      <c r="BL850" s="157"/>
      <c r="BM850" s="157"/>
      <c r="BN850" s="157"/>
      <c r="BO850" s="157"/>
      <c r="BP850" s="493"/>
      <c r="BQ850" s="157"/>
      <c r="BR850" s="494"/>
      <c r="BS850" s="157"/>
      <c r="BT850" s="157"/>
      <c r="BU850" s="157"/>
      <c r="BV850" s="157"/>
      <c r="BW850" s="157"/>
      <c r="BX850" s="157"/>
      <c r="BY850" s="157"/>
      <c r="BZ850" s="157"/>
      <c r="CA850" s="157"/>
      <c r="CB850" s="157"/>
      <c r="CC850" s="157"/>
      <c r="CD850" s="157"/>
      <c r="CE850" s="157"/>
      <c r="CF850" s="157"/>
      <c r="CG850" s="157"/>
      <c r="CH850" s="157"/>
      <c r="CI850" s="157"/>
      <c r="CJ850" s="157"/>
      <c r="CK850" s="157"/>
      <c r="CL850" s="157"/>
      <c r="CM850" s="157"/>
      <c r="CN850" s="157"/>
      <c r="CO850" s="157"/>
      <c r="CP850" s="157"/>
      <c r="CQ850" s="157"/>
      <c r="CR850" s="157"/>
      <c r="CS850" s="157"/>
      <c r="CT850" s="157"/>
      <c r="CU850" s="157"/>
      <c r="CV850" s="157"/>
      <c r="CW850" s="157"/>
      <c r="CX850" s="157"/>
      <c r="CY850" s="157"/>
      <c r="CZ850" s="157"/>
      <c r="DA850" s="157"/>
      <c r="DB850" s="157"/>
      <c r="DC850" s="157"/>
      <c r="DD850" s="157"/>
      <c r="DE850" s="157"/>
      <c r="DF850" s="157"/>
      <c r="DG850" s="157"/>
      <c r="DH850" s="157"/>
      <c r="DI850" s="157"/>
      <c r="DJ850" s="157"/>
      <c r="DK850" s="157"/>
      <c r="DL850" s="157"/>
      <c r="DM850" s="539"/>
      <c r="DN850" s="539"/>
      <c r="DO850" s="539"/>
      <c r="DP850" s="539"/>
      <c r="DQ850" s="539"/>
      <c r="DR850" s="539"/>
      <c r="DS850" s="539"/>
      <c r="DT850" s="539"/>
      <c r="DU850" s="539"/>
      <c r="DV850" s="539"/>
      <c r="DW850" s="539"/>
      <c r="DX850" s="539"/>
      <c r="DY850" s="539"/>
      <c r="DZ850" s="539"/>
      <c r="EA850" s="539"/>
      <c r="EB850" s="157"/>
      <c r="EC850" s="157"/>
      <c r="ED850" s="157"/>
      <c r="EE850" s="157"/>
    </row>
    <row r="851" spans="1:135" ht="9.75" customHeight="1">
      <c r="A851" s="157"/>
      <c r="B851" s="157"/>
      <c r="C851" s="157"/>
      <c r="D851" s="157"/>
      <c r="E851" s="157"/>
      <c r="F851" s="157"/>
      <c r="G851" s="157"/>
      <c r="H851" s="157"/>
      <c r="I851" s="494"/>
      <c r="J851" s="494"/>
      <c r="K851" s="494"/>
      <c r="L851" s="494"/>
      <c r="M851" s="494"/>
      <c r="N851" s="494"/>
      <c r="O851" s="494"/>
      <c r="P851" s="494"/>
      <c r="Q851" s="494"/>
      <c r="R851" s="494"/>
      <c r="S851" s="494"/>
      <c r="T851" s="494"/>
      <c r="U851" s="494"/>
      <c r="V851" s="494"/>
      <c r="W851" s="494"/>
      <c r="X851" s="494"/>
      <c r="Y851" s="494"/>
      <c r="Z851" s="494"/>
      <c r="AA851" s="494"/>
      <c r="AB851" s="494"/>
      <c r="AH851" s="492"/>
      <c r="AI851" s="157"/>
      <c r="AJ851" s="157"/>
      <c r="AK851" s="525"/>
      <c r="AL851" s="525"/>
      <c r="AM851" s="525"/>
      <c r="AN851" s="157"/>
      <c r="AO851" s="157"/>
      <c r="AP851" s="525"/>
      <c r="AQ851" s="525"/>
      <c r="AR851" s="525"/>
      <c r="AS851" s="525"/>
      <c r="AT851" s="525"/>
      <c r="AU851" s="525"/>
      <c r="AV851" s="525"/>
      <c r="AW851" s="525"/>
      <c r="AX851" s="525"/>
      <c r="AY851" s="525"/>
      <c r="AZ851" s="525"/>
      <c r="BA851" s="157"/>
      <c r="BB851" s="157"/>
      <c r="BC851" s="157"/>
      <c r="BD851" s="157"/>
      <c r="BE851" s="157"/>
      <c r="BF851" s="157"/>
      <c r="BG851" s="157"/>
      <c r="BH851" s="157"/>
      <c r="BI851" s="157"/>
      <c r="BJ851" s="157"/>
      <c r="BK851" s="157"/>
      <c r="BL851" s="157"/>
      <c r="BM851" s="157"/>
      <c r="BN851" s="157"/>
      <c r="BO851" s="157"/>
      <c r="BP851" s="493"/>
      <c r="BQ851" s="157"/>
      <c r="BR851" s="494"/>
      <c r="BS851" s="157"/>
      <c r="BT851" s="157"/>
      <c r="BU851" s="157"/>
      <c r="BV851" s="157"/>
      <c r="BW851" s="157"/>
      <c r="BX851" s="157"/>
      <c r="BY851" s="157"/>
      <c r="BZ851" s="157"/>
      <c r="CA851" s="157"/>
      <c r="CB851" s="157"/>
      <c r="CC851" s="157"/>
      <c r="CD851" s="157"/>
      <c r="CE851" s="157"/>
      <c r="CF851" s="157"/>
      <c r="CG851" s="157"/>
      <c r="CH851" s="157"/>
      <c r="CI851" s="157"/>
      <c r="CJ851" s="157"/>
      <c r="CK851" s="157"/>
      <c r="CL851" s="157"/>
      <c r="CM851" s="157"/>
      <c r="CN851" s="157"/>
      <c r="CO851" s="157"/>
      <c r="CP851" s="157"/>
      <c r="CQ851" s="157"/>
      <c r="CR851" s="157"/>
      <c r="CS851" s="157"/>
      <c r="CT851" s="157"/>
      <c r="CU851" s="157"/>
      <c r="CV851" s="157"/>
      <c r="CW851" s="157"/>
      <c r="CX851" s="157"/>
      <c r="CY851" s="157"/>
      <c r="CZ851" s="157"/>
      <c r="DA851" s="157"/>
      <c r="DB851" s="157"/>
      <c r="DC851" s="157"/>
      <c r="DD851" s="157"/>
      <c r="DE851" s="157"/>
      <c r="DF851" s="157"/>
      <c r="DG851" s="157"/>
      <c r="DH851" s="157"/>
      <c r="DI851" s="157"/>
      <c r="DJ851" s="157"/>
      <c r="DK851" s="157"/>
      <c r="DL851" s="157"/>
      <c r="DM851" s="539"/>
      <c r="DN851" s="539"/>
      <c r="DO851" s="539"/>
      <c r="DP851" s="539"/>
      <c r="DQ851" s="539"/>
      <c r="DR851" s="539"/>
      <c r="DS851" s="539"/>
      <c r="DT851" s="539"/>
      <c r="DU851" s="539"/>
      <c r="DV851" s="539"/>
      <c r="DW851" s="539"/>
      <c r="DX851" s="539"/>
      <c r="DY851" s="725" t="s">
        <v>124</v>
      </c>
      <c r="DZ851" s="605"/>
      <c r="EA851" s="606"/>
      <c r="EB851" s="157"/>
      <c r="EC851" s="157"/>
      <c r="ED851" s="157"/>
      <c r="EE851" s="157"/>
    </row>
    <row r="852" spans="1:135" ht="9.75" customHeight="1">
      <c r="A852" s="157"/>
      <c r="B852" s="157"/>
      <c r="C852" s="157"/>
      <c r="D852" s="157"/>
      <c r="E852" s="157"/>
      <c r="F852" s="157"/>
      <c r="G852" s="157"/>
      <c r="H852" s="157"/>
      <c r="I852" s="494"/>
      <c r="J852" s="494"/>
      <c r="K852" s="494"/>
      <c r="L852" s="494"/>
      <c r="M852" s="494"/>
      <c r="N852" s="494"/>
      <c r="O852" s="494"/>
      <c r="P852" s="494"/>
      <c r="Q852" s="494"/>
      <c r="R852" s="494"/>
      <c r="S852" s="494"/>
      <c r="T852" s="494"/>
      <c r="U852" s="494"/>
      <c r="V852" s="494"/>
      <c r="W852" s="494"/>
      <c r="X852" s="494"/>
      <c r="Y852" s="494"/>
      <c r="Z852" s="494"/>
      <c r="AA852" s="494"/>
      <c r="AB852" s="494"/>
      <c r="AH852" s="492"/>
      <c r="AI852" s="157"/>
      <c r="AJ852" s="157"/>
      <c r="AK852" s="525"/>
      <c r="AL852" s="525"/>
      <c r="AM852" s="525"/>
      <c r="AN852" s="157"/>
      <c r="AO852" s="157"/>
      <c r="AP852" s="525"/>
      <c r="AQ852" s="525"/>
      <c r="AR852" s="525"/>
      <c r="AS852" s="525"/>
      <c r="AT852" s="525"/>
      <c r="AU852" s="525"/>
      <c r="AV852" s="525"/>
      <c r="AW852" s="525"/>
      <c r="AX852" s="525"/>
      <c r="AY852" s="525"/>
      <c r="AZ852" s="525"/>
      <c r="BA852" s="157"/>
      <c r="BB852" s="157"/>
      <c r="BC852" s="157"/>
      <c r="BD852" s="157"/>
      <c r="BE852" s="157"/>
      <c r="BF852" s="157"/>
      <c r="BG852" s="157"/>
      <c r="BH852" s="157"/>
      <c r="BI852" s="157"/>
      <c r="BJ852" s="157"/>
      <c r="BK852" s="157"/>
      <c r="BL852" s="157"/>
      <c r="BM852" s="157"/>
      <c r="BN852" s="157"/>
      <c r="BO852" s="157"/>
      <c r="BP852" s="493"/>
      <c r="BQ852" s="157"/>
      <c r="BR852" s="494"/>
      <c r="BS852" s="157"/>
      <c r="BT852" s="157"/>
      <c r="BU852" s="157"/>
      <c r="BV852" s="157"/>
      <c r="BW852" s="157"/>
      <c r="BX852" s="157"/>
      <c r="BY852" s="157"/>
      <c r="BZ852" s="157"/>
      <c r="CA852" s="157"/>
      <c r="CB852" s="157"/>
      <c r="CC852" s="157"/>
      <c r="CD852" s="157"/>
      <c r="CE852" s="157"/>
      <c r="CF852" s="157"/>
      <c r="CG852" s="157"/>
      <c r="CH852" s="157"/>
      <c r="CI852" s="157"/>
      <c r="CJ852" s="157"/>
      <c r="CK852" s="157"/>
      <c r="CL852" s="157"/>
      <c r="CM852" s="157"/>
      <c r="CN852" s="157"/>
      <c r="CO852" s="157"/>
      <c r="CP852" s="157"/>
      <c r="CQ852" s="157"/>
      <c r="CR852" s="157"/>
      <c r="CS852" s="157"/>
      <c r="CT852" s="157"/>
      <c r="CU852" s="157"/>
      <c r="CV852" s="157"/>
      <c r="CW852" s="157"/>
      <c r="CX852" s="157"/>
      <c r="CY852" s="157"/>
      <c r="CZ852" s="157"/>
      <c r="DA852" s="157"/>
      <c r="DB852" s="157"/>
      <c r="DC852" s="157"/>
      <c r="DD852" s="157"/>
      <c r="DE852" s="157"/>
      <c r="DF852" s="157"/>
      <c r="DG852" s="157"/>
      <c r="DH852" s="157"/>
      <c r="DI852" s="157"/>
      <c r="DJ852" s="157"/>
      <c r="DK852" s="157"/>
      <c r="DL852" s="157"/>
      <c r="DM852" s="539"/>
      <c r="DN852" s="539"/>
      <c r="DO852" s="539"/>
      <c r="DP852" s="539"/>
      <c r="DQ852" s="539"/>
      <c r="DR852" s="539"/>
      <c r="DS852" s="539"/>
      <c r="DT852" s="539"/>
      <c r="DU852" s="539"/>
      <c r="DV852" s="539"/>
      <c r="DW852" s="545">
        <v>1</v>
      </c>
      <c r="DX852" s="545">
        <v>2</v>
      </c>
      <c r="DY852" s="545">
        <v>3</v>
      </c>
      <c r="DZ852" s="544">
        <v>4</v>
      </c>
      <c r="EA852" s="544">
        <v>5</v>
      </c>
      <c r="EB852" s="157"/>
      <c r="EC852" s="157"/>
      <c r="ED852" s="157"/>
      <c r="EE852" s="157"/>
    </row>
    <row r="853" spans="1:135" ht="9.75" customHeight="1">
      <c r="A853" s="157"/>
      <c r="B853" s="157"/>
      <c r="C853" s="157"/>
      <c r="D853" s="157"/>
      <c r="E853" s="157"/>
      <c r="F853" s="157"/>
      <c r="G853" s="157"/>
      <c r="H853" s="157"/>
      <c r="I853" s="494"/>
      <c r="J853" s="494"/>
      <c r="K853" s="494"/>
      <c r="L853" s="494"/>
      <c r="M853" s="494"/>
      <c r="N853" s="494"/>
      <c r="O853" s="494"/>
      <c r="P853" s="494"/>
      <c r="Q853" s="494"/>
      <c r="R853" s="494"/>
      <c r="S853" s="494"/>
      <c r="T853" s="494"/>
      <c r="U853" s="494"/>
      <c r="V853" s="494"/>
      <c r="W853" s="494"/>
      <c r="X853" s="494"/>
      <c r="Y853" s="494"/>
      <c r="Z853" s="494"/>
      <c r="AA853" s="494"/>
      <c r="AB853" s="494"/>
      <c r="AH853" s="492"/>
      <c r="AI853" s="157"/>
      <c r="AJ853" s="157"/>
      <c r="AK853" s="525"/>
      <c r="AL853" s="525"/>
      <c r="AM853" s="525"/>
      <c r="AN853" s="157"/>
      <c r="AO853" s="157"/>
      <c r="AP853" s="525"/>
      <c r="AQ853" s="525"/>
      <c r="AR853" s="525"/>
      <c r="AS853" s="525"/>
      <c r="AT853" s="525"/>
      <c r="AU853" s="525"/>
      <c r="AV853" s="525"/>
      <c r="AW853" s="525"/>
      <c r="AX853" s="525"/>
      <c r="AY853" s="525"/>
      <c r="AZ853" s="525"/>
      <c r="BA853" s="157"/>
      <c r="BB853" s="157"/>
      <c r="BC853" s="157"/>
      <c r="BD853" s="157"/>
      <c r="BE853" s="157"/>
      <c r="BF853" s="157"/>
      <c r="BG853" s="157"/>
      <c r="BH853" s="157"/>
      <c r="BI853" s="157"/>
      <c r="BJ853" s="157"/>
      <c r="BK853" s="157"/>
      <c r="BL853" s="157"/>
      <c r="BM853" s="157"/>
      <c r="BN853" s="157"/>
      <c r="BO853" s="157"/>
      <c r="BP853" s="493"/>
      <c r="BQ853" s="157"/>
      <c r="BR853" s="494"/>
      <c r="BS853" s="157"/>
      <c r="BT853" s="157"/>
      <c r="BU853" s="157"/>
      <c r="BV853" s="157"/>
      <c r="BW853" s="157"/>
      <c r="BX853" s="157"/>
      <c r="BY853" s="157"/>
      <c r="BZ853" s="157"/>
      <c r="CA853" s="157"/>
      <c r="CB853" s="157"/>
      <c r="CC853" s="157"/>
      <c r="CD853" s="157"/>
      <c r="CE853" s="157"/>
      <c r="CF853" s="157"/>
      <c r="CG853" s="157"/>
      <c r="CH853" s="157"/>
      <c r="CI853" s="157"/>
      <c r="CJ853" s="157"/>
      <c r="CK853" s="157"/>
      <c r="CL853" s="157"/>
      <c r="CM853" s="157"/>
      <c r="CN853" s="157"/>
      <c r="CO853" s="157"/>
      <c r="CP853" s="157"/>
      <c r="CQ853" s="157"/>
      <c r="CR853" s="157"/>
      <c r="CS853" s="157"/>
      <c r="CT853" s="157"/>
      <c r="CU853" s="157"/>
      <c r="CV853" s="157"/>
      <c r="CW853" s="157"/>
      <c r="CX853" s="157"/>
      <c r="CY853" s="157"/>
      <c r="CZ853" s="157"/>
      <c r="DA853" s="157"/>
      <c r="DB853" s="157"/>
      <c r="DC853" s="157"/>
      <c r="DD853" s="157"/>
      <c r="DE853" s="157"/>
      <c r="DF853" s="157"/>
      <c r="DG853" s="157"/>
      <c r="DH853" s="157"/>
      <c r="DI853" s="157"/>
      <c r="DJ853" s="157"/>
      <c r="DK853" s="157"/>
      <c r="DL853" s="157"/>
      <c r="DM853" s="539"/>
      <c r="DN853" s="539"/>
      <c r="DO853" s="539"/>
      <c r="DP853" s="539"/>
      <c r="DQ853" s="539"/>
      <c r="DR853" s="539"/>
      <c r="DS853" s="539"/>
      <c r="DT853" s="539"/>
      <c r="DU853" s="539"/>
      <c r="DV853" s="539"/>
      <c r="DW853" s="542" t="s">
        <v>384</v>
      </c>
      <c r="DX853" s="542" t="s">
        <v>385</v>
      </c>
      <c r="DY853" s="542" t="s">
        <v>299</v>
      </c>
      <c r="DZ853" s="542" t="s">
        <v>316</v>
      </c>
      <c r="EA853" s="542" t="s">
        <v>386</v>
      </c>
      <c r="EB853" s="157"/>
      <c r="EC853" s="157"/>
      <c r="ED853" s="157"/>
      <c r="EE853" s="157"/>
    </row>
    <row r="854" spans="1:135" ht="9.75" customHeight="1">
      <c r="A854" s="157"/>
      <c r="B854" s="157"/>
      <c r="C854" s="157"/>
      <c r="D854" s="157"/>
      <c r="E854" s="157"/>
      <c r="F854" s="157"/>
      <c r="G854" s="157"/>
      <c r="H854" s="157"/>
      <c r="I854" s="494"/>
      <c r="J854" s="494"/>
      <c r="K854" s="494"/>
      <c r="L854" s="494"/>
      <c r="M854" s="494"/>
      <c r="N854" s="494"/>
      <c r="O854" s="494"/>
      <c r="P854" s="494"/>
      <c r="Q854" s="494"/>
      <c r="R854" s="494"/>
      <c r="S854" s="494"/>
      <c r="T854" s="494"/>
      <c r="U854" s="494"/>
      <c r="V854" s="494"/>
      <c r="W854" s="494"/>
      <c r="X854" s="494"/>
      <c r="Y854" s="494"/>
      <c r="Z854" s="494"/>
      <c r="AA854" s="494"/>
      <c r="AB854" s="494"/>
      <c r="AH854" s="492"/>
      <c r="AI854" s="157"/>
      <c r="AJ854" s="157"/>
      <c r="AK854" s="525"/>
      <c r="AL854" s="525"/>
      <c r="AM854" s="525"/>
      <c r="AN854" s="157"/>
      <c r="AO854" s="157"/>
      <c r="AP854" s="525"/>
      <c r="AQ854" s="525"/>
      <c r="AR854" s="525"/>
      <c r="AS854" s="525"/>
      <c r="AT854" s="525"/>
      <c r="AU854" s="525"/>
      <c r="AV854" s="525"/>
      <c r="AW854" s="525"/>
      <c r="AX854" s="525"/>
      <c r="AY854" s="525"/>
      <c r="AZ854" s="525"/>
      <c r="BA854" s="157"/>
      <c r="BB854" s="157"/>
      <c r="BC854" s="157"/>
      <c r="BD854" s="157"/>
      <c r="BE854" s="157"/>
      <c r="BF854" s="157"/>
      <c r="BG854" s="157"/>
      <c r="BH854" s="157"/>
      <c r="BI854" s="157"/>
      <c r="BJ854" s="157"/>
      <c r="BK854" s="157"/>
      <c r="BL854" s="157"/>
      <c r="BM854" s="157"/>
      <c r="BN854" s="157"/>
      <c r="BO854" s="157"/>
      <c r="BP854" s="493"/>
      <c r="BQ854" s="157"/>
      <c r="BR854" s="494"/>
      <c r="BS854" s="157"/>
      <c r="BT854" s="157"/>
      <c r="BU854" s="157"/>
      <c r="BV854" s="157"/>
      <c r="BW854" s="157"/>
      <c r="BX854" s="157"/>
      <c r="BY854" s="157"/>
      <c r="BZ854" s="157"/>
      <c r="CA854" s="157"/>
      <c r="CB854" s="157"/>
      <c r="CC854" s="157"/>
      <c r="CD854" s="157"/>
      <c r="CE854" s="157"/>
      <c r="CF854" s="157"/>
      <c r="CG854" s="157"/>
      <c r="CH854" s="157"/>
      <c r="CI854" s="157"/>
      <c r="CJ854" s="157"/>
      <c r="CK854" s="157"/>
      <c r="CL854" s="157"/>
      <c r="CM854" s="157"/>
      <c r="CN854" s="157"/>
      <c r="CO854" s="157"/>
      <c r="CP854" s="157"/>
      <c r="CQ854" s="157"/>
      <c r="CR854" s="157"/>
      <c r="CS854" s="157"/>
      <c r="CT854" s="157"/>
      <c r="CU854" s="157"/>
      <c r="CV854" s="157"/>
      <c r="CW854" s="157"/>
      <c r="CX854" s="157"/>
      <c r="CY854" s="157"/>
      <c r="CZ854" s="157"/>
      <c r="DA854" s="157"/>
      <c r="DB854" s="157"/>
      <c r="DC854" s="157"/>
      <c r="DD854" s="157"/>
      <c r="DE854" s="157"/>
      <c r="DF854" s="157"/>
      <c r="DG854" s="157"/>
      <c r="DH854" s="157"/>
      <c r="DI854" s="157"/>
      <c r="DJ854" s="157"/>
      <c r="DK854" s="157"/>
      <c r="DL854" s="157"/>
      <c r="DM854" s="539"/>
      <c r="DN854" s="539"/>
      <c r="DO854" s="539"/>
      <c r="DP854" s="539"/>
      <c r="DQ854" s="539"/>
      <c r="DR854" s="539"/>
      <c r="DS854" s="539"/>
      <c r="DT854" s="539"/>
      <c r="DU854" s="539"/>
      <c r="DV854" s="539"/>
      <c r="DW854" s="546">
        <v>0.2</v>
      </c>
      <c r="DX854" s="546">
        <v>0.4</v>
      </c>
      <c r="DY854" s="546">
        <v>0.6</v>
      </c>
      <c r="DZ854" s="546">
        <v>0.8</v>
      </c>
      <c r="EA854" s="546">
        <v>1</v>
      </c>
      <c r="EB854" s="157"/>
      <c r="EC854" s="157"/>
      <c r="ED854" s="157"/>
      <c r="EE854" s="157"/>
    </row>
    <row r="855" spans="1:135" ht="9.75" customHeight="1">
      <c r="A855" s="157"/>
      <c r="B855" s="157"/>
      <c r="C855" s="157"/>
      <c r="D855" s="157"/>
      <c r="E855" s="157"/>
      <c r="F855" s="157"/>
      <c r="G855" s="157"/>
      <c r="H855" s="157"/>
      <c r="I855" s="494"/>
      <c r="J855" s="494"/>
      <c r="K855" s="494"/>
      <c r="L855" s="494"/>
      <c r="M855" s="494"/>
      <c r="N855" s="494"/>
      <c r="O855" s="494"/>
      <c r="P855" s="494"/>
      <c r="Q855" s="494"/>
      <c r="R855" s="494"/>
      <c r="S855" s="494"/>
      <c r="T855" s="494"/>
      <c r="U855" s="494"/>
      <c r="V855" s="494"/>
      <c r="W855" s="494"/>
      <c r="X855" s="494"/>
      <c r="Y855" s="494"/>
      <c r="Z855" s="494"/>
      <c r="AA855" s="494"/>
      <c r="AB855" s="494"/>
      <c r="AH855" s="492"/>
      <c r="AI855" s="157"/>
      <c r="AJ855" s="157"/>
      <c r="AK855" s="525"/>
      <c r="AL855" s="525"/>
      <c r="AM855" s="525"/>
      <c r="AN855" s="157"/>
      <c r="AO855" s="157"/>
      <c r="AP855" s="525"/>
      <c r="AQ855" s="525"/>
      <c r="AR855" s="525"/>
      <c r="AS855" s="525"/>
      <c r="AT855" s="525"/>
      <c r="AU855" s="525"/>
      <c r="AV855" s="525"/>
      <c r="AW855" s="525"/>
      <c r="AX855" s="525"/>
      <c r="AY855" s="525"/>
      <c r="AZ855" s="525"/>
      <c r="BA855" s="157"/>
      <c r="BB855" s="157"/>
      <c r="BC855" s="157"/>
      <c r="BD855" s="157"/>
      <c r="BE855" s="157"/>
      <c r="BF855" s="157"/>
      <c r="BG855" s="157"/>
      <c r="BH855" s="157"/>
      <c r="BI855" s="157"/>
      <c r="BJ855" s="157"/>
      <c r="BK855" s="157"/>
      <c r="BL855" s="157"/>
      <c r="BM855" s="157"/>
      <c r="BN855" s="157"/>
      <c r="BO855" s="157"/>
      <c r="BP855" s="493"/>
      <c r="BQ855" s="157"/>
      <c r="BR855" s="494"/>
      <c r="BS855" s="157"/>
      <c r="BT855" s="157"/>
      <c r="BU855" s="157"/>
      <c r="BV855" s="157"/>
      <c r="BW855" s="157"/>
      <c r="BX855" s="157"/>
      <c r="BY855" s="157"/>
      <c r="BZ855" s="157"/>
      <c r="CA855" s="157"/>
      <c r="CB855" s="157"/>
      <c r="CC855" s="157"/>
      <c r="CD855" s="157"/>
      <c r="CE855" s="157"/>
      <c r="CF855" s="157"/>
      <c r="CG855" s="157"/>
      <c r="CH855" s="157"/>
      <c r="CI855" s="157"/>
      <c r="CJ855" s="157"/>
      <c r="CK855" s="157"/>
      <c r="CL855" s="157"/>
      <c r="CM855" s="157"/>
      <c r="CN855" s="157"/>
      <c r="CO855" s="157"/>
      <c r="CP855" s="157"/>
      <c r="CQ855" s="157"/>
      <c r="CR855" s="157"/>
      <c r="CS855" s="157"/>
      <c r="CT855" s="157"/>
      <c r="CU855" s="157"/>
      <c r="CV855" s="157"/>
      <c r="CW855" s="157"/>
      <c r="CX855" s="157"/>
      <c r="CY855" s="157"/>
      <c r="CZ855" s="157"/>
      <c r="DA855" s="157"/>
      <c r="DB855" s="157"/>
      <c r="DC855" s="157"/>
      <c r="DD855" s="157"/>
      <c r="DE855" s="157"/>
      <c r="DF855" s="157"/>
      <c r="DG855" s="157"/>
      <c r="DH855" s="157"/>
      <c r="DI855" s="157"/>
      <c r="DJ855" s="157"/>
      <c r="DK855" s="157"/>
      <c r="DL855" s="157"/>
      <c r="DM855" s="157"/>
      <c r="DN855" s="157"/>
      <c r="DO855" s="157"/>
      <c r="DP855" s="157"/>
      <c r="DQ855" s="157"/>
      <c r="DR855" s="157"/>
      <c r="DS855" s="157"/>
      <c r="DT855" s="157"/>
      <c r="DU855" s="157"/>
      <c r="DV855" s="157"/>
      <c r="DW855" s="157"/>
      <c r="DX855" s="157"/>
      <c r="DY855" s="157"/>
      <c r="DZ855" s="157"/>
      <c r="EA855" s="157"/>
      <c r="EB855" s="157"/>
      <c r="EC855" s="157"/>
      <c r="ED855" s="157"/>
      <c r="EE855" s="157"/>
    </row>
    <row r="856" spans="1:135" ht="9.75" customHeight="1">
      <c r="A856" s="157"/>
      <c r="B856" s="157"/>
      <c r="C856" s="157"/>
      <c r="D856" s="157"/>
      <c r="E856" s="157"/>
      <c r="F856" s="157"/>
      <c r="G856" s="157"/>
      <c r="H856" s="157"/>
      <c r="I856" s="494"/>
      <c r="J856" s="494"/>
      <c r="K856" s="494"/>
      <c r="L856" s="494"/>
      <c r="M856" s="494"/>
      <c r="N856" s="494"/>
      <c r="O856" s="494"/>
      <c r="P856" s="494"/>
      <c r="Q856" s="494"/>
      <c r="R856" s="494"/>
      <c r="S856" s="494"/>
      <c r="T856" s="494"/>
      <c r="U856" s="494"/>
      <c r="V856" s="494"/>
      <c r="W856" s="494"/>
      <c r="X856" s="494"/>
      <c r="Y856" s="494"/>
      <c r="Z856" s="494"/>
      <c r="AA856" s="494"/>
      <c r="AB856" s="494"/>
      <c r="AH856" s="492"/>
      <c r="AI856" s="157"/>
      <c r="AJ856" s="157"/>
      <c r="AK856" s="525"/>
      <c r="AL856" s="525"/>
      <c r="AM856" s="525"/>
      <c r="AN856" s="157"/>
      <c r="AO856" s="157"/>
      <c r="AP856" s="525"/>
      <c r="AQ856" s="525"/>
      <c r="AR856" s="525"/>
      <c r="AS856" s="525"/>
      <c r="AT856" s="525"/>
      <c r="AU856" s="525"/>
      <c r="AV856" s="525"/>
      <c r="AW856" s="525"/>
      <c r="AX856" s="525"/>
      <c r="AY856" s="525"/>
      <c r="AZ856" s="525"/>
      <c r="BA856" s="157"/>
      <c r="BB856" s="157"/>
      <c r="BC856" s="157"/>
      <c r="BD856" s="157"/>
      <c r="BE856" s="157"/>
      <c r="BF856" s="157"/>
      <c r="BG856" s="157"/>
      <c r="BH856" s="157"/>
      <c r="BI856" s="157"/>
      <c r="BJ856" s="157"/>
      <c r="BK856" s="157"/>
      <c r="BL856" s="157"/>
      <c r="BM856" s="157"/>
      <c r="BN856" s="157"/>
      <c r="BO856" s="157"/>
      <c r="BP856" s="493"/>
      <c r="BQ856" s="157"/>
      <c r="BR856" s="494"/>
      <c r="BS856" s="157"/>
      <c r="BT856" s="157"/>
      <c r="BU856" s="157"/>
      <c r="BV856" s="157"/>
      <c r="BW856" s="157"/>
      <c r="BX856" s="157"/>
      <c r="BY856" s="157"/>
      <c r="BZ856" s="157"/>
      <c r="CA856" s="157"/>
      <c r="CB856" s="157"/>
      <c r="CC856" s="157"/>
      <c r="CD856" s="157"/>
      <c r="CE856" s="157"/>
      <c r="CF856" s="157"/>
      <c r="CG856" s="157"/>
      <c r="CH856" s="157"/>
      <c r="CI856" s="157"/>
      <c r="CJ856" s="157"/>
      <c r="CK856" s="157"/>
      <c r="CL856" s="157"/>
      <c r="CM856" s="157"/>
      <c r="CN856" s="157"/>
      <c r="CO856" s="157"/>
      <c r="CP856" s="157"/>
      <c r="CQ856" s="157"/>
      <c r="CR856" s="157"/>
      <c r="CS856" s="157"/>
      <c r="CT856" s="157"/>
      <c r="CU856" s="157"/>
      <c r="CV856" s="157"/>
      <c r="CW856" s="157"/>
      <c r="CX856" s="157"/>
      <c r="CY856" s="157"/>
      <c r="CZ856" s="157"/>
      <c r="DA856" s="157"/>
      <c r="DB856" s="157"/>
      <c r="DC856" s="157"/>
      <c r="DD856" s="157"/>
      <c r="DE856" s="157"/>
      <c r="DF856" s="157"/>
      <c r="DG856" s="157"/>
      <c r="DH856" s="157"/>
      <c r="DI856" s="157"/>
      <c r="DJ856" s="157"/>
      <c r="DK856" s="157"/>
      <c r="DL856" s="157"/>
      <c r="DM856" s="157"/>
      <c r="DN856" s="157"/>
      <c r="DO856" s="157"/>
      <c r="DP856" s="157"/>
      <c r="DQ856" s="737" t="s">
        <v>122</v>
      </c>
      <c r="DR856" s="543">
        <v>5</v>
      </c>
      <c r="DS856" s="542" t="s">
        <v>387</v>
      </c>
      <c r="DT856" s="546">
        <v>1</v>
      </c>
      <c r="DU856" s="539" t="s">
        <v>561</v>
      </c>
      <c r="DV856" s="547">
        <v>1</v>
      </c>
      <c r="DW856" s="545" t="s">
        <v>389</v>
      </c>
      <c r="DX856" s="545" t="s">
        <v>389</v>
      </c>
      <c r="DY856" s="545" t="s">
        <v>389</v>
      </c>
      <c r="DZ856" s="545" t="s">
        <v>389</v>
      </c>
      <c r="EA856" s="545" t="s">
        <v>390</v>
      </c>
      <c r="EB856" s="539"/>
      <c r="EC856" s="539"/>
      <c r="ED856" s="157"/>
      <c r="EE856" s="157"/>
    </row>
    <row r="857" spans="1:135" ht="9.75" customHeight="1">
      <c r="A857" s="157"/>
      <c r="B857" s="157"/>
      <c r="C857" s="157"/>
      <c r="D857" s="157"/>
      <c r="E857" s="157"/>
      <c r="F857" s="157"/>
      <c r="G857" s="157"/>
      <c r="H857" s="157"/>
      <c r="I857" s="494"/>
      <c r="J857" s="494"/>
      <c r="K857" s="494"/>
      <c r="L857" s="494"/>
      <c r="M857" s="494"/>
      <c r="N857" s="494"/>
      <c r="O857" s="494"/>
      <c r="P857" s="494"/>
      <c r="Q857" s="494"/>
      <c r="R857" s="494"/>
      <c r="S857" s="494"/>
      <c r="T857" s="494"/>
      <c r="U857" s="494"/>
      <c r="V857" s="494"/>
      <c r="W857" s="494"/>
      <c r="X857" s="494"/>
      <c r="Y857" s="494"/>
      <c r="Z857" s="494"/>
      <c r="AA857" s="494"/>
      <c r="AB857" s="494"/>
      <c r="AH857" s="492"/>
      <c r="AI857" s="157"/>
      <c r="AJ857" s="157"/>
      <c r="AK857" s="525"/>
      <c r="AL857" s="525"/>
      <c r="AM857" s="525"/>
      <c r="AN857" s="157"/>
      <c r="AO857" s="157"/>
      <c r="AP857" s="525"/>
      <c r="AQ857" s="525"/>
      <c r="AR857" s="525"/>
      <c r="AS857" s="525"/>
      <c r="AT857" s="525"/>
      <c r="AU857" s="525"/>
      <c r="AV857" s="525"/>
      <c r="AW857" s="525"/>
      <c r="AX857" s="525"/>
      <c r="AY857" s="525"/>
      <c r="AZ857" s="525"/>
      <c r="BA857" s="157"/>
      <c r="BB857" s="157"/>
      <c r="BC857" s="157"/>
      <c r="BD857" s="157"/>
      <c r="BE857" s="157"/>
      <c r="BF857" s="157"/>
      <c r="BG857" s="157"/>
      <c r="BH857" s="157"/>
      <c r="BI857" s="157"/>
      <c r="BJ857" s="157"/>
      <c r="BK857" s="157"/>
      <c r="BL857" s="157"/>
      <c r="BM857" s="157"/>
      <c r="BN857" s="157"/>
      <c r="BO857" s="157"/>
      <c r="BP857" s="493"/>
      <c r="BQ857" s="157"/>
      <c r="BR857" s="494"/>
      <c r="BS857" s="157"/>
      <c r="BT857" s="157"/>
      <c r="BU857" s="157"/>
      <c r="BV857" s="157"/>
      <c r="BW857" s="157"/>
      <c r="BX857" s="157"/>
      <c r="BY857" s="157"/>
      <c r="BZ857" s="157"/>
      <c r="CA857" s="157"/>
      <c r="CB857" s="157"/>
      <c r="CC857" s="157"/>
      <c r="CD857" s="157"/>
      <c r="CE857" s="157"/>
      <c r="CF857" s="157"/>
      <c r="CG857" s="157"/>
      <c r="CH857" s="157"/>
      <c r="CI857" s="157"/>
      <c r="CJ857" s="157"/>
      <c r="CK857" s="157"/>
      <c r="CL857" s="157"/>
      <c r="CM857" s="157"/>
      <c r="CN857" s="157"/>
      <c r="CO857" s="157"/>
      <c r="CP857" s="157"/>
      <c r="CQ857" s="157"/>
      <c r="CR857" s="157"/>
      <c r="CS857" s="157"/>
      <c r="CT857" s="157"/>
      <c r="CU857" s="157"/>
      <c r="CV857" s="157"/>
      <c r="CW857" s="157"/>
      <c r="CX857" s="157"/>
      <c r="CY857" s="157"/>
      <c r="CZ857" s="157"/>
      <c r="DA857" s="157"/>
      <c r="DB857" s="157"/>
      <c r="DC857" s="157"/>
      <c r="DD857" s="157"/>
      <c r="DE857" s="157"/>
      <c r="DF857" s="157"/>
      <c r="DG857" s="157"/>
      <c r="DH857" s="157"/>
      <c r="DI857" s="157"/>
      <c r="DJ857" s="157"/>
      <c r="DK857" s="157"/>
      <c r="DL857" s="157"/>
      <c r="DM857" s="157"/>
      <c r="DN857" s="157"/>
      <c r="DO857" s="157"/>
      <c r="DP857" s="157"/>
      <c r="DQ857" s="673"/>
      <c r="DR857" s="543">
        <v>4</v>
      </c>
      <c r="DS857" s="542" t="s">
        <v>311</v>
      </c>
      <c r="DT857" s="546">
        <v>0.8</v>
      </c>
      <c r="DU857" s="539" t="s">
        <v>562</v>
      </c>
      <c r="DV857" s="547">
        <v>0.8</v>
      </c>
      <c r="DW857" s="545" t="s">
        <v>388</v>
      </c>
      <c r="DX857" s="545" t="s">
        <v>388</v>
      </c>
      <c r="DY857" s="545" t="s">
        <v>389</v>
      </c>
      <c r="DZ857" s="545" t="s">
        <v>389</v>
      </c>
      <c r="EA857" s="545" t="s">
        <v>390</v>
      </c>
      <c r="EB857" s="539"/>
      <c r="EC857" s="539"/>
      <c r="ED857" s="157"/>
      <c r="EE857" s="157"/>
    </row>
    <row r="858" spans="1:135" ht="9.75" customHeight="1">
      <c r="A858" s="157"/>
      <c r="B858" s="157"/>
      <c r="C858" s="157"/>
      <c r="D858" s="157"/>
      <c r="E858" s="157"/>
      <c r="F858" s="157"/>
      <c r="G858" s="157"/>
      <c r="H858" s="157"/>
      <c r="I858" s="494"/>
      <c r="J858" s="494"/>
      <c r="K858" s="494"/>
      <c r="L858" s="494"/>
      <c r="M858" s="494"/>
      <c r="N858" s="494"/>
      <c r="O858" s="494"/>
      <c r="P858" s="494"/>
      <c r="Q858" s="494"/>
      <c r="R858" s="494"/>
      <c r="S858" s="494"/>
      <c r="T858" s="494"/>
      <c r="U858" s="494"/>
      <c r="V858" s="494"/>
      <c r="W858" s="494"/>
      <c r="X858" s="494"/>
      <c r="Y858" s="494"/>
      <c r="Z858" s="494"/>
      <c r="AA858" s="494"/>
      <c r="AB858" s="494"/>
      <c r="AH858" s="492"/>
      <c r="AI858" s="157"/>
      <c r="AJ858" s="157"/>
      <c r="AK858" s="525"/>
      <c r="AL858" s="525"/>
      <c r="AM858" s="525"/>
      <c r="AN858" s="157"/>
      <c r="AO858" s="157"/>
      <c r="AP858" s="525"/>
      <c r="AQ858" s="525"/>
      <c r="AR858" s="525"/>
      <c r="AS858" s="525"/>
      <c r="AT858" s="525"/>
      <c r="AU858" s="525"/>
      <c r="AV858" s="525"/>
      <c r="AW858" s="525"/>
      <c r="AX858" s="525"/>
      <c r="AY858" s="525"/>
      <c r="AZ858" s="525"/>
      <c r="BA858" s="157"/>
      <c r="BB858" s="157"/>
      <c r="BC858" s="157"/>
      <c r="BD858" s="157"/>
      <c r="BE858" s="157"/>
      <c r="BF858" s="157"/>
      <c r="BG858" s="157"/>
      <c r="BH858" s="157"/>
      <c r="BI858" s="157"/>
      <c r="BJ858" s="157"/>
      <c r="BK858" s="157"/>
      <c r="BL858" s="157"/>
      <c r="BM858" s="157"/>
      <c r="BN858" s="157"/>
      <c r="BO858" s="157"/>
      <c r="BP858" s="493"/>
      <c r="BQ858" s="157"/>
      <c r="BR858" s="494"/>
      <c r="BS858" s="157"/>
      <c r="BT858" s="157"/>
      <c r="BU858" s="157"/>
      <c r="BV858" s="157"/>
      <c r="BW858" s="157"/>
      <c r="BX858" s="157"/>
      <c r="BY858" s="157"/>
      <c r="BZ858" s="157"/>
      <c r="CA858" s="157"/>
      <c r="CB858" s="157"/>
      <c r="CC858" s="157"/>
      <c r="CD858" s="157"/>
      <c r="CE858" s="157"/>
      <c r="CF858" s="157"/>
      <c r="CG858" s="157"/>
      <c r="CH858" s="157"/>
      <c r="CI858" s="157"/>
      <c r="CJ858" s="157"/>
      <c r="CK858" s="157"/>
      <c r="CL858" s="157"/>
      <c r="CM858" s="157"/>
      <c r="CN858" s="157"/>
      <c r="CO858" s="157"/>
      <c r="CP858" s="157"/>
      <c r="CQ858" s="157"/>
      <c r="CR858" s="157"/>
      <c r="CS858" s="157"/>
      <c r="CT858" s="157"/>
      <c r="CU858" s="157"/>
      <c r="CV858" s="157"/>
      <c r="CW858" s="157"/>
      <c r="CX858" s="157"/>
      <c r="CY858" s="157"/>
      <c r="CZ858" s="157"/>
      <c r="DA858" s="157"/>
      <c r="DB858" s="157"/>
      <c r="DC858" s="157"/>
      <c r="DD858" s="157"/>
      <c r="DE858" s="157"/>
      <c r="DF858" s="157"/>
      <c r="DG858" s="157"/>
      <c r="DH858" s="157"/>
      <c r="DI858" s="157"/>
      <c r="DJ858" s="157"/>
      <c r="DK858" s="157"/>
      <c r="DL858" s="157"/>
      <c r="DM858" s="157"/>
      <c r="DN858" s="157"/>
      <c r="DO858" s="157"/>
      <c r="DP858" s="157"/>
      <c r="DQ858" s="673"/>
      <c r="DR858" s="543">
        <v>3</v>
      </c>
      <c r="DS858" s="542" t="s">
        <v>285</v>
      </c>
      <c r="DT858" s="546">
        <v>0.6</v>
      </c>
      <c r="DU858" s="539" t="s">
        <v>563</v>
      </c>
      <c r="DV858" s="547">
        <v>0.6</v>
      </c>
      <c r="DW858" s="545" t="s">
        <v>388</v>
      </c>
      <c r="DX858" s="545" t="s">
        <v>388</v>
      </c>
      <c r="DY858" s="545" t="s">
        <v>388</v>
      </c>
      <c r="DZ858" s="545" t="s">
        <v>389</v>
      </c>
      <c r="EA858" s="545" t="s">
        <v>390</v>
      </c>
      <c r="EB858" s="539"/>
      <c r="EC858" s="539"/>
      <c r="ED858" s="157"/>
      <c r="EE858" s="157"/>
    </row>
    <row r="859" spans="1:135" ht="9.75" customHeight="1">
      <c r="A859" s="157"/>
      <c r="B859" s="157"/>
      <c r="C859" s="157"/>
      <c r="D859" s="157"/>
      <c r="E859" s="157"/>
      <c r="F859" s="157"/>
      <c r="G859" s="157"/>
      <c r="H859" s="157"/>
      <c r="I859" s="494"/>
      <c r="J859" s="494"/>
      <c r="K859" s="494"/>
      <c r="L859" s="494"/>
      <c r="M859" s="494"/>
      <c r="N859" s="494"/>
      <c r="O859" s="494"/>
      <c r="P859" s="494"/>
      <c r="Q859" s="494"/>
      <c r="R859" s="494"/>
      <c r="S859" s="494"/>
      <c r="T859" s="494"/>
      <c r="U859" s="494"/>
      <c r="V859" s="494"/>
      <c r="W859" s="494"/>
      <c r="X859" s="494"/>
      <c r="Y859" s="494"/>
      <c r="Z859" s="494"/>
      <c r="AA859" s="494"/>
      <c r="AB859" s="494"/>
      <c r="AH859" s="492"/>
      <c r="AI859" s="157"/>
      <c r="AJ859" s="157"/>
      <c r="AK859" s="525"/>
      <c r="AL859" s="525"/>
      <c r="AM859" s="525"/>
      <c r="AN859" s="157"/>
      <c r="AO859" s="157"/>
      <c r="AP859" s="525"/>
      <c r="AQ859" s="525"/>
      <c r="AR859" s="525"/>
      <c r="AS859" s="525"/>
      <c r="AT859" s="525"/>
      <c r="AU859" s="525"/>
      <c r="AV859" s="525"/>
      <c r="AW859" s="525"/>
      <c r="AX859" s="525"/>
      <c r="AY859" s="525"/>
      <c r="AZ859" s="525"/>
      <c r="BA859" s="157"/>
      <c r="BB859" s="157"/>
      <c r="BC859" s="157"/>
      <c r="BD859" s="157"/>
      <c r="BE859" s="157"/>
      <c r="BF859" s="157"/>
      <c r="BG859" s="157"/>
      <c r="BH859" s="157"/>
      <c r="BI859" s="157"/>
      <c r="BJ859" s="157"/>
      <c r="BK859" s="157"/>
      <c r="BL859" s="157"/>
      <c r="BM859" s="157"/>
      <c r="BN859" s="157"/>
      <c r="BO859" s="157"/>
      <c r="BP859" s="493"/>
      <c r="BQ859" s="157"/>
      <c r="BR859" s="494"/>
      <c r="BS859" s="157"/>
      <c r="BT859" s="157"/>
      <c r="BU859" s="157"/>
      <c r="BV859" s="157"/>
      <c r="BW859" s="157"/>
      <c r="BX859" s="157"/>
      <c r="BY859" s="157"/>
      <c r="BZ859" s="157"/>
      <c r="CA859" s="157"/>
      <c r="CB859" s="157"/>
      <c r="CC859" s="157"/>
      <c r="CD859" s="157"/>
      <c r="CE859" s="157"/>
      <c r="CF859" s="157"/>
      <c r="CG859" s="157"/>
      <c r="CH859" s="157"/>
      <c r="CI859" s="157"/>
      <c r="CJ859" s="157"/>
      <c r="CK859" s="157"/>
      <c r="CL859" s="157"/>
      <c r="CM859" s="157"/>
      <c r="CN859" s="157"/>
      <c r="CO859" s="157"/>
      <c r="CP859" s="157"/>
      <c r="CQ859" s="157"/>
      <c r="CR859" s="157"/>
      <c r="CS859" s="157"/>
      <c r="CT859" s="157"/>
      <c r="CU859" s="157"/>
      <c r="CV859" s="157"/>
      <c r="CW859" s="157"/>
      <c r="CX859" s="157"/>
      <c r="CY859" s="157"/>
      <c r="CZ859" s="157"/>
      <c r="DA859" s="157"/>
      <c r="DB859" s="157"/>
      <c r="DC859" s="157"/>
      <c r="DD859" s="157"/>
      <c r="DE859" s="157"/>
      <c r="DF859" s="157"/>
      <c r="DG859" s="157"/>
      <c r="DH859" s="157"/>
      <c r="DI859" s="157"/>
      <c r="DJ859" s="157"/>
      <c r="DK859" s="157"/>
      <c r="DL859" s="157"/>
      <c r="DM859" s="157"/>
      <c r="DN859" s="157"/>
      <c r="DO859" s="157"/>
      <c r="DP859" s="157"/>
      <c r="DQ859" s="673"/>
      <c r="DR859" s="543">
        <v>2</v>
      </c>
      <c r="DS859" s="542" t="s">
        <v>315</v>
      </c>
      <c r="DT859" s="546">
        <v>0.4</v>
      </c>
      <c r="DU859" s="539" t="s">
        <v>564</v>
      </c>
      <c r="DV859" s="547">
        <v>0.4</v>
      </c>
      <c r="DW859" s="545" t="s">
        <v>70</v>
      </c>
      <c r="DX859" s="545" t="s">
        <v>388</v>
      </c>
      <c r="DY859" s="545" t="s">
        <v>388</v>
      </c>
      <c r="DZ859" s="545" t="s">
        <v>389</v>
      </c>
      <c r="EA859" s="545" t="s">
        <v>390</v>
      </c>
      <c r="EB859" s="539"/>
      <c r="EC859" s="539"/>
      <c r="ED859" s="157"/>
      <c r="EE859" s="157"/>
    </row>
    <row r="860" spans="1:135" ht="9.75" customHeight="1">
      <c r="A860" s="157"/>
      <c r="B860" s="157"/>
      <c r="C860" s="157"/>
      <c r="D860" s="157"/>
      <c r="E860" s="157"/>
      <c r="F860" s="157"/>
      <c r="G860" s="157"/>
      <c r="H860" s="157"/>
      <c r="I860" s="494"/>
      <c r="J860" s="494"/>
      <c r="K860" s="494"/>
      <c r="L860" s="494"/>
      <c r="M860" s="494"/>
      <c r="N860" s="494"/>
      <c r="O860" s="494"/>
      <c r="P860" s="494"/>
      <c r="Q860" s="494"/>
      <c r="R860" s="494"/>
      <c r="S860" s="494"/>
      <c r="T860" s="494"/>
      <c r="U860" s="494"/>
      <c r="V860" s="494"/>
      <c r="W860" s="494"/>
      <c r="X860" s="494"/>
      <c r="Y860" s="494"/>
      <c r="Z860" s="494"/>
      <c r="AA860" s="494"/>
      <c r="AB860" s="494"/>
      <c r="AH860" s="492"/>
      <c r="AI860" s="157"/>
      <c r="AJ860" s="157"/>
      <c r="AK860" s="525"/>
      <c r="AL860" s="525"/>
      <c r="AM860" s="525"/>
      <c r="AN860" s="157"/>
      <c r="AO860" s="157"/>
      <c r="AP860" s="525"/>
      <c r="AQ860" s="525"/>
      <c r="AR860" s="525"/>
      <c r="AS860" s="525"/>
      <c r="AT860" s="525"/>
      <c r="AU860" s="525"/>
      <c r="AV860" s="525"/>
      <c r="AW860" s="525"/>
      <c r="AX860" s="525"/>
      <c r="AY860" s="525"/>
      <c r="AZ860" s="525"/>
      <c r="BA860" s="157"/>
      <c r="BB860" s="157"/>
      <c r="BC860" s="157"/>
      <c r="BD860" s="157"/>
      <c r="BE860" s="157"/>
      <c r="BF860" s="157"/>
      <c r="BG860" s="157"/>
      <c r="BH860" s="157"/>
      <c r="BI860" s="157"/>
      <c r="BJ860" s="157"/>
      <c r="BK860" s="157"/>
      <c r="BL860" s="157"/>
      <c r="BM860" s="157"/>
      <c r="BN860" s="157"/>
      <c r="BO860" s="157"/>
      <c r="BP860" s="493"/>
      <c r="BQ860" s="157"/>
      <c r="BR860" s="494"/>
      <c r="BS860" s="157"/>
      <c r="BT860" s="157"/>
      <c r="BU860" s="157"/>
      <c r="BV860" s="157"/>
      <c r="BW860" s="157"/>
      <c r="BX860" s="157"/>
      <c r="BY860" s="157"/>
      <c r="BZ860" s="157"/>
      <c r="CA860" s="157"/>
      <c r="CB860" s="157"/>
      <c r="CC860" s="157"/>
      <c r="CD860" s="157"/>
      <c r="CE860" s="157"/>
      <c r="CF860" s="157"/>
      <c r="CG860" s="157"/>
      <c r="CH860" s="157"/>
      <c r="CI860" s="157"/>
      <c r="CJ860" s="157"/>
      <c r="CK860" s="157"/>
      <c r="CL860" s="157"/>
      <c r="CM860" s="157"/>
      <c r="CN860" s="157"/>
      <c r="CO860" s="157"/>
      <c r="CP860" s="157"/>
      <c r="CQ860" s="157"/>
      <c r="CR860" s="157"/>
      <c r="CS860" s="157"/>
      <c r="CT860" s="157"/>
      <c r="CU860" s="157"/>
      <c r="CV860" s="157"/>
      <c r="CW860" s="157"/>
      <c r="CX860" s="157"/>
      <c r="CY860" s="157"/>
      <c r="CZ860" s="157"/>
      <c r="DA860" s="157"/>
      <c r="DB860" s="157"/>
      <c r="DC860" s="157"/>
      <c r="DD860" s="157"/>
      <c r="DE860" s="157"/>
      <c r="DF860" s="157"/>
      <c r="DG860" s="157"/>
      <c r="DH860" s="157"/>
      <c r="DI860" s="157"/>
      <c r="DJ860" s="157"/>
      <c r="DK860" s="157"/>
      <c r="DL860" s="157"/>
      <c r="DM860" s="157"/>
      <c r="DN860" s="157"/>
      <c r="DO860" s="157"/>
      <c r="DP860" s="157"/>
      <c r="DQ860" s="673"/>
      <c r="DR860" s="543">
        <v>1</v>
      </c>
      <c r="DS860" s="542" t="s">
        <v>298</v>
      </c>
      <c r="DT860" s="546">
        <v>0.2</v>
      </c>
      <c r="DU860" s="539" t="s">
        <v>565</v>
      </c>
      <c r="DV860" s="547">
        <v>0.2</v>
      </c>
      <c r="DW860" s="545" t="s">
        <v>70</v>
      </c>
      <c r="DX860" s="545" t="s">
        <v>70</v>
      </c>
      <c r="DY860" s="545" t="s">
        <v>388</v>
      </c>
      <c r="DZ860" s="545" t="s">
        <v>389</v>
      </c>
      <c r="EA860" s="545" t="s">
        <v>390</v>
      </c>
      <c r="EB860" s="539"/>
      <c r="EC860" s="539"/>
      <c r="ED860" s="157"/>
      <c r="EE860" s="157"/>
    </row>
    <row r="861" spans="1:135" ht="9.75" customHeight="1">
      <c r="A861" s="157"/>
      <c r="B861" s="157"/>
      <c r="C861" s="157"/>
      <c r="D861" s="157"/>
      <c r="E861" s="157"/>
      <c r="F861" s="157"/>
      <c r="G861" s="157"/>
      <c r="H861" s="157"/>
      <c r="I861" s="494"/>
      <c r="J861" s="494"/>
      <c r="K861" s="494"/>
      <c r="L861" s="494"/>
      <c r="M861" s="494"/>
      <c r="N861" s="494"/>
      <c r="O861" s="494"/>
      <c r="P861" s="494"/>
      <c r="Q861" s="494"/>
      <c r="R861" s="494"/>
      <c r="S861" s="494"/>
      <c r="T861" s="494"/>
      <c r="U861" s="494"/>
      <c r="V861" s="494"/>
      <c r="W861" s="494"/>
      <c r="X861" s="494"/>
      <c r="Y861" s="494"/>
      <c r="Z861" s="494"/>
      <c r="AA861" s="494"/>
      <c r="AB861" s="494"/>
      <c r="AH861" s="492"/>
      <c r="AI861" s="157"/>
      <c r="AJ861" s="157"/>
      <c r="AK861" s="525"/>
      <c r="AL861" s="525"/>
      <c r="AM861" s="525"/>
      <c r="AN861" s="157"/>
      <c r="AO861" s="157"/>
      <c r="AP861" s="525"/>
      <c r="AQ861" s="525"/>
      <c r="AR861" s="525"/>
      <c r="AS861" s="525"/>
      <c r="AT861" s="525"/>
      <c r="AU861" s="525"/>
      <c r="AV861" s="525"/>
      <c r="AW861" s="525"/>
      <c r="AX861" s="525"/>
      <c r="AY861" s="525"/>
      <c r="AZ861" s="525"/>
      <c r="BA861" s="157"/>
      <c r="BB861" s="157"/>
      <c r="BC861" s="157"/>
      <c r="BD861" s="157"/>
      <c r="BE861" s="157"/>
      <c r="BF861" s="157"/>
      <c r="BG861" s="157"/>
      <c r="BH861" s="157"/>
      <c r="BI861" s="157"/>
      <c r="BJ861" s="157"/>
      <c r="BK861" s="157"/>
      <c r="BL861" s="157"/>
      <c r="BM861" s="157"/>
      <c r="BN861" s="157"/>
      <c r="BO861" s="157"/>
      <c r="BP861" s="493"/>
      <c r="BQ861" s="157"/>
      <c r="BR861" s="494"/>
      <c r="BS861" s="157"/>
      <c r="BT861" s="157"/>
      <c r="BU861" s="157"/>
      <c r="BV861" s="157"/>
      <c r="BW861" s="157"/>
      <c r="BX861" s="157"/>
      <c r="BY861" s="157"/>
      <c r="BZ861" s="157"/>
      <c r="CA861" s="157"/>
      <c r="CB861" s="157"/>
      <c r="CC861" s="157"/>
      <c r="CD861" s="157"/>
      <c r="CE861" s="157"/>
      <c r="CF861" s="157"/>
      <c r="CG861" s="157"/>
      <c r="CH861" s="157"/>
      <c r="CI861" s="157"/>
      <c r="CJ861" s="157"/>
      <c r="CK861" s="157"/>
      <c r="CL861" s="157"/>
      <c r="CM861" s="157"/>
      <c r="CN861" s="157"/>
      <c r="CO861" s="157"/>
      <c r="CP861" s="157"/>
      <c r="CQ861" s="157"/>
      <c r="CR861" s="157"/>
      <c r="CS861" s="157"/>
      <c r="CT861" s="157"/>
      <c r="CU861" s="157"/>
      <c r="CV861" s="157"/>
      <c r="CW861" s="157"/>
      <c r="CX861" s="157"/>
      <c r="CY861" s="157"/>
      <c r="CZ861" s="157"/>
      <c r="DA861" s="157"/>
      <c r="DB861" s="157"/>
      <c r="DC861" s="157"/>
      <c r="DD861" s="157"/>
      <c r="DE861" s="157"/>
      <c r="DF861" s="157"/>
      <c r="DG861" s="157"/>
      <c r="DH861" s="157"/>
      <c r="DI861" s="157"/>
      <c r="DJ861" s="157"/>
      <c r="DK861" s="157"/>
      <c r="DL861" s="157"/>
      <c r="DM861" s="157"/>
      <c r="DN861" s="157"/>
      <c r="DO861" s="157"/>
      <c r="DP861" s="157"/>
      <c r="DQ861" s="539"/>
      <c r="DR861" s="539"/>
      <c r="DS861" s="539"/>
      <c r="DT861" s="539"/>
      <c r="DU861" s="539"/>
      <c r="DV861" s="539"/>
      <c r="DW861" s="539"/>
      <c r="DX861" s="539"/>
      <c r="DY861" s="539"/>
      <c r="DZ861" s="539"/>
      <c r="EA861" s="539"/>
      <c r="EB861" s="539"/>
      <c r="EC861" s="539"/>
      <c r="ED861" s="157"/>
      <c r="EE861" s="157"/>
    </row>
    <row r="862" spans="1:135" ht="9.75" customHeight="1">
      <c r="A862" s="157"/>
      <c r="B862" s="157"/>
      <c r="C862" s="157"/>
      <c r="D862" s="157"/>
      <c r="E862" s="157"/>
      <c r="F862" s="157"/>
      <c r="G862" s="157"/>
      <c r="H862" s="157"/>
      <c r="I862" s="494"/>
      <c r="J862" s="494"/>
      <c r="K862" s="494"/>
      <c r="L862" s="494"/>
      <c r="M862" s="494"/>
      <c r="N862" s="494"/>
      <c r="O862" s="494"/>
      <c r="P862" s="494"/>
      <c r="Q862" s="494"/>
      <c r="R862" s="494"/>
      <c r="S862" s="494"/>
      <c r="T862" s="494"/>
      <c r="U862" s="494"/>
      <c r="V862" s="494"/>
      <c r="W862" s="494"/>
      <c r="X862" s="494"/>
      <c r="Y862" s="494"/>
      <c r="Z862" s="494"/>
      <c r="AA862" s="494"/>
      <c r="AB862" s="494"/>
      <c r="AH862" s="492"/>
      <c r="AI862" s="157"/>
      <c r="AJ862" s="157"/>
      <c r="AK862" s="525"/>
      <c r="AL862" s="525"/>
      <c r="AM862" s="525"/>
      <c r="AN862" s="157"/>
      <c r="AO862" s="157"/>
      <c r="AP862" s="525"/>
      <c r="AQ862" s="525"/>
      <c r="AR862" s="525"/>
      <c r="AS862" s="525"/>
      <c r="AT862" s="525"/>
      <c r="AU862" s="525"/>
      <c r="AV862" s="525"/>
      <c r="AW862" s="525"/>
      <c r="AX862" s="525"/>
      <c r="AY862" s="525"/>
      <c r="AZ862" s="525"/>
      <c r="BA862" s="157"/>
      <c r="BB862" s="157"/>
      <c r="BC862" s="157"/>
      <c r="BD862" s="157"/>
      <c r="BE862" s="157"/>
      <c r="BF862" s="157"/>
      <c r="BG862" s="157"/>
      <c r="BH862" s="157"/>
      <c r="BI862" s="157"/>
      <c r="BJ862" s="157"/>
      <c r="BK862" s="157"/>
      <c r="BL862" s="157"/>
      <c r="BM862" s="157"/>
      <c r="BN862" s="157"/>
      <c r="BO862" s="157"/>
      <c r="BP862" s="493"/>
      <c r="BQ862" s="157"/>
      <c r="BR862" s="494"/>
      <c r="BS862" s="157"/>
      <c r="BT862" s="157"/>
      <c r="BU862" s="157"/>
      <c r="BV862" s="157"/>
      <c r="BW862" s="157"/>
      <c r="BX862" s="157"/>
      <c r="BY862" s="157"/>
      <c r="BZ862" s="157"/>
      <c r="CA862" s="157"/>
      <c r="CB862" s="157"/>
      <c r="CC862" s="157"/>
      <c r="CD862" s="157"/>
      <c r="CE862" s="157"/>
      <c r="CF862" s="157"/>
      <c r="CG862" s="157"/>
      <c r="CH862" s="157"/>
      <c r="CI862" s="157"/>
      <c r="CJ862" s="157"/>
      <c r="CK862" s="157"/>
      <c r="CL862" s="157"/>
      <c r="CM862" s="157"/>
      <c r="CN862" s="157"/>
      <c r="CO862" s="157"/>
      <c r="CP862" s="157"/>
      <c r="CQ862" s="157"/>
      <c r="CR862" s="157"/>
      <c r="CS862" s="157"/>
      <c r="CT862" s="157"/>
      <c r="CU862" s="157"/>
      <c r="CV862" s="157"/>
      <c r="CW862" s="157"/>
      <c r="CX862" s="157"/>
      <c r="CY862" s="157"/>
      <c r="CZ862" s="157"/>
      <c r="DA862" s="157"/>
      <c r="DB862" s="157"/>
      <c r="DC862" s="157"/>
      <c r="DD862" s="157"/>
      <c r="DE862" s="157"/>
      <c r="DF862" s="157"/>
      <c r="DG862" s="157"/>
      <c r="DH862" s="157"/>
      <c r="DI862" s="157"/>
      <c r="DJ862" s="157"/>
      <c r="DK862" s="157"/>
      <c r="DL862" s="157"/>
      <c r="DM862" s="157"/>
      <c r="DN862" s="157"/>
      <c r="DO862" s="157"/>
      <c r="DP862" s="157"/>
      <c r="DQ862" s="539"/>
      <c r="DR862" s="539"/>
      <c r="DS862" s="539"/>
      <c r="DT862" s="539"/>
      <c r="DU862" s="539"/>
      <c r="DV862" s="539"/>
      <c r="DW862" s="539"/>
      <c r="DX862" s="539"/>
      <c r="DY862" s="539"/>
      <c r="DZ862" s="539"/>
      <c r="EA862" s="539"/>
      <c r="EB862" s="539"/>
      <c r="EC862" s="539"/>
      <c r="ED862" s="157"/>
      <c r="EE862" s="157"/>
    </row>
    <row r="863" spans="1:135" ht="9.75" customHeight="1">
      <c r="A863" s="157"/>
      <c r="B863" s="157"/>
      <c r="C863" s="157"/>
      <c r="D863" s="157"/>
      <c r="E863" s="157"/>
      <c r="F863" s="157"/>
      <c r="G863" s="157"/>
      <c r="H863" s="157"/>
      <c r="I863" s="494"/>
      <c r="J863" s="494"/>
      <c r="K863" s="494"/>
      <c r="L863" s="494"/>
      <c r="M863" s="494"/>
      <c r="N863" s="494"/>
      <c r="O863" s="494"/>
      <c r="P863" s="494"/>
      <c r="Q863" s="494"/>
      <c r="R863" s="494"/>
      <c r="S863" s="494"/>
      <c r="T863" s="494"/>
      <c r="U863" s="494"/>
      <c r="V863" s="494"/>
      <c r="W863" s="494"/>
      <c r="X863" s="494"/>
      <c r="Y863" s="494"/>
      <c r="Z863" s="494"/>
      <c r="AA863" s="494"/>
      <c r="AB863" s="494"/>
      <c r="AH863" s="492"/>
      <c r="AI863" s="157"/>
      <c r="AJ863" s="157"/>
      <c r="AK863" s="525"/>
      <c r="AL863" s="525"/>
      <c r="AM863" s="525"/>
      <c r="AN863" s="157"/>
      <c r="AO863" s="157"/>
      <c r="AP863" s="525"/>
      <c r="AQ863" s="525"/>
      <c r="AR863" s="525"/>
      <c r="AS863" s="525"/>
      <c r="AT863" s="525"/>
      <c r="AU863" s="525"/>
      <c r="AV863" s="525"/>
      <c r="AW863" s="525"/>
      <c r="AX863" s="525"/>
      <c r="AY863" s="525"/>
      <c r="AZ863" s="525"/>
      <c r="BA863" s="157"/>
      <c r="BB863" s="157"/>
      <c r="BC863" s="157"/>
      <c r="BD863" s="157"/>
      <c r="BE863" s="157"/>
      <c r="BF863" s="157"/>
      <c r="BG863" s="157"/>
      <c r="BH863" s="157"/>
      <c r="BI863" s="157"/>
      <c r="BJ863" s="157"/>
      <c r="BK863" s="157"/>
      <c r="BL863" s="157"/>
      <c r="BM863" s="157"/>
      <c r="BN863" s="157"/>
      <c r="BO863" s="157"/>
      <c r="BP863" s="493"/>
      <c r="BQ863" s="157"/>
      <c r="BR863" s="494"/>
      <c r="BS863" s="157"/>
      <c r="BT863" s="157"/>
      <c r="BU863" s="157"/>
      <c r="BV863" s="157"/>
      <c r="BW863" s="157"/>
      <c r="BX863" s="157"/>
      <c r="BY863" s="157"/>
      <c r="BZ863" s="157"/>
      <c r="CA863" s="157"/>
      <c r="CB863" s="157"/>
      <c r="CC863" s="157"/>
      <c r="CD863" s="157"/>
      <c r="CE863" s="157"/>
      <c r="CF863" s="157"/>
      <c r="CG863" s="157"/>
      <c r="CH863" s="157"/>
      <c r="CI863" s="157"/>
      <c r="CJ863" s="157"/>
      <c r="CK863" s="157"/>
      <c r="CL863" s="157"/>
      <c r="CM863" s="157"/>
      <c r="CN863" s="157"/>
      <c r="CO863" s="157"/>
      <c r="CP863" s="157"/>
      <c r="CQ863" s="157"/>
      <c r="CR863" s="157"/>
      <c r="CS863" s="157"/>
      <c r="CT863" s="157"/>
      <c r="CU863" s="157"/>
      <c r="CV863" s="157"/>
      <c r="CW863" s="157"/>
      <c r="CX863" s="157"/>
      <c r="CY863" s="157"/>
      <c r="CZ863" s="157"/>
      <c r="DA863" s="157"/>
      <c r="DB863" s="157"/>
      <c r="DC863" s="157"/>
      <c r="DD863" s="157"/>
      <c r="DE863" s="157"/>
      <c r="DF863" s="157"/>
      <c r="DG863" s="157"/>
      <c r="DH863" s="157"/>
      <c r="DI863" s="157"/>
      <c r="DJ863" s="157"/>
      <c r="DK863" s="157"/>
      <c r="DL863" s="157"/>
      <c r="DM863" s="157"/>
      <c r="DN863" s="157"/>
      <c r="DO863" s="157"/>
      <c r="DP863" s="157"/>
      <c r="DQ863" s="539"/>
      <c r="DR863" s="539"/>
      <c r="DS863" s="539"/>
      <c r="DT863" s="539"/>
      <c r="DU863" s="539"/>
      <c r="DV863" s="539"/>
      <c r="DW863" s="539"/>
      <c r="DX863" s="539"/>
      <c r="DY863" s="539"/>
      <c r="DZ863" s="539"/>
      <c r="EA863" s="539"/>
      <c r="EB863" s="539"/>
      <c r="EC863" s="539" t="s">
        <v>566</v>
      </c>
      <c r="ED863" s="157"/>
      <c r="EE863" s="157"/>
    </row>
    <row r="864" spans="1:135" ht="9.75" customHeight="1">
      <c r="A864" s="157"/>
      <c r="B864" s="157"/>
      <c r="C864" s="157"/>
      <c r="D864" s="157"/>
      <c r="E864" s="157"/>
      <c r="F864" s="157"/>
      <c r="G864" s="157"/>
      <c r="H864" s="157"/>
      <c r="I864" s="494"/>
      <c r="J864" s="494"/>
      <c r="K864" s="494"/>
      <c r="L864" s="494"/>
      <c r="M864" s="494"/>
      <c r="N864" s="494"/>
      <c r="O864" s="494"/>
      <c r="P864" s="494"/>
      <c r="Q864" s="494"/>
      <c r="R864" s="494"/>
      <c r="S864" s="494"/>
      <c r="T864" s="494"/>
      <c r="U864" s="494"/>
      <c r="V864" s="494"/>
      <c r="W864" s="494"/>
      <c r="X864" s="494"/>
      <c r="Y864" s="494"/>
      <c r="Z864" s="494"/>
      <c r="AA864" s="494"/>
      <c r="AB864" s="494"/>
      <c r="AH864" s="492"/>
      <c r="AI864" s="157"/>
      <c r="AJ864" s="157"/>
      <c r="AK864" s="525"/>
      <c r="AL864" s="525"/>
      <c r="AM864" s="525"/>
      <c r="AN864" s="157"/>
      <c r="AO864" s="157"/>
      <c r="AP864" s="525"/>
      <c r="AQ864" s="525"/>
      <c r="AR864" s="525"/>
      <c r="AS864" s="525"/>
      <c r="AT864" s="525"/>
      <c r="AU864" s="525"/>
      <c r="AV864" s="525"/>
      <c r="AW864" s="525"/>
      <c r="AX864" s="525"/>
      <c r="AY864" s="525"/>
      <c r="AZ864" s="525"/>
      <c r="BA864" s="157"/>
      <c r="BB864" s="157"/>
      <c r="BC864" s="157"/>
      <c r="BD864" s="157"/>
      <c r="BE864" s="157"/>
      <c r="BF864" s="157"/>
      <c r="BG864" s="157"/>
      <c r="BH864" s="157"/>
      <c r="BI864" s="157"/>
      <c r="BJ864" s="157"/>
      <c r="BK864" s="157"/>
      <c r="BL864" s="157"/>
      <c r="BM864" s="157"/>
      <c r="BN864" s="157"/>
      <c r="BO864" s="157"/>
      <c r="BP864" s="493"/>
      <c r="BQ864" s="157"/>
      <c r="BR864" s="494"/>
      <c r="BS864" s="157"/>
      <c r="BT864" s="157"/>
      <c r="BU864" s="157"/>
      <c r="BV864" s="157"/>
      <c r="BW864" s="157"/>
      <c r="BX864" s="157"/>
      <c r="BY864" s="157"/>
      <c r="BZ864" s="157"/>
      <c r="CA864" s="157"/>
      <c r="CB864" s="157"/>
      <c r="CC864" s="157"/>
      <c r="CD864" s="157"/>
      <c r="CE864" s="157"/>
      <c r="CF864" s="157"/>
      <c r="CG864" s="157"/>
      <c r="CH864" s="157"/>
      <c r="CI864" s="157"/>
      <c r="CJ864" s="157"/>
      <c r="CK864" s="157"/>
      <c r="CL864" s="157"/>
      <c r="CM864" s="157"/>
      <c r="CN864" s="157"/>
      <c r="CO864" s="157"/>
      <c r="CP864" s="157"/>
      <c r="CQ864" s="157"/>
      <c r="CR864" s="157"/>
      <c r="CS864" s="157"/>
      <c r="CT864" s="157"/>
      <c r="CU864" s="157"/>
      <c r="CV864" s="157"/>
      <c r="CW864" s="157"/>
      <c r="CX864" s="157"/>
      <c r="CY864" s="157"/>
      <c r="CZ864" s="157"/>
      <c r="DA864" s="157"/>
      <c r="DB864" s="157"/>
      <c r="DC864" s="157"/>
      <c r="DD864" s="157"/>
      <c r="DE864" s="157"/>
      <c r="DF864" s="157"/>
      <c r="DG864" s="157"/>
      <c r="DH864" s="157"/>
      <c r="DI864" s="157"/>
      <c r="DJ864" s="157"/>
      <c r="DK864" s="157"/>
      <c r="DL864" s="157"/>
      <c r="DM864" s="157"/>
      <c r="DN864" s="157"/>
      <c r="DO864" s="157"/>
      <c r="DP864" s="157"/>
      <c r="DQ864" s="539"/>
      <c r="DR864" s="539"/>
      <c r="DS864" s="539"/>
      <c r="DT864" s="539"/>
      <c r="DU864" s="539"/>
      <c r="DV864" s="539"/>
      <c r="DW864" s="539"/>
      <c r="DX864" s="539"/>
      <c r="DY864" s="539"/>
      <c r="DZ864" s="539"/>
      <c r="EA864" s="539"/>
      <c r="EB864" s="539"/>
      <c r="EC864" s="539" t="s">
        <v>567</v>
      </c>
      <c r="ED864" s="157"/>
      <c r="EE864" s="157"/>
    </row>
    <row r="865" spans="1:135" ht="9.75" customHeight="1">
      <c r="A865" s="157"/>
      <c r="B865" s="157"/>
      <c r="C865" s="157"/>
      <c r="D865" s="157"/>
      <c r="E865" s="157"/>
      <c r="F865" s="157"/>
      <c r="G865" s="157"/>
      <c r="H865" s="157"/>
      <c r="I865" s="494"/>
      <c r="J865" s="494"/>
      <c r="K865" s="494"/>
      <c r="L865" s="494"/>
      <c r="M865" s="494"/>
      <c r="N865" s="494"/>
      <c r="O865" s="494"/>
      <c r="P865" s="494"/>
      <c r="Q865" s="494"/>
      <c r="R865" s="494"/>
      <c r="S865" s="494"/>
      <c r="T865" s="494"/>
      <c r="U865" s="494"/>
      <c r="V865" s="494"/>
      <c r="W865" s="494"/>
      <c r="X865" s="494"/>
      <c r="Y865" s="494"/>
      <c r="Z865" s="494"/>
      <c r="AA865" s="494"/>
      <c r="AB865" s="494"/>
      <c r="AH865" s="492"/>
      <c r="AI865" s="157"/>
      <c r="AJ865" s="157"/>
      <c r="AK865" s="525"/>
      <c r="AL865" s="525"/>
      <c r="AM865" s="525"/>
      <c r="AN865" s="157"/>
      <c r="AO865" s="157"/>
      <c r="AP865" s="525"/>
      <c r="AQ865" s="525"/>
      <c r="AR865" s="525"/>
      <c r="AS865" s="525"/>
      <c r="AT865" s="525"/>
      <c r="AU865" s="525"/>
      <c r="AV865" s="525"/>
      <c r="AW865" s="525"/>
      <c r="AX865" s="525"/>
      <c r="AY865" s="525"/>
      <c r="AZ865" s="525"/>
      <c r="BA865" s="157"/>
      <c r="BB865" s="157"/>
      <c r="BC865" s="157"/>
      <c r="BD865" s="157"/>
      <c r="BE865" s="157"/>
      <c r="BF865" s="157"/>
      <c r="BG865" s="157"/>
      <c r="BH865" s="157"/>
      <c r="BI865" s="157"/>
      <c r="BJ865" s="157"/>
      <c r="BK865" s="157"/>
      <c r="BL865" s="157"/>
      <c r="BM865" s="157"/>
      <c r="BN865" s="157"/>
      <c r="BO865" s="157"/>
      <c r="BP865" s="493"/>
      <c r="BQ865" s="157"/>
      <c r="BR865" s="494"/>
      <c r="BS865" s="157"/>
      <c r="BT865" s="157"/>
      <c r="BU865" s="157"/>
      <c r="BV865" s="157"/>
      <c r="BW865" s="157"/>
      <c r="BX865" s="157"/>
      <c r="BY865" s="157"/>
      <c r="BZ865" s="157"/>
      <c r="CA865" s="157"/>
      <c r="CB865" s="157"/>
      <c r="CC865" s="157"/>
      <c r="CD865" s="157"/>
      <c r="CE865" s="157"/>
      <c r="CF865" s="157"/>
      <c r="CG865" s="157"/>
      <c r="CH865" s="157"/>
      <c r="CI865" s="157"/>
      <c r="CJ865" s="157"/>
      <c r="CK865" s="157"/>
      <c r="CL865" s="157"/>
      <c r="CM865" s="157"/>
      <c r="CN865" s="157"/>
      <c r="CO865" s="157"/>
      <c r="CP865" s="157"/>
      <c r="CQ865" s="157"/>
      <c r="CR865" s="157"/>
      <c r="CS865" s="157"/>
      <c r="CT865" s="157"/>
      <c r="CU865" s="157"/>
      <c r="CV865" s="157"/>
      <c r="CW865" s="157"/>
      <c r="CX865" s="157"/>
      <c r="CY865" s="157"/>
      <c r="CZ865" s="157"/>
      <c r="DA865" s="157"/>
      <c r="DB865" s="157"/>
      <c r="DC865" s="157"/>
      <c r="DD865" s="157"/>
      <c r="DE865" s="157"/>
      <c r="DF865" s="157"/>
      <c r="DG865" s="157"/>
      <c r="DH865" s="157"/>
      <c r="DI865" s="157"/>
      <c r="DJ865" s="157"/>
      <c r="DK865" s="157"/>
      <c r="DL865" s="157"/>
      <c r="DM865" s="157"/>
      <c r="DN865" s="157"/>
      <c r="DO865" s="157"/>
      <c r="DP865" s="157"/>
      <c r="DQ865" s="539"/>
      <c r="DR865" s="539"/>
      <c r="DS865" s="539"/>
      <c r="DT865" s="539"/>
      <c r="DU865" s="539"/>
      <c r="DV865" s="539"/>
      <c r="DW865" s="539"/>
      <c r="DX865" s="539"/>
      <c r="DY865" s="539"/>
      <c r="DZ865" s="539"/>
      <c r="EA865" s="539"/>
      <c r="EB865" s="539"/>
      <c r="EC865" s="539" t="s">
        <v>568</v>
      </c>
      <c r="ED865" s="157"/>
      <c r="EE865" s="157"/>
    </row>
    <row r="866" spans="1:135" ht="9.75" customHeight="1">
      <c r="A866" s="157"/>
      <c r="B866" s="157"/>
      <c r="C866" s="157"/>
      <c r="D866" s="157"/>
      <c r="E866" s="157"/>
      <c r="F866" s="157"/>
      <c r="G866" s="157"/>
      <c r="H866" s="157"/>
      <c r="I866" s="494"/>
      <c r="J866" s="494"/>
      <c r="K866" s="494"/>
      <c r="L866" s="494"/>
      <c r="M866" s="494"/>
      <c r="N866" s="494"/>
      <c r="O866" s="494"/>
      <c r="P866" s="494"/>
      <c r="Q866" s="494"/>
      <c r="R866" s="494"/>
      <c r="S866" s="494"/>
      <c r="T866" s="494"/>
      <c r="U866" s="494"/>
      <c r="V866" s="494"/>
      <c r="W866" s="494"/>
      <c r="X866" s="494"/>
      <c r="Y866" s="494"/>
      <c r="Z866" s="494"/>
      <c r="AA866" s="494"/>
      <c r="AB866" s="494"/>
      <c r="AH866" s="492"/>
      <c r="AI866" s="157"/>
      <c r="AJ866" s="157"/>
      <c r="AK866" s="525"/>
      <c r="AL866" s="525"/>
      <c r="AM866" s="525"/>
      <c r="AN866" s="157"/>
      <c r="AO866" s="157"/>
      <c r="AP866" s="525"/>
      <c r="AQ866" s="525"/>
      <c r="AR866" s="525"/>
      <c r="AS866" s="525"/>
      <c r="AT866" s="525"/>
      <c r="AU866" s="525"/>
      <c r="AV866" s="525"/>
      <c r="AW866" s="525"/>
      <c r="AX866" s="525"/>
      <c r="AY866" s="525"/>
      <c r="AZ866" s="525"/>
      <c r="BA866" s="157"/>
      <c r="BB866" s="157"/>
      <c r="BC866" s="157"/>
      <c r="BD866" s="157"/>
      <c r="BE866" s="157"/>
      <c r="BF866" s="157"/>
      <c r="BG866" s="157"/>
      <c r="BH866" s="157"/>
      <c r="BI866" s="157"/>
      <c r="BJ866" s="157"/>
      <c r="BK866" s="157"/>
      <c r="BL866" s="157"/>
      <c r="BM866" s="157"/>
      <c r="BN866" s="157"/>
      <c r="BO866" s="157"/>
      <c r="BP866" s="493"/>
      <c r="BQ866" s="157"/>
      <c r="BR866" s="494"/>
      <c r="BS866" s="157"/>
      <c r="BT866" s="157"/>
      <c r="BU866" s="157"/>
      <c r="BV866" s="157"/>
      <c r="BW866" s="157"/>
      <c r="BX866" s="157"/>
      <c r="BY866" s="157"/>
      <c r="BZ866" s="157"/>
      <c r="CA866" s="157"/>
      <c r="CB866" s="157"/>
      <c r="CC866" s="157"/>
      <c r="CD866" s="157"/>
      <c r="CE866" s="157"/>
      <c r="CF866" s="157"/>
      <c r="CG866" s="157"/>
      <c r="CH866" s="157"/>
      <c r="CI866" s="157"/>
      <c r="CJ866" s="157"/>
      <c r="CK866" s="157"/>
      <c r="CL866" s="157"/>
      <c r="CM866" s="157"/>
      <c r="CN866" s="157"/>
      <c r="CO866" s="157"/>
      <c r="CP866" s="157"/>
      <c r="CQ866" s="157"/>
      <c r="CR866" s="157"/>
      <c r="CS866" s="157"/>
      <c r="CT866" s="157"/>
      <c r="CU866" s="157"/>
      <c r="CV866" s="157"/>
      <c r="CW866" s="157"/>
      <c r="CX866" s="157"/>
      <c r="CY866" s="157"/>
      <c r="CZ866" s="157"/>
      <c r="DA866" s="157"/>
      <c r="DB866" s="157"/>
      <c r="DC866" s="157"/>
      <c r="DD866" s="157"/>
      <c r="DE866" s="157"/>
      <c r="DF866" s="157"/>
      <c r="DG866" s="157"/>
      <c r="DH866" s="157"/>
      <c r="DI866" s="157"/>
      <c r="DJ866" s="157"/>
      <c r="DK866" s="157"/>
      <c r="DL866" s="157"/>
      <c r="DM866" s="157"/>
      <c r="DN866" s="157"/>
      <c r="DO866" s="157"/>
      <c r="DP866" s="157"/>
      <c r="DQ866" s="539"/>
      <c r="DR866" s="539"/>
      <c r="DS866" s="539"/>
      <c r="DT866" s="539"/>
      <c r="DU866" s="539"/>
      <c r="DV866" s="539"/>
      <c r="DW866" s="539"/>
      <c r="DX866" s="539"/>
      <c r="DY866" s="539"/>
      <c r="DZ866" s="539"/>
      <c r="EA866" s="539"/>
      <c r="EB866" s="539"/>
      <c r="EC866" s="539" t="s">
        <v>569</v>
      </c>
      <c r="ED866" s="157"/>
      <c r="EE866" s="157"/>
    </row>
    <row r="867" spans="1:135" ht="9.75" customHeight="1">
      <c r="A867" s="157"/>
      <c r="B867" s="157"/>
      <c r="C867" s="157"/>
      <c r="D867" s="157"/>
      <c r="E867" s="157"/>
      <c r="F867" s="157"/>
      <c r="G867" s="157"/>
      <c r="H867" s="157"/>
      <c r="I867" s="494"/>
      <c r="J867" s="494"/>
      <c r="K867" s="494"/>
      <c r="L867" s="494"/>
      <c r="M867" s="494"/>
      <c r="N867" s="494"/>
      <c r="O867" s="494"/>
      <c r="P867" s="494"/>
      <c r="Q867" s="494"/>
      <c r="R867" s="494"/>
      <c r="S867" s="494"/>
      <c r="T867" s="494"/>
      <c r="U867" s="494"/>
      <c r="V867" s="494"/>
      <c r="W867" s="494"/>
      <c r="X867" s="494"/>
      <c r="Y867" s="494"/>
      <c r="Z867" s="494"/>
      <c r="AA867" s="494"/>
      <c r="AB867" s="494"/>
      <c r="AH867" s="492"/>
      <c r="AI867" s="157"/>
      <c r="AJ867" s="157"/>
      <c r="AK867" s="525"/>
      <c r="AL867" s="525"/>
      <c r="AM867" s="525"/>
      <c r="AN867" s="157"/>
      <c r="AO867" s="157"/>
      <c r="AP867" s="525"/>
      <c r="AQ867" s="525"/>
      <c r="AR867" s="525"/>
      <c r="AS867" s="525"/>
      <c r="AT867" s="525"/>
      <c r="AU867" s="525"/>
      <c r="AV867" s="525"/>
      <c r="AW867" s="525"/>
      <c r="AX867" s="525"/>
      <c r="AY867" s="525"/>
      <c r="AZ867" s="525"/>
      <c r="BA867" s="157"/>
      <c r="BB867" s="157"/>
      <c r="BC867" s="157"/>
      <c r="BD867" s="157"/>
      <c r="BE867" s="157"/>
      <c r="BF867" s="157"/>
      <c r="BG867" s="157"/>
      <c r="BH867" s="157"/>
      <c r="BI867" s="157"/>
      <c r="BJ867" s="157"/>
      <c r="BK867" s="157"/>
      <c r="BL867" s="157"/>
      <c r="BM867" s="157"/>
      <c r="BN867" s="157"/>
      <c r="BO867" s="157"/>
      <c r="BP867" s="493"/>
      <c r="BQ867" s="157"/>
      <c r="BR867" s="494"/>
      <c r="BS867" s="157"/>
      <c r="BT867" s="157"/>
      <c r="BU867" s="157"/>
      <c r="BV867" s="157"/>
      <c r="BW867" s="157"/>
      <c r="BX867" s="157"/>
      <c r="BY867" s="157"/>
      <c r="BZ867" s="157"/>
      <c r="CA867" s="157"/>
      <c r="CB867" s="157"/>
      <c r="CC867" s="157"/>
      <c r="CD867" s="157"/>
      <c r="CE867" s="157"/>
      <c r="CF867" s="157"/>
      <c r="CG867" s="157"/>
      <c r="CH867" s="157"/>
      <c r="CI867" s="157"/>
      <c r="CJ867" s="157"/>
      <c r="CK867" s="157"/>
      <c r="CL867" s="157"/>
      <c r="CM867" s="157"/>
      <c r="CN867" s="157"/>
      <c r="CO867" s="157"/>
      <c r="CP867" s="157"/>
      <c r="CQ867" s="157"/>
      <c r="CR867" s="157"/>
      <c r="CS867" s="157"/>
      <c r="CT867" s="157"/>
      <c r="CU867" s="157"/>
      <c r="CV867" s="157"/>
      <c r="CW867" s="157"/>
      <c r="CX867" s="157"/>
      <c r="CY867" s="157"/>
      <c r="CZ867" s="157"/>
      <c r="DA867" s="157"/>
      <c r="DB867" s="157"/>
      <c r="DC867" s="157"/>
      <c r="DD867" s="157"/>
      <c r="DE867" s="157"/>
      <c r="DF867" s="157"/>
      <c r="DG867" s="157"/>
      <c r="DH867" s="157"/>
      <c r="DI867" s="157"/>
      <c r="DJ867" s="157"/>
      <c r="DK867" s="157"/>
      <c r="DL867" s="157"/>
      <c r="DM867" s="157"/>
      <c r="DN867" s="157"/>
      <c r="DO867" s="157"/>
      <c r="DP867" s="157"/>
      <c r="DQ867" s="539"/>
      <c r="DR867" s="539"/>
      <c r="DS867" s="539"/>
      <c r="DT867" s="539"/>
      <c r="DU867" s="539"/>
      <c r="DV867" s="539"/>
      <c r="DW867" s="539"/>
      <c r="DX867" s="539"/>
      <c r="DY867" s="539"/>
      <c r="DZ867" s="539"/>
      <c r="EA867" s="539"/>
      <c r="EB867" s="539"/>
      <c r="EC867" s="539" t="s">
        <v>570</v>
      </c>
      <c r="ED867" s="157"/>
      <c r="EE867" s="157"/>
    </row>
    <row r="868" spans="1:135" ht="9.75" customHeight="1">
      <c r="A868" s="157"/>
      <c r="B868" s="157"/>
      <c r="C868" s="157"/>
      <c r="D868" s="157"/>
      <c r="E868" s="157"/>
      <c r="F868" s="157"/>
      <c r="G868" s="157"/>
      <c r="H868" s="157"/>
      <c r="I868" s="494"/>
      <c r="J868" s="494"/>
      <c r="K868" s="494"/>
      <c r="L868" s="494"/>
      <c r="M868" s="494"/>
      <c r="N868" s="494"/>
      <c r="O868" s="494"/>
      <c r="P868" s="494"/>
      <c r="Q868" s="494"/>
      <c r="R868" s="494"/>
      <c r="S868" s="494"/>
      <c r="T868" s="494"/>
      <c r="U868" s="494"/>
      <c r="V868" s="494"/>
      <c r="W868" s="494"/>
      <c r="X868" s="494"/>
      <c r="Y868" s="494"/>
      <c r="Z868" s="494"/>
      <c r="AA868" s="494"/>
      <c r="AB868" s="494"/>
      <c r="AH868" s="492"/>
      <c r="AI868" s="157"/>
      <c r="AJ868" s="157"/>
      <c r="AK868" s="525"/>
      <c r="AL868" s="525"/>
      <c r="AM868" s="525"/>
      <c r="AN868" s="157"/>
      <c r="AO868" s="157"/>
      <c r="AP868" s="525"/>
      <c r="AQ868" s="525"/>
      <c r="AR868" s="525"/>
      <c r="AS868" s="525"/>
      <c r="AT868" s="525"/>
      <c r="AU868" s="525"/>
      <c r="AV868" s="525"/>
      <c r="AW868" s="525"/>
      <c r="AX868" s="525"/>
      <c r="AY868" s="525"/>
      <c r="AZ868" s="525"/>
      <c r="BA868" s="157"/>
      <c r="BB868" s="157"/>
      <c r="BC868" s="157"/>
      <c r="BD868" s="157"/>
      <c r="BE868" s="157"/>
      <c r="BF868" s="157"/>
      <c r="BG868" s="157"/>
      <c r="BH868" s="157"/>
      <c r="BI868" s="157"/>
      <c r="BJ868" s="157"/>
      <c r="BK868" s="157"/>
      <c r="BL868" s="157"/>
      <c r="BM868" s="157"/>
      <c r="BN868" s="157"/>
      <c r="BO868" s="157"/>
      <c r="BP868" s="493"/>
      <c r="BQ868" s="157"/>
      <c r="BR868" s="494"/>
      <c r="BS868" s="157"/>
      <c r="BT868" s="157"/>
      <c r="BU868" s="157"/>
      <c r="BV868" s="157"/>
      <c r="BW868" s="157"/>
      <c r="BX868" s="157"/>
      <c r="BY868" s="157"/>
      <c r="BZ868" s="157"/>
      <c r="CA868" s="157"/>
      <c r="CB868" s="157"/>
      <c r="CC868" s="157"/>
      <c r="CD868" s="157"/>
      <c r="CE868" s="157"/>
      <c r="CF868" s="157"/>
      <c r="CG868" s="157"/>
      <c r="CH868" s="157"/>
      <c r="CI868" s="157"/>
      <c r="CJ868" s="157"/>
      <c r="CK868" s="157"/>
      <c r="CL868" s="157"/>
      <c r="CM868" s="157"/>
      <c r="CN868" s="157"/>
      <c r="CO868" s="157"/>
      <c r="CP868" s="157"/>
      <c r="CQ868" s="157"/>
      <c r="CR868" s="157"/>
      <c r="CS868" s="157"/>
      <c r="CT868" s="157"/>
      <c r="CU868" s="157"/>
      <c r="CV868" s="157"/>
      <c r="CW868" s="157"/>
      <c r="CX868" s="157"/>
      <c r="CY868" s="157"/>
      <c r="CZ868" s="157"/>
      <c r="DA868" s="157"/>
      <c r="DB868" s="157"/>
      <c r="DC868" s="157"/>
      <c r="DD868" s="157"/>
      <c r="DE868" s="157"/>
      <c r="DF868" s="157"/>
      <c r="DG868" s="157"/>
      <c r="DH868" s="157"/>
      <c r="DI868" s="157"/>
      <c r="DJ868" s="157"/>
      <c r="DK868" s="157"/>
      <c r="DL868" s="157"/>
      <c r="DM868" s="157"/>
      <c r="DN868" s="157"/>
      <c r="DO868" s="157"/>
      <c r="DP868" s="157"/>
      <c r="DQ868" s="539"/>
      <c r="DR868" s="539"/>
      <c r="DS868" s="539"/>
      <c r="DT868" s="539"/>
      <c r="DU868" s="539"/>
      <c r="DV868" s="539"/>
      <c r="DW868" s="539"/>
      <c r="DX868" s="539"/>
      <c r="DY868" s="539"/>
      <c r="DZ868" s="539"/>
      <c r="EA868" s="539"/>
      <c r="EB868" s="539"/>
      <c r="EC868" s="539" t="s">
        <v>541</v>
      </c>
      <c r="ED868" s="157"/>
      <c r="EE868" s="157"/>
    </row>
    <row r="869" spans="1:135" ht="9.75" customHeight="1">
      <c r="A869" s="157"/>
      <c r="B869" s="157"/>
      <c r="C869" s="157"/>
      <c r="D869" s="157"/>
      <c r="E869" s="157"/>
      <c r="F869" s="157"/>
      <c r="G869" s="157"/>
      <c r="H869" s="157"/>
      <c r="I869" s="494"/>
      <c r="J869" s="494"/>
      <c r="K869" s="494"/>
      <c r="L869" s="494"/>
      <c r="M869" s="494"/>
      <c r="N869" s="494"/>
      <c r="O869" s="494"/>
      <c r="P869" s="494"/>
      <c r="Q869" s="494"/>
      <c r="R869" s="494"/>
      <c r="S869" s="494"/>
      <c r="T869" s="494"/>
      <c r="U869" s="494"/>
      <c r="V869" s="494"/>
      <c r="W869" s="494"/>
      <c r="X869" s="494"/>
      <c r="Y869" s="494"/>
      <c r="Z869" s="494"/>
      <c r="AA869" s="494"/>
      <c r="AB869" s="494"/>
      <c r="AH869" s="492"/>
      <c r="AI869" s="157"/>
      <c r="AJ869" s="157"/>
      <c r="AK869" s="525"/>
      <c r="AL869" s="525"/>
      <c r="AM869" s="525"/>
      <c r="AN869" s="157"/>
      <c r="AO869" s="157"/>
      <c r="AP869" s="525"/>
      <c r="AQ869" s="525"/>
      <c r="AR869" s="525"/>
      <c r="AS869" s="525"/>
      <c r="AT869" s="525"/>
      <c r="AU869" s="525"/>
      <c r="AV869" s="525"/>
      <c r="AW869" s="525"/>
      <c r="AX869" s="525"/>
      <c r="AY869" s="525"/>
      <c r="AZ869" s="525"/>
      <c r="BA869" s="157"/>
      <c r="BB869" s="157"/>
      <c r="BC869" s="157"/>
      <c r="BD869" s="157"/>
      <c r="BE869" s="157"/>
      <c r="BF869" s="157"/>
      <c r="BG869" s="157"/>
      <c r="BH869" s="157"/>
      <c r="BI869" s="157"/>
      <c r="BJ869" s="157"/>
      <c r="BK869" s="157"/>
      <c r="BL869" s="157"/>
      <c r="BM869" s="157"/>
      <c r="BN869" s="157"/>
      <c r="BO869" s="157"/>
      <c r="BP869" s="493"/>
      <c r="BQ869" s="157"/>
      <c r="BR869" s="494"/>
      <c r="BS869" s="157"/>
      <c r="BT869" s="157"/>
      <c r="BU869" s="157"/>
      <c r="BV869" s="157"/>
      <c r="BW869" s="157"/>
      <c r="BX869" s="157"/>
      <c r="BY869" s="157"/>
      <c r="BZ869" s="157"/>
      <c r="CA869" s="157"/>
      <c r="CB869" s="157"/>
      <c r="CC869" s="157"/>
      <c r="CD869" s="157"/>
      <c r="CE869" s="157"/>
      <c r="CF869" s="157"/>
      <c r="CG869" s="157"/>
      <c r="CH869" s="157"/>
      <c r="CI869" s="157"/>
      <c r="CJ869" s="157"/>
      <c r="CK869" s="157"/>
      <c r="CL869" s="157"/>
      <c r="CM869" s="157"/>
      <c r="CN869" s="157"/>
      <c r="CO869" s="157"/>
      <c r="CP869" s="157"/>
      <c r="CQ869" s="157"/>
      <c r="CR869" s="157"/>
      <c r="CS869" s="157"/>
      <c r="CT869" s="157"/>
      <c r="CU869" s="157"/>
      <c r="CV869" s="157"/>
      <c r="CW869" s="157"/>
      <c r="CX869" s="157"/>
      <c r="CY869" s="157"/>
      <c r="CZ869" s="157"/>
      <c r="DA869" s="157"/>
      <c r="DB869" s="157"/>
      <c r="DC869" s="157"/>
      <c r="DD869" s="157"/>
      <c r="DE869" s="157"/>
      <c r="DF869" s="157"/>
      <c r="DG869" s="157"/>
      <c r="DH869" s="157"/>
      <c r="DI869" s="157"/>
      <c r="DJ869" s="157"/>
      <c r="DK869" s="157"/>
      <c r="DL869" s="157"/>
      <c r="DM869" s="157"/>
      <c r="DN869" s="157"/>
      <c r="DO869" s="157"/>
      <c r="DP869" s="157"/>
      <c r="DQ869" s="157"/>
      <c r="DR869" s="157"/>
      <c r="DS869" s="157"/>
      <c r="DT869" s="157"/>
      <c r="DU869" s="157"/>
      <c r="DV869" s="157"/>
      <c r="DW869" s="157"/>
      <c r="DX869" s="157"/>
      <c r="DY869" s="157"/>
      <c r="DZ869" s="157"/>
      <c r="EA869" s="157"/>
      <c r="EB869" s="157"/>
      <c r="EC869" s="157"/>
      <c r="ED869" s="157"/>
      <c r="EE869" s="157"/>
    </row>
    <row r="870" spans="1:135" ht="9.75" customHeight="1">
      <c r="A870" s="157"/>
      <c r="B870" s="157"/>
      <c r="C870" s="157"/>
      <c r="D870" s="157"/>
      <c r="E870" s="157"/>
      <c r="F870" s="157"/>
      <c r="G870" s="157"/>
      <c r="H870" s="157"/>
      <c r="I870" s="494"/>
      <c r="J870" s="494"/>
      <c r="K870" s="494"/>
      <c r="L870" s="494"/>
      <c r="M870" s="494"/>
      <c r="N870" s="494"/>
      <c r="O870" s="494"/>
      <c r="P870" s="494"/>
      <c r="Q870" s="494"/>
      <c r="R870" s="494"/>
      <c r="S870" s="494"/>
      <c r="T870" s="494"/>
      <c r="U870" s="494"/>
      <c r="V870" s="494"/>
      <c r="W870" s="494"/>
      <c r="X870" s="494"/>
      <c r="Y870" s="494"/>
      <c r="Z870" s="494"/>
      <c r="AA870" s="494"/>
      <c r="AB870" s="494"/>
      <c r="AH870" s="492"/>
      <c r="AI870" s="157"/>
      <c r="AJ870" s="157"/>
      <c r="AK870" s="525"/>
      <c r="AL870" s="525"/>
      <c r="AM870" s="525"/>
      <c r="AN870" s="157"/>
      <c r="AO870" s="157"/>
      <c r="AP870" s="525"/>
      <c r="AQ870" s="525"/>
      <c r="AR870" s="525"/>
      <c r="AS870" s="525"/>
      <c r="AT870" s="525"/>
      <c r="AU870" s="525"/>
      <c r="AV870" s="525"/>
      <c r="AW870" s="525"/>
      <c r="AX870" s="525"/>
      <c r="AY870" s="525"/>
      <c r="AZ870" s="525"/>
      <c r="BA870" s="157"/>
      <c r="BB870" s="157"/>
      <c r="BC870" s="157"/>
      <c r="BD870" s="157"/>
      <c r="BE870" s="157"/>
      <c r="BF870" s="157"/>
      <c r="BG870" s="157"/>
      <c r="BH870" s="157"/>
      <c r="BI870" s="157"/>
      <c r="BJ870" s="157"/>
      <c r="BK870" s="157"/>
      <c r="BL870" s="157"/>
      <c r="BM870" s="157"/>
      <c r="BN870" s="157"/>
      <c r="BO870" s="157"/>
      <c r="BP870" s="493"/>
      <c r="BQ870" s="157"/>
      <c r="BR870" s="494"/>
      <c r="BS870" s="157"/>
      <c r="BT870" s="157"/>
      <c r="BU870" s="157"/>
      <c r="BV870" s="157"/>
      <c r="BW870" s="157"/>
      <c r="BX870" s="157"/>
      <c r="BY870" s="157"/>
      <c r="BZ870" s="157"/>
      <c r="CA870" s="157"/>
      <c r="CB870" s="157"/>
      <c r="CC870" s="157"/>
      <c r="CD870" s="157"/>
      <c r="CE870" s="157"/>
      <c r="CF870" s="157"/>
      <c r="CG870" s="157"/>
      <c r="CH870" s="157"/>
      <c r="CI870" s="157"/>
      <c r="CJ870" s="157"/>
      <c r="CK870" s="157"/>
      <c r="CL870" s="157"/>
      <c r="CM870" s="157"/>
      <c r="CN870" s="157"/>
      <c r="CO870" s="157"/>
      <c r="CP870" s="157"/>
      <c r="CQ870" s="157"/>
      <c r="CR870" s="157"/>
      <c r="CS870" s="157"/>
      <c r="CT870" s="157"/>
      <c r="CU870" s="157"/>
      <c r="CV870" s="157"/>
      <c r="CW870" s="157"/>
      <c r="CX870" s="157"/>
      <c r="CY870" s="157"/>
      <c r="CZ870" s="157"/>
      <c r="DA870" s="157"/>
      <c r="DB870" s="157"/>
      <c r="DC870" s="157"/>
      <c r="DD870" s="157"/>
      <c r="DE870" s="157"/>
      <c r="DF870" s="157"/>
      <c r="DG870" s="157"/>
      <c r="DH870" s="157"/>
      <c r="DI870" s="157"/>
      <c r="DJ870" s="157"/>
      <c r="DK870" s="157"/>
      <c r="DL870" s="157"/>
      <c r="DM870" s="157"/>
      <c r="DN870" s="157"/>
      <c r="DO870" s="157"/>
      <c r="DP870" s="157"/>
      <c r="DQ870" s="157"/>
      <c r="DR870" s="157"/>
      <c r="DS870" s="157"/>
      <c r="DT870" s="157"/>
      <c r="DU870" s="157"/>
      <c r="DV870" s="157"/>
      <c r="DW870" s="157"/>
      <c r="DX870" s="157"/>
      <c r="DY870" s="157"/>
      <c r="DZ870" s="157"/>
      <c r="EA870" s="157"/>
      <c r="EB870" s="157"/>
      <c r="EC870" s="157"/>
      <c r="ED870" s="157"/>
      <c r="EE870" s="157"/>
    </row>
    <row r="871" spans="1:135" ht="9.75" customHeight="1">
      <c r="A871" s="157"/>
      <c r="B871" s="157"/>
      <c r="C871" s="157"/>
      <c r="D871" s="157"/>
      <c r="E871" s="157"/>
      <c r="F871" s="157"/>
      <c r="G871" s="157"/>
      <c r="H871" s="157"/>
      <c r="I871" s="494"/>
      <c r="J871" s="494"/>
      <c r="K871" s="494"/>
      <c r="L871" s="494"/>
      <c r="M871" s="494"/>
      <c r="N871" s="494"/>
      <c r="O871" s="494"/>
      <c r="P871" s="494"/>
      <c r="Q871" s="494"/>
      <c r="R871" s="494"/>
      <c r="S871" s="494"/>
      <c r="T871" s="494"/>
      <c r="U871" s="494"/>
      <c r="V871" s="494"/>
      <c r="W871" s="494"/>
      <c r="X871" s="494"/>
      <c r="Y871" s="494"/>
      <c r="Z871" s="494"/>
      <c r="AA871" s="494"/>
      <c r="AB871" s="494"/>
      <c r="AH871" s="492"/>
      <c r="AI871" s="157"/>
      <c r="AJ871" s="157"/>
      <c r="AK871" s="525"/>
      <c r="AL871" s="525"/>
      <c r="AM871" s="525"/>
      <c r="AN871" s="157"/>
      <c r="AO871" s="157"/>
      <c r="AP871" s="525"/>
      <c r="AQ871" s="525"/>
      <c r="AR871" s="525"/>
      <c r="AS871" s="525"/>
      <c r="AT871" s="525"/>
      <c r="AU871" s="525"/>
      <c r="AV871" s="525"/>
      <c r="AW871" s="525"/>
      <c r="AX871" s="525"/>
      <c r="AY871" s="525"/>
      <c r="AZ871" s="525"/>
      <c r="BA871" s="157"/>
      <c r="BB871" s="157"/>
      <c r="BC871" s="157"/>
      <c r="BD871" s="157"/>
      <c r="BE871" s="157"/>
      <c r="BF871" s="157"/>
      <c r="BG871" s="157"/>
      <c r="BH871" s="157"/>
      <c r="BI871" s="157"/>
      <c r="BJ871" s="157"/>
      <c r="BK871" s="157"/>
      <c r="BL871" s="157"/>
      <c r="BM871" s="157"/>
      <c r="BN871" s="157"/>
      <c r="BO871" s="157"/>
      <c r="BP871" s="493"/>
      <c r="BQ871" s="157"/>
      <c r="BR871" s="494"/>
      <c r="BS871" s="157"/>
      <c r="BT871" s="157"/>
      <c r="BU871" s="157"/>
      <c r="BV871" s="157"/>
      <c r="BW871" s="157"/>
      <c r="BX871" s="157"/>
      <c r="BY871" s="157"/>
      <c r="BZ871" s="157"/>
      <c r="CA871" s="157"/>
      <c r="CB871" s="157"/>
      <c r="CC871" s="157"/>
      <c r="CD871" s="157"/>
      <c r="CE871" s="157"/>
      <c r="CF871" s="157"/>
      <c r="CG871" s="157"/>
      <c r="CH871" s="157"/>
      <c r="CI871" s="157"/>
      <c r="CJ871" s="157"/>
      <c r="CK871" s="157"/>
      <c r="CL871" s="157"/>
      <c r="CM871" s="157"/>
      <c r="CN871" s="157"/>
      <c r="CO871" s="157"/>
      <c r="CP871" s="157"/>
      <c r="CQ871" s="157"/>
      <c r="CR871" s="157"/>
      <c r="CS871" s="157"/>
      <c r="CT871" s="157"/>
      <c r="CU871" s="157"/>
      <c r="CV871" s="157"/>
      <c r="CW871" s="157"/>
      <c r="CX871" s="157"/>
      <c r="CY871" s="157"/>
      <c r="CZ871" s="157"/>
      <c r="DA871" s="157"/>
      <c r="DB871" s="157"/>
      <c r="DC871" s="157"/>
      <c r="DD871" s="157"/>
      <c r="DE871" s="157"/>
      <c r="DF871" s="157"/>
      <c r="DG871" s="157"/>
      <c r="DH871" s="157"/>
      <c r="DI871" s="157"/>
      <c r="DJ871" s="157"/>
      <c r="DK871" s="157"/>
      <c r="DL871" s="157"/>
      <c r="DM871" s="157"/>
      <c r="DN871" s="157"/>
      <c r="DO871" s="157"/>
      <c r="DP871" s="157"/>
      <c r="DQ871" s="157"/>
      <c r="DR871" s="157"/>
      <c r="DS871" s="157"/>
      <c r="DT871" s="157"/>
      <c r="DU871" s="157"/>
      <c r="DV871" s="157"/>
      <c r="DW871" s="157"/>
      <c r="DX871" s="157"/>
      <c r="DY871" s="157"/>
      <c r="DZ871" s="157"/>
      <c r="EA871" s="157"/>
      <c r="EB871" s="157"/>
      <c r="EC871" s="157"/>
      <c r="ED871" s="157"/>
      <c r="EE871" s="548" t="s">
        <v>571</v>
      </c>
    </row>
    <row r="872" spans="1:135" ht="9.75" customHeight="1">
      <c r="A872" s="157"/>
      <c r="B872" s="157"/>
      <c r="C872" s="157"/>
      <c r="D872" s="157"/>
      <c r="E872" s="157"/>
      <c r="F872" s="157"/>
      <c r="G872" s="157"/>
      <c r="H872" s="157"/>
      <c r="I872" s="494"/>
      <c r="J872" s="494"/>
      <c r="K872" s="494"/>
      <c r="L872" s="494"/>
      <c r="M872" s="494"/>
      <c r="N872" s="494"/>
      <c r="O872" s="494"/>
      <c r="P872" s="494"/>
      <c r="Q872" s="494"/>
      <c r="R872" s="494"/>
      <c r="S872" s="494"/>
      <c r="T872" s="494"/>
      <c r="U872" s="494"/>
      <c r="V872" s="494"/>
      <c r="W872" s="494"/>
      <c r="X872" s="494"/>
      <c r="Y872" s="494"/>
      <c r="Z872" s="494"/>
      <c r="AA872" s="494"/>
      <c r="AB872" s="494"/>
      <c r="AC872" s="494"/>
      <c r="AD872" s="494"/>
      <c r="AE872" s="494"/>
      <c r="AF872" s="157"/>
      <c r="AG872" s="494"/>
      <c r="AH872" s="490"/>
      <c r="AI872" s="157"/>
      <c r="AJ872" s="157"/>
      <c r="AK872" s="525"/>
      <c r="AL872" s="525"/>
      <c r="AM872" s="157"/>
      <c r="AN872" s="157"/>
      <c r="AO872" s="157"/>
      <c r="AP872" s="157"/>
      <c r="AQ872" s="157"/>
      <c r="AR872" s="157"/>
      <c r="AS872" s="157"/>
      <c r="AT872" s="157"/>
      <c r="AU872" s="157"/>
      <c r="AV872" s="157"/>
      <c r="AW872" s="157"/>
      <c r="AX872" s="525"/>
      <c r="AY872" s="157"/>
      <c r="AZ872" s="157"/>
      <c r="BA872" s="157"/>
      <c r="BB872" s="157"/>
      <c r="BC872" s="157"/>
      <c r="BD872" s="157"/>
      <c r="BE872" s="157"/>
      <c r="BF872" s="157"/>
      <c r="BG872" s="157"/>
      <c r="BH872" s="157"/>
      <c r="BI872" s="157"/>
      <c r="BJ872" s="157"/>
      <c r="BK872" s="157"/>
      <c r="BL872" s="157"/>
      <c r="BM872" s="157"/>
      <c r="BN872" s="157"/>
      <c r="BO872" s="157"/>
      <c r="BP872" s="493"/>
      <c r="BQ872" s="157"/>
      <c r="BR872" s="494"/>
      <c r="BS872" s="157"/>
      <c r="BT872" s="157"/>
      <c r="BU872" s="157"/>
      <c r="BV872" s="157"/>
      <c r="BW872" s="157"/>
      <c r="BX872" s="157"/>
      <c r="BY872" s="157"/>
      <c r="BZ872" s="157"/>
      <c r="CA872" s="157"/>
      <c r="CB872" s="157"/>
      <c r="CC872" s="157"/>
      <c r="CD872" s="157"/>
      <c r="CE872" s="157"/>
      <c r="CF872" s="157"/>
      <c r="CG872" s="157"/>
      <c r="CH872" s="157"/>
      <c r="CI872" s="157"/>
      <c r="CJ872" s="157"/>
      <c r="CK872" s="157"/>
      <c r="CL872" s="157"/>
      <c r="CM872" s="157"/>
      <c r="CN872" s="157"/>
      <c r="CO872" s="157"/>
      <c r="CP872" s="157"/>
      <c r="CQ872" s="157"/>
      <c r="CR872" s="157"/>
      <c r="CS872" s="157"/>
      <c r="CT872" s="157"/>
      <c r="CU872" s="157"/>
      <c r="CV872" s="157"/>
      <c r="CW872" s="157"/>
      <c r="CX872" s="157"/>
      <c r="CY872" s="157"/>
      <c r="CZ872" s="157"/>
      <c r="DA872" s="157"/>
      <c r="DB872" s="157"/>
      <c r="DC872" s="157"/>
      <c r="DD872" s="157"/>
      <c r="DE872" s="157"/>
      <c r="DF872" s="157"/>
      <c r="DG872" s="157"/>
      <c r="DH872" s="157"/>
      <c r="DI872" s="157"/>
      <c r="DJ872" s="157"/>
      <c r="DK872" s="157"/>
      <c r="DL872" s="157"/>
      <c r="DM872" s="157"/>
      <c r="DN872" s="157"/>
      <c r="DO872" s="157"/>
      <c r="DP872" s="157"/>
      <c r="DQ872" s="157"/>
      <c r="DR872" s="157"/>
      <c r="DS872" s="157"/>
      <c r="DT872" s="157"/>
      <c r="DU872" s="157"/>
      <c r="DV872" s="157"/>
      <c r="DW872" s="157"/>
      <c r="DX872" s="157"/>
      <c r="DY872" s="157"/>
      <c r="DZ872" s="157"/>
      <c r="EA872" s="157"/>
      <c r="EB872" s="157"/>
      <c r="EC872" s="157"/>
      <c r="ED872" s="157"/>
      <c r="EE872" s="533" t="s">
        <v>572</v>
      </c>
    </row>
    <row r="873" spans="1:135" ht="9.75" customHeight="1">
      <c r="A873" s="157"/>
      <c r="B873" s="157"/>
      <c r="C873" s="157"/>
      <c r="D873" s="157"/>
      <c r="E873" s="157"/>
      <c r="F873" s="157"/>
      <c r="G873" s="157"/>
      <c r="H873" s="157"/>
      <c r="I873" s="494"/>
      <c r="J873" s="494"/>
      <c r="K873" s="494"/>
      <c r="L873" s="494"/>
      <c r="M873" s="494"/>
      <c r="N873" s="494"/>
      <c r="O873" s="494"/>
      <c r="P873" s="494"/>
      <c r="Q873" s="494"/>
      <c r="R873" s="494"/>
      <c r="S873" s="494"/>
      <c r="T873" s="494"/>
      <c r="U873" s="494"/>
      <c r="V873" s="494"/>
      <c r="W873" s="494"/>
      <c r="X873" s="494"/>
      <c r="Y873" s="494"/>
      <c r="Z873" s="494"/>
      <c r="AA873" s="494"/>
      <c r="AB873" s="494"/>
      <c r="AC873" s="494"/>
      <c r="AD873" s="494"/>
      <c r="AE873" s="494"/>
      <c r="AF873" s="157"/>
      <c r="AG873" s="494"/>
      <c r="AH873" s="490"/>
      <c r="AI873" s="157"/>
      <c r="AJ873" s="157"/>
      <c r="AK873" s="525"/>
      <c r="AL873" s="525"/>
      <c r="AM873" s="157"/>
      <c r="AN873" s="157"/>
      <c r="AO873" s="157"/>
      <c r="AP873" s="157"/>
      <c r="AQ873" s="157"/>
      <c r="AR873" s="157"/>
      <c r="AS873" s="157"/>
      <c r="AT873" s="157"/>
      <c r="AU873" s="157"/>
      <c r="AV873" s="157"/>
      <c r="AW873" s="157"/>
      <c r="AX873" s="525"/>
      <c r="AY873" s="157"/>
      <c r="AZ873" s="157"/>
      <c r="BA873" s="157"/>
      <c r="BB873" s="157"/>
      <c r="BC873" s="157"/>
      <c r="BD873" s="157"/>
      <c r="BE873" s="157"/>
      <c r="BF873" s="157"/>
      <c r="BG873" s="157"/>
      <c r="BH873" s="157"/>
      <c r="BI873" s="157"/>
      <c r="BJ873" s="157"/>
      <c r="BK873" s="157"/>
      <c r="BL873" s="157"/>
      <c r="BM873" s="157"/>
      <c r="BN873" s="157"/>
      <c r="BO873" s="157"/>
      <c r="BP873" s="493"/>
      <c r="BQ873" s="157"/>
      <c r="BR873" s="494"/>
      <c r="BS873" s="157"/>
      <c r="BT873" s="157"/>
      <c r="BU873" s="157"/>
      <c r="BV873" s="157"/>
      <c r="BW873" s="157"/>
      <c r="BX873" s="157"/>
      <c r="BY873" s="157"/>
      <c r="BZ873" s="157"/>
      <c r="CA873" s="157"/>
      <c r="CB873" s="157"/>
      <c r="CC873" s="157"/>
      <c r="CD873" s="157"/>
      <c r="CE873" s="157"/>
      <c r="CF873" s="157"/>
      <c r="CG873" s="157"/>
      <c r="CH873" s="157"/>
      <c r="CI873" s="157"/>
      <c r="CJ873" s="157"/>
      <c r="CK873" s="157"/>
      <c r="CL873" s="157"/>
      <c r="CM873" s="157"/>
      <c r="CN873" s="157"/>
      <c r="CO873" s="157"/>
      <c r="CP873" s="157"/>
      <c r="CQ873" s="157"/>
      <c r="CR873" s="157"/>
      <c r="CS873" s="157"/>
      <c r="CT873" s="157"/>
      <c r="CU873" s="157"/>
      <c r="CV873" s="157"/>
      <c r="CW873" s="157"/>
      <c r="CX873" s="157"/>
      <c r="CY873" s="157"/>
      <c r="CZ873" s="157"/>
      <c r="DA873" s="157"/>
      <c r="DB873" s="157"/>
      <c r="DC873" s="157"/>
      <c r="DD873" s="157"/>
      <c r="DE873" s="157"/>
      <c r="DF873" s="157"/>
      <c r="DG873" s="157"/>
      <c r="DH873" s="157"/>
      <c r="DI873" s="157"/>
      <c r="DJ873" s="157"/>
      <c r="DK873" s="157"/>
      <c r="DL873" s="157"/>
      <c r="DM873" s="157"/>
      <c r="DN873" s="157"/>
      <c r="DO873" s="157"/>
      <c r="DP873" s="157"/>
      <c r="DQ873" s="157"/>
      <c r="DR873" s="157"/>
      <c r="DS873" s="157"/>
      <c r="DT873" s="157"/>
      <c r="DU873" s="157"/>
      <c r="DV873" s="157"/>
      <c r="DW873" s="157"/>
      <c r="DX873" s="157"/>
      <c r="DY873" s="157"/>
      <c r="DZ873" s="157"/>
      <c r="EA873" s="157"/>
      <c r="EB873" s="157"/>
      <c r="EC873" s="157"/>
      <c r="ED873" s="157"/>
      <c r="EE873" s="533" t="s">
        <v>573</v>
      </c>
    </row>
    <row r="874" spans="1:135" ht="9.75" customHeight="1">
      <c r="A874" s="157"/>
      <c r="B874" s="157"/>
      <c r="C874" s="157"/>
      <c r="D874" s="157"/>
      <c r="E874" s="157"/>
      <c r="F874" s="157"/>
      <c r="G874" s="157"/>
      <c r="H874" s="157"/>
      <c r="I874" s="494"/>
      <c r="J874" s="494"/>
      <c r="K874" s="494"/>
      <c r="L874" s="494"/>
      <c r="M874" s="494"/>
      <c r="N874" s="494"/>
      <c r="O874" s="494"/>
      <c r="P874" s="494"/>
      <c r="Q874" s="494"/>
      <c r="R874" s="494"/>
      <c r="S874" s="494"/>
      <c r="T874" s="494"/>
      <c r="U874" s="494"/>
      <c r="V874" s="494"/>
      <c r="W874" s="494"/>
      <c r="X874" s="494"/>
      <c r="Y874" s="494"/>
      <c r="Z874" s="494"/>
      <c r="AA874" s="494"/>
      <c r="AB874" s="494"/>
      <c r="AC874" s="494"/>
      <c r="AD874" s="494"/>
      <c r="AE874" s="494"/>
      <c r="AF874" s="157"/>
      <c r="AG874" s="494"/>
      <c r="AH874" s="490"/>
      <c r="AI874" s="157"/>
      <c r="AJ874" s="157"/>
      <c r="AK874" s="525"/>
      <c r="AL874" s="525"/>
      <c r="AM874" s="157"/>
      <c r="AN874" s="157"/>
      <c r="AO874" s="157"/>
      <c r="AP874" s="157"/>
      <c r="AQ874" s="157"/>
      <c r="AR874" s="157"/>
      <c r="AS874" s="157"/>
      <c r="AT874" s="157"/>
      <c r="AU874" s="157"/>
      <c r="AV874" s="157"/>
      <c r="AW874" s="157"/>
      <c r="AX874" s="525"/>
      <c r="AY874" s="157"/>
      <c r="AZ874" s="157"/>
      <c r="BA874" s="157"/>
      <c r="BB874" s="157"/>
      <c r="BC874" s="157"/>
      <c r="BD874" s="157"/>
      <c r="BE874" s="157"/>
      <c r="BF874" s="157"/>
      <c r="BG874" s="157"/>
      <c r="BH874" s="157"/>
      <c r="BI874" s="157"/>
      <c r="BJ874" s="157"/>
      <c r="BK874" s="157"/>
      <c r="BL874" s="157"/>
      <c r="BM874" s="157"/>
      <c r="BN874" s="157"/>
      <c r="BO874" s="157"/>
      <c r="BP874" s="493"/>
      <c r="BQ874" s="157"/>
      <c r="BR874" s="494"/>
      <c r="BS874" s="157"/>
      <c r="BT874" s="157"/>
      <c r="BU874" s="157"/>
      <c r="BV874" s="157"/>
      <c r="BW874" s="157"/>
      <c r="BX874" s="157"/>
      <c r="BY874" s="157"/>
      <c r="BZ874" s="157"/>
      <c r="CA874" s="157"/>
      <c r="CB874" s="157"/>
      <c r="CC874" s="157"/>
      <c r="CD874" s="157"/>
      <c r="CE874" s="157"/>
      <c r="CF874" s="157"/>
      <c r="CG874" s="157"/>
      <c r="CH874" s="157"/>
      <c r="CI874" s="157"/>
      <c r="CJ874" s="157"/>
      <c r="CK874" s="157"/>
      <c r="CL874" s="157"/>
      <c r="CM874" s="157"/>
      <c r="CN874" s="157"/>
      <c r="CO874" s="157"/>
      <c r="CP874" s="157"/>
      <c r="CQ874" s="157"/>
      <c r="CR874" s="157"/>
      <c r="CS874" s="157"/>
      <c r="CT874" s="157"/>
      <c r="CU874" s="157"/>
      <c r="CV874" s="157"/>
      <c r="CW874" s="157"/>
      <c r="CX874" s="157"/>
      <c r="CY874" s="157"/>
      <c r="CZ874" s="157"/>
      <c r="DA874" s="157"/>
      <c r="DB874" s="157"/>
      <c r="DC874" s="157"/>
      <c r="DD874" s="157"/>
      <c r="DE874" s="157"/>
      <c r="DF874" s="157"/>
      <c r="DG874" s="157"/>
      <c r="DH874" s="157"/>
      <c r="DI874" s="157"/>
      <c r="DJ874" s="157"/>
      <c r="DK874" s="157"/>
      <c r="DL874" s="157"/>
      <c r="DM874" s="157"/>
      <c r="DN874" s="157"/>
      <c r="DO874" s="157"/>
      <c r="DP874" s="157"/>
      <c r="DQ874" s="157"/>
      <c r="DR874" s="157"/>
      <c r="DS874" s="157"/>
      <c r="DT874" s="157"/>
      <c r="DU874" s="157"/>
      <c r="DV874" s="157"/>
      <c r="DW874" s="157"/>
      <c r="DX874" s="157"/>
      <c r="DY874" s="157"/>
      <c r="DZ874" s="157"/>
      <c r="EA874" s="157"/>
      <c r="EB874" s="157"/>
      <c r="EC874" s="157"/>
      <c r="ED874" s="157"/>
      <c r="EE874" s="533" t="s">
        <v>574</v>
      </c>
    </row>
    <row r="875" spans="1:135" ht="9.75" customHeight="1">
      <c r="A875" s="157"/>
      <c r="B875" s="157"/>
      <c r="C875" s="157"/>
      <c r="D875" s="157"/>
      <c r="E875" s="157"/>
      <c r="F875" s="157"/>
      <c r="G875" s="157"/>
      <c r="H875" s="157"/>
      <c r="I875" s="494"/>
      <c r="J875" s="494"/>
      <c r="K875" s="494"/>
      <c r="L875" s="494"/>
      <c r="M875" s="494"/>
      <c r="N875" s="494"/>
      <c r="O875" s="494"/>
      <c r="P875" s="494"/>
      <c r="Q875" s="494"/>
      <c r="R875" s="494"/>
      <c r="S875" s="494"/>
      <c r="T875" s="494"/>
      <c r="U875" s="494"/>
      <c r="V875" s="494"/>
      <c r="W875" s="494"/>
      <c r="X875" s="494"/>
      <c r="Y875" s="494"/>
      <c r="Z875" s="494"/>
      <c r="AA875" s="494"/>
      <c r="AB875" s="494"/>
      <c r="AC875" s="494"/>
      <c r="AD875" s="494"/>
      <c r="AE875" s="494"/>
      <c r="AF875" s="157"/>
      <c r="AG875" s="494"/>
      <c r="AH875" s="490"/>
      <c r="AI875" s="157"/>
      <c r="AJ875" s="157"/>
      <c r="AK875" s="525"/>
      <c r="AL875" s="525"/>
      <c r="AM875" s="157"/>
      <c r="AN875" s="157"/>
      <c r="AO875" s="157"/>
      <c r="AP875" s="157"/>
      <c r="AQ875" s="157"/>
      <c r="AR875" s="157"/>
      <c r="AS875" s="157"/>
      <c r="AT875" s="157"/>
      <c r="AU875" s="157"/>
      <c r="AV875" s="157"/>
      <c r="AW875" s="157"/>
      <c r="AX875" s="525"/>
      <c r="AY875" s="157"/>
      <c r="AZ875" s="157"/>
      <c r="BA875" s="157"/>
      <c r="BB875" s="157"/>
      <c r="BC875" s="157"/>
      <c r="BD875" s="157"/>
      <c r="BE875" s="157"/>
      <c r="BF875" s="157"/>
      <c r="BG875" s="157"/>
      <c r="BH875" s="157"/>
      <c r="BI875" s="157"/>
      <c r="BJ875" s="157"/>
      <c r="BK875" s="157"/>
      <c r="BL875" s="157"/>
      <c r="BM875" s="157"/>
      <c r="BN875" s="157"/>
      <c r="BO875" s="157"/>
      <c r="BP875" s="493"/>
      <c r="BQ875" s="157"/>
      <c r="BR875" s="494"/>
      <c r="BS875" s="157"/>
      <c r="BT875" s="157"/>
      <c r="BU875" s="157"/>
      <c r="BV875" s="157"/>
      <c r="BW875" s="157"/>
      <c r="BX875" s="157"/>
      <c r="BY875" s="157"/>
      <c r="BZ875" s="157"/>
      <c r="CA875" s="157"/>
      <c r="CB875" s="157"/>
      <c r="CC875" s="157"/>
      <c r="CD875" s="157"/>
      <c r="CE875" s="157"/>
      <c r="CF875" s="157"/>
      <c r="CG875" s="157"/>
      <c r="CH875" s="157"/>
      <c r="CI875" s="157"/>
      <c r="CJ875" s="157"/>
      <c r="CK875" s="157"/>
      <c r="CL875" s="157"/>
      <c r="CM875" s="157"/>
      <c r="CN875" s="157"/>
      <c r="CO875" s="157"/>
      <c r="CP875" s="157"/>
      <c r="CQ875" s="157"/>
      <c r="CR875" s="157"/>
      <c r="CS875" s="157"/>
      <c r="CT875" s="157"/>
      <c r="CU875" s="157"/>
      <c r="CV875" s="157"/>
      <c r="CW875" s="157"/>
      <c r="CX875" s="157"/>
      <c r="CY875" s="157"/>
      <c r="CZ875" s="157"/>
      <c r="DA875" s="157"/>
      <c r="DB875" s="157"/>
      <c r="DC875" s="157"/>
      <c r="DD875" s="157"/>
      <c r="DE875" s="157"/>
      <c r="DF875" s="157"/>
      <c r="DG875" s="157"/>
      <c r="DH875" s="157"/>
      <c r="DI875" s="157"/>
      <c r="DJ875" s="157"/>
      <c r="DK875" s="157"/>
      <c r="DL875" s="157"/>
      <c r="DM875" s="157"/>
      <c r="DN875" s="157"/>
      <c r="DO875" s="157"/>
      <c r="DP875" s="157"/>
      <c r="DQ875" s="157"/>
      <c r="DR875" s="157"/>
      <c r="DS875" s="157"/>
      <c r="DT875" s="157"/>
      <c r="DU875" s="157"/>
      <c r="DV875" s="157"/>
      <c r="DW875" s="157"/>
      <c r="DX875" s="157"/>
      <c r="DY875" s="157"/>
      <c r="DZ875" s="157"/>
      <c r="EA875" s="157"/>
      <c r="EB875" s="157"/>
      <c r="EC875" s="157"/>
      <c r="ED875" s="157"/>
      <c r="EE875" s="533" t="s">
        <v>575</v>
      </c>
    </row>
    <row r="876" spans="1:135" ht="9.75" customHeight="1">
      <c r="A876" s="157"/>
      <c r="B876" s="157"/>
      <c r="C876" s="157"/>
      <c r="D876" s="157"/>
      <c r="E876" s="157"/>
      <c r="F876" s="157"/>
      <c r="G876" s="157"/>
      <c r="H876" s="157"/>
      <c r="I876" s="494"/>
      <c r="J876" s="494"/>
      <c r="K876" s="494"/>
      <c r="L876" s="494"/>
      <c r="M876" s="494"/>
      <c r="N876" s="494"/>
      <c r="O876" s="494"/>
      <c r="P876" s="494"/>
      <c r="Q876" s="494"/>
      <c r="R876" s="494"/>
      <c r="S876" s="494"/>
      <c r="T876" s="494"/>
      <c r="U876" s="494"/>
      <c r="V876" s="494"/>
      <c r="W876" s="494"/>
      <c r="X876" s="494"/>
      <c r="Y876" s="494"/>
      <c r="Z876" s="494"/>
      <c r="AA876" s="494"/>
      <c r="AB876" s="494"/>
      <c r="AC876" s="494"/>
      <c r="AD876" s="494"/>
      <c r="AE876" s="494"/>
      <c r="AF876" s="157"/>
      <c r="AG876" s="494"/>
      <c r="AH876" s="490"/>
      <c r="AI876" s="157"/>
      <c r="AJ876" s="157"/>
      <c r="AK876" s="525"/>
      <c r="AL876" s="525"/>
      <c r="AM876" s="157"/>
      <c r="AN876" s="157"/>
      <c r="AO876" s="157"/>
      <c r="AP876" s="157"/>
      <c r="AQ876" s="157"/>
      <c r="AR876" s="157"/>
      <c r="AS876" s="157"/>
      <c r="AT876" s="157"/>
      <c r="AU876" s="157"/>
      <c r="AV876" s="157"/>
      <c r="AW876" s="157"/>
      <c r="AX876" s="525"/>
      <c r="AY876" s="157"/>
      <c r="AZ876" s="157"/>
      <c r="BA876" s="157"/>
      <c r="BB876" s="157"/>
      <c r="BC876" s="157"/>
      <c r="BD876" s="157"/>
      <c r="BE876" s="157"/>
      <c r="BF876" s="157"/>
      <c r="BG876" s="157"/>
      <c r="BH876" s="157"/>
      <c r="BI876" s="157"/>
      <c r="BJ876" s="157"/>
      <c r="BK876" s="157"/>
      <c r="BL876" s="157"/>
      <c r="BM876" s="157"/>
      <c r="BN876" s="157"/>
      <c r="BO876" s="157"/>
      <c r="BP876" s="493"/>
      <c r="BQ876" s="157"/>
      <c r="BR876" s="494"/>
      <c r="BS876" s="157"/>
      <c r="BT876" s="157"/>
      <c r="BU876" s="157"/>
      <c r="BV876" s="157"/>
      <c r="BW876" s="157"/>
      <c r="BX876" s="157"/>
      <c r="BY876" s="157"/>
      <c r="BZ876" s="157"/>
      <c r="CA876" s="157"/>
      <c r="CB876" s="157"/>
      <c r="CC876" s="157"/>
      <c r="CD876" s="157"/>
      <c r="CE876" s="157"/>
      <c r="CF876" s="157"/>
      <c r="CG876" s="157"/>
      <c r="CH876" s="157"/>
      <c r="CI876" s="157"/>
      <c r="CJ876" s="157"/>
      <c r="CK876" s="157"/>
      <c r="CL876" s="157"/>
      <c r="CM876" s="157"/>
      <c r="CN876" s="157"/>
      <c r="CO876" s="157"/>
      <c r="CP876" s="157"/>
      <c r="CQ876" s="157"/>
      <c r="CR876" s="157"/>
      <c r="CS876" s="157"/>
      <c r="CT876" s="157"/>
      <c r="CU876" s="157"/>
      <c r="CV876" s="157"/>
      <c r="CW876" s="157"/>
      <c r="CX876" s="157"/>
      <c r="CY876" s="157"/>
      <c r="CZ876" s="157"/>
      <c r="DA876" s="157"/>
      <c r="DB876" s="157"/>
      <c r="DC876" s="157"/>
      <c r="DD876" s="157"/>
      <c r="DE876" s="157"/>
      <c r="DF876" s="157"/>
      <c r="DG876" s="157"/>
      <c r="DH876" s="157"/>
      <c r="DI876" s="157"/>
      <c r="DJ876" s="157"/>
      <c r="DK876" s="157"/>
      <c r="DL876" s="157"/>
      <c r="DM876" s="157"/>
      <c r="DN876" s="157"/>
      <c r="DO876" s="157"/>
      <c r="DP876" s="157"/>
      <c r="DQ876" s="157"/>
      <c r="DR876" s="157"/>
      <c r="DS876" s="157"/>
      <c r="DT876" s="157"/>
      <c r="DU876" s="157"/>
      <c r="DV876" s="157"/>
      <c r="DW876" s="157"/>
      <c r="DX876" s="157"/>
      <c r="DY876" s="157"/>
      <c r="DZ876" s="157"/>
      <c r="EA876" s="157"/>
      <c r="EB876" s="157"/>
      <c r="EC876" s="157"/>
      <c r="ED876" s="157"/>
      <c r="EE876" s="533" t="s">
        <v>576</v>
      </c>
    </row>
    <row r="877" spans="1:135" ht="9.75" customHeight="1">
      <c r="A877" s="157"/>
      <c r="B877" s="157"/>
      <c r="C877" s="157"/>
      <c r="D877" s="157"/>
      <c r="E877" s="157"/>
      <c r="F877" s="157"/>
      <c r="G877" s="157"/>
      <c r="H877" s="157"/>
      <c r="I877" s="494"/>
      <c r="J877" s="494"/>
      <c r="K877" s="494"/>
      <c r="L877" s="494"/>
      <c r="M877" s="494"/>
      <c r="N877" s="494"/>
      <c r="O877" s="494"/>
      <c r="P877" s="494"/>
      <c r="Q877" s="494"/>
      <c r="R877" s="494"/>
      <c r="S877" s="494"/>
      <c r="T877" s="494"/>
      <c r="U877" s="494"/>
      <c r="V877" s="494"/>
      <c r="W877" s="494"/>
      <c r="X877" s="494"/>
      <c r="Y877" s="494"/>
      <c r="Z877" s="494"/>
      <c r="AA877" s="494"/>
      <c r="AB877" s="494"/>
      <c r="AC877" s="494"/>
      <c r="AD877" s="494"/>
      <c r="AE877" s="494"/>
      <c r="AF877" s="157"/>
      <c r="AG877" s="494"/>
      <c r="AH877" s="490"/>
      <c r="AI877" s="157"/>
      <c r="AJ877" s="157"/>
      <c r="AK877" s="525"/>
      <c r="AL877" s="525"/>
      <c r="AM877" s="157"/>
      <c r="AN877" s="157"/>
      <c r="AO877" s="157"/>
      <c r="AP877" s="157"/>
      <c r="AQ877" s="157"/>
      <c r="AR877" s="157"/>
      <c r="AS877" s="157"/>
      <c r="AT877" s="157"/>
      <c r="AU877" s="157"/>
      <c r="AV877" s="157"/>
      <c r="AW877" s="157"/>
      <c r="AX877" s="525"/>
      <c r="AY877" s="157"/>
      <c r="AZ877" s="157"/>
      <c r="BA877" s="157"/>
      <c r="BB877" s="157"/>
      <c r="BC877" s="157"/>
      <c r="BD877" s="157"/>
      <c r="BE877" s="157"/>
      <c r="BF877" s="157"/>
      <c r="BG877" s="157"/>
      <c r="BH877" s="157"/>
      <c r="BI877" s="157"/>
      <c r="BJ877" s="157"/>
      <c r="BK877" s="157"/>
      <c r="BL877" s="157"/>
      <c r="BM877" s="157"/>
      <c r="BN877" s="157"/>
      <c r="BO877" s="157"/>
      <c r="BP877" s="493"/>
      <c r="BQ877" s="157"/>
      <c r="BR877" s="494"/>
      <c r="BS877" s="157"/>
      <c r="BT877" s="157"/>
      <c r="BU877" s="157"/>
      <c r="BV877" s="157"/>
      <c r="BW877" s="157"/>
      <c r="BX877" s="157"/>
      <c r="BY877" s="157"/>
      <c r="BZ877" s="157"/>
      <c r="CA877" s="157"/>
      <c r="CB877" s="157"/>
      <c r="CC877" s="157"/>
      <c r="CD877" s="157"/>
      <c r="CE877" s="157"/>
      <c r="CF877" s="157"/>
      <c r="CG877" s="157"/>
      <c r="CH877" s="157"/>
      <c r="CI877" s="157"/>
      <c r="CJ877" s="157"/>
      <c r="CK877" s="157"/>
      <c r="CL877" s="157"/>
      <c r="CM877" s="157"/>
      <c r="CN877" s="157"/>
      <c r="CO877" s="157"/>
      <c r="CP877" s="157"/>
      <c r="CQ877" s="157"/>
      <c r="CR877" s="157"/>
      <c r="CS877" s="157"/>
      <c r="CT877" s="157"/>
      <c r="CU877" s="157"/>
      <c r="CV877" s="157"/>
      <c r="CW877" s="157"/>
      <c r="CX877" s="157"/>
      <c r="CY877" s="157"/>
      <c r="CZ877" s="157"/>
      <c r="DA877" s="157"/>
      <c r="DB877" s="157"/>
      <c r="DC877" s="157"/>
      <c r="DD877" s="157"/>
      <c r="DE877" s="157"/>
      <c r="DF877" s="157"/>
      <c r="DG877" s="157"/>
      <c r="DH877" s="157"/>
      <c r="DI877" s="157"/>
      <c r="DJ877" s="157"/>
      <c r="DK877" s="157"/>
      <c r="DL877" s="157"/>
      <c r="DM877" s="157"/>
      <c r="DN877" s="157"/>
      <c r="DO877" s="157"/>
      <c r="DP877" s="157"/>
      <c r="DQ877" s="157"/>
      <c r="DR877" s="157"/>
      <c r="DS877" s="157"/>
      <c r="DT877" s="157"/>
      <c r="DU877" s="157"/>
      <c r="DV877" s="157"/>
      <c r="DW877" s="157"/>
      <c r="DX877" s="157"/>
      <c r="DY877" s="157"/>
      <c r="DZ877" s="157"/>
      <c r="EA877" s="157"/>
      <c r="EB877" s="157"/>
      <c r="EC877" s="157"/>
      <c r="ED877" s="157"/>
      <c r="EE877" s="157" t="s">
        <v>484</v>
      </c>
    </row>
  </sheetData>
  <mergeCells count="20">
    <mergeCell ref="DQ856:DQ860"/>
    <mergeCell ref="C4:H4"/>
    <mergeCell ref="BG601:BI601"/>
    <mergeCell ref="AI7:AL7"/>
    <mergeCell ref="J7:AB7"/>
    <mergeCell ref="B7:H7"/>
    <mergeCell ref="B1:I1"/>
    <mergeCell ref="DY851:EA851"/>
    <mergeCell ref="CH715:CJ715"/>
    <mergeCell ref="BA605:BA609"/>
    <mergeCell ref="C3:H3"/>
    <mergeCell ref="AC7:AH7"/>
    <mergeCell ref="E5:G5"/>
    <mergeCell ref="J1:K4"/>
    <mergeCell ref="U5:V5"/>
    <mergeCell ref="W5:X5"/>
    <mergeCell ref="I5:N5"/>
    <mergeCell ref="O5:P5"/>
    <mergeCell ref="B2:I2"/>
    <mergeCell ref="Q5:R5"/>
  </mergeCells>
  <conditionalFormatting sqref="AQ9:AU17">
    <cfRule type="containsText" dxfId="369" priority="2" operator="containsText" text="BAJO">
      <formula>NOT(ISERROR(SEARCH("BAJO",AQ9)))</formula>
    </cfRule>
  </conditionalFormatting>
  <conditionalFormatting sqref="AU9:AU17">
    <cfRule type="containsText" dxfId="368" priority="3" operator="containsText" text="MODERADO">
      <formula>NOT(ISERROR(SEARCH("MODERADO",AU9)))</formula>
    </cfRule>
    <cfRule type="containsText" dxfId="367" priority="4" operator="containsText" text="ALTO">
      <formula>NOT(ISERROR(SEARCH("ALTO",AU9)))</formula>
    </cfRule>
    <cfRule type="containsText" dxfId="366" priority="5" operator="containsText" text="EXTREMO">
      <formula>NOT(ISERROR(SEARCH("EXTREMO",AU9)))</formula>
    </cfRule>
  </conditionalFormatting>
  <dataValidations count="13">
    <dataValidation type="list" allowBlank="1" showErrorMessage="1" sqref="BK613:BK617" xr:uid="{00000000-0002-0000-1300-000000000000}">
      <formula1>TipoCausa</formula1>
      <formula2>0</formula2>
    </dataValidation>
    <dataValidation type="list" allowBlank="1" showInputMessage="1" showErrorMessage="1" prompt="Rechazado - Solo son validadas las opciones de la lista" sqref="AM9:AM17" xr:uid="{00000000-0002-0000-1300-000001000000}">
      <formula1>FRECUENCY</formula1>
      <formula2>0</formula2>
    </dataValidation>
    <dataValidation type="list" allowBlank="1" showErrorMessage="1" sqref="AN9:AN17" xr:uid="{00000000-0002-0000-1300-000002000000}">
      <formula1>IMPLEMENT</formula1>
      <formula2>0</formula2>
    </dataValidation>
    <dataValidation type="list" allowBlank="1" showErrorMessage="1" sqref="G9:G17" xr:uid="{00000000-0002-0000-1300-000003000000}">
      <formula1>consecuencias</formula1>
      <formula2>0</formula2>
    </dataValidation>
    <dataValidation type="list" allowBlank="1" showErrorMessage="1" sqref="J9:AB17" xr:uid="{00000000-0002-0000-1300-000004000000}">
      <formula1>SINO</formula1>
      <formula2>0</formula2>
    </dataValidation>
    <dataValidation type="list" allowBlank="1" showInputMessage="1" showErrorMessage="1" prompt="Rechazado - Solo son validadas las opciones de la lista" sqref="AP9:AP17" xr:uid="{00000000-0002-0000-1300-000005000000}">
      <formula1>Efecto</formula1>
      <formula2>0</formula2>
    </dataValidation>
    <dataValidation type="list" allowBlank="1" sqref="F9:F17" xr:uid="{00000000-0002-0000-1300-000006000000}">
      <formula1>$BK$613:$BK$617</formula1>
      <formula2>0</formula2>
    </dataValidation>
    <dataValidation type="list" allowBlank="1" showErrorMessage="1" sqref="AO9:AO17" xr:uid="{00000000-0002-0000-1300-000007000000}">
      <formula1>TIP_CONTROL</formula1>
      <formula2>0</formula2>
    </dataValidation>
    <dataValidation type="list" allowBlank="1" sqref="D9:D17" xr:uid="{00000000-0002-0000-1300-000008000000}">
      <formula1>InternoExp</formula1>
      <formula2>0</formula2>
    </dataValidation>
    <dataValidation type="list" allowBlank="1" sqref="H9:H17" xr:uid="{00000000-0002-0000-1300-000009000000}">
      <formula1>TramitesSer</formula1>
      <formula2>0</formula2>
    </dataValidation>
    <dataValidation type="list" allowBlank="1" sqref="E9:E17" xr:uid="{00000000-0002-0000-1300-00000A000000}">
      <formula1>ExternoExp</formula1>
      <formula2>0</formula2>
    </dataValidation>
    <dataValidation type="list" allowBlank="1" showErrorMessage="1" sqref="I13:I17" xr:uid="{00000000-0002-0000-1300-00000B000000}">
      <formula1>PROBAB</formula1>
      <formula2>0</formula2>
    </dataValidation>
    <dataValidation showInputMessage="1" showErrorMessage="1" errorTitle="Rechazado" error="Solo son validadas las opciones de la lista" sqref="AY9:AZ17" xr:uid="{00000000-0002-0000-1300-00000C000000}">
      <formula1>0</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2F2F2"/>
  </sheetPr>
  <dimension ref="A1:XAO961"/>
  <sheetViews>
    <sheetView topLeftCell="AK8" zoomScaleNormal="100" workbookViewId="0">
      <selection activeCell="CW1" sqref="CW1"/>
    </sheetView>
  </sheetViews>
  <sheetFormatPr baseColWidth="10" defaultColWidth="10.88671875" defaultRowHeight="10.199999999999999"/>
  <cols>
    <col min="1" max="1" width="4.6640625" style="13" customWidth="1"/>
    <col min="2" max="2" width="23.109375" style="13" customWidth="1"/>
    <col min="3" max="3" width="32.44140625" style="13" customWidth="1"/>
    <col min="4" max="4" width="23.6640625" style="13" customWidth="1"/>
    <col min="5" max="6" width="13.44140625" style="13" customWidth="1"/>
    <col min="7" max="8" width="23.6640625" style="13" customWidth="1"/>
    <col min="9" max="9" width="12" style="16" customWidth="1"/>
    <col min="10" max="28" width="9.6640625" style="16" customWidth="1"/>
    <col min="29" max="29" width="15.109375" style="16" customWidth="1"/>
    <col min="30" max="30" width="5.6640625" style="16" customWidth="1"/>
    <col min="31" max="31" width="9.6640625" style="16" customWidth="1"/>
    <col min="32" max="32" width="5.6640625" style="13" customWidth="1"/>
    <col min="33" max="33" width="10.109375" style="16" customWidth="1"/>
    <col min="34" max="34" width="6.44140625" style="7" customWidth="1"/>
    <col min="35" max="35" width="54.6640625" style="157" customWidth="1"/>
    <col min="36" max="36" width="17.6640625" style="13" customWidth="1"/>
    <col min="37" max="37" width="23" style="38" customWidth="1"/>
    <col min="38" max="38" width="18" style="38" customWidth="1"/>
    <col min="39" max="39" width="8.6640625" style="38" customWidth="1"/>
    <col min="40" max="40" width="12.109375" style="13" customWidth="1"/>
    <col min="41" max="41" width="8.6640625" style="13" customWidth="1"/>
    <col min="42" max="42" width="11.109375" style="38" customWidth="1"/>
    <col min="43" max="43" width="8.6640625" style="38" hidden="1" customWidth="1"/>
    <col min="44" max="44" width="12.109375" style="13" hidden="1" customWidth="1"/>
    <col min="45" max="45" width="8.6640625" style="13" hidden="1" customWidth="1"/>
    <col min="46" max="46" width="11.109375" style="38" hidden="1" customWidth="1"/>
    <col min="47" max="47" width="8.6640625" style="38" hidden="1" customWidth="1"/>
    <col min="48" max="48" width="12.109375" style="13" hidden="1" customWidth="1"/>
    <col min="49" max="49" width="8.6640625" style="13" hidden="1" customWidth="1"/>
    <col min="50" max="50" width="10.44140625" style="38" hidden="1" customWidth="1"/>
    <col min="51" max="51" width="8.6640625" style="38" hidden="1" customWidth="1"/>
    <col min="52" max="52" width="12.109375" style="13" hidden="1" customWidth="1"/>
    <col min="53" max="53" width="8.6640625" style="13" hidden="1" customWidth="1"/>
    <col min="54" max="54" width="16.109375" style="38" hidden="1" customWidth="1"/>
    <col min="55" max="55" width="8.6640625" style="38" hidden="1" customWidth="1"/>
    <col min="56" max="56" width="12.109375" style="13" hidden="1" customWidth="1"/>
    <col min="57" max="57" width="9.109375" style="13" hidden="1" customWidth="1"/>
    <col min="58" max="58" width="10.6640625" style="38" hidden="1" customWidth="1"/>
    <col min="59" max="59" width="8.6640625" style="38" hidden="1" customWidth="1"/>
    <col min="60" max="60" width="12.109375" style="13" hidden="1" customWidth="1"/>
    <col min="61" max="61" width="8.6640625" style="13" hidden="1" customWidth="1"/>
    <col min="62" max="62" width="11.109375" style="38" hidden="1" customWidth="1"/>
    <col min="63" max="63" width="8.6640625" style="38" hidden="1" customWidth="1"/>
    <col min="64" max="64" width="12.109375" style="13" hidden="1" customWidth="1"/>
    <col min="65" max="65" width="8.6640625" style="13" hidden="1" customWidth="1"/>
    <col min="66" max="66" width="11.44140625" style="38" hidden="1" customWidth="1"/>
    <col min="67" max="67" width="8.6640625" style="38" hidden="1" customWidth="1"/>
    <col min="68" max="68" width="12.109375" style="13" hidden="1" customWidth="1"/>
    <col min="69" max="69" width="8.6640625" style="13" hidden="1" customWidth="1"/>
    <col min="70" max="70" width="12" style="38" hidden="1" customWidth="1"/>
    <col min="71" max="71" width="8.6640625" style="38" hidden="1" customWidth="1"/>
    <col min="72" max="72" width="12.109375" style="13" hidden="1" customWidth="1"/>
    <col min="73" max="73" width="8.6640625" style="13" hidden="1" customWidth="1"/>
    <col min="74" max="74" width="9.109375" style="38" hidden="1" customWidth="1"/>
    <col min="75" max="75" width="8.6640625" style="38" hidden="1" customWidth="1"/>
    <col min="76" max="76" width="12.109375" style="13" hidden="1" customWidth="1"/>
    <col min="77" max="77" width="8.6640625" style="13" hidden="1" customWidth="1"/>
    <col min="78" max="78" width="9.109375" style="38" hidden="1" customWidth="1"/>
    <col min="79" max="79" width="8.6640625" style="38" hidden="1" customWidth="1"/>
    <col min="80" max="80" width="12.109375" style="13" hidden="1" customWidth="1"/>
    <col min="81" max="81" width="8.6640625" style="13" hidden="1" customWidth="1"/>
    <col min="82" max="82" width="9.109375" style="38" hidden="1" customWidth="1"/>
    <col min="83" max="83" width="8.6640625" style="38" hidden="1" customWidth="1"/>
    <col min="84" max="84" width="12.109375" style="13" hidden="1" customWidth="1"/>
    <col min="85" max="85" width="8.6640625" style="13" hidden="1" customWidth="1"/>
    <col min="86" max="86" width="9.109375" style="38" hidden="1" customWidth="1"/>
    <col min="87" max="89" width="2.109375" style="38" hidden="1" customWidth="1"/>
    <col min="90" max="90" width="9.6640625" style="38" customWidth="1"/>
    <col min="91" max="91" width="6.6640625" style="38" customWidth="1"/>
    <col min="92" max="92" width="9.6640625" style="38" customWidth="1"/>
    <col min="93" max="93" width="6.6640625" style="38" customWidth="1"/>
    <col min="94" max="94" width="11.109375" style="38" customWidth="1"/>
    <col min="95" max="95" width="6.6640625" style="38" customWidth="1"/>
    <col min="96" max="96" width="47.44140625" style="38" customWidth="1"/>
    <col min="97" max="97" width="7" style="38" customWidth="1"/>
    <col min="98" max="98" width="10.44140625" style="38" customWidth="1"/>
    <col min="99" max="99" width="37.109375" style="38" customWidth="1"/>
    <col min="100" max="100" width="27.44140625" style="38" customWidth="1"/>
    <col min="101" max="101" width="1.44140625" style="38" hidden="1" customWidth="1"/>
    <col min="102" max="105" width="5.44140625" style="38" hidden="1" customWidth="1"/>
    <col min="106" max="106" width="5.6640625" style="13" hidden="1" customWidth="1"/>
    <col min="107" max="108" width="6.664062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05" width="8" style="13" hidden="1" customWidth="1"/>
    <col min="206" max="224" width="8" style="13" customWidth="1"/>
    <col min="225" max="1677" width="2.109375" style="13" customWidth="1"/>
    <col min="1678" max="1680" width="10.88671875" style="13" customWidth="1"/>
    <col min="1681" max="1681" width="4.109375" style="13" customWidth="1"/>
    <col min="1682" max="1683" width="10.88671875" style="13" customWidth="1"/>
    <col min="1684" max="1684" width="4.6640625" style="13" customWidth="1"/>
    <col min="1685" max="1690" width="10.88671875" style="13" customWidth="1"/>
    <col min="1691" max="1691" width="36.10937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6640625" style="13" customWidth="1"/>
    <col min="1895" max="1896" width="6.44140625" style="13" customWidth="1"/>
    <col min="1897" max="1897" width="5.6640625" style="13" customWidth="1"/>
    <col min="1898" max="1898" width="6.44140625" style="13" customWidth="1"/>
    <col min="1899" max="1899" width="13.6640625" style="13" customWidth="1"/>
    <col min="1900" max="1901" width="9" style="13" customWidth="1"/>
    <col min="1902" max="1902" width="2.44140625" style="13" customWidth="1"/>
    <col min="1903" max="1903" width="8.6640625" style="13" customWidth="1"/>
    <col min="1904" max="1904" width="7.44140625" style="13" customWidth="1"/>
    <col min="1905" max="1907" width="3.6640625" style="13" customWidth="1"/>
    <col min="1908" max="1908" width="3.44140625" style="13" customWidth="1"/>
    <col min="1909" max="1909" width="2.6640625" style="13" customWidth="1"/>
    <col min="1910" max="1910" width="3" style="13" customWidth="1"/>
    <col min="1911" max="1913" width="13" style="13" hidden="1" customWidth="1"/>
    <col min="1914" max="1914" width="4.44140625" style="13" customWidth="1"/>
    <col min="1915" max="1915" width="13" style="13" hidden="1" customWidth="1"/>
    <col min="1916" max="1917" width="14.664062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109375" style="13" customWidth="1"/>
    <col min="1932" max="1932" width="23.44140625" style="13" customWidth="1"/>
    <col min="1933" max="1933" width="9.109375" style="13" customWidth="1"/>
    <col min="1934" max="1934" width="19.44140625" style="13" customWidth="1"/>
    <col min="1935" max="1935" width="42.6640625" style="13" customWidth="1"/>
    <col min="1936" max="1936" width="5.6640625" style="13" customWidth="1"/>
    <col min="1937" max="1937" width="31.44140625" style="13" customWidth="1"/>
    <col min="1938" max="1938" width="16.109375" style="13" customWidth="1"/>
    <col min="1939" max="1940" width="9.109375" style="13" customWidth="1"/>
    <col min="1941" max="1941" width="11.109375" style="13" customWidth="1"/>
    <col min="1942" max="1942" width="2.109375" style="13" customWidth="1"/>
    <col min="1943" max="2148" width="10.88671875" style="13" customWidth="1"/>
    <col min="2149" max="2149" width="12" style="13" customWidth="1"/>
    <col min="2150" max="2150" width="2.6640625" style="13" customWidth="1"/>
    <col min="2151" max="2152" width="6.44140625" style="13" customWidth="1"/>
    <col min="2153" max="2153" width="5.6640625" style="13" customWidth="1"/>
    <col min="2154" max="2154" width="6.44140625" style="13" customWidth="1"/>
    <col min="2155" max="2155" width="13.6640625" style="13" customWidth="1"/>
    <col min="2156" max="2157" width="9" style="13" customWidth="1"/>
    <col min="2158" max="2158" width="2.44140625" style="13" customWidth="1"/>
    <col min="2159" max="2159" width="8.6640625" style="13" customWidth="1"/>
    <col min="2160" max="2160" width="7.44140625" style="13" customWidth="1"/>
    <col min="2161" max="2163" width="3.6640625" style="13" customWidth="1"/>
    <col min="2164" max="2164" width="3.44140625" style="13" customWidth="1"/>
    <col min="2165" max="2165" width="2.6640625" style="13" customWidth="1"/>
    <col min="2166" max="2166" width="3" style="13" customWidth="1"/>
    <col min="2167" max="2169" width="13" style="13" hidden="1" customWidth="1"/>
    <col min="2170" max="2170" width="4.44140625" style="13" customWidth="1"/>
    <col min="2171" max="2171" width="13" style="13" hidden="1" customWidth="1"/>
    <col min="2172" max="2173" width="14.664062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109375" style="13" customWidth="1"/>
    <col min="2188" max="2188" width="23.44140625" style="13" customWidth="1"/>
    <col min="2189" max="2189" width="9.109375" style="13" customWidth="1"/>
    <col min="2190" max="2190" width="19.44140625" style="13" customWidth="1"/>
    <col min="2191" max="2191" width="42.6640625" style="13" customWidth="1"/>
    <col min="2192" max="2192" width="5.6640625" style="13" customWidth="1"/>
    <col min="2193" max="2193" width="31.44140625" style="13" customWidth="1"/>
    <col min="2194" max="2194" width="16.109375" style="13" customWidth="1"/>
    <col min="2195" max="2196" width="9.109375" style="13" customWidth="1"/>
    <col min="2197" max="2197" width="11.109375" style="13" customWidth="1"/>
    <col min="2198" max="2198" width="2.109375" style="13" customWidth="1"/>
    <col min="2199" max="2404" width="10.88671875" style="13" customWidth="1"/>
    <col min="2405" max="2405" width="12" style="13" customWidth="1"/>
    <col min="2406" max="2406" width="2.6640625" style="13" customWidth="1"/>
    <col min="2407" max="2408" width="6.44140625" style="13" customWidth="1"/>
    <col min="2409" max="2409" width="5.6640625" style="13" customWidth="1"/>
    <col min="2410" max="2410" width="6.44140625" style="13" customWidth="1"/>
    <col min="2411" max="2411" width="13.6640625" style="13" customWidth="1"/>
    <col min="2412" max="2413" width="9" style="13" customWidth="1"/>
    <col min="2414" max="2414" width="2.44140625" style="13" customWidth="1"/>
    <col min="2415" max="2415" width="8.6640625" style="13" customWidth="1"/>
    <col min="2416" max="2416" width="7.44140625" style="13" customWidth="1"/>
    <col min="2417" max="2419" width="3.6640625" style="13" customWidth="1"/>
    <col min="2420" max="2420" width="3.44140625" style="13" customWidth="1"/>
    <col min="2421" max="2421" width="2.6640625" style="13" customWidth="1"/>
    <col min="2422" max="2422" width="3" style="13" customWidth="1"/>
    <col min="2423" max="2425" width="13" style="13" hidden="1" customWidth="1"/>
    <col min="2426" max="2426" width="4.44140625" style="13" customWidth="1"/>
    <col min="2427" max="2427" width="13" style="13" hidden="1" customWidth="1"/>
    <col min="2428" max="2429" width="14.664062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109375" style="13" customWidth="1"/>
    <col min="2444" max="2444" width="23.44140625" style="13" customWidth="1"/>
    <col min="2445" max="2445" width="9.109375" style="13" customWidth="1"/>
    <col min="2446" max="2446" width="19.44140625" style="13" customWidth="1"/>
    <col min="2447" max="2447" width="42.6640625" style="13" customWidth="1"/>
    <col min="2448" max="2448" width="5.6640625" style="13" customWidth="1"/>
    <col min="2449" max="2449" width="31.44140625" style="13" customWidth="1"/>
    <col min="2450" max="2450" width="16.109375" style="13" customWidth="1"/>
    <col min="2451" max="2452" width="9.109375" style="13" customWidth="1"/>
    <col min="2453" max="2453" width="11.109375" style="13" customWidth="1"/>
    <col min="2454" max="2454" width="2.109375" style="13" customWidth="1"/>
    <col min="2455" max="2660" width="10.88671875" style="13" customWidth="1"/>
    <col min="2661" max="2661" width="12" style="13" customWidth="1"/>
    <col min="2662" max="2662" width="2.6640625" style="13" customWidth="1"/>
    <col min="2663" max="2664" width="6.44140625" style="13" customWidth="1"/>
    <col min="2665" max="2665" width="5.6640625" style="13" customWidth="1"/>
    <col min="2666" max="2666" width="6.44140625" style="13" customWidth="1"/>
    <col min="2667" max="2667" width="13.6640625" style="13" customWidth="1"/>
    <col min="2668" max="2669" width="9" style="13" customWidth="1"/>
    <col min="2670" max="2670" width="2.44140625" style="13" customWidth="1"/>
    <col min="2671" max="2671" width="8.6640625" style="13" customWidth="1"/>
    <col min="2672" max="2672" width="7.44140625" style="13" customWidth="1"/>
    <col min="2673" max="2675" width="3.6640625" style="13" customWidth="1"/>
    <col min="2676" max="2676" width="3.44140625" style="13" customWidth="1"/>
    <col min="2677" max="2677" width="2.6640625" style="13" customWidth="1"/>
    <col min="2678" max="2678" width="3" style="13" customWidth="1"/>
    <col min="2679" max="2681" width="13" style="13" hidden="1" customWidth="1"/>
    <col min="2682" max="2682" width="4.44140625" style="13" customWidth="1"/>
    <col min="2683" max="2683" width="13" style="13" hidden="1" customWidth="1"/>
    <col min="2684" max="2685" width="14.664062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109375" style="13" customWidth="1"/>
    <col min="2700" max="2700" width="23.44140625" style="13" customWidth="1"/>
    <col min="2701" max="2701" width="9.109375" style="13" customWidth="1"/>
    <col min="2702" max="2702" width="19.44140625" style="13" customWidth="1"/>
    <col min="2703" max="2703" width="42.6640625" style="13" customWidth="1"/>
    <col min="2704" max="2704" width="5.6640625" style="13" customWidth="1"/>
    <col min="2705" max="2705" width="31.44140625" style="13" customWidth="1"/>
    <col min="2706" max="2706" width="16.109375" style="13" customWidth="1"/>
    <col min="2707" max="2708" width="9.109375" style="13" customWidth="1"/>
    <col min="2709" max="2709" width="11.109375" style="13" customWidth="1"/>
    <col min="2710" max="2710" width="2.109375" style="13" customWidth="1"/>
    <col min="2711" max="2916" width="10.88671875" style="13" customWidth="1"/>
    <col min="2917" max="2917" width="12" style="13" customWidth="1"/>
    <col min="2918" max="2918" width="2.6640625" style="13" customWidth="1"/>
    <col min="2919" max="2920" width="6.44140625" style="13" customWidth="1"/>
    <col min="2921" max="2921" width="5.6640625" style="13" customWidth="1"/>
    <col min="2922" max="2922" width="6.44140625" style="13" customWidth="1"/>
    <col min="2923" max="2923" width="13.6640625" style="13" customWidth="1"/>
    <col min="2924" max="2925" width="9" style="13" customWidth="1"/>
    <col min="2926" max="2926" width="2.44140625" style="13" customWidth="1"/>
    <col min="2927" max="2927" width="8.6640625" style="13" customWidth="1"/>
    <col min="2928" max="2928" width="7.44140625" style="13" customWidth="1"/>
    <col min="2929" max="2931" width="3.6640625" style="13" customWidth="1"/>
    <col min="2932" max="2932" width="3.44140625" style="13" customWidth="1"/>
    <col min="2933" max="2933" width="2.6640625" style="13" customWidth="1"/>
    <col min="2934" max="2934" width="3" style="13" customWidth="1"/>
    <col min="2935" max="2937" width="13" style="13" hidden="1" customWidth="1"/>
    <col min="2938" max="2938" width="4.44140625" style="13" customWidth="1"/>
    <col min="2939" max="2939" width="13" style="13" hidden="1" customWidth="1"/>
    <col min="2940" max="2941" width="14.664062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109375" style="13" customWidth="1"/>
    <col min="2956" max="2956" width="23.44140625" style="13" customWidth="1"/>
    <col min="2957" max="2957" width="9.109375" style="13" customWidth="1"/>
    <col min="2958" max="2958" width="19.44140625" style="13" customWidth="1"/>
    <col min="2959" max="2959" width="42.6640625" style="13" customWidth="1"/>
    <col min="2960" max="2960" width="5.6640625" style="13" customWidth="1"/>
    <col min="2961" max="2961" width="31.44140625" style="13" customWidth="1"/>
    <col min="2962" max="2962" width="16.109375" style="13" customWidth="1"/>
    <col min="2963" max="2964" width="9.109375" style="13" customWidth="1"/>
    <col min="2965" max="2965" width="11.109375" style="13" customWidth="1"/>
    <col min="2966" max="2966" width="2.109375" style="13" customWidth="1"/>
    <col min="2967" max="3172" width="10.88671875" style="13" customWidth="1"/>
    <col min="3173" max="3173" width="12" style="13" customWidth="1"/>
    <col min="3174" max="3174" width="2.6640625" style="13" customWidth="1"/>
    <col min="3175" max="3176" width="6.44140625" style="13" customWidth="1"/>
    <col min="3177" max="3177" width="5.6640625" style="13" customWidth="1"/>
    <col min="3178" max="3178" width="6.44140625" style="13" customWidth="1"/>
    <col min="3179" max="3179" width="13.6640625" style="13" customWidth="1"/>
    <col min="3180" max="3181" width="9" style="13" customWidth="1"/>
    <col min="3182" max="3182" width="2.44140625" style="13" customWidth="1"/>
    <col min="3183" max="3183" width="8.6640625" style="13" customWidth="1"/>
    <col min="3184" max="3184" width="7.44140625" style="13" customWidth="1"/>
    <col min="3185" max="3187" width="3.6640625" style="13" customWidth="1"/>
    <col min="3188" max="3188" width="3.44140625" style="13" customWidth="1"/>
    <col min="3189" max="3189" width="2.6640625" style="13" customWidth="1"/>
    <col min="3190" max="3190" width="3" style="13" customWidth="1"/>
    <col min="3191" max="3193" width="13" style="13" hidden="1" customWidth="1"/>
    <col min="3194" max="3194" width="4.44140625" style="13" customWidth="1"/>
    <col min="3195" max="3195" width="13" style="13" hidden="1" customWidth="1"/>
    <col min="3196" max="3197" width="14.664062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109375" style="13" customWidth="1"/>
    <col min="3212" max="3212" width="23.44140625" style="13" customWidth="1"/>
    <col min="3213" max="3213" width="9.109375" style="13" customWidth="1"/>
    <col min="3214" max="3214" width="19.44140625" style="13" customWidth="1"/>
    <col min="3215" max="3215" width="42.6640625" style="13" customWidth="1"/>
    <col min="3216" max="3216" width="5.6640625" style="13" customWidth="1"/>
    <col min="3217" max="3217" width="31.44140625" style="13" customWidth="1"/>
    <col min="3218" max="3218" width="16.109375" style="13" customWidth="1"/>
    <col min="3219" max="3220" width="9.109375" style="13" customWidth="1"/>
    <col min="3221" max="3221" width="11.109375" style="13" customWidth="1"/>
    <col min="3222" max="3222" width="2.109375" style="13" customWidth="1"/>
    <col min="3223" max="3428" width="10.88671875" style="13" customWidth="1"/>
    <col min="3429" max="3429" width="12" style="13" customWidth="1"/>
    <col min="3430" max="3430" width="2.6640625" style="13" customWidth="1"/>
    <col min="3431" max="3432" width="6.44140625" style="13" customWidth="1"/>
    <col min="3433" max="3433" width="5.6640625" style="13" customWidth="1"/>
    <col min="3434" max="3434" width="6.44140625" style="13" customWidth="1"/>
    <col min="3435" max="3435" width="13.6640625" style="13" customWidth="1"/>
    <col min="3436" max="3437" width="9" style="13" customWidth="1"/>
    <col min="3438" max="3438" width="2.44140625" style="13" customWidth="1"/>
    <col min="3439" max="3439" width="8.6640625" style="13" customWidth="1"/>
    <col min="3440" max="3440" width="7.44140625" style="13" customWidth="1"/>
    <col min="3441" max="3443" width="3.6640625" style="13" customWidth="1"/>
    <col min="3444" max="3444" width="3.44140625" style="13" customWidth="1"/>
    <col min="3445" max="3445" width="2.6640625" style="13" customWidth="1"/>
    <col min="3446" max="3446" width="3" style="13" customWidth="1"/>
    <col min="3447" max="3449" width="13" style="13" hidden="1" customWidth="1"/>
    <col min="3450" max="3450" width="4.44140625" style="13" customWidth="1"/>
    <col min="3451" max="3451" width="13" style="13" hidden="1" customWidth="1"/>
    <col min="3452" max="3453" width="14.664062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109375" style="13" customWidth="1"/>
    <col min="3468" max="3468" width="23.44140625" style="13" customWidth="1"/>
    <col min="3469" max="3469" width="9.109375" style="13" customWidth="1"/>
    <col min="3470" max="3470" width="19.44140625" style="13" customWidth="1"/>
    <col min="3471" max="3471" width="42.6640625" style="13" customWidth="1"/>
    <col min="3472" max="3472" width="5.6640625" style="13" customWidth="1"/>
    <col min="3473" max="3473" width="31.44140625" style="13" customWidth="1"/>
    <col min="3474" max="3474" width="16.109375" style="13" customWidth="1"/>
    <col min="3475" max="3476" width="9.109375" style="13" customWidth="1"/>
    <col min="3477" max="3477" width="11.109375" style="13" customWidth="1"/>
    <col min="3478" max="3478" width="2.109375" style="13" customWidth="1"/>
    <col min="3479" max="3684" width="10.88671875" style="13" customWidth="1"/>
    <col min="3685" max="3685" width="12" style="13" customWidth="1"/>
    <col min="3686" max="3686" width="2.6640625" style="13" customWidth="1"/>
    <col min="3687" max="3688" width="6.44140625" style="13" customWidth="1"/>
    <col min="3689" max="3689" width="5.6640625" style="13" customWidth="1"/>
    <col min="3690" max="3690" width="6.44140625" style="13" customWidth="1"/>
    <col min="3691" max="3691" width="13.6640625" style="13" customWidth="1"/>
    <col min="3692" max="3693" width="9" style="13" customWidth="1"/>
    <col min="3694" max="3694" width="2.44140625" style="13" customWidth="1"/>
    <col min="3695" max="3695" width="8.6640625" style="13" customWidth="1"/>
    <col min="3696" max="3696" width="7.44140625" style="13" customWidth="1"/>
    <col min="3697" max="3699" width="3.6640625" style="13" customWidth="1"/>
    <col min="3700" max="3700" width="3.44140625" style="13" customWidth="1"/>
    <col min="3701" max="3701" width="2.6640625" style="13" customWidth="1"/>
    <col min="3702" max="3702" width="3" style="13" customWidth="1"/>
    <col min="3703" max="3705" width="13" style="13" hidden="1" customWidth="1"/>
    <col min="3706" max="3706" width="4.44140625" style="13" customWidth="1"/>
    <col min="3707" max="3707" width="13" style="13" hidden="1" customWidth="1"/>
    <col min="3708" max="3709" width="14.664062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109375" style="13" customWidth="1"/>
    <col min="3724" max="3724" width="23.44140625" style="13" customWidth="1"/>
    <col min="3725" max="3725" width="9.109375" style="13" customWidth="1"/>
    <col min="3726" max="3726" width="19.44140625" style="13" customWidth="1"/>
    <col min="3727" max="3727" width="42.6640625" style="13" customWidth="1"/>
    <col min="3728" max="3728" width="5.6640625" style="13" customWidth="1"/>
    <col min="3729" max="3729" width="31.44140625" style="13" customWidth="1"/>
    <col min="3730" max="3730" width="16.109375" style="13" customWidth="1"/>
    <col min="3731" max="3732" width="9.109375" style="13" customWidth="1"/>
    <col min="3733" max="3733" width="11.109375" style="13" customWidth="1"/>
    <col min="3734" max="3734" width="2.109375" style="13" customWidth="1"/>
    <col min="3735" max="3940" width="10.88671875" style="13" customWidth="1"/>
    <col min="3941" max="3941" width="12" style="13" customWidth="1"/>
    <col min="3942" max="3942" width="2.6640625" style="13" customWidth="1"/>
    <col min="3943" max="3944" width="6.44140625" style="13" customWidth="1"/>
    <col min="3945" max="3945" width="5.6640625" style="13" customWidth="1"/>
    <col min="3946" max="3946" width="6.44140625" style="13" customWidth="1"/>
    <col min="3947" max="3947" width="13.6640625" style="13" customWidth="1"/>
    <col min="3948" max="3949" width="9" style="13" customWidth="1"/>
    <col min="3950" max="3950" width="2.44140625" style="13" customWidth="1"/>
    <col min="3951" max="3951" width="8.6640625" style="13" customWidth="1"/>
    <col min="3952" max="3952" width="7.44140625" style="13" customWidth="1"/>
    <col min="3953" max="3955" width="3.6640625" style="13" customWidth="1"/>
    <col min="3956" max="3956" width="3.44140625" style="13" customWidth="1"/>
    <col min="3957" max="3957" width="2.6640625" style="13" customWidth="1"/>
    <col min="3958" max="3958" width="3" style="13" customWidth="1"/>
    <col min="3959" max="3961" width="13" style="13" hidden="1" customWidth="1"/>
    <col min="3962" max="3962" width="4.44140625" style="13" customWidth="1"/>
    <col min="3963" max="3963" width="13" style="13" hidden="1" customWidth="1"/>
    <col min="3964" max="3965" width="14.664062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109375" style="13" customWidth="1"/>
    <col min="3980" max="3980" width="23.44140625" style="13" customWidth="1"/>
    <col min="3981" max="3981" width="9.109375" style="13" customWidth="1"/>
    <col min="3982" max="3982" width="19.44140625" style="13" customWidth="1"/>
    <col min="3983" max="3983" width="42.6640625" style="13" customWidth="1"/>
    <col min="3984" max="3984" width="5.6640625" style="13" customWidth="1"/>
    <col min="3985" max="3985" width="31.44140625" style="13" customWidth="1"/>
    <col min="3986" max="3986" width="16.109375" style="13" customWidth="1"/>
    <col min="3987" max="3988" width="9.109375" style="13" customWidth="1"/>
    <col min="3989" max="3989" width="11.109375" style="13" customWidth="1"/>
    <col min="3990" max="3990" width="2.109375" style="13" customWidth="1"/>
    <col min="3991" max="4196" width="10.88671875" style="13" customWidth="1"/>
    <col min="4197" max="4197" width="12" style="13" customWidth="1"/>
    <col min="4198" max="4198" width="2.6640625" style="13" customWidth="1"/>
    <col min="4199" max="4200" width="6.44140625" style="13" customWidth="1"/>
    <col min="4201" max="4201" width="5.6640625" style="13" customWidth="1"/>
    <col min="4202" max="4202" width="6.44140625" style="13" customWidth="1"/>
    <col min="4203" max="4203" width="13.6640625" style="13" customWidth="1"/>
    <col min="4204" max="4205" width="9" style="13" customWidth="1"/>
    <col min="4206" max="4206" width="2.44140625" style="13" customWidth="1"/>
    <col min="4207" max="4207" width="8.6640625" style="13" customWidth="1"/>
    <col min="4208" max="4208" width="7.44140625" style="13" customWidth="1"/>
    <col min="4209" max="4211" width="3.6640625" style="13" customWidth="1"/>
    <col min="4212" max="4212" width="3.44140625" style="13" customWidth="1"/>
    <col min="4213" max="4213" width="2.6640625" style="13" customWidth="1"/>
    <col min="4214" max="4214" width="3" style="13" customWidth="1"/>
    <col min="4215" max="4217" width="13" style="13" hidden="1" customWidth="1"/>
    <col min="4218" max="4218" width="4.44140625" style="13" customWidth="1"/>
    <col min="4219" max="4219" width="13" style="13" hidden="1" customWidth="1"/>
    <col min="4220" max="4221" width="14.664062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109375" style="13" customWidth="1"/>
    <col min="4236" max="4236" width="23.44140625" style="13" customWidth="1"/>
    <col min="4237" max="4237" width="9.109375" style="13" customWidth="1"/>
    <col min="4238" max="4238" width="19.44140625" style="13" customWidth="1"/>
    <col min="4239" max="4239" width="42.6640625" style="13" customWidth="1"/>
    <col min="4240" max="4240" width="5.6640625" style="13" customWidth="1"/>
    <col min="4241" max="4241" width="31.44140625" style="13" customWidth="1"/>
    <col min="4242" max="4242" width="16.109375" style="13" customWidth="1"/>
    <col min="4243" max="4244" width="9.109375" style="13" customWidth="1"/>
    <col min="4245" max="4245" width="11.109375" style="13" customWidth="1"/>
    <col min="4246" max="4246" width="2.109375" style="13" customWidth="1"/>
    <col min="4247" max="4452" width="10.88671875" style="13" customWidth="1"/>
    <col min="4453" max="4453" width="12" style="13" customWidth="1"/>
    <col min="4454" max="4454" width="2.6640625" style="13" customWidth="1"/>
    <col min="4455" max="4456" width="6.44140625" style="13" customWidth="1"/>
    <col min="4457" max="4457" width="5.6640625" style="13" customWidth="1"/>
    <col min="4458" max="4458" width="6.44140625" style="13" customWidth="1"/>
    <col min="4459" max="4459" width="13.6640625" style="13" customWidth="1"/>
    <col min="4460" max="4461" width="9" style="13" customWidth="1"/>
    <col min="4462" max="4462" width="2.44140625" style="13" customWidth="1"/>
    <col min="4463" max="4463" width="8.6640625" style="13" customWidth="1"/>
    <col min="4464" max="4464" width="7.44140625" style="13" customWidth="1"/>
    <col min="4465" max="4467" width="3.6640625" style="13" customWidth="1"/>
    <col min="4468" max="4468" width="3.44140625" style="13" customWidth="1"/>
    <col min="4469" max="4469" width="2.6640625" style="13" customWidth="1"/>
    <col min="4470" max="4470" width="3" style="13" customWidth="1"/>
    <col min="4471" max="4473" width="13" style="13" hidden="1" customWidth="1"/>
    <col min="4474" max="4474" width="4.44140625" style="13" customWidth="1"/>
    <col min="4475" max="4475" width="13" style="13" hidden="1" customWidth="1"/>
    <col min="4476" max="4477" width="14.664062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109375" style="13" customWidth="1"/>
    <col min="4492" max="4492" width="23.44140625" style="13" customWidth="1"/>
    <col min="4493" max="4493" width="9.109375" style="13" customWidth="1"/>
    <col min="4494" max="4494" width="19.44140625" style="13" customWidth="1"/>
    <col min="4495" max="4495" width="42.6640625" style="13" customWidth="1"/>
    <col min="4496" max="4496" width="5.6640625" style="13" customWidth="1"/>
    <col min="4497" max="4497" width="31.44140625" style="13" customWidth="1"/>
    <col min="4498" max="4498" width="16.109375" style="13" customWidth="1"/>
    <col min="4499" max="4500" width="9.109375" style="13" customWidth="1"/>
    <col min="4501" max="4501" width="11.109375" style="13" customWidth="1"/>
    <col min="4502" max="4502" width="2.109375" style="13" customWidth="1"/>
    <col min="4503" max="4708" width="10.88671875" style="13" customWidth="1"/>
    <col min="4709" max="4709" width="12" style="13" customWidth="1"/>
    <col min="4710" max="4710" width="2.6640625" style="13" customWidth="1"/>
    <col min="4711" max="4712" width="6.44140625" style="13" customWidth="1"/>
    <col min="4713" max="4713" width="5.6640625" style="13" customWidth="1"/>
    <col min="4714" max="4714" width="6.44140625" style="13" customWidth="1"/>
    <col min="4715" max="4715" width="13.6640625" style="13" customWidth="1"/>
    <col min="4716" max="4717" width="9" style="13" customWidth="1"/>
    <col min="4718" max="4718" width="2.44140625" style="13" customWidth="1"/>
    <col min="4719" max="4719" width="8.6640625" style="13" customWidth="1"/>
    <col min="4720" max="4720" width="7.44140625" style="13" customWidth="1"/>
    <col min="4721" max="4723" width="3.6640625" style="13" customWidth="1"/>
    <col min="4724" max="4724" width="3.44140625" style="13" customWidth="1"/>
    <col min="4725" max="4725" width="2.6640625" style="13" customWidth="1"/>
    <col min="4726" max="4726" width="3" style="13" customWidth="1"/>
    <col min="4727" max="4729" width="13" style="13" hidden="1" customWidth="1"/>
    <col min="4730" max="4730" width="4.44140625" style="13" customWidth="1"/>
    <col min="4731" max="4731" width="13" style="13" hidden="1" customWidth="1"/>
    <col min="4732" max="4733" width="14.664062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109375" style="13" customWidth="1"/>
    <col min="4748" max="4748" width="23.44140625" style="13" customWidth="1"/>
    <col min="4749" max="4749" width="9.109375" style="13" customWidth="1"/>
    <col min="4750" max="4750" width="19.44140625" style="13" customWidth="1"/>
    <col min="4751" max="4751" width="42.6640625" style="13" customWidth="1"/>
    <col min="4752" max="4752" width="5.6640625" style="13" customWidth="1"/>
    <col min="4753" max="4753" width="31.44140625" style="13" customWidth="1"/>
    <col min="4754" max="4754" width="16.109375" style="13" customWidth="1"/>
    <col min="4755" max="4756" width="9.109375" style="13" customWidth="1"/>
    <col min="4757" max="4757" width="11.109375" style="13" customWidth="1"/>
    <col min="4758" max="4758" width="2.109375" style="13" customWidth="1"/>
    <col min="4759" max="4964" width="10.88671875" style="13" customWidth="1"/>
    <col min="4965" max="4965" width="12" style="13" customWidth="1"/>
    <col min="4966" max="4966" width="2.6640625" style="13" customWidth="1"/>
    <col min="4967" max="4968" width="6.44140625" style="13" customWidth="1"/>
    <col min="4969" max="4969" width="5.6640625" style="13" customWidth="1"/>
    <col min="4970" max="4970" width="6.44140625" style="13" customWidth="1"/>
    <col min="4971" max="4971" width="13.6640625" style="13" customWidth="1"/>
    <col min="4972" max="4973" width="9" style="13" customWidth="1"/>
    <col min="4974" max="4974" width="2.44140625" style="13" customWidth="1"/>
    <col min="4975" max="4975" width="8.6640625" style="13" customWidth="1"/>
    <col min="4976" max="4976" width="7.44140625" style="13" customWidth="1"/>
    <col min="4977" max="4979" width="3.6640625" style="13" customWidth="1"/>
    <col min="4980" max="4980" width="3.44140625" style="13" customWidth="1"/>
    <col min="4981" max="4981" width="2.6640625" style="13" customWidth="1"/>
    <col min="4982" max="4982" width="3" style="13" customWidth="1"/>
    <col min="4983" max="4985" width="13" style="13" hidden="1" customWidth="1"/>
    <col min="4986" max="4986" width="4.44140625" style="13" customWidth="1"/>
    <col min="4987" max="4987" width="13" style="13" hidden="1" customWidth="1"/>
    <col min="4988" max="4989" width="14.664062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109375" style="13" customWidth="1"/>
    <col min="5004" max="5004" width="23.44140625" style="13" customWidth="1"/>
    <col min="5005" max="5005" width="9.109375" style="13" customWidth="1"/>
    <col min="5006" max="5006" width="19.44140625" style="13" customWidth="1"/>
    <col min="5007" max="5007" width="42.6640625" style="13" customWidth="1"/>
    <col min="5008" max="5008" width="5.6640625" style="13" customWidth="1"/>
    <col min="5009" max="5009" width="31.44140625" style="13" customWidth="1"/>
    <col min="5010" max="5010" width="16.109375" style="13" customWidth="1"/>
    <col min="5011" max="5012" width="9.109375" style="13" customWidth="1"/>
    <col min="5013" max="5013" width="11.109375" style="13" customWidth="1"/>
    <col min="5014" max="5014" width="2.109375" style="13" customWidth="1"/>
    <col min="5015" max="5220" width="10.88671875" style="13" customWidth="1"/>
    <col min="5221" max="5221" width="12" style="13" customWidth="1"/>
    <col min="5222" max="5222" width="2.6640625" style="13" customWidth="1"/>
    <col min="5223" max="5224" width="6.44140625" style="13" customWidth="1"/>
    <col min="5225" max="5225" width="5.6640625" style="13" customWidth="1"/>
    <col min="5226" max="5226" width="6.44140625" style="13" customWidth="1"/>
    <col min="5227" max="5227" width="13.6640625" style="13" customWidth="1"/>
    <col min="5228" max="5229" width="9" style="13" customWidth="1"/>
    <col min="5230" max="5230" width="2.44140625" style="13" customWidth="1"/>
    <col min="5231" max="5231" width="8.6640625" style="13" customWidth="1"/>
    <col min="5232" max="5232" width="7.44140625" style="13" customWidth="1"/>
    <col min="5233" max="5235" width="3.6640625" style="13" customWidth="1"/>
    <col min="5236" max="5236" width="3.44140625" style="13" customWidth="1"/>
    <col min="5237" max="5237" width="2.6640625" style="13" customWidth="1"/>
    <col min="5238" max="5238" width="3" style="13" customWidth="1"/>
    <col min="5239" max="5241" width="13" style="13" hidden="1" customWidth="1"/>
    <col min="5242" max="5242" width="4.44140625" style="13" customWidth="1"/>
    <col min="5243" max="5243" width="13" style="13" hidden="1" customWidth="1"/>
    <col min="5244" max="5245" width="14.664062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109375" style="13" customWidth="1"/>
    <col min="5260" max="5260" width="23.44140625" style="13" customWidth="1"/>
    <col min="5261" max="5261" width="9.109375" style="13" customWidth="1"/>
    <col min="5262" max="5262" width="19.44140625" style="13" customWidth="1"/>
    <col min="5263" max="5263" width="42.6640625" style="13" customWidth="1"/>
    <col min="5264" max="5264" width="5.6640625" style="13" customWidth="1"/>
    <col min="5265" max="5265" width="31.44140625" style="13" customWidth="1"/>
    <col min="5266" max="5266" width="16.109375" style="13" customWidth="1"/>
    <col min="5267" max="5268" width="9.109375" style="13" customWidth="1"/>
    <col min="5269" max="5269" width="11.109375" style="13" customWidth="1"/>
    <col min="5270" max="5270" width="2.109375" style="13" customWidth="1"/>
    <col min="5271" max="5476" width="10.88671875" style="13" customWidth="1"/>
    <col min="5477" max="5477" width="12" style="13" customWidth="1"/>
    <col min="5478" max="5478" width="2.6640625" style="13" customWidth="1"/>
    <col min="5479" max="5480" width="6.44140625" style="13" customWidth="1"/>
    <col min="5481" max="5481" width="5.6640625" style="13" customWidth="1"/>
    <col min="5482" max="5482" width="6.44140625" style="13" customWidth="1"/>
    <col min="5483" max="5483" width="13.6640625" style="13" customWidth="1"/>
    <col min="5484" max="5485" width="9" style="13" customWidth="1"/>
    <col min="5486" max="5486" width="2.44140625" style="13" customWidth="1"/>
    <col min="5487" max="5487" width="8.6640625" style="13" customWidth="1"/>
    <col min="5488" max="5488" width="7.44140625" style="13" customWidth="1"/>
    <col min="5489" max="5491" width="3.6640625" style="13" customWidth="1"/>
    <col min="5492" max="5492" width="3.44140625" style="13" customWidth="1"/>
    <col min="5493" max="5493" width="2.6640625" style="13" customWidth="1"/>
    <col min="5494" max="5494" width="3" style="13" customWidth="1"/>
    <col min="5495" max="5497" width="13" style="13" hidden="1" customWidth="1"/>
    <col min="5498" max="5498" width="4.44140625" style="13" customWidth="1"/>
    <col min="5499" max="5499" width="13" style="13" hidden="1" customWidth="1"/>
    <col min="5500" max="5501" width="14.664062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109375" style="13" customWidth="1"/>
    <col min="5516" max="5516" width="23.44140625" style="13" customWidth="1"/>
    <col min="5517" max="5517" width="9.109375" style="13" customWidth="1"/>
    <col min="5518" max="5518" width="19.44140625" style="13" customWidth="1"/>
    <col min="5519" max="5519" width="42.6640625" style="13" customWidth="1"/>
    <col min="5520" max="5520" width="5.6640625" style="13" customWidth="1"/>
    <col min="5521" max="5521" width="31.44140625" style="13" customWidth="1"/>
    <col min="5522" max="5522" width="16.109375" style="13" customWidth="1"/>
    <col min="5523" max="5524" width="9.109375" style="13" customWidth="1"/>
    <col min="5525" max="5525" width="11.109375" style="13" customWidth="1"/>
    <col min="5526" max="5526" width="2.109375" style="13" customWidth="1"/>
    <col min="5527" max="5732" width="10.88671875" style="13" customWidth="1"/>
    <col min="5733" max="5733" width="12" style="13" customWidth="1"/>
    <col min="5734" max="5734" width="2.6640625" style="13" customWidth="1"/>
    <col min="5735" max="5736" width="6.44140625" style="13" customWidth="1"/>
    <col min="5737" max="5737" width="5.6640625" style="13" customWidth="1"/>
    <col min="5738" max="5738" width="6.44140625" style="13" customWidth="1"/>
    <col min="5739" max="5739" width="13.6640625" style="13" customWidth="1"/>
    <col min="5740" max="5741" width="9" style="13" customWidth="1"/>
    <col min="5742" max="5742" width="2.44140625" style="13" customWidth="1"/>
    <col min="5743" max="5743" width="8.6640625" style="13" customWidth="1"/>
    <col min="5744" max="5744" width="7.44140625" style="13" customWidth="1"/>
    <col min="5745" max="5747" width="3.6640625" style="13" customWidth="1"/>
    <col min="5748" max="5748" width="3.44140625" style="13" customWidth="1"/>
    <col min="5749" max="5749" width="2.6640625" style="13" customWidth="1"/>
    <col min="5750" max="5750" width="3" style="13" customWidth="1"/>
    <col min="5751" max="5753" width="13" style="13" hidden="1" customWidth="1"/>
    <col min="5754" max="5754" width="4.44140625" style="13" customWidth="1"/>
    <col min="5755" max="5755" width="13" style="13" hidden="1" customWidth="1"/>
    <col min="5756" max="5757" width="14.664062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109375" style="13" customWidth="1"/>
    <col min="5772" max="5772" width="23.44140625" style="13" customWidth="1"/>
    <col min="5773" max="5773" width="9.109375" style="13" customWidth="1"/>
    <col min="5774" max="5774" width="19.44140625" style="13" customWidth="1"/>
    <col min="5775" max="5775" width="42.6640625" style="13" customWidth="1"/>
    <col min="5776" max="5776" width="5.6640625" style="13" customWidth="1"/>
    <col min="5777" max="5777" width="31.44140625" style="13" customWidth="1"/>
    <col min="5778" max="5778" width="16.109375" style="13" customWidth="1"/>
    <col min="5779" max="5780" width="9.109375" style="13" customWidth="1"/>
    <col min="5781" max="5781" width="11.109375" style="13" customWidth="1"/>
    <col min="5782" max="5782" width="2.109375" style="13" customWidth="1"/>
    <col min="5783" max="5988" width="10.88671875" style="13" customWidth="1"/>
    <col min="5989" max="5989" width="12" style="13" customWidth="1"/>
    <col min="5990" max="5990" width="2.6640625" style="13" customWidth="1"/>
    <col min="5991" max="5992" width="6.44140625" style="13" customWidth="1"/>
    <col min="5993" max="5993" width="5.6640625" style="13" customWidth="1"/>
    <col min="5994" max="5994" width="6.44140625" style="13" customWidth="1"/>
    <col min="5995" max="5995" width="13.6640625" style="13" customWidth="1"/>
    <col min="5996" max="5997" width="9" style="13" customWidth="1"/>
    <col min="5998" max="5998" width="2.44140625" style="13" customWidth="1"/>
    <col min="5999" max="5999" width="8.6640625" style="13" customWidth="1"/>
    <col min="6000" max="6000" width="7.44140625" style="13" customWidth="1"/>
    <col min="6001" max="6003" width="3.6640625" style="13" customWidth="1"/>
    <col min="6004" max="6004" width="3.44140625" style="13" customWidth="1"/>
    <col min="6005" max="6005" width="2.6640625" style="13" customWidth="1"/>
    <col min="6006" max="6006" width="3" style="13" customWidth="1"/>
    <col min="6007" max="6009" width="13" style="13" hidden="1" customWidth="1"/>
    <col min="6010" max="6010" width="4.44140625" style="13" customWidth="1"/>
    <col min="6011" max="6011" width="13" style="13" hidden="1" customWidth="1"/>
    <col min="6012" max="6013" width="14.664062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109375" style="13" customWidth="1"/>
    <col min="6028" max="6028" width="23.44140625" style="13" customWidth="1"/>
    <col min="6029" max="6029" width="9.109375" style="13" customWidth="1"/>
    <col min="6030" max="6030" width="19.44140625" style="13" customWidth="1"/>
    <col min="6031" max="6031" width="42.6640625" style="13" customWidth="1"/>
    <col min="6032" max="6032" width="5.6640625" style="13" customWidth="1"/>
    <col min="6033" max="6033" width="31.44140625" style="13" customWidth="1"/>
    <col min="6034" max="6034" width="16.109375" style="13" customWidth="1"/>
    <col min="6035" max="6036" width="9.109375" style="13" customWidth="1"/>
    <col min="6037" max="6037" width="11.109375" style="13" customWidth="1"/>
    <col min="6038" max="6038" width="2.109375" style="13" customWidth="1"/>
    <col min="6039" max="6244" width="10.88671875" style="13" customWidth="1"/>
    <col min="6245" max="6245" width="12" style="13" customWidth="1"/>
    <col min="6246" max="6246" width="2.6640625" style="13" customWidth="1"/>
    <col min="6247" max="6248" width="6.44140625" style="13" customWidth="1"/>
    <col min="6249" max="6249" width="5.6640625" style="13" customWidth="1"/>
    <col min="6250" max="6250" width="6.44140625" style="13" customWidth="1"/>
    <col min="6251" max="6251" width="13.6640625" style="13" customWidth="1"/>
    <col min="6252" max="6253" width="9" style="13" customWidth="1"/>
    <col min="6254" max="6254" width="2.44140625" style="13" customWidth="1"/>
    <col min="6255" max="6255" width="8.6640625" style="13" customWidth="1"/>
    <col min="6256" max="6256" width="7.44140625" style="13" customWidth="1"/>
    <col min="6257" max="6259" width="3.6640625" style="13" customWidth="1"/>
    <col min="6260" max="6260" width="3.44140625" style="13" customWidth="1"/>
    <col min="6261" max="6261" width="2.6640625" style="13" customWidth="1"/>
    <col min="6262" max="6262" width="3" style="13" customWidth="1"/>
    <col min="6263" max="6265" width="13" style="13" hidden="1" customWidth="1"/>
    <col min="6266" max="6266" width="4.44140625" style="13" customWidth="1"/>
    <col min="6267" max="6267" width="13" style="13" hidden="1" customWidth="1"/>
    <col min="6268" max="6269" width="14.664062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109375" style="13" customWidth="1"/>
    <col min="6284" max="6284" width="23.44140625" style="13" customWidth="1"/>
    <col min="6285" max="6285" width="9.109375" style="13" customWidth="1"/>
    <col min="6286" max="6286" width="19.44140625" style="13" customWidth="1"/>
    <col min="6287" max="6287" width="42.6640625" style="13" customWidth="1"/>
    <col min="6288" max="6288" width="5.6640625" style="13" customWidth="1"/>
    <col min="6289" max="6289" width="31.44140625" style="13" customWidth="1"/>
    <col min="6290" max="6290" width="16.109375" style="13" customWidth="1"/>
    <col min="6291" max="6292" width="9.109375" style="13" customWidth="1"/>
    <col min="6293" max="6293" width="11.109375" style="13" customWidth="1"/>
    <col min="6294" max="6294" width="2.109375" style="13" customWidth="1"/>
    <col min="6295" max="6500" width="10.88671875" style="13" customWidth="1"/>
    <col min="6501" max="6501" width="12" style="13" customWidth="1"/>
    <col min="6502" max="6502" width="2.6640625" style="13" customWidth="1"/>
    <col min="6503" max="6504" width="6.44140625" style="13" customWidth="1"/>
    <col min="6505" max="6505" width="5.6640625" style="13" customWidth="1"/>
    <col min="6506" max="6506" width="6.44140625" style="13" customWidth="1"/>
    <col min="6507" max="6507" width="13.6640625" style="13" customWidth="1"/>
    <col min="6508" max="6509" width="9" style="13" customWidth="1"/>
    <col min="6510" max="6510" width="2.44140625" style="13" customWidth="1"/>
    <col min="6511" max="6511" width="8.6640625" style="13" customWidth="1"/>
    <col min="6512" max="6512" width="7.44140625" style="13" customWidth="1"/>
    <col min="6513" max="6515" width="3.6640625" style="13" customWidth="1"/>
    <col min="6516" max="6516" width="3.44140625" style="13" customWidth="1"/>
    <col min="6517" max="6517" width="2.6640625" style="13" customWidth="1"/>
    <col min="6518" max="6518" width="3" style="13" customWidth="1"/>
    <col min="6519" max="6521" width="13" style="13" hidden="1" customWidth="1"/>
    <col min="6522" max="6522" width="4.44140625" style="13" customWidth="1"/>
    <col min="6523" max="6523" width="13" style="13" hidden="1" customWidth="1"/>
    <col min="6524" max="6525" width="14.664062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109375" style="13" customWidth="1"/>
    <col min="6540" max="6540" width="23.44140625" style="13" customWidth="1"/>
    <col min="6541" max="6541" width="9.109375" style="13" customWidth="1"/>
    <col min="6542" max="6542" width="19.44140625" style="13" customWidth="1"/>
    <col min="6543" max="6543" width="42.6640625" style="13" customWidth="1"/>
    <col min="6544" max="6544" width="5.6640625" style="13" customWidth="1"/>
    <col min="6545" max="6545" width="31.44140625" style="13" customWidth="1"/>
    <col min="6546" max="6546" width="16.109375" style="13" customWidth="1"/>
    <col min="6547" max="6548" width="9.109375" style="13" customWidth="1"/>
    <col min="6549" max="6549" width="11.109375" style="13" customWidth="1"/>
    <col min="6550" max="6550" width="2.109375" style="13" customWidth="1"/>
    <col min="6551" max="6756" width="10.88671875" style="13" customWidth="1"/>
    <col min="6757" max="6757" width="12" style="13" customWidth="1"/>
    <col min="6758" max="6758" width="2.6640625" style="13" customWidth="1"/>
    <col min="6759" max="6760" width="6.44140625" style="13" customWidth="1"/>
    <col min="6761" max="6761" width="5.6640625" style="13" customWidth="1"/>
    <col min="6762" max="6762" width="6.44140625" style="13" customWidth="1"/>
    <col min="6763" max="6763" width="13.6640625" style="13" customWidth="1"/>
    <col min="6764" max="6765" width="9" style="13" customWidth="1"/>
    <col min="6766" max="6766" width="2.44140625" style="13" customWidth="1"/>
    <col min="6767" max="6767" width="8.6640625" style="13" customWidth="1"/>
    <col min="6768" max="6768" width="7.44140625" style="13" customWidth="1"/>
    <col min="6769" max="6771" width="3.6640625" style="13" customWidth="1"/>
    <col min="6772" max="6772" width="3.44140625" style="13" customWidth="1"/>
    <col min="6773" max="6773" width="2.6640625" style="13" customWidth="1"/>
    <col min="6774" max="6774" width="3" style="13" customWidth="1"/>
    <col min="6775" max="6777" width="13" style="13" hidden="1" customWidth="1"/>
    <col min="6778" max="6778" width="4.44140625" style="13" customWidth="1"/>
    <col min="6779" max="6779" width="13" style="13" hidden="1" customWidth="1"/>
    <col min="6780" max="6781" width="14.664062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109375" style="13" customWidth="1"/>
    <col min="6796" max="6796" width="23.44140625" style="13" customWidth="1"/>
    <col min="6797" max="6797" width="9.109375" style="13" customWidth="1"/>
    <col min="6798" max="6798" width="19.44140625" style="13" customWidth="1"/>
    <col min="6799" max="6799" width="42.6640625" style="13" customWidth="1"/>
    <col min="6800" max="6800" width="5.6640625" style="13" customWidth="1"/>
    <col min="6801" max="6801" width="31.44140625" style="13" customWidth="1"/>
    <col min="6802" max="6802" width="16.109375" style="13" customWidth="1"/>
    <col min="6803" max="6804" width="9.109375" style="13" customWidth="1"/>
    <col min="6805" max="6805" width="11.109375" style="13" customWidth="1"/>
    <col min="6806" max="6806" width="2.109375" style="13" customWidth="1"/>
    <col min="6807" max="7012" width="10.88671875" style="13" customWidth="1"/>
    <col min="7013" max="7013" width="12" style="13" customWidth="1"/>
    <col min="7014" max="7014" width="2.6640625" style="13" customWidth="1"/>
    <col min="7015" max="7016" width="6.44140625" style="13" customWidth="1"/>
    <col min="7017" max="7017" width="5.6640625" style="13" customWidth="1"/>
    <col min="7018" max="7018" width="6.44140625" style="13" customWidth="1"/>
    <col min="7019" max="7019" width="13.6640625" style="13" customWidth="1"/>
    <col min="7020" max="7021" width="9" style="13" customWidth="1"/>
    <col min="7022" max="7022" width="2.44140625" style="13" customWidth="1"/>
    <col min="7023" max="7023" width="8.6640625" style="13" customWidth="1"/>
    <col min="7024" max="7024" width="7.44140625" style="13" customWidth="1"/>
    <col min="7025" max="7027" width="3.6640625" style="13" customWidth="1"/>
    <col min="7028" max="7028" width="3.44140625" style="13" customWidth="1"/>
    <col min="7029" max="7029" width="2.6640625" style="13" customWidth="1"/>
    <col min="7030" max="7030" width="3" style="13" customWidth="1"/>
    <col min="7031" max="7033" width="13" style="13" hidden="1" customWidth="1"/>
    <col min="7034" max="7034" width="4.44140625" style="13" customWidth="1"/>
    <col min="7035" max="7035" width="13" style="13" hidden="1" customWidth="1"/>
    <col min="7036" max="7037" width="14.664062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109375" style="13" customWidth="1"/>
    <col min="7052" max="7052" width="23.44140625" style="13" customWidth="1"/>
    <col min="7053" max="7053" width="9.109375" style="13" customWidth="1"/>
    <col min="7054" max="7054" width="19.44140625" style="13" customWidth="1"/>
    <col min="7055" max="7055" width="42.6640625" style="13" customWidth="1"/>
    <col min="7056" max="7056" width="5.6640625" style="13" customWidth="1"/>
    <col min="7057" max="7057" width="31.44140625" style="13" customWidth="1"/>
    <col min="7058" max="7058" width="16.109375" style="13" customWidth="1"/>
    <col min="7059" max="7060" width="9.109375" style="13" customWidth="1"/>
    <col min="7061" max="7061" width="11.109375" style="13" customWidth="1"/>
    <col min="7062" max="7062" width="2.109375" style="13" customWidth="1"/>
    <col min="7063" max="7268" width="10.88671875" style="13" customWidth="1"/>
    <col min="7269" max="7269" width="12" style="13" customWidth="1"/>
    <col min="7270" max="7270" width="2.6640625" style="13" customWidth="1"/>
    <col min="7271" max="7272" width="6.44140625" style="13" customWidth="1"/>
    <col min="7273" max="7273" width="5.6640625" style="13" customWidth="1"/>
    <col min="7274" max="7274" width="6.44140625" style="13" customWidth="1"/>
    <col min="7275" max="7275" width="13.6640625" style="13" customWidth="1"/>
    <col min="7276" max="7277" width="9" style="13" customWidth="1"/>
    <col min="7278" max="7278" width="2.44140625" style="13" customWidth="1"/>
    <col min="7279" max="7279" width="8.6640625" style="13" customWidth="1"/>
    <col min="7280" max="7280" width="7.44140625" style="13" customWidth="1"/>
    <col min="7281" max="7283" width="3.6640625" style="13" customWidth="1"/>
    <col min="7284" max="7284" width="3.44140625" style="13" customWidth="1"/>
    <col min="7285" max="7285" width="2.6640625" style="13" customWidth="1"/>
    <col min="7286" max="7286" width="3" style="13" customWidth="1"/>
    <col min="7287" max="7289" width="13" style="13" hidden="1" customWidth="1"/>
    <col min="7290" max="7290" width="4.44140625" style="13" customWidth="1"/>
    <col min="7291" max="7291" width="13" style="13" hidden="1" customWidth="1"/>
    <col min="7292" max="7293" width="14.664062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109375" style="13" customWidth="1"/>
    <col min="7308" max="7308" width="23.44140625" style="13" customWidth="1"/>
    <col min="7309" max="7309" width="9.109375" style="13" customWidth="1"/>
    <col min="7310" max="7310" width="19.44140625" style="13" customWidth="1"/>
    <col min="7311" max="7311" width="42.6640625" style="13" customWidth="1"/>
    <col min="7312" max="7312" width="5.6640625" style="13" customWidth="1"/>
    <col min="7313" max="7313" width="31.44140625" style="13" customWidth="1"/>
    <col min="7314" max="7314" width="16.109375" style="13" customWidth="1"/>
    <col min="7315" max="7316" width="9.109375" style="13" customWidth="1"/>
    <col min="7317" max="7317" width="11.109375" style="13" customWidth="1"/>
    <col min="7318" max="7318" width="2.109375" style="13" customWidth="1"/>
    <col min="7319" max="7524" width="10.88671875" style="13" customWidth="1"/>
    <col min="7525" max="7525" width="12" style="13" customWidth="1"/>
    <col min="7526" max="7526" width="2.6640625" style="13" customWidth="1"/>
    <col min="7527" max="7528" width="6.44140625" style="13" customWidth="1"/>
    <col min="7529" max="7529" width="5.6640625" style="13" customWidth="1"/>
    <col min="7530" max="7530" width="6.44140625" style="13" customWidth="1"/>
    <col min="7531" max="7531" width="13.6640625" style="13" customWidth="1"/>
    <col min="7532" max="7533" width="9" style="13" customWidth="1"/>
    <col min="7534" max="7534" width="2.44140625" style="13" customWidth="1"/>
    <col min="7535" max="7535" width="8.6640625" style="13" customWidth="1"/>
    <col min="7536" max="7536" width="7.44140625" style="13" customWidth="1"/>
    <col min="7537" max="7539" width="3.6640625" style="13" customWidth="1"/>
    <col min="7540" max="7540" width="3.44140625" style="13" customWidth="1"/>
    <col min="7541" max="7541" width="2.6640625" style="13" customWidth="1"/>
    <col min="7542" max="7542" width="3" style="13" customWidth="1"/>
    <col min="7543" max="7545" width="13" style="13" hidden="1" customWidth="1"/>
    <col min="7546" max="7546" width="4.44140625" style="13" customWidth="1"/>
    <col min="7547" max="7547" width="13" style="13" hidden="1" customWidth="1"/>
    <col min="7548" max="7549" width="14.664062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109375" style="13" customWidth="1"/>
    <col min="7564" max="7564" width="23.44140625" style="13" customWidth="1"/>
    <col min="7565" max="7565" width="9.109375" style="13" customWidth="1"/>
    <col min="7566" max="7566" width="19.44140625" style="13" customWidth="1"/>
    <col min="7567" max="7567" width="42.6640625" style="13" customWidth="1"/>
    <col min="7568" max="7568" width="5.6640625" style="13" customWidth="1"/>
    <col min="7569" max="7569" width="31.44140625" style="13" customWidth="1"/>
    <col min="7570" max="7570" width="16.109375" style="13" customWidth="1"/>
    <col min="7571" max="7572" width="9.109375" style="13" customWidth="1"/>
    <col min="7573" max="7573" width="11.109375" style="13" customWidth="1"/>
    <col min="7574" max="7574" width="2.109375" style="13" customWidth="1"/>
    <col min="7575" max="7780" width="10.88671875" style="13" customWidth="1"/>
    <col min="7781" max="7781" width="12" style="13" customWidth="1"/>
    <col min="7782" max="7782" width="2.6640625" style="13" customWidth="1"/>
    <col min="7783" max="7784" width="6.44140625" style="13" customWidth="1"/>
    <col min="7785" max="7785" width="5.6640625" style="13" customWidth="1"/>
    <col min="7786" max="7786" width="6.44140625" style="13" customWidth="1"/>
    <col min="7787" max="7787" width="13.6640625" style="13" customWidth="1"/>
    <col min="7788" max="7789" width="9" style="13" customWidth="1"/>
    <col min="7790" max="7790" width="2.44140625" style="13" customWidth="1"/>
    <col min="7791" max="7791" width="8.6640625" style="13" customWidth="1"/>
    <col min="7792" max="7792" width="7.44140625" style="13" customWidth="1"/>
    <col min="7793" max="7795" width="3.6640625" style="13" customWidth="1"/>
    <col min="7796" max="7796" width="3.44140625" style="13" customWidth="1"/>
    <col min="7797" max="7797" width="2.6640625" style="13" customWidth="1"/>
    <col min="7798" max="7798" width="3" style="13" customWidth="1"/>
    <col min="7799" max="7801" width="13" style="13" hidden="1" customWidth="1"/>
    <col min="7802" max="7802" width="4.44140625" style="13" customWidth="1"/>
    <col min="7803" max="7803" width="13" style="13" hidden="1" customWidth="1"/>
    <col min="7804" max="7805" width="14.664062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109375" style="13" customWidth="1"/>
    <col min="7820" max="7820" width="23.44140625" style="13" customWidth="1"/>
    <col min="7821" max="7821" width="9.109375" style="13" customWidth="1"/>
    <col min="7822" max="7822" width="19.44140625" style="13" customWidth="1"/>
    <col min="7823" max="7823" width="42.6640625" style="13" customWidth="1"/>
    <col min="7824" max="7824" width="5.6640625" style="13" customWidth="1"/>
    <col min="7825" max="7825" width="31.44140625" style="13" customWidth="1"/>
    <col min="7826" max="7826" width="16.109375" style="13" customWidth="1"/>
    <col min="7827" max="7828" width="9.109375" style="13" customWidth="1"/>
    <col min="7829" max="7829" width="11.109375" style="13" customWidth="1"/>
    <col min="7830" max="7830" width="2.109375" style="13" customWidth="1"/>
    <col min="7831" max="8036" width="10.88671875" style="13" customWidth="1"/>
    <col min="8037" max="8037" width="12" style="13" customWidth="1"/>
    <col min="8038" max="8038" width="2.6640625" style="13" customWidth="1"/>
    <col min="8039" max="8040" width="6.44140625" style="13" customWidth="1"/>
    <col min="8041" max="8041" width="5.6640625" style="13" customWidth="1"/>
    <col min="8042" max="8042" width="6.44140625" style="13" customWidth="1"/>
    <col min="8043" max="8043" width="13.6640625" style="13" customWidth="1"/>
    <col min="8044" max="8045" width="9" style="13" customWidth="1"/>
    <col min="8046" max="8046" width="2.44140625" style="13" customWidth="1"/>
    <col min="8047" max="8047" width="8.6640625" style="13" customWidth="1"/>
    <col min="8048" max="8048" width="7.44140625" style="13" customWidth="1"/>
    <col min="8049" max="8051" width="3.6640625" style="13" customWidth="1"/>
    <col min="8052" max="8052" width="3.44140625" style="13" customWidth="1"/>
    <col min="8053" max="8053" width="2.6640625" style="13" customWidth="1"/>
    <col min="8054" max="8054" width="3" style="13" customWidth="1"/>
    <col min="8055" max="8057" width="13" style="13" hidden="1" customWidth="1"/>
    <col min="8058" max="8058" width="4.44140625" style="13" customWidth="1"/>
    <col min="8059" max="8059" width="13" style="13" hidden="1" customWidth="1"/>
    <col min="8060" max="8061" width="14.664062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109375" style="13" customWidth="1"/>
    <col min="8076" max="8076" width="23.44140625" style="13" customWidth="1"/>
    <col min="8077" max="8077" width="9.109375" style="13" customWidth="1"/>
    <col min="8078" max="8078" width="19.44140625" style="13" customWidth="1"/>
    <col min="8079" max="8079" width="42.6640625" style="13" customWidth="1"/>
    <col min="8080" max="8080" width="5.6640625" style="13" customWidth="1"/>
    <col min="8081" max="8081" width="31.44140625" style="13" customWidth="1"/>
    <col min="8082" max="8082" width="16.109375" style="13" customWidth="1"/>
    <col min="8083" max="8084" width="9.109375" style="13" customWidth="1"/>
    <col min="8085" max="8085" width="11.109375" style="13" customWidth="1"/>
    <col min="8086" max="8086" width="2.109375" style="13" customWidth="1"/>
    <col min="8087" max="8292" width="10.88671875" style="13" customWidth="1"/>
    <col min="8293" max="8293" width="12" style="13" customWidth="1"/>
    <col min="8294" max="8294" width="2.6640625" style="13" customWidth="1"/>
    <col min="8295" max="8296" width="6.44140625" style="13" customWidth="1"/>
    <col min="8297" max="8297" width="5.6640625" style="13" customWidth="1"/>
    <col min="8298" max="8298" width="6.44140625" style="13" customWidth="1"/>
    <col min="8299" max="8299" width="13.6640625" style="13" customWidth="1"/>
    <col min="8300" max="8301" width="9" style="13" customWidth="1"/>
    <col min="8302" max="8302" width="2.44140625" style="13" customWidth="1"/>
    <col min="8303" max="8303" width="8.6640625" style="13" customWidth="1"/>
    <col min="8304" max="8304" width="7.44140625" style="13" customWidth="1"/>
    <col min="8305" max="8307" width="3.6640625" style="13" customWidth="1"/>
    <col min="8308" max="8308" width="3.44140625" style="13" customWidth="1"/>
    <col min="8309" max="8309" width="2.6640625" style="13" customWidth="1"/>
    <col min="8310" max="8310" width="3" style="13" customWidth="1"/>
    <col min="8311" max="8313" width="13" style="13" hidden="1" customWidth="1"/>
    <col min="8314" max="8314" width="4.44140625" style="13" customWidth="1"/>
    <col min="8315" max="8315" width="13" style="13" hidden="1" customWidth="1"/>
    <col min="8316" max="8317" width="14.664062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109375" style="13" customWidth="1"/>
    <col min="8332" max="8332" width="23.44140625" style="13" customWidth="1"/>
    <col min="8333" max="8333" width="9.109375" style="13" customWidth="1"/>
    <col min="8334" max="8334" width="19.44140625" style="13" customWidth="1"/>
    <col min="8335" max="8335" width="42.6640625" style="13" customWidth="1"/>
    <col min="8336" max="8336" width="5.6640625" style="13" customWidth="1"/>
    <col min="8337" max="8337" width="31.44140625" style="13" customWidth="1"/>
    <col min="8338" max="8338" width="16.109375" style="13" customWidth="1"/>
    <col min="8339" max="8340" width="9.109375" style="13" customWidth="1"/>
    <col min="8341" max="8341" width="11.109375" style="13" customWidth="1"/>
    <col min="8342" max="8342" width="2.109375" style="13" customWidth="1"/>
    <col min="8343" max="8548" width="10.88671875" style="13" customWidth="1"/>
    <col min="8549" max="8549" width="12" style="13" customWidth="1"/>
    <col min="8550" max="8550" width="2.6640625" style="13" customWidth="1"/>
    <col min="8551" max="8552" width="6.44140625" style="13" customWidth="1"/>
    <col min="8553" max="8553" width="5.6640625" style="13" customWidth="1"/>
    <col min="8554" max="8554" width="6.44140625" style="13" customWidth="1"/>
    <col min="8555" max="8555" width="13.6640625" style="13" customWidth="1"/>
    <col min="8556" max="8557" width="9" style="13" customWidth="1"/>
    <col min="8558" max="8558" width="2.44140625" style="13" customWidth="1"/>
    <col min="8559" max="8559" width="8.6640625" style="13" customWidth="1"/>
    <col min="8560" max="8560" width="7.44140625" style="13" customWidth="1"/>
    <col min="8561" max="8563" width="3.6640625" style="13" customWidth="1"/>
    <col min="8564" max="8564" width="3.44140625" style="13" customWidth="1"/>
    <col min="8565" max="8565" width="2.6640625" style="13" customWidth="1"/>
    <col min="8566" max="8566" width="3" style="13" customWidth="1"/>
    <col min="8567" max="8569" width="13" style="13" hidden="1" customWidth="1"/>
    <col min="8570" max="8570" width="4.44140625" style="13" customWidth="1"/>
    <col min="8571" max="8571" width="13" style="13" hidden="1" customWidth="1"/>
    <col min="8572" max="8573" width="14.664062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109375" style="13" customWidth="1"/>
    <col min="8588" max="8588" width="23.44140625" style="13" customWidth="1"/>
    <col min="8589" max="8589" width="9.109375" style="13" customWidth="1"/>
    <col min="8590" max="8590" width="19.44140625" style="13" customWidth="1"/>
    <col min="8591" max="8591" width="42.6640625" style="13" customWidth="1"/>
    <col min="8592" max="8592" width="5.6640625" style="13" customWidth="1"/>
    <col min="8593" max="8593" width="31.44140625" style="13" customWidth="1"/>
    <col min="8594" max="8594" width="16.109375" style="13" customWidth="1"/>
    <col min="8595" max="8596" width="9.109375" style="13" customWidth="1"/>
    <col min="8597" max="8597" width="11.109375" style="13" customWidth="1"/>
    <col min="8598" max="8598" width="2.109375" style="13" customWidth="1"/>
    <col min="8599" max="8804" width="10.88671875" style="13" customWidth="1"/>
    <col min="8805" max="8805" width="12" style="13" customWidth="1"/>
    <col min="8806" max="8806" width="2.6640625" style="13" customWidth="1"/>
    <col min="8807" max="8808" width="6.44140625" style="13" customWidth="1"/>
    <col min="8809" max="8809" width="5.6640625" style="13" customWidth="1"/>
    <col min="8810" max="8810" width="6.44140625" style="13" customWidth="1"/>
    <col min="8811" max="8811" width="13.6640625" style="13" customWidth="1"/>
    <col min="8812" max="8813" width="9" style="13" customWidth="1"/>
    <col min="8814" max="8814" width="2.44140625" style="13" customWidth="1"/>
    <col min="8815" max="8815" width="8.6640625" style="13" customWidth="1"/>
    <col min="8816" max="8816" width="7.44140625" style="13" customWidth="1"/>
    <col min="8817" max="8819" width="3.6640625" style="13" customWidth="1"/>
    <col min="8820" max="8820" width="3.44140625" style="13" customWidth="1"/>
    <col min="8821" max="8821" width="2.6640625" style="13" customWidth="1"/>
    <col min="8822" max="8822" width="3" style="13" customWidth="1"/>
    <col min="8823" max="8825" width="13" style="13" hidden="1" customWidth="1"/>
    <col min="8826" max="8826" width="4.44140625" style="13" customWidth="1"/>
    <col min="8827" max="8827" width="13" style="13" hidden="1" customWidth="1"/>
    <col min="8828" max="8829" width="14.664062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109375" style="13" customWidth="1"/>
    <col min="8844" max="8844" width="23.44140625" style="13" customWidth="1"/>
    <col min="8845" max="8845" width="9.109375" style="13" customWidth="1"/>
    <col min="8846" max="8846" width="19.44140625" style="13" customWidth="1"/>
    <col min="8847" max="8847" width="42.6640625" style="13" customWidth="1"/>
    <col min="8848" max="8848" width="5.6640625" style="13" customWidth="1"/>
    <col min="8849" max="8849" width="31.44140625" style="13" customWidth="1"/>
    <col min="8850" max="8850" width="16.109375" style="13" customWidth="1"/>
    <col min="8851" max="8852" width="9.109375" style="13" customWidth="1"/>
    <col min="8853" max="8853" width="11.109375" style="13" customWidth="1"/>
    <col min="8854" max="8854" width="2.109375" style="13" customWidth="1"/>
    <col min="8855" max="9060" width="10.88671875" style="13" customWidth="1"/>
    <col min="9061" max="9061" width="12" style="13" customWidth="1"/>
    <col min="9062" max="9062" width="2.6640625" style="13" customWidth="1"/>
    <col min="9063" max="9064" width="6.44140625" style="13" customWidth="1"/>
    <col min="9065" max="9065" width="5.6640625" style="13" customWidth="1"/>
    <col min="9066" max="9066" width="6.44140625" style="13" customWidth="1"/>
    <col min="9067" max="9067" width="13.6640625" style="13" customWidth="1"/>
    <col min="9068" max="9069" width="9" style="13" customWidth="1"/>
    <col min="9070" max="9070" width="2.44140625" style="13" customWidth="1"/>
    <col min="9071" max="9071" width="8.6640625" style="13" customWidth="1"/>
    <col min="9072" max="9072" width="7.44140625" style="13" customWidth="1"/>
    <col min="9073" max="9075" width="3.6640625" style="13" customWidth="1"/>
    <col min="9076" max="9076" width="3.44140625" style="13" customWidth="1"/>
    <col min="9077" max="9077" width="2.6640625" style="13" customWidth="1"/>
    <col min="9078" max="9078" width="3" style="13" customWidth="1"/>
    <col min="9079" max="9081" width="13" style="13" hidden="1" customWidth="1"/>
    <col min="9082" max="9082" width="4.44140625" style="13" customWidth="1"/>
    <col min="9083" max="9083" width="13" style="13" hidden="1" customWidth="1"/>
    <col min="9084" max="9085" width="14.664062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109375" style="13" customWidth="1"/>
    <col min="9100" max="9100" width="23.44140625" style="13" customWidth="1"/>
    <col min="9101" max="9101" width="9.109375" style="13" customWidth="1"/>
    <col min="9102" max="9102" width="19.44140625" style="13" customWidth="1"/>
    <col min="9103" max="9103" width="42.6640625" style="13" customWidth="1"/>
    <col min="9104" max="9104" width="5.6640625" style="13" customWidth="1"/>
    <col min="9105" max="9105" width="31.44140625" style="13" customWidth="1"/>
    <col min="9106" max="9106" width="16.109375" style="13" customWidth="1"/>
    <col min="9107" max="9108" width="9.109375" style="13" customWidth="1"/>
    <col min="9109" max="9109" width="11.109375" style="13" customWidth="1"/>
    <col min="9110" max="9110" width="2.109375" style="13" customWidth="1"/>
    <col min="9111" max="9316" width="10.88671875" style="13" customWidth="1"/>
    <col min="9317" max="9317" width="12" style="13" customWidth="1"/>
    <col min="9318" max="9318" width="2.6640625" style="13" customWidth="1"/>
    <col min="9319" max="9320" width="6.44140625" style="13" customWidth="1"/>
    <col min="9321" max="9321" width="5.6640625" style="13" customWidth="1"/>
    <col min="9322" max="9322" width="6.44140625" style="13" customWidth="1"/>
    <col min="9323" max="9323" width="13.6640625" style="13" customWidth="1"/>
    <col min="9324" max="9325" width="9" style="13" customWidth="1"/>
    <col min="9326" max="9326" width="2.44140625" style="13" customWidth="1"/>
    <col min="9327" max="9327" width="8.6640625" style="13" customWidth="1"/>
    <col min="9328" max="9328" width="7.44140625" style="13" customWidth="1"/>
    <col min="9329" max="9331" width="3.6640625" style="13" customWidth="1"/>
    <col min="9332" max="9332" width="3.44140625" style="13" customWidth="1"/>
    <col min="9333" max="9333" width="2.6640625" style="13" customWidth="1"/>
    <col min="9334" max="9334" width="3" style="13" customWidth="1"/>
    <col min="9335" max="9337" width="13" style="13" hidden="1" customWidth="1"/>
    <col min="9338" max="9338" width="4.44140625" style="13" customWidth="1"/>
    <col min="9339" max="9339" width="13" style="13" hidden="1" customWidth="1"/>
    <col min="9340" max="9341" width="14.664062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109375" style="13" customWidth="1"/>
    <col min="9356" max="9356" width="23.44140625" style="13" customWidth="1"/>
    <col min="9357" max="9357" width="9.109375" style="13" customWidth="1"/>
    <col min="9358" max="9358" width="19.44140625" style="13" customWidth="1"/>
    <col min="9359" max="9359" width="42.6640625" style="13" customWidth="1"/>
    <col min="9360" max="9360" width="5.6640625" style="13" customWidth="1"/>
    <col min="9361" max="9361" width="31.44140625" style="13" customWidth="1"/>
    <col min="9362" max="9362" width="16.109375" style="13" customWidth="1"/>
    <col min="9363" max="9364" width="9.109375" style="13" customWidth="1"/>
    <col min="9365" max="9365" width="11.109375" style="13" customWidth="1"/>
    <col min="9366" max="9366" width="2.109375" style="13" customWidth="1"/>
    <col min="9367" max="9572" width="10.88671875" style="13" customWidth="1"/>
    <col min="9573" max="9573" width="12" style="13" customWidth="1"/>
    <col min="9574" max="9574" width="2.6640625" style="13" customWidth="1"/>
    <col min="9575" max="9576" width="6.44140625" style="13" customWidth="1"/>
    <col min="9577" max="9577" width="5.6640625" style="13" customWidth="1"/>
    <col min="9578" max="9578" width="6.44140625" style="13" customWidth="1"/>
    <col min="9579" max="9579" width="13.6640625" style="13" customWidth="1"/>
    <col min="9580" max="9581" width="9" style="13" customWidth="1"/>
    <col min="9582" max="9582" width="2.44140625" style="13" customWidth="1"/>
    <col min="9583" max="9583" width="8.6640625" style="13" customWidth="1"/>
    <col min="9584" max="9584" width="7.44140625" style="13" customWidth="1"/>
    <col min="9585" max="9587" width="3.6640625" style="13" customWidth="1"/>
    <col min="9588" max="9588" width="3.44140625" style="13" customWidth="1"/>
    <col min="9589" max="9589" width="2.6640625" style="13" customWidth="1"/>
    <col min="9590" max="9590" width="3" style="13" customWidth="1"/>
    <col min="9591" max="9593" width="13" style="13" hidden="1" customWidth="1"/>
    <col min="9594" max="9594" width="4.44140625" style="13" customWidth="1"/>
    <col min="9595" max="9595" width="13" style="13" hidden="1" customWidth="1"/>
    <col min="9596" max="9597" width="14.664062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109375" style="13" customWidth="1"/>
    <col min="9612" max="9612" width="23.44140625" style="13" customWidth="1"/>
    <col min="9613" max="9613" width="9.109375" style="13" customWidth="1"/>
    <col min="9614" max="9614" width="19.44140625" style="13" customWidth="1"/>
    <col min="9615" max="9615" width="42.6640625" style="13" customWidth="1"/>
    <col min="9616" max="9616" width="5.6640625" style="13" customWidth="1"/>
    <col min="9617" max="9617" width="31.44140625" style="13" customWidth="1"/>
    <col min="9618" max="9618" width="16.109375" style="13" customWidth="1"/>
    <col min="9619" max="9620" width="9.109375" style="13" customWidth="1"/>
    <col min="9621" max="9621" width="11.109375" style="13" customWidth="1"/>
    <col min="9622" max="9622" width="2.109375" style="13" customWidth="1"/>
    <col min="9623" max="9828" width="10.88671875" style="13" customWidth="1"/>
    <col min="9829" max="9829" width="12" style="13" customWidth="1"/>
    <col min="9830" max="9830" width="2.6640625" style="13" customWidth="1"/>
    <col min="9831" max="9832" width="6.44140625" style="13" customWidth="1"/>
    <col min="9833" max="9833" width="5.6640625" style="13" customWidth="1"/>
    <col min="9834" max="9834" width="6.44140625" style="13" customWidth="1"/>
    <col min="9835" max="9835" width="13.6640625" style="13" customWidth="1"/>
    <col min="9836" max="9837" width="9" style="13" customWidth="1"/>
    <col min="9838" max="9838" width="2.44140625" style="13" customWidth="1"/>
    <col min="9839" max="9839" width="8.6640625" style="13" customWidth="1"/>
    <col min="9840" max="9840" width="7.44140625" style="13" customWidth="1"/>
    <col min="9841" max="9843" width="3.6640625" style="13" customWidth="1"/>
    <col min="9844" max="9844" width="3.44140625" style="13" customWidth="1"/>
    <col min="9845" max="9845" width="2.6640625" style="13" customWidth="1"/>
    <col min="9846" max="9846" width="3" style="13" customWidth="1"/>
    <col min="9847" max="9849" width="13" style="13" hidden="1" customWidth="1"/>
    <col min="9850" max="9850" width="4.44140625" style="13" customWidth="1"/>
    <col min="9851" max="9851" width="13" style="13" hidden="1" customWidth="1"/>
    <col min="9852" max="9853" width="14.664062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109375" style="13" customWidth="1"/>
    <col min="9868" max="9868" width="23.44140625" style="13" customWidth="1"/>
    <col min="9869" max="9869" width="9.109375" style="13" customWidth="1"/>
    <col min="9870" max="9870" width="19.44140625" style="13" customWidth="1"/>
    <col min="9871" max="9871" width="42.6640625" style="13" customWidth="1"/>
    <col min="9872" max="9872" width="5.6640625" style="13" customWidth="1"/>
    <col min="9873" max="9873" width="31.44140625" style="13" customWidth="1"/>
    <col min="9874" max="9874" width="16.109375" style="13" customWidth="1"/>
    <col min="9875" max="9876" width="9.109375" style="13" customWidth="1"/>
    <col min="9877" max="9877" width="11.109375" style="13" customWidth="1"/>
    <col min="9878" max="9878" width="2.109375" style="13" customWidth="1"/>
    <col min="9879" max="10084" width="10.88671875" style="13" customWidth="1"/>
    <col min="10085" max="10085" width="12" style="13" customWidth="1"/>
    <col min="10086" max="10086" width="2.6640625" style="13" customWidth="1"/>
    <col min="10087" max="10088" width="6.44140625" style="13" customWidth="1"/>
    <col min="10089" max="10089" width="5.6640625" style="13" customWidth="1"/>
    <col min="10090" max="10090" width="6.44140625" style="13" customWidth="1"/>
    <col min="10091" max="10091" width="13.6640625" style="13" customWidth="1"/>
    <col min="10092" max="10093" width="9" style="13" customWidth="1"/>
    <col min="10094" max="10094" width="2.44140625" style="13" customWidth="1"/>
    <col min="10095" max="10095" width="8.6640625" style="13" customWidth="1"/>
    <col min="10096" max="10096" width="7.44140625" style="13" customWidth="1"/>
    <col min="10097" max="10099" width="3.6640625" style="13" customWidth="1"/>
    <col min="10100" max="10100" width="3.44140625" style="13" customWidth="1"/>
    <col min="10101" max="10101" width="2.6640625" style="13" customWidth="1"/>
    <col min="10102" max="10102" width="3" style="13" customWidth="1"/>
    <col min="10103" max="10105" width="13" style="13" hidden="1" customWidth="1"/>
    <col min="10106" max="10106" width="4.44140625" style="13" customWidth="1"/>
    <col min="10107" max="10107" width="13" style="13" hidden="1" customWidth="1"/>
    <col min="10108" max="10109" width="14.664062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109375" style="13" customWidth="1"/>
    <col min="10124" max="10124" width="23.44140625" style="13" customWidth="1"/>
    <col min="10125" max="10125" width="9.109375" style="13" customWidth="1"/>
    <col min="10126" max="10126" width="19.44140625" style="13" customWidth="1"/>
    <col min="10127" max="10127" width="42.6640625" style="13" customWidth="1"/>
    <col min="10128" max="10128" width="5.6640625" style="13" customWidth="1"/>
    <col min="10129" max="10129" width="31.44140625" style="13" customWidth="1"/>
    <col min="10130" max="10130" width="16.109375" style="13" customWidth="1"/>
    <col min="10131" max="10132" width="9.109375" style="13" customWidth="1"/>
    <col min="10133" max="10133" width="11.109375" style="13" customWidth="1"/>
    <col min="10134" max="10134" width="2.109375" style="13" customWidth="1"/>
    <col min="10135" max="10340" width="10.88671875" style="13" customWidth="1"/>
    <col min="10341" max="10341" width="12" style="13" customWidth="1"/>
    <col min="10342" max="10342" width="2.6640625" style="13" customWidth="1"/>
    <col min="10343" max="10344" width="6.44140625" style="13" customWidth="1"/>
    <col min="10345" max="10345" width="5.6640625" style="13" customWidth="1"/>
    <col min="10346" max="10346" width="6.44140625" style="13" customWidth="1"/>
    <col min="10347" max="10347" width="13.6640625" style="13" customWidth="1"/>
    <col min="10348" max="10349" width="9" style="13" customWidth="1"/>
    <col min="10350" max="10350" width="2.44140625" style="13" customWidth="1"/>
    <col min="10351" max="10351" width="8.6640625" style="13" customWidth="1"/>
    <col min="10352" max="10352" width="7.44140625" style="13" customWidth="1"/>
    <col min="10353" max="10355" width="3.6640625" style="13" customWidth="1"/>
    <col min="10356" max="10356" width="3.44140625" style="13" customWidth="1"/>
    <col min="10357" max="10357" width="2.6640625" style="13" customWidth="1"/>
    <col min="10358" max="10358" width="3" style="13" customWidth="1"/>
    <col min="10359" max="10361" width="13" style="13" hidden="1" customWidth="1"/>
    <col min="10362" max="10362" width="4.44140625" style="13" customWidth="1"/>
    <col min="10363" max="10363" width="13" style="13" hidden="1" customWidth="1"/>
    <col min="10364" max="10365" width="14.664062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109375" style="13" customWidth="1"/>
    <col min="10380" max="10380" width="23.44140625" style="13" customWidth="1"/>
    <col min="10381" max="10381" width="9.109375" style="13" customWidth="1"/>
    <col min="10382" max="10382" width="19.44140625" style="13" customWidth="1"/>
    <col min="10383" max="10383" width="42.6640625" style="13" customWidth="1"/>
    <col min="10384" max="10384" width="5.6640625" style="13" customWidth="1"/>
    <col min="10385" max="10385" width="31.44140625" style="13" customWidth="1"/>
    <col min="10386" max="10386" width="16.109375" style="13" customWidth="1"/>
    <col min="10387" max="10388" width="9.109375" style="13" customWidth="1"/>
    <col min="10389" max="10389" width="11.109375" style="13" customWidth="1"/>
    <col min="10390" max="10390" width="2.109375" style="13" customWidth="1"/>
    <col min="10391" max="10596" width="10.88671875" style="13" customWidth="1"/>
    <col min="10597" max="10597" width="12" style="13" customWidth="1"/>
    <col min="10598" max="10598" width="2.6640625" style="13" customWidth="1"/>
    <col min="10599" max="10600" width="6.44140625" style="13" customWidth="1"/>
    <col min="10601" max="10601" width="5.6640625" style="13" customWidth="1"/>
    <col min="10602" max="10602" width="6.44140625" style="13" customWidth="1"/>
    <col min="10603" max="10603" width="13.6640625" style="13" customWidth="1"/>
    <col min="10604" max="10605" width="9" style="13" customWidth="1"/>
    <col min="10606" max="10606" width="2.44140625" style="13" customWidth="1"/>
    <col min="10607" max="10607" width="8.6640625" style="13" customWidth="1"/>
    <col min="10608" max="10608" width="7.44140625" style="13" customWidth="1"/>
    <col min="10609" max="10611" width="3.6640625" style="13" customWidth="1"/>
    <col min="10612" max="10612" width="3.44140625" style="13" customWidth="1"/>
    <col min="10613" max="10613" width="2.6640625" style="13" customWidth="1"/>
    <col min="10614" max="10614" width="3" style="13" customWidth="1"/>
    <col min="10615" max="10617" width="13" style="13" hidden="1" customWidth="1"/>
    <col min="10618" max="10618" width="4.44140625" style="13" customWidth="1"/>
    <col min="10619" max="10619" width="13" style="13" hidden="1" customWidth="1"/>
    <col min="10620" max="10621" width="14.664062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109375" style="13" customWidth="1"/>
    <col min="10636" max="10636" width="23.44140625" style="13" customWidth="1"/>
    <col min="10637" max="10637" width="9.109375" style="13" customWidth="1"/>
    <col min="10638" max="10638" width="19.44140625" style="13" customWidth="1"/>
    <col min="10639" max="10639" width="42.6640625" style="13" customWidth="1"/>
    <col min="10640" max="10640" width="5.6640625" style="13" customWidth="1"/>
    <col min="10641" max="10641" width="31.44140625" style="13" customWidth="1"/>
    <col min="10642" max="10642" width="16.109375" style="13" customWidth="1"/>
    <col min="10643" max="10644" width="9.109375" style="13" customWidth="1"/>
    <col min="10645" max="10645" width="11.109375" style="13" customWidth="1"/>
    <col min="10646" max="10646" width="2.109375" style="13" customWidth="1"/>
    <col min="10647" max="10852" width="10.88671875" style="13" customWidth="1"/>
    <col min="10853" max="10853" width="12" style="13" customWidth="1"/>
    <col min="10854" max="10854" width="2.6640625" style="13" customWidth="1"/>
    <col min="10855" max="10856" width="6.44140625" style="13" customWidth="1"/>
    <col min="10857" max="10857" width="5.6640625" style="13" customWidth="1"/>
    <col min="10858" max="10858" width="6.44140625" style="13" customWidth="1"/>
    <col min="10859" max="10859" width="13.6640625" style="13" customWidth="1"/>
    <col min="10860" max="10861" width="9" style="13" customWidth="1"/>
    <col min="10862" max="10862" width="2.44140625" style="13" customWidth="1"/>
    <col min="10863" max="10863" width="8.6640625" style="13" customWidth="1"/>
    <col min="10864" max="10864" width="7.44140625" style="13" customWidth="1"/>
    <col min="10865" max="10867" width="3.6640625" style="13" customWidth="1"/>
    <col min="10868" max="10868" width="3.44140625" style="13" customWidth="1"/>
    <col min="10869" max="10869" width="2.6640625" style="13" customWidth="1"/>
    <col min="10870" max="10870" width="3" style="13" customWidth="1"/>
    <col min="10871" max="10873" width="13" style="13" hidden="1" customWidth="1"/>
    <col min="10874" max="10874" width="4.44140625" style="13" customWidth="1"/>
    <col min="10875" max="10875" width="13" style="13" hidden="1" customWidth="1"/>
    <col min="10876" max="10877" width="14.664062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109375" style="13" customWidth="1"/>
    <col min="10892" max="10892" width="23.44140625" style="13" customWidth="1"/>
    <col min="10893" max="10893" width="9.109375" style="13" customWidth="1"/>
    <col min="10894" max="10894" width="19.44140625" style="13" customWidth="1"/>
    <col min="10895" max="10895" width="42.6640625" style="13" customWidth="1"/>
    <col min="10896" max="10896" width="5.6640625" style="13" customWidth="1"/>
    <col min="10897" max="10897" width="31.44140625" style="13" customWidth="1"/>
    <col min="10898" max="10898" width="16.109375" style="13" customWidth="1"/>
    <col min="10899" max="10900" width="9.109375" style="13" customWidth="1"/>
    <col min="10901" max="10901" width="11.109375" style="13" customWidth="1"/>
    <col min="10902" max="10902" width="2.109375" style="13" customWidth="1"/>
    <col min="10903" max="11108" width="10.88671875" style="13" customWidth="1"/>
    <col min="11109" max="11109" width="12" style="13" customWidth="1"/>
    <col min="11110" max="11110" width="2.6640625" style="13" customWidth="1"/>
    <col min="11111" max="11112" width="6.44140625" style="13" customWidth="1"/>
    <col min="11113" max="11113" width="5.6640625" style="13" customWidth="1"/>
    <col min="11114" max="11114" width="6.44140625" style="13" customWidth="1"/>
    <col min="11115" max="11115" width="13.6640625" style="13" customWidth="1"/>
    <col min="11116" max="11117" width="9" style="13" customWidth="1"/>
    <col min="11118" max="11118" width="2.44140625" style="13" customWidth="1"/>
    <col min="11119" max="11119" width="8.6640625" style="13" customWidth="1"/>
    <col min="11120" max="11120" width="7.44140625" style="13" customWidth="1"/>
    <col min="11121" max="11123" width="3.6640625" style="13" customWidth="1"/>
    <col min="11124" max="11124" width="3.44140625" style="13" customWidth="1"/>
    <col min="11125" max="11125" width="2.6640625" style="13" customWidth="1"/>
    <col min="11126" max="11126" width="3" style="13" customWidth="1"/>
    <col min="11127" max="11129" width="13" style="13" hidden="1" customWidth="1"/>
    <col min="11130" max="11130" width="4.44140625" style="13" customWidth="1"/>
    <col min="11131" max="11131" width="13" style="13" hidden="1" customWidth="1"/>
    <col min="11132" max="11133" width="14.664062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109375" style="13" customWidth="1"/>
    <col min="11148" max="11148" width="23.44140625" style="13" customWidth="1"/>
    <col min="11149" max="11149" width="9.109375" style="13" customWidth="1"/>
    <col min="11150" max="11150" width="19.44140625" style="13" customWidth="1"/>
    <col min="11151" max="11151" width="42.6640625" style="13" customWidth="1"/>
    <col min="11152" max="11152" width="5.6640625" style="13" customWidth="1"/>
    <col min="11153" max="11153" width="31.44140625" style="13" customWidth="1"/>
    <col min="11154" max="11154" width="16.109375" style="13" customWidth="1"/>
    <col min="11155" max="11156" width="9.109375" style="13" customWidth="1"/>
    <col min="11157" max="11157" width="11.109375" style="13" customWidth="1"/>
    <col min="11158" max="11158" width="2.109375" style="13" customWidth="1"/>
    <col min="11159" max="11364" width="10.88671875" style="13" customWidth="1"/>
    <col min="11365" max="11365" width="12" style="13" customWidth="1"/>
    <col min="11366" max="11366" width="2.6640625" style="13" customWidth="1"/>
    <col min="11367" max="11368" width="6.44140625" style="13" customWidth="1"/>
    <col min="11369" max="11369" width="5.6640625" style="13" customWidth="1"/>
    <col min="11370" max="11370" width="6.44140625" style="13" customWidth="1"/>
    <col min="11371" max="11371" width="13.6640625" style="13" customWidth="1"/>
    <col min="11372" max="11373" width="9" style="13" customWidth="1"/>
    <col min="11374" max="11374" width="2.44140625" style="13" customWidth="1"/>
    <col min="11375" max="11375" width="8.6640625" style="13" customWidth="1"/>
    <col min="11376" max="11376" width="7.44140625" style="13" customWidth="1"/>
    <col min="11377" max="11379" width="3.6640625" style="13" customWidth="1"/>
    <col min="11380" max="11380" width="3.44140625" style="13" customWidth="1"/>
    <col min="11381" max="11381" width="2.6640625" style="13" customWidth="1"/>
    <col min="11382" max="11382" width="3" style="13" customWidth="1"/>
    <col min="11383" max="11385" width="13" style="13" hidden="1" customWidth="1"/>
    <col min="11386" max="11386" width="4.44140625" style="13" customWidth="1"/>
    <col min="11387" max="11387" width="13" style="13" hidden="1" customWidth="1"/>
    <col min="11388" max="11389" width="14.664062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109375" style="13" customWidth="1"/>
    <col min="11404" max="11404" width="23.44140625" style="13" customWidth="1"/>
    <col min="11405" max="11405" width="9.109375" style="13" customWidth="1"/>
    <col min="11406" max="11406" width="19.44140625" style="13" customWidth="1"/>
    <col min="11407" max="11407" width="42.6640625" style="13" customWidth="1"/>
    <col min="11408" max="11408" width="5.6640625" style="13" customWidth="1"/>
    <col min="11409" max="11409" width="31.44140625" style="13" customWidth="1"/>
    <col min="11410" max="11410" width="16.109375" style="13" customWidth="1"/>
    <col min="11411" max="11412" width="9.109375" style="13" customWidth="1"/>
    <col min="11413" max="11413" width="11.109375" style="13" customWidth="1"/>
    <col min="11414" max="11414" width="2.109375" style="13" customWidth="1"/>
    <col min="11415" max="11620" width="10.88671875" style="13" customWidth="1"/>
    <col min="11621" max="11621" width="12" style="13" customWidth="1"/>
    <col min="11622" max="11622" width="2.6640625" style="13" customWidth="1"/>
    <col min="11623" max="11624" width="6.44140625" style="13" customWidth="1"/>
    <col min="11625" max="11625" width="5.6640625" style="13" customWidth="1"/>
    <col min="11626" max="11626" width="6.44140625" style="13" customWidth="1"/>
    <col min="11627" max="11627" width="13.6640625" style="13" customWidth="1"/>
    <col min="11628" max="11629" width="9" style="13" customWidth="1"/>
    <col min="11630" max="11630" width="2.44140625" style="13" customWidth="1"/>
    <col min="11631" max="11631" width="8.6640625" style="13" customWidth="1"/>
    <col min="11632" max="11632" width="7.44140625" style="13" customWidth="1"/>
    <col min="11633" max="11635" width="3.6640625" style="13" customWidth="1"/>
    <col min="11636" max="11636" width="3.44140625" style="13" customWidth="1"/>
    <col min="11637" max="11637" width="2.6640625" style="13" customWidth="1"/>
    <col min="11638" max="11638" width="3" style="13" customWidth="1"/>
    <col min="11639" max="11641" width="13" style="13" hidden="1" customWidth="1"/>
    <col min="11642" max="11642" width="4.44140625" style="13" customWidth="1"/>
    <col min="11643" max="11643" width="13" style="13" hidden="1" customWidth="1"/>
    <col min="11644" max="11645" width="14.664062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109375" style="13" customWidth="1"/>
    <col min="11660" max="11660" width="23.44140625" style="13" customWidth="1"/>
    <col min="11661" max="11661" width="9.109375" style="13" customWidth="1"/>
    <col min="11662" max="11662" width="19.44140625" style="13" customWidth="1"/>
    <col min="11663" max="11663" width="42.6640625" style="13" customWidth="1"/>
    <col min="11664" max="11664" width="5.6640625" style="13" customWidth="1"/>
    <col min="11665" max="11665" width="31.44140625" style="13" customWidth="1"/>
    <col min="11666" max="11666" width="16.109375" style="13" customWidth="1"/>
    <col min="11667" max="11668" width="9.109375" style="13" customWidth="1"/>
    <col min="11669" max="11669" width="11.109375" style="13" customWidth="1"/>
    <col min="11670" max="11670" width="2.109375" style="13" customWidth="1"/>
    <col min="11671" max="11876" width="10.88671875" style="13" customWidth="1"/>
    <col min="11877" max="11877" width="12" style="13" customWidth="1"/>
    <col min="11878" max="11878" width="2.6640625" style="13" customWidth="1"/>
    <col min="11879" max="11880" width="6.44140625" style="13" customWidth="1"/>
    <col min="11881" max="11881" width="5.6640625" style="13" customWidth="1"/>
    <col min="11882" max="11882" width="6.44140625" style="13" customWidth="1"/>
    <col min="11883" max="11883" width="13.6640625" style="13" customWidth="1"/>
    <col min="11884" max="11885" width="9" style="13" customWidth="1"/>
    <col min="11886" max="11886" width="2.44140625" style="13" customWidth="1"/>
    <col min="11887" max="11887" width="8.6640625" style="13" customWidth="1"/>
    <col min="11888" max="11888" width="7.44140625" style="13" customWidth="1"/>
    <col min="11889" max="11891" width="3.6640625" style="13" customWidth="1"/>
    <col min="11892" max="11892" width="3.44140625" style="13" customWidth="1"/>
    <col min="11893" max="11893" width="2.6640625" style="13" customWidth="1"/>
    <col min="11894" max="11894" width="3" style="13" customWidth="1"/>
    <col min="11895" max="11897" width="13" style="13" hidden="1" customWidth="1"/>
    <col min="11898" max="11898" width="4.44140625" style="13" customWidth="1"/>
    <col min="11899" max="11899" width="13" style="13" hidden="1" customWidth="1"/>
    <col min="11900" max="11901" width="14.664062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109375" style="13" customWidth="1"/>
    <col min="11916" max="11916" width="23.44140625" style="13" customWidth="1"/>
    <col min="11917" max="11917" width="9.109375" style="13" customWidth="1"/>
    <col min="11918" max="11918" width="19.44140625" style="13" customWidth="1"/>
    <col min="11919" max="11919" width="42.6640625" style="13" customWidth="1"/>
    <col min="11920" max="11920" width="5.6640625" style="13" customWidth="1"/>
    <col min="11921" max="11921" width="31.44140625" style="13" customWidth="1"/>
    <col min="11922" max="11922" width="16.109375" style="13" customWidth="1"/>
    <col min="11923" max="11924" width="9.109375" style="13" customWidth="1"/>
    <col min="11925" max="11925" width="11.109375" style="13" customWidth="1"/>
    <col min="11926" max="11926" width="2.109375" style="13" customWidth="1"/>
    <col min="11927" max="12132" width="10.88671875" style="13" customWidth="1"/>
    <col min="12133" max="12133" width="12" style="13" customWidth="1"/>
    <col min="12134" max="12134" width="2.6640625" style="13" customWidth="1"/>
    <col min="12135" max="12136" width="6.44140625" style="13" customWidth="1"/>
    <col min="12137" max="12137" width="5.6640625" style="13" customWidth="1"/>
    <col min="12138" max="12138" width="6.44140625" style="13" customWidth="1"/>
    <col min="12139" max="12139" width="13.6640625" style="13" customWidth="1"/>
    <col min="12140" max="12141" width="9" style="13" customWidth="1"/>
    <col min="12142" max="12142" width="2.44140625" style="13" customWidth="1"/>
    <col min="12143" max="12143" width="8.6640625" style="13" customWidth="1"/>
    <col min="12144" max="12144" width="7.44140625" style="13" customWidth="1"/>
    <col min="12145" max="12147" width="3.6640625" style="13" customWidth="1"/>
    <col min="12148" max="12148" width="3.44140625" style="13" customWidth="1"/>
    <col min="12149" max="12149" width="2.6640625" style="13" customWidth="1"/>
    <col min="12150" max="12150" width="3" style="13" customWidth="1"/>
    <col min="12151" max="12153" width="13" style="13" hidden="1" customWidth="1"/>
    <col min="12154" max="12154" width="4.44140625" style="13" customWidth="1"/>
    <col min="12155" max="12155" width="13" style="13" hidden="1" customWidth="1"/>
    <col min="12156" max="12157" width="14.664062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109375" style="13" customWidth="1"/>
    <col min="12172" max="12172" width="23.44140625" style="13" customWidth="1"/>
    <col min="12173" max="12173" width="9.109375" style="13" customWidth="1"/>
    <col min="12174" max="12174" width="19.44140625" style="13" customWidth="1"/>
    <col min="12175" max="12175" width="42.6640625" style="13" customWidth="1"/>
    <col min="12176" max="12176" width="5.6640625" style="13" customWidth="1"/>
    <col min="12177" max="12177" width="31.44140625" style="13" customWidth="1"/>
    <col min="12178" max="12178" width="16.109375" style="13" customWidth="1"/>
    <col min="12179" max="12180" width="9.109375" style="13" customWidth="1"/>
    <col min="12181" max="12181" width="11.109375" style="13" customWidth="1"/>
    <col min="12182" max="12182" width="2.109375" style="13" customWidth="1"/>
    <col min="12183" max="12388" width="10.88671875" style="13" customWidth="1"/>
    <col min="12389" max="12389" width="12" style="13" customWidth="1"/>
    <col min="12390" max="12390" width="2.6640625" style="13" customWidth="1"/>
    <col min="12391" max="12392" width="6.44140625" style="13" customWidth="1"/>
    <col min="12393" max="12393" width="5.6640625" style="13" customWidth="1"/>
    <col min="12394" max="12394" width="6.44140625" style="13" customWidth="1"/>
    <col min="12395" max="12395" width="13.6640625" style="13" customWidth="1"/>
    <col min="12396" max="12397" width="9" style="13" customWidth="1"/>
    <col min="12398" max="12398" width="2.44140625" style="13" customWidth="1"/>
    <col min="12399" max="12399" width="8.6640625" style="13" customWidth="1"/>
    <col min="12400" max="12400" width="7.44140625" style="13" customWidth="1"/>
    <col min="12401" max="12403" width="3.6640625" style="13" customWidth="1"/>
    <col min="12404" max="12404" width="3.44140625" style="13" customWidth="1"/>
    <col min="12405" max="12405" width="2.6640625" style="13" customWidth="1"/>
    <col min="12406" max="12406" width="3" style="13" customWidth="1"/>
    <col min="12407" max="12409" width="13" style="13" hidden="1" customWidth="1"/>
    <col min="12410" max="12410" width="4.44140625" style="13" customWidth="1"/>
    <col min="12411" max="12411" width="13" style="13" hidden="1" customWidth="1"/>
    <col min="12412" max="12413" width="14.664062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109375" style="13" customWidth="1"/>
    <col min="12428" max="12428" width="23.44140625" style="13" customWidth="1"/>
    <col min="12429" max="12429" width="9.109375" style="13" customWidth="1"/>
    <col min="12430" max="12430" width="19.44140625" style="13" customWidth="1"/>
    <col min="12431" max="12431" width="42.6640625" style="13" customWidth="1"/>
    <col min="12432" max="12432" width="5.6640625" style="13" customWidth="1"/>
    <col min="12433" max="12433" width="31.44140625" style="13" customWidth="1"/>
    <col min="12434" max="12434" width="16.109375" style="13" customWidth="1"/>
    <col min="12435" max="12436" width="9.109375" style="13" customWidth="1"/>
    <col min="12437" max="12437" width="11.109375" style="13" customWidth="1"/>
    <col min="12438" max="12438" width="2.109375" style="13" customWidth="1"/>
    <col min="12439" max="12644" width="10.88671875" style="13" customWidth="1"/>
    <col min="12645" max="12645" width="12" style="13" customWidth="1"/>
    <col min="12646" max="12646" width="2.6640625" style="13" customWidth="1"/>
    <col min="12647" max="12648" width="6.44140625" style="13" customWidth="1"/>
    <col min="12649" max="12649" width="5.6640625" style="13" customWidth="1"/>
    <col min="12650" max="12650" width="6.44140625" style="13" customWidth="1"/>
    <col min="12651" max="12651" width="13.6640625" style="13" customWidth="1"/>
    <col min="12652" max="12653" width="9" style="13" customWidth="1"/>
    <col min="12654" max="12654" width="2.44140625" style="13" customWidth="1"/>
    <col min="12655" max="12655" width="8.6640625" style="13" customWidth="1"/>
    <col min="12656" max="12656" width="7.44140625" style="13" customWidth="1"/>
    <col min="12657" max="12659" width="3.6640625" style="13" customWidth="1"/>
    <col min="12660" max="12660" width="3.44140625" style="13" customWidth="1"/>
    <col min="12661" max="12661" width="2.6640625" style="13" customWidth="1"/>
    <col min="12662" max="12662" width="3" style="13" customWidth="1"/>
    <col min="12663" max="12665" width="13" style="13" hidden="1" customWidth="1"/>
    <col min="12666" max="12666" width="4.44140625" style="13" customWidth="1"/>
    <col min="12667" max="12667" width="13" style="13" hidden="1" customWidth="1"/>
    <col min="12668" max="12669" width="14.664062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109375" style="13" customWidth="1"/>
    <col min="12684" max="12684" width="23.44140625" style="13" customWidth="1"/>
    <col min="12685" max="12685" width="9.109375" style="13" customWidth="1"/>
    <col min="12686" max="12686" width="19.44140625" style="13" customWidth="1"/>
    <col min="12687" max="12687" width="42.6640625" style="13" customWidth="1"/>
    <col min="12688" max="12688" width="5.6640625" style="13" customWidth="1"/>
    <col min="12689" max="12689" width="31.44140625" style="13" customWidth="1"/>
    <col min="12690" max="12690" width="16.109375" style="13" customWidth="1"/>
    <col min="12691" max="12692" width="9.109375" style="13" customWidth="1"/>
    <col min="12693" max="12693" width="11.109375" style="13" customWidth="1"/>
    <col min="12694" max="12694" width="2.109375" style="13" customWidth="1"/>
    <col min="12695" max="12900" width="10.88671875" style="13" customWidth="1"/>
    <col min="12901" max="12901" width="12" style="13" customWidth="1"/>
    <col min="12902" max="12902" width="2.6640625" style="13" customWidth="1"/>
    <col min="12903" max="12904" width="6.44140625" style="13" customWidth="1"/>
    <col min="12905" max="12905" width="5.6640625" style="13" customWidth="1"/>
    <col min="12906" max="12906" width="6.44140625" style="13" customWidth="1"/>
    <col min="12907" max="12907" width="13.6640625" style="13" customWidth="1"/>
    <col min="12908" max="12909" width="9" style="13" customWidth="1"/>
    <col min="12910" max="12910" width="2.44140625" style="13" customWidth="1"/>
    <col min="12911" max="12911" width="8.6640625" style="13" customWidth="1"/>
    <col min="12912" max="12912" width="7.44140625" style="13" customWidth="1"/>
    <col min="12913" max="12915" width="3.6640625" style="13" customWidth="1"/>
    <col min="12916" max="12916" width="3.44140625" style="13" customWidth="1"/>
    <col min="12917" max="12917" width="2.6640625" style="13" customWidth="1"/>
    <col min="12918" max="12918" width="3" style="13" customWidth="1"/>
    <col min="12919" max="12921" width="13" style="13" hidden="1" customWidth="1"/>
    <col min="12922" max="12922" width="4.44140625" style="13" customWidth="1"/>
    <col min="12923" max="12923" width="13" style="13" hidden="1" customWidth="1"/>
    <col min="12924" max="12925" width="14.664062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109375" style="13" customWidth="1"/>
    <col min="12940" max="12940" width="23.44140625" style="13" customWidth="1"/>
    <col min="12941" max="12941" width="9.109375" style="13" customWidth="1"/>
    <col min="12942" max="12942" width="19.44140625" style="13" customWidth="1"/>
    <col min="12943" max="12943" width="42.6640625" style="13" customWidth="1"/>
    <col min="12944" max="12944" width="5.6640625" style="13" customWidth="1"/>
    <col min="12945" max="12945" width="31.44140625" style="13" customWidth="1"/>
    <col min="12946" max="12946" width="16.109375" style="13" customWidth="1"/>
    <col min="12947" max="12948" width="9.109375" style="13" customWidth="1"/>
    <col min="12949" max="12949" width="11.109375" style="13" customWidth="1"/>
    <col min="12950" max="12950" width="2.109375" style="13" customWidth="1"/>
    <col min="12951" max="13156" width="10.88671875" style="13" customWidth="1"/>
    <col min="13157" max="13157" width="12" style="13" customWidth="1"/>
    <col min="13158" max="13158" width="2.6640625" style="13" customWidth="1"/>
    <col min="13159" max="13160" width="6.44140625" style="13" customWidth="1"/>
    <col min="13161" max="13161" width="5.6640625" style="13" customWidth="1"/>
    <col min="13162" max="13162" width="6.44140625" style="13" customWidth="1"/>
    <col min="13163" max="13163" width="13.6640625" style="13" customWidth="1"/>
    <col min="13164" max="13165" width="9" style="13" customWidth="1"/>
    <col min="13166" max="13166" width="2.44140625" style="13" customWidth="1"/>
    <col min="13167" max="13167" width="8.6640625" style="13" customWidth="1"/>
    <col min="13168" max="13168" width="7.44140625" style="13" customWidth="1"/>
    <col min="13169" max="13171" width="3.6640625" style="13" customWidth="1"/>
    <col min="13172" max="13172" width="3.44140625" style="13" customWidth="1"/>
    <col min="13173" max="13173" width="2.6640625" style="13" customWidth="1"/>
    <col min="13174" max="13174" width="3" style="13" customWidth="1"/>
    <col min="13175" max="13177" width="13" style="13" hidden="1" customWidth="1"/>
    <col min="13178" max="13178" width="4.44140625" style="13" customWidth="1"/>
    <col min="13179" max="13179" width="13" style="13" hidden="1" customWidth="1"/>
    <col min="13180" max="13181" width="14.664062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109375" style="13" customWidth="1"/>
    <col min="13196" max="13196" width="23.44140625" style="13" customWidth="1"/>
    <col min="13197" max="13197" width="9.109375" style="13" customWidth="1"/>
    <col min="13198" max="13198" width="19.44140625" style="13" customWidth="1"/>
    <col min="13199" max="13199" width="42.6640625" style="13" customWidth="1"/>
    <col min="13200" max="13200" width="5.6640625" style="13" customWidth="1"/>
    <col min="13201" max="13201" width="31.44140625" style="13" customWidth="1"/>
    <col min="13202" max="13202" width="16.109375" style="13" customWidth="1"/>
    <col min="13203" max="13204" width="9.109375" style="13" customWidth="1"/>
    <col min="13205" max="13205" width="11.109375" style="13" customWidth="1"/>
    <col min="13206" max="13206" width="2.109375" style="13" customWidth="1"/>
    <col min="13207" max="13412" width="10.88671875" style="13" customWidth="1"/>
    <col min="13413" max="13413" width="12" style="13" customWidth="1"/>
    <col min="13414" max="13414" width="2.6640625" style="13" customWidth="1"/>
    <col min="13415" max="13416" width="6.44140625" style="13" customWidth="1"/>
    <col min="13417" max="13417" width="5.6640625" style="13" customWidth="1"/>
    <col min="13418" max="13418" width="6.44140625" style="13" customWidth="1"/>
    <col min="13419" max="13419" width="13.6640625" style="13" customWidth="1"/>
    <col min="13420" max="13421" width="9" style="13" customWidth="1"/>
    <col min="13422" max="13422" width="2.44140625" style="13" customWidth="1"/>
    <col min="13423" max="13423" width="8.6640625" style="13" customWidth="1"/>
    <col min="13424" max="13424" width="7.44140625" style="13" customWidth="1"/>
    <col min="13425" max="13427" width="3.6640625" style="13" customWidth="1"/>
    <col min="13428" max="13428" width="3.44140625" style="13" customWidth="1"/>
    <col min="13429" max="13429" width="2.6640625" style="13" customWidth="1"/>
    <col min="13430" max="13430" width="3" style="13" customWidth="1"/>
    <col min="13431" max="13433" width="13" style="13" hidden="1" customWidth="1"/>
    <col min="13434" max="13434" width="4.44140625" style="13" customWidth="1"/>
    <col min="13435" max="13435" width="13" style="13" hidden="1" customWidth="1"/>
    <col min="13436" max="13437" width="14.664062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109375" style="13" customWidth="1"/>
    <col min="13452" max="13452" width="23.44140625" style="13" customWidth="1"/>
    <col min="13453" max="13453" width="9.109375" style="13" customWidth="1"/>
    <col min="13454" max="13454" width="19.44140625" style="13" customWidth="1"/>
    <col min="13455" max="13455" width="42.6640625" style="13" customWidth="1"/>
    <col min="13456" max="13456" width="5.6640625" style="13" customWidth="1"/>
    <col min="13457" max="13457" width="31.44140625" style="13" customWidth="1"/>
    <col min="13458" max="13458" width="16.109375" style="13" customWidth="1"/>
    <col min="13459" max="13460" width="9.109375" style="13" customWidth="1"/>
    <col min="13461" max="13461" width="11.109375" style="13" customWidth="1"/>
    <col min="13462" max="13462" width="2.109375" style="13" customWidth="1"/>
    <col min="13463" max="13668" width="10.88671875" style="13" customWidth="1"/>
    <col min="13669" max="13669" width="12" style="13" customWidth="1"/>
    <col min="13670" max="13670" width="2.6640625" style="13" customWidth="1"/>
    <col min="13671" max="13672" width="6.44140625" style="13" customWidth="1"/>
    <col min="13673" max="13673" width="5.6640625" style="13" customWidth="1"/>
    <col min="13674" max="13674" width="6.44140625" style="13" customWidth="1"/>
    <col min="13675" max="13675" width="13.6640625" style="13" customWidth="1"/>
    <col min="13676" max="13677" width="9" style="13" customWidth="1"/>
    <col min="13678" max="13678" width="2.44140625" style="13" customWidth="1"/>
    <col min="13679" max="13679" width="8.6640625" style="13" customWidth="1"/>
    <col min="13680" max="13680" width="7.44140625" style="13" customWidth="1"/>
    <col min="13681" max="13683" width="3.6640625" style="13" customWidth="1"/>
    <col min="13684" max="13684" width="3.44140625" style="13" customWidth="1"/>
    <col min="13685" max="13685" width="2.6640625" style="13" customWidth="1"/>
    <col min="13686" max="13686" width="3" style="13" customWidth="1"/>
    <col min="13687" max="13689" width="13" style="13" hidden="1" customWidth="1"/>
    <col min="13690" max="13690" width="4.44140625" style="13" customWidth="1"/>
    <col min="13691" max="13691" width="13" style="13" hidden="1" customWidth="1"/>
    <col min="13692" max="13693" width="14.664062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109375" style="13" customWidth="1"/>
    <col min="13708" max="13708" width="23.44140625" style="13" customWidth="1"/>
    <col min="13709" max="13709" width="9.109375" style="13" customWidth="1"/>
    <col min="13710" max="13710" width="19.44140625" style="13" customWidth="1"/>
    <col min="13711" max="13711" width="42.6640625" style="13" customWidth="1"/>
    <col min="13712" max="13712" width="5.6640625" style="13" customWidth="1"/>
    <col min="13713" max="13713" width="31.44140625" style="13" customWidth="1"/>
    <col min="13714" max="13714" width="16.109375" style="13" customWidth="1"/>
    <col min="13715" max="13716" width="9.109375" style="13" customWidth="1"/>
    <col min="13717" max="13717" width="11.109375" style="13" customWidth="1"/>
    <col min="13718" max="13718" width="2.109375" style="13" customWidth="1"/>
    <col min="13719" max="13924" width="10.88671875" style="13" customWidth="1"/>
    <col min="13925" max="13925" width="12" style="13" customWidth="1"/>
    <col min="13926" max="13926" width="2.6640625" style="13" customWidth="1"/>
    <col min="13927" max="13928" width="6.44140625" style="13" customWidth="1"/>
    <col min="13929" max="13929" width="5.6640625" style="13" customWidth="1"/>
    <col min="13930" max="13930" width="6.44140625" style="13" customWidth="1"/>
    <col min="13931" max="13931" width="13.6640625" style="13" customWidth="1"/>
    <col min="13932" max="13933" width="9" style="13" customWidth="1"/>
    <col min="13934" max="13934" width="2.44140625" style="13" customWidth="1"/>
    <col min="13935" max="13935" width="8.6640625" style="13" customWidth="1"/>
    <col min="13936" max="13936" width="7.44140625" style="13" customWidth="1"/>
    <col min="13937" max="13939" width="3.6640625" style="13" customWidth="1"/>
    <col min="13940" max="13940" width="3.44140625" style="13" customWidth="1"/>
    <col min="13941" max="13941" width="2.6640625" style="13" customWidth="1"/>
    <col min="13942" max="13942" width="3" style="13" customWidth="1"/>
    <col min="13943" max="13945" width="13" style="13" hidden="1" customWidth="1"/>
    <col min="13946" max="13946" width="4.44140625" style="13" customWidth="1"/>
    <col min="13947" max="13947" width="13" style="13" hidden="1" customWidth="1"/>
    <col min="13948" max="13949" width="14.664062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109375" style="13" customWidth="1"/>
    <col min="13964" max="13964" width="23.44140625" style="13" customWidth="1"/>
    <col min="13965" max="13965" width="9.109375" style="13" customWidth="1"/>
    <col min="13966" max="13966" width="19.44140625" style="13" customWidth="1"/>
    <col min="13967" max="13967" width="42.6640625" style="13" customWidth="1"/>
    <col min="13968" max="13968" width="5.6640625" style="13" customWidth="1"/>
    <col min="13969" max="13969" width="31.44140625" style="13" customWidth="1"/>
    <col min="13970" max="13970" width="16.109375" style="13" customWidth="1"/>
    <col min="13971" max="13972" width="9.109375" style="13" customWidth="1"/>
    <col min="13973" max="13973" width="11.109375" style="13" customWidth="1"/>
    <col min="13974" max="13974" width="2.109375" style="13" customWidth="1"/>
    <col min="13975" max="14180" width="10.88671875" style="13" customWidth="1"/>
    <col min="14181" max="14181" width="12" style="13" customWidth="1"/>
    <col min="14182" max="14182" width="2.6640625" style="13" customWidth="1"/>
    <col min="14183" max="14184" width="6.44140625" style="13" customWidth="1"/>
    <col min="14185" max="14185" width="5.6640625" style="13" customWidth="1"/>
    <col min="14186" max="14186" width="6.44140625" style="13" customWidth="1"/>
    <col min="14187" max="14187" width="13.6640625" style="13" customWidth="1"/>
    <col min="14188" max="14189" width="9" style="13" customWidth="1"/>
    <col min="14190" max="14190" width="2.44140625" style="13" customWidth="1"/>
    <col min="14191" max="14191" width="8.6640625" style="13" customWidth="1"/>
    <col min="14192" max="14192" width="7.44140625" style="13" customWidth="1"/>
    <col min="14193" max="14195" width="3.6640625" style="13" customWidth="1"/>
    <col min="14196" max="14196" width="3.44140625" style="13" customWidth="1"/>
    <col min="14197" max="14197" width="2.6640625" style="13" customWidth="1"/>
    <col min="14198" max="14198" width="3" style="13" customWidth="1"/>
    <col min="14199" max="14201" width="13" style="13" hidden="1" customWidth="1"/>
    <col min="14202" max="14202" width="4.44140625" style="13" customWidth="1"/>
    <col min="14203" max="14203" width="13" style="13" hidden="1" customWidth="1"/>
    <col min="14204" max="14205" width="14.664062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109375" style="13" customWidth="1"/>
    <col min="14220" max="14220" width="23.44140625" style="13" customWidth="1"/>
    <col min="14221" max="14221" width="9.109375" style="13" customWidth="1"/>
    <col min="14222" max="14222" width="19.44140625" style="13" customWidth="1"/>
    <col min="14223" max="14223" width="42.6640625" style="13" customWidth="1"/>
    <col min="14224" max="14224" width="5.6640625" style="13" customWidth="1"/>
    <col min="14225" max="14225" width="31.44140625" style="13" customWidth="1"/>
    <col min="14226" max="14226" width="16.109375" style="13" customWidth="1"/>
    <col min="14227" max="14228" width="9.109375" style="13" customWidth="1"/>
    <col min="14229" max="14229" width="11.109375" style="13" customWidth="1"/>
    <col min="14230" max="14230" width="2.109375" style="13" customWidth="1"/>
    <col min="14231" max="14436" width="10.88671875" style="13" customWidth="1"/>
    <col min="14437" max="14437" width="12" style="13" customWidth="1"/>
    <col min="14438" max="14438" width="2.6640625" style="13" customWidth="1"/>
    <col min="14439" max="14440" width="6.44140625" style="13" customWidth="1"/>
    <col min="14441" max="14441" width="5.6640625" style="13" customWidth="1"/>
    <col min="14442" max="14442" width="6.44140625" style="13" customWidth="1"/>
    <col min="14443" max="14443" width="13.6640625" style="13" customWidth="1"/>
    <col min="14444" max="14445" width="9" style="13" customWidth="1"/>
    <col min="14446" max="14446" width="2.44140625" style="13" customWidth="1"/>
    <col min="14447" max="14447" width="8.6640625" style="13" customWidth="1"/>
    <col min="14448" max="14448" width="7.44140625" style="13" customWidth="1"/>
    <col min="14449" max="14451" width="3.6640625" style="13" customWidth="1"/>
    <col min="14452" max="14452" width="3.44140625" style="13" customWidth="1"/>
    <col min="14453" max="14453" width="2.6640625" style="13" customWidth="1"/>
    <col min="14454" max="14454" width="3" style="13" customWidth="1"/>
    <col min="14455" max="14457" width="13" style="13" hidden="1" customWidth="1"/>
    <col min="14458" max="14458" width="4.44140625" style="13" customWidth="1"/>
    <col min="14459" max="14459" width="13" style="13" hidden="1" customWidth="1"/>
    <col min="14460" max="14461" width="14.664062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109375" style="13" customWidth="1"/>
    <col min="14476" max="14476" width="23.44140625" style="13" customWidth="1"/>
    <col min="14477" max="14477" width="9.109375" style="13" customWidth="1"/>
    <col min="14478" max="14478" width="19.44140625" style="13" customWidth="1"/>
    <col min="14479" max="14479" width="42.6640625" style="13" customWidth="1"/>
    <col min="14480" max="14480" width="5.6640625" style="13" customWidth="1"/>
    <col min="14481" max="14481" width="31.44140625" style="13" customWidth="1"/>
    <col min="14482" max="14482" width="16.109375" style="13" customWidth="1"/>
    <col min="14483" max="14484" width="9.109375" style="13" customWidth="1"/>
    <col min="14485" max="14485" width="11.109375" style="13" customWidth="1"/>
    <col min="14486" max="14486" width="2.109375" style="13" customWidth="1"/>
    <col min="14487" max="14692" width="10.88671875" style="13" customWidth="1"/>
    <col min="14693" max="14693" width="12" style="13" customWidth="1"/>
    <col min="14694" max="14694" width="2.6640625" style="13" customWidth="1"/>
    <col min="14695" max="14696" width="6.44140625" style="13" customWidth="1"/>
    <col min="14697" max="14697" width="5.6640625" style="13" customWidth="1"/>
    <col min="14698" max="14698" width="6.44140625" style="13" customWidth="1"/>
    <col min="14699" max="14699" width="13.6640625" style="13" customWidth="1"/>
    <col min="14700" max="14701" width="9" style="13" customWidth="1"/>
    <col min="14702" max="14702" width="2.44140625" style="13" customWidth="1"/>
    <col min="14703" max="14703" width="8.6640625" style="13" customWidth="1"/>
    <col min="14704" max="14704" width="7.44140625" style="13" customWidth="1"/>
    <col min="14705" max="14707" width="3.6640625" style="13" customWidth="1"/>
    <col min="14708" max="14708" width="3.44140625" style="13" customWidth="1"/>
    <col min="14709" max="14709" width="2.6640625" style="13" customWidth="1"/>
    <col min="14710" max="14710" width="3" style="13" customWidth="1"/>
    <col min="14711" max="14713" width="13" style="13" hidden="1" customWidth="1"/>
    <col min="14714" max="14714" width="4.44140625" style="13" customWidth="1"/>
    <col min="14715" max="14715" width="13" style="13" hidden="1" customWidth="1"/>
    <col min="14716" max="14717" width="14.664062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109375" style="13" customWidth="1"/>
    <col min="14732" max="14732" width="23.44140625" style="13" customWidth="1"/>
    <col min="14733" max="14733" width="9.109375" style="13" customWidth="1"/>
    <col min="14734" max="14734" width="19.44140625" style="13" customWidth="1"/>
    <col min="14735" max="14735" width="42.6640625" style="13" customWidth="1"/>
    <col min="14736" max="14736" width="5.6640625" style="13" customWidth="1"/>
    <col min="14737" max="14737" width="31.44140625" style="13" customWidth="1"/>
    <col min="14738" max="14738" width="16.109375" style="13" customWidth="1"/>
    <col min="14739" max="14740" width="9.109375" style="13" customWidth="1"/>
    <col min="14741" max="14741" width="11.109375" style="13" customWidth="1"/>
    <col min="14742" max="14742" width="2.109375" style="13" customWidth="1"/>
    <col min="14743" max="14948" width="10.88671875" style="13" customWidth="1"/>
    <col min="14949" max="14949" width="12" style="13" customWidth="1"/>
    <col min="14950" max="14950" width="2.6640625" style="13" customWidth="1"/>
    <col min="14951" max="14952" width="6.44140625" style="13" customWidth="1"/>
    <col min="14953" max="14953" width="5.6640625" style="13" customWidth="1"/>
    <col min="14954" max="14954" width="6.44140625" style="13" customWidth="1"/>
    <col min="14955" max="14955" width="13.6640625" style="13" customWidth="1"/>
    <col min="14956" max="14957" width="9" style="13" customWidth="1"/>
    <col min="14958" max="14958" width="2.44140625" style="13" customWidth="1"/>
    <col min="14959" max="14959" width="8.6640625" style="13" customWidth="1"/>
    <col min="14960" max="14960" width="7.44140625" style="13" customWidth="1"/>
    <col min="14961" max="14963" width="3.6640625" style="13" customWidth="1"/>
    <col min="14964" max="14964" width="3.44140625" style="13" customWidth="1"/>
    <col min="14965" max="14965" width="2.6640625" style="13" customWidth="1"/>
    <col min="14966" max="14966" width="3" style="13" customWidth="1"/>
    <col min="14967" max="14969" width="13" style="13" hidden="1" customWidth="1"/>
    <col min="14970" max="14970" width="4.44140625" style="13" customWidth="1"/>
    <col min="14971" max="14971" width="13" style="13" hidden="1" customWidth="1"/>
    <col min="14972" max="14973" width="14.664062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109375" style="13" customWidth="1"/>
    <col min="14988" max="14988" width="23.44140625" style="13" customWidth="1"/>
    <col min="14989" max="14989" width="9.109375" style="13" customWidth="1"/>
    <col min="14990" max="14990" width="19.44140625" style="13" customWidth="1"/>
    <col min="14991" max="14991" width="42.6640625" style="13" customWidth="1"/>
    <col min="14992" max="14992" width="5.6640625" style="13" customWidth="1"/>
    <col min="14993" max="14993" width="31.44140625" style="13" customWidth="1"/>
    <col min="14994" max="14994" width="16.109375" style="13" customWidth="1"/>
    <col min="14995" max="14996" width="9.109375" style="13" customWidth="1"/>
    <col min="14997" max="14997" width="11.109375" style="13" customWidth="1"/>
    <col min="14998" max="14998" width="2.109375" style="13" customWidth="1"/>
    <col min="14999" max="15204" width="10.88671875" style="13" customWidth="1"/>
    <col min="15205" max="15205" width="12" style="13" customWidth="1"/>
    <col min="15206" max="15206" width="2.6640625" style="13" customWidth="1"/>
    <col min="15207" max="15208" width="6.44140625" style="13" customWidth="1"/>
    <col min="15209" max="15209" width="5.6640625" style="13" customWidth="1"/>
    <col min="15210" max="15210" width="6.44140625" style="13" customWidth="1"/>
    <col min="15211" max="15211" width="13.6640625" style="13" customWidth="1"/>
    <col min="15212" max="15213" width="9" style="13" customWidth="1"/>
    <col min="15214" max="15214" width="2.44140625" style="13" customWidth="1"/>
    <col min="15215" max="15215" width="8.6640625" style="13" customWidth="1"/>
    <col min="15216" max="15216" width="7.44140625" style="13" customWidth="1"/>
    <col min="15217" max="15219" width="3.6640625" style="13" customWidth="1"/>
    <col min="15220" max="15220" width="3.44140625" style="13" customWidth="1"/>
    <col min="15221" max="15221" width="2.6640625" style="13" customWidth="1"/>
    <col min="15222" max="15222" width="3" style="13" customWidth="1"/>
    <col min="15223" max="15225" width="13" style="13" hidden="1" customWidth="1"/>
    <col min="15226" max="15226" width="4.44140625" style="13" customWidth="1"/>
    <col min="15227" max="15227" width="13" style="13" hidden="1" customWidth="1"/>
    <col min="15228" max="15229" width="14.664062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109375" style="13" customWidth="1"/>
    <col min="15244" max="15244" width="23.44140625" style="13" customWidth="1"/>
    <col min="15245" max="15245" width="9.109375" style="13" customWidth="1"/>
    <col min="15246" max="15246" width="19.44140625" style="13" customWidth="1"/>
    <col min="15247" max="15247" width="42.6640625" style="13" customWidth="1"/>
    <col min="15248" max="15248" width="5.6640625" style="13" customWidth="1"/>
    <col min="15249" max="15249" width="31.44140625" style="13" customWidth="1"/>
    <col min="15250" max="15250" width="16.109375" style="13" customWidth="1"/>
    <col min="15251" max="15252" width="9.109375" style="13" customWidth="1"/>
    <col min="15253" max="15253" width="11.109375" style="13" customWidth="1"/>
    <col min="15254" max="15254" width="2.109375" style="13" customWidth="1"/>
    <col min="15255" max="15460" width="10.88671875" style="13" customWidth="1"/>
    <col min="15461" max="15461" width="12" style="13" customWidth="1"/>
    <col min="15462" max="15462" width="2.6640625" style="13" customWidth="1"/>
    <col min="15463" max="15464" width="6.44140625" style="13" customWidth="1"/>
    <col min="15465" max="15465" width="5.6640625" style="13" customWidth="1"/>
    <col min="15466" max="15466" width="6.44140625" style="13" customWidth="1"/>
    <col min="15467" max="15467" width="13.6640625" style="13" customWidth="1"/>
    <col min="15468" max="15469" width="9" style="13" customWidth="1"/>
    <col min="15470" max="15470" width="2.44140625" style="13" customWidth="1"/>
    <col min="15471" max="15471" width="8.6640625" style="13" customWidth="1"/>
    <col min="15472" max="15472" width="7.44140625" style="13" customWidth="1"/>
    <col min="15473" max="15475" width="3.6640625" style="13" customWidth="1"/>
    <col min="15476" max="15476" width="3.44140625" style="13" customWidth="1"/>
    <col min="15477" max="15477" width="2.6640625" style="13" customWidth="1"/>
    <col min="15478" max="15478" width="3" style="13" customWidth="1"/>
    <col min="15479" max="15481" width="13" style="13" hidden="1" customWidth="1"/>
    <col min="15482" max="15482" width="4.44140625" style="13" customWidth="1"/>
    <col min="15483" max="15483" width="13" style="13" hidden="1" customWidth="1"/>
    <col min="15484" max="15485" width="14.664062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109375" style="13" customWidth="1"/>
    <col min="15500" max="15500" width="23.44140625" style="13" customWidth="1"/>
    <col min="15501" max="15501" width="9.109375" style="13" customWidth="1"/>
    <col min="15502" max="15502" width="19.44140625" style="13" customWidth="1"/>
    <col min="15503" max="15503" width="42.6640625" style="13" customWidth="1"/>
    <col min="15504" max="15504" width="5.6640625" style="13" customWidth="1"/>
    <col min="15505" max="15505" width="31.44140625" style="13" customWidth="1"/>
    <col min="15506" max="15506" width="16.109375" style="13" customWidth="1"/>
    <col min="15507" max="15508" width="9.109375" style="13" customWidth="1"/>
    <col min="15509" max="15509" width="11.109375" style="13" customWidth="1"/>
    <col min="15510" max="15510" width="2.109375" style="13" customWidth="1"/>
    <col min="15511" max="15716" width="10.88671875" style="13" customWidth="1"/>
    <col min="15717" max="15717" width="12" style="13" customWidth="1"/>
    <col min="15718" max="15718" width="2.6640625" style="13" customWidth="1"/>
    <col min="15719" max="15720" width="6.44140625" style="13" customWidth="1"/>
    <col min="15721" max="15721" width="5.6640625" style="13" customWidth="1"/>
    <col min="15722" max="15722" width="6.44140625" style="13" customWidth="1"/>
    <col min="15723" max="15723" width="13.6640625" style="13" customWidth="1"/>
    <col min="15724" max="15725" width="9" style="13" customWidth="1"/>
    <col min="15726" max="15726" width="2.44140625" style="13" customWidth="1"/>
    <col min="15727" max="15727" width="8.6640625" style="13" customWidth="1"/>
    <col min="15728" max="15728" width="7.44140625" style="13" customWidth="1"/>
    <col min="15729" max="15731" width="3.6640625" style="13" customWidth="1"/>
    <col min="15732" max="15732" width="3.44140625" style="13" customWidth="1"/>
    <col min="15733" max="15733" width="2.6640625" style="13" customWidth="1"/>
    <col min="15734" max="15734" width="3" style="13" customWidth="1"/>
    <col min="15735" max="15737" width="13" style="13" hidden="1" customWidth="1"/>
    <col min="15738" max="15738" width="4.44140625" style="13" customWidth="1"/>
    <col min="15739" max="15739" width="13" style="13" hidden="1" customWidth="1"/>
    <col min="15740" max="15741" width="14.664062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109375" style="13" customWidth="1"/>
    <col min="15756" max="15756" width="23.44140625" style="13" customWidth="1"/>
    <col min="15757" max="15757" width="9.109375" style="13" customWidth="1"/>
    <col min="15758" max="15758" width="19.44140625" style="13" customWidth="1"/>
    <col min="15759" max="15759" width="42.6640625" style="13" customWidth="1"/>
    <col min="15760" max="15760" width="5.6640625" style="13" customWidth="1"/>
    <col min="15761" max="15761" width="31.44140625" style="13" customWidth="1"/>
    <col min="15762" max="15762" width="16.109375" style="13" customWidth="1"/>
    <col min="15763" max="15764" width="9.109375" style="13" customWidth="1"/>
    <col min="15765" max="15765" width="11.109375" style="13" customWidth="1"/>
    <col min="15766" max="15766" width="2.109375" style="13" customWidth="1"/>
    <col min="15767" max="15972" width="10.88671875" style="13" customWidth="1"/>
    <col min="15973" max="15973" width="12" style="13" customWidth="1"/>
    <col min="15974" max="15974" width="2.6640625" style="13" customWidth="1"/>
    <col min="15975" max="15976" width="6.44140625" style="13" customWidth="1"/>
    <col min="15977" max="15977" width="5.6640625" style="13" customWidth="1"/>
    <col min="15978" max="15978" width="6.44140625" style="13" customWidth="1"/>
    <col min="15979" max="15979" width="13.6640625" style="13" customWidth="1"/>
    <col min="15980" max="15981" width="9" style="13" customWidth="1"/>
    <col min="15982" max="15982" width="2.44140625" style="13" customWidth="1"/>
    <col min="15983" max="15983" width="8.6640625" style="13" customWidth="1"/>
    <col min="15984" max="15984" width="7.44140625" style="13" customWidth="1"/>
    <col min="15985" max="15987" width="3.6640625" style="13" customWidth="1"/>
    <col min="15988" max="15988" width="3.44140625" style="13" customWidth="1"/>
    <col min="15989" max="15989" width="2.6640625" style="13" customWidth="1"/>
    <col min="15990" max="15990" width="3" style="13" customWidth="1"/>
    <col min="15991" max="15993" width="13" style="13" hidden="1" customWidth="1"/>
    <col min="15994" max="15994" width="4.44140625" style="13" customWidth="1"/>
    <col min="15995" max="15995" width="13" style="13" hidden="1" customWidth="1"/>
    <col min="15996" max="15997" width="14.664062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109375" style="13" customWidth="1"/>
    <col min="16012" max="16012" width="23.44140625" style="13" customWidth="1"/>
    <col min="16013" max="16013" width="9.109375" style="13" customWidth="1"/>
    <col min="16014" max="16014" width="19.44140625" style="13" customWidth="1"/>
    <col min="16015" max="16015" width="42.6640625" style="13" customWidth="1"/>
    <col min="16016" max="16016" width="5.6640625" style="13" customWidth="1"/>
    <col min="16017" max="16017" width="31.44140625" style="13" customWidth="1"/>
    <col min="16018" max="16018" width="16.109375" style="13" customWidth="1"/>
    <col min="16019" max="16020" width="9.109375" style="13" customWidth="1"/>
    <col min="16021" max="16021" width="11.109375" style="13" customWidth="1"/>
    <col min="16022" max="16022" width="2.109375" style="13" customWidth="1"/>
    <col min="16023" max="16228" width="10.88671875" style="13" customWidth="1"/>
    <col min="16229" max="16229" width="12" style="13" customWidth="1"/>
    <col min="16230" max="16230" width="2.6640625" style="13" customWidth="1"/>
    <col min="16231" max="16232" width="6.44140625" style="13" customWidth="1"/>
    <col min="16233" max="16233" width="5.6640625" style="13" customWidth="1"/>
    <col min="16234" max="16234" width="6.44140625" style="13" customWidth="1"/>
    <col min="16235" max="16235" width="13.6640625" style="13" customWidth="1"/>
    <col min="16236" max="16237" width="9" style="13" customWidth="1"/>
    <col min="16238" max="16238" width="2.44140625" style="13" customWidth="1"/>
    <col min="16239" max="16239" width="8.6640625" style="13" customWidth="1"/>
    <col min="16240" max="16240" width="7.44140625" style="13" customWidth="1"/>
    <col min="16241" max="16243" width="3.6640625" style="13" customWidth="1"/>
    <col min="16244" max="16244" width="3.44140625" style="13" customWidth="1"/>
    <col min="16245" max="16245" width="2.6640625" style="13" customWidth="1"/>
    <col min="16246" max="16246" width="3" style="13" customWidth="1"/>
    <col min="16247" max="16249" width="13" style="13" hidden="1" customWidth="1"/>
    <col min="16250" max="16250" width="4.44140625" style="13" customWidth="1"/>
    <col min="16251" max="16251" width="13" style="13" hidden="1" customWidth="1"/>
    <col min="16252" max="16253" width="14.664062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109375" style="13" customWidth="1"/>
    <col min="16268" max="16268" width="23.44140625" style="13" customWidth="1"/>
    <col min="16269" max="16269" width="9.109375" style="13" customWidth="1"/>
    <col min="16270" max="16270" width="19.44140625" style="13" customWidth="1"/>
    <col min="16271" max="16271" width="42.6640625" style="13" customWidth="1"/>
    <col min="16272" max="16272" width="5.6640625" style="13" customWidth="1"/>
    <col min="16273" max="16273" width="31.44140625" style="13" customWidth="1"/>
    <col min="16274" max="16274" width="16.109375" style="13" customWidth="1"/>
    <col min="16275" max="16276" width="9.10937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0.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158"/>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9.7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158"/>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0.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158"/>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9.7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158"/>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27.75" customHeight="1">
      <c r="A5" s="7"/>
      <c r="B5" s="398" t="s">
        <v>52</v>
      </c>
      <c r="C5" s="399" t="s">
        <v>53</v>
      </c>
      <c r="D5" s="398" t="s">
        <v>85</v>
      </c>
      <c r="E5" s="715" t="s">
        <v>1286</v>
      </c>
      <c r="F5" s="641"/>
      <c r="G5" s="642"/>
      <c r="H5" s="400" t="s">
        <v>87</v>
      </c>
      <c r="I5" s="721" t="s">
        <v>1287</v>
      </c>
      <c r="J5" s="641"/>
      <c r="K5" s="641"/>
      <c r="L5" s="641"/>
      <c r="M5" s="641"/>
      <c r="N5" s="642"/>
      <c r="O5" s="712" t="s">
        <v>8</v>
      </c>
      <c r="P5" s="606"/>
      <c r="Q5" s="644">
        <v>46273</v>
      </c>
      <c r="R5" s="642"/>
      <c r="S5" s="49"/>
      <c r="T5" s="49"/>
      <c r="U5" s="716"/>
      <c r="V5" s="658"/>
      <c r="W5" s="710"/>
      <c r="X5" s="669"/>
      <c r="Y5" s="52"/>
      <c r="Z5" s="52"/>
      <c r="AA5" s="52"/>
      <c r="AB5" s="52"/>
      <c r="AC5" s="52"/>
      <c r="AD5" s="52"/>
      <c r="AE5" s="52"/>
      <c r="AF5" s="52"/>
      <c r="AG5" s="52"/>
      <c r="AH5" s="52"/>
      <c r="AI5" s="159"/>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159"/>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12.75" customHeight="1">
      <c r="A7" s="10">
        <f>COUNTA(C9:C100)</f>
        <v>6</v>
      </c>
      <c r="B7" s="648" t="s">
        <v>89</v>
      </c>
      <c r="C7" s="615"/>
      <c r="D7" s="615"/>
      <c r="E7" s="615"/>
      <c r="F7" s="615"/>
      <c r="G7" s="615"/>
      <c r="H7" s="615"/>
      <c r="I7" s="57"/>
      <c r="J7" s="71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160">
        <f>SUM(CS9:CS14)</f>
        <v>0.6</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s="81" customFormat="1" ht="69.75"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68" t="s">
        <v>122</v>
      </c>
      <c r="AD8" s="68" t="s">
        <v>123</v>
      </c>
      <c r="AE8" s="68" t="s">
        <v>124</v>
      </c>
      <c r="AF8" s="68" t="s">
        <v>125</v>
      </c>
      <c r="AG8" s="68" t="s">
        <v>126</v>
      </c>
      <c r="AH8" s="68" t="s">
        <v>127</v>
      </c>
      <c r="AI8" s="161" t="s">
        <v>128</v>
      </c>
      <c r="AJ8" s="68" t="s">
        <v>129</v>
      </c>
      <c r="AK8" s="68" t="s">
        <v>130</v>
      </c>
      <c r="AL8" s="68" t="s">
        <v>131</v>
      </c>
      <c r="AM8" s="405" t="s">
        <v>132</v>
      </c>
      <c r="AN8" s="405" t="s">
        <v>133</v>
      </c>
      <c r="AO8" s="70" t="s">
        <v>134</v>
      </c>
      <c r="AP8" s="70" t="s">
        <v>135</v>
      </c>
      <c r="AQ8" s="403" t="s">
        <v>136</v>
      </c>
      <c r="AR8" s="403" t="s">
        <v>137</v>
      </c>
      <c r="AS8" s="68" t="s">
        <v>138</v>
      </c>
      <c r="AT8" s="68" t="s">
        <v>139</v>
      </c>
      <c r="AU8" s="406" t="s">
        <v>140</v>
      </c>
      <c r="AV8" s="71" t="s">
        <v>141</v>
      </c>
      <c r="AW8" s="71" t="s">
        <v>142</v>
      </c>
      <c r="AX8" s="71" t="s">
        <v>143</v>
      </c>
      <c r="AY8" s="407" t="s">
        <v>144</v>
      </c>
      <c r="AZ8" s="407" t="s">
        <v>145</v>
      </c>
      <c r="BA8" s="72" t="s">
        <v>146</v>
      </c>
      <c r="BB8" s="72" t="s">
        <v>147</v>
      </c>
      <c r="BC8" s="408" t="s">
        <v>148</v>
      </c>
      <c r="BD8" s="408" t="s">
        <v>149</v>
      </c>
      <c r="BE8" s="73" t="s">
        <v>150</v>
      </c>
      <c r="BF8" s="73" t="s">
        <v>151</v>
      </c>
      <c r="BG8" s="409" t="s">
        <v>152</v>
      </c>
      <c r="BH8" s="409" t="s">
        <v>153</v>
      </c>
      <c r="BI8" s="74" t="s">
        <v>154</v>
      </c>
      <c r="BJ8" s="74" t="s">
        <v>155</v>
      </c>
      <c r="BK8" s="410" t="s">
        <v>156</v>
      </c>
      <c r="BL8" s="410" t="s">
        <v>157</v>
      </c>
      <c r="BM8" s="75" t="s">
        <v>158</v>
      </c>
      <c r="BN8" s="75" t="s">
        <v>159</v>
      </c>
      <c r="BO8" s="406" t="s">
        <v>595</v>
      </c>
      <c r="BP8" s="406" t="s">
        <v>161</v>
      </c>
      <c r="BQ8" s="71" t="s">
        <v>162</v>
      </c>
      <c r="BR8" s="71" t="s">
        <v>163</v>
      </c>
      <c r="BS8" s="407" t="s">
        <v>160</v>
      </c>
      <c r="BT8" s="407" t="s">
        <v>164</v>
      </c>
      <c r="BU8" s="72" t="s">
        <v>165</v>
      </c>
      <c r="BV8" s="72" t="s">
        <v>166</v>
      </c>
      <c r="BW8" s="408" t="s">
        <v>167</v>
      </c>
      <c r="BX8" s="408" t="s">
        <v>168</v>
      </c>
      <c r="BY8" s="73" t="s">
        <v>169</v>
      </c>
      <c r="BZ8" s="73" t="s">
        <v>170</v>
      </c>
      <c r="CA8" s="409" t="s">
        <v>171</v>
      </c>
      <c r="CB8" s="409" t="s">
        <v>172</v>
      </c>
      <c r="CC8" s="74" t="s">
        <v>173</v>
      </c>
      <c r="CD8" s="74" t="s">
        <v>174</v>
      </c>
      <c r="CE8" s="410" t="s">
        <v>175</v>
      </c>
      <c r="CF8" s="410" t="s">
        <v>176</v>
      </c>
      <c r="CG8" s="75" t="s">
        <v>177</v>
      </c>
      <c r="CH8" s="75" t="s">
        <v>178</v>
      </c>
      <c r="CI8" s="75"/>
      <c r="CJ8" s="75"/>
      <c r="CK8" s="75"/>
      <c r="CL8" s="68" t="s">
        <v>179</v>
      </c>
      <c r="CM8" s="68" t="s">
        <v>180</v>
      </c>
      <c r="CN8" s="68" t="s">
        <v>181</v>
      </c>
      <c r="CO8" s="68" t="s">
        <v>182</v>
      </c>
      <c r="CP8" s="68" t="s">
        <v>183</v>
      </c>
      <c r="CQ8" s="68" t="s">
        <v>184</v>
      </c>
      <c r="CR8" s="76" t="s">
        <v>185</v>
      </c>
      <c r="CS8" s="76" t="s">
        <v>186</v>
      </c>
      <c r="CT8" s="76"/>
      <c r="CU8" s="68" t="s">
        <v>187</v>
      </c>
      <c r="CV8" s="68"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79"/>
      <c r="GK8" s="80"/>
    </row>
    <row r="9" spans="1:193 1680:1680" s="17" customFormat="1" ht="126" customHeight="1">
      <c r="A9" s="427">
        <v>1</v>
      </c>
      <c r="B9" s="82" t="s">
        <v>1288</v>
      </c>
      <c r="C9" s="4" t="s">
        <v>1289</v>
      </c>
      <c r="D9" s="86" t="s">
        <v>280</v>
      </c>
      <c r="E9" s="91" t="s">
        <v>281</v>
      </c>
      <c r="F9" s="47" t="s">
        <v>318</v>
      </c>
      <c r="G9" s="84" t="s">
        <v>342</v>
      </c>
      <c r="H9" s="84" t="s">
        <v>438</v>
      </c>
      <c r="I9" s="86" t="s">
        <v>285</v>
      </c>
      <c r="J9" s="86" t="s">
        <v>69</v>
      </c>
      <c r="K9" s="86" t="s">
        <v>286</v>
      </c>
      <c r="L9" s="86" t="s">
        <v>69</v>
      </c>
      <c r="M9" s="86" t="s">
        <v>69</v>
      </c>
      <c r="N9" s="86" t="s">
        <v>69</v>
      </c>
      <c r="O9" s="86" t="s">
        <v>69</v>
      </c>
      <c r="P9" s="86" t="s">
        <v>69</v>
      </c>
      <c r="Q9" s="86" t="s">
        <v>69</v>
      </c>
      <c r="R9" s="86" t="s">
        <v>69</v>
      </c>
      <c r="S9" s="86" t="s">
        <v>69</v>
      </c>
      <c r="T9" s="86" t="s">
        <v>69</v>
      </c>
      <c r="U9" s="86" t="s">
        <v>69</v>
      </c>
      <c r="V9" s="86" t="s">
        <v>69</v>
      </c>
      <c r="W9" s="86" t="s">
        <v>69</v>
      </c>
      <c r="X9" s="86" t="s">
        <v>69</v>
      </c>
      <c r="Y9" s="86" t="s">
        <v>286</v>
      </c>
      <c r="Z9" s="86" t="s">
        <v>69</v>
      </c>
      <c r="AA9" s="86" t="s">
        <v>286</v>
      </c>
      <c r="AB9" s="86" t="s">
        <v>286</v>
      </c>
      <c r="AC9" s="88" t="str">
        <f t="shared" ref="AC9:AC14" si="0">I9</f>
        <v>3 - Media</v>
      </c>
      <c r="AD9" s="89">
        <f t="shared" ref="AD9:AD14" si="1">IF(AC9="1 - Muy Baja",0.2,IF(AC9="2 - Baja",0.4,IF(AC9="3 - Media",0.6,IF(AC9="4 - Alta",0.8,""))))</f>
        <v>0.6</v>
      </c>
      <c r="AE9" s="88" t="str">
        <f>IF(AF9&lt;=20%,"1 - Muy Baja",
   IF(A1&lt;=40%,"2 - Baja",
      IF(A1&lt;=60%,"3 - Media",
         IF(A1&lt;=80%,"4 - Alta","Fuera de rango")
      )
   )
)</f>
        <v>2 - Baja</v>
      </c>
      <c r="AF9" s="89">
        <f t="shared" ref="AF9:AF14" si="2">COUNTIF(J9:AB9,"SI")/COUNTA(J9:AB9)</f>
        <v>0.78947368421052633</v>
      </c>
      <c r="AG9" s="82" t="str">
        <f t="shared" ref="AG9:AG14" si="3">_xlfn.LET(_xlpm.P,IF(AD9&lt;=20%,1,IF(AD9&lt;=40%,2,IF(AD9&lt;=60%,3,IF(AD9&lt;=80%,4,5)))),_xlpm.I,IF(AF9&lt;=20%,1,IF(AF9&lt;=40%,2,IF(AF9&lt;=60%,3,IF(AF9&lt;=80%,4,5)))),_xlpm.S,_xlpm.P*_xlpm.I,CHOOSE(1+(_xlpm.S&gt;4)+(_xlpm.S&gt;9)+(_xlpm.S&gt;16), "BAJO", "MODERADO", "ALTO", "EXTREMO"))</f>
        <v>ALTO</v>
      </c>
      <c r="AH9" s="89">
        <f t="shared" ref="AH9:AH14" si="4">AD9*AF9</f>
        <v>0.47368421052631576</v>
      </c>
      <c r="AI9" s="95" t="s">
        <v>1290</v>
      </c>
      <c r="AJ9" s="91" t="s">
        <v>1291</v>
      </c>
      <c r="AK9" s="84" t="s">
        <v>1292</v>
      </c>
      <c r="AL9" s="91" t="s">
        <v>1293</v>
      </c>
      <c r="AM9" s="47" t="s">
        <v>291</v>
      </c>
      <c r="AN9" s="91" t="s">
        <v>295</v>
      </c>
      <c r="AO9" s="91" t="s">
        <v>293</v>
      </c>
      <c r="AP9" s="47" t="s">
        <v>294</v>
      </c>
      <c r="AQ9" s="389" t="s">
        <v>291</v>
      </c>
      <c r="AR9" s="244" t="s">
        <v>295</v>
      </c>
      <c r="AS9" s="244" t="s">
        <v>293</v>
      </c>
      <c r="AT9" s="389" t="s">
        <v>294</v>
      </c>
      <c r="AU9" s="389" t="s">
        <v>291</v>
      </c>
      <c r="AV9" s="244" t="s">
        <v>292</v>
      </c>
      <c r="AW9" s="244" t="s">
        <v>340</v>
      </c>
      <c r="AX9" s="389" t="s">
        <v>297</v>
      </c>
      <c r="AY9" s="47" t="s">
        <v>291</v>
      </c>
      <c r="AZ9" s="91" t="s">
        <v>295</v>
      </c>
      <c r="BA9" s="91" t="s">
        <v>293</v>
      </c>
      <c r="BB9" s="47" t="s">
        <v>294</v>
      </c>
      <c r="BC9" s="47" t="s">
        <v>291</v>
      </c>
      <c r="BD9" s="91" t="s">
        <v>295</v>
      </c>
      <c r="BE9" s="91" t="s">
        <v>293</v>
      </c>
      <c r="BF9" s="47" t="s">
        <v>294</v>
      </c>
      <c r="BG9" s="47" t="s">
        <v>291</v>
      </c>
      <c r="BH9" s="91" t="s">
        <v>295</v>
      </c>
      <c r="BI9" s="91" t="s">
        <v>293</v>
      </c>
      <c r="BJ9" s="47" t="s">
        <v>294</v>
      </c>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
        <v>298</v>
      </c>
      <c r="CM9" s="93">
        <f t="shared" ref="CM9:CM14" si="5">AD9*(1-(IF(AN9="Automático",0.25,0.15)+IF(AO9="Preventivo",0.25,IF(AO9="Detectivo",0.15,0.1))))</f>
        <v>0.3</v>
      </c>
      <c r="CN9" s="92" t="s">
        <v>316</v>
      </c>
      <c r="CO9" s="93">
        <f t="shared" ref="CO9:CO14" si="6">AF9*(1-(IF(AN9="Automático",0.25,0.15)+IF(AO9="Preventivo",0.25,IF(AO9="Detectivo",0.15,0.1))))</f>
        <v>0.39473684210526316</v>
      </c>
      <c r="CP9" s="94" t="str">
        <f>IF(CQ9&lt;=20%,"BAJO",
   IF(CQ9&lt;=40%,"MODERADO",
      IF(CQ9&lt;=60%,"ALTO",
         "EXTREMO"
      )
   )
)</f>
        <v>BAJO</v>
      </c>
      <c r="CQ9" s="89">
        <f t="shared" ref="CQ9:CQ14" si="7">CM9*CO9</f>
        <v>0.11842105263157894</v>
      </c>
      <c r="CR9" s="95" t="s">
        <v>300</v>
      </c>
      <c r="CS9" s="94">
        <f t="shared" ref="CS9:CS14" si="8">IF(CP9="BAJO",0.1,IF(CP9="MODERADO",3,5))</f>
        <v>0.1</v>
      </c>
      <c r="CT9" s="47"/>
      <c r="CU9" s="47" t="s">
        <v>1294</v>
      </c>
      <c r="CV9" s="4" t="s">
        <v>1295</v>
      </c>
      <c r="CW9" s="96"/>
      <c r="CX9" s="97">
        <f t="shared" ref="CX9:CX14" si="9">COUNTIF(J9:AB9,"SI")</f>
        <v>15</v>
      </c>
      <c r="CY9" s="98">
        <f t="shared" ref="CY9:CY14" si="10">IF(CX9&lt;6,3,IF(CX9&gt;11,5,4))</f>
        <v>5</v>
      </c>
      <c r="CZ9" s="97" t="str">
        <f t="shared" ref="CZ9:CZ14" si="11">IF(CX9&lt;6,"Moderado",IF(CX9&gt;11,"Catastrófico","Mayor"))</f>
        <v>Catastrófico</v>
      </c>
      <c r="DA9" s="99">
        <f t="shared" ref="DA9:DA14" si="12">IF(CY9=3,0.6,IF(CY9=4,0.8,1))</f>
        <v>1</v>
      </c>
      <c r="DB9" s="100">
        <f t="shared" ref="DB9:DB14" si="13">IF(AN9="",0,IF(AN9="Automático",0.25,IF(AN9="Manual",0.15,0)))</f>
        <v>0.25</v>
      </c>
      <c r="DC9" s="100">
        <f t="shared" ref="DC9:DC14" si="14">IF(AI9="",0,IF(AO9="Preventivo",0.25,IF(AO9="Detectivo",0.15,IF(AO9="Correctivo",0.1,0))))</f>
        <v>0.25</v>
      </c>
      <c r="DD9" s="97">
        <f t="shared" ref="DD9:DD14" si="15">IF(OR(AN9=0,AO9=0),0,DB9+DC9)</f>
        <v>0.5</v>
      </c>
      <c r="DE9" s="428">
        <f t="shared" ref="DE9:DE14" si="16">IF(DF9&gt;0.8,5,IF(DF9&gt;0.6,4,IF(DF9&gt;0.4,3,IF(DF9&gt;0.2,2,1))))</f>
        <v>2</v>
      </c>
      <c r="DF9" s="429">
        <f t="shared" ref="DF9:DF14" si="17">IF(OR(AP9="Ambos",AP9="Probabilidad"),$AD9-($AD9*$DD9),$AD9)</f>
        <v>0.3</v>
      </c>
      <c r="DG9" s="428">
        <f t="shared" ref="DG9:DG14" si="18">IF(DI9&gt;0.8,5,IF(DI9&gt;0.6,4,3))</f>
        <v>5</v>
      </c>
      <c r="DH9" s="428"/>
      <c r="DI9" s="429">
        <f t="shared" ref="DI9:DI14" si="19">IF(OR(AP9="Ambos",AP9="Impacto"),$DA9-($DA9*$DD9),$DA9)</f>
        <v>1</v>
      </c>
      <c r="DJ9" s="100">
        <f t="shared" ref="DJ9:DJ14" si="20">IF(AR9="",0,IF(AR9="Automático",0.25,IF(AR9="Manual",0.15,0)))</f>
        <v>0.25</v>
      </c>
      <c r="DK9" s="100">
        <f t="shared" ref="DK9:DK14" si="21">IF(AS9="",0,IF(AS9="Preventivo",0.25,IF(AS9="Detectivo",0.15,IF(AS9="Correctivo",0.1,0))))</f>
        <v>0.25</v>
      </c>
      <c r="DL9" s="97">
        <f t="shared" ref="DL9:DL14" si="22">IF(OR(AR9=0,AS9=0),0,DJ9+DK9)</f>
        <v>0.5</v>
      </c>
      <c r="DM9" s="428">
        <f t="shared" ref="DM9:DM14" si="23">IF(DN9&gt;0.8,5,IF(DN9&gt;0.6,4,IF(DN9&gt;0.4,3,IF(DN9&gt;0.2,2,1))))</f>
        <v>1</v>
      </c>
      <c r="DN9" s="429">
        <f t="shared" ref="DN9:DN14" si="24">IF(OR(AT9="Ambos",AT9="Probabilidad"),DF9-(DF9*$DL9),DF9)</f>
        <v>0.15</v>
      </c>
      <c r="DO9" s="428">
        <f t="shared" ref="DO9:DO14" si="25">IF(DP9&gt;0.8,5,IF(DP9&gt;0.6,4,3))</f>
        <v>5</v>
      </c>
      <c r="DP9" s="429">
        <f t="shared" ref="DP9:DP14" si="26">IF(OR(AT9="Ambos",AT9="Impacto"),$DI9-($DI9*$DL9),$DI9)</f>
        <v>1</v>
      </c>
      <c r="DQ9" s="100">
        <f t="shared" ref="DQ9:DQ14" si="27">IF(AV9="",0,IF(AV9="Automático",0.25,IF(AV9="Manual",0.15,0)))</f>
        <v>0.15</v>
      </c>
      <c r="DR9" s="100">
        <f t="shared" ref="DR9:DR14" si="28">IF(AW9="",0,IF(AW9="Preventivo",0.25,IF(AW9="Detectivo",0.15,IF(AW9="Correctivo",0.1,0))))</f>
        <v>0.15</v>
      </c>
      <c r="DS9" s="97">
        <f t="shared" ref="DS9:DS14" si="29">IF(OR(AV9=0,AW9=0),0,DQ9+DR9)</f>
        <v>0.3</v>
      </c>
      <c r="DT9" s="428">
        <f t="shared" ref="DT9:DT14" si="30">IF(DU9&gt;0.8,5,IF(DU9&gt;0.6,4,IF(DU9&gt;0.4,3,IF(DU9&gt;0.2,2,1))))</f>
        <v>1</v>
      </c>
      <c r="DU9" s="429">
        <f t="shared" ref="DU9:DU14" si="31">IF(OR(AX9="Ambos",AX9="Probabilidad"),DN9-(DN9*$DS9),DN9)</f>
        <v>0.15</v>
      </c>
      <c r="DV9" s="428">
        <f t="shared" ref="DV9:DV14" si="32">IF(DW9&gt;0.8,5,IF(DW9&gt;0.6,4,3))</f>
        <v>4</v>
      </c>
      <c r="DW9" s="429">
        <f t="shared" ref="DW9:DW14" si="33">IF(OR(AX9="Ambos",AX9="Impacto"),$DP9-($DP9*$DS9),$DP9)</f>
        <v>0.7</v>
      </c>
      <c r="DX9" s="100">
        <f t="shared" ref="DX9:DX14" si="34">IF(AZ9="",0,IF(AZ9="Automático",0.25,IF(AZ9="Manual",0.15,0)))</f>
        <v>0.25</v>
      </c>
      <c r="DY9" s="100">
        <f t="shared" ref="DY9:DY14" si="35">IF(BA9="",0,IF(BA9="Preventivo",0.25,IF(BA9="Detectivo",0.15,IF(BA10="Correctivo",0.1,0))))</f>
        <v>0.25</v>
      </c>
      <c r="DZ9" s="97">
        <f t="shared" ref="DZ9:DZ14" si="36">IF(OR(AZ9=0,BA9=0),0,DX9+DY9)</f>
        <v>0.5</v>
      </c>
      <c r="EA9" s="428">
        <f t="shared" ref="EA9:EA14" si="37">IF(EB9&gt;0.8,5,IF(EB9&gt;0.6,4,IF(EB9&gt;0.4,3,IF(EB9&gt;0.2,2,1))))</f>
        <v>1</v>
      </c>
      <c r="EB9" s="429">
        <f t="shared" ref="EB9:EB14" si="38">IF(OR(BB9="Ambos",BB9="Probabilidad"),DU9-(DU9*$DZ9),DU9)</f>
        <v>7.4999999999999997E-2</v>
      </c>
      <c r="EC9" s="428">
        <f t="shared" ref="EC9:EC14" si="39">IF(ED9&gt;0.8,5,IF(ED9&gt;0.6,4,3))</f>
        <v>4</v>
      </c>
      <c r="ED9" s="429">
        <f t="shared" ref="ED9:ED14" si="40">IF(OR(BB9="Ambos",BB9="Impacto"),$DW9-($DW9*$DZ9),$DW9)</f>
        <v>0.7</v>
      </c>
      <c r="EE9" s="100">
        <f t="shared" ref="EE9:EE14" si="41">IF(BD9="",0,IF(BD9="Automático",0.25,IF(BD9="Manual",0.15,0)))</f>
        <v>0.25</v>
      </c>
      <c r="EF9" s="100">
        <f t="shared" ref="EF9:EF14" si="42">IF(BE9="",0,IF(BE9="Preventivo",0.25,IF(BE9="Detectivo",0.15,IF(BE9="Correctivo",0.1,0))))</f>
        <v>0.25</v>
      </c>
      <c r="EG9" s="97">
        <f t="shared" ref="EG9:EG14" si="43">IF(OR(BD9=0,BE9=0),0,EE9+EF9)</f>
        <v>0.5</v>
      </c>
      <c r="EH9" s="428">
        <f t="shared" ref="EH9:EH14" si="44">IF(EI9&gt;0.8,5,IF(EI9&gt;0.6,4,IF(EI9&gt;0.4,3,IF(EI9&gt;0.2,2,1))))</f>
        <v>1</v>
      </c>
      <c r="EI9" s="429">
        <f t="shared" ref="EI9:EI14" si="45">IF(OR(BF9="Ambos",BF9="Probabilidad"),EB9-(EB9*$EG9),EB9)</f>
        <v>3.7499999999999999E-2</v>
      </c>
      <c r="EJ9" s="428">
        <f t="shared" ref="EJ9:EJ14" si="46">IF(EK9&gt;0.8,5,IF(EK9&gt;0.6,4,3))</f>
        <v>4</v>
      </c>
      <c r="EK9" s="429">
        <f t="shared" ref="EK9:EK14" si="47">IF(OR(BF9="Ambos",BF9="Impacto"),$ED9-($ED9*$EG9),$ED9)</f>
        <v>0.7</v>
      </c>
      <c r="EL9" s="100">
        <f t="shared" ref="EL9:EL14" si="48">IF(BH9="",0,IF(BH9="Automático",0.25,IF(BH9="Manual",0.15,0)))</f>
        <v>0.25</v>
      </c>
      <c r="EM9" s="100">
        <f t="shared" ref="EM9:EM14" si="49">IF(BI9="",0,IF(BI9="Preventivo",0.25,IF(BI9="Detectivo",0.15,IF(BI9="Correctivo",0.1,0))))</f>
        <v>0.25</v>
      </c>
      <c r="EN9" s="97">
        <f t="shared" ref="EN9:EN14" si="50">IF(OR(BH9=0,BI9=0),0,EL9+EM9)</f>
        <v>0.5</v>
      </c>
      <c r="EO9" s="428">
        <f t="shared" ref="EO9:EO14" si="51">IF(EP9&gt;0.8,5,IF(EP9&gt;0.6,4,IF(EP9&gt;0.4,3,IF(EP9&gt;0.2,2,1))))</f>
        <v>1</v>
      </c>
      <c r="EP9" s="429">
        <f t="shared" ref="EP9:EP14" si="52">IF(OR(BF9="Ambos",BF9="Probabilidad"),EI9-(EI9*$EN9),EI9)</f>
        <v>1.8749999999999999E-2</v>
      </c>
      <c r="EQ9" s="428">
        <f t="shared" ref="EQ9:EQ14" si="53">IF(ER9&gt;0.8,5,IF(ER9&gt;0.6,4,3))</f>
        <v>4</v>
      </c>
      <c r="ER9" s="429">
        <f t="shared" ref="ER9:ER14" si="54">IF(OR(BJ9="Ambos",BJ9="Impacto"),$EK9-($EK9*$EN9),$EK9)</f>
        <v>0.7</v>
      </c>
      <c r="ES9" s="100">
        <f t="shared" ref="ES9:ES14" si="55">IF(BL9="",0,IF(BL9="Automático",0.25,IF(BL9="Manual",0.15,0)))</f>
        <v>0</v>
      </c>
      <c r="ET9" s="100">
        <f t="shared" ref="ET9:ET14" si="56">IF(BM9="",0,IF(BM9="Preventivo",0.25,IF(BM9="Detectivo",0.15,IF(BM9="Correctivo",0.1,0))))</f>
        <v>0</v>
      </c>
      <c r="EU9" s="97">
        <f t="shared" ref="EU9:EU14" si="57">IF(OR(BL9=0,BM9=0),0,ES9+ET9)</f>
        <v>0</v>
      </c>
      <c r="EV9" s="428">
        <f t="shared" ref="EV9:EV14" si="58">IF(EW9&gt;0.8,5,IF(EW9&gt;0.6,4,IF(EW9&gt;0.4,3,IF(EW9&gt;0.2,2,1))))</f>
        <v>1</v>
      </c>
      <c r="EW9" s="429">
        <f t="shared" ref="EW9:EW14" si="59">IF(OR(BP9="Ambos",BP9="Probabilidad"),EP9-(EP9*$EU9),EP9)</f>
        <v>1.8749999999999999E-2</v>
      </c>
      <c r="EX9" s="428">
        <f t="shared" ref="EX9:EX14" si="60">IF(EY9&gt;0.8,5,IF(EY9&gt;0.6,4,3))</f>
        <v>4</v>
      </c>
      <c r="EY9" s="429">
        <f t="shared" ref="EY9:EY14" si="61">IF(OR(BN9="Ambos",BN9="Impacto"),$ER9-($ER9*$EU9),$ER9)</f>
        <v>0.7</v>
      </c>
      <c r="EZ9" s="100">
        <f t="shared" ref="EZ9:EZ14" si="62">IF(BP9="",0,IF(BP9="Automático",0.25,IF(BP9="Manual",0.15,0)))</f>
        <v>0</v>
      </c>
      <c r="FA9" s="100">
        <f t="shared" ref="FA9:FA14" si="63">IF(BQ9="",0,IF(BQ9="Preventivo",0.25,IF(BQ9="Detectivo",0.15,IF(BQ9="Correctivo",0.1,0))))</f>
        <v>0</v>
      </c>
      <c r="FB9" s="97">
        <f t="shared" ref="FB9:FB14" si="64">IF(OR(BP9=0,BQ9=0),0,EZ9+FA9)</f>
        <v>0</v>
      </c>
      <c r="FC9" s="428">
        <f t="shared" ref="FC9:FC14" si="65">IF(FD9&gt;0.8,5,IF(FD9&gt;0.6,4,IF(FD9&gt;0.4,3,IF(FD9&gt;0.2,2,1))))</f>
        <v>1</v>
      </c>
      <c r="FD9" s="429">
        <f t="shared" ref="FD9:FD14" si="66">IF(OR(BR9="Ambos",BR9="Probabilidad"),EW9-(EW9*$FB9),EW9)</f>
        <v>1.8749999999999999E-2</v>
      </c>
      <c r="FE9" s="428">
        <f t="shared" ref="FE9:FE14" si="67">IF(FF9&gt;0.8,5,IF(FF9&gt;0.6,4,3))</f>
        <v>4</v>
      </c>
      <c r="FF9" s="429">
        <f t="shared" ref="FF9:FF14" si="68">IF(OR(BR9="Ambos",BR9="Impacto"),$EY9-($EY9*$FB9),$EY9)</f>
        <v>0.7</v>
      </c>
      <c r="FG9" s="100">
        <f t="shared" ref="FG9:FG14" si="69">IF(BT9="",0,IF(BT9="Automático",0.25,IF(BT9="Manual",0.15,0)))</f>
        <v>0</v>
      </c>
      <c r="FH9" s="100">
        <f t="shared" ref="FH9:FH14" si="70">IF(BU9="",0,IF(BU9="Preventivo",0.25,IF(BU9="Detectivo",0.15,IF(BU9="Correctivo",0.1,0))))</f>
        <v>0</v>
      </c>
      <c r="FI9" s="97">
        <f t="shared" ref="FI9:FI14" si="71">IF(OR(BT9=0,BU9=0),0,FG9+FH9)</f>
        <v>0</v>
      </c>
      <c r="FJ9" s="428">
        <f t="shared" ref="FJ9:FJ14" si="72">IF(FK9&gt;0.8,5,IF(FK9&gt;0.6,4,IF(FK9&gt;0.4,3,IF(FK9&gt;0.2,2,1))))</f>
        <v>1</v>
      </c>
      <c r="FK9" s="429">
        <f t="shared" ref="FK9:FK14" si="73">IF(OR(BV9="Ambos",BV9="Probabilidad"),FD9-(FD9*$FI9),FD9)</f>
        <v>1.8749999999999999E-2</v>
      </c>
      <c r="FL9" s="428">
        <f t="shared" ref="FL9:FL14" si="74">IF(FM9&gt;0.8,5,IF(FM9&gt;0.6,4,3))</f>
        <v>4</v>
      </c>
      <c r="FM9" s="429">
        <f t="shared" ref="FM9:FM14" si="75">IF(OR(BV9="Ambos",BV9="Impacto"),$FF9-($FF9*$FI9),$FF9)</f>
        <v>0.7</v>
      </c>
      <c r="FN9" s="100">
        <f t="shared" ref="FN9:FN14" si="76">IF(BX9="",0,IF(BX9="Automático",0.25,IF(BX9="Manual",0.15,0)))</f>
        <v>0</v>
      </c>
      <c r="FO9" s="100">
        <f t="shared" ref="FO9:FO14" si="77">IF(BY9="",0,IF(BY9="Preventivo",0.25,IF(BY9="Detectivo",0.15,IF(BY9="Correctivo",0.1,0))))</f>
        <v>0</v>
      </c>
      <c r="FP9" s="97">
        <f t="shared" ref="FP9:FP14" si="78">IF(OR(BX9=0,BY9=0),0,FN9+FO9)</f>
        <v>0</v>
      </c>
      <c r="FQ9" s="428">
        <f t="shared" ref="FQ9:FQ14" si="79">IF(FR9&gt;0.8,5,IF(FR9&gt;0.6,4,IF(FR9&gt;0.4,3,IF(FR9&gt;0.2,2,1))))</f>
        <v>1</v>
      </c>
      <c r="FR9" s="429">
        <f t="shared" ref="FR9:FR14" si="80">IF(OR(BZ9="Ambos",BZ9="Probabilidad"),FK9-(FK9*$FP9),FK9)</f>
        <v>1.8749999999999999E-2</v>
      </c>
      <c r="FS9" s="428">
        <f t="shared" ref="FS9:FS14" si="81">IF(FT9&gt;0.8,5,IF(FT9&gt;0.6,4,3))</f>
        <v>4</v>
      </c>
      <c r="FT9" s="429">
        <f t="shared" ref="FT9:FT14" si="82">IF(OR(BZ9="Ambos",BZ9="Impacto"),$FM9-($FM9*$FP9),$FM9)</f>
        <v>0.7</v>
      </c>
      <c r="FU9" s="100">
        <f t="shared" ref="FU9:FU14" si="83">IF(CB9="",0,IF(CB9="Automático",0.25,IF(CB9="Manual",0.15,0)))</f>
        <v>0</v>
      </c>
      <c r="FV9" s="100">
        <f t="shared" ref="FV9:FV14" si="84">IF(CC9="",0,IF(CC9="Preventivo",0.25,IF(CC9="Detectivo",0.15,IF(CC9="Correctivo",0.1,0))))</f>
        <v>0</v>
      </c>
      <c r="FW9" s="97">
        <f t="shared" ref="FW9:FW14" si="85">IF(OR(CB9=0,CC9=0),0,FU9+FV9)</f>
        <v>0</v>
      </c>
      <c r="FX9" s="428">
        <f t="shared" ref="FX9:FX14" si="86">IF(FY9&gt;0.8,5,IF(FY9&gt;0.6,4,IF(FY9&gt;0.4,3,IF(FY9&gt;0.2,2,1))))</f>
        <v>1</v>
      </c>
      <c r="FY9" s="429">
        <f t="shared" ref="FY9:FY14" si="87">IF(OR(CD9="Ambos",CD9="Probabilidad"),FR9-(FR9*$FW9),FR9)</f>
        <v>1.8749999999999999E-2</v>
      </c>
      <c r="FZ9" s="428">
        <f t="shared" ref="FZ9:FZ14" si="88">IF(GA9&gt;0.8,5,IF(GA9&gt;0.6,4,3))</f>
        <v>4</v>
      </c>
      <c r="GA9" s="429">
        <f t="shared" ref="GA9:GA14" si="89">IF(OR(CD9="Ambos",CD9="Impacto"),$FT9-($FT9*$FW9),$FT9)</f>
        <v>0.7</v>
      </c>
      <c r="GB9" s="100">
        <f t="shared" ref="GB9:GB14" si="90">IF(CF9="",0,IF(CF9="Automático",0.25,IF(CF9="Manual",0.15,0)))</f>
        <v>0</v>
      </c>
      <c r="GC9" s="100">
        <f t="shared" ref="GC9:GC14" si="91">IF(CG9="",0,IF(CG9="Preventivo",0.25,IF(CG9="Detectivo",0.15,IF(CG9="Correctivo",0.1,0))))</f>
        <v>0</v>
      </c>
      <c r="GD9" s="97">
        <f t="shared" ref="GD9:GD14" si="92">IF(OR(CF9=0,CG9=0),0,GB9+GC9)</f>
        <v>0</v>
      </c>
      <c r="GE9" s="428">
        <f t="shared" ref="GE9:GE14" si="93">IF(GF9&gt;0.8,5,IF(GF9&gt;0.6,4,IF(GF9&gt;0.4,3,IF(GF9&gt;0.2,2,1))))</f>
        <v>1</v>
      </c>
      <c r="GF9" s="429">
        <f t="shared" ref="GF9:GF14" si="94">IF(OR(CH9="Ambos",CH9="Probabilidad"),FY9-(FY9*$GD9),FY9)</f>
        <v>1.8749999999999999E-2</v>
      </c>
      <c r="GG9" s="428">
        <f t="shared" ref="GG9:GG14" si="95">IF(GH9&gt;0.8,5,IF(GH9&gt;0.6,4,3))</f>
        <v>4</v>
      </c>
      <c r="GH9" s="429">
        <f t="shared" ref="GH9:GH14" si="96">IF(OR(CH9="Ambos",CH9="Impacto"),$GA9-($GA9*$GD9),$GA9)</f>
        <v>0.7</v>
      </c>
      <c r="GI9" s="429">
        <f t="shared" ref="GI9:GI14" si="97">IF(GH9&lt;0.6,0.6,GH9)</f>
        <v>0.7</v>
      </c>
      <c r="GJ9" s="549"/>
      <c r="GK9" s="550"/>
    </row>
    <row r="10" spans="1:193 1680:1680" ht="94.5" customHeight="1">
      <c r="A10" s="427">
        <v>2</v>
      </c>
      <c r="B10" s="82" t="s">
        <v>1288</v>
      </c>
      <c r="C10" s="4" t="s">
        <v>1296</v>
      </c>
      <c r="D10" s="86" t="s">
        <v>304</v>
      </c>
      <c r="E10" s="91" t="s">
        <v>281</v>
      </c>
      <c r="F10" s="47" t="s">
        <v>1297</v>
      </c>
      <c r="G10" s="84" t="s">
        <v>342</v>
      </c>
      <c r="H10" s="84" t="s">
        <v>438</v>
      </c>
      <c r="I10" s="86" t="s">
        <v>285</v>
      </c>
      <c r="J10" s="87" t="s">
        <v>69</v>
      </c>
      <c r="K10" s="86" t="s">
        <v>286</v>
      </c>
      <c r="L10" s="86" t="s">
        <v>69</v>
      </c>
      <c r="M10" s="86" t="s">
        <v>69</v>
      </c>
      <c r="N10" s="86" t="s">
        <v>69</v>
      </c>
      <c r="O10" s="86" t="s">
        <v>69</v>
      </c>
      <c r="P10" s="86" t="s">
        <v>69</v>
      </c>
      <c r="Q10" s="86" t="s">
        <v>69</v>
      </c>
      <c r="R10" s="86" t="s">
        <v>69</v>
      </c>
      <c r="S10" s="86" t="s">
        <v>69</v>
      </c>
      <c r="T10" s="86" t="s">
        <v>69</v>
      </c>
      <c r="U10" s="86" t="s">
        <v>69</v>
      </c>
      <c r="V10" s="86" t="s">
        <v>69</v>
      </c>
      <c r="W10" s="86" t="s">
        <v>69</v>
      </c>
      <c r="X10" s="86" t="s">
        <v>69</v>
      </c>
      <c r="Y10" s="86" t="s">
        <v>286</v>
      </c>
      <c r="Z10" s="86" t="s">
        <v>69</v>
      </c>
      <c r="AA10" s="86" t="s">
        <v>286</v>
      </c>
      <c r="AB10" s="86" t="s">
        <v>286</v>
      </c>
      <c r="AC10" s="88" t="str">
        <f t="shared" si="0"/>
        <v>3 - Media</v>
      </c>
      <c r="AD10" s="89">
        <f t="shared" si="1"/>
        <v>0.6</v>
      </c>
      <c r="AE10" s="88" t="str">
        <f>IF(AF10&lt;=20%,"1 - Muy Baja",
   IF(A2&lt;=40%,"2 - Baja",
      IF(A2&lt;=60%,"3 - Media",
         IF(A2&lt;=80%,"4 - Alta","Fuera de rango")
      )
   )
)</f>
        <v>2 - Baja</v>
      </c>
      <c r="AF10" s="89">
        <f t="shared" si="2"/>
        <v>0.78947368421052633</v>
      </c>
      <c r="AG10" s="82" t="str">
        <f t="shared" si="3"/>
        <v>ALTO</v>
      </c>
      <c r="AH10" s="89">
        <f t="shared" si="4"/>
        <v>0.47368421052631576</v>
      </c>
      <c r="AI10" s="95" t="s">
        <v>1290</v>
      </c>
      <c r="AJ10" s="91" t="s">
        <v>1291</v>
      </c>
      <c r="AK10" s="84" t="s">
        <v>1292</v>
      </c>
      <c r="AL10" s="91" t="s">
        <v>1293</v>
      </c>
      <c r="AM10" s="47" t="s">
        <v>291</v>
      </c>
      <c r="AN10" s="91" t="s">
        <v>295</v>
      </c>
      <c r="AO10" s="91" t="s">
        <v>293</v>
      </c>
      <c r="AP10" s="47" t="s">
        <v>294</v>
      </c>
      <c r="AQ10" s="389" t="s">
        <v>291</v>
      </c>
      <c r="AR10" s="244" t="s">
        <v>295</v>
      </c>
      <c r="AS10" s="244" t="s">
        <v>293</v>
      </c>
      <c r="AT10" s="389" t="s">
        <v>294</v>
      </c>
      <c r="AU10" s="389" t="s">
        <v>291</v>
      </c>
      <c r="AV10" s="244" t="s">
        <v>292</v>
      </c>
      <c r="AW10" s="244" t="s">
        <v>340</v>
      </c>
      <c r="AX10" s="389" t="s">
        <v>297</v>
      </c>
      <c r="AY10" s="389" t="s">
        <v>291</v>
      </c>
      <c r="AZ10" s="244" t="s">
        <v>295</v>
      </c>
      <c r="BA10" s="91" t="s">
        <v>293</v>
      </c>
      <c r="BB10" s="47" t="s">
        <v>294</v>
      </c>
      <c r="BC10" s="47" t="s">
        <v>291</v>
      </c>
      <c r="BD10" s="91" t="s">
        <v>295</v>
      </c>
      <c r="BE10" s="91" t="s">
        <v>293</v>
      </c>
      <c r="BF10" s="47" t="s">
        <v>294</v>
      </c>
      <c r="BG10" s="47" t="s">
        <v>291</v>
      </c>
      <c r="BH10" s="91" t="s">
        <v>295</v>
      </c>
      <c r="BI10" s="91" t="s">
        <v>293</v>
      </c>
      <c r="BJ10" s="47" t="s">
        <v>294</v>
      </c>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
        <v>298</v>
      </c>
      <c r="CM10" s="93">
        <f t="shared" si="5"/>
        <v>0.3</v>
      </c>
      <c r="CN10" s="92" t="s">
        <v>316</v>
      </c>
      <c r="CO10" s="93">
        <f t="shared" si="6"/>
        <v>0.39473684210526316</v>
      </c>
      <c r="CP10" s="94" t="str">
        <f>IF(CQ10&lt;=20%,"BAJO",
   IF(CQ10&lt;=40%,"MODERADO",
      IF(CQ10&lt;=60%,"ALTO",
         "EXTREMO"
      )
   )
)</f>
        <v>BAJO</v>
      </c>
      <c r="CQ10" s="89">
        <f t="shared" si="7"/>
        <v>0.11842105263157894</v>
      </c>
      <c r="CR10" s="95" t="s">
        <v>309</v>
      </c>
      <c r="CS10" s="94">
        <f t="shared" si="8"/>
        <v>0.1</v>
      </c>
      <c r="CT10" s="47"/>
      <c r="CU10" s="47" t="s">
        <v>1298</v>
      </c>
      <c r="CV10" s="4" t="s">
        <v>1295</v>
      </c>
      <c r="CW10" s="96"/>
      <c r="CX10" s="97">
        <f t="shared" si="9"/>
        <v>15</v>
      </c>
      <c r="CY10" s="98">
        <f t="shared" si="10"/>
        <v>5</v>
      </c>
      <c r="CZ10" s="97" t="str">
        <f t="shared" si="11"/>
        <v>Catastrófico</v>
      </c>
      <c r="DA10" s="99">
        <f t="shared" si="12"/>
        <v>1</v>
      </c>
      <c r="DB10" s="100">
        <f t="shared" si="13"/>
        <v>0.25</v>
      </c>
      <c r="DC10" s="100">
        <f t="shared" si="14"/>
        <v>0.25</v>
      </c>
      <c r="DD10" s="97">
        <f t="shared" si="15"/>
        <v>0.5</v>
      </c>
      <c r="DE10" s="428">
        <f t="shared" si="16"/>
        <v>2</v>
      </c>
      <c r="DF10" s="429">
        <f t="shared" si="17"/>
        <v>0.3</v>
      </c>
      <c r="DG10" s="428">
        <f t="shared" si="18"/>
        <v>5</v>
      </c>
      <c r="DH10" s="428"/>
      <c r="DI10" s="429">
        <f t="shared" si="19"/>
        <v>1</v>
      </c>
      <c r="DJ10" s="100">
        <f t="shared" si="20"/>
        <v>0.25</v>
      </c>
      <c r="DK10" s="100">
        <f t="shared" si="21"/>
        <v>0.25</v>
      </c>
      <c r="DL10" s="97">
        <f t="shared" si="22"/>
        <v>0.5</v>
      </c>
      <c r="DM10" s="428">
        <f t="shared" si="23"/>
        <v>1</v>
      </c>
      <c r="DN10" s="429">
        <f t="shared" si="24"/>
        <v>0.15</v>
      </c>
      <c r="DO10" s="428">
        <f t="shared" si="25"/>
        <v>5</v>
      </c>
      <c r="DP10" s="429">
        <f t="shared" si="26"/>
        <v>1</v>
      </c>
      <c r="DQ10" s="100">
        <f t="shared" si="27"/>
        <v>0.15</v>
      </c>
      <c r="DR10" s="100">
        <f t="shared" si="28"/>
        <v>0.15</v>
      </c>
      <c r="DS10" s="97">
        <f t="shared" si="29"/>
        <v>0.3</v>
      </c>
      <c r="DT10" s="428">
        <f t="shared" si="30"/>
        <v>1</v>
      </c>
      <c r="DU10" s="429">
        <f t="shared" si="31"/>
        <v>0.15</v>
      </c>
      <c r="DV10" s="428">
        <f t="shared" si="32"/>
        <v>4</v>
      </c>
      <c r="DW10" s="429">
        <f t="shared" si="33"/>
        <v>0.7</v>
      </c>
      <c r="DX10" s="100">
        <f t="shared" si="34"/>
        <v>0.25</v>
      </c>
      <c r="DY10" s="100">
        <f t="shared" si="35"/>
        <v>0.25</v>
      </c>
      <c r="DZ10" s="97">
        <f t="shared" si="36"/>
        <v>0.5</v>
      </c>
      <c r="EA10" s="428">
        <f t="shared" si="37"/>
        <v>1</v>
      </c>
      <c r="EB10" s="429">
        <f t="shared" si="38"/>
        <v>7.4999999999999997E-2</v>
      </c>
      <c r="EC10" s="428">
        <f t="shared" si="39"/>
        <v>4</v>
      </c>
      <c r="ED10" s="429">
        <f t="shared" si="40"/>
        <v>0.7</v>
      </c>
      <c r="EE10" s="100">
        <f t="shared" si="41"/>
        <v>0.25</v>
      </c>
      <c r="EF10" s="100">
        <f t="shared" si="42"/>
        <v>0.25</v>
      </c>
      <c r="EG10" s="97">
        <f t="shared" si="43"/>
        <v>0.5</v>
      </c>
      <c r="EH10" s="428">
        <f t="shared" si="44"/>
        <v>1</v>
      </c>
      <c r="EI10" s="429">
        <f t="shared" si="45"/>
        <v>3.7499999999999999E-2</v>
      </c>
      <c r="EJ10" s="428">
        <f t="shared" si="46"/>
        <v>4</v>
      </c>
      <c r="EK10" s="429">
        <f t="shared" si="47"/>
        <v>0.7</v>
      </c>
      <c r="EL10" s="100">
        <f t="shared" si="48"/>
        <v>0.25</v>
      </c>
      <c r="EM10" s="100">
        <f t="shared" si="49"/>
        <v>0.25</v>
      </c>
      <c r="EN10" s="97">
        <f t="shared" si="50"/>
        <v>0.5</v>
      </c>
      <c r="EO10" s="428">
        <f t="shared" si="51"/>
        <v>1</v>
      </c>
      <c r="EP10" s="429">
        <f t="shared" si="52"/>
        <v>1.8749999999999999E-2</v>
      </c>
      <c r="EQ10" s="428">
        <f t="shared" si="53"/>
        <v>4</v>
      </c>
      <c r="ER10" s="429">
        <f t="shared" si="54"/>
        <v>0.7</v>
      </c>
      <c r="ES10" s="100">
        <f t="shared" si="55"/>
        <v>0</v>
      </c>
      <c r="ET10" s="100">
        <f t="shared" si="56"/>
        <v>0</v>
      </c>
      <c r="EU10" s="97">
        <f t="shared" si="57"/>
        <v>0</v>
      </c>
      <c r="EV10" s="428">
        <f t="shared" si="58"/>
        <v>1</v>
      </c>
      <c r="EW10" s="429">
        <f t="shared" si="59"/>
        <v>1.8749999999999999E-2</v>
      </c>
      <c r="EX10" s="428">
        <f t="shared" si="60"/>
        <v>4</v>
      </c>
      <c r="EY10" s="429">
        <f t="shared" si="61"/>
        <v>0.7</v>
      </c>
      <c r="EZ10" s="100">
        <f t="shared" si="62"/>
        <v>0</v>
      </c>
      <c r="FA10" s="100">
        <f t="shared" si="63"/>
        <v>0</v>
      </c>
      <c r="FB10" s="97">
        <f t="shared" si="64"/>
        <v>0</v>
      </c>
      <c r="FC10" s="428">
        <f t="shared" si="65"/>
        <v>1</v>
      </c>
      <c r="FD10" s="429">
        <f t="shared" si="66"/>
        <v>1.8749999999999999E-2</v>
      </c>
      <c r="FE10" s="428">
        <f t="shared" si="67"/>
        <v>4</v>
      </c>
      <c r="FF10" s="429">
        <f t="shared" si="68"/>
        <v>0.7</v>
      </c>
      <c r="FG10" s="100">
        <f t="shared" si="69"/>
        <v>0</v>
      </c>
      <c r="FH10" s="100">
        <f t="shared" si="70"/>
        <v>0</v>
      </c>
      <c r="FI10" s="97">
        <f t="shared" si="71"/>
        <v>0</v>
      </c>
      <c r="FJ10" s="428">
        <f t="shared" si="72"/>
        <v>1</v>
      </c>
      <c r="FK10" s="429">
        <f t="shared" si="73"/>
        <v>1.8749999999999999E-2</v>
      </c>
      <c r="FL10" s="428">
        <f t="shared" si="74"/>
        <v>4</v>
      </c>
      <c r="FM10" s="429">
        <f t="shared" si="75"/>
        <v>0.7</v>
      </c>
      <c r="FN10" s="100">
        <f t="shared" si="76"/>
        <v>0</v>
      </c>
      <c r="FO10" s="100">
        <f t="shared" si="77"/>
        <v>0</v>
      </c>
      <c r="FP10" s="97">
        <f t="shared" si="78"/>
        <v>0</v>
      </c>
      <c r="FQ10" s="428">
        <f t="shared" si="79"/>
        <v>1</v>
      </c>
      <c r="FR10" s="429">
        <f t="shared" si="80"/>
        <v>1.8749999999999999E-2</v>
      </c>
      <c r="FS10" s="428">
        <f t="shared" si="81"/>
        <v>4</v>
      </c>
      <c r="FT10" s="429">
        <f t="shared" si="82"/>
        <v>0.7</v>
      </c>
      <c r="FU10" s="100">
        <f t="shared" si="83"/>
        <v>0</v>
      </c>
      <c r="FV10" s="100">
        <f t="shared" si="84"/>
        <v>0</v>
      </c>
      <c r="FW10" s="97">
        <f t="shared" si="85"/>
        <v>0</v>
      </c>
      <c r="FX10" s="428">
        <f t="shared" si="86"/>
        <v>1</v>
      </c>
      <c r="FY10" s="429">
        <f t="shared" si="87"/>
        <v>1.8749999999999999E-2</v>
      </c>
      <c r="FZ10" s="428">
        <f t="shared" si="88"/>
        <v>4</v>
      </c>
      <c r="GA10" s="429">
        <f t="shared" si="89"/>
        <v>0.7</v>
      </c>
      <c r="GB10" s="100">
        <f t="shared" si="90"/>
        <v>0</v>
      </c>
      <c r="GC10" s="100">
        <f t="shared" si="91"/>
        <v>0</v>
      </c>
      <c r="GD10" s="97">
        <f t="shared" si="92"/>
        <v>0</v>
      </c>
      <c r="GE10" s="428">
        <f t="shared" si="93"/>
        <v>1</v>
      </c>
      <c r="GF10" s="429">
        <f t="shared" si="94"/>
        <v>1.8749999999999999E-2</v>
      </c>
      <c r="GG10" s="428">
        <f t="shared" si="95"/>
        <v>4</v>
      </c>
      <c r="GH10" s="429">
        <f t="shared" si="96"/>
        <v>0.7</v>
      </c>
      <c r="GI10" s="429">
        <f t="shared" si="97"/>
        <v>0.7</v>
      </c>
      <c r="GJ10" s="101"/>
    </row>
    <row r="11" spans="1:193 1680:1680" ht="90" customHeight="1">
      <c r="A11" s="427">
        <v>3</v>
      </c>
      <c r="B11" s="82" t="s">
        <v>1299</v>
      </c>
      <c r="C11" s="4" t="s">
        <v>1300</v>
      </c>
      <c r="D11" s="86" t="s">
        <v>304</v>
      </c>
      <c r="E11" s="91" t="s">
        <v>328</v>
      </c>
      <c r="F11" s="47" t="s">
        <v>1301</v>
      </c>
      <c r="G11" s="84" t="s">
        <v>1302</v>
      </c>
      <c r="H11" s="84" t="s">
        <v>438</v>
      </c>
      <c r="I11" s="86" t="s">
        <v>315</v>
      </c>
      <c r="J11" s="87" t="s">
        <v>69</v>
      </c>
      <c r="K11" s="86" t="s">
        <v>1303</v>
      </c>
      <c r="L11" s="86" t="s">
        <v>69</v>
      </c>
      <c r="M11" s="86" t="s">
        <v>69</v>
      </c>
      <c r="N11" s="86" t="s">
        <v>69</v>
      </c>
      <c r="O11" s="86" t="s">
        <v>69</v>
      </c>
      <c r="P11" s="86" t="s">
        <v>69</v>
      </c>
      <c r="Q11" s="86" t="s">
        <v>69</v>
      </c>
      <c r="R11" s="86" t="s">
        <v>1304</v>
      </c>
      <c r="S11" s="86" t="s">
        <v>69</v>
      </c>
      <c r="T11" s="86" t="s">
        <v>69</v>
      </c>
      <c r="U11" s="86" t="s">
        <v>69</v>
      </c>
      <c r="V11" s="86" t="s">
        <v>69</v>
      </c>
      <c r="W11" s="86" t="s">
        <v>69</v>
      </c>
      <c r="X11" s="86" t="s">
        <v>69</v>
      </c>
      <c r="Y11" s="86" t="s">
        <v>286</v>
      </c>
      <c r="Z11" s="86" t="s">
        <v>69</v>
      </c>
      <c r="AA11" s="86" t="s">
        <v>286</v>
      </c>
      <c r="AB11" s="86" t="s">
        <v>286</v>
      </c>
      <c r="AC11" s="88" t="str">
        <f t="shared" si="0"/>
        <v>2 - Baja</v>
      </c>
      <c r="AD11" s="89">
        <f t="shared" si="1"/>
        <v>0.4</v>
      </c>
      <c r="AE11" s="88" t="str">
        <f>IF(AF11&lt;=20%,"1 - Muy Baja",
IF(A3&lt;=40%,"2 - Baja",
IF(A3&lt;=60%,"3 - Media",
IF(A3&lt;=80%,"4 - Alta","Fuera de rango")
)
)
)</f>
        <v>2 - Baja</v>
      </c>
      <c r="AF11" s="89">
        <f t="shared" si="2"/>
        <v>0.73684210526315785</v>
      </c>
      <c r="AG11" s="82" t="str">
        <f t="shared" si="3"/>
        <v>MODERADO</v>
      </c>
      <c r="AH11" s="89">
        <f t="shared" si="4"/>
        <v>0.29473684210526313</v>
      </c>
      <c r="AI11" s="95" t="s">
        <v>1305</v>
      </c>
      <c r="AJ11" s="91" t="s">
        <v>1306</v>
      </c>
      <c r="AK11" s="84" t="s">
        <v>1307</v>
      </c>
      <c r="AL11" s="84" t="s">
        <v>1308</v>
      </c>
      <c r="AM11" s="47" t="s">
        <v>291</v>
      </c>
      <c r="AN11" s="91" t="s">
        <v>295</v>
      </c>
      <c r="AO11" s="91" t="s">
        <v>293</v>
      </c>
      <c r="AP11" s="47" t="s">
        <v>294</v>
      </c>
      <c r="AQ11" s="389" t="s">
        <v>291</v>
      </c>
      <c r="AR11" s="244" t="s">
        <v>295</v>
      </c>
      <c r="AS11" s="244" t="s">
        <v>293</v>
      </c>
      <c r="AT11" s="389" t="s">
        <v>294</v>
      </c>
      <c r="AU11" s="47" t="s">
        <v>291</v>
      </c>
      <c r="AV11" s="91" t="s">
        <v>292</v>
      </c>
      <c r="AW11" s="91" t="s">
        <v>293</v>
      </c>
      <c r="AX11" s="47" t="s">
        <v>294</v>
      </c>
      <c r="AY11" s="389"/>
      <c r="AZ11" s="244"/>
      <c r="BA11" s="244"/>
      <c r="BB11" s="389"/>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
        <v>298</v>
      </c>
      <c r="CM11" s="93">
        <f t="shared" si="5"/>
        <v>0.2</v>
      </c>
      <c r="CN11" s="92" t="s">
        <v>386</v>
      </c>
      <c r="CO11" s="93">
        <f t="shared" si="6"/>
        <v>0.36842105263157893</v>
      </c>
      <c r="CP11" s="94" t="str">
        <f>IF(CQ11&lt;=20%,"BAJO",
IF(CQ11&lt;=40%,"MODERADO",
IF(CQ11&lt;=60%,"ALTO",
"EXTREMO"
)
)
)</f>
        <v>BAJO</v>
      </c>
      <c r="CQ11" s="89">
        <f t="shared" si="7"/>
        <v>7.3684210526315783E-2</v>
      </c>
      <c r="CR11" s="95" t="s">
        <v>309</v>
      </c>
      <c r="CS11" s="94">
        <f t="shared" si="8"/>
        <v>0.1</v>
      </c>
      <c r="CT11" s="47"/>
      <c r="CU11" s="47" t="s">
        <v>1309</v>
      </c>
      <c r="CV11" s="4" t="s">
        <v>1295</v>
      </c>
      <c r="CW11" s="96"/>
      <c r="CX11" s="97">
        <f t="shared" si="9"/>
        <v>14</v>
      </c>
      <c r="CY11" s="98">
        <f t="shared" si="10"/>
        <v>5</v>
      </c>
      <c r="CZ11" s="97" t="str">
        <f t="shared" si="11"/>
        <v>Catastrófico</v>
      </c>
      <c r="DA11" s="99">
        <f t="shared" si="12"/>
        <v>1</v>
      </c>
      <c r="DB11" s="100">
        <f t="shared" si="13"/>
        <v>0.25</v>
      </c>
      <c r="DC11" s="100">
        <f t="shared" si="14"/>
        <v>0.25</v>
      </c>
      <c r="DD11" s="97">
        <f t="shared" si="15"/>
        <v>0.5</v>
      </c>
      <c r="DE11" s="428">
        <f t="shared" si="16"/>
        <v>1</v>
      </c>
      <c r="DF11" s="429">
        <f t="shared" si="17"/>
        <v>0.2</v>
      </c>
      <c r="DG11" s="428">
        <f t="shared" si="18"/>
        <v>5</v>
      </c>
      <c r="DH11" s="428"/>
      <c r="DI11" s="429">
        <f t="shared" si="19"/>
        <v>1</v>
      </c>
      <c r="DJ11" s="100">
        <f t="shared" si="20"/>
        <v>0.25</v>
      </c>
      <c r="DK11" s="100">
        <f t="shared" si="21"/>
        <v>0.25</v>
      </c>
      <c r="DL11" s="97">
        <f t="shared" si="22"/>
        <v>0.5</v>
      </c>
      <c r="DM11" s="428">
        <f t="shared" si="23"/>
        <v>1</v>
      </c>
      <c r="DN11" s="429">
        <f t="shared" si="24"/>
        <v>0.1</v>
      </c>
      <c r="DO11" s="428">
        <f t="shared" si="25"/>
        <v>5</v>
      </c>
      <c r="DP11" s="429">
        <f t="shared" si="26"/>
        <v>1</v>
      </c>
      <c r="DQ11" s="100">
        <f t="shared" si="27"/>
        <v>0.15</v>
      </c>
      <c r="DR11" s="100">
        <f t="shared" si="28"/>
        <v>0.25</v>
      </c>
      <c r="DS11" s="97">
        <f t="shared" si="29"/>
        <v>0.4</v>
      </c>
      <c r="DT11" s="428">
        <f t="shared" si="30"/>
        <v>1</v>
      </c>
      <c r="DU11" s="429">
        <f t="shared" si="31"/>
        <v>0.06</v>
      </c>
      <c r="DV11" s="428">
        <f t="shared" si="32"/>
        <v>5</v>
      </c>
      <c r="DW11" s="429">
        <f t="shared" si="33"/>
        <v>1</v>
      </c>
      <c r="DX11" s="100">
        <f t="shared" si="34"/>
        <v>0</v>
      </c>
      <c r="DY11" s="100">
        <f t="shared" si="35"/>
        <v>0</v>
      </c>
      <c r="DZ11" s="97">
        <f t="shared" si="36"/>
        <v>0</v>
      </c>
      <c r="EA11" s="428">
        <f t="shared" si="37"/>
        <v>1</v>
      </c>
      <c r="EB11" s="429">
        <f t="shared" si="38"/>
        <v>0.06</v>
      </c>
      <c r="EC11" s="428">
        <f t="shared" si="39"/>
        <v>5</v>
      </c>
      <c r="ED11" s="429">
        <f t="shared" si="40"/>
        <v>1</v>
      </c>
      <c r="EE11" s="100">
        <f t="shared" si="41"/>
        <v>0</v>
      </c>
      <c r="EF11" s="100">
        <f t="shared" si="42"/>
        <v>0</v>
      </c>
      <c r="EG11" s="97">
        <f t="shared" si="43"/>
        <v>0</v>
      </c>
      <c r="EH11" s="428">
        <f t="shared" si="44"/>
        <v>1</v>
      </c>
      <c r="EI11" s="429">
        <f t="shared" si="45"/>
        <v>0.06</v>
      </c>
      <c r="EJ11" s="428">
        <f t="shared" si="46"/>
        <v>5</v>
      </c>
      <c r="EK11" s="429">
        <f t="shared" si="47"/>
        <v>1</v>
      </c>
      <c r="EL11" s="100">
        <f t="shared" si="48"/>
        <v>0</v>
      </c>
      <c r="EM11" s="100">
        <f t="shared" si="49"/>
        <v>0</v>
      </c>
      <c r="EN11" s="97">
        <f t="shared" si="50"/>
        <v>0</v>
      </c>
      <c r="EO11" s="428">
        <f t="shared" si="51"/>
        <v>1</v>
      </c>
      <c r="EP11" s="429">
        <f t="shared" si="52"/>
        <v>0.06</v>
      </c>
      <c r="EQ11" s="428">
        <f t="shared" si="53"/>
        <v>5</v>
      </c>
      <c r="ER11" s="429">
        <f t="shared" si="54"/>
        <v>1</v>
      </c>
      <c r="ES11" s="100">
        <f t="shared" si="55"/>
        <v>0</v>
      </c>
      <c r="ET11" s="100">
        <f t="shared" si="56"/>
        <v>0</v>
      </c>
      <c r="EU11" s="97">
        <f t="shared" si="57"/>
        <v>0</v>
      </c>
      <c r="EV11" s="428">
        <f t="shared" si="58"/>
        <v>1</v>
      </c>
      <c r="EW11" s="429">
        <f t="shared" si="59"/>
        <v>0.06</v>
      </c>
      <c r="EX11" s="428">
        <f t="shared" si="60"/>
        <v>5</v>
      </c>
      <c r="EY11" s="429">
        <f t="shared" si="61"/>
        <v>1</v>
      </c>
      <c r="EZ11" s="100">
        <f t="shared" si="62"/>
        <v>0</v>
      </c>
      <c r="FA11" s="100">
        <f t="shared" si="63"/>
        <v>0</v>
      </c>
      <c r="FB11" s="97">
        <f t="shared" si="64"/>
        <v>0</v>
      </c>
      <c r="FC11" s="428">
        <f t="shared" si="65"/>
        <v>1</v>
      </c>
      <c r="FD11" s="429">
        <f t="shared" si="66"/>
        <v>0.06</v>
      </c>
      <c r="FE11" s="428">
        <f t="shared" si="67"/>
        <v>5</v>
      </c>
      <c r="FF11" s="429">
        <f t="shared" si="68"/>
        <v>1</v>
      </c>
      <c r="FG11" s="100">
        <f t="shared" si="69"/>
        <v>0</v>
      </c>
      <c r="FH11" s="100">
        <f t="shared" si="70"/>
        <v>0</v>
      </c>
      <c r="FI11" s="97">
        <f t="shared" si="71"/>
        <v>0</v>
      </c>
      <c r="FJ11" s="428">
        <f t="shared" si="72"/>
        <v>1</v>
      </c>
      <c r="FK11" s="429">
        <f t="shared" si="73"/>
        <v>0.06</v>
      </c>
      <c r="FL11" s="428">
        <f t="shared" si="74"/>
        <v>5</v>
      </c>
      <c r="FM11" s="429">
        <f t="shared" si="75"/>
        <v>1</v>
      </c>
      <c r="FN11" s="100">
        <f t="shared" si="76"/>
        <v>0</v>
      </c>
      <c r="FO11" s="100">
        <f t="shared" si="77"/>
        <v>0</v>
      </c>
      <c r="FP11" s="97">
        <f t="shared" si="78"/>
        <v>0</v>
      </c>
      <c r="FQ11" s="428">
        <f t="shared" si="79"/>
        <v>1</v>
      </c>
      <c r="FR11" s="429">
        <f t="shared" si="80"/>
        <v>0.06</v>
      </c>
      <c r="FS11" s="428">
        <f t="shared" si="81"/>
        <v>5</v>
      </c>
      <c r="FT11" s="429">
        <f t="shared" si="82"/>
        <v>1</v>
      </c>
      <c r="FU11" s="100">
        <f t="shared" si="83"/>
        <v>0</v>
      </c>
      <c r="FV11" s="100">
        <f t="shared" si="84"/>
        <v>0</v>
      </c>
      <c r="FW11" s="97">
        <f t="shared" si="85"/>
        <v>0</v>
      </c>
      <c r="FX11" s="428">
        <f t="shared" si="86"/>
        <v>1</v>
      </c>
      <c r="FY11" s="429">
        <f t="shared" si="87"/>
        <v>0.06</v>
      </c>
      <c r="FZ11" s="428">
        <f t="shared" si="88"/>
        <v>5</v>
      </c>
      <c r="GA11" s="429">
        <f t="shared" si="89"/>
        <v>1</v>
      </c>
      <c r="GB11" s="100">
        <f t="shared" si="90"/>
        <v>0</v>
      </c>
      <c r="GC11" s="100">
        <f t="shared" si="91"/>
        <v>0</v>
      </c>
      <c r="GD11" s="97">
        <f t="shared" si="92"/>
        <v>0</v>
      </c>
      <c r="GE11" s="428">
        <f t="shared" si="93"/>
        <v>1</v>
      </c>
      <c r="GF11" s="429">
        <f t="shared" si="94"/>
        <v>0.06</v>
      </c>
      <c r="GG11" s="428">
        <f t="shared" si="95"/>
        <v>5</v>
      </c>
      <c r="GH11" s="429">
        <f t="shared" si="96"/>
        <v>1</v>
      </c>
      <c r="GI11" s="429">
        <f t="shared" si="97"/>
        <v>1</v>
      </c>
      <c r="GJ11" s="101"/>
    </row>
    <row r="12" spans="1:193 1680:1680" ht="90" customHeight="1">
      <c r="A12" s="427">
        <v>4</v>
      </c>
      <c r="B12" s="82" t="s">
        <v>1299</v>
      </c>
      <c r="C12" s="4" t="s">
        <v>1310</v>
      </c>
      <c r="D12" s="86" t="s">
        <v>280</v>
      </c>
      <c r="E12" s="91" t="s">
        <v>328</v>
      </c>
      <c r="F12" s="47" t="s">
        <v>318</v>
      </c>
      <c r="G12" s="84" t="s">
        <v>1302</v>
      </c>
      <c r="H12" s="84" t="s">
        <v>438</v>
      </c>
      <c r="I12" s="86" t="s">
        <v>315</v>
      </c>
      <c r="J12" s="87" t="s">
        <v>69</v>
      </c>
      <c r="K12" s="86" t="s">
        <v>1303</v>
      </c>
      <c r="L12" s="86" t="s">
        <v>69</v>
      </c>
      <c r="M12" s="86" t="s">
        <v>69</v>
      </c>
      <c r="N12" s="86" t="s">
        <v>69</v>
      </c>
      <c r="O12" s="86" t="s">
        <v>69</v>
      </c>
      <c r="P12" s="86" t="s">
        <v>69</v>
      </c>
      <c r="Q12" s="86" t="s">
        <v>69</v>
      </c>
      <c r="R12" s="86" t="s">
        <v>69</v>
      </c>
      <c r="S12" s="86" t="s">
        <v>69</v>
      </c>
      <c r="T12" s="86" t="s">
        <v>69</v>
      </c>
      <c r="U12" s="86" t="s">
        <v>69</v>
      </c>
      <c r="V12" s="86" t="s">
        <v>69</v>
      </c>
      <c r="W12" s="86" t="s">
        <v>69</v>
      </c>
      <c r="X12" s="86" t="s">
        <v>69</v>
      </c>
      <c r="Y12" s="86" t="s">
        <v>286</v>
      </c>
      <c r="Z12" s="86" t="s">
        <v>69</v>
      </c>
      <c r="AA12" s="86" t="s">
        <v>286</v>
      </c>
      <c r="AB12" s="86" t="s">
        <v>286</v>
      </c>
      <c r="AC12" s="88" t="str">
        <f t="shared" si="0"/>
        <v>2 - Baja</v>
      </c>
      <c r="AD12" s="89">
        <f t="shared" si="1"/>
        <v>0.4</v>
      </c>
      <c r="AE12" s="88" t="str">
        <f>IF(AF12&lt;=20%,"1 - Muy Baja",
IF(A4&lt;=40%,"2 - Baja",
IF(A4&lt;=60%,"3 - Media",
IF(A4&lt;=80%,"4 - Alta","Fuera de rango")
)
)
)</f>
        <v>2 - Baja</v>
      </c>
      <c r="AF12" s="89">
        <f t="shared" si="2"/>
        <v>0.78947368421052633</v>
      </c>
      <c r="AG12" s="82" t="str">
        <f t="shared" si="3"/>
        <v>MODERADO</v>
      </c>
      <c r="AH12" s="89">
        <f t="shared" si="4"/>
        <v>0.31578947368421056</v>
      </c>
      <c r="AI12" s="95" t="s">
        <v>1305</v>
      </c>
      <c r="AJ12" s="91" t="s">
        <v>1306</v>
      </c>
      <c r="AK12" s="84" t="s">
        <v>1307</v>
      </c>
      <c r="AL12" s="84" t="s">
        <v>1308</v>
      </c>
      <c r="AM12" s="47" t="s">
        <v>291</v>
      </c>
      <c r="AN12" s="91" t="s">
        <v>295</v>
      </c>
      <c r="AO12" s="91" t="s">
        <v>293</v>
      </c>
      <c r="AP12" s="47" t="s">
        <v>294</v>
      </c>
      <c r="AQ12" s="389" t="s">
        <v>291</v>
      </c>
      <c r="AR12" s="244" t="s">
        <v>295</v>
      </c>
      <c r="AS12" s="244" t="s">
        <v>293</v>
      </c>
      <c r="AT12" s="389" t="s">
        <v>294</v>
      </c>
      <c r="AU12" s="47" t="s">
        <v>291</v>
      </c>
      <c r="AV12" s="91" t="s">
        <v>292</v>
      </c>
      <c r="AW12" s="91" t="s">
        <v>293</v>
      </c>
      <c r="AX12" s="47" t="s">
        <v>294</v>
      </c>
      <c r="AY12" s="389"/>
      <c r="AZ12" s="244"/>
      <c r="BA12" s="244"/>
      <c r="BB12" s="389"/>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
        <v>298</v>
      </c>
      <c r="CM12" s="93">
        <f t="shared" si="5"/>
        <v>0.2</v>
      </c>
      <c r="CN12" s="92" t="s">
        <v>386</v>
      </c>
      <c r="CO12" s="93">
        <f t="shared" si="6"/>
        <v>0.39473684210526316</v>
      </c>
      <c r="CP12" s="94" t="str">
        <f>IF(CQ12&lt;=20%,"BAJO",
IF(CQ12&lt;=40%,"MODERADO",
IF(CQ12&lt;=60%,"ALTO",
"EXTREMO"
)
)
)</f>
        <v>BAJO</v>
      </c>
      <c r="CQ12" s="89">
        <f t="shared" si="7"/>
        <v>7.8947368421052641E-2</v>
      </c>
      <c r="CR12" s="95" t="s">
        <v>300</v>
      </c>
      <c r="CS12" s="94">
        <f t="shared" si="8"/>
        <v>0.1</v>
      </c>
      <c r="CT12" s="47"/>
      <c r="CU12" s="47" t="s">
        <v>1309</v>
      </c>
      <c r="CV12" s="4" t="s">
        <v>1295</v>
      </c>
      <c r="CW12" s="96"/>
      <c r="CX12" s="97">
        <f t="shared" si="9"/>
        <v>15</v>
      </c>
      <c r="CY12" s="98">
        <f t="shared" si="10"/>
        <v>5</v>
      </c>
      <c r="CZ12" s="97" t="str">
        <f t="shared" si="11"/>
        <v>Catastrófico</v>
      </c>
      <c r="DA12" s="99">
        <f t="shared" si="12"/>
        <v>1</v>
      </c>
      <c r="DB12" s="100">
        <f t="shared" si="13"/>
        <v>0.25</v>
      </c>
      <c r="DC12" s="100">
        <f t="shared" si="14"/>
        <v>0.25</v>
      </c>
      <c r="DD12" s="97">
        <f t="shared" si="15"/>
        <v>0.5</v>
      </c>
      <c r="DE12" s="428">
        <f t="shared" si="16"/>
        <v>1</v>
      </c>
      <c r="DF12" s="429">
        <f t="shared" si="17"/>
        <v>0.2</v>
      </c>
      <c r="DG12" s="428">
        <f t="shared" si="18"/>
        <v>5</v>
      </c>
      <c r="DH12" s="428"/>
      <c r="DI12" s="429">
        <f t="shared" si="19"/>
        <v>1</v>
      </c>
      <c r="DJ12" s="100">
        <f t="shared" si="20"/>
        <v>0.25</v>
      </c>
      <c r="DK12" s="100">
        <f t="shared" si="21"/>
        <v>0.25</v>
      </c>
      <c r="DL12" s="97">
        <f t="shared" si="22"/>
        <v>0.5</v>
      </c>
      <c r="DM12" s="428">
        <f t="shared" si="23"/>
        <v>1</v>
      </c>
      <c r="DN12" s="429">
        <f t="shared" si="24"/>
        <v>0.1</v>
      </c>
      <c r="DO12" s="428">
        <f t="shared" si="25"/>
        <v>5</v>
      </c>
      <c r="DP12" s="429">
        <f t="shared" si="26"/>
        <v>1</v>
      </c>
      <c r="DQ12" s="100">
        <f t="shared" si="27"/>
        <v>0.15</v>
      </c>
      <c r="DR12" s="100">
        <f t="shared" si="28"/>
        <v>0.25</v>
      </c>
      <c r="DS12" s="97">
        <f t="shared" si="29"/>
        <v>0.4</v>
      </c>
      <c r="DT12" s="428">
        <f t="shared" si="30"/>
        <v>1</v>
      </c>
      <c r="DU12" s="429">
        <f t="shared" si="31"/>
        <v>0.06</v>
      </c>
      <c r="DV12" s="428">
        <f t="shared" si="32"/>
        <v>5</v>
      </c>
      <c r="DW12" s="429">
        <f t="shared" si="33"/>
        <v>1</v>
      </c>
      <c r="DX12" s="100">
        <f t="shared" si="34"/>
        <v>0</v>
      </c>
      <c r="DY12" s="100">
        <f t="shared" si="35"/>
        <v>0</v>
      </c>
      <c r="DZ12" s="97">
        <f t="shared" si="36"/>
        <v>0</v>
      </c>
      <c r="EA12" s="428">
        <f t="shared" si="37"/>
        <v>1</v>
      </c>
      <c r="EB12" s="429">
        <f t="shared" si="38"/>
        <v>0.06</v>
      </c>
      <c r="EC12" s="428">
        <f t="shared" si="39"/>
        <v>5</v>
      </c>
      <c r="ED12" s="429">
        <f t="shared" si="40"/>
        <v>1</v>
      </c>
      <c r="EE12" s="100">
        <f t="shared" si="41"/>
        <v>0</v>
      </c>
      <c r="EF12" s="100">
        <f t="shared" si="42"/>
        <v>0</v>
      </c>
      <c r="EG12" s="97">
        <f t="shared" si="43"/>
        <v>0</v>
      </c>
      <c r="EH12" s="428">
        <f t="shared" si="44"/>
        <v>1</v>
      </c>
      <c r="EI12" s="429">
        <f t="shared" si="45"/>
        <v>0.06</v>
      </c>
      <c r="EJ12" s="428">
        <f t="shared" si="46"/>
        <v>5</v>
      </c>
      <c r="EK12" s="429">
        <f t="shared" si="47"/>
        <v>1</v>
      </c>
      <c r="EL12" s="100">
        <f t="shared" si="48"/>
        <v>0</v>
      </c>
      <c r="EM12" s="100">
        <f t="shared" si="49"/>
        <v>0</v>
      </c>
      <c r="EN12" s="97">
        <f t="shared" si="50"/>
        <v>0</v>
      </c>
      <c r="EO12" s="428">
        <f t="shared" si="51"/>
        <v>1</v>
      </c>
      <c r="EP12" s="429">
        <f t="shared" si="52"/>
        <v>0.06</v>
      </c>
      <c r="EQ12" s="428">
        <f t="shared" si="53"/>
        <v>5</v>
      </c>
      <c r="ER12" s="429">
        <f t="shared" si="54"/>
        <v>1</v>
      </c>
      <c r="ES12" s="100">
        <f t="shared" si="55"/>
        <v>0</v>
      </c>
      <c r="ET12" s="100">
        <f t="shared" si="56"/>
        <v>0</v>
      </c>
      <c r="EU12" s="97">
        <f t="shared" si="57"/>
        <v>0</v>
      </c>
      <c r="EV12" s="428">
        <f t="shared" si="58"/>
        <v>1</v>
      </c>
      <c r="EW12" s="429">
        <f t="shared" si="59"/>
        <v>0.06</v>
      </c>
      <c r="EX12" s="428">
        <f t="shared" si="60"/>
        <v>5</v>
      </c>
      <c r="EY12" s="429">
        <f t="shared" si="61"/>
        <v>1</v>
      </c>
      <c r="EZ12" s="100">
        <f t="shared" si="62"/>
        <v>0</v>
      </c>
      <c r="FA12" s="100">
        <f t="shared" si="63"/>
        <v>0</v>
      </c>
      <c r="FB12" s="97">
        <f t="shared" si="64"/>
        <v>0</v>
      </c>
      <c r="FC12" s="428">
        <f t="shared" si="65"/>
        <v>1</v>
      </c>
      <c r="FD12" s="429">
        <f t="shared" si="66"/>
        <v>0.06</v>
      </c>
      <c r="FE12" s="428">
        <f t="shared" si="67"/>
        <v>5</v>
      </c>
      <c r="FF12" s="429">
        <f t="shared" si="68"/>
        <v>1</v>
      </c>
      <c r="FG12" s="100">
        <f t="shared" si="69"/>
        <v>0</v>
      </c>
      <c r="FH12" s="100">
        <f t="shared" si="70"/>
        <v>0</v>
      </c>
      <c r="FI12" s="97">
        <f t="shared" si="71"/>
        <v>0</v>
      </c>
      <c r="FJ12" s="428">
        <f t="shared" si="72"/>
        <v>1</v>
      </c>
      <c r="FK12" s="429">
        <f t="shared" si="73"/>
        <v>0.06</v>
      </c>
      <c r="FL12" s="428">
        <f t="shared" si="74"/>
        <v>5</v>
      </c>
      <c r="FM12" s="429">
        <f t="shared" si="75"/>
        <v>1</v>
      </c>
      <c r="FN12" s="100">
        <f t="shared" si="76"/>
        <v>0</v>
      </c>
      <c r="FO12" s="100">
        <f t="shared" si="77"/>
        <v>0</v>
      </c>
      <c r="FP12" s="97">
        <f t="shared" si="78"/>
        <v>0</v>
      </c>
      <c r="FQ12" s="428">
        <f t="shared" si="79"/>
        <v>1</v>
      </c>
      <c r="FR12" s="429">
        <f t="shared" si="80"/>
        <v>0.06</v>
      </c>
      <c r="FS12" s="428">
        <f t="shared" si="81"/>
        <v>5</v>
      </c>
      <c r="FT12" s="429">
        <f t="shared" si="82"/>
        <v>1</v>
      </c>
      <c r="FU12" s="100">
        <f t="shared" si="83"/>
        <v>0</v>
      </c>
      <c r="FV12" s="100">
        <f t="shared" si="84"/>
        <v>0</v>
      </c>
      <c r="FW12" s="97">
        <f t="shared" si="85"/>
        <v>0</v>
      </c>
      <c r="FX12" s="428">
        <f t="shared" si="86"/>
        <v>1</v>
      </c>
      <c r="FY12" s="429">
        <f t="shared" si="87"/>
        <v>0.06</v>
      </c>
      <c r="FZ12" s="428">
        <f t="shared" si="88"/>
        <v>5</v>
      </c>
      <c r="GA12" s="429">
        <f t="shared" si="89"/>
        <v>1</v>
      </c>
      <c r="GB12" s="100">
        <f t="shared" si="90"/>
        <v>0</v>
      </c>
      <c r="GC12" s="100">
        <f t="shared" si="91"/>
        <v>0</v>
      </c>
      <c r="GD12" s="97">
        <f t="shared" si="92"/>
        <v>0</v>
      </c>
      <c r="GE12" s="428">
        <f t="shared" si="93"/>
        <v>1</v>
      </c>
      <c r="GF12" s="429">
        <f t="shared" si="94"/>
        <v>0.06</v>
      </c>
      <c r="GG12" s="428">
        <f t="shared" si="95"/>
        <v>5</v>
      </c>
      <c r="GH12" s="429">
        <f t="shared" si="96"/>
        <v>1</v>
      </c>
      <c r="GI12" s="429">
        <f t="shared" si="97"/>
        <v>1</v>
      </c>
      <c r="GJ12" s="101"/>
    </row>
    <row r="13" spans="1:193 1680:1680" ht="90" customHeight="1">
      <c r="A13" s="427">
        <v>5</v>
      </c>
      <c r="B13" s="82" t="s">
        <v>1311</v>
      </c>
      <c r="C13" s="4" t="s">
        <v>1312</v>
      </c>
      <c r="D13" s="86" t="s">
        <v>304</v>
      </c>
      <c r="E13" s="91" t="s">
        <v>328</v>
      </c>
      <c r="F13" s="47" t="s">
        <v>1297</v>
      </c>
      <c r="G13" s="84" t="s">
        <v>329</v>
      </c>
      <c r="H13" s="84" t="s">
        <v>1313</v>
      </c>
      <c r="I13" s="86" t="s">
        <v>298</v>
      </c>
      <c r="J13" s="87" t="s">
        <v>69</v>
      </c>
      <c r="K13" s="86" t="s">
        <v>286</v>
      </c>
      <c r="L13" s="86" t="s">
        <v>69</v>
      </c>
      <c r="M13" s="86" t="s">
        <v>69</v>
      </c>
      <c r="N13" s="86" t="s">
        <v>69</v>
      </c>
      <c r="O13" s="86" t="s">
        <v>286</v>
      </c>
      <c r="P13" s="86" t="s">
        <v>69</v>
      </c>
      <c r="Q13" s="86" t="s">
        <v>69</v>
      </c>
      <c r="R13" s="86" t="s">
        <v>69</v>
      </c>
      <c r="S13" s="86" t="s">
        <v>69</v>
      </c>
      <c r="T13" s="86" t="s">
        <v>69</v>
      </c>
      <c r="U13" s="86" t="s">
        <v>69</v>
      </c>
      <c r="V13" s="86" t="s">
        <v>286</v>
      </c>
      <c r="W13" s="86" t="s">
        <v>286</v>
      </c>
      <c r="X13" s="86" t="s">
        <v>69</v>
      </c>
      <c r="Y13" s="86" t="s">
        <v>286</v>
      </c>
      <c r="Z13" s="86" t="s">
        <v>69</v>
      </c>
      <c r="AA13" s="86" t="s">
        <v>286</v>
      </c>
      <c r="AB13" s="86" t="s">
        <v>69</v>
      </c>
      <c r="AC13" s="88" t="str">
        <f t="shared" si="0"/>
        <v>1 - Muy Baja</v>
      </c>
      <c r="AD13" s="89">
        <f t="shared" si="1"/>
        <v>0.2</v>
      </c>
      <c r="AE13" s="88" t="str">
        <f>IF(AF13&lt;=20%,"1 - Muy Baja",
IF(A5&lt;=40%,"2 - Baja",
IF(A5&lt;=60%,"3 - Media",
IF(A5&lt;=80%,"4 - Alta","Fuera de rango")
)
)
)</f>
        <v>2 - Baja</v>
      </c>
      <c r="AF13" s="89">
        <f t="shared" si="2"/>
        <v>0.68421052631578949</v>
      </c>
      <c r="AG13" s="82" t="str">
        <f t="shared" si="3"/>
        <v>BAJO</v>
      </c>
      <c r="AH13" s="89">
        <f t="shared" si="4"/>
        <v>0.1368421052631579</v>
      </c>
      <c r="AI13" s="95" t="s">
        <v>1314</v>
      </c>
      <c r="AJ13" s="91" t="s">
        <v>1315</v>
      </c>
      <c r="AK13" s="84" t="s">
        <v>1316</v>
      </c>
      <c r="AL13" s="84" t="s">
        <v>1317</v>
      </c>
      <c r="AM13" s="47" t="s">
        <v>291</v>
      </c>
      <c r="AN13" s="91" t="s">
        <v>295</v>
      </c>
      <c r="AO13" s="91" t="s">
        <v>293</v>
      </c>
      <c r="AP13" s="47" t="s">
        <v>294</v>
      </c>
      <c r="AQ13" s="389" t="s">
        <v>291</v>
      </c>
      <c r="AR13" s="244" t="s">
        <v>295</v>
      </c>
      <c r="AS13" s="244" t="s">
        <v>293</v>
      </c>
      <c r="AT13" s="389" t="s">
        <v>294</v>
      </c>
      <c r="AU13" s="389" t="s">
        <v>291</v>
      </c>
      <c r="AV13" s="244" t="s">
        <v>295</v>
      </c>
      <c r="AW13" s="244" t="s">
        <v>293</v>
      </c>
      <c r="AX13" s="389" t="s">
        <v>294</v>
      </c>
      <c r="AY13" s="47" t="s">
        <v>291</v>
      </c>
      <c r="AZ13" s="91" t="s">
        <v>295</v>
      </c>
      <c r="BA13" s="91" t="s">
        <v>293</v>
      </c>
      <c r="BB13" s="47" t="s">
        <v>294</v>
      </c>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
        <v>298</v>
      </c>
      <c r="CM13" s="93">
        <f t="shared" si="5"/>
        <v>0.1</v>
      </c>
      <c r="CN13" s="92" t="s">
        <v>386</v>
      </c>
      <c r="CO13" s="93">
        <f t="shared" si="6"/>
        <v>0.34210526315789475</v>
      </c>
      <c r="CP13" s="94" t="str">
        <f>IF(CQ13&lt;=20%,"BAJO",
IF(CQ13&lt;=40%,"MODERADO",
IF(CQ13&lt;=60%,"ALTO",
"EXTREMO"
)
)
)</f>
        <v>BAJO</v>
      </c>
      <c r="CQ13" s="89">
        <f t="shared" si="7"/>
        <v>3.4210526315789476E-2</v>
      </c>
      <c r="CR13" s="95" t="s">
        <v>309</v>
      </c>
      <c r="CS13" s="94">
        <f t="shared" si="8"/>
        <v>0.1</v>
      </c>
      <c r="CT13" s="47"/>
      <c r="CU13" s="47" t="s">
        <v>1318</v>
      </c>
      <c r="CV13" s="4" t="s">
        <v>1295</v>
      </c>
      <c r="CW13" s="96"/>
      <c r="CX13" s="97">
        <f t="shared" si="9"/>
        <v>13</v>
      </c>
      <c r="CY13" s="98">
        <f t="shared" si="10"/>
        <v>5</v>
      </c>
      <c r="CZ13" s="97" t="str">
        <f t="shared" si="11"/>
        <v>Catastrófico</v>
      </c>
      <c r="DA13" s="99">
        <f t="shared" si="12"/>
        <v>1</v>
      </c>
      <c r="DB13" s="100">
        <f t="shared" si="13"/>
        <v>0.25</v>
      </c>
      <c r="DC13" s="100">
        <f t="shared" si="14"/>
        <v>0.25</v>
      </c>
      <c r="DD13" s="97">
        <f t="shared" si="15"/>
        <v>0.5</v>
      </c>
      <c r="DE13" s="428">
        <f t="shared" si="16"/>
        <v>1</v>
      </c>
      <c r="DF13" s="429">
        <f t="shared" si="17"/>
        <v>0.1</v>
      </c>
      <c r="DG13" s="428">
        <f t="shared" si="18"/>
        <v>5</v>
      </c>
      <c r="DH13" s="428"/>
      <c r="DI13" s="429">
        <f t="shared" si="19"/>
        <v>1</v>
      </c>
      <c r="DJ13" s="100">
        <f t="shared" si="20"/>
        <v>0.25</v>
      </c>
      <c r="DK13" s="100">
        <f t="shared" si="21"/>
        <v>0.25</v>
      </c>
      <c r="DL13" s="97">
        <f t="shared" si="22"/>
        <v>0.5</v>
      </c>
      <c r="DM13" s="428">
        <f t="shared" si="23"/>
        <v>1</v>
      </c>
      <c r="DN13" s="429">
        <f t="shared" si="24"/>
        <v>0.05</v>
      </c>
      <c r="DO13" s="428">
        <f t="shared" si="25"/>
        <v>5</v>
      </c>
      <c r="DP13" s="429">
        <f t="shared" si="26"/>
        <v>1</v>
      </c>
      <c r="DQ13" s="100">
        <f t="shared" si="27"/>
        <v>0.25</v>
      </c>
      <c r="DR13" s="100">
        <f t="shared" si="28"/>
        <v>0.25</v>
      </c>
      <c r="DS13" s="97">
        <f t="shared" si="29"/>
        <v>0.5</v>
      </c>
      <c r="DT13" s="428">
        <f t="shared" si="30"/>
        <v>1</v>
      </c>
      <c r="DU13" s="429">
        <f t="shared" si="31"/>
        <v>2.5000000000000001E-2</v>
      </c>
      <c r="DV13" s="428">
        <f t="shared" si="32"/>
        <v>5</v>
      </c>
      <c r="DW13" s="429">
        <f t="shared" si="33"/>
        <v>1</v>
      </c>
      <c r="DX13" s="100">
        <f t="shared" si="34"/>
        <v>0.25</v>
      </c>
      <c r="DY13" s="100">
        <f t="shared" si="35"/>
        <v>0.25</v>
      </c>
      <c r="DZ13" s="97">
        <f t="shared" si="36"/>
        <v>0.5</v>
      </c>
      <c r="EA13" s="428">
        <f t="shared" si="37"/>
        <v>1</v>
      </c>
      <c r="EB13" s="429">
        <f t="shared" si="38"/>
        <v>1.2500000000000001E-2</v>
      </c>
      <c r="EC13" s="428">
        <f t="shared" si="39"/>
        <v>5</v>
      </c>
      <c r="ED13" s="429">
        <f t="shared" si="40"/>
        <v>1</v>
      </c>
      <c r="EE13" s="100">
        <f t="shared" si="41"/>
        <v>0</v>
      </c>
      <c r="EF13" s="100">
        <f t="shared" si="42"/>
        <v>0</v>
      </c>
      <c r="EG13" s="97">
        <f t="shared" si="43"/>
        <v>0</v>
      </c>
      <c r="EH13" s="428">
        <f t="shared" si="44"/>
        <v>1</v>
      </c>
      <c r="EI13" s="429">
        <f t="shared" si="45"/>
        <v>1.2500000000000001E-2</v>
      </c>
      <c r="EJ13" s="428">
        <f t="shared" si="46"/>
        <v>5</v>
      </c>
      <c r="EK13" s="429">
        <f t="shared" si="47"/>
        <v>1</v>
      </c>
      <c r="EL13" s="100">
        <f t="shared" si="48"/>
        <v>0</v>
      </c>
      <c r="EM13" s="100">
        <f t="shared" si="49"/>
        <v>0</v>
      </c>
      <c r="EN13" s="97">
        <f t="shared" si="50"/>
        <v>0</v>
      </c>
      <c r="EO13" s="428">
        <f t="shared" si="51"/>
        <v>1</v>
      </c>
      <c r="EP13" s="429">
        <f t="shared" si="52"/>
        <v>1.2500000000000001E-2</v>
      </c>
      <c r="EQ13" s="428">
        <f t="shared" si="53"/>
        <v>5</v>
      </c>
      <c r="ER13" s="429">
        <f t="shared" si="54"/>
        <v>1</v>
      </c>
      <c r="ES13" s="100">
        <f t="shared" si="55"/>
        <v>0</v>
      </c>
      <c r="ET13" s="100">
        <f t="shared" si="56"/>
        <v>0</v>
      </c>
      <c r="EU13" s="97">
        <f t="shared" si="57"/>
        <v>0</v>
      </c>
      <c r="EV13" s="428">
        <f t="shared" si="58"/>
        <v>1</v>
      </c>
      <c r="EW13" s="429">
        <f t="shared" si="59"/>
        <v>1.2500000000000001E-2</v>
      </c>
      <c r="EX13" s="428">
        <f t="shared" si="60"/>
        <v>5</v>
      </c>
      <c r="EY13" s="429">
        <f t="shared" si="61"/>
        <v>1</v>
      </c>
      <c r="EZ13" s="100">
        <f t="shared" si="62"/>
        <v>0</v>
      </c>
      <c r="FA13" s="100">
        <f t="shared" si="63"/>
        <v>0</v>
      </c>
      <c r="FB13" s="97">
        <f t="shared" si="64"/>
        <v>0</v>
      </c>
      <c r="FC13" s="428">
        <f t="shared" si="65"/>
        <v>1</v>
      </c>
      <c r="FD13" s="429">
        <f t="shared" si="66"/>
        <v>1.2500000000000001E-2</v>
      </c>
      <c r="FE13" s="428">
        <f t="shared" si="67"/>
        <v>5</v>
      </c>
      <c r="FF13" s="429">
        <f t="shared" si="68"/>
        <v>1</v>
      </c>
      <c r="FG13" s="100">
        <f t="shared" si="69"/>
        <v>0</v>
      </c>
      <c r="FH13" s="100">
        <f t="shared" si="70"/>
        <v>0</v>
      </c>
      <c r="FI13" s="97">
        <f t="shared" si="71"/>
        <v>0</v>
      </c>
      <c r="FJ13" s="428">
        <f t="shared" si="72"/>
        <v>1</v>
      </c>
      <c r="FK13" s="429">
        <f t="shared" si="73"/>
        <v>1.2500000000000001E-2</v>
      </c>
      <c r="FL13" s="428">
        <f t="shared" si="74"/>
        <v>5</v>
      </c>
      <c r="FM13" s="429">
        <f t="shared" si="75"/>
        <v>1</v>
      </c>
      <c r="FN13" s="100">
        <f t="shared" si="76"/>
        <v>0</v>
      </c>
      <c r="FO13" s="100">
        <f t="shared" si="77"/>
        <v>0</v>
      </c>
      <c r="FP13" s="97">
        <f t="shared" si="78"/>
        <v>0</v>
      </c>
      <c r="FQ13" s="428">
        <f t="shared" si="79"/>
        <v>1</v>
      </c>
      <c r="FR13" s="429">
        <f t="shared" si="80"/>
        <v>1.2500000000000001E-2</v>
      </c>
      <c r="FS13" s="428">
        <f t="shared" si="81"/>
        <v>5</v>
      </c>
      <c r="FT13" s="429">
        <f t="shared" si="82"/>
        <v>1</v>
      </c>
      <c r="FU13" s="100">
        <f t="shared" si="83"/>
        <v>0</v>
      </c>
      <c r="FV13" s="100">
        <f t="shared" si="84"/>
        <v>0</v>
      </c>
      <c r="FW13" s="97">
        <f t="shared" si="85"/>
        <v>0</v>
      </c>
      <c r="FX13" s="428">
        <f t="shared" si="86"/>
        <v>1</v>
      </c>
      <c r="FY13" s="429">
        <f t="shared" si="87"/>
        <v>1.2500000000000001E-2</v>
      </c>
      <c r="FZ13" s="428">
        <f t="shared" si="88"/>
        <v>5</v>
      </c>
      <c r="GA13" s="429">
        <f t="shared" si="89"/>
        <v>1</v>
      </c>
      <c r="GB13" s="100">
        <f t="shared" si="90"/>
        <v>0</v>
      </c>
      <c r="GC13" s="100">
        <f t="shared" si="91"/>
        <v>0</v>
      </c>
      <c r="GD13" s="97">
        <f t="shared" si="92"/>
        <v>0</v>
      </c>
      <c r="GE13" s="428">
        <f t="shared" si="93"/>
        <v>1</v>
      </c>
      <c r="GF13" s="429">
        <f t="shared" si="94"/>
        <v>1.2500000000000001E-2</v>
      </c>
      <c r="GG13" s="428">
        <f t="shared" si="95"/>
        <v>5</v>
      </c>
      <c r="GH13" s="429">
        <f t="shared" si="96"/>
        <v>1</v>
      </c>
      <c r="GI13" s="429">
        <f t="shared" si="97"/>
        <v>1</v>
      </c>
      <c r="GJ13" s="101"/>
    </row>
    <row r="14" spans="1:193 1680:1680" ht="90" customHeight="1">
      <c r="A14" s="427">
        <v>6</v>
      </c>
      <c r="B14" s="82" t="s">
        <v>1311</v>
      </c>
      <c r="C14" s="4" t="s">
        <v>1319</v>
      </c>
      <c r="D14" s="86" t="s">
        <v>280</v>
      </c>
      <c r="E14" s="91" t="s">
        <v>328</v>
      </c>
      <c r="F14" s="47" t="s">
        <v>1320</v>
      </c>
      <c r="G14" s="84" t="s">
        <v>329</v>
      </c>
      <c r="H14" s="84" t="s">
        <v>1321</v>
      </c>
      <c r="I14" s="86" t="s">
        <v>298</v>
      </c>
      <c r="J14" s="87" t="s">
        <v>69</v>
      </c>
      <c r="K14" s="86" t="s">
        <v>286</v>
      </c>
      <c r="L14" s="86" t="s">
        <v>69</v>
      </c>
      <c r="M14" s="86" t="s">
        <v>69</v>
      </c>
      <c r="N14" s="86" t="s">
        <v>69</v>
      </c>
      <c r="O14" s="86" t="s">
        <v>286</v>
      </c>
      <c r="P14" s="86" t="s">
        <v>69</v>
      </c>
      <c r="Q14" s="86" t="s">
        <v>69</v>
      </c>
      <c r="R14" s="86" t="s">
        <v>69</v>
      </c>
      <c r="S14" s="86" t="s">
        <v>69</v>
      </c>
      <c r="T14" s="86" t="s">
        <v>69</v>
      </c>
      <c r="U14" s="86" t="s">
        <v>69</v>
      </c>
      <c r="V14" s="86" t="s">
        <v>286</v>
      </c>
      <c r="W14" s="86" t="s">
        <v>286</v>
      </c>
      <c r="X14" s="86" t="s">
        <v>69</v>
      </c>
      <c r="Y14" s="86" t="s">
        <v>286</v>
      </c>
      <c r="Z14" s="86" t="s">
        <v>69</v>
      </c>
      <c r="AA14" s="86" t="s">
        <v>286</v>
      </c>
      <c r="AB14" s="86" t="s">
        <v>69</v>
      </c>
      <c r="AC14" s="88" t="str">
        <f t="shared" si="0"/>
        <v>1 - Muy Baja</v>
      </c>
      <c r="AD14" s="89">
        <f t="shared" si="1"/>
        <v>0.2</v>
      </c>
      <c r="AE14" s="88" t="str">
        <f>IF(AF14&lt;=20%,"1 - Muy Baja",
IF(A6&lt;=40%,"2 - Baja",
IF(A6&lt;=60%,"3 - Media",
IF(A6&lt;=80%,"4 - Alta","Fuera de rango")
)
)
)</f>
        <v>2 - Baja</v>
      </c>
      <c r="AF14" s="89">
        <f t="shared" si="2"/>
        <v>0.68421052631578949</v>
      </c>
      <c r="AG14" s="82" t="str">
        <f t="shared" si="3"/>
        <v>BAJO</v>
      </c>
      <c r="AH14" s="89">
        <f t="shared" si="4"/>
        <v>0.1368421052631579</v>
      </c>
      <c r="AI14" s="95" t="s">
        <v>1314</v>
      </c>
      <c r="AJ14" s="91" t="s">
        <v>1315</v>
      </c>
      <c r="AK14" s="84" t="s">
        <v>1316</v>
      </c>
      <c r="AL14" s="84" t="s">
        <v>1317</v>
      </c>
      <c r="AM14" s="47" t="s">
        <v>291</v>
      </c>
      <c r="AN14" s="91" t="s">
        <v>295</v>
      </c>
      <c r="AO14" s="91" t="s">
        <v>293</v>
      </c>
      <c r="AP14" s="47" t="s">
        <v>294</v>
      </c>
      <c r="AQ14" s="389" t="s">
        <v>291</v>
      </c>
      <c r="AR14" s="244" t="s">
        <v>295</v>
      </c>
      <c r="AS14" s="244" t="s">
        <v>293</v>
      </c>
      <c r="AT14" s="389" t="s">
        <v>294</v>
      </c>
      <c r="AU14" s="389" t="s">
        <v>291</v>
      </c>
      <c r="AV14" s="244" t="s">
        <v>295</v>
      </c>
      <c r="AW14" s="244" t="s">
        <v>293</v>
      </c>
      <c r="AX14" s="389" t="s">
        <v>294</v>
      </c>
      <c r="AY14" s="47" t="s">
        <v>291</v>
      </c>
      <c r="AZ14" s="91" t="s">
        <v>295</v>
      </c>
      <c r="BA14" s="91" t="s">
        <v>293</v>
      </c>
      <c r="BB14" s="47" t="s">
        <v>294</v>
      </c>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
        <v>298</v>
      </c>
      <c r="CM14" s="93">
        <f t="shared" si="5"/>
        <v>0.1</v>
      </c>
      <c r="CN14" s="92" t="s">
        <v>386</v>
      </c>
      <c r="CO14" s="93">
        <f t="shared" si="6"/>
        <v>0.34210526315789475</v>
      </c>
      <c r="CP14" s="94" t="str">
        <f>IF(CQ14&lt;=20%,"BAJO",
IF(CQ14&lt;=40%,"MODERADO",
IF(CQ14&lt;=60%,"ALTO",
"EXTREMO"
)
)
)</f>
        <v>BAJO</v>
      </c>
      <c r="CQ14" s="89">
        <f t="shared" si="7"/>
        <v>3.4210526315789476E-2</v>
      </c>
      <c r="CR14" s="95" t="s">
        <v>300</v>
      </c>
      <c r="CS14" s="94">
        <f t="shared" si="8"/>
        <v>0.1</v>
      </c>
      <c r="CT14" s="47"/>
      <c r="CU14" s="47" t="s">
        <v>1318</v>
      </c>
      <c r="CV14" s="4" t="s">
        <v>1295</v>
      </c>
      <c r="CW14" s="96"/>
      <c r="CX14" s="97">
        <f t="shared" si="9"/>
        <v>13</v>
      </c>
      <c r="CY14" s="98">
        <f t="shared" si="10"/>
        <v>5</v>
      </c>
      <c r="CZ14" s="97" t="str">
        <f t="shared" si="11"/>
        <v>Catastrófico</v>
      </c>
      <c r="DA14" s="99">
        <f t="shared" si="12"/>
        <v>1</v>
      </c>
      <c r="DB14" s="100">
        <f t="shared" si="13"/>
        <v>0.25</v>
      </c>
      <c r="DC14" s="100">
        <f t="shared" si="14"/>
        <v>0.25</v>
      </c>
      <c r="DD14" s="97">
        <f t="shared" si="15"/>
        <v>0.5</v>
      </c>
      <c r="DE14" s="428">
        <f t="shared" si="16"/>
        <v>1</v>
      </c>
      <c r="DF14" s="429">
        <f t="shared" si="17"/>
        <v>0.1</v>
      </c>
      <c r="DG14" s="428">
        <f t="shared" si="18"/>
        <v>5</v>
      </c>
      <c r="DH14" s="428"/>
      <c r="DI14" s="429">
        <f t="shared" si="19"/>
        <v>1</v>
      </c>
      <c r="DJ14" s="100">
        <f t="shared" si="20"/>
        <v>0.25</v>
      </c>
      <c r="DK14" s="100">
        <f t="shared" si="21"/>
        <v>0.25</v>
      </c>
      <c r="DL14" s="97">
        <f t="shared" si="22"/>
        <v>0.5</v>
      </c>
      <c r="DM14" s="428">
        <f t="shared" si="23"/>
        <v>1</v>
      </c>
      <c r="DN14" s="429">
        <f t="shared" si="24"/>
        <v>0.05</v>
      </c>
      <c r="DO14" s="428">
        <f t="shared" si="25"/>
        <v>5</v>
      </c>
      <c r="DP14" s="429">
        <f t="shared" si="26"/>
        <v>1</v>
      </c>
      <c r="DQ14" s="100">
        <f t="shared" si="27"/>
        <v>0.25</v>
      </c>
      <c r="DR14" s="100">
        <f t="shared" si="28"/>
        <v>0.25</v>
      </c>
      <c r="DS14" s="97">
        <f t="shared" si="29"/>
        <v>0.5</v>
      </c>
      <c r="DT14" s="428">
        <f t="shared" si="30"/>
        <v>1</v>
      </c>
      <c r="DU14" s="429">
        <f t="shared" si="31"/>
        <v>2.5000000000000001E-2</v>
      </c>
      <c r="DV14" s="428">
        <f t="shared" si="32"/>
        <v>5</v>
      </c>
      <c r="DW14" s="429">
        <f t="shared" si="33"/>
        <v>1</v>
      </c>
      <c r="DX14" s="100">
        <f t="shared" si="34"/>
        <v>0.25</v>
      </c>
      <c r="DY14" s="100">
        <f t="shared" si="35"/>
        <v>0.25</v>
      </c>
      <c r="DZ14" s="97">
        <f t="shared" si="36"/>
        <v>0.5</v>
      </c>
      <c r="EA14" s="428">
        <f t="shared" si="37"/>
        <v>1</v>
      </c>
      <c r="EB14" s="429">
        <f t="shared" si="38"/>
        <v>1.2500000000000001E-2</v>
      </c>
      <c r="EC14" s="428">
        <f t="shared" si="39"/>
        <v>5</v>
      </c>
      <c r="ED14" s="429">
        <f t="shared" si="40"/>
        <v>1</v>
      </c>
      <c r="EE14" s="100">
        <f t="shared" si="41"/>
        <v>0</v>
      </c>
      <c r="EF14" s="100">
        <f t="shared" si="42"/>
        <v>0</v>
      </c>
      <c r="EG14" s="97">
        <f t="shared" si="43"/>
        <v>0</v>
      </c>
      <c r="EH14" s="428">
        <f t="shared" si="44"/>
        <v>1</v>
      </c>
      <c r="EI14" s="429">
        <f t="shared" si="45"/>
        <v>1.2500000000000001E-2</v>
      </c>
      <c r="EJ14" s="428">
        <f t="shared" si="46"/>
        <v>5</v>
      </c>
      <c r="EK14" s="429">
        <f t="shared" si="47"/>
        <v>1</v>
      </c>
      <c r="EL14" s="100">
        <f t="shared" si="48"/>
        <v>0</v>
      </c>
      <c r="EM14" s="100">
        <f t="shared" si="49"/>
        <v>0</v>
      </c>
      <c r="EN14" s="97">
        <f t="shared" si="50"/>
        <v>0</v>
      </c>
      <c r="EO14" s="428">
        <f t="shared" si="51"/>
        <v>1</v>
      </c>
      <c r="EP14" s="429">
        <f t="shared" si="52"/>
        <v>1.2500000000000001E-2</v>
      </c>
      <c r="EQ14" s="428">
        <f t="shared" si="53"/>
        <v>5</v>
      </c>
      <c r="ER14" s="429">
        <f t="shared" si="54"/>
        <v>1</v>
      </c>
      <c r="ES14" s="100">
        <f t="shared" si="55"/>
        <v>0</v>
      </c>
      <c r="ET14" s="100">
        <f t="shared" si="56"/>
        <v>0</v>
      </c>
      <c r="EU14" s="97">
        <f t="shared" si="57"/>
        <v>0</v>
      </c>
      <c r="EV14" s="428">
        <f t="shared" si="58"/>
        <v>1</v>
      </c>
      <c r="EW14" s="429">
        <f t="shared" si="59"/>
        <v>1.2500000000000001E-2</v>
      </c>
      <c r="EX14" s="428">
        <f t="shared" si="60"/>
        <v>5</v>
      </c>
      <c r="EY14" s="429">
        <f t="shared" si="61"/>
        <v>1</v>
      </c>
      <c r="EZ14" s="100">
        <f t="shared" si="62"/>
        <v>0</v>
      </c>
      <c r="FA14" s="100">
        <f t="shared" si="63"/>
        <v>0</v>
      </c>
      <c r="FB14" s="97">
        <f t="shared" si="64"/>
        <v>0</v>
      </c>
      <c r="FC14" s="428">
        <f t="shared" si="65"/>
        <v>1</v>
      </c>
      <c r="FD14" s="429">
        <f t="shared" si="66"/>
        <v>1.2500000000000001E-2</v>
      </c>
      <c r="FE14" s="428">
        <f t="shared" si="67"/>
        <v>5</v>
      </c>
      <c r="FF14" s="429">
        <f t="shared" si="68"/>
        <v>1</v>
      </c>
      <c r="FG14" s="100">
        <f t="shared" si="69"/>
        <v>0</v>
      </c>
      <c r="FH14" s="100">
        <f t="shared" si="70"/>
        <v>0</v>
      </c>
      <c r="FI14" s="97">
        <f t="shared" si="71"/>
        <v>0</v>
      </c>
      <c r="FJ14" s="428">
        <f t="shared" si="72"/>
        <v>1</v>
      </c>
      <c r="FK14" s="429">
        <f t="shared" si="73"/>
        <v>1.2500000000000001E-2</v>
      </c>
      <c r="FL14" s="428">
        <f t="shared" si="74"/>
        <v>5</v>
      </c>
      <c r="FM14" s="429">
        <f t="shared" si="75"/>
        <v>1</v>
      </c>
      <c r="FN14" s="100">
        <f t="shared" si="76"/>
        <v>0</v>
      </c>
      <c r="FO14" s="100">
        <f t="shared" si="77"/>
        <v>0</v>
      </c>
      <c r="FP14" s="97">
        <f t="shared" si="78"/>
        <v>0</v>
      </c>
      <c r="FQ14" s="428">
        <f t="shared" si="79"/>
        <v>1</v>
      </c>
      <c r="FR14" s="429">
        <f t="shared" si="80"/>
        <v>1.2500000000000001E-2</v>
      </c>
      <c r="FS14" s="428">
        <f t="shared" si="81"/>
        <v>5</v>
      </c>
      <c r="FT14" s="429">
        <f t="shared" si="82"/>
        <v>1</v>
      </c>
      <c r="FU14" s="100">
        <f t="shared" si="83"/>
        <v>0</v>
      </c>
      <c r="FV14" s="100">
        <f t="shared" si="84"/>
        <v>0</v>
      </c>
      <c r="FW14" s="97">
        <f t="shared" si="85"/>
        <v>0</v>
      </c>
      <c r="FX14" s="428">
        <f t="shared" si="86"/>
        <v>1</v>
      </c>
      <c r="FY14" s="429">
        <f t="shared" si="87"/>
        <v>1.2500000000000001E-2</v>
      </c>
      <c r="FZ14" s="428">
        <f t="shared" si="88"/>
        <v>5</v>
      </c>
      <c r="GA14" s="429">
        <f t="shared" si="89"/>
        <v>1</v>
      </c>
      <c r="GB14" s="100">
        <f t="shared" si="90"/>
        <v>0</v>
      </c>
      <c r="GC14" s="100">
        <f t="shared" si="91"/>
        <v>0</v>
      </c>
      <c r="GD14" s="97">
        <f t="shared" si="92"/>
        <v>0</v>
      </c>
      <c r="GE14" s="428">
        <f t="shared" si="93"/>
        <v>1</v>
      </c>
      <c r="GF14" s="429">
        <f t="shared" si="94"/>
        <v>1.2500000000000001E-2</v>
      </c>
      <c r="GG14" s="428">
        <f t="shared" si="95"/>
        <v>5</v>
      </c>
      <c r="GH14" s="429">
        <f t="shared" si="96"/>
        <v>1</v>
      </c>
      <c r="GI14" s="429">
        <f t="shared" si="97"/>
        <v>1</v>
      </c>
      <c r="GJ14" s="101"/>
    </row>
    <row r="101" spans="96:99" ht="9.75" customHeight="1">
      <c r="CR101" s="125" t="s">
        <v>383</v>
      </c>
      <c r="CS101" s="266">
        <f>SUM(CS9:CS100)</f>
        <v>0.6</v>
      </c>
      <c r="CT101" s="266"/>
      <c r="CU101" s="266">
        <f>COUNT(CS9:CS14)</f>
        <v>6</v>
      </c>
    </row>
    <row r="684" spans="1:1 1680:1689" ht="12" customHeight="1">
      <c r="A684" s="126" t="s">
        <v>2</v>
      </c>
      <c r="BLP684" s="126" t="s">
        <v>2</v>
      </c>
      <c r="BLQ684" s="430"/>
      <c r="BLR684" s="430"/>
      <c r="BLS684" s="430"/>
      <c r="BLT684" s="430"/>
      <c r="BLU684" s="430"/>
      <c r="BLV684" s="430"/>
      <c r="BLW684" s="430"/>
      <c r="BLX684" s="430"/>
      <c r="BLY684" s="430"/>
    </row>
    <row r="685" spans="1:1 1680:1689" ht="12" customHeight="1">
      <c r="BLP685" s="430"/>
      <c r="BLQ685" s="430"/>
      <c r="BLR685" s="430"/>
      <c r="BLS685" s="430"/>
      <c r="BLT685" s="430"/>
      <c r="BLU685" s="430"/>
      <c r="BLV685" s="430"/>
      <c r="BLW685" s="655" t="s">
        <v>124</v>
      </c>
      <c r="BLX685" s="605"/>
      <c r="BLY685" s="606"/>
    </row>
    <row r="686" spans="1:1 1680:1689" ht="12" customHeight="1">
      <c r="BLP686" s="430"/>
      <c r="BLQ686" s="430"/>
      <c r="BLR686" s="430"/>
      <c r="BLS686" s="430"/>
      <c r="BLT686" s="430"/>
      <c r="BLU686" s="128">
        <v>1</v>
      </c>
      <c r="BLV686" s="128">
        <v>2</v>
      </c>
      <c r="BLW686" s="128">
        <v>3</v>
      </c>
      <c r="BLX686" s="431">
        <v>4</v>
      </c>
      <c r="BLY686" s="431">
        <v>5</v>
      </c>
    </row>
    <row r="687" spans="1:1 1680:1689" ht="12" customHeight="1">
      <c r="BLP687" s="430"/>
      <c r="BLQ687" s="430"/>
      <c r="BLR687" s="430"/>
      <c r="BLS687" s="430"/>
      <c r="BLT687" s="430"/>
      <c r="BLU687" s="432" t="s">
        <v>384</v>
      </c>
      <c r="BLV687" s="432" t="s">
        <v>385</v>
      </c>
      <c r="BLW687" s="432" t="s">
        <v>299</v>
      </c>
      <c r="BLX687" s="432" t="s">
        <v>316</v>
      </c>
      <c r="BLY687" s="432" t="s">
        <v>386</v>
      </c>
    </row>
    <row r="688" spans="1:1 1680:1689" ht="12" customHeight="1">
      <c r="BLP688" s="430"/>
      <c r="BLQ688" s="430"/>
      <c r="BLR688" s="430"/>
      <c r="BLS688" s="430"/>
      <c r="BLT688" s="430"/>
      <c r="BLU688" s="128">
        <v>1</v>
      </c>
      <c r="BLV688" s="128">
        <v>2</v>
      </c>
      <c r="BLW688" s="128">
        <v>3</v>
      </c>
      <c r="BLX688" s="431">
        <v>4</v>
      </c>
      <c r="BLY688" s="431">
        <v>5</v>
      </c>
    </row>
    <row r="689" spans="1680:1693" ht="12" customHeight="1">
      <c r="BLP689" s="430"/>
      <c r="BLQ689" s="714" t="s">
        <v>122</v>
      </c>
      <c r="BLR689" s="433">
        <v>5</v>
      </c>
      <c r="BLS689" s="432" t="s">
        <v>387</v>
      </c>
      <c r="BLT689" s="433">
        <v>5</v>
      </c>
      <c r="BLU689" s="132" t="s">
        <v>388</v>
      </c>
      <c r="BLV689" s="133" t="s">
        <v>389</v>
      </c>
      <c r="BLW689" s="133" t="s">
        <v>389</v>
      </c>
      <c r="BLX689" s="134" t="s">
        <v>390</v>
      </c>
      <c r="BLY689" s="134" t="s">
        <v>390</v>
      </c>
      <c r="BLZ689" s="135"/>
      <c r="BMA689" s="135"/>
      <c r="BMB689" s="135"/>
      <c r="BMC689" s="135"/>
    </row>
    <row r="690" spans="1680:1693" ht="12" customHeight="1">
      <c r="BLP690" s="430"/>
      <c r="BLQ690" s="653"/>
      <c r="BLR690" s="433">
        <v>4</v>
      </c>
      <c r="BLS690" s="432" t="s">
        <v>311</v>
      </c>
      <c r="BLT690" s="433">
        <v>4</v>
      </c>
      <c r="BLU690" s="132" t="s">
        <v>388</v>
      </c>
      <c r="BLV690" s="132" t="s">
        <v>388</v>
      </c>
      <c r="BLW690" s="133" t="s">
        <v>389</v>
      </c>
      <c r="BLX690" s="134" t="s">
        <v>390</v>
      </c>
      <c r="BLY690" s="134" t="s">
        <v>390</v>
      </c>
      <c r="BLZ690" s="135"/>
      <c r="BMA690" s="135"/>
      <c r="BMB690" s="135"/>
      <c r="BMC690" s="135"/>
    </row>
    <row r="691" spans="1680:1693" ht="12" customHeight="1">
      <c r="BLP691" s="430"/>
      <c r="BLQ691" s="653"/>
      <c r="BLR691" s="433">
        <v>3</v>
      </c>
      <c r="BLS691" s="432" t="s">
        <v>285</v>
      </c>
      <c r="BLT691" s="433">
        <v>3</v>
      </c>
      <c r="BLU691" s="132" t="s">
        <v>388</v>
      </c>
      <c r="BLV691" s="132" t="s">
        <v>388</v>
      </c>
      <c r="BLW691" s="133" t="s">
        <v>389</v>
      </c>
      <c r="BLX691" s="133" t="s">
        <v>389</v>
      </c>
      <c r="BLY691" s="133" t="s">
        <v>389</v>
      </c>
      <c r="BLZ691" s="135"/>
      <c r="BMA691" s="135"/>
      <c r="BMB691" s="135"/>
      <c r="BMC691" s="135"/>
    </row>
    <row r="692" spans="1680:1693" ht="12" customHeight="1">
      <c r="BLP692" s="430"/>
      <c r="BLQ692" s="653"/>
      <c r="BLR692" s="433">
        <v>2</v>
      </c>
      <c r="BLS692" s="432" t="s">
        <v>315</v>
      </c>
      <c r="BLT692" s="433">
        <v>2</v>
      </c>
      <c r="BLU692" s="136" t="s">
        <v>70</v>
      </c>
      <c r="BLV692" s="132" t="s">
        <v>388</v>
      </c>
      <c r="BLW692" s="132" t="s">
        <v>388</v>
      </c>
      <c r="BLX692" s="132" t="s">
        <v>388</v>
      </c>
      <c r="BLY692" s="133" t="s">
        <v>389</v>
      </c>
      <c r="BLZ692" s="135"/>
      <c r="BMA692" s="135"/>
      <c r="BMB692" s="135"/>
      <c r="BMC692" s="135"/>
    </row>
    <row r="693" spans="1680:1693" ht="12" customHeight="1">
      <c r="BLP693" s="430"/>
      <c r="BLQ693" s="653"/>
      <c r="BLR693" s="433">
        <v>1</v>
      </c>
      <c r="BLS693" s="432" t="s">
        <v>298</v>
      </c>
      <c r="BLT693" s="433">
        <v>1</v>
      </c>
      <c r="BLU693" s="136" t="s">
        <v>70</v>
      </c>
      <c r="BLV693" s="136" t="s">
        <v>70</v>
      </c>
      <c r="BLW693" s="132" t="s">
        <v>388</v>
      </c>
      <c r="BLX693" s="132" t="s">
        <v>388</v>
      </c>
      <c r="BLY693" s="132" t="s">
        <v>388</v>
      </c>
      <c r="BLZ693" s="135"/>
      <c r="BMA693" s="135"/>
      <c r="BMB693" s="135"/>
      <c r="BMC693" s="135"/>
    </row>
    <row r="694" spans="1680:1693" ht="12" customHeight="1">
      <c r="BLP694" s="430"/>
      <c r="BLQ694" s="430"/>
      <c r="BLR694" s="430"/>
      <c r="BLS694" s="430"/>
      <c r="BLT694" s="430"/>
      <c r="BLU694" s="430"/>
      <c r="BLV694" s="430"/>
      <c r="BLW694" s="430"/>
      <c r="BLX694" s="430"/>
      <c r="BLY694" s="430"/>
      <c r="BLZ694" s="430"/>
      <c r="BMA694" s="430"/>
      <c r="BMB694" s="430"/>
      <c r="BMC694" s="430"/>
    </row>
    <row r="695" spans="1680:1693" ht="12" customHeight="1">
      <c r="BLP695" s="430"/>
      <c r="BLQ695" s="430"/>
      <c r="BLR695" s="430"/>
      <c r="BLS695" s="430"/>
      <c r="BLT695" s="430"/>
      <c r="BLU695" s="430"/>
      <c r="BLV695" s="430"/>
      <c r="BLW695" s="430"/>
      <c r="BLX695" s="430"/>
      <c r="BLY695" s="430"/>
      <c r="BLZ695" s="430"/>
      <c r="BMA695" s="430"/>
      <c r="BMB695" s="430"/>
      <c r="BMC695" s="430"/>
    </row>
    <row r="696" spans="1680:1693" ht="12" customHeight="1">
      <c r="BLP696" s="430"/>
      <c r="BLQ696" s="430"/>
      <c r="BLR696" s="430"/>
      <c r="BLS696" s="430"/>
      <c r="BLT696" s="430"/>
      <c r="BLU696" s="430"/>
      <c r="BLV696" s="430"/>
      <c r="BLW696" s="430"/>
      <c r="BLX696" s="430"/>
      <c r="BLY696" s="430"/>
      <c r="BLZ696" s="430"/>
      <c r="BMA696" s="430" t="s">
        <v>391</v>
      </c>
      <c r="BMB696" s="430"/>
      <c r="BMC696" s="430"/>
    </row>
    <row r="697" spans="1680:1693" ht="19.5" customHeight="1">
      <c r="BLP697" s="430"/>
      <c r="BLQ697" s="430"/>
      <c r="BLR697" s="430"/>
      <c r="BLS697" s="430"/>
      <c r="BLT697" s="430"/>
      <c r="BLU697" s="430"/>
      <c r="BLV697" s="430"/>
      <c r="BLW697" s="430"/>
      <c r="BLX697" s="430"/>
      <c r="BLY697" s="430"/>
      <c r="BLZ697" s="430"/>
      <c r="BMA697" s="137" t="s">
        <v>318</v>
      </c>
      <c r="BMB697" s="430"/>
      <c r="BMC697" s="430"/>
    </row>
    <row r="698" spans="1680:1693" ht="30" customHeight="1">
      <c r="BLP698" s="430"/>
      <c r="BLQ698" s="430"/>
      <c r="BLR698" s="430"/>
      <c r="BLS698" s="430"/>
      <c r="BLT698" s="430"/>
      <c r="BLU698" s="430"/>
      <c r="BLV698" s="430"/>
      <c r="BLW698" s="430"/>
      <c r="BLX698" s="430"/>
      <c r="BLY698" s="430"/>
      <c r="BLZ698" s="430"/>
      <c r="BMA698" s="137" t="s">
        <v>282</v>
      </c>
      <c r="BMB698" s="430"/>
      <c r="BMC698" s="430"/>
    </row>
    <row r="699" spans="1680:1693" ht="12" customHeight="1">
      <c r="BLP699" s="430"/>
      <c r="BLQ699" s="430"/>
      <c r="BLR699" s="430"/>
      <c r="BLS699" s="430"/>
      <c r="BLT699" s="430"/>
      <c r="BLU699" s="430"/>
      <c r="BLV699" s="430"/>
      <c r="BLW699" s="430"/>
      <c r="BLX699" s="430"/>
      <c r="BLY699" s="430"/>
      <c r="BLZ699" s="430"/>
      <c r="BMA699" s="137" t="s">
        <v>392</v>
      </c>
      <c r="BMB699" s="430"/>
      <c r="BMC699" s="430"/>
    </row>
    <row r="700" spans="1680:1693" ht="12" customHeight="1">
      <c r="BLP700" s="430"/>
      <c r="BLQ700" s="430"/>
      <c r="BLR700" s="430"/>
      <c r="BLS700" s="430"/>
      <c r="BLT700" s="430"/>
      <c r="BLU700" s="430"/>
      <c r="BLV700" s="430"/>
      <c r="BLW700" s="430"/>
      <c r="BLX700" s="430"/>
      <c r="BLY700" s="430"/>
      <c r="BLZ700" s="430"/>
      <c r="BMA700" s="137" t="s">
        <v>305</v>
      </c>
      <c r="BMB700" s="430"/>
      <c r="BMC700" s="430"/>
    </row>
    <row r="701" spans="1680:1693" ht="12" customHeight="1">
      <c r="BLP701" s="430"/>
      <c r="BLQ701" s="430"/>
      <c r="BLR701" s="430"/>
      <c r="BLS701" s="430"/>
      <c r="BLT701" s="430"/>
      <c r="BLU701" s="430"/>
      <c r="BLV701" s="430"/>
      <c r="BLW701" s="430"/>
      <c r="BLX701" s="430"/>
      <c r="BLY701" s="430"/>
      <c r="BLZ701" s="430"/>
      <c r="BMA701" s="81"/>
      <c r="BMB701" s="430"/>
      <c r="BMC701" s="430"/>
    </row>
    <row r="702" spans="1680:1693" ht="12" customHeight="1">
      <c r="BLP702" s="430"/>
      <c r="BLQ702" s="430"/>
      <c r="BLR702" s="430"/>
      <c r="BLS702" s="430"/>
      <c r="BLT702" s="430"/>
      <c r="BLU702" s="430"/>
      <c r="BLV702" s="430"/>
      <c r="BLW702" s="430"/>
      <c r="BLX702" s="430"/>
      <c r="BLY702" s="430"/>
      <c r="BLZ702" s="430"/>
      <c r="BMA702" s="430"/>
      <c r="BMB702" s="430"/>
      <c r="BMC702" s="430" t="s">
        <v>393</v>
      </c>
    </row>
    <row r="703" spans="1680:1693" ht="12" customHeight="1">
      <c r="BLP703" s="430"/>
      <c r="BLQ703" s="430"/>
      <c r="BLR703" s="430"/>
      <c r="BLS703" s="430"/>
      <c r="BLT703" s="430"/>
      <c r="BLU703" s="430"/>
      <c r="BLV703" s="430"/>
      <c r="BLW703" s="430"/>
      <c r="BLX703" s="430"/>
      <c r="BLY703" s="430"/>
      <c r="BLZ703" s="430"/>
      <c r="BMA703" s="430"/>
      <c r="BMB703" s="430"/>
      <c r="BMC703" s="138" t="s">
        <v>329</v>
      </c>
    </row>
    <row r="704" spans="1680:1693" ht="12" customHeight="1">
      <c r="BLP704" s="430"/>
      <c r="BLQ704" s="430"/>
      <c r="BLR704" s="430"/>
      <c r="BLS704" s="430"/>
      <c r="BLT704" s="430"/>
      <c r="BLU704" s="430"/>
      <c r="BLV704" s="430"/>
      <c r="BLW704" s="430"/>
      <c r="BLX704" s="430"/>
      <c r="BLY704" s="430"/>
      <c r="BLZ704" s="430"/>
      <c r="BMA704" s="430"/>
      <c r="BMB704" s="430"/>
      <c r="BMC704" s="138" t="s">
        <v>394</v>
      </c>
    </row>
    <row r="705" spans="1693:1696" ht="12" customHeight="1">
      <c r="BMC705" s="138" t="s">
        <v>395</v>
      </c>
      <c r="BMD705" s="430"/>
      <c r="BME705" s="430"/>
      <c r="BMF705" s="434"/>
    </row>
    <row r="706" spans="1693:1696" ht="12" customHeight="1">
      <c r="BMC706" s="138" t="s">
        <v>396</v>
      </c>
      <c r="BMD706" s="430"/>
      <c r="BME706" s="430"/>
      <c r="BMF706" s="434"/>
    </row>
    <row r="707" spans="1693:1696" ht="19.5" customHeight="1">
      <c r="BMC707" s="138" t="s">
        <v>397</v>
      </c>
      <c r="BMD707" s="430"/>
      <c r="BME707" s="430"/>
      <c r="BMF707" s="434"/>
    </row>
    <row r="708" spans="1693:1696" ht="19.5" customHeight="1">
      <c r="BMC708" s="138" t="s">
        <v>306</v>
      </c>
      <c r="BMD708" s="430"/>
      <c r="BME708" s="430"/>
      <c r="BMF708" s="434"/>
    </row>
    <row r="709" spans="1693:1696" ht="12" customHeight="1">
      <c r="BMC709" s="138" t="s">
        <v>398</v>
      </c>
      <c r="BMD709" s="430"/>
      <c r="BME709" s="430"/>
      <c r="BMF709" s="434"/>
    </row>
    <row r="710" spans="1693:1696" ht="12" customHeight="1">
      <c r="BMC710" s="138" t="s">
        <v>399</v>
      </c>
      <c r="BMD710" s="430"/>
      <c r="BME710" s="430"/>
      <c r="BMF710" s="434"/>
    </row>
    <row r="711" spans="1693:1696" ht="12" customHeight="1">
      <c r="BMC711" s="138" t="s">
        <v>400</v>
      </c>
      <c r="BMD711" s="430"/>
      <c r="BME711" s="430"/>
      <c r="BMF711" s="434"/>
    </row>
    <row r="712" spans="1693:1696" ht="12" customHeight="1">
      <c r="BMC712" s="138" t="s">
        <v>342</v>
      </c>
      <c r="BMD712" s="430"/>
      <c r="BME712" s="430"/>
      <c r="BMF712" s="434"/>
    </row>
    <row r="713" spans="1693:1696" ht="12" customHeight="1">
      <c r="BMC713" s="138" t="s">
        <v>401</v>
      </c>
      <c r="BMD713" s="430"/>
      <c r="BME713" s="430"/>
      <c r="BMF713" s="434"/>
    </row>
    <row r="714" spans="1693:1696" ht="19.5" customHeight="1">
      <c r="BMC714" s="138" t="s">
        <v>402</v>
      </c>
      <c r="BMD714" s="430"/>
      <c r="BME714" s="430"/>
      <c r="BMF714" s="434"/>
    </row>
    <row r="715" spans="1693:1696" ht="12" customHeight="1">
      <c r="BMC715" s="430"/>
      <c r="BMD715" s="430"/>
      <c r="BME715" s="138"/>
      <c r="BMF715" s="434"/>
    </row>
    <row r="716" spans="1693:1696" ht="12" customHeight="1">
      <c r="BMC716" s="430"/>
      <c r="BMD716" s="430"/>
      <c r="BME716" s="430"/>
      <c r="BMF716" s="434"/>
    </row>
    <row r="717" spans="1693:1696" ht="12" customHeight="1">
      <c r="BMC717" s="430"/>
      <c r="BMD717" s="430"/>
      <c r="BME717" s="430"/>
      <c r="BMF717" s="434" t="s">
        <v>403</v>
      </c>
    </row>
    <row r="718" spans="1693:1696" ht="12" customHeight="1">
      <c r="BMC718" s="430"/>
      <c r="BMD718" s="430"/>
      <c r="BME718" s="430"/>
      <c r="BMF718" s="102" t="s">
        <v>304</v>
      </c>
    </row>
    <row r="719" spans="1693:1696" ht="19.5" customHeight="1">
      <c r="BMC719" s="430"/>
      <c r="BMD719" s="430"/>
      <c r="BME719" s="430"/>
      <c r="BMF719" s="102" t="s">
        <v>280</v>
      </c>
    </row>
    <row r="720" spans="1693:1696" ht="12" customHeight="1">
      <c r="BMC720" s="430"/>
      <c r="BMD720" s="430"/>
      <c r="BME720" s="430"/>
      <c r="BMF720" s="102"/>
    </row>
    <row r="721" spans="1696:1701" ht="12" customHeight="1">
      <c r="BMF721" s="434"/>
      <c r="BMG721" s="430"/>
      <c r="BMH721" s="433"/>
      <c r="BMI721" s="430"/>
      <c r="BMJ721" s="430"/>
      <c r="BMK721" s="430"/>
    </row>
    <row r="722" spans="1696:1701" ht="12" customHeight="1">
      <c r="BMF722" s="434"/>
      <c r="BMG722" s="430"/>
      <c r="BMH722" s="433"/>
      <c r="BMI722" s="430"/>
      <c r="BMJ722" s="430"/>
      <c r="BMK722" s="430"/>
    </row>
    <row r="723" spans="1696:1701" ht="12" customHeight="1">
      <c r="BMF723" s="434"/>
      <c r="BMG723" s="430"/>
      <c r="BMH723" s="433" t="s">
        <v>404</v>
      </c>
      <c r="BMI723" s="430"/>
      <c r="BMJ723" s="430"/>
      <c r="BMK723" s="430"/>
    </row>
    <row r="724" spans="1696:1701" ht="12" customHeight="1">
      <c r="BMF724" s="434"/>
      <c r="BMG724" s="430"/>
      <c r="BMH724" s="139" t="s">
        <v>328</v>
      </c>
      <c r="BMI724" s="430"/>
      <c r="BMJ724" s="430"/>
      <c r="BMK724" s="430"/>
    </row>
    <row r="725" spans="1696:1701" ht="12" customHeight="1">
      <c r="BMF725" s="434"/>
      <c r="BMG725" s="430"/>
      <c r="BMH725" s="139" t="s">
        <v>405</v>
      </c>
      <c r="BMI725" s="430"/>
      <c r="BMJ725" s="430"/>
      <c r="BMK725" s="430"/>
    </row>
    <row r="726" spans="1696:1701" ht="12" customHeight="1">
      <c r="BMF726" s="434"/>
      <c r="BMG726" s="430"/>
      <c r="BMH726" s="139" t="s">
        <v>406</v>
      </c>
      <c r="BMI726" s="430"/>
      <c r="BMJ726" s="430"/>
      <c r="BMK726" s="430"/>
    </row>
    <row r="727" spans="1696:1701" ht="12" customHeight="1">
      <c r="BMF727" s="434"/>
      <c r="BMG727" s="430"/>
      <c r="BMH727" s="139" t="s">
        <v>407</v>
      </c>
      <c r="BMI727" s="430"/>
      <c r="BMJ727" s="430"/>
      <c r="BMK727" s="430"/>
    </row>
    <row r="728" spans="1696:1701" ht="12" customHeight="1">
      <c r="BMF728" s="434"/>
      <c r="BMG728" s="430"/>
      <c r="BMH728" s="139" t="s">
        <v>408</v>
      </c>
      <c r="BMI728" s="430"/>
      <c r="BMJ728" s="430"/>
      <c r="BMK728" s="430"/>
    </row>
    <row r="729" spans="1696:1701" ht="12" customHeight="1">
      <c r="BMF729" s="434"/>
      <c r="BMG729" s="430"/>
      <c r="BMH729" s="139" t="s">
        <v>409</v>
      </c>
      <c r="BMI729" s="430"/>
      <c r="BMJ729" s="430"/>
      <c r="BMK729" s="430"/>
    </row>
    <row r="730" spans="1696:1701" ht="12" customHeight="1">
      <c r="BMF730" s="434"/>
      <c r="BMG730" s="430"/>
      <c r="BMH730" s="139" t="s">
        <v>410</v>
      </c>
      <c r="BMI730" s="430"/>
      <c r="BMJ730" s="430"/>
      <c r="BMK730" s="430"/>
    </row>
    <row r="731" spans="1696:1701" ht="12" customHeight="1">
      <c r="BMF731" s="434"/>
      <c r="BMG731" s="430"/>
      <c r="BMH731" s="139" t="s">
        <v>411</v>
      </c>
      <c r="BMI731" s="430"/>
      <c r="BMJ731" s="430"/>
      <c r="BMK731" s="430"/>
    </row>
    <row r="732" spans="1696:1701" ht="12" customHeight="1">
      <c r="BMF732" s="434"/>
      <c r="BMG732" s="430"/>
      <c r="BMH732" s="139" t="s">
        <v>281</v>
      </c>
      <c r="BMI732" s="430"/>
      <c r="BMJ732" s="430"/>
      <c r="BMK732" s="430"/>
    </row>
    <row r="733" spans="1696:1701" ht="12" customHeight="1">
      <c r="BMF733" s="434"/>
      <c r="BMG733" s="430"/>
      <c r="BMH733" s="434"/>
      <c r="BMI733" s="430"/>
      <c r="BMJ733" s="430"/>
      <c r="BMK733" s="430" t="s">
        <v>412</v>
      </c>
    </row>
    <row r="734" spans="1696:1701" ht="12" customHeight="1">
      <c r="BMF734" s="434"/>
      <c r="BMG734" s="430"/>
      <c r="BMH734" s="433"/>
      <c r="BMI734" s="430"/>
      <c r="BMJ734" s="430"/>
      <c r="BMK734" s="430" t="s">
        <v>413</v>
      </c>
    </row>
    <row r="735" spans="1696:1701" ht="12" customHeight="1">
      <c r="BMF735" s="434"/>
      <c r="BMG735" s="430"/>
      <c r="BMH735" s="433"/>
      <c r="BMI735" s="430"/>
      <c r="BMJ735" s="430"/>
      <c r="BMK735" s="430" t="s">
        <v>414</v>
      </c>
    </row>
    <row r="736" spans="1696:1701" ht="12" customHeight="1">
      <c r="BMF736" s="434"/>
      <c r="BMG736" s="430"/>
      <c r="BMH736" s="433"/>
      <c r="BMI736" s="430"/>
      <c r="BMJ736" s="430"/>
      <c r="BMK736" s="430" t="s">
        <v>415</v>
      </c>
    </row>
    <row r="737" spans="1701:1703" ht="12" customHeight="1">
      <c r="BMK737" s="430" t="s">
        <v>416</v>
      </c>
      <c r="BML737" s="430"/>
      <c r="BMM737" s="430"/>
    </row>
    <row r="738" spans="1701:1703" ht="12" customHeight="1">
      <c r="BMK738" s="430" t="s">
        <v>417</v>
      </c>
      <c r="BML738" s="430"/>
      <c r="BMM738" s="430"/>
    </row>
    <row r="739" spans="1701:1703" ht="12" customHeight="1">
      <c r="BMK739" s="430" t="s">
        <v>418</v>
      </c>
      <c r="BML739" s="430"/>
      <c r="BMM739" s="430"/>
    </row>
    <row r="740" spans="1701:1703" ht="12" customHeight="1">
      <c r="BMK740" s="430" t="s">
        <v>419</v>
      </c>
      <c r="BML740" s="430"/>
      <c r="BMM740" s="430"/>
    </row>
    <row r="741" spans="1701:1703" ht="12" customHeight="1">
      <c r="BMK741" s="430" t="s">
        <v>420</v>
      </c>
      <c r="BML741" s="430"/>
      <c r="BMM741" s="430"/>
    </row>
    <row r="742" spans="1701:1703" ht="12" customHeight="1">
      <c r="BMK742" s="430"/>
      <c r="BML742" s="430"/>
      <c r="BMM742" s="430"/>
    </row>
    <row r="743" spans="1701:1703" ht="12" customHeight="1">
      <c r="BMK743" s="430"/>
      <c r="BML743" s="430"/>
      <c r="BMM743" s="430"/>
    </row>
    <row r="744" spans="1701:1703" ht="12" customHeight="1">
      <c r="BMK744" s="430"/>
      <c r="BML744" s="430"/>
      <c r="BMM744" s="430" t="s">
        <v>421</v>
      </c>
    </row>
    <row r="745" spans="1701:1703" ht="19.5" customHeight="1">
      <c r="BMK745" s="430"/>
      <c r="BML745" s="430"/>
      <c r="BMM745" s="140" t="s">
        <v>422</v>
      </c>
    </row>
    <row r="746" spans="1701:1703" ht="12" customHeight="1">
      <c r="BMK746" s="430"/>
      <c r="BML746" s="430"/>
      <c r="BMM746" s="140" t="s">
        <v>423</v>
      </c>
    </row>
    <row r="747" spans="1701:1703" ht="12" customHeight="1">
      <c r="BMK747" s="430"/>
      <c r="BML747" s="430"/>
      <c r="BMM747" s="140" t="s">
        <v>424</v>
      </c>
    </row>
    <row r="748" spans="1701:1703" ht="19.5" customHeight="1">
      <c r="BMK748" s="430"/>
      <c r="BML748" s="430"/>
      <c r="BMM748" s="140" t="s">
        <v>425</v>
      </c>
    </row>
    <row r="749" spans="1701:1703" ht="12" customHeight="1">
      <c r="BMK749" s="430"/>
      <c r="BML749" s="430"/>
      <c r="BMM749" s="140" t="s">
        <v>426</v>
      </c>
    </row>
    <row r="750" spans="1701:1703" ht="19.5" customHeight="1">
      <c r="BMK750" s="430"/>
      <c r="BML750" s="430"/>
      <c r="BMM750" s="141" t="s">
        <v>427</v>
      </c>
    </row>
    <row r="751" spans="1701:1703" ht="12" customHeight="1">
      <c r="BMK751" s="430"/>
      <c r="BML751" s="430"/>
      <c r="BMM751" s="140" t="s">
        <v>428</v>
      </c>
    </row>
    <row r="752" spans="1701:1703" ht="19.5" customHeight="1">
      <c r="BMK752" s="430"/>
      <c r="BML752" s="430"/>
      <c r="BMM752" s="140" t="s">
        <v>429</v>
      </c>
    </row>
    <row r="753" spans="1703:1703" ht="19.5" customHeight="1">
      <c r="BMM753" s="140" t="s">
        <v>430</v>
      </c>
    </row>
    <row r="754" spans="1703:1703" ht="19.5" customHeight="1">
      <c r="BMM754" s="140" t="s">
        <v>431</v>
      </c>
    </row>
    <row r="755" spans="1703:1703" ht="30" customHeight="1">
      <c r="BMM755" s="140" t="s">
        <v>432</v>
      </c>
    </row>
    <row r="756" spans="1703:1703" ht="19.5" customHeight="1">
      <c r="BMM756" s="140" t="s">
        <v>433</v>
      </c>
    </row>
    <row r="757" spans="1703:1703" ht="19.5" customHeight="1">
      <c r="BMM757" s="140" t="s">
        <v>284</v>
      </c>
    </row>
    <row r="758" spans="1703:1703" ht="9.75" customHeight="1">
      <c r="BMM758" s="140" t="s">
        <v>434</v>
      </c>
    </row>
    <row r="759" spans="1703:1703" ht="9.75" customHeight="1">
      <c r="BMM759" s="140" t="s">
        <v>330</v>
      </c>
    </row>
    <row r="760" spans="1703:1703" ht="9.75" customHeight="1">
      <c r="BMM760" s="140" t="s">
        <v>435</v>
      </c>
    </row>
    <row r="761" spans="1703:1703" ht="9.75" customHeight="1">
      <c r="BMM761" s="140" t="s">
        <v>436</v>
      </c>
    </row>
    <row r="762" spans="1703:1703" ht="9.75" customHeight="1">
      <c r="BMM762" s="140" t="s">
        <v>437</v>
      </c>
    </row>
    <row r="763" spans="1703:1703" ht="9.75" customHeight="1">
      <c r="BMM763" s="140" t="s">
        <v>438</v>
      </c>
    </row>
    <row r="771" spans="1706:1708" ht="12" customHeight="1">
      <c r="BMP771" s="430" t="s">
        <v>413</v>
      </c>
      <c r="BMQ771" s="430"/>
      <c r="BMR771" s="430"/>
    </row>
    <row r="772" spans="1706:1708" ht="12" customHeight="1">
      <c r="BMP772" s="430" t="s">
        <v>439</v>
      </c>
      <c r="BMQ772" s="430"/>
      <c r="BMR772" s="430"/>
    </row>
    <row r="773" spans="1706:1708" ht="12" customHeight="1">
      <c r="BMP773" s="430" t="s">
        <v>440</v>
      </c>
      <c r="BMQ773" s="430"/>
      <c r="BMR773" s="430"/>
    </row>
    <row r="774" spans="1706:1708" ht="12" customHeight="1">
      <c r="BMP774" s="430" t="s">
        <v>441</v>
      </c>
      <c r="BMQ774" s="430"/>
      <c r="BMR774" s="430"/>
    </row>
    <row r="775" spans="1706:1708" ht="12" customHeight="1">
      <c r="BMP775" s="430" t="s">
        <v>442</v>
      </c>
      <c r="BMQ775" s="430"/>
      <c r="BMR775" s="430"/>
    </row>
    <row r="776" spans="1706:1708" ht="12" customHeight="1">
      <c r="BMP776" s="430" t="s">
        <v>443</v>
      </c>
      <c r="BMQ776" s="430"/>
      <c r="BMR776" s="430"/>
    </row>
    <row r="777" spans="1706:1708" ht="12" customHeight="1">
      <c r="BMP777" s="430"/>
      <c r="BMQ777" s="430"/>
      <c r="BMR777" s="430"/>
    </row>
    <row r="778" spans="1706:1708" ht="12" customHeight="1">
      <c r="BMP778" s="430"/>
      <c r="BMQ778" s="430"/>
      <c r="BMR778" s="430"/>
    </row>
    <row r="779" spans="1706:1708" ht="12" customHeight="1">
      <c r="BMP779" s="430"/>
      <c r="BMQ779" s="430"/>
      <c r="BMR779" s="430"/>
    </row>
    <row r="780" spans="1706:1708" ht="14.25" customHeight="1">
      <c r="BMP780" s="430"/>
      <c r="BMQ780" s="430"/>
      <c r="BMR780" s="457" t="s">
        <v>294</v>
      </c>
    </row>
    <row r="781" spans="1706:1708" ht="12" customHeight="1">
      <c r="BMP781" s="430"/>
      <c r="BMQ781" s="430"/>
      <c r="BMR781" s="432" t="s">
        <v>387</v>
      </c>
    </row>
    <row r="782" spans="1706:1708" ht="12" customHeight="1">
      <c r="BMP782" s="430"/>
      <c r="BMQ782" s="430"/>
      <c r="BMR782" s="432" t="s">
        <v>311</v>
      </c>
    </row>
    <row r="783" spans="1706:1708" ht="12" customHeight="1">
      <c r="BMP783" s="430"/>
      <c r="BMQ783" s="430"/>
      <c r="BMR783" s="432" t="s">
        <v>285</v>
      </c>
    </row>
    <row r="784" spans="1706:1708" ht="12" customHeight="1">
      <c r="BMP784" s="430"/>
      <c r="BMQ784" s="430"/>
      <c r="BMR784" s="432" t="s">
        <v>315</v>
      </c>
    </row>
    <row r="785" spans="1683:1719" ht="12" customHeight="1">
      <c r="BLS785" s="430"/>
      <c r="BLT785" s="430"/>
      <c r="BLU785" s="430"/>
      <c r="BLV785" s="430"/>
      <c r="BLW785" s="430"/>
      <c r="BLX785" s="430"/>
      <c r="BLY785" s="430"/>
      <c r="BLZ785" s="430"/>
      <c r="BMA785" s="430"/>
      <c r="BMB785" s="430"/>
      <c r="BMC785" s="430"/>
      <c r="BMD785" s="430"/>
      <c r="BME785" s="430"/>
      <c r="BMF785" s="434"/>
      <c r="BMG785" s="430"/>
      <c r="BMH785" s="433"/>
      <c r="BMI785" s="430"/>
      <c r="BMJ785" s="430"/>
      <c r="BMK785" s="430"/>
      <c r="BML785" s="430"/>
      <c r="BMM785" s="430"/>
      <c r="BMN785" s="430"/>
      <c r="BMO785" s="430"/>
      <c r="BMP785" s="430"/>
      <c r="BMQ785" s="430"/>
      <c r="BMR785" s="432" t="s">
        <v>298</v>
      </c>
      <c r="BMS785" s="430"/>
      <c r="BMT785" s="430"/>
      <c r="BMU785" s="430"/>
      <c r="BMV785" s="430"/>
      <c r="BMW785" s="430"/>
      <c r="BMX785" s="430"/>
      <c r="BMY785" s="430"/>
      <c r="BMZ785" s="430"/>
      <c r="BNA785" s="430"/>
      <c r="BNB785" s="430"/>
      <c r="BNC785" s="430"/>
    </row>
    <row r="786" spans="1683:1719" ht="12" customHeight="1">
      <c r="BLS786" s="430"/>
      <c r="BLT786" s="430"/>
      <c r="BLU786" s="430"/>
      <c r="BLV786" s="430"/>
      <c r="BLW786" s="430"/>
      <c r="BLX786" s="430"/>
      <c r="BLY786" s="430"/>
      <c r="BLZ786" s="430"/>
      <c r="BMA786" s="430"/>
      <c r="BMB786" s="430"/>
      <c r="BMC786" s="430"/>
      <c r="BMD786" s="430"/>
      <c r="BME786" s="430"/>
      <c r="BMF786" s="434"/>
      <c r="BMG786" s="430"/>
      <c r="BMH786" s="433"/>
      <c r="BMI786" s="430"/>
      <c r="BMJ786" s="430"/>
      <c r="BMK786" s="430"/>
      <c r="BML786" s="430"/>
      <c r="BMM786" s="430"/>
      <c r="BMN786" s="430"/>
      <c r="BMO786" s="430"/>
      <c r="BMP786" s="430"/>
      <c r="BMQ786" s="430"/>
      <c r="BMR786" s="432"/>
      <c r="BMS786" s="430"/>
      <c r="BMT786" s="430"/>
      <c r="BMU786" s="430"/>
      <c r="BMV786" s="430"/>
      <c r="BMW786" s="430"/>
      <c r="BMX786" s="430"/>
      <c r="BMY786" s="430"/>
      <c r="BMZ786" s="430"/>
      <c r="BNA786" s="430"/>
      <c r="BNB786" s="430"/>
      <c r="BNC786" s="430"/>
    </row>
    <row r="787" spans="1683:1719" ht="14.25" customHeight="1">
      <c r="BLS787" s="430"/>
      <c r="BLT787" s="430"/>
      <c r="BLU787" s="430"/>
      <c r="BLV787" s="430"/>
      <c r="BLW787" s="430"/>
      <c r="BLX787" s="430"/>
      <c r="BLY787" s="430"/>
      <c r="BLZ787" s="430"/>
      <c r="BMA787" s="430"/>
      <c r="BMB787" s="430"/>
      <c r="BMC787" s="430"/>
      <c r="BMD787" s="430"/>
      <c r="BME787" s="430"/>
      <c r="BMF787" s="434"/>
      <c r="BMG787" s="430"/>
      <c r="BMH787" s="433"/>
      <c r="BMI787" s="430"/>
      <c r="BMJ787" s="430"/>
      <c r="BMK787" s="430"/>
      <c r="BML787" s="430"/>
      <c r="BMM787" s="430"/>
      <c r="BMN787" s="430"/>
      <c r="BMO787" s="430"/>
      <c r="BMP787" s="430"/>
      <c r="BMQ787" s="430"/>
      <c r="BMR787" s="432"/>
      <c r="BMS787" s="430"/>
      <c r="BMT787" s="457" t="s">
        <v>297</v>
      </c>
      <c r="BMU787" s="430"/>
      <c r="BMV787" s="430"/>
      <c r="BMW787" s="430"/>
      <c r="BMX787" s="430"/>
      <c r="BMY787" s="430"/>
      <c r="BMZ787" s="430"/>
      <c r="BNA787" s="430"/>
      <c r="BNB787" s="430"/>
      <c r="BNC787" s="430"/>
    </row>
    <row r="788" spans="1683:1719" ht="12" customHeight="1">
      <c r="BLS788" s="430"/>
      <c r="BLT788" s="430"/>
      <c r="BLU788" s="430"/>
      <c r="BLV788" s="430"/>
      <c r="BLW788" s="430"/>
      <c r="BLX788" s="430"/>
      <c r="BLY788" s="430"/>
      <c r="BLZ788" s="430"/>
      <c r="BMA788" s="430"/>
      <c r="BMB788" s="430"/>
      <c r="BMC788" s="430"/>
      <c r="BMD788" s="430"/>
      <c r="BME788" s="430"/>
      <c r="BMF788" s="434"/>
      <c r="BMG788" s="430"/>
      <c r="BMH788" s="433"/>
      <c r="BMI788" s="430"/>
      <c r="BMJ788" s="430"/>
      <c r="BMK788" s="430"/>
      <c r="BML788" s="430"/>
      <c r="BMM788" s="430"/>
      <c r="BMN788" s="430"/>
      <c r="BMO788" s="430"/>
      <c r="BMP788" s="430"/>
      <c r="BMQ788" s="430"/>
      <c r="BMR788" s="432"/>
      <c r="BMS788" s="430"/>
      <c r="BMT788" s="432" t="s">
        <v>386</v>
      </c>
      <c r="BMU788" s="430"/>
      <c r="BMV788" s="430"/>
      <c r="BMW788" s="430"/>
      <c r="BMX788" s="430"/>
      <c r="BMY788" s="430"/>
      <c r="BMZ788" s="430"/>
      <c r="BNA788" s="430"/>
      <c r="BNB788" s="430"/>
      <c r="BNC788" s="430"/>
    </row>
    <row r="789" spans="1683:1719" ht="12" customHeight="1">
      <c r="BLS789" s="430"/>
      <c r="BLT789" s="433"/>
      <c r="BLU789" s="430"/>
      <c r="BLV789" s="430"/>
      <c r="BLW789" s="430"/>
      <c r="BLX789" s="430"/>
      <c r="BLY789" s="430"/>
      <c r="BLZ789" s="430"/>
      <c r="BMA789" s="430"/>
      <c r="BMB789" s="430"/>
      <c r="BMC789" s="430"/>
      <c r="BMD789" s="430"/>
      <c r="BME789" s="430"/>
      <c r="BMF789" s="434"/>
      <c r="BMG789" s="430"/>
      <c r="BMH789" s="433"/>
      <c r="BMI789" s="430"/>
      <c r="BMJ789" s="430"/>
      <c r="BMK789" s="430"/>
      <c r="BML789" s="430"/>
      <c r="BMM789" s="430"/>
      <c r="BMN789" s="430"/>
      <c r="BMO789" s="430"/>
      <c r="BMP789" s="430"/>
      <c r="BMQ789" s="430"/>
      <c r="BMR789" s="432"/>
      <c r="BMS789" s="430"/>
      <c r="BMT789" s="432" t="s">
        <v>316</v>
      </c>
      <c r="BMU789" s="430"/>
      <c r="BMV789" s="430"/>
      <c r="BMW789" s="430"/>
      <c r="BMX789" s="430"/>
      <c r="BMY789" s="430"/>
      <c r="BMZ789" s="430"/>
      <c r="BNA789" s="430"/>
      <c r="BNB789" s="430"/>
      <c r="BNC789" s="430"/>
    </row>
    <row r="790" spans="1683:1719" ht="12" customHeight="1">
      <c r="BLS790" s="430"/>
      <c r="BLT790" s="430"/>
      <c r="BLU790" s="430"/>
      <c r="BLV790" s="430"/>
      <c r="BLW790" s="430"/>
      <c r="BLX790" s="430"/>
      <c r="BLY790" s="430"/>
      <c r="BLZ790" s="430"/>
      <c r="BMA790" s="430"/>
      <c r="BMB790" s="430"/>
      <c r="BMC790" s="430"/>
      <c r="BMD790" s="430"/>
      <c r="BME790" s="430"/>
      <c r="BMF790" s="434"/>
      <c r="BMG790" s="430"/>
      <c r="BMH790" s="433"/>
      <c r="BMI790" s="430"/>
      <c r="BMJ790" s="430"/>
      <c r="BMK790" s="430"/>
      <c r="BML790" s="430"/>
      <c r="BMM790" s="430"/>
      <c r="BMN790" s="430"/>
      <c r="BMO790" s="430"/>
      <c r="BMP790" s="430"/>
      <c r="BMQ790" s="430"/>
      <c r="BMR790" s="432"/>
      <c r="BMS790" s="430"/>
      <c r="BMT790" s="432" t="s">
        <v>299</v>
      </c>
      <c r="BMU790" s="430"/>
      <c r="BMV790" s="430"/>
      <c r="BMW790" s="430"/>
      <c r="BMX790" s="430"/>
      <c r="BMY790" s="430"/>
      <c r="BMZ790" s="430"/>
      <c r="BNA790" s="430"/>
      <c r="BNB790" s="430"/>
      <c r="BNC790" s="430"/>
    </row>
    <row r="791" spans="1683:1719" ht="12" customHeight="1">
      <c r="BLS791" s="430"/>
      <c r="BLT791" s="430"/>
      <c r="BLU791" s="430"/>
      <c r="BLV791" s="430"/>
      <c r="BLW791" s="430"/>
      <c r="BLX791" s="430"/>
      <c r="BLY791" s="430"/>
      <c r="BLZ791" s="430"/>
      <c r="BMA791" s="430"/>
      <c r="BMB791" s="430"/>
      <c r="BMC791" s="430"/>
      <c r="BMD791" s="430"/>
      <c r="BME791" s="430"/>
      <c r="BMF791" s="434"/>
      <c r="BMG791" s="430"/>
      <c r="BMH791" s="433"/>
      <c r="BMI791" s="430"/>
      <c r="BMJ791" s="430"/>
      <c r="BMK791" s="430"/>
      <c r="BML791" s="430"/>
      <c r="BMM791" s="430"/>
      <c r="BMN791" s="430"/>
      <c r="BMO791" s="430"/>
      <c r="BMP791" s="430"/>
      <c r="BMQ791" s="430"/>
      <c r="BMR791" s="432"/>
      <c r="BMS791" s="430"/>
      <c r="BMT791" s="432" t="s">
        <v>385</v>
      </c>
      <c r="BMU791" s="430"/>
      <c r="BMV791" s="430"/>
      <c r="BMW791" s="430"/>
      <c r="BMX791" s="430"/>
      <c r="BMY791" s="430"/>
      <c r="BMZ791" s="430"/>
      <c r="BNA791" s="430"/>
      <c r="BNB791" s="430"/>
      <c r="BNC791" s="430"/>
    </row>
    <row r="792" spans="1683:1719" ht="12" customHeight="1">
      <c r="BLS792" s="430"/>
      <c r="BLT792" s="430"/>
      <c r="BLU792" s="430"/>
      <c r="BLV792" s="430"/>
      <c r="BLW792" s="430"/>
      <c r="BLX792" s="430"/>
      <c r="BLY792" s="430"/>
      <c r="BLZ792" s="430"/>
      <c r="BMA792" s="430"/>
      <c r="BMB792" s="430"/>
      <c r="BMC792" s="430"/>
      <c r="BMD792" s="430"/>
      <c r="BME792" s="430"/>
      <c r="BMF792" s="434"/>
      <c r="BMG792" s="430"/>
      <c r="BMH792" s="433"/>
      <c r="BMI792" s="430"/>
      <c r="BMJ792" s="430"/>
      <c r="BMK792" s="430"/>
      <c r="BML792" s="430"/>
      <c r="BMM792" s="430"/>
      <c r="BMN792" s="430"/>
      <c r="BMO792" s="430"/>
      <c r="BMP792" s="430"/>
      <c r="BMQ792" s="430"/>
      <c r="BMR792" s="432"/>
      <c r="BMS792" s="430"/>
      <c r="BMT792" s="432" t="s">
        <v>384</v>
      </c>
      <c r="BMU792" s="430"/>
      <c r="BMV792" s="430"/>
      <c r="BMW792" s="430"/>
      <c r="BMX792" s="430"/>
      <c r="BMY792" s="430"/>
      <c r="BMZ792" s="430"/>
      <c r="BNA792" s="430"/>
      <c r="BNB792" s="430"/>
      <c r="BNC792" s="430"/>
    </row>
    <row r="793" spans="1683:1719" ht="12" customHeight="1">
      <c r="BLS793" s="430"/>
      <c r="BLT793" s="430"/>
      <c r="BLU793" s="430"/>
      <c r="BLV793" s="430"/>
      <c r="BLW793" s="430"/>
      <c r="BLX793" s="430"/>
      <c r="BLY793" s="430"/>
      <c r="BLZ793" s="430"/>
      <c r="BMA793" s="430"/>
      <c r="BMB793" s="430"/>
      <c r="BMC793" s="430"/>
      <c r="BMD793" s="430"/>
      <c r="BME793" s="430"/>
      <c r="BMF793" s="434"/>
      <c r="BMG793" s="430"/>
      <c r="BMH793" s="433"/>
      <c r="BMI793" s="430"/>
      <c r="BMJ793" s="430"/>
      <c r="BMK793" s="430"/>
      <c r="BML793" s="430"/>
      <c r="BMM793" s="430"/>
      <c r="BMN793" s="430"/>
      <c r="BMO793" s="430"/>
      <c r="BMP793" s="430"/>
      <c r="BMQ793" s="430"/>
      <c r="BMR793" s="432"/>
      <c r="BMS793" s="430"/>
      <c r="BMT793" s="430"/>
      <c r="BMU793" s="430"/>
      <c r="BMV793" s="430"/>
      <c r="BMW793" s="430"/>
      <c r="BMX793" s="430"/>
      <c r="BMY793" s="430"/>
      <c r="BMZ793" s="430"/>
      <c r="BNA793" s="430"/>
      <c r="BNB793" s="430"/>
      <c r="BNC793" s="430"/>
    </row>
    <row r="794" spans="1683:1719" ht="12" customHeight="1">
      <c r="BLS794" s="430" t="s">
        <v>444</v>
      </c>
      <c r="BLT794" s="433"/>
      <c r="BLU794" s="430"/>
      <c r="BLV794" s="430"/>
      <c r="BLW794" s="430"/>
      <c r="BLX794" s="430"/>
      <c r="BLY794" s="430"/>
      <c r="BLZ794" s="430"/>
      <c r="BMA794" s="430"/>
      <c r="BMB794" s="430"/>
      <c r="BMC794" s="430"/>
      <c r="BMD794" s="430"/>
      <c r="BME794" s="430"/>
      <c r="BMF794" s="434"/>
      <c r="BMG794" s="430"/>
      <c r="BMH794" s="433"/>
      <c r="BMI794" s="430"/>
      <c r="BMJ794" s="430"/>
      <c r="BMK794" s="430"/>
      <c r="BML794" s="430"/>
      <c r="BMM794" s="430"/>
      <c r="BMN794" s="430"/>
      <c r="BMO794" s="430"/>
      <c r="BMP794" s="430" t="s">
        <v>445</v>
      </c>
      <c r="BMQ794" s="430"/>
      <c r="BMR794" s="432"/>
      <c r="BMS794" s="430"/>
      <c r="BMT794" s="430"/>
      <c r="BMU794" s="430"/>
      <c r="BMV794" s="430"/>
      <c r="BMW794" s="430"/>
      <c r="BMX794" s="430"/>
      <c r="BMY794" s="430"/>
      <c r="BMZ794" s="430"/>
      <c r="BNA794" s="430"/>
      <c r="BNB794" s="430"/>
      <c r="BNC794" s="430"/>
    </row>
    <row r="795" spans="1683:1719" ht="12" customHeight="1">
      <c r="BLS795" s="430" t="s">
        <v>446</v>
      </c>
      <c r="BLT795" s="433">
        <v>0</v>
      </c>
      <c r="BLU795" s="430" t="s">
        <v>447</v>
      </c>
      <c r="BLV795" s="430"/>
      <c r="BLW795" s="430"/>
      <c r="BLX795" s="430"/>
      <c r="BLY795" s="430"/>
      <c r="BLZ795" s="430"/>
      <c r="BMA795" s="430"/>
      <c r="BMB795" s="430"/>
      <c r="BMC795" s="430"/>
      <c r="BMD795" s="430"/>
      <c r="BME795" s="430"/>
      <c r="BMF795" s="434"/>
      <c r="BMG795" s="430"/>
      <c r="BMH795" s="433"/>
      <c r="BMI795" s="430"/>
      <c r="BMJ795" s="430"/>
      <c r="BMK795" s="430"/>
      <c r="BML795" s="430"/>
      <c r="BMM795" s="430"/>
      <c r="BMN795" s="430"/>
      <c r="BMO795" s="430"/>
      <c r="BMP795" s="430" t="s">
        <v>448</v>
      </c>
      <c r="BMQ795" s="430"/>
      <c r="BMR795" s="432"/>
      <c r="BMS795" s="430"/>
      <c r="BMT795" s="430"/>
      <c r="BMU795" s="430"/>
      <c r="BMV795" s="430"/>
      <c r="BMW795" s="430"/>
      <c r="BMX795" s="430"/>
      <c r="BMY795" s="430"/>
      <c r="BMZ795" s="430"/>
      <c r="BNA795" s="430"/>
      <c r="BNB795" s="430"/>
      <c r="BNC795" s="430"/>
    </row>
    <row r="796" spans="1683:1719" ht="12" customHeight="1">
      <c r="BLS796" s="430" t="s">
        <v>449</v>
      </c>
      <c r="BLT796" s="433">
        <v>1</v>
      </c>
      <c r="BLU796" s="430" t="s">
        <v>450</v>
      </c>
      <c r="BLV796" s="430"/>
      <c r="BLW796" s="430"/>
      <c r="BLX796" s="430"/>
      <c r="BLY796" s="430"/>
      <c r="BLZ796" s="430"/>
      <c r="BMA796" s="430"/>
      <c r="BMB796" s="430"/>
      <c r="BMC796" s="430"/>
      <c r="BMD796" s="430"/>
      <c r="BME796" s="430"/>
      <c r="BMF796" s="434"/>
      <c r="BMG796" s="430"/>
      <c r="BMH796" s="433"/>
      <c r="BMI796" s="430"/>
      <c r="BMJ796" s="430"/>
      <c r="BMK796" s="430"/>
      <c r="BML796" s="430"/>
      <c r="BMM796" s="430"/>
      <c r="BMN796" s="430"/>
      <c r="BMO796" s="430"/>
      <c r="BMP796" s="430" t="s">
        <v>451</v>
      </c>
      <c r="BMQ796" s="430"/>
      <c r="BMR796" s="432"/>
      <c r="BMS796" s="430"/>
      <c r="BMT796" s="430"/>
      <c r="BMU796" s="430"/>
      <c r="BMV796" s="430"/>
      <c r="BMW796" s="430"/>
      <c r="BMX796" s="430"/>
      <c r="BMY796" s="430"/>
      <c r="BMZ796" s="430"/>
      <c r="BNA796" s="430"/>
      <c r="BNB796" s="430"/>
      <c r="BNC796" s="430"/>
    </row>
    <row r="797" spans="1683:1719" ht="12" customHeight="1">
      <c r="BLS797" s="430" t="s">
        <v>452</v>
      </c>
      <c r="BLT797" s="433">
        <v>2</v>
      </c>
      <c r="BLU797" s="430" t="s">
        <v>453</v>
      </c>
      <c r="BLV797" s="430"/>
      <c r="BLW797" s="430"/>
      <c r="BLX797" s="430"/>
      <c r="BLY797" s="430"/>
      <c r="BLZ797" s="430"/>
      <c r="BMA797" s="430"/>
      <c r="BMB797" s="430"/>
      <c r="BMC797" s="430"/>
      <c r="BMD797" s="430"/>
      <c r="BME797" s="430"/>
      <c r="BMF797" s="434"/>
      <c r="BMG797" s="430"/>
      <c r="BMH797" s="433"/>
      <c r="BMI797" s="430"/>
      <c r="BMJ797" s="430"/>
      <c r="BMK797" s="430"/>
      <c r="BML797" s="430"/>
      <c r="BMM797" s="430"/>
      <c r="BMN797" s="430"/>
      <c r="BMO797" s="430"/>
      <c r="BMP797" s="430" t="s">
        <v>454</v>
      </c>
      <c r="BMQ797" s="430"/>
      <c r="BMR797" s="430"/>
      <c r="BMS797" s="430"/>
      <c r="BMT797" s="430"/>
      <c r="BMU797" s="430"/>
      <c r="BMV797" s="430"/>
      <c r="BMW797" s="430"/>
      <c r="BMX797" s="430"/>
      <c r="BMY797" s="430"/>
      <c r="BMZ797" s="430"/>
      <c r="BNA797" s="430"/>
      <c r="BNB797" s="430"/>
      <c r="BNC797" s="430"/>
    </row>
    <row r="798" spans="1683:1719" ht="14.25" customHeight="1">
      <c r="BLS798" s="430"/>
      <c r="BLT798" s="430"/>
      <c r="BLU798" s="430"/>
      <c r="BLV798" s="430"/>
      <c r="BLW798" s="430"/>
      <c r="BLX798" s="430"/>
      <c r="BLY798" s="430"/>
      <c r="BLZ798" s="430"/>
      <c r="BMA798" s="430"/>
      <c r="BMB798" s="430"/>
      <c r="BMC798" s="430"/>
      <c r="BMD798" s="430"/>
      <c r="BME798" s="430"/>
      <c r="BMF798" s="434"/>
      <c r="BMG798" s="430"/>
      <c r="BMH798" s="433"/>
      <c r="BMI798" s="430"/>
      <c r="BMJ798" s="430"/>
      <c r="BMK798" s="430"/>
      <c r="BML798" s="430"/>
      <c r="BMM798" s="430"/>
      <c r="BMN798" s="430"/>
      <c r="BMO798" s="430"/>
      <c r="BMP798" s="430" t="s">
        <v>455</v>
      </c>
      <c r="BMQ798" s="430"/>
      <c r="BMR798" s="430"/>
      <c r="BMS798" s="430"/>
      <c r="BMT798" s="457"/>
      <c r="BMU798" s="430"/>
      <c r="BMV798" s="430"/>
      <c r="BMW798" s="430"/>
      <c r="BMX798" s="430"/>
      <c r="BMY798" s="430"/>
      <c r="BMZ798" s="430"/>
      <c r="BNA798" s="430"/>
      <c r="BNB798" s="430"/>
      <c r="BNC798" s="430"/>
    </row>
    <row r="799" spans="1683:1719" ht="12.75" customHeight="1">
      <c r="BLY799" s="430"/>
      <c r="BLZ799" s="430"/>
      <c r="BMA799" s="430"/>
      <c r="BMB799" s="430"/>
      <c r="BMC799" s="430"/>
      <c r="BMD799" s="430"/>
      <c r="BME799" s="430"/>
      <c r="BMF799" s="434"/>
      <c r="BMG799" s="430"/>
      <c r="BMH799" s="433"/>
      <c r="BMI799" s="430"/>
      <c r="BMJ799" s="430"/>
      <c r="BMK799" s="430"/>
      <c r="BML799" s="430"/>
      <c r="BMM799" s="430"/>
      <c r="BMN799" s="430"/>
      <c r="BMO799" s="430"/>
      <c r="BMP799" s="430" t="s">
        <v>456</v>
      </c>
      <c r="BMQ799" s="430"/>
      <c r="BMR799" s="430"/>
      <c r="BMS799" s="430"/>
      <c r="BMT799" s="432"/>
      <c r="BMU799" s="430"/>
      <c r="BMV799" s="430"/>
      <c r="BMW799" s="16" t="s">
        <v>457</v>
      </c>
      <c r="BMX799" s="666" t="s">
        <v>458</v>
      </c>
      <c r="BMY799" s="618"/>
      <c r="BMZ799" s="618"/>
      <c r="BNA799" s="16" t="s">
        <v>459</v>
      </c>
      <c r="BNB799" s="430"/>
      <c r="BNC799" s="436" t="s">
        <v>6</v>
      </c>
    </row>
    <row r="800" spans="1683:1719" ht="12" customHeight="1">
      <c r="BLY800" s="430"/>
      <c r="BLZ800" s="430"/>
      <c r="BMA800" s="430"/>
      <c r="BMB800" s="430"/>
      <c r="BMC800" s="430"/>
      <c r="BMD800" s="430"/>
      <c r="BME800" s="430"/>
      <c r="BMF800" s="434"/>
      <c r="BMG800" s="430"/>
      <c r="BMH800" s="433"/>
      <c r="BMI800" s="430"/>
      <c r="BMJ800" s="430"/>
      <c r="BMK800" s="430"/>
      <c r="BML800" s="430"/>
      <c r="BMM800" s="430"/>
      <c r="BMN800" s="430"/>
      <c r="BMO800" s="430"/>
      <c r="BMP800" s="430" t="s">
        <v>460</v>
      </c>
      <c r="BMQ800" s="430"/>
      <c r="BMR800" s="430"/>
      <c r="BMS800" s="430"/>
      <c r="BMT800" s="432"/>
      <c r="BMU800" s="430"/>
      <c r="BMV800" s="430"/>
      <c r="BMW800" s="144" t="s">
        <v>461</v>
      </c>
      <c r="BMX800" s="144" t="s">
        <v>462</v>
      </c>
      <c r="BMY800" s="144" t="s">
        <v>463</v>
      </c>
      <c r="BMZ800" s="144" t="s">
        <v>464</v>
      </c>
      <c r="BNA800" s="144" t="s">
        <v>465</v>
      </c>
      <c r="BNB800" s="430"/>
      <c r="BNC800" s="437" t="s">
        <v>466</v>
      </c>
    </row>
    <row r="801" spans="1706:1719" ht="12" customHeight="1">
      <c r="BMP801" s="430" t="s">
        <v>467</v>
      </c>
      <c r="BMQ801" s="430"/>
      <c r="BMR801" s="430"/>
      <c r="BMS801" s="430"/>
      <c r="BMT801" s="432"/>
      <c r="BMU801" s="430"/>
      <c r="BMV801" s="430"/>
      <c r="BMW801" s="13" t="s">
        <v>468</v>
      </c>
      <c r="BMX801" s="13" t="s">
        <v>469</v>
      </c>
      <c r="BMY801" s="13" t="s">
        <v>470</v>
      </c>
      <c r="BMZ801" s="13" t="s">
        <v>294</v>
      </c>
      <c r="BNA801" s="13" t="s">
        <v>471</v>
      </c>
      <c r="BNB801" s="430"/>
      <c r="BNC801" s="438" t="s">
        <v>472</v>
      </c>
    </row>
    <row r="802" spans="1706:1719" ht="12" customHeight="1">
      <c r="BMP802" s="430" t="s">
        <v>473</v>
      </c>
      <c r="BMQ802" s="430"/>
      <c r="BMR802" s="430"/>
      <c r="BMS802" s="430"/>
      <c r="BMT802" s="430"/>
      <c r="BMU802" s="430"/>
      <c r="BMV802" s="430"/>
      <c r="BMW802" s="13" t="s">
        <v>474</v>
      </c>
      <c r="BMX802" s="13" t="s">
        <v>475</v>
      </c>
      <c r="BMY802" s="13" t="s">
        <v>476</v>
      </c>
      <c r="BMZ802" s="13" t="s">
        <v>297</v>
      </c>
      <c r="BNA802" s="13" t="s">
        <v>477</v>
      </c>
      <c r="BNB802" s="430"/>
      <c r="BNC802" s="438" t="s">
        <v>478</v>
      </c>
    </row>
    <row r="803" spans="1706:1719" ht="12" customHeight="1">
      <c r="BMP803" s="430" t="s">
        <v>479</v>
      </c>
      <c r="BMQ803" s="430"/>
      <c r="BMR803" s="430"/>
      <c r="BMS803" s="430"/>
      <c r="BMT803" s="430"/>
      <c r="BMU803" s="430"/>
      <c r="BMV803" s="430"/>
      <c r="BMW803" s="13" t="s">
        <v>414</v>
      </c>
      <c r="BMX803" s="13" t="s">
        <v>480</v>
      </c>
      <c r="BMY803" s="13" t="s">
        <v>481</v>
      </c>
      <c r="BNA803" s="13" t="s">
        <v>482</v>
      </c>
      <c r="BNB803" s="430"/>
      <c r="BNC803" s="438" t="s">
        <v>483</v>
      </c>
    </row>
    <row r="804" spans="1706:1719" ht="12" customHeight="1">
      <c r="BMP804" s="430" t="s">
        <v>484</v>
      </c>
      <c r="BMQ804" s="430"/>
      <c r="BMR804" s="430"/>
      <c r="BMS804" s="430"/>
      <c r="BMT804" s="430"/>
      <c r="BMU804" s="430"/>
      <c r="BMV804" s="430"/>
      <c r="BMW804" s="13" t="s">
        <v>451</v>
      </c>
      <c r="BNA804" s="13" t="s">
        <v>485</v>
      </c>
      <c r="BNB804" s="430"/>
      <c r="BNC804" s="438" t="s">
        <v>486</v>
      </c>
    </row>
    <row r="805" spans="1706:1719" ht="12" customHeight="1">
      <c r="BMP805" s="430"/>
      <c r="BMQ805" s="430"/>
      <c r="BMR805" s="430"/>
      <c r="BMS805" s="430"/>
      <c r="BMT805" s="430"/>
      <c r="BMU805" s="430"/>
      <c r="BMV805" s="430"/>
      <c r="BMW805" s="13" t="s">
        <v>454</v>
      </c>
      <c r="BNB805" s="430"/>
      <c r="BNC805" s="438" t="s">
        <v>487</v>
      </c>
    </row>
    <row r="806" spans="1706:1719" ht="12" customHeight="1">
      <c r="BMP806" s="430"/>
      <c r="BMQ806" s="430"/>
      <c r="BMR806" s="430"/>
      <c r="BMS806" s="430"/>
      <c r="BMT806" s="430"/>
      <c r="BMU806" s="430"/>
      <c r="BMV806" s="430"/>
      <c r="BMW806" s="13" t="s">
        <v>488</v>
      </c>
      <c r="BNB806" s="430"/>
      <c r="BNC806" s="438" t="s">
        <v>489</v>
      </c>
    </row>
    <row r="807" spans="1706:1719" ht="12" customHeight="1">
      <c r="BMP807" s="430"/>
      <c r="BMQ807" s="430"/>
      <c r="BMR807" s="430"/>
      <c r="BMS807" s="430"/>
      <c r="BMT807" s="430"/>
      <c r="BMU807" s="430"/>
      <c r="BMV807" s="430"/>
      <c r="BMW807" s="13" t="s">
        <v>490</v>
      </c>
      <c r="BNB807" s="430"/>
      <c r="BNC807" s="438" t="s">
        <v>491</v>
      </c>
    </row>
    <row r="808" spans="1706:1719" ht="12" customHeight="1">
      <c r="BMP808" s="430"/>
      <c r="BMQ808" s="430"/>
      <c r="BMR808" s="430"/>
      <c r="BMS808" s="430"/>
      <c r="BMT808" s="430"/>
      <c r="BMU808" s="430"/>
      <c r="BMV808" s="430"/>
      <c r="BMW808" s="13" t="s">
        <v>492</v>
      </c>
      <c r="BNB808" s="430"/>
      <c r="BNC808" s="438" t="s">
        <v>493</v>
      </c>
    </row>
    <row r="809" spans="1706:1719" ht="12" customHeight="1">
      <c r="BMP809" s="430"/>
      <c r="BMQ809" s="430"/>
      <c r="BMR809" s="430"/>
      <c r="BMS809" s="430"/>
      <c r="BMT809" s="430"/>
      <c r="BMU809" s="430"/>
      <c r="BMV809" s="430"/>
      <c r="BMW809" s="13" t="s">
        <v>404</v>
      </c>
      <c r="BNB809" s="430"/>
      <c r="BNC809" s="438" t="s">
        <v>494</v>
      </c>
    </row>
    <row r="810" spans="1706:1719" ht="12" customHeight="1">
      <c r="BMP810" s="430"/>
      <c r="BMQ810" s="430"/>
      <c r="BMR810" s="430"/>
      <c r="BMS810" s="430"/>
      <c r="BMT810" s="430"/>
      <c r="BMU810" s="430"/>
      <c r="BMV810" s="430"/>
      <c r="BMW810" s="430" t="s">
        <v>456</v>
      </c>
      <c r="BMX810" s="430"/>
      <c r="BNA810" s="81"/>
      <c r="BNB810" s="430"/>
      <c r="BNC810" s="438" t="s">
        <v>495</v>
      </c>
    </row>
    <row r="811" spans="1706:1719" ht="12" customHeight="1">
      <c r="BMP811" s="430"/>
      <c r="BMQ811" s="430"/>
      <c r="BMR811" s="430"/>
      <c r="BMS811" s="430"/>
      <c r="BMT811" s="430"/>
      <c r="BMU811" s="430"/>
      <c r="BMV811" s="430"/>
      <c r="BMW811" s="430" t="s">
        <v>460</v>
      </c>
      <c r="BMX811" s="430"/>
      <c r="BNA811" s="81"/>
      <c r="BNB811" s="430"/>
      <c r="BNC811" s="438" t="s">
        <v>496</v>
      </c>
    </row>
    <row r="812" spans="1706:1719" ht="12" customHeight="1">
      <c r="BMP812" s="430"/>
      <c r="BMQ812" s="430"/>
      <c r="BMR812" s="430"/>
      <c r="BMS812" s="430"/>
      <c r="BMT812" s="430"/>
      <c r="BMU812" s="430"/>
      <c r="BMV812" s="430"/>
      <c r="BMW812" s="430" t="s">
        <v>467</v>
      </c>
      <c r="BNA812" s="81"/>
      <c r="BNB812" s="430"/>
      <c r="BNC812" s="438" t="s">
        <v>497</v>
      </c>
    </row>
    <row r="813" spans="1706:1719" ht="12" customHeight="1">
      <c r="BMP813" s="430"/>
      <c r="BMQ813" s="430"/>
      <c r="BMR813" s="430"/>
      <c r="BMS813" s="430"/>
      <c r="BMT813" s="430"/>
      <c r="BMU813" s="430"/>
      <c r="BMV813" s="430"/>
      <c r="BMW813" s="430" t="s">
        <v>473</v>
      </c>
      <c r="BNA813" s="81"/>
      <c r="BNB813" s="430"/>
      <c r="BNC813" s="438" t="s">
        <v>498</v>
      </c>
    </row>
    <row r="814" spans="1706:1719" ht="12" customHeight="1">
      <c r="BMP814" s="430"/>
      <c r="BMQ814" s="430"/>
      <c r="BMR814" s="430"/>
      <c r="BMS814" s="430"/>
      <c r="BMT814" s="430"/>
      <c r="BMU814" s="430"/>
      <c r="BMV814" s="430"/>
      <c r="BMW814" s="430" t="s">
        <v>479</v>
      </c>
      <c r="BNA814" s="81"/>
      <c r="BNB814" s="430"/>
      <c r="BNC814" s="438" t="s">
        <v>499</v>
      </c>
    </row>
    <row r="815" spans="1706:1719" ht="12" customHeight="1">
      <c r="BMP815" s="430"/>
      <c r="BMQ815" s="430"/>
      <c r="BMR815" s="430"/>
      <c r="BMS815" s="430"/>
      <c r="BMT815" s="430"/>
      <c r="BMU815" s="430"/>
      <c r="BMV815" s="430"/>
      <c r="BMW815" s="430" t="s">
        <v>484</v>
      </c>
      <c r="BNA815" s="81"/>
      <c r="BNB815" s="430"/>
      <c r="BNC815" s="438" t="s">
        <v>500</v>
      </c>
    </row>
    <row r="816" spans="1706:1719" ht="12" customHeight="1">
      <c r="BMP816" s="430"/>
      <c r="BMQ816" s="430"/>
      <c r="BMR816" s="430"/>
      <c r="BMS816" s="430"/>
      <c r="BMT816" s="430"/>
      <c r="BMU816" s="430"/>
      <c r="BMV816" s="430"/>
      <c r="BMW816" s="430"/>
      <c r="BNB816" s="430"/>
      <c r="BNC816" s="438" t="s">
        <v>501</v>
      </c>
    </row>
    <row r="817" spans="1719:1719" ht="12" customHeight="1">
      <c r="BNC817" s="438" t="s">
        <v>502</v>
      </c>
    </row>
    <row r="818" spans="1719:1719" ht="12" customHeight="1">
      <c r="BNC818" s="438" t="s">
        <v>503</v>
      </c>
    </row>
    <row r="819" spans="1719:1719" ht="12" customHeight="1">
      <c r="BNC819" s="438" t="s">
        <v>504</v>
      </c>
    </row>
    <row r="820" spans="1719:1719" ht="12" customHeight="1">
      <c r="BNC820" s="438" t="s">
        <v>505</v>
      </c>
    </row>
    <row r="821" spans="1719:1719" ht="12" customHeight="1">
      <c r="BNC821" s="438" t="s">
        <v>506</v>
      </c>
    </row>
    <row r="822" spans="1719:1719" ht="12" customHeight="1">
      <c r="BNC822" s="438" t="s">
        <v>507</v>
      </c>
    </row>
    <row r="823" spans="1719:1719" ht="12" customHeight="1">
      <c r="BNC823" s="438" t="s">
        <v>508</v>
      </c>
    </row>
    <row r="824" spans="1719:1719" ht="12" customHeight="1">
      <c r="BNC824" s="438" t="s">
        <v>509</v>
      </c>
    </row>
    <row r="825" spans="1719:1719" ht="12" customHeight="1">
      <c r="BNC825" s="438" t="s">
        <v>5</v>
      </c>
    </row>
    <row r="826" spans="1719:1719" ht="12" customHeight="1">
      <c r="BNC826" s="438" t="s">
        <v>510</v>
      </c>
    </row>
    <row r="827" spans="1719:1719" ht="12" customHeight="1">
      <c r="BNC827" s="438" t="s">
        <v>511</v>
      </c>
    </row>
    <row r="828" spans="1719:1719" ht="12" customHeight="1">
      <c r="BNC828" s="438" t="s">
        <v>512</v>
      </c>
    </row>
    <row r="829" spans="1719:1719" ht="12" customHeight="1">
      <c r="BNC829" s="438" t="s">
        <v>513</v>
      </c>
    </row>
    <row r="830" spans="1719:1719" ht="12" customHeight="1">
      <c r="BNC830" s="439" t="s">
        <v>514</v>
      </c>
    </row>
    <row r="831" spans="1719:1719" ht="12" customHeight="1">
      <c r="BNC831" s="438" t="s">
        <v>515</v>
      </c>
    </row>
    <row r="832" spans="1719:1719" ht="12" customHeight="1">
      <c r="BNC832" s="438" t="s">
        <v>516</v>
      </c>
    </row>
    <row r="833" spans="1719:1725" ht="12" customHeight="1">
      <c r="BNC833" s="438" t="s">
        <v>517</v>
      </c>
      <c r="BND833" s="430"/>
      <c r="BNE833" s="430"/>
      <c r="BNF833" s="430"/>
      <c r="BNG833" s="430"/>
      <c r="BNH833" s="430"/>
      <c r="BNI833" s="430"/>
    </row>
    <row r="834" spans="1719:1725" ht="12" customHeight="1">
      <c r="BNC834" s="438" t="s">
        <v>518</v>
      </c>
      <c r="BND834" s="430"/>
      <c r="BNE834" s="430"/>
      <c r="BNF834" s="430"/>
      <c r="BNG834" s="430"/>
      <c r="BNH834" s="430"/>
      <c r="BNI834" s="430"/>
    </row>
    <row r="835" spans="1719:1725" ht="12" customHeight="1">
      <c r="BNC835" s="430"/>
      <c r="BND835" s="430"/>
      <c r="BNE835" s="430"/>
      <c r="BNF835" s="430"/>
      <c r="BNG835" s="430"/>
      <c r="BNH835" s="430"/>
      <c r="BNI835" s="430"/>
    </row>
    <row r="836" spans="1719:1725" ht="12" customHeight="1">
      <c r="BNC836" s="430"/>
      <c r="BND836" s="430"/>
      <c r="BNE836" s="430"/>
      <c r="BNF836" s="430"/>
      <c r="BNG836" s="430"/>
      <c r="BNH836" s="430"/>
      <c r="BNI836" s="430"/>
    </row>
    <row r="837" spans="1719:1725" ht="12" customHeight="1">
      <c r="BNC837" s="430"/>
      <c r="BND837" s="430"/>
      <c r="BNE837" s="430" t="s">
        <v>69</v>
      </c>
      <c r="BNF837" s="430"/>
      <c r="BNG837" s="430"/>
      <c r="BNH837" s="430"/>
      <c r="BNI837" s="430"/>
    </row>
    <row r="838" spans="1719:1725" ht="12" customHeight="1">
      <c r="BNC838" s="430"/>
      <c r="BND838" s="430"/>
      <c r="BNE838" s="430" t="s">
        <v>286</v>
      </c>
      <c r="BNF838" s="430"/>
      <c r="BNG838" s="430"/>
      <c r="BNH838" s="430"/>
      <c r="BNI838" s="430"/>
    </row>
    <row r="839" spans="1719:1725" ht="12" customHeight="1">
      <c r="BNC839" s="430"/>
      <c r="BND839" s="430"/>
      <c r="BNE839" s="430"/>
      <c r="BNF839" s="430"/>
      <c r="BNG839" s="430"/>
      <c r="BNH839" s="430"/>
      <c r="BNI839" s="430"/>
    </row>
    <row r="840" spans="1719:1725" ht="12" customHeight="1">
      <c r="BNC840" s="430"/>
      <c r="BND840" s="430"/>
      <c r="BNE840" s="430"/>
      <c r="BNF840" s="430"/>
      <c r="BNG840" s="430" t="s">
        <v>519</v>
      </c>
      <c r="BNH840" s="430"/>
      <c r="BNI840" s="430"/>
    </row>
    <row r="841" spans="1719:1725" ht="12" customHeight="1">
      <c r="BNC841" s="430"/>
      <c r="BND841" s="430"/>
      <c r="BNE841" s="430"/>
      <c r="BNF841" s="430"/>
      <c r="BNG841" s="430" t="s">
        <v>520</v>
      </c>
      <c r="BNH841" s="430"/>
      <c r="BNI841" s="430"/>
    </row>
    <row r="842" spans="1719:1725" ht="12" customHeight="1">
      <c r="BNC842" s="430"/>
      <c r="BND842" s="430"/>
      <c r="BNE842" s="430"/>
      <c r="BNF842" s="430"/>
      <c r="BNG842" s="430" t="s">
        <v>521</v>
      </c>
      <c r="BNH842" s="430"/>
      <c r="BNI842" s="430"/>
    </row>
    <row r="843" spans="1719:1725" ht="12" customHeight="1">
      <c r="BNC843" s="430"/>
      <c r="BND843" s="430"/>
      <c r="BNE843" s="430"/>
      <c r="BNF843" s="430"/>
      <c r="BNG843" s="430" t="s">
        <v>522</v>
      </c>
      <c r="BNH843" s="430"/>
      <c r="BNI843" s="430"/>
    </row>
    <row r="844" spans="1719:1725" ht="12" customHeight="1">
      <c r="BNC844" s="430"/>
      <c r="BND844" s="430"/>
      <c r="BNE844" s="430"/>
      <c r="BNF844" s="430"/>
      <c r="BNG844" s="430"/>
      <c r="BNH844" s="430"/>
      <c r="BNI844" s="430"/>
    </row>
    <row r="845" spans="1719:1725" ht="12" customHeight="1">
      <c r="BNC845" s="430"/>
      <c r="BND845" s="430"/>
      <c r="BNE845" s="430"/>
      <c r="BNF845" s="430"/>
      <c r="BNG845" s="430"/>
      <c r="BNH845" s="430"/>
      <c r="BNI845" s="430" t="s">
        <v>523</v>
      </c>
    </row>
    <row r="846" spans="1719:1725" ht="12" customHeight="1">
      <c r="BNC846" s="430"/>
      <c r="BND846" s="430"/>
      <c r="BNE846" s="430"/>
      <c r="BNF846" s="430"/>
      <c r="BNG846" s="430"/>
      <c r="BNH846" s="430"/>
      <c r="BNI846" s="430" t="s">
        <v>524</v>
      </c>
    </row>
    <row r="847" spans="1719:1725" ht="12" customHeight="1">
      <c r="BNC847" s="430"/>
      <c r="BND847" s="430"/>
      <c r="BNE847" s="430"/>
      <c r="BNF847" s="430"/>
      <c r="BNG847" s="430"/>
      <c r="BNH847" s="430"/>
      <c r="BNI847" s="430" t="s">
        <v>525</v>
      </c>
    </row>
    <row r="850" spans="1728:1730" ht="9.75" customHeight="1">
      <c r="BNL850" s="146" t="s">
        <v>526</v>
      </c>
      <c r="BNM850" s="146"/>
      <c r="BNN850" s="146"/>
    </row>
    <row r="851" spans="1728:1730" ht="12" customHeight="1">
      <c r="BNL851" s="440" t="s">
        <v>527</v>
      </c>
      <c r="BNM851" s="146"/>
      <c r="BNN851" s="146"/>
    </row>
    <row r="852" spans="1728:1730" ht="12" customHeight="1">
      <c r="BNL852" s="440" t="s">
        <v>528</v>
      </c>
      <c r="BNM852" s="146"/>
      <c r="BNN852" s="146"/>
    </row>
    <row r="853" spans="1728:1730" ht="12" customHeight="1">
      <c r="BNL853" s="440" t="s">
        <v>529</v>
      </c>
      <c r="BNM853" s="146"/>
      <c r="BNN853" s="146"/>
    </row>
    <row r="854" spans="1728:1730" ht="12" customHeight="1">
      <c r="BNL854" s="440" t="s">
        <v>530</v>
      </c>
      <c r="BNM854" s="146"/>
      <c r="BNN854" s="146"/>
    </row>
    <row r="855" spans="1728:1730" ht="12" customHeight="1">
      <c r="BNL855" s="440" t="s">
        <v>531</v>
      </c>
      <c r="BNM855" s="146"/>
      <c r="BNN855" s="146"/>
    </row>
    <row r="856" spans="1728:1730" ht="12" customHeight="1">
      <c r="BNL856" s="440" t="s">
        <v>532</v>
      </c>
      <c r="BNM856" s="146"/>
      <c r="BNN856" s="146"/>
    </row>
    <row r="857" spans="1728:1730" ht="12" customHeight="1">
      <c r="BNL857" s="440" t="s">
        <v>533</v>
      </c>
      <c r="BNM857" s="146"/>
      <c r="BNN857" s="146"/>
    </row>
    <row r="858" spans="1728:1730" ht="12" customHeight="1">
      <c r="BNL858" s="440" t="s">
        <v>534</v>
      </c>
      <c r="BNM858" s="146"/>
      <c r="BNN858" s="146"/>
    </row>
    <row r="859" spans="1728:1730" ht="12" customHeight="1">
      <c r="BNL859" s="440" t="s">
        <v>535</v>
      </c>
      <c r="BNM859" s="146"/>
      <c r="BNN859" s="146"/>
    </row>
    <row r="860" spans="1728:1730" ht="12" customHeight="1">
      <c r="BNL860" s="440" t="s">
        <v>536</v>
      </c>
      <c r="BNM860" s="146"/>
      <c r="BNN860" s="146"/>
    </row>
    <row r="861" spans="1728:1730" ht="9.75" customHeight="1">
      <c r="BNL861" s="146"/>
      <c r="BNM861" s="146"/>
      <c r="BNN861" s="146"/>
    </row>
    <row r="862" spans="1728:1730" ht="9.75" customHeight="1">
      <c r="BNL862" s="146"/>
      <c r="BNM862" s="146"/>
      <c r="BNN862" s="146" t="s">
        <v>537</v>
      </c>
    </row>
    <row r="863" spans="1728:1730" ht="9.75" customHeight="1">
      <c r="BNL863" s="146"/>
      <c r="BNM863" s="146"/>
      <c r="BNN863" s="146" t="s">
        <v>538</v>
      </c>
    </row>
    <row r="864" spans="1728:1730" ht="9.75" customHeight="1">
      <c r="BNL864" s="146"/>
      <c r="BNM864" s="146"/>
      <c r="BNN864" s="146" t="s">
        <v>539</v>
      </c>
    </row>
    <row r="865" spans="1730:1734" ht="9.75" customHeight="1">
      <c r="BNN865" s="146" t="s">
        <v>540</v>
      </c>
      <c r="BNO865" s="146"/>
      <c r="BNP865" s="146"/>
      <c r="BNQ865" s="146"/>
      <c r="BNR865" s="146"/>
    </row>
    <row r="866" spans="1730:1734" ht="9.75" customHeight="1">
      <c r="BNN866" s="146"/>
      <c r="BNO866" s="146"/>
      <c r="BNP866" s="146"/>
      <c r="BNQ866" s="146"/>
      <c r="BNR866" s="146"/>
    </row>
    <row r="867" spans="1730:1734" ht="9.75" customHeight="1">
      <c r="BNN867" s="146" t="s">
        <v>541</v>
      </c>
      <c r="BNO867" s="146"/>
      <c r="BNP867" s="146"/>
      <c r="BNQ867" s="146"/>
      <c r="BNR867" s="146"/>
    </row>
    <row r="868" spans="1730:1734" ht="12.75" customHeight="1">
      <c r="BNN868" s="146"/>
      <c r="BNO868" s="146"/>
      <c r="BNP868" s="441" t="s">
        <v>542</v>
      </c>
      <c r="BNQ868" s="146"/>
      <c r="BNR868" s="146"/>
    </row>
    <row r="869" spans="1730:1734" ht="12" customHeight="1">
      <c r="BNN869" s="146"/>
      <c r="BNO869" s="146"/>
      <c r="BNP869" s="440" t="s">
        <v>445</v>
      </c>
      <c r="BNQ869" s="146"/>
      <c r="BNR869" s="146"/>
    </row>
    <row r="870" spans="1730:1734" ht="12" customHeight="1">
      <c r="BNN870" s="146"/>
      <c r="BNO870" s="146"/>
      <c r="BNP870" s="440" t="s">
        <v>448</v>
      </c>
      <c r="BNQ870" s="146"/>
      <c r="BNR870" s="146"/>
    </row>
    <row r="871" spans="1730:1734" ht="12" customHeight="1">
      <c r="BNN871" s="146"/>
      <c r="BNO871" s="146"/>
      <c r="BNP871" s="440" t="s">
        <v>451</v>
      </c>
      <c r="BNQ871" s="146"/>
      <c r="BNR871" s="146"/>
    </row>
    <row r="872" spans="1730:1734" ht="12" customHeight="1">
      <c r="BNN872" s="146"/>
      <c r="BNO872" s="146"/>
      <c r="BNP872" s="440" t="s">
        <v>454</v>
      </c>
      <c r="BNQ872" s="146"/>
      <c r="BNR872" s="146"/>
    </row>
    <row r="873" spans="1730:1734" ht="12" customHeight="1">
      <c r="BNN873" s="146"/>
      <c r="BNO873" s="146"/>
      <c r="BNP873" s="440" t="s">
        <v>455</v>
      </c>
      <c r="BNQ873" s="146"/>
      <c r="BNR873" s="146"/>
    </row>
    <row r="874" spans="1730:1734" ht="12" customHeight="1">
      <c r="BNN874" s="146"/>
      <c r="BNO874" s="146"/>
      <c r="BNP874" s="440" t="s">
        <v>456</v>
      </c>
      <c r="BNQ874" s="146"/>
      <c r="BNR874" s="146"/>
    </row>
    <row r="875" spans="1730:1734" ht="12" customHeight="1">
      <c r="BNN875" s="146"/>
      <c r="BNO875" s="146"/>
      <c r="BNP875" s="440" t="s">
        <v>460</v>
      </c>
      <c r="BNQ875" s="146"/>
      <c r="BNR875" s="146"/>
    </row>
    <row r="876" spans="1730:1734" ht="12" customHeight="1">
      <c r="BNN876" s="146"/>
      <c r="BNO876" s="146"/>
      <c r="BNP876" s="440" t="s">
        <v>467</v>
      </c>
      <c r="BNQ876" s="146"/>
      <c r="BNR876" s="146"/>
    </row>
    <row r="877" spans="1730:1734" ht="12" customHeight="1">
      <c r="BNN877" s="146"/>
      <c r="BNO877" s="146"/>
      <c r="BNP877" s="440" t="s">
        <v>473</v>
      </c>
      <c r="BNQ877" s="146"/>
      <c r="BNR877" s="146"/>
    </row>
    <row r="878" spans="1730:1734" ht="12" customHeight="1">
      <c r="BNN878" s="146"/>
      <c r="BNO878" s="146"/>
      <c r="BNP878" s="440" t="s">
        <v>479</v>
      </c>
      <c r="BNQ878" s="146"/>
      <c r="BNR878" s="146"/>
    </row>
    <row r="879" spans="1730:1734" ht="12" customHeight="1">
      <c r="BNN879" s="146"/>
      <c r="BNO879" s="146"/>
      <c r="BNP879" s="440" t="s">
        <v>484</v>
      </c>
      <c r="BNQ879" s="146"/>
      <c r="BNR879" s="146" t="s">
        <v>543</v>
      </c>
    </row>
    <row r="880" spans="1730:1734" ht="12" customHeight="1">
      <c r="BNN880" s="146"/>
      <c r="BNO880" s="146"/>
      <c r="BNP880" s="146"/>
      <c r="BNQ880" s="146"/>
      <c r="BNR880" s="440" t="s">
        <v>519</v>
      </c>
    </row>
    <row r="881" spans="1734:1738" ht="12" customHeight="1">
      <c r="BNR881" s="440" t="s">
        <v>520</v>
      </c>
      <c r="BNS881" s="146"/>
      <c r="BNT881" s="146"/>
      <c r="BNU881" s="146"/>
      <c r="BNV881" s="146"/>
    </row>
    <row r="882" spans="1734:1738" ht="12" customHeight="1">
      <c r="BNR882" s="440" t="s">
        <v>521</v>
      </c>
      <c r="BNS882" s="146"/>
      <c r="BNT882" s="146"/>
      <c r="BNU882" s="146"/>
      <c r="BNV882" s="146"/>
    </row>
    <row r="883" spans="1734:1738" ht="12" customHeight="1">
      <c r="BNR883" s="440" t="s">
        <v>522</v>
      </c>
      <c r="BNS883" s="146"/>
      <c r="BNT883" s="146"/>
      <c r="BNU883" s="146"/>
      <c r="BNV883" s="146"/>
    </row>
    <row r="884" spans="1734:1738" ht="9.75" customHeight="1">
      <c r="BNR884" s="146"/>
      <c r="BNS884" s="146"/>
      <c r="BNT884" s="146"/>
      <c r="BNU884" s="146"/>
      <c r="BNV884" s="146"/>
    </row>
    <row r="885" spans="1734:1738" ht="9.75" customHeight="1">
      <c r="BNR885" s="146"/>
      <c r="BNS885" s="146"/>
      <c r="BNT885" s="146" t="s">
        <v>544</v>
      </c>
      <c r="BNU885" s="146"/>
      <c r="BNV885" s="146"/>
    </row>
    <row r="886" spans="1734:1738" ht="62.25" customHeight="1">
      <c r="BNR886" s="146"/>
      <c r="BNS886" s="146"/>
      <c r="BNT886" s="442" t="s">
        <v>545</v>
      </c>
      <c r="BNU886" s="146"/>
      <c r="BNV886" s="146"/>
    </row>
    <row r="887" spans="1734:1738" ht="12" customHeight="1">
      <c r="BNR887" s="146"/>
      <c r="BNS887" s="146"/>
      <c r="BNT887" s="443" t="s">
        <v>546</v>
      </c>
      <c r="BNU887" s="146"/>
      <c r="BNV887" s="146"/>
    </row>
    <row r="888" spans="1734:1738" ht="12" customHeight="1">
      <c r="BNR888" s="146"/>
      <c r="BNS888" s="146"/>
      <c r="BNT888" s="443" t="s">
        <v>547</v>
      </c>
      <c r="BNU888" s="146"/>
      <c r="BNV888" s="146"/>
    </row>
    <row r="889" spans="1734:1738" ht="12" customHeight="1">
      <c r="BNR889" s="146"/>
      <c r="BNS889" s="146"/>
      <c r="BNT889" s="443" t="s">
        <v>548</v>
      </c>
      <c r="BNU889" s="146"/>
      <c r="BNV889" s="146"/>
    </row>
    <row r="890" spans="1734:1738" ht="12" customHeight="1">
      <c r="BNR890" s="146"/>
      <c r="BNS890" s="146"/>
      <c r="BNT890" s="443" t="s">
        <v>549</v>
      </c>
      <c r="BNU890" s="146"/>
      <c r="BNV890" s="146"/>
    </row>
    <row r="891" spans="1734:1738" ht="62.25" customHeight="1">
      <c r="BNR891" s="146"/>
      <c r="BNS891" s="146"/>
      <c r="BNT891" s="442" t="s">
        <v>550</v>
      </c>
      <c r="BNU891" s="146"/>
      <c r="BNV891" s="146"/>
    </row>
    <row r="892" spans="1734:1738" ht="12" customHeight="1">
      <c r="BNR892" s="146"/>
      <c r="BNS892" s="146"/>
      <c r="BNT892" s="443" t="s">
        <v>551</v>
      </c>
      <c r="BNU892" s="146"/>
      <c r="BNV892" s="146"/>
    </row>
    <row r="893" spans="1734:1738" ht="12" customHeight="1">
      <c r="BNR893" s="146"/>
      <c r="BNS893" s="146"/>
      <c r="BNT893" s="442" t="s">
        <v>484</v>
      </c>
      <c r="BNU893" s="146"/>
      <c r="BNV893" s="146"/>
    </row>
    <row r="894" spans="1734:1738" ht="12" customHeight="1">
      <c r="BNR894" s="146"/>
      <c r="BNS894" s="146"/>
      <c r="BNT894" s="443" t="s">
        <v>541</v>
      </c>
      <c r="BNU894" s="146"/>
      <c r="BNV894" s="146"/>
    </row>
    <row r="895" spans="1734:1738" ht="12" customHeight="1">
      <c r="BNR895" s="146"/>
      <c r="BNS895" s="146"/>
      <c r="BNT895" s="443"/>
      <c r="BNU895" s="146"/>
      <c r="BNV895" s="146"/>
    </row>
    <row r="896" spans="1734:1738" ht="12" customHeight="1">
      <c r="BNR896" s="146"/>
      <c r="BNS896" s="146"/>
      <c r="BNT896" s="146"/>
      <c r="BNU896" s="146"/>
      <c r="BNV896" s="440" t="s">
        <v>69</v>
      </c>
    </row>
    <row r="897" spans="1738:1742" ht="12" customHeight="1">
      <c r="BNV897" s="440" t="s">
        <v>286</v>
      </c>
      <c r="BNW897" s="440"/>
      <c r="BNX897" s="440"/>
      <c r="BNY897" s="440"/>
      <c r="BNZ897" s="440"/>
    </row>
    <row r="898" spans="1738:1742" ht="12" customHeight="1">
      <c r="BNV898" s="440"/>
      <c r="BNW898" s="440"/>
      <c r="BNX898" s="440"/>
      <c r="BNY898" s="440"/>
      <c r="BNZ898" s="440"/>
    </row>
    <row r="899" spans="1738:1742" ht="12" customHeight="1">
      <c r="BNV899" s="440"/>
      <c r="BNW899" s="440" t="s">
        <v>294</v>
      </c>
      <c r="BNX899" s="440"/>
      <c r="BNY899" s="440"/>
      <c r="BNZ899" s="440"/>
    </row>
    <row r="900" spans="1738:1742" ht="12" customHeight="1">
      <c r="BNV900" s="440"/>
      <c r="BNW900" s="440" t="s">
        <v>297</v>
      </c>
      <c r="BNX900" s="440"/>
      <c r="BNY900" s="440"/>
      <c r="BNZ900" s="440"/>
    </row>
    <row r="901" spans="1738:1742" ht="12" customHeight="1">
      <c r="BNV901" s="440"/>
      <c r="BNW901" s="440"/>
      <c r="BNX901" s="440"/>
      <c r="BNY901" s="440"/>
      <c r="BNZ901" s="440"/>
    </row>
    <row r="902" spans="1738:1742" ht="12" customHeight="1">
      <c r="BNV902" s="440"/>
      <c r="BNW902" s="440"/>
      <c r="BNX902" s="440"/>
      <c r="BNY902" s="440"/>
      <c r="BNZ902" s="440"/>
    </row>
    <row r="903" spans="1738:1742" ht="12" customHeight="1">
      <c r="BNV903" s="440"/>
      <c r="BNW903" s="440"/>
      <c r="BNX903" s="440"/>
      <c r="BNY903" s="440"/>
      <c r="BNZ903" s="440"/>
    </row>
    <row r="904" spans="1738:1742" ht="12" customHeight="1">
      <c r="BNV904" s="440"/>
      <c r="BNW904" s="440"/>
      <c r="BNX904" s="440"/>
      <c r="BNY904" s="440"/>
      <c r="BNZ904" s="440"/>
    </row>
    <row r="905" spans="1738:1742" ht="12" customHeight="1">
      <c r="BNV905" s="440"/>
      <c r="BNW905" s="440"/>
      <c r="BNX905" s="440"/>
      <c r="BNY905" s="440"/>
      <c r="BNZ905" s="440"/>
    </row>
    <row r="906" spans="1738:1742" ht="12" customHeight="1">
      <c r="BNV906" s="440"/>
      <c r="BNW906" s="440"/>
      <c r="BNX906" s="440"/>
      <c r="BNY906" s="440" t="s">
        <v>293</v>
      </c>
      <c r="BNZ906" s="440"/>
    </row>
    <row r="907" spans="1738:1742" ht="12" customHeight="1">
      <c r="BNV907" s="440"/>
      <c r="BNW907" s="440"/>
      <c r="BNX907" s="440"/>
      <c r="BNY907" s="440" t="s">
        <v>340</v>
      </c>
      <c r="BNZ907" s="440"/>
    </row>
    <row r="908" spans="1738:1742" ht="12" customHeight="1">
      <c r="BNV908" s="440"/>
      <c r="BNW908" s="440"/>
      <c r="BNX908" s="440"/>
      <c r="BNY908" s="440" t="s">
        <v>552</v>
      </c>
      <c r="BNZ908" s="440"/>
    </row>
    <row r="909" spans="1738:1742" ht="12" customHeight="1">
      <c r="BNV909" s="440"/>
      <c r="BNW909" s="440"/>
      <c r="BNX909" s="440"/>
      <c r="BNY909" s="440"/>
      <c r="BNZ909" s="440"/>
    </row>
    <row r="910" spans="1738:1742" ht="12" customHeight="1">
      <c r="BNV910" s="440"/>
      <c r="BNW910" s="440"/>
      <c r="BNX910" s="440"/>
      <c r="BNY910" s="440"/>
      <c r="BNZ910" s="440"/>
    </row>
    <row r="911" spans="1738:1742" ht="12" customHeight="1">
      <c r="BNV911" s="440"/>
      <c r="BNW911" s="440"/>
      <c r="BNX911" s="440"/>
      <c r="BNY911" s="440"/>
      <c r="BNZ911" s="440"/>
    </row>
    <row r="912" spans="1738:1742" ht="12" customHeight="1">
      <c r="BNV912" s="440"/>
      <c r="BNW912" s="440"/>
      <c r="BNX912" s="440"/>
      <c r="BNY912" s="440"/>
      <c r="BNZ912" s="440" t="s">
        <v>553</v>
      </c>
    </row>
    <row r="913" spans="1742:1746" ht="12" customHeight="1">
      <c r="BNZ913" s="440" t="s">
        <v>295</v>
      </c>
      <c r="BOA913" s="440"/>
      <c r="BOB913" s="440"/>
      <c r="BOC913" s="440"/>
      <c r="BOD913" s="440"/>
    </row>
    <row r="914" spans="1742:1746" ht="12" customHeight="1">
      <c r="BNZ914" s="440" t="s">
        <v>292</v>
      </c>
      <c r="BOA914" s="440"/>
      <c r="BOB914" s="440"/>
      <c r="BOC914" s="440"/>
      <c r="BOD914" s="440"/>
    </row>
    <row r="915" spans="1742:1746" ht="12" customHeight="1">
      <c r="BNZ915" s="440"/>
      <c r="BOA915" s="440"/>
      <c r="BOB915" s="440"/>
      <c r="BOC915" s="440"/>
      <c r="BOD915" s="440"/>
    </row>
    <row r="916" spans="1742:1746" ht="12" customHeight="1">
      <c r="BNZ916" s="440"/>
      <c r="BOA916" s="440"/>
      <c r="BOB916" s="440"/>
      <c r="BOC916" s="440"/>
      <c r="BOD916" s="440"/>
    </row>
    <row r="917" spans="1742:1746" ht="12" customHeight="1">
      <c r="BNZ917" s="440"/>
      <c r="BOA917" s="440"/>
      <c r="BOB917" s="440"/>
      <c r="BOC917" s="440"/>
      <c r="BOD917" s="440"/>
    </row>
    <row r="918" spans="1742:1746" ht="12" customHeight="1">
      <c r="BNZ918" s="440"/>
      <c r="BOA918" s="440"/>
      <c r="BOB918" s="440" t="s">
        <v>554</v>
      </c>
      <c r="BOC918" s="440"/>
      <c r="BOD918" s="440"/>
    </row>
    <row r="919" spans="1742:1746" ht="12" customHeight="1">
      <c r="BNZ919" s="440"/>
      <c r="BOA919" s="440"/>
      <c r="BOB919" s="440" t="s">
        <v>555</v>
      </c>
      <c r="BOC919" s="440"/>
      <c r="BOD919" s="440"/>
    </row>
    <row r="920" spans="1742:1746" ht="12" customHeight="1">
      <c r="BNZ920" s="440"/>
      <c r="BOA920" s="440"/>
      <c r="BOB920" s="440" t="s">
        <v>556</v>
      </c>
      <c r="BOC920" s="440"/>
      <c r="BOD920" s="440"/>
    </row>
    <row r="921" spans="1742:1746" ht="12" customHeight="1">
      <c r="BNZ921" s="440"/>
      <c r="BOA921" s="440"/>
      <c r="BOB921" s="440"/>
      <c r="BOC921" s="440"/>
      <c r="BOD921" s="440"/>
    </row>
    <row r="922" spans="1742:1746" ht="12" customHeight="1">
      <c r="BNZ922" s="440"/>
      <c r="BOA922" s="440"/>
      <c r="BOB922" s="440"/>
      <c r="BOC922" s="440" t="s">
        <v>481</v>
      </c>
      <c r="BOD922" s="440"/>
    </row>
    <row r="923" spans="1742:1746" ht="12" customHeight="1">
      <c r="BNZ923" s="440"/>
      <c r="BOA923" s="440"/>
      <c r="BOB923" s="440"/>
      <c r="BOC923" s="440" t="s">
        <v>477</v>
      </c>
      <c r="BOD923" s="440"/>
    </row>
    <row r="924" spans="1742:1746" ht="12" customHeight="1">
      <c r="BNZ924" s="440"/>
      <c r="BOA924" s="440"/>
      <c r="BOB924" s="440"/>
      <c r="BOC924" s="440" t="s">
        <v>557</v>
      </c>
      <c r="BOD924" s="440"/>
    </row>
    <row r="925" spans="1742:1746" ht="12" customHeight="1">
      <c r="BNZ925" s="440"/>
      <c r="BOA925" s="440"/>
      <c r="BOB925" s="440"/>
      <c r="BOC925" s="440"/>
      <c r="BOD925" s="440"/>
    </row>
    <row r="926" spans="1742:1746" ht="12" customHeight="1">
      <c r="BNZ926" s="440"/>
      <c r="BOA926" s="440"/>
      <c r="BOB926" s="440"/>
      <c r="BOC926" s="440"/>
      <c r="BOD926" s="440" t="s">
        <v>558</v>
      </c>
    </row>
    <row r="927" spans="1742:1746" ht="12" customHeight="1">
      <c r="BNZ927" s="440"/>
      <c r="BOA927" s="440"/>
      <c r="BOB927" s="440"/>
      <c r="BOC927" s="440"/>
      <c r="BOD927" s="440" t="s">
        <v>559</v>
      </c>
    </row>
    <row r="928" spans="1742:1746" ht="12" customHeight="1">
      <c r="BNZ928" s="440"/>
      <c r="BOA928" s="440"/>
      <c r="BOB928" s="440"/>
      <c r="BOC928" s="440"/>
      <c r="BOD928" s="440" t="s">
        <v>560</v>
      </c>
    </row>
    <row r="930" spans="1747:1759" ht="12" customHeight="1">
      <c r="BOE930" s="443" t="s">
        <v>291</v>
      </c>
      <c r="BOF930" s="146"/>
      <c r="BOG930" s="146"/>
      <c r="BOH930" s="146"/>
      <c r="BOI930" s="146"/>
      <c r="BOJ930" s="146"/>
      <c r="BOK930" s="146"/>
      <c r="BOL930" s="146"/>
      <c r="BOM930" s="146"/>
      <c r="BON930" s="146"/>
      <c r="BOO930" s="146"/>
      <c r="BOP930" s="146"/>
      <c r="BOQ930" s="146"/>
    </row>
    <row r="931" spans="1747:1759" ht="12" customHeight="1">
      <c r="BOE931" s="443" t="s">
        <v>296</v>
      </c>
      <c r="BOF931" s="146"/>
      <c r="BOG931" s="146"/>
      <c r="BOH931" s="146"/>
      <c r="BOI931" s="146"/>
      <c r="BOJ931" s="146"/>
      <c r="BOK931" s="146"/>
      <c r="BOL931" s="146"/>
      <c r="BOM931" s="146"/>
      <c r="BON931" s="146"/>
      <c r="BOO931" s="146"/>
      <c r="BOP931" s="146"/>
      <c r="BOQ931" s="146"/>
    </row>
    <row r="932" spans="1747:1759" ht="12" customHeight="1">
      <c r="BOE932" s="443"/>
      <c r="BOF932" s="146"/>
      <c r="BOG932" s="146"/>
      <c r="BOH932" s="146"/>
      <c r="BOI932" s="146"/>
      <c r="BOJ932" s="146"/>
      <c r="BOK932" s="146"/>
      <c r="BOL932" s="146"/>
      <c r="BOM932" s="146"/>
      <c r="BON932" s="146"/>
      <c r="BOO932" s="146"/>
      <c r="BOP932" s="146"/>
      <c r="BOQ932" s="146"/>
    </row>
    <row r="933" spans="1747:1759" ht="9.75" customHeight="1">
      <c r="BOE933" s="146"/>
      <c r="BOF933" s="146"/>
      <c r="BOG933" s="146"/>
      <c r="BOH933" s="146"/>
      <c r="BOI933" s="146"/>
      <c r="BOJ933" s="146"/>
      <c r="BOK933" s="146"/>
      <c r="BOL933" s="146"/>
      <c r="BOM933" s="146"/>
      <c r="BON933" s="146"/>
      <c r="BOO933" s="146"/>
      <c r="BOP933" s="146"/>
      <c r="BOQ933" s="146"/>
    </row>
    <row r="934" spans="1747:1759" ht="9.75" customHeight="1">
      <c r="BOE934" s="146"/>
      <c r="BOF934" s="146"/>
      <c r="BOG934" s="146"/>
      <c r="BOH934" s="146"/>
      <c r="BOI934" s="146"/>
      <c r="BOJ934" s="146"/>
      <c r="BOK934" s="146"/>
      <c r="BOL934" s="146"/>
      <c r="BOM934" s="146"/>
      <c r="BON934" s="146"/>
      <c r="BOO934" s="146"/>
      <c r="BOP934" s="146"/>
      <c r="BOQ934" s="146"/>
    </row>
    <row r="935" spans="1747:1759" ht="12" customHeight="1">
      <c r="BOE935" s="146"/>
      <c r="BOF935" s="146"/>
      <c r="BOG935" s="440"/>
      <c r="BOH935" s="440"/>
      <c r="BOI935" s="440"/>
      <c r="BOJ935" s="440"/>
      <c r="BOK935" s="440"/>
      <c r="BOL935" s="440"/>
      <c r="BOM935" s="440"/>
      <c r="BON935" s="440"/>
      <c r="BOO935" s="639" t="s">
        <v>124</v>
      </c>
      <c r="BOP935" s="605"/>
      <c r="BOQ935" s="606"/>
    </row>
    <row r="936" spans="1747:1759" ht="12" customHeight="1">
      <c r="BOE936" s="146"/>
      <c r="BOF936" s="146"/>
      <c r="BOG936" s="440"/>
      <c r="BOH936" s="440"/>
      <c r="BOI936" s="440"/>
      <c r="BOJ936" s="440"/>
      <c r="BOK936" s="440"/>
      <c r="BOL936" s="440"/>
      <c r="BOM936" s="151">
        <v>1</v>
      </c>
      <c r="BON936" s="151">
        <v>2</v>
      </c>
      <c r="BOO936" s="151">
        <v>3</v>
      </c>
      <c r="BOP936" s="444">
        <v>4</v>
      </c>
      <c r="BOQ936" s="444">
        <v>5</v>
      </c>
    </row>
    <row r="937" spans="1747:1759" ht="12" customHeight="1">
      <c r="BOE937" s="146"/>
      <c r="BOF937" s="146"/>
      <c r="BOG937" s="440"/>
      <c r="BOH937" s="440"/>
      <c r="BOI937" s="440"/>
      <c r="BOJ937" s="440"/>
      <c r="BOK937" s="440"/>
      <c r="BOL937" s="440"/>
      <c r="BOM937" s="443" t="s">
        <v>384</v>
      </c>
      <c r="BON937" s="443" t="s">
        <v>385</v>
      </c>
      <c r="BOO937" s="443" t="s">
        <v>299</v>
      </c>
      <c r="BOP937" s="443" t="s">
        <v>316</v>
      </c>
      <c r="BOQ937" s="443" t="s">
        <v>386</v>
      </c>
    </row>
    <row r="938" spans="1747:1759" ht="12" customHeight="1">
      <c r="BOE938" s="146"/>
      <c r="BOF938" s="146"/>
      <c r="BOG938" s="440"/>
      <c r="BOH938" s="440"/>
      <c r="BOI938" s="440"/>
      <c r="BOJ938" s="440"/>
      <c r="BOK938" s="440"/>
      <c r="BOL938" s="440"/>
      <c r="BOM938" s="445">
        <v>0.2</v>
      </c>
      <c r="BON938" s="445">
        <v>0.4</v>
      </c>
      <c r="BOO938" s="445">
        <v>0.6</v>
      </c>
      <c r="BOP938" s="445">
        <v>0.8</v>
      </c>
      <c r="BOQ938" s="445">
        <v>1</v>
      </c>
    </row>
    <row r="939" spans="1747:1759" ht="12" customHeight="1">
      <c r="BOE939" s="146"/>
      <c r="BOF939" s="146"/>
      <c r="BOG939" s="440"/>
      <c r="BOH939" s="440"/>
      <c r="BOI939" s="440"/>
      <c r="BOJ939" s="440"/>
      <c r="BOK939" s="440"/>
      <c r="BOL939" s="440"/>
      <c r="BOM939" s="151"/>
      <c r="BON939" s="151"/>
      <c r="BOO939" s="151"/>
      <c r="BOP939" s="444"/>
      <c r="BOQ939" s="444"/>
    </row>
    <row r="940" spans="1747:1759" ht="12" customHeight="1">
      <c r="BOE940" s="146"/>
      <c r="BOF940" s="146"/>
      <c r="BOG940" s="713" t="s">
        <v>122</v>
      </c>
      <c r="BOH940" s="446">
        <v>5</v>
      </c>
      <c r="BOI940" s="443" t="s">
        <v>387</v>
      </c>
      <c r="BOJ940" s="445">
        <v>1</v>
      </c>
      <c r="BOK940" s="440" t="s">
        <v>561</v>
      </c>
      <c r="BOL940" s="447">
        <v>1</v>
      </c>
      <c r="BOM940" s="151" t="s">
        <v>389</v>
      </c>
      <c r="BON940" s="151" t="s">
        <v>389</v>
      </c>
      <c r="BOO940" s="151" t="s">
        <v>389</v>
      </c>
      <c r="BOP940" s="151" t="s">
        <v>389</v>
      </c>
      <c r="BOQ940" s="151" t="s">
        <v>390</v>
      </c>
    </row>
    <row r="941" spans="1747:1759" ht="12" customHeight="1">
      <c r="BOE941" s="146"/>
      <c r="BOF941" s="146"/>
      <c r="BOG941" s="653"/>
      <c r="BOH941" s="446">
        <v>4</v>
      </c>
      <c r="BOI941" s="443" t="s">
        <v>311</v>
      </c>
      <c r="BOJ941" s="445">
        <v>0.8</v>
      </c>
      <c r="BOK941" s="440" t="s">
        <v>562</v>
      </c>
      <c r="BOL941" s="447">
        <v>0.8</v>
      </c>
      <c r="BOM941" s="151" t="s">
        <v>388</v>
      </c>
      <c r="BON941" s="151" t="s">
        <v>388</v>
      </c>
      <c r="BOO941" s="151" t="s">
        <v>389</v>
      </c>
      <c r="BOP941" s="151" t="s">
        <v>389</v>
      </c>
      <c r="BOQ941" s="151" t="s">
        <v>390</v>
      </c>
    </row>
    <row r="942" spans="1747:1759" ht="12" customHeight="1">
      <c r="BOE942" s="146"/>
      <c r="BOF942" s="146"/>
      <c r="BOG942" s="653"/>
      <c r="BOH942" s="446">
        <v>3</v>
      </c>
      <c r="BOI942" s="443" t="s">
        <v>285</v>
      </c>
      <c r="BOJ942" s="445">
        <v>0.6</v>
      </c>
      <c r="BOK942" s="440" t="s">
        <v>563</v>
      </c>
      <c r="BOL942" s="447">
        <v>0.6</v>
      </c>
      <c r="BOM942" s="151" t="s">
        <v>388</v>
      </c>
      <c r="BON942" s="151" t="s">
        <v>388</v>
      </c>
      <c r="BOO942" s="151" t="s">
        <v>388</v>
      </c>
      <c r="BOP942" s="151" t="s">
        <v>389</v>
      </c>
      <c r="BOQ942" s="151" t="s">
        <v>390</v>
      </c>
    </row>
    <row r="943" spans="1747:1759" ht="12" customHeight="1">
      <c r="BOE943" s="146"/>
      <c r="BOF943" s="146"/>
      <c r="BOG943" s="653"/>
      <c r="BOH943" s="446">
        <v>2</v>
      </c>
      <c r="BOI943" s="443" t="s">
        <v>315</v>
      </c>
      <c r="BOJ943" s="445">
        <v>0.4</v>
      </c>
      <c r="BOK943" s="440" t="s">
        <v>564</v>
      </c>
      <c r="BOL943" s="447">
        <v>0.4</v>
      </c>
      <c r="BOM943" s="151" t="s">
        <v>70</v>
      </c>
      <c r="BON943" s="151" t="s">
        <v>388</v>
      </c>
      <c r="BOO943" s="151" t="s">
        <v>388</v>
      </c>
      <c r="BOP943" s="151" t="s">
        <v>389</v>
      </c>
      <c r="BOQ943" s="151" t="s">
        <v>390</v>
      </c>
    </row>
    <row r="944" spans="1747:1759" ht="12" customHeight="1">
      <c r="BOE944" s="146"/>
      <c r="BOF944" s="146"/>
      <c r="BOG944" s="653"/>
      <c r="BOH944" s="446">
        <v>1</v>
      </c>
      <c r="BOI944" s="443" t="s">
        <v>298</v>
      </c>
      <c r="BOJ944" s="445">
        <v>0.2</v>
      </c>
      <c r="BOK944" s="440" t="s">
        <v>565</v>
      </c>
      <c r="BOL944" s="447">
        <v>0.2</v>
      </c>
      <c r="BOM944" s="151" t="s">
        <v>70</v>
      </c>
      <c r="BON944" s="151" t="s">
        <v>70</v>
      </c>
      <c r="BOO944" s="151" t="s">
        <v>388</v>
      </c>
      <c r="BOP944" s="151" t="s">
        <v>389</v>
      </c>
      <c r="BOQ944" s="151" t="s">
        <v>390</v>
      </c>
    </row>
    <row r="947" spans="1761:1763" ht="9.75" customHeight="1">
      <c r="BOS947" s="146" t="s">
        <v>566</v>
      </c>
    </row>
    <row r="948" spans="1761:1763" ht="9.75" customHeight="1">
      <c r="BOS948" s="146" t="s">
        <v>567</v>
      </c>
    </row>
    <row r="949" spans="1761:1763" ht="9.75" customHeight="1">
      <c r="BOS949" s="146" t="s">
        <v>568</v>
      </c>
    </row>
    <row r="950" spans="1761:1763" ht="9.75" customHeight="1">
      <c r="BOS950" s="146" t="s">
        <v>569</v>
      </c>
    </row>
    <row r="951" spans="1761:1763" ht="9.75" customHeight="1">
      <c r="BOS951" s="146" t="s">
        <v>570</v>
      </c>
    </row>
    <row r="952" spans="1761:1763" ht="9.75" customHeight="1">
      <c r="BOS952" s="146" t="s">
        <v>541</v>
      </c>
    </row>
    <row r="955" spans="1761:1763" ht="10.5" customHeight="1">
      <c r="BOU955" s="156" t="s">
        <v>571</v>
      </c>
    </row>
    <row r="956" spans="1761:1763" ht="9.75" customHeight="1">
      <c r="BOU956" s="102" t="s">
        <v>572</v>
      </c>
    </row>
    <row r="957" spans="1761:1763" ht="19.5" customHeight="1">
      <c r="BOU957" s="102" t="s">
        <v>573</v>
      </c>
    </row>
    <row r="958" spans="1761:1763" ht="9.75" customHeight="1">
      <c r="BOU958" s="102" t="s">
        <v>574</v>
      </c>
    </row>
    <row r="959" spans="1761:1763" ht="9.75" customHeight="1">
      <c r="BOU959" s="102" t="s">
        <v>575</v>
      </c>
    </row>
    <row r="960" spans="1761:1763" ht="9.75" customHeight="1">
      <c r="BOU960" s="102" t="s">
        <v>576</v>
      </c>
    </row>
    <row r="961" spans="1763:1763" ht="9.75" customHeight="1">
      <c r="BOU961" s="13" t="s">
        <v>484</v>
      </c>
    </row>
  </sheetData>
  <mergeCells count="20">
    <mergeCell ref="BOG940:BOG944"/>
    <mergeCell ref="C3:H3"/>
    <mergeCell ref="BLQ689:BLQ693"/>
    <mergeCell ref="AC7:AH7"/>
    <mergeCell ref="E5:G5"/>
    <mergeCell ref="J1:K4"/>
    <mergeCell ref="U5:V5"/>
    <mergeCell ref="C4:H4"/>
    <mergeCell ref="AI7:AL7"/>
    <mergeCell ref="J7:AB7"/>
    <mergeCell ref="B2:I2"/>
    <mergeCell ref="BLW685:BLY685"/>
    <mergeCell ref="B7:H7"/>
    <mergeCell ref="B1:I1"/>
    <mergeCell ref="BMX799:BMZ799"/>
    <mergeCell ref="BOO935:BOQ935"/>
    <mergeCell ref="W5:X5"/>
    <mergeCell ref="I5:N5"/>
    <mergeCell ref="O5:P5"/>
    <mergeCell ref="Q5:R5"/>
  </mergeCells>
  <conditionalFormatting sqref="AG9:AG100">
    <cfRule type="containsText" dxfId="365" priority="84" operator="containsText" text="EXTREMO">
      <formula>NOT(ISERROR(SEARCH("EXTREMO",AG9)))</formula>
    </cfRule>
    <cfRule type="containsText" dxfId="364" priority="83" operator="containsText" text="ALTO">
      <formula>NOT(ISERROR(SEARCH("ALTO",AG9)))</formula>
    </cfRule>
    <cfRule type="containsText" dxfId="363" priority="82" operator="containsText" text="MODERADO">
      <formula>NOT(ISERROR(SEARCH("MODERADO",AG9)))</formula>
    </cfRule>
    <cfRule type="containsText" dxfId="362" priority="81" operator="containsText" text="BAJO">
      <formula>NOT(ISERROR(SEARCH("BAJO",AG9)))</formula>
    </cfRule>
  </conditionalFormatting>
  <conditionalFormatting sqref="CP9:CP100">
    <cfRule type="containsText" dxfId="361" priority="80" operator="containsText" text="EXTREMO">
      <formula>NOT(ISERROR(SEARCH("EXTREMO",CP9)))</formula>
    </cfRule>
    <cfRule type="containsText" dxfId="360" priority="79" operator="containsText" text="ALTO">
      <formula>NOT(ISERROR(SEARCH("ALTO",CP9)))</formula>
    </cfRule>
    <cfRule type="containsText" dxfId="359" priority="78" operator="containsText" text="MODERADO">
      <formula>NOT(ISERROR(SEARCH("MODERADO",CP9)))</formula>
    </cfRule>
  </conditionalFormatting>
  <conditionalFormatting sqref="DB9:DC9">
    <cfRule type="containsText" dxfId="358" priority="75" operator="containsText" text="MODERADO">
      <formula>NOT(ISERROR(SEARCH("MODERADO",DB9)))</formula>
    </cfRule>
    <cfRule type="containsText" dxfId="357" priority="77" operator="containsText" text="EXTREMO">
      <formula>NOT(ISERROR(SEARCH("EXTREMO",DB9)))</formula>
    </cfRule>
    <cfRule type="containsText" dxfId="356" priority="76" operator="containsText" text="ALTO">
      <formula>NOT(ISERROR(SEARCH("ALTO",DB9)))</formula>
    </cfRule>
  </conditionalFormatting>
  <conditionalFormatting sqref="DB10:DC100">
    <cfRule type="containsText" dxfId="355" priority="22" operator="containsText" text="EXTREMO">
      <formula>NOT(ISERROR(SEARCH("EXTREMO",DB10)))</formula>
    </cfRule>
    <cfRule type="containsText" dxfId="354" priority="20" operator="containsText" text="MODERADO">
      <formula>NOT(ISERROR(SEARCH("MODERADO",DB10)))</formula>
    </cfRule>
    <cfRule type="containsText" dxfId="353" priority="21" operator="containsText" text="ALTO">
      <formula>NOT(ISERROR(SEARCH("ALTO",DB10)))</formula>
    </cfRule>
  </conditionalFormatting>
  <conditionalFormatting sqref="DJ9:DK100">
    <cfRule type="containsText" dxfId="352" priority="35" operator="containsText" text="MODERADO">
      <formula>NOT(ISERROR(SEARCH("MODERADO",DJ9)))</formula>
    </cfRule>
    <cfRule type="containsText" dxfId="351" priority="36" operator="containsText" text="ALTO">
      <formula>NOT(ISERROR(SEARCH("ALTO",DJ9)))</formula>
    </cfRule>
    <cfRule type="containsText" dxfId="350" priority="37" operator="containsText" text="EXTREMO">
      <formula>NOT(ISERROR(SEARCH("EXTREMO",DJ9)))</formula>
    </cfRule>
  </conditionalFormatting>
  <conditionalFormatting sqref="DQ9:DR100">
    <cfRule type="containsText" dxfId="349" priority="34" operator="containsText" text="EXTREMO">
      <formula>NOT(ISERROR(SEARCH("EXTREMO",DQ9)))</formula>
    </cfRule>
    <cfRule type="containsText" dxfId="348" priority="32" operator="containsText" text="MODERADO">
      <formula>NOT(ISERROR(SEARCH("MODERADO",DQ9)))</formula>
    </cfRule>
    <cfRule type="containsText" dxfId="347" priority="33" operator="containsText" text="ALTO">
      <formula>NOT(ISERROR(SEARCH("ALTO",DQ9)))</formula>
    </cfRule>
  </conditionalFormatting>
  <conditionalFormatting sqref="DX9:DY100">
    <cfRule type="containsText" dxfId="346" priority="29" operator="containsText" text="MODERADO">
      <formula>NOT(ISERROR(SEARCH("MODERADO",DX9)))</formula>
    </cfRule>
    <cfRule type="containsText" dxfId="345" priority="30" operator="containsText" text="ALTO">
      <formula>NOT(ISERROR(SEARCH("ALTO",DX9)))</formula>
    </cfRule>
    <cfRule type="containsText" dxfId="344" priority="31" operator="containsText" text="EXTREMO">
      <formula>NOT(ISERROR(SEARCH("EXTREMO",DX9)))</formula>
    </cfRule>
  </conditionalFormatting>
  <conditionalFormatting sqref="EE9:EF100">
    <cfRule type="containsText" dxfId="343" priority="26" operator="containsText" text="MODERADO">
      <formula>NOT(ISERROR(SEARCH("MODERADO",EE9)))</formula>
    </cfRule>
    <cfRule type="containsText" dxfId="342" priority="27" operator="containsText" text="ALTO">
      <formula>NOT(ISERROR(SEARCH("ALTO",EE9)))</formula>
    </cfRule>
    <cfRule type="containsText" dxfId="341" priority="28" operator="containsText" text="EXTREMO">
      <formula>NOT(ISERROR(SEARCH("EXTREMO",EE9)))</formula>
    </cfRule>
  </conditionalFormatting>
  <conditionalFormatting sqref="EL9:EM100">
    <cfRule type="containsText" dxfId="340" priority="23" operator="containsText" text="MODERADO">
      <formula>NOT(ISERROR(SEARCH("MODERADO",EL9)))</formula>
    </cfRule>
    <cfRule type="containsText" dxfId="339" priority="24" operator="containsText" text="ALTO">
      <formula>NOT(ISERROR(SEARCH("ALTO",EL9)))</formula>
    </cfRule>
    <cfRule type="containsText" dxfId="338" priority="25" operator="containsText" text="EXTREMO">
      <formula>NOT(ISERROR(SEARCH("EXTREMO",EL9)))</formula>
    </cfRule>
  </conditionalFormatting>
  <conditionalFormatting sqref="ER9:EU100 EY9:FB100 FF9:FI100 FM9:FP100 FT9:FW100 GA9:GD100 DI9:DL100 DP9:DS100 DW9:DZ100 ED9:EG100 EK9:EN100 DB9:DD100 CL9:CP100 DF9:DF100 DN9:DN100 DU9:DU100 EB9:EB100 EI9:EI100 EP9:EP100 EW9:EW100 FD9:FD100 FK9:FK100 FR9:FR100 FY9:FY100 GF9:GF100 GH9:GI100">
    <cfRule type="containsText" dxfId="337" priority="74" operator="containsText" text="BAJO">
      <formula>NOT(ISERROR(SEARCH("BAJO",CL9)))</formula>
    </cfRule>
  </conditionalFormatting>
  <conditionalFormatting sqref="ES9:ET9">
    <cfRule type="containsText" dxfId="336" priority="73" operator="containsText" text="EXTREMO">
      <formula>NOT(ISERROR(SEARCH("EXTREMO",ES9)))</formula>
    </cfRule>
    <cfRule type="containsText" dxfId="335" priority="72" operator="containsText" text="ALTO">
      <formula>NOT(ISERROR(SEARCH("ALTO",ES9)))</formula>
    </cfRule>
    <cfRule type="containsText" dxfId="334" priority="71" operator="containsText" text="MODERADO">
      <formula>NOT(ISERROR(SEARCH("MODERADO",ES9)))</formula>
    </cfRule>
  </conditionalFormatting>
  <conditionalFormatting sqref="ES9:ET100">
    <cfRule type="containsText" dxfId="333" priority="53" operator="containsText" text="MODERADO">
      <formula>NOT(ISERROR(SEARCH("MODERADO",ES9)))</formula>
    </cfRule>
    <cfRule type="containsText" dxfId="332" priority="54" operator="containsText" text="ALTO">
      <formula>NOT(ISERROR(SEARCH("ALTO",ES9)))</formula>
    </cfRule>
    <cfRule type="containsText" dxfId="331" priority="55" operator="containsText" text="EXTREMO">
      <formula>NOT(ISERROR(SEARCH("EXTREMO",ES9)))</formula>
    </cfRule>
  </conditionalFormatting>
  <conditionalFormatting sqref="ES10:ET100">
    <cfRule type="containsText" dxfId="330" priority="17" operator="containsText" text="MODERADO">
      <formula>NOT(ISERROR(SEARCH("MODERADO",ES10)))</formula>
    </cfRule>
    <cfRule type="containsText" dxfId="329" priority="19" operator="containsText" text="EXTREMO">
      <formula>NOT(ISERROR(SEARCH("EXTREMO",ES10)))</formula>
    </cfRule>
    <cfRule type="containsText" dxfId="328" priority="18" operator="containsText" text="ALTO">
      <formula>NOT(ISERROR(SEARCH("ALTO",ES10)))</formula>
    </cfRule>
  </conditionalFormatting>
  <conditionalFormatting sqref="EZ9:FA9">
    <cfRule type="containsText" dxfId="327" priority="70" operator="containsText" text="EXTREMO">
      <formula>NOT(ISERROR(SEARCH("EXTREMO",EZ9)))</formula>
    </cfRule>
    <cfRule type="containsText" dxfId="326" priority="69" operator="containsText" text="ALTO">
      <formula>NOT(ISERROR(SEARCH("ALTO",EZ9)))</formula>
    </cfRule>
    <cfRule type="containsText" dxfId="325" priority="68" operator="containsText" text="MODERADO">
      <formula>NOT(ISERROR(SEARCH("MODERADO",EZ9)))</formula>
    </cfRule>
  </conditionalFormatting>
  <conditionalFormatting sqref="EZ9:FA100">
    <cfRule type="containsText" dxfId="324" priority="50" operator="containsText" text="MODERADO">
      <formula>NOT(ISERROR(SEARCH("MODERADO",EZ9)))</formula>
    </cfRule>
    <cfRule type="containsText" dxfId="323" priority="51" operator="containsText" text="ALTO">
      <formula>NOT(ISERROR(SEARCH("ALTO",EZ9)))</formula>
    </cfRule>
    <cfRule type="containsText" dxfId="322" priority="52" operator="containsText" text="EXTREMO">
      <formula>NOT(ISERROR(SEARCH("EXTREMO",EZ9)))</formula>
    </cfRule>
  </conditionalFormatting>
  <conditionalFormatting sqref="EZ10:FA100">
    <cfRule type="containsText" dxfId="321" priority="15" operator="containsText" text="ALTO">
      <formula>NOT(ISERROR(SEARCH("ALTO",EZ10)))</formula>
    </cfRule>
    <cfRule type="containsText" dxfId="320" priority="16" operator="containsText" text="EXTREMO">
      <formula>NOT(ISERROR(SEARCH("EXTREMO",EZ10)))</formula>
    </cfRule>
    <cfRule type="containsText" dxfId="319" priority="14" operator="containsText" text="MODERADO">
      <formula>NOT(ISERROR(SEARCH("MODERADO",EZ10)))</formula>
    </cfRule>
  </conditionalFormatting>
  <conditionalFormatting sqref="FG9:FH9">
    <cfRule type="containsText" dxfId="318" priority="67" operator="containsText" text="EXTREMO">
      <formula>NOT(ISERROR(SEARCH("EXTREMO",FG9)))</formula>
    </cfRule>
    <cfRule type="containsText" dxfId="317" priority="66" operator="containsText" text="ALTO">
      <formula>NOT(ISERROR(SEARCH("ALTO",FG9)))</formula>
    </cfRule>
    <cfRule type="containsText" dxfId="316" priority="65" operator="containsText" text="MODERADO">
      <formula>NOT(ISERROR(SEARCH("MODERADO",FG9)))</formula>
    </cfRule>
  </conditionalFormatting>
  <conditionalFormatting sqref="FG9:FH100">
    <cfRule type="containsText" dxfId="315" priority="49" operator="containsText" text="EXTREMO">
      <formula>NOT(ISERROR(SEARCH("EXTREMO",FG9)))</formula>
    </cfRule>
    <cfRule type="containsText" dxfId="314" priority="47" operator="containsText" text="MODERADO">
      <formula>NOT(ISERROR(SEARCH("MODERADO",FG9)))</formula>
    </cfRule>
    <cfRule type="containsText" dxfId="313" priority="48" operator="containsText" text="ALTO">
      <formula>NOT(ISERROR(SEARCH("ALTO",FG9)))</formula>
    </cfRule>
  </conditionalFormatting>
  <conditionalFormatting sqref="FG10:FH100">
    <cfRule type="containsText" dxfId="312" priority="12" operator="containsText" text="ALTO">
      <formula>NOT(ISERROR(SEARCH("ALTO",FG10)))</formula>
    </cfRule>
    <cfRule type="containsText" dxfId="311" priority="11" operator="containsText" text="MODERADO">
      <formula>NOT(ISERROR(SEARCH("MODERADO",FG10)))</formula>
    </cfRule>
    <cfRule type="containsText" dxfId="310" priority="13" operator="containsText" text="EXTREMO">
      <formula>NOT(ISERROR(SEARCH("EXTREMO",FG10)))</formula>
    </cfRule>
  </conditionalFormatting>
  <conditionalFormatting sqref="FN9:FO9">
    <cfRule type="containsText" dxfId="309" priority="64" operator="containsText" text="EXTREMO">
      <formula>NOT(ISERROR(SEARCH("EXTREMO",FN9)))</formula>
    </cfRule>
    <cfRule type="containsText" dxfId="308" priority="63" operator="containsText" text="ALTO">
      <formula>NOT(ISERROR(SEARCH("ALTO",FN9)))</formula>
    </cfRule>
    <cfRule type="containsText" dxfId="307" priority="62" operator="containsText" text="MODERADO">
      <formula>NOT(ISERROR(SEARCH("MODERADO",FN9)))</formula>
    </cfRule>
  </conditionalFormatting>
  <conditionalFormatting sqref="FN9:FO100">
    <cfRule type="containsText" dxfId="306" priority="45" operator="containsText" text="ALTO">
      <formula>NOT(ISERROR(SEARCH("ALTO",FN9)))</formula>
    </cfRule>
    <cfRule type="containsText" dxfId="305" priority="46" operator="containsText" text="EXTREMO">
      <formula>NOT(ISERROR(SEARCH("EXTREMO",FN9)))</formula>
    </cfRule>
    <cfRule type="containsText" dxfId="304" priority="44" operator="containsText" text="MODERADO">
      <formula>NOT(ISERROR(SEARCH("MODERADO",FN9)))</formula>
    </cfRule>
  </conditionalFormatting>
  <conditionalFormatting sqref="FN10:FO100">
    <cfRule type="containsText" dxfId="303" priority="10" operator="containsText" text="EXTREMO">
      <formula>NOT(ISERROR(SEARCH("EXTREMO",FN10)))</formula>
    </cfRule>
    <cfRule type="containsText" dxfId="302" priority="8" operator="containsText" text="MODERADO">
      <formula>NOT(ISERROR(SEARCH("MODERADO",FN10)))</formula>
    </cfRule>
    <cfRule type="containsText" dxfId="301" priority="9" operator="containsText" text="ALTO">
      <formula>NOT(ISERROR(SEARCH("ALTO",FN10)))</formula>
    </cfRule>
  </conditionalFormatting>
  <conditionalFormatting sqref="FU9:FV9">
    <cfRule type="containsText" dxfId="300" priority="61" operator="containsText" text="EXTREMO">
      <formula>NOT(ISERROR(SEARCH("EXTREMO",FU9)))</formula>
    </cfRule>
    <cfRule type="containsText" dxfId="299" priority="60" operator="containsText" text="ALTO">
      <formula>NOT(ISERROR(SEARCH("ALTO",FU9)))</formula>
    </cfRule>
    <cfRule type="containsText" dxfId="298" priority="59" operator="containsText" text="MODERADO">
      <formula>NOT(ISERROR(SEARCH("MODERADO",FU9)))</formula>
    </cfRule>
  </conditionalFormatting>
  <conditionalFormatting sqref="FU9:FV100">
    <cfRule type="containsText" dxfId="297" priority="42" operator="containsText" text="ALTO">
      <formula>NOT(ISERROR(SEARCH("ALTO",FU9)))</formula>
    </cfRule>
    <cfRule type="containsText" dxfId="296" priority="43" operator="containsText" text="EXTREMO">
      <formula>NOT(ISERROR(SEARCH("EXTREMO",FU9)))</formula>
    </cfRule>
    <cfRule type="containsText" dxfId="295" priority="41" operator="containsText" text="MODERADO">
      <formula>NOT(ISERROR(SEARCH("MODERADO",FU9)))</formula>
    </cfRule>
  </conditionalFormatting>
  <conditionalFormatting sqref="FU10:FV100">
    <cfRule type="containsText" dxfId="294" priority="7" operator="containsText" text="EXTREMO">
      <formula>NOT(ISERROR(SEARCH("EXTREMO",FU10)))</formula>
    </cfRule>
    <cfRule type="containsText" dxfId="293" priority="6" operator="containsText" text="ALTO">
      <formula>NOT(ISERROR(SEARCH("ALTO",FU10)))</formula>
    </cfRule>
    <cfRule type="containsText" dxfId="292" priority="5" operator="containsText" text="MODERADO">
      <formula>NOT(ISERROR(SEARCH("MODERADO",FU10)))</formula>
    </cfRule>
  </conditionalFormatting>
  <conditionalFormatting sqref="GB9:GC9">
    <cfRule type="containsText" dxfId="291" priority="58" operator="containsText" text="EXTREMO">
      <formula>NOT(ISERROR(SEARCH("EXTREMO",GB9)))</formula>
    </cfRule>
    <cfRule type="containsText" dxfId="290" priority="57" operator="containsText" text="ALTO">
      <formula>NOT(ISERROR(SEARCH("ALTO",GB9)))</formula>
    </cfRule>
    <cfRule type="containsText" dxfId="289" priority="56" operator="containsText" text="MODERADO">
      <formula>NOT(ISERROR(SEARCH("MODERADO",GB9)))</formula>
    </cfRule>
  </conditionalFormatting>
  <conditionalFormatting sqref="GB9:GC100">
    <cfRule type="containsText" dxfId="288" priority="39" operator="containsText" text="ALTO">
      <formula>NOT(ISERROR(SEARCH("ALTO",GB9)))</formula>
    </cfRule>
    <cfRule type="containsText" dxfId="287" priority="38" operator="containsText" text="MODERADO">
      <formula>NOT(ISERROR(SEARCH("MODERADO",GB9)))</formula>
    </cfRule>
    <cfRule type="containsText" dxfId="286" priority="40" operator="containsText" text="EXTREMO">
      <formula>NOT(ISERROR(SEARCH("EXTREMO",GB9)))</formula>
    </cfRule>
  </conditionalFormatting>
  <conditionalFormatting sqref="GB10:GC100">
    <cfRule type="containsText" dxfId="285" priority="3" operator="containsText" text="ALTO">
      <formula>NOT(ISERROR(SEARCH("ALTO",GB10)))</formula>
    </cfRule>
    <cfRule type="containsText" dxfId="284" priority="2" operator="containsText" text="MODERADO">
      <formula>NOT(ISERROR(SEARCH("MODERADO",GB10)))</formula>
    </cfRule>
    <cfRule type="containsText" dxfId="283" priority="4" operator="containsText" text="EXTREMO">
      <formula>NOT(ISERROR(SEARCH("EXTREMO",GB10)))</formula>
    </cfRule>
  </conditionalFormatting>
  <dataValidations count="17">
    <dataValidation type="list" allowBlank="1" showInputMessage="1" showErrorMessage="1" sqref="J9:AB15 J16:AB10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1400-000000000000}">
      <formula1>sinooo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14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1400-000002000000}">
      <formula1>0</formula1>
      <formula2>0</formula2>
    </dataValidation>
    <dataValidation type="list" showInputMessage="1" showErrorMessage="1" errorTitle="Rechazado" error="Solo son validadas las opciones de la lista" sqref="AP9:AP100 AT9:AT100 AX9:AX100 BB9:BB100 BF9:BF100 BJ9:BJ100 BN9:BN100 BR9:BR100 BV9:BV100 BZ9:BZ100 CD9:CD100 CH9:CH100 CK9:CO100 CT9:CT100 CW9:CW10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1400-000003000000}">
      <formula1>efectooo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1400-000004000000}">
      <formula1>IMPACTO</formula1>
      <formula2>0</formula2>
    </dataValidation>
    <dataValidation type="list" allowBlank="1" showInputMessage="1" showErrorMessage="1" sqref="I9:I10 I11:I10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1400-000005000000}">
      <formula1>hyuuuuuu</formula1>
      <formula2>0</formula2>
    </dataValidation>
    <dataValidation type="list" showInputMessage="1" showErrorMessage="1" sqref="AO9:AO100 AS9:AS100 AW9:AW100 BA9:BA100 BE9:BE100 BI9:BI100 BM9:BM100 BQ9:BQ100 BU9:BU100 BY9:BY100 CC9:CC100 CG9:CG100 CJ9:CJ100" xr:uid="{00000000-0002-0000-1400-000006000000}">
      <formula1>TIP_CONTROL</formula1>
      <formula2>0</formula2>
    </dataValidation>
    <dataValidation type="list" sqref="CI9:CI100" xr:uid="{00000000-0002-0000-1400-000007000000}">
      <formula1>IMPLEMENT</formula1>
      <formula2>0</formula2>
    </dataValidation>
    <dataValidation showInputMessage="1" showErrorMessage="1" errorTitle="Rechazado" error="Solo son validadas las opciones de la lista" sqref="AK9:AK14 AK15:AL100 AL11:AL14 CP9:CQ14 CP15:CS100 CS9:CS14 CU9:CV100" xr:uid="{00000000-0002-0000-1400-000008000000}">
      <formula1>0</formula1>
      <formula2>0</formula2>
    </dataValidation>
    <dataValidation type="list" allowBlank="1" showInputMessage="1" sqref="F9:F100" xr:uid="{00000000-0002-0000-1400-000009000000}">
      <formula1>TipoCau</formula1>
      <formula2>0</formula2>
    </dataValidation>
    <dataValidation type="list" allowBlank="1" showInputMessage="1" sqref="D9:D100" xr:uid="{00000000-0002-0000-1400-00000A000000}">
      <formula1>InternoExp</formula1>
      <formula2>0</formula2>
    </dataValidation>
    <dataValidation type="list" allowBlank="1" showInputMessage="1" sqref="E9:E100" xr:uid="{00000000-0002-0000-1400-00000B000000}">
      <formula1>externooo</formula1>
      <formula2>0</formula2>
    </dataValidation>
    <dataValidation type="list" allowBlank="1" showInputMessage="1" sqref="H9:H100" xr:uid="{00000000-0002-0000-1400-00000C000000}">
      <formula1>TramitesSer</formula1>
      <formula2>0</formula2>
    </dataValidation>
    <dataValidation type="list" allowBlank="1" showInputMessage="1" showErrorMessage="1" sqref="G9:G100" xr:uid="{00000000-0002-0000-1400-00000D000000}">
      <formula1>consecuencias</formula1>
      <formula2>0</formula2>
    </dataValidation>
    <dataValidation type="list" allowBlank="1" showInputMessage="1" showErrorMessage="1" sqref="BMA697:BMA701" xr:uid="{00000000-0002-0000-1400-00000E000000}">
      <formula1>TipoCausa</formula1>
      <formula2>0</formula2>
    </dataValidation>
    <dataValidation type="list" showInputMessage="1" showErrorMessage="1" errorTitle="Rechazado" error="Solo son validadas las opciones de la lista" sqref="AM9:AM100 AQ9:AQ100 AU9:AU100 AY9:AY100 BC9:BC100 BG9:BG100 BK9:BK100 BO9:BO100 BS9:BS100 BW9:BW100 CA9:CA100 CE9:CE100" xr:uid="{00000000-0002-0000-1400-00000F000000}">
      <formula1>FRECUENCY</formula1>
      <formula2>0</formula2>
    </dataValidation>
    <dataValidation type="list" showErrorMessage="1" sqref="AN9:AN100 AR9:AR100 AV9:AV100 AZ9:AZ100 BD9:BD100 BH9:BH100 BL9:BL100 BP9:BP100 BT9:BT100 BX9:BX100 CB9:CB100 CF9:CF100" xr:uid="{00000000-0002-0000-1400-000010000000}">
      <formula1>IMPLEMENT</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FF"/>
  </sheetPr>
  <dimension ref="A1:XAO871"/>
  <sheetViews>
    <sheetView topLeftCell="D1" zoomScale="96" zoomScaleNormal="96" workbookViewId="0">
      <selection activeCell="GL15" sqref="GL15"/>
    </sheetView>
  </sheetViews>
  <sheetFormatPr baseColWidth="10" defaultColWidth="10.88671875" defaultRowHeight="10.199999999999999"/>
  <cols>
    <col min="1" max="1" width="4.109375" style="462" customWidth="1"/>
    <col min="2" max="2" width="20.109375" style="462" customWidth="1"/>
    <col min="3" max="3" width="24" style="462" customWidth="1"/>
    <col min="4" max="4" width="20.88671875" style="462" customWidth="1"/>
    <col min="5" max="6" width="11.88671875" style="462" customWidth="1"/>
    <col min="7" max="8" width="20.88671875" style="462" customWidth="1"/>
    <col min="9" max="9" width="10.33203125" style="81" customWidth="1"/>
    <col min="10" max="28" width="8.33203125" style="81" customWidth="1"/>
    <col min="29" max="29" width="10.88671875" style="81" customWidth="1"/>
    <col min="30" max="30" width="5.33203125" style="81" customWidth="1"/>
    <col min="31" max="31" width="8.6640625" style="81" customWidth="1"/>
    <col min="32" max="32" width="5.109375" style="462" customWidth="1"/>
    <col min="33" max="33" width="9" style="81" customWidth="1"/>
    <col min="34" max="34" width="5.6640625" style="551" customWidth="1"/>
    <col min="35" max="35" width="30.109375" style="462" customWidth="1"/>
    <col min="36" max="36" width="15.33203125" style="462" customWidth="1"/>
    <col min="37" max="37" width="20.109375" style="81" customWidth="1"/>
    <col min="38" max="38" width="15.88671875" style="81" customWidth="1"/>
    <col min="39" max="39" width="7.88671875" style="81" customWidth="1"/>
    <col min="40" max="40" width="10.88671875" style="462" customWidth="1"/>
    <col min="41" max="41" width="7.6640625" style="462" customWidth="1"/>
    <col min="42" max="42" width="8" style="81" customWidth="1"/>
    <col min="43" max="43" width="7.88671875" style="81" hidden="1" customWidth="1"/>
    <col min="44" max="44" width="13" style="462" hidden="1" customWidth="1"/>
    <col min="45" max="45" width="7.6640625" style="462" hidden="1" customWidth="1"/>
    <col min="46" max="46" width="8" style="81" hidden="1" customWidth="1"/>
    <col min="47" max="47" width="7.88671875" style="81" hidden="1" customWidth="1"/>
    <col min="48" max="48" width="13" style="462" hidden="1" customWidth="1"/>
    <col min="49" max="49" width="7.6640625" style="462" hidden="1" customWidth="1"/>
    <col min="50" max="50" width="8" style="81" hidden="1" customWidth="1"/>
    <col min="51" max="51" width="7.88671875" style="81" hidden="1" customWidth="1"/>
    <col min="52" max="52" width="13" style="462" hidden="1" customWidth="1"/>
    <col min="53" max="53" width="7.6640625" style="462" hidden="1" customWidth="1"/>
    <col min="54" max="54" width="8" style="81" hidden="1" customWidth="1"/>
    <col min="55" max="55" width="7.88671875" style="81" hidden="1" customWidth="1"/>
    <col min="56" max="56" width="13" style="462" hidden="1" customWidth="1"/>
    <col min="57" max="57" width="7.6640625" style="462" hidden="1" customWidth="1"/>
    <col min="58" max="58" width="8" style="81" hidden="1" customWidth="1"/>
    <col min="59" max="59" width="7.88671875" style="81" hidden="1" customWidth="1"/>
    <col min="60" max="60" width="13" style="462" hidden="1" customWidth="1"/>
    <col min="61" max="61" width="7.6640625" style="462" hidden="1" customWidth="1"/>
    <col min="62" max="62" width="8" style="81" hidden="1" customWidth="1"/>
    <col min="63" max="63" width="7.88671875" style="81" hidden="1" customWidth="1"/>
    <col min="64" max="64" width="13" style="462" hidden="1" customWidth="1"/>
    <col min="65" max="65" width="7.6640625" style="462" hidden="1" customWidth="1"/>
    <col min="66" max="66" width="8" style="81" hidden="1" customWidth="1"/>
    <col min="67" max="67" width="7.88671875" style="81" hidden="1" customWidth="1"/>
    <col min="68" max="68" width="13" style="462" hidden="1" customWidth="1"/>
    <col min="69" max="69" width="7.6640625" style="462" hidden="1" customWidth="1"/>
    <col min="70" max="70" width="8" style="81" hidden="1" customWidth="1"/>
    <col min="71" max="71" width="7.88671875" style="81" hidden="1" customWidth="1"/>
    <col min="72" max="72" width="13" style="462" hidden="1" customWidth="1"/>
    <col min="73" max="73" width="7.6640625" style="462" hidden="1" customWidth="1"/>
    <col min="74" max="74" width="8" style="81" hidden="1" customWidth="1"/>
    <col min="75" max="75" width="7.88671875" style="81" hidden="1" customWidth="1"/>
    <col min="76" max="76" width="13" style="462" hidden="1" customWidth="1"/>
    <col min="77" max="77" width="7.6640625" style="462" hidden="1" customWidth="1"/>
    <col min="78" max="78" width="8" style="81" hidden="1" customWidth="1"/>
    <col min="79" max="79" width="7.88671875" style="81" hidden="1" customWidth="1"/>
    <col min="80" max="80" width="13" style="462" hidden="1" customWidth="1"/>
    <col min="81" max="81" width="7.6640625" style="462" hidden="1" customWidth="1"/>
    <col min="82" max="82" width="8" style="81" hidden="1" customWidth="1"/>
    <col min="83" max="83" width="7.88671875" style="81" hidden="1" customWidth="1"/>
    <col min="84" max="84" width="13" style="462" hidden="1" customWidth="1"/>
    <col min="85" max="85" width="7.6640625" style="462" hidden="1" customWidth="1"/>
    <col min="86" max="86" width="8" style="81" hidden="1" customWidth="1"/>
    <col min="87" max="89" width="1.88671875" style="81" hidden="1" customWidth="1"/>
    <col min="90" max="90" width="8.33203125" style="81" customWidth="1"/>
    <col min="91" max="91" width="6" style="81" customWidth="1"/>
    <col min="92" max="92" width="8.33203125" style="81" customWidth="1"/>
    <col min="93" max="93" width="6" style="81" customWidth="1"/>
    <col min="94" max="94" width="8.33203125" style="81" customWidth="1"/>
    <col min="95" max="95" width="6" style="81" customWidth="1"/>
    <col min="96" max="96" width="28.88671875" style="81" customWidth="1"/>
    <col min="97" max="97" width="6.109375" style="81" customWidth="1"/>
    <col min="98" max="98" width="3.33203125" style="81" customWidth="1"/>
    <col min="99" max="99" width="57" style="81" customWidth="1"/>
    <col min="100" max="100" width="24" style="81" customWidth="1"/>
    <col min="101" max="101" width="1.109375" style="81" hidden="1" customWidth="1"/>
    <col min="102" max="105" width="4.88671875" style="81" hidden="1" customWidth="1"/>
    <col min="106" max="106" width="5.109375" style="462" hidden="1" customWidth="1"/>
    <col min="107" max="108" width="6" style="462" hidden="1" customWidth="1"/>
    <col min="109" max="109" width="3.88671875" style="81" hidden="1" customWidth="1"/>
    <col min="110" max="110" width="5.6640625" style="462" hidden="1" customWidth="1"/>
    <col min="111" max="112" width="5.6640625" style="81" hidden="1" customWidth="1"/>
    <col min="113" max="113" width="16.6640625" style="462" hidden="1" customWidth="1"/>
    <col min="114" max="116" width="5.109375" style="462" hidden="1" customWidth="1"/>
    <col min="117" max="117" width="3.88671875" style="81" hidden="1" customWidth="1"/>
    <col min="118" max="118" width="5.6640625" style="462" hidden="1" customWidth="1"/>
    <col min="119" max="119" width="5.6640625" style="81" hidden="1" customWidth="1"/>
    <col min="120" max="191" width="5.109375" style="462" hidden="1" customWidth="1"/>
    <col min="192" max="192" width="6.33203125" style="462" hidden="1" customWidth="1"/>
    <col min="193" max="224" width="7" style="462" customWidth="1"/>
    <col min="225" max="1677" width="1.88671875" style="462" customWidth="1"/>
    <col min="1678" max="1680" width="10.88671875" style="462" customWidth="1"/>
    <col min="1681" max="1681" width="3.88671875" style="462" customWidth="1"/>
    <col min="1682" max="1683" width="10.88671875" style="462" customWidth="1"/>
    <col min="1684" max="1684" width="4.109375" style="462" customWidth="1"/>
    <col min="1685" max="1690" width="10.88671875" style="462" customWidth="1"/>
    <col min="1691" max="1691" width="31.88671875" style="462" customWidth="1"/>
    <col min="1692" max="1692" width="10.88671875" style="462" customWidth="1"/>
    <col min="1693" max="1693" width="39.88671875" style="462" customWidth="1"/>
    <col min="1694" max="1697" width="10.88671875" style="462" customWidth="1"/>
    <col min="1698" max="1698" width="28.33203125" style="81" customWidth="1"/>
    <col min="1699" max="1702" width="10.88671875" style="462" customWidth="1"/>
    <col min="1703" max="1703" width="37.109375" style="462" customWidth="1"/>
    <col min="1704" max="1762" width="10.88671875" style="462" customWidth="1"/>
    <col min="1763" max="1763" width="23.109375" style="462" customWidth="1"/>
    <col min="1764" max="1766" width="10.88671875" style="462" customWidth="1"/>
    <col min="1767" max="1767" width="15.109375" style="462" customWidth="1"/>
    <col min="1768" max="1892" width="10.88671875" style="462" customWidth="1"/>
    <col min="1893" max="1893" width="10.33203125" style="462" customWidth="1"/>
    <col min="1894" max="1894" width="2.33203125" style="462" customWidth="1"/>
    <col min="1895" max="1896" width="5.6640625" style="462" customWidth="1"/>
    <col min="1897" max="1897" width="5.109375" style="462" customWidth="1"/>
    <col min="1898" max="1898" width="5.6640625" style="462" customWidth="1"/>
    <col min="1899" max="1899" width="12" style="462" customWidth="1"/>
    <col min="1900" max="1901" width="7.88671875" style="462" customWidth="1"/>
    <col min="1902" max="1902" width="2.109375" style="462" customWidth="1"/>
    <col min="1903" max="1903" width="7.88671875" style="462" customWidth="1"/>
    <col min="1904" max="1904" width="6.33203125" style="462" customWidth="1"/>
    <col min="1905" max="1907" width="3.109375" style="462" customWidth="1"/>
    <col min="1908" max="1908" width="3" style="462" customWidth="1"/>
    <col min="1909" max="1909" width="2.33203125" style="462" customWidth="1"/>
    <col min="1910" max="1910" width="2.6640625" style="462" customWidth="1"/>
    <col min="1911" max="1913" width="13" style="462" hidden="1" customWidth="1"/>
    <col min="1914" max="1914" width="3.88671875" style="462" customWidth="1"/>
    <col min="1915" max="1915" width="13" style="462" hidden="1" customWidth="1"/>
    <col min="1916" max="1917" width="13" style="462" customWidth="1"/>
    <col min="1918" max="1918" width="13.109375" style="462" customWidth="1"/>
    <col min="1919" max="1919" width="5.6640625" style="462" customWidth="1"/>
    <col min="1920" max="1920" width="13.109375" style="462" customWidth="1"/>
    <col min="1921" max="1921" width="3.6640625" style="462" customWidth="1"/>
    <col min="1922" max="1922" width="2.6640625" style="462" customWidth="1"/>
    <col min="1923" max="1925" width="13" style="462" hidden="1" customWidth="1"/>
    <col min="1926" max="1926" width="2.6640625" style="462" customWidth="1"/>
    <col min="1927" max="1927" width="13" style="462" hidden="1" customWidth="1"/>
    <col min="1928" max="1928" width="2.6640625" style="462" customWidth="1"/>
    <col min="1929" max="1929" width="13" style="462" hidden="1" customWidth="1"/>
    <col min="1930" max="1930" width="3.88671875" style="462" customWidth="1"/>
    <col min="1931" max="1931" width="30" style="462" customWidth="1"/>
    <col min="1932" max="1932" width="20.33203125" style="462" customWidth="1"/>
    <col min="1933" max="1933" width="8" style="462" customWidth="1"/>
    <col min="1934" max="1934" width="17" style="462" customWidth="1"/>
    <col min="1935" max="1935" width="37.33203125" style="462" customWidth="1"/>
    <col min="1936" max="1936" width="5.109375" style="462" customWidth="1"/>
    <col min="1937" max="1937" width="27.33203125" style="462" customWidth="1"/>
    <col min="1938" max="1938" width="14.109375" style="462" customWidth="1"/>
    <col min="1939" max="1940" width="8.109375" style="462" customWidth="1"/>
    <col min="1941" max="1941" width="9.88671875" style="462" customWidth="1"/>
    <col min="1942" max="1942" width="1.88671875" style="462" customWidth="1"/>
    <col min="1943" max="2148" width="10.88671875" style="462" customWidth="1"/>
    <col min="2149" max="2149" width="10.33203125" style="462" customWidth="1"/>
    <col min="2150" max="2150" width="2.33203125" style="462" customWidth="1"/>
    <col min="2151" max="2152" width="5.6640625" style="462" customWidth="1"/>
    <col min="2153" max="2153" width="5.109375" style="462" customWidth="1"/>
    <col min="2154" max="2154" width="5.6640625" style="462" customWidth="1"/>
    <col min="2155" max="2155" width="12" style="462" customWidth="1"/>
    <col min="2156" max="2157" width="7.88671875" style="462" customWidth="1"/>
    <col min="2158" max="2158" width="2.109375" style="462" customWidth="1"/>
    <col min="2159" max="2159" width="7.88671875" style="462" customWidth="1"/>
    <col min="2160" max="2160" width="6.33203125" style="462" customWidth="1"/>
    <col min="2161" max="2163" width="3.109375" style="462" customWidth="1"/>
    <col min="2164" max="2164" width="3" style="462" customWidth="1"/>
    <col min="2165" max="2165" width="2.33203125" style="462" customWidth="1"/>
    <col min="2166" max="2166" width="2.6640625" style="462" customWidth="1"/>
    <col min="2167" max="2169" width="13" style="462" hidden="1" customWidth="1"/>
    <col min="2170" max="2170" width="3.88671875" style="462" customWidth="1"/>
    <col min="2171" max="2171" width="13" style="462" hidden="1" customWidth="1"/>
    <col min="2172" max="2173" width="13" style="462" customWidth="1"/>
    <col min="2174" max="2174" width="13.109375" style="462" customWidth="1"/>
    <col min="2175" max="2175" width="5.6640625" style="462" customWidth="1"/>
    <col min="2176" max="2176" width="13.109375" style="462" customWidth="1"/>
    <col min="2177" max="2177" width="3.6640625" style="462" customWidth="1"/>
    <col min="2178" max="2178" width="2.6640625" style="462" customWidth="1"/>
    <col min="2179" max="2181" width="13" style="462" hidden="1" customWidth="1"/>
    <col min="2182" max="2182" width="2.6640625" style="462" customWidth="1"/>
    <col min="2183" max="2183" width="13" style="462" hidden="1" customWidth="1"/>
    <col min="2184" max="2184" width="2.6640625" style="462" customWidth="1"/>
    <col min="2185" max="2185" width="13" style="462" hidden="1" customWidth="1"/>
    <col min="2186" max="2186" width="3.88671875" style="462" customWidth="1"/>
    <col min="2187" max="2187" width="30" style="462" customWidth="1"/>
    <col min="2188" max="2188" width="20.33203125" style="462" customWidth="1"/>
    <col min="2189" max="2189" width="8" style="462" customWidth="1"/>
    <col min="2190" max="2190" width="17" style="462" customWidth="1"/>
    <col min="2191" max="2191" width="37.33203125" style="462" customWidth="1"/>
    <col min="2192" max="2192" width="5.109375" style="462" customWidth="1"/>
    <col min="2193" max="2193" width="27.33203125" style="462" customWidth="1"/>
    <col min="2194" max="2194" width="14.109375" style="462" customWidth="1"/>
    <col min="2195" max="2196" width="8.109375" style="462" customWidth="1"/>
    <col min="2197" max="2197" width="9.88671875" style="462" customWidth="1"/>
    <col min="2198" max="2198" width="1.88671875" style="462" customWidth="1"/>
    <col min="2199" max="2404" width="10.88671875" style="462" customWidth="1"/>
    <col min="2405" max="2405" width="10.33203125" style="462" customWidth="1"/>
    <col min="2406" max="2406" width="2.33203125" style="462" customWidth="1"/>
    <col min="2407" max="2408" width="5.6640625" style="462" customWidth="1"/>
    <col min="2409" max="2409" width="5.109375" style="462" customWidth="1"/>
    <col min="2410" max="2410" width="5.6640625" style="462" customWidth="1"/>
    <col min="2411" max="2411" width="12" style="462" customWidth="1"/>
    <col min="2412" max="2413" width="7.88671875" style="462" customWidth="1"/>
    <col min="2414" max="2414" width="2.109375" style="462" customWidth="1"/>
    <col min="2415" max="2415" width="7.88671875" style="462" customWidth="1"/>
    <col min="2416" max="2416" width="6.33203125" style="462" customWidth="1"/>
    <col min="2417" max="2419" width="3.109375" style="462" customWidth="1"/>
    <col min="2420" max="2420" width="3" style="462" customWidth="1"/>
    <col min="2421" max="2421" width="2.33203125" style="462" customWidth="1"/>
    <col min="2422" max="2422" width="2.6640625" style="462" customWidth="1"/>
    <col min="2423" max="2425" width="13" style="462" hidden="1" customWidth="1"/>
    <col min="2426" max="2426" width="3.88671875" style="462" customWidth="1"/>
    <col min="2427" max="2427" width="13" style="462" hidden="1" customWidth="1"/>
    <col min="2428" max="2429" width="13" style="462" customWidth="1"/>
    <col min="2430" max="2430" width="13.109375" style="462" customWidth="1"/>
    <col min="2431" max="2431" width="5.6640625" style="462" customWidth="1"/>
    <col min="2432" max="2432" width="13.109375" style="462" customWidth="1"/>
    <col min="2433" max="2433" width="3.6640625" style="462" customWidth="1"/>
    <col min="2434" max="2434" width="2.6640625" style="462" customWidth="1"/>
    <col min="2435" max="2437" width="13" style="462" hidden="1" customWidth="1"/>
    <col min="2438" max="2438" width="2.6640625" style="462" customWidth="1"/>
    <col min="2439" max="2439" width="13" style="462" hidden="1" customWidth="1"/>
    <col min="2440" max="2440" width="2.6640625" style="462" customWidth="1"/>
    <col min="2441" max="2441" width="13" style="462" hidden="1" customWidth="1"/>
    <col min="2442" max="2442" width="3.88671875" style="462" customWidth="1"/>
    <col min="2443" max="2443" width="30" style="462" customWidth="1"/>
    <col min="2444" max="2444" width="20.33203125" style="462" customWidth="1"/>
    <col min="2445" max="2445" width="8" style="462" customWidth="1"/>
    <col min="2446" max="2446" width="17" style="462" customWidth="1"/>
    <col min="2447" max="2447" width="37.33203125" style="462" customWidth="1"/>
    <col min="2448" max="2448" width="5.109375" style="462" customWidth="1"/>
    <col min="2449" max="2449" width="27.33203125" style="462" customWidth="1"/>
    <col min="2450" max="2450" width="14.109375" style="462" customWidth="1"/>
    <col min="2451" max="2452" width="8.109375" style="462" customWidth="1"/>
    <col min="2453" max="2453" width="9.88671875" style="462" customWidth="1"/>
    <col min="2454" max="2454" width="1.88671875" style="462" customWidth="1"/>
    <col min="2455" max="2660" width="10.88671875" style="462" customWidth="1"/>
    <col min="2661" max="2661" width="10.33203125" style="462" customWidth="1"/>
    <col min="2662" max="2662" width="2.33203125" style="462" customWidth="1"/>
    <col min="2663" max="2664" width="5.6640625" style="462" customWidth="1"/>
    <col min="2665" max="2665" width="5.109375" style="462" customWidth="1"/>
    <col min="2666" max="2666" width="5.6640625" style="462" customWidth="1"/>
    <col min="2667" max="2667" width="12" style="462" customWidth="1"/>
    <col min="2668" max="2669" width="7.88671875" style="462" customWidth="1"/>
    <col min="2670" max="2670" width="2.109375" style="462" customWidth="1"/>
    <col min="2671" max="2671" width="7.88671875" style="462" customWidth="1"/>
    <col min="2672" max="2672" width="6.33203125" style="462" customWidth="1"/>
    <col min="2673" max="2675" width="3.109375" style="462" customWidth="1"/>
    <col min="2676" max="2676" width="3" style="462" customWidth="1"/>
    <col min="2677" max="2677" width="2.33203125" style="462" customWidth="1"/>
    <col min="2678" max="2678" width="2.6640625" style="462" customWidth="1"/>
    <col min="2679" max="2681" width="13" style="462" hidden="1" customWidth="1"/>
    <col min="2682" max="2682" width="3.88671875" style="462" customWidth="1"/>
    <col min="2683" max="2683" width="13" style="462" hidden="1" customWidth="1"/>
    <col min="2684" max="2685" width="13" style="462" customWidth="1"/>
    <col min="2686" max="2686" width="13.109375" style="462" customWidth="1"/>
    <col min="2687" max="2687" width="5.6640625" style="462" customWidth="1"/>
    <col min="2688" max="2688" width="13.109375" style="462" customWidth="1"/>
    <col min="2689" max="2689" width="3.6640625" style="462" customWidth="1"/>
    <col min="2690" max="2690" width="2.6640625" style="462" customWidth="1"/>
    <col min="2691" max="2693" width="13" style="462" hidden="1" customWidth="1"/>
    <col min="2694" max="2694" width="2.6640625" style="462" customWidth="1"/>
    <col min="2695" max="2695" width="13" style="462" hidden="1" customWidth="1"/>
    <col min="2696" max="2696" width="2.6640625" style="462" customWidth="1"/>
    <col min="2697" max="2697" width="13" style="462" hidden="1" customWidth="1"/>
    <col min="2698" max="2698" width="3.88671875" style="462" customWidth="1"/>
    <col min="2699" max="2699" width="30" style="462" customWidth="1"/>
    <col min="2700" max="2700" width="20.33203125" style="462" customWidth="1"/>
    <col min="2701" max="2701" width="8" style="462" customWidth="1"/>
    <col min="2702" max="2702" width="17" style="462" customWidth="1"/>
    <col min="2703" max="2703" width="37.33203125" style="462" customWidth="1"/>
    <col min="2704" max="2704" width="5.109375" style="462" customWidth="1"/>
    <col min="2705" max="2705" width="27.33203125" style="462" customWidth="1"/>
    <col min="2706" max="2706" width="14.109375" style="462" customWidth="1"/>
    <col min="2707" max="2708" width="8.109375" style="462" customWidth="1"/>
    <col min="2709" max="2709" width="9.88671875" style="462" customWidth="1"/>
    <col min="2710" max="2710" width="1.88671875" style="462" customWidth="1"/>
    <col min="2711" max="2916" width="10.88671875" style="462" customWidth="1"/>
    <col min="2917" max="2917" width="10.33203125" style="462" customWidth="1"/>
    <col min="2918" max="2918" width="2.33203125" style="462" customWidth="1"/>
    <col min="2919" max="2920" width="5.6640625" style="462" customWidth="1"/>
    <col min="2921" max="2921" width="5.109375" style="462" customWidth="1"/>
    <col min="2922" max="2922" width="5.6640625" style="462" customWidth="1"/>
    <col min="2923" max="2923" width="12" style="462" customWidth="1"/>
    <col min="2924" max="2925" width="7.88671875" style="462" customWidth="1"/>
    <col min="2926" max="2926" width="2.109375" style="462" customWidth="1"/>
    <col min="2927" max="2927" width="7.88671875" style="462" customWidth="1"/>
    <col min="2928" max="2928" width="6.33203125" style="462" customWidth="1"/>
    <col min="2929" max="2931" width="3.109375" style="462" customWidth="1"/>
    <col min="2932" max="2932" width="3" style="462" customWidth="1"/>
    <col min="2933" max="2933" width="2.33203125" style="462" customWidth="1"/>
    <col min="2934" max="2934" width="2.6640625" style="462" customWidth="1"/>
    <col min="2935" max="2937" width="13" style="462" hidden="1" customWidth="1"/>
    <col min="2938" max="2938" width="3.88671875" style="462" customWidth="1"/>
    <col min="2939" max="2939" width="13" style="462" hidden="1" customWidth="1"/>
    <col min="2940" max="2941" width="13" style="462" customWidth="1"/>
    <col min="2942" max="2942" width="13.109375" style="462" customWidth="1"/>
    <col min="2943" max="2943" width="5.6640625" style="462" customWidth="1"/>
    <col min="2944" max="2944" width="13.109375" style="462" customWidth="1"/>
    <col min="2945" max="2945" width="3.6640625" style="462" customWidth="1"/>
    <col min="2946" max="2946" width="2.6640625" style="462" customWidth="1"/>
    <col min="2947" max="2949" width="13" style="462" hidden="1" customWidth="1"/>
    <col min="2950" max="2950" width="2.6640625" style="462" customWidth="1"/>
    <col min="2951" max="2951" width="13" style="462" hidden="1" customWidth="1"/>
    <col min="2952" max="2952" width="2.6640625" style="462" customWidth="1"/>
    <col min="2953" max="2953" width="13" style="462" hidden="1" customWidth="1"/>
    <col min="2954" max="2954" width="3.88671875" style="462" customWidth="1"/>
    <col min="2955" max="2955" width="30" style="462" customWidth="1"/>
    <col min="2956" max="2956" width="20.33203125" style="462" customWidth="1"/>
    <col min="2957" max="2957" width="8" style="462" customWidth="1"/>
    <col min="2958" max="2958" width="17" style="462" customWidth="1"/>
    <col min="2959" max="2959" width="37.33203125" style="462" customWidth="1"/>
    <col min="2960" max="2960" width="5.109375" style="462" customWidth="1"/>
    <col min="2961" max="2961" width="27.33203125" style="462" customWidth="1"/>
    <col min="2962" max="2962" width="14.109375" style="462" customWidth="1"/>
    <col min="2963" max="2964" width="8.109375" style="462" customWidth="1"/>
    <col min="2965" max="2965" width="9.88671875" style="462" customWidth="1"/>
    <col min="2966" max="2966" width="1.88671875" style="462" customWidth="1"/>
    <col min="2967" max="3172" width="10.88671875" style="462" customWidth="1"/>
    <col min="3173" max="3173" width="10.33203125" style="462" customWidth="1"/>
    <col min="3174" max="3174" width="2.33203125" style="462" customWidth="1"/>
    <col min="3175" max="3176" width="5.6640625" style="462" customWidth="1"/>
    <col min="3177" max="3177" width="5.109375" style="462" customWidth="1"/>
    <col min="3178" max="3178" width="5.6640625" style="462" customWidth="1"/>
    <col min="3179" max="3179" width="12" style="462" customWidth="1"/>
    <col min="3180" max="3181" width="7.88671875" style="462" customWidth="1"/>
    <col min="3182" max="3182" width="2.109375" style="462" customWidth="1"/>
    <col min="3183" max="3183" width="7.88671875" style="462" customWidth="1"/>
    <col min="3184" max="3184" width="6.33203125" style="462" customWidth="1"/>
    <col min="3185" max="3187" width="3.109375" style="462" customWidth="1"/>
    <col min="3188" max="3188" width="3" style="462" customWidth="1"/>
    <col min="3189" max="3189" width="2.33203125" style="462" customWidth="1"/>
    <col min="3190" max="3190" width="2.6640625" style="462" customWidth="1"/>
    <col min="3191" max="3193" width="13" style="462" hidden="1" customWidth="1"/>
    <col min="3194" max="3194" width="3.88671875" style="462" customWidth="1"/>
    <col min="3195" max="3195" width="13" style="462" hidden="1" customWidth="1"/>
    <col min="3196" max="3197" width="13" style="462" customWidth="1"/>
    <col min="3198" max="3198" width="13.109375" style="462" customWidth="1"/>
    <col min="3199" max="3199" width="5.6640625" style="462" customWidth="1"/>
    <col min="3200" max="3200" width="13.109375" style="462" customWidth="1"/>
    <col min="3201" max="3201" width="3.6640625" style="462" customWidth="1"/>
    <col min="3202" max="3202" width="2.6640625" style="462" customWidth="1"/>
    <col min="3203" max="3205" width="13" style="462" hidden="1" customWidth="1"/>
    <col min="3206" max="3206" width="2.6640625" style="462" customWidth="1"/>
    <col min="3207" max="3207" width="13" style="462" hidden="1" customWidth="1"/>
    <col min="3208" max="3208" width="2.6640625" style="462" customWidth="1"/>
    <col min="3209" max="3209" width="13" style="462" hidden="1" customWidth="1"/>
    <col min="3210" max="3210" width="3.88671875" style="462" customWidth="1"/>
    <col min="3211" max="3211" width="30" style="462" customWidth="1"/>
    <col min="3212" max="3212" width="20.33203125" style="462" customWidth="1"/>
    <col min="3213" max="3213" width="8" style="462" customWidth="1"/>
    <col min="3214" max="3214" width="17" style="462" customWidth="1"/>
    <col min="3215" max="3215" width="37.33203125" style="462" customWidth="1"/>
    <col min="3216" max="3216" width="5.109375" style="462" customWidth="1"/>
    <col min="3217" max="3217" width="27.33203125" style="462" customWidth="1"/>
    <col min="3218" max="3218" width="14.109375" style="462" customWidth="1"/>
    <col min="3219" max="3220" width="8.109375" style="462" customWidth="1"/>
    <col min="3221" max="3221" width="9.88671875" style="462" customWidth="1"/>
    <col min="3222" max="3222" width="1.88671875" style="462" customWidth="1"/>
    <col min="3223" max="3428" width="10.88671875" style="462" customWidth="1"/>
    <col min="3429" max="3429" width="10.33203125" style="462" customWidth="1"/>
    <col min="3430" max="3430" width="2.33203125" style="462" customWidth="1"/>
    <col min="3431" max="3432" width="5.6640625" style="462" customWidth="1"/>
    <col min="3433" max="3433" width="5.109375" style="462" customWidth="1"/>
    <col min="3434" max="3434" width="5.6640625" style="462" customWidth="1"/>
    <col min="3435" max="3435" width="12" style="462" customWidth="1"/>
    <col min="3436" max="3437" width="7.88671875" style="462" customWidth="1"/>
    <col min="3438" max="3438" width="2.109375" style="462" customWidth="1"/>
    <col min="3439" max="3439" width="7.88671875" style="462" customWidth="1"/>
    <col min="3440" max="3440" width="6.33203125" style="462" customWidth="1"/>
    <col min="3441" max="3443" width="3.109375" style="462" customWidth="1"/>
    <col min="3444" max="3444" width="3" style="462" customWidth="1"/>
    <col min="3445" max="3445" width="2.33203125" style="462" customWidth="1"/>
    <col min="3446" max="3446" width="2.6640625" style="462" customWidth="1"/>
    <col min="3447" max="3449" width="13" style="462" hidden="1" customWidth="1"/>
    <col min="3450" max="3450" width="3.88671875" style="462" customWidth="1"/>
    <col min="3451" max="3451" width="13" style="462" hidden="1" customWidth="1"/>
    <col min="3452" max="3453" width="13" style="462" customWidth="1"/>
    <col min="3454" max="3454" width="13.109375" style="462" customWidth="1"/>
    <col min="3455" max="3455" width="5.6640625" style="462" customWidth="1"/>
    <col min="3456" max="3456" width="13.109375" style="462" customWidth="1"/>
    <col min="3457" max="3457" width="3.6640625" style="462" customWidth="1"/>
    <col min="3458" max="3458" width="2.6640625" style="462" customWidth="1"/>
    <col min="3459" max="3461" width="13" style="462" hidden="1" customWidth="1"/>
    <col min="3462" max="3462" width="2.6640625" style="462" customWidth="1"/>
    <col min="3463" max="3463" width="13" style="462" hidden="1" customWidth="1"/>
    <col min="3464" max="3464" width="2.6640625" style="462" customWidth="1"/>
    <col min="3465" max="3465" width="13" style="462" hidden="1" customWidth="1"/>
    <col min="3466" max="3466" width="3.88671875" style="462" customWidth="1"/>
    <col min="3467" max="3467" width="30" style="462" customWidth="1"/>
    <col min="3468" max="3468" width="20.33203125" style="462" customWidth="1"/>
    <col min="3469" max="3469" width="8" style="462" customWidth="1"/>
    <col min="3470" max="3470" width="17" style="462" customWidth="1"/>
    <col min="3471" max="3471" width="37.33203125" style="462" customWidth="1"/>
    <col min="3472" max="3472" width="5.109375" style="462" customWidth="1"/>
    <col min="3473" max="3473" width="27.33203125" style="462" customWidth="1"/>
    <col min="3474" max="3474" width="14.109375" style="462" customWidth="1"/>
    <col min="3475" max="3476" width="8.109375" style="462" customWidth="1"/>
    <col min="3477" max="3477" width="9.88671875" style="462" customWidth="1"/>
    <col min="3478" max="3478" width="1.88671875" style="462" customWidth="1"/>
    <col min="3479" max="3684" width="10.88671875" style="462" customWidth="1"/>
    <col min="3685" max="3685" width="10.33203125" style="462" customWidth="1"/>
    <col min="3686" max="3686" width="2.33203125" style="462" customWidth="1"/>
    <col min="3687" max="3688" width="5.6640625" style="462" customWidth="1"/>
    <col min="3689" max="3689" width="5.109375" style="462" customWidth="1"/>
    <col min="3690" max="3690" width="5.6640625" style="462" customWidth="1"/>
    <col min="3691" max="3691" width="12" style="462" customWidth="1"/>
    <col min="3692" max="3693" width="7.88671875" style="462" customWidth="1"/>
    <col min="3694" max="3694" width="2.109375" style="462" customWidth="1"/>
    <col min="3695" max="3695" width="7.88671875" style="462" customWidth="1"/>
    <col min="3696" max="3696" width="6.33203125" style="462" customWidth="1"/>
    <col min="3697" max="3699" width="3.109375" style="462" customWidth="1"/>
    <col min="3700" max="3700" width="3" style="462" customWidth="1"/>
    <col min="3701" max="3701" width="2.33203125" style="462" customWidth="1"/>
    <col min="3702" max="3702" width="2.6640625" style="462" customWidth="1"/>
    <col min="3703" max="3705" width="13" style="462" hidden="1" customWidth="1"/>
    <col min="3706" max="3706" width="3.88671875" style="462" customWidth="1"/>
    <col min="3707" max="3707" width="13" style="462" hidden="1" customWidth="1"/>
    <col min="3708" max="3709" width="13" style="462" customWidth="1"/>
    <col min="3710" max="3710" width="13.109375" style="462" customWidth="1"/>
    <col min="3711" max="3711" width="5.6640625" style="462" customWidth="1"/>
    <col min="3712" max="3712" width="13.109375" style="462" customWidth="1"/>
    <col min="3713" max="3713" width="3.6640625" style="462" customWidth="1"/>
    <col min="3714" max="3714" width="2.6640625" style="462" customWidth="1"/>
    <col min="3715" max="3717" width="13" style="462" hidden="1" customWidth="1"/>
    <col min="3718" max="3718" width="2.6640625" style="462" customWidth="1"/>
    <col min="3719" max="3719" width="13" style="462" hidden="1" customWidth="1"/>
    <col min="3720" max="3720" width="2.6640625" style="462" customWidth="1"/>
    <col min="3721" max="3721" width="13" style="462" hidden="1" customWidth="1"/>
    <col min="3722" max="3722" width="3.88671875" style="462" customWidth="1"/>
    <col min="3723" max="3723" width="30" style="462" customWidth="1"/>
    <col min="3724" max="3724" width="20.33203125" style="462" customWidth="1"/>
    <col min="3725" max="3725" width="8" style="462" customWidth="1"/>
    <col min="3726" max="3726" width="17" style="462" customWidth="1"/>
    <col min="3727" max="3727" width="37.33203125" style="462" customWidth="1"/>
    <col min="3728" max="3728" width="5.109375" style="462" customWidth="1"/>
    <col min="3729" max="3729" width="27.33203125" style="462" customWidth="1"/>
    <col min="3730" max="3730" width="14.109375" style="462" customWidth="1"/>
    <col min="3731" max="3732" width="8.109375" style="462" customWidth="1"/>
    <col min="3733" max="3733" width="9.88671875" style="462" customWidth="1"/>
    <col min="3734" max="3734" width="1.88671875" style="462" customWidth="1"/>
    <col min="3735" max="3940" width="10.88671875" style="462" customWidth="1"/>
    <col min="3941" max="3941" width="10.33203125" style="462" customWidth="1"/>
    <col min="3942" max="3942" width="2.33203125" style="462" customWidth="1"/>
    <col min="3943" max="3944" width="5.6640625" style="462" customWidth="1"/>
    <col min="3945" max="3945" width="5.109375" style="462" customWidth="1"/>
    <col min="3946" max="3946" width="5.6640625" style="462" customWidth="1"/>
    <col min="3947" max="3947" width="12" style="462" customWidth="1"/>
    <col min="3948" max="3949" width="7.88671875" style="462" customWidth="1"/>
    <col min="3950" max="3950" width="2.109375" style="462" customWidth="1"/>
    <col min="3951" max="3951" width="7.88671875" style="462" customWidth="1"/>
    <col min="3952" max="3952" width="6.33203125" style="462" customWidth="1"/>
    <col min="3953" max="3955" width="3.109375" style="462" customWidth="1"/>
    <col min="3956" max="3956" width="3" style="462" customWidth="1"/>
    <col min="3957" max="3957" width="2.33203125" style="462" customWidth="1"/>
    <col min="3958" max="3958" width="2.6640625" style="462" customWidth="1"/>
    <col min="3959" max="3961" width="13" style="462" hidden="1" customWidth="1"/>
    <col min="3962" max="3962" width="3.88671875" style="462" customWidth="1"/>
    <col min="3963" max="3963" width="13" style="462" hidden="1" customWidth="1"/>
    <col min="3964" max="3965" width="13" style="462" customWidth="1"/>
    <col min="3966" max="3966" width="13.109375" style="462" customWidth="1"/>
    <col min="3967" max="3967" width="5.6640625" style="462" customWidth="1"/>
    <col min="3968" max="3968" width="13.109375" style="462" customWidth="1"/>
    <col min="3969" max="3969" width="3.6640625" style="462" customWidth="1"/>
    <col min="3970" max="3970" width="2.6640625" style="462" customWidth="1"/>
    <col min="3971" max="3973" width="13" style="462" hidden="1" customWidth="1"/>
    <col min="3974" max="3974" width="2.6640625" style="462" customWidth="1"/>
    <col min="3975" max="3975" width="13" style="462" hidden="1" customWidth="1"/>
    <col min="3976" max="3976" width="2.6640625" style="462" customWidth="1"/>
    <col min="3977" max="3977" width="13" style="462" hidden="1" customWidth="1"/>
    <col min="3978" max="3978" width="3.88671875" style="462" customWidth="1"/>
    <col min="3979" max="3979" width="30" style="462" customWidth="1"/>
    <col min="3980" max="3980" width="20.33203125" style="462" customWidth="1"/>
    <col min="3981" max="3981" width="8" style="462" customWidth="1"/>
    <col min="3982" max="3982" width="17" style="462" customWidth="1"/>
    <col min="3983" max="3983" width="37.33203125" style="462" customWidth="1"/>
    <col min="3984" max="3984" width="5.109375" style="462" customWidth="1"/>
    <col min="3985" max="3985" width="27.33203125" style="462" customWidth="1"/>
    <col min="3986" max="3986" width="14.109375" style="462" customWidth="1"/>
    <col min="3987" max="3988" width="8.109375" style="462" customWidth="1"/>
    <col min="3989" max="3989" width="9.88671875" style="462" customWidth="1"/>
    <col min="3990" max="3990" width="1.88671875" style="462" customWidth="1"/>
    <col min="3991" max="4196" width="10.88671875" style="462" customWidth="1"/>
    <col min="4197" max="4197" width="10.33203125" style="462" customWidth="1"/>
    <col min="4198" max="4198" width="2.33203125" style="462" customWidth="1"/>
    <col min="4199" max="4200" width="5.6640625" style="462" customWidth="1"/>
    <col min="4201" max="4201" width="5.109375" style="462" customWidth="1"/>
    <col min="4202" max="4202" width="5.6640625" style="462" customWidth="1"/>
    <col min="4203" max="4203" width="12" style="462" customWidth="1"/>
    <col min="4204" max="4205" width="7.88671875" style="462" customWidth="1"/>
    <col min="4206" max="4206" width="2.109375" style="462" customWidth="1"/>
    <col min="4207" max="4207" width="7.88671875" style="462" customWidth="1"/>
    <col min="4208" max="4208" width="6.33203125" style="462" customWidth="1"/>
    <col min="4209" max="4211" width="3.109375" style="462" customWidth="1"/>
    <col min="4212" max="4212" width="3" style="462" customWidth="1"/>
    <col min="4213" max="4213" width="2.33203125" style="462" customWidth="1"/>
    <col min="4214" max="4214" width="2.6640625" style="462" customWidth="1"/>
    <col min="4215" max="4217" width="13" style="462" hidden="1" customWidth="1"/>
    <col min="4218" max="4218" width="3.88671875" style="462" customWidth="1"/>
    <col min="4219" max="4219" width="13" style="462" hidden="1" customWidth="1"/>
    <col min="4220" max="4221" width="13" style="462" customWidth="1"/>
    <col min="4222" max="4222" width="13.109375" style="462" customWidth="1"/>
    <col min="4223" max="4223" width="5.6640625" style="462" customWidth="1"/>
    <col min="4224" max="4224" width="13.109375" style="462" customWidth="1"/>
    <col min="4225" max="4225" width="3.6640625" style="462" customWidth="1"/>
    <col min="4226" max="4226" width="2.6640625" style="462" customWidth="1"/>
    <col min="4227" max="4229" width="13" style="462" hidden="1" customWidth="1"/>
    <col min="4230" max="4230" width="2.6640625" style="462" customWidth="1"/>
    <col min="4231" max="4231" width="13" style="462" hidden="1" customWidth="1"/>
    <col min="4232" max="4232" width="2.6640625" style="462" customWidth="1"/>
    <col min="4233" max="4233" width="13" style="462" hidden="1" customWidth="1"/>
    <col min="4234" max="4234" width="3.88671875" style="462" customWidth="1"/>
    <col min="4235" max="4235" width="30" style="462" customWidth="1"/>
    <col min="4236" max="4236" width="20.33203125" style="462" customWidth="1"/>
    <col min="4237" max="4237" width="8" style="462" customWidth="1"/>
    <col min="4238" max="4238" width="17" style="462" customWidth="1"/>
    <col min="4239" max="4239" width="37.33203125" style="462" customWidth="1"/>
    <col min="4240" max="4240" width="5.109375" style="462" customWidth="1"/>
    <col min="4241" max="4241" width="27.33203125" style="462" customWidth="1"/>
    <col min="4242" max="4242" width="14.109375" style="462" customWidth="1"/>
    <col min="4243" max="4244" width="8.109375" style="462" customWidth="1"/>
    <col min="4245" max="4245" width="9.88671875" style="462" customWidth="1"/>
    <col min="4246" max="4246" width="1.88671875" style="462" customWidth="1"/>
    <col min="4247" max="4452" width="10.88671875" style="462" customWidth="1"/>
    <col min="4453" max="4453" width="10.33203125" style="462" customWidth="1"/>
    <col min="4454" max="4454" width="2.33203125" style="462" customWidth="1"/>
    <col min="4455" max="4456" width="5.6640625" style="462" customWidth="1"/>
    <col min="4457" max="4457" width="5.109375" style="462" customWidth="1"/>
    <col min="4458" max="4458" width="5.6640625" style="462" customWidth="1"/>
    <col min="4459" max="4459" width="12" style="462" customWidth="1"/>
    <col min="4460" max="4461" width="7.88671875" style="462" customWidth="1"/>
    <col min="4462" max="4462" width="2.109375" style="462" customWidth="1"/>
    <col min="4463" max="4463" width="7.88671875" style="462" customWidth="1"/>
    <col min="4464" max="4464" width="6.33203125" style="462" customWidth="1"/>
    <col min="4465" max="4467" width="3.109375" style="462" customWidth="1"/>
    <col min="4468" max="4468" width="3" style="462" customWidth="1"/>
    <col min="4469" max="4469" width="2.33203125" style="462" customWidth="1"/>
    <col min="4470" max="4470" width="2.6640625" style="462" customWidth="1"/>
    <col min="4471" max="4473" width="13" style="462" hidden="1" customWidth="1"/>
    <col min="4474" max="4474" width="3.88671875" style="462" customWidth="1"/>
    <col min="4475" max="4475" width="13" style="462" hidden="1" customWidth="1"/>
    <col min="4476" max="4477" width="13" style="462" customWidth="1"/>
    <col min="4478" max="4478" width="13.109375" style="462" customWidth="1"/>
    <col min="4479" max="4479" width="5.6640625" style="462" customWidth="1"/>
    <col min="4480" max="4480" width="13.109375" style="462" customWidth="1"/>
    <col min="4481" max="4481" width="3.6640625" style="462" customWidth="1"/>
    <col min="4482" max="4482" width="2.6640625" style="462" customWidth="1"/>
    <col min="4483" max="4485" width="13" style="462" hidden="1" customWidth="1"/>
    <col min="4486" max="4486" width="2.6640625" style="462" customWidth="1"/>
    <col min="4487" max="4487" width="13" style="462" hidden="1" customWidth="1"/>
    <col min="4488" max="4488" width="2.6640625" style="462" customWidth="1"/>
    <col min="4489" max="4489" width="13" style="462" hidden="1" customWidth="1"/>
    <col min="4490" max="4490" width="3.88671875" style="462" customWidth="1"/>
    <col min="4491" max="4491" width="30" style="462" customWidth="1"/>
    <col min="4492" max="4492" width="20.33203125" style="462" customWidth="1"/>
    <col min="4493" max="4493" width="8" style="462" customWidth="1"/>
    <col min="4494" max="4494" width="17" style="462" customWidth="1"/>
    <col min="4495" max="4495" width="37.33203125" style="462" customWidth="1"/>
    <col min="4496" max="4496" width="5.109375" style="462" customWidth="1"/>
    <col min="4497" max="4497" width="27.33203125" style="462" customWidth="1"/>
    <col min="4498" max="4498" width="14.109375" style="462" customWidth="1"/>
    <col min="4499" max="4500" width="8.109375" style="462" customWidth="1"/>
    <col min="4501" max="4501" width="9.88671875" style="462" customWidth="1"/>
    <col min="4502" max="4502" width="1.88671875" style="462" customWidth="1"/>
    <col min="4503" max="4708" width="10.88671875" style="462" customWidth="1"/>
    <col min="4709" max="4709" width="10.33203125" style="462" customWidth="1"/>
    <col min="4710" max="4710" width="2.33203125" style="462" customWidth="1"/>
    <col min="4711" max="4712" width="5.6640625" style="462" customWidth="1"/>
    <col min="4713" max="4713" width="5.109375" style="462" customWidth="1"/>
    <col min="4714" max="4714" width="5.6640625" style="462" customWidth="1"/>
    <col min="4715" max="4715" width="12" style="462" customWidth="1"/>
    <col min="4716" max="4717" width="7.88671875" style="462" customWidth="1"/>
    <col min="4718" max="4718" width="2.109375" style="462" customWidth="1"/>
    <col min="4719" max="4719" width="7.88671875" style="462" customWidth="1"/>
    <col min="4720" max="4720" width="6.33203125" style="462" customWidth="1"/>
    <col min="4721" max="4723" width="3.109375" style="462" customWidth="1"/>
    <col min="4724" max="4724" width="3" style="462" customWidth="1"/>
    <col min="4725" max="4725" width="2.33203125" style="462" customWidth="1"/>
    <col min="4726" max="4726" width="2.6640625" style="462" customWidth="1"/>
    <col min="4727" max="4729" width="13" style="462" hidden="1" customWidth="1"/>
    <col min="4730" max="4730" width="3.88671875" style="462" customWidth="1"/>
    <col min="4731" max="4731" width="13" style="462" hidden="1" customWidth="1"/>
    <col min="4732" max="4733" width="13" style="462" customWidth="1"/>
    <col min="4734" max="4734" width="13.109375" style="462" customWidth="1"/>
    <col min="4735" max="4735" width="5.6640625" style="462" customWidth="1"/>
    <col min="4736" max="4736" width="13.109375" style="462" customWidth="1"/>
    <col min="4737" max="4737" width="3.6640625" style="462" customWidth="1"/>
    <col min="4738" max="4738" width="2.6640625" style="462" customWidth="1"/>
    <col min="4739" max="4741" width="13" style="462" hidden="1" customWidth="1"/>
    <col min="4742" max="4742" width="2.6640625" style="462" customWidth="1"/>
    <col min="4743" max="4743" width="13" style="462" hidden="1" customWidth="1"/>
    <col min="4744" max="4744" width="2.6640625" style="462" customWidth="1"/>
    <col min="4745" max="4745" width="13" style="462" hidden="1" customWidth="1"/>
    <col min="4746" max="4746" width="3.88671875" style="462" customWidth="1"/>
    <col min="4747" max="4747" width="30" style="462" customWidth="1"/>
    <col min="4748" max="4748" width="20.33203125" style="462" customWidth="1"/>
    <col min="4749" max="4749" width="8" style="462" customWidth="1"/>
    <col min="4750" max="4750" width="17" style="462" customWidth="1"/>
    <col min="4751" max="4751" width="37.33203125" style="462" customWidth="1"/>
    <col min="4752" max="4752" width="5.109375" style="462" customWidth="1"/>
    <col min="4753" max="4753" width="27.33203125" style="462" customWidth="1"/>
    <col min="4754" max="4754" width="14.109375" style="462" customWidth="1"/>
    <col min="4755" max="4756" width="8.109375" style="462" customWidth="1"/>
    <col min="4757" max="4757" width="9.88671875" style="462" customWidth="1"/>
    <col min="4758" max="4758" width="1.88671875" style="462" customWidth="1"/>
    <col min="4759" max="4964" width="10.88671875" style="462" customWidth="1"/>
    <col min="4965" max="4965" width="10.33203125" style="462" customWidth="1"/>
    <col min="4966" max="4966" width="2.33203125" style="462" customWidth="1"/>
    <col min="4967" max="4968" width="5.6640625" style="462" customWidth="1"/>
    <col min="4969" max="4969" width="5.109375" style="462" customWidth="1"/>
    <col min="4970" max="4970" width="5.6640625" style="462" customWidth="1"/>
    <col min="4971" max="4971" width="12" style="462" customWidth="1"/>
    <col min="4972" max="4973" width="7.88671875" style="462" customWidth="1"/>
    <col min="4974" max="4974" width="2.109375" style="462" customWidth="1"/>
    <col min="4975" max="4975" width="7.88671875" style="462" customWidth="1"/>
    <col min="4976" max="4976" width="6.33203125" style="462" customWidth="1"/>
    <col min="4977" max="4979" width="3.109375" style="462" customWidth="1"/>
    <col min="4980" max="4980" width="3" style="462" customWidth="1"/>
    <col min="4981" max="4981" width="2.33203125" style="462" customWidth="1"/>
    <col min="4982" max="4982" width="2.6640625" style="462" customWidth="1"/>
    <col min="4983" max="4985" width="13" style="462" hidden="1" customWidth="1"/>
    <col min="4986" max="4986" width="3.88671875" style="462" customWidth="1"/>
    <col min="4987" max="4987" width="13" style="462" hidden="1" customWidth="1"/>
    <col min="4988" max="4989" width="13" style="462" customWidth="1"/>
    <col min="4990" max="4990" width="13.109375" style="462" customWidth="1"/>
    <col min="4991" max="4991" width="5.6640625" style="462" customWidth="1"/>
    <col min="4992" max="4992" width="13.109375" style="462" customWidth="1"/>
    <col min="4993" max="4993" width="3.6640625" style="462" customWidth="1"/>
    <col min="4994" max="4994" width="2.6640625" style="462" customWidth="1"/>
    <col min="4995" max="4997" width="13" style="462" hidden="1" customWidth="1"/>
    <col min="4998" max="4998" width="2.6640625" style="462" customWidth="1"/>
    <col min="4999" max="4999" width="13" style="462" hidden="1" customWidth="1"/>
    <col min="5000" max="5000" width="2.6640625" style="462" customWidth="1"/>
    <col min="5001" max="5001" width="13" style="462" hidden="1" customWidth="1"/>
    <col min="5002" max="5002" width="3.88671875" style="462" customWidth="1"/>
    <col min="5003" max="5003" width="30" style="462" customWidth="1"/>
    <col min="5004" max="5004" width="20.33203125" style="462" customWidth="1"/>
    <col min="5005" max="5005" width="8" style="462" customWidth="1"/>
    <col min="5006" max="5006" width="17" style="462" customWidth="1"/>
    <col min="5007" max="5007" width="37.33203125" style="462" customWidth="1"/>
    <col min="5008" max="5008" width="5.109375" style="462" customWidth="1"/>
    <col min="5009" max="5009" width="27.33203125" style="462" customWidth="1"/>
    <col min="5010" max="5010" width="14.109375" style="462" customWidth="1"/>
    <col min="5011" max="5012" width="8.109375" style="462" customWidth="1"/>
    <col min="5013" max="5013" width="9.88671875" style="462" customWidth="1"/>
    <col min="5014" max="5014" width="1.88671875" style="462" customWidth="1"/>
    <col min="5015" max="5220" width="10.88671875" style="462" customWidth="1"/>
    <col min="5221" max="5221" width="10.33203125" style="462" customWidth="1"/>
    <col min="5222" max="5222" width="2.33203125" style="462" customWidth="1"/>
    <col min="5223" max="5224" width="5.6640625" style="462" customWidth="1"/>
    <col min="5225" max="5225" width="5.109375" style="462" customWidth="1"/>
    <col min="5226" max="5226" width="5.6640625" style="462" customWidth="1"/>
    <col min="5227" max="5227" width="12" style="462" customWidth="1"/>
    <col min="5228" max="5229" width="7.88671875" style="462" customWidth="1"/>
    <col min="5230" max="5230" width="2.109375" style="462" customWidth="1"/>
    <col min="5231" max="5231" width="7.88671875" style="462" customWidth="1"/>
    <col min="5232" max="5232" width="6.33203125" style="462" customWidth="1"/>
    <col min="5233" max="5235" width="3.109375" style="462" customWidth="1"/>
    <col min="5236" max="5236" width="3" style="462" customWidth="1"/>
    <col min="5237" max="5237" width="2.33203125" style="462" customWidth="1"/>
    <col min="5238" max="5238" width="2.6640625" style="462" customWidth="1"/>
    <col min="5239" max="5241" width="13" style="462" hidden="1" customWidth="1"/>
    <col min="5242" max="5242" width="3.88671875" style="462" customWidth="1"/>
    <col min="5243" max="5243" width="13" style="462" hidden="1" customWidth="1"/>
    <col min="5244" max="5245" width="13" style="462" customWidth="1"/>
    <col min="5246" max="5246" width="13.109375" style="462" customWidth="1"/>
    <col min="5247" max="5247" width="5.6640625" style="462" customWidth="1"/>
    <col min="5248" max="5248" width="13.109375" style="462" customWidth="1"/>
    <col min="5249" max="5249" width="3.6640625" style="462" customWidth="1"/>
    <col min="5250" max="5250" width="2.6640625" style="462" customWidth="1"/>
    <col min="5251" max="5253" width="13" style="462" hidden="1" customWidth="1"/>
    <col min="5254" max="5254" width="2.6640625" style="462" customWidth="1"/>
    <col min="5255" max="5255" width="13" style="462" hidden="1" customWidth="1"/>
    <col min="5256" max="5256" width="2.6640625" style="462" customWidth="1"/>
    <col min="5257" max="5257" width="13" style="462" hidden="1" customWidth="1"/>
    <col min="5258" max="5258" width="3.88671875" style="462" customWidth="1"/>
    <col min="5259" max="5259" width="30" style="462" customWidth="1"/>
    <col min="5260" max="5260" width="20.33203125" style="462" customWidth="1"/>
    <col min="5261" max="5261" width="8" style="462" customWidth="1"/>
    <col min="5262" max="5262" width="17" style="462" customWidth="1"/>
    <col min="5263" max="5263" width="37.33203125" style="462" customWidth="1"/>
    <col min="5264" max="5264" width="5.109375" style="462" customWidth="1"/>
    <col min="5265" max="5265" width="27.33203125" style="462" customWidth="1"/>
    <col min="5266" max="5266" width="14.109375" style="462" customWidth="1"/>
    <col min="5267" max="5268" width="8.109375" style="462" customWidth="1"/>
    <col min="5269" max="5269" width="9.88671875" style="462" customWidth="1"/>
    <col min="5270" max="5270" width="1.88671875" style="462" customWidth="1"/>
    <col min="5271" max="5476" width="10.88671875" style="462" customWidth="1"/>
    <col min="5477" max="5477" width="10.33203125" style="462" customWidth="1"/>
    <col min="5478" max="5478" width="2.33203125" style="462" customWidth="1"/>
    <col min="5479" max="5480" width="5.6640625" style="462" customWidth="1"/>
    <col min="5481" max="5481" width="5.109375" style="462" customWidth="1"/>
    <col min="5482" max="5482" width="5.6640625" style="462" customWidth="1"/>
    <col min="5483" max="5483" width="12" style="462" customWidth="1"/>
    <col min="5484" max="5485" width="7.88671875" style="462" customWidth="1"/>
    <col min="5486" max="5486" width="2.109375" style="462" customWidth="1"/>
    <col min="5487" max="5487" width="7.88671875" style="462" customWidth="1"/>
    <col min="5488" max="5488" width="6.33203125" style="462" customWidth="1"/>
    <col min="5489" max="5491" width="3.109375" style="462" customWidth="1"/>
    <col min="5492" max="5492" width="3" style="462" customWidth="1"/>
    <col min="5493" max="5493" width="2.33203125" style="462" customWidth="1"/>
    <col min="5494" max="5494" width="2.6640625" style="462" customWidth="1"/>
    <col min="5495" max="5497" width="13" style="462" hidden="1" customWidth="1"/>
    <col min="5498" max="5498" width="3.88671875" style="462" customWidth="1"/>
    <col min="5499" max="5499" width="13" style="462" hidden="1" customWidth="1"/>
    <col min="5500" max="5501" width="13" style="462" customWidth="1"/>
    <col min="5502" max="5502" width="13.109375" style="462" customWidth="1"/>
    <col min="5503" max="5503" width="5.6640625" style="462" customWidth="1"/>
    <col min="5504" max="5504" width="13.109375" style="462" customWidth="1"/>
    <col min="5505" max="5505" width="3.6640625" style="462" customWidth="1"/>
    <col min="5506" max="5506" width="2.6640625" style="462" customWidth="1"/>
    <col min="5507" max="5509" width="13" style="462" hidden="1" customWidth="1"/>
    <col min="5510" max="5510" width="2.6640625" style="462" customWidth="1"/>
    <col min="5511" max="5511" width="13" style="462" hidden="1" customWidth="1"/>
    <col min="5512" max="5512" width="2.6640625" style="462" customWidth="1"/>
    <col min="5513" max="5513" width="13" style="462" hidden="1" customWidth="1"/>
    <col min="5514" max="5514" width="3.88671875" style="462" customWidth="1"/>
    <col min="5515" max="5515" width="30" style="462" customWidth="1"/>
    <col min="5516" max="5516" width="20.33203125" style="462" customWidth="1"/>
    <col min="5517" max="5517" width="8" style="462" customWidth="1"/>
    <col min="5518" max="5518" width="17" style="462" customWidth="1"/>
    <col min="5519" max="5519" width="37.33203125" style="462" customWidth="1"/>
    <col min="5520" max="5520" width="5.109375" style="462" customWidth="1"/>
    <col min="5521" max="5521" width="27.33203125" style="462" customWidth="1"/>
    <col min="5522" max="5522" width="14.109375" style="462" customWidth="1"/>
    <col min="5523" max="5524" width="8.109375" style="462" customWidth="1"/>
    <col min="5525" max="5525" width="9.88671875" style="462" customWidth="1"/>
    <col min="5526" max="5526" width="1.88671875" style="462" customWidth="1"/>
    <col min="5527" max="5732" width="10.88671875" style="462" customWidth="1"/>
    <col min="5733" max="5733" width="10.33203125" style="462" customWidth="1"/>
    <col min="5734" max="5734" width="2.33203125" style="462" customWidth="1"/>
    <col min="5735" max="5736" width="5.6640625" style="462" customWidth="1"/>
    <col min="5737" max="5737" width="5.109375" style="462" customWidth="1"/>
    <col min="5738" max="5738" width="5.6640625" style="462" customWidth="1"/>
    <col min="5739" max="5739" width="12" style="462" customWidth="1"/>
    <col min="5740" max="5741" width="7.88671875" style="462" customWidth="1"/>
    <col min="5742" max="5742" width="2.109375" style="462" customWidth="1"/>
    <col min="5743" max="5743" width="7.88671875" style="462" customWidth="1"/>
    <col min="5744" max="5744" width="6.33203125" style="462" customWidth="1"/>
    <col min="5745" max="5747" width="3.109375" style="462" customWidth="1"/>
    <col min="5748" max="5748" width="3" style="462" customWidth="1"/>
    <col min="5749" max="5749" width="2.33203125" style="462" customWidth="1"/>
    <col min="5750" max="5750" width="2.6640625" style="462" customWidth="1"/>
    <col min="5751" max="5753" width="13" style="462" hidden="1" customWidth="1"/>
    <col min="5754" max="5754" width="3.88671875" style="462" customWidth="1"/>
    <col min="5755" max="5755" width="13" style="462" hidden="1" customWidth="1"/>
    <col min="5756" max="5757" width="13" style="462" customWidth="1"/>
    <col min="5758" max="5758" width="13.109375" style="462" customWidth="1"/>
    <col min="5759" max="5759" width="5.6640625" style="462" customWidth="1"/>
    <col min="5760" max="5760" width="13.109375" style="462" customWidth="1"/>
    <col min="5761" max="5761" width="3.6640625" style="462" customWidth="1"/>
    <col min="5762" max="5762" width="2.6640625" style="462" customWidth="1"/>
    <col min="5763" max="5765" width="13" style="462" hidden="1" customWidth="1"/>
    <col min="5766" max="5766" width="2.6640625" style="462" customWidth="1"/>
    <col min="5767" max="5767" width="13" style="462" hidden="1" customWidth="1"/>
    <col min="5768" max="5768" width="2.6640625" style="462" customWidth="1"/>
    <col min="5769" max="5769" width="13" style="462" hidden="1" customWidth="1"/>
    <col min="5770" max="5770" width="3.88671875" style="462" customWidth="1"/>
    <col min="5771" max="5771" width="30" style="462" customWidth="1"/>
    <col min="5772" max="5772" width="20.33203125" style="462" customWidth="1"/>
    <col min="5773" max="5773" width="8" style="462" customWidth="1"/>
    <col min="5774" max="5774" width="17" style="462" customWidth="1"/>
    <col min="5775" max="5775" width="37.33203125" style="462" customWidth="1"/>
    <col min="5776" max="5776" width="5.109375" style="462" customWidth="1"/>
    <col min="5777" max="5777" width="27.33203125" style="462" customWidth="1"/>
    <col min="5778" max="5778" width="14.109375" style="462" customWidth="1"/>
    <col min="5779" max="5780" width="8.109375" style="462" customWidth="1"/>
    <col min="5781" max="5781" width="9.88671875" style="462" customWidth="1"/>
    <col min="5782" max="5782" width="1.88671875" style="462" customWidth="1"/>
    <col min="5783" max="5988" width="10.88671875" style="462" customWidth="1"/>
    <col min="5989" max="5989" width="10.33203125" style="462" customWidth="1"/>
    <col min="5990" max="5990" width="2.33203125" style="462" customWidth="1"/>
    <col min="5991" max="5992" width="5.6640625" style="462" customWidth="1"/>
    <col min="5993" max="5993" width="5.109375" style="462" customWidth="1"/>
    <col min="5994" max="5994" width="5.6640625" style="462" customWidth="1"/>
    <col min="5995" max="5995" width="12" style="462" customWidth="1"/>
    <col min="5996" max="5997" width="7.88671875" style="462" customWidth="1"/>
    <col min="5998" max="5998" width="2.109375" style="462" customWidth="1"/>
    <col min="5999" max="5999" width="7.88671875" style="462" customWidth="1"/>
    <col min="6000" max="6000" width="6.33203125" style="462" customWidth="1"/>
    <col min="6001" max="6003" width="3.109375" style="462" customWidth="1"/>
    <col min="6004" max="6004" width="3" style="462" customWidth="1"/>
    <col min="6005" max="6005" width="2.33203125" style="462" customWidth="1"/>
    <col min="6006" max="6006" width="2.6640625" style="462" customWidth="1"/>
    <col min="6007" max="6009" width="13" style="462" hidden="1" customWidth="1"/>
    <col min="6010" max="6010" width="3.88671875" style="462" customWidth="1"/>
    <col min="6011" max="6011" width="13" style="462" hidden="1" customWidth="1"/>
    <col min="6012" max="6013" width="13" style="462" customWidth="1"/>
    <col min="6014" max="6014" width="13.109375" style="462" customWidth="1"/>
    <col min="6015" max="6015" width="5.6640625" style="462" customWidth="1"/>
    <col min="6016" max="6016" width="13.109375" style="462" customWidth="1"/>
    <col min="6017" max="6017" width="3.6640625" style="462" customWidth="1"/>
    <col min="6018" max="6018" width="2.6640625" style="462" customWidth="1"/>
    <col min="6019" max="6021" width="13" style="462" hidden="1" customWidth="1"/>
    <col min="6022" max="6022" width="2.6640625" style="462" customWidth="1"/>
    <col min="6023" max="6023" width="13" style="462" hidden="1" customWidth="1"/>
    <col min="6024" max="6024" width="2.6640625" style="462" customWidth="1"/>
    <col min="6025" max="6025" width="13" style="462" hidden="1" customWidth="1"/>
    <col min="6026" max="6026" width="3.88671875" style="462" customWidth="1"/>
    <col min="6027" max="6027" width="30" style="462" customWidth="1"/>
    <col min="6028" max="6028" width="20.33203125" style="462" customWidth="1"/>
    <col min="6029" max="6029" width="8" style="462" customWidth="1"/>
    <col min="6030" max="6030" width="17" style="462" customWidth="1"/>
    <col min="6031" max="6031" width="37.33203125" style="462" customWidth="1"/>
    <col min="6032" max="6032" width="5.109375" style="462" customWidth="1"/>
    <col min="6033" max="6033" width="27.33203125" style="462" customWidth="1"/>
    <col min="6034" max="6034" width="14.109375" style="462" customWidth="1"/>
    <col min="6035" max="6036" width="8.109375" style="462" customWidth="1"/>
    <col min="6037" max="6037" width="9.88671875" style="462" customWidth="1"/>
    <col min="6038" max="6038" width="1.88671875" style="462" customWidth="1"/>
    <col min="6039" max="6244" width="10.88671875" style="462" customWidth="1"/>
    <col min="6245" max="6245" width="10.33203125" style="462" customWidth="1"/>
    <col min="6246" max="6246" width="2.33203125" style="462" customWidth="1"/>
    <col min="6247" max="6248" width="5.6640625" style="462" customWidth="1"/>
    <col min="6249" max="6249" width="5.109375" style="462" customWidth="1"/>
    <col min="6250" max="6250" width="5.6640625" style="462" customWidth="1"/>
    <col min="6251" max="6251" width="12" style="462" customWidth="1"/>
    <col min="6252" max="6253" width="7.88671875" style="462" customWidth="1"/>
    <col min="6254" max="6254" width="2.109375" style="462" customWidth="1"/>
    <col min="6255" max="6255" width="7.88671875" style="462" customWidth="1"/>
    <col min="6256" max="6256" width="6.33203125" style="462" customWidth="1"/>
    <col min="6257" max="6259" width="3.109375" style="462" customWidth="1"/>
    <col min="6260" max="6260" width="3" style="462" customWidth="1"/>
    <col min="6261" max="6261" width="2.33203125" style="462" customWidth="1"/>
    <col min="6262" max="6262" width="2.6640625" style="462" customWidth="1"/>
    <col min="6263" max="6265" width="13" style="462" hidden="1" customWidth="1"/>
    <col min="6266" max="6266" width="3.88671875" style="462" customWidth="1"/>
    <col min="6267" max="6267" width="13" style="462" hidden="1" customWidth="1"/>
    <col min="6268" max="6269" width="13" style="462" customWidth="1"/>
    <col min="6270" max="6270" width="13.109375" style="462" customWidth="1"/>
    <col min="6271" max="6271" width="5.6640625" style="462" customWidth="1"/>
    <col min="6272" max="6272" width="13.109375" style="462" customWidth="1"/>
    <col min="6273" max="6273" width="3.6640625" style="462" customWidth="1"/>
    <col min="6274" max="6274" width="2.6640625" style="462" customWidth="1"/>
    <col min="6275" max="6277" width="13" style="462" hidden="1" customWidth="1"/>
    <col min="6278" max="6278" width="2.6640625" style="462" customWidth="1"/>
    <col min="6279" max="6279" width="13" style="462" hidden="1" customWidth="1"/>
    <col min="6280" max="6280" width="2.6640625" style="462" customWidth="1"/>
    <col min="6281" max="6281" width="13" style="462" hidden="1" customWidth="1"/>
    <col min="6282" max="6282" width="3.88671875" style="462" customWidth="1"/>
    <col min="6283" max="6283" width="30" style="462" customWidth="1"/>
    <col min="6284" max="6284" width="20.33203125" style="462" customWidth="1"/>
    <col min="6285" max="6285" width="8" style="462" customWidth="1"/>
    <col min="6286" max="6286" width="17" style="462" customWidth="1"/>
    <col min="6287" max="6287" width="37.33203125" style="462" customWidth="1"/>
    <col min="6288" max="6288" width="5.109375" style="462" customWidth="1"/>
    <col min="6289" max="6289" width="27.33203125" style="462" customWidth="1"/>
    <col min="6290" max="6290" width="14.109375" style="462" customWidth="1"/>
    <col min="6291" max="6292" width="8.109375" style="462" customWidth="1"/>
    <col min="6293" max="6293" width="9.88671875" style="462" customWidth="1"/>
    <col min="6294" max="6294" width="1.88671875" style="462" customWidth="1"/>
    <col min="6295" max="6500" width="10.88671875" style="462" customWidth="1"/>
    <col min="6501" max="6501" width="10.33203125" style="462" customWidth="1"/>
    <col min="6502" max="6502" width="2.33203125" style="462" customWidth="1"/>
    <col min="6503" max="6504" width="5.6640625" style="462" customWidth="1"/>
    <col min="6505" max="6505" width="5.109375" style="462" customWidth="1"/>
    <col min="6506" max="6506" width="5.6640625" style="462" customWidth="1"/>
    <col min="6507" max="6507" width="12" style="462" customWidth="1"/>
    <col min="6508" max="6509" width="7.88671875" style="462" customWidth="1"/>
    <col min="6510" max="6510" width="2.109375" style="462" customWidth="1"/>
    <col min="6511" max="6511" width="7.88671875" style="462" customWidth="1"/>
    <col min="6512" max="6512" width="6.33203125" style="462" customWidth="1"/>
    <col min="6513" max="6515" width="3.109375" style="462" customWidth="1"/>
    <col min="6516" max="6516" width="3" style="462" customWidth="1"/>
    <col min="6517" max="6517" width="2.33203125" style="462" customWidth="1"/>
    <col min="6518" max="6518" width="2.6640625" style="462" customWidth="1"/>
    <col min="6519" max="6521" width="13" style="462" hidden="1" customWidth="1"/>
    <col min="6522" max="6522" width="3.88671875" style="462" customWidth="1"/>
    <col min="6523" max="6523" width="13" style="462" hidden="1" customWidth="1"/>
    <col min="6524" max="6525" width="13" style="462" customWidth="1"/>
    <col min="6526" max="6526" width="13.109375" style="462" customWidth="1"/>
    <col min="6527" max="6527" width="5.6640625" style="462" customWidth="1"/>
    <col min="6528" max="6528" width="13.109375" style="462" customWidth="1"/>
    <col min="6529" max="6529" width="3.6640625" style="462" customWidth="1"/>
    <col min="6530" max="6530" width="2.6640625" style="462" customWidth="1"/>
    <col min="6531" max="6533" width="13" style="462" hidden="1" customWidth="1"/>
    <col min="6534" max="6534" width="2.6640625" style="462" customWidth="1"/>
    <col min="6535" max="6535" width="13" style="462" hidden="1" customWidth="1"/>
    <col min="6536" max="6536" width="2.6640625" style="462" customWidth="1"/>
    <col min="6537" max="6537" width="13" style="462" hidden="1" customWidth="1"/>
    <col min="6538" max="6538" width="3.88671875" style="462" customWidth="1"/>
    <col min="6539" max="6539" width="30" style="462" customWidth="1"/>
    <col min="6540" max="6540" width="20.33203125" style="462" customWidth="1"/>
    <col min="6541" max="6541" width="8" style="462" customWidth="1"/>
    <col min="6542" max="6542" width="17" style="462" customWidth="1"/>
    <col min="6543" max="6543" width="37.33203125" style="462" customWidth="1"/>
    <col min="6544" max="6544" width="5.109375" style="462" customWidth="1"/>
    <col min="6545" max="6545" width="27.33203125" style="462" customWidth="1"/>
    <col min="6546" max="6546" width="14.109375" style="462" customWidth="1"/>
    <col min="6547" max="6548" width="8.109375" style="462" customWidth="1"/>
    <col min="6549" max="6549" width="9.88671875" style="462" customWidth="1"/>
    <col min="6550" max="6550" width="1.88671875" style="462" customWidth="1"/>
    <col min="6551" max="6756" width="10.88671875" style="462" customWidth="1"/>
    <col min="6757" max="6757" width="10.33203125" style="462" customWidth="1"/>
    <col min="6758" max="6758" width="2.33203125" style="462" customWidth="1"/>
    <col min="6759" max="6760" width="5.6640625" style="462" customWidth="1"/>
    <col min="6761" max="6761" width="5.109375" style="462" customWidth="1"/>
    <col min="6762" max="6762" width="5.6640625" style="462" customWidth="1"/>
    <col min="6763" max="6763" width="12" style="462" customWidth="1"/>
    <col min="6764" max="6765" width="7.88671875" style="462" customWidth="1"/>
    <col min="6766" max="6766" width="2.109375" style="462" customWidth="1"/>
    <col min="6767" max="6767" width="7.88671875" style="462" customWidth="1"/>
    <col min="6768" max="6768" width="6.33203125" style="462" customWidth="1"/>
    <col min="6769" max="6771" width="3.109375" style="462" customWidth="1"/>
    <col min="6772" max="6772" width="3" style="462" customWidth="1"/>
    <col min="6773" max="6773" width="2.33203125" style="462" customWidth="1"/>
    <col min="6774" max="6774" width="2.6640625" style="462" customWidth="1"/>
    <col min="6775" max="6777" width="13" style="462" hidden="1" customWidth="1"/>
    <col min="6778" max="6778" width="3.88671875" style="462" customWidth="1"/>
    <col min="6779" max="6779" width="13" style="462" hidden="1" customWidth="1"/>
    <col min="6780" max="6781" width="13" style="462" customWidth="1"/>
    <col min="6782" max="6782" width="13.109375" style="462" customWidth="1"/>
    <col min="6783" max="6783" width="5.6640625" style="462" customWidth="1"/>
    <col min="6784" max="6784" width="13.109375" style="462" customWidth="1"/>
    <col min="6785" max="6785" width="3.6640625" style="462" customWidth="1"/>
    <col min="6786" max="6786" width="2.6640625" style="462" customWidth="1"/>
    <col min="6787" max="6789" width="13" style="462" hidden="1" customWidth="1"/>
    <col min="6790" max="6790" width="2.6640625" style="462" customWidth="1"/>
    <col min="6791" max="6791" width="13" style="462" hidden="1" customWidth="1"/>
    <col min="6792" max="6792" width="2.6640625" style="462" customWidth="1"/>
    <col min="6793" max="6793" width="13" style="462" hidden="1" customWidth="1"/>
    <col min="6794" max="6794" width="3.88671875" style="462" customWidth="1"/>
    <col min="6795" max="6795" width="30" style="462" customWidth="1"/>
    <col min="6796" max="6796" width="20.33203125" style="462" customWidth="1"/>
    <col min="6797" max="6797" width="8" style="462" customWidth="1"/>
    <col min="6798" max="6798" width="17" style="462" customWidth="1"/>
    <col min="6799" max="6799" width="37.33203125" style="462" customWidth="1"/>
    <col min="6800" max="6800" width="5.109375" style="462" customWidth="1"/>
    <col min="6801" max="6801" width="27.33203125" style="462" customWidth="1"/>
    <col min="6802" max="6802" width="14.109375" style="462" customWidth="1"/>
    <col min="6803" max="6804" width="8.109375" style="462" customWidth="1"/>
    <col min="6805" max="6805" width="9.88671875" style="462" customWidth="1"/>
    <col min="6806" max="6806" width="1.88671875" style="462" customWidth="1"/>
    <col min="6807" max="7012" width="10.88671875" style="462" customWidth="1"/>
    <col min="7013" max="7013" width="10.33203125" style="462" customWidth="1"/>
    <col min="7014" max="7014" width="2.33203125" style="462" customWidth="1"/>
    <col min="7015" max="7016" width="5.6640625" style="462" customWidth="1"/>
    <col min="7017" max="7017" width="5.109375" style="462" customWidth="1"/>
    <col min="7018" max="7018" width="5.6640625" style="462" customWidth="1"/>
    <col min="7019" max="7019" width="12" style="462" customWidth="1"/>
    <col min="7020" max="7021" width="7.88671875" style="462" customWidth="1"/>
    <col min="7022" max="7022" width="2.109375" style="462" customWidth="1"/>
    <col min="7023" max="7023" width="7.88671875" style="462" customWidth="1"/>
    <col min="7024" max="7024" width="6.33203125" style="462" customWidth="1"/>
    <col min="7025" max="7027" width="3.109375" style="462" customWidth="1"/>
    <col min="7028" max="7028" width="3" style="462" customWidth="1"/>
    <col min="7029" max="7029" width="2.33203125" style="462" customWidth="1"/>
    <col min="7030" max="7030" width="2.6640625" style="462" customWidth="1"/>
    <col min="7031" max="7033" width="13" style="462" hidden="1" customWidth="1"/>
    <col min="7034" max="7034" width="3.88671875" style="462" customWidth="1"/>
    <col min="7035" max="7035" width="13" style="462" hidden="1" customWidth="1"/>
    <col min="7036" max="7037" width="13" style="462" customWidth="1"/>
    <col min="7038" max="7038" width="13.109375" style="462" customWidth="1"/>
    <col min="7039" max="7039" width="5.6640625" style="462" customWidth="1"/>
    <col min="7040" max="7040" width="13.109375" style="462" customWidth="1"/>
    <col min="7041" max="7041" width="3.6640625" style="462" customWidth="1"/>
    <col min="7042" max="7042" width="2.6640625" style="462" customWidth="1"/>
    <col min="7043" max="7045" width="13" style="462" hidden="1" customWidth="1"/>
    <col min="7046" max="7046" width="2.6640625" style="462" customWidth="1"/>
    <col min="7047" max="7047" width="13" style="462" hidden="1" customWidth="1"/>
    <col min="7048" max="7048" width="2.6640625" style="462" customWidth="1"/>
    <col min="7049" max="7049" width="13" style="462" hidden="1" customWidth="1"/>
    <col min="7050" max="7050" width="3.88671875" style="462" customWidth="1"/>
    <col min="7051" max="7051" width="30" style="462" customWidth="1"/>
    <col min="7052" max="7052" width="20.33203125" style="462" customWidth="1"/>
    <col min="7053" max="7053" width="8" style="462" customWidth="1"/>
    <col min="7054" max="7054" width="17" style="462" customWidth="1"/>
    <col min="7055" max="7055" width="37.33203125" style="462" customWidth="1"/>
    <col min="7056" max="7056" width="5.109375" style="462" customWidth="1"/>
    <col min="7057" max="7057" width="27.33203125" style="462" customWidth="1"/>
    <col min="7058" max="7058" width="14.109375" style="462" customWidth="1"/>
    <col min="7059" max="7060" width="8.109375" style="462" customWidth="1"/>
    <col min="7061" max="7061" width="9.88671875" style="462" customWidth="1"/>
    <col min="7062" max="7062" width="1.88671875" style="462" customWidth="1"/>
    <col min="7063" max="7268" width="10.88671875" style="462" customWidth="1"/>
    <col min="7269" max="7269" width="10.33203125" style="462" customWidth="1"/>
    <col min="7270" max="7270" width="2.33203125" style="462" customWidth="1"/>
    <col min="7271" max="7272" width="5.6640625" style="462" customWidth="1"/>
    <col min="7273" max="7273" width="5.109375" style="462" customWidth="1"/>
    <col min="7274" max="7274" width="5.6640625" style="462" customWidth="1"/>
    <col min="7275" max="7275" width="12" style="462" customWidth="1"/>
    <col min="7276" max="7277" width="7.88671875" style="462" customWidth="1"/>
    <col min="7278" max="7278" width="2.109375" style="462" customWidth="1"/>
    <col min="7279" max="7279" width="7.88671875" style="462" customWidth="1"/>
    <col min="7280" max="7280" width="6.33203125" style="462" customWidth="1"/>
    <col min="7281" max="7283" width="3.109375" style="462" customWidth="1"/>
    <col min="7284" max="7284" width="3" style="462" customWidth="1"/>
    <col min="7285" max="7285" width="2.33203125" style="462" customWidth="1"/>
    <col min="7286" max="7286" width="2.6640625" style="462" customWidth="1"/>
    <col min="7287" max="7289" width="13" style="462" hidden="1" customWidth="1"/>
    <col min="7290" max="7290" width="3.88671875" style="462" customWidth="1"/>
    <col min="7291" max="7291" width="13" style="462" hidden="1" customWidth="1"/>
    <col min="7292" max="7293" width="13" style="462" customWidth="1"/>
    <col min="7294" max="7294" width="13.109375" style="462" customWidth="1"/>
    <col min="7295" max="7295" width="5.6640625" style="462" customWidth="1"/>
    <col min="7296" max="7296" width="13.109375" style="462" customWidth="1"/>
    <col min="7297" max="7297" width="3.6640625" style="462" customWidth="1"/>
    <col min="7298" max="7298" width="2.6640625" style="462" customWidth="1"/>
    <col min="7299" max="7301" width="13" style="462" hidden="1" customWidth="1"/>
    <col min="7302" max="7302" width="2.6640625" style="462" customWidth="1"/>
    <col min="7303" max="7303" width="13" style="462" hidden="1" customWidth="1"/>
    <col min="7304" max="7304" width="2.6640625" style="462" customWidth="1"/>
    <col min="7305" max="7305" width="13" style="462" hidden="1" customWidth="1"/>
    <col min="7306" max="7306" width="3.88671875" style="462" customWidth="1"/>
    <col min="7307" max="7307" width="30" style="462" customWidth="1"/>
    <col min="7308" max="7308" width="20.33203125" style="462" customWidth="1"/>
    <col min="7309" max="7309" width="8" style="462" customWidth="1"/>
    <col min="7310" max="7310" width="17" style="462" customWidth="1"/>
    <col min="7311" max="7311" width="37.33203125" style="462" customWidth="1"/>
    <col min="7312" max="7312" width="5.109375" style="462" customWidth="1"/>
    <col min="7313" max="7313" width="27.33203125" style="462" customWidth="1"/>
    <col min="7314" max="7314" width="14.109375" style="462" customWidth="1"/>
    <col min="7315" max="7316" width="8.109375" style="462" customWidth="1"/>
    <col min="7317" max="7317" width="9.88671875" style="462" customWidth="1"/>
    <col min="7318" max="7318" width="1.88671875" style="462" customWidth="1"/>
    <col min="7319" max="7524" width="10.88671875" style="462" customWidth="1"/>
    <col min="7525" max="7525" width="10.33203125" style="462" customWidth="1"/>
    <col min="7526" max="7526" width="2.33203125" style="462" customWidth="1"/>
    <col min="7527" max="7528" width="5.6640625" style="462" customWidth="1"/>
    <col min="7529" max="7529" width="5.109375" style="462" customWidth="1"/>
    <col min="7530" max="7530" width="5.6640625" style="462" customWidth="1"/>
    <col min="7531" max="7531" width="12" style="462" customWidth="1"/>
    <col min="7532" max="7533" width="7.88671875" style="462" customWidth="1"/>
    <col min="7534" max="7534" width="2.109375" style="462" customWidth="1"/>
    <col min="7535" max="7535" width="7.88671875" style="462" customWidth="1"/>
    <col min="7536" max="7536" width="6.33203125" style="462" customWidth="1"/>
    <col min="7537" max="7539" width="3.109375" style="462" customWidth="1"/>
    <col min="7540" max="7540" width="3" style="462" customWidth="1"/>
    <col min="7541" max="7541" width="2.33203125" style="462" customWidth="1"/>
    <col min="7542" max="7542" width="2.6640625" style="462" customWidth="1"/>
    <col min="7543" max="7545" width="13" style="462" hidden="1" customWidth="1"/>
    <col min="7546" max="7546" width="3.88671875" style="462" customWidth="1"/>
    <col min="7547" max="7547" width="13" style="462" hidden="1" customWidth="1"/>
    <col min="7548" max="7549" width="13" style="462" customWidth="1"/>
    <col min="7550" max="7550" width="13.109375" style="462" customWidth="1"/>
    <col min="7551" max="7551" width="5.6640625" style="462" customWidth="1"/>
    <col min="7552" max="7552" width="13.109375" style="462" customWidth="1"/>
    <col min="7553" max="7553" width="3.6640625" style="462" customWidth="1"/>
    <col min="7554" max="7554" width="2.6640625" style="462" customWidth="1"/>
    <col min="7555" max="7557" width="13" style="462" hidden="1" customWidth="1"/>
    <col min="7558" max="7558" width="2.6640625" style="462" customWidth="1"/>
    <col min="7559" max="7559" width="13" style="462" hidden="1" customWidth="1"/>
    <col min="7560" max="7560" width="2.6640625" style="462" customWidth="1"/>
    <col min="7561" max="7561" width="13" style="462" hidden="1" customWidth="1"/>
    <col min="7562" max="7562" width="3.88671875" style="462" customWidth="1"/>
    <col min="7563" max="7563" width="30" style="462" customWidth="1"/>
    <col min="7564" max="7564" width="20.33203125" style="462" customWidth="1"/>
    <col min="7565" max="7565" width="8" style="462" customWidth="1"/>
    <col min="7566" max="7566" width="17" style="462" customWidth="1"/>
    <col min="7567" max="7567" width="37.33203125" style="462" customWidth="1"/>
    <col min="7568" max="7568" width="5.109375" style="462" customWidth="1"/>
    <col min="7569" max="7569" width="27.33203125" style="462" customWidth="1"/>
    <col min="7570" max="7570" width="14.109375" style="462" customWidth="1"/>
    <col min="7571" max="7572" width="8.109375" style="462" customWidth="1"/>
    <col min="7573" max="7573" width="9.88671875" style="462" customWidth="1"/>
    <col min="7574" max="7574" width="1.88671875" style="462" customWidth="1"/>
    <col min="7575" max="7780" width="10.88671875" style="462" customWidth="1"/>
    <col min="7781" max="7781" width="10.33203125" style="462" customWidth="1"/>
    <col min="7782" max="7782" width="2.33203125" style="462" customWidth="1"/>
    <col min="7783" max="7784" width="5.6640625" style="462" customWidth="1"/>
    <col min="7785" max="7785" width="5.109375" style="462" customWidth="1"/>
    <col min="7786" max="7786" width="5.6640625" style="462" customWidth="1"/>
    <col min="7787" max="7787" width="12" style="462" customWidth="1"/>
    <col min="7788" max="7789" width="7.88671875" style="462" customWidth="1"/>
    <col min="7790" max="7790" width="2.109375" style="462" customWidth="1"/>
    <col min="7791" max="7791" width="7.88671875" style="462" customWidth="1"/>
    <col min="7792" max="7792" width="6.33203125" style="462" customWidth="1"/>
    <col min="7793" max="7795" width="3.109375" style="462" customWidth="1"/>
    <col min="7796" max="7796" width="3" style="462" customWidth="1"/>
    <col min="7797" max="7797" width="2.33203125" style="462" customWidth="1"/>
    <col min="7798" max="7798" width="2.6640625" style="462" customWidth="1"/>
    <col min="7799" max="7801" width="13" style="462" hidden="1" customWidth="1"/>
    <col min="7802" max="7802" width="3.88671875" style="462" customWidth="1"/>
    <col min="7803" max="7803" width="13" style="462" hidden="1" customWidth="1"/>
    <col min="7804" max="7805" width="13" style="462" customWidth="1"/>
    <col min="7806" max="7806" width="13.109375" style="462" customWidth="1"/>
    <col min="7807" max="7807" width="5.6640625" style="462" customWidth="1"/>
    <col min="7808" max="7808" width="13.109375" style="462" customWidth="1"/>
    <col min="7809" max="7809" width="3.6640625" style="462" customWidth="1"/>
    <col min="7810" max="7810" width="2.6640625" style="462" customWidth="1"/>
    <col min="7811" max="7813" width="13" style="462" hidden="1" customWidth="1"/>
    <col min="7814" max="7814" width="2.6640625" style="462" customWidth="1"/>
    <col min="7815" max="7815" width="13" style="462" hidden="1" customWidth="1"/>
    <col min="7816" max="7816" width="2.6640625" style="462" customWidth="1"/>
    <col min="7817" max="7817" width="13" style="462" hidden="1" customWidth="1"/>
    <col min="7818" max="7818" width="3.88671875" style="462" customWidth="1"/>
    <col min="7819" max="7819" width="30" style="462" customWidth="1"/>
    <col min="7820" max="7820" width="20.33203125" style="462" customWidth="1"/>
    <col min="7821" max="7821" width="8" style="462" customWidth="1"/>
    <col min="7822" max="7822" width="17" style="462" customWidth="1"/>
    <col min="7823" max="7823" width="37.33203125" style="462" customWidth="1"/>
    <col min="7824" max="7824" width="5.109375" style="462" customWidth="1"/>
    <col min="7825" max="7825" width="27.33203125" style="462" customWidth="1"/>
    <col min="7826" max="7826" width="14.109375" style="462" customWidth="1"/>
    <col min="7827" max="7828" width="8.109375" style="462" customWidth="1"/>
    <col min="7829" max="7829" width="9.88671875" style="462" customWidth="1"/>
    <col min="7830" max="7830" width="1.88671875" style="462" customWidth="1"/>
    <col min="7831" max="8036" width="10.88671875" style="462" customWidth="1"/>
    <col min="8037" max="8037" width="10.33203125" style="462" customWidth="1"/>
    <col min="8038" max="8038" width="2.33203125" style="462" customWidth="1"/>
    <col min="8039" max="8040" width="5.6640625" style="462" customWidth="1"/>
    <col min="8041" max="8041" width="5.109375" style="462" customWidth="1"/>
    <col min="8042" max="8042" width="5.6640625" style="462" customWidth="1"/>
    <col min="8043" max="8043" width="12" style="462" customWidth="1"/>
    <col min="8044" max="8045" width="7.88671875" style="462" customWidth="1"/>
    <col min="8046" max="8046" width="2.109375" style="462" customWidth="1"/>
    <col min="8047" max="8047" width="7.88671875" style="462" customWidth="1"/>
    <col min="8048" max="8048" width="6.33203125" style="462" customWidth="1"/>
    <col min="8049" max="8051" width="3.109375" style="462" customWidth="1"/>
    <col min="8052" max="8052" width="3" style="462" customWidth="1"/>
    <col min="8053" max="8053" width="2.33203125" style="462" customWidth="1"/>
    <col min="8054" max="8054" width="2.6640625" style="462" customWidth="1"/>
    <col min="8055" max="8057" width="13" style="462" hidden="1" customWidth="1"/>
    <col min="8058" max="8058" width="3.88671875" style="462" customWidth="1"/>
    <col min="8059" max="8059" width="13" style="462" hidden="1" customWidth="1"/>
    <col min="8060" max="8061" width="13" style="462" customWidth="1"/>
    <col min="8062" max="8062" width="13.109375" style="462" customWidth="1"/>
    <col min="8063" max="8063" width="5.6640625" style="462" customWidth="1"/>
    <col min="8064" max="8064" width="13.109375" style="462" customWidth="1"/>
    <col min="8065" max="8065" width="3.6640625" style="462" customWidth="1"/>
    <col min="8066" max="8066" width="2.6640625" style="462" customWidth="1"/>
    <col min="8067" max="8069" width="13" style="462" hidden="1" customWidth="1"/>
    <col min="8070" max="8070" width="2.6640625" style="462" customWidth="1"/>
    <col min="8071" max="8071" width="13" style="462" hidden="1" customWidth="1"/>
    <col min="8072" max="8072" width="2.6640625" style="462" customWidth="1"/>
    <col min="8073" max="8073" width="13" style="462" hidden="1" customWidth="1"/>
    <col min="8074" max="8074" width="3.88671875" style="462" customWidth="1"/>
    <col min="8075" max="8075" width="30" style="462" customWidth="1"/>
    <col min="8076" max="8076" width="20.33203125" style="462" customWidth="1"/>
    <col min="8077" max="8077" width="8" style="462" customWidth="1"/>
    <col min="8078" max="8078" width="17" style="462" customWidth="1"/>
    <col min="8079" max="8079" width="37.33203125" style="462" customWidth="1"/>
    <col min="8080" max="8080" width="5.109375" style="462" customWidth="1"/>
    <col min="8081" max="8081" width="27.33203125" style="462" customWidth="1"/>
    <col min="8082" max="8082" width="14.109375" style="462" customWidth="1"/>
    <col min="8083" max="8084" width="8.109375" style="462" customWidth="1"/>
    <col min="8085" max="8085" width="9.88671875" style="462" customWidth="1"/>
    <col min="8086" max="8086" width="1.88671875" style="462" customWidth="1"/>
    <col min="8087" max="8292" width="10.88671875" style="462" customWidth="1"/>
    <col min="8293" max="8293" width="10.33203125" style="462" customWidth="1"/>
    <col min="8294" max="8294" width="2.33203125" style="462" customWidth="1"/>
    <col min="8295" max="8296" width="5.6640625" style="462" customWidth="1"/>
    <col min="8297" max="8297" width="5.109375" style="462" customWidth="1"/>
    <col min="8298" max="8298" width="5.6640625" style="462" customWidth="1"/>
    <col min="8299" max="8299" width="12" style="462" customWidth="1"/>
    <col min="8300" max="8301" width="7.88671875" style="462" customWidth="1"/>
    <col min="8302" max="8302" width="2.109375" style="462" customWidth="1"/>
    <col min="8303" max="8303" width="7.88671875" style="462" customWidth="1"/>
    <col min="8304" max="8304" width="6.33203125" style="462" customWidth="1"/>
    <col min="8305" max="8307" width="3.109375" style="462" customWidth="1"/>
    <col min="8308" max="8308" width="3" style="462" customWidth="1"/>
    <col min="8309" max="8309" width="2.33203125" style="462" customWidth="1"/>
    <col min="8310" max="8310" width="2.6640625" style="462" customWidth="1"/>
    <col min="8311" max="8313" width="13" style="462" hidden="1" customWidth="1"/>
    <col min="8314" max="8314" width="3.88671875" style="462" customWidth="1"/>
    <col min="8315" max="8315" width="13" style="462" hidden="1" customWidth="1"/>
    <col min="8316" max="8317" width="13" style="462" customWidth="1"/>
    <col min="8318" max="8318" width="13.109375" style="462" customWidth="1"/>
    <col min="8319" max="8319" width="5.6640625" style="462" customWidth="1"/>
    <col min="8320" max="8320" width="13.109375" style="462" customWidth="1"/>
    <col min="8321" max="8321" width="3.6640625" style="462" customWidth="1"/>
    <col min="8322" max="8322" width="2.6640625" style="462" customWidth="1"/>
    <col min="8323" max="8325" width="13" style="462" hidden="1" customWidth="1"/>
    <col min="8326" max="8326" width="2.6640625" style="462" customWidth="1"/>
    <col min="8327" max="8327" width="13" style="462" hidden="1" customWidth="1"/>
    <col min="8328" max="8328" width="2.6640625" style="462" customWidth="1"/>
    <col min="8329" max="8329" width="13" style="462" hidden="1" customWidth="1"/>
    <col min="8330" max="8330" width="3.88671875" style="462" customWidth="1"/>
    <col min="8331" max="8331" width="30" style="462" customWidth="1"/>
    <col min="8332" max="8332" width="20.33203125" style="462" customWidth="1"/>
    <col min="8333" max="8333" width="8" style="462" customWidth="1"/>
    <col min="8334" max="8334" width="17" style="462" customWidth="1"/>
    <col min="8335" max="8335" width="37.33203125" style="462" customWidth="1"/>
    <col min="8336" max="8336" width="5.109375" style="462" customWidth="1"/>
    <col min="8337" max="8337" width="27.33203125" style="462" customWidth="1"/>
    <col min="8338" max="8338" width="14.109375" style="462" customWidth="1"/>
    <col min="8339" max="8340" width="8.109375" style="462" customWidth="1"/>
    <col min="8341" max="8341" width="9.88671875" style="462" customWidth="1"/>
    <col min="8342" max="8342" width="1.88671875" style="462" customWidth="1"/>
    <col min="8343" max="8548" width="10.88671875" style="462" customWidth="1"/>
    <col min="8549" max="8549" width="10.33203125" style="462" customWidth="1"/>
    <col min="8550" max="8550" width="2.33203125" style="462" customWidth="1"/>
    <col min="8551" max="8552" width="5.6640625" style="462" customWidth="1"/>
    <col min="8553" max="8553" width="5.109375" style="462" customWidth="1"/>
    <col min="8554" max="8554" width="5.6640625" style="462" customWidth="1"/>
    <col min="8555" max="8555" width="12" style="462" customWidth="1"/>
    <col min="8556" max="8557" width="7.88671875" style="462" customWidth="1"/>
    <col min="8558" max="8558" width="2.109375" style="462" customWidth="1"/>
    <col min="8559" max="8559" width="7.88671875" style="462" customWidth="1"/>
    <col min="8560" max="8560" width="6.33203125" style="462" customWidth="1"/>
    <col min="8561" max="8563" width="3.109375" style="462" customWidth="1"/>
    <col min="8564" max="8564" width="3" style="462" customWidth="1"/>
    <col min="8565" max="8565" width="2.33203125" style="462" customWidth="1"/>
    <col min="8566" max="8566" width="2.6640625" style="462" customWidth="1"/>
    <col min="8567" max="8569" width="13" style="462" hidden="1" customWidth="1"/>
    <col min="8570" max="8570" width="3.88671875" style="462" customWidth="1"/>
    <col min="8571" max="8571" width="13" style="462" hidden="1" customWidth="1"/>
    <col min="8572" max="8573" width="13" style="462" customWidth="1"/>
    <col min="8574" max="8574" width="13.109375" style="462" customWidth="1"/>
    <col min="8575" max="8575" width="5.6640625" style="462" customWidth="1"/>
    <col min="8576" max="8576" width="13.109375" style="462" customWidth="1"/>
    <col min="8577" max="8577" width="3.6640625" style="462" customWidth="1"/>
    <col min="8578" max="8578" width="2.6640625" style="462" customWidth="1"/>
    <col min="8579" max="8581" width="13" style="462" hidden="1" customWidth="1"/>
    <col min="8582" max="8582" width="2.6640625" style="462" customWidth="1"/>
    <col min="8583" max="8583" width="13" style="462" hidden="1" customWidth="1"/>
    <col min="8584" max="8584" width="2.6640625" style="462" customWidth="1"/>
    <col min="8585" max="8585" width="13" style="462" hidden="1" customWidth="1"/>
    <col min="8586" max="8586" width="3.88671875" style="462" customWidth="1"/>
    <col min="8587" max="8587" width="30" style="462" customWidth="1"/>
    <col min="8588" max="8588" width="20.33203125" style="462" customWidth="1"/>
    <col min="8589" max="8589" width="8" style="462" customWidth="1"/>
    <col min="8590" max="8590" width="17" style="462" customWidth="1"/>
    <col min="8591" max="8591" width="37.33203125" style="462" customWidth="1"/>
    <col min="8592" max="8592" width="5.109375" style="462" customWidth="1"/>
    <col min="8593" max="8593" width="27.33203125" style="462" customWidth="1"/>
    <col min="8594" max="8594" width="14.109375" style="462" customWidth="1"/>
    <col min="8595" max="8596" width="8.109375" style="462" customWidth="1"/>
    <col min="8597" max="8597" width="9.88671875" style="462" customWidth="1"/>
    <col min="8598" max="8598" width="1.88671875" style="462" customWidth="1"/>
    <col min="8599" max="8804" width="10.88671875" style="462" customWidth="1"/>
    <col min="8805" max="8805" width="10.33203125" style="462" customWidth="1"/>
    <col min="8806" max="8806" width="2.33203125" style="462" customWidth="1"/>
    <col min="8807" max="8808" width="5.6640625" style="462" customWidth="1"/>
    <col min="8809" max="8809" width="5.109375" style="462" customWidth="1"/>
    <col min="8810" max="8810" width="5.6640625" style="462" customWidth="1"/>
    <col min="8811" max="8811" width="12" style="462" customWidth="1"/>
    <col min="8812" max="8813" width="7.88671875" style="462" customWidth="1"/>
    <col min="8814" max="8814" width="2.109375" style="462" customWidth="1"/>
    <col min="8815" max="8815" width="7.88671875" style="462" customWidth="1"/>
    <col min="8816" max="8816" width="6.33203125" style="462" customWidth="1"/>
    <col min="8817" max="8819" width="3.109375" style="462" customWidth="1"/>
    <col min="8820" max="8820" width="3" style="462" customWidth="1"/>
    <col min="8821" max="8821" width="2.33203125" style="462" customWidth="1"/>
    <col min="8822" max="8822" width="2.6640625" style="462" customWidth="1"/>
    <col min="8823" max="8825" width="13" style="462" hidden="1" customWidth="1"/>
    <col min="8826" max="8826" width="3.88671875" style="462" customWidth="1"/>
    <col min="8827" max="8827" width="13" style="462" hidden="1" customWidth="1"/>
    <col min="8828" max="8829" width="13" style="462" customWidth="1"/>
    <col min="8830" max="8830" width="13.109375" style="462" customWidth="1"/>
    <col min="8831" max="8831" width="5.6640625" style="462" customWidth="1"/>
    <col min="8832" max="8832" width="13.109375" style="462" customWidth="1"/>
    <col min="8833" max="8833" width="3.6640625" style="462" customWidth="1"/>
    <col min="8834" max="8834" width="2.6640625" style="462" customWidth="1"/>
    <col min="8835" max="8837" width="13" style="462" hidden="1" customWidth="1"/>
    <col min="8838" max="8838" width="2.6640625" style="462" customWidth="1"/>
    <col min="8839" max="8839" width="13" style="462" hidden="1" customWidth="1"/>
    <col min="8840" max="8840" width="2.6640625" style="462" customWidth="1"/>
    <col min="8841" max="8841" width="13" style="462" hidden="1" customWidth="1"/>
    <col min="8842" max="8842" width="3.88671875" style="462" customWidth="1"/>
    <col min="8843" max="8843" width="30" style="462" customWidth="1"/>
    <col min="8844" max="8844" width="20.33203125" style="462" customWidth="1"/>
    <col min="8845" max="8845" width="8" style="462" customWidth="1"/>
    <col min="8846" max="8846" width="17" style="462" customWidth="1"/>
    <col min="8847" max="8847" width="37.33203125" style="462" customWidth="1"/>
    <col min="8848" max="8848" width="5.109375" style="462" customWidth="1"/>
    <col min="8849" max="8849" width="27.33203125" style="462" customWidth="1"/>
    <col min="8850" max="8850" width="14.109375" style="462" customWidth="1"/>
    <col min="8851" max="8852" width="8.109375" style="462" customWidth="1"/>
    <col min="8853" max="8853" width="9.88671875" style="462" customWidth="1"/>
    <col min="8854" max="8854" width="1.88671875" style="462" customWidth="1"/>
    <col min="8855" max="9060" width="10.88671875" style="462" customWidth="1"/>
    <col min="9061" max="9061" width="10.33203125" style="462" customWidth="1"/>
    <col min="9062" max="9062" width="2.33203125" style="462" customWidth="1"/>
    <col min="9063" max="9064" width="5.6640625" style="462" customWidth="1"/>
    <col min="9065" max="9065" width="5.109375" style="462" customWidth="1"/>
    <col min="9066" max="9066" width="5.6640625" style="462" customWidth="1"/>
    <col min="9067" max="9067" width="12" style="462" customWidth="1"/>
    <col min="9068" max="9069" width="7.88671875" style="462" customWidth="1"/>
    <col min="9070" max="9070" width="2.109375" style="462" customWidth="1"/>
    <col min="9071" max="9071" width="7.88671875" style="462" customWidth="1"/>
    <col min="9072" max="9072" width="6.33203125" style="462" customWidth="1"/>
    <col min="9073" max="9075" width="3.109375" style="462" customWidth="1"/>
    <col min="9076" max="9076" width="3" style="462" customWidth="1"/>
    <col min="9077" max="9077" width="2.33203125" style="462" customWidth="1"/>
    <col min="9078" max="9078" width="2.6640625" style="462" customWidth="1"/>
    <col min="9079" max="9081" width="13" style="462" hidden="1" customWidth="1"/>
    <col min="9082" max="9082" width="3.88671875" style="462" customWidth="1"/>
    <col min="9083" max="9083" width="13" style="462" hidden="1" customWidth="1"/>
    <col min="9084" max="9085" width="13" style="462" customWidth="1"/>
    <col min="9086" max="9086" width="13.109375" style="462" customWidth="1"/>
    <col min="9087" max="9087" width="5.6640625" style="462" customWidth="1"/>
    <col min="9088" max="9088" width="13.109375" style="462" customWidth="1"/>
    <col min="9089" max="9089" width="3.6640625" style="462" customWidth="1"/>
    <col min="9090" max="9090" width="2.6640625" style="462" customWidth="1"/>
    <col min="9091" max="9093" width="13" style="462" hidden="1" customWidth="1"/>
    <col min="9094" max="9094" width="2.6640625" style="462" customWidth="1"/>
    <col min="9095" max="9095" width="13" style="462" hidden="1" customWidth="1"/>
    <col min="9096" max="9096" width="2.6640625" style="462" customWidth="1"/>
    <col min="9097" max="9097" width="13" style="462" hidden="1" customWidth="1"/>
    <col min="9098" max="9098" width="3.88671875" style="462" customWidth="1"/>
    <col min="9099" max="9099" width="30" style="462" customWidth="1"/>
    <col min="9100" max="9100" width="20.33203125" style="462" customWidth="1"/>
    <col min="9101" max="9101" width="8" style="462" customWidth="1"/>
    <col min="9102" max="9102" width="17" style="462" customWidth="1"/>
    <col min="9103" max="9103" width="37.33203125" style="462" customWidth="1"/>
    <col min="9104" max="9104" width="5.109375" style="462" customWidth="1"/>
    <col min="9105" max="9105" width="27.33203125" style="462" customWidth="1"/>
    <col min="9106" max="9106" width="14.109375" style="462" customWidth="1"/>
    <col min="9107" max="9108" width="8.109375" style="462" customWidth="1"/>
    <col min="9109" max="9109" width="9.88671875" style="462" customWidth="1"/>
    <col min="9110" max="9110" width="1.88671875" style="462" customWidth="1"/>
    <col min="9111" max="9316" width="10.88671875" style="462" customWidth="1"/>
    <col min="9317" max="9317" width="10.33203125" style="462" customWidth="1"/>
    <col min="9318" max="9318" width="2.33203125" style="462" customWidth="1"/>
    <col min="9319" max="9320" width="5.6640625" style="462" customWidth="1"/>
    <col min="9321" max="9321" width="5.109375" style="462" customWidth="1"/>
    <col min="9322" max="9322" width="5.6640625" style="462" customWidth="1"/>
    <col min="9323" max="9323" width="12" style="462" customWidth="1"/>
    <col min="9324" max="9325" width="7.88671875" style="462" customWidth="1"/>
    <col min="9326" max="9326" width="2.109375" style="462" customWidth="1"/>
    <col min="9327" max="9327" width="7.88671875" style="462" customWidth="1"/>
    <col min="9328" max="9328" width="6.33203125" style="462" customWidth="1"/>
    <col min="9329" max="9331" width="3.109375" style="462" customWidth="1"/>
    <col min="9332" max="9332" width="3" style="462" customWidth="1"/>
    <col min="9333" max="9333" width="2.33203125" style="462" customWidth="1"/>
    <col min="9334" max="9334" width="2.6640625" style="462" customWidth="1"/>
    <col min="9335" max="9337" width="13" style="462" hidden="1" customWidth="1"/>
    <col min="9338" max="9338" width="3.88671875" style="462" customWidth="1"/>
    <col min="9339" max="9339" width="13" style="462" hidden="1" customWidth="1"/>
    <col min="9340" max="9341" width="13" style="462" customWidth="1"/>
    <col min="9342" max="9342" width="13.109375" style="462" customWidth="1"/>
    <col min="9343" max="9343" width="5.6640625" style="462" customWidth="1"/>
    <col min="9344" max="9344" width="13.109375" style="462" customWidth="1"/>
    <col min="9345" max="9345" width="3.6640625" style="462" customWidth="1"/>
    <col min="9346" max="9346" width="2.6640625" style="462" customWidth="1"/>
    <col min="9347" max="9349" width="13" style="462" hidden="1" customWidth="1"/>
    <col min="9350" max="9350" width="2.6640625" style="462" customWidth="1"/>
    <col min="9351" max="9351" width="13" style="462" hidden="1" customWidth="1"/>
    <col min="9352" max="9352" width="2.6640625" style="462" customWidth="1"/>
    <col min="9353" max="9353" width="13" style="462" hidden="1" customWidth="1"/>
    <col min="9354" max="9354" width="3.88671875" style="462" customWidth="1"/>
    <col min="9355" max="9355" width="30" style="462" customWidth="1"/>
    <col min="9356" max="9356" width="20.33203125" style="462" customWidth="1"/>
    <col min="9357" max="9357" width="8" style="462" customWidth="1"/>
    <col min="9358" max="9358" width="17" style="462" customWidth="1"/>
    <col min="9359" max="9359" width="37.33203125" style="462" customWidth="1"/>
    <col min="9360" max="9360" width="5.109375" style="462" customWidth="1"/>
    <col min="9361" max="9361" width="27.33203125" style="462" customWidth="1"/>
    <col min="9362" max="9362" width="14.109375" style="462" customWidth="1"/>
    <col min="9363" max="9364" width="8.109375" style="462" customWidth="1"/>
    <col min="9365" max="9365" width="9.88671875" style="462" customWidth="1"/>
    <col min="9366" max="9366" width="1.88671875" style="462" customWidth="1"/>
    <col min="9367" max="9572" width="10.88671875" style="462" customWidth="1"/>
    <col min="9573" max="9573" width="10.33203125" style="462" customWidth="1"/>
    <col min="9574" max="9574" width="2.33203125" style="462" customWidth="1"/>
    <col min="9575" max="9576" width="5.6640625" style="462" customWidth="1"/>
    <col min="9577" max="9577" width="5.109375" style="462" customWidth="1"/>
    <col min="9578" max="9578" width="5.6640625" style="462" customWidth="1"/>
    <col min="9579" max="9579" width="12" style="462" customWidth="1"/>
    <col min="9580" max="9581" width="7.88671875" style="462" customWidth="1"/>
    <col min="9582" max="9582" width="2.109375" style="462" customWidth="1"/>
    <col min="9583" max="9583" width="7.88671875" style="462" customWidth="1"/>
    <col min="9584" max="9584" width="6.33203125" style="462" customWidth="1"/>
    <col min="9585" max="9587" width="3.109375" style="462" customWidth="1"/>
    <col min="9588" max="9588" width="3" style="462" customWidth="1"/>
    <col min="9589" max="9589" width="2.33203125" style="462" customWidth="1"/>
    <col min="9590" max="9590" width="2.6640625" style="462" customWidth="1"/>
    <col min="9591" max="9593" width="13" style="462" hidden="1" customWidth="1"/>
    <col min="9594" max="9594" width="3.88671875" style="462" customWidth="1"/>
    <col min="9595" max="9595" width="13" style="462" hidden="1" customWidth="1"/>
    <col min="9596" max="9597" width="13" style="462" customWidth="1"/>
    <col min="9598" max="9598" width="13.109375" style="462" customWidth="1"/>
    <col min="9599" max="9599" width="5.6640625" style="462" customWidth="1"/>
    <col min="9600" max="9600" width="13.109375" style="462" customWidth="1"/>
    <col min="9601" max="9601" width="3.6640625" style="462" customWidth="1"/>
    <col min="9602" max="9602" width="2.6640625" style="462" customWidth="1"/>
    <col min="9603" max="9605" width="13" style="462" hidden="1" customWidth="1"/>
    <col min="9606" max="9606" width="2.6640625" style="462" customWidth="1"/>
    <col min="9607" max="9607" width="13" style="462" hidden="1" customWidth="1"/>
    <col min="9608" max="9608" width="2.6640625" style="462" customWidth="1"/>
    <col min="9609" max="9609" width="13" style="462" hidden="1" customWidth="1"/>
    <col min="9610" max="9610" width="3.88671875" style="462" customWidth="1"/>
    <col min="9611" max="9611" width="30" style="462" customWidth="1"/>
    <col min="9612" max="9612" width="20.33203125" style="462" customWidth="1"/>
    <col min="9613" max="9613" width="8" style="462" customWidth="1"/>
    <col min="9614" max="9614" width="17" style="462" customWidth="1"/>
    <col min="9615" max="9615" width="37.33203125" style="462" customWidth="1"/>
    <col min="9616" max="9616" width="5.109375" style="462" customWidth="1"/>
    <col min="9617" max="9617" width="27.33203125" style="462" customWidth="1"/>
    <col min="9618" max="9618" width="14.109375" style="462" customWidth="1"/>
    <col min="9619" max="9620" width="8.109375" style="462" customWidth="1"/>
    <col min="9621" max="9621" width="9.88671875" style="462" customWidth="1"/>
    <col min="9622" max="9622" width="1.88671875" style="462" customWidth="1"/>
    <col min="9623" max="9828" width="10.88671875" style="462" customWidth="1"/>
    <col min="9829" max="9829" width="10.33203125" style="462" customWidth="1"/>
    <col min="9830" max="9830" width="2.33203125" style="462" customWidth="1"/>
    <col min="9831" max="9832" width="5.6640625" style="462" customWidth="1"/>
    <col min="9833" max="9833" width="5.109375" style="462" customWidth="1"/>
    <col min="9834" max="9834" width="5.6640625" style="462" customWidth="1"/>
    <col min="9835" max="9835" width="12" style="462" customWidth="1"/>
    <col min="9836" max="9837" width="7.88671875" style="462" customWidth="1"/>
    <col min="9838" max="9838" width="2.109375" style="462" customWidth="1"/>
    <col min="9839" max="9839" width="7.88671875" style="462" customWidth="1"/>
    <col min="9840" max="9840" width="6.33203125" style="462" customWidth="1"/>
    <col min="9841" max="9843" width="3.109375" style="462" customWidth="1"/>
    <col min="9844" max="9844" width="3" style="462" customWidth="1"/>
    <col min="9845" max="9845" width="2.33203125" style="462" customWidth="1"/>
    <col min="9846" max="9846" width="2.6640625" style="462" customWidth="1"/>
    <col min="9847" max="9849" width="13" style="462" hidden="1" customWidth="1"/>
    <col min="9850" max="9850" width="3.88671875" style="462" customWidth="1"/>
    <col min="9851" max="9851" width="13" style="462" hidden="1" customWidth="1"/>
    <col min="9852" max="9853" width="13" style="462" customWidth="1"/>
    <col min="9854" max="9854" width="13.109375" style="462" customWidth="1"/>
    <col min="9855" max="9855" width="5.6640625" style="462" customWidth="1"/>
    <col min="9856" max="9856" width="13.109375" style="462" customWidth="1"/>
    <col min="9857" max="9857" width="3.6640625" style="462" customWidth="1"/>
    <col min="9858" max="9858" width="2.6640625" style="462" customWidth="1"/>
    <col min="9859" max="9861" width="13" style="462" hidden="1" customWidth="1"/>
    <col min="9862" max="9862" width="2.6640625" style="462" customWidth="1"/>
    <col min="9863" max="9863" width="13" style="462" hidden="1" customWidth="1"/>
    <col min="9864" max="9864" width="2.6640625" style="462" customWidth="1"/>
    <col min="9865" max="9865" width="13" style="462" hidden="1" customWidth="1"/>
    <col min="9866" max="9866" width="3.88671875" style="462" customWidth="1"/>
    <col min="9867" max="9867" width="30" style="462" customWidth="1"/>
    <col min="9868" max="9868" width="20.33203125" style="462" customWidth="1"/>
    <col min="9869" max="9869" width="8" style="462" customWidth="1"/>
    <col min="9870" max="9870" width="17" style="462" customWidth="1"/>
    <col min="9871" max="9871" width="37.33203125" style="462" customWidth="1"/>
    <col min="9872" max="9872" width="5.109375" style="462" customWidth="1"/>
    <col min="9873" max="9873" width="27.33203125" style="462" customWidth="1"/>
    <col min="9874" max="9874" width="14.109375" style="462" customWidth="1"/>
    <col min="9875" max="9876" width="8.109375" style="462" customWidth="1"/>
    <col min="9877" max="9877" width="9.88671875" style="462" customWidth="1"/>
    <col min="9878" max="9878" width="1.88671875" style="462" customWidth="1"/>
    <col min="9879" max="10084" width="10.88671875" style="462" customWidth="1"/>
    <col min="10085" max="10085" width="10.33203125" style="462" customWidth="1"/>
    <col min="10086" max="10086" width="2.33203125" style="462" customWidth="1"/>
    <col min="10087" max="10088" width="5.6640625" style="462" customWidth="1"/>
    <col min="10089" max="10089" width="5.109375" style="462" customWidth="1"/>
    <col min="10090" max="10090" width="5.6640625" style="462" customWidth="1"/>
    <col min="10091" max="10091" width="12" style="462" customWidth="1"/>
    <col min="10092" max="10093" width="7.88671875" style="462" customWidth="1"/>
    <col min="10094" max="10094" width="2.109375" style="462" customWidth="1"/>
    <col min="10095" max="10095" width="7.88671875" style="462" customWidth="1"/>
    <col min="10096" max="10096" width="6.33203125" style="462" customWidth="1"/>
    <col min="10097" max="10099" width="3.109375" style="462" customWidth="1"/>
    <col min="10100" max="10100" width="3" style="462" customWidth="1"/>
    <col min="10101" max="10101" width="2.33203125" style="462" customWidth="1"/>
    <col min="10102" max="10102" width="2.6640625" style="462" customWidth="1"/>
    <col min="10103" max="10105" width="13" style="462" hidden="1" customWidth="1"/>
    <col min="10106" max="10106" width="3.88671875" style="462" customWidth="1"/>
    <col min="10107" max="10107" width="13" style="462" hidden="1" customWidth="1"/>
    <col min="10108" max="10109" width="13" style="462" customWidth="1"/>
    <col min="10110" max="10110" width="13.109375" style="462" customWidth="1"/>
    <col min="10111" max="10111" width="5.6640625" style="462" customWidth="1"/>
    <col min="10112" max="10112" width="13.109375" style="462" customWidth="1"/>
    <col min="10113" max="10113" width="3.6640625" style="462" customWidth="1"/>
    <col min="10114" max="10114" width="2.6640625" style="462" customWidth="1"/>
    <col min="10115" max="10117" width="13" style="462" hidden="1" customWidth="1"/>
    <col min="10118" max="10118" width="2.6640625" style="462" customWidth="1"/>
    <col min="10119" max="10119" width="13" style="462" hidden="1" customWidth="1"/>
    <col min="10120" max="10120" width="2.6640625" style="462" customWidth="1"/>
    <col min="10121" max="10121" width="13" style="462" hidden="1" customWidth="1"/>
    <col min="10122" max="10122" width="3.88671875" style="462" customWidth="1"/>
    <col min="10123" max="10123" width="30" style="462" customWidth="1"/>
    <col min="10124" max="10124" width="20.33203125" style="462" customWidth="1"/>
    <col min="10125" max="10125" width="8" style="462" customWidth="1"/>
    <col min="10126" max="10126" width="17" style="462" customWidth="1"/>
    <col min="10127" max="10127" width="37.33203125" style="462" customWidth="1"/>
    <col min="10128" max="10128" width="5.109375" style="462" customWidth="1"/>
    <col min="10129" max="10129" width="27.33203125" style="462" customWidth="1"/>
    <col min="10130" max="10130" width="14.109375" style="462" customWidth="1"/>
    <col min="10131" max="10132" width="8.109375" style="462" customWidth="1"/>
    <col min="10133" max="10133" width="9.88671875" style="462" customWidth="1"/>
    <col min="10134" max="10134" width="1.88671875" style="462" customWidth="1"/>
    <col min="10135" max="10340" width="10.88671875" style="462" customWidth="1"/>
    <col min="10341" max="10341" width="10.33203125" style="462" customWidth="1"/>
    <col min="10342" max="10342" width="2.33203125" style="462" customWidth="1"/>
    <col min="10343" max="10344" width="5.6640625" style="462" customWidth="1"/>
    <col min="10345" max="10345" width="5.109375" style="462" customWidth="1"/>
    <col min="10346" max="10346" width="5.6640625" style="462" customWidth="1"/>
    <col min="10347" max="10347" width="12" style="462" customWidth="1"/>
    <col min="10348" max="10349" width="7.88671875" style="462" customWidth="1"/>
    <col min="10350" max="10350" width="2.109375" style="462" customWidth="1"/>
    <col min="10351" max="10351" width="7.88671875" style="462" customWidth="1"/>
    <col min="10352" max="10352" width="6.33203125" style="462" customWidth="1"/>
    <col min="10353" max="10355" width="3.109375" style="462" customWidth="1"/>
    <col min="10356" max="10356" width="3" style="462" customWidth="1"/>
    <col min="10357" max="10357" width="2.33203125" style="462" customWidth="1"/>
    <col min="10358" max="10358" width="2.6640625" style="462" customWidth="1"/>
    <col min="10359" max="10361" width="13" style="462" hidden="1" customWidth="1"/>
    <col min="10362" max="10362" width="3.88671875" style="462" customWidth="1"/>
    <col min="10363" max="10363" width="13" style="462" hidden="1" customWidth="1"/>
    <col min="10364" max="10365" width="13" style="462" customWidth="1"/>
    <col min="10366" max="10366" width="13.109375" style="462" customWidth="1"/>
    <col min="10367" max="10367" width="5.6640625" style="462" customWidth="1"/>
    <col min="10368" max="10368" width="13.109375" style="462" customWidth="1"/>
    <col min="10369" max="10369" width="3.6640625" style="462" customWidth="1"/>
    <col min="10370" max="10370" width="2.6640625" style="462" customWidth="1"/>
    <col min="10371" max="10373" width="13" style="462" hidden="1" customWidth="1"/>
    <col min="10374" max="10374" width="2.6640625" style="462" customWidth="1"/>
    <col min="10375" max="10375" width="13" style="462" hidden="1" customWidth="1"/>
    <col min="10376" max="10376" width="2.6640625" style="462" customWidth="1"/>
    <col min="10377" max="10377" width="13" style="462" hidden="1" customWidth="1"/>
    <col min="10378" max="10378" width="3.88671875" style="462" customWidth="1"/>
    <col min="10379" max="10379" width="30" style="462" customWidth="1"/>
    <col min="10380" max="10380" width="20.33203125" style="462" customWidth="1"/>
    <col min="10381" max="10381" width="8" style="462" customWidth="1"/>
    <col min="10382" max="10382" width="17" style="462" customWidth="1"/>
    <col min="10383" max="10383" width="37.33203125" style="462" customWidth="1"/>
    <col min="10384" max="10384" width="5.109375" style="462" customWidth="1"/>
    <col min="10385" max="10385" width="27.33203125" style="462" customWidth="1"/>
    <col min="10386" max="10386" width="14.109375" style="462" customWidth="1"/>
    <col min="10387" max="10388" width="8.109375" style="462" customWidth="1"/>
    <col min="10389" max="10389" width="9.88671875" style="462" customWidth="1"/>
    <col min="10390" max="10390" width="1.88671875" style="462" customWidth="1"/>
    <col min="10391" max="10596" width="10.88671875" style="462" customWidth="1"/>
    <col min="10597" max="10597" width="10.33203125" style="462" customWidth="1"/>
    <col min="10598" max="10598" width="2.33203125" style="462" customWidth="1"/>
    <col min="10599" max="10600" width="5.6640625" style="462" customWidth="1"/>
    <col min="10601" max="10601" width="5.109375" style="462" customWidth="1"/>
    <col min="10602" max="10602" width="5.6640625" style="462" customWidth="1"/>
    <col min="10603" max="10603" width="12" style="462" customWidth="1"/>
    <col min="10604" max="10605" width="7.88671875" style="462" customWidth="1"/>
    <col min="10606" max="10606" width="2.109375" style="462" customWidth="1"/>
    <col min="10607" max="10607" width="7.88671875" style="462" customWidth="1"/>
    <col min="10608" max="10608" width="6.33203125" style="462" customWidth="1"/>
    <col min="10609" max="10611" width="3.109375" style="462" customWidth="1"/>
    <col min="10612" max="10612" width="3" style="462" customWidth="1"/>
    <col min="10613" max="10613" width="2.33203125" style="462" customWidth="1"/>
    <col min="10614" max="10614" width="2.6640625" style="462" customWidth="1"/>
    <col min="10615" max="10617" width="13" style="462" hidden="1" customWidth="1"/>
    <col min="10618" max="10618" width="3.88671875" style="462" customWidth="1"/>
    <col min="10619" max="10619" width="13" style="462" hidden="1" customWidth="1"/>
    <col min="10620" max="10621" width="13" style="462" customWidth="1"/>
    <col min="10622" max="10622" width="13.109375" style="462" customWidth="1"/>
    <col min="10623" max="10623" width="5.6640625" style="462" customWidth="1"/>
    <col min="10624" max="10624" width="13.109375" style="462" customWidth="1"/>
    <col min="10625" max="10625" width="3.6640625" style="462" customWidth="1"/>
    <col min="10626" max="10626" width="2.6640625" style="462" customWidth="1"/>
    <col min="10627" max="10629" width="13" style="462" hidden="1" customWidth="1"/>
    <col min="10630" max="10630" width="2.6640625" style="462" customWidth="1"/>
    <col min="10631" max="10631" width="13" style="462" hidden="1" customWidth="1"/>
    <col min="10632" max="10632" width="2.6640625" style="462" customWidth="1"/>
    <col min="10633" max="10633" width="13" style="462" hidden="1" customWidth="1"/>
    <col min="10634" max="10634" width="3.88671875" style="462" customWidth="1"/>
    <col min="10635" max="10635" width="30" style="462" customWidth="1"/>
    <col min="10636" max="10636" width="20.33203125" style="462" customWidth="1"/>
    <col min="10637" max="10637" width="8" style="462" customWidth="1"/>
    <col min="10638" max="10638" width="17" style="462" customWidth="1"/>
    <col min="10639" max="10639" width="37.33203125" style="462" customWidth="1"/>
    <col min="10640" max="10640" width="5.109375" style="462" customWidth="1"/>
    <col min="10641" max="10641" width="27.33203125" style="462" customWidth="1"/>
    <col min="10642" max="10642" width="14.109375" style="462" customWidth="1"/>
    <col min="10643" max="10644" width="8.109375" style="462" customWidth="1"/>
    <col min="10645" max="10645" width="9.88671875" style="462" customWidth="1"/>
    <col min="10646" max="10646" width="1.88671875" style="462" customWidth="1"/>
    <col min="10647" max="10852" width="10.88671875" style="462" customWidth="1"/>
    <col min="10853" max="10853" width="10.33203125" style="462" customWidth="1"/>
    <col min="10854" max="10854" width="2.33203125" style="462" customWidth="1"/>
    <col min="10855" max="10856" width="5.6640625" style="462" customWidth="1"/>
    <col min="10857" max="10857" width="5.109375" style="462" customWidth="1"/>
    <col min="10858" max="10858" width="5.6640625" style="462" customWidth="1"/>
    <col min="10859" max="10859" width="12" style="462" customWidth="1"/>
    <col min="10860" max="10861" width="7.88671875" style="462" customWidth="1"/>
    <col min="10862" max="10862" width="2.109375" style="462" customWidth="1"/>
    <col min="10863" max="10863" width="7.88671875" style="462" customWidth="1"/>
    <col min="10864" max="10864" width="6.33203125" style="462" customWidth="1"/>
    <col min="10865" max="10867" width="3.109375" style="462" customWidth="1"/>
    <col min="10868" max="10868" width="3" style="462" customWidth="1"/>
    <col min="10869" max="10869" width="2.33203125" style="462" customWidth="1"/>
    <col min="10870" max="10870" width="2.6640625" style="462" customWidth="1"/>
    <col min="10871" max="10873" width="13" style="462" hidden="1" customWidth="1"/>
    <col min="10874" max="10874" width="3.88671875" style="462" customWidth="1"/>
    <col min="10875" max="10875" width="13" style="462" hidden="1" customWidth="1"/>
    <col min="10876" max="10877" width="13" style="462" customWidth="1"/>
    <col min="10878" max="10878" width="13.109375" style="462" customWidth="1"/>
    <col min="10879" max="10879" width="5.6640625" style="462" customWidth="1"/>
    <col min="10880" max="10880" width="13.109375" style="462" customWidth="1"/>
    <col min="10881" max="10881" width="3.6640625" style="462" customWidth="1"/>
    <col min="10882" max="10882" width="2.6640625" style="462" customWidth="1"/>
    <col min="10883" max="10885" width="13" style="462" hidden="1" customWidth="1"/>
    <col min="10886" max="10886" width="2.6640625" style="462" customWidth="1"/>
    <col min="10887" max="10887" width="13" style="462" hidden="1" customWidth="1"/>
    <col min="10888" max="10888" width="2.6640625" style="462" customWidth="1"/>
    <col min="10889" max="10889" width="13" style="462" hidden="1" customWidth="1"/>
    <col min="10890" max="10890" width="3.88671875" style="462" customWidth="1"/>
    <col min="10891" max="10891" width="30" style="462" customWidth="1"/>
    <col min="10892" max="10892" width="20.33203125" style="462" customWidth="1"/>
    <col min="10893" max="10893" width="8" style="462" customWidth="1"/>
    <col min="10894" max="10894" width="17" style="462" customWidth="1"/>
    <col min="10895" max="10895" width="37.33203125" style="462" customWidth="1"/>
    <col min="10896" max="10896" width="5.109375" style="462" customWidth="1"/>
    <col min="10897" max="10897" width="27.33203125" style="462" customWidth="1"/>
    <col min="10898" max="10898" width="14.109375" style="462" customWidth="1"/>
    <col min="10899" max="10900" width="8.109375" style="462" customWidth="1"/>
    <col min="10901" max="10901" width="9.88671875" style="462" customWidth="1"/>
    <col min="10902" max="10902" width="1.88671875" style="462" customWidth="1"/>
    <col min="10903" max="11108" width="10.88671875" style="462" customWidth="1"/>
    <col min="11109" max="11109" width="10.33203125" style="462" customWidth="1"/>
    <col min="11110" max="11110" width="2.33203125" style="462" customWidth="1"/>
    <col min="11111" max="11112" width="5.6640625" style="462" customWidth="1"/>
    <col min="11113" max="11113" width="5.109375" style="462" customWidth="1"/>
    <col min="11114" max="11114" width="5.6640625" style="462" customWidth="1"/>
    <col min="11115" max="11115" width="12" style="462" customWidth="1"/>
    <col min="11116" max="11117" width="7.88671875" style="462" customWidth="1"/>
    <col min="11118" max="11118" width="2.109375" style="462" customWidth="1"/>
    <col min="11119" max="11119" width="7.88671875" style="462" customWidth="1"/>
    <col min="11120" max="11120" width="6.33203125" style="462" customWidth="1"/>
    <col min="11121" max="11123" width="3.109375" style="462" customWidth="1"/>
    <col min="11124" max="11124" width="3" style="462" customWidth="1"/>
    <col min="11125" max="11125" width="2.33203125" style="462" customWidth="1"/>
    <col min="11126" max="11126" width="2.6640625" style="462" customWidth="1"/>
    <col min="11127" max="11129" width="13" style="462" hidden="1" customWidth="1"/>
    <col min="11130" max="11130" width="3.88671875" style="462" customWidth="1"/>
    <col min="11131" max="11131" width="13" style="462" hidden="1" customWidth="1"/>
    <col min="11132" max="11133" width="13" style="462" customWidth="1"/>
    <col min="11134" max="11134" width="13.109375" style="462" customWidth="1"/>
    <col min="11135" max="11135" width="5.6640625" style="462" customWidth="1"/>
    <col min="11136" max="11136" width="13.109375" style="462" customWidth="1"/>
    <col min="11137" max="11137" width="3.6640625" style="462" customWidth="1"/>
    <col min="11138" max="11138" width="2.6640625" style="462" customWidth="1"/>
    <col min="11139" max="11141" width="13" style="462" hidden="1" customWidth="1"/>
    <col min="11142" max="11142" width="2.6640625" style="462" customWidth="1"/>
    <col min="11143" max="11143" width="13" style="462" hidden="1" customWidth="1"/>
    <col min="11144" max="11144" width="2.6640625" style="462" customWidth="1"/>
    <col min="11145" max="11145" width="13" style="462" hidden="1" customWidth="1"/>
    <col min="11146" max="11146" width="3.88671875" style="462" customWidth="1"/>
    <col min="11147" max="11147" width="30" style="462" customWidth="1"/>
    <col min="11148" max="11148" width="20.33203125" style="462" customWidth="1"/>
    <col min="11149" max="11149" width="8" style="462" customWidth="1"/>
    <col min="11150" max="11150" width="17" style="462" customWidth="1"/>
    <col min="11151" max="11151" width="37.33203125" style="462" customWidth="1"/>
    <col min="11152" max="11152" width="5.109375" style="462" customWidth="1"/>
    <col min="11153" max="11153" width="27.33203125" style="462" customWidth="1"/>
    <col min="11154" max="11154" width="14.109375" style="462" customWidth="1"/>
    <col min="11155" max="11156" width="8.109375" style="462" customWidth="1"/>
    <col min="11157" max="11157" width="9.88671875" style="462" customWidth="1"/>
    <col min="11158" max="11158" width="1.88671875" style="462" customWidth="1"/>
    <col min="11159" max="11364" width="10.88671875" style="462" customWidth="1"/>
    <col min="11365" max="11365" width="10.33203125" style="462" customWidth="1"/>
    <col min="11366" max="11366" width="2.33203125" style="462" customWidth="1"/>
    <col min="11367" max="11368" width="5.6640625" style="462" customWidth="1"/>
    <col min="11369" max="11369" width="5.109375" style="462" customWidth="1"/>
    <col min="11370" max="11370" width="5.6640625" style="462" customWidth="1"/>
    <col min="11371" max="11371" width="12" style="462" customWidth="1"/>
    <col min="11372" max="11373" width="7.88671875" style="462" customWidth="1"/>
    <col min="11374" max="11374" width="2.109375" style="462" customWidth="1"/>
    <col min="11375" max="11375" width="7.88671875" style="462" customWidth="1"/>
    <col min="11376" max="11376" width="6.33203125" style="462" customWidth="1"/>
    <col min="11377" max="11379" width="3.109375" style="462" customWidth="1"/>
    <col min="11380" max="11380" width="3" style="462" customWidth="1"/>
    <col min="11381" max="11381" width="2.33203125" style="462" customWidth="1"/>
    <col min="11382" max="11382" width="2.6640625" style="462" customWidth="1"/>
    <col min="11383" max="11385" width="13" style="462" hidden="1" customWidth="1"/>
    <col min="11386" max="11386" width="3.88671875" style="462" customWidth="1"/>
    <col min="11387" max="11387" width="13" style="462" hidden="1" customWidth="1"/>
    <col min="11388" max="11389" width="13" style="462" customWidth="1"/>
    <col min="11390" max="11390" width="13.109375" style="462" customWidth="1"/>
    <col min="11391" max="11391" width="5.6640625" style="462" customWidth="1"/>
    <col min="11392" max="11392" width="13.109375" style="462" customWidth="1"/>
    <col min="11393" max="11393" width="3.6640625" style="462" customWidth="1"/>
    <col min="11394" max="11394" width="2.6640625" style="462" customWidth="1"/>
    <col min="11395" max="11397" width="13" style="462" hidden="1" customWidth="1"/>
    <col min="11398" max="11398" width="2.6640625" style="462" customWidth="1"/>
    <col min="11399" max="11399" width="13" style="462" hidden="1" customWidth="1"/>
    <col min="11400" max="11400" width="2.6640625" style="462" customWidth="1"/>
    <col min="11401" max="11401" width="13" style="462" hidden="1" customWidth="1"/>
    <col min="11402" max="11402" width="3.88671875" style="462" customWidth="1"/>
    <col min="11403" max="11403" width="30" style="462" customWidth="1"/>
    <col min="11404" max="11404" width="20.33203125" style="462" customWidth="1"/>
    <col min="11405" max="11405" width="8" style="462" customWidth="1"/>
    <col min="11406" max="11406" width="17" style="462" customWidth="1"/>
    <col min="11407" max="11407" width="37.33203125" style="462" customWidth="1"/>
    <col min="11408" max="11408" width="5.109375" style="462" customWidth="1"/>
    <col min="11409" max="11409" width="27.33203125" style="462" customWidth="1"/>
    <col min="11410" max="11410" width="14.109375" style="462" customWidth="1"/>
    <col min="11411" max="11412" width="8.109375" style="462" customWidth="1"/>
    <col min="11413" max="11413" width="9.88671875" style="462" customWidth="1"/>
    <col min="11414" max="11414" width="1.88671875" style="462" customWidth="1"/>
    <col min="11415" max="11620" width="10.88671875" style="462" customWidth="1"/>
    <col min="11621" max="11621" width="10.33203125" style="462" customWidth="1"/>
    <col min="11622" max="11622" width="2.33203125" style="462" customWidth="1"/>
    <col min="11623" max="11624" width="5.6640625" style="462" customWidth="1"/>
    <col min="11625" max="11625" width="5.109375" style="462" customWidth="1"/>
    <col min="11626" max="11626" width="5.6640625" style="462" customWidth="1"/>
    <col min="11627" max="11627" width="12" style="462" customWidth="1"/>
    <col min="11628" max="11629" width="7.88671875" style="462" customWidth="1"/>
    <col min="11630" max="11630" width="2.109375" style="462" customWidth="1"/>
    <col min="11631" max="11631" width="7.88671875" style="462" customWidth="1"/>
    <col min="11632" max="11632" width="6.33203125" style="462" customWidth="1"/>
    <col min="11633" max="11635" width="3.109375" style="462" customWidth="1"/>
    <col min="11636" max="11636" width="3" style="462" customWidth="1"/>
    <col min="11637" max="11637" width="2.33203125" style="462" customWidth="1"/>
    <col min="11638" max="11638" width="2.6640625" style="462" customWidth="1"/>
    <col min="11639" max="11641" width="13" style="462" hidden="1" customWidth="1"/>
    <col min="11642" max="11642" width="3.88671875" style="462" customWidth="1"/>
    <col min="11643" max="11643" width="13" style="462" hidden="1" customWidth="1"/>
    <col min="11644" max="11645" width="13" style="462" customWidth="1"/>
    <col min="11646" max="11646" width="13.109375" style="462" customWidth="1"/>
    <col min="11647" max="11647" width="5.6640625" style="462" customWidth="1"/>
    <col min="11648" max="11648" width="13.109375" style="462" customWidth="1"/>
    <col min="11649" max="11649" width="3.6640625" style="462" customWidth="1"/>
    <col min="11650" max="11650" width="2.6640625" style="462" customWidth="1"/>
    <col min="11651" max="11653" width="13" style="462" hidden="1" customWidth="1"/>
    <col min="11654" max="11654" width="2.6640625" style="462" customWidth="1"/>
    <col min="11655" max="11655" width="13" style="462" hidden="1" customWidth="1"/>
    <col min="11656" max="11656" width="2.6640625" style="462" customWidth="1"/>
    <col min="11657" max="11657" width="13" style="462" hidden="1" customWidth="1"/>
    <col min="11658" max="11658" width="3.88671875" style="462" customWidth="1"/>
    <col min="11659" max="11659" width="30" style="462" customWidth="1"/>
    <col min="11660" max="11660" width="20.33203125" style="462" customWidth="1"/>
    <col min="11661" max="11661" width="8" style="462" customWidth="1"/>
    <col min="11662" max="11662" width="17" style="462" customWidth="1"/>
    <col min="11663" max="11663" width="37.33203125" style="462" customWidth="1"/>
    <col min="11664" max="11664" width="5.109375" style="462" customWidth="1"/>
    <col min="11665" max="11665" width="27.33203125" style="462" customWidth="1"/>
    <col min="11666" max="11666" width="14.109375" style="462" customWidth="1"/>
    <col min="11667" max="11668" width="8.109375" style="462" customWidth="1"/>
    <col min="11669" max="11669" width="9.88671875" style="462" customWidth="1"/>
    <col min="11670" max="11670" width="1.88671875" style="462" customWidth="1"/>
    <col min="11671" max="11876" width="10.88671875" style="462" customWidth="1"/>
    <col min="11877" max="11877" width="10.33203125" style="462" customWidth="1"/>
    <col min="11878" max="11878" width="2.33203125" style="462" customWidth="1"/>
    <col min="11879" max="11880" width="5.6640625" style="462" customWidth="1"/>
    <col min="11881" max="11881" width="5.109375" style="462" customWidth="1"/>
    <col min="11882" max="11882" width="5.6640625" style="462" customWidth="1"/>
    <col min="11883" max="11883" width="12" style="462" customWidth="1"/>
    <col min="11884" max="11885" width="7.88671875" style="462" customWidth="1"/>
    <col min="11886" max="11886" width="2.109375" style="462" customWidth="1"/>
    <col min="11887" max="11887" width="7.88671875" style="462" customWidth="1"/>
    <col min="11888" max="11888" width="6.33203125" style="462" customWidth="1"/>
    <col min="11889" max="11891" width="3.109375" style="462" customWidth="1"/>
    <col min="11892" max="11892" width="3" style="462" customWidth="1"/>
    <col min="11893" max="11893" width="2.33203125" style="462" customWidth="1"/>
    <col min="11894" max="11894" width="2.6640625" style="462" customWidth="1"/>
    <col min="11895" max="11897" width="13" style="462" hidden="1" customWidth="1"/>
    <col min="11898" max="11898" width="3.88671875" style="462" customWidth="1"/>
    <col min="11899" max="11899" width="13" style="462" hidden="1" customWidth="1"/>
    <col min="11900" max="11901" width="13" style="462" customWidth="1"/>
    <col min="11902" max="11902" width="13.109375" style="462" customWidth="1"/>
    <col min="11903" max="11903" width="5.6640625" style="462" customWidth="1"/>
    <col min="11904" max="11904" width="13.109375" style="462" customWidth="1"/>
    <col min="11905" max="11905" width="3.6640625" style="462" customWidth="1"/>
    <col min="11906" max="11906" width="2.6640625" style="462" customWidth="1"/>
    <col min="11907" max="11909" width="13" style="462" hidden="1" customWidth="1"/>
    <col min="11910" max="11910" width="2.6640625" style="462" customWidth="1"/>
    <col min="11911" max="11911" width="13" style="462" hidden="1" customWidth="1"/>
    <col min="11912" max="11912" width="2.6640625" style="462" customWidth="1"/>
    <col min="11913" max="11913" width="13" style="462" hidden="1" customWidth="1"/>
    <col min="11914" max="11914" width="3.88671875" style="462" customWidth="1"/>
    <col min="11915" max="11915" width="30" style="462" customWidth="1"/>
    <col min="11916" max="11916" width="20.33203125" style="462" customWidth="1"/>
    <col min="11917" max="11917" width="8" style="462" customWidth="1"/>
    <col min="11918" max="11918" width="17" style="462" customWidth="1"/>
    <col min="11919" max="11919" width="37.33203125" style="462" customWidth="1"/>
    <col min="11920" max="11920" width="5.109375" style="462" customWidth="1"/>
    <col min="11921" max="11921" width="27.33203125" style="462" customWidth="1"/>
    <col min="11922" max="11922" width="14.109375" style="462" customWidth="1"/>
    <col min="11923" max="11924" width="8.109375" style="462" customWidth="1"/>
    <col min="11925" max="11925" width="9.88671875" style="462" customWidth="1"/>
    <col min="11926" max="11926" width="1.88671875" style="462" customWidth="1"/>
    <col min="11927" max="12132" width="10.88671875" style="462" customWidth="1"/>
    <col min="12133" max="12133" width="10.33203125" style="462" customWidth="1"/>
    <col min="12134" max="12134" width="2.33203125" style="462" customWidth="1"/>
    <col min="12135" max="12136" width="5.6640625" style="462" customWidth="1"/>
    <col min="12137" max="12137" width="5.109375" style="462" customWidth="1"/>
    <col min="12138" max="12138" width="5.6640625" style="462" customWidth="1"/>
    <col min="12139" max="12139" width="12" style="462" customWidth="1"/>
    <col min="12140" max="12141" width="7.88671875" style="462" customWidth="1"/>
    <col min="12142" max="12142" width="2.109375" style="462" customWidth="1"/>
    <col min="12143" max="12143" width="7.88671875" style="462" customWidth="1"/>
    <col min="12144" max="12144" width="6.33203125" style="462" customWidth="1"/>
    <col min="12145" max="12147" width="3.109375" style="462" customWidth="1"/>
    <col min="12148" max="12148" width="3" style="462" customWidth="1"/>
    <col min="12149" max="12149" width="2.33203125" style="462" customWidth="1"/>
    <col min="12150" max="12150" width="2.6640625" style="462" customWidth="1"/>
    <col min="12151" max="12153" width="13" style="462" hidden="1" customWidth="1"/>
    <col min="12154" max="12154" width="3.88671875" style="462" customWidth="1"/>
    <col min="12155" max="12155" width="13" style="462" hidden="1" customWidth="1"/>
    <col min="12156" max="12157" width="13" style="462" customWidth="1"/>
    <col min="12158" max="12158" width="13.109375" style="462" customWidth="1"/>
    <col min="12159" max="12159" width="5.6640625" style="462" customWidth="1"/>
    <col min="12160" max="12160" width="13.109375" style="462" customWidth="1"/>
    <col min="12161" max="12161" width="3.6640625" style="462" customWidth="1"/>
    <col min="12162" max="12162" width="2.6640625" style="462" customWidth="1"/>
    <col min="12163" max="12165" width="13" style="462" hidden="1" customWidth="1"/>
    <col min="12166" max="12166" width="2.6640625" style="462" customWidth="1"/>
    <col min="12167" max="12167" width="13" style="462" hidden="1" customWidth="1"/>
    <col min="12168" max="12168" width="2.6640625" style="462" customWidth="1"/>
    <col min="12169" max="12169" width="13" style="462" hidden="1" customWidth="1"/>
    <col min="12170" max="12170" width="3.88671875" style="462" customWidth="1"/>
    <col min="12171" max="12171" width="30" style="462" customWidth="1"/>
    <col min="12172" max="12172" width="20.33203125" style="462" customWidth="1"/>
    <col min="12173" max="12173" width="8" style="462" customWidth="1"/>
    <col min="12174" max="12174" width="17" style="462" customWidth="1"/>
    <col min="12175" max="12175" width="37.33203125" style="462" customWidth="1"/>
    <col min="12176" max="12176" width="5.109375" style="462" customWidth="1"/>
    <col min="12177" max="12177" width="27.33203125" style="462" customWidth="1"/>
    <col min="12178" max="12178" width="14.109375" style="462" customWidth="1"/>
    <col min="12179" max="12180" width="8.109375" style="462" customWidth="1"/>
    <col min="12181" max="12181" width="9.88671875" style="462" customWidth="1"/>
    <col min="12182" max="12182" width="1.88671875" style="462" customWidth="1"/>
    <col min="12183" max="12388" width="10.88671875" style="462" customWidth="1"/>
    <col min="12389" max="12389" width="10.33203125" style="462" customWidth="1"/>
    <col min="12390" max="12390" width="2.33203125" style="462" customWidth="1"/>
    <col min="12391" max="12392" width="5.6640625" style="462" customWidth="1"/>
    <col min="12393" max="12393" width="5.109375" style="462" customWidth="1"/>
    <col min="12394" max="12394" width="5.6640625" style="462" customWidth="1"/>
    <col min="12395" max="12395" width="12" style="462" customWidth="1"/>
    <col min="12396" max="12397" width="7.88671875" style="462" customWidth="1"/>
    <col min="12398" max="12398" width="2.109375" style="462" customWidth="1"/>
    <col min="12399" max="12399" width="7.88671875" style="462" customWidth="1"/>
    <col min="12400" max="12400" width="6.33203125" style="462" customWidth="1"/>
    <col min="12401" max="12403" width="3.109375" style="462" customWidth="1"/>
    <col min="12404" max="12404" width="3" style="462" customWidth="1"/>
    <col min="12405" max="12405" width="2.33203125" style="462" customWidth="1"/>
    <col min="12406" max="12406" width="2.6640625" style="462" customWidth="1"/>
    <col min="12407" max="12409" width="13" style="462" hidden="1" customWidth="1"/>
    <col min="12410" max="12410" width="3.88671875" style="462" customWidth="1"/>
    <col min="12411" max="12411" width="13" style="462" hidden="1" customWidth="1"/>
    <col min="12412" max="12413" width="13" style="462" customWidth="1"/>
    <col min="12414" max="12414" width="13.109375" style="462" customWidth="1"/>
    <col min="12415" max="12415" width="5.6640625" style="462" customWidth="1"/>
    <col min="12416" max="12416" width="13.109375" style="462" customWidth="1"/>
    <col min="12417" max="12417" width="3.6640625" style="462" customWidth="1"/>
    <col min="12418" max="12418" width="2.6640625" style="462" customWidth="1"/>
    <col min="12419" max="12421" width="13" style="462" hidden="1" customWidth="1"/>
    <col min="12422" max="12422" width="2.6640625" style="462" customWidth="1"/>
    <col min="12423" max="12423" width="13" style="462" hidden="1" customWidth="1"/>
    <col min="12424" max="12424" width="2.6640625" style="462" customWidth="1"/>
    <col min="12425" max="12425" width="13" style="462" hidden="1" customWidth="1"/>
    <col min="12426" max="12426" width="3.88671875" style="462" customWidth="1"/>
    <col min="12427" max="12427" width="30" style="462" customWidth="1"/>
    <col min="12428" max="12428" width="20.33203125" style="462" customWidth="1"/>
    <col min="12429" max="12429" width="8" style="462" customWidth="1"/>
    <col min="12430" max="12430" width="17" style="462" customWidth="1"/>
    <col min="12431" max="12431" width="37.33203125" style="462" customWidth="1"/>
    <col min="12432" max="12432" width="5.109375" style="462" customWidth="1"/>
    <col min="12433" max="12433" width="27.33203125" style="462" customWidth="1"/>
    <col min="12434" max="12434" width="14.109375" style="462" customWidth="1"/>
    <col min="12435" max="12436" width="8.109375" style="462" customWidth="1"/>
    <col min="12437" max="12437" width="9.88671875" style="462" customWidth="1"/>
    <col min="12438" max="12438" width="1.88671875" style="462" customWidth="1"/>
    <col min="12439" max="12644" width="10.88671875" style="462" customWidth="1"/>
    <col min="12645" max="12645" width="10.33203125" style="462" customWidth="1"/>
    <col min="12646" max="12646" width="2.33203125" style="462" customWidth="1"/>
    <col min="12647" max="12648" width="5.6640625" style="462" customWidth="1"/>
    <col min="12649" max="12649" width="5.109375" style="462" customWidth="1"/>
    <col min="12650" max="12650" width="5.6640625" style="462" customWidth="1"/>
    <col min="12651" max="12651" width="12" style="462" customWidth="1"/>
    <col min="12652" max="12653" width="7.88671875" style="462" customWidth="1"/>
    <col min="12654" max="12654" width="2.109375" style="462" customWidth="1"/>
    <col min="12655" max="12655" width="7.88671875" style="462" customWidth="1"/>
    <col min="12656" max="12656" width="6.33203125" style="462" customWidth="1"/>
    <col min="12657" max="12659" width="3.109375" style="462" customWidth="1"/>
    <col min="12660" max="12660" width="3" style="462" customWidth="1"/>
    <col min="12661" max="12661" width="2.33203125" style="462" customWidth="1"/>
    <col min="12662" max="12662" width="2.6640625" style="462" customWidth="1"/>
    <col min="12663" max="12665" width="13" style="462" hidden="1" customWidth="1"/>
    <col min="12666" max="12666" width="3.88671875" style="462" customWidth="1"/>
    <col min="12667" max="12667" width="13" style="462" hidden="1" customWidth="1"/>
    <col min="12668" max="12669" width="13" style="462" customWidth="1"/>
    <col min="12670" max="12670" width="13.109375" style="462" customWidth="1"/>
    <col min="12671" max="12671" width="5.6640625" style="462" customWidth="1"/>
    <col min="12672" max="12672" width="13.109375" style="462" customWidth="1"/>
    <col min="12673" max="12673" width="3.6640625" style="462" customWidth="1"/>
    <col min="12674" max="12674" width="2.6640625" style="462" customWidth="1"/>
    <col min="12675" max="12677" width="13" style="462" hidden="1" customWidth="1"/>
    <col min="12678" max="12678" width="2.6640625" style="462" customWidth="1"/>
    <col min="12679" max="12679" width="13" style="462" hidden="1" customWidth="1"/>
    <col min="12680" max="12680" width="2.6640625" style="462" customWidth="1"/>
    <col min="12681" max="12681" width="13" style="462" hidden="1" customWidth="1"/>
    <col min="12682" max="12682" width="3.88671875" style="462" customWidth="1"/>
    <col min="12683" max="12683" width="30" style="462" customWidth="1"/>
    <col min="12684" max="12684" width="20.33203125" style="462" customWidth="1"/>
    <col min="12685" max="12685" width="8" style="462" customWidth="1"/>
    <col min="12686" max="12686" width="17" style="462" customWidth="1"/>
    <col min="12687" max="12687" width="37.33203125" style="462" customWidth="1"/>
    <col min="12688" max="12688" width="5.109375" style="462" customWidth="1"/>
    <col min="12689" max="12689" width="27.33203125" style="462" customWidth="1"/>
    <col min="12690" max="12690" width="14.109375" style="462" customWidth="1"/>
    <col min="12691" max="12692" width="8.109375" style="462" customWidth="1"/>
    <col min="12693" max="12693" width="9.88671875" style="462" customWidth="1"/>
    <col min="12694" max="12694" width="1.88671875" style="462" customWidth="1"/>
    <col min="12695" max="12900" width="10.88671875" style="462" customWidth="1"/>
    <col min="12901" max="12901" width="10.33203125" style="462" customWidth="1"/>
    <col min="12902" max="12902" width="2.33203125" style="462" customWidth="1"/>
    <col min="12903" max="12904" width="5.6640625" style="462" customWidth="1"/>
    <col min="12905" max="12905" width="5.109375" style="462" customWidth="1"/>
    <col min="12906" max="12906" width="5.6640625" style="462" customWidth="1"/>
    <col min="12907" max="12907" width="12" style="462" customWidth="1"/>
    <col min="12908" max="12909" width="7.88671875" style="462" customWidth="1"/>
    <col min="12910" max="12910" width="2.109375" style="462" customWidth="1"/>
    <col min="12911" max="12911" width="7.88671875" style="462" customWidth="1"/>
    <col min="12912" max="12912" width="6.33203125" style="462" customWidth="1"/>
    <col min="12913" max="12915" width="3.109375" style="462" customWidth="1"/>
    <col min="12916" max="12916" width="3" style="462" customWidth="1"/>
    <col min="12917" max="12917" width="2.33203125" style="462" customWidth="1"/>
    <col min="12918" max="12918" width="2.6640625" style="462" customWidth="1"/>
    <col min="12919" max="12921" width="13" style="462" hidden="1" customWidth="1"/>
    <col min="12922" max="12922" width="3.88671875" style="462" customWidth="1"/>
    <col min="12923" max="12923" width="13" style="462" hidden="1" customWidth="1"/>
    <col min="12924" max="12925" width="13" style="462" customWidth="1"/>
    <col min="12926" max="12926" width="13.109375" style="462" customWidth="1"/>
    <col min="12927" max="12927" width="5.6640625" style="462" customWidth="1"/>
    <col min="12928" max="12928" width="13.109375" style="462" customWidth="1"/>
    <col min="12929" max="12929" width="3.6640625" style="462" customWidth="1"/>
    <col min="12930" max="12930" width="2.6640625" style="462" customWidth="1"/>
    <col min="12931" max="12933" width="13" style="462" hidden="1" customWidth="1"/>
    <col min="12934" max="12934" width="2.6640625" style="462" customWidth="1"/>
    <col min="12935" max="12935" width="13" style="462" hidden="1" customWidth="1"/>
    <col min="12936" max="12936" width="2.6640625" style="462" customWidth="1"/>
    <col min="12937" max="12937" width="13" style="462" hidden="1" customWidth="1"/>
    <col min="12938" max="12938" width="3.88671875" style="462" customWidth="1"/>
    <col min="12939" max="12939" width="30" style="462" customWidth="1"/>
    <col min="12940" max="12940" width="20.33203125" style="462" customWidth="1"/>
    <col min="12941" max="12941" width="8" style="462" customWidth="1"/>
    <col min="12942" max="12942" width="17" style="462" customWidth="1"/>
    <col min="12943" max="12943" width="37.33203125" style="462" customWidth="1"/>
    <col min="12944" max="12944" width="5.109375" style="462" customWidth="1"/>
    <col min="12945" max="12945" width="27.33203125" style="462" customWidth="1"/>
    <col min="12946" max="12946" width="14.109375" style="462" customWidth="1"/>
    <col min="12947" max="12948" width="8.109375" style="462" customWidth="1"/>
    <col min="12949" max="12949" width="9.88671875" style="462" customWidth="1"/>
    <col min="12950" max="12950" width="1.88671875" style="462" customWidth="1"/>
    <col min="12951" max="13156" width="10.88671875" style="462" customWidth="1"/>
    <col min="13157" max="13157" width="10.33203125" style="462" customWidth="1"/>
    <col min="13158" max="13158" width="2.33203125" style="462" customWidth="1"/>
    <col min="13159" max="13160" width="5.6640625" style="462" customWidth="1"/>
    <col min="13161" max="13161" width="5.109375" style="462" customWidth="1"/>
    <col min="13162" max="13162" width="5.6640625" style="462" customWidth="1"/>
    <col min="13163" max="13163" width="12" style="462" customWidth="1"/>
    <col min="13164" max="13165" width="7.88671875" style="462" customWidth="1"/>
    <col min="13166" max="13166" width="2.109375" style="462" customWidth="1"/>
    <col min="13167" max="13167" width="7.88671875" style="462" customWidth="1"/>
    <col min="13168" max="13168" width="6.33203125" style="462" customWidth="1"/>
    <col min="13169" max="13171" width="3.109375" style="462" customWidth="1"/>
    <col min="13172" max="13172" width="3" style="462" customWidth="1"/>
    <col min="13173" max="13173" width="2.33203125" style="462" customWidth="1"/>
    <col min="13174" max="13174" width="2.6640625" style="462" customWidth="1"/>
    <col min="13175" max="13177" width="13" style="462" hidden="1" customWidth="1"/>
    <col min="13178" max="13178" width="3.88671875" style="462" customWidth="1"/>
    <col min="13179" max="13179" width="13" style="462" hidden="1" customWidth="1"/>
    <col min="13180" max="13181" width="13" style="462" customWidth="1"/>
    <col min="13182" max="13182" width="13.109375" style="462" customWidth="1"/>
    <col min="13183" max="13183" width="5.6640625" style="462" customWidth="1"/>
    <col min="13184" max="13184" width="13.109375" style="462" customWidth="1"/>
    <col min="13185" max="13185" width="3.6640625" style="462" customWidth="1"/>
    <col min="13186" max="13186" width="2.6640625" style="462" customWidth="1"/>
    <col min="13187" max="13189" width="13" style="462" hidden="1" customWidth="1"/>
    <col min="13190" max="13190" width="2.6640625" style="462" customWidth="1"/>
    <col min="13191" max="13191" width="13" style="462" hidden="1" customWidth="1"/>
    <col min="13192" max="13192" width="2.6640625" style="462" customWidth="1"/>
    <col min="13193" max="13193" width="13" style="462" hidden="1" customWidth="1"/>
    <col min="13194" max="13194" width="3.88671875" style="462" customWidth="1"/>
    <col min="13195" max="13195" width="30" style="462" customWidth="1"/>
    <col min="13196" max="13196" width="20.33203125" style="462" customWidth="1"/>
    <col min="13197" max="13197" width="8" style="462" customWidth="1"/>
    <col min="13198" max="13198" width="17" style="462" customWidth="1"/>
    <col min="13199" max="13199" width="37.33203125" style="462" customWidth="1"/>
    <col min="13200" max="13200" width="5.109375" style="462" customWidth="1"/>
    <col min="13201" max="13201" width="27.33203125" style="462" customWidth="1"/>
    <col min="13202" max="13202" width="14.109375" style="462" customWidth="1"/>
    <col min="13203" max="13204" width="8.109375" style="462" customWidth="1"/>
    <col min="13205" max="13205" width="9.88671875" style="462" customWidth="1"/>
    <col min="13206" max="13206" width="1.88671875" style="462" customWidth="1"/>
    <col min="13207" max="13412" width="10.88671875" style="462" customWidth="1"/>
    <col min="13413" max="13413" width="10.33203125" style="462" customWidth="1"/>
    <col min="13414" max="13414" width="2.33203125" style="462" customWidth="1"/>
    <col min="13415" max="13416" width="5.6640625" style="462" customWidth="1"/>
    <col min="13417" max="13417" width="5.109375" style="462" customWidth="1"/>
    <col min="13418" max="13418" width="5.6640625" style="462" customWidth="1"/>
    <col min="13419" max="13419" width="12" style="462" customWidth="1"/>
    <col min="13420" max="13421" width="7.88671875" style="462" customWidth="1"/>
    <col min="13422" max="13422" width="2.109375" style="462" customWidth="1"/>
    <col min="13423" max="13423" width="7.88671875" style="462" customWidth="1"/>
    <col min="13424" max="13424" width="6.33203125" style="462" customWidth="1"/>
    <col min="13425" max="13427" width="3.109375" style="462" customWidth="1"/>
    <col min="13428" max="13428" width="3" style="462" customWidth="1"/>
    <col min="13429" max="13429" width="2.33203125" style="462" customWidth="1"/>
    <col min="13430" max="13430" width="2.6640625" style="462" customWidth="1"/>
    <col min="13431" max="13433" width="13" style="462" hidden="1" customWidth="1"/>
    <col min="13434" max="13434" width="3.88671875" style="462" customWidth="1"/>
    <col min="13435" max="13435" width="13" style="462" hidden="1" customWidth="1"/>
    <col min="13436" max="13437" width="13" style="462" customWidth="1"/>
    <col min="13438" max="13438" width="13.109375" style="462" customWidth="1"/>
    <col min="13439" max="13439" width="5.6640625" style="462" customWidth="1"/>
    <col min="13440" max="13440" width="13.109375" style="462" customWidth="1"/>
    <col min="13441" max="13441" width="3.6640625" style="462" customWidth="1"/>
    <col min="13442" max="13442" width="2.6640625" style="462" customWidth="1"/>
    <col min="13443" max="13445" width="13" style="462" hidden="1" customWidth="1"/>
    <col min="13446" max="13446" width="2.6640625" style="462" customWidth="1"/>
    <col min="13447" max="13447" width="13" style="462" hidden="1" customWidth="1"/>
    <col min="13448" max="13448" width="2.6640625" style="462" customWidth="1"/>
    <col min="13449" max="13449" width="13" style="462" hidden="1" customWidth="1"/>
    <col min="13450" max="13450" width="3.88671875" style="462" customWidth="1"/>
    <col min="13451" max="13451" width="30" style="462" customWidth="1"/>
    <col min="13452" max="13452" width="20.33203125" style="462" customWidth="1"/>
    <col min="13453" max="13453" width="8" style="462" customWidth="1"/>
    <col min="13454" max="13454" width="17" style="462" customWidth="1"/>
    <col min="13455" max="13455" width="37.33203125" style="462" customWidth="1"/>
    <col min="13456" max="13456" width="5.109375" style="462" customWidth="1"/>
    <col min="13457" max="13457" width="27.33203125" style="462" customWidth="1"/>
    <col min="13458" max="13458" width="14.109375" style="462" customWidth="1"/>
    <col min="13459" max="13460" width="8.109375" style="462" customWidth="1"/>
    <col min="13461" max="13461" width="9.88671875" style="462" customWidth="1"/>
    <col min="13462" max="13462" width="1.88671875" style="462" customWidth="1"/>
    <col min="13463" max="13668" width="10.88671875" style="462" customWidth="1"/>
    <col min="13669" max="13669" width="10.33203125" style="462" customWidth="1"/>
    <col min="13670" max="13670" width="2.33203125" style="462" customWidth="1"/>
    <col min="13671" max="13672" width="5.6640625" style="462" customWidth="1"/>
    <col min="13673" max="13673" width="5.109375" style="462" customWidth="1"/>
    <col min="13674" max="13674" width="5.6640625" style="462" customWidth="1"/>
    <col min="13675" max="13675" width="12" style="462" customWidth="1"/>
    <col min="13676" max="13677" width="7.88671875" style="462" customWidth="1"/>
    <col min="13678" max="13678" width="2.109375" style="462" customWidth="1"/>
    <col min="13679" max="13679" width="7.88671875" style="462" customWidth="1"/>
    <col min="13680" max="13680" width="6.33203125" style="462" customWidth="1"/>
    <col min="13681" max="13683" width="3.109375" style="462" customWidth="1"/>
    <col min="13684" max="13684" width="3" style="462" customWidth="1"/>
    <col min="13685" max="13685" width="2.33203125" style="462" customWidth="1"/>
    <col min="13686" max="13686" width="2.6640625" style="462" customWidth="1"/>
    <col min="13687" max="13689" width="13" style="462" hidden="1" customWidth="1"/>
    <col min="13690" max="13690" width="3.88671875" style="462" customWidth="1"/>
    <col min="13691" max="13691" width="13" style="462" hidden="1" customWidth="1"/>
    <col min="13692" max="13693" width="13" style="462" customWidth="1"/>
    <col min="13694" max="13694" width="13.109375" style="462" customWidth="1"/>
    <col min="13695" max="13695" width="5.6640625" style="462" customWidth="1"/>
    <col min="13696" max="13696" width="13.109375" style="462" customWidth="1"/>
    <col min="13697" max="13697" width="3.6640625" style="462" customWidth="1"/>
    <col min="13698" max="13698" width="2.6640625" style="462" customWidth="1"/>
    <col min="13699" max="13701" width="13" style="462" hidden="1" customWidth="1"/>
    <col min="13702" max="13702" width="2.6640625" style="462" customWidth="1"/>
    <col min="13703" max="13703" width="13" style="462" hidden="1" customWidth="1"/>
    <col min="13704" max="13704" width="2.6640625" style="462" customWidth="1"/>
    <col min="13705" max="13705" width="13" style="462" hidden="1" customWidth="1"/>
    <col min="13706" max="13706" width="3.88671875" style="462" customWidth="1"/>
    <col min="13707" max="13707" width="30" style="462" customWidth="1"/>
    <col min="13708" max="13708" width="20.33203125" style="462" customWidth="1"/>
    <col min="13709" max="13709" width="8" style="462" customWidth="1"/>
    <col min="13710" max="13710" width="17" style="462" customWidth="1"/>
    <col min="13711" max="13711" width="37.33203125" style="462" customWidth="1"/>
    <col min="13712" max="13712" width="5.109375" style="462" customWidth="1"/>
    <col min="13713" max="13713" width="27.33203125" style="462" customWidth="1"/>
    <col min="13714" max="13714" width="14.109375" style="462" customWidth="1"/>
    <col min="13715" max="13716" width="8.109375" style="462" customWidth="1"/>
    <col min="13717" max="13717" width="9.88671875" style="462" customWidth="1"/>
    <col min="13718" max="13718" width="1.88671875" style="462" customWidth="1"/>
    <col min="13719" max="13924" width="10.88671875" style="462" customWidth="1"/>
    <col min="13925" max="13925" width="10.33203125" style="462" customWidth="1"/>
    <col min="13926" max="13926" width="2.33203125" style="462" customWidth="1"/>
    <col min="13927" max="13928" width="5.6640625" style="462" customWidth="1"/>
    <col min="13929" max="13929" width="5.109375" style="462" customWidth="1"/>
    <col min="13930" max="13930" width="5.6640625" style="462" customWidth="1"/>
    <col min="13931" max="13931" width="12" style="462" customWidth="1"/>
    <col min="13932" max="13933" width="7.88671875" style="462" customWidth="1"/>
    <col min="13934" max="13934" width="2.109375" style="462" customWidth="1"/>
    <col min="13935" max="13935" width="7.88671875" style="462" customWidth="1"/>
    <col min="13936" max="13936" width="6.33203125" style="462" customWidth="1"/>
    <col min="13937" max="13939" width="3.109375" style="462" customWidth="1"/>
    <col min="13940" max="13940" width="3" style="462" customWidth="1"/>
    <col min="13941" max="13941" width="2.33203125" style="462" customWidth="1"/>
    <col min="13942" max="13942" width="2.6640625" style="462" customWidth="1"/>
    <col min="13943" max="13945" width="13" style="462" hidden="1" customWidth="1"/>
    <col min="13946" max="13946" width="3.88671875" style="462" customWidth="1"/>
    <col min="13947" max="13947" width="13" style="462" hidden="1" customWidth="1"/>
    <col min="13948" max="13949" width="13" style="462" customWidth="1"/>
    <col min="13950" max="13950" width="13.109375" style="462" customWidth="1"/>
    <col min="13951" max="13951" width="5.6640625" style="462" customWidth="1"/>
    <col min="13952" max="13952" width="13.109375" style="462" customWidth="1"/>
    <col min="13953" max="13953" width="3.6640625" style="462" customWidth="1"/>
    <col min="13954" max="13954" width="2.6640625" style="462" customWidth="1"/>
    <col min="13955" max="13957" width="13" style="462" hidden="1" customWidth="1"/>
    <col min="13958" max="13958" width="2.6640625" style="462" customWidth="1"/>
    <col min="13959" max="13959" width="13" style="462" hidden="1" customWidth="1"/>
    <col min="13960" max="13960" width="2.6640625" style="462" customWidth="1"/>
    <col min="13961" max="13961" width="13" style="462" hidden="1" customWidth="1"/>
    <col min="13962" max="13962" width="3.88671875" style="462" customWidth="1"/>
    <col min="13963" max="13963" width="30" style="462" customWidth="1"/>
    <col min="13964" max="13964" width="20.33203125" style="462" customWidth="1"/>
    <col min="13965" max="13965" width="8" style="462" customWidth="1"/>
    <col min="13966" max="13966" width="17" style="462" customWidth="1"/>
    <col min="13967" max="13967" width="37.33203125" style="462" customWidth="1"/>
    <col min="13968" max="13968" width="5.109375" style="462" customWidth="1"/>
    <col min="13969" max="13969" width="27.33203125" style="462" customWidth="1"/>
    <col min="13970" max="13970" width="14.109375" style="462" customWidth="1"/>
    <col min="13971" max="13972" width="8.109375" style="462" customWidth="1"/>
    <col min="13973" max="13973" width="9.88671875" style="462" customWidth="1"/>
    <col min="13974" max="13974" width="1.88671875" style="462" customWidth="1"/>
    <col min="13975" max="14180" width="10.88671875" style="462" customWidth="1"/>
    <col min="14181" max="14181" width="10.33203125" style="462" customWidth="1"/>
    <col min="14182" max="14182" width="2.33203125" style="462" customWidth="1"/>
    <col min="14183" max="14184" width="5.6640625" style="462" customWidth="1"/>
    <col min="14185" max="14185" width="5.109375" style="462" customWidth="1"/>
    <col min="14186" max="14186" width="5.6640625" style="462" customWidth="1"/>
    <col min="14187" max="14187" width="12" style="462" customWidth="1"/>
    <col min="14188" max="14189" width="7.88671875" style="462" customWidth="1"/>
    <col min="14190" max="14190" width="2.109375" style="462" customWidth="1"/>
    <col min="14191" max="14191" width="7.88671875" style="462" customWidth="1"/>
    <col min="14192" max="14192" width="6.33203125" style="462" customWidth="1"/>
    <col min="14193" max="14195" width="3.109375" style="462" customWidth="1"/>
    <col min="14196" max="14196" width="3" style="462" customWidth="1"/>
    <col min="14197" max="14197" width="2.33203125" style="462" customWidth="1"/>
    <col min="14198" max="14198" width="2.6640625" style="462" customWidth="1"/>
    <col min="14199" max="14201" width="13" style="462" hidden="1" customWidth="1"/>
    <col min="14202" max="14202" width="3.88671875" style="462" customWidth="1"/>
    <col min="14203" max="14203" width="13" style="462" hidden="1" customWidth="1"/>
    <col min="14204" max="14205" width="13" style="462" customWidth="1"/>
    <col min="14206" max="14206" width="13.109375" style="462" customWidth="1"/>
    <col min="14207" max="14207" width="5.6640625" style="462" customWidth="1"/>
    <col min="14208" max="14208" width="13.109375" style="462" customWidth="1"/>
    <col min="14209" max="14209" width="3.6640625" style="462" customWidth="1"/>
    <col min="14210" max="14210" width="2.6640625" style="462" customWidth="1"/>
    <col min="14211" max="14213" width="13" style="462" hidden="1" customWidth="1"/>
    <col min="14214" max="14214" width="2.6640625" style="462" customWidth="1"/>
    <col min="14215" max="14215" width="13" style="462" hidden="1" customWidth="1"/>
    <col min="14216" max="14216" width="2.6640625" style="462" customWidth="1"/>
    <col min="14217" max="14217" width="13" style="462" hidden="1" customWidth="1"/>
    <col min="14218" max="14218" width="3.88671875" style="462" customWidth="1"/>
    <col min="14219" max="14219" width="30" style="462" customWidth="1"/>
    <col min="14220" max="14220" width="20.33203125" style="462" customWidth="1"/>
    <col min="14221" max="14221" width="8" style="462" customWidth="1"/>
    <col min="14222" max="14222" width="17" style="462" customWidth="1"/>
    <col min="14223" max="14223" width="37.33203125" style="462" customWidth="1"/>
    <col min="14224" max="14224" width="5.109375" style="462" customWidth="1"/>
    <col min="14225" max="14225" width="27.33203125" style="462" customWidth="1"/>
    <col min="14226" max="14226" width="14.109375" style="462" customWidth="1"/>
    <col min="14227" max="14228" width="8.109375" style="462" customWidth="1"/>
    <col min="14229" max="14229" width="9.88671875" style="462" customWidth="1"/>
    <col min="14230" max="14230" width="1.88671875" style="462" customWidth="1"/>
    <col min="14231" max="14436" width="10.88671875" style="462" customWidth="1"/>
    <col min="14437" max="14437" width="10.33203125" style="462" customWidth="1"/>
    <col min="14438" max="14438" width="2.33203125" style="462" customWidth="1"/>
    <col min="14439" max="14440" width="5.6640625" style="462" customWidth="1"/>
    <col min="14441" max="14441" width="5.109375" style="462" customWidth="1"/>
    <col min="14442" max="14442" width="5.6640625" style="462" customWidth="1"/>
    <col min="14443" max="14443" width="12" style="462" customWidth="1"/>
    <col min="14444" max="14445" width="7.88671875" style="462" customWidth="1"/>
    <col min="14446" max="14446" width="2.109375" style="462" customWidth="1"/>
    <col min="14447" max="14447" width="7.88671875" style="462" customWidth="1"/>
    <col min="14448" max="14448" width="6.33203125" style="462" customWidth="1"/>
    <col min="14449" max="14451" width="3.109375" style="462" customWidth="1"/>
    <col min="14452" max="14452" width="3" style="462" customWidth="1"/>
    <col min="14453" max="14453" width="2.33203125" style="462" customWidth="1"/>
    <col min="14454" max="14454" width="2.6640625" style="462" customWidth="1"/>
    <col min="14455" max="14457" width="13" style="462" hidden="1" customWidth="1"/>
    <col min="14458" max="14458" width="3.88671875" style="462" customWidth="1"/>
    <col min="14459" max="14459" width="13" style="462" hidden="1" customWidth="1"/>
    <col min="14460" max="14461" width="13" style="462" customWidth="1"/>
    <col min="14462" max="14462" width="13.109375" style="462" customWidth="1"/>
    <col min="14463" max="14463" width="5.6640625" style="462" customWidth="1"/>
    <col min="14464" max="14464" width="13.109375" style="462" customWidth="1"/>
    <col min="14465" max="14465" width="3.6640625" style="462" customWidth="1"/>
    <col min="14466" max="14466" width="2.6640625" style="462" customWidth="1"/>
    <col min="14467" max="14469" width="13" style="462" hidden="1" customWidth="1"/>
    <col min="14470" max="14470" width="2.6640625" style="462" customWidth="1"/>
    <col min="14471" max="14471" width="13" style="462" hidden="1" customWidth="1"/>
    <col min="14472" max="14472" width="2.6640625" style="462" customWidth="1"/>
    <col min="14473" max="14473" width="13" style="462" hidden="1" customWidth="1"/>
    <col min="14474" max="14474" width="3.88671875" style="462" customWidth="1"/>
    <col min="14475" max="14475" width="30" style="462" customWidth="1"/>
    <col min="14476" max="14476" width="20.33203125" style="462" customWidth="1"/>
    <col min="14477" max="14477" width="8" style="462" customWidth="1"/>
    <col min="14478" max="14478" width="17" style="462" customWidth="1"/>
    <col min="14479" max="14479" width="37.33203125" style="462" customWidth="1"/>
    <col min="14480" max="14480" width="5.109375" style="462" customWidth="1"/>
    <col min="14481" max="14481" width="27.33203125" style="462" customWidth="1"/>
    <col min="14482" max="14482" width="14.109375" style="462" customWidth="1"/>
    <col min="14483" max="14484" width="8.109375" style="462" customWidth="1"/>
    <col min="14485" max="14485" width="9.88671875" style="462" customWidth="1"/>
    <col min="14486" max="14486" width="1.88671875" style="462" customWidth="1"/>
    <col min="14487" max="14692" width="10.88671875" style="462" customWidth="1"/>
    <col min="14693" max="14693" width="10.33203125" style="462" customWidth="1"/>
    <col min="14694" max="14694" width="2.33203125" style="462" customWidth="1"/>
    <col min="14695" max="14696" width="5.6640625" style="462" customWidth="1"/>
    <col min="14697" max="14697" width="5.109375" style="462" customWidth="1"/>
    <col min="14698" max="14698" width="5.6640625" style="462" customWidth="1"/>
    <col min="14699" max="14699" width="12" style="462" customWidth="1"/>
    <col min="14700" max="14701" width="7.88671875" style="462" customWidth="1"/>
    <col min="14702" max="14702" width="2.109375" style="462" customWidth="1"/>
    <col min="14703" max="14703" width="7.88671875" style="462" customWidth="1"/>
    <col min="14704" max="14704" width="6.33203125" style="462" customWidth="1"/>
    <col min="14705" max="14707" width="3.109375" style="462" customWidth="1"/>
    <col min="14708" max="14708" width="3" style="462" customWidth="1"/>
    <col min="14709" max="14709" width="2.33203125" style="462" customWidth="1"/>
    <col min="14710" max="14710" width="2.6640625" style="462" customWidth="1"/>
    <col min="14711" max="14713" width="13" style="462" hidden="1" customWidth="1"/>
    <col min="14714" max="14714" width="3.88671875" style="462" customWidth="1"/>
    <col min="14715" max="14715" width="13" style="462" hidden="1" customWidth="1"/>
    <col min="14716" max="14717" width="13" style="462" customWidth="1"/>
    <col min="14718" max="14718" width="13.109375" style="462" customWidth="1"/>
    <col min="14719" max="14719" width="5.6640625" style="462" customWidth="1"/>
    <col min="14720" max="14720" width="13.109375" style="462" customWidth="1"/>
    <col min="14721" max="14721" width="3.6640625" style="462" customWidth="1"/>
    <col min="14722" max="14722" width="2.6640625" style="462" customWidth="1"/>
    <col min="14723" max="14725" width="13" style="462" hidden="1" customWidth="1"/>
    <col min="14726" max="14726" width="2.6640625" style="462" customWidth="1"/>
    <col min="14727" max="14727" width="13" style="462" hidden="1" customWidth="1"/>
    <col min="14728" max="14728" width="2.6640625" style="462" customWidth="1"/>
    <col min="14729" max="14729" width="13" style="462" hidden="1" customWidth="1"/>
    <col min="14730" max="14730" width="3.88671875" style="462" customWidth="1"/>
    <col min="14731" max="14731" width="30" style="462" customWidth="1"/>
    <col min="14732" max="14732" width="20.33203125" style="462" customWidth="1"/>
    <col min="14733" max="14733" width="8" style="462" customWidth="1"/>
    <col min="14734" max="14734" width="17" style="462" customWidth="1"/>
    <col min="14735" max="14735" width="37.33203125" style="462" customWidth="1"/>
    <col min="14736" max="14736" width="5.109375" style="462" customWidth="1"/>
    <col min="14737" max="14737" width="27.33203125" style="462" customWidth="1"/>
    <col min="14738" max="14738" width="14.109375" style="462" customWidth="1"/>
    <col min="14739" max="14740" width="8.109375" style="462" customWidth="1"/>
    <col min="14741" max="14741" width="9.88671875" style="462" customWidth="1"/>
    <col min="14742" max="14742" width="1.88671875" style="462" customWidth="1"/>
    <col min="14743" max="14948" width="10.88671875" style="462" customWidth="1"/>
    <col min="14949" max="14949" width="10.33203125" style="462" customWidth="1"/>
    <col min="14950" max="14950" width="2.33203125" style="462" customWidth="1"/>
    <col min="14951" max="14952" width="5.6640625" style="462" customWidth="1"/>
    <col min="14953" max="14953" width="5.109375" style="462" customWidth="1"/>
    <col min="14954" max="14954" width="5.6640625" style="462" customWidth="1"/>
    <col min="14955" max="14955" width="12" style="462" customWidth="1"/>
    <col min="14956" max="14957" width="7.88671875" style="462" customWidth="1"/>
    <col min="14958" max="14958" width="2.109375" style="462" customWidth="1"/>
    <col min="14959" max="14959" width="7.88671875" style="462" customWidth="1"/>
    <col min="14960" max="14960" width="6.33203125" style="462" customWidth="1"/>
    <col min="14961" max="14963" width="3.109375" style="462" customWidth="1"/>
    <col min="14964" max="14964" width="3" style="462" customWidth="1"/>
    <col min="14965" max="14965" width="2.33203125" style="462" customWidth="1"/>
    <col min="14966" max="14966" width="2.6640625" style="462" customWidth="1"/>
    <col min="14967" max="14969" width="13" style="462" hidden="1" customWidth="1"/>
    <col min="14970" max="14970" width="3.88671875" style="462" customWidth="1"/>
    <col min="14971" max="14971" width="13" style="462" hidden="1" customWidth="1"/>
    <col min="14972" max="14973" width="13" style="462" customWidth="1"/>
    <col min="14974" max="14974" width="13.109375" style="462" customWidth="1"/>
    <col min="14975" max="14975" width="5.6640625" style="462" customWidth="1"/>
    <col min="14976" max="14976" width="13.109375" style="462" customWidth="1"/>
    <col min="14977" max="14977" width="3.6640625" style="462" customWidth="1"/>
    <col min="14978" max="14978" width="2.6640625" style="462" customWidth="1"/>
    <col min="14979" max="14981" width="13" style="462" hidden="1" customWidth="1"/>
    <col min="14982" max="14982" width="2.6640625" style="462" customWidth="1"/>
    <col min="14983" max="14983" width="13" style="462" hidden="1" customWidth="1"/>
    <col min="14984" max="14984" width="2.6640625" style="462" customWidth="1"/>
    <col min="14985" max="14985" width="13" style="462" hidden="1" customWidth="1"/>
    <col min="14986" max="14986" width="3.88671875" style="462" customWidth="1"/>
    <col min="14987" max="14987" width="30" style="462" customWidth="1"/>
    <col min="14988" max="14988" width="20.33203125" style="462" customWidth="1"/>
    <col min="14989" max="14989" width="8" style="462" customWidth="1"/>
    <col min="14990" max="14990" width="17" style="462" customWidth="1"/>
    <col min="14991" max="14991" width="37.33203125" style="462" customWidth="1"/>
    <col min="14992" max="14992" width="5.109375" style="462" customWidth="1"/>
    <col min="14993" max="14993" width="27.33203125" style="462" customWidth="1"/>
    <col min="14994" max="14994" width="14.109375" style="462" customWidth="1"/>
    <col min="14995" max="14996" width="8.109375" style="462" customWidth="1"/>
    <col min="14997" max="14997" width="9.88671875" style="462" customWidth="1"/>
    <col min="14998" max="14998" width="1.88671875" style="462" customWidth="1"/>
    <col min="14999" max="15204" width="10.88671875" style="462" customWidth="1"/>
    <col min="15205" max="15205" width="10.33203125" style="462" customWidth="1"/>
    <col min="15206" max="15206" width="2.33203125" style="462" customWidth="1"/>
    <col min="15207" max="15208" width="5.6640625" style="462" customWidth="1"/>
    <col min="15209" max="15209" width="5.109375" style="462" customWidth="1"/>
    <col min="15210" max="15210" width="5.6640625" style="462" customWidth="1"/>
    <col min="15211" max="15211" width="12" style="462" customWidth="1"/>
    <col min="15212" max="15213" width="7.88671875" style="462" customWidth="1"/>
    <col min="15214" max="15214" width="2.109375" style="462" customWidth="1"/>
    <col min="15215" max="15215" width="7.88671875" style="462" customWidth="1"/>
    <col min="15216" max="15216" width="6.33203125" style="462" customWidth="1"/>
    <col min="15217" max="15219" width="3.109375" style="462" customWidth="1"/>
    <col min="15220" max="15220" width="3" style="462" customWidth="1"/>
    <col min="15221" max="15221" width="2.33203125" style="462" customWidth="1"/>
    <col min="15222" max="15222" width="2.6640625" style="462" customWidth="1"/>
    <col min="15223" max="15225" width="13" style="462" hidden="1" customWidth="1"/>
    <col min="15226" max="15226" width="3.88671875" style="462" customWidth="1"/>
    <col min="15227" max="15227" width="13" style="462" hidden="1" customWidth="1"/>
    <col min="15228" max="15229" width="13" style="462" customWidth="1"/>
    <col min="15230" max="15230" width="13.109375" style="462" customWidth="1"/>
    <col min="15231" max="15231" width="5.6640625" style="462" customWidth="1"/>
    <col min="15232" max="15232" width="13.109375" style="462" customWidth="1"/>
    <col min="15233" max="15233" width="3.6640625" style="462" customWidth="1"/>
    <col min="15234" max="15234" width="2.6640625" style="462" customWidth="1"/>
    <col min="15235" max="15237" width="13" style="462" hidden="1" customWidth="1"/>
    <col min="15238" max="15238" width="2.6640625" style="462" customWidth="1"/>
    <col min="15239" max="15239" width="13" style="462" hidden="1" customWidth="1"/>
    <col min="15240" max="15240" width="2.6640625" style="462" customWidth="1"/>
    <col min="15241" max="15241" width="13" style="462" hidden="1" customWidth="1"/>
    <col min="15242" max="15242" width="3.88671875" style="462" customWidth="1"/>
    <col min="15243" max="15243" width="30" style="462" customWidth="1"/>
    <col min="15244" max="15244" width="20.33203125" style="462" customWidth="1"/>
    <col min="15245" max="15245" width="8" style="462" customWidth="1"/>
    <col min="15246" max="15246" width="17" style="462" customWidth="1"/>
    <col min="15247" max="15247" width="37.33203125" style="462" customWidth="1"/>
    <col min="15248" max="15248" width="5.109375" style="462" customWidth="1"/>
    <col min="15249" max="15249" width="27.33203125" style="462" customWidth="1"/>
    <col min="15250" max="15250" width="14.109375" style="462" customWidth="1"/>
    <col min="15251" max="15252" width="8.109375" style="462" customWidth="1"/>
    <col min="15253" max="15253" width="9.88671875" style="462" customWidth="1"/>
    <col min="15254" max="15254" width="1.88671875" style="462" customWidth="1"/>
    <col min="15255" max="15460" width="10.88671875" style="462" customWidth="1"/>
    <col min="15461" max="15461" width="10.33203125" style="462" customWidth="1"/>
    <col min="15462" max="15462" width="2.33203125" style="462" customWidth="1"/>
    <col min="15463" max="15464" width="5.6640625" style="462" customWidth="1"/>
    <col min="15465" max="15465" width="5.109375" style="462" customWidth="1"/>
    <col min="15466" max="15466" width="5.6640625" style="462" customWidth="1"/>
    <col min="15467" max="15467" width="12" style="462" customWidth="1"/>
    <col min="15468" max="15469" width="7.88671875" style="462" customWidth="1"/>
    <col min="15470" max="15470" width="2.109375" style="462" customWidth="1"/>
    <col min="15471" max="15471" width="7.88671875" style="462" customWidth="1"/>
    <col min="15472" max="15472" width="6.33203125" style="462" customWidth="1"/>
    <col min="15473" max="15475" width="3.109375" style="462" customWidth="1"/>
    <col min="15476" max="15476" width="3" style="462" customWidth="1"/>
    <col min="15477" max="15477" width="2.33203125" style="462" customWidth="1"/>
    <col min="15478" max="15478" width="2.6640625" style="462" customWidth="1"/>
    <col min="15479" max="15481" width="13" style="462" hidden="1" customWidth="1"/>
    <col min="15482" max="15482" width="3.88671875" style="462" customWidth="1"/>
    <col min="15483" max="15483" width="13" style="462" hidden="1" customWidth="1"/>
    <col min="15484" max="15485" width="13" style="462" customWidth="1"/>
    <col min="15486" max="15486" width="13.109375" style="462" customWidth="1"/>
    <col min="15487" max="15487" width="5.6640625" style="462" customWidth="1"/>
    <col min="15488" max="15488" width="13.109375" style="462" customWidth="1"/>
    <col min="15489" max="15489" width="3.6640625" style="462" customWidth="1"/>
    <col min="15490" max="15490" width="2.6640625" style="462" customWidth="1"/>
    <col min="15491" max="15493" width="13" style="462" hidden="1" customWidth="1"/>
    <col min="15494" max="15494" width="2.6640625" style="462" customWidth="1"/>
    <col min="15495" max="15495" width="13" style="462" hidden="1" customWidth="1"/>
    <col min="15496" max="15496" width="2.6640625" style="462" customWidth="1"/>
    <col min="15497" max="15497" width="13" style="462" hidden="1" customWidth="1"/>
    <col min="15498" max="15498" width="3.88671875" style="462" customWidth="1"/>
    <col min="15499" max="15499" width="30" style="462" customWidth="1"/>
    <col min="15500" max="15500" width="20.33203125" style="462" customWidth="1"/>
    <col min="15501" max="15501" width="8" style="462" customWidth="1"/>
    <col min="15502" max="15502" width="17" style="462" customWidth="1"/>
    <col min="15503" max="15503" width="37.33203125" style="462" customWidth="1"/>
    <col min="15504" max="15504" width="5.109375" style="462" customWidth="1"/>
    <col min="15505" max="15505" width="27.33203125" style="462" customWidth="1"/>
    <col min="15506" max="15506" width="14.109375" style="462" customWidth="1"/>
    <col min="15507" max="15508" width="8.109375" style="462" customWidth="1"/>
    <col min="15509" max="15509" width="9.88671875" style="462" customWidth="1"/>
    <col min="15510" max="15510" width="1.88671875" style="462" customWidth="1"/>
    <col min="15511" max="15716" width="10.88671875" style="462" customWidth="1"/>
    <col min="15717" max="15717" width="10.33203125" style="462" customWidth="1"/>
    <col min="15718" max="15718" width="2.33203125" style="462" customWidth="1"/>
    <col min="15719" max="15720" width="5.6640625" style="462" customWidth="1"/>
    <col min="15721" max="15721" width="5.109375" style="462" customWidth="1"/>
    <col min="15722" max="15722" width="5.6640625" style="462" customWidth="1"/>
    <col min="15723" max="15723" width="12" style="462" customWidth="1"/>
    <col min="15724" max="15725" width="7.88671875" style="462" customWidth="1"/>
    <col min="15726" max="15726" width="2.109375" style="462" customWidth="1"/>
    <col min="15727" max="15727" width="7.88671875" style="462" customWidth="1"/>
    <col min="15728" max="15728" width="6.33203125" style="462" customWidth="1"/>
    <col min="15729" max="15731" width="3.109375" style="462" customWidth="1"/>
    <col min="15732" max="15732" width="3" style="462" customWidth="1"/>
    <col min="15733" max="15733" width="2.33203125" style="462" customWidth="1"/>
    <col min="15734" max="15734" width="2.6640625" style="462" customWidth="1"/>
    <col min="15735" max="15737" width="13" style="462" hidden="1" customWidth="1"/>
    <col min="15738" max="15738" width="3.88671875" style="462" customWidth="1"/>
    <col min="15739" max="15739" width="13" style="462" hidden="1" customWidth="1"/>
    <col min="15740" max="15741" width="13" style="462" customWidth="1"/>
    <col min="15742" max="15742" width="13.109375" style="462" customWidth="1"/>
    <col min="15743" max="15743" width="5.6640625" style="462" customWidth="1"/>
    <col min="15744" max="15744" width="13.109375" style="462" customWidth="1"/>
    <col min="15745" max="15745" width="3.6640625" style="462" customWidth="1"/>
    <col min="15746" max="15746" width="2.6640625" style="462" customWidth="1"/>
    <col min="15747" max="15749" width="13" style="462" hidden="1" customWidth="1"/>
    <col min="15750" max="15750" width="2.6640625" style="462" customWidth="1"/>
    <col min="15751" max="15751" width="13" style="462" hidden="1" customWidth="1"/>
    <col min="15752" max="15752" width="2.6640625" style="462" customWidth="1"/>
    <col min="15753" max="15753" width="13" style="462" hidden="1" customWidth="1"/>
    <col min="15754" max="15754" width="3.88671875" style="462" customWidth="1"/>
    <col min="15755" max="15755" width="30" style="462" customWidth="1"/>
    <col min="15756" max="15756" width="20.33203125" style="462" customWidth="1"/>
    <col min="15757" max="15757" width="8" style="462" customWidth="1"/>
    <col min="15758" max="15758" width="17" style="462" customWidth="1"/>
    <col min="15759" max="15759" width="37.33203125" style="462" customWidth="1"/>
    <col min="15760" max="15760" width="5.109375" style="462" customWidth="1"/>
    <col min="15761" max="15761" width="27.33203125" style="462" customWidth="1"/>
    <col min="15762" max="15762" width="14.109375" style="462" customWidth="1"/>
    <col min="15763" max="15764" width="8.109375" style="462" customWidth="1"/>
    <col min="15765" max="15765" width="9.88671875" style="462" customWidth="1"/>
    <col min="15766" max="15766" width="1.88671875" style="462" customWidth="1"/>
    <col min="15767" max="15972" width="10.88671875" style="462" customWidth="1"/>
    <col min="15973" max="15973" width="10.33203125" style="462" customWidth="1"/>
    <col min="15974" max="15974" width="2.33203125" style="462" customWidth="1"/>
    <col min="15975" max="15976" width="5.6640625" style="462" customWidth="1"/>
    <col min="15977" max="15977" width="5.109375" style="462" customWidth="1"/>
    <col min="15978" max="15978" width="5.6640625" style="462" customWidth="1"/>
    <col min="15979" max="15979" width="12" style="462" customWidth="1"/>
    <col min="15980" max="15981" width="7.88671875" style="462" customWidth="1"/>
    <col min="15982" max="15982" width="2.109375" style="462" customWidth="1"/>
    <col min="15983" max="15983" width="7.88671875" style="462" customWidth="1"/>
    <col min="15984" max="15984" width="6.33203125" style="462" customWidth="1"/>
    <col min="15985" max="15987" width="3.109375" style="462" customWidth="1"/>
    <col min="15988" max="15988" width="3" style="462" customWidth="1"/>
    <col min="15989" max="15989" width="2.33203125" style="462" customWidth="1"/>
    <col min="15990" max="15990" width="2.6640625" style="462" customWidth="1"/>
    <col min="15991" max="15993" width="13" style="462" hidden="1" customWidth="1"/>
    <col min="15994" max="15994" width="3.88671875" style="462" customWidth="1"/>
    <col min="15995" max="15995" width="13" style="462" hidden="1" customWidth="1"/>
    <col min="15996" max="15997" width="13" style="462" customWidth="1"/>
    <col min="15998" max="15998" width="13.109375" style="462" customWidth="1"/>
    <col min="15999" max="15999" width="5.6640625" style="462" customWidth="1"/>
    <col min="16000" max="16000" width="13.109375" style="462" customWidth="1"/>
    <col min="16001" max="16001" width="3.6640625" style="462" customWidth="1"/>
    <col min="16002" max="16002" width="2.6640625" style="462" customWidth="1"/>
    <col min="16003" max="16005" width="13" style="462" hidden="1" customWidth="1"/>
    <col min="16006" max="16006" width="2.6640625" style="462" customWidth="1"/>
    <col min="16007" max="16007" width="13" style="462" hidden="1" customWidth="1"/>
    <col min="16008" max="16008" width="2.6640625" style="462" customWidth="1"/>
    <col min="16009" max="16009" width="13" style="462" hidden="1" customWidth="1"/>
    <col min="16010" max="16010" width="3.88671875" style="462" customWidth="1"/>
    <col min="16011" max="16011" width="30" style="462" customWidth="1"/>
    <col min="16012" max="16012" width="20.33203125" style="462" customWidth="1"/>
    <col min="16013" max="16013" width="8" style="462" customWidth="1"/>
    <col min="16014" max="16014" width="17" style="462" customWidth="1"/>
    <col min="16015" max="16015" width="37.33203125" style="462" customWidth="1"/>
    <col min="16016" max="16016" width="5.109375" style="462" customWidth="1"/>
    <col min="16017" max="16017" width="27.33203125" style="462" customWidth="1"/>
    <col min="16018" max="16018" width="14.109375" style="462" customWidth="1"/>
    <col min="16019" max="16020" width="8.109375" style="462" customWidth="1"/>
    <col min="16021" max="16021" width="9.88671875" style="462" customWidth="1"/>
    <col min="16022" max="16022" width="1.88671875" style="462" customWidth="1"/>
    <col min="16023" max="16228" width="10.88671875" style="462" customWidth="1"/>
    <col min="16229" max="16229" width="10.33203125" style="462" customWidth="1"/>
    <col min="16230" max="16230" width="2.33203125" style="462" customWidth="1"/>
    <col min="16231" max="16232" width="5.6640625" style="462" customWidth="1"/>
    <col min="16233" max="16233" width="5.109375" style="462" customWidth="1"/>
    <col min="16234" max="16234" width="5.6640625" style="462" customWidth="1"/>
    <col min="16235" max="16235" width="12" style="462" customWidth="1"/>
    <col min="16236" max="16237" width="7.88671875" style="462" customWidth="1"/>
    <col min="16238" max="16238" width="2.109375" style="462" customWidth="1"/>
    <col min="16239" max="16239" width="7.88671875" style="462" customWidth="1"/>
    <col min="16240" max="16240" width="6.33203125" style="462" customWidth="1"/>
    <col min="16241" max="16243" width="3.109375" style="462" customWidth="1"/>
    <col min="16244" max="16244" width="3" style="462" customWidth="1"/>
    <col min="16245" max="16245" width="2.33203125" style="462" customWidth="1"/>
    <col min="16246" max="16246" width="2.6640625" style="462" customWidth="1"/>
    <col min="16247" max="16249" width="13" style="462" hidden="1" customWidth="1"/>
    <col min="16250" max="16250" width="3.88671875" style="462" customWidth="1"/>
    <col min="16251" max="16251" width="13" style="462" hidden="1" customWidth="1"/>
    <col min="16252" max="16253" width="13" style="462" customWidth="1"/>
    <col min="16254" max="16254" width="13.109375" style="462" customWidth="1"/>
    <col min="16255" max="16255" width="5.6640625" style="462" customWidth="1"/>
    <col min="16256" max="16256" width="13.109375" style="462" customWidth="1"/>
    <col min="16257" max="16257" width="3.6640625" style="462" customWidth="1"/>
    <col min="16258" max="16258" width="2.6640625" style="462" customWidth="1"/>
    <col min="16259" max="16261" width="13" style="462" hidden="1" customWidth="1"/>
    <col min="16262" max="16262" width="2.6640625" style="462" customWidth="1"/>
    <col min="16263" max="16263" width="13" style="462" hidden="1" customWidth="1"/>
    <col min="16264" max="16264" width="2.6640625" style="462" customWidth="1"/>
    <col min="16265" max="16265" width="13" style="462" hidden="1" customWidth="1"/>
    <col min="16266" max="16266" width="3.88671875" style="462" customWidth="1"/>
    <col min="16267" max="16267" width="30" style="462" customWidth="1"/>
    <col min="16268" max="16268" width="20.33203125" style="462" customWidth="1"/>
    <col min="16269" max="16269" width="8" style="462" customWidth="1"/>
    <col min="16270" max="16270" width="17" style="462" customWidth="1"/>
    <col min="16271" max="16271" width="37.33203125" style="462" customWidth="1"/>
    <col min="16272" max="16272" width="5.109375" style="462" customWidth="1"/>
    <col min="16273" max="16273" width="27.33203125" style="462" customWidth="1"/>
    <col min="16274" max="16274" width="14.109375" style="462" customWidth="1"/>
    <col min="16275" max="16276" width="8.109375" style="462" customWidth="1"/>
    <col min="16277" max="16277" width="9.88671875" style="462" customWidth="1"/>
    <col min="16278" max="16278" width="1.88671875" style="462" customWidth="1"/>
    <col min="16279" max="16383" width="10.88671875" style="462" customWidth="1"/>
    <col min="16384" max="16384" width="10" style="462" customWidth="1"/>
  </cols>
  <sheetData>
    <row r="1" spans="1:193 1680:1680" ht="10.5" customHeight="1">
      <c r="A1" s="551"/>
      <c r="B1" s="649" t="s">
        <v>0</v>
      </c>
      <c r="C1" s="650"/>
      <c r="D1" s="650"/>
      <c r="E1" s="650"/>
      <c r="F1" s="650"/>
      <c r="G1" s="650"/>
      <c r="H1" s="650"/>
      <c r="I1" s="651"/>
      <c r="J1" s="657"/>
      <c r="K1" s="616"/>
      <c r="L1" s="551"/>
      <c r="M1" s="55"/>
      <c r="N1" s="55"/>
      <c r="O1" s="551"/>
      <c r="P1" s="551"/>
      <c r="Q1" s="551"/>
      <c r="R1" s="551"/>
      <c r="S1" s="551"/>
      <c r="T1" s="551"/>
      <c r="U1" s="551"/>
      <c r="V1" s="551"/>
      <c r="W1" s="551"/>
      <c r="X1" s="551"/>
      <c r="Y1" s="551"/>
      <c r="Z1" s="551"/>
      <c r="AA1" s="551"/>
      <c r="AB1" s="551"/>
      <c r="AC1" s="551"/>
      <c r="AD1" s="551"/>
      <c r="AE1" s="551"/>
      <c r="AF1" s="551"/>
      <c r="AG1" s="551"/>
      <c r="AI1" s="551"/>
      <c r="AJ1" s="551"/>
      <c r="AK1" s="551"/>
      <c r="AL1" s="551"/>
      <c r="AM1" s="55"/>
      <c r="AN1" s="551"/>
      <c r="AO1" s="551"/>
      <c r="AP1" s="551"/>
      <c r="AQ1" s="55"/>
      <c r="AR1" s="551"/>
      <c r="AS1" s="551"/>
      <c r="AT1" s="551"/>
      <c r="AU1" s="55"/>
      <c r="AV1" s="551"/>
      <c r="AW1" s="551"/>
      <c r="AX1" s="551"/>
      <c r="AY1" s="55"/>
      <c r="AZ1" s="551"/>
      <c r="BA1" s="551"/>
      <c r="BB1" s="551"/>
      <c r="BC1" s="55"/>
      <c r="BD1" s="551"/>
      <c r="BE1" s="551"/>
      <c r="BF1" s="551"/>
      <c r="BG1" s="55"/>
      <c r="BH1" s="551"/>
      <c r="BI1" s="551"/>
      <c r="BJ1" s="551"/>
      <c r="BK1" s="55"/>
      <c r="BL1" s="551"/>
      <c r="BM1" s="551"/>
      <c r="BN1" s="551"/>
      <c r="BO1" s="55"/>
      <c r="BP1" s="551"/>
      <c r="BQ1" s="551"/>
      <c r="BR1" s="551"/>
      <c r="BS1" s="55"/>
      <c r="BT1" s="551"/>
      <c r="BU1" s="551"/>
      <c r="BV1" s="551"/>
      <c r="BW1" s="55"/>
      <c r="BX1" s="551"/>
      <c r="BY1" s="551"/>
      <c r="BZ1" s="551"/>
      <c r="CA1" s="55"/>
      <c r="CB1" s="551"/>
      <c r="CC1" s="551"/>
      <c r="CD1" s="551"/>
      <c r="CE1" s="55"/>
      <c r="CF1" s="551"/>
      <c r="CG1" s="551"/>
      <c r="CH1" s="551"/>
      <c r="CI1" s="551"/>
      <c r="CJ1" s="551"/>
      <c r="CK1" s="551"/>
      <c r="CL1" s="551"/>
      <c r="CM1" s="551"/>
      <c r="CN1" s="551"/>
      <c r="CO1" s="551"/>
      <c r="CP1" s="551"/>
      <c r="CQ1" s="551"/>
      <c r="CR1" s="551"/>
      <c r="CS1" s="551"/>
      <c r="CT1" s="551"/>
      <c r="CU1" s="551"/>
      <c r="CV1" s="551"/>
      <c r="CW1" s="551"/>
      <c r="CX1" s="551"/>
      <c r="CY1" s="551"/>
      <c r="CZ1" s="551"/>
      <c r="DA1" s="551"/>
      <c r="DB1" s="551"/>
      <c r="DC1" s="551"/>
      <c r="DD1" s="551"/>
      <c r="DE1" s="55"/>
      <c r="DF1" s="551"/>
      <c r="DG1" s="55"/>
      <c r="DH1" s="55"/>
      <c r="DI1" s="551"/>
      <c r="DJ1" s="551"/>
      <c r="DK1" s="551"/>
      <c r="DL1" s="551"/>
      <c r="DM1" s="55"/>
      <c r="DN1" s="551"/>
      <c r="DO1" s="55"/>
      <c r="DP1" s="551"/>
      <c r="DQ1" s="551"/>
      <c r="DR1" s="551"/>
      <c r="DS1" s="551"/>
      <c r="DT1" s="551"/>
      <c r="DU1" s="551"/>
      <c r="DV1" s="551"/>
      <c r="DW1" s="551"/>
      <c r="DX1" s="551"/>
      <c r="DY1" s="551"/>
      <c r="DZ1" s="551"/>
      <c r="EA1" s="551"/>
      <c r="EB1" s="551"/>
      <c r="EC1" s="551"/>
      <c r="ED1" s="551"/>
      <c r="EE1" s="551"/>
      <c r="EF1" s="551"/>
      <c r="EG1" s="551"/>
      <c r="EH1" s="551"/>
      <c r="EI1" s="551"/>
      <c r="EJ1" s="551"/>
      <c r="EK1" s="551"/>
      <c r="EL1" s="551"/>
      <c r="EM1" s="551"/>
      <c r="EN1" s="551"/>
      <c r="EO1" s="551"/>
      <c r="EP1" s="551"/>
      <c r="EQ1" s="551"/>
      <c r="ER1" s="551"/>
      <c r="ES1" s="551"/>
      <c r="ET1" s="551"/>
      <c r="EU1" s="551"/>
      <c r="EV1" s="551"/>
      <c r="EW1" s="551"/>
      <c r="EX1" s="551"/>
      <c r="EY1" s="551"/>
      <c r="EZ1" s="551"/>
      <c r="FA1" s="551"/>
      <c r="FB1" s="551"/>
      <c r="FC1" s="551"/>
      <c r="FD1" s="551"/>
      <c r="FE1" s="551"/>
      <c r="FF1" s="551"/>
      <c r="FG1" s="551"/>
      <c r="FH1" s="551"/>
      <c r="FI1" s="551"/>
      <c r="FJ1" s="551"/>
      <c r="FK1" s="551"/>
      <c r="FL1" s="551"/>
      <c r="FM1" s="551"/>
      <c r="FN1" s="551"/>
      <c r="FO1" s="551"/>
      <c r="FP1" s="551"/>
      <c r="FQ1" s="551"/>
      <c r="FR1" s="551"/>
      <c r="FS1" s="551"/>
      <c r="FT1" s="551"/>
      <c r="FU1" s="551"/>
      <c r="FV1" s="551"/>
      <c r="FW1" s="551"/>
      <c r="FX1" s="551"/>
      <c r="FY1" s="551"/>
      <c r="FZ1" s="551"/>
      <c r="GA1" s="551"/>
      <c r="GB1" s="551"/>
      <c r="GC1" s="551"/>
      <c r="GD1" s="551"/>
      <c r="GE1" s="551"/>
      <c r="GF1" s="551"/>
      <c r="GG1" s="551"/>
      <c r="GH1" s="551"/>
      <c r="GI1" s="551"/>
      <c r="GJ1" s="551"/>
      <c r="GK1" s="552" t="s">
        <v>1</v>
      </c>
      <c r="BLP1" s="553" t="s">
        <v>2</v>
      </c>
    </row>
    <row r="2" spans="1:193 1680:1680" ht="9.75" customHeight="1">
      <c r="A2" s="551"/>
      <c r="B2" s="645" t="s">
        <v>3</v>
      </c>
      <c r="C2" s="646"/>
      <c r="D2" s="646"/>
      <c r="E2" s="646"/>
      <c r="F2" s="646"/>
      <c r="G2" s="646"/>
      <c r="H2" s="646"/>
      <c r="I2" s="647"/>
      <c r="J2" s="749"/>
      <c r="K2" s="659"/>
      <c r="L2" s="551"/>
      <c r="M2" s="55"/>
      <c r="N2" s="55"/>
      <c r="O2" s="551"/>
      <c r="P2" s="551"/>
      <c r="Q2" s="551"/>
      <c r="R2" s="551"/>
      <c r="S2" s="551"/>
      <c r="T2" s="551"/>
      <c r="U2" s="551"/>
      <c r="V2" s="551"/>
      <c r="W2" s="551"/>
      <c r="X2" s="551"/>
      <c r="Y2" s="551"/>
      <c r="Z2" s="551"/>
      <c r="AA2" s="551"/>
      <c r="AB2" s="551"/>
      <c r="AC2" s="551"/>
      <c r="AD2" s="551"/>
      <c r="AE2" s="551"/>
      <c r="AF2" s="551"/>
      <c r="AG2" s="551"/>
      <c r="AI2" s="551"/>
      <c r="AJ2" s="551"/>
      <c r="AK2" s="551"/>
      <c r="AL2" s="551"/>
      <c r="AM2" s="55"/>
      <c r="AN2" s="551"/>
      <c r="AO2" s="551"/>
      <c r="AP2" s="551"/>
      <c r="AQ2" s="55"/>
      <c r="AR2" s="551"/>
      <c r="AS2" s="551"/>
      <c r="AT2" s="551"/>
      <c r="AU2" s="55"/>
      <c r="AV2" s="551"/>
      <c r="AW2" s="551"/>
      <c r="AX2" s="551"/>
      <c r="AY2" s="55"/>
      <c r="AZ2" s="551"/>
      <c r="BA2" s="551"/>
      <c r="BB2" s="551"/>
      <c r="BC2" s="55"/>
      <c r="BD2" s="551"/>
      <c r="BE2" s="551"/>
      <c r="BF2" s="551"/>
      <c r="BG2" s="55"/>
      <c r="BH2" s="551"/>
      <c r="BI2" s="551"/>
      <c r="BJ2" s="551"/>
      <c r="BK2" s="55"/>
      <c r="BL2" s="551"/>
      <c r="BM2" s="551"/>
      <c r="BN2" s="551"/>
      <c r="BO2" s="55"/>
      <c r="BP2" s="551"/>
      <c r="BQ2" s="551"/>
      <c r="BR2" s="551"/>
      <c r="BS2" s="55"/>
      <c r="BT2" s="551"/>
      <c r="BU2" s="551"/>
      <c r="BV2" s="551"/>
      <c r="BW2" s="55"/>
      <c r="BX2" s="551"/>
      <c r="BY2" s="551"/>
      <c r="BZ2" s="551"/>
      <c r="CA2" s="55"/>
      <c r="CB2" s="551"/>
      <c r="CC2" s="551"/>
      <c r="CD2" s="551"/>
      <c r="CE2" s="55"/>
      <c r="CF2" s="551"/>
      <c r="CG2" s="551"/>
      <c r="CH2" s="551"/>
      <c r="CI2" s="551"/>
      <c r="CJ2" s="551"/>
      <c r="CK2" s="551"/>
      <c r="CL2" s="551"/>
      <c r="CM2" s="551"/>
      <c r="CN2" s="551"/>
      <c r="CO2" s="551"/>
      <c r="CP2" s="551"/>
      <c r="CQ2" s="551"/>
      <c r="CR2" s="551"/>
      <c r="CS2" s="551"/>
      <c r="CT2" s="551"/>
      <c r="CU2" s="551"/>
      <c r="CV2" s="551"/>
      <c r="CW2" s="551"/>
      <c r="CX2" s="551"/>
      <c r="CY2" s="551"/>
      <c r="CZ2" s="551"/>
      <c r="DA2" s="551"/>
      <c r="DB2" s="551"/>
      <c r="DC2" s="551"/>
      <c r="DD2" s="551"/>
      <c r="DE2" s="55"/>
      <c r="DF2" s="551"/>
      <c r="DG2" s="55"/>
      <c r="DH2" s="55"/>
      <c r="DI2" s="551"/>
      <c r="DJ2" s="551"/>
      <c r="DK2" s="551"/>
      <c r="DL2" s="551"/>
      <c r="DM2" s="55"/>
      <c r="DN2" s="551"/>
      <c r="DO2" s="55"/>
      <c r="DP2" s="551"/>
      <c r="DQ2" s="551"/>
      <c r="DR2" s="551"/>
      <c r="DS2" s="551"/>
      <c r="DT2" s="551"/>
      <c r="DU2" s="551"/>
      <c r="DV2" s="551"/>
      <c r="DW2" s="551"/>
      <c r="DX2" s="551"/>
      <c r="DY2" s="551"/>
      <c r="DZ2" s="551"/>
      <c r="EA2" s="551"/>
      <c r="EB2" s="551"/>
      <c r="EC2" s="551"/>
      <c r="ED2" s="551"/>
      <c r="EE2" s="551"/>
      <c r="EF2" s="551"/>
      <c r="EG2" s="551"/>
      <c r="EH2" s="551"/>
      <c r="EI2" s="551"/>
      <c r="EJ2" s="551"/>
      <c r="EK2" s="551"/>
      <c r="EL2" s="551"/>
      <c r="EM2" s="551"/>
      <c r="EN2" s="551"/>
      <c r="EO2" s="551"/>
      <c r="EP2" s="551"/>
      <c r="EQ2" s="551"/>
      <c r="ER2" s="551"/>
      <c r="ES2" s="551"/>
      <c r="ET2" s="551"/>
      <c r="EU2" s="551"/>
      <c r="EV2" s="551"/>
      <c r="EW2" s="551"/>
      <c r="EX2" s="551"/>
      <c r="EY2" s="551"/>
      <c r="EZ2" s="551"/>
      <c r="FA2" s="551"/>
      <c r="FB2" s="551"/>
      <c r="FC2" s="551"/>
      <c r="FD2" s="551"/>
      <c r="FE2" s="551"/>
      <c r="FF2" s="551"/>
      <c r="FG2" s="551"/>
      <c r="FH2" s="551"/>
      <c r="FI2" s="551"/>
      <c r="FJ2" s="551"/>
      <c r="FK2" s="551"/>
      <c r="FL2" s="551"/>
      <c r="FM2" s="551"/>
      <c r="FN2" s="551"/>
      <c r="FO2" s="551"/>
      <c r="FP2" s="551"/>
      <c r="FQ2" s="551"/>
      <c r="FR2" s="551"/>
      <c r="FS2" s="551"/>
      <c r="FT2" s="551"/>
      <c r="FU2" s="551"/>
      <c r="FV2" s="551"/>
      <c r="FW2" s="551"/>
      <c r="FX2" s="551"/>
      <c r="FY2" s="551"/>
      <c r="FZ2" s="551"/>
      <c r="GA2" s="551"/>
      <c r="GB2" s="551"/>
      <c r="GC2" s="551"/>
      <c r="GD2" s="551"/>
      <c r="GE2" s="551"/>
      <c r="GF2" s="551"/>
      <c r="GG2" s="551"/>
      <c r="GH2" s="551"/>
      <c r="GI2" s="551"/>
      <c r="GJ2" s="551"/>
      <c r="GK2" s="551"/>
    </row>
    <row r="3" spans="1:193 1680:1680" ht="10.5" customHeight="1">
      <c r="A3" s="551"/>
      <c r="B3" s="40" t="s">
        <v>80</v>
      </c>
      <c r="C3" s="654" t="s">
        <v>81</v>
      </c>
      <c r="D3" s="646"/>
      <c r="E3" s="646"/>
      <c r="F3" s="646"/>
      <c r="G3" s="646"/>
      <c r="H3" s="647"/>
      <c r="I3" s="41" t="s">
        <v>82</v>
      </c>
      <c r="J3" s="749"/>
      <c r="K3" s="659"/>
      <c r="L3" s="551"/>
      <c r="M3" s="55"/>
      <c r="N3" s="55"/>
      <c r="O3" s="551"/>
      <c r="P3" s="551"/>
      <c r="Q3" s="551"/>
      <c r="R3" s="551"/>
      <c r="S3" s="551"/>
      <c r="T3" s="551"/>
      <c r="U3" s="551"/>
      <c r="V3" s="551"/>
      <c r="W3" s="551"/>
      <c r="X3" s="551"/>
      <c r="Y3" s="551"/>
      <c r="Z3" s="551"/>
      <c r="AA3" s="551"/>
      <c r="AB3" s="551"/>
      <c r="AC3" s="551"/>
      <c r="AD3" s="551"/>
      <c r="AE3" s="551"/>
      <c r="AF3" s="551"/>
      <c r="AG3" s="551"/>
      <c r="AI3" s="551"/>
      <c r="AJ3" s="551"/>
      <c r="AK3" s="551"/>
      <c r="AL3" s="551"/>
      <c r="AM3" s="55"/>
      <c r="AN3" s="551"/>
      <c r="AO3" s="551"/>
      <c r="AP3" s="551"/>
      <c r="AQ3" s="55"/>
      <c r="AR3" s="551"/>
      <c r="AS3" s="551"/>
      <c r="AT3" s="551"/>
      <c r="AU3" s="55"/>
      <c r="AV3" s="551"/>
      <c r="AW3" s="551"/>
      <c r="AX3" s="551"/>
      <c r="AY3" s="55"/>
      <c r="AZ3" s="551"/>
      <c r="BA3" s="551"/>
      <c r="BB3" s="551"/>
      <c r="BC3" s="55"/>
      <c r="BD3" s="551"/>
      <c r="BE3" s="551"/>
      <c r="BF3" s="551"/>
      <c r="BG3" s="55"/>
      <c r="BH3" s="551"/>
      <c r="BI3" s="551"/>
      <c r="BJ3" s="551"/>
      <c r="BK3" s="55"/>
      <c r="BL3" s="551"/>
      <c r="BM3" s="551"/>
      <c r="BN3" s="551"/>
      <c r="BO3" s="55"/>
      <c r="BP3" s="551"/>
      <c r="BQ3" s="551"/>
      <c r="BR3" s="551"/>
      <c r="BS3" s="55"/>
      <c r="BT3" s="551"/>
      <c r="BU3" s="551"/>
      <c r="BV3" s="551"/>
      <c r="BW3" s="55"/>
      <c r="BX3" s="551"/>
      <c r="BY3" s="551"/>
      <c r="BZ3" s="551"/>
      <c r="CA3" s="55"/>
      <c r="CB3" s="551"/>
      <c r="CC3" s="551"/>
      <c r="CD3" s="551"/>
      <c r="CE3" s="55"/>
      <c r="CF3" s="551"/>
      <c r="CG3" s="551"/>
      <c r="CH3" s="551"/>
      <c r="CI3" s="551"/>
      <c r="CJ3" s="551"/>
      <c r="CK3" s="551"/>
      <c r="CL3" s="551"/>
      <c r="CM3" s="551"/>
      <c r="CN3" s="551"/>
      <c r="CO3" s="551"/>
      <c r="CP3" s="551"/>
      <c r="CQ3" s="551"/>
      <c r="CR3" s="551"/>
      <c r="CS3" s="551"/>
      <c r="CT3" s="551"/>
      <c r="CU3" s="551"/>
      <c r="CV3" s="551"/>
      <c r="CW3" s="551"/>
      <c r="CX3" s="551"/>
      <c r="CY3" s="551"/>
      <c r="CZ3" s="551"/>
      <c r="DA3" s="551"/>
      <c r="DB3" s="551"/>
      <c r="DC3" s="551"/>
      <c r="DD3" s="551"/>
      <c r="DE3" s="55"/>
      <c r="DF3" s="551"/>
      <c r="DG3" s="55"/>
      <c r="DH3" s="55"/>
      <c r="DI3" s="551"/>
      <c r="DJ3" s="551"/>
      <c r="DK3" s="551"/>
      <c r="DL3" s="551"/>
      <c r="DM3" s="55"/>
      <c r="DN3" s="551"/>
      <c r="DO3" s="55"/>
      <c r="DP3" s="551"/>
      <c r="DQ3" s="551"/>
      <c r="DR3" s="551"/>
      <c r="DS3" s="551"/>
      <c r="DT3" s="551"/>
      <c r="DU3" s="551"/>
      <c r="DV3" s="551"/>
      <c r="DW3" s="551"/>
      <c r="DX3" s="551"/>
      <c r="DY3" s="551"/>
      <c r="DZ3" s="551"/>
      <c r="EA3" s="551"/>
      <c r="EB3" s="551"/>
      <c r="EC3" s="551"/>
      <c r="ED3" s="551"/>
      <c r="EE3" s="551"/>
      <c r="EF3" s="551"/>
      <c r="EG3" s="551"/>
      <c r="EH3" s="551"/>
      <c r="EI3" s="551"/>
      <c r="EJ3" s="551"/>
      <c r="EK3" s="551"/>
      <c r="EL3" s="551"/>
      <c r="EM3" s="551"/>
      <c r="EN3" s="551"/>
      <c r="EO3" s="551"/>
      <c r="EP3" s="551"/>
      <c r="EQ3" s="551"/>
      <c r="ER3" s="551"/>
      <c r="ES3" s="551"/>
      <c r="ET3" s="551"/>
      <c r="EU3" s="551"/>
      <c r="EV3" s="551"/>
      <c r="EW3" s="551"/>
      <c r="EX3" s="551"/>
      <c r="EY3" s="551"/>
      <c r="EZ3" s="551"/>
      <c r="FA3" s="551"/>
      <c r="FB3" s="551"/>
      <c r="FC3" s="551"/>
      <c r="FD3" s="551"/>
      <c r="FE3" s="551"/>
      <c r="FF3" s="551"/>
      <c r="FG3" s="551"/>
      <c r="FH3" s="551"/>
      <c r="FI3" s="551"/>
      <c r="FJ3" s="551"/>
      <c r="FK3" s="551"/>
      <c r="FL3" s="551"/>
      <c r="FM3" s="551"/>
      <c r="FN3" s="551"/>
      <c r="FO3" s="551"/>
      <c r="FP3" s="551"/>
      <c r="FQ3" s="551"/>
      <c r="FR3" s="551"/>
      <c r="FS3" s="551"/>
      <c r="FT3" s="551"/>
      <c r="FU3" s="551"/>
      <c r="FV3" s="551"/>
      <c r="FW3" s="551"/>
      <c r="FX3" s="551"/>
      <c r="FY3" s="551"/>
      <c r="FZ3" s="551"/>
      <c r="GA3" s="551"/>
      <c r="GB3" s="551"/>
      <c r="GC3" s="551"/>
      <c r="GD3" s="551"/>
      <c r="GE3" s="551"/>
      <c r="GF3" s="551"/>
      <c r="GG3" s="551"/>
      <c r="GH3" s="551"/>
      <c r="GI3" s="551"/>
      <c r="GJ3" s="551"/>
      <c r="GK3" s="551"/>
    </row>
    <row r="4" spans="1:193 1680:1680" ht="9.75" customHeight="1">
      <c r="A4" s="551"/>
      <c r="B4" s="42" t="s">
        <v>83</v>
      </c>
      <c r="C4" s="662" t="s">
        <v>36</v>
      </c>
      <c r="D4" s="663"/>
      <c r="E4" s="663"/>
      <c r="F4" s="663"/>
      <c r="G4" s="663"/>
      <c r="H4" s="664"/>
      <c r="I4" s="43" t="s">
        <v>84</v>
      </c>
      <c r="J4" s="749"/>
      <c r="K4" s="659"/>
      <c r="L4" s="551"/>
      <c r="M4" s="55"/>
      <c r="N4" s="55"/>
      <c r="O4" s="551"/>
      <c r="P4" s="551"/>
      <c r="Q4" s="551"/>
      <c r="R4" s="551"/>
      <c r="S4" s="551"/>
      <c r="T4" s="551"/>
      <c r="U4" s="551"/>
      <c r="V4" s="551"/>
      <c r="W4" s="551"/>
      <c r="X4" s="551"/>
      <c r="Y4" s="551"/>
      <c r="Z4" s="551"/>
      <c r="AA4" s="551"/>
      <c r="AB4" s="551"/>
      <c r="AC4" s="551"/>
      <c r="AD4" s="551"/>
      <c r="AE4" s="551"/>
      <c r="AF4" s="551"/>
      <c r="AG4" s="551"/>
      <c r="AI4" s="551"/>
      <c r="AJ4" s="551"/>
      <c r="AK4" s="551"/>
      <c r="AL4" s="551"/>
      <c r="AM4" s="55"/>
      <c r="AN4" s="551"/>
      <c r="AO4" s="551"/>
      <c r="AP4" s="551"/>
      <c r="AQ4" s="55"/>
      <c r="AR4" s="551"/>
      <c r="AS4" s="551"/>
      <c r="AT4" s="551"/>
      <c r="AU4" s="55"/>
      <c r="AV4" s="551"/>
      <c r="AW4" s="551"/>
      <c r="AX4" s="551"/>
      <c r="AY4" s="55"/>
      <c r="AZ4" s="551"/>
      <c r="BA4" s="551"/>
      <c r="BB4" s="551"/>
      <c r="BC4" s="55"/>
      <c r="BD4" s="551"/>
      <c r="BE4" s="551"/>
      <c r="BF4" s="551"/>
      <c r="BG4" s="55"/>
      <c r="BH4" s="551"/>
      <c r="BI4" s="551"/>
      <c r="BJ4" s="551"/>
      <c r="BK4" s="55"/>
      <c r="BL4" s="551"/>
      <c r="BM4" s="551"/>
      <c r="BN4" s="551"/>
      <c r="BO4" s="55"/>
      <c r="BP4" s="551"/>
      <c r="BQ4" s="551"/>
      <c r="BR4" s="551"/>
      <c r="BS4" s="55"/>
      <c r="BT4" s="551"/>
      <c r="BU4" s="551"/>
      <c r="BV4" s="551"/>
      <c r="BW4" s="55"/>
      <c r="BX4" s="551"/>
      <c r="BY4" s="551"/>
      <c r="BZ4" s="551"/>
      <c r="CA4" s="55"/>
      <c r="CB4" s="551"/>
      <c r="CC4" s="551"/>
      <c r="CD4" s="551"/>
      <c r="CE4" s="55"/>
      <c r="CF4" s="551"/>
      <c r="CG4" s="551"/>
      <c r="CH4" s="551"/>
      <c r="CI4" s="551"/>
      <c r="CJ4" s="551"/>
      <c r="CK4" s="551"/>
      <c r="CL4" s="551"/>
      <c r="CM4" s="551"/>
      <c r="CN4" s="551"/>
      <c r="CO4" s="551"/>
      <c r="CP4" s="551"/>
      <c r="CQ4" s="551"/>
      <c r="CR4" s="551"/>
      <c r="CS4" s="551"/>
      <c r="CT4" s="551"/>
      <c r="CU4" s="551"/>
      <c r="CV4" s="551"/>
      <c r="CW4" s="551"/>
      <c r="CX4" s="551"/>
      <c r="CY4" s="551"/>
      <c r="CZ4" s="551"/>
      <c r="DA4" s="551"/>
      <c r="DB4" s="551"/>
      <c r="DC4" s="551"/>
      <c r="DD4" s="551"/>
      <c r="DE4" s="55"/>
      <c r="DF4" s="551"/>
      <c r="DG4" s="55"/>
      <c r="DH4" s="55"/>
      <c r="DI4" s="551"/>
      <c r="DJ4" s="554"/>
      <c r="DK4" s="551"/>
      <c r="DL4" s="551"/>
      <c r="DM4" s="55"/>
      <c r="DN4" s="551"/>
      <c r="DO4" s="55"/>
      <c r="DP4" s="551"/>
      <c r="DQ4" s="551"/>
      <c r="DR4" s="551"/>
      <c r="DS4" s="551"/>
      <c r="DT4" s="551"/>
      <c r="DU4" s="551"/>
      <c r="DV4" s="551"/>
      <c r="DW4" s="551"/>
      <c r="DX4" s="551"/>
      <c r="DY4" s="551"/>
      <c r="DZ4" s="551"/>
      <c r="EA4" s="551"/>
      <c r="EB4" s="551"/>
      <c r="EC4" s="551"/>
      <c r="ED4" s="551"/>
      <c r="EE4" s="551"/>
      <c r="EF4" s="551"/>
      <c r="EG4" s="551"/>
      <c r="EH4" s="551"/>
      <c r="EI4" s="551"/>
      <c r="EJ4" s="551"/>
      <c r="EK4" s="551"/>
      <c r="EL4" s="551"/>
      <c r="EM4" s="551"/>
      <c r="EN4" s="551"/>
      <c r="EO4" s="551"/>
      <c r="EP4" s="551"/>
      <c r="EQ4" s="551"/>
      <c r="ER4" s="551"/>
      <c r="ES4" s="551"/>
      <c r="ET4" s="551"/>
      <c r="EU4" s="551"/>
      <c r="EV4" s="551"/>
      <c r="EW4" s="551"/>
      <c r="EX4" s="551"/>
      <c r="EY4" s="551"/>
      <c r="EZ4" s="551"/>
      <c r="FA4" s="551"/>
      <c r="FB4" s="551"/>
      <c r="FC4" s="551"/>
      <c r="FD4" s="551"/>
      <c r="FE4" s="551"/>
      <c r="FF4" s="551"/>
      <c r="FG4" s="551"/>
      <c r="FH4" s="551"/>
      <c r="FI4" s="551"/>
      <c r="FJ4" s="551"/>
      <c r="FK4" s="551"/>
      <c r="FL4" s="551"/>
      <c r="FM4" s="551"/>
      <c r="FN4" s="551"/>
      <c r="FO4" s="551"/>
      <c r="FP4" s="551"/>
      <c r="FQ4" s="551"/>
      <c r="FR4" s="551"/>
      <c r="FS4" s="551"/>
      <c r="FT4" s="551"/>
      <c r="FU4" s="551"/>
      <c r="FV4" s="551"/>
      <c r="FW4" s="551"/>
      <c r="FX4" s="551"/>
      <c r="FY4" s="551"/>
      <c r="FZ4" s="551"/>
      <c r="GA4" s="551"/>
      <c r="GB4" s="551"/>
      <c r="GC4" s="551"/>
      <c r="GD4" s="551"/>
      <c r="GE4" s="551"/>
      <c r="GF4" s="551"/>
      <c r="GG4" s="551"/>
      <c r="GH4" s="551"/>
      <c r="GI4" s="551"/>
      <c r="GJ4" s="551"/>
      <c r="GK4" s="551"/>
    </row>
    <row r="5" spans="1:193 1680:1680" ht="27.75" customHeight="1">
      <c r="A5" s="551"/>
      <c r="B5" s="398" t="s">
        <v>52</v>
      </c>
      <c r="C5" s="399" t="s">
        <v>53</v>
      </c>
      <c r="D5" s="398" t="s">
        <v>85</v>
      </c>
      <c r="E5" s="715" t="s">
        <v>1322</v>
      </c>
      <c r="F5" s="641"/>
      <c r="G5" s="642"/>
      <c r="H5" s="400" t="s">
        <v>87</v>
      </c>
      <c r="I5" s="721" t="s">
        <v>1323</v>
      </c>
      <c r="J5" s="641"/>
      <c r="K5" s="641"/>
      <c r="L5" s="641"/>
      <c r="M5" s="641"/>
      <c r="N5" s="642"/>
      <c r="O5" s="712" t="s">
        <v>8</v>
      </c>
      <c r="P5" s="606"/>
      <c r="Q5" s="644">
        <v>46273</v>
      </c>
      <c r="R5" s="642"/>
      <c r="S5" s="49"/>
      <c r="T5" s="49"/>
      <c r="U5" s="716"/>
      <c r="V5" s="749"/>
      <c r="W5" s="710"/>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551"/>
      <c r="GK5" s="551"/>
    </row>
    <row r="6" spans="1:193 1680:1680" ht="10.5" customHeight="1">
      <c r="A6" s="551"/>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551"/>
      <c r="GK6" s="551"/>
    </row>
    <row r="7" spans="1:193 1680:1680" s="551" customFormat="1" ht="42" customHeight="1">
      <c r="A7" s="55">
        <f>COUNTA(C9:C10)</f>
        <v>2</v>
      </c>
      <c r="B7" s="752" t="s">
        <v>89</v>
      </c>
      <c r="C7" s="615"/>
      <c r="D7" s="615"/>
      <c r="E7" s="615"/>
      <c r="F7" s="615"/>
      <c r="G7" s="615"/>
      <c r="H7" s="615"/>
      <c r="I7" s="57"/>
      <c r="J7" s="751"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750" t="s">
        <v>92</v>
      </c>
      <c r="AJ7" s="605"/>
      <c r="AK7" s="605"/>
      <c r="AL7" s="606"/>
      <c r="AM7" s="555"/>
      <c r="AN7" s="556" t="s">
        <v>93</v>
      </c>
      <c r="AO7" s="62"/>
      <c r="AP7" s="62"/>
      <c r="AQ7" s="555"/>
      <c r="AR7" s="62"/>
      <c r="AS7" s="62"/>
      <c r="AT7" s="62"/>
      <c r="AU7" s="555"/>
      <c r="AV7" s="62"/>
      <c r="AW7" s="62"/>
      <c r="AX7" s="62"/>
      <c r="AY7" s="555"/>
      <c r="AZ7" s="62"/>
      <c r="BA7" s="62"/>
      <c r="BB7" s="62"/>
      <c r="BC7" s="555"/>
      <c r="BD7" s="62"/>
      <c r="BE7" s="62"/>
      <c r="BF7" s="62"/>
      <c r="BG7" s="555"/>
      <c r="BH7" s="63"/>
      <c r="BI7" s="63"/>
      <c r="BJ7" s="63"/>
      <c r="BK7" s="555"/>
      <c r="BL7" s="63"/>
      <c r="BM7" s="63"/>
      <c r="BN7" s="63"/>
      <c r="BO7" s="555"/>
      <c r="BP7" s="63"/>
      <c r="BQ7" s="63"/>
      <c r="BR7" s="63"/>
      <c r="BS7" s="555"/>
      <c r="BT7" s="63"/>
      <c r="BU7" s="63"/>
      <c r="BV7" s="63"/>
      <c r="BW7" s="555"/>
      <c r="BX7" s="63"/>
      <c r="BY7" s="63"/>
      <c r="BZ7" s="63"/>
      <c r="CA7" s="555"/>
      <c r="CB7" s="63"/>
      <c r="CC7" s="63"/>
      <c r="CD7" s="63"/>
      <c r="CE7" s="555"/>
      <c r="CF7" s="63"/>
      <c r="CG7" s="63"/>
      <c r="CH7" s="63"/>
      <c r="CI7" s="63"/>
      <c r="CJ7" s="63"/>
      <c r="CK7" s="63"/>
      <c r="CL7" s="63"/>
      <c r="CM7" s="63"/>
      <c r="CN7" s="63"/>
      <c r="CO7" s="63"/>
      <c r="CP7" s="63"/>
      <c r="CQ7" s="63"/>
      <c r="CR7" s="63"/>
      <c r="CS7" s="63">
        <f>SUM(CS9:CS10)</f>
        <v>0.2</v>
      </c>
      <c r="CT7" s="63"/>
      <c r="CU7" s="63"/>
      <c r="CV7" s="63"/>
      <c r="CW7" s="63"/>
      <c r="CX7" s="64"/>
      <c r="CY7" s="64"/>
      <c r="CZ7" s="64"/>
      <c r="DA7" s="64"/>
      <c r="DB7" s="65"/>
      <c r="DC7" s="65"/>
      <c r="DD7" s="65"/>
      <c r="DE7" s="65"/>
      <c r="DF7" s="65"/>
      <c r="DG7" s="65"/>
      <c r="DH7" s="66"/>
      <c r="DI7" s="55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ht="79.5" customHeight="1">
      <c r="A8" s="67" t="s">
        <v>94</v>
      </c>
      <c r="B8" s="182" t="s">
        <v>95</v>
      </c>
      <c r="C8" s="182" t="s">
        <v>96</v>
      </c>
      <c r="D8" s="68" t="s">
        <v>97</v>
      </c>
      <c r="E8" s="68" t="s">
        <v>98</v>
      </c>
      <c r="F8" s="68" t="s">
        <v>99</v>
      </c>
      <c r="G8" s="68" t="s">
        <v>100</v>
      </c>
      <c r="H8" s="68" t="s">
        <v>101</v>
      </c>
      <c r="I8" s="182"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182" t="s">
        <v>122</v>
      </c>
      <c r="AD8" s="182" t="s">
        <v>123</v>
      </c>
      <c r="AE8" s="182" t="s">
        <v>124</v>
      </c>
      <c r="AF8" s="182" t="s">
        <v>125</v>
      </c>
      <c r="AG8" s="182" t="s">
        <v>126</v>
      </c>
      <c r="AH8" s="182" t="s">
        <v>127</v>
      </c>
      <c r="AI8" s="68" t="s">
        <v>128</v>
      </c>
      <c r="AJ8" s="68" t="s">
        <v>129</v>
      </c>
      <c r="AK8" s="68" t="s">
        <v>130</v>
      </c>
      <c r="AL8" s="68" t="s">
        <v>131</v>
      </c>
      <c r="AM8" s="405" t="s">
        <v>132</v>
      </c>
      <c r="AN8" s="405" t="s">
        <v>133</v>
      </c>
      <c r="AO8" s="70" t="s">
        <v>134</v>
      </c>
      <c r="AP8" s="70" t="s">
        <v>135</v>
      </c>
      <c r="AQ8" s="402" t="s">
        <v>136</v>
      </c>
      <c r="AR8" s="402" t="s">
        <v>137</v>
      </c>
      <c r="AS8" s="182" t="s">
        <v>138</v>
      </c>
      <c r="AT8" s="182" t="s">
        <v>139</v>
      </c>
      <c r="AU8" s="406" t="s">
        <v>140</v>
      </c>
      <c r="AV8" s="71" t="s">
        <v>141</v>
      </c>
      <c r="AW8" s="71" t="s">
        <v>142</v>
      </c>
      <c r="AX8" s="71" t="s">
        <v>143</v>
      </c>
      <c r="AY8" s="407" t="s">
        <v>144</v>
      </c>
      <c r="AZ8" s="407" t="s">
        <v>145</v>
      </c>
      <c r="BA8" s="72" t="s">
        <v>146</v>
      </c>
      <c r="BB8" s="72" t="s">
        <v>147</v>
      </c>
      <c r="BC8" s="408" t="s">
        <v>148</v>
      </c>
      <c r="BD8" s="408" t="s">
        <v>149</v>
      </c>
      <c r="BE8" s="73" t="s">
        <v>150</v>
      </c>
      <c r="BF8" s="73" t="s">
        <v>151</v>
      </c>
      <c r="BG8" s="409" t="s">
        <v>152</v>
      </c>
      <c r="BH8" s="409" t="s">
        <v>153</v>
      </c>
      <c r="BI8" s="74" t="s">
        <v>154</v>
      </c>
      <c r="BJ8" s="74" t="s">
        <v>155</v>
      </c>
      <c r="BK8" s="410" t="s">
        <v>156</v>
      </c>
      <c r="BL8" s="410" t="s">
        <v>157</v>
      </c>
      <c r="BM8" s="75" t="s">
        <v>158</v>
      </c>
      <c r="BN8" s="75" t="s">
        <v>159</v>
      </c>
      <c r="BO8" s="406" t="s">
        <v>160</v>
      </c>
      <c r="BP8" s="406" t="s">
        <v>161</v>
      </c>
      <c r="BQ8" s="71" t="s">
        <v>162</v>
      </c>
      <c r="BR8" s="71" t="s">
        <v>163</v>
      </c>
      <c r="BS8" s="407" t="s">
        <v>160</v>
      </c>
      <c r="BT8" s="407" t="s">
        <v>164</v>
      </c>
      <c r="BU8" s="72" t="s">
        <v>165</v>
      </c>
      <c r="BV8" s="72" t="s">
        <v>166</v>
      </c>
      <c r="BW8" s="408" t="s">
        <v>167</v>
      </c>
      <c r="BX8" s="408" t="s">
        <v>168</v>
      </c>
      <c r="BY8" s="73" t="s">
        <v>169</v>
      </c>
      <c r="BZ8" s="73" t="s">
        <v>170</v>
      </c>
      <c r="CA8" s="409" t="s">
        <v>171</v>
      </c>
      <c r="CB8" s="409" t="s">
        <v>172</v>
      </c>
      <c r="CC8" s="74" t="s">
        <v>173</v>
      </c>
      <c r="CD8" s="74" t="s">
        <v>174</v>
      </c>
      <c r="CE8" s="410" t="s">
        <v>175</v>
      </c>
      <c r="CF8" s="410" t="s">
        <v>176</v>
      </c>
      <c r="CG8" s="75" t="s">
        <v>177</v>
      </c>
      <c r="CH8" s="75" t="s">
        <v>178</v>
      </c>
      <c r="CI8" s="75"/>
      <c r="CJ8" s="75"/>
      <c r="CK8" s="75"/>
      <c r="CL8" s="182" t="s">
        <v>179</v>
      </c>
      <c r="CM8" s="182" t="s">
        <v>180</v>
      </c>
      <c r="CN8" s="182" t="s">
        <v>181</v>
      </c>
      <c r="CO8" s="182" t="s">
        <v>182</v>
      </c>
      <c r="CP8" s="182" t="s">
        <v>183</v>
      </c>
      <c r="CQ8" s="182" t="s">
        <v>184</v>
      </c>
      <c r="CR8" s="76" t="s">
        <v>185</v>
      </c>
      <c r="CS8" s="76" t="s">
        <v>186</v>
      </c>
      <c r="CT8" s="57"/>
      <c r="CU8" s="455" t="s">
        <v>187</v>
      </c>
      <c r="CV8" s="456"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557"/>
      <c r="GK8" s="80"/>
    </row>
    <row r="9" spans="1:193 1680:1680" ht="279.75" customHeight="1">
      <c r="A9" s="427">
        <v>1</v>
      </c>
      <c r="B9" s="84" t="s">
        <v>1324</v>
      </c>
      <c r="C9" s="84" t="s">
        <v>1325</v>
      </c>
      <c r="D9" s="83" t="s">
        <v>280</v>
      </c>
      <c r="E9" s="84" t="s">
        <v>328</v>
      </c>
      <c r="F9" s="47" t="s">
        <v>1326</v>
      </c>
      <c r="G9" s="84" t="s">
        <v>329</v>
      </c>
      <c r="H9" s="84" t="s">
        <v>438</v>
      </c>
      <c r="I9" s="86" t="s">
        <v>315</v>
      </c>
      <c r="J9" s="86" t="s">
        <v>69</v>
      </c>
      <c r="K9" s="86" t="s">
        <v>286</v>
      </c>
      <c r="L9" s="86" t="s">
        <v>286</v>
      </c>
      <c r="M9" s="86" t="s">
        <v>286</v>
      </c>
      <c r="N9" s="86" t="s">
        <v>69</v>
      </c>
      <c r="O9" s="86" t="s">
        <v>286</v>
      </c>
      <c r="P9" s="86" t="s">
        <v>69</v>
      </c>
      <c r="Q9" s="86" t="s">
        <v>286</v>
      </c>
      <c r="R9" s="86" t="s">
        <v>286</v>
      </c>
      <c r="S9" s="86" t="s">
        <v>286</v>
      </c>
      <c r="T9" s="86" t="s">
        <v>286</v>
      </c>
      <c r="U9" s="86" t="s">
        <v>286</v>
      </c>
      <c r="V9" s="86" t="s">
        <v>286</v>
      </c>
      <c r="W9" s="86" t="s">
        <v>69</v>
      </c>
      <c r="X9" s="86" t="s">
        <v>286</v>
      </c>
      <c r="Y9" s="86" t="s">
        <v>286</v>
      </c>
      <c r="Z9" s="86" t="s">
        <v>286</v>
      </c>
      <c r="AA9" s="86" t="s">
        <v>286</v>
      </c>
      <c r="AB9" s="86" t="s">
        <v>286</v>
      </c>
      <c r="AC9" s="88" t="str">
        <f>I9</f>
        <v>2 - Baja</v>
      </c>
      <c r="AD9" s="89">
        <f>IF(AC9="1 - Muy Baja",0.2,IF(AC9="2 - Baja",0.4,IF(AC9="3 - Media",0.6,IF(AC9="4 - Alta",0.8,""))))</f>
        <v>0.4</v>
      </c>
      <c r="AE9" s="88" t="str">
        <f>CONCATENATE(CY9," - ",CZ9)</f>
        <v>3 - Moderado</v>
      </c>
      <c r="AF9" s="89">
        <f>COUNTIF(J9:AB9,"SI")/COUNTA(J9:AB9)</f>
        <v>0.21052631578947367</v>
      </c>
      <c r="AG9" s="82" t="str">
        <f>_xlfn.LET(_xlpm.P,IF(AD9&lt;=20%,1,IF(AD9&lt;=40%,2,IF(AD9&lt;=60%,3,IF(AD9&lt;=80%,4,5)))),_xlpm.I,IF(AF9&lt;=20%,1,IF(AF9&lt;=40%,2,IF(AF9&lt;=60%,3,IF(AF9&lt;=80%,4,5)))),_xlpm.S,_xlpm.P*_xlpm.I,CHOOSE(1+(_xlpm.S&gt;4)+(_xlpm.S&gt;9)+(_xlpm.S&gt;16), "BAJO", "MODERADO", "ALTO", "EXTREMO"))</f>
        <v>BAJO</v>
      </c>
      <c r="AH9" s="89">
        <f>AD9*AF9</f>
        <v>8.4210526315789472E-2</v>
      </c>
      <c r="AI9" s="84" t="s">
        <v>1327</v>
      </c>
      <c r="AJ9" s="84" t="s">
        <v>1328</v>
      </c>
      <c r="AK9" s="84" t="s">
        <v>1329</v>
      </c>
      <c r="AL9" s="84" t="s">
        <v>1330</v>
      </c>
      <c r="AM9" s="47" t="s">
        <v>291</v>
      </c>
      <c r="AN9" s="91" t="s">
        <v>292</v>
      </c>
      <c r="AO9" s="91" t="s">
        <v>293</v>
      </c>
      <c r="AP9" s="47" t="s">
        <v>294</v>
      </c>
      <c r="AQ9" s="47" t="s">
        <v>291</v>
      </c>
      <c r="AR9" s="91" t="s">
        <v>292</v>
      </c>
      <c r="AS9" s="91" t="s">
        <v>293</v>
      </c>
      <c r="AT9" s="47" t="s">
        <v>294</v>
      </c>
      <c r="AU9" s="47" t="s">
        <v>291</v>
      </c>
      <c r="AV9" s="91" t="s">
        <v>292</v>
      </c>
      <c r="AW9" s="91" t="s">
        <v>293</v>
      </c>
      <c r="AX9" s="47" t="s">
        <v>294</v>
      </c>
      <c r="AY9" s="47" t="s">
        <v>291</v>
      </c>
      <c r="AZ9" s="91" t="s">
        <v>292</v>
      </c>
      <c r="BA9" s="91" t="s">
        <v>293</v>
      </c>
      <c r="BB9" s="47" t="s">
        <v>294</v>
      </c>
      <c r="BC9" s="47" t="s">
        <v>291</v>
      </c>
      <c r="BD9" s="91" t="s">
        <v>292</v>
      </c>
      <c r="BE9" s="91" t="s">
        <v>293</v>
      </c>
      <c r="BF9" s="47" t="s">
        <v>294</v>
      </c>
      <c r="BG9" s="47" t="s">
        <v>291</v>
      </c>
      <c r="BH9" s="91" t="s">
        <v>292</v>
      </c>
      <c r="BI9" s="91" t="s">
        <v>293</v>
      </c>
      <c r="BJ9" s="47" t="s">
        <v>294</v>
      </c>
      <c r="BK9" s="47" t="s">
        <v>291</v>
      </c>
      <c r="BL9" s="91" t="s">
        <v>292</v>
      </c>
      <c r="BM9" s="91" t="s">
        <v>293</v>
      </c>
      <c r="BN9" s="47" t="s">
        <v>294</v>
      </c>
      <c r="BO9" s="47"/>
      <c r="BP9" s="91"/>
      <c r="BQ9" s="91"/>
      <c r="BR9" s="47"/>
      <c r="BS9" s="47"/>
      <c r="BT9" s="91"/>
      <c r="BU9" s="91"/>
      <c r="BV9" s="47"/>
      <c r="BW9" s="47"/>
      <c r="BX9" s="91"/>
      <c r="BY9" s="91"/>
      <c r="BZ9" s="47"/>
      <c r="CA9" s="47"/>
      <c r="CB9" s="91"/>
      <c r="CC9" s="91"/>
      <c r="CD9" s="47"/>
      <c r="CE9" s="47"/>
      <c r="CF9" s="91"/>
      <c r="CG9" s="91"/>
      <c r="CH9" s="47"/>
      <c r="CI9" s="91"/>
      <c r="CJ9" s="91"/>
      <c r="CK9" s="47"/>
      <c r="CL9" s="92" t="str">
        <f>IFERROR(IF(GE9&lt;=1,"1 - Muy Baja",VLOOKUP(GE9,$BLR$599:$BLS$603,2,0)),"")</f>
        <v>1 - Muy Baja</v>
      </c>
      <c r="CM9" s="93">
        <f>AD9*(1-(IF(AN9="Automático",0.25,0.15)+IF(AO9="Preventivo",0.25,IF(AO9="Detectivo",0.15,0.1))))</f>
        <v>0.24</v>
      </c>
      <c r="CN9" s="92" t="str">
        <f>IFERROR(IF(GG9&lt;=1,"1 - Leve",HLOOKUP(GG9,$BLU$596:$BLY$597,2,0)),"")</f>
        <v>3 - Moderado</v>
      </c>
      <c r="CO9" s="93">
        <f>AF9*(1-(IF(AN9="Automático",0.25,0.15)+IF(AO9="Preventivo",0.25,IF(AO9="Detectivo",0.15,0.1))))</f>
        <v>0.12631578947368419</v>
      </c>
      <c r="CP9" s="94" t="str">
        <f>IF(CQ9&lt;=20%,"BAJO",
   IF(CQ9&lt;=40%,"MODERADO",
      IF(CQ9&lt;=60%,"ALTO",
         "EXTREMO"
      )
   )
)</f>
        <v>BAJO</v>
      </c>
      <c r="CQ9" s="89">
        <f>CM9*CO9</f>
        <v>3.0315789473684202E-2</v>
      </c>
      <c r="CR9" s="169" t="s">
        <v>300</v>
      </c>
      <c r="CS9" s="94">
        <f>IF(CP9="BAJO",0.1,IF(CP9="MODERADO",3,5))</f>
        <v>0.1</v>
      </c>
      <c r="CT9" s="47"/>
      <c r="CU9" s="47" t="s">
        <v>1331</v>
      </c>
      <c r="CV9" s="4" t="s">
        <v>302</v>
      </c>
      <c r="CW9" s="96"/>
      <c r="CX9" s="97">
        <f>COUNTIF(J9:AB9,"SI")</f>
        <v>4</v>
      </c>
      <c r="CY9" s="98">
        <f>IF(CX9&lt;6,3,IF(CX9&gt;11,5,4))</f>
        <v>3</v>
      </c>
      <c r="CZ9" s="97" t="str">
        <f>IF(CX9&lt;6,"Moderado",IF(CX9&gt;11,"Catastrófico","Mayor"))</f>
        <v>Moderado</v>
      </c>
      <c r="DA9" s="99">
        <f>IF(CY9=3,0.6,IF(CY9=4,0.8,1))</f>
        <v>0.6</v>
      </c>
      <c r="DB9" s="100">
        <f>IF(AN9="",0,IF(AN9="Automático",0.25,IF(AN9="Manual",0.15,0)))</f>
        <v>0.15</v>
      </c>
      <c r="DC9" s="100">
        <f>IF(AI9="",0,IF(AO9="Preventivo",0.25,IF(AO9="Detectivo",0.15,IF(AO9="Correctivo",0.1,0))))</f>
        <v>0.25</v>
      </c>
      <c r="DD9" s="97">
        <f>IF(OR(AN9=0,AO9=0),0,DB9+DC9)</f>
        <v>0.4</v>
      </c>
      <c r="DE9" s="428">
        <f>IF(DF9&gt;0.8,5,IF(DF9&gt;0.6,4,IF(DF9&gt;0.4,3,IF(DF9&gt;0.2,2,1))))</f>
        <v>2</v>
      </c>
      <c r="DF9" s="429">
        <f>IF(OR(AP9="Ambos",AP9="Probabilidad"),$AD9-($AD9*$DD9),$AD9)</f>
        <v>0.24</v>
      </c>
      <c r="DG9" s="428">
        <f>IF(DI9&gt;0.8,5,IF(DI9&gt;0.6,4,3))</f>
        <v>3</v>
      </c>
      <c r="DH9" s="428"/>
      <c r="DI9" s="429">
        <f>IF(OR(AP9="Ambos",AP9="Impacto"),$DA9-($DA9*$DD9),$DA9)</f>
        <v>0.6</v>
      </c>
      <c r="DJ9" s="100">
        <f>IF(AR9="",0,IF(AR9="Automático",0.25,IF(AR9="Manual",0.15,0)))</f>
        <v>0.15</v>
      </c>
      <c r="DK9" s="100">
        <f>IF(AS9="",0,IF(AS9="Preventivo",0.25,IF(AS9="Detectivo",0.15,IF(AS9="Correctivo",0.1,0))))</f>
        <v>0.25</v>
      </c>
      <c r="DL9" s="97">
        <f>IF(OR(AR9=0,AS9=0),0,DJ9+DK9)</f>
        <v>0.4</v>
      </c>
      <c r="DM9" s="428">
        <f>IF(DN9&gt;0.8,5,IF(DN9&gt;0.6,4,IF(DN9&gt;0.4,3,IF(DN9&gt;0.2,2,1))))</f>
        <v>1</v>
      </c>
      <c r="DN9" s="429">
        <f>IF(OR(AT9="Ambos",AT9="Probabilidad"),DF9-(DF9*$DL9),DF9)</f>
        <v>0.14399999999999999</v>
      </c>
      <c r="DO9" s="428">
        <f>IF(DP9&gt;0.8,5,IF(DP9&gt;0.6,4,3))</f>
        <v>3</v>
      </c>
      <c r="DP9" s="429">
        <f>IF(OR(AT9="Ambos",AT9="Impacto"),$DI9-($DI9*$DL9),$DI9)</f>
        <v>0.6</v>
      </c>
      <c r="DQ9" s="100">
        <f>IF(AV9="",0,IF(AV9="Automático",0.25,IF(AV9="Manual",0.15,0)))</f>
        <v>0.15</v>
      </c>
      <c r="DR9" s="100">
        <f>IF(AW9="",0,IF(AW9="Preventivo",0.25,IF(AW9="Detectivo",0.15,IF(AW9="Correctivo",0.1,0))))</f>
        <v>0.25</v>
      </c>
      <c r="DS9" s="97">
        <f>IF(OR(AV9=0,AW9=0),0,DQ9+DR9)</f>
        <v>0.4</v>
      </c>
      <c r="DT9" s="428">
        <f>IF(DU9&gt;0.8,5,IF(DU9&gt;0.6,4,IF(DU9&gt;0.4,3,IF(DU9&gt;0.2,2,1))))</f>
        <v>1</v>
      </c>
      <c r="DU9" s="429">
        <f>IF(OR(AX9="Ambos",AX9="Probabilidad"),DN9-(DN9*$DS9),DN9)</f>
        <v>8.6399999999999991E-2</v>
      </c>
      <c r="DV9" s="428">
        <f>IF(DW9&gt;0.8,5,IF(DW9&gt;0.6,4,3))</f>
        <v>3</v>
      </c>
      <c r="DW9" s="429">
        <f>IF(OR(AX9="Ambos",AX9="Impacto"),$DP9-($DP9*$DS9),$DP9)</f>
        <v>0.6</v>
      </c>
      <c r="DX9" s="100">
        <f>IF(AZ9="",0,IF(AZ9="Automático",0.25,IF(AZ9="Manual",0.15,0)))</f>
        <v>0.15</v>
      </c>
      <c r="DY9" s="100">
        <f>IF(BA9="",0,IF(BA9="Preventivo",0.25,IF(BA9="Detectivo",0.15,IF(BA10="Correctivo",0.1,0))))</f>
        <v>0.25</v>
      </c>
      <c r="DZ9" s="97">
        <f>IF(OR(AZ9=0,BA9=0),0,DX9+DY9)</f>
        <v>0.4</v>
      </c>
      <c r="EA9" s="428">
        <f>IF(EB9&gt;0.8,5,IF(EB9&gt;0.6,4,IF(EB9&gt;0.4,3,IF(EB9&gt;0.2,2,1))))</f>
        <v>1</v>
      </c>
      <c r="EB9" s="429">
        <f>IF(OR(BB9="Ambos",BB9="Probabilidad"),DU9-(DU9*$DZ9),DU9)</f>
        <v>5.183999999999999E-2</v>
      </c>
      <c r="EC9" s="428">
        <f>IF(ED9&gt;0.8,5,IF(ED9&gt;0.6,4,3))</f>
        <v>3</v>
      </c>
      <c r="ED9" s="429">
        <f>IF(OR(BB9="Ambos",BB9="Impacto"),$DW9-($DW9*$DZ9),$DW9)</f>
        <v>0.6</v>
      </c>
      <c r="EE9" s="100">
        <f>IF(BD9="",0,IF(BD9="Automático",0.25,IF(BD9="Manual",0.15,0)))</f>
        <v>0.15</v>
      </c>
      <c r="EF9" s="100">
        <f>IF(BE9="",0,IF(BE9="Preventivo",0.25,IF(BE9="Detectivo",0.15,IF(BE9="Correctivo",0.1,0))))</f>
        <v>0.25</v>
      </c>
      <c r="EG9" s="97">
        <f>IF(OR(BD9=0,BE9=0),0,EE9+EF9)</f>
        <v>0.4</v>
      </c>
      <c r="EH9" s="428">
        <f>IF(EI9&gt;0.8,5,IF(EI9&gt;0.6,4,IF(EI9&gt;0.4,3,IF(EI9&gt;0.2,2,1))))</f>
        <v>1</v>
      </c>
      <c r="EI9" s="429">
        <f>IF(OR(BF9="Ambos",BF9="Probabilidad"),EB9-(EB9*$EG9),EB9)</f>
        <v>3.1103999999999993E-2</v>
      </c>
      <c r="EJ9" s="428">
        <f>IF(EK9&gt;0.8,5,IF(EK9&gt;0.6,4,3))</f>
        <v>3</v>
      </c>
      <c r="EK9" s="429">
        <f>IF(OR(BF9="Ambos",BF9="Impacto"),$ED9-($ED9*$EG9),$ED9)</f>
        <v>0.6</v>
      </c>
      <c r="EL9" s="100">
        <f>IF(BH9="",0,IF(BH9="Automático",0.25,IF(BH9="Manual",0.15,0)))</f>
        <v>0.15</v>
      </c>
      <c r="EM9" s="100">
        <f>IF(BI9="",0,IF(BI9="Preventivo",0.25,IF(BI9="Detectivo",0.15,IF(BI9="Correctivo",0.1,0))))</f>
        <v>0.25</v>
      </c>
      <c r="EN9" s="97">
        <f>IF(OR(BH9=0,BI9=0),0,EL9+EM9)</f>
        <v>0.4</v>
      </c>
      <c r="EO9" s="428">
        <f>IF(EP9&gt;0.8,5,IF(EP9&gt;0.6,4,IF(EP9&gt;0.4,3,IF(EP9&gt;0.2,2,1))))</f>
        <v>1</v>
      </c>
      <c r="EP9" s="429">
        <f>IF(OR(BF9="Ambos",BF9="Probabilidad"),EI9-(EI9*$EN9),EI9)</f>
        <v>1.8662399999999996E-2</v>
      </c>
      <c r="EQ9" s="428">
        <f>IF(ER9&gt;0.8,5,IF(ER9&gt;0.6,4,3))</f>
        <v>3</v>
      </c>
      <c r="ER9" s="429">
        <f>IF(OR(BJ9="Ambos",BJ9="Impacto"),$EK9-($EK9*$EN9),$EK9)</f>
        <v>0.6</v>
      </c>
      <c r="ES9" s="100">
        <f>IF(BL9="",0,IF(BL9="Automático",0.25,IF(BL9="Manual",0.15,0)))</f>
        <v>0.15</v>
      </c>
      <c r="ET9" s="100">
        <f>IF(BM9="",0,IF(BM9="Preventivo",0.25,IF(BM9="Detectivo",0.15,IF(BM9="Correctivo",0.1,0))))</f>
        <v>0.25</v>
      </c>
      <c r="EU9" s="97">
        <f>IF(OR(BL9=0,BM9=0),0,ES9+ET9)</f>
        <v>0.4</v>
      </c>
      <c r="EV9" s="428">
        <f>IF(EW9&gt;0.8,5,IF(EW9&gt;0.6,4,IF(EW9&gt;0.4,3,IF(EW9&gt;0.2,2,1))))</f>
        <v>1</v>
      </c>
      <c r="EW9" s="429">
        <f>IF(OR(BP9="Ambos",BP9="Probabilidad"),EP9-(EP9*$EU9),EP9)</f>
        <v>1.8662399999999996E-2</v>
      </c>
      <c r="EX9" s="428">
        <f>IF(EY9&gt;0.8,5,IF(EY9&gt;0.6,4,3))</f>
        <v>3</v>
      </c>
      <c r="EY9" s="429">
        <f>IF(OR(BN9="Ambos",BN9="Impacto"),$ER9-($ER9*$EU9),$ER9)</f>
        <v>0.6</v>
      </c>
      <c r="EZ9" s="100">
        <f>IF(BP9="",0,IF(BP9="Automático",0.25,IF(BP9="Manual",0.15,0)))</f>
        <v>0</v>
      </c>
      <c r="FA9" s="100">
        <f>IF(BQ9="",0,IF(BQ9="Preventivo",0.25,IF(BQ9="Detectivo",0.15,IF(BQ9="Correctivo",0.1,0))))</f>
        <v>0</v>
      </c>
      <c r="FB9" s="97">
        <f>IF(OR(BP9=0,BQ9=0),0,EZ9+FA9)</f>
        <v>0</v>
      </c>
      <c r="FC9" s="428">
        <f>IF(FD9&gt;0.8,5,IF(FD9&gt;0.6,4,IF(FD9&gt;0.4,3,IF(FD9&gt;0.2,2,1))))</f>
        <v>1</v>
      </c>
      <c r="FD9" s="429">
        <f>IF(OR(BR9="Ambos",BR9="Probabilidad"),EW9-(EW9*$FB9),EW9)</f>
        <v>1.8662399999999996E-2</v>
      </c>
      <c r="FE9" s="428">
        <f>IF(FF9&gt;0.8,5,IF(FF9&gt;0.6,4,3))</f>
        <v>3</v>
      </c>
      <c r="FF9" s="429">
        <f>IF(OR(BR9="Ambos",BR9="Impacto"),$EY9-($EY9*$FB9),$EY9)</f>
        <v>0.6</v>
      </c>
      <c r="FG9" s="100">
        <f>IF(BT9="",0,IF(BT9="Automático",0.25,IF(BT9="Manual",0.15,0)))</f>
        <v>0</v>
      </c>
      <c r="FH9" s="100">
        <f>IF(BU9="",0,IF(BU9="Preventivo",0.25,IF(BU9="Detectivo",0.15,IF(BU9="Correctivo",0.1,0))))</f>
        <v>0</v>
      </c>
      <c r="FI9" s="97">
        <f>IF(OR(BT9=0,BU9=0),0,FG9+FH9)</f>
        <v>0</v>
      </c>
      <c r="FJ9" s="428">
        <f>IF(FK9&gt;0.8,5,IF(FK9&gt;0.6,4,IF(FK9&gt;0.4,3,IF(FK9&gt;0.2,2,1))))</f>
        <v>1</v>
      </c>
      <c r="FK9" s="429">
        <f>IF(OR(BV9="Ambos",BV9="Probabilidad"),FD9-(FD9*$FI9),FD9)</f>
        <v>1.8662399999999996E-2</v>
      </c>
      <c r="FL9" s="428">
        <f>IF(FM9&gt;0.8,5,IF(FM9&gt;0.6,4,3))</f>
        <v>3</v>
      </c>
      <c r="FM9" s="429">
        <f>IF(OR(BV9="Ambos",BV9="Impacto"),$FF9-($FF9*$FI9),$FF9)</f>
        <v>0.6</v>
      </c>
      <c r="FN9" s="100">
        <f>IF(BX9="",0,IF(BX9="Automático",0.25,IF(BX9="Manual",0.15,0)))</f>
        <v>0</v>
      </c>
      <c r="FO9" s="100">
        <f>IF(BY9="",0,IF(BY9="Preventivo",0.25,IF(BY9="Detectivo",0.15,IF(BY9="Correctivo",0.1,0))))</f>
        <v>0</v>
      </c>
      <c r="FP9" s="97">
        <f>IF(OR(BX9=0,BY9=0),0,FN9+FO9)</f>
        <v>0</v>
      </c>
      <c r="FQ9" s="428">
        <f>IF(FR9&gt;0.8,5,IF(FR9&gt;0.6,4,IF(FR9&gt;0.4,3,IF(FR9&gt;0.2,2,1))))</f>
        <v>1</v>
      </c>
      <c r="FR9" s="429">
        <f>IF(OR(BZ9="Ambos",BZ9="Probabilidad"),FK9-(FK9*$FP9),FK9)</f>
        <v>1.8662399999999996E-2</v>
      </c>
      <c r="FS9" s="428">
        <f>IF(FT9&gt;0.8,5,IF(FT9&gt;0.6,4,3))</f>
        <v>3</v>
      </c>
      <c r="FT9" s="429">
        <f>IF(OR(BZ9="Ambos",BZ9="Impacto"),$FM9-($FM9*$FP9),$FM9)</f>
        <v>0.6</v>
      </c>
      <c r="FU9" s="100">
        <f>IF(CB9="",0,IF(CB9="Automático",0.25,IF(CB9="Manual",0.15,0)))</f>
        <v>0</v>
      </c>
      <c r="FV9" s="100">
        <f>IF(CC9="",0,IF(CC9="Preventivo",0.25,IF(CC9="Detectivo",0.15,IF(CC9="Correctivo",0.1,0))))</f>
        <v>0</v>
      </c>
      <c r="FW9" s="97">
        <f>IF(OR(CB9=0,CC9=0),0,FU9+FV9)</f>
        <v>0</v>
      </c>
      <c r="FX9" s="428">
        <f>IF(FY9&gt;0.8,5,IF(FY9&gt;0.6,4,IF(FY9&gt;0.4,3,IF(FY9&gt;0.2,2,1))))</f>
        <v>1</v>
      </c>
      <c r="FY9" s="429">
        <f>IF(OR(CD9="Ambos",CD9="Probabilidad"),FR9-(FR9*$FW9),FR9)</f>
        <v>1.8662399999999996E-2</v>
      </c>
      <c r="FZ9" s="428">
        <f>IF(GA9&gt;0.8,5,IF(GA9&gt;0.6,4,3))</f>
        <v>3</v>
      </c>
      <c r="GA9" s="429">
        <f>IF(OR(CD9="Ambos",CD9="Impacto"),$FT9-($FT9*$FW9),$FT9)</f>
        <v>0.6</v>
      </c>
      <c r="GB9" s="100">
        <f>IF(CF9="",0,IF(CF9="Automático",0.25,IF(CF9="Manual",0.15,0)))</f>
        <v>0</v>
      </c>
      <c r="GC9" s="100">
        <f>IF(CG9="",0,IF(CG9="Preventivo",0.25,IF(CG9="Detectivo",0.15,IF(CG9="Correctivo",0.1,0))))</f>
        <v>0</v>
      </c>
      <c r="GD9" s="97">
        <f>IF(OR(CF9=0,CG9=0),0,GB9+GC9)</f>
        <v>0</v>
      </c>
      <c r="GE9" s="428">
        <f>IF(GF9&gt;0.8,5,IF(GF9&gt;0.6,4,IF(GF9&gt;0.4,3,IF(GF9&gt;0.2,2,1))))</f>
        <v>1</v>
      </c>
      <c r="GF9" s="429">
        <f>IF(OR(CH9="Ambos",CH9="Probabilidad"),FY9-(FY9*$GD9),FY9)</f>
        <v>1.8662399999999996E-2</v>
      </c>
      <c r="GG9" s="428">
        <f>IF(GH9&gt;0.8,5,IF(GH9&gt;0.6,4,3))</f>
        <v>3</v>
      </c>
      <c r="GH9" s="429">
        <f>IF(OR(CH9="Ambos",CH9="Impacto"),$GA9-($GA9*$GD9),$GA9)</f>
        <v>0.6</v>
      </c>
      <c r="GI9" s="429">
        <f>IF(GH9&lt;0.6,0.6,GH9)</f>
        <v>0.6</v>
      </c>
      <c r="GJ9" s="557"/>
      <c r="GK9" s="551"/>
    </row>
    <row r="10" spans="1:193 1680:1680" ht="279.75" customHeight="1">
      <c r="A10" s="427">
        <v>2</v>
      </c>
      <c r="B10" s="84" t="s">
        <v>1324</v>
      </c>
      <c r="C10" s="84" t="s">
        <v>1332</v>
      </c>
      <c r="D10" s="83" t="s">
        <v>304</v>
      </c>
      <c r="E10" s="84" t="s">
        <v>328</v>
      </c>
      <c r="F10" s="47" t="s">
        <v>305</v>
      </c>
      <c r="G10" s="84" t="s">
        <v>329</v>
      </c>
      <c r="H10" s="84" t="s">
        <v>438</v>
      </c>
      <c r="I10" s="86" t="s">
        <v>315</v>
      </c>
      <c r="J10" s="86" t="s">
        <v>69</v>
      </c>
      <c r="K10" s="86" t="s">
        <v>286</v>
      </c>
      <c r="L10" s="86" t="s">
        <v>286</v>
      </c>
      <c r="M10" s="86" t="s">
        <v>286</v>
      </c>
      <c r="N10" s="86" t="s">
        <v>69</v>
      </c>
      <c r="O10" s="86" t="s">
        <v>286</v>
      </c>
      <c r="P10" s="86" t="s">
        <v>69</v>
      </c>
      <c r="Q10" s="86" t="s">
        <v>286</v>
      </c>
      <c r="R10" s="86" t="s">
        <v>286</v>
      </c>
      <c r="S10" s="86" t="s">
        <v>286</v>
      </c>
      <c r="T10" s="86" t="s">
        <v>286</v>
      </c>
      <c r="U10" s="86" t="s">
        <v>286</v>
      </c>
      <c r="V10" s="86" t="s">
        <v>286</v>
      </c>
      <c r="W10" s="86" t="s">
        <v>69</v>
      </c>
      <c r="X10" s="86" t="s">
        <v>286</v>
      </c>
      <c r="Y10" s="86" t="s">
        <v>286</v>
      </c>
      <c r="Z10" s="86" t="s">
        <v>286</v>
      </c>
      <c r="AA10" s="86" t="s">
        <v>286</v>
      </c>
      <c r="AB10" s="86" t="s">
        <v>286</v>
      </c>
      <c r="AC10" s="88" t="str">
        <f>I10</f>
        <v>2 - Baja</v>
      </c>
      <c r="AD10" s="89">
        <f>IF(AC10="1 - Muy Baja",0.2,IF(AC10="2 - Baja",0.4,IF(AC10="3 - Media",0.6,IF(AC10="4 - Alta",0.8,""))))</f>
        <v>0.4</v>
      </c>
      <c r="AE10" s="88" t="str">
        <f>CONCATENATE(CY10," - ",CZ10)</f>
        <v>3 - Moderado</v>
      </c>
      <c r="AF10" s="89">
        <f>COUNTIF(J10:AB10,"SI")/COUNTA(J10:AB10)</f>
        <v>0.21052631578947367</v>
      </c>
      <c r="AG10" s="82" t="str">
        <f>_xlfn.LET(_xlpm.P,IF(AD10&lt;=20%,1,IF(AD10&lt;=40%,2,IF(AD10&lt;=60%,3,IF(AD10&lt;=80%,4,5)))),_xlpm.I,IF(AF10&lt;=20%,1,IF(AF10&lt;=40%,2,IF(AF10&lt;=60%,3,IF(AF10&lt;=80%,4,5)))),_xlpm.S,_xlpm.P*_xlpm.I,CHOOSE(1+(_xlpm.S&gt;4)+(_xlpm.S&gt;9)+(_xlpm.S&gt;16), "BAJO", "MODERADO", "ALTO", "EXTREMO"))</f>
        <v>BAJO</v>
      </c>
      <c r="AH10" s="89">
        <f>AD10*AF10</f>
        <v>8.4210526315789472E-2</v>
      </c>
      <c r="AI10" s="84" t="s">
        <v>1327</v>
      </c>
      <c r="AJ10" s="84" t="s">
        <v>1328</v>
      </c>
      <c r="AK10" s="84" t="s">
        <v>1329</v>
      </c>
      <c r="AL10" s="84" t="s">
        <v>1330</v>
      </c>
      <c r="AM10" s="47" t="s">
        <v>291</v>
      </c>
      <c r="AN10" s="91" t="s">
        <v>292</v>
      </c>
      <c r="AO10" s="91" t="s">
        <v>293</v>
      </c>
      <c r="AP10" s="47" t="s">
        <v>294</v>
      </c>
      <c r="AQ10" s="47" t="s">
        <v>291</v>
      </c>
      <c r="AR10" s="91" t="s">
        <v>292</v>
      </c>
      <c r="AS10" s="91" t="s">
        <v>293</v>
      </c>
      <c r="AT10" s="47" t="s">
        <v>294</v>
      </c>
      <c r="AU10" s="47" t="s">
        <v>291</v>
      </c>
      <c r="AV10" s="91" t="s">
        <v>292</v>
      </c>
      <c r="AW10" s="91" t="s">
        <v>293</v>
      </c>
      <c r="AX10" s="47" t="s">
        <v>294</v>
      </c>
      <c r="AY10" s="47" t="s">
        <v>291</v>
      </c>
      <c r="AZ10" s="91" t="s">
        <v>292</v>
      </c>
      <c r="BA10" s="91" t="s">
        <v>293</v>
      </c>
      <c r="BB10" s="47" t="s">
        <v>294</v>
      </c>
      <c r="BC10" s="47" t="s">
        <v>291</v>
      </c>
      <c r="BD10" s="91" t="s">
        <v>292</v>
      </c>
      <c r="BE10" s="91" t="s">
        <v>293</v>
      </c>
      <c r="BF10" s="47" t="s">
        <v>294</v>
      </c>
      <c r="BG10" s="47" t="s">
        <v>291</v>
      </c>
      <c r="BH10" s="91" t="s">
        <v>292</v>
      </c>
      <c r="BI10" s="91" t="s">
        <v>293</v>
      </c>
      <c r="BJ10" s="47" t="s">
        <v>294</v>
      </c>
      <c r="BK10" s="47" t="s">
        <v>296</v>
      </c>
      <c r="BL10" s="91" t="s">
        <v>292</v>
      </c>
      <c r="BM10" s="91" t="s">
        <v>293</v>
      </c>
      <c r="BN10" s="47" t="s">
        <v>294</v>
      </c>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IFERROR(IF(GE10&lt;=1,"1 - Muy Baja",VLOOKUP(GE10,$BLR$599:$BLS$603,2,0)),"")</f>
        <v>1 - Muy Baja</v>
      </c>
      <c r="CM10" s="93">
        <f>AD10*(1-(IF(AN10="Automático",0.25,0.15)+IF(AO10="Preventivo",0.25,IF(AO10="Detectivo",0.15,0.1))))</f>
        <v>0.24</v>
      </c>
      <c r="CN10" s="92" t="str">
        <f>IFERROR(IF(GG10&lt;=1,"1 - Leve",HLOOKUP(GG10,$BLU$596:$BLY$597,2,0)),"")</f>
        <v>3 - Moderado</v>
      </c>
      <c r="CO10" s="93">
        <f>AF10*(1-(IF(AN10="Automático",0.25,0.15)+IF(AO10="Preventivo",0.25,IF(AO10="Detectivo",0.15,0.1))))</f>
        <v>0.12631578947368419</v>
      </c>
      <c r="CP10" s="94" t="str">
        <f>IF(CQ10&lt;=20%,"BAJO",
   IF(CQ10&lt;=40%,"MODERADO",
      IF(CQ10&lt;=60%,"ALTO",
         "EXTREMO"
      )
   )
)</f>
        <v>BAJO</v>
      </c>
      <c r="CQ10" s="89">
        <f>CM10*CO10</f>
        <v>3.0315789473684202E-2</v>
      </c>
      <c r="CR10" s="169" t="s">
        <v>309</v>
      </c>
      <c r="CS10" s="94">
        <f>IF(CP10="BAJO",0.1,IF(CP10="MODERADO",3,5))</f>
        <v>0.1</v>
      </c>
      <c r="CT10" s="47"/>
      <c r="CU10" s="47" t="s">
        <v>1331</v>
      </c>
      <c r="CV10" s="4" t="s">
        <v>302</v>
      </c>
      <c r="CW10" s="96"/>
      <c r="CX10" s="97">
        <f>COUNTIF(J10:AB10,"SI")</f>
        <v>4</v>
      </c>
      <c r="CY10" s="98">
        <f>IF(CX10&lt;6,3,IF(CX10&gt;11,5,4))</f>
        <v>3</v>
      </c>
      <c r="CZ10" s="97" t="str">
        <f>IF(CX10&lt;6,"Moderado",IF(CX10&gt;11,"Catastrófico","Mayor"))</f>
        <v>Moderado</v>
      </c>
      <c r="DA10" s="99">
        <f>IF(CY10=3,0.6,IF(CY10=4,0.8,1))</f>
        <v>0.6</v>
      </c>
      <c r="DB10" s="100">
        <f>IF(AN10="",0,IF(AN10="Automático",0.25,IF(AN10="Manual",0.15,0)))</f>
        <v>0.15</v>
      </c>
      <c r="DC10" s="100">
        <f>IF(AI10="",0,IF(AO10="Preventivo",0.25,IF(AO10="Detectivo",0.15,IF(AO10="Correctivo",0.1,0))))</f>
        <v>0.25</v>
      </c>
      <c r="DD10" s="97">
        <f>IF(OR(AN10=0,AO10=0),0,DB10+DC10)</f>
        <v>0.4</v>
      </c>
      <c r="DE10" s="428">
        <f>IF(DF10&gt;0.8,5,IF(DF10&gt;0.6,4,IF(DF10&gt;0.4,3,IF(DF10&gt;0.2,2,1))))</f>
        <v>2</v>
      </c>
      <c r="DF10" s="429">
        <f>IF(OR(AP10="Ambos",AP10="Probabilidad"),$AD10-($AD10*$DD10),$AD10)</f>
        <v>0.24</v>
      </c>
      <c r="DG10" s="428">
        <f>IF(DI10&gt;0.8,5,IF(DI10&gt;0.6,4,3))</f>
        <v>3</v>
      </c>
      <c r="DH10" s="428"/>
      <c r="DI10" s="429">
        <f>IF(OR(AP10="Ambos",AP10="Impacto"),$DA10-($DA10*$DD10),$DA10)</f>
        <v>0.6</v>
      </c>
      <c r="DJ10" s="100">
        <f>IF(AR10="",0,IF(AR10="Automático",0.25,IF(AR10="Manual",0.15,0)))</f>
        <v>0.15</v>
      </c>
      <c r="DK10" s="100">
        <f>IF(AS10="",0,IF(AS10="Preventivo",0.25,IF(AS10="Detectivo",0.15,IF(AS10="Correctivo",0.1,0))))</f>
        <v>0.25</v>
      </c>
      <c r="DL10" s="97">
        <f>IF(OR(AR10=0,AS10=0),0,DJ10+DK10)</f>
        <v>0.4</v>
      </c>
      <c r="DM10" s="428">
        <f>IF(DN10&gt;0.8,5,IF(DN10&gt;0.6,4,IF(DN10&gt;0.4,3,IF(DN10&gt;0.2,2,1))))</f>
        <v>1</v>
      </c>
      <c r="DN10" s="429">
        <f>IF(OR(AT10="Ambos",AT10="Probabilidad"),DF10-(DF10*$DL10),DF10)</f>
        <v>0.14399999999999999</v>
      </c>
      <c r="DO10" s="428">
        <f>IF(DP10&gt;0.8,5,IF(DP10&gt;0.6,4,3))</f>
        <v>3</v>
      </c>
      <c r="DP10" s="429">
        <f>IF(OR(AT10="Ambos",AT10="Impacto"),$DI10-($DI10*$DL10),$DI10)</f>
        <v>0.6</v>
      </c>
      <c r="DQ10" s="100">
        <f>IF(AV10="",0,IF(AV10="Automático",0.25,IF(AV10="Manual",0.15,0)))</f>
        <v>0.15</v>
      </c>
      <c r="DR10" s="100">
        <f>IF(AW10="",0,IF(AW10="Preventivo",0.25,IF(AW10="Detectivo",0.15,IF(AW10="Correctivo",0.1,0))))</f>
        <v>0.25</v>
      </c>
      <c r="DS10" s="97">
        <f>IF(OR(AV10=0,AW10=0),0,DQ10+DR10)</f>
        <v>0.4</v>
      </c>
      <c r="DT10" s="428">
        <f>IF(DU10&gt;0.8,5,IF(DU10&gt;0.6,4,IF(DU10&gt;0.4,3,IF(DU10&gt;0.2,2,1))))</f>
        <v>1</v>
      </c>
      <c r="DU10" s="429">
        <f>IF(OR(AX10="Ambos",AX10="Probabilidad"),DN10-(DN10*$DS10),DN10)</f>
        <v>8.6399999999999991E-2</v>
      </c>
      <c r="DV10" s="428">
        <f>IF(DW10&gt;0.8,5,IF(DW10&gt;0.6,4,3))</f>
        <v>3</v>
      </c>
      <c r="DW10" s="429">
        <f>IF(OR(AX10="Ambos",AX10="Impacto"),$DP10-($DP10*$DS10),$DP10)</f>
        <v>0.6</v>
      </c>
      <c r="DX10" s="100">
        <f>IF(AZ10="",0,IF(AZ10="Automático",0.25,IF(AZ10="Manual",0.15,0)))</f>
        <v>0.15</v>
      </c>
      <c r="DY10" s="100">
        <f>IF(BA10="",0,IF(BA10="Preventivo",0.25,IF(BA10="Detectivo",0.15,IF(#REF!="Correctivo",0.1,0))))</f>
        <v>0.25</v>
      </c>
      <c r="DZ10" s="97">
        <f>IF(OR(AZ10=0,BA10=0),0,DX10+DY10)</f>
        <v>0.4</v>
      </c>
      <c r="EA10" s="428">
        <f>IF(EB10&gt;0.8,5,IF(EB10&gt;0.6,4,IF(EB10&gt;0.4,3,IF(EB10&gt;0.2,2,1))))</f>
        <v>1</v>
      </c>
      <c r="EB10" s="429">
        <f>IF(OR(BB10="Ambos",BB10="Probabilidad"),DU10-(DU10*$DZ10),DU10)</f>
        <v>5.183999999999999E-2</v>
      </c>
      <c r="EC10" s="428">
        <f>IF(ED10&gt;0.8,5,IF(ED10&gt;0.6,4,3))</f>
        <v>3</v>
      </c>
      <c r="ED10" s="429">
        <f>IF(OR(BB10="Ambos",BB10="Impacto"),$DW10-($DW10*$DZ10),$DW10)</f>
        <v>0.6</v>
      </c>
      <c r="EE10" s="100">
        <f>IF(BD10="",0,IF(BD10="Automático",0.25,IF(BD10="Manual",0.15,0)))</f>
        <v>0.15</v>
      </c>
      <c r="EF10" s="100">
        <f>IF(BE10="",0,IF(BE10="Preventivo",0.25,IF(BE10="Detectivo",0.15,IF(BE10="Correctivo",0.1,0))))</f>
        <v>0.25</v>
      </c>
      <c r="EG10" s="97">
        <f>IF(OR(BD10=0,BE10=0),0,EE10+EF10)</f>
        <v>0.4</v>
      </c>
      <c r="EH10" s="428">
        <f>IF(EI10&gt;0.8,5,IF(EI10&gt;0.6,4,IF(EI10&gt;0.4,3,IF(EI10&gt;0.2,2,1))))</f>
        <v>1</v>
      </c>
      <c r="EI10" s="429">
        <f>IF(OR(BF10="Ambos",BF10="Probabilidad"),EB10-(EB10*$EG10),EB10)</f>
        <v>3.1103999999999993E-2</v>
      </c>
      <c r="EJ10" s="428">
        <f>IF(EK10&gt;0.8,5,IF(EK10&gt;0.6,4,3))</f>
        <v>3</v>
      </c>
      <c r="EK10" s="429">
        <f>IF(OR(BF10="Ambos",BF10="Impacto"),$ED10-($ED10*$EG10),$ED10)</f>
        <v>0.6</v>
      </c>
      <c r="EL10" s="100">
        <f>IF(BH10="",0,IF(BH10="Automático",0.25,IF(BH10="Manual",0.15,0)))</f>
        <v>0.15</v>
      </c>
      <c r="EM10" s="100">
        <f>IF(BI10="",0,IF(BI10="Preventivo",0.25,IF(BI10="Detectivo",0.15,IF(BI10="Correctivo",0.1,0))))</f>
        <v>0.25</v>
      </c>
      <c r="EN10" s="97">
        <f>IF(OR(BH10=0,BI10=0),0,EL10+EM10)</f>
        <v>0.4</v>
      </c>
      <c r="EO10" s="428">
        <f>IF(EP10&gt;0.8,5,IF(EP10&gt;0.6,4,IF(EP10&gt;0.4,3,IF(EP10&gt;0.2,2,1))))</f>
        <v>1</v>
      </c>
      <c r="EP10" s="429">
        <f>IF(OR(BF10="Ambos",BF10="Probabilidad"),EI10-(EI10*$EN10),EI10)</f>
        <v>1.8662399999999996E-2</v>
      </c>
      <c r="EQ10" s="428">
        <f>IF(ER10&gt;0.8,5,IF(ER10&gt;0.6,4,3))</f>
        <v>3</v>
      </c>
      <c r="ER10" s="429">
        <f>IF(OR(BJ10="Ambos",BJ10="Impacto"),$EK10-($EK10*$EN10),$EK10)</f>
        <v>0.6</v>
      </c>
      <c r="ES10" s="100">
        <f>IF(BL10="",0,IF(BL10="Automático",0.25,IF(BL10="Manual",0.15,0)))</f>
        <v>0.15</v>
      </c>
      <c r="ET10" s="100">
        <f>IF(BM10="",0,IF(BM10="Preventivo",0.25,IF(BM10="Detectivo",0.15,IF(BM10="Correctivo",0.1,0))))</f>
        <v>0.25</v>
      </c>
      <c r="EU10" s="97">
        <f>IF(OR(BL10=0,BM10=0),0,ES10+ET10)</f>
        <v>0.4</v>
      </c>
      <c r="EV10" s="428">
        <f>IF(EW10&gt;0.8,5,IF(EW10&gt;0.6,4,IF(EW10&gt;0.4,3,IF(EW10&gt;0.2,2,1))))</f>
        <v>1</v>
      </c>
      <c r="EW10" s="429">
        <f>IF(OR(BP10="Ambos",BP10="Probabilidad"),EP10-(EP10*$EU10),EP10)</f>
        <v>1.8662399999999996E-2</v>
      </c>
      <c r="EX10" s="428">
        <f>IF(EY10&gt;0.8,5,IF(EY10&gt;0.6,4,3))</f>
        <v>3</v>
      </c>
      <c r="EY10" s="429">
        <f>IF(OR(BN10="Ambos",BN10="Impacto"),$ER10-($ER10*$EU10),$ER10)</f>
        <v>0.6</v>
      </c>
      <c r="EZ10" s="100">
        <f>IF(BP10="",0,IF(BP10="Automático",0.25,IF(BP10="Manual",0.15,0)))</f>
        <v>0</v>
      </c>
      <c r="FA10" s="100">
        <f>IF(BQ10="",0,IF(BQ10="Preventivo",0.25,IF(BQ10="Detectivo",0.15,IF(BQ10="Correctivo",0.1,0))))</f>
        <v>0</v>
      </c>
      <c r="FB10" s="97">
        <f>IF(OR(BP10=0,BQ10=0),0,EZ10+FA10)</f>
        <v>0</v>
      </c>
      <c r="FC10" s="428">
        <f>IF(FD10&gt;0.8,5,IF(FD10&gt;0.6,4,IF(FD10&gt;0.4,3,IF(FD10&gt;0.2,2,1))))</f>
        <v>1</v>
      </c>
      <c r="FD10" s="429">
        <f>IF(OR(BR10="Ambos",BR10="Probabilidad"),EW10-(EW10*$FB10),EW10)</f>
        <v>1.8662399999999996E-2</v>
      </c>
      <c r="FE10" s="428">
        <f>IF(FF10&gt;0.8,5,IF(FF10&gt;0.6,4,3))</f>
        <v>3</v>
      </c>
      <c r="FF10" s="429">
        <f>IF(OR(BR10="Ambos",BR10="Impacto"),$EY10-($EY10*$FB10),$EY10)</f>
        <v>0.6</v>
      </c>
      <c r="FG10" s="100">
        <f>IF(BT10="",0,IF(BT10="Automático",0.25,IF(BT10="Manual",0.15,0)))</f>
        <v>0</v>
      </c>
      <c r="FH10" s="100">
        <f>IF(BU10="",0,IF(BU10="Preventivo",0.25,IF(BU10="Detectivo",0.15,IF(BU10="Correctivo",0.1,0))))</f>
        <v>0</v>
      </c>
      <c r="FI10" s="97">
        <f>IF(OR(BT10=0,BU10=0),0,FG10+FH10)</f>
        <v>0</v>
      </c>
      <c r="FJ10" s="428">
        <f>IF(FK10&gt;0.8,5,IF(FK10&gt;0.6,4,IF(FK10&gt;0.4,3,IF(FK10&gt;0.2,2,1))))</f>
        <v>1</v>
      </c>
      <c r="FK10" s="429">
        <f>IF(OR(BV10="Ambos",BV10="Probabilidad"),FD10-(FD10*$FI10),FD10)</f>
        <v>1.8662399999999996E-2</v>
      </c>
      <c r="FL10" s="428">
        <f>IF(FM10&gt;0.8,5,IF(FM10&gt;0.6,4,3))</f>
        <v>3</v>
      </c>
      <c r="FM10" s="429">
        <f>IF(OR(BV10="Ambos",BV10="Impacto"),$FF10-($FF10*$FI10),$FF10)</f>
        <v>0.6</v>
      </c>
      <c r="FN10" s="100">
        <f>IF(BX10="",0,IF(BX10="Automático",0.25,IF(BX10="Manual",0.15,0)))</f>
        <v>0</v>
      </c>
      <c r="FO10" s="100">
        <f>IF(BY10="",0,IF(BY10="Preventivo",0.25,IF(BY10="Detectivo",0.15,IF(BY10="Correctivo",0.1,0))))</f>
        <v>0</v>
      </c>
      <c r="FP10" s="97">
        <f>IF(OR(BX10=0,BY10=0),0,FN10+FO10)</f>
        <v>0</v>
      </c>
      <c r="FQ10" s="428">
        <f>IF(FR10&gt;0.8,5,IF(FR10&gt;0.6,4,IF(FR10&gt;0.4,3,IF(FR10&gt;0.2,2,1))))</f>
        <v>1</v>
      </c>
      <c r="FR10" s="429">
        <f>IF(OR(BZ10="Ambos",BZ10="Probabilidad"),FK10-(FK10*$FP10),FK10)</f>
        <v>1.8662399999999996E-2</v>
      </c>
      <c r="FS10" s="428">
        <f>IF(FT10&gt;0.8,5,IF(FT10&gt;0.6,4,3))</f>
        <v>3</v>
      </c>
      <c r="FT10" s="429">
        <f>IF(OR(BZ10="Ambos",BZ10="Impacto"),$FM10-($FM10*$FP10),$FM10)</f>
        <v>0.6</v>
      </c>
      <c r="FU10" s="100">
        <f>IF(CB10="",0,IF(CB10="Automático",0.25,IF(CB10="Manual",0.15,0)))</f>
        <v>0</v>
      </c>
      <c r="FV10" s="100">
        <f>IF(CC10="",0,IF(CC10="Preventivo",0.25,IF(CC10="Detectivo",0.15,IF(CC10="Correctivo",0.1,0))))</f>
        <v>0</v>
      </c>
      <c r="FW10" s="97">
        <f>IF(OR(CB10=0,CC10=0),0,FU10+FV10)</f>
        <v>0</v>
      </c>
      <c r="FX10" s="428">
        <f>IF(FY10&gt;0.8,5,IF(FY10&gt;0.6,4,IF(FY10&gt;0.4,3,IF(FY10&gt;0.2,2,1))))</f>
        <v>1</v>
      </c>
      <c r="FY10" s="429">
        <f>IF(OR(CD10="Ambos",CD10="Probabilidad"),FR10-(FR10*$FW10),FR10)</f>
        <v>1.8662399999999996E-2</v>
      </c>
      <c r="FZ10" s="428">
        <f>IF(GA10&gt;0.8,5,IF(GA10&gt;0.6,4,3))</f>
        <v>3</v>
      </c>
      <c r="GA10" s="429">
        <f>IF(OR(CD10="Ambos",CD10="Impacto"),$FT10-($FT10*$FW10),$FT10)</f>
        <v>0.6</v>
      </c>
      <c r="GB10" s="100">
        <f>IF(CF10="",0,IF(CF10="Automático",0.25,IF(CF10="Manual",0.15,0)))</f>
        <v>0</v>
      </c>
      <c r="GC10" s="100">
        <f>IF(CG10="",0,IF(CG10="Preventivo",0.25,IF(CG10="Detectivo",0.15,IF(CG10="Correctivo",0.1,0))))</f>
        <v>0</v>
      </c>
      <c r="GD10" s="97">
        <f>IF(OR(CF10=0,CG10=0),0,GB10+GC10)</f>
        <v>0</v>
      </c>
      <c r="GE10" s="428">
        <f>IF(GF10&gt;0.8,5,IF(GF10&gt;0.6,4,IF(GF10&gt;0.4,3,IF(GF10&gt;0.2,2,1))))</f>
        <v>1</v>
      </c>
      <c r="GF10" s="429">
        <f>IF(OR(CH10="Ambos",CH10="Probabilidad"),FY10-(FY10*$GD10),FY10)</f>
        <v>1.8662399999999996E-2</v>
      </c>
      <c r="GG10" s="428">
        <f>IF(GH10&gt;0.8,5,IF(GH10&gt;0.6,4,3))</f>
        <v>3</v>
      </c>
      <c r="GH10" s="429">
        <f>IF(OR(CH10="Ambos",CH10="Impacto"),$GA10-($GA10*$GD10),$GA10)</f>
        <v>0.6</v>
      </c>
      <c r="GI10" s="429">
        <f>IF(GH10&lt;0.6,0.6,GH10)</f>
        <v>0.6</v>
      </c>
      <c r="GJ10" s="557"/>
    </row>
    <row r="594" spans="1:1 1680:1691" ht="12" customHeight="1">
      <c r="A594" s="553" t="s">
        <v>2</v>
      </c>
      <c r="BLP594" s="553" t="s">
        <v>2</v>
      </c>
      <c r="BLQ594" s="558"/>
      <c r="BLR594" s="558"/>
      <c r="BLS594" s="558"/>
      <c r="BLT594" s="558"/>
      <c r="BLU594" s="558"/>
      <c r="BLV594" s="558"/>
      <c r="BLW594" s="558"/>
      <c r="BLX594" s="558"/>
      <c r="BLY594" s="558"/>
      <c r="BLZ594" s="558"/>
      <c r="BMA594" s="558"/>
    </row>
    <row r="595" spans="1:1 1680:1691" ht="12" customHeight="1">
      <c r="BLP595" s="558"/>
      <c r="BLQ595" s="558"/>
      <c r="BLR595" s="558"/>
      <c r="BLS595" s="558"/>
      <c r="BLT595" s="558"/>
      <c r="BLU595" s="558"/>
      <c r="BLV595" s="558"/>
      <c r="BLW595" s="745" t="s">
        <v>124</v>
      </c>
      <c r="BLX595" s="605"/>
      <c r="BLY595" s="606"/>
      <c r="BLZ595" s="81"/>
      <c r="BMA595" s="81"/>
    </row>
    <row r="596" spans="1:1 1680:1691" ht="12" customHeight="1">
      <c r="BLP596" s="558"/>
      <c r="BLQ596" s="558"/>
      <c r="BLR596" s="558"/>
      <c r="BLS596" s="558"/>
      <c r="BLT596" s="558"/>
      <c r="BLU596" s="128">
        <v>1</v>
      </c>
      <c r="BLV596" s="128">
        <v>2</v>
      </c>
      <c r="BLW596" s="128">
        <v>3</v>
      </c>
      <c r="BLX596" s="438">
        <v>4</v>
      </c>
      <c r="BLY596" s="438">
        <v>5</v>
      </c>
      <c r="BLZ596" s="559"/>
      <c r="BMA596" s="559"/>
    </row>
    <row r="597" spans="1:1 1680:1691" ht="24.75" customHeight="1">
      <c r="BLP597" s="558"/>
      <c r="BLQ597" s="558"/>
      <c r="BLR597" s="558"/>
      <c r="BLS597" s="558"/>
      <c r="BLT597" s="558"/>
      <c r="BLU597" s="560" t="s">
        <v>384</v>
      </c>
      <c r="BLV597" s="560" t="s">
        <v>385</v>
      </c>
      <c r="BLW597" s="560" t="s">
        <v>299</v>
      </c>
      <c r="BLX597" s="560" t="s">
        <v>316</v>
      </c>
      <c r="BLY597" s="560" t="s">
        <v>386</v>
      </c>
      <c r="BLZ597" s="560"/>
      <c r="BMA597" s="560"/>
    </row>
    <row r="598" spans="1:1 1680:1691" ht="12" customHeight="1">
      <c r="BLP598" s="558"/>
      <c r="BLQ598" s="558"/>
      <c r="BLR598" s="558"/>
      <c r="BLS598" s="558"/>
      <c r="BLT598" s="558"/>
      <c r="BLU598" s="128">
        <v>1</v>
      </c>
      <c r="BLV598" s="128">
        <v>2</v>
      </c>
      <c r="BLW598" s="128">
        <v>3</v>
      </c>
      <c r="BLX598" s="438">
        <v>4</v>
      </c>
      <c r="BLY598" s="438">
        <v>5</v>
      </c>
      <c r="BLZ598" s="559"/>
      <c r="BMA598" s="559"/>
    </row>
    <row r="599" spans="1:1 1680:1691" ht="12" customHeight="1">
      <c r="BLP599" s="558"/>
      <c r="BLQ599" s="747" t="s">
        <v>122</v>
      </c>
      <c r="BLR599" s="559">
        <v>5</v>
      </c>
      <c r="BLS599" s="560" t="s">
        <v>387</v>
      </c>
      <c r="BLT599" s="559">
        <v>5</v>
      </c>
      <c r="BLU599" s="132" t="s">
        <v>388</v>
      </c>
      <c r="BLV599" s="133" t="s">
        <v>389</v>
      </c>
      <c r="BLW599" s="133" t="s">
        <v>389</v>
      </c>
      <c r="BLX599" s="134" t="s">
        <v>390</v>
      </c>
      <c r="BLY599" s="134" t="s">
        <v>390</v>
      </c>
      <c r="BLZ599" s="135"/>
      <c r="BMA599" s="135"/>
    </row>
    <row r="600" spans="1:1 1680:1691" ht="12" customHeight="1">
      <c r="BLP600" s="558"/>
      <c r="BLQ600" s="744"/>
      <c r="BLR600" s="559">
        <v>4</v>
      </c>
      <c r="BLS600" s="560" t="s">
        <v>311</v>
      </c>
      <c r="BLT600" s="559">
        <v>4</v>
      </c>
      <c r="BLU600" s="132" t="s">
        <v>388</v>
      </c>
      <c r="BLV600" s="132" t="s">
        <v>388</v>
      </c>
      <c r="BLW600" s="133" t="s">
        <v>389</v>
      </c>
      <c r="BLX600" s="134" t="s">
        <v>390</v>
      </c>
      <c r="BLY600" s="134" t="s">
        <v>390</v>
      </c>
      <c r="BLZ600" s="135"/>
      <c r="BMA600" s="135"/>
    </row>
    <row r="601" spans="1:1 1680:1691" ht="12" customHeight="1">
      <c r="BLP601" s="558"/>
      <c r="BLQ601" s="744"/>
      <c r="BLR601" s="559">
        <v>3</v>
      </c>
      <c r="BLS601" s="560" t="s">
        <v>285</v>
      </c>
      <c r="BLT601" s="559">
        <v>3</v>
      </c>
      <c r="BLU601" s="132" t="s">
        <v>388</v>
      </c>
      <c r="BLV601" s="132" t="s">
        <v>388</v>
      </c>
      <c r="BLW601" s="133" t="s">
        <v>389</v>
      </c>
      <c r="BLX601" s="133" t="s">
        <v>389</v>
      </c>
      <c r="BLY601" s="133" t="s">
        <v>389</v>
      </c>
      <c r="BLZ601" s="135"/>
      <c r="BMA601" s="135"/>
    </row>
    <row r="602" spans="1:1 1680:1691" ht="12" customHeight="1">
      <c r="BLP602" s="558"/>
      <c r="BLQ602" s="744"/>
      <c r="BLR602" s="559">
        <v>2</v>
      </c>
      <c r="BLS602" s="560" t="s">
        <v>315</v>
      </c>
      <c r="BLT602" s="559">
        <v>2</v>
      </c>
      <c r="BLU602" s="136" t="s">
        <v>70</v>
      </c>
      <c r="BLV602" s="132" t="s">
        <v>388</v>
      </c>
      <c r="BLW602" s="132" t="s">
        <v>388</v>
      </c>
      <c r="BLX602" s="132" t="s">
        <v>388</v>
      </c>
      <c r="BLY602" s="133" t="s">
        <v>389</v>
      </c>
      <c r="BLZ602" s="135"/>
      <c r="BMA602" s="135"/>
    </row>
    <row r="603" spans="1:1 1680:1691" ht="24.75" customHeight="1">
      <c r="BLP603" s="558"/>
      <c r="BLQ603" s="744"/>
      <c r="BLR603" s="559">
        <v>1</v>
      </c>
      <c r="BLS603" s="560" t="s">
        <v>298</v>
      </c>
      <c r="BLT603" s="559">
        <v>1</v>
      </c>
      <c r="BLU603" s="136" t="s">
        <v>70</v>
      </c>
      <c r="BLV603" s="136" t="s">
        <v>70</v>
      </c>
      <c r="BLW603" s="132" t="s">
        <v>388</v>
      </c>
      <c r="BLX603" s="132" t="s">
        <v>388</v>
      </c>
      <c r="BLY603" s="132" t="s">
        <v>388</v>
      </c>
      <c r="BLZ603" s="135"/>
      <c r="BMA603" s="135"/>
    </row>
    <row r="604" spans="1:1 1680:1691" ht="12" customHeight="1">
      <c r="BLP604" s="558"/>
      <c r="BLQ604" s="558"/>
      <c r="BLR604" s="558"/>
      <c r="BLS604" s="558"/>
      <c r="BLT604" s="558"/>
      <c r="BLU604" s="558"/>
      <c r="BLV604" s="558"/>
      <c r="BLW604" s="558"/>
      <c r="BLX604" s="558"/>
      <c r="BLY604" s="558"/>
      <c r="BLZ604" s="558"/>
      <c r="BMA604" s="558"/>
    </row>
    <row r="605" spans="1:1 1680:1691" ht="12" customHeight="1">
      <c r="BLP605" s="558"/>
      <c r="BLQ605" s="558"/>
      <c r="BLR605" s="558"/>
      <c r="BLS605" s="558"/>
      <c r="BLT605" s="558"/>
      <c r="BLU605" s="558"/>
      <c r="BLV605" s="558"/>
      <c r="BLW605" s="558"/>
      <c r="BLX605" s="558"/>
      <c r="BLY605" s="558"/>
      <c r="BLZ605" s="558"/>
      <c r="BMA605" s="558"/>
    </row>
    <row r="606" spans="1:1 1680:1691" ht="12" customHeight="1">
      <c r="BLP606" s="558"/>
      <c r="BLQ606" s="558"/>
      <c r="BLR606" s="558"/>
      <c r="BLS606" s="558"/>
      <c r="BLT606" s="558"/>
      <c r="BLU606" s="558"/>
      <c r="BLV606" s="558"/>
      <c r="BLW606" s="558"/>
      <c r="BLX606" s="558"/>
      <c r="BLY606" s="558"/>
      <c r="BLZ606" s="558"/>
      <c r="BMA606" s="558" t="s">
        <v>391</v>
      </c>
    </row>
    <row r="607" spans="1:1 1680:1691" ht="30" customHeight="1">
      <c r="BLP607" s="558"/>
      <c r="BLQ607" s="558"/>
      <c r="BLR607" s="558"/>
      <c r="BLS607" s="558"/>
      <c r="BLT607" s="558"/>
      <c r="BLU607" s="558"/>
      <c r="BLV607" s="558"/>
      <c r="BLW607" s="558"/>
      <c r="BLX607" s="558"/>
      <c r="BLY607" s="558"/>
      <c r="BLZ607" s="558"/>
      <c r="BMA607" s="137" t="s">
        <v>833</v>
      </c>
    </row>
    <row r="608" spans="1:1 1680:1691" ht="12" customHeight="1">
      <c r="BLP608" s="558"/>
      <c r="BLQ608" s="558"/>
      <c r="BLR608" s="558"/>
      <c r="BLS608" s="558"/>
      <c r="BLT608" s="558"/>
      <c r="BLU608" s="558"/>
      <c r="BLV608" s="558"/>
      <c r="BLW608" s="558"/>
      <c r="BLX608" s="558"/>
      <c r="BLY608" s="558"/>
      <c r="BLZ608" s="558"/>
      <c r="BMA608" s="137" t="s">
        <v>305</v>
      </c>
    </row>
    <row r="609" spans="1691:1693" ht="12" customHeight="1">
      <c r="BMA609" s="137" t="s">
        <v>392</v>
      </c>
      <c r="BMB609" s="558"/>
      <c r="BMC609" s="558"/>
    </row>
    <row r="610" spans="1691:1693" ht="19.5" customHeight="1">
      <c r="BMA610" s="137" t="s">
        <v>318</v>
      </c>
      <c r="BMB610" s="558"/>
      <c r="BMC610" s="558"/>
    </row>
    <row r="611" spans="1691:1693" ht="12" customHeight="1">
      <c r="BMA611" s="81"/>
      <c r="BMB611" s="558"/>
      <c r="BMC611" s="558"/>
    </row>
    <row r="612" spans="1691:1693" ht="12" customHeight="1">
      <c r="BMA612" s="558"/>
      <c r="BMB612" s="558"/>
      <c r="BMC612" s="558" t="s">
        <v>393</v>
      </c>
    </row>
    <row r="613" spans="1691:1693" ht="19.5" customHeight="1">
      <c r="BMA613" s="558"/>
      <c r="BMB613" s="558"/>
      <c r="BMC613" s="561" t="s">
        <v>402</v>
      </c>
    </row>
    <row r="614" spans="1691:1693" ht="12" customHeight="1">
      <c r="BMA614" s="558"/>
      <c r="BMB614" s="558"/>
      <c r="BMC614" s="561" t="s">
        <v>401</v>
      </c>
    </row>
    <row r="615" spans="1691:1693" ht="12" customHeight="1">
      <c r="BMA615" s="558"/>
      <c r="BMB615" s="558"/>
      <c r="BMC615" s="561" t="s">
        <v>329</v>
      </c>
    </row>
    <row r="616" spans="1691:1693" ht="12" customHeight="1">
      <c r="BMA616" s="558"/>
      <c r="BMB616" s="558"/>
      <c r="BMC616" s="561" t="s">
        <v>396</v>
      </c>
    </row>
    <row r="617" spans="1691:1693" ht="12" customHeight="1">
      <c r="BMA617" s="558"/>
      <c r="BMB617" s="558"/>
      <c r="BMC617" s="561" t="s">
        <v>399</v>
      </c>
    </row>
    <row r="618" spans="1691:1693" ht="12" customHeight="1">
      <c r="BMA618" s="558"/>
      <c r="BMB618" s="558"/>
      <c r="BMC618" s="561" t="s">
        <v>395</v>
      </c>
    </row>
    <row r="619" spans="1691:1693" ht="12" customHeight="1">
      <c r="BMA619" s="558"/>
      <c r="BMB619" s="558"/>
      <c r="BMC619" s="561" t="s">
        <v>394</v>
      </c>
    </row>
    <row r="620" spans="1691:1693" ht="19.5" customHeight="1">
      <c r="BMA620" s="558"/>
      <c r="BMB620" s="558"/>
      <c r="BMC620" s="561" t="s">
        <v>400</v>
      </c>
    </row>
    <row r="621" spans="1691:1693" ht="12" customHeight="1">
      <c r="BMA621" s="558"/>
      <c r="BMB621" s="558"/>
      <c r="BMC621" s="561" t="s">
        <v>342</v>
      </c>
    </row>
    <row r="622" spans="1691:1693" ht="12" customHeight="1">
      <c r="BMA622" s="558"/>
      <c r="BMB622" s="558"/>
      <c r="BMC622" s="561" t="s">
        <v>398</v>
      </c>
    </row>
    <row r="623" spans="1691:1693" ht="19.5" customHeight="1">
      <c r="BMA623" s="558"/>
      <c r="BMB623" s="558"/>
      <c r="BMC623" s="561" t="s">
        <v>397</v>
      </c>
    </row>
    <row r="624" spans="1691:1693" ht="19.5" customHeight="1">
      <c r="BMA624" s="558"/>
      <c r="BMB624" s="558"/>
      <c r="BMC624" s="561" t="s">
        <v>306</v>
      </c>
    </row>
    <row r="627" spans="1696:1698" ht="12" customHeight="1">
      <c r="BMF627" s="558" t="s">
        <v>403</v>
      </c>
      <c r="BMG627" s="558"/>
      <c r="BMH627" s="559"/>
    </row>
    <row r="628" spans="1696:1698" ht="12" customHeight="1">
      <c r="BMF628" s="180" t="s">
        <v>304</v>
      </c>
      <c r="BMG628" s="558"/>
      <c r="BMH628" s="559"/>
    </row>
    <row r="629" spans="1696:1698" ht="19.5" customHeight="1">
      <c r="BMF629" s="180" t="s">
        <v>834</v>
      </c>
      <c r="BMG629" s="558"/>
      <c r="BMH629" s="559"/>
    </row>
    <row r="630" spans="1696:1698" ht="12" customHeight="1">
      <c r="BMF630" s="180"/>
      <c r="BMG630" s="558"/>
      <c r="BMH630" s="559"/>
    </row>
    <row r="631" spans="1696:1698" ht="12" customHeight="1">
      <c r="BMF631" s="558"/>
      <c r="BMG631" s="558"/>
      <c r="BMH631" s="559"/>
    </row>
    <row r="632" spans="1696:1698" ht="12" customHeight="1">
      <c r="BMF632" s="558"/>
      <c r="BMG632" s="558"/>
      <c r="BMH632" s="559"/>
    </row>
    <row r="633" spans="1696:1698" ht="12" customHeight="1">
      <c r="BMF633" s="558"/>
      <c r="BMG633" s="558"/>
      <c r="BMH633" s="559" t="s">
        <v>404</v>
      </c>
    </row>
    <row r="634" spans="1696:1698" ht="12" customHeight="1">
      <c r="BMF634" s="558"/>
      <c r="BMG634" s="558"/>
      <c r="BMH634" s="562" t="s">
        <v>281</v>
      </c>
    </row>
    <row r="635" spans="1696:1698" ht="12" customHeight="1">
      <c r="BMF635" s="558"/>
      <c r="BMG635" s="558"/>
      <c r="BMH635" s="562" t="s">
        <v>410</v>
      </c>
    </row>
    <row r="636" spans="1696:1698" ht="12" customHeight="1">
      <c r="BMF636" s="558"/>
      <c r="BMG636" s="558"/>
      <c r="BMH636" s="562" t="s">
        <v>328</v>
      </c>
    </row>
    <row r="637" spans="1696:1698" ht="12" customHeight="1">
      <c r="BMF637" s="558"/>
      <c r="BMG637" s="558"/>
      <c r="BMH637" s="562" t="s">
        <v>409</v>
      </c>
    </row>
    <row r="638" spans="1696:1698" ht="12" customHeight="1">
      <c r="BMF638" s="558"/>
      <c r="BMG638" s="558"/>
      <c r="BMH638" s="562" t="s">
        <v>406</v>
      </c>
    </row>
    <row r="639" spans="1696:1698" ht="12" customHeight="1">
      <c r="BMF639" s="558"/>
      <c r="BMG639" s="558"/>
      <c r="BMH639" s="562" t="s">
        <v>405</v>
      </c>
    </row>
    <row r="640" spans="1696:1698" ht="12" customHeight="1">
      <c r="BMF640" s="558"/>
      <c r="BMG640" s="558"/>
      <c r="BMH640" s="562" t="s">
        <v>407</v>
      </c>
    </row>
    <row r="641" spans="1698:1703" ht="12" customHeight="1">
      <c r="BMH641" s="562" t="s">
        <v>408</v>
      </c>
      <c r="BMI641" s="558"/>
      <c r="BMJ641" s="558"/>
      <c r="BMK641" s="558"/>
      <c r="BML641" s="558"/>
      <c r="BMM641" s="558"/>
    </row>
    <row r="642" spans="1698:1703" ht="12" customHeight="1">
      <c r="BMH642" s="562" t="s">
        <v>411</v>
      </c>
      <c r="BMI642" s="558"/>
      <c r="BMJ642" s="558"/>
      <c r="BMK642" s="558"/>
      <c r="BML642" s="558"/>
      <c r="BMM642" s="558"/>
    </row>
    <row r="643" spans="1698:1703" ht="12" customHeight="1">
      <c r="BMH643" s="558"/>
      <c r="BMI643" s="558"/>
      <c r="BMJ643" s="558"/>
      <c r="BMK643" s="558" t="s">
        <v>412</v>
      </c>
      <c r="BML643" s="558"/>
      <c r="BMM643" s="558"/>
    </row>
    <row r="644" spans="1698:1703" ht="12" customHeight="1">
      <c r="BMH644" s="559"/>
      <c r="BMI644" s="558"/>
      <c r="BMJ644" s="558"/>
      <c r="BMK644" s="558" t="s">
        <v>414</v>
      </c>
      <c r="BML644" s="558"/>
      <c r="BMM644" s="558"/>
    </row>
    <row r="645" spans="1698:1703" ht="12" customHeight="1">
      <c r="BMH645" s="559"/>
      <c r="BMI645" s="558"/>
      <c r="BMJ645" s="558"/>
      <c r="BMK645" s="558" t="s">
        <v>413</v>
      </c>
      <c r="BML645" s="558"/>
      <c r="BMM645" s="558"/>
    </row>
    <row r="646" spans="1698:1703" ht="24.75" customHeight="1">
      <c r="BMH646" s="559"/>
      <c r="BMI646" s="558"/>
      <c r="BMJ646" s="558"/>
      <c r="BMK646" s="558" t="s">
        <v>418</v>
      </c>
      <c r="BML646" s="558"/>
      <c r="BMM646" s="558"/>
    </row>
    <row r="647" spans="1698:1703" ht="24.75" customHeight="1">
      <c r="BMH647" s="559"/>
      <c r="BMI647" s="558"/>
      <c r="BMJ647" s="558"/>
      <c r="BMK647" s="558" t="s">
        <v>416</v>
      </c>
      <c r="BML647" s="558"/>
      <c r="BMM647" s="558"/>
    </row>
    <row r="648" spans="1698:1703" ht="12" customHeight="1">
      <c r="BMH648" s="559"/>
      <c r="BMI648" s="558"/>
      <c r="BMJ648" s="558"/>
      <c r="BMK648" s="558" t="s">
        <v>420</v>
      </c>
      <c r="BML648" s="558"/>
      <c r="BMM648" s="558"/>
    </row>
    <row r="649" spans="1698:1703" ht="37.5" customHeight="1">
      <c r="BMH649" s="559"/>
      <c r="BMI649" s="558"/>
      <c r="BMJ649" s="558"/>
      <c r="BMK649" s="558" t="s">
        <v>419</v>
      </c>
      <c r="BML649" s="558"/>
      <c r="BMM649" s="558"/>
    </row>
    <row r="650" spans="1698:1703" ht="12" customHeight="1">
      <c r="BMH650" s="559"/>
      <c r="BMI650" s="558"/>
      <c r="BMJ650" s="558"/>
      <c r="BMK650" s="558" t="s">
        <v>417</v>
      </c>
      <c r="BML650" s="558"/>
      <c r="BMM650" s="558"/>
    </row>
    <row r="651" spans="1698:1703" ht="24.75" customHeight="1">
      <c r="BMH651" s="559"/>
      <c r="BMI651" s="558"/>
      <c r="BMJ651" s="558"/>
      <c r="BMK651" s="558" t="s">
        <v>415</v>
      </c>
      <c r="BML651" s="558"/>
      <c r="BMM651" s="558"/>
    </row>
    <row r="652" spans="1698:1703" ht="12" customHeight="1">
      <c r="BMH652" s="559"/>
      <c r="BMI652" s="558"/>
      <c r="BMJ652" s="558"/>
      <c r="BMK652" s="558"/>
      <c r="BML652" s="558"/>
      <c r="BMM652" s="558"/>
    </row>
    <row r="653" spans="1698:1703" ht="12" customHeight="1">
      <c r="BMH653" s="559"/>
      <c r="BMI653" s="558"/>
      <c r="BMJ653" s="558"/>
      <c r="BMK653" s="558"/>
      <c r="BML653" s="558"/>
      <c r="BMM653" s="558"/>
    </row>
    <row r="654" spans="1698:1703" ht="12" customHeight="1">
      <c r="BMH654" s="559"/>
      <c r="BMI654" s="558"/>
      <c r="BMJ654" s="558"/>
      <c r="BMK654" s="558"/>
      <c r="BML654" s="558"/>
      <c r="BMM654" s="558" t="s">
        <v>421</v>
      </c>
    </row>
    <row r="655" spans="1698:1703" ht="12" customHeight="1">
      <c r="BMH655" s="559"/>
      <c r="BMI655" s="558"/>
      <c r="BMJ655" s="558"/>
      <c r="BMK655" s="558"/>
      <c r="BML655" s="558"/>
      <c r="BMM655" s="140" t="s">
        <v>422</v>
      </c>
    </row>
    <row r="656" spans="1698:1703" ht="12" customHeight="1">
      <c r="BMH656" s="559"/>
      <c r="BMI656" s="558"/>
      <c r="BMJ656" s="558"/>
      <c r="BMK656" s="558"/>
      <c r="BML656" s="558"/>
      <c r="BMM656" s="140" t="s">
        <v>423</v>
      </c>
    </row>
    <row r="657" spans="1703:1703" ht="9.75" customHeight="1">
      <c r="BMM657" s="140" t="s">
        <v>424</v>
      </c>
    </row>
    <row r="658" spans="1703:1703" ht="19.5" customHeight="1">
      <c r="BMM658" s="140" t="s">
        <v>425</v>
      </c>
    </row>
    <row r="659" spans="1703:1703" ht="9.75" customHeight="1">
      <c r="BMM659" s="140" t="s">
        <v>426</v>
      </c>
    </row>
    <row r="660" spans="1703:1703" ht="19.5" customHeight="1">
      <c r="BMM660" s="141" t="s">
        <v>427</v>
      </c>
    </row>
    <row r="661" spans="1703:1703" ht="9.75" customHeight="1">
      <c r="BMM661" s="140" t="s">
        <v>428</v>
      </c>
    </row>
    <row r="662" spans="1703:1703" ht="19.5" customHeight="1">
      <c r="BMM662" s="140" t="s">
        <v>429</v>
      </c>
    </row>
    <row r="663" spans="1703:1703" ht="19.5" customHeight="1">
      <c r="BMM663" s="140" t="s">
        <v>430</v>
      </c>
    </row>
    <row r="664" spans="1703:1703" ht="19.5" customHeight="1">
      <c r="BMM664" s="140" t="s">
        <v>431</v>
      </c>
    </row>
    <row r="665" spans="1703:1703" ht="30" customHeight="1">
      <c r="BMM665" s="140" t="s">
        <v>432</v>
      </c>
    </row>
    <row r="666" spans="1703:1703" ht="19.5" customHeight="1">
      <c r="BMM666" s="140" t="s">
        <v>433</v>
      </c>
    </row>
    <row r="667" spans="1703:1703" ht="19.5" customHeight="1">
      <c r="BMM667" s="140" t="s">
        <v>284</v>
      </c>
    </row>
    <row r="668" spans="1703:1703" ht="9.75" customHeight="1">
      <c r="BMM668" s="140" t="s">
        <v>434</v>
      </c>
    </row>
    <row r="669" spans="1703:1703" ht="9.75" customHeight="1">
      <c r="BMM669" s="140" t="s">
        <v>330</v>
      </c>
    </row>
    <row r="670" spans="1703:1703" ht="9.75" customHeight="1">
      <c r="BMM670" s="140" t="s">
        <v>435</v>
      </c>
    </row>
    <row r="671" spans="1703:1703" ht="9.75" customHeight="1">
      <c r="BMM671" s="140" t="s">
        <v>436</v>
      </c>
    </row>
    <row r="672" spans="1703:1703" ht="9.75" customHeight="1">
      <c r="BMM672" s="140" t="s">
        <v>437</v>
      </c>
    </row>
    <row r="673" spans="1703:1706" ht="9.75" customHeight="1">
      <c r="BMM673" s="140" t="s">
        <v>438</v>
      </c>
      <c r="BMN673" s="140"/>
      <c r="BMO673" s="140"/>
      <c r="BMP673" s="140"/>
    </row>
    <row r="674" spans="1703:1706" ht="9.75" customHeight="1">
      <c r="BMM674" s="140"/>
      <c r="BMN674" s="140"/>
      <c r="BMO674" s="140"/>
      <c r="BMP674" s="140"/>
    </row>
    <row r="675" spans="1703:1706" ht="9.75" customHeight="1">
      <c r="BMM675" s="140"/>
      <c r="BMN675" s="140"/>
      <c r="BMO675" s="140"/>
      <c r="BMP675" s="140"/>
    </row>
    <row r="676" spans="1703:1706" ht="9.75" customHeight="1">
      <c r="BMM676" s="140"/>
      <c r="BMN676" s="140"/>
      <c r="BMO676" s="140"/>
      <c r="BMP676" s="140"/>
    </row>
    <row r="677" spans="1703:1706" ht="9.75" customHeight="1">
      <c r="BMN677" s="140"/>
      <c r="BMO677" s="140"/>
      <c r="BMP677" s="140"/>
    </row>
    <row r="678" spans="1703:1706" ht="12" customHeight="1">
      <c r="BMN678" s="558"/>
      <c r="BMO678" s="558"/>
      <c r="BMP678" s="558"/>
    </row>
    <row r="679" spans="1703:1706" ht="12" customHeight="1">
      <c r="BMM679" s="558"/>
      <c r="BMN679" s="558"/>
      <c r="BMO679" s="558"/>
      <c r="BMP679" s="558"/>
    </row>
    <row r="680" spans="1703:1706" ht="12" customHeight="1">
      <c r="BMM680" s="558"/>
      <c r="BMN680" s="558"/>
      <c r="BMO680" s="558"/>
      <c r="BMP680" s="558"/>
    </row>
    <row r="681" spans="1703:1706" ht="12" customHeight="1">
      <c r="BMM681" s="558"/>
      <c r="BMN681" s="558"/>
      <c r="BMO681" s="558"/>
      <c r="BMP681" s="558" t="s">
        <v>413</v>
      </c>
    </row>
    <row r="682" spans="1703:1706" ht="12" customHeight="1">
      <c r="BMM682" s="558"/>
      <c r="BMN682" s="558"/>
      <c r="BMO682" s="558"/>
      <c r="BMP682" s="558" t="s">
        <v>439</v>
      </c>
    </row>
    <row r="683" spans="1703:1706" ht="24.75" customHeight="1">
      <c r="BMM683" s="558"/>
      <c r="BMN683" s="558"/>
      <c r="BMO683" s="558"/>
      <c r="BMP683" s="558" t="s">
        <v>440</v>
      </c>
    </row>
    <row r="684" spans="1703:1706" ht="12" customHeight="1">
      <c r="BMM684" s="558"/>
      <c r="BMN684" s="558"/>
      <c r="BMO684" s="558"/>
      <c r="BMP684" s="558" t="s">
        <v>441</v>
      </c>
    </row>
    <row r="685" spans="1703:1706" ht="12" customHeight="1">
      <c r="BMM685" s="558"/>
      <c r="BMN685" s="558"/>
      <c r="BMO685" s="558"/>
      <c r="BMP685" s="558" t="s">
        <v>442</v>
      </c>
    </row>
    <row r="686" spans="1703:1706" ht="12" customHeight="1">
      <c r="BMM686" s="558"/>
      <c r="BMN686" s="558"/>
      <c r="BMO686" s="558"/>
      <c r="BMP686" s="558" t="s">
        <v>443</v>
      </c>
    </row>
    <row r="690" spans="1683:1710" ht="27.75" customHeight="1">
      <c r="BLS690" s="558"/>
      <c r="BLT690" s="558"/>
      <c r="BLU690" s="558"/>
      <c r="BLV690" s="558"/>
      <c r="BLW690" s="558"/>
      <c r="BLX690" s="558"/>
      <c r="BLY690" s="558"/>
      <c r="BLZ690" s="558"/>
      <c r="BMA690" s="558"/>
      <c r="BMB690" s="558"/>
      <c r="BMC690" s="558"/>
      <c r="BMD690" s="558"/>
      <c r="BME690" s="558"/>
      <c r="BMF690" s="558"/>
      <c r="BMG690" s="558"/>
      <c r="BMH690" s="559"/>
      <c r="BMI690" s="558"/>
      <c r="BMJ690" s="558"/>
      <c r="BMK690" s="558"/>
      <c r="BML690" s="558"/>
      <c r="BMM690" s="558"/>
      <c r="BMN690" s="558"/>
      <c r="BMO690" s="558"/>
      <c r="BMP690" s="558"/>
      <c r="BMQ690" s="558"/>
      <c r="BMR690" s="563" t="s">
        <v>294</v>
      </c>
      <c r="BMS690" s="558"/>
      <c r="BMT690" s="558"/>
    </row>
    <row r="691" spans="1683:1710" ht="12" customHeight="1">
      <c r="BLS691" s="558"/>
      <c r="BLT691" s="558"/>
      <c r="BLU691" s="558"/>
      <c r="BLV691" s="558"/>
      <c r="BLW691" s="558"/>
      <c r="BLX691" s="558"/>
      <c r="BLY691" s="558"/>
      <c r="BLZ691" s="558"/>
      <c r="BMA691" s="558"/>
      <c r="BMB691" s="558"/>
      <c r="BMC691" s="558"/>
      <c r="BMD691" s="558"/>
      <c r="BME691" s="558"/>
      <c r="BMF691" s="558"/>
      <c r="BMG691" s="558"/>
      <c r="BMH691" s="559"/>
      <c r="BMI691" s="558"/>
      <c r="BMJ691" s="558"/>
      <c r="BMK691" s="558"/>
      <c r="BML691" s="558"/>
      <c r="BMM691" s="558"/>
      <c r="BMN691" s="558"/>
      <c r="BMO691" s="558"/>
      <c r="BMP691" s="558"/>
      <c r="BMQ691" s="558"/>
      <c r="BMR691" s="560" t="s">
        <v>387</v>
      </c>
      <c r="BMS691" s="558"/>
      <c r="BMT691" s="558"/>
    </row>
    <row r="692" spans="1683:1710" ht="12" customHeight="1">
      <c r="BLS692" s="558"/>
      <c r="BLT692" s="558"/>
      <c r="BLU692" s="558"/>
      <c r="BLV692" s="558"/>
      <c r="BLW692" s="558"/>
      <c r="BLX692" s="558"/>
      <c r="BLY692" s="558"/>
      <c r="BLZ692" s="558"/>
      <c r="BMA692" s="558"/>
      <c r="BMB692" s="558"/>
      <c r="BMC692" s="558"/>
      <c r="BMD692" s="558"/>
      <c r="BME692" s="558"/>
      <c r="BMF692" s="558"/>
      <c r="BMG692" s="558"/>
      <c r="BMH692" s="559"/>
      <c r="BMI692" s="558"/>
      <c r="BMJ692" s="558"/>
      <c r="BMK692" s="558"/>
      <c r="BML692" s="558"/>
      <c r="BMM692" s="558"/>
      <c r="BMN692" s="558"/>
      <c r="BMO692" s="558"/>
      <c r="BMP692" s="558"/>
      <c r="BMQ692" s="558"/>
      <c r="BMR692" s="560" t="s">
        <v>311</v>
      </c>
      <c r="BMS692" s="558"/>
      <c r="BMT692" s="558"/>
    </row>
    <row r="693" spans="1683:1710" ht="12" customHeight="1">
      <c r="BLS693" s="558"/>
      <c r="BLT693" s="558"/>
      <c r="BLU693" s="558"/>
      <c r="BLV693" s="558"/>
      <c r="BLW693" s="558"/>
      <c r="BLX693" s="558"/>
      <c r="BLY693" s="558"/>
      <c r="BLZ693" s="558"/>
      <c r="BMA693" s="558"/>
      <c r="BMB693" s="558"/>
      <c r="BMC693" s="558"/>
      <c r="BMD693" s="558"/>
      <c r="BME693" s="558"/>
      <c r="BMF693" s="558"/>
      <c r="BMG693" s="558"/>
      <c r="BMH693" s="559"/>
      <c r="BMI693" s="558"/>
      <c r="BMJ693" s="558"/>
      <c r="BMK693" s="558"/>
      <c r="BML693" s="558"/>
      <c r="BMM693" s="558"/>
      <c r="BMN693" s="558"/>
      <c r="BMO693" s="558"/>
      <c r="BMP693" s="558"/>
      <c r="BMQ693" s="558"/>
      <c r="BMR693" s="560" t="s">
        <v>285</v>
      </c>
      <c r="BMS693" s="558"/>
      <c r="BMT693" s="558"/>
    </row>
    <row r="694" spans="1683:1710" ht="12" customHeight="1">
      <c r="BLS694" s="558"/>
      <c r="BLT694" s="558"/>
      <c r="BLU694" s="558"/>
      <c r="BLV694" s="558"/>
      <c r="BLW694" s="558"/>
      <c r="BLX694" s="558"/>
      <c r="BLY694" s="558"/>
      <c r="BLZ694" s="558"/>
      <c r="BMA694" s="558"/>
      <c r="BMB694" s="558"/>
      <c r="BMC694" s="558"/>
      <c r="BMD694" s="558"/>
      <c r="BME694" s="558"/>
      <c r="BMF694" s="558"/>
      <c r="BMG694" s="558"/>
      <c r="BMH694" s="559"/>
      <c r="BMI694" s="558"/>
      <c r="BMJ694" s="558"/>
      <c r="BMK694" s="558"/>
      <c r="BML694" s="558"/>
      <c r="BMM694" s="558"/>
      <c r="BMN694" s="558"/>
      <c r="BMO694" s="558"/>
      <c r="BMP694" s="558"/>
      <c r="BMQ694" s="558"/>
      <c r="BMR694" s="560" t="s">
        <v>315</v>
      </c>
      <c r="BMS694" s="558"/>
      <c r="BMT694" s="560"/>
    </row>
    <row r="695" spans="1683:1710" ht="24.75" customHeight="1">
      <c r="BLS695" s="558"/>
      <c r="BLT695" s="558"/>
      <c r="BLU695" s="558"/>
      <c r="BLV695" s="558"/>
      <c r="BLW695" s="558"/>
      <c r="BLX695" s="558"/>
      <c r="BLY695" s="558"/>
      <c r="BLZ695" s="558"/>
      <c r="BMA695" s="558"/>
      <c r="BMB695" s="558"/>
      <c r="BMC695" s="558"/>
      <c r="BMD695" s="558"/>
      <c r="BME695" s="558"/>
      <c r="BMF695" s="558"/>
      <c r="BMG695" s="558"/>
      <c r="BMH695" s="559"/>
      <c r="BMI695" s="558"/>
      <c r="BMJ695" s="558"/>
      <c r="BMK695" s="558"/>
      <c r="BML695" s="558"/>
      <c r="BMM695" s="558"/>
      <c r="BMN695" s="558"/>
      <c r="BMO695" s="558"/>
      <c r="BMP695" s="558"/>
      <c r="BMQ695" s="558"/>
      <c r="BMR695" s="560" t="s">
        <v>298</v>
      </c>
      <c r="BMS695" s="558"/>
      <c r="BMT695" s="558"/>
    </row>
    <row r="696" spans="1683:1710" ht="12" customHeight="1">
      <c r="BLS696" s="558"/>
      <c r="BLT696" s="558"/>
      <c r="BLU696" s="558"/>
      <c r="BLV696" s="558"/>
      <c r="BLW696" s="558"/>
      <c r="BLX696" s="558"/>
      <c r="BLY696" s="558"/>
      <c r="BLZ696" s="558"/>
      <c r="BMA696" s="558"/>
      <c r="BMB696" s="558"/>
      <c r="BMC696" s="558"/>
      <c r="BMD696" s="558"/>
      <c r="BME696" s="558"/>
      <c r="BMF696" s="558"/>
      <c r="BMG696" s="558"/>
      <c r="BMH696" s="559"/>
      <c r="BMI696" s="558"/>
      <c r="BMJ696" s="558"/>
      <c r="BMK696" s="558"/>
      <c r="BML696" s="558"/>
      <c r="BMM696" s="558"/>
      <c r="BMN696" s="558"/>
      <c r="BMO696" s="558"/>
      <c r="BMP696" s="558"/>
      <c r="BMQ696" s="558"/>
      <c r="BMR696" s="560"/>
      <c r="BMS696" s="558"/>
      <c r="BMT696" s="558"/>
    </row>
    <row r="697" spans="1683:1710" ht="13.5" customHeight="1">
      <c r="BLS697" s="558"/>
      <c r="BLT697" s="558"/>
      <c r="BLU697" s="558"/>
      <c r="BLV697" s="558"/>
      <c r="BLW697" s="558"/>
      <c r="BLX697" s="558"/>
      <c r="BLY697" s="558"/>
      <c r="BLZ697" s="558"/>
      <c r="BMA697" s="558"/>
      <c r="BMB697" s="558"/>
      <c r="BMC697" s="558"/>
      <c r="BMD697" s="558"/>
      <c r="BME697" s="558"/>
      <c r="BMF697" s="558"/>
      <c r="BMG697" s="558"/>
      <c r="BMH697" s="559"/>
      <c r="BMI697" s="558"/>
      <c r="BMJ697" s="558"/>
      <c r="BMK697" s="558"/>
      <c r="BML697" s="558"/>
      <c r="BMM697" s="558"/>
      <c r="BMN697" s="558"/>
      <c r="BMO697" s="558"/>
      <c r="BMP697" s="558"/>
      <c r="BMQ697" s="558"/>
      <c r="BMR697" s="560"/>
      <c r="BMS697" s="558"/>
      <c r="BMT697" s="563" t="s">
        <v>297</v>
      </c>
    </row>
    <row r="698" spans="1683:1710" ht="24.75" customHeight="1">
      <c r="BLS698" s="558"/>
      <c r="BLT698" s="558"/>
      <c r="BLU698" s="558"/>
      <c r="BLV698" s="558"/>
      <c r="BLW698" s="558"/>
      <c r="BLX698" s="558"/>
      <c r="BLY698" s="558"/>
      <c r="BLZ698" s="558"/>
      <c r="BMA698" s="558"/>
      <c r="BMB698" s="558"/>
      <c r="BMC698" s="558"/>
      <c r="BMD698" s="558"/>
      <c r="BME698" s="558"/>
      <c r="BMF698" s="558"/>
      <c r="BMG698" s="558"/>
      <c r="BMH698" s="559"/>
      <c r="BMI698" s="558"/>
      <c r="BMJ698" s="558"/>
      <c r="BMK698" s="558"/>
      <c r="BML698" s="558"/>
      <c r="BMM698" s="558"/>
      <c r="BMN698" s="558"/>
      <c r="BMO698" s="558"/>
      <c r="BMP698" s="558"/>
      <c r="BMQ698" s="558"/>
      <c r="BMR698" s="560"/>
      <c r="BMS698" s="558"/>
      <c r="BMT698" s="560" t="s">
        <v>386</v>
      </c>
    </row>
    <row r="699" spans="1683:1710" ht="12" customHeight="1">
      <c r="BLS699" s="558"/>
      <c r="BLT699" s="559"/>
      <c r="BLU699" s="558"/>
      <c r="BLV699" s="558"/>
      <c r="BLW699" s="558"/>
      <c r="BLX699" s="558"/>
      <c r="BLY699" s="558"/>
      <c r="BLZ699" s="558"/>
      <c r="BMA699" s="558"/>
      <c r="BMB699" s="558"/>
      <c r="BMC699" s="558"/>
      <c r="BMD699" s="558"/>
      <c r="BME699" s="558"/>
      <c r="BMF699" s="558"/>
      <c r="BMG699" s="558"/>
      <c r="BMH699" s="559"/>
      <c r="BMI699" s="558"/>
      <c r="BMJ699" s="558"/>
      <c r="BMK699" s="558"/>
      <c r="BML699" s="558"/>
      <c r="BMM699" s="558"/>
      <c r="BMN699" s="558"/>
      <c r="BMO699" s="558"/>
      <c r="BMP699" s="558"/>
      <c r="BMQ699" s="558"/>
      <c r="BMR699" s="560"/>
      <c r="BMS699" s="558"/>
      <c r="BMT699" s="560" t="s">
        <v>316</v>
      </c>
    </row>
    <row r="700" spans="1683:1710" ht="24.75" customHeight="1">
      <c r="BLS700" s="558"/>
      <c r="BLT700" s="558"/>
      <c r="BLU700" s="558"/>
      <c r="BLV700" s="558"/>
      <c r="BLW700" s="558"/>
      <c r="BLX700" s="558"/>
      <c r="BLY700" s="558"/>
      <c r="BLZ700" s="558"/>
      <c r="BMA700" s="558"/>
      <c r="BMB700" s="558"/>
      <c r="BMC700" s="558"/>
      <c r="BMD700" s="558"/>
      <c r="BME700" s="558"/>
      <c r="BMF700" s="558"/>
      <c r="BMG700" s="558"/>
      <c r="BMH700" s="559"/>
      <c r="BMI700" s="558"/>
      <c r="BMJ700" s="558"/>
      <c r="BMK700" s="558"/>
      <c r="BML700" s="558"/>
      <c r="BMM700" s="558"/>
      <c r="BMN700" s="558"/>
      <c r="BMO700" s="558"/>
      <c r="BMP700" s="558"/>
      <c r="BMQ700" s="558"/>
      <c r="BMR700" s="560"/>
      <c r="BMS700" s="558"/>
      <c r="BMT700" s="560" t="s">
        <v>299</v>
      </c>
    </row>
    <row r="701" spans="1683:1710" ht="12" customHeight="1">
      <c r="BLS701" s="558"/>
      <c r="BLT701" s="558"/>
      <c r="BLU701" s="558"/>
      <c r="BLV701" s="558"/>
      <c r="BLW701" s="558"/>
      <c r="BLX701" s="558"/>
      <c r="BLY701" s="558"/>
      <c r="BLZ701" s="558"/>
      <c r="BMA701" s="558"/>
      <c r="BMB701" s="558"/>
      <c r="BMC701" s="558"/>
      <c r="BMD701" s="558"/>
      <c r="BME701" s="558"/>
      <c r="BMF701" s="558"/>
      <c r="BMG701" s="558"/>
      <c r="BMH701" s="559"/>
      <c r="BMI701" s="558"/>
      <c r="BMJ701" s="558"/>
      <c r="BMK701" s="558"/>
      <c r="BML701" s="558"/>
      <c r="BMM701" s="558"/>
      <c r="BMN701" s="558"/>
      <c r="BMO701" s="558"/>
      <c r="BMP701" s="558"/>
      <c r="BMQ701" s="558"/>
      <c r="BMR701" s="560"/>
      <c r="BMS701" s="558"/>
      <c r="BMT701" s="560" t="s">
        <v>385</v>
      </c>
    </row>
    <row r="702" spans="1683:1710" ht="12" customHeight="1">
      <c r="BLS702" s="558"/>
      <c r="BLT702" s="558"/>
      <c r="BLU702" s="558"/>
      <c r="BLV702" s="558"/>
      <c r="BLW702" s="558"/>
      <c r="BLX702" s="558"/>
      <c r="BLY702" s="558"/>
      <c r="BLZ702" s="558"/>
      <c r="BMA702" s="558"/>
      <c r="BMB702" s="558"/>
      <c r="BMC702" s="558"/>
      <c r="BMD702" s="558"/>
      <c r="BME702" s="558"/>
      <c r="BMF702" s="558"/>
      <c r="BMG702" s="558"/>
      <c r="BMH702" s="559"/>
      <c r="BMI702" s="558"/>
      <c r="BMJ702" s="558"/>
      <c r="BMK702" s="558"/>
      <c r="BML702" s="558"/>
      <c r="BMM702" s="558"/>
      <c r="BMN702" s="558"/>
      <c r="BMO702" s="558"/>
      <c r="BMP702" s="558"/>
      <c r="BMQ702" s="558"/>
      <c r="BMR702" s="560"/>
      <c r="BMS702" s="558"/>
      <c r="BMT702" s="560" t="s">
        <v>384</v>
      </c>
    </row>
    <row r="703" spans="1683:1710" ht="12" customHeight="1">
      <c r="BLS703" s="558"/>
      <c r="BLT703" s="558"/>
      <c r="BLU703" s="558"/>
      <c r="BLV703" s="558"/>
      <c r="BLW703" s="558"/>
      <c r="BLX703" s="558"/>
      <c r="BLY703" s="558"/>
      <c r="BLZ703" s="558"/>
      <c r="BMA703" s="558"/>
      <c r="BMB703" s="558"/>
      <c r="BMC703" s="558"/>
      <c r="BMD703" s="558"/>
      <c r="BME703" s="558"/>
      <c r="BMF703" s="558"/>
      <c r="BMG703" s="558"/>
      <c r="BMH703" s="559"/>
      <c r="BMI703" s="558"/>
      <c r="BMJ703" s="558"/>
      <c r="BMK703" s="558"/>
      <c r="BML703" s="558"/>
      <c r="BMM703" s="558"/>
      <c r="BMN703" s="558"/>
      <c r="BMO703" s="558"/>
      <c r="BMP703" s="558"/>
      <c r="BMQ703" s="558"/>
      <c r="BMR703" s="560"/>
      <c r="BMS703" s="558"/>
      <c r="BMT703" s="558"/>
    </row>
    <row r="704" spans="1683:1710" ht="62.25" customHeight="1">
      <c r="BLS704" s="558" t="s">
        <v>444</v>
      </c>
      <c r="BLT704" s="559"/>
      <c r="BLU704" s="558"/>
      <c r="BLV704" s="558"/>
      <c r="BLW704" s="558"/>
      <c r="BLX704" s="558"/>
      <c r="BLY704" s="558"/>
      <c r="BLZ704" s="558"/>
      <c r="BMA704" s="558"/>
      <c r="BMB704" s="558"/>
      <c r="BMC704" s="558"/>
      <c r="BMD704" s="558"/>
      <c r="BME704" s="558"/>
      <c r="BMF704" s="558"/>
      <c r="BMG704" s="558"/>
      <c r="BMH704" s="559"/>
      <c r="BMI704" s="558"/>
      <c r="BMJ704" s="558"/>
      <c r="BMK704" s="558"/>
      <c r="BML704" s="558"/>
      <c r="BMM704" s="558"/>
      <c r="BMN704" s="558"/>
      <c r="BMO704" s="558"/>
      <c r="BMP704" s="558" t="s">
        <v>445</v>
      </c>
      <c r="BMQ704" s="558"/>
      <c r="BMR704" s="560"/>
      <c r="BMS704" s="558"/>
      <c r="BMT704" s="558"/>
    </row>
    <row r="705" spans="1683:1719" ht="75" customHeight="1">
      <c r="BLS705" s="558" t="s">
        <v>446</v>
      </c>
      <c r="BLT705" s="559">
        <v>0</v>
      </c>
      <c r="BLU705" s="558" t="s">
        <v>447</v>
      </c>
      <c r="BLV705" s="558"/>
      <c r="BLW705" s="558"/>
      <c r="BLX705" s="558"/>
      <c r="BLY705" s="558"/>
      <c r="BLZ705" s="558"/>
      <c r="BMA705" s="558"/>
      <c r="BMB705" s="558"/>
      <c r="BMC705" s="558"/>
      <c r="BMD705" s="558"/>
      <c r="BME705" s="558"/>
      <c r="BMF705" s="558"/>
      <c r="BMG705" s="558"/>
      <c r="BMH705" s="559"/>
      <c r="BMI705" s="558"/>
      <c r="BMJ705" s="558"/>
      <c r="BMK705" s="558"/>
      <c r="BML705" s="558"/>
      <c r="BMM705" s="558"/>
      <c r="BMN705" s="558"/>
      <c r="BMO705" s="558"/>
      <c r="BMP705" s="558" t="s">
        <v>448</v>
      </c>
      <c r="BMQ705" s="558"/>
      <c r="BMR705" s="560"/>
      <c r="BMS705" s="558"/>
      <c r="BMT705" s="558"/>
      <c r="BMU705" s="558"/>
      <c r="BMV705" s="558"/>
      <c r="BMW705" s="558"/>
      <c r="BMX705" s="558"/>
      <c r="BMY705" s="558"/>
      <c r="BMZ705" s="558"/>
      <c r="BNA705" s="558"/>
      <c r="BNB705" s="558"/>
      <c r="BNC705" s="558"/>
    </row>
    <row r="706" spans="1683:1719" ht="99.75" customHeight="1">
      <c r="BLS706" s="558" t="s">
        <v>449</v>
      </c>
      <c r="BLT706" s="559">
        <v>1</v>
      </c>
      <c r="BLU706" s="558" t="s">
        <v>450</v>
      </c>
      <c r="BLV706" s="558"/>
      <c r="BLW706" s="558"/>
      <c r="BLX706" s="558"/>
      <c r="BLY706" s="558"/>
      <c r="BLZ706" s="558"/>
      <c r="BMA706" s="558"/>
      <c r="BMB706" s="558"/>
      <c r="BMC706" s="558"/>
      <c r="BMD706" s="558"/>
      <c r="BME706" s="558"/>
      <c r="BMF706" s="558"/>
      <c r="BMG706" s="558"/>
      <c r="BMH706" s="559"/>
      <c r="BMI706" s="558"/>
      <c r="BMJ706" s="558"/>
      <c r="BMK706" s="558"/>
      <c r="BML706" s="558"/>
      <c r="BMM706" s="558"/>
      <c r="BMN706" s="558"/>
      <c r="BMO706" s="558"/>
      <c r="BMP706" s="558" t="s">
        <v>451</v>
      </c>
      <c r="BMQ706" s="558"/>
      <c r="BMR706" s="560"/>
      <c r="BMS706" s="558"/>
      <c r="BMT706" s="558"/>
      <c r="BMU706" s="558"/>
      <c r="BMV706" s="558"/>
      <c r="BMW706" s="558"/>
      <c r="BMX706" s="558"/>
      <c r="BMY706" s="558"/>
      <c r="BMZ706" s="558"/>
      <c r="BNA706" s="558"/>
      <c r="BNB706" s="558"/>
      <c r="BNC706" s="558"/>
    </row>
    <row r="707" spans="1683:1719" ht="49.5" customHeight="1">
      <c r="BLS707" s="558" t="s">
        <v>452</v>
      </c>
      <c r="BLT707" s="559">
        <v>2</v>
      </c>
      <c r="BLU707" s="558" t="s">
        <v>453</v>
      </c>
      <c r="BLV707" s="558"/>
      <c r="BLW707" s="558"/>
      <c r="BLX707" s="558"/>
      <c r="BLY707" s="558"/>
      <c r="BLZ707" s="558"/>
      <c r="BMA707" s="558"/>
      <c r="BMB707" s="558"/>
      <c r="BMC707" s="558"/>
      <c r="BMD707" s="558"/>
      <c r="BME707" s="558"/>
      <c r="BMF707" s="558"/>
      <c r="BMG707" s="558"/>
      <c r="BMH707" s="559"/>
      <c r="BMI707" s="558"/>
      <c r="BMJ707" s="558"/>
      <c r="BMK707" s="558"/>
      <c r="BML707" s="558"/>
      <c r="BMM707" s="558"/>
      <c r="BMN707" s="558"/>
      <c r="BMO707" s="558"/>
      <c r="BMP707" s="558" t="s">
        <v>454</v>
      </c>
      <c r="BMQ707" s="558"/>
      <c r="BMR707" s="558"/>
      <c r="BMS707" s="558"/>
      <c r="BMT707" s="558"/>
      <c r="BMU707" s="558"/>
      <c r="BMV707" s="558"/>
      <c r="BMW707" s="558"/>
      <c r="BMX707" s="558"/>
      <c r="BMY707" s="558"/>
      <c r="BMZ707" s="558"/>
      <c r="BNA707" s="558"/>
      <c r="BNB707" s="558"/>
      <c r="BNC707" s="558"/>
    </row>
    <row r="708" spans="1683:1719" ht="24.75" customHeight="1">
      <c r="BLS708" s="558"/>
      <c r="BLT708" s="558"/>
      <c r="BLU708" s="558"/>
      <c r="BLV708" s="558"/>
      <c r="BLW708" s="558"/>
      <c r="BLX708" s="558"/>
      <c r="BLY708" s="558"/>
      <c r="BLZ708" s="558"/>
      <c r="BMA708" s="558"/>
      <c r="BMB708" s="558"/>
      <c r="BMC708" s="558"/>
      <c r="BMD708" s="558"/>
      <c r="BME708" s="558"/>
      <c r="BMF708" s="558"/>
      <c r="BMG708" s="558"/>
      <c r="BMH708" s="559"/>
      <c r="BMI708" s="558"/>
      <c r="BMJ708" s="558"/>
      <c r="BMK708" s="558"/>
      <c r="BML708" s="558"/>
      <c r="BMM708" s="558"/>
      <c r="BMN708" s="558"/>
      <c r="BMO708" s="558"/>
      <c r="BMP708" s="558" t="s">
        <v>455</v>
      </c>
      <c r="BMQ708" s="558"/>
      <c r="BMR708" s="558"/>
      <c r="BMS708" s="558"/>
      <c r="BMT708" s="563"/>
      <c r="BMU708" s="558"/>
      <c r="BMV708" s="558"/>
      <c r="BMW708" s="558"/>
      <c r="BMX708" s="558"/>
      <c r="BMY708" s="558"/>
      <c r="BMZ708" s="558"/>
      <c r="BNA708" s="558"/>
      <c r="BNB708" s="558"/>
      <c r="BNC708" s="558"/>
    </row>
    <row r="709" spans="1683:1719" ht="12.75" customHeight="1">
      <c r="BLY709" s="558"/>
      <c r="BLZ709" s="558"/>
      <c r="BMA709" s="558"/>
      <c r="BMB709" s="558"/>
      <c r="BMC709" s="558"/>
      <c r="BMD709" s="558"/>
      <c r="BME709" s="558"/>
      <c r="BMF709" s="558"/>
      <c r="BMG709" s="558"/>
      <c r="BMH709" s="559"/>
      <c r="BMI709" s="558"/>
      <c r="BMJ709" s="558"/>
      <c r="BMK709" s="558"/>
      <c r="BML709" s="558"/>
      <c r="BMM709" s="558"/>
      <c r="BMN709" s="558"/>
      <c r="BMO709" s="558"/>
      <c r="BMP709" s="558" t="s">
        <v>456</v>
      </c>
      <c r="BMQ709" s="558"/>
      <c r="BMR709" s="558"/>
      <c r="BMS709" s="558"/>
      <c r="BMT709" s="560"/>
      <c r="BMU709" s="558"/>
      <c r="BMV709" s="558"/>
      <c r="BMW709" s="81" t="s">
        <v>457</v>
      </c>
      <c r="BMX709" s="746" t="s">
        <v>458</v>
      </c>
      <c r="BMY709" s="618"/>
      <c r="BMZ709" s="618"/>
      <c r="BNA709" s="81" t="s">
        <v>459</v>
      </c>
      <c r="BNB709" s="558"/>
      <c r="BNC709" s="564" t="s">
        <v>6</v>
      </c>
    </row>
    <row r="710" spans="1683:1719" ht="24.75" customHeight="1">
      <c r="BLY710" s="558"/>
      <c r="BLZ710" s="558"/>
      <c r="BMA710" s="558"/>
      <c r="BMB710" s="558"/>
      <c r="BMC710" s="558"/>
      <c r="BMD710" s="558"/>
      <c r="BME710" s="558"/>
      <c r="BMF710" s="558"/>
      <c r="BMG710" s="558"/>
      <c r="BMH710" s="559"/>
      <c r="BMI710" s="558"/>
      <c r="BMJ710" s="558"/>
      <c r="BMK710" s="558"/>
      <c r="BML710" s="558"/>
      <c r="BMM710" s="558"/>
      <c r="BMN710" s="558"/>
      <c r="BMO710" s="558"/>
      <c r="BMP710" s="558" t="s">
        <v>460</v>
      </c>
      <c r="BMQ710" s="558"/>
      <c r="BMR710" s="558"/>
      <c r="BMS710" s="558"/>
      <c r="BMT710" s="560"/>
      <c r="BMU710" s="558"/>
      <c r="BMV710" s="558"/>
      <c r="BMW710" s="50" t="s">
        <v>461</v>
      </c>
      <c r="BMX710" s="50" t="s">
        <v>462</v>
      </c>
      <c r="BMY710" s="50" t="s">
        <v>463</v>
      </c>
      <c r="BMZ710" s="50" t="s">
        <v>464</v>
      </c>
      <c r="BNA710" s="50" t="s">
        <v>465</v>
      </c>
      <c r="BNB710" s="558"/>
      <c r="BNC710" s="437" t="s">
        <v>466</v>
      </c>
    </row>
    <row r="711" spans="1683:1719" ht="24.75" customHeight="1">
      <c r="BLY711" s="558"/>
      <c r="BLZ711" s="558"/>
      <c r="BMA711" s="558"/>
      <c r="BMB711" s="558"/>
      <c r="BMC711" s="558"/>
      <c r="BMD711" s="558"/>
      <c r="BME711" s="558"/>
      <c r="BMF711" s="558"/>
      <c r="BMG711" s="558"/>
      <c r="BMH711" s="559"/>
      <c r="BMI711" s="558"/>
      <c r="BMJ711" s="558"/>
      <c r="BMK711" s="558"/>
      <c r="BML711" s="558"/>
      <c r="BMM711" s="558"/>
      <c r="BMN711" s="558"/>
      <c r="BMO711" s="558"/>
      <c r="BMP711" s="558" t="s">
        <v>467</v>
      </c>
      <c r="BMQ711" s="558"/>
      <c r="BMR711" s="558"/>
      <c r="BMS711" s="558"/>
      <c r="BMT711" s="560"/>
      <c r="BMU711" s="558"/>
      <c r="BMV711" s="558"/>
      <c r="BMW711" s="462" t="s">
        <v>468</v>
      </c>
      <c r="BMX711" s="462" t="s">
        <v>469</v>
      </c>
      <c r="BMY711" s="462" t="s">
        <v>470</v>
      </c>
      <c r="BMZ711" s="462" t="s">
        <v>294</v>
      </c>
      <c r="BNA711" s="462" t="s">
        <v>471</v>
      </c>
      <c r="BNB711" s="558"/>
      <c r="BNC711" s="438" t="s">
        <v>472</v>
      </c>
    </row>
    <row r="712" spans="1683:1719" ht="24.75" customHeight="1">
      <c r="BLY712" s="558"/>
      <c r="BLZ712" s="558"/>
      <c r="BMA712" s="558"/>
      <c r="BMB712" s="558"/>
      <c r="BMC712" s="558"/>
      <c r="BMD712" s="558"/>
      <c r="BME712" s="558"/>
      <c r="BMF712" s="558"/>
      <c r="BMG712" s="558"/>
      <c r="BMH712" s="559"/>
      <c r="BMI712" s="558"/>
      <c r="BMJ712" s="558"/>
      <c r="BMK712" s="558"/>
      <c r="BML712" s="558"/>
      <c r="BMM712" s="558"/>
      <c r="BMN712" s="558"/>
      <c r="BMO712" s="558"/>
      <c r="BMP712" s="558" t="s">
        <v>473</v>
      </c>
      <c r="BMQ712" s="558"/>
      <c r="BMR712" s="558"/>
      <c r="BMS712" s="558"/>
      <c r="BMT712" s="558"/>
      <c r="BMU712" s="558"/>
      <c r="BMV712" s="558"/>
      <c r="BMW712" s="462" t="s">
        <v>474</v>
      </c>
      <c r="BMX712" s="462" t="s">
        <v>475</v>
      </c>
      <c r="BMY712" s="462" t="s">
        <v>476</v>
      </c>
      <c r="BMZ712" s="462" t="s">
        <v>297</v>
      </c>
      <c r="BNA712" s="462" t="s">
        <v>477</v>
      </c>
      <c r="BNB712" s="558"/>
      <c r="BNC712" s="438" t="s">
        <v>478</v>
      </c>
    </row>
    <row r="713" spans="1683:1719" ht="24.75" customHeight="1">
      <c r="BLY713" s="558"/>
      <c r="BLZ713" s="558"/>
      <c r="BMA713" s="558"/>
      <c r="BMB713" s="558"/>
      <c r="BMC713" s="558"/>
      <c r="BMD713" s="558"/>
      <c r="BME713" s="558"/>
      <c r="BMF713" s="558"/>
      <c r="BMG713" s="558"/>
      <c r="BMH713" s="559"/>
      <c r="BMI713" s="558"/>
      <c r="BMJ713" s="558"/>
      <c r="BMK713" s="558"/>
      <c r="BML713" s="558"/>
      <c r="BMM713" s="558"/>
      <c r="BMN713" s="558"/>
      <c r="BMO713" s="558"/>
      <c r="BMP713" s="558" t="s">
        <v>479</v>
      </c>
      <c r="BMQ713" s="558"/>
      <c r="BMR713" s="558"/>
      <c r="BMS713" s="558"/>
      <c r="BMT713" s="558"/>
      <c r="BMU713" s="558"/>
      <c r="BMV713" s="558"/>
      <c r="BMW713" s="462" t="s">
        <v>414</v>
      </c>
      <c r="BMX713" s="462" t="s">
        <v>480</v>
      </c>
      <c r="BMY713" s="462" t="s">
        <v>481</v>
      </c>
      <c r="BNA713" s="462" t="s">
        <v>482</v>
      </c>
      <c r="BNB713" s="558"/>
      <c r="BNC713" s="438" t="s">
        <v>483</v>
      </c>
    </row>
    <row r="714" spans="1683:1719" ht="12" customHeight="1">
      <c r="BLY714" s="558"/>
      <c r="BLZ714" s="558"/>
      <c r="BMA714" s="558"/>
      <c r="BMB714" s="558"/>
      <c r="BMC714" s="558"/>
      <c r="BMD714" s="558"/>
      <c r="BME714" s="558"/>
      <c r="BMF714" s="558"/>
      <c r="BMG714" s="558"/>
      <c r="BMH714" s="559"/>
      <c r="BMI714" s="558"/>
      <c r="BMJ714" s="558"/>
      <c r="BMK714" s="558"/>
      <c r="BML714" s="558"/>
      <c r="BMM714" s="558"/>
      <c r="BMN714" s="558"/>
      <c r="BMO714" s="558"/>
      <c r="BMP714" s="558" t="s">
        <v>484</v>
      </c>
      <c r="BMQ714" s="558"/>
      <c r="BMR714" s="558"/>
      <c r="BMS714" s="558"/>
      <c r="BMT714" s="558"/>
      <c r="BMU714" s="558"/>
      <c r="BMV714" s="558"/>
      <c r="BMW714" s="462" t="s">
        <v>451</v>
      </c>
      <c r="BNA714" s="462" t="s">
        <v>485</v>
      </c>
      <c r="BNB714" s="558"/>
      <c r="BNC714" s="438" t="s">
        <v>486</v>
      </c>
    </row>
    <row r="715" spans="1683:1719" ht="12" customHeight="1">
      <c r="BLY715" s="558"/>
      <c r="BLZ715" s="558"/>
      <c r="BMA715" s="558"/>
      <c r="BMB715" s="558"/>
      <c r="BMC715" s="558"/>
      <c r="BMD715" s="558"/>
      <c r="BME715" s="558"/>
      <c r="BMF715" s="558"/>
      <c r="BMG715" s="558"/>
      <c r="BMH715" s="559"/>
      <c r="BMI715" s="558"/>
      <c r="BMJ715" s="558"/>
      <c r="BMK715" s="558"/>
      <c r="BML715" s="558"/>
      <c r="BMM715" s="558"/>
      <c r="BMN715" s="558"/>
      <c r="BMO715" s="558"/>
      <c r="BMP715" s="558"/>
      <c r="BMQ715" s="558"/>
      <c r="BMR715" s="558"/>
      <c r="BMS715" s="558"/>
      <c r="BMT715" s="558"/>
      <c r="BMU715" s="558"/>
      <c r="BMV715" s="558"/>
      <c r="BMW715" s="462" t="s">
        <v>454</v>
      </c>
      <c r="BNB715" s="558"/>
      <c r="BNC715" s="438" t="s">
        <v>487</v>
      </c>
    </row>
    <row r="716" spans="1683:1719" ht="19.5" customHeight="1">
      <c r="BLY716" s="558"/>
      <c r="BLZ716" s="558"/>
      <c r="BMA716" s="558"/>
      <c r="BMB716" s="558"/>
      <c r="BMC716" s="558"/>
      <c r="BMD716" s="558"/>
      <c r="BME716" s="558"/>
      <c r="BMF716" s="558"/>
      <c r="BMG716" s="558"/>
      <c r="BMH716" s="559"/>
      <c r="BMI716" s="558"/>
      <c r="BMJ716" s="558"/>
      <c r="BMK716" s="558"/>
      <c r="BML716" s="558"/>
      <c r="BMM716" s="558"/>
      <c r="BMN716" s="558"/>
      <c r="BMO716" s="558"/>
      <c r="BMP716" s="558"/>
      <c r="BMQ716" s="558"/>
      <c r="BMR716" s="558"/>
      <c r="BMS716" s="558"/>
      <c r="BMT716" s="558"/>
      <c r="BMU716" s="558"/>
      <c r="BMV716" s="558"/>
      <c r="BMW716" s="462" t="s">
        <v>488</v>
      </c>
      <c r="BNB716" s="558"/>
      <c r="BNC716" s="438" t="s">
        <v>489</v>
      </c>
    </row>
    <row r="717" spans="1683:1719" ht="12" customHeight="1">
      <c r="BLS717" s="558"/>
      <c r="BLT717" s="558"/>
      <c r="BLU717" s="558"/>
      <c r="BLV717" s="558"/>
      <c r="BLW717" s="558"/>
      <c r="BLX717" s="558"/>
      <c r="BLY717" s="558"/>
      <c r="BLZ717" s="558"/>
      <c r="BMA717" s="558"/>
      <c r="BMB717" s="558"/>
      <c r="BMC717" s="558"/>
      <c r="BMD717" s="558"/>
      <c r="BME717" s="558"/>
      <c r="BMF717" s="558"/>
      <c r="BMG717" s="558"/>
      <c r="BMH717" s="559"/>
      <c r="BMI717" s="558"/>
      <c r="BMJ717" s="558"/>
      <c r="BMK717" s="558"/>
      <c r="BML717" s="558"/>
      <c r="BMM717" s="558"/>
      <c r="BMN717" s="558"/>
      <c r="BMO717" s="558"/>
      <c r="BMP717" s="558"/>
      <c r="BMQ717" s="558"/>
      <c r="BMR717" s="558"/>
      <c r="BMS717" s="558"/>
      <c r="BMT717" s="558"/>
      <c r="BMU717" s="558"/>
      <c r="BMV717" s="558"/>
      <c r="BMW717" s="462" t="s">
        <v>490</v>
      </c>
      <c r="BNB717" s="558"/>
      <c r="BNC717" s="438" t="s">
        <v>491</v>
      </c>
    </row>
    <row r="718" spans="1683:1719" ht="12" customHeight="1">
      <c r="BLS718" s="558"/>
      <c r="BLT718" s="558"/>
      <c r="BLU718" s="558"/>
      <c r="BLV718" s="558"/>
      <c r="BLW718" s="558"/>
      <c r="BLX718" s="558"/>
      <c r="BLY718" s="558"/>
      <c r="BLZ718" s="558"/>
      <c r="BMA718" s="558"/>
      <c r="BMB718" s="558"/>
      <c r="BMC718" s="558"/>
      <c r="BMD718" s="558"/>
      <c r="BME718" s="558"/>
      <c r="BMF718" s="558"/>
      <c r="BMG718" s="558"/>
      <c r="BMH718" s="559"/>
      <c r="BMI718" s="558"/>
      <c r="BMJ718" s="558"/>
      <c r="BMK718" s="558"/>
      <c r="BML718" s="558"/>
      <c r="BMM718" s="558"/>
      <c r="BMN718" s="558"/>
      <c r="BMO718" s="558"/>
      <c r="BMP718" s="558"/>
      <c r="BMQ718" s="558"/>
      <c r="BMR718" s="558"/>
      <c r="BMS718" s="558"/>
      <c r="BMT718" s="558"/>
      <c r="BMU718" s="558"/>
      <c r="BMV718" s="558"/>
      <c r="BMW718" s="462" t="s">
        <v>492</v>
      </c>
      <c r="BNB718" s="558"/>
      <c r="BNC718" s="438" t="s">
        <v>493</v>
      </c>
    </row>
    <row r="719" spans="1683:1719" ht="12" customHeight="1">
      <c r="BLS719" s="558"/>
      <c r="BLT719" s="558"/>
      <c r="BLU719" s="558"/>
      <c r="BLV719" s="558"/>
      <c r="BLW719" s="558"/>
      <c r="BLX719" s="558"/>
      <c r="BLY719" s="558"/>
      <c r="BLZ719" s="558"/>
      <c r="BMA719" s="558"/>
      <c r="BMB719" s="558"/>
      <c r="BMC719" s="558"/>
      <c r="BMD719" s="558"/>
      <c r="BME719" s="558"/>
      <c r="BMF719" s="558"/>
      <c r="BMG719" s="558"/>
      <c r="BMH719" s="559"/>
      <c r="BMI719" s="558"/>
      <c r="BMJ719" s="558"/>
      <c r="BMK719" s="558"/>
      <c r="BML719" s="558"/>
      <c r="BMM719" s="558"/>
      <c r="BMN719" s="558"/>
      <c r="BMO719" s="558"/>
      <c r="BMP719" s="558"/>
      <c r="BMQ719" s="558"/>
      <c r="BMR719" s="558"/>
      <c r="BMS719" s="558"/>
      <c r="BMT719" s="558"/>
      <c r="BMU719" s="558"/>
      <c r="BMV719" s="558"/>
      <c r="BMW719" s="462" t="s">
        <v>404</v>
      </c>
      <c r="BNB719" s="558"/>
      <c r="BNC719" s="438" t="s">
        <v>494</v>
      </c>
    </row>
    <row r="720" spans="1683:1719" ht="12" customHeight="1">
      <c r="BLS720" s="558"/>
      <c r="BLT720" s="558"/>
      <c r="BLU720" s="558"/>
      <c r="BLV720" s="558"/>
      <c r="BLW720" s="558"/>
      <c r="BLX720" s="558"/>
      <c r="BLY720" s="558"/>
      <c r="BLZ720" s="558"/>
      <c r="BMA720" s="558"/>
      <c r="BMB720" s="558"/>
      <c r="BMC720" s="558"/>
      <c r="BMD720" s="558"/>
      <c r="BME720" s="558"/>
      <c r="BMF720" s="558"/>
      <c r="BMG720" s="558"/>
      <c r="BMH720" s="559"/>
      <c r="BMI720" s="558"/>
      <c r="BMJ720" s="558"/>
      <c r="BMK720" s="558"/>
      <c r="BML720" s="558"/>
      <c r="BMM720" s="558"/>
      <c r="BMN720" s="558"/>
      <c r="BMO720" s="558"/>
      <c r="BMP720" s="558"/>
      <c r="BMQ720" s="558"/>
      <c r="BMR720" s="558"/>
      <c r="BMS720" s="558"/>
      <c r="BMT720" s="558"/>
      <c r="BMU720" s="558"/>
      <c r="BMV720" s="558"/>
      <c r="BMW720" s="558" t="s">
        <v>456</v>
      </c>
      <c r="BMX720" s="558"/>
      <c r="BNA720" s="81"/>
      <c r="BNB720" s="558"/>
      <c r="BNC720" s="438" t="s">
        <v>495</v>
      </c>
    </row>
    <row r="721" spans="1713:1719" ht="24.75" customHeight="1">
      <c r="BMW721" s="558" t="s">
        <v>460</v>
      </c>
      <c r="BMX721" s="558"/>
      <c r="BNA721" s="81"/>
      <c r="BNB721" s="558"/>
      <c r="BNC721" s="438" t="s">
        <v>496</v>
      </c>
    </row>
    <row r="722" spans="1713:1719" ht="24.75" customHeight="1">
      <c r="BMW722" s="558" t="s">
        <v>467</v>
      </c>
      <c r="BNA722" s="81"/>
      <c r="BNB722" s="558"/>
      <c r="BNC722" s="438" t="s">
        <v>497</v>
      </c>
    </row>
    <row r="723" spans="1713:1719" ht="24.75" customHeight="1">
      <c r="BMW723" s="558" t="s">
        <v>473</v>
      </c>
      <c r="BNA723" s="81"/>
      <c r="BNB723" s="558"/>
      <c r="BNC723" s="438" t="s">
        <v>498</v>
      </c>
    </row>
    <row r="724" spans="1713:1719" ht="24.75" customHeight="1">
      <c r="BMW724" s="558" t="s">
        <v>479</v>
      </c>
      <c r="BNA724" s="81"/>
      <c r="BNB724" s="558"/>
      <c r="BNC724" s="438" t="s">
        <v>499</v>
      </c>
    </row>
    <row r="725" spans="1713:1719" ht="12" customHeight="1">
      <c r="BMW725" s="558" t="s">
        <v>484</v>
      </c>
      <c r="BNA725" s="81"/>
      <c r="BNB725" s="558"/>
      <c r="BNC725" s="438" t="s">
        <v>500</v>
      </c>
    </row>
    <row r="726" spans="1713:1719" ht="12" customHeight="1">
      <c r="BMW726" s="558"/>
      <c r="BNB726" s="558"/>
      <c r="BNC726" s="438" t="s">
        <v>501</v>
      </c>
    </row>
    <row r="727" spans="1713:1719" ht="12" customHeight="1">
      <c r="BMW727" s="558"/>
      <c r="BMX727" s="558"/>
      <c r="BMY727" s="558"/>
      <c r="BMZ727" s="558"/>
      <c r="BNA727" s="558"/>
      <c r="BNB727" s="558"/>
      <c r="BNC727" s="438" t="s">
        <v>502</v>
      </c>
    </row>
    <row r="728" spans="1713:1719" ht="12" customHeight="1">
      <c r="BMW728" s="558"/>
      <c r="BMX728" s="558"/>
      <c r="BMY728" s="558"/>
      <c r="BMZ728" s="558"/>
      <c r="BNA728" s="558"/>
      <c r="BNB728" s="558"/>
      <c r="BNC728" s="438" t="s">
        <v>503</v>
      </c>
    </row>
    <row r="729" spans="1713:1719" ht="12" customHeight="1">
      <c r="BMW729" s="558"/>
      <c r="BMX729" s="558"/>
      <c r="BMY729" s="558"/>
      <c r="BMZ729" s="558"/>
      <c r="BNA729" s="558"/>
      <c r="BNB729" s="558"/>
      <c r="BNC729" s="438" t="s">
        <v>504</v>
      </c>
    </row>
    <row r="730" spans="1713:1719" ht="12" customHeight="1">
      <c r="BMW730" s="558"/>
      <c r="BMX730" s="558"/>
      <c r="BMY730" s="558"/>
      <c r="BMZ730" s="558"/>
      <c r="BNA730" s="558"/>
      <c r="BNB730" s="558"/>
      <c r="BNC730" s="438" t="s">
        <v>505</v>
      </c>
    </row>
    <row r="731" spans="1713:1719" ht="12" customHeight="1">
      <c r="BMW731" s="558"/>
      <c r="BMX731" s="558"/>
      <c r="BMY731" s="558"/>
      <c r="BMZ731" s="558"/>
      <c r="BNA731" s="558"/>
      <c r="BNB731" s="558"/>
      <c r="BNC731" s="438" t="s">
        <v>506</v>
      </c>
    </row>
    <row r="732" spans="1713:1719" ht="12" customHeight="1">
      <c r="BMW732" s="558"/>
      <c r="BMX732" s="558"/>
      <c r="BMY732" s="558"/>
      <c r="BMZ732" s="558"/>
      <c r="BNA732" s="558"/>
      <c r="BNB732" s="558"/>
      <c r="BNC732" s="438" t="s">
        <v>507</v>
      </c>
    </row>
    <row r="733" spans="1713:1719" ht="12" customHeight="1">
      <c r="BMW733" s="558"/>
      <c r="BMX733" s="558"/>
      <c r="BMY733" s="558"/>
      <c r="BMZ733" s="558"/>
      <c r="BNA733" s="558"/>
      <c r="BNB733" s="558"/>
      <c r="BNC733" s="438" t="s">
        <v>508</v>
      </c>
    </row>
    <row r="734" spans="1713:1719" ht="12" customHeight="1">
      <c r="BMW734" s="558"/>
      <c r="BMX734" s="558"/>
      <c r="BMY734" s="558"/>
      <c r="BMZ734" s="558"/>
      <c r="BNA734" s="558"/>
      <c r="BNB734" s="558"/>
      <c r="BNC734" s="438" t="s">
        <v>509</v>
      </c>
    </row>
    <row r="735" spans="1713:1719" ht="12" customHeight="1">
      <c r="BMW735" s="558"/>
      <c r="BMX735" s="558"/>
      <c r="BMY735" s="558"/>
      <c r="BMZ735" s="558"/>
      <c r="BNA735" s="558"/>
      <c r="BNB735" s="558"/>
      <c r="BNC735" s="438" t="s">
        <v>5</v>
      </c>
    </row>
    <row r="736" spans="1713:1719" ht="12" customHeight="1">
      <c r="BMW736" s="558"/>
      <c r="BMX736" s="558"/>
      <c r="BMY736" s="558"/>
      <c r="BMZ736" s="558"/>
      <c r="BNA736" s="558"/>
      <c r="BNB736" s="558"/>
      <c r="BNC736" s="438" t="s">
        <v>510</v>
      </c>
    </row>
    <row r="737" spans="1719:1723" ht="12" customHeight="1">
      <c r="BNC737" s="438" t="s">
        <v>511</v>
      </c>
      <c r="BND737" s="558"/>
      <c r="BNE737" s="558"/>
      <c r="BNF737" s="558"/>
      <c r="BNG737" s="558"/>
    </row>
    <row r="738" spans="1719:1723" ht="12" customHeight="1">
      <c r="BNC738" s="438" t="s">
        <v>512</v>
      </c>
      <c r="BND738" s="558"/>
      <c r="BNE738" s="558"/>
      <c r="BNF738" s="558"/>
      <c r="BNG738" s="558"/>
    </row>
    <row r="739" spans="1719:1723" ht="12" customHeight="1">
      <c r="BNC739" s="438" t="s">
        <v>513</v>
      </c>
      <c r="BND739" s="558"/>
      <c r="BNE739" s="558"/>
      <c r="BNF739" s="558"/>
      <c r="BNG739" s="558"/>
    </row>
    <row r="740" spans="1719:1723" ht="12" customHeight="1">
      <c r="BNC740" s="439" t="s">
        <v>514</v>
      </c>
      <c r="BND740" s="558"/>
      <c r="BNE740" s="558"/>
      <c r="BNF740" s="558"/>
      <c r="BNG740" s="558"/>
    </row>
    <row r="741" spans="1719:1723" ht="12" customHeight="1">
      <c r="BNC741" s="438" t="s">
        <v>515</v>
      </c>
      <c r="BND741" s="558"/>
      <c r="BNE741" s="558"/>
      <c r="BNF741" s="558"/>
      <c r="BNG741" s="558"/>
    </row>
    <row r="742" spans="1719:1723" ht="12" customHeight="1">
      <c r="BNC742" s="438" t="s">
        <v>516</v>
      </c>
      <c r="BND742" s="558"/>
      <c r="BNE742" s="558"/>
      <c r="BNF742" s="558"/>
      <c r="BNG742" s="558"/>
    </row>
    <row r="743" spans="1719:1723" ht="12" customHeight="1">
      <c r="BNC743" s="438" t="s">
        <v>517</v>
      </c>
      <c r="BND743" s="558"/>
      <c r="BNE743" s="558"/>
      <c r="BNF743" s="558"/>
      <c r="BNG743" s="558"/>
    </row>
    <row r="744" spans="1719:1723" ht="12" customHeight="1">
      <c r="BNC744" s="438" t="s">
        <v>518</v>
      </c>
      <c r="BND744" s="558"/>
      <c r="BNE744" s="558"/>
      <c r="BNF744" s="558"/>
      <c r="BNG744" s="558"/>
    </row>
    <row r="745" spans="1719:1723" ht="12" customHeight="1">
      <c r="BNC745" s="558"/>
      <c r="BND745" s="558"/>
      <c r="BNE745" s="558"/>
      <c r="BNF745" s="558"/>
      <c r="BNG745" s="558"/>
    </row>
    <row r="746" spans="1719:1723" ht="12" customHeight="1">
      <c r="BNC746" s="558"/>
      <c r="BND746" s="558"/>
      <c r="BNE746" s="558"/>
      <c r="BNF746" s="558"/>
      <c r="BNG746" s="558"/>
    </row>
    <row r="747" spans="1719:1723" ht="12" customHeight="1">
      <c r="BNC747" s="558"/>
      <c r="BND747" s="558"/>
      <c r="BNE747" s="558" t="s">
        <v>69</v>
      </c>
      <c r="BNF747" s="558"/>
      <c r="BNG747" s="558"/>
    </row>
    <row r="748" spans="1719:1723" ht="12" customHeight="1">
      <c r="BNC748" s="558"/>
      <c r="BND748" s="558"/>
      <c r="BNE748" s="558" t="s">
        <v>286</v>
      </c>
      <c r="BNF748" s="558"/>
      <c r="BNG748" s="558"/>
    </row>
    <row r="749" spans="1719:1723" ht="12" customHeight="1">
      <c r="BNC749" s="558"/>
      <c r="BND749" s="558"/>
      <c r="BNE749" s="558"/>
      <c r="BNF749" s="558"/>
      <c r="BNG749" s="558"/>
    </row>
    <row r="750" spans="1719:1723" ht="12" customHeight="1">
      <c r="BNC750" s="558"/>
      <c r="BND750" s="558"/>
      <c r="BNE750" s="558"/>
      <c r="BNF750" s="558"/>
      <c r="BNG750" s="558" t="s">
        <v>519</v>
      </c>
    </row>
    <row r="751" spans="1719:1723" ht="12" customHeight="1">
      <c r="BNC751" s="558"/>
      <c r="BND751" s="558"/>
      <c r="BNE751" s="558"/>
      <c r="BNF751" s="558"/>
      <c r="BNG751" s="558" t="s">
        <v>520</v>
      </c>
    </row>
    <row r="752" spans="1719:1723" ht="24.75" customHeight="1">
      <c r="BNC752" s="558"/>
      <c r="BND752" s="558"/>
      <c r="BNE752" s="558"/>
      <c r="BNF752" s="558"/>
      <c r="BNG752" s="558" t="s">
        <v>521</v>
      </c>
    </row>
    <row r="753" spans="1723:1728" ht="12" customHeight="1">
      <c r="BNG753" s="558" t="s">
        <v>522</v>
      </c>
      <c r="BNH753" s="558"/>
      <c r="BNI753" s="558"/>
      <c r="BNJ753" s="558"/>
      <c r="BNK753" s="558"/>
      <c r="BNL753" s="558"/>
    </row>
    <row r="754" spans="1723:1728" ht="12" customHeight="1">
      <c r="BNG754" s="558"/>
      <c r="BNH754" s="558"/>
      <c r="BNI754" s="558"/>
      <c r="BNJ754" s="558"/>
      <c r="BNK754" s="558"/>
      <c r="BNL754" s="558"/>
    </row>
    <row r="755" spans="1723:1728" ht="24.75" customHeight="1">
      <c r="BNG755" s="558"/>
      <c r="BNH755" s="558"/>
      <c r="BNI755" s="558" t="s">
        <v>523</v>
      </c>
      <c r="BNJ755" s="558"/>
      <c r="BNK755" s="558"/>
      <c r="BNL755" s="558"/>
    </row>
    <row r="756" spans="1723:1728" ht="37.5" customHeight="1">
      <c r="BNG756" s="558"/>
      <c r="BNH756" s="558"/>
      <c r="BNI756" s="558" t="s">
        <v>524</v>
      </c>
      <c r="BNJ756" s="558"/>
      <c r="BNK756" s="558"/>
      <c r="BNL756" s="558"/>
    </row>
    <row r="757" spans="1723:1728" ht="37.5" customHeight="1">
      <c r="BNG757" s="558"/>
      <c r="BNH757" s="558"/>
      <c r="BNI757" s="558" t="s">
        <v>525</v>
      </c>
      <c r="BNJ757" s="558"/>
      <c r="BNK757" s="558"/>
      <c r="BNL757" s="558"/>
    </row>
    <row r="758" spans="1723:1728" ht="12" customHeight="1">
      <c r="BNG758" s="558"/>
      <c r="BNH758" s="558"/>
      <c r="BNI758" s="558"/>
      <c r="BNJ758" s="558"/>
      <c r="BNK758" s="558"/>
      <c r="BNL758" s="558"/>
    </row>
    <row r="759" spans="1723:1728" ht="12" customHeight="1">
      <c r="BNG759" s="558"/>
      <c r="BNH759" s="558"/>
      <c r="BNI759" s="558"/>
      <c r="BNJ759" s="558"/>
      <c r="BNK759" s="558"/>
      <c r="BNL759" s="558"/>
    </row>
    <row r="760" spans="1723:1728" ht="12" customHeight="1">
      <c r="BNG760" s="558"/>
      <c r="BNH760" s="558"/>
      <c r="BNI760" s="558"/>
      <c r="BNJ760" s="558"/>
      <c r="BNK760" s="558"/>
      <c r="BNL760" s="565" t="s">
        <v>526</v>
      </c>
    </row>
    <row r="761" spans="1723:1728" ht="12" customHeight="1">
      <c r="BNG761" s="558"/>
      <c r="BNH761" s="558"/>
      <c r="BNI761" s="558"/>
      <c r="BNJ761" s="558"/>
      <c r="BNK761" s="558"/>
      <c r="BNL761" s="566" t="s">
        <v>527</v>
      </c>
    </row>
    <row r="762" spans="1723:1728" ht="24.75" customHeight="1">
      <c r="BNG762" s="558"/>
      <c r="BNH762" s="558"/>
      <c r="BNI762" s="558"/>
      <c r="BNJ762" s="558"/>
      <c r="BNK762" s="558"/>
      <c r="BNL762" s="566" t="s">
        <v>528</v>
      </c>
    </row>
    <row r="763" spans="1723:1728" ht="24.75" customHeight="1">
      <c r="BNG763" s="558"/>
      <c r="BNH763" s="558"/>
      <c r="BNI763" s="558"/>
      <c r="BNJ763" s="558"/>
      <c r="BNK763" s="558"/>
      <c r="BNL763" s="566" t="s">
        <v>529</v>
      </c>
    </row>
    <row r="764" spans="1723:1728" ht="24.75" customHeight="1">
      <c r="BNG764" s="558"/>
      <c r="BNH764" s="558"/>
      <c r="BNI764" s="558"/>
      <c r="BNJ764" s="558"/>
      <c r="BNK764" s="558"/>
      <c r="BNL764" s="566" t="s">
        <v>530</v>
      </c>
    </row>
    <row r="765" spans="1723:1728" ht="24.75" customHeight="1">
      <c r="BNG765" s="558"/>
      <c r="BNH765" s="558"/>
      <c r="BNI765" s="558"/>
      <c r="BNJ765" s="558"/>
      <c r="BNK765" s="558"/>
      <c r="BNL765" s="566" t="s">
        <v>531</v>
      </c>
    </row>
    <row r="766" spans="1723:1728" ht="12" customHeight="1">
      <c r="BNG766" s="558"/>
      <c r="BNH766" s="558"/>
      <c r="BNI766" s="558"/>
      <c r="BNJ766" s="558"/>
      <c r="BNK766" s="558"/>
      <c r="BNL766" s="566" t="s">
        <v>532</v>
      </c>
    </row>
    <row r="767" spans="1723:1728" ht="24.75" customHeight="1">
      <c r="BNG767" s="558"/>
      <c r="BNH767" s="558"/>
      <c r="BNI767" s="558"/>
      <c r="BNJ767" s="558"/>
      <c r="BNK767" s="558"/>
      <c r="BNL767" s="566" t="s">
        <v>533</v>
      </c>
    </row>
    <row r="768" spans="1723:1728" ht="24.75" customHeight="1">
      <c r="BNL768" s="566" t="s">
        <v>534</v>
      </c>
    </row>
    <row r="769" spans="1728:1732" ht="37.5" customHeight="1">
      <c r="BNL769" s="566" t="s">
        <v>535</v>
      </c>
      <c r="BNM769" s="565"/>
      <c r="BNN769" s="565"/>
      <c r="BNO769" s="565"/>
      <c r="BNP769" s="565"/>
    </row>
    <row r="770" spans="1728:1732" ht="12" customHeight="1">
      <c r="BNL770" s="566" t="s">
        <v>536</v>
      </c>
      <c r="BNM770" s="565"/>
      <c r="BNN770" s="565"/>
      <c r="BNO770" s="565"/>
      <c r="BNP770" s="565"/>
    </row>
    <row r="771" spans="1728:1732" ht="9.75" customHeight="1">
      <c r="BNL771" s="565"/>
      <c r="BNM771" s="565"/>
      <c r="BNN771" s="565"/>
      <c r="BNO771" s="565"/>
      <c r="BNP771" s="565"/>
    </row>
    <row r="772" spans="1728:1732" ht="9.75" customHeight="1">
      <c r="BNL772" s="565"/>
      <c r="BNM772" s="565"/>
      <c r="BNN772" s="565" t="s">
        <v>537</v>
      </c>
      <c r="BNO772" s="565"/>
      <c r="BNP772" s="565"/>
    </row>
    <row r="773" spans="1728:1732" ht="9.75" customHeight="1">
      <c r="BNL773" s="565"/>
      <c r="BNM773" s="565"/>
      <c r="BNN773" s="565" t="s">
        <v>538</v>
      </c>
      <c r="BNO773" s="565"/>
      <c r="BNP773" s="565"/>
    </row>
    <row r="774" spans="1728:1732" ht="9.75" customHeight="1">
      <c r="BNL774" s="565"/>
      <c r="BNM774" s="565"/>
      <c r="BNN774" s="565" t="s">
        <v>539</v>
      </c>
      <c r="BNO774" s="565"/>
      <c r="BNP774" s="565"/>
    </row>
    <row r="775" spans="1728:1732" ht="9.75" customHeight="1">
      <c r="BNL775" s="565"/>
      <c r="BNM775" s="565"/>
      <c r="BNN775" s="565" t="s">
        <v>540</v>
      </c>
      <c r="BNO775" s="565"/>
      <c r="BNP775" s="565"/>
    </row>
    <row r="776" spans="1728:1732" ht="9.75" customHeight="1">
      <c r="BNL776" s="565"/>
      <c r="BNM776" s="565"/>
      <c r="BNN776" s="565"/>
      <c r="BNO776" s="565"/>
      <c r="BNP776" s="565"/>
    </row>
    <row r="777" spans="1728:1732" ht="9.75" customHeight="1">
      <c r="BNL777" s="565"/>
      <c r="BNM777" s="565"/>
      <c r="BNN777" s="565" t="s">
        <v>541</v>
      </c>
      <c r="BNO777" s="565"/>
      <c r="BNP777" s="565"/>
    </row>
    <row r="778" spans="1728:1732" ht="25.5" customHeight="1">
      <c r="BNL778" s="565"/>
      <c r="BNM778" s="565"/>
      <c r="BNN778" s="565"/>
      <c r="BNO778" s="565"/>
      <c r="BNP778" s="567" t="s">
        <v>542</v>
      </c>
    </row>
    <row r="779" spans="1728:1732" ht="12" customHeight="1">
      <c r="BNL779" s="565"/>
      <c r="BNM779" s="565"/>
      <c r="BNN779" s="565"/>
      <c r="BNO779" s="565"/>
      <c r="BNP779" s="566" t="s">
        <v>445</v>
      </c>
    </row>
    <row r="780" spans="1728:1732" ht="12" customHeight="1">
      <c r="BNL780" s="565"/>
      <c r="BNM780" s="565"/>
      <c r="BNN780" s="565"/>
      <c r="BNO780" s="565"/>
      <c r="BNP780" s="566" t="s">
        <v>448</v>
      </c>
    </row>
    <row r="781" spans="1728:1732" ht="12" customHeight="1">
      <c r="BNL781" s="565"/>
      <c r="BNM781" s="565"/>
      <c r="BNN781" s="565"/>
      <c r="BNO781" s="565"/>
      <c r="BNP781" s="566" t="s">
        <v>451</v>
      </c>
    </row>
    <row r="782" spans="1728:1732" ht="24.75" customHeight="1">
      <c r="BNL782" s="565"/>
      <c r="BNM782" s="565"/>
      <c r="BNN782" s="565"/>
      <c r="BNO782" s="565"/>
      <c r="BNP782" s="566" t="s">
        <v>454</v>
      </c>
    </row>
    <row r="783" spans="1728:1732" ht="24.75" customHeight="1">
      <c r="BNL783" s="565"/>
      <c r="BNM783" s="565"/>
      <c r="BNN783" s="565"/>
      <c r="BNO783" s="565"/>
      <c r="BNP783" s="566" t="s">
        <v>455</v>
      </c>
    </row>
    <row r="784" spans="1728:1732" ht="12" customHeight="1">
      <c r="BNL784" s="565"/>
      <c r="BNM784" s="565"/>
      <c r="BNN784" s="565"/>
      <c r="BNO784" s="565"/>
      <c r="BNP784" s="566" t="s">
        <v>456</v>
      </c>
    </row>
    <row r="785" spans="1732:1736" ht="24.75" customHeight="1">
      <c r="BNP785" s="566" t="s">
        <v>460</v>
      </c>
      <c r="BNQ785" s="565"/>
      <c r="BNR785" s="565"/>
      <c r="BNS785" s="565"/>
      <c r="BNT785" s="565"/>
    </row>
    <row r="786" spans="1732:1736" ht="24.75" customHeight="1">
      <c r="BNP786" s="566" t="s">
        <v>467</v>
      </c>
      <c r="BNQ786" s="565"/>
      <c r="BNR786" s="565"/>
      <c r="BNS786" s="565"/>
      <c r="BNT786" s="565"/>
    </row>
    <row r="787" spans="1732:1736" ht="24.75" customHeight="1">
      <c r="BNP787" s="566" t="s">
        <v>473</v>
      </c>
      <c r="BNQ787" s="565"/>
      <c r="BNR787" s="565"/>
      <c r="BNS787" s="565"/>
      <c r="BNT787" s="565"/>
    </row>
    <row r="788" spans="1732:1736" ht="24.75" customHeight="1">
      <c r="BNP788" s="566" t="s">
        <v>479</v>
      </c>
      <c r="BNQ788" s="565"/>
      <c r="BNR788" s="565"/>
      <c r="BNS788" s="565"/>
      <c r="BNT788" s="565"/>
    </row>
    <row r="789" spans="1732:1736" ht="12" customHeight="1">
      <c r="BNP789" s="566" t="s">
        <v>484</v>
      </c>
      <c r="BNQ789" s="565"/>
      <c r="BNR789" s="565" t="s">
        <v>543</v>
      </c>
      <c r="BNS789" s="565"/>
      <c r="BNT789" s="565"/>
    </row>
    <row r="790" spans="1732:1736" ht="12" customHeight="1">
      <c r="BNP790" s="565"/>
      <c r="BNQ790" s="565"/>
      <c r="BNR790" s="566" t="s">
        <v>519</v>
      </c>
      <c r="BNS790" s="565"/>
      <c r="BNT790" s="565"/>
    </row>
    <row r="791" spans="1732:1736" ht="12" customHeight="1">
      <c r="BNP791" s="565"/>
      <c r="BNQ791" s="565"/>
      <c r="BNR791" s="566" t="s">
        <v>520</v>
      </c>
      <c r="BNS791" s="565"/>
      <c r="BNT791" s="565"/>
    </row>
    <row r="792" spans="1732:1736" ht="24.75" customHeight="1">
      <c r="BNP792" s="565"/>
      <c r="BNQ792" s="565"/>
      <c r="BNR792" s="566" t="s">
        <v>521</v>
      </c>
      <c r="BNS792" s="565"/>
      <c r="BNT792" s="565"/>
    </row>
    <row r="793" spans="1732:1736" ht="12" customHeight="1">
      <c r="BNP793" s="565"/>
      <c r="BNQ793" s="565"/>
      <c r="BNR793" s="566" t="s">
        <v>522</v>
      </c>
      <c r="BNS793" s="565"/>
      <c r="BNT793" s="565"/>
    </row>
    <row r="794" spans="1732:1736" ht="9.75" customHeight="1">
      <c r="BNP794" s="565"/>
      <c r="BNQ794" s="565"/>
      <c r="BNR794" s="565"/>
      <c r="BNS794" s="565"/>
      <c r="BNT794" s="565"/>
    </row>
    <row r="795" spans="1732:1736" ht="19.5" customHeight="1">
      <c r="BNP795" s="565"/>
      <c r="BNQ795" s="565"/>
      <c r="BNR795" s="565"/>
      <c r="BNS795" s="565"/>
      <c r="BNT795" s="565" t="s">
        <v>544</v>
      </c>
    </row>
    <row r="796" spans="1732:1736" ht="62.25" customHeight="1">
      <c r="BNP796" s="565"/>
      <c r="BNQ796" s="565"/>
      <c r="BNR796" s="565"/>
      <c r="BNS796" s="565"/>
      <c r="BNT796" s="442" t="s">
        <v>545</v>
      </c>
    </row>
    <row r="797" spans="1732:1736" ht="24.75" customHeight="1">
      <c r="BNP797" s="565"/>
      <c r="BNQ797" s="565"/>
      <c r="BNR797" s="565"/>
      <c r="BNS797" s="565"/>
      <c r="BNT797" s="442" t="s">
        <v>546</v>
      </c>
    </row>
    <row r="798" spans="1732:1736" ht="24.75" customHeight="1">
      <c r="BNP798" s="565"/>
      <c r="BNQ798" s="565"/>
      <c r="BNR798" s="565"/>
      <c r="BNS798" s="565"/>
      <c r="BNT798" s="442" t="s">
        <v>547</v>
      </c>
    </row>
    <row r="799" spans="1732:1736" ht="24.75" customHeight="1">
      <c r="BNP799" s="565"/>
      <c r="BNQ799" s="565"/>
      <c r="BNR799" s="565"/>
      <c r="BNS799" s="565"/>
      <c r="BNT799" s="442" t="s">
        <v>548</v>
      </c>
    </row>
    <row r="800" spans="1732:1736" ht="37.5" customHeight="1">
      <c r="BNP800" s="565"/>
      <c r="BNQ800" s="565"/>
      <c r="BNR800" s="565"/>
      <c r="BNS800" s="565"/>
      <c r="BNT800" s="442" t="s">
        <v>549</v>
      </c>
    </row>
    <row r="801" spans="1736:1741" ht="62.25" customHeight="1">
      <c r="BNT801" s="442" t="s">
        <v>550</v>
      </c>
      <c r="BNU801" s="565"/>
      <c r="BNV801" s="565"/>
      <c r="BNW801" s="565"/>
      <c r="BNX801" s="568"/>
      <c r="BNY801" s="568"/>
    </row>
    <row r="802" spans="1736:1741" ht="49.5" customHeight="1">
      <c r="BNT802" s="442" t="s">
        <v>551</v>
      </c>
      <c r="BNU802" s="565"/>
      <c r="BNV802" s="565"/>
      <c r="BNW802" s="565"/>
      <c r="BNX802" s="568"/>
      <c r="BNY802" s="568"/>
    </row>
    <row r="803" spans="1736:1741" ht="12" customHeight="1">
      <c r="BNT803" s="442" t="s">
        <v>484</v>
      </c>
      <c r="BNU803" s="565"/>
      <c r="BNV803" s="565"/>
      <c r="BNW803" s="565"/>
      <c r="BNX803" s="568"/>
      <c r="BNY803" s="568"/>
    </row>
    <row r="804" spans="1736:1741" ht="12" customHeight="1">
      <c r="BNT804" s="442" t="s">
        <v>541</v>
      </c>
      <c r="BNU804" s="565"/>
      <c r="BNV804" s="565"/>
      <c r="BNW804" s="565"/>
      <c r="BNX804" s="565"/>
      <c r="BNY804" s="565"/>
    </row>
    <row r="805" spans="1736:1741" ht="12" customHeight="1">
      <c r="BNT805" s="442"/>
      <c r="BNU805" s="565"/>
      <c r="BNV805" s="565"/>
      <c r="BNW805" s="565"/>
      <c r="BNX805" s="565"/>
      <c r="BNY805" s="565"/>
    </row>
    <row r="806" spans="1736:1741" ht="12" customHeight="1">
      <c r="BNT806" s="565"/>
      <c r="BNU806" s="565"/>
      <c r="BNV806" s="566" t="s">
        <v>69</v>
      </c>
      <c r="BNW806" s="566"/>
      <c r="BNX806" s="566"/>
      <c r="BNY806" s="566"/>
    </row>
    <row r="807" spans="1736:1741" ht="12" customHeight="1">
      <c r="BNT807" s="565"/>
      <c r="BNU807" s="565"/>
      <c r="BNV807" s="566" t="s">
        <v>286</v>
      </c>
      <c r="BNW807" s="566"/>
      <c r="BNX807" s="566"/>
      <c r="BNY807" s="566"/>
    </row>
    <row r="808" spans="1736:1741" ht="12" customHeight="1">
      <c r="BNT808" s="565"/>
      <c r="BNU808" s="565"/>
      <c r="BNV808" s="566"/>
      <c r="BNW808" s="566"/>
      <c r="BNX808" s="566"/>
      <c r="BNY808" s="566"/>
    </row>
    <row r="809" spans="1736:1741" ht="12" customHeight="1">
      <c r="BNT809" s="565"/>
      <c r="BNU809" s="565"/>
      <c r="BNV809" s="566"/>
      <c r="BNW809" s="566" t="s">
        <v>294</v>
      </c>
      <c r="BNX809" s="566"/>
      <c r="BNY809" s="566"/>
    </row>
    <row r="810" spans="1736:1741" ht="12" customHeight="1">
      <c r="BNT810" s="565"/>
      <c r="BNU810" s="565"/>
      <c r="BNV810" s="566"/>
      <c r="BNW810" s="566" t="s">
        <v>297</v>
      </c>
      <c r="BNX810" s="566"/>
      <c r="BNY810" s="566"/>
    </row>
    <row r="811" spans="1736:1741" ht="12" customHeight="1">
      <c r="BNT811" s="565"/>
      <c r="BNU811" s="565"/>
      <c r="BNV811" s="566"/>
      <c r="BNW811" s="566"/>
      <c r="BNX811" s="566"/>
      <c r="BNY811" s="566"/>
    </row>
    <row r="812" spans="1736:1741" ht="12" customHeight="1">
      <c r="BNT812" s="565"/>
      <c r="BNU812" s="565"/>
      <c r="BNV812" s="566"/>
      <c r="BNW812" s="566"/>
      <c r="BNX812" s="566"/>
      <c r="BNY812" s="566"/>
    </row>
    <row r="813" spans="1736:1741" ht="12" customHeight="1">
      <c r="BNT813" s="565"/>
      <c r="BNU813" s="565"/>
      <c r="BNV813" s="566"/>
      <c r="BNW813" s="566"/>
      <c r="BNX813" s="566"/>
      <c r="BNY813" s="566"/>
    </row>
    <row r="814" spans="1736:1741" ht="12" customHeight="1">
      <c r="BNT814" s="565"/>
      <c r="BNU814" s="565"/>
      <c r="BNV814" s="566"/>
      <c r="BNW814" s="566"/>
      <c r="BNX814" s="566"/>
      <c r="BNY814" s="566"/>
    </row>
    <row r="815" spans="1736:1741" ht="12" customHeight="1">
      <c r="BNT815" s="565"/>
      <c r="BNU815" s="565"/>
      <c r="BNV815" s="566"/>
      <c r="BNW815" s="566"/>
      <c r="BNX815" s="566"/>
      <c r="BNY815" s="566"/>
    </row>
    <row r="816" spans="1736:1741" ht="12" customHeight="1">
      <c r="BNT816" s="565"/>
      <c r="BNU816" s="565"/>
      <c r="BNV816" s="566"/>
      <c r="BNW816" s="566"/>
      <c r="BNX816" s="566"/>
      <c r="BNY816" s="566" t="s">
        <v>293</v>
      </c>
    </row>
    <row r="817" spans="1741:1745" ht="12" customHeight="1">
      <c r="BNY817" s="566" t="s">
        <v>340</v>
      </c>
      <c r="BNZ817" s="566"/>
      <c r="BOA817" s="566"/>
      <c r="BOB817" s="566"/>
      <c r="BOC817" s="566"/>
    </row>
    <row r="818" spans="1741:1745" ht="12" customHeight="1">
      <c r="BNY818" s="566" t="s">
        <v>552</v>
      </c>
      <c r="BNZ818" s="566"/>
      <c r="BOA818" s="566"/>
      <c r="BOB818" s="566"/>
      <c r="BOC818" s="566"/>
    </row>
    <row r="819" spans="1741:1745" ht="12" customHeight="1">
      <c r="BNY819" s="566"/>
      <c r="BNZ819" s="566"/>
      <c r="BOA819" s="566"/>
      <c r="BOB819" s="566"/>
      <c r="BOC819" s="566"/>
    </row>
    <row r="820" spans="1741:1745" ht="12" customHeight="1">
      <c r="BNY820" s="566"/>
      <c r="BNZ820" s="566"/>
      <c r="BOA820" s="566"/>
      <c r="BOB820" s="566"/>
      <c r="BOC820" s="566"/>
    </row>
    <row r="821" spans="1741:1745" ht="12" customHeight="1">
      <c r="BNY821" s="566"/>
      <c r="BNZ821" s="566"/>
      <c r="BOA821" s="566"/>
      <c r="BOB821" s="566"/>
      <c r="BOC821" s="566"/>
    </row>
    <row r="822" spans="1741:1745" ht="24.75" customHeight="1">
      <c r="BNY822" s="566"/>
      <c r="BNZ822" s="566" t="s">
        <v>553</v>
      </c>
      <c r="BOA822" s="566"/>
      <c r="BOB822" s="566"/>
      <c r="BOC822" s="566"/>
    </row>
    <row r="823" spans="1741:1745" ht="12" customHeight="1">
      <c r="BNY823" s="566"/>
      <c r="BNZ823" s="566" t="s">
        <v>295</v>
      </c>
      <c r="BOA823" s="566"/>
      <c r="BOB823" s="566"/>
      <c r="BOC823" s="566"/>
    </row>
    <row r="824" spans="1741:1745" ht="12" customHeight="1">
      <c r="BNY824" s="566"/>
      <c r="BNZ824" s="566" t="s">
        <v>292</v>
      </c>
      <c r="BOA824" s="566"/>
      <c r="BOB824" s="566"/>
      <c r="BOC824" s="566"/>
    </row>
    <row r="825" spans="1741:1745" ht="12" customHeight="1">
      <c r="BNY825" s="566"/>
      <c r="BNZ825" s="566"/>
      <c r="BOA825" s="566"/>
      <c r="BOB825" s="566"/>
      <c r="BOC825" s="566"/>
    </row>
    <row r="826" spans="1741:1745" ht="12" customHeight="1">
      <c r="BNY826" s="566"/>
      <c r="BNZ826" s="566"/>
      <c r="BOA826" s="566"/>
      <c r="BOB826" s="566"/>
      <c r="BOC826" s="566"/>
    </row>
    <row r="827" spans="1741:1745" ht="12" customHeight="1">
      <c r="BNY827" s="566"/>
      <c r="BNZ827" s="566"/>
      <c r="BOA827" s="566"/>
      <c r="BOB827" s="566"/>
      <c r="BOC827" s="566"/>
    </row>
    <row r="828" spans="1741:1745" ht="12" customHeight="1">
      <c r="BNY828" s="566"/>
      <c r="BNZ828" s="566"/>
      <c r="BOA828" s="566"/>
      <c r="BOB828" s="566" t="s">
        <v>554</v>
      </c>
      <c r="BOC828" s="566"/>
    </row>
    <row r="829" spans="1741:1745" ht="12" customHeight="1">
      <c r="BNY829" s="566"/>
      <c r="BNZ829" s="566"/>
      <c r="BOA829" s="566"/>
      <c r="BOB829" s="566" t="s">
        <v>555</v>
      </c>
      <c r="BOC829" s="566"/>
    </row>
    <row r="830" spans="1741:1745" ht="12" customHeight="1">
      <c r="BNY830" s="566"/>
      <c r="BNZ830" s="566"/>
      <c r="BOA830" s="566"/>
      <c r="BOB830" s="566" t="s">
        <v>556</v>
      </c>
      <c r="BOC830" s="566"/>
    </row>
    <row r="831" spans="1741:1745" ht="12" customHeight="1">
      <c r="BNY831" s="566"/>
      <c r="BNZ831" s="566"/>
      <c r="BOA831" s="566"/>
      <c r="BOB831" s="566"/>
      <c r="BOC831" s="566"/>
    </row>
    <row r="832" spans="1741:1745" ht="12" customHeight="1">
      <c r="BNY832" s="566"/>
      <c r="BNZ832" s="566"/>
      <c r="BOA832" s="566"/>
      <c r="BOB832" s="566"/>
      <c r="BOC832" s="566" t="s">
        <v>481</v>
      </c>
    </row>
    <row r="833" spans="1745:1759" ht="12" customHeight="1">
      <c r="BOC833" s="566" t="s">
        <v>477</v>
      </c>
      <c r="BOD833" s="566"/>
      <c r="BOE833" s="566"/>
      <c r="BOF833" s="565"/>
      <c r="BOG833" s="565"/>
      <c r="BOH833" s="565"/>
      <c r="BOI833" s="565"/>
      <c r="BOJ833" s="565"/>
      <c r="BOK833" s="565"/>
      <c r="BOL833" s="565"/>
      <c r="BOM833" s="565"/>
      <c r="BON833" s="565"/>
      <c r="BOO833" s="565"/>
      <c r="BOP833" s="565"/>
      <c r="BOQ833" s="565"/>
    </row>
    <row r="834" spans="1745:1759" ht="12" customHeight="1">
      <c r="BOC834" s="566" t="s">
        <v>557</v>
      </c>
      <c r="BOD834" s="566"/>
      <c r="BOE834" s="566"/>
      <c r="BOF834" s="565"/>
      <c r="BOG834" s="565"/>
      <c r="BOH834" s="565"/>
      <c r="BOI834" s="565"/>
      <c r="BOJ834" s="565"/>
      <c r="BOK834" s="565"/>
      <c r="BOL834" s="565"/>
      <c r="BOM834" s="565"/>
      <c r="BON834" s="565"/>
      <c r="BOO834" s="565"/>
      <c r="BOP834" s="565"/>
      <c r="BOQ834" s="565"/>
    </row>
    <row r="835" spans="1745:1759" ht="12" customHeight="1">
      <c r="BOC835" s="566"/>
      <c r="BOD835" s="566"/>
      <c r="BOE835" s="566"/>
      <c r="BOF835" s="565"/>
      <c r="BOG835" s="565"/>
      <c r="BOH835" s="565"/>
      <c r="BOI835" s="565"/>
      <c r="BOJ835" s="565"/>
      <c r="BOK835" s="565"/>
      <c r="BOL835" s="565"/>
      <c r="BOM835" s="565"/>
      <c r="BON835" s="565"/>
      <c r="BOO835" s="565"/>
      <c r="BOP835" s="565"/>
      <c r="BOQ835" s="565"/>
    </row>
    <row r="836" spans="1745:1759" ht="12" customHeight="1">
      <c r="BOC836" s="566"/>
      <c r="BOD836" s="566" t="s">
        <v>558</v>
      </c>
      <c r="BOE836" s="566"/>
      <c r="BOF836" s="565"/>
      <c r="BOG836" s="565"/>
      <c r="BOH836" s="565"/>
      <c r="BOI836" s="565"/>
      <c r="BOJ836" s="565"/>
      <c r="BOK836" s="565"/>
      <c r="BOL836" s="565"/>
      <c r="BOM836" s="565"/>
      <c r="BON836" s="565"/>
      <c r="BOO836" s="565"/>
      <c r="BOP836" s="565"/>
      <c r="BOQ836" s="565"/>
    </row>
    <row r="837" spans="1745:1759" ht="12" customHeight="1">
      <c r="BOC837" s="566"/>
      <c r="BOD837" s="566" t="s">
        <v>559</v>
      </c>
      <c r="BOE837" s="566"/>
      <c r="BOF837" s="565"/>
      <c r="BOG837" s="565"/>
      <c r="BOH837" s="565"/>
      <c r="BOI837" s="565"/>
      <c r="BOJ837" s="565"/>
      <c r="BOK837" s="565"/>
      <c r="BOL837" s="565"/>
      <c r="BOM837" s="565"/>
      <c r="BON837" s="565"/>
      <c r="BOO837" s="565"/>
      <c r="BOP837" s="565"/>
      <c r="BOQ837" s="565"/>
    </row>
    <row r="838" spans="1745:1759" ht="12" customHeight="1">
      <c r="BOC838" s="566"/>
      <c r="BOD838" s="566" t="s">
        <v>560</v>
      </c>
      <c r="BOE838" s="566"/>
      <c r="BOF838" s="565"/>
      <c r="BOG838" s="565"/>
      <c r="BOH838" s="565"/>
      <c r="BOI838" s="565"/>
      <c r="BOJ838" s="565"/>
      <c r="BOK838" s="565"/>
      <c r="BOL838" s="565"/>
      <c r="BOM838" s="565"/>
      <c r="BON838" s="565"/>
      <c r="BOO838" s="565"/>
      <c r="BOP838" s="565"/>
      <c r="BOQ838" s="565"/>
    </row>
    <row r="839" spans="1745:1759" ht="12" customHeight="1">
      <c r="BOC839" s="566"/>
      <c r="BOD839" s="566"/>
      <c r="BOE839" s="566"/>
      <c r="BOF839" s="565"/>
      <c r="BOG839" s="565"/>
      <c r="BOH839" s="565"/>
      <c r="BOI839" s="565"/>
      <c r="BOJ839" s="565"/>
      <c r="BOK839" s="565"/>
      <c r="BOL839" s="565"/>
      <c r="BOM839" s="565"/>
      <c r="BON839" s="565"/>
      <c r="BOO839" s="565"/>
      <c r="BOP839" s="565"/>
      <c r="BOQ839" s="565"/>
    </row>
    <row r="840" spans="1745:1759" ht="12" customHeight="1">
      <c r="BOC840" s="566"/>
      <c r="BOD840" s="566"/>
      <c r="BOE840" s="442" t="s">
        <v>291</v>
      </c>
      <c r="BOF840" s="565"/>
      <c r="BOG840" s="565"/>
      <c r="BOH840" s="565"/>
      <c r="BOI840" s="565"/>
      <c r="BOJ840" s="565"/>
      <c r="BOK840" s="565"/>
      <c r="BOL840" s="565"/>
      <c r="BOM840" s="565"/>
      <c r="BON840" s="565"/>
      <c r="BOO840" s="565"/>
      <c r="BOP840" s="565"/>
      <c r="BOQ840" s="565"/>
    </row>
    <row r="841" spans="1745:1759" ht="12" customHeight="1">
      <c r="BOC841" s="566"/>
      <c r="BOD841" s="566"/>
      <c r="BOE841" s="442" t="s">
        <v>296</v>
      </c>
      <c r="BOF841" s="565"/>
      <c r="BOG841" s="565"/>
      <c r="BOH841" s="565"/>
      <c r="BOI841" s="565"/>
      <c r="BOJ841" s="565"/>
      <c r="BOK841" s="565"/>
      <c r="BOL841" s="565"/>
      <c r="BOM841" s="565"/>
      <c r="BON841" s="565"/>
      <c r="BOO841" s="565"/>
      <c r="BOP841" s="565"/>
      <c r="BOQ841" s="565"/>
    </row>
    <row r="842" spans="1745:1759" ht="12" customHeight="1">
      <c r="BOC842" s="566"/>
      <c r="BOD842" s="566"/>
      <c r="BOE842" s="442"/>
      <c r="BOF842" s="565"/>
      <c r="BOG842" s="565"/>
      <c r="BOH842" s="565"/>
      <c r="BOI842" s="565"/>
      <c r="BOJ842" s="565"/>
      <c r="BOK842" s="565"/>
      <c r="BOL842" s="565"/>
      <c r="BOM842" s="565"/>
      <c r="BON842" s="565"/>
      <c r="BOO842" s="565"/>
      <c r="BOP842" s="565"/>
      <c r="BOQ842" s="565"/>
    </row>
    <row r="843" spans="1745:1759" ht="9.75" customHeight="1">
      <c r="BOC843" s="565"/>
      <c r="BOD843" s="565"/>
      <c r="BOE843" s="565"/>
      <c r="BOF843" s="565"/>
      <c r="BOG843" s="565"/>
      <c r="BOH843" s="565"/>
      <c r="BOI843" s="565"/>
      <c r="BOJ843" s="565"/>
      <c r="BOK843" s="565"/>
      <c r="BOL843" s="565"/>
      <c r="BOM843" s="565"/>
      <c r="BON843" s="565"/>
      <c r="BOO843" s="565"/>
      <c r="BOP843" s="565"/>
      <c r="BOQ843" s="565"/>
    </row>
    <row r="844" spans="1745:1759" ht="9.75" customHeight="1">
      <c r="BOC844" s="565"/>
      <c r="BOD844" s="565"/>
      <c r="BOE844" s="565"/>
      <c r="BOF844" s="565"/>
      <c r="BOG844" s="565"/>
      <c r="BOH844" s="565"/>
      <c r="BOI844" s="565"/>
      <c r="BOJ844" s="565"/>
      <c r="BOK844" s="565"/>
      <c r="BOL844" s="565"/>
      <c r="BOM844" s="565"/>
      <c r="BON844" s="565"/>
      <c r="BOO844" s="565"/>
      <c r="BOP844" s="565"/>
      <c r="BOQ844" s="565"/>
    </row>
    <row r="845" spans="1745:1759" ht="12" customHeight="1">
      <c r="BOC845" s="565"/>
      <c r="BOD845" s="565"/>
      <c r="BOE845" s="565"/>
      <c r="BOF845" s="565"/>
      <c r="BOG845" s="566"/>
      <c r="BOH845" s="566"/>
      <c r="BOI845" s="566"/>
      <c r="BOJ845" s="566"/>
      <c r="BOK845" s="566"/>
      <c r="BOL845" s="566"/>
      <c r="BOM845" s="566"/>
      <c r="BON845" s="566"/>
      <c r="BOO845" s="748" t="s">
        <v>124</v>
      </c>
      <c r="BOP845" s="605"/>
      <c r="BOQ845" s="606"/>
    </row>
    <row r="846" spans="1745:1759" ht="12" customHeight="1">
      <c r="BOC846" s="565"/>
      <c r="BOD846" s="565"/>
      <c r="BOE846" s="565"/>
      <c r="BOF846" s="565"/>
      <c r="BOG846" s="566"/>
      <c r="BOH846" s="566"/>
      <c r="BOI846" s="566"/>
      <c r="BOJ846" s="566"/>
      <c r="BOK846" s="566"/>
      <c r="BOL846" s="566"/>
      <c r="BOM846" s="151">
        <v>1</v>
      </c>
      <c r="BON846" s="151">
        <v>2</v>
      </c>
      <c r="BOO846" s="151">
        <v>3</v>
      </c>
      <c r="BOP846" s="569">
        <v>4</v>
      </c>
      <c r="BOQ846" s="569">
        <v>5</v>
      </c>
    </row>
    <row r="847" spans="1745:1759" ht="24.75" customHeight="1">
      <c r="BOC847" s="565"/>
      <c r="BOD847" s="565"/>
      <c r="BOE847" s="565"/>
      <c r="BOF847" s="565"/>
      <c r="BOG847" s="566"/>
      <c r="BOH847" s="566"/>
      <c r="BOI847" s="566"/>
      <c r="BOJ847" s="566"/>
      <c r="BOK847" s="566"/>
      <c r="BOL847" s="566"/>
      <c r="BOM847" s="442" t="s">
        <v>384</v>
      </c>
      <c r="BON847" s="442" t="s">
        <v>385</v>
      </c>
      <c r="BOO847" s="442" t="s">
        <v>299</v>
      </c>
      <c r="BOP847" s="442" t="s">
        <v>316</v>
      </c>
      <c r="BOQ847" s="442" t="s">
        <v>386</v>
      </c>
    </row>
    <row r="848" spans="1745:1759" ht="12" customHeight="1">
      <c r="BOC848" s="565"/>
      <c r="BOD848" s="565"/>
      <c r="BOE848" s="565"/>
      <c r="BOF848" s="565"/>
      <c r="BOG848" s="566"/>
      <c r="BOH848" s="566"/>
      <c r="BOI848" s="566"/>
      <c r="BOJ848" s="566"/>
      <c r="BOK848" s="566"/>
      <c r="BOL848" s="566"/>
      <c r="BOM848" s="570">
        <v>0.2</v>
      </c>
      <c r="BON848" s="570">
        <v>0.4</v>
      </c>
      <c r="BOO848" s="570">
        <v>0.6</v>
      </c>
      <c r="BOP848" s="570">
        <v>0.8</v>
      </c>
      <c r="BOQ848" s="570">
        <v>1</v>
      </c>
    </row>
    <row r="850" spans="1749:1761" ht="12" customHeight="1">
      <c r="BOG850" s="743" t="s">
        <v>122</v>
      </c>
      <c r="BOH850" s="571">
        <v>5</v>
      </c>
      <c r="BOI850" s="442" t="s">
        <v>387</v>
      </c>
      <c r="BOJ850" s="570">
        <v>1</v>
      </c>
      <c r="BOK850" s="566" t="s">
        <v>561</v>
      </c>
      <c r="BOL850" s="572">
        <v>1</v>
      </c>
      <c r="BOM850" s="151" t="s">
        <v>389</v>
      </c>
      <c r="BON850" s="151" t="s">
        <v>389</v>
      </c>
      <c r="BOO850" s="151" t="s">
        <v>389</v>
      </c>
      <c r="BOP850" s="151" t="s">
        <v>389</v>
      </c>
      <c r="BOQ850" s="151" t="s">
        <v>390</v>
      </c>
      <c r="BOR850" s="565"/>
      <c r="BOS850" s="565"/>
    </row>
    <row r="851" spans="1749:1761" ht="12" customHeight="1">
      <c r="BOG851" s="744"/>
      <c r="BOH851" s="571">
        <v>4</v>
      </c>
      <c r="BOI851" s="442" t="s">
        <v>311</v>
      </c>
      <c r="BOJ851" s="570">
        <v>0.8</v>
      </c>
      <c r="BOK851" s="566" t="s">
        <v>562</v>
      </c>
      <c r="BOL851" s="572">
        <v>0.8</v>
      </c>
      <c r="BOM851" s="151" t="s">
        <v>388</v>
      </c>
      <c r="BON851" s="151" t="s">
        <v>388</v>
      </c>
      <c r="BOO851" s="151" t="s">
        <v>389</v>
      </c>
      <c r="BOP851" s="151" t="s">
        <v>389</v>
      </c>
      <c r="BOQ851" s="151" t="s">
        <v>390</v>
      </c>
      <c r="BOR851" s="565"/>
      <c r="BOS851" s="565"/>
    </row>
    <row r="852" spans="1749:1761" ht="12" customHeight="1">
      <c r="BOG852" s="744"/>
      <c r="BOH852" s="571">
        <v>3</v>
      </c>
      <c r="BOI852" s="442" t="s">
        <v>285</v>
      </c>
      <c r="BOJ852" s="570">
        <v>0.6</v>
      </c>
      <c r="BOK852" s="566" t="s">
        <v>563</v>
      </c>
      <c r="BOL852" s="572">
        <v>0.6</v>
      </c>
      <c r="BOM852" s="151" t="s">
        <v>388</v>
      </c>
      <c r="BON852" s="151" t="s">
        <v>388</v>
      </c>
      <c r="BOO852" s="151" t="s">
        <v>388</v>
      </c>
      <c r="BOP852" s="151" t="s">
        <v>389</v>
      </c>
      <c r="BOQ852" s="151" t="s">
        <v>390</v>
      </c>
      <c r="BOR852" s="565"/>
      <c r="BOS852" s="565"/>
    </row>
    <row r="853" spans="1749:1761" ht="12" customHeight="1">
      <c r="BOG853" s="744"/>
      <c r="BOH853" s="571">
        <v>2</v>
      </c>
      <c r="BOI853" s="442" t="s">
        <v>315</v>
      </c>
      <c r="BOJ853" s="570">
        <v>0.4</v>
      </c>
      <c r="BOK853" s="566" t="s">
        <v>564</v>
      </c>
      <c r="BOL853" s="572">
        <v>0.4</v>
      </c>
      <c r="BOM853" s="151" t="s">
        <v>70</v>
      </c>
      <c r="BON853" s="151" t="s">
        <v>388</v>
      </c>
      <c r="BOO853" s="151" t="s">
        <v>388</v>
      </c>
      <c r="BOP853" s="151" t="s">
        <v>389</v>
      </c>
      <c r="BOQ853" s="151" t="s">
        <v>390</v>
      </c>
      <c r="BOR853" s="565"/>
      <c r="BOS853" s="565"/>
    </row>
    <row r="854" spans="1749:1761" ht="24.75" customHeight="1">
      <c r="BOG854" s="744"/>
      <c r="BOH854" s="571">
        <v>1</v>
      </c>
      <c r="BOI854" s="442" t="s">
        <v>298</v>
      </c>
      <c r="BOJ854" s="570">
        <v>0.2</v>
      </c>
      <c r="BOK854" s="566" t="s">
        <v>565</v>
      </c>
      <c r="BOL854" s="572">
        <v>0.2</v>
      </c>
      <c r="BOM854" s="151" t="s">
        <v>70</v>
      </c>
      <c r="BON854" s="151" t="s">
        <v>70</v>
      </c>
      <c r="BOO854" s="151" t="s">
        <v>388</v>
      </c>
      <c r="BOP854" s="151" t="s">
        <v>389</v>
      </c>
      <c r="BOQ854" s="151" t="s">
        <v>390</v>
      </c>
      <c r="BOR854" s="565"/>
      <c r="BOS854" s="565"/>
    </row>
    <row r="855" spans="1749:1761" ht="9.75" customHeight="1">
      <c r="BOG855" s="565"/>
      <c r="BOH855" s="565"/>
      <c r="BOI855" s="565"/>
      <c r="BOJ855" s="565"/>
      <c r="BOK855" s="565"/>
      <c r="BOL855" s="565"/>
      <c r="BOM855" s="565"/>
      <c r="BON855" s="565"/>
      <c r="BOO855" s="565"/>
      <c r="BOP855" s="565"/>
      <c r="BOQ855" s="565"/>
      <c r="BOR855" s="565"/>
      <c r="BOS855" s="565"/>
    </row>
    <row r="856" spans="1749:1761" ht="9.75" customHeight="1">
      <c r="BOG856" s="565"/>
      <c r="BOH856" s="565"/>
      <c r="BOI856" s="565"/>
      <c r="BOJ856" s="565"/>
      <c r="BOK856" s="565"/>
      <c r="BOL856" s="565"/>
      <c r="BOM856" s="565"/>
      <c r="BON856" s="565"/>
      <c r="BOO856" s="565"/>
      <c r="BOP856" s="565"/>
      <c r="BOQ856" s="565"/>
      <c r="BOR856" s="565"/>
      <c r="BOS856" s="565"/>
    </row>
    <row r="857" spans="1749:1761" ht="9.75" customHeight="1">
      <c r="BOG857" s="565"/>
      <c r="BOH857" s="565"/>
      <c r="BOI857" s="565"/>
      <c r="BOJ857" s="565"/>
      <c r="BOK857" s="565"/>
      <c r="BOL857" s="565"/>
      <c r="BOM857" s="565"/>
      <c r="BON857" s="565"/>
      <c r="BOO857" s="565"/>
      <c r="BOP857" s="565"/>
      <c r="BOQ857" s="565"/>
      <c r="BOR857" s="565"/>
      <c r="BOS857" s="565" t="s">
        <v>566</v>
      </c>
    </row>
    <row r="858" spans="1749:1761" ht="9.75" customHeight="1">
      <c r="BOG858" s="565"/>
      <c r="BOH858" s="565"/>
      <c r="BOI858" s="565"/>
      <c r="BOJ858" s="565"/>
      <c r="BOK858" s="565"/>
      <c r="BOL858" s="565"/>
      <c r="BOM858" s="565"/>
      <c r="BON858" s="565"/>
      <c r="BOO858" s="565"/>
      <c r="BOP858" s="565"/>
      <c r="BOQ858" s="565"/>
      <c r="BOR858" s="565"/>
      <c r="BOS858" s="565" t="s">
        <v>567</v>
      </c>
    </row>
    <row r="859" spans="1749:1761" ht="9.75" customHeight="1">
      <c r="BOG859" s="565"/>
      <c r="BOH859" s="565"/>
      <c r="BOI859" s="565"/>
      <c r="BOJ859" s="565"/>
      <c r="BOK859" s="565"/>
      <c r="BOL859" s="565"/>
      <c r="BOM859" s="565"/>
      <c r="BON859" s="565"/>
      <c r="BOO859" s="565"/>
      <c r="BOP859" s="565"/>
      <c r="BOQ859" s="565"/>
      <c r="BOR859" s="565"/>
      <c r="BOS859" s="565" t="s">
        <v>568</v>
      </c>
    </row>
    <row r="860" spans="1749:1761" ht="9.75" customHeight="1">
      <c r="BOG860" s="565"/>
      <c r="BOH860" s="565"/>
      <c r="BOI860" s="565"/>
      <c r="BOJ860" s="565"/>
      <c r="BOK860" s="565"/>
      <c r="BOL860" s="565"/>
      <c r="BOM860" s="565"/>
      <c r="BON860" s="565"/>
      <c r="BOO860" s="565"/>
      <c r="BOP860" s="565"/>
      <c r="BOQ860" s="565"/>
      <c r="BOR860" s="565"/>
      <c r="BOS860" s="565" t="s">
        <v>569</v>
      </c>
    </row>
    <row r="861" spans="1749:1761" ht="9.75" customHeight="1">
      <c r="BOG861" s="565"/>
      <c r="BOH861" s="565"/>
      <c r="BOI861" s="565"/>
      <c r="BOJ861" s="565"/>
      <c r="BOK861" s="565"/>
      <c r="BOL861" s="565"/>
      <c r="BOM861" s="565"/>
      <c r="BON861" s="565"/>
      <c r="BOO861" s="565"/>
      <c r="BOP861" s="565"/>
      <c r="BOQ861" s="565"/>
      <c r="BOR861" s="565"/>
      <c r="BOS861" s="565" t="s">
        <v>570</v>
      </c>
    </row>
    <row r="862" spans="1749:1761" ht="9.75" customHeight="1">
      <c r="BOG862" s="565"/>
      <c r="BOH862" s="565"/>
      <c r="BOI862" s="565"/>
      <c r="BOJ862" s="565"/>
      <c r="BOK862" s="565"/>
      <c r="BOL862" s="565"/>
      <c r="BOM862" s="565"/>
      <c r="BON862" s="565"/>
      <c r="BOO862" s="565"/>
      <c r="BOP862" s="565"/>
      <c r="BOQ862" s="565"/>
      <c r="BOR862" s="565"/>
      <c r="BOS862" s="565" t="s">
        <v>541</v>
      </c>
    </row>
    <row r="865" spans="1763:1763" ht="10.5" customHeight="1">
      <c r="BOU865" s="156" t="s">
        <v>571</v>
      </c>
    </row>
    <row r="866" spans="1763:1763" ht="9.75" customHeight="1">
      <c r="BOU866" s="180" t="s">
        <v>572</v>
      </c>
    </row>
    <row r="867" spans="1763:1763" ht="19.5" customHeight="1">
      <c r="BOU867" s="180" t="s">
        <v>573</v>
      </c>
    </row>
    <row r="868" spans="1763:1763" ht="9.75" customHeight="1">
      <c r="BOU868" s="180" t="s">
        <v>574</v>
      </c>
    </row>
    <row r="869" spans="1763:1763" ht="9.75" customHeight="1">
      <c r="BOU869" s="180" t="s">
        <v>575</v>
      </c>
    </row>
    <row r="870" spans="1763:1763" ht="9.75" customHeight="1">
      <c r="BOU870" s="180" t="s">
        <v>576</v>
      </c>
    </row>
    <row r="871" spans="1763:1763" ht="9.75" customHeight="1">
      <c r="BOU871" s="462" t="s">
        <v>484</v>
      </c>
    </row>
  </sheetData>
  <mergeCells count="20">
    <mergeCell ref="BOO845:BOQ845"/>
    <mergeCell ref="C3:H3"/>
    <mergeCell ref="AC7:AH7"/>
    <mergeCell ref="E5:G5"/>
    <mergeCell ref="J1:K4"/>
    <mergeCell ref="U5:V5"/>
    <mergeCell ref="C4:H4"/>
    <mergeCell ref="AI7:AL7"/>
    <mergeCell ref="J7:AB7"/>
    <mergeCell ref="B2:I2"/>
    <mergeCell ref="B7:H7"/>
    <mergeCell ref="B1:I1"/>
    <mergeCell ref="I5:N5"/>
    <mergeCell ref="O5:P5"/>
    <mergeCell ref="Q5:R5"/>
    <mergeCell ref="BOG850:BOG854"/>
    <mergeCell ref="BLW595:BLY595"/>
    <mergeCell ref="BMX709:BMZ709"/>
    <mergeCell ref="W5:X5"/>
    <mergeCell ref="BLQ599:BLQ603"/>
  </mergeCells>
  <conditionalFormatting sqref="AG9:AG10">
    <cfRule type="containsText" dxfId="282" priority="84" operator="containsText" text="EXTREMO">
      <formula>NOT(ISERROR(SEARCH("EXTREMO",AG9)))</formula>
    </cfRule>
    <cfRule type="containsText" dxfId="281" priority="83" operator="containsText" text="ALTO">
      <formula>NOT(ISERROR(SEARCH("ALTO",AG9)))</formula>
    </cfRule>
    <cfRule type="containsText" dxfId="280" priority="82" operator="containsText" text="MODERADO">
      <formula>NOT(ISERROR(SEARCH("MODERADO",AG9)))</formula>
    </cfRule>
    <cfRule type="containsText" dxfId="279" priority="81" operator="containsText" text="BAJO">
      <formula>NOT(ISERROR(SEARCH("BAJO",AG9)))</formula>
    </cfRule>
  </conditionalFormatting>
  <conditionalFormatting sqref="CP9:CP10">
    <cfRule type="containsText" dxfId="278" priority="80" operator="containsText" text="EXTREMO">
      <formula>NOT(ISERROR(SEARCH("EXTREMO",CP9)))</formula>
    </cfRule>
    <cfRule type="containsText" dxfId="277" priority="79" operator="containsText" text="ALTO">
      <formula>NOT(ISERROR(SEARCH("ALTO",CP9)))</formula>
    </cfRule>
    <cfRule type="containsText" dxfId="276" priority="78" operator="containsText" text="MODERADO">
      <formula>NOT(ISERROR(SEARCH("MODERADO",CP9)))</formula>
    </cfRule>
  </conditionalFormatting>
  <conditionalFormatting sqref="DB9:DC9">
    <cfRule type="containsText" dxfId="275" priority="75" operator="containsText" text="MODERADO">
      <formula>NOT(ISERROR(SEARCH("MODERADO",DB9)))</formula>
    </cfRule>
    <cfRule type="containsText" dxfId="274" priority="77" operator="containsText" text="EXTREMO">
      <formula>NOT(ISERROR(SEARCH("EXTREMO",DB9)))</formula>
    </cfRule>
    <cfRule type="containsText" dxfId="273" priority="76" operator="containsText" text="ALTO">
      <formula>NOT(ISERROR(SEARCH("ALTO",DB9)))</formula>
    </cfRule>
  </conditionalFormatting>
  <conditionalFormatting sqref="DB10:DC10">
    <cfRule type="containsText" dxfId="272" priority="22" operator="containsText" text="EXTREMO">
      <formula>NOT(ISERROR(SEARCH("EXTREMO",DB10)))</formula>
    </cfRule>
    <cfRule type="containsText" dxfId="271" priority="20" operator="containsText" text="MODERADO">
      <formula>NOT(ISERROR(SEARCH("MODERADO",DB10)))</formula>
    </cfRule>
    <cfRule type="containsText" dxfId="270" priority="21" operator="containsText" text="ALTO">
      <formula>NOT(ISERROR(SEARCH("ALTO",DB10)))</formula>
    </cfRule>
  </conditionalFormatting>
  <conditionalFormatting sqref="DJ9:DK10">
    <cfRule type="containsText" dxfId="269" priority="35" operator="containsText" text="MODERADO">
      <formula>NOT(ISERROR(SEARCH("MODERADO",DJ9)))</formula>
    </cfRule>
    <cfRule type="containsText" dxfId="268" priority="36" operator="containsText" text="ALTO">
      <formula>NOT(ISERROR(SEARCH("ALTO",DJ9)))</formula>
    </cfRule>
    <cfRule type="containsText" dxfId="267" priority="37" operator="containsText" text="EXTREMO">
      <formula>NOT(ISERROR(SEARCH("EXTREMO",DJ9)))</formula>
    </cfRule>
  </conditionalFormatting>
  <conditionalFormatting sqref="DQ9:DR10">
    <cfRule type="containsText" dxfId="266" priority="34" operator="containsText" text="EXTREMO">
      <formula>NOT(ISERROR(SEARCH("EXTREMO",DQ9)))</formula>
    </cfRule>
    <cfRule type="containsText" dxfId="265" priority="32" operator="containsText" text="MODERADO">
      <formula>NOT(ISERROR(SEARCH("MODERADO",DQ9)))</formula>
    </cfRule>
    <cfRule type="containsText" dxfId="264" priority="33" operator="containsText" text="ALTO">
      <formula>NOT(ISERROR(SEARCH("ALTO",DQ9)))</formula>
    </cfRule>
  </conditionalFormatting>
  <conditionalFormatting sqref="DX9:DY10">
    <cfRule type="containsText" dxfId="263" priority="29" operator="containsText" text="MODERADO">
      <formula>NOT(ISERROR(SEARCH("MODERADO",DX9)))</formula>
    </cfRule>
    <cfRule type="containsText" dxfId="262" priority="30" operator="containsText" text="ALTO">
      <formula>NOT(ISERROR(SEARCH("ALTO",DX9)))</formula>
    </cfRule>
    <cfRule type="containsText" dxfId="261" priority="31" operator="containsText" text="EXTREMO">
      <formula>NOT(ISERROR(SEARCH("EXTREMO",DX9)))</formula>
    </cfRule>
  </conditionalFormatting>
  <conditionalFormatting sqref="EE9:EF10">
    <cfRule type="containsText" dxfId="260" priority="26" operator="containsText" text="MODERADO">
      <formula>NOT(ISERROR(SEARCH("MODERADO",EE9)))</formula>
    </cfRule>
    <cfRule type="containsText" dxfId="259" priority="27" operator="containsText" text="ALTO">
      <formula>NOT(ISERROR(SEARCH("ALTO",EE9)))</formula>
    </cfRule>
    <cfRule type="containsText" dxfId="258" priority="28" operator="containsText" text="EXTREMO">
      <formula>NOT(ISERROR(SEARCH("EXTREMO",EE9)))</formula>
    </cfRule>
  </conditionalFormatting>
  <conditionalFormatting sqref="EL9:EM10">
    <cfRule type="containsText" dxfId="257" priority="23" operator="containsText" text="MODERADO">
      <formula>NOT(ISERROR(SEARCH("MODERADO",EL9)))</formula>
    </cfRule>
    <cfRule type="containsText" dxfId="256" priority="24" operator="containsText" text="ALTO">
      <formula>NOT(ISERROR(SEARCH("ALTO",EL9)))</formula>
    </cfRule>
    <cfRule type="containsText" dxfId="255" priority="25" operator="containsText" text="EXTREMO">
      <formula>NOT(ISERROR(SEARCH("EXTREMO",EL9)))</formula>
    </cfRule>
  </conditionalFormatting>
  <conditionalFormatting sqref="ER9:EU10 EY9:FB10 FF9:FI10 FM9:FP10 FT9:FW10 GA9:GD10 DI9:DL10 DP9:DS10 DW9:DZ10 ED9:EG10 EK9:EN10 DB9:DD10 CL9:CP10 DF9:DF10 DN9:DN10 DU9:DU10 EB9:EB10 EI9:EI10 EP9:EP10 EW9:EW10 FD9:FD10 FK9:FK10 FR9:FR10 FY9:FY10 GF9:GF10 GH9:GI10">
    <cfRule type="containsText" dxfId="254" priority="74" operator="containsText" text="BAJO">
      <formula>NOT(ISERROR(SEARCH("BAJO",CL9)))</formula>
    </cfRule>
  </conditionalFormatting>
  <conditionalFormatting sqref="ES9:ET9">
    <cfRule type="containsText" dxfId="253" priority="73" operator="containsText" text="EXTREMO">
      <formula>NOT(ISERROR(SEARCH("EXTREMO",ES9)))</formula>
    </cfRule>
    <cfRule type="containsText" dxfId="252" priority="72" operator="containsText" text="ALTO">
      <formula>NOT(ISERROR(SEARCH("ALTO",ES9)))</formula>
    </cfRule>
    <cfRule type="containsText" dxfId="251" priority="71" operator="containsText" text="MODERADO">
      <formula>NOT(ISERROR(SEARCH("MODERADO",ES9)))</formula>
    </cfRule>
  </conditionalFormatting>
  <conditionalFormatting sqref="ES9:ET10">
    <cfRule type="containsText" dxfId="250" priority="53" operator="containsText" text="MODERADO">
      <formula>NOT(ISERROR(SEARCH("MODERADO",ES9)))</formula>
    </cfRule>
    <cfRule type="containsText" dxfId="249" priority="54" operator="containsText" text="ALTO">
      <formula>NOT(ISERROR(SEARCH("ALTO",ES9)))</formula>
    </cfRule>
    <cfRule type="containsText" dxfId="248" priority="55" operator="containsText" text="EXTREMO">
      <formula>NOT(ISERROR(SEARCH("EXTREMO",ES9)))</formula>
    </cfRule>
  </conditionalFormatting>
  <conditionalFormatting sqref="ES10:ET10">
    <cfRule type="containsText" dxfId="247" priority="17" operator="containsText" text="MODERADO">
      <formula>NOT(ISERROR(SEARCH("MODERADO",ES10)))</formula>
    </cfRule>
    <cfRule type="containsText" dxfId="246" priority="19" operator="containsText" text="EXTREMO">
      <formula>NOT(ISERROR(SEARCH("EXTREMO",ES10)))</formula>
    </cfRule>
    <cfRule type="containsText" dxfId="245" priority="18" operator="containsText" text="ALTO">
      <formula>NOT(ISERROR(SEARCH("ALTO",ES10)))</formula>
    </cfRule>
  </conditionalFormatting>
  <conditionalFormatting sqref="EZ9:FA9">
    <cfRule type="containsText" dxfId="244" priority="70" operator="containsText" text="EXTREMO">
      <formula>NOT(ISERROR(SEARCH("EXTREMO",EZ9)))</formula>
    </cfRule>
    <cfRule type="containsText" dxfId="243" priority="69" operator="containsText" text="ALTO">
      <formula>NOT(ISERROR(SEARCH("ALTO",EZ9)))</formula>
    </cfRule>
    <cfRule type="containsText" dxfId="242" priority="68" operator="containsText" text="MODERADO">
      <formula>NOT(ISERROR(SEARCH("MODERADO",EZ9)))</formula>
    </cfRule>
  </conditionalFormatting>
  <conditionalFormatting sqref="EZ9:FA10">
    <cfRule type="containsText" dxfId="241" priority="50" operator="containsText" text="MODERADO">
      <formula>NOT(ISERROR(SEARCH("MODERADO",EZ9)))</formula>
    </cfRule>
    <cfRule type="containsText" dxfId="240" priority="51" operator="containsText" text="ALTO">
      <formula>NOT(ISERROR(SEARCH("ALTO",EZ9)))</formula>
    </cfRule>
    <cfRule type="containsText" dxfId="239" priority="52" operator="containsText" text="EXTREMO">
      <formula>NOT(ISERROR(SEARCH("EXTREMO",EZ9)))</formula>
    </cfRule>
  </conditionalFormatting>
  <conditionalFormatting sqref="EZ10:FA10">
    <cfRule type="containsText" dxfId="238" priority="15" operator="containsText" text="ALTO">
      <formula>NOT(ISERROR(SEARCH("ALTO",EZ10)))</formula>
    </cfRule>
    <cfRule type="containsText" dxfId="237" priority="16" operator="containsText" text="EXTREMO">
      <formula>NOT(ISERROR(SEARCH("EXTREMO",EZ10)))</formula>
    </cfRule>
    <cfRule type="containsText" dxfId="236" priority="14" operator="containsText" text="MODERADO">
      <formula>NOT(ISERROR(SEARCH("MODERADO",EZ10)))</formula>
    </cfRule>
  </conditionalFormatting>
  <conditionalFormatting sqref="FG9:FH9">
    <cfRule type="containsText" dxfId="235" priority="67" operator="containsText" text="EXTREMO">
      <formula>NOT(ISERROR(SEARCH("EXTREMO",FG9)))</formula>
    </cfRule>
    <cfRule type="containsText" dxfId="234" priority="66" operator="containsText" text="ALTO">
      <formula>NOT(ISERROR(SEARCH("ALTO",FG9)))</formula>
    </cfRule>
    <cfRule type="containsText" dxfId="233" priority="65" operator="containsText" text="MODERADO">
      <formula>NOT(ISERROR(SEARCH("MODERADO",FG9)))</formula>
    </cfRule>
  </conditionalFormatting>
  <conditionalFormatting sqref="FG9:FH10">
    <cfRule type="containsText" dxfId="232" priority="49" operator="containsText" text="EXTREMO">
      <formula>NOT(ISERROR(SEARCH("EXTREMO",FG9)))</formula>
    </cfRule>
    <cfRule type="containsText" dxfId="231" priority="47" operator="containsText" text="MODERADO">
      <formula>NOT(ISERROR(SEARCH("MODERADO",FG9)))</formula>
    </cfRule>
    <cfRule type="containsText" dxfId="230" priority="48" operator="containsText" text="ALTO">
      <formula>NOT(ISERROR(SEARCH("ALTO",FG9)))</formula>
    </cfRule>
  </conditionalFormatting>
  <conditionalFormatting sqref="FG10:FH10">
    <cfRule type="containsText" dxfId="229" priority="12" operator="containsText" text="ALTO">
      <formula>NOT(ISERROR(SEARCH("ALTO",FG10)))</formula>
    </cfRule>
    <cfRule type="containsText" dxfId="228" priority="11" operator="containsText" text="MODERADO">
      <formula>NOT(ISERROR(SEARCH("MODERADO",FG10)))</formula>
    </cfRule>
    <cfRule type="containsText" dxfId="227" priority="13" operator="containsText" text="EXTREMO">
      <formula>NOT(ISERROR(SEARCH("EXTREMO",FG10)))</formula>
    </cfRule>
  </conditionalFormatting>
  <conditionalFormatting sqref="FN9:FO9">
    <cfRule type="containsText" dxfId="226" priority="64" operator="containsText" text="EXTREMO">
      <formula>NOT(ISERROR(SEARCH("EXTREMO",FN9)))</formula>
    </cfRule>
    <cfRule type="containsText" dxfId="225" priority="63" operator="containsText" text="ALTO">
      <formula>NOT(ISERROR(SEARCH("ALTO",FN9)))</formula>
    </cfRule>
    <cfRule type="containsText" dxfId="224" priority="62" operator="containsText" text="MODERADO">
      <formula>NOT(ISERROR(SEARCH("MODERADO",FN9)))</formula>
    </cfRule>
  </conditionalFormatting>
  <conditionalFormatting sqref="FN9:FO10">
    <cfRule type="containsText" dxfId="223" priority="45" operator="containsText" text="ALTO">
      <formula>NOT(ISERROR(SEARCH("ALTO",FN9)))</formula>
    </cfRule>
    <cfRule type="containsText" dxfId="222" priority="46" operator="containsText" text="EXTREMO">
      <formula>NOT(ISERROR(SEARCH("EXTREMO",FN9)))</formula>
    </cfRule>
    <cfRule type="containsText" dxfId="221" priority="44" operator="containsText" text="MODERADO">
      <formula>NOT(ISERROR(SEARCH("MODERADO",FN9)))</formula>
    </cfRule>
  </conditionalFormatting>
  <conditionalFormatting sqref="FN10:FO10">
    <cfRule type="containsText" dxfId="220" priority="10" operator="containsText" text="EXTREMO">
      <formula>NOT(ISERROR(SEARCH("EXTREMO",FN10)))</formula>
    </cfRule>
    <cfRule type="containsText" dxfId="219" priority="8" operator="containsText" text="MODERADO">
      <formula>NOT(ISERROR(SEARCH("MODERADO",FN10)))</formula>
    </cfRule>
    <cfRule type="containsText" dxfId="218" priority="9" operator="containsText" text="ALTO">
      <formula>NOT(ISERROR(SEARCH("ALTO",FN10)))</formula>
    </cfRule>
  </conditionalFormatting>
  <conditionalFormatting sqref="FU9:FV9">
    <cfRule type="containsText" dxfId="217" priority="61" operator="containsText" text="EXTREMO">
      <formula>NOT(ISERROR(SEARCH("EXTREMO",FU9)))</formula>
    </cfRule>
    <cfRule type="containsText" dxfId="216" priority="60" operator="containsText" text="ALTO">
      <formula>NOT(ISERROR(SEARCH("ALTO",FU9)))</formula>
    </cfRule>
    <cfRule type="containsText" dxfId="215" priority="59" operator="containsText" text="MODERADO">
      <formula>NOT(ISERROR(SEARCH("MODERADO",FU9)))</formula>
    </cfRule>
  </conditionalFormatting>
  <conditionalFormatting sqref="FU9:FV10">
    <cfRule type="containsText" dxfId="214" priority="42" operator="containsText" text="ALTO">
      <formula>NOT(ISERROR(SEARCH("ALTO",FU9)))</formula>
    </cfRule>
    <cfRule type="containsText" dxfId="213" priority="43" operator="containsText" text="EXTREMO">
      <formula>NOT(ISERROR(SEARCH("EXTREMO",FU9)))</formula>
    </cfRule>
    <cfRule type="containsText" dxfId="212" priority="41" operator="containsText" text="MODERADO">
      <formula>NOT(ISERROR(SEARCH("MODERADO",FU9)))</formula>
    </cfRule>
  </conditionalFormatting>
  <conditionalFormatting sqref="FU10:FV10">
    <cfRule type="containsText" dxfId="211" priority="7" operator="containsText" text="EXTREMO">
      <formula>NOT(ISERROR(SEARCH("EXTREMO",FU10)))</formula>
    </cfRule>
    <cfRule type="containsText" dxfId="210" priority="6" operator="containsText" text="ALTO">
      <formula>NOT(ISERROR(SEARCH("ALTO",FU10)))</formula>
    </cfRule>
    <cfRule type="containsText" dxfId="209" priority="5" operator="containsText" text="MODERADO">
      <formula>NOT(ISERROR(SEARCH("MODERADO",FU10)))</formula>
    </cfRule>
  </conditionalFormatting>
  <conditionalFormatting sqref="GB9:GC9">
    <cfRule type="containsText" dxfId="208" priority="58" operator="containsText" text="EXTREMO">
      <formula>NOT(ISERROR(SEARCH("EXTREMO",GB9)))</formula>
    </cfRule>
    <cfRule type="containsText" dxfId="207" priority="57" operator="containsText" text="ALTO">
      <formula>NOT(ISERROR(SEARCH("ALTO",GB9)))</formula>
    </cfRule>
    <cfRule type="containsText" dxfId="206" priority="56" operator="containsText" text="MODERADO">
      <formula>NOT(ISERROR(SEARCH("MODERADO",GB9)))</formula>
    </cfRule>
  </conditionalFormatting>
  <conditionalFormatting sqref="GB9:GC10">
    <cfRule type="containsText" dxfId="205" priority="39" operator="containsText" text="ALTO">
      <formula>NOT(ISERROR(SEARCH("ALTO",GB9)))</formula>
    </cfRule>
    <cfRule type="containsText" dxfId="204" priority="38" operator="containsText" text="MODERADO">
      <formula>NOT(ISERROR(SEARCH("MODERADO",GB9)))</formula>
    </cfRule>
    <cfRule type="containsText" dxfId="203" priority="40" operator="containsText" text="EXTREMO">
      <formula>NOT(ISERROR(SEARCH("EXTREMO",GB9)))</formula>
    </cfRule>
  </conditionalFormatting>
  <conditionalFormatting sqref="GB10:GC10">
    <cfRule type="containsText" dxfId="202" priority="3" operator="containsText" text="ALTO">
      <formula>NOT(ISERROR(SEARCH("ALTO",GB10)))</formula>
    </cfRule>
    <cfRule type="containsText" dxfId="201" priority="2" operator="containsText" text="MODERADO">
      <formula>NOT(ISERROR(SEARCH("MODERADO",GB10)))</formula>
    </cfRule>
    <cfRule type="containsText" dxfId="200" priority="4" operator="containsText" text="EXTREMO">
      <formula>NOT(ISERROR(SEARCH("EXTREMO",GB10)))</formula>
    </cfRule>
  </conditionalFormatting>
  <dataValidations count="17">
    <dataValidation type="list" allowBlank="1" showInputMessage="1" showErrorMessage="1" sqref="J9:AB10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1500-000000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15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1500-000002000000}">
      <formula1>0</formula1>
      <formula2>0</formula2>
    </dataValidation>
    <dataValidation type="list" showInputMessage="1" showErrorMessage="1" errorTitle="Rechazado" error="Solo son validadas las opciones de la lista" sqref="AP9:AP10 AT9:AT10 AX9:AX10 BB9:BB10 BF9:BF10 BJ9:BJ10 BN9:BN10 BR9:BR10 BV9:BV10 BZ9:BZ10 CD9:CD10 CH9:CH10 CK9:CO10 CT9:CT10 CW9:CW10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15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1500-000004000000}">
      <formula1>IMPACTO</formula1>
      <formula2>0</formula2>
    </dataValidation>
    <dataValidation type="list" allowBlank="1" showInputMessage="1" showErrorMessage="1" sqref="I9:I10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1500-000005000000}">
      <formula1>PROBAB</formula1>
      <formula2>0</formula2>
    </dataValidation>
    <dataValidation type="list" showInputMessage="1" showErrorMessage="1" sqref="AO9:AO10 AS9:AS10 AW9:AW10 BA9:BA10 BE9:BE10 BI9:BI10 BM9:BM10 BQ9:BQ10 BU9:BU10 BY9:BY10 CC9:CC10 CG9:CG10 CJ9:CJ10" xr:uid="{00000000-0002-0000-1500-000006000000}">
      <formula1>TIP_CONTROL</formula1>
      <formula2>0</formula2>
    </dataValidation>
    <dataValidation type="list" sqref="CI9:CI10" xr:uid="{00000000-0002-0000-1500-000007000000}">
      <formula1>IMPLEMENT</formula1>
      <formula2>0</formula2>
    </dataValidation>
    <dataValidation showInputMessage="1" showErrorMessage="1" errorTitle="Rechazado" error="Solo son validadas las opciones de la lista" sqref="AK9:AL10 CP9:CS10 CU9:CV10" xr:uid="{00000000-0002-0000-1500-000008000000}">
      <formula1>0</formula1>
      <formula2>0</formula2>
    </dataValidation>
    <dataValidation type="list" allowBlank="1" showInputMessage="1" sqref="D9:D10" xr:uid="{00000000-0002-0000-1500-000009000000}">
      <formula1>InternoExp</formula1>
      <formula2>0</formula2>
    </dataValidation>
    <dataValidation type="list" allowBlank="1" showInputMessage="1" sqref="E9:E10" xr:uid="{00000000-0002-0000-1500-00000A000000}">
      <formula1>ExternoExp</formula1>
      <formula2>0</formula2>
    </dataValidation>
    <dataValidation type="list" allowBlank="1" showInputMessage="1" sqref="H9:H10" xr:uid="{00000000-0002-0000-1500-00000B000000}">
      <formula1>TramitesSer</formula1>
      <formula2>0</formula2>
    </dataValidation>
    <dataValidation type="list" allowBlank="1" showInputMessage="1" showErrorMessage="1" sqref="G9:G10" xr:uid="{00000000-0002-0000-1500-00000C000000}">
      <formula1>consecuencias</formula1>
      <formula2>0</formula2>
    </dataValidation>
    <dataValidation type="list" allowBlank="1" showInputMessage="1" showErrorMessage="1" sqref="BMA607:BMA611" xr:uid="{00000000-0002-0000-1500-00000D000000}">
      <formula1>Sinoooo</formula1>
      <formula2>0</formula2>
    </dataValidation>
    <dataValidation type="list" showInputMessage="1" showErrorMessage="1" errorTitle="Rechazado" error="Solo son validadas las opciones de la lista" sqref="AM9:AM10 AQ9:AQ10 AU9:AU10 AY9:AY10 BC9:BC10 BG9:BG10 BK9:BK10 BO9:BO10 BS9:BS10 BW9:BW10 CA9:CA10 CE9:CE10" xr:uid="{00000000-0002-0000-1500-00000E000000}">
      <formula1>FRECUENCY</formula1>
      <formula2>0</formula2>
    </dataValidation>
    <dataValidation type="list" showErrorMessage="1" sqref="AN9:AN10 AR9:AR10 AV9:AV10 AZ9:AZ10 BD9:BD10 BH9:BH10 BL9:BL10 BP9:BP10 BT9:BT10 BX9:BX10 CB9:CB10 CF9:CF10" xr:uid="{00000000-0002-0000-1500-00000F000000}">
      <formula1>IMPLEMENT</formula1>
      <formula2>0</formula2>
    </dataValidation>
    <dataValidation type="list" allowBlank="1" showInputMessage="1" sqref="F9:F10" xr:uid="{00000000-0002-0000-1500-000010000000}">
      <formula1>$BMA$607:$BMA$611</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FF"/>
  </sheetPr>
  <dimension ref="A1:XAO959"/>
  <sheetViews>
    <sheetView topLeftCell="AA7" zoomScaleNormal="100" workbookViewId="0">
      <selection activeCell="HJ16" sqref="HJ16"/>
    </sheetView>
  </sheetViews>
  <sheetFormatPr baseColWidth="10" defaultColWidth="10.88671875" defaultRowHeight="10.199999999999999"/>
  <cols>
    <col min="1" max="1" width="4.77734375" style="13" customWidth="1"/>
    <col min="2" max="2" width="23.21875" style="13" customWidth="1"/>
    <col min="3" max="3" width="29.77734375" style="13" customWidth="1"/>
    <col min="4" max="4" width="23.77734375" style="13" customWidth="1"/>
    <col min="5" max="6" width="13.44140625" style="13" customWidth="1"/>
    <col min="7" max="8" width="23.77734375" style="13" customWidth="1"/>
    <col min="9" max="9" width="12" style="16" customWidth="1"/>
    <col min="10" max="28" width="9.77734375" style="16" customWidth="1"/>
    <col min="29" max="29" width="14.21875" style="16" customWidth="1"/>
    <col min="30" max="30" width="8.21875" style="16" customWidth="1"/>
    <col min="31" max="31" width="9.77734375" style="16" customWidth="1"/>
    <col min="32" max="32" width="5.77734375" style="13" customWidth="1"/>
    <col min="33" max="33" width="13.77734375" style="16" customWidth="1"/>
    <col min="34" max="34" width="6.44140625" style="7" customWidth="1"/>
    <col min="35" max="35" width="34.44140625" style="13" customWidth="1"/>
    <col min="36" max="36" width="17.77734375" style="13" customWidth="1"/>
    <col min="37" max="37" width="23" style="38" customWidth="1"/>
    <col min="38" max="38" width="18" style="38" customWidth="1"/>
    <col min="39" max="39" width="8.77734375" style="38" customWidth="1"/>
    <col min="40" max="40" width="12.21875" style="13" customWidth="1"/>
    <col min="41" max="41" width="8.77734375" style="13" customWidth="1"/>
    <col min="42" max="42" width="11" style="38" customWidth="1"/>
    <col min="43" max="43" width="8.77734375" style="38" hidden="1" customWidth="1"/>
    <col min="44" max="44" width="12.21875" style="13" hidden="1" customWidth="1"/>
    <col min="45" max="45" width="8.77734375" style="13" hidden="1" customWidth="1"/>
    <col min="46" max="46" width="11.21875" style="38" hidden="1" customWidth="1"/>
    <col min="47" max="47" width="8.77734375" style="38" hidden="1" customWidth="1"/>
    <col min="48" max="48" width="12.21875" style="13" hidden="1" customWidth="1"/>
    <col min="49" max="49" width="8.77734375" style="13" hidden="1" customWidth="1"/>
    <col min="50" max="50" width="11.77734375" style="38" hidden="1" customWidth="1"/>
    <col min="51" max="51" width="8.77734375" style="38" hidden="1" customWidth="1"/>
    <col min="52" max="52" width="12.21875" style="13" hidden="1" customWidth="1"/>
    <col min="53" max="53" width="8.77734375" style="13" hidden="1" customWidth="1"/>
    <col min="54" max="54" width="9.21875" style="38" hidden="1" customWidth="1"/>
    <col min="55" max="55" width="8.77734375" style="38" hidden="1" customWidth="1"/>
    <col min="56" max="56" width="12.21875" style="13" hidden="1" customWidth="1"/>
    <col min="57" max="57" width="8.77734375" style="13" hidden="1" customWidth="1"/>
    <col min="58" max="58" width="9.21875" style="38" hidden="1" customWidth="1"/>
    <col min="59" max="59" width="8.77734375" style="38" hidden="1" customWidth="1"/>
    <col min="60" max="60" width="12.21875" style="13" hidden="1" customWidth="1"/>
    <col min="61" max="61" width="8.77734375" style="13" hidden="1" customWidth="1"/>
    <col min="62" max="62" width="9.21875" style="38" hidden="1" customWidth="1"/>
    <col min="63" max="63" width="8.77734375" style="38" hidden="1" customWidth="1"/>
    <col min="64" max="64" width="12.21875" style="13" hidden="1" customWidth="1"/>
    <col min="65" max="65" width="8.77734375" style="13" hidden="1" customWidth="1"/>
    <col min="66" max="66" width="9.21875" style="38" hidden="1" customWidth="1"/>
    <col min="67" max="67" width="8.77734375" style="38" hidden="1" customWidth="1"/>
    <col min="68" max="68" width="12.21875" style="13" hidden="1" customWidth="1"/>
    <col min="69" max="69" width="8.77734375" style="13" hidden="1" customWidth="1"/>
    <col min="70" max="70" width="9.21875" style="38" hidden="1" customWidth="1"/>
    <col min="71" max="71" width="8.77734375" style="38" hidden="1" customWidth="1"/>
    <col min="72" max="72" width="12.21875" style="13" hidden="1" customWidth="1"/>
    <col min="73" max="73" width="8.77734375" style="13" hidden="1" customWidth="1"/>
    <col min="74" max="74" width="9.21875" style="38" hidden="1" customWidth="1"/>
    <col min="75" max="75" width="8.77734375" style="38" hidden="1" customWidth="1"/>
    <col min="76" max="76" width="12.21875" style="13" hidden="1" customWidth="1"/>
    <col min="77" max="77" width="8.77734375" style="13" hidden="1" customWidth="1"/>
    <col min="78" max="78" width="9.21875" style="38" hidden="1" customWidth="1"/>
    <col min="79" max="79" width="8.77734375" style="38" hidden="1" customWidth="1"/>
    <col min="80" max="80" width="12.21875" style="13" hidden="1" customWidth="1"/>
    <col min="81" max="81" width="8.77734375" style="13" hidden="1" customWidth="1"/>
    <col min="82" max="82" width="9.21875" style="38" hidden="1" customWidth="1"/>
    <col min="83" max="83" width="8.77734375" style="38" hidden="1" customWidth="1"/>
    <col min="84" max="84" width="12.21875" style="13" hidden="1" customWidth="1"/>
    <col min="85" max="85" width="8.77734375" style="13" hidden="1" customWidth="1"/>
    <col min="86" max="86" width="9.21875" style="38" hidden="1" customWidth="1"/>
    <col min="87" max="89" width="2.21875" style="38" hidden="1" customWidth="1"/>
    <col min="90" max="90" width="9.77734375" style="38" customWidth="1"/>
    <col min="91" max="91" width="6.77734375" style="38" customWidth="1"/>
    <col min="92" max="92" width="9.77734375" style="38" customWidth="1"/>
    <col min="93" max="93" width="6.77734375" style="38" customWidth="1"/>
    <col min="94" max="94" width="14.21875" style="38" customWidth="1"/>
    <col min="95" max="95" width="6.77734375" style="38" customWidth="1"/>
    <col min="96" max="96" width="54.77734375" style="38" customWidth="1"/>
    <col min="97" max="97" width="7" style="38" customWidth="1"/>
    <col min="98" max="98" width="1" style="38" customWidth="1"/>
    <col min="99" max="99" width="37.21875" style="38" customWidth="1"/>
    <col min="100" max="100" width="27.44140625" style="38" customWidth="1"/>
    <col min="101" max="101" width="1.44140625" style="38" hidden="1" customWidth="1"/>
    <col min="102" max="105" width="5.44140625" style="38" hidden="1" customWidth="1"/>
    <col min="106" max="106" width="5.77734375" style="13" hidden="1" customWidth="1"/>
    <col min="107" max="108" width="6.777343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09" width="8" style="13" hidden="1" customWidth="1"/>
    <col min="210" max="224" width="8" style="13" customWidth="1"/>
    <col min="225" max="1677" width="2.21875" style="13" customWidth="1"/>
    <col min="1678" max="1680" width="10.88671875" style="13" customWidth="1"/>
    <col min="1681" max="1681" width="4.21875" style="13" customWidth="1"/>
    <col min="1682" max="1683" width="10.88671875" style="13" customWidth="1"/>
    <col min="1684" max="1684" width="4.77734375" style="13" customWidth="1"/>
    <col min="1685" max="1690" width="10.88671875" style="13" customWidth="1"/>
    <col min="1691" max="1691" width="36.2187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77734375" style="13" customWidth="1"/>
    <col min="1895" max="1896" width="6.44140625" style="13" customWidth="1"/>
    <col min="1897" max="1897" width="5.77734375" style="13" customWidth="1"/>
    <col min="1898" max="1898" width="6.44140625" style="13" customWidth="1"/>
    <col min="1899" max="1899" width="13.77734375" style="13" customWidth="1"/>
    <col min="1900" max="1901" width="9" style="13" customWidth="1"/>
    <col min="1902" max="1902" width="2.44140625" style="13" customWidth="1"/>
    <col min="1903" max="1903" width="8.77734375" style="13" customWidth="1"/>
    <col min="1904" max="1904" width="7.44140625" style="13" customWidth="1"/>
    <col min="1905" max="1907" width="3.77734375" style="13" customWidth="1"/>
    <col min="1908" max="1908" width="3.44140625" style="13" customWidth="1"/>
    <col min="1909" max="1909" width="2.77734375" style="13" customWidth="1"/>
    <col min="1910" max="1910" width="3" style="13" customWidth="1"/>
    <col min="1911" max="1913" width="13" style="13" hidden="1" customWidth="1"/>
    <col min="1914" max="1914" width="4.44140625" style="13" customWidth="1"/>
    <col min="1915" max="1915" width="13" style="13" hidden="1" customWidth="1"/>
    <col min="1916" max="1917" width="14.77734375" style="13" customWidth="1"/>
    <col min="1918" max="1918" width="15.21875" style="13" customWidth="1"/>
    <col min="1919" max="1919" width="6.44140625" style="13" customWidth="1"/>
    <col min="1920" max="1920" width="15.21875" style="13" customWidth="1"/>
    <col min="1921" max="1921" width="4.218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21875" style="13" customWidth="1"/>
    <col min="1932" max="1932" width="23.44140625" style="13" customWidth="1"/>
    <col min="1933" max="1933" width="9.21875" style="13" customWidth="1"/>
    <col min="1934" max="1934" width="19.44140625" style="13" customWidth="1"/>
    <col min="1935" max="1935" width="42.77734375" style="13" customWidth="1"/>
    <col min="1936" max="1936" width="5.77734375" style="13" customWidth="1"/>
    <col min="1937" max="1937" width="31.44140625" style="13" customWidth="1"/>
    <col min="1938" max="1938" width="16.21875" style="13" customWidth="1"/>
    <col min="1939" max="1940" width="9.21875" style="13" customWidth="1"/>
    <col min="1941" max="1941" width="11.21875" style="13" customWidth="1"/>
    <col min="1942" max="1942" width="2.21875" style="13" customWidth="1"/>
    <col min="1943" max="2148" width="10.88671875" style="13" customWidth="1"/>
    <col min="2149" max="2149" width="12" style="13" customWidth="1"/>
    <col min="2150" max="2150" width="2.77734375" style="13" customWidth="1"/>
    <col min="2151" max="2152" width="6.44140625" style="13" customWidth="1"/>
    <col min="2153" max="2153" width="5.77734375" style="13" customWidth="1"/>
    <col min="2154" max="2154" width="6.44140625" style="13" customWidth="1"/>
    <col min="2155" max="2155" width="13.77734375" style="13" customWidth="1"/>
    <col min="2156" max="2157" width="9" style="13" customWidth="1"/>
    <col min="2158" max="2158" width="2.44140625" style="13" customWidth="1"/>
    <col min="2159" max="2159" width="8.77734375" style="13" customWidth="1"/>
    <col min="2160" max="2160" width="7.44140625" style="13" customWidth="1"/>
    <col min="2161" max="2163" width="3.77734375" style="13" customWidth="1"/>
    <col min="2164" max="2164" width="3.44140625" style="13" customWidth="1"/>
    <col min="2165" max="2165" width="2.77734375" style="13" customWidth="1"/>
    <col min="2166" max="2166" width="3" style="13" customWidth="1"/>
    <col min="2167" max="2169" width="13" style="13" hidden="1" customWidth="1"/>
    <col min="2170" max="2170" width="4.44140625" style="13" customWidth="1"/>
    <col min="2171" max="2171" width="13" style="13" hidden="1" customWidth="1"/>
    <col min="2172" max="2173" width="14.77734375" style="13" customWidth="1"/>
    <col min="2174" max="2174" width="15.21875" style="13" customWidth="1"/>
    <col min="2175" max="2175" width="6.44140625" style="13" customWidth="1"/>
    <col min="2176" max="2176" width="15.21875" style="13" customWidth="1"/>
    <col min="2177" max="2177" width="4.218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21875" style="13" customWidth="1"/>
    <col min="2188" max="2188" width="23.44140625" style="13" customWidth="1"/>
    <col min="2189" max="2189" width="9.21875" style="13" customWidth="1"/>
    <col min="2190" max="2190" width="19.44140625" style="13" customWidth="1"/>
    <col min="2191" max="2191" width="42.77734375" style="13" customWidth="1"/>
    <col min="2192" max="2192" width="5.77734375" style="13" customWidth="1"/>
    <col min="2193" max="2193" width="31.44140625" style="13" customWidth="1"/>
    <col min="2194" max="2194" width="16.21875" style="13" customWidth="1"/>
    <col min="2195" max="2196" width="9.21875" style="13" customWidth="1"/>
    <col min="2197" max="2197" width="11.21875" style="13" customWidth="1"/>
    <col min="2198" max="2198" width="2.21875" style="13" customWidth="1"/>
    <col min="2199" max="2404" width="10.88671875" style="13" customWidth="1"/>
    <col min="2405" max="2405" width="12" style="13" customWidth="1"/>
    <col min="2406" max="2406" width="2.77734375" style="13" customWidth="1"/>
    <col min="2407" max="2408" width="6.44140625" style="13" customWidth="1"/>
    <col min="2409" max="2409" width="5.77734375" style="13" customWidth="1"/>
    <col min="2410" max="2410" width="6.44140625" style="13" customWidth="1"/>
    <col min="2411" max="2411" width="13.77734375" style="13" customWidth="1"/>
    <col min="2412" max="2413" width="9" style="13" customWidth="1"/>
    <col min="2414" max="2414" width="2.44140625" style="13" customWidth="1"/>
    <col min="2415" max="2415" width="8.77734375" style="13" customWidth="1"/>
    <col min="2416" max="2416" width="7.44140625" style="13" customWidth="1"/>
    <col min="2417" max="2419" width="3.77734375" style="13" customWidth="1"/>
    <col min="2420" max="2420" width="3.44140625" style="13" customWidth="1"/>
    <col min="2421" max="2421" width="2.77734375" style="13" customWidth="1"/>
    <col min="2422" max="2422" width="3" style="13" customWidth="1"/>
    <col min="2423" max="2425" width="13" style="13" hidden="1" customWidth="1"/>
    <col min="2426" max="2426" width="4.44140625" style="13" customWidth="1"/>
    <col min="2427" max="2427" width="13" style="13" hidden="1" customWidth="1"/>
    <col min="2428" max="2429" width="14.77734375" style="13" customWidth="1"/>
    <col min="2430" max="2430" width="15.21875" style="13" customWidth="1"/>
    <col min="2431" max="2431" width="6.44140625" style="13" customWidth="1"/>
    <col min="2432" max="2432" width="15.21875" style="13" customWidth="1"/>
    <col min="2433" max="2433" width="4.218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21875" style="13" customWidth="1"/>
    <col min="2444" max="2444" width="23.44140625" style="13" customWidth="1"/>
    <col min="2445" max="2445" width="9.21875" style="13" customWidth="1"/>
    <col min="2446" max="2446" width="19.44140625" style="13" customWidth="1"/>
    <col min="2447" max="2447" width="42.77734375" style="13" customWidth="1"/>
    <col min="2448" max="2448" width="5.77734375" style="13" customWidth="1"/>
    <col min="2449" max="2449" width="31.44140625" style="13" customWidth="1"/>
    <col min="2450" max="2450" width="16.21875" style="13" customWidth="1"/>
    <col min="2451" max="2452" width="9.21875" style="13" customWidth="1"/>
    <col min="2453" max="2453" width="11.21875" style="13" customWidth="1"/>
    <col min="2454" max="2454" width="2.21875" style="13" customWidth="1"/>
    <col min="2455" max="2660" width="10.88671875" style="13" customWidth="1"/>
    <col min="2661" max="2661" width="12" style="13" customWidth="1"/>
    <col min="2662" max="2662" width="2.77734375" style="13" customWidth="1"/>
    <col min="2663" max="2664" width="6.44140625" style="13" customWidth="1"/>
    <col min="2665" max="2665" width="5.77734375" style="13" customWidth="1"/>
    <col min="2666" max="2666" width="6.44140625" style="13" customWidth="1"/>
    <col min="2667" max="2667" width="13.77734375" style="13" customWidth="1"/>
    <col min="2668" max="2669" width="9" style="13" customWidth="1"/>
    <col min="2670" max="2670" width="2.44140625" style="13" customWidth="1"/>
    <col min="2671" max="2671" width="8.77734375" style="13" customWidth="1"/>
    <col min="2672" max="2672" width="7.44140625" style="13" customWidth="1"/>
    <col min="2673" max="2675" width="3.77734375" style="13" customWidth="1"/>
    <col min="2676" max="2676" width="3.44140625" style="13" customWidth="1"/>
    <col min="2677" max="2677" width="2.77734375" style="13" customWidth="1"/>
    <col min="2678" max="2678" width="3" style="13" customWidth="1"/>
    <col min="2679" max="2681" width="13" style="13" hidden="1" customWidth="1"/>
    <col min="2682" max="2682" width="4.44140625" style="13" customWidth="1"/>
    <col min="2683" max="2683" width="13" style="13" hidden="1" customWidth="1"/>
    <col min="2684" max="2685" width="14.77734375" style="13" customWidth="1"/>
    <col min="2686" max="2686" width="15.21875" style="13" customWidth="1"/>
    <col min="2687" max="2687" width="6.44140625" style="13" customWidth="1"/>
    <col min="2688" max="2688" width="15.21875" style="13" customWidth="1"/>
    <col min="2689" max="2689" width="4.218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21875" style="13" customWidth="1"/>
    <col min="2700" max="2700" width="23.44140625" style="13" customWidth="1"/>
    <col min="2701" max="2701" width="9.21875" style="13" customWidth="1"/>
    <col min="2702" max="2702" width="19.44140625" style="13" customWidth="1"/>
    <col min="2703" max="2703" width="42.77734375" style="13" customWidth="1"/>
    <col min="2704" max="2704" width="5.77734375" style="13" customWidth="1"/>
    <col min="2705" max="2705" width="31.44140625" style="13" customWidth="1"/>
    <col min="2706" max="2706" width="16.21875" style="13" customWidth="1"/>
    <col min="2707" max="2708" width="9.21875" style="13" customWidth="1"/>
    <col min="2709" max="2709" width="11.21875" style="13" customWidth="1"/>
    <col min="2710" max="2710" width="2.21875" style="13" customWidth="1"/>
    <col min="2711" max="2916" width="10.88671875" style="13" customWidth="1"/>
    <col min="2917" max="2917" width="12" style="13" customWidth="1"/>
    <col min="2918" max="2918" width="2.77734375" style="13" customWidth="1"/>
    <col min="2919" max="2920" width="6.44140625" style="13" customWidth="1"/>
    <col min="2921" max="2921" width="5.77734375" style="13" customWidth="1"/>
    <col min="2922" max="2922" width="6.44140625" style="13" customWidth="1"/>
    <col min="2923" max="2923" width="13.77734375" style="13" customWidth="1"/>
    <col min="2924" max="2925" width="9" style="13" customWidth="1"/>
    <col min="2926" max="2926" width="2.44140625" style="13" customWidth="1"/>
    <col min="2927" max="2927" width="8.77734375" style="13" customWidth="1"/>
    <col min="2928" max="2928" width="7.44140625" style="13" customWidth="1"/>
    <col min="2929" max="2931" width="3.77734375" style="13" customWidth="1"/>
    <col min="2932" max="2932" width="3.44140625" style="13" customWidth="1"/>
    <col min="2933" max="2933" width="2.77734375" style="13" customWidth="1"/>
    <col min="2934" max="2934" width="3" style="13" customWidth="1"/>
    <col min="2935" max="2937" width="13" style="13" hidden="1" customWidth="1"/>
    <col min="2938" max="2938" width="4.44140625" style="13" customWidth="1"/>
    <col min="2939" max="2939" width="13" style="13" hidden="1" customWidth="1"/>
    <col min="2940" max="2941" width="14.77734375" style="13" customWidth="1"/>
    <col min="2942" max="2942" width="15.21875" style="13" customWidth="1"/>
    <col min="2943" max="2943" width="6.44140625" style="13" customWidth="1"/>
    <col min="2944" max="2944" width="15.21875" style="13" customWidth="1"/>
    <col min="2945" max="2945" width="4.218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21875" style="13" customWidth="1"/>
    <col min="2956" max="2956" width="23.44140625" style="13" customWidth="1"/>
    <col min="2957" max="2957" width="9.21875" style="13" customWidth="1"/>
    <col min="2958" max="2958" width="19.44140625" style="13" customWidth="1"/>
    <col min="2959" max="2959" width="42.77734375" style="13" customWidth="1"/>
    <col min="2960" max="2960" width="5.77734375" style="13" customWidth="1"/>
    <col min="2961" max="2961" width="31.44140625" style="13" customWidth="1"/>
    <col min="2962" max="2962" width="16.21875" style="13" customWidth="1"/>
    <col min="2963" max="2964" width="9.21875" style="13" customWidth="1"/>
    <col min="2965" max="2965" width="11.21875" style="13" customWidth="1"/>
    <col min="2966" max="2966" width="2.21875" style="13" customWidth="1"/>
    <col min="2967" max="3172" width="10.88671875" style="13" customWidth="1"/>
    <col min="3173" max="3173" width="12" style="13" customWidth="1"/>
    <col min="3174" max="3174" width="2.77734375" style="13" customWidth="1"/>
    <col min="3175" max="3176" width="6.44140625" style="13" customWidth="1"/>
    <col min="3177" max="3177" width="5.77734375" style="13" customWidth="1"/>
    <col min="3178" max="3178" width="6.44140625" style="13" customWidth="1"/>
    <col min="3179" max="3179" width="13.77734375" style="13" customWidth="1"/>
    <col min="3180" max="3181" width="9" style="13" customWidth="1"/>
    <col min="3182" max="3182" width="2.44140625" style="13" customWidth="1"/>
    <col min="3183" max="3183" width="8.77734375" style="13" customWidth="1"/>
    <col min="3184" max="3184" width="7.44140625" style="13" customWidth="1"/>
    <col min="3185" max="3187" width="3.77734375" style="13" customWidth="1"/>
    <col min="3188" max="3188" width="3.44140625" style="13" customWidth="1"/>
    <col min="3189" max="3189" width="2.77734375" style="13" customWidth="1"/>
    <col min="3190" max="3190" width="3" style="13" customWidth="1"/>
    <col min="3191" max="3193" width="13" style="13" hidden="1" customWidth="1"/>
    <col min="3194" max="3194" width="4.44140625" style="13" customWidth="1"/>
    <col min="3195" max="3195" width="13" style="13" hidden="1" customWidth="1"/>
    <col min="3196" max="3197" width="14.77734375" style="13" customWidth="1"/>
    <col min="3198" max="3198" width="15.21875" style="13" customWidth="1"/>
    <col min="3199" max="3199" width="6.44140625" style="13" customWidth="1"/>
    <col min="3200" max="3200" width="15.21875" style="13" customWidth="1"/>
    <col min="3201" max="3201" width="4.218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21875" style="13" customWidth="1"/>
    <col min="3212" max="3212" width="23.44140625" style="13" customWidth="1"/>
    <col min="3213" max="3213" width="9.21875" style="13" customWidth="1"/>
    <col min="3214" max="3214" width="19.44140625" style="13" customWidth="1"/>
    <col min="3215" max="3215" width="42.77734375" style="13" customWidth="1"/>
    <col min="3216" max="3216" width="5.77734375" style="13" customWidth="1"/>
    <col min="3217" max="3217" width="31.44140625" style="13" customWidth="1"/>
    <col min="3218" max="3218" width="16.21875" style="13" customWidth="1"/>
    <col min="3219" max="3220" width="9.21875" style="13" customWidth="1"/>
    <col min="3221" max="3221" width="11.21875" style="13" customWidth="1"/>
    <col min="3222" max="3222" width="2.21875" style="13" customWidth="1"/>
    <col min="3223" max="3428" width="10.88671875" style="13" customWidth="1"/>
    <col min="3429" max="3429" width="12" style="13" customWidth="1"/>
    <col min="3430" max="3430" width="2.77734375" style="13" customWidth="1"/>
    <col min="3431" max="3432" width="6.44140625" style="13" customWidth="1"/>
    <col min="3433" max="3433" width="5.77734375" style="13" customWidth="1"/>
    <col min="3434" max="3434" width="6.44140625" style="13" customWidth="1"/>
    <col min="3435" max="3435" width="13.77734375" style="13" customWidth="1"/>
    <col min="3436" max="3437" width="9" style="13" customWidth="1"/>
    <col min="3438" max="3438" width="2.44140625" style="13" customWidth="1"/>
    <col min="3439" max="3439" width="8.77734375" style="13" customWidth="1"/>
    <col min="3440" max="3440" width="7.44140625" style="13" customWidth="1"/>
    <col min="3441" max="3443" width="3.77734375" style="13" customWidth="1"/>
    <col min="3444" max="3444" width="3.44140625" style="13" customWidth="1"/>
    <col min="3445" max="3445" width="2.77734375" style="13" customWidth="1"/>
    <col min="3446" max="3446" width="3" style="13" customWidth="1"/>
    <col min="3447" max="3449" width="13" style="13" hidden="1" customWidth="1"/>
    <col min="3450" max="3450" width="4.44140625" style="13" customWidth="1"/>
    <col min="3451" max="3451" width="13" style="13" hidden="1" customWidth="1"/>
    <col min="3452" max="3453" width="14.77734375" style="13" customWidth="1"/>
    <col min="3454" max="3454" width="15.21875" style="13" customWidth="1"/>
    <col min="3455" max="3455" width="6.44140625" style="13" customWidth="1"/>
    <col min="3456" max="3456" width="15.21875" style="13" customWidth="1"/>
    <col min="3457" max="3457" width="4.218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21875" style="13" customWidth="1"/>
    <col min="3468" max="3468" width="23.44140625" style="13" customWidth="1"/>
    <col min="3469" max="3469" width="9.21875" style="13" customWidth="1"/>
    <col min="3470" max="3470" width="19.44140625" style="13" customWidth="1"/>
    <col min="3471" max="3471" width="42.77734375" style="13" customWidth="1"/>
    <col min="3472" max="3472" width="5.77734375" style="13" customWidth="1"/>
    <col min="3473" max="3473" width="31.44140625" style="13" customWidth="1"/>
    <col min="3474" max="3474" width="16.21875" style="13" customWidth="1"/>
    <col min="3475" max="3476" width="9.21875" style="13" customWidth="1"/>
    <col min="3477" max="3477" width="11.21875" style="13" customWidth="1"/>
    <col min="3478" max="3478" width="2.21875" style="13" customWidth="1"/>
    <col min="3479" max="3684" width="10.88671875" style="13" customWidth="1"/>
    <col min="3685" max="3685" width="12" style="13" customWidth="1"/>
    <col min="3686" max="3686" width="2.77734375" style="13" customWidth="1"/>
    <col min="3687" max="3688" width="6.44140625" style="13" customWidth="1"/>
    <col min="3689" max="3689" width="5.77734375" style="13" customWidth="1"/>
    <col min="3690" max="3690" width="6.44140625" style="13" customWidth="1"/>
    <col min="3691" max="3691" width="13.77734375" style="13" customWidth="1"/>
    <col min="3692" max="3693" width="9" style="13" customWidth="1"/>
    <col min="3694" max="3694" width="2.44140625" style="13" customWidth="1"/>
    <col min="3695" max="3695" width="8.77734375" style="13" customWidth="1"/>
    <col min="3696" max="3696" width="7.44140625" style="13" customWidth="1"/>
    <col min="3697" max="3699" width="3.77734375" style="13" customWidth="1"/>
    <col min="3700" max="3700" width="3.44140625" style="13" customWidth="1"/>
    <col min="3701" max="3701" width="2.77734375" style="13" customWidth="1"/>
    <col min="3702" max="3702" width="3" style="13" customWidth="1"/>
    <col min="3703" max="3705" width="13" style="13" hidden="1" customWidth="1"/>
    <col min="3706" max="3706" width="4.44140625" style="13" customWidth="1"/>
    <col min="3707" max="3707" width="13" style="13" hidden="1" customWidth="1"/>
    <col min="3708" max="3709" width="14.77734375" style="13" customWidth="1"/>
    <col min="3710" max="3710" width="15.21875" style="13" customWidth="1"/>
    <col min="3711" max="3711" width="6.44140625" style="13" customWidth="1"/>
    <col min="3712" max="3712" width="15.21875" style="13" customWidth="1"/>
    <col min="3713" max="3713" width="4.218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21875" style="13" customWidth="1"/>
    <col min="3724" max="3724" width="23.44140625" style="13" customWidth="1"/>
    <col min="3725" max="3725" width="9.21875" style="13" customWidth="1"/>
    <col min="3726" max="3726" width="19.44140625" style="13" customWidth="1"/>
    <col min="3727" max="3727" width="42.77734375" style="13" customWidth="1"/>
    <col min="3728" max="3728" width="5.77734375" style="13" customWidth="1"/>
    <col min="3729" max="3729" width="31.44140625" style="13" customWidth="1"/>
    <col min="3730" max="3730" width="16.21875" style="13" customWidth="1"/>
    <col min="3731" max="3732" width="9.21875" style="13" customWidth="1"/>
    <col min="3733" max="3733" width="11.21875" style="13" customWidth="1"/>
    <col min="3734" max="3734" width="2.21875" style="13" customWidth="1"/>
    <col min="3735" max="3940" width="10.88671875" style="13" customWidth="1"/>
    <col min="3941" max="3941" width="12" style="13" customWidth="1"/>
    <col min="3942" max="3942" width="2.77734375" style="13" customWidth="1"/>
    <col min="3943" max="3944" width="6.44140625" style="13" customWidth="1"/>
    <col min="3945" max="3945" width="5.77734375" style="13" customWidth="1"/>
    <col min="3946" max="3946" width="6.44140625" style="13" customWidth="1"/>
    <col min="3947" max="3947" width="13.77734375" style="13" customWidth="1"/>
    <col min="3948" max="3949" width="9" style="13" customWidth="1"/>
    <col min="3950" max="3950" width="2.44140625" style="13" customWidth="1"/>
    <col min="3951" max="3951" width="8.77734375" style="13" customWidth="1"/>
    <col min="3952" max="3952" width="7.44140625" style="13" customWidth="1"/>
    <col min="3953" max="3955" width="3.77734375" style="13" customWidth="1"/>
    <col min="3956" max="3956" width="3.44140625" style="13" customWidth="1"/>
    <col min="3957" max="3957" width="2.77734375" style="13" customWidth="1"/>
    <col min="3958" max="3958" width="3" style="13" customWidth="1"/>
    <col min="3959" max="3961" width="13" style="13" hidden="1" customWidth="1"/>
    <col min="3962" max="3962" width="4.44140625" style="13" customWidth="1"/>
    <col min="3963" max="3963" width="13" style="13" hidden="1" customWidth="1"/>
    <col min="3964" max="3965" width="14.77734375" style="13" customWidth="1"/>
    <col min="3966" max="3966" width="15.21875" style="13" customWidth="1"/>
    <col min="3967" max="3967" width="6.44140625" style="13" customWidth="1"/>
    <col min="3968" max="3968" width="15.21875" style="13" customWidth="1"/>
    <col min="3969" max="3969" width="4.218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21875" style="13" customWidth="1"/>
    <col min="3980" max="3980" width="23.44140625" style="13" customWidth="1"/>
    <col min="3981" max="3981" width="9.21875" style="13" customWidth="1"/>
    <col min="3982" max="3982" width="19.44140625" style="13" customWidth="1"/>
    <col min="3983" max="3983" width="42.77734375" style="13" customWidth="1"/>
    <col min="3984" max="3984" width="5.77734375" style="13" customWidth="1"/>
    <col min="3985" max="3985" width="31.44140625" style="13" customWidth="1"/>
    <col min="3986" max="3986" width="16.21875" style="13" customWidth="1"/>
    <col min="3987" max="3988" width="9.21875" style="13" customWidth="1"/>
    <col min="3989" max="3989" width="11.21875" style="13" customWidth="1"/>
    <col min="3990" max="3990" width="2.21875" style="13" customWidth="1"/>
    <col min="3991" max="4196" width="10.88671875" style="13" customWidth="1"/>
    <col min="4197" max="4197" width="12" style="13" customWidth="1"/>
    <col min="4198" max="4198" width="2.77734375" style="13" customWidth="1"/>
    <col min="4199" max="4200" width="6.44140625" style="13" customWidth="1"/>
    <col min="4201" max="4201" width="5.77734375" style="13" customWidth="1"/>
    <col min="4202" max="4202" width="6.44140625" style="13" customWidth="1"/>
    <col min="4203" max="4203" width="13.77734375" style="13" customWidth="1"/>
    <col min="4204" max="4205" width="9" style="13" customWidth="1"/>
    <col min="4206" max="4206" width="2.44140625" style="13" customWidth="1"/>
    <col min="4207" max="4207" width="8.77734375" style="13" customWidth="1"/>
    <col min="4208" max="4208" width="7.44140625" style="13" customWidth="1"/>
    <col min="4209" max="4211" width="3.77734375" style="13" customWidth="1"/>
    <col min="4212" max="4212" width="3.44140625" style="13" customWidth="1"/>
    <col min="4213" max="4213" width="2.77734375" style="13" customWidth="1"/>
    <col min="4214" max="4214" width="3" style="13" customWidth="1"/>
    <col min="4215" max="4217" width="13" style="13" hidden="1" customWidth="1"/>
    <col min="4218" max="4218" width="4.44140625" style="13" customWidth="1"/>
    <col min="4219" max="4219" width="13" style="13" hidden="1" customWidth="1"/>
    <col min="4220" max="4221" width="14.77734375" style="13" customWidth="1"/>
    <col min="4222" max="4222" width="15.21875" style="13" customWidth="1"/>
    <col min="4223" max="4223" width="6.44140625" style="13" customWidth="1"/>
    <col min="4224" max="4224" width="15.21875" style="13" customWidth="1"/>
    <col min="4225" max="4225" width="4.218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21875" style="13" customWidth="1"/>
    <col min="4236" max="4236" width="23.44140625" style="13" customWidth="1"/>
    <col min="4237" max="4237" width="9.21875" style="13" customWidth="1"/>
    <col min="4238" max="4238" width="19.44140625" style="13" customWidth="1"/>
    <col min="4239" max="4239" width="42.77734375" style="13" customWidth="1"/>
    <col min="4240" max="4240" width="5.77734375" style="13" customWidth="1"/>
    <col min="4241" max="4241" width="31.44140625" style="13" customWidth="1"/>
    <col min="4242" max="4242" width="16.21875" style="13" customWidth="1"/>
    <col min="4243" max="4244" width="9.21875" style="13" customWidth="1"/>
    <col min="4245" max="4245" width="11.21875" style="13" customWidth="1"/>
    <col min="4246" max="4246" width="2.21875" style="13" customWidth="1"/>
    <col min="4247" max="4452" width="10.88671875" style="13" customWidth="1"/>
    <col min="4453" max="4453" width="12" style="13" customWidth="1"/>
    <col min="4454" max="4454" width="2.77734375" style="13" customWidth="1"/>
    <col min="4455" max="4456" width="6.44140625" style="13" customWidth="1"/>
    <col min="4457" max="4457" width="5.77734375" style="13" customWidth="1"/>
    <col min="4458" max="4458" width="6.44140625" style="13" customWidth="1"/>
    <col min="4459" max="4459" width="13.77734375" style="13" customWidth="1"/>
    <col min="4460" max="4461" width="9" style="13" customWidth="1"/>
    <col min="4462" max="4462" width="2.44140625" style="13" customWidth="1"/>
    <col min="4463" max="4463" width="8.77734375" style="13" customWidth="1"/>
    <col min="4464" max="4464" width="7.44140625" style="13" customWidth="1"/>
    <col min="4465" max="4467" width="3.77734375" style="13" customWidth="1"/>
    <col min="4468" max="4468" width="3.44140625" style="13" customWidth="1"/>
    <col min="4469" max="4469" width="2.77734375" style="13" customWidth="1"/>
    <col min="4470" max="4470" width="3" style="13" customWidth="1"/>
    <col min="4471" max="4473" width="13" style="13" hidden="1" customWidth="1"/>
    <col min="4474" max="4474" width="4.44140625" style="13" customWidth="1"/>
    <col min="4475" max="4475" width="13" style="13" hidden="1" customWidth="1"/>
    <col min="4476" max="4477" width="14.77734375" style="13" customWidth="1"/>
    <col min="4478" max="4478" width="15.21875" style="13" customWidth="1"/>
    <col min="4479" max="4479" width="6.44140625" style="13" customWidth="1"/>
    <col min="4480" max="4480" width="15.21875" style="13" customWidth="1"/>
    <col min="4481" max="4481" width="4.218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21875" style="13" customWidth="1"/>
    <col min="4492" max="4492" width="23.44140625" style="13" customWidth="1"/>
    <col min="4493" max="4493" width="9.21875" style="13" customWidth="1"/>
    <col min="4494" max="4494" width="19.44140625" style="13" customWidth="1"/>
    <col min="4495" max="4495" width="42.77734375" style="13" customWidth="1"/>
    <col min="4496" max="4496" width="5.77734375" style="13" customWidth="1"/>
    <col min="4497" max="4497" width="31.44140625" style="13" customWidth="1"/>
    <col min="4498" max="4498" width="16.21875" style="13" customWidth="1"/>
    <col min="4499" max="4500" width="9.21875" style="13" customWidth="1"/>
    <col min="4501" max="4501" width="11.21875" style="13" customWidth="1"/>
    <col min="4502" max="4502" width="2.21875" style="13" customWidth="1"/>
    <col min="4503" max="4708" width="10.88671875" style="13" customWidth="1"/>
    <col min="4709" max="4709" width="12" style="13" customWidth="1"/>
    <col min="4710" max="4710" width="2.77734375" style="13" customWidth="1"/>
    <col min="4711" max="4712" width="6.44140625" style="13" customWidth="1"/>
    <col min="4713" max="4713" width="5.77734375" style="13" customWidth="1"/>
    <col min="4714" max="4714" width="6.44140625" style="13" customWidth="1"/>
    <col min="4715" max="4715" width="13.77734375" style="13" customWidth="1"/>
    <col min="4716" max="4717" width="9" style="13" customWidth="1"/>
    <col min="4718" max="4718" width="2.44140625" style="13" customWidth="1"/>
    <col min="4719" max="4719" width="8.77734375" style="13" customWidth="1"/>
    <col min="4720" max="4720" width="7.44140625" style="13" customWidth="1"/>
    <col min="4721" max="4723" width="3.77734375" style="13" customWidth="1"/>
    <col min="4724" max="4724" width="3.44140625" style="13" customWidth="1"/>
    <col min="4725" max="4725" width="2.77734375" style="13" customWidth="1"/>
    <col min="4726" max="4726" width="3" style="13" customWidth="1"/>
    <col min="4727" max="4729" width="13" style="13" hidden="1" customWidth="1"/>
    <col min="4730" max="4730" width="4.44140625" style="13" customWidth="1"/>
    <col min="4731" max="4731" width="13" style="13" hidden="1" customWidth="1"/>
    <col min="4732" max="4733" width="14.77734375" style="13" customWidth="1"/>
    <col min="4734" max="4734" width="15.21875" style="13" customWidth="1"/>
    <col min="4735" max="4735" width="6.44140625" style="13" customWidth="1"/>
    <col min="4736" max="4736" width="15.21875" style="13" customWidth="1"/>
    <col min="4737" max="4737" width="4.218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21875" style="13" customWidth="1"/>
    <col min="4748" max="4748" width="23.44140625" style="13" customWidth="1"/>
    <col min="4749" max="4749" width="9.21875" style="13" customWidth="1"/>
    <col min="4750" max="4750" width="19.44140625" style="13" customWidth="1"/>
    <col min="4751" max="4751" width="42.77734375" style="13" customWidth="1"/>
    <col min="4752" max="4752" width="5.77734375" style="13" customWidth="1"/>
    <col min="4753" max="4753" width="31.44140625" style="13" customWidth="1"/>
    <col min="4754" max="4754" width="16.21875" style="13" customWidth="1"/>
    <col min="4755" max="4756" width="9.21875" style="13" customWidth="1"/>
    <col min="4757" max="4757" width="11.21875" style="13" customWidth="1"/>
    <col min="4758" max="4758" width="2.21875" style="13" customWidth="1"/>
    <col min="4759" max="4964" width="10.88671875" style="13" customWidth="1"/>
    <col min="4965" max="4965" width="12" style="13" customWidth="1"/>
    <col min="4966" max="4966" width="2.77734375" style="13" customWidth="1"/>
    <col min="4967" max="4968" width="6.44140625" style="13" customWidth="1"/>
    <col min="4969" max="4969" width="5.77734375" style="13" customWidth="1"/>
    <col min="4970" max="4970" width="6.44140625" style="13" customWidth="1"/>
    <col min="4971" max="4971" width="13.77734375" style="13" customWidth="1"/>
    <col min="4972" max="4973" width="9" style="13" customWidth="1"/>
    <col min="4974" max="4974" width="2.44140625" style="13" customWidth="1"/>
    <col min="4975" max="4975" width="8.77734375" style="13" customWidth="1"/>
    <col min="4976" max="4976" width="7.44140625" style="13" customWidth="1"/>
    <col min="4977" max="4979" width="3.77734375" style="13" customWidth="1"/>
    <col min="4980" max="4980" width="3.44140625" style="13" customWidth="1"/>
    <col min="4981" max="4981" width="2.77734375" style="13" customWidth="1"/>
    <col min="4982" max="4982" width="3" style="13" customWidth="1"/>
    <col min="4983" max="4985" width="13" style="13" hidden="1" customWidth="1"/>
    <col min="4986" max="4986" width="4.44140625" style="13" customWidth="1"/>
    <col min="4987" max="4987" width="13" style="13" hidden="1" customWidth="1"/>
    <col min="4988" max="4989" width="14.77734375" style="13" customWidth="1"/>
    <col min="4990" max="4990" width="15.21875" style="13" customWidth="1"/>
    <col min="4991" max="4991" width="6.44140625" style="13" customWidth="1"/>
    <col min="4992" max="4992" width="15.21875" style="13" customWidth="1"/>
    <col min="4993" max="4993" width="4.218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21875" style="13" customWidth="1"/>
    <col min="5004" max="5004" width="23.44140625" style="13" customWidth="1"/>
    <col min="5005" max="5005" width="9.21875" style="13" customWidth="1"/>
    <col min="5006" max="5006" width="19.44140625" style="13" customWidth="1"/>
    <col min="5007" max="5007" width="42.77734375" style="13" customWidth="1"/>
    <col min="5008" max="5008" width="5.77734375" style="13" customWidth="1"/>
    <col min="5009" max="5009" width="31.44140625" style="13" customWidth="1"/>
    <col min="5010" max="5010" width="16.21875" style="13" customWidth="1"/>
    <col min="5011" max="5012" width="9.21875" style="13" customWidth="1"/>
    <col min="5013" max="5013" width="11.21875" style="13" customWidth="1"/>
    <col min="5014" max="5014" width="2.21875" style="13" customWidth="1"/>
    <col min="5015" max="5220" width="10.88671875" style="13" customWidth="1"/>
    <col min="5221" max="5221" width="12" style="13" customWidth="1"/>
    <col min="5222" max="5222" width="2.77734375" style="13" customWidth="1"/>
    <col min="5223" max="5224" width="6.44140625" style="13" customWidth="1"/>
    <col min="5225" max="5225" width="5.77734375" style="13" customWidth="1"/>
    <col min="5226" max="5226" width="6.44140625" style="13" customWidth="1"/>
    <col min="5227" max="5227" width="13.77734375" style="13" customWidth="1"/>
    <col min="5228" max="5229" width="9" style="13" customWidth="1"/>
    <col min="5230" max="5230" width="2.44140625" style="13" customWidth="1"/>
    <col min="5231" max="5231" width="8.77734375" style="13" customWidth="1"/>
    <col min="5232" max="5232" width="7.44140625" style="13" customWidth="1"/>
    <col min="5233" max="5235" width="3.77734375" style="13" customWidth="1"/>
    <col min="5236" max="5236" width="3.44140625" style="13" customWidth="1"/>
    <col min="5237" max="5237" width="2.77734375" style="13" customWidth="1"/>
    <col min="5238" max="5238" width="3" style="13" customWidth="1"/>
    <col min="5239" max="5241" width="13" style="13" hidden="1" customWidth="1"/>
    <col min="5242" max="5242" width="4.44140625" style="13" customWidth="1"/>
    <col min="5243" max="5243" width="13" style="13" hidden="1" customWidth="1"/>
    <col min="5244" max="5245" width="14.77734375" style="13" customWidth="1"/>
    <col min="5246" max="5246" width="15.21875" style="13" customWidth="1"/>
    <col min="5247" max="5247" width="6.44140625" style="13" customWidth="1"/>
    <col min="5248" max="5248" width="15.21875" style="13" customWidth="1"/>
    <col min="5249" max="5249" width="4.218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21875" style="13" customWidth="1"/>
    <col min="5260" max="5260" width="23.44140625" style="13" customWidth="1"/>
    <col min="5261" max="5261" width="9.21875" style="13" customWidth="1"/>
    <col min="5262" max="5262" width="19.44140625" style="13" customWidth="1"/>
    <col min="5263" max="5263" width="42.77734375" style="13" customWidth="1"/>
    <col min="5264" max="5264" width="5.77734375" style="13" customWidth="1"/>
    <col min="5265" max="5265" width="31.44140625" style="13" customWidth="1"/>
    <col min="5266" max="5266" width="16.21875" style="13" customWidth="1"/>
    <col min="5267" max="5268" width="9.21875" style="13" customWidth="1"/>
    <col min="5269" max="5269" width="11.21875" style="13" customWidth="1"/>
    <col min="5270" max="5270" width="2.21875" style="13" customWidth="1"/>
    <col min="5271" max="5476" width="10.88671875" style="13" customWidth="1"/>
    <col min="5477" max="5477" width="12" style="13" customWidth="1"/>
    <col min="5478" max="5478" width="2.77734375" style="13" customWidth="1"/>
    <col min="5479" max="5480" width="6.44140625" style="13" customWidth="1"/>
    <col min="5481" max="5481" width="5.77734375" style="13" customWidth="1"/>
    <col min="5482" max="5482" width="6.44140625" style="13" customWidth="1"/>
    <col min="5483" max="5483" width="13.77734375" style="13" customWidth="1"/>
    <col min="5484" max="5485" width="9" style="13" customWidth="1"/>
    <col min="5486" max="5486" width="2.44140625" style="13" customWidth="1"/>
    <col min="5487" max="5487" width="8.77734375" style="13" customWidth="1"/>
    <col min="5488" max="5488" width="7.44140625" style="13" customWidth="1"/>
    <col min="5489" max="5491" width="3.77734375" style="13" customWidth="1"/>
    <col min="5492" max="5492" width="3.44140625" style="13" customWidth="1"/>
    <col min="5493" max="5493" width="2.77734375" style="13" customWidth="1"/>
    <col min="5494" max="5494" width="3" style="13" customWidth="1"/>
    <col min="5495" max="5497" width="13" style="13" hidden="1" customWidth="1"/>
    <col min="5498" max="5498" width="4.44140625" style="13" customWidth="1"/>
    <col min="5499" max="5499" width="13" style="13" hidden="1" customWidth="1"/>
    <col min="5500" max="5501" width="14.77734375" style="13" customWidth="1"/>
    <col min="5502" max="5502" width="15.21875" style="13" customWidth="1"/>
    <col min="5503" max="5503" width="6.44140625" style="13" customWidth="1"/>
    <col min="5504" max="5504" width="15.21875" style="13" customWidth="1"/>
    <col min="5505" max="5505" width="4.218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21875" style="13" customWidth="1"/>
    <col min="5516" max="5516" width="23.44140625" style="13" customWidth="1"/>
    <col min="5517" max="5517" width="9.21875" style="13" customWidth="1"/>
    <col min="5518" max="5518" width="19.44140625" style="13" customWidth="1"/>
    <col min="5519" max="5519" width="42.77734375" style="13" customWidth="1"/>
    <col min="5520" max="5520" width="5.77734375" style="13" customWidth="1"/>
    <col min="5521" max="5521" width="31.44140625" style="13" customWidth="1"/>
    <col min="5522" max="5522" width="16.21875" style="13" customWidth="1"/>
    <col min="5523" max="5524" width="9.21875" style="13" customWidth="1"/>
    <col min="5525" max="5525" width="11.21875" style="13" customWidth="1"/>
    <col min="5526" max="5526" width="2.21875" style="13" customWidth="1"/>
    <col min="5527" max="5732" width="10.88671875" style="13" customWidth="1"/>
    <col min="5733" max="5733" width="12" style="13" customWidth="1"/>
    <col min="5734" max="5734" width="2.77734375" style="13" customWidth="1"/>
    <col min="5735" max="5736" width="6.44140625" style="13" customWidth="1"/>
    <col min="5737" max="5737" width="5.77734375" style="13" customWidth="1"/>
    <col min="5738" max="5738" width="6.44140625" style="13" customWidth="1"/>
    <col min="5739" max="5739" width="13.77734375" style="13" customWidth="1"/>
    <col min="5740" max="5741" width="9" style="13" customWidth="1"/>
    <col min="5742" max="5742" width="2.44140625" style="13" customWidth="1"/>
    <col min="5743" max="5743" width="8.77734375" style="13" customWidth="1"/>
    <col min="5744" max="5744" width="7.44140625" style="13" customWidth="1"/>
    <col min="5745" max="5747" width="3.77734375" style="13" customWidth="1"/>
    <col min="5748" max="5748" width="3.44140625" style="13" customWidth="1"/>
    <col min="5749" max="5749" width="2.77734375" style="13" customWidth="1"/>
    <col min="5750" max="5750" width="3" style="13" customWidth="1"/>
    <col min="5751" max="5753" width="13" style="13" hidden="1" customWidth="1"/>
    <col min="5754" max="5754" width="4.44140625" style="13" customWidth="1"/>
    <col min="5755" max="5755" width="13" style="13" hidden="1" customWidth="1"/>
    <col min="5756" max="5757" width="14.77734375" style="13" customWidth="1"/>
    <col min="5758" max="5758" width="15.21875" style="13" customWidth="1"/>
    <col min="5759" max="5759" width="6.44140625" style="13" customWidth="1"/>
    <col min="5760" max="5760" width="15.21875" style="13" customWidth="1"/>
    <col min="5761" max="5761" width="4.218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21875" style="13" customWidth="1"/>
    <col min="5772" max="5772" width="23.44140625" style="13" customWidth="1"/>
    <col min="5773" max="5773" width="9.21875" style="13" customWidth="1"/>
    <col min="5774" max="5774" width="19.44140625" style="13" customWidth="1"/>
    <col min="5775" max="5775" width="42.77734375" style="13" customWidth="1"/>
    <col min="5776" max="5776" width="5.77734375" style="13" customWidth="1"/>
    <col min="5777" max="5777" width="31.44140625" style="13" customWidth="1"/>
    <col min="5778" max="5778" width="16.21875" style="13" customWidth="1"/>
    <col min="5779" max="5780" width="9.21875" style="13" customWidth="1"/>
    <col min="5781" max="5781" width="11.21875" style="13" customWidth="1"/>
    <col min="5782" max="5782" width="2.21875" style="13" customWidth="1"/>
    <col min="5783" max="5988" width="10.88671875" style="13" customWidth="1"/>
    <col min="5989" max="5989" width="12" style="13" customWidth="1"/>
    <col min="5990" max="5990" width="2.77734375" style="13" customWidth="1"/>
    <col min="5991" max="5992" width="6.44140625" style="13" customWidth="1"/>
    <col min="5993" max="5993" width="5.77734375" style="13" customWidth="1"/>
    <col min="5994" max="5994" width="6.44140625" style="13" customWidth="1"/>
    <col min="5995" max="5995" width="13.77734375" style="13" customWidth="1"/>
    <col min="5996" max="5997" width="9" style="13" customWidth="1"/>
    <col min="5998" max="5998" width="2.44140625" style="13" customWidth="1"/>
    <col min="5999" max="5999" width="8.77734375" style="13" customWidth="1"/>
    <col min="6000" max="6000" width="7.44140625" style="13" customWidth="1"/>
    <col min="6001" max="6003" width="3.77734375" style="13" customWidth="1"/>
    <col min="6004" max="6004" width="3.44140625" style="13" customWidth="1"/>
    <col min="6005" max="6005" width="2.77734375" style="13" customWidth="1"/>
    <col min="6006" max="6006" width="3" style="13" customWidth="1"/>
    <col min="6007" max="6009" width="13" style="13" hidden="1" customWidth="1"/>
    <col min="6010" max="6010" width="4.44140625" style="13" customWidth="1"/>
    <col min="6011" max="6011" width="13" style="13" hidden="1" customWidth="1"/>
    <col min="6012" max="6013" width="14.77734375" style="13" customWidth="1"/>
    <col min="6014" max="6014" width="15.21875" style="13" customWidth="1"/>
    <col min="6015" max="6015" width="6.44140625" style="13" customWidth="1"/>
    <col min="6016" max="6016" width="15.21875" style="13" customWidth="1"/>
    <col min="6017" max="6017" width="4.218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21875" style="13" customWidth="1"/>
    <col min="6028" max="6028" width="23.44140625" style="13" customWidth="1"/>
    <col min="6029" max="6029" width="9.21875" style="13" customWidth="1"/>
    <col min="6030" max="6030" width="19.44140625" style="13" customWidth="1"/>
    <col min="6031" max="6031" width="42.77734375" style="13" customWidth="1"/>
    <col min="6032" max="6032" width="5.77734375" style="13" customWidth="1"/>
    <col min="6033" max="6033" width="31.44140625" style="13" customWidth="1"/>
    <col min="6034" max="6034" width="16.21875" style="13" customWidth="1"/>
    <col min="6035" max="6036" width="9.21875" style="13" customWidth="1"/>
    <col min="6037" max="6037" width="11.21875" style="13" customWidth="1"/>
    <col min="6038" max="6038" width="2.21875" style="13" customWidth="1"/>
    <col min="6039" max="6244" width="10.88671875" style="13" customWidth="1"/>
    <col min="6245" max="6245" width="12" style="13" customWidth="1"/>
    <col min="6246" max="6246" width="2.77734375" style="13" customWidth="1"/>
    <col min="6247" max="6248" width="6.44140625" style="13" customWidth="1"/>
    <col min="6249" max="6249" width="5.77734375" style="13" customWidth="1"/>
    <col min="6250" max="6250" width="6.44140625" style="13" customWidth="1"/>
    <col min="6251" max="6251" width="13.77734375" style="13" customWidth="1"/>
    <col min="6252" max="6253" width="9" style="13" customWidth="1"/>
    <col min="6254" max="6254" width="2.44140625" style="13" customWidth="1"/>
    <col min="6255" max="6255" width="8.77734375" style="13" customWidth="1"/>
    <col min="6256" max="6256" width="7.44140625" style="13" customWidth="1"/>
    <col min="6257" max="6259" width="3.77734375" style="13" customWidth="1"/>
    <col min="6260" max="6260" width="3.44140625" style="13" customWidth="1"/>
    <col min="6261" max="6261" width="2.77734375" style="13" customWidth="1"/>
    <col min="6262" max="6262" width="3" style="13" customWidth="1"/>
    <col min="6263" max="6265" width="13" style="13" hidden="1" customWidth="1"/>
    <col min="6266" max="6266" width="4.44140625" style="13" customWidth="1"/>
    <col min="6267" max="6267" width="13" style="13" hidden="1" customWidth="1"/>
    <col min="6268" max="6269" width="14.77734375" style="13" customWidth="1"/>
    <col min="6270" max="6270" width="15.21875" style="13" customWidth="1"/>
    <col min="6271" max="6271" width="6.44140625" style="13" customWidth="1"/>
    <col min="6272" max="6272" width="15.21875" style="13" customWidth="1"/>
    <col min="6273" max="6273" width="4.218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21875" style="13" customWidth="1"/>
    <col min="6284" max="6284" width="23.44140625" style="13" customWidth="1"/>
    <col min="6285" max="6285" width="9.21875" style="13" customWidth="1"/>
    <col min="6286" max="6286" width="19.44140625" style="13" customWidth="1"/>
    <col min="6287" max="6287" width="42.77734375" style="13" customWidth="1"/>
    <col min="6288" max="6288" width="5.77734375" style="13" customWidth="1"/>
    <col min="6289" max="6289" width="31.44140625" style="13" customWidth="1"/>
    <col min="6290" max="6290" width="16.21875" style="13" customWidth="1"/>
    <col min="6291" max="6292" width="9.21875" style="13" customWidth="1"/>
    <col min="6293" max="6293" width="11.21875" style="13" customWidth="1"/>
    <col min="6294" max="6294" width="2.21875" style="13" customWidth="1"/>
    <col min="6295" max="6500" width="10.88671875" style="13" customWidth="1"/>
    <col min="6501" max="6501" width="12" style="13" customWidth="1"/>
    <col min="6502" max="6502" width="2.77734375" style="13" customWidth="1"/>
    <col min="6503" max="6504" width="6.44140625" style="13" customWidth="1"/>
    <col min="6505" max="6505" width="5.77734375" style="13" customWidth="1"/>
    <col min="6506" max="6506" width="6.44140625" style="13" customWidth="1"/>
    <col min="6507" max="6507" width="13.77734375" style="13" customWidth="1"/>
    <col min="6508" max="6509" width="9" style="13" customWidth="1"/>
    <col min="6510" max="6510" width="2.44140625" style="13" customWidth="1"/>
    <col min="6511" max="6511" width="8.77734375" style="13" customWidth="1"/>
    <col min="6512" max="6512" width="7.44140625" style="13" customWidth="1"/>
    <col min="6513" max="6515" width="3.77734375" style="13" customWidth="1"/>
    <col min="6516" max="6516" width="3.44140625" style="13" customWidth="1"/>
    <col min="6517" max="6517" width="2.77734375" style="13" customWidth="1"/>
    <col min="6518" max="6518" width="3" style="13" customWidth="1"/>
    <col min="6519" max="6521" width="13" style="13" hidden="1" customWidth="1"/>
    <col min="6522" max="6522" width="4.44140625" style="13" customWidth="1"/>
    <col min="6523" max="6523" width="13" style="13" hidden="1" customWidth="1"/>
    <col min="6524" max="6525" width="14.77734375" style="13" customWidth="1"/>
    <col min="6526" max="6526" width="15.21875" style="13" customWidth="1"/>
    <col min="6527" max="6527" width="6.44140625" style="13" customWidth="1"/>
    <col min="6528" max="6528" width="15.21875" style="13" customWidth="1"/>
    <col min="6529" max="6529" width="4.218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21875" style="13" customWidth="1"/>
    <col min="6540" max="6540" width="23.44140625" style="13" customWidth="1"/>
    <col min="6541" max="6541" width="9.21875" style="13" customWidth="1"/>
    <col min="6542" max="6542" width="19.44140625" style="13" customWidth="1"/>
    <col min="6543" max="6543" width="42.77734375" style="13" customWidth="1"/>
    <col min="6544" max="6544" width="5.77734375" style="13" customWidth="1"/>
    <col min="6545" max="6545" width="31.44140625" style="13" customWidth="1"/>
    <col min="6546" max="6546" width="16.21875" style="13" customWidth="1"/>
    <col min="6547" max="6548" width="9.21875" style="13" customWidth="1"/>
    <col min="6549" max="6549" width="11.21875" style="13" customWidth="1"/>
    <col min="6550" max="6550" width="2.21875" style="13" customWidth="1"/>
    <col min="6551" max="6756" width="10.88671875" style="13" customWidth="1"/>
    <col min="6757" max="6757" width="12" style="13" customWidth="1"/>
    <col min="6758" max="6758" width="2.77734375" style="13" customWidth="1"/>
    <col min="6759" max="6760" width="6.44140625" style="13" customWidth="1"/>
    <col min="6761" max="6761" width="5.77734375" style="13" customWidth="1"/>
    <col min="6762" max="6762" width="6.44140625" style="13" customWidth="1"/>
    <col min="6763" max="6763" width="13.77734375" style="13" customWidth="1"/>
    <col min="6764" max="6765" width="9" style="13" customWidth="1"/>
    <col min="6766" max="6766" width="2.44140625" style="13" customWidth="1"/>
    <col min="6767" max="6767" width="8.77734375" style="13" customWidth="1"/>
    <col min="6768" max="6768" width="7.44140625" style="13" customWidth="1"/>
    <col min="6769" max="6771" width="3.77734375" style="13" customWidth="1"/>
    <col min="6772" max="6772" width="3.44140625" style="13" customWidth="1"/>
    <col min="6773" max="6773" width="2.77734375" style="13" customWidth="1"/>
    <col min="6774" max="6774" width="3" style="13" customWidth="1"/>
    <col min="6775" max="6777" width="13" style="13" hidden="1" customWidth="1"/>
    <col min="6778" max="6778" width="4.44140625" style="13" customWidth="1"/>
    <col min="6779" max="6779" width="13" style="13" hidden="1" customWidth="1"/>
    <col min="6780" max="6781" width="14.77734375" style="13" customWidth="1"/>
    <col min="6782" max="6782" width="15.21875" style="13" customWidth="1"/>
    <col min="6783" max="6783" width="6.44140625" style="13" customWidth="1"/>
    <col min="6784" max="6784" width="15.21875" style="13" customWidth="1"/>
    <col min="6785" max="6785" width="4.218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21875" style="13" customWidth="1"/>
    <col min="6796" max="6796" width="23.44140625" style="13" customWidth="1"/>
    <col min="6797" max="6797" width="9.21875" style="13" customWidth="1"/>
    <col min="6798" max="6798" width="19.44140625" style="13" customWidth="1"/>
    <col min="6799" max="6799" width="42.77734375" style="13" customWidth="1"/>
    <col min="6800" max="6800" width="5.77734375" style="13" customWidth="1"/>
    <col min="6801" max="6801" width="31.44140625" style="13" customWidth="1"/>
    <col min="6802" max="6802" width="16.21875" style="13" customWidth="1"/>
    <col min="6803" max="6804" width="9.21875" style="13" customWidth="1"/>
    <col min="6805" max="6805" width="11.21875" style="13" customWidth="1"/>
    <col min="6806" max="6806" width="2.21875" style="13" customWidth="1"/>
    <col min="6807" max="7012" width="10.88671875" style="13" customWidth="1"/>
    <col min="7013" max="7013" width="12" style="13" customWidth="1"/>
    <col min="7014" max="7014" width="2.77734375" style="13" customWidth="1"/>
    <col min="7015" max="7016" width="6.44140625" style="13" customWidth="1"/>
    <col min="7017" max="7017" width="5.77734375" style="13" customWidth="1"/>
    <col min="7018" max="7018" width="6.44140625" style="13" customWidth="1"/>
    <col min="7019" max="7019" width="13.77734375" style="13" customWidth="1"/>
    <col min="7020" max="7021" width="9" style="13" customWidth="1"/>
    <col min="7022" max="7022" width="2.44140625" style="13" customWidth="1"/>
    <col min="7023" max="7023" width="8.77734375" style="13" customWidth="1"/>
    <col min="7024" max="7024" width="7.44140625" style="13" customWidth="1"/>
    <col min="7025" max="7027" width="3.77734375" style="13" customWidth="1"/>
    <col min="7028" max="7028" width="3.44140625" style="13" customWidth="1"/>
    <col min="7029" max="7029" width="2.77734375" style="13" customWidth="1"/>
    <col min="7030" max="7030" width="3" style="13" customWidth="1"/>
    <col min="7031" max="7033" width="13" style="13" hidden="1" customWidth="1"/>
    <col min="7034" max="7034" width="4.44140625" style="13" customWidth="1"/>
    <col min="7035" max="7035" width="13" style="13" hidden="1" customWidth="1"/>
    <col min="7036" max="7037" width="14.77734375" style="13" customWidth="1"/>
    <col min="7038" max="7038" width="15.21875" style="13" customWidth="1"/>
    <col min="7039" max="7039" width="6.44140625" style="13" customWidth="1"/>
    <col min="7040" max="7040" width="15.21875" style="13" customWidth="1"/>
    <col min="7041" max="7041" width="4.218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21875" style="13" customWidth="1"/>
    <col min="7052" max="7052" width="23.44140625" style="13" customWidth="1"/>
    <col min="7053" max="7053" width="9.21875" style="13" customWidth="1"/>
    <col min="7054" max="7054" width="19.44140625" style="13" customWidth="1"/>
    <col min="7055" max="7055" width="42.77734375" style="13" customWidth="1"/>
    <col min="7056" max="7056" width="5.77734375" style="13" customWidth="1"/>
    <col min="7057" max="7057" width="31.44140625" style="13" customWidth="1"/>
    <col min="7058" max="7058" width="16.21875" style="13" customWidth="1"/>
    <col min="7059" max="7060" width="9.21875" style="13" customWidth="1"/>
    <col min="7061" max="7061" width="11.21875" style="13" customWidth="1"/>
    <col min="7062" max="7062" width="2.21875" style="13" customWidth="1"/>
    <col min="7063" max="7268" width="10.88671875" style="13" customWidth="1"/>
    <col min="7269" max="7269" width="12" style="13" customWidth="1"/>
    <col min="7270" max="7270" width="2.77734375" style="13" customWidth="1"/>
    <col min="7271" max="7272" width="6.44140625" style="13" customWidth="1"/>
    <col min="7273" max="7273" width="5.77734375" style="13" customWidth="1"/>
    <col min="7274" max="7274" width="6.44140625" style="13" customWidth="1"/>
    <col min="7275" max="7275" width="13.77734375" style="13" customWidth="1"/>
    <col min="7276" max="7277" width="9" style="13" customWidth="1"/>
    <col min="7278" max="7278" width="2.44140625" style="13" customWidth="1"/>
    <col min="7279" max="7279" width="8.77734375" style="13" customWidth="1"/>
    <col min="7280" max="7280" width="7.44140625" style="13" customWidth="1"/>
    <col min="7281" max="7283" width="3.77734375" style="13" customWidth="1"/>
    <col min="7284" max="7284" width="3.44140625" style="13" customWidth="1"/>
    <col min="7285" max="7285" width="2.77734375" style="13" customWidth="1"/>
    <col min="7286" max="7286" width="3" style="13" customWidth="1"/>
    <col min="7287" max="7289" width="13" style="13" hidden="1" customWidth="1"/>
    <col min="7290" max="7290" width="4.44140625" style="13" customWidth="1"/>
    <col min="7291" max="7291" width="13" style="13" hidden="1" customWidth="1"/>
    <col min="7292" max="7293" width="14.77734375" style="13" customWidth="1"/>
    <col min="7294" max="7294" width="15.21875" style="13" customWidth="1"/>
    <col min="7295" max="7295" width="6.44140625" style="13" customWidth="1"/>
    <col min="7296" max="7296" width="15.21875" style="13" customWidth="1"/>
    <col min="7297" max="7297" width="4.218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21875" style="13" customWidth="1"/>
    <col min="7308" max="7308" width="23.44140625" style="13" customWidth="1"/>
    <col min="7309" max="7309" width="9.21875" style="13" customWidth="1"/>
    <col min="7310" max="7310" width="19.44140625" style="13" customWidth="1"/>
    <col min="7311" max="7311" width="42.77734375" style="13" customWidth="1"/>
    <col min="7312" max="7312" width="5.77734375" style="13" customWidth="1"/>
    <col min="7313" max="7313" width="31.44140625" style="13" customWidth="1"/>
    <col min="7314" max="7314" width="16.21875" style="13" customWidth="1"/>
    <col min="7315" max="7316" width="9.21875" style="13" customWidth="1"/>
    <col min="7317" max="7317" width="11.21875" style="13" customWidth="1"/>
    <col min="7318" max="7318" width="2.21875" style="13" customWidth="1"/>
    <col min="7319" max="7524" width="10.88671875" style="13" customWidth="1"/>
    <col min="7525" max="7525" width="12" style="13" customWidth="1"/>
    <col min="7526" max="7526" width="2.77734375" style="13" customWidth="1"/>
    <col min="7527" max="7528" width="6.44140625" style="13" customWidth="1"/>
    <col min="7529" max="7529" width="5.77734375" style="13" customWidth="1"/>
    <col min="7530" max="7530" width="6.44140625" style="13" customWidth="1"/>
    <col min="7531" max="7531" width="13.77734375" style="13" customWidth="1"/>
    <col min="7532" max="7533" width="9" style="13" customWidth="1"/>
    <col min="7534" max="7534" width="2.44140625" style="13" customWidth="1"/>
    <col min="7535" max="7535" width="8.77734375" style="13" customWidth="1"/>
    <col min="7536" max="7536" width="7.44140625" style="13" customWidth="1"/>
    <col min="7537" max="7539" width="3.77734375" style="13" customWidth="1"/>
    <col min="7540" max="7540" width="3.44140625" style="13" customWidth="1"/>
    <col min="7541" max="7541" width="2.77734375" style="13" customWidth="1"/>
    <col min="7542" max="7542" width="3" style="13" customWidth="1"/>
    <col min="7543" max="7545" width="13" style="13" hidden="1" customWidth="1"/>
    <col min="7546" max="7546" width="4.44140625" style="13" customWidth="1"/>
    <col min="7547" max="7547" width="13" style="13" hidden="1" customWidth="1"/>
    <col min="7548" max="7549" width="14.77734375" style="13" customWidth="1"/>
    <col min="7550" max="7550" width="15.21875" style="13" customWidth="1"/>
    <col min="7551" max="7551" width="6.44140625" style="13" customWidth="1"/>
    <col min="7552" max="7552" width="15.21875" style="13" customWidth="1"/>
    <col min="7553" max="7553" width="4.218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21875" style="13" customWidth="1"/>
    <col min="7564" max="7564" width="23.44140625" style="13" customWidth="1"/>
    <col min="7565" max="7565" width="9.21875" style="13" customWidth="1"/>
    <col min="7566" max="7566" width="19.44140625" style="13" customWidth="1"/>
    <col min="7567" max="7567" width="42.77734375" style="13" customWidth="1"/>
    <col min="7568" max="7568" width="5.77734375" style="13" customWidth="1"/>
    <col min="7569" max="7569" width="31.44140625" style="13" customWidth="1"/>
    <col min="7570" max="7570" width="16.21875" style="13" customWidth="1"/>
    <col min="7571" max="7572" width="9.21875" style="13" customWidth="1"/>
    <col min="7573" max="7573" width="11.21875" style="13" customWidth="1"/>
    <col min="7574" max="7574" width="2.21875" style="13" customWidth="1"/>
    <col min="7575" max="7780" width="10.88671875" style="13" customWidth="1"/>
    <col min="7781" max="7781" width="12" style="13" customWidth="1"/>
    <col min="7782" max="7782" width="2.77734375" style="13" customWidth="1"/>
    <col min="7783" max="7784" width="6.44140625" style="13" customWidth="1"/>
    <col min="7785" max="7785" width="5.77734375" style="13" customWidth="1"/>
    <col min="7786" max="7786" width="6.44140625" style="13" customWidth="1"/>
    <col min="7787" max="7787" width="13.77734375" style="13" customWidth="1"/>
    <col min="7788" max="7789" width="9" style="13" customWidth="1"/>
    <col min="7790" max="7790" width="2.44140625" style="13" customWidth="1"/>
    <col min="7791" max="7791" width="8.77734375" style="13" customWidth="1"/>
    <col min="7792" max="7792" width="7.44140625" style="13" customWidth="1"/>
    <col min="7793" max="7795" width="3.77734375" style="13" customWidth="1"/>
    <col min="7796" max="7796" width="3.44140625" style="13" customWidth="1"/>
    <col min="7797" max="7797" width="2.77734375" style="13" customWidth="1"/>
    <col min="7798" max="7798" width="3" style="13" customWidth="1"/>
    <col min="7799" max="7801" width="13" style="13" hidden="1" customWidth="1"/>
    <col min="7802" max="7802" width="4.44140625" style="13" customWidth="1"/>
    <col min="7803" max="7803" width="13" style="13" hidden="1" customWidth="1"/>
    <col min="7804" max="7805" width="14.77734375" style="13" customWidth="1"/>
    <col min="7806" max="7806" width="15.21875" style="13" customWidth="1"/>
    <col min="7807" max="7807" width="6.44140625" style="13" customWidth="1"/>
    <col min="7808" max="7808" width="15.21875" style="13" customWidth="1"/>
    <col min="7809" max="7809" width="4.218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21875" style="13" customWidth="1"/>
    <col min="7820" max="7820" width="23.44140625" style="13" customWidth="1"/>
    <col min="7821" max="7821" width="9.21875" style="13" customWidth="1"/>
    <col min="7822" max="7822" width="19.44140625" style="13" customWidth="1"/>
    <col min="7823" max="7823" width="42.77734375" style="13" customWidth="1"/>
    <col min="7824" max="7824" width="5.77734375" style="13" customWidth="1"/>
    <col min="7825" max="7825" width="31.44140625" style="13" customWidth="1"/>
    <col min="7826" max="7826" width="16.21875" style="13" customWidth="1"/>
    <col min="7827" max="7828" width="9.21875" style="13" customWidth="1"/>
    <col min="7829" max="7829" width="11.21875" style="13" customWidth="1"/>
    <col min="7830" max="7830" width="2.21875" style="13" customWidth="1"/>
    <col min="7831" max="8036" width="10.88671875" style="13" customWidth="1"/>
    <col min="8037" max="8037" width="12" style="13" customWidth="1"/>
    <col min="8038" max="8038" width="2.77734375" style="13" customWidth="1"/>
    <col min="8039" max="8040" width="6.44140625" style="13" customWidth="1"/>
    <col min="8041" max="8041" width="5.77734375" style="13" customWidth="1"/>
    <col min="8042" max="8042" width="6.44140625" style="13" customWidth="1"/>
    <col min="8043" max="8043" width="13.77734375" style="13" customWidth="1"/>
    <col min="8044" max="8045" width="9" style="13" customWidth="1"/>
    <col min="8046" max="8046" width="2.44140625" style="13" customWidth="1"/>
    <col min="8047" max="8047" width="8.77734375" style="13" customWidth="1"/>
    <col min="8048" max="8048" width="7.44140625" style="13" customWidth="1"/>
    <col min="8049" max="8051" width="3.77734375" style="13" customWidth="1"/>
    <col min="8052" max="8052" width="3.44140625" style="13" customWidth="1"/>
    <col min="8053" max="8053" width="2.77734375" style="13" customWidth="1"/>
    <col min="8054" max="8054" width="3" style="13" customWidth="1"/>
    <col min="8055" max="8057" width="13" style="13" hidden="1" customWidth="1"/>
    <col min="8058" max="8058" width="4.44140625" style="13" customWidth="1"/>
    <col min="8059" max="8059" width="13" style="13" hidden="1" customWidth="1"/>
    <col min="8060" max="8061" width="14.77734375" style="13" customWidth="1"/>
    <col min="8062" max="8062" width="15.21875" style="13" customWidth="1"/>
    <col min="8063" max="8063" width="6.44140625" style="13" customWidth="1"/>
    <col min="8064" max="8064" width="15.21875" style="13" customWidth="1"/>
    <col min="8065" max="8065" width="4.218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21875" style="13" customWidth="1"/>
    <col min="8076" max="8076" width="23.44140625" style="13" customWidth="1"/>
    <col min="8077" max="8077" width="9.21875" style="13" customWidth="1"/>
    <col min="8078" max="8078" width="19.44140625" style="13" customWidth="1"/>
    <col min="8079" max="8079" width="42.77734375" style="13" customWidth="1"/>
    <col min="8080" max="8080" width="5.77734375" style="13" customWidth="1"/>
    <col min="8081" max="8081" width="31.44140625" style="13" customWidth="1"/>
    <col min="8082" max="8082" width="16.21875" style="13" customWidth="1"/>
    <col min="8083" max="8084" width="9.21875" style="13" customWidth="1"/>
    <col min="8085" max="8085" width="11.21875" style="13" customWidth="1"/>
    <col min="8086" max="8086" width="2.21875" style="13" customWidth="1"/>
    <col min="8087" max="8292" width="10.88671875" style="13" customWidth="1"/>
    <col min="8293" max="8293" width="12" style="13" customWidth="1"/>
    <col min="8294" max="8294" width="2.77734375" style="13" customWidth="1"/>
    <col min="8295" max="8296" width="6.44140625" style="13" customWidth="1"/>
    <col min="8297" max="8297" width="5.77734375" style="13" customWidth="1"/>
    <col min="8298" max="8298" width="6.44140625" style="13" customWidth="1"/>
    <col min="8299" max="8299" width="13.77734375" style="13" customWidth="1"/>
    <col min="8300" max="8301" width="9" style="13" customWidth="1"/>
    <col min="8302" max="8302" width="2.44140625" style="13" customWidth="1"/>
    <col min="8303" max="8303" width="8.77734375" style="13" customWidth="1"/>
    <col min="8304" max="8304" width="7.44140625" style="13" customWidth="1"/>
    <col min="8305" max="8307" width="3.77734375" style="13" customWidth="1"/>
    <col min="8308" max="8308" width="3.44140625" style="13" customWidth="1"/>
    <col min="8309" max="8309" width="2.77734375" style="13" customWidth="1"/>
    <col min="8310" max="8310" width="3" style="13" customWidth="1"/>
    <col min="8311" max="8313" width="13" style="13" hidden="1" customWidth="1"/>
    <col min="8314" max="8314" width="4.44140625" style="13" customWidth="1"/>
    <col min="8315" max="8315" width="13" style="13" hidden="1" customWidth="1"/>
    <col min="8316" max="8317" width="14.77734375" style="13" customWidth="1"/>
    <col min="8318" max="8318" width="15.21875" style="13" customWidth="1"/>
    <col min="8319" max="8319" width="6.44140625" style="13" customWidth="1"/>
    <col min="8320" max="8320" width="15.21875" style="13" customWidth="1"/>
    <col min="8321" max="8321" width="4.218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21875" style="13" customWidth="1"/>
    <col min="8332" max="8332" width="23.44140625" style="13" customWidth="1"/>
    <col min="8333" max="8333" width="9.21875" style="13" customWidth="1"/>
    <col min="8334" max="8334" width="19.44140625" style="13" customWidth="1"/>
    <col min="8335" max="8335" width="42.77734375" style="13" customWidth="1"/>
    <col min="8336" max="8336" width="5.77734375" style="13" customWidth="1"/>
    <col min="8337" max="8337" width="31.44140625" style="13" customWidth="1"/>
    <col min="8338" max="8338" width="16.21875" style="13" customWidth="1"/>
    <col min="8339" max="8340" width="9.21875" style="13" customWidth="1"/>
    <col min="8341" max="8341" width="11.21875" style="13" customWidth="1"/>
    <col min="8342" max="8342" width="2.21875" style="13" customWidth="1"/>
    <col min="8343" max="8548" width="10.88671875" style="13" customWidth="1"/>
    <col min="8549" max="8549" width="12" style="13" customWidth="1"/>
    <col min="8550" max="8550" width="2.77734375" style="13" customWidth="1"/>
    <col min="8551" max="8552" width="6.44140625" style="13" customWidth="1"/>
    <col min="8553" max="8553" width="5.77734375" style="13" customWidth="1"/>
    <col min="8554" max="8554" width="6.44140625" style="13" customWidth="1"/>
    <col min="8555" max="8555" width="13.77734375" style="13" customWidth="1"/>
    <col min="8556" max="8557" width="9" style="13" customWidth="1"/>
    <col min="8558" max="8558" width="2.44140625" style="13" customWidth="1"/>
    <col min="8559" max="8559" width="8.77734375" style="13" customWidth="1"/>
    <col min="8560" max="8560" width="7.44140625" style="13" customWidth="1"/>
    <col min="8561" max="8563" width="3.77734375" style="13" customWidth="1"/>
    <col min="8564" max="8564" width="3.44140625" style="13" customWidth="1"/>
    <col min="8565" max="8565" width="2.77734375" style="13" customWidth="1"/>
    <col min="8566" max="8566" width="3" style="13" customWidth="1"/>
    <col min="8567" max="8569" width="13" style="13" hidden="1" customWidth="1"/>
    <col min="8570" max="8570" width="4.44140625" style="13" customWidth="1"/>
    <col min="8571" max="8571" width="13" style="13" hidden="1" customWidth="1"/>
    <col min="8572" max="8573" width="14.77734375" style="13" customWidth="1"/>
    <col min="8574" max="8574" width="15.21875" style="13" customWidth="1"/>
    <col min="8575" max="8575" width="6.44140625" style="13" customWidth="1"/>
    <col min="8576" max="8576" width="15.21875" style="13" customWidth="1"/>
    <col min="8577" max="8577" width="4.218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21875" style="13" customWidth="1"/>
    <col min="8588" max="8588" width="23.44140625" style="13" customWidth="1"/>
    <col min="8589" max="8589" width="9.21875" style="13" customWidth="1"/>
    <col min="8590" max="8590" width="19.44140625" style="13" customWidth="1"/>
    <col min="8591" max="8591" width="42.77734375" style="13" customWidth="1"/>
    <col min="8592" max="8592" width="5.77734375" style="13" customWidth="1"/>
    <col min="8593" max="8593" width="31.44140625" style="13" customWidth="1"/>
    <col min="8594" max="8594" width="16.21875" style="13" customWidth="1"/>
    <col min="8595" max="8596" width="9.21875" style="13" customWidth="1"/>
    <col min="8597" max="8597" width="11.21875" style="13" customWidth="1"/>
    <col min="8598" max="8598" width="2.21875" style="13" customWidth="1"/>
    <col min="8599" max="8804" width="10.88671875" style="13" customWidth="1"/>
    <col min="8805" max="8805" width="12" style="13" customWidth="1"/>
    <col min="8806" max="8806" width="2.77734375" style="13" customWidth="1"/>
    <col min="8807" max="8808" width="6.44140625" style="13" customWidth="1"/>
    <col min="8809" max="8809" width="5.77734375" style="13" customWidth="1"/>
    <col min="8810" max="8810" width="6.44140625" style="13" customWidth="1"/>
    <col min="8811" max="8811" width="13.77734375" style="13" customWidth="1"/>
    <col min="8812" max="8813" width="9" style="13" customWidth="1"/>
    <col min="8814" max="8814" width="2.44140625" style="13" customWidth="1"/>
    <col min="8815" max="8815" width="8.77734375" style="13" customWidth="1"/>
    <col min="8816" max="8816" width="7.44140625" style="13" customWidth="1"/>
    <col min="8817" max="8819" width="3.77734375" style="13" customWidth="1"/>
    <col min="8820" max="8820" width="3.44140625" style="13" customWidth="1"/>
    <col min="8821" max="8821" width="2.77734375" style="13" customWidth="1"/>
    <col min="8822" max="8822" width="3" style="13" customWidth="1"/>
    <col min="8823" max="8825" width="13" style="13" hidden="1" customWidth="1"/>
    <col min="8826" max="8826" width="4.44140625" style="13" customWidth="1"/>
    <col min="8827" max="8827" width="13" style="13" hidden="1" customWidth="1"/>
    <col min="8828" max="8829" width="14.77734375" style="13" customWidth="1"/>
    <col min="8830" max="8830" width="15.21875" style="13" customWidth="1"/>
    <col min="8831" max="8831" width="6.44140625" style="13" customWidth="1"/>
    <col min="8832" max="8832" width="15.21875" style="13" customWidth="1"/>
    <col min="8833" max="8833" width="4.218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21875" style="13" customWidth="1"/>
    <col min="8844" max="8844" width="23.44140625" style="13" customWidth="1"/>
    <col min="8845" max="8845" width="9.21875" style="13" customWidth="1"/>
    <col min="8846" max="8846" width="19.44140625" style="13" customWidth="1"/>
    <col min="8847" max="8847" width="42.77734375" style="13" customWidth="1"/>
    <col min="8848" max="8848" width="5.77734375" style="13" customWidth="1"/>
    <col min="8849" max="8849" width="31.44140625" style="13" customWidth="1"/>
    <col min="8850" max="8850" width="16.21875" style="13" customWidth="1"/>
    <col min="8851" max="8852" width="9.21875" style="13" customWidth="1"/>
    <col min="8853" max="8853" width="11.21875" style="13" customWidth="1"/>
    <col min="8854" max="8854" width="2.21875" style="13" customWidth="1"/>
    <col min="8855" max="9060" width="10.88671875" style="13" customWidth="1"/>
    <col min="9061" max="9061" width="12" style="13" customWidth="1"/>
    <col min="9062" max="9062" width="2.77734375" style="13" customWidth="1"/>
    <col min="9063" max="9064" width="6.44140625" style="13" customWidth="1"/>
    <col min="9065" max="9065" width="5.77734375" style="13" customWidth="1"/>
    <col min="9066" max="9066" width="6.44140625" style="13" customWidth="1"/>
    <col min="9067" max="9067" width="13.77734375" style="13" customWidth="1"/>
    <col min="9068" max="9069" width="9" style="13" customWidth="1"/>
    <col min="9070" max="9070" width="2.44140625" style="13" customWidth="1"/>
    <col min="9071" max="9071" width="8.77734375" style="13" customWidth="1"/>
    <col min="9072" max="9072" width="7.44140625" style="13" customWidth="1"/>
    <col min="9073" max="9075" width="3.77734375" style="13" customWidth="1"/>
    <col min="9076" max="9076" width="3.44140625" style="13" customWidth="1"/>
    <col min="9077" max="9077" width="2.77734375" style="13" customWidth="1"/>
    <col min="9078" max="9078" width="3" style="13" customWidth="1"/>
    <col min="9079" max="9081" width="13" style="13" hidden="1" customWidth="1"/>
    <col min="9082" max="9082" width="4.44140625" style="13" customWidth="1"/>
    <col min="9083" max="9083" width="13" style="13" hidden="1" customWidth="1"/>
    <col min="9084" max="9085" width="14.77734375" style="13" customWidth="1"/>
    <col min="9086" max="9086" width="15.21875" style="13" customWidth="1"/>
    <col min="9087" max="9087" width="6.44140625" style="13" customWidth="1"/>
    <col min="9088" max="9088" width="15.21875" style="13" customWidth="1"/>
    <col min="9089" max="9089" width="4.218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21875" style="13" customWidth="1"/>
    <col min="9100" max="9100" width="23.44140625" style="13" customWidth="1"/>
    <col min="9101" max="9101" width="9.21875" style="13" customWidth="1"/>
    <col min="9102" max="9102" width="19.44140625" style="13" customWidth="1"/>
    <col min="9103" max="9103" width="42.77734375" style="13" customWidth="1"/>
    <col min="9104" max="9104" width="5.77734375" style="13" customWidth="1"/>
    <col min="9105" max="9105" width="31.44140625" style="13" customWidth="1"/>
    <col min="9106" max="9106" width="16.21875" style="13" customWidth="1"/>
    <col min="9107" max="9108" width="9.21875" style="13" customWidth="1"/>
    <col min="9109" max="9109" width="11.21875" style="13" customWidth="1"/>
    <col min="9110" max="9110" width="2.21875" style="13" customWidth="1"/>
    <col min="9111" max="9316" width="10.88671875" style="13" customWidth="1"/>
    <col min="9317" max="9317" width="12" style="13" customWidth="1"/>
    <col min="9318" max="9318" width="2.77734375" style="13" customWidth="1"/>
    <col min="9319" max="9320" width="6.44140625" style="13" customWidth="1"/>
    <col min="9321" max="9321" width="5.77734375" style="13" customWidth="1"/>
    <col min="9322" max="9322" width="6.44140625" style="13" customWidth="1"/>
    <col min="9323" max="9323" width="13.77734375" style="13" customWidth="1"/>
    <col min="9324" max="9325" width="9" style="13" customWidth="1"/>
    <col min="9326" max="9326" width="2.44140625" style="13" customWidth="1"/>
    <col min="9327" max="9327" width="8.77734375" style="13" customWidth="1"/>
    <col min="9328" max="9328" width="7.44140625" style="13" customWidth="1"/>
    <col min="9329" max="9331" width="3.77734375" style="13" customWidth="1"/>
    <col min="9332" max="9332" width="3.44140625" style="13" customWidth="1"/>
    <col min="9333" max="9333" width="2.77734375" style="13" customWidth="1"/>
    <col min="9334" max="9334" width="3" style="13" customWidth="1"/>
    <col min="9335" max="9337" width="13" style="13" hidden="1" customWidth="1"/>
    <col min="9338" max="9338" width="4.44140625" style="13" customWidth="1"/>
    <col min="9339" max="9339" width="13" style="13" hidden="1" customWidth="1"/>
    <col min="9340" max="9341" width="14.77734375" style="13" customWidth="1"/>
    <col min="9342" max="9342" width="15.21875" style="13" customWidth="1"/>
    <col min="9343" max="9343" width="6.44140625" style="13" customWidth="1"/>
    <col min="9344" max="9344" width="15.21875" style="13" customWidth="1"/>
    <col min="9345" max="9345" width="4.218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21875" style="13" customWidth="1"/>
    <col min="9356" max="9356" width="23.44140625" style="13" customWidth="1"/>
    <col min="9357" max="9357" width="9.21875" style="13" customWidth="1"/>
    <col min="9358" max="9358" width="19.44140625" style="13" customWidth="1"/>
    <col min="9359" max="9359" width="42.77734375" style="13" customWidth="1"/>
    <col min="9360" max="9360" width="5.77734375" style="13" customWidth="1"/>
    <col min="9361" max="9361" width="31.44140625" style="13" customWidth="1"/>
    <col min="9362" max="9362" width="16.21875" style="13" customWidth="1"/>
    <col min="9363" max="9364" width="9.21875" style="13" customWidth="1"/>
    <col min="9365" max="9365" width="11.21875" style="13" customWidth="1"/>
    <col min="9366" max="9366" width="2.21875" style="13" customWidth="1"/>
    <col min="9367" max="9572" width="10.88671875" style="13" customWidth="1"/>
    <col min="9573" max="9573" width="12" style="13" customWidth="1"/>
    <col min="9574" max="9574" width="2.77734375" style="13" customWidth="1"/>
    <col min="9575" max="9576" width="6.44140625" style="13" customWidth="1"/>
    <col min="9577" max="9577" width="5.77734375" style="13" customWidth="1"/>
    <col min="9578" max="9578" width="6.44140625" style="13" customWidth="1"/>
    <col min="9579" max="9579" width="13.77734375" style="13" customWidth="1"/>
    <col min="9580" max="9581" width="9" style="13" customWidth="1"/>
    <col min="9582" max="9582" width="2.44140625" style="13" customWidth="1"/>
    <col min="9583" max="9583" width="8.77734375" style="13" customWidth="1"/>
    <col min="9584" max="9584" width="7.44140625" style="13" customWidth="1"/>
    <col min="9585" max="9587" width="3.77734375" style="13" customWidth="1"/>
    <col min="9588" max="9588" width="3.44140625" style="13" customWidth="1"/>
    <col min="9589" max="9589" width="2.77734375" style="13" customWidth="1"/>
    <col min="9590" max="9590" width="3" style="13" customWidth="1"/>
    <col min="9591" max="9593" width="13" style="13" hidden="1" customWidth="1"/>
    <col min="9594" max="9594" width="4.44140625" style="13" customWidth="1"/>
    <col min="9595" max="9595" width="13" style="13" hidden="1" customWidth="1"/>
    <col min="9596" max="9597" width="14.77734375" style="13" customWidth="1"/>
    <col min="9598" max="9598" width="15.21875" style="13" customWidth="1"/>
    <col min="9599" max="9599" width="6.44140625" style="13" customWidth="1"/>
    <col min="9600" max="9600" width="15.21875" style="13" customWidth="1"/>
    <col min="9601" max="9601" width="4.218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21875" style="13" customWidth="1"/>
    <col min="9612" max="9612" width="23.44140625" style="13" customWidth="1"/>
    <col min="9613" max="9613" width="9.21875" style="13" customWidth="1"/>
    <col min="9614" max="9614" width="19.44140625" style="13" customWidth="1"/>
    <col min="9615" max="9615" width="42.77734375" style="13" customWidth="1"/>
    <col min="9616" max="9616" width="5.77734375" style="13" customWidth="1"/>
    <col min="9617" max="9617" width="31.44140625" style="13" customWidth="1"/>
    <col min="9618" max="9618" width="16.21875" style="13" customWidth="1"/>
    <col min="9619" max="9620" width="9.21875" style="13" customWidth="1"/>
    <col min="9621" max="9621" width="11.21875" style="13" customWidth="1"/>
    <col min="9622" max="9622" width="2.21875" style="13" customWidth="1"/>
    <col min="9623" max="9828" width="10.88671875" style="13" customWidth="1"/>
    <col min="9829" max="9829" width="12" style="13" customWidth="1"/>
    <col min="9830" max="9830" width="2.77734375" style="13" customWidth="1"/>
    <col min="9831" max="9832" width="6.44140625" style="13" customWidth="1"/>
    <col min="9833" max="9833" width="5.77734375" style="13" customWidth="1"/>
    <col min="9834" max="9834" width="6.44140625" style="13" customWidth="1"/>
    <col min="9835" max="9835" width="13.77734375" style="13" customWidth="1"/>
    <col min="9836" max="9837" width="9" style="13" customWidth="1"/>
    <col min="9838" max="9838" width="2.44140625" style="13" customWidth="1"/>
    <col min="9839" max="9839" width="8.77734375" style="13" customWidth="1"/>
    <col min="9840" max="9840" width="7.44140625" style="13" customWidth="1"/>
    <col min="9841" max="9843" width="3.77734375" style="13" customWidth="1"/>
    <col min="9844" max="9844" width="3.44140625" style="13" customWidth="1"/>
    <col min="9845" max="9845" width="2.77734375" style="13" customWidth="1"/>
    <col min="9846" max="9846" width="3" style="13" customWidth="1"/>
    <col min="9847" max="9849" width="13" style="13" hidden="1" customWidth="1"/>
    <col min="9850" max="9850" width="4.44140625" style="13" customWidth="1"/>
    <col min="9851" max="9851" width="13" style="13" hidden="1" customWidth="1"/>
    <col min="9852" max="9853" width="14.77734375" style="13" customWidth="1"/>
    <col min="9854" max="9854" width="15.21875" style="13" customWidth="1"/>
    <col min="9855" max="9855" width="6.44140625" style="13" customWidth="1"/>
    <col min="9856" max="9856" width="15.21875" style="13" customWidth="1"/>
    <col min="9857" max="9857" width="4.218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21875" style="13" customWidth="1"/>
    <col min="9868" max="9868" width="23.44140625" style="13" customWidth="1"/>
    <col min="9869" max="9869" width="9.21875" style="13" customWidth="1"/>
    <col min="9870" max="9870" width="19.44140625" style="13" customWidth="1"/>
    <col min="9871" max="9871" width="42.77734375" style="13" customWidth="1"/>
    <col min="9872" max="9872" width="5.77734375" style="13" customWidth="1"/>
    <col min="9873" max="9873" width="31.44140625" style="13" customWidth="1"/>
    <col min="9874" max="9874" width="16.21875" style="13" customWidth="1"/>
    <col min="9875" max="9876" width="9.21875" style="13" customWidth="1"/>
    <col min="9877" max="9877" width="11.21875" style="13" customWidth="1"/>
    <col min="9878" max="9878" width="2.21875" style="13" customWidth="1"/>
    <col min="9879" max="10084" width="10.88671875" style="13" customWidth="1"/>
    <col min="10085" max="10085" width="12" style="13" customWidth="1"/>
    <col min="10086" max="10086" width="2.77734375" style="13" customWidth="1"/>
    <col min="10087" max="10088" width="6.44140625" style="13" customWidth="1"/>
    <col min="10089" max="10089" width="5.77734375" style="13" customWidth="1"/>
    <col min="10090" max="10090" width="6.44140625" style="13" customWidth="1"/>
    <col min="10091" max="10091" width="13.77734375" style="13" customWidth="1"/>
    <col min="10092" max="10093" width="9" style="13" customWidth="1"/>
    <col min="10094" max="10094" width="2.44140625" style="13" customWidth="1"/>
    <col min="10095" max="10095" width="8.77734375" style="13" customWidth="1"/>
    <col min="10096" max="10096" width="7.44140625" style="13" customWidth="1"/>
    <col min="10097" max="10099" width="3.77734375" style="13" customWidth="1"/>
    <col min="10100" max="10100" width="3.44140625" style="13" customWidth="1"/>
    <col min="10101" max="10101" width="2.77734375" style="13" customWidth="1"/>
    <col min="10102" max="10102" width="3" style="13" customWidth="1"/>
    <col min="10103" max="10105" width="13" style="13" hidden="1" customWidth="1"/>
    <col min="10106" max="10106" width="4.44140625" style="13" customWidth="1"/>
    <col min="10107" max="10107" width="13" style="13" hidden="1" customWidth="1"/>
    <col min="10108" max="10109" width="14.77734375" style="13" customWidth="1"/>
    <col min="10110" max="10110" width="15.21875" style="13" customWidth="1"/>
    <col min="10111" max="10111" width="6.44140625" style="13" customWidth="1"/>
    <col min="10112" max="10112" width="15.21875" style="13" customWidth="1"/>
    <col min="10113" max="10113" width="4.218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21875" style="13" customWidth="1"/>
    <col min="10124" max="10124" width="23.44140625" style="13" customWidth="1"/>
    <col min="10125" max="10125" width="9.21875" style="13" customWidth="1"/>
    <col min="10126" max="10126" width="19.44140625" style="13" customWidth="1"/>
    <col min="10127" max="10127" width="42.77734375" style="13" customWidth="1"/>
    <col min="10128" max="10128" width="5.77734375" style="13" customWidth="1"/>
    <col min="10129" max="10129" width="31.44140625" style="13" customWidth="1"/>
    <col min="10130" max="10130" width="16.21875" style="13" customWidth="1"/>
    <col min="10131" max="10132" width="9.21875" style="13" customWidth="1"/>
    <col min="10133" max="10133" width="11.21875" style="13" customWidth="1"/>
    <col min="10134" max="10134" width="2.21875" style="13" customWidth="1"/>
    <col min="10135" max="10340" width="10.88671875" style="13" customWidth="1"/>
    <col min="10341" max="10341" width="12" style="13" customWidth="1"/>
    <col min="10342" max="10342" width="2.77734375" style="13" customWidth="1"/>
    <col min="10343" max="10344" width="6.44140625" style="13" customWidth="1"/>
    <col min="10345" max="10345" width="5.77734375" style="13" customWidth="1"/>
    <col min="10346" max="10346" width="6.44140625" style="13" customWidth="1"/>
    <col min="10347" max="10347" width="13.77734375" style="13" customWidth="1"/>
    <col min="10348" max="10349" width="9" style="13" customWidth="1"/>
    <col min="10350" max="10350" width="2.44140625" style="13" customWidth="1"/>
    <col min="10351" max="10351" width="8.77734375" style="13" customWidth="1"/>
    <col min="10352" max="10352" width="7.44140625" style="13" customWidth="1"/>
    <col min="10353" max="10355" width="3.77734375" style="13" customWidth="1"/>
    <col min="10356" max="10356" width="3.44140625" style="13" customWidth="1"/>
    <col min="10357" max="10357" width="2.77734375" style="13" customWidth="1"/>
    <col min="10358" max="10358" width="3" style="13" customWidth="1"/>
    <col min="10359" max="10361" width="13" style="13" hidden="1" customWidth="1"/>
    <col min="10362" max="10362" width="4.44140625" style="13" customWidth="1"/>
    <col min="10363" max="10363" width="13" style="13" hidden="1" customWidth="1"/>
    <col min="10364" max="10365" width="14.77734375" style="13" customWidth="1"/>
    <col min="10366" max="10366" width="15.21875" style="13" customWidth="1"/>
    <col min="10367" max="10367" width="6.44140625" style="13" customWidth="1"/>
    <col min="10368" max="10368" width="15.21875" style="13" customWidth="1"/>
    <col min="10369" max="10369" width="4.218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21875" style="13" customWidth="1"/>
    <col min="10380" max="10380" width="23.44140625" style="13" customWidth="1"/>
    <col min="10381" max="10381" width="9.21875" style="13" customWidth="1"/>
    <col min="10382" max="10382" width="19.44140625" style="13" customWidth="1"/>
    <col min="10383" max="10383" width="42.77734375" style="13" customWidth="1"/>
    <col min="10384" max="10384" width="5.77734375" style="13" customWidth="1"/>
    <col min="10385" max="10385" width="31.44140625" style="13" customWidth="1"/>
    <col min="10386" max="10386" width="16.21875" style="13" customWidth="1"/>
    <col min="10387" max="10388" width="9.21875" style="13" customWidth="1"/>
    <col min="10389" max="10389" width="11.21875" style="13" customWidth="1"/>
    <col min="10390" max="10390" width="2.21875" style="13" customWidth="1"/>
    <col min="10391" max="10596" width="10.88671875" style="13" customWidth="1"/>
    <col min="10597" max="10597" width="12" style="13" customWidth="1"/>
    <col min="10598" max="10598" width="2.77734375" style="13" customWidth="1"/>
    <col min="10599" max="10600" width="6.44140625" style="13" customWidth="1"/>
    <col min="10601" max="10601" width="5.77734375" style="13" customWidth="1"/>
    <col min="10602" max="10602" width="6.44140625" style="13" customWidth="1"/>
    <col min="10603" max="10603" width="13.77734375" style="13" customWidth="1"/>
    <col min="10604" max="10605" width="9" style="13" customWidth="1"/>
    <col min="10606" max="10606" width="2.44140625" style="13" customWidth="1"/>
    <col min="10607" max="10607" width="8.77734375" style="13" customWidth="1"/>
    <col min="10608" max="10608" width="7.44140625" style="13" customWidth="1"/>
    <col min="10609" max="10611" width="3.77734375" style="13" customWidth="1"/>
    <col min="10612" max="10612" width="3.44140625" style="13" customWidth="1"/>
    <col min="10613" max="10613" width="2.77734375" style="13" customWidth="1"/>
    <col min="10614" max="10614" width="3" style="13" customWidth="1"/>
    <col min="10615" max="10617" width="13" style="13" hidden="1" customWidth="1"/>
    <col min="10618" max="10618" width="4.44140625" style="13" customWidth="1"/>
    <col min="10619" max="10619" width="13" style="13" hidden="1" customWidth="1"/>
    <col min="10620" max="10621" width="14.77734375" style="13" customWidth="1"/>
    <col min="10622" max="10622" width="15.21875" style="13" customWidth="1"/>
    <col min="10623" max="10623" width="6.44140625" style="13" customWidth="1"/>
    <col min="10624" max="10624" width="15.21875" style="13" customWidth="1"/>
    <col min="10625" max="10625" width="4.218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21875" style="13" customWidth="1"/>
    <col min="10636" max="10636" width="23.44140625" style="13" customWidth="1"/>
    <col min="10637" max="10637" width="9.21875" style="13" customWidth="1"/>
    <col min="10638" max="10638" width="19.44140625" style="13" customWidth="1"/>
    <col min="10639" max="10639" width="42.77734375" style="13" customWidth="1"/>
    <col min="10640" max="10640" width="5.77734375" style="13" customWidth="1"/>
    <col min="10641" max="10641" width="31.44140625" style="13" customWidth="1"/>
    <col min="10642" max="10642" width="16.21875" style="13" customWidth="1"/>
    <col min="10643" max="10644" width="9.21875" style="13" customWidth="1"/>
    <col min="10645" max="10645" width="11.21875" style="13" customWidth="1"/>
    <col min="10646" max="10646" width="2.21875" style="13" customWidth="1"/>
    <col min="10647" max="10852" width="10.88671875" style="13" customWidth="1"/>
    <col min="10853" max="10853" width="12" style="13" customWidth="1"/>
    <col min="10854" max="10854" width="2.77734375" style="13" customWidth="1"/>
    <col min="10855" max="10856" width="6.44140625" style="13" customWidth="1"/>
    <col min="10857" max="10857" width="5.77734375" style="13" customWidth="1"/>
    <col min="10858" max="10858" width="6.44140625" style="13" customWidth="1"/>
    <col min="10859" max="10859" width="13.77734375" style="13" customWidth="1"/>
    <col min="10860" max="10861" width="9" style="13" customWidth="1"/>
    <col min="10862" max="10862" width="2.44140625" style="13" customWidth="1"/>
    <col min="10863" max="10863" width="8.77734375" style="13" customWidth="1"/>
    <col min="10864" max="10864" width="7.44140625" style="13" customWidth="1"/>
    <col min="10865" max="10867" width="3.77734375" style="13" customWidth="1"/>
    <col min="10868" max="10868" width="3.44140625" style="13" customWidth="1"/>
    <col min="10869" max="10869" width="2.77734375" style="13" customWidth="1"/>
    <col min="10870" max="10870" width="3" style="13" customWidth="1"/>
    <col min="10871" max="10873" width="13" style="13" hidden="1" customWidth="1"/>
    <col min="10874" max="10874" width="4.44140625" style="13" customWidth="1"/>
    <col min="10875" max="10875" width="13" style="13" hidden="1" customWidth="1"/>
    <col min="10876" max="10877" width="14.77734375" style="13" customWidth="1"/>
    <col min="10878" max="10878" width="15.21875" style="13" customWidth="1"/>
    <col min="10879" max="10879" width="6.44140625" style="13" customWidth="1"/>
    <col min="10880" max="10880" width="15.21875" style="13" customWidth="1"/>
    <col min="10881" max="10881" width="4.218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21875" style="13" customWidth="1"/>
    <col min="10892" max="10892" width="23.44140625" style="13" customWidth="1"/>
    <col min="10893" max="10893" width="9.21875" style="13" customWidth="1"/>
    <col min="10894" max="10894" width="19.44140625" style="13" customWidth="1"/>
    <col min="10895" max="10895" width="42.77734375" style="13" customWidth="1"/>
    <col min="10896" max="10896" width="5.77734375" style="13" customWidth="1"/>
    <col min="10897" max="10897" width="31.44140625" style="13" customWidth="1"/>
    <col min="10898" max="10898" width="16.21875" style="13" customWidth="1"/>
    <col min="10899" max="10900" width="9.21875" style="13" customWidth="1"/>
    <col min="10901" max="10901" width="11.21875" style="13" customWidth="1"/>
    <col min="10902" max="10902" width="2.21875" style="13" customWidth="1"/>
    <col min="10903" max="11108" width="10.88671875" style="13" customWidth="1"/>
    <col min="11109" max="11109" width="12" style="13" customWidth="1"/>
    <col min="11110" max="11110" width="2.77734375" style="13" customWidth="1"/>
    <col min="11111" max="11112" width="6.44140625" style="13" customWidth="1"/>
    <col min="11113" max="11113" width="5.77734375" style="13" customWidth="1"/>
    <col min="11114" max="11114" width="6.44140625" style="13" customWidth="1"/>
    <col min="11115" max="11115" width="13.77734375" style="13" customWidth="1"/>
    <col min="11116" max="11117" width="9" style="13" customWidth="1"/>
    <col min="11118" max="11118" width="2.44140625" style="13" customWidth="1"/>
    <col min="11119" max="11119" width="8.77734375" style="13" customWidth="1"/>
    <col min="11120" max="11120" width="7.44140625" style="13" customWidth="1"/>
    <col min="11121" max="11123" width="3.77734375" style="13" customWidth="1"/>
    <col min="11124" max="11124" width="3.44140625" style="13" customWidth="1"/>
    <col min="11125" max="11125" width="2.77734375" style="13" customWidth="1"/>
    <col min="11126" max="11126" width="3" style="13" customWidth="1"/>
    <col min="11127" max="11129" width="13" style="13" hidden="1" customWidth="1"/>
    <col min="11130" max="11130" width="4.44140625" style="13" customWidth="1"/>
    <col min="11131" max="11131" width="13" style="13" hidden="1" customWidth="1"/>
    <col min="11132" max="11133" width="14.77734375" style="13" customWidth="1"/>
    <col min="11134" max="11134" width="15.21875" style="13" customWidth="1"/>
    <col min="11135" max="11135" width="6.44140625" style="13" customWidth="1"/>
    <col min="11136" max="11136" width="15.21875" style="13" customWidth="1"/>
    <col min="11137" max="11137" width="4.218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21875" style="13" customWidth="1"/>
    <col min="11148" max="11148" width="23.44140625" style="13" customWidth="1"/>
    <col min="11149" max="11149" width="9.21875" style="13" customWidth="1"/>
    <col min="11150" max="11150" width="19.44140625" style="13" customWidth="1"/>
    <col min="11151" max="11151" width="42.77734375" style="13" customWidth="1"/>
    <col min="11152" max="11152" width="5.77734375" style="13" customWidth="1"/>
    <col min="11153" max="11153" width="31.44140625" style="13" customWidth="1"/>
    <col min="11154" max="11154" width="16.21875" style="13" customWidth="1"/>
    <col min="11155" max="11156" width="9.21875" style="13" customWidth="1"/>
    <col min="11157" max="11157" width="11.21875" style="13" customWidth="1"/>
    <col min="11158" max="11158" width="2.21875" style="13" customWidth="1"/>
    <col min="11159" max="11364" width="10.88671875" style="13" customWidth="1"/>
    <col min="11365" max="11365" width="12" style="13" customWidth="1"/>
    <col min="11366" max="11366" width="2.77734375" style="13" customWidth="1"/>
    <col min="11367" max="11368" width="6.44140625" style="13" customWidth="1"/>
    <col min="11369" max="11369" width="5.77734375" style="13" customWidth="1"/>
    <col min="11370" max="11370" width="6.44140625" style="13" customWidth="1"/>
    <col min="11371" max="11371" width="13.77734375" style="13" customWidth="1"/>
    <col min="11372" max="11373" width="9" style="13" customWidth="1"/>
    <col min="11374" max="11374" width="2.44140625" style="13" customWidth="1"/>
    <col min="11375" max="11375" width="8.77734375" style="13" customWidth="1"/>
    <col min="11376" max="11376" width="7.44140625" style="13" customWidth="1"/>
    <col min="11377" max="11379" width="3.77734375" style="13" customWidth="1"/>
    <col min="11380" max="11380" width="3.44140625" style="13" customWidth="1"/>
    <col min="11381" max="11381" width="2.77734375" style="13" customWidth="1"/>
    <col min="11382" max="11382" width="3" style="13" customWidth="1"/>
    <col min="11383" max="11385" width="13" style="13" hidden="1" customWidth="1"/>
    <col min="11386" max="11386" width="4.44140625" style="13" customWidth="1"/>
    <col min="11387" max="11387" width="13" style="13" hidden="1" customWidth="1"/>
    <col min="11388" max="11389" width="14.77734375" style="13" customWidth="1"/>
    <col min="11390" max="11390" width="15.21875" style="13" customWidth="1"/>
    <col min="11391" max="11391" width="6.44140625" style="13" customWidth="1"/>
    <col min="11392" max="11392" width="15.21875" style="13" customWidth="1"/>
    <col min="11393" max="11393" width="4.218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21875" style="13" customWidth="1"/>
    <col min="11404" max="11404" width="23.44140625" style="13" customWidth="1"/>
    <col min="11405" max="11405" width="9.21875" style="13" customWidth="1"/>
    <col min="11406" max="11406" width="19.44140625" style="13" customWidth="1"/>
    <col min="11407" max="11407" width="42.77734375" style="13" customWidth="1"/>
    <col min="11408" max="11408" width="5.77734375" style="13" customWidth="1"/>
    <col min="11409" max="11409" width="31.44140625" style="13" customWidth="1"/>
    <col min="11410" max="11410" width="16.21875" style="13" customWidth="1"/>
    <col min="11411" max="11412" width="9.21875" style="13" customWidth="1"/>
    <col min="11413" max="11413" width="11.21875" style="13" customWidth="1"/>
    <col min="11414" max="11414" width="2.21875" style="13" customWidth="1"/>
    <col min="11415" max="11620" width="10.88671875" style="13" customWidth="1"/>
    <col min="11621" max="11621" width="12" style="13" customWidth="1"/>
    <col min="11622" max="11622" width="2.77734375" style="13" customWidth="1"/>
    <col min="11623" max="11624" width="6.44140625" style="13" customWidth="1"/>
    <col min="11625" max="11625" width="5.77734375" style="13" customWidth="1"/>
    <col min="11626" max="11626" width="6.44140625" style="13" customWidth="1"/>
    <col min="11627" max="11627" width="13.77734375" style="13" customWidth="1"/>
    <col min="11628" max="11629" width="9" style="13" customWidth="1"/>
    <col min="11630" max="11630" width="2.44140625" style="13" customWidth="1"/>
    <col min="11631" max="11631" width="8.77734375" style="13" customWidth="1"/>
    <col min="11632" max="11632" width="7.44140625" style="13" customWidth="1"/>
    <col min="11633" max="11635" width="3.77734375" style="13" customWidth="1"/>
    <col min="11636" max="11636" width="3.44140625" style="13" customWidth="1"/>
    <col min="11637" max="11637" width="2.77734375" style="13" customWidth="1"/>
    <col min="11638" max="11638" width="3" style="13" customWidth="1"/>
    <col min="11639" max="11641" width="13" style="13" hidden="1" customWidth="1"/>
    <col min="11642" max="11642" width="4.44140625" style="13" customWidth="1"/>
    <col min="11643" max="11643" width="13" style="13" hidden="1" customWidth="1"/>
    <col min="11644" max="11645" width="14.77734375" style="13" customWidth="1"/>
    <col min="11646" max="11646" width="15.21875" style="13" customWidth="1"/>
    <col min="11647" max="11647" width="6.44140625" style="13" customWidth="1"/>
    <col min="11648" max="11648" width="15.21875" style="13" customWidth="1"/>
    <col min="11649" max="11649" width="4.218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21875" style="13" customWidth="1"/>
    <col min="11660" max="11660" width="23.44140625" style="13" customWidth="1"/>
    <col min="11661" max="11661" width="9.21875" style="13" customWidth="1"/>
    <col min="11662" max="11662" width="19.44140625" style="13" customWidth="1"/>
    <col min="11663" max="11663" width="42.77734375" style="13" customWidth="1"/>
    <col min="11664" max="11664" width="5.77734375" style="13" customWidth="1"/>
    <col min="11665" max="11665" width="31.44140625" style="13" customWidth="1"/>
    <col min="11666" max="11666" width="16.21875" style="13" customWidth="1"/>
    <col min="11667" max="11668" width="9.21875" style="13" customWidth="1"/>
    <col min="11669" max="11669" width="11.21875" style="13" customWidth="1"/>
    <col min="11670" max="11670" width="2.21875" style="13" customWidth="1"/>
    <col min="11671" max="11876" width="10.88671875" style="13" customWidth="1"/>
    <col min="11877" max="11877" width="12" style="13" customWidth="1"/>
    <col min="11878" max="11878" width="2.77734375" style="13" customWidth="1"/>
    <col min="11879" max="11880" width="6.44140625" style="13" customWidth="1"/>
    <col min="11881" max="11881" width="5.77734375" style="13" customWidth="1"/>
    <col min="11882" max="11882" width="6.44140625" style="13" customWidth="1"/>
    <col min="11883" max="11883" width="13.77734375" style="13" customWidth="1"/>
    <col min="11884" max="11885" width="9" style="13" customWidth="1"/>
    <col min="11886" max="11886" width="2.44140625" style="13" customWidth="1"/>
    <col min="11887" max="11887" width="8.77734375" style="13" customWidth="1"/>
    <col min="11888" max="11888" width="7.44140625" style="13" customWidth="1"/>
    <col min="11889" max="11891" width="3.77734375" style="13" customWidth="1"/>
    <col min="11892" max="11892" width="3.44140625" style="13" customWidth="1"/>
    <col min="11893" max="11893" width="2.77734375" style="13" customWidth="1"/>
    <col min="11894" max="11894" width="3" style="13" customWidth="1"/>
    <col min="11895" max="11897" width="13" style="13" hidden="1" customWidth="1"/>
    <col min="11898" max="11898" width="4.44140625" style="13" customWidth="1"/>
    <col min="11899" max="11899" width="13" style="13" hidden="1" customWidth="1"/>
    <col min="11900" max="11901" width="14.77734375" style="13" customWidth="1"/>
    <col min="11902" max="11902" width="15.21875" style="13" customWidth="1"/>
    <col min="11903" max="11903" width="6.44140625" style="13" customWidth="1"/>
    <col min="11904" max="11904" width="15.21875" style="13" customWidth="1"/>
    <col min="11905" max="11905" width="4.218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21875" style="13" customWidth="1"/>
    <col min="11916" max="11916" width="23.44140625" style="13" customWidth="1"/>
    <col min="11917" max="11917" width="9.21875" style="13" customWidth="1"/>
    <col min="11918" max="11918" width="19.44140625" style="13" customWidth="1"/>
    <col min="11919" max="11919" width="42.77734375" style="13" customWidth="1"/>
    <col min="11920" max="11920" width="5.77734375" style="13" customWidth="1"/>
    <col min="11921" max="11921" width="31.44140625" style="13" customWidth="1"/>
    <col min="11922" max="11922" width="16.21875" style="13" customWidth="1"/>
    <col min="11923" max="11924" width="9.21875" style="13" customWidth="1"/>
    <col min="11925" max="11925" width="11.21875" style="13" customWidth="1"/>
    <col min="11926" max="11926" width="2.21875" style="13" customWidth="1"/>
    <col min="11927" max="12132" width="10.88671875" style="13" customWidth="1"/>
    <col min="12133" max="12133" width="12" style="13" customWidth="1"/>
    <col min="12134" max="12134" width="2.77734375" style="13" customWidth="1"/>
    <col min="12135" max="12136" width="6.44140625" style="13" customWidth="1"/>
    <col min="12137" max="12137" width="5.77734375" style="13" customWidth="1"/>
    <col min="12138" max="12138" width="6.44140625" style="13" customWidth="1"/>
    <col min="12139" max="12139" width="13.77734375" style="13" customWidth="1"/>
    <col min="12140" max="12141" width="9" style="13" customWidth="1"/>
    <col min="12142" max="12142" width="2.44140625" style="13" customWidth="1"/>
    <col min="12143" max="12143" width="8.77734375" style="13" customWidth="1"/>
    <col min="12144" max="12144" width="7.44140625" style="13" customWidth="1"/>
    <col min="12145" max="12147" width="3.77734375" style="13" customWidth="1"/>
    <col min="12148" max="12148" width="3.44140625" style="13" customWidth="1"/>
    <col min="12149" max="12149" width="2.77734375" style="13" customWidth="1"/>
    <col min="12150" max="12150" width="3" style="13" customWidth="1"/>
    <col min="12151" max="12153" width="13" style="13" hidden="1" customWidth="1"/>
    <col min="12154" max="12154" width="4.44140625" style="13" customWidth="1"/>
    <col min="12155" max="12155" width="13" style="13" hidden="1" customWidth="1"/>
    <col min="12156" max="12157" width="14.77734375" style="13" customWidth="1"/>
    <col min="12158" max="12158" width="15.21875" style="13" customWidth="1"/>
    <col min="12159" max="12159" width="6.44140625" style="13" customWidth="1"/>
    <col min="12160" max="12160" width="15.21875" style="13" customWidth="1"/>
    <col min="12161" max="12161" width="4.218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21875" style="13" customWidth="1"/>
    <col min="12172" max="12172" width="23.44140625" style="13" customWidth="1"/>
    <col min="12173" max="12173" width="9.21875" style="13" customWidth="1"/>
    <col min="12174" max="12174" width="19.44140625" style="13" customWidth="1"/>
    <col min="12175" max="12175" width="42.77734375" style="13" customWidth="1"/>
    <col min="12176" max="12176" width="5.77734375" style="13" customWidth="1"/>
    <col min="12177" max="12177" width="31.44140625" style="13" customWidth="1"/>
    <col min="12178" max="12178" width="16.21875" style="13" customWidth="1"/>
    <col min="12179" max="12180" width="9.21875" style="13" customWidth="1"/>
    <col min="12181" max="12181" width="11.21875" style="13" customWidth="1"/>
    <col min="12182" max="12182" width="2.21875" style="13" customWidth="1"/>
    <col min="12183" max="12388" width="10.88671875" style="13" customWidth="1"/>
    <col min="12389" max="12389" width="12" style="13" customWidth="1"/>
    <col min="12390" max="12390" width="2.77734375" style="13" customWidth="1"/>
    <col min="12391" max="12392" width="6.44140625" style="13" customWidth="1"/>
    <col min="12393" max="12393" width="5.77734375" style="13" customWidth="1"/>
    <col min="12394" max="12394" width="6.44140625" style="13" customWidth="1"/>
    <col min="12395" max="12395" width="13.77734375" style="13" customWidth="1"/>
    <col min="12396" max="12397" width="9" style="13" customWidth="1"/>
    <col min="12398" max="12398" width="2.44140625" style="13" customWidth="1"/>
    <col min="12399" max="12399" width="8.77734375" style="13" customWidth="1"/>
    <col min="12400" max="12400" width="7.44140625" style="13" customWidth="1"/>
    <col min="12401" max="12403" width="3.77734375" style="13" customWidth="1"/>
    <col min="12404" max="12404" width="3.44140625" style="13" customWidth="1"/>
    <col min="12405" max="12405" width="2.77734375" style="13" customWidth="1"/>
    <col min="12406" max="12406" width="3" style="13" customWidth="1"/>
    <col min="12407" max="12409" width="13" style="13" hidden="1" customWidth="1"/>
    <col min="12410" max="12410" width="4.44140625" style="13" customWidth="1"/>
    <col min="12411" max="12411" width="13" style="13" hidden="1" customWidth="1"/>
    <col min="12412" max="12413" width="14.77734375" style="13" customWidth="1"/>
    <col min="12414" max="12414" width="15.21875" style="13" customWidth="1"/>
    <col min="12415" max="12415" width="6.44140625" style="13" customWidth="1"/>
    <col min="12416" max="12416" width="15.21875" style="13" customWidth="1"/>
    <col min="12417" max="12417" width="4.218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21875" style="13" customWidth="1"/>
    <col min="12428" max="12428" width="23.44140625" style="13" customWidth="1"/>
    <col min="12429" max="12429" width="9.21875" style="13" customWidth="1"/>
    <col min="12430" max="12430" width="19.44140625" style="13" customWidth="1"/>
    <col min="12431" max="12431" width="42.77734375" style="13" customWidth="1"/>
    <col min="12432" max="12432" width="5.77734375" style="13" customWidth="1"/>
    <col min="12433" max="12433" width="31.44140625" style="13" customWidth="1"/>
    <col min="12434" max="12434" width="16.21875" style="13" customWidth="1"/>
    <col min="12435" max="12436" width="9.21875" style="13" customWidth="1"/>
    <col min="12437" max="12437" width="11.21875" style="13" customWidth="1"/>
    <col min="12438" max="12438" width="2.21875" style="13" customWidth="1"/>
    <col min="12439" max="12644" width="10.88671875" style="13" customWidth="1"/>
    <col min="12645" max="12645" width="12" style="13" customWidth="1"/>
    <col min="12646" max="12646" width="2.77734375" style="13" customWidth="1"/>
    <col min="12647" max="12648" width="6.44140625" style="13" customWidth="1"/>
    <col min="12649" max="12649" width="5.77734375" style="13" customWidth="1"/>
    <col min="12650" max="12650" width="6.44140625" style="13" customWidth="1"/>
    <col min="12651" max="12651" width="13.77734375" style="13" customWidth="1"/>
    <col min="12652" max="12653" width="9" style="13" customWidth="1"/>
    <col min="12654" max="12654" width="2.44140625" style="13" customWidth="1"/>
    <col min="12655" max="12655" width="8.77734375" style="13" customWidth="1"/>
    <col min="12656" max="12656" width="7.44140625" style="13" customWidth="1"/>
    <col min="12657" max="12659" width="3.77734375" style="13" customWidth="1"/>
    <col min="12660" max="12660" width="3.44140625" style="13" customWidth="1"/>
    <col min="12661" max="12661" width="2.77734375" style="13" customWidth="1"/>
    <col min="12662" max="12662" width="3" style="13" customWidth="1"/>
    <col min="12663" max="12665" width="13" style="13" hidden="1" customWidth="1"/>
    <col min="12666" max="12666" width="4.44140625" style="13" customWidth="1"/>
    <col min="12667" max="12667" width="13" style="13" hidden="1" customWidth="1"/>
    <col min="12668" max="12669" width="14.77734375" style="13" customWidth="1"/>
    <col min="12670" max="12670" width="15.21875" style="13" customWidth="1"/>
    <col min="12671" max="12671" width="6.44140625" style="13" customWidth="1"/>
    <col min="12672" max="12672" width="15.21875" style="13" customWidth="1"/>
    <col min="12673" max="12673" width="4.218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21875" style="13" customWidth="1"/>
    <col min="12684" max="12684" width="23.44140625" style="13" customWidth="1"/>
    <col min="12685" max="12685" width="9.21875" style="13" customWidth="1"/>
    <col min="12686" max="12686" width="19.44140625" style="13" customWidth="1"/>
    <col min="12687" max="12687" width="42.77734375" style="13" customWidth="1"/>
    <col min="12688" max="12688" width="5.77734375" style="13" customWidth="1"/>
    <col min="12689" max="12689" width="31.44140625" style="13" customWidth="1"/>
    <col min="12690" max="12690" width="16.21875" style="13" customWidth="1"/>
    <col min="12691" max="12692" width="9.21875" style="13" customWidth="1"/>
    <col min="12693" max="12693" width="11.21875" style="13" customWidth="1"/>
    <col min="12694" max="12694" width="2.21875" style="13" customWidth="1"/>
    <col min="12695" max="12900" width="10.88671875" style="13" customWidth="1"/>
    <col min="12901" max="12901" width="12" style="13" customWidth="1"/>
    <col min="12902" max="12902" width="2.77734375" style="13" customWidth="1"/>
    <col min="12903" max="12904" width="6.44140625" style="13" customWidth="1"/>
    <col min="12905" max="12905" width="5.77734375" style="13" customWidth="1"/>
    <col min="12906" max="12906" width="6.44140625" style="13" customWidth="1"/>
    <col min="12907" max="12907" width="13.77734375" style="13" customWidth="1"/>
    <col min="12908" max="12909" width="9" style="13" customWidth="1"/>
    <col min="12910" max="12910" width="2.44140625" style="13" customWidth="1"/>
    <col min="12911" max="12911" width="8.77734375" style="13" customWidth="1"/>
    <col min="12912" max="12912" width="7.44140625" style="13" customWidth="1"/>
    <col min="12913" max="12915" width="3.77734375" style="13" customWidth="1"/>
    <col min="12916" max="12916" width="3.44140625" style="13" customWidth="1"/>
    <col min="12917" max="12917" width="2.77734375" style="13" customWidth="1"/>
    <col min="12918" max="12918" width="3" style="13" customWidth="1"/>
    <col min="12919" max="12921" width="13" style="13" hidden="1" customWidth="1"/>
    <col min="12922" max="12922" width="4.44140625" style="13" customWidth="1"/>
    <col min="12923" max="12923" width="13" style="13" hidden="1" customWidth="1"/>
    <col min="12924" max="12925" width="14.77734375" style="13" customWidth="1"/>
    <col min="12926" max="12926" width="15.21875" style="13" customWidth="1"/>
    <col min="12927" max="12927" width="6.44140625" style="13" customWidth="1"/>
    <col min="12928" max="12928" width="15.21875" style="13" customWidth="1"/>
    <col min="12929" max="12929" width="4.218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21875" style="13" customWidth="1"/>
    <col min="12940" max="12940" width="23.44140625" style="13" customWidth="1"/>
    <col min="12941" max="12941" width="9.21875" style="13" customWidth="1"/>
    <col min="12942" max="12942" width="19.44140625" style="13" customWidth="1"/>
    <col min="12943" max="12943" width="42.77734375" style="13" customWidth="1"/>
    <col min="12944" max="12944" width="5.77734375" style="13" customWidth="1"/>
    <col min="12945" max="12945" width="31.44140625" style="13" customWidth="1"/>
    <col min="12946" max="12946" width="16.21875" style="13" customWidth="1"/>
    <col min="12947" max="12948" width="9.21875" style="13" customWidth="1"/>
    <col min="12949" max="12949" width="11.21875" style="13" customWidth="1"/>
    <col min="12950" max="12950" width="2.21875" style="13" customWidth="1"/>
    <col min="12951" max="13156" width="10.88671875" style="13" customWidth="1"/>
    <col min="13157" max="13157" width="12" style="13" customWidth="1"/>
    <col min="13158" max="13158" width="2.77734375" style="13" customWidth="1"/>
    <col min="13159" max="13160" width="6.44140625" style="13" customWidth="1"/>
    <col min="13161" max="13161" width="5.77734375" style="13" customWidth="1"/>
    <col min="13162" max="13162" width="6.44140625" style="13" customWidth="1"/>
    <col min="13163" max="13163" width="13.77734375" style="13" customWidth="1"/>
    <col min="13164" max="13165" width="9" style="13" customWidth="1"/>
    <col min="13166" max="13166" width="2.44140625" style="13" customWidth="1"/>
    <col min="13167" max="13167" width="8.77734375" style="13" customWidth="1"/>
    <col min="13168" max="13168" width="7.44140625" style="13" customWidth="1"/>
    <col min="13169" max="13171" width="3.77734375" style="13" customWidth="1"/>
    <col min="13172" max="13172" width="3.44140625" style="13" customWidth="1"/>
    <col min="13173" max="13173" width="2.77734375" style="13" customWidth="1"/>
    <col min="13174" max="13174" width="3" style="13" customWidth="1"/>
    <col min="13175" max="13177" width="13" style="13" hidden="1" customWidth="1"/>
    <col min="13178" max="13178" width="4.44140625" style="13" customWidth="1"/>
    <col min="13179" max="13179" width="13" style="13" hidden="1" customWidth="1"/>
    <col min="13180" max="13181" width="14.77734375" style="13" customWidth="1"/>
    <col min="13182" max="13182" width="15.21875" style="13" customWidth="1"/>
    <col min="13183" max="13183" width="6.44140625" style="13" customWidth="1"/>
    <col min="13184" max="13184" width="15.21875" style="13" customWidth="1"/>
    <col min="13185" max="13185" width="4.218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21875" style="13" customWidth="1"/>
    <col min="13196" max="13196" width="23.44140625" style="13" customWidth="1"/>
    <col min="13197" max="13197" width="9.21875" style="13" customWidth="1"/>
    <col min="13198" max="13198" width="19.44140625" style="13" customWidth="1"/>
    <col min="13199" max="13199" width="42.77734375" style="13" customWidth="1"/>
    <col min="13200" max="13200" width="5.77734375" style="13" customWidth="1"/>
    <col min="13201" max="13201" width="31.44140625" style="13" customWidth="1"/>
    <col min="13202" max="13202" width="16.21875" style="13" customWidth="1"/>
    <col min="13203" max="13204" width="9.21875" style="13" customWidth="1"/>
    <col min="13205" max="13205" width="11.21875" style="13" customWidth="1"/>
    <col min="13206" max="13206" width="2.21875" style="13" customWidth="1"/>
    <col min="13207" max="13412" width="10.88671875" style="13" customWidth="1"/>
    <col min="13413" max="13413" width="12" style="13" customWidth="1"/>
    <col min="13414" max="13414" width="2.77734375" style="13" customWidth="1"/>
    <col min="13415" max="13416" width="6.44140625" style="13" customWidth="1"/>
    <col min="13417" max="13417" width="5.77734375" style="13" customWidth="1"/>
    <col min="13418" max="13418" width="6.44140625" style="13" customWidth="1"/>
    <col min="13419" max="13419" width="13.77734375" style="13" customWidth="1"/>
    <col min="13420" max="13421" width="9" style="13" customWidth="1"/>
    <col min="13422" max="13422" width="2.44140625" style="13" customWidth="1"/>
    <col min="13423" max="13423" width="8.77734375" style="13" customWidth="1"/>
    <col min="13424" max="13424" width="7.44140625" style="13" customWidth="1"/>
    <col min="13425" max="13427" width="3.77734375" style="13" customWidth="1"/>
    <col min="13428" max="13428" width="3.44140625" style="13" customWidth="1"/>
    <col min="13429" max="13429" width="2.77734375" style="13" customWidth="1"/>
    <col min="13430" max="13430" width="3" style="13" customWidth="1"/>
    <col min="13431" max="13433" width="13" style="13" hidden="1" customWidth="1"/>
    <col min="13434" max="13434" width="4.44140625" style="13" customWidth="1"/>
    <col min="13435" max="13435" width="13" style="13" hidden="1" customWidth="1"/>
    <col min="13436" max="13437" width="14.77734375" style="13" customWidth="1"/>
    <col min="13438" max="13438" width="15.21875" style="13" customWidth="1"/>
    <col min="13439" max="13439" width="6.44140625" style="13" customWidth="1"/>
    <col min="13440" max="13440" width="15.21875" style="13" customWidth="1"/>
    <col min="13441" max="13441" width="4.218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21875" style="13" customWidth="1"/>
    <col min="13452" max="13452" width="23.44140625" style="13" customWidth="1"/>
    <col min="13453" max="13453" width="9.21875" style="13" customWidth="1"/>
    <col min="13454" max="13454" width="19.44140625" style="13" customWidth="1"/>
    <col min="13455" max="13455" width="42.77734375" style="13" customWidth="1"/>
    <col min="13456" max="13456" width="5.77734375" style="13" customWidth="1"/>
    <col min="13457" max="13457" width="31.44140625" style="13" customWidth="1"/>
    <col min="13458" max="13458" width="16.21875" style="13" customWidth="1"/>
    <col min="13459" max="13460" width="9.21875" style="13" customWidth="1"/>
    <col min="13461" max="13461" width="11.21875" style="13" customWidth="1"/>
    <col min="13462" max="13462" width="2.21875" style="13" customWidth="1"/>
    <col min="13463" max="13668" width="10.88671875" style="13" customWidth="1"/>
    <col min="13669" max="13669" width="12" style="13" customWidth="1"/>
    <col min="13670" max="13670" width="2.77734375" style="13" customWidth="1"/>
    <col min="13671" max="13672" width="6.44140625" style="13" customWidth="1"/>
    <col min="13673" max="13673" width="5.77734375" style="13" customWidth="1"/>
    <col min="13674" max="13674" width="6.44140625" style="13" customWidth="1"/>
    <col min="13675" max="13675" width="13.77734375" style="13" customWidth="1"/>
    <col min="13676" max="13677" width="9" style="13" customWidth="1"/>
    <col min="13678" max="13678" width="2.44140625" style="13" customWidth="1"/>
    <col min="13679" max="13679" width="8.77734375" style="13" customWidth="1"/>
    <col min="13680" max="13680" width="7.44140625" style="13" customWidth="1"/>
    <col min="13681" max="13683" width="3.77734375" style="13" customWidth="1"/>
    <col min="13684" max="13684" width="3.44140625" style="13" customWidth="1"/>
    <col min="13685" max="13685" width="2.77734375" style="13" customWidth="1"/>
    <col min="13686" max="13686" width="3" style="13" customWidth="1"/>
    <col min="13687" max="13689" width="13" style="13" hidden="1" customWidth="1"/>
    <col min="13690" max="13690" width="4.44140625" style="13" customWidth="1"/>
    <col min="13691" max="13691" width="13" style="13" hidden="1" customWidth="1"/>
    <col min="13692" max="13693" width="14.77734375" style="13" customWidth="1"/>
    <col min="13694" max="13694" width="15.21875" style="13" customWidth="1"/>
    <col min="13695" max="13695" width="6.44140625" style="13" customWidth="1"/>
    <col min="13696" max="13696" width="15.21875" style="13" customWidth="1"/>
    <col min="13697" max="13697" width="4.218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21875" style="13" customWidth="1"/>
    <col min="13708" max="13708" width="23.44140625" style="13" customWidth="1"/>
    <col min="13709" max="13709" width="9.21875" style="13" customWidth="1"/>
    <col min="13710" max="13710" width="19.44140625" style="13" customWidth="1"/>
    <col min="13711" max="13711" width="42.77734375" style="13" customWidth="1"/>
    <col min="13712" max="13712" width="5.77734375" style="13" customWidth="1"/>
    <col min="13713" max="13713" width="31.44140625" style="13" customWidth="1"/>
    <col min="13714" max="13714" width="16.21875" style="13" customWidth="1"/>
    <col min="13715" max="13716" width="9.21875" style="13" customWidth="1"/>
    <col min="13717" max="13717" width="11.21875" style="13" customWidth="1"/>
    <col min="13718" max="13718" width="2.21875" style="13" customWidth="1"/>
    <col min="13719" max="13924" width="10.88671875" style="13" customWidth="1"/>
    <col min="13925" max="13925" width="12" style="13" customWidth="1"/>
    <col min="13926" max="13926" width="2.77734375" style="13" customWidth="1"/>
    <col min="13927" max="13928" width="6.44140625" style="13" customWidth="1"/>
    <col min="13929" max="13929" width="5.77734375" style="13" customWidth="1"/>
    <col min="13930" max="13930" width="6.44140625" style="13" customWidth="1"/>
    <col min="13931" max="13931" width="13.77734375" style="13" customWidth="1"/>
    <col min="13932" max="13933" width="9" style="13" customWidth="1"/>
    <col min="13934" max="13934" width="2.44140625" style="13" customWidth="1"/>
    <col min="13935" max="13935" width="8.77734375" style="13" customWidth="1"/>
    <col min="13936" max="13936" width="7.44140625" style="13" customWidth="1"/>
    <col min="13937" max="13939" width="3.77734375" style="13" customWidth="1"/>
    <col min="13940" max="13940" width="3.44140625" style="13" customWidth="1"/>
    <col min="13941" max="13941" width="2.77734375" style="13" customWidth="1"/>
    <col min="13942" max="13942" width="3" style="13" customWidth="1"/>
    <col min="13943" max="13945" width="13" style="13" hidden="1" customWidth="1"/>
    <col min="13946" max="13946" width="4.44140625" style="13" customWidth="1"/>
    <col min="13947" max="13947" width="13" style="13" hidden="1" customWidth="1"/>
    <col min="13948" max="13949" width="14.77734375" style="13" customWidth="1"/>
    <col min="13950" max="13950" width="15.21875" style="13" customWidth="1"/>
    <col min="13951" max="13951" width="6.44140625" style="13" customWidth="1"/>
    <col min="13952" max="13952" width="15.21875" style="13" customWidth="1"/>
    <col min="13953" max="13953" width="4.218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21875" style="13" customWidth="1"/>
    <col min="13964" max="13964" width="23.44140625" style="13" customWidth="1"/>
    <col min="13965" max="13965" width="9.21875" style="13" customWidth="1"/>
    <col min="13966" max="13966" width="19.44140625" style="13" customWidth="1"/>
    <col min="13967" max="13967" width="42.77734375" style="13" customWidth="1"/>
    <col min="13968" max="13968" width="5.77734375" style="13" customWidth="1"/>
    <col min="13969" max="13969" width="31.44140625" style="13" customWidth="1"/>
    <col min="13970" max="13970" width="16.21875" style="13" customWidth="1"/>
    <col min="13971" max="13972" width="9.21875" style="13" customWidth="1"/>
    <col min="13973" max="13973" width="11.21875" style="13" customWidth="1"/>
    <col min="13974" max="13974" width="2.21875" style="13" customWidth="1"/>
    <col min="13975" max="14180" width="10.88671875" style="13" customWidth="1"/>
    <col min="14181" max="14181" width="12" style="13" customWidth="1"/>
    <col min="14182" max="14182" width="2.77734375" style="13" customWidth="1"/>
    <col min="14183" max="14184" width="6.44140625" style="13" customWidth="1"/>
    <col min="14185" max="14185" width="5.77734375" style="13" customWidth="1"/>
    <col min="14186" max="14186" width="6.44140625" style="13" customWidth="1"/>
    <col min="14187" max="14187" width="13.77734375" style="13" customWidth="1"/>
    <col min="14188" max="14189" width="9" style="13" customWidth="1"/>
    <col min="14190" max="14190" width="2.44140625" style="13" customWidth="1"/>
    <col min="14191" max="14191" width="8.77734375" style="13" customWidth="1"/>
    <col min="14192" max="14192" width="7.44140625" style="13" customWidth="1"/>
    <col min="14193" max="14195" width="3.77734375" style="13" customWidth="1"/>
    <col min="14196" max="14196" width="3.44140625" style="13" customWidth="1"/>
    <col min="14197" max="14197" width="2.77734375" style="13" customWidth="1"/>
    <col min="14198" max="14198" width="3" style="13" customWidth="1"/>
    <col min="14199" max="14201" width="13" style="13" hidden="1" customWidth="1"/>
    <col min="14202" max="14202" width="4.44140625" style="13" customWidth="1"/>
    <col min="14203" max="14203" width="13" style="13" hidden="1" customWidth="1"/>
    <col min="14204" max="14205" width="14.77734375" style="13" customWidth="1"/>
    <col min="14206" max="14206" width="15.21875" style="13" customWidth="1"/>
    <col min="14207" max="14207" width="6.44140625" style="13" customWidth="1"/>
    <col min="14208" max="14208" width="15.21875" style="13" customWidth="1"/>
    <col min="14209" max="14209" width="4.218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21875" style="13" customWidth="1"/>
    <col min="14220" max="14220" width="23.44140625" style="13" customWidth="1"/>
    <col min="14221" max="14221" width="9.21875" style="13" customWidth="1"/>
    <col min="14222" max="14222" width="19.44140625" style="13" customWidth="1"/>
    <col min="14223" max="14223" width="42.77734375" style="13" customWidth="1"/>
    <col min="14224" max="14224" width="5.77734375" style="13" customWidth="1"/>
    <col min="14225" max="14225" width="31.44140625" style="13" customWidth="1"/>
    <col min="14226" max="14226" width="16.21875" style="13" customWidth="1"/>
    <col min="14227" max="14228" width="9.21875" style="13" customWidth="1"/>
    <col min="14229" max="14229" width="11.21875" style="13" customWidth="1"/>
    <col min="14230" max="14230" width="2.21875" style="13" customWidth="1"/>
    <col min="14231" max="14436" width="10.88671875" style="13" customWidth="1"/>
    <col min="14437" max="14437" width="12" style="13" customWidth="1"/>
    <col min="14438" max="14438" width="2.77734375" style="13" customWidth="1"/>
    <col min="14439" max="14440" width="6.44140625" style="13" customWidth="1"/>
    <col min="14441" max="14441" width="5.77734375" style="13" customWidth="1"/>
    <col min="14442" max="14442" width="6.44140625" style="13" customWidth="1"/>
    <col min="14443" max="14443" width="13.77734375" style="13" customWidth="1"/>
    <col min="14444" max="14445" width="9" style="13" customWidth="1"/>
    <col min="14446" max="14446" width="2.44140625" style="13" customWidth="1"/>
    <col min="14447" max="14447" width="8.77734375" style="13" customWidth="1"/>
    <col min="14448" max="14448" width="7.44140625" style="13" customWidth="1"/>
    <col min="14449" max="14451" width="3.77734375" style="13" customWidth="1"/>
    <col min="14452" max="14452" width="3.44140625" style="13" customWidth="1"/>
    <col min="14453" max="14453" width="2.77734375" style="13" customWidth="1"/>
    <col min="14454" max="14454" width="3" style="13" customWidth="1"/>
    <col min="14455" max="14457" width="13" style="13" hidden="1" customWidth="1"/>
    <col min="14458" max="14458" width="4.44140625" style="13" customWidth="1"/>
    <col min="14459" max="14459" width="13" style="13" hidden="1" customWidth="1"/>
    <col min="14460" max="14461" width="14.77734375" style="13" customWidth="1"/>
    <col min="14462" max="14462" width="15.21875" style="13" customWidth="1"/>
    <col min="14463" max="14463" width="6.44140625" style="13" customWidth="1"/>
    <col min="14464" max="14464" width="15.21875" style="13" customWidth="1"/>
    <col min="14465" max="14465" width="4.218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21875" style="13" customWidth="1"/>
    <col min="14476" max="14476" width="23.44140625" style="13" customWidth="1"/>
    <col min="14477" max="14477" width="9.21875" style="13" customWidth="1"/>
    <col min="14478" max="14478" width="19.44140625" style="13" customWidth="1"/>
    <col min="14479" max="14479" width="42.77734375" style="13" customWidth="1"/>
    <col min="14480" max="14480" width="5.77734375" style="13" customWidth="1"/>
    <col min="14481" max="14481" width="31.44140625" style="13" customWidth="1"/>
    <col min="14482" max="14482" width="16.21875" style="13" customWidth="1"/>
    <col min="14483" max="14484" width="9.21875" style="13" customWidth="1"/>
    <col min="14485" max="14485" width="11.21875" style="13" customWidth="1"/>
    <col min="14486" max="14486" width="2.21875" style="13" customWidth="1"/>
    <col min="14487" max="14692" width="10.88671875" style="13" customWidth="1"/>
    <col min="14693" max="14693" width="12" style="13" customWidth="1"/>
    <col min="14694" max="14694" width="2.77734375" style="13" customWidth="1"/>
    <col min="14695" max="14696" width="6.44140625" style="13" customWidth="1"/>
    <col min="14697" max="14697" width="5.77734375" style="13" customWidth="1"/>
    <col min="14698" max="14698" width="6.44140625" style="13" customWidth="1"/>
    <col min="14699" max="14699" width="13.77734375" style="13" customWidth="1"/>
    <col min="14700" max="14701" width="9" style="13" customWidth="1"/>
    <col min="14702" max="14702" width="2.44140625" style="13" customWidth="1"/>
    <col min="14703" max="14703" width="8.77734375" style="13" customWidth="1"/>
    <col min="14704" max="14704" width="7.44140625" style="13" customWidth="1"/>
    <col min="14705" max="14707" width="3.77734375" style="13" customWidth="1"/>
    <col min="14708" max="14708" width="3.44140625" style="13" customWidth="1"/>
    <col min="14709" max="14709" width="2.77734375" style="13" customWidth="1"/>
    <col min="14710" max="14710" width="3" style="13" customWidth="1"/>
    <col min="14711" max="14713" width="13" style="13" hidden="1" customWidth="1"/>
    <col min="14714" max="14714" width="4.44140625" style="13" customWidth="1"/>
    <col min="14715" max="14715" width="13" style="13" hidden="1" customWidth="1"/>
    <col min="14716" max="14717" width="14.77734375" style="13" customWidth="1"/>
    <col min="14718" max="14718" width="15.21875" style="13" customWidth="1"/>
    <col min="14719" max="14719" width="6.44140625" style="13" customWidth="1"/>
    <col min="14720" max="14720" width="15.21875" style="13" customWidth="1"/>
    <col min="14721" max="14721" width="4.218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21875" style="13" customWidth="1"/>
    <col min="14732" max="14732" width="23.44140625" style="13" customWidth="1"/>
    <col min="14733" max="14733" width="9.21875" style="13" customWidth="1"/>
    <col min="14734" max="14734" width="19.44140625" style="13" customWidth="1"/>
    <col min="14735" max="14735" width="42.77734375" style="13" customWidth="1"/>
    <col min="14736" max="14736" width="5.77734375" style="13" customWidth="1"/>
    <col min="14737" max="14737" width="31.44140625" style="13" customWidth="1"/>
    <col min="14738" max="14738" width="16.21875" style="13" customWidth="1"/>
    <col min="14739" max="14740" width="9.21875" style="13" customWidth="1"/>
    <col min="14741" max="14741" width="11.21875" style="13" customWidth="1"/>
    <col min="14742" max="14742" width="2.21875" style="13" customWidth="1"/>
    <col min="14743" max="14948" width="10.88671875" style="13" customWidth="1"/>
    <col min="14949" max="14949" width="12" style="13" customWidth="1"/>
    <col min="14950" max="14950" width="2.77734375" style="13" customWidth="1"/>
    <col min="14951" max="14952" width="6.44140625" style="13" customWidth="1"/>
    <col min="14953" max="14953" width="5.77734375" style="13" customWidth="1"/>
    <col min="14954" max="14954" width="6.44140625" style="13" customWidth="1"/>
    <col min="14955" max="14955" width="13.77734375" style="13" customWidth="1"/>
    <col min="14956" max="14957" width="9" style="13" customWidth="1"/>
    <col min="14958" max="14958" width="2.44140625" style="13" customWidth="1"/>
    <col min="14959" max="14959" width="8.77734375" style="13" customWidth="1"/>
    <col min="14960" max="14960" width="7.44140625" style="13" customWidth="1"/>
    <col min="14961" max="14963" width="3.77734375" style="13" customWidth="1"/>
    <col min="14964" max="14964" width="3.44140625" style="13" customWidth="1"/>
    <col min="14965" max="14965" width="2.77734375" style="13" customWidth="1"/>
    <col min="14966" max="14966" width="3" style="13" customWidth="1"/>
    <col min="14967" max="14969" width="13" style="13" hidden="1" customWidth="1"/>
    <col min="14970" max="14970" width="4.44140625" style="13" customWidth="1"/>
    <col min="14971" max="14971" width="13" style="13" hidden="1" customWidth="1"/>
    <col min="14972" max="14973" width="14.77734375" style="13" customWidth="1"/>
    <col min="14974" max="14974" width="15.21875" style="13" customWidth="1"/>
    <col min="14975" max="14975" width="6.44140625" style="13" customWidth="1"/>
    <col min="14976" max="14976" width="15.21875" style="13" customWidth="1"/>
    <col min="14977" max="14977" width="4.218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21875" style="13" customWidth="1"/>
    <col min="14988" max="14988" width="23.44140625" style="13" customWidth="1"/>
    <col min="14989" max="14989" width="9.21875" style="13" customWidth="1"/>
    <col min="14990" max="14990" width="19.44140625" style="13" customWidth="1"/>
    <col min="14991" max="14991" width="42.77734375" style="13" customWidth="1"/>
    <col min="14992" max="14992" width="5.77734375" style="13" customWidth="1"/>
    <col min="14993" max="14993" width="31.44140625" style="13" customWidth="1"/>
    <col min="14994" max="14994" width="16.21875" style="13" customWidth="1"/>
    <col min="14995" max="14996" width="9.21875" style="13" customWidth="1"/>
    <col min="14997" max="14997" width="11.21875" style="13" customWidth="1"/>
    <col min="14998" max="14998" width="2.21875" style="13" customWidth="1"/>
    <col min="14999" max="15204" width="10.88671875" style="13" customWidth="1"/>
    <col min="15205" max="15205" width="12" style="13" customWidth="1"/>
    <col min="15206" max="15206" width="2.77734375" style="13" customWidth="1"/>
    <col min="15207" max="15208" width="6.44140625" style="13" customWidth="1"/>
    <col min="15209" max="15209" width="5.77734375" style="13" customWidth="1"/>
    <col min="15210" max="15210" width="6.44140625" style="13" customWidth="1"/>
    <col min="15211" max="15211" width="13.77734375" style="13" customWidth="1"/>
    <col min="15212" max="15213" width="9" style="13" customWidth="1"/>
    <col min="15214" max="15214" width="2.44140625" style="13" customWidth="1"/>
    <col min="15215" max="15215" width="8.77734375" style="13" customWidth="1"/>
    <col min="15216" max="15216" width="7.44140625" style="13" customWidth="1"/>
    <col min="15217" max="15219" width="3.77734375" style="13" customWidth="1"/>
    <col min="15220" max="15220" width="3.44140625" style="13" customWidth="1"/>
    <col min="15221" max="15221" width="2.77734375" style="13" customWidth="1"/>
    <col min="15222" max="15222" width="3" style="13" customWidth="1"/>
    <col min="15223" max="15225" width="13" style="13" hidden="1" customWidth="1"/>
    <col min="15226" max="15226" width="4.44140625" style="13" customWidth="1"/>
    <col min="15227" max="15227" width="13" style="13" hidden="1" customWidth="1"/>
    <col min="15228" max="15229" width="14.77734375" style="13" customWidth="1"/>
    <col min="15230" max="15230" width="15.21875" style="13" customWidth="1"/>
    <col min="15231" max="15231" width="6.44140625" style="13" customWidth="1"/>
    <col min="15232" max="15232" width="15.21875" style="13" customWidth="1"/>
    <col min="15233" max="15233" width="4.218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21875" style="13" customWidth="1"/>
    <col min="15244" max="15244" width="23.44140625" style="13" customWidth="1"/>
    <col min="15245" max="15245" width="9.21875" style="13" customWidth="1"/>
    <col min="15246" max="15246" width="19.44140625" style="13" customWidth="1"/>
    <col min="15247" max="15247" width="42.77734375" style="13" customWidth="1"/>
    <col min="15248" max="15248" width="5.77734375" style="13" customWidth="1"/>
    <col min="15249" max="15249" width="31.44140625" style="13" customWidth="1"/>
    <col min="15250" max="15250" width="16.21875" style="13" customWidth="1"/>
    <col min="15251" max="15252" width="9.21875" style="13" customWidth="1"/>
    <col min="15253" max="15253" width="11.21875" style="13" customWidth="1"/>
    <col min="15254" max="15254" width="2.21875" style="13" customWidth="1"/>
    <col min="15255" max="15460" width="10.88671875" style="13" customWidth="1"/>
    <col min="15461" max="15461" width="12" style="13" customWidth="1"/>
    <col min="15462" max="15462" width="2.77734375" style="13" customWidth="1"/>
    <col min="15463" max="15464" width="6.44140625" style="13" customWidth="1"/>
    <col min="15465" max="15465" width="5.77734375" style="13" customWidth="1"/>
    <col min="15466" max="15466" width="6.44140625" style="13" customWidth="1"/>
    <col min="15467" max="15467" width="13.77734375" style="13" customWidth="1"/>
    <col min="15468" max="15469" width="9" style="13" customWidth="1"/>
    <col min="15470" max="15470" width="2.44140625" style="13" customWidth="1"/>
    <col min="15471" max="15471" width="8.77734375" style="13" customWidth="1"/>
    <col min="15472" max="15472" width="7.44140625" style="13" customWidth="1"/>
    <col min="15473" max="15475" width="3.77734375" style="13" customWidth="1"/>
    <col min="15476" max="15476" width="3.44140625" style="13" customWidth="1"/>
    <col min="15477" max="15477" width="2.77734375" style="13" customWidth="1"/>
    <col min="15478" max="15478" width="3" style="13" customWidth="1"/>
    <col min="15479" max="15481" width="13" style="13" hidden="1" customWidth="1"/>
    <col min="15482" max="15482" width="4.44140625" style="13" customWidth="1"/>
    <col min="15483" max="15483" width="13" style="13" hidden="1" customWidth="1"/>
    <col min="15484" max="15485" width="14.77734375" style="13" customWidth="1"/>
    <col min="15486" max="15486" width="15.21875" style="13" customWidth="1"/>
    <col min="15487" max="15487" width="6.44140625" style="13" customWidth="1"/>
    <col min="15488" max="15488" width="15.21875" style="13" customWidth="1"/>
    <col min="15489" max="15489" width="4.218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21875" style="13" customWidth="1"/>
    <col min="15500" max="15500" width="23.44140625" style="13" customWidth="1"/>
    <col min="15501" max="15501" width="9.21875" style="13" customWidth="1"/>
    <col min="15502" max="15502" width="19.44140625" style="13" customWidth="1"/>
    <col min="15503" max="15503" width="42.77734375" style="13" customWidth="1"/>
    <col min="15504" max="15504" width="5.77734375" style="13" customWidth="1"/>
    <col min="15505" max="15505" width="31.44140625" style="13" customWidth="1"/>
    <col min="15506" max="15506" width="16.21875" style="13" customWidth="1"/>
    <col min="15507" max="15508" width="9.21875" style="13" customWidth="1"/>
    <col min="15509" max="15509" width="11.21875" style="13" customWidth="1"/>
    <col min="15510" max="15510" width="2.21875" style="13" customWidth="1"/>
    <col min="15511" max="15716" width="10.88671875" style="13" customWidth="1"/>
    <col min="15717" max="15717" width="12" style="13" customWidth="1"/>
    <col min="15718" max="15718" width="2.77734375" style="13" customWidth="1"/>
    <col min="15719" max="15720" width="6.44140625" style="13" customWidth="1"/>
    <col min="15721" max="15721" width="5.77734375" style="13" customWidth="1"/>
    <col min="15722" max="15722" width="6.44140625" style="13" customWidth="1"/>
    <col min="15723" max="15723" width="13.77734375" style="13" customWidth="1"/>
    <col min="15724" max="15725" width="9" style="13" customWidth="1"/>
    <col min="15726" max="15726" width="2.44140625" style="13" customWidth="1"/>
    <col min="15727" max="15727" width="8.77734375" style="13" customWidth="1"/>
    <col min="15728" max="15728" width="7.44140625" style="13" customWidth="1"/>
    <col min="15729" max="15731" width="3.77734375" style="13" customWidth="1"/>
    <col min="15732" max="15732" width="3.44140625" style="13" customWidth="1"/>
    <col min="15733" max="15733" width="2.77734375" style="13" customWidth="1"/>
    <col min="15734" max="15734" width="3" style="13" customWidth="1"/>
    <col min="15735" max="15737" width="13" style="13" hidden="1" customWidth="1"/>
    <col min="15738" max="15738" width="4.44140625" style="13" customWidth="1"/>
    <col min="15739" max="15739" width="13" style="13" hidden="1" customWidth="1"/>
    <col min="15740" max="15741" width="14.77734375" style="13" customWidth="1"/>
    <col min="15742" max="15742" width="15.21875" style="13" customWidth="1"/>
    <col min="15743" max="15743" width="6.44140625" style="13" customWidth="1"/>
    <col min="15744" max="15744" width="15.21875" style="13" customWidth="1"/>
    <col min="15745" max="15745" width="4.218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21875" style="13" customWidth="1"/>
    <col min="15756" max="15756" width="23.44140625" style="13" customWidth="1"/>
    <col min="15757" max="15757" width="9.21875" style="13" customWidth="1"/>
    <col min="15758" max="15758" width="19.44140625" style="13" customWidth="1"/>
    <col min="15759" max="15759" width="42.77734375" style="13" customWidth="1"/>
    <col min="15760" max="15760" width="5.77734375" style="13" customWidth="1"/>
    <col min="15761" max="15761" width="31.44140625" style="13" customWidth="1"/>
    <col min="15762" max="15762" width="16.21875" style="13" customWidth="1"/>
    <col min="15763" max="15764" width="9.21875" style="13" customWidth="1"/>
    <col min="15765" max="15765" width="11.21875" style="13" customWidth="1"/>
    <col min="15766" max="15766" width="2.21875" style="13" customWidth="1"/>
    <col min="15767" max="15972" width="10.88671875" style="13" customWidth="1"/>
    <col min="15973" max="15973" width="12" style="13" customWidth="1"/>
    <col min="15974" max="15974" width="2.77734375" style="13" customWidth="1"/>
    <col min="15975" max="15976" width="6.44140625" style="13" customWidth="1"/>
    <col min="15977" max="15977" width="5.77734375" style="13" customWidth="1"/>
    <col min="15978" max="15978" width="6.44140625" style="13" customWidth="1"/>
    <col min="15979" max="15979" width="13.77734375" style="13" customWidth="1"/>
    <col min="15980" max="15981" width="9" style="13" customWidth="1"/>
    <col min="15982" max="15982" width="2.44140625" style="13" customWidth="1"/>
    <col min="15983" max="15983" width="8.77734375" style="13" customWidth="1"/>
    <col min="15984" max="15984" width="7.44140625" style="13" customWidth="1"/>
    <col min="15985" max="15987" width="3.77734375" style="13" customWidth="1"/>
    <col min="15988" max="15988" width="3.44140625" style="13" customWidth="1"/>
    <col min="15989" max="15989" width="2.77734375" style="13" customWidth="1"/>
    <col min="15990" max="15990" width="3" style="13" customWidth="1"/>
    <col min="15991" max="15993" width="13" style="13" hidden="1" customWidth="1"/>
    <col min="15994" max="15994" width="4.44140625" style="13" customWidth="1"/>
    <col min="15995" max="15995" width="13" style="13" hidden="1" customWidth="1"/>
    <col min="15996" max="15997" width="14.77734375" style="13" customWidth="1"/>
    <col min="15998" max="15998" width="15.21875" style="13" customWidth="1"/>
    <col min="15999" max="15999" width="6.44140625" style="13" customWidth="1"/>
    <col min="16000" max="16000" width="15.21875" style="13" customWidth="1"/>
    <col min="16001" max="16001" width="4.218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21875" style="13" customWidth="1"/>
    <col min="16012" max="16012" width="23.44140625" style="13" customWidth="1"/>
    <col min="16013" max="16013" width="9.21875" style="13" customWidth="1"/>
    <col min="16014" max="16014" width="19.44140625" style="13" customWidth="1"/>
    <col min="16015" max="16015" width="42.77734375" style="13" customWidth="1"/>
    <col min="16016" max="16016" width="5.77734375" style="13" customWidth="1"/>
    <col min="16017" max="16017" width="31.44140625" style="13" customWidth="1"/>
    <col min="16018" max="16018" width="16.21875" style="13" customWidth="1"/>
    <col min="16019" max="16020" width="9.21875" style="13" customWidth="1"/>
    <col min="16021" max="16021" width="11.21875" style="13" customWidth="1"/>
    <col min="16022" max="16022" width="2.21875" style="13" customWidth="1"/>
    <col min="16023" max="16228" width="10.88671875" style="13" customWidth="1"/>
    <col min="16229" max="16229" width="12" style="13" customWidth="1"/>
    <col min="16230" max="16230" width="2.77734375" style="13" customWidth="1"/>
    <col min="16231" max="16232" width="6.44140625" style="13" customWidth="1"/>
    <col min="16233" max="16233" width="5.77734375" style="13" customWidth="1"/>
    <col min="16234" max="16234" width="6.44140625" style="13" customWidth="1"/>
    <col min="16235" max="16235" width="13.77734375" style="13" customWidth="1"/>
    <col min="16236" max="16237" width="9" style="13" customWidth="1"/>
    <col min="16238" max="16238" width="2.44140625" style="13" customWidth="1"/>
    <col min="16239" max="16239" width="8.77734375" style="13" customWidth="1"/>
    <col min="16240" max="16240" width="7.44140625" style="13" customWidth="1"/>
    <col min="16241" max="16243" width="3.77734375" style="13" customWidth="1"/>
    <col min="16244" max="16244" width="3.44140625" style="13" customWidth="1"/>
    <col min="16245" max="16245" width="2.77734375" style="13" customWidth="1"/>
    <col min="16246" max="16246" width="3" style="13" customWidth="1"/>
    <col min="16247" max="16249" width="13" style="13" hidden="1" customWidth="1"/>
    <col min="16250" max="16250" width="4.44140625" style="13" customWidth="1"/>
    <col min="16251" max="16251" width="13" style="13" hidden="1" customWidth="1"/>
    <col min="16252" max="16253" width="14.77734375" style="13" customWidth="1"/>
    <col min="16254" max="16254" width="15.21875" style="13" customWidth="1"/>
    <col min="16255" max="16255" width="6.44140625" style="13" customWidth="1"/>
    <col min="16256" max="16256" width="15.21875" style="13" customWidth="1"/>
    <col min="16257" max="16257" width="4.218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21875" style="13" customWidth="1"/>
    <col min="16268" max="16268" width="23.44140625" style="13" customWidth="1"/>
    <col min="16269" max="16269" width="9.21875" style="13" customWidth="1"/>
    <col min="16270" max="16270" width="19.44140625" style="13" customWidth="1"/>
    <col min="16271" max="16271" width="42.77734375" style="13" customWidth="1"/>
    <col min="16272" max="16272" width="5.77734375" style="13" customWidth="1"/>
    <col min="16273" max="16273" width="31.44140625" style="13" customWidth="1"/>
    <col min="16274" max="16274" width="16.21875" style="13" customWidth="1"/>
    <col min="16275" max="16276" width="9.21875" style="13" customWidth="1"/>
    <col min="16277" max="16277" width="11.21875" style="13" customWidth="1"/>
    <col min="16278" max="16278" width="2.21875" style="13" customWidth="1"/>
    <col min="16279" max="16383" width="10.88671875" style="13" customWidth="1"/>
    <col min="16384" max="16384" width="11.44140625" style="13" customWidth="1"/>
  </cols>
  <sheetData>
    <row r="1" spans="1:100 1680:1680" ht="10.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BLP1" s="14" t="s">
        <v>2</v>
      </c>
    </row>
    <row r="2" spans="1:100 1680:1680" ht="9.7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BLP2" s="17"/>
    </row>
    <row r="3" spans="1:100 1680:1680" ht="10.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BLP3" s="17"/>
    </row>
    <row r="4" spans="1:100 1680:1680" ht="9.7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BLP4" s="17"/>
    </row>
    <row r="5" spans="1:100 1680:1680" ht="96" customHeight="1">
      <c r="A5" s="7"/>
      <c r="B5" s="45" t="s">
        <v>52</v>
      </c>
      <c r="C5" s="46" t="s">
        <v>53</v>
      </c>
      <c r="D5" s="45" t="s">
        <v>85</v>
      </c>
      <c r="E5" s="640" t="s">
        <v>1333</v>
      </c>
      <c r="F5" s="641"/>
      <c r="G5" s="642"/>
      <c r="H5" s="48" t="s">
        <v>87</v>
      </c>
      <c r="I5" s="640" t="s">
        <v>1334</v>
      </c>
      <c r="J5" s="641"/>
      <c r="K5" s="641"/>
      <c r="L5" s="641"/>
      <c r="M5" s="641"/>
      <c r="N5" s="642"/>
      <c r="O5" s="643" t="s">
        <v>8</v>
      </c>
      <c r="P5" s="606"/>
      <c r="Q5" s="644">
        <v>46273</v>
      </c>
      <c r="R5" s="642"/>
      <c r="S5" s="49"/>
      <c r="T5" s="49"/>
      <c r="U5" s="660"/>
      <c r="V5" s="658"/>
      <c r="W5" s="668"/>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row>
    <row r="6" spans="1:100 1680:1680"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row>
    <row r="7" spans="1:100 1680:1680" s="7" customFormat="1" ht="10.5" customHeight="1">
      <c r="A7" s="10"/>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SUM(CS9:CS98)</f>
        <v>0.79999999999999993</v>
      </c>
      <c r="CT7" s="63"/>
      <c r="CU7" s="63"/>
      <c r="CV7" s="63"/>
    </row>
    <row r="8" spans="1:100 1680:1680" s="81" customFormat="1" ht="69.75"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68" t="s">
        <v>122</v>
      </c>
      <c r="AD8" s="68" t="s">
        <v>123</v>
      </c>
      <c r="AE8" s="68" t="s">
        <v>124</v>
      </c>
      <c r="AF8" s="68" t="s">
        <v>125</v>
      </c>
      <c r="AG8" s="68" t="s">
        <v>126</v>
      </c>
      <c r="AH8" s="68" t="s">
        <v>127</v>
      </c>
      <c r="AI8" s="68" t="s">
        <v>128</v>
      </c>
      <c r="AJ8" s="68" t="s">
        <v>129</v>
      </c>
      <c r="AK8" s="68" t="s">
        <v>130</v>
      </c>
      <c r="AL8" s="68" t="s">
        <v>131</v>
      </c>
      <c r="AM8" s="70" t="s">
        <v>132</v>
      </c>
      <c r="AN8" s="70" t="s">
        <v>133</v>
      </c>
      <c r="AO8" s="70" t="s">
        <v>134</v>
      </c>
      <c r="AP8" s="70" t="s">
        <v>135</v>
      </c>
      <c r="AQ8" s="68" t="s">
        <v>136</v>
      </c>
      <c r="AR8" s="68" t="s">
        <v>137</v>
      </c>
      <c r="AS8" s="68" t="s">
        <v>138</v>
      </c>
      <c r="AT8" s="68" t="s">
        <v>139</v>
      </c>
      <c r="AU8" s="71" t="s">
        <v>140</v>
      </c>
      <c r="AV8" s="71" t="s">
        <v>141</v>
      </c>
      <c r="AW8" s="71" t="s">
        <v>142</v>
      </c>
      <c r="AX8" s="71" t="s">
        <v>143</v>
      </c>
      <c r="AY8" s="72" t="s">
        <v>144</v>
      </c>
      <c r="AZ8" s="72" t="s">
        <v>145</v>
      </c>
      <c r="BA8" s="72" t="s">
        <v>146</v>
      </c>
      <c r="BB8" s="72" t="s">
        <v>147</v>
      </c>
      <c r="BC8" s="73" t="s">
        <v>148</v>
      </c>
      <c r="BD8" s="73" t="s">
        <v>149</v>
      </c>
      <c r="BE8" s="73" t="s">
        <v>150</v>
      </c>
      <c r="BF8" s="73" t="s">
        <v>151</v>
      </c>
      <c r="BG8" s="74" t="s">
        <v>152</v>
      </c>
      <c r="BH8" s="74" t="s">
        <v>153</v>
      </c>
      <c r="BI8" s="74" t="s">
        <v>154</v>
      </c>
      <c r="BJ8" s="74" t="s">
        <v>155</v>
      </c>
      <c r="BK8" s="75" t="s">
        <v>156</v>
      </c>
      <c r="BL8" s="75" t="s">
        <v>157</v>
      </c>
      <c r="BM8" s="75" t="s">
        <v>158</v>
      </c>
      <c r="BN8" s="75" t="s">
        <v>159</v>
      </c>
      <c r="BO8" s="71" t="s">
        <v>160</v>
      </c>
      <c r="BP8" s="71" t="s">
        <v>161</v>
      </c>
      <c r="BQ8" s="71" t="s">
        <v>162</v>
      </c>
      <c r="BR8" s="71" t="s">
        <v>163</v>
      </c>
      <c r="BS8" s="72" t="s">
        <v>160</v>
      </c>
      <c r="BT8" s="72" t="s">
        <v>164</v>
      </c>
      <c r="BU8" s="72" t="s">
        <v>165</v>
      </c>
      <c r="BV8" s="72" t="s">
        <v>166</v>
      </c>
      <c r="BW8" s="73" t="s">
        <v>167</v>
      </c>
      <c r="BX8" s="73" t="s">
        <v>168</v>
      </c>
      <c r="BY8" s="73" t="s">
        <v>169</v>
      </c>
      <c r="BZ8" s="73" t="s">
        <v>170</v>
      </c>
      <c r="CA8" s="74" t="s">
        <v>171</v>
      </c>
      <c r="CB8" s="74" t="s">
        <v>172</v>
      </c>
      <c r="CC8" s="74" t="s">
        <v>173</v>
      </c>
      <c r="CD8" s="74" t="s">
        <v>174</v>
      </c>
      <c r="CE8" s="75" t="s">
        <v>175</v>
      </c>
      <c r="CF8" s="75" t="s">
        <v>176</v>
      </c>
      <c r="CG8" s="75" t="s">
        <v>177</v>
      </c>
      <c r="CH8" s="75" t="s">
        <v>178</v>
      </c>
      <c r="CI8" s="75"/>
      <c r="CJ8" s="75"/>
      <c r="CK8" s="75"/>
      <c r="CL8" s="68" t="s">
        <v>179</v>
      </c>
      <c r="CM8" s="68" t="s">
        <v>180</v>
      </c>
      <c r="CN8" s="68" t="s">
        <v>181</v>
      </c>
      <c r="CO8" s="68" t="s">
        <v>182</v>
      </c>
      <c r="CP8" s="68" t="s">
        <v>183</v>
      </c>
      <c r="CQ8" s="68" t="s">
        <v>184</v>
      </c>
      <c r="CR8" s="76" t="s">
        <v>185</v>
      </c>
      <c r="CS8" s="76" t="s">
        <v>186</v>
      </c>
      <c r="CT8" s="76"/>
      <c r="CU8" s="68" t="s">
        <v>187</v>
      </c>
      <c r="CV8" s="68" t="s">
        <v>188</v>
      </c>
    </row>
    <row r="9" spans="1:100 1680:1680" ht="90" customHeight="1">
      <c r="A9" s="82">
        <v>1</v>
      </c>
      <c r="B9" s="484" t="s">
        <v>1335</v>
      </c>
      <c r="C9" s="4" t="s">
        <v>1336</v>
      </c>
      <c r="D9" s="83" t="s">
        <v>280</v>
      </c>
      <c r="E9" s="85" t="s">
        <v>281</v>
      </c>
      <c r="F9" s="47" t="s">
        <v>318</v>
      </c>
      <c r="G9" s="84" t="s">
        <v>329</v>
      </c>
      <c r="H9" s="84" t="s">
        <v>437</v>
      </c>
      <c r="I9" s="86" t="s">
        <v>315</v>
      </c>
      <c r="J9" s="86" t="s">
        <v>286</v>
      </c>
      <c r="K9" s="86" t="s">
        <v>286</v>
      </c>
      <c r="L9" s="86" t="s">
        <v>286</v>
      </c>
      <c r="M9" s="86" t="s">
        <v>286</v>
      </c>
      <c r="N9" s="86" t="s">
        <v>69</v>
      </c>
      <c r="O9" s="86" t="s">
        <v>286</v>
      </c>
      <c r="P9" s="86" t="s">
        <v>69</v>
      </c>
      <c r="Q9" s="86" t="s">
        <v>286</v>
      </c>
      <c r="R9" s="86" t="s">
        <v>286</v>
      </c>
      <c r="S9" s="86" t="s">
        <v>69</v>
      </c>
      <c r="T9" s="86" t="s">
        <v>286</v>
      </c>
      <c r="U9" s="86" t="s">
        <v>69</v>
      </c>
      <c r="V9" s="86" t="s">
        <v>286</v>
      </c>
      <c r="W9" s="86" t="s">
        <v>286</v>
      </c>
      <c r="X9" s="86" t="s">
        <v>286</v>
      </c>
      <c r="Y9" s="86" t="s">
        <v>286</v>
      </c>
      <c r="Z9" s="86" t="s">
        <v>286</v>
      </c>
      <c r="AA9" s="86" t="s">
        <v>286</v>
      </c>
      <c r="AB9" s="86" t="s">
        <v>286</v>
      </c>
      <c r="AC9" s="88" t="str">
        <f t="shared" ref="AC9:AC16" si="0">I9</f>
        <v>2 - Baja</v>
      </c>
      <c r="AD9" s="89">
        <f t="shared" ref="AD9:AD16" si="1">IF(AC9="1 - Muy Baja",0.2,IF(AC9="2 - Baja",0.4,IF(AC9="3 - Media",0.6,IF(AC9="4 - Alta",0.8,""))))</f>
        <v>0.4</v>
      </c>
      <c r="AE9" s="88" t="str">
        <f>IF(AF9&lt;=0.2,"1 - Muy Baja",
   IF(A1&lt;=0.4,"2 - Baja",
      IF(A1&lt;=0.6,"3 - Media",
         IF(A1&lt;=0.8,"4 - Alta","Fuera de rango")
      )
   )
)</f>
        <v>2 - Baja</v>
      </c>
      <c r="AF9" s="89">
        <f t="shared" ref="AF9:AF16" si="2">COUNTIF(J9:AB9,"SI")/COUNTA(J9:AB9)</f>
        <v>0.21052631578947367</v>
      </c>
      <c r="AG9" s="260" t="str">
        <f t="shared" ref="AG9:AG16" si="3">_xlfn.LET(_xlpm.P,IF(AD9&lt;=20%,1,IF(AD9&lt;=40%,2,IF(AD9&lt;=60%,3,IF(AD9&lt;=80%,4,5)))),_xlpm.I,IF(AF9&lt;=20%,1,IF(AF9&lt;=40%,2,IF(AF9&lt;=60%,3,IF(AF9&lt;=80%,4,5)))),_xlpm.S,_xlpm.P*_xlpm.I,CHOOSE(1+(_xlpm.S&gt;4)+(_xlpm.S&gt;9)+(_xlpm.S&gt;16), "BAJO", "MODERADO", "ALTO", "EXTREMO"))</f>
        <v>BAJO</v>
      </c>
      <c r="AH9" s="89">
        <f t="shared" ref="AH9:AH16" si="4">AD9*AF9</f>
        <v>8.4210526315789472E-2</v>
      </c>
      <c r="AI9" s="4" t="s">
        <v>1337</v>
      </c>
      <c r="AJ9" s="485" t="s">
        <v>1338</v>
      </c>
      <c r="AK9" s="84" t="s">
        <v>1339</v>
      </c>
      <c r="AL9" s="84" t="s">
        <v>1340</v>
      </c>
      <c r="AM9" s="47" t="s">
        <v>291</v>
      </c>
      <c r="AN9" s="91" t="s">
        <v>295</v>
      </c>
      <c r="AO9" s="91" t="s">
        <v>293</v>
      </c>
      <c r="AP9" s="47" t="s">
        <v>294</v>
      </c>
      <c r="AQ9" s="47" t="s">
        <v>291</v>
      </c>
      <c r="AR9" s="91" t="s">
        <v>295</v>
      </c>
      <c r="AS9" s="91" t="s">
        <v>293</v>
      </c>
      <c r="AT9" s="47" t="s">
        <v>294</v>
      </c>
      <c r="AU9" s="47" t="s">
        <v>296</v>
      </c>
      <c r="AV9" s="91" t="s">
        <v>292</v>
      </c>
      <c r="AW9" s="91" t="s">
        <v>293</v>
      </c>
      <c r="AX9" s="47" t="s">
        <v>294</v>
      </c>
      <c r="AY9" s="47" t="s">
        <v>291</v>
      </c>
      <c r="AZ9" s="91" t="s">
        <v>295</v>
      </c>
      <c r="BA9" s="91" t="s">
        <v>293</v>
      </c>
      <c r="BB9" s="47" t="s">
        <v>294</v>
      </c>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
        <v>298</v>
      </c>
      <c r="CM9" s="93">
        <f t="shared" ref="CM9:CM16" si="5">AD9*(1-(IF(AN9="Automático",0.25,0.15)+IF(AO9="Preventivo",0.25,IF(AO9="Detectivo",0.15,0.1))))</f>
        <v>0.2</v>
      </c>
      <c r="CN9" s="92" t="s">
        <v>384</v>
      </c>
      <c r="CO9" s="93">
        <f t="shared" ref="CO9:CO16" si="6">AF9*(1-(IF(AN9="Automático",0.25,0.15)+IF(AO9="Preventivo",0.25,IF(AO9="Detectivo",0.15,0.1))))</f>
        <v>0.10526315789473684</v>
      </c>
      <c r="CP9" s="94" t="str">
        <f>IF(CQ9&lt;=20%,"BAJO",
   IF(CQ9&lt;=40%,"MODERADO",
      IF(CQ9&lt;=60%,"ALTO",
         "EXTREMO"
      )
   )
)</f>
        <v>BAJO</v>
      </c>
      <c r="CQ9" s="89">
        <f t="shared" ref="CQ9:CQ16" si="7">CM9*CO9</f>
        <v>2.1052631578947368E-2</v>
      </c>
      <c r="CR9" s="95" t="s">
        <v>300</v>
      </c>
      <c r="CS9" s="94">
        <f t="shared" ref="CS9:CS16" si="8">IF(CP9="BAJO",0.1,IF(CP9="MODERADO",3,5))</f>
        <v>0.1</v>
      </c>
      <c r="CT9" s="47"/>
      <c r="CU9" s="47" t="s">
        <v>1341</v>
      </c>
      <c r="CV9" s="4" t="s">
        <v>1342</v>
      </c>
    </row>
    <row r="10" spans="1:100 1680:1680" ht="90" customHeight="1">
      <c r="A10" s="82">
        <v>2</v>
      </c>
      <c r="B10" s="484" t="s">
        <v>1335</v>
      </c>
      <c r="C10" s="4" t="s">
        <v>1336</v>
      </c>
      <c r="D10" s="83" t="s">
        <v>304</v>
      </c>
      <c r="E10" s="85" t="s">
        <v>281</v>
      </c>
      <c r="F10" s="47" t="s">
        <v>305</v>
      </c>
      <c r="G10" s="84" t="s">
        <v>880</v>
      </c>
      <c r="H10" s="84" t="s">
        <v>330</v>
      </c>
      <c r="I10" s="86" t="s">
        <v>315</v>
      </c>
      <c r="J10" s="86" t="s">
        <v>286</v>
      </c>
      <c r="K10" s="86" t="s">
        <v>286</v>
      </c>
      <c r="L10" s="86" t="s">
        <v>286</v>
      </c>
      <c r="M10" s="86" t="s">
        <v>286</v>
      </c>
      <c r="N10" s="86" t="s">
        <v>69</v>
      </c>
      <c r="O10" s="86" t="s">
        <v>286</v>
      </c>
      <c r="P10" s="86" t="s">
        <v>69</v>
      </c>
      <c r="Q10" s="86" t="s">
        <v>286</v>
      </c>
      <c r="R10" s="86" t="s">
        <v>286</v>
      </c>
      <c r="S10" s="86" t="s">
        <v>69</v>
      </c>
      <c r="T10" s="86" t="s">
        <v>286</v>
      </c>
      <c r="U10" s="86" t="s">
        <v>69</v>
      </c>
      <c r="V10" s="86" t="s">
        <v>286</v>
      </c>
      <c r="W10" s="86" t="s">
        <v>286</v>
      </c>
      <c r="X10" s="86" t="s">
        <v>286</v>
      </c>
      <c r="Y10" s="86" t="s">
        <v>286</v>
      </c>
      <c r="Z10" s="86" t="s">
        <v>286</v>
      </c>
      <c r="AA10" s="86" t="s">
        <v>286</v>
      </c>
      <c r="AB10" s="86" t="s">
        <v>286</v>
      </c>
      <c r="AC10" s="88" t="str">
        <f t="shared" si="0"/>
        <v>2 - Baja</v>
      </c>
      <c r="AD10" s="89">
        <f t="shared" si="1"/>
        <v>0.4</v>
      </c>
      <c r="AE10" s="88" t="str">
        <f>IF(AF10&lt;=0.2,"1 - Muy Baja",
   IF(A2&lt;=0.4,"2 - Baja",
      IF(A2&lt;=0.6,"3 - Media",
         IF(A2&lt;=0.8,"4 - Alta","Fuera de rango")
      )
   )
)</f>
        <v>2 - Baja</v>
      </c>
      <c r="AF10" s="89">
        <f t="shared" si="2"/>
        <v>0.21052631578947367</v>
      </c>
      <c r="AG10" s="260" t="str">
        <f t="shared" si="3"/>
        <v>BAJO</v>
      </c>
      <c r="AH10" s="89">
        <f t="shared" si="4"/>
        <v>8.4210526315789472E-2</v>
      </c>
      <c r="AI10" s="4" t="s">
        <v>1343</v>
      </c>
      <c r="AJ10" s="485" t="s">
        <v>1338</v>
      </c>
      <c r="AK10" s="84" t="s">
        <v>1339</v>
      </c>
      <c r="AL10" s="84" t="s">
        <v>1340</v>
      </c>
      <c r="AM10" s="47" t="s">
        <v>291</v>
      </c>
      <c r="AN10" s="91" t="s">
        <v>295</v>
      </c>
      <c r="AO10" s="91" t="s">
        <v>293</v>
      </c>
      <c r="AP10" s="47" t="s">
        <v>294</v>
      </c>
      <c r="AQ10" s="47" t="s">
        <v>291</v>
      </c>
      <c r="AR10" s="91" t="s">
        <v>295</v>
      </c>
      <c r="AS10" s="91" t="s">
        <v>293</v>
      </c>
      <c r="AT10" s="47" t="s">
        <v>294</v>
      </c>
      <c r="AU10" s="47" t="s">
        <v>296</v>
      </c>
      <c r="AV10" s="91" t="s">
        <v>292</v>
      </c>
      <c r="AW10" s="91" t="s">
        <v>293</v>
      </c>
      <c r="AX10" s="47" t="s">
        <v>294</v>
      </c>
      <c r="AY10" s="47" t="s">
        <v>291</v>
      </c>
      <c r="AZ10" s="91" t="s">
        <v>295</v>
      </c>
      <c r="BA10" s="91" t="s">
        <v>293</v>
      </c>
      <c r="BB10" s="47" t="s">
        <v>294</v>
      </c>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
        <v>298</v>
      </c>
      <c r="CM10" s="93">
        <f t="shared" si="5"/>
        <v>0.2</v>
      </c>
      <c r="CN10" s="92" t="s">
        <v>384</v>
      </c>
      <c r="CO10" s="93">
        <f t="shared" si="6"/>
        <v>0.10526315789473684</v>
      </c>
      <c r="CP10" s="94" t="str">
        <f>IF(CQ10&lt;=20%,"BAJO",
   IF(CQ10&lt;=40%,"MODERADO",
      IF(CQ10&lt;=60%,"ALTO",
         "EXTREMO"
      )
   )
)</f>
        <v>BAJO</v>
      </c>
      <c r="CQ10" s="89">
        <f t="shared" si="7"/>
        <v>2.1052631578947368E-2</v>
      </c>
      <c r="CR10" s="95" t="s">
        <v>722</v>
      </c>
      <c r="CS10" s="94">
        <f t="shared" si="8"/>
        <v>0.1</v>
      </c>
      <c r="CT10" s="47"/>
      <c r="CU10" s="47" t="s">
        <v>1341</v>
      </c>
      <c r="CV10" s="4" t="s">
        <v>1342</v>
      </c>
    </row>
    <row r="11" spans="1:100 1680:1680" ht="90" customHeight="1">
      <c r="A11" s="82">
        <v>3</v>
      </c>
      <c r="B11" s="484" t="s">
        <v>1344</v>
      </c>
      <c r="C11" s="4" t="s">
        <v>1345</v>
      </c>
      <c r="D11" s="83" t="s">
        <v>280</v>
      </c>
      <c r="E11" s="85" t="s">
        <v>281</v>
      </c>
      <c r="F11" s="47" t="s">
        <v>305</v>
      </c>
      <c r="G11" s="84" t="s">
        <v>394</v>
      </c>
      <c r="H11" s="84" t="s">
        <v>438</v>
      </c>
      <c r="I11" s="86" t="s">
        <v>315</v>
      </c>
      <c r="J11" s="86" t="s">
        <v>69</v>
      </c>
      <c r="K11" s="86" t="s">
        <v>69</v>
      </c>
      <c r="L11" s="86" t="s">
        <v>286</v>
      </c>
      <c r="M11" s="86" t="s">
        <v>286</v>
      </c>
      <c r="N11" s="86" t="s">
        <v>69</v>
      </c>
      <c r="O11" s="86" t="s">
        <v>286</v>
      </c>
      <c r="P11" s="86" t="s">
        <v>69</v>
      </c>
      <c r="Q11" s="86" t="s">
        <v>286</v>
      </c>
      <c r="R11" s="86" t="s">
        <v>286</v>
      </c>
      <c r="S11" s="86" t="s">
        <v>69</v>
      </c>
      <c r="T11" s="86" t="s">
        <v>286</v>
      </c>
      <c r="U11" s="86" t="s">
        <v>69</v>
      </c>
      <c r="V11" s="86" t="s">
        <v>286</v>
      </c>
      <c r="W11" s="86" t="s">
        <v>286</v>
      </c>
      <c r="X11" s="86" t="s">
        <v>286</v>
      </c>
      <c r="Y11" s="86" t="s">
        <v>286</v>
      </c>
      <c r="Z11" s="86" t="s">
        <v>286</v>
      </c>
      <c r="AA11" s="86" t="s">
        <v>286</v>
      </c>
      <c r="AB11" s="86" t="s">
        <v>286</v>
      </c>
      <c r="AC11" s="88" t="str">
        <f t="shared" si="0"/>
        <v>2 - Baja</v>
      </c>
      <c r="AD11" s="89">
        <f t="shared" si="1"/>
        <v>0.4</v>
      </c>
      <c r="AE11" s="88" t="str">
        <f t="shared" ref="AE11:AE16" si="9">IF(AF11&lt;=0.2,"1 - Muy Baja",
IF(A3&lt;=0.4,"2 - Baja",
IF(A3&lt;=0.6,"3 - Media",
IF(A3&lt;=0.8,"4 - Alta","Fuera de rango")
)
)
)</f>
        <v>2 - Baja</v>
      </c>
      <c r="AF11" s="89">
        <f t="shared" si="2"/>
        <v>0.31578947368421051</v>
      </c>
      <c r="AG11" s="260" t="str">
        <f t="shared" si="3"/>
        <v>BAJO</v>
      </c>
      <c r="AH11" s="89">
        <f t="shared" si="4"/>
        <v>0.12631578947368421</v>
      </c>
      <c r="AI11" s="95" t="s">
        <v>1346</v>
      </c>
      <c r="AJ11" s="485" t="s">
        <v>1347</v>
      </c>
      <c r="AK11" s="84" t="s">
        <v>1348</v>
      </c>
      <c r="AL11" s="84" t="s">
        <v>1349</v>
      </c>
      <c r="AM11" s="389" t="s">
        <v>296</v>
      </c>
      <c r="AN11" s="244" t="s">
        <v>295</v>
      </c>
      <c r="AO11" s="244" t="s">
        <v>293</v>
      </c>
      <c r="AP11" s="389" t="s">
        <v>294</v>
      </c>
      <c r="AQ11" s="47" t="s">
        <v>291</v>
      </c>
      <c r="AR11" s="91" t="s">
        <v>292</v>
      </c>
      <c r="AS11" s="91" t="s">
        <v>293</v>
      </c>
      <c r="AT11" s="47" t="s">
        <v>294</v>
      </c>
      <c r="AU11" s="47"/>
      <c r="AV11" s="91"/>
      <c r="AW11" s="91"/>
      <c r="AX11" s="47"/>
      <c r="AY11" s="47"/>
      <c r="AZ11" s="91"/>
      <c r="BA11" s="91"/>
      <c r="BB11" s="47"/>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
        <v>298</v>
      </c>
      <c r="CM11" s="93">
        <f t="shared" si="5"/>
        <v>0.2</v>
      </c>
      <c r="CN11" s="92" t="s">
        <v>384</v>
      </c>
      <c r="CO11" s="93">
        <f t="shared" si="6"/>
        <v>0.15789473684210525</v>
      </c>
      <c r="CP11" s="94" t="str">
        <f t="shared" ref="CP11:CP16" si="10">IF(CQ11&lt;=20%,"BAJO",
IF(CQ11&lt;=40%,"MODERADO",
IF(CQ11&lt;=60%,"ALTO",
"EXTREMO"
)
)
)</f>
        <v>BAJO</v>
      </c>
      <c r="CQ11" s="89">
        <f t="shared" si="7"/>
        <v>3.1578947368421054E-2</v>
      </c>
      <c r="CR11" s="95" t="s">
        <v>300</v>
      </c>
      <c r="CS11" s="94">
        <f t="shared" si="8"/>
        <v>0.1</v>
      </c>
      <c r="CT11" s="47"/>
      <c r="CU11" s="47" t="s">
        <v>1341</v>
      </c>
      <c r="CV11" s="4" t="s">
        <v>1342</v>
      </c>
    </row>
    <row r="12" spans="1:100 1680:1680" ht="90" customHeight="1">
      <c r="A12" s="82">
        <v>4</v>
      </c>
      <c r="B12" s="484" t="s">
        <v>1344</v>
      </c>
      <c r="C12" s="4" t="s">
        <v>1350</v>
      </c>
      <c r="D12" s="83" t="s">
        <v>304</v>
      </c>
      <c r="E12" s="85" t="s">
        <v>328</v>
      </c>
      <c r="F12" s="47" t="s">
        <v>305</v>
      </c>
      <c r="G12" s="84" t="s">
        <v>394</v>
      </c>
      <c r="H12" s="84" t="s">
        <v>438</v>
      </c>
      <c r="I12" s="86" t="s">
        <v>315</v>
      </c>
      <c r="J12" s="86" t="s">
        <v>69</v>
      </c>
      <c r="K12" s="86" t="s">
        <v>69</v>
      </c>
      <c r="L12" s="86" t="s">
        <v>286</v>
      </c>
      <c r="M12" s="86" t="s">
        <v>286</v>
      </c>
      <c r="N12" s="86" t="s">
        <v>69</v>
      </c>
      <c r="O12" s="86" t="s">
        <v>286</v>
      </c>
      <c r="P12" s="86" t="s">
        <v>69</v>
      </c>
      <c r="Q12" s="86" t="s">
        <v>286</v>
      </c>
      <c r="R12" s="86" t="s">
        <v>286</v>
      </c>
      <c r="S12" s="86" t="s">
        <v>69</v>
      </c>
      <c r="T12" s="86" t="s">
        <v>286</v>
      </c>
      <c r="U12" s="86" t="s">
        <v>69</v>
      </c>
      <c r="V12" s="86" t="s">
        <v>286</v>
      </c>
      <c r="W12" s="86" t="s">
        <v>286</v>
      </c>
      <c r="X12" s="86" t="s">
        <v>286</v>
      </c>
      <c r="Y12" s="86" t="s">
        <v>286</v>
      </c>
      <c r="Z12" s="86" t="s">
        <v>286</v>
      </c>
      <c r="AA12" s="86" t="s">
        <v>286</v>
      </c>
      <c r="AB12" s="86" t="s">
        <v>286</v>
      </c>
      <c r="AC12" s="88" t="str">
        <f t="shared" si="0"/>
        <v>2 - Baja</v>
      </c>
      <c r="AD12" s="89">
        <f t="shared" si="1"/>
        <v>0.4</v>
      </c>
      <c r="AE12" s="88" t="str">
        <f t="shared" si="9"/>
        <v>2 - Baja</v>
      </c>
      <c r="AF12" s="89">
        <f t="shared" si="2"/>
        <v>0.31578947368421051</v>
      </c>
      <c r="AG12" s="260" t="str">
        <f t="shared" si="3"/>
        <v>BAJO</v>
      </c>
      <c r="AH12" s="89">
        <f t="shared" si="4"/>
        <v>0.12631578947368421</v>
      </c>
      <c r="AI12" s="95" t="s">
        <v>1346</v>
      </c>
      <c r="AJ12" s="485" t="s">
        <v>1347</v>
      </c>
      <c r="AK12" s="84" t="s">
        <v>1348</v>
      </c>
      <c r="AL12" s="84" t="s">
        <v>1349</v>
      </c>
      <c r="AM12" s="389" t="s">
        <v>296</v>
      </c>
      <c r="AN12" s="244" t="s">
        <v>295</v>
      </c>
      <c r="AO12" s="244" t="s">
        <v>293</v>
      </c>
      <c r="AP12" s="389" t="s">
        <v>294</v>
      </c>
      <c r="AQ12" s="47" t="s">
        <v>291</v>
      </c>
      <c r="AR12" s="91" t="s">
        <v>292</v>
      </c>
      <c r="AS12" s="91" t="s">
        <v>293</v>
      </c>
      <c r="AT12" s="47" t="s">
        <v>294</v>
      </c>
      <c r="AU12" s="47"/>
      <c r="AV12" s="91"/>
      <c r="AW12" s="91"/>
      <c r="AX12" s="47"/>
      <c r="AY12" s="47"/>
      <c r="AZ12" s="91"/>
      <c r="BA12" s="91"/>
      <c r="BB12" s="47"/>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
        <v>298</v>
      </c>
      <c r="CM12" s="93">
        <f t="shared" si="5"/>
        <v>0.2</v>
      </c>
      <c r="CN12" s="92" t="s">
        <v>384</v>
      </c>
      <c r="CO12" s="93">
        <f t="shared" si="6"/>
        <v>0.15789473684210525</v>
      </c>
      <c r="CP12" s="94" t="str">
        <f t="shared" si="10"/>
        <v>BAJO</v>
      </c>
      <c r="CQ12" s="89">
        <f t="shared" si="7"/>
        <v>3.1578947368421054E-2</v>
      </c>
      <c r="CR12" s="95" t="s">
        <v>309</v>
      </c>
      <c r="CS12" s="94">
        <f t="shared" si="8"/>
        <v>0.1</v>
      </c>
      <c r="CT12" s="47"/>
      <c r="CU12" s="47" t="s">
        <v>1341</v>
      </c>
      <c r="CV12" s="4" t="s">
        <v>1342</v>
      </c>
    </row>
    <row r="13" spans="1:100 1680:1680" ht="90" customHeight="1">
      <c r="A13" s="82">
        <v>5</v>
      </c>
      <c r="B13" s="484" t="s">
        <v>1344</v>
      </c>
      <c r="C13" s="4" t="s">
        <v>1351</v>
      </c>
      <c r="D13" s="83" t="s">
        <v>280</v>
      </c>
      <c r="E13" s="85" t="s">
        <v>328</v>
      </c>
      <c r="F13" s="91" t="s">
        <v>282</v>
      </c>
      <c r="G13" s="84" t="s">
        <v>880</v>
      </c>
      <c r="H13" s="84" t="s">
        <v>438</v>
      </c>
      <c r="I13" s="86" t="s">
        <v>285</v>
      </c>
      <c r="J13" s="86" t="s">
        <v>69</v>
      </c>
      <c r="K13" s="86" t="s">
        <v>69</v>
      </c>
      <c r="L13" s="86" t="s">
        <v>286</v>
      </c>
      <c r="M13" s="86" t="s">
        <v>286</v>
      </c>
      <c r="N13" s="86" t="s">
        <v>69</v>
      </c>
      <c r="O13" s="86" t="s">
        <v>286</v>
      </c>
      <c r="P13" s="86" t="s">
        <v>69</v>
      </c>
      <c r="Q13" s="86" t="s">
        <v>286</v>
      </c>
      <c r="R13" s="86" t="s">
        <v>286</v>
      </c>
      <c r="S13" s="86" t="s">
        <v>69</v>
      </c>
      <c r="T13" s="86" t="s">
        <v>286</v>
      </c>
      <c r="U13" s="86" t="s">
        <v>69</v>
      </c>
      <c r="V13" s="86" t="s">
        <v>286</v>
      </c>
      <c r="W13" s="86" t="s">
        <v>286</v>
      </c>
      <c r="X13" s="86" t="s">
        <v>286</v>
      </c>
      <c r="Y13" s="86" t="s">
        <v>286</v>
      </c>
      <c r="Z13" s="86" t="s">
        <v>286</v>
      </c>
      <c r="AA13" s="86" t="s">
        <v>286</v>
      </c>
      <c r="AB13" s="86" t="s">
        <v>286</v>
      </c>
      <c r="AC13" s="259" t="str">
        <f t="shared" si="0"/>
        <v>3 - Media</v>
      </c>
      <c r="AD13" s="89">
        <f t="shared" si="1"/>
        <v>0.6</v>
      </c>
      <c r="AE13" s="88" t="str">
        <f t="shared" si="9"/>
        <v>2 - Baja</v>
      </c>
      <c r="AF13" s="89">
        <f t="shared" si="2"/>
        <v>0.31578947368421051</v>
      </c>
      <c r="AG13" s="260" t="str">
        <f t="shared" si="3"/>
        <v>MODERADO</v>
      </c>
      <c r="AH13" s="260">
        <f t="shared" si="4"/>
        <v>0.18947368421052629</v>
      </c>
      <c r="AI13" s="95" t="s">
        <v>1352</v>
      </c>
      <c r="AJ13" s="485" t="s">
        <v>1353</v>
      </c>
      <c r="AK13" s="84" t="s">
        <v>1354</v>
      </c>
      <c r="AL13" s="84" t="s">
        <v>1355</v>
      </c>
      <c r="AM13" s="91" t="s">
        <v>291</v>
      </c>
      <c r="AN13" s="91" t="s">
        <v>292</v>
      </c>
      <c r="AO13" s="91" t="s">
        <v>293</v>
      </c>
      <c r="AP13" s="91" t="s">
        <v>294</v>
      </c>
      <c r="AQ13" s="244" t="s">
        <v>291</v>
      </c>
      <c r="AR13" s="244" t="s">
        <v>292</v>
      </c>
      <c r="AS13" s="244" t="s">
        <v>293</v>
      </c>
      <c r="AT13" s="244" t="s">
        <v>294</v>
      </c>
      <c r="AU13" s="244" t="s">
        <v>291</v>
      </c>
      <c r="AV13" s="244" t="s">
        <v>292</v>
      </c>
      <c r="AW13" s="244" t="s">
        <v>293</v>
      </c>
      <c r="AX13" s="244" t="s">
        <v>294</v>
      </c>
      <c r="AY13" s="244" t="s">
        <v>296</v>
      </c>
      <c r="AZ13" s="244" t="s">
        <v>292</v>
      </c>
      <c r="BA13" s="244" t="s">
        <v>293</v>
      </c>
      <c r="BB13" s="244" t="s">
        <v>294</v>
      </c>
      <c r="BC13" s="91" t="s">
        <v>291</v>
      </c>
      <c r="BD13" s="91" t="s">
        <v>292</v>
      </c>
      <c r="BE13" s="91" t="s">
        <v>293</v>
      </c>
      <c r="BF13" s="91" t="s">
        <v>294</v>
      </c>
      <c r="BG13" s="91"/>
      <c r="BH13" s="91"/>
      <c r="BI13" s="91"/>
      <c r="BJ13" s="91"/>
      <c r="BK13" s="91"/>
      <c r="BL13" s="91"/>
      <c r="BM13" s="91"/>
      <c r="BN13" s="91"/>
      <c r="BO13" s="91"/>
      <c r="BP13" s="91"/>
      <c r="BQ13" s="91"/>
      <c r="BR13" s="91"/>
      <c r="BS13" s="91"/>
      <c r="BT13" s="91"/>
      <c r="BU13" s="91"/>
      <c r="BV13" s="91"/>
      <c r="BW13" s="91"/>
      <c r="BX13" s="91"/>
      <c r="BY13" s="91"/>
      <c r="BZ13" s="91"/>
      <c r="CA13" s="91"/>
      <c r="CB13" s="91"/>
      <c r="CC13" s="91"/>
      <c r="CD13" s="91"/>
      <c r="CE13" s="91"/>
      <c r="CF13" s="91"/>
      <c r="CG13" s="91"/>
      <c r="CH13" s="91"/>
      <c r="CI13" s="91"/>
      <c r="CJ13" s="91"/>
      <c r="CK13" s="91"/>
      <c r="CL13" s="122" t="s">
        <v>298</v>
      </c>
      <c r="CM13" s="93">
        <f t="shared" si="5"/>
        <v>0.36</v>
      </c>
      <c r="CN13" s="122" t="s">
        <v>384</v>
      </c>
      <c r="CO13" s="93">
        <f t="shared" si="6"/>
        <v>0.18947368421052629</v>
      </c>
      <c r="CP13" s="94" t="str">
        <f t="shared" si="10"/>
        <v>BAJO</v>
      </c>
      <c r="CQ13" s="260">
        <f t="shared" si="7"/>
        <v>6.8210526315789458E-2</v>
      </c>
      <c r="CR13" s="95" t="s">
        <v>300</v>
      </c>
      <c r="CS13" s="82">
        <f t="shared" si="8"/>
        <v>0.1</v>
      </c>
      <c r="CT13" s="91"/>
      <c r="CU13" s="47" t="s">
        <v>1341</v>
      </c>
      <c r="CV13" s="4" t="s">
        <v>1342</v>
      </c>
    </row>
    <row r="14" spans="1:100 1680:1680" ht="90" customHeight="1">
      <c r="A14" s="82">
        <v>6</v>
      </c>
      <c r="B14" s="484" t="s">
        <v>1344</v>
      </c>
      <c r="C14" s="4" t="s">
        <v>1356</v>
      </c>
      <c r="D14" s="83" t="s">
        <v>304</v>
      </c>
      <c r="E14" s="85" t="s">
        <v>328</v>
      </c>
      <c r="F14" s="91" t="s">
        <v>282</v>
      </c>
      <c r="G14" s="84" t="s">
        <v>880</v>
      </c>
      <c r="H14" s="84" t="s">
        <v>438</v>
      </c>
      <c r="I14" s="86" t="s">
        <v>285</v>
      </c>
      <c r="J14" s="86" t="s">
        <v>69</v>
      </c>
      <c r="K14" s="86" t="s">
        <v>69</v>
      </c>
      <c r="L14" s="86" t="s">
        <v>286</v>
      </c>
      <c r="M14" s="86" t="s">
        <v>286</v>
      </c>
      <c r="N14" s="86" t="s">
        <v>69</v>
      </c>
      <c r="O14" s="86" t="s">
        <v>286</v>
      </c>
      <c r="P14" s="86" t="s">
        <v>69</v>
      </c>
      <c r="Q14" s="86" t="s">
        <v>286</v>
      </c>
      <c r="R14" s="86" t="s">
        <v>286</v>
      </c>
      <c r="S14" s="86" t="s">
        <v>69</v>
      </c>
      <c r="T14" s="86" t="s">
        <v>286</v>
      </c>
      <c r="U14" s="86" t="s">
        <v>69</v>
      </c>
      <c r="V14" s="86" t="s">
        <v>286</v>
      </c>
      <c r="W14" s="86" t="s">
        <v>286</v>
      </c>
      <c r="X14" s="86" t="s">
        <v>286</v>
      </c>
      <c r="Y14" s="86" t="s">
        <v>286</v>
      </c>
      <c r="Z14" s="86" t="s">
        <v>286</v>
      </c>
      <c r="AA14" s="86" t="s">
        <v>286</v>
      </c>
      <c r="AB14" s="86" t="s">
        <v>286</v>
      </c>
      <c r="AC14" s="259" t="str">
        <f t="shared" si="0"/>
        <v>3 - Media</v>
      </c>
      <c r="AD14" s="89">
        <f t="shared" si="1"/>
        <v>0.6</v>
      </c>
      <c r="AE14" s="88" t="str">
        <f t="shared" si="9"/>
        <v>2 - Baja</v>
      </c>
      <c r="AF14" s="89">
        <f t="shared" si="2"/>
        <v>0.31578947368421051</v>
      </c>
      <c r="AG14" s="260" t="str">
        <f t="shared" si="3"/>
        <v>MODERADO</v>
      </c>
      <c r="AH14" s="260">
        <f t="shared" si="4"/>
        <v>0.18947368421052629</v>
      </c>
      <c r="AI14" s="95" t="s">
        <v>1357</v>
      </c>
      <c r="AJ14" s="485" t="s">
        <v>1353</v>
      </c>
      <c r="AK14" s="84" t="s">
        <v>1354</v>
      </c>
      <c r="AL14" s="84" t="s">
        <v>1355</v>
      </c>
      <c r="AM14" s="91" t="s">
        <v>291</v>
      </c>
      <c r="AN14" s="91" t="s">
        <v>292</v>
      </c>
      <c r="AO14" s="91" t="s">
        <v>293</v>
      </c>
      <c r="AP14" s="91" t="s">
        <v>294</v>
      </c>
      <c r="AQ14" s="244" t="s">
        <v>291</v>
      </c>
      <c r="AR14" s="244" t="s">
        <v>292</v>
      </c>
      <c r="AS14" s="244" t="s">
        <v>293</v>
      </c>
      <c r="AT14" s="244" t="s">
        <v>294</v>
      </c>
      <c r="AU14" s="244" t="s">
        <v>291</v>
      </c>
      <c r="AV14" s="244" t="s">
        <v>292</v>
      </c>
      <c r="AW14" s="244" t="s">
        <v>293</v>
      </c>
      <c r="AX14" s="244" t="s">
        <v>294</v>
      </c>
      <c r="AY14" s="244" t="s">
        <v>296</v>
      </c>
      <c r="AZ14" s="244" t="s">
        <v>292</v>
      </c>
      <c r="BA14" s="244" t="s">
        <v>293</v>
      </c>
      <c r="BB14" s="244" t="s">
        <v>294</v>
      </c>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122" t="s">
        <v>298</v>
      </c>
      <c r="CM14" s="93">
        <f t="shared" si="5"/>
        <v>0.36</v>
      </c>
      <c r="CN14" s="122" t="s">
        <v>384</v>
      </c>
      <c r="CO14" s="93">
        <f t="shared" si="6"/>
        <v>0.18947368421052629</v>
      </c>
      <c r="CP14" s="94" t="str">
        <f t="shared" si="10"/>
        <v>BAJO</v>
      </c>
      <c r="CQ14" s="260">
        <f t="shared" si="7"/>
        <v>6.8210526315789458E-2</v>
      </c>
      <c r="CR14" s="95" t="s">
        <v>309</v>
      </c>
      <c r="CS14" s="82">
        <f t="shared" si="8"/>
        <v>0.1</v>
      </c>
      <c r="CT14" s="91"/>
      <c r="CU14" s="47" t="s">
        <v>1341</v>
      </c>
      <c r="CV14" s="4" t="s">
        <v>1342</v>
      </c>
    </row>
    <row r="15" spans="1:100 1680:1680" ht="90" customHeight="1">
      <c r="A15" s="82">
        <v>7</v>
      </c>
      <c r="B15" s="484" t="s">
        <v>1344</v>
      </c>
      <c r="C15" s="4" t="s">
        <v>1358</v>
      </c>
      <c r="D15" s="83" t="s">
        <v>280</v>
      </c>
      <c r="E15" s="85" t="s">
        <v>328</v>
      </c>
      <c r="F15" s="91" t="s">
        <v>572</v>
      </c>
      <c r="G15" s="84" t="s">
        <v>880</v>
      </c>
      <c r="H15" s="84" t="s">
        <v>438</v>
      </c>
      <c r="I15" s="86" t="s">
        <v>285</v>
      </c>
      <c r="J15" s="86" t="s">
        <v>286</v>
      </c>
      <c r="K15" s="86" t="s">
        <v>286</v>
      </c>
      <c r="L15" s="86" t="s">
        <v>286</v>
      </c>
      <c r="M15" s="86" t="s">
        <v>286</v>
      </c>
      <c r="N15" s="86" t="s">
        <v>69</v>
      </c>
      <c r="O15" s="86" t="s">
        <v>286</v>
      </c>
      <c r="P15" s="86" t="s">
        <v>286</v>
      </c>
      <c r="Q15" s="86" t="s">
        <v>286</v>
      </c>
      <c r="R15" s="86" t="s">
        <v>286</v>
      </c>
      <c r="S15" s="86" t="s">
        <v>69</v>
      </c>
      <c r="T15" s="86" t="s">
        <v>69</v>
      </c>
      <c r="U15" s="86" t="s">
        <v>69</v>
      </c>
      <c r="V15" s="86" t="s">
        <v>69</v>
      </c>
      <c r="W15" s="86" t="s">
        <v>69</v>
      </c>
      <c r="X15" s="86" t="s">
        <v>286</v>
      </c>
      <c r="Y15" s="86" t="s">
        <v>286</v>
      </c>
      <c r="Z15" s="86" t="s">
        <v>286</v>
      </c>
      <c r="AA15" s="86" t="s">
        <v>286</v>
      </c>
      <c r="AB15" s="86" t="s">
        <v>286</v>
      </c>
      <c r="AC15" s="259" t="str">
        <f t="shared" si="0"/>
        <v>3 - Media</v>
      </c>
      <c r="AD15" s="89">
        <f t="shared" si="1"/>
        <v>0.6</v>
      </c>
      <c r="AE15" s="88" t="str">
        <f t="shared" si="9"/>
        <v>2 - Baja</v>
      </c>
      <c r="AF15" s="89">
        <f t="shared" si="2"/>
        <v>0.31578947368421051</v>
      </c>
      <c r="AG15" s="260" t="str">
        <f t="shared" si="3"/>
        <v>MODERADO</v>
      </c>
      <c r="AH15" s="260">
        <f t="shared" si="4"/>
        <v>0.18947368421052629</v>
      </c>
      <c r="AI15" s="95" t="s">
        <v>1359</v>
      </c>
      <c r="AJ15" s="485" t="s">
        <v>1360</v>
      </c>
      <c r="AK15" s="85"/>
      <c r="AL15" s="485">
        <v>3</v>
      </c>
      <c r="AM15" s="91" t="s">
        <v>291</v>
      </c>
      <c r="AN15" s="91" t="s">
        <v>292</v>
      </c>
      <c r="AO15" s="91" t="s">
        <v>293</v>
      </c>
      <c r="AP15" s="91" t="s">
        <v>294</v>
      </c>
      <c r="AQ15" s="244" t="s">
        <v>296</v>
      </c>
      <c r="AR15" s="244" t="s">
        <v>292</v>
      </c>
      <c r="AS15" s="244" t="s">
        <v>293</v>
      </c>
      <c r="AT15" s="244" t="s">
        <v>294</v>
      </c>
      <c r="AU15" s="244"/>
      <c r="AV15" s="244"/>
      <c r="AW15" s="244"/>
      <c r="AX15" s="244"/>
      <c r="AY15" s="244"/>
      <c r="AZ15" s="244"/>
      <c r="BA15" s="244"/>
      <c r="BB15" s="244"/>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122" t="s">
        <v>298</v>
      </c>
      <c r="CM15" s="93">
        <f t="shared" si="5"/>
        <v>0.36</v>
      </c>
      <c r="CN15" s="122" t="s">
        <v>384</v>
      </c>
      <c r="CO15" s="93">
        <f t="shared" si="6"/>
        <v>0.18947368421052629</v>
      </c>
      <c r="CP15" s="94" t="str">
        <f t="shared" si="10"/>
        <v>BAJO</v>
      </c>
      <c r="CQ15" s="260">
        <f t="shared" si="7"/>
        <v>6.8210526315789458E-2</v>
      </c>
      <c r="CR15" s="95" t="s">
        <v>300</v>
      </c>
      <c r="CS15" s="82">
        <f t="shared" si="8"/>
        <v>0.1</v>
      </c>
      <c r="CT15" s="91"/>
      <c r="CU15" s="47" t="s">
        <v>1341</v>
      </c>
      <c r="CV15" s="4" t="s">
        <v>1342</v>
      </c>
    </row>
    <row r="16" spans="1:100 1680:1680" ht="90" customHeight="1">
      <c r="A16" s="82">
        <v>8</v>
      </c>
      <c r="B16" s="484" t="s">
        <v>1344</v>
      </c>
      <c r="C16" s="4" t="s">
        <v>1361</v>
      </c>
      <c r="D16" s="83" t="s">
        <v>304</v>
      </c>
      <c r="E16" s="85" t="s">
        <v>328</v>
      </c>
      <c r="F16" s="91" t="s">
        <v>282</v>
      </c>
      <c r="G16" s="84" t="s">
        <v>880</v>
      </c>
      <c r="H16" s="84" t="s">
        <v>438</v>
      </c>
      <c r="I16" s="86" t="s">
        <v>285</v>
      </c>
      <c r="J16" s="86" t="s">
        <v>286</v>
      </c>
      <c r="K16" s="86" t="s">
        <v>286</v>
      </c>
      <c r="L16" s="86" t="s">
        <v>286</v>
      </c>
      <c r="M16" s="86" t="s">
        <v>286</v>
      </c>
      <c r="N16" s="86" t="s">
        <v>69</v>
      </c>
      <c r="O16" s="86" t="s">
        <v>286</v>
      </c>
      <c r="P16" s="86" t="s">
        <v>286</v>
      </c>
      <c r="Q16" s="86" t="s">
        <v>286</v>
      </c>
      <c r="R16" s="86" t="s">
        <v>286</v>
      </c>
      <c r="S16" s="86" t="s">
        <v>69</v>
      </c>
      <c r="T16" s="86" t="s">
        <v>69</v>
      </c>
      <c r="U16" s="86" t="s">
        <v>69</v>
      </c>
      <c r="V16" s="86" t="s">
        <v>69</v>
      </c>
      <c r="W16" s="86" t="s">
        <v>69</v>
      </c>
      <c r="X16" s="86" t="s">
        <v>286</v>
      </c>
      <c r="Y16" s="86" t="s">
        <v>286</v>
      </c>
      <c r="Z16" s="86" t="s">
        <v>286</v>
      </c>
      <c r="AA16" s="86" t="s">
        <v>286</v>
      </c>
      <c r="AB16" s="86" t="s">
        <v>286</v>
      </c>
      <c r="AC16" s="259" t="str">
        <f t="shared" si="0"/>
        <v>3 - Media</v>
      </c>
      <c r="AD16" s="89">
        <f t="shared" si="1"/>
        <v>0.6</v>
      </c>
      <c r="AE16" s="88" t="str">
        <f t="shared" si="9"/>
        <v>Fuera de rango</v>
      </c>
      <c r="AF16" s="89">
        <f t="shared" si="2"/>
        <v>0.31578947368421051</v>
      </c>
      <c r="AG16" s="260" t="str">
        <f t="shared" si="3"/>
        <v>MODERADO</v>
      </c>
      <c r="AH16" s="260">
        <f t="shared" si="4"/>
        <v>0.18947368421052629</v>
      </c>
      <c r="AI16" s="95" t="s">
        <v>1362</v>
      </c>
      <c r="AJ16" s="485" t="s">
        <v>1360</v>
      </c>
      <c r="AK16" s="85"/>
      <c r="AL16" s="485">
        <v>3</v>
      </c>
      <c r="AM16" s="91" t="s">
        <v>291</v>
      </c>
      <c r="AN16" s="91" t="s">
        <v>292</v>
      </c>
      <c r="AO16" s="91" t="s">
        <v>293</v>
      </c>
      <c r="AP16" s="91" t="s">
        <v>294</v>
      </c>
      <c r="AQ16" s="244" t="s">
        <v>296</v>
      </c>
      <c r="AR16" s="244" t="s">
        <v>292</v>
      </c>
      <c r="AS16" s="244" t="s">
        <v>293</v>
      </c>
      <c r="AT16" s="244" t="s">
        <v>294</v>
      </c>
      <c r="AU16" s="244"/>
      <c r="AV16" s="244"/>
      <c r="AW16" s="244"/>
      <c r="AX16" s="244"/>
      <c r="AY16" s="244"/>
      <c r="AZ16" s="244"/>
      <c r="BA16" s="244"/>
      <c r="BB16" s="244"/>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122" t="s">
        <v>298</v>
      </c>
      <c r="CM16" s="93">
        <f t="shared" si="5"/>
        <v>0.36</v>
      </c>
      <c r="CN16" s="122" t="s">
        <v>384</v>
      </c>
      <c r="CO16" s="93">
        <f t="shared" si="6"/>
        <v>0.18947368421052629</v>
      </c>
      <c r="CP16" s="94" t="str">
        <f t="shared" si="10"/>
        <v>BAJO</v>
      </c>
      <c r="CQ16" s="260">
        <f t="shared" si="7"/>
        <v>6.8210526315789458E-2</v>
      </c>
      <c r="CR16" s="95" t="s">
        <v>309</v>
      </c>
      <c r="CS16" s="82">
        <f t="shared" si="8"/>
        <v>0.1</v>
      </c>
      <c r="CT16" s="91"/>
      <c r="CU16" s="47" t="s">
        <v>1341</v>
      </c>
      <c r="CV16" s="4" t="s">
        <v>1342</v>
      </c>
    </row>
    <row r="99" spans="96:99" ht="9.75" customHeight="1">
      <c r="CR99" s="125" t="s">
        <v>383</v>
      </c>
      <c r="CS99" s="266">
        <f>SUM(CS9:CS98)</f>
        <v>0.79999999999999993</v>
      </c>
      <c r="CT99" s="266"/>
      <c r="CU99" s="266">
        <f>COUNT(CS9:CS16)</f>
        <v>8</v>
      </c>
    </row>
    <row r="682" spans="1:1 1680:1689" ht="9.75" customHeight="1">
      <c r="A682" s="126" t="s">
        <v>2</v>
      </c>
      <c r="BLP682" s="126" t="s">
        <v>2</v>
      </c>
    </row>
    <row r="683" spans="1:1 1680:1689" ht="9.75" customHeight="1">
      <c r="BLW683" s="655" t="s">
        <v>124</v>
      </c>
      <c r="BLX683" s="605"/>
      <c r="BLY683" s="606"/>
    </row>
    <row r="684" spans="1:1 1680:1689" ht="9.75" customHeight="1">
      <c r="BLU684" s="128">
        <v>1</v>
      </c>
      <c r="BLV684" s="128">
        <v>2</v>
      </c>
      <c r="BLW684" s="128">
        <v>3</v>
      </c>
      <c r="BLX684" s="129">
        <v>4</v>
      </c>
      <c r="BLY684" s="129">
        <v>5</v>
      </c>
    </row>
    <row r="685" spans="1:1 1680:1689" ht="9.75" customHeight="1">
      <c r="BLU685" s="130" t="s">
        <v>384</v>
      </c>
      <c r="BLV685" s="130" t="s">
        <v>385</v>
      </c>
      <c r="BLW685" s="130" t="s">
        <v>299</v>
      </c>
      <c r="BLX685" s="130" t="s">
        <v>316</v>
      </c>
      <c r="BLY685" s="130" t="s">
        <v>386</v>
      </c>
    </row>
    <row r="686" spans="1:1 1680:1689" ht="9.75" customHeight="1">
      <c r="BLU686" s="128">
        <v>1</v>
      </c>
      <c r="BLV686" s="128">
        <v>2</v>
      </c>
      <c r="BLW686" s="128">
        <v>3</v>
      </c>
      <c r="BLX686" s="129">
        <v>4</v>
      </c>
      <c r="BLY686" s="129">
        <v>5</v>
      </c>
    </row>
    <row r="687" spans="1:1 1680:1689" ht="9.75" customHeight="1">
      <c r="BLQ687" s="661" t="s">
        <v>122</v>
      </c>
      <c r="BLR687" s="16">
        <v>5</v>
      </c>
      <c r="BLS687" s="130" t="s">
        <v>387</v>
      </c>
      <c r="BLT687" s="16">
        <v>5</v>
      </c>
      <c r="BLU687" s="132" t="s">
        <v>388</v>
      </c>
      <c r="BLV687" s="133" t="s">
        <v>389</v>
      </c>
      <c r="BLW687" s="133" t="s">
        <v>389</v>
      </c>
      <c r="BLX687" s="134" t="s">
        <v>390</v>
      </c>
      <c r="BLY687" s="134" t="s">
        <v>390</v>
      </c>
    </row>
    <row r="688" spans="1:1 1680:1689" ht="9.75" customHeight="1">
      <c r="BLQ688" s="653"/>
      <c r="BLR688" s="16">
        <v>4</v>
      </c>
      <c r="BLS688" s="130" t="s">
        <v>311</v>
      </c>
      <c r="BLT688" s="16">
        <v>4</v>
      </c>
      <c r="BLU688" s="132" t="s">
        <v>388</v>
      </c>
      <c r="BLV688" s="132" t="s">
        <v>388</v>
      </c>
      <c r="BLW688" s="133" t="s">
        <v>389</v>
      </c>
      <c r="BLX688" s="134" t="s">
        <v>390</v>
      </c>
      <c r="BLY688" s="134" t="s">
        <v>390</v>
      </c>
    </row>
    <row r="689" spans="1681:1693" ht="9.75" customHeight="1">
      <c r="BLQ689" s="653"/>
      <c r="BLR689" s="16">
        <v>3</v>
      </c>
      <c r="BLS689" s="130" t="s">
        <v>285</v>
      </c>
      <c r="BLT689" s="16">
        <v>3</v>
      </c>
      <c r="BLU689" s="132" t="s">
        <v>388</v>
      </c>
      <c r="BLV689" s="132" t="s">
        <v>388</v>
      </c>
      <c r="BLW689" s="133" t="s">
        <v>389</v>
      </c>
      <c r="BLX689" s="133" t="s">
        <v>389</v>
      </c>
      <c r="BLY689" s="133" t="s">
        <v>389</v>
      </c>
      <c r="BLZ689" s="135"/>
      <c r="BMA689" s="135"/>
      <c r="BMB689" s="135"/>
      <c r="BMC689" s="135"/>
    </row>
    <row r="690" spans="1681:1693" ht="9.75" customHeight="1">
      <c r="BLQ690" s="653"/>
      <c r="BLR690" s="16">
        <v>2</v>
      </c>
      <c r="BLS690" s="130" t="s">
        <v>315</v>
      </c>
      <c r="BLT690" s="16">
        <v>2</v>
      </c>
      <c r="BLU690" s="136" t="s">
        <v>70</v>
      </c>
      <c r="BLV690" s="132" t="s">
        <v>388</v>
      </c>
      <c r="BLW690" s="132" t="s">
        <v>388</v>
      </c>
      <c r="BLX690" s="132" t="s">
        <v>388</v>
      </c>
      <c r="BLY690" s="133" t="s">
        <v>389</v>
      </c>
      <c r="BLZ690" s="135"/>
      <c r="BMA690" s="135"/>
      <c r="BMB690" s="135"/>
      <c r="BMC690" s="135"/>
    </row>
    <row r="691" spans="1681:1693" ht="9.75" customHeight="1">
      <c r="BLQ691" s="653"/>
      <c r="BLR691" s="16">
        <v>1</v>
      </c>
      <c r="BLS691" s="130" t="s">
        <v>298</v>
      </c>
      <c r="BLT691" s="16">
        <v>1</v>
      </c>
      <c r="BLU691" s="136" t="s">
        <v>70</v>
      </c>
      <c r="BLV691" s="136" t="s">
        <v>70</v>
      </c>
      <c r="BLW691" s="132" t="s">
        <v>388</v>
      </c>
      <c r="BLX691" s="132" t="s">
        <v>388</v>
      </c>
      <c r="BLY691" s="132" t="s">
        <v>388</v>
      </c>
      <c r="BLZ691" s="135"/>
      <c r="BMA691" s="135"/>
      <c r="BMB691" s="135"/>
      <c r="BMC691" s="135"/>
    </row>
    <row r="692" spans="1681:1693" ht="9.75" customHeight="1"/>
    <row r="693" spans="1681:1693" ht="9.75" customHeight="1"/>
    <row r="694" spans="1681:1693" ht="9.75" customHeight="1">
      <c r="BMA694" s="13" t="s">
        <v>391</v>
      </c>
    </row>
    <row r="695" spans="1681:1693" ht="19.5" customHeight="1">
      <c r="BMA695" s="137" t="s">
        <v>318</v>
      </c>
    </row>
    <row r="696" spans="1681:1693" ht="30" customHeight="1">
      <c r="BMA696" s="137" t="s">
        <v>282</v>
      </c>
    </row>
    <row r="697" spans="1681:1693" ht="9.75" customHeight="1">
      <c r="BMA697" s="137" t="s">
        <v>392</v>
      </c>
    </row>
    <row r="698" spans="1681:1693" ht="9.75" customHeight="1">
      <c r="BMA698" s="137" t="s">
        <v>305</v>
      </c>
    </row>
    <row r="699" spans="1681:1693" ht="9.75" customHeight="1">
      <c r="BMA699" s="81"/>
    </row>
    <row r="700" spans="1681:1693" ht="9.75" customHeight="1">
      <c r="BMC700" s="13" t="s">
        <v>393</v>
      </c>
    </row>
    <row r="701" spans="1681:1693" ht="9.75" customHeight="1">
      <c r="BMC701" s="138" t="s">
        <v>329</v>
      </c>
    </row>
    <row r="702" spans="1681:1693" ht="9.75" customHeight="1">
      <c r="BMC702" s="138" t="s">
        <v>394</v>
      </c>
    </row>
    <row r="703" spans="1681:1693" ht="9.75" customHeight="1">
      <c r="BMC703" s="138" t="s">
        <v>395</v>
      </c>
    </row>
    <row r="704" spans="1681:1693" ht="9.75" customHeight="1">
      <c r="BMC704" s="138" t="s">
        <v>396</v>
      </c>
    </row>
    <row r="705" spans="1693:1696" ht="19.5" customHeight="1">
      <c r="BMC705" s="138" t="s">
        <v>397</v>
      </c>
    </row>
    <row r="706" spans="1693:1696" ht="19.5" customHeight="1">
      <c r="BMC706" s="138" t="s">
        <v>306</v>
      </c>
    </row>
    <row r="707" spans="1693:1696" ht="9.75" customHeight="1">
      <c r="BMC707" s="138" t="s">
        <v>398</v>
      </c>
    </row>
    <row r="708" spans="1693:1696" ht="9.75" customHeight="1">
      <c r="BMC708" s="138" t="s">
        <v>399</v>
      </c>
    </row>
    <row r="709" spans="1693:1696" ht="9.75" customHeight="1">
      <c r="BMC709" s="138" t="s">
        <v>400</v>
      </c>
    </row>
    <row r="710" spans="1693:1696" ht="9.75" customHeight="1">
      <c r="BMC710" s="138" t="s">
        <v>342</v>
      </c>
    </row>
    <row r="711" spans="1693:1696" ht="9.75" customHeight="1">
      <c r="BMC711" s="138" t="s">
        <v>401</v>
      </c>
    </row>
    <row r="712" spans="1693:1696" ht="19.5" customHeight="1">
      <c r="BMC712" s="138" t="s">
        <v>402</v>
      </c>
    </row>
    <row r="713" spans="1693:1696" ht="9.75" customHeight="1">
      <c r="BME713" s="138"/>
    </row>
    <row r="714" spans="1693:1696" ht="9.75" customHeight="1"/>
    <row r="715" spans="1693:1696" ht="9.75" customHeight="1">
      <c r="BMF715" s="15" t="s">
        <v>403</v>
      </c>
    </row>
    <row r="716" spans="1693:1696" ht="9.75" customHeight="1">
      <c r="BMF716" s="102" t="s">
        <v>304</v>
      </c>
    </row>
    <row r="717" spans="1693:1696" ht="19.5" customHeight="1">
      <c r="BMF717" s="102" t="s">
        <v>280</v>
      </c>
    </row>
    <row r="721" spans="1698:1701" ht="9.75" customHeight="1">
      <c r="BMH721" s="16" t="s">
        <v>404</v>
      </c>
    </row>
    <row r="722" spans="1698:1701" ht="9.75" customHeight="1">
      <c r="BMH722" s="139" t="s">
        <v>328</v>
      </c>
    </row>
    <row r="723" spans="1698:1701" ht="9.75" customHeight="1">
      <c r="BMH723" s="139" t="s">
        <v>405</v>
      </c>
    </row>
    <row r="724" spans="1698:1701" ht="9.75" customHeight="1">
      <c r="BMH724" s="139" t="s">
        <v>406</v>
      </c>
    </row>
    <row r="725" spans="1698:1701" ht="9.75" customHeight="1">
      <c r="BMH725" s="139" t="s">
        <v>407</v>
      </c>
    </row>
    <row r="726" spans="1698:1701" ht="9.75" customHeight="1">
      <c r="BMH726" s="139" t="s">
        <v>408</v>
      </c>
    </row>
    <row r="727" spans="1698:1701" ht="9.75" customHeight="1">
      <c r="BMH727" s="139" t="s">
        <v>409</v>
      </c>
    </row>
    <row r="728" spans="1698:1701" ht="9.75" customHeight="1">
      <c r="BMH728" s="139" t="s">
        <v>410</v>
      </c>
    </row>
    <row r="729" spans="1698:1701" ht="9.75" customHeight="1">
      <c r="BMH729" s="139" t="s">
        <v>411</v>
      </c>
    </row>
    <row r="730" spans="1698:1701" ht="9.75" customHeight="1">
      <c r="BMH730" s="139" t="s">
        <v>281</v>
      </c>
    </row>
    <row r="731" spans="1698:1701" ht="9.75" customHeight="1">
      <c r="BMH731" s="15"/>
      <c r="BMK731" s="13" t="s">
        <v>412</v>
      </c>
    </row>
    <row r="732" spans="1698:1701" ht="9.75" customHeight="1">
      <c r="BMK732" s="13" t="s">
        <v>413</v>
      </c>
    </row>
    <row r="733" spans="1698:1701" ht="9.75" customHeight="1">
      <c r="BMK733" s="13" t="s">
        <v>414</v>
      </c>
    </row>
    <row r="734" spans="1698:1701" ht="9.75" customHeight="1">
      <c r="BMK734" s="13" t="s">
        <v>415</v>
      </c>
    </row>
    <row r="735" spans="1698:1701" ht="9.75" customHeight="1">
      <c r="BMK735" s="13" t="s">
        <v>416</v>
      </c>
    </row>
    <row r="736" spans="1698:1701" ht="9.75" customHeight="1">
      <c r="BMK736" s="13" t="s">
        <v>417</v>
      </c>
    </row>
    <row r="737" spans="1701:1703" ht="9.75" customHeight="1">
      <c r="BMK737" s="13" t="s">
        <v>418</v>
      </c>
    </row>
    <row r="738" spans="1701:1703" ht="9.75" customHeight="1">
      <c r="BMK738" s="13" t="s">
        <v>419</v>
      </c>
    </row>
    <row r="739" spans="1701:1703" ht="9.75" customHeight="1">
      <c r="BMK739" s="13" t="s">
        <v>420</v>
      </c>
    </row>
    <row r="740" spans="1701:1703" ht="9.75" customHeight="1"/>
    <row r="741" spans="1701:1703" ht="9.75" customHeight="1"/>
    <row r="742" spans="1701:1703" ht="9.75" customHeight="1">
      <c r="BMM742" s="13" t="s">
        <v>421</v>
      </c>
    </row>
    <row r="743" spans="1701:1703" ht="19.5" customHeight="1">
      <c r="BMM743" s="140" t="s">
        <v>422</v>
      </c>
    </row>
    <row r="744" spans="1701:1703" ht="9.75" customHeight="1">
      <c r="BMM744" s="140" t="s">
        <v>423</v>
      </c>
    </row>
    <row r="745" spans="1701:1703" ht="9.75" customHeight="1">
      <c r="BMM745" s="140" t="s">
        <v>424</v>
      </c>
    </row>
    <row r="746" spans="1701:1703" ht="19.5" customHeight="1">
      <c r="BMM746" s="140" t="s">
        <v>425</v>
      </c>
    </row>
    <row r="747" spans="1701:1703" ht="9.75" customHeight="1">
      <c r="BMM747" s="140" t="s">
        <v>426</v>
      </c>
    </row>
    <row r="748" spans="1701:1703" ht="19.5" customHeight="1">
      <c r="BMM748" s="141" t="s">
        <v>427</v>
      </c>
    </row>
    <row r="749" spans="1701:1703" ht="9.75" customHeight="1">
      <c r="BMM749" s="140" t="s">
        <v>428</v>
      </c>
    </row>
    <row r="750" spans="1701:1703" ht="19.5" customHeight="1">
      <c r="BMM750" s="140" t="s">
        <v>429</v>
      </c>
    </row>
    <row r="751" spans="1701:1703" ht="19.5" customHeight="1">
      <c r="BMM751" s="140" t="s">
        <v>430</v>
      </c>
    </row>
    <row r="752" spans="1701:1703" ht="19.5" customHeight="1">
      <c r="BMM752" s="140" t="s">
        <v>431</v>
      </c>
    </row>
    <row r="753" spans="1703:1703" ht="30" customHeight="1">
      <c r="BMM753" s="140" t="s">
        <v>432</v>
      </c>
    </row>
    <row r="754" spans="1703:1703" ht="19.5" customHeight="1">
      <c r="BMM754" s="140" t="s">
        <v>433</v>
      </c>
    </row>
    <row r="755" spans="1703:1703" ht="19.5" customHeight="1">
      <c r="BMM755" s="140" t="s">
        <v>284</v>
      </c>
    </row>
    <row r="756" spans="1703:1703" ht="9.75" customHeight="1">
      <c r="BMM756" s="140" t="s">
        <v>434</v>
      </c>
    </row>
    <row r="757" spans="1703:1703" ht="9.75" customHeight="1">
      <c r="BMM757" s="140" t="s">
        <v>330</v>
      </c>
    </row>
    <row r="758" spans="1703:1703" ht="9.75" customHeight="1">
      <c r="BMM758" s="140" t="s">
        <v>435</v>
      </c>
    </row>
    <row r="759" spans="1703:1703" ht="9.75" customHeight="1">
      <c r="BMM759" s="140" t="s">
        <v>436</v>
      </c>
    </row>
    <row r="760" spans="1703:1703" ht="9.75" customHeight="1">
      <c r="BMM760" s="140" t="s">
        <v>437</v>
      </c>
    </row>
    <row r="761" spans="1703:1703" ht="9.75" customHeight="1">
      <c r="BMM761" s="140" t="s">
        <v>438</v>
      </c>
    </row>
    <row r="769" spans="1706:1708" ht="9.75" customHeight="1">
      <c r="BMP769" s="13" t="s">
        <v>413</v>
      </c>
    </row>
    <row r="770" spans="1706:1708" ht="9.75" customHeight="1">
      <c r="BMP770" s="13" t="s">
        <v>439</v>
      </c>
    </row>
    <row r="771" spans="1706:1708" ht="9.75" customHeight="1">
      <c r="BMP771" s="13" t="s">
        <v>440</v>
      </c>
    </row>
    <row r="772" spans="1706:1708" ht="9.75" customHeight="1">
      <c r="BMP772" s="13" t="s">
        <v>441</v>
      </c>
    </row>
    <row r="773" spans="1706:1708" ht="9.75" customHeight="1">
      <c r="BMP773" s="13" t="s">
        <v>442</v>
      </c>
    </row>
    <row r="774" spans="1706:1708" ht="9.75" customHeight="1">
      <c r="BMP774" s="13" t="s">
        <v>443</v>
      </c>
    </row>
    <row r="775" spans="1706:1708" ht="9.75" customHeight="1"/>
    <row r="776" spans="1706:1708" ht="9.75" customHeight="1"/>
    <row r="777" spans="1706:1708" ht="9.75" customHeight="1"/>
    <row r="778" spans="1706:1708" ht="10.5" customHeight="1">
      <c r="BMR778" s="142" t="s">
        <v>294</v>
      </c>
    </row>
    <row r="779" spans="1706:1708" ht="9.75" customHeight="1">
      <c r="BMR779" s="130" t="s">
        <v>387</v>
      </c>
    </row>
    <row r="780" spans="1706:1708" ht="9.75" customHeight="1">
      <c r="BMR780" s="130" t="s">
        <v>311</v>
      </c>
    </row>
    <row r="781" spans="1706:1708" ht="9.75" customHeight="1">
      <c r="BMR781" s="130" t="s">
        <v>285</v>
      </c>
    </row>
    <row r="782" spans="1706:1708" ht="9.75" customHeight="1">
      <c r="BMR782" s="130" t="s">
        <v>315</v>
      </c>
    </row>
    <row r="783" spans="1706:1708" ht="9.75" customHeight="1">
      <c r="BMR783" s="130" t="s">
        <v>298</v>
      </c>
    </row>
    <row r="785" spans="1683:1719" ht="10.5" customHeight="1">
      <c r="BMR785" s="130"/>
      <c r="BMT785" s="142" t="s">
        <v>297</v>
      </c>
    </row>
    <row r="786" spans="1683:1719" ht="9.75" customHeight="1">
      <c r="BMR786" s="130"/>
      <c r="BMT786" s="130" t="s">
        <v>386</v>
      </c>
    </row>
    <row r="787" spans="1683:1719" ht="9.75" customHeight="1">
      <c r="BLT787" s="16"/>
      <c r="BMR787" s="130"/>
      <c r="BMT787" s="130" t="s">
        <v>316</v>
      </c>
    </row>
    <row r="788" spans="1683:1719" ht="9.75" customHeight="1">
      <c r="BMR788" s="130"/>
      <c r="BMT788" s="130" t="s">
        <v>299</v>
      </c>
    </row>
    <row r="789" spans="1683:1719" ht="9.75" customHeight="1">
      <c r="BMR789" s="130"/>
      <c r="BMT789" s="130" t="s">
        <v>385</v>
      </c>
    </row>
    <row r="790" spans="1683:1719" ht="9.75" customHeight="1">
      <c r="BMR790" s="130"/>
      <c r="BMT790" s="130" t="s">
        <v>384</v>
      </c>
    </row>
    <row r="791" spans="1683:1719" ht="9.75" customHeight="1">
      <c r="BMR791" s="130"/>
    </row>
    <row r="792" spans="1683:1719" ht="9.75" customHeight="1">
      <c r="BLS792" s="13" t="s">
        <v>444</v>
      </c>
      <c r="BLT792" s="16"/>
      <c r="BMP792" s="13" t="s">
        <v>445</v>
      </c>
      <c r="BMR792" s="130"/>
    </row>
    <row r="793" spans="1683:1719" ht="9.75" customHeight="1">
      <c r="BLS793" s="13" t="s">
        <v>446</v>
      </c>
      <c r="BLT793" s="16">
        <v>0</v>
      </c>
      <c r="BLU793" s="13" t="s">
        <v>447</v>
      </c>
      <c r="BMP793" s="13" t="s">
        <v>448</v>
      </c>
      <c r="BMR793" s="130"/>
    </row>
    <row r="794" spans="1683:1719" ht="9.75" customHeight="1">
      <c r="BLS794" s="13" t="s">
        <v>449</v>
      </c>
      <c r="BLT794" s="16">
        <v>1</v>
      </c>
      <c r="BLU794" s="13" t="s">
        <v>450</v>
      </c>
      <c r="BMP794" s="13" t="s">
        <v>451</v>
      </c>
      <c r="BMR794" s="130"/>
    </row>
    <row r="795" spans="1683:1719" ht="9.75" customHeight="1">
      <c r="BLS795" s="13" t="s">
        <v>452</v>
      </c>
      <c r="BLT795" s="16">
        <v>2</v>
      </c>
      <c r="BLU795" s="13" t="s">
        <v>453</v>
      </c>
      <c r="BMP795" s="13" t="s">
        <v>454</v>
      </c>
    </row>
    <row r="796" spans="1683:1719" ht="10.5" customHeight="1">
      <c r="BMP796" s="13" t="s">
        <v>455</v>
      </c>
      <c r="BMT796" s="142"/>
    </row>
    <row r="797" spans="1683:1719" ht="10.5" customHeight="1">
      <c r="BMP797" s="13" t="s">
        <v>456</v>
      </c>
      <c r="BMT797" s="130"/>
      <c r="BMW797" s="16" t="s">
        <v>457</v>
      </c>
      <c r="BMX797" s="666" t="s">
        <v>458</v>
      </c>
      <c r="BMY797" s="618"/>
      <c r="BMZ797" s="618"/>
      <c r="BNA797" s="16" t="s">
        <v>459</v>
      </c>
      <c r="BNC797" s="144" t="s">
        <v>6</v>
      </c>
    </row>
    <row r="798" spans="1683:1719" ht="10.5" customHeight="1">
      <c r="BMP798" s="13" t="s">
        <v>460</v>
      </c>
      <c r="BMT798" s="130"/>
      <c r="BMW798" s="144" t="s">
        <v>461</v>
      </c>
      <c r="BMX798" s="144" t="s">
        <v>462</v>
      </c>
      <c r="BMY798" s="144" t="s">
        <v>463</v>
      </c>
      <c r="BMZ798" s="144" t="s">
        <v>464</v>
      </c>
      <c r="BNA798" s="144" t="s">
        <v>465</v>
      </c>
      <c r="BNC798" s="145" t="s">
        <v>466</v>
      </c>
    </row>
    <row r="799" spans="1683:1719" ht="9.75" customHeight="1">
      <c r="BMP799" s="13" t="s">
        <v>467</v>
      </c>
      <c r="BMT799" s="130"/>
      <c r="BMW799" s="13" t="s">
        <v>468</v>
      </c>
      <c r="BMX799" s="13" t="s">
        <v>469</v>
      </c>
      <c r="BMY799" s="13" t="s">
        <v>470</v>
      </c>
      <c r="BMZ799" s="13" t="s">
        <v>294</v>
      </c>
      <c r="BNA799" s="13" t="s">
        <v>471</v>
      </c>
      <c r="BNC799" s="128" t="s">
        <v>472</v>
      </c>
    </row>
    <row r="800" spans="1683:1719" ht="9.75" customHeight="1">
      <c r="BMP800" s="13" t="s">
        <v>473</v>
      </c>
      <c r="BMW800" s="13" t="s">
        <v>474</v>
      </c>
      <c r="BMX800" s="13" t="s">
        <v>475</v>
      </c>
      <c r="BMY800" s="13" t="s">
        <v>476</v>
      </c>
      <c r="BMZ800" s="13" t="s">
        <v>297</v>
      </c>
      <c r="BNA800" s="13" t="s">
        <v>477</v>
      </c>
      <c r="BNC800" s="128" t="s">
        <v>478</v>
      </c>
    </row>
    <row r="801" spans="1706:1719" ht="9.75" customHeight="1">
      <c r="BMP801" s="13" t="s">
        <v>479</v>
      </c>
      <c r="BMW801" s="13" t="s">
        <v>414</v>
      </c>
      <c r="BMX801" s="13" t="s">
        <v>480</v>
      </c>
      <c r="BMY801" s="13" t="s">
        <v>481</v>
      </c>
      <c r="BNA801" s="13" t="s">
        <v>482</v>
      </c>
      <c r="BNC801" s="128" t="s">
        <v>483</v>
      </c>
    </row>
    <row r="802" spans="1706:1719" ht="9.75" customHeight="1">
      <c r="BMP802" s="13" t="s">
        <v>484</v>
      </c>
      <c r="BMW802" s="13" t="s">
        <v>451</v>
      </c>
      <c r="BNA802" s="13" t="s">
        <v>485</v>
      </c>
      <c r="BNC802" s="128" t="s">
        <v>486</v>
      </c>
    </row>
    <row r="803" spans="1706:1719" ht="9.75" customHeight="1">
      <c r="BMW803" s="13" t="s">
        <v>454</v>
      </c>
      <c r="BNC803" s="128" t="s">
        <v>487</v>
      </c>
    </row>
    <row r="804" spans="1706:1719" ht="9.75" customHeight="1">
      <c r="BMW804" s="13" t="s">
        <v>488</v>
      </c>
      <c r="BNC804" s="128" t="s">
        <v>489</v>
      </c>
    </row>
    <row r="805" spans="1706:1719" ht="9.75" customHeight="1">
      <c r="BMW805" s="13" t="s">
        <v>490</v>
      </c>
      <c r="BNC805" s="128" t="s">
        <v>491</v>
      </c>
    </row>
    <row r="806" spans="1706:1719" ht="9.75" customHeight="1">
      <c r="BMW806" s="13" t="s">
        <v>492</v>
      </c>
      <c r="BNC806" s="128" t="s">
        <v>493</v>
      </c>
    </row>
    <row r="807" spans="1706:1719" ht="9.75" customHeight="1">
      <c r="BMW807" s="13" t="s">
        <v>404</v>
      </c>
      <c r="BNC807" s="128" t="s">
        <v>494</v>
      </c>
    </row>
    <row r="808" spans="1706:1719" ht="9.75" customHeight="1">
      <c r="BMW808" s="13" t="s">
        <v>456</v>
      </c>
      <c r="BNA808" s="81"/>
      <c r="BNC808" s="128" t="s">
        <v>495</v>
      </c>
    </row>
    <row r="809" spans="1706:1719" ht="9.75" customHeight="1">
      <c r="BMW809" s="13" t="s">
        <v>460</v>
      </c>
      <c r="BNA809" s="81"/>
      <c r="BNC809" s="128" t="s">
        <v>496</v>
      </c>
    </row>
    <row r="810" spans="1706:1719" ht="9.75" customHeight="1">
      <c r="BMW810" s="13" t="s">
        <v>467</v>
      </c>
      <c r="BNA810" s="81"/>
      <c r="BNC810" s="128" t="s">
        <v>497</v>
      </c>
    </row>
    <row r="811" spans="1706:1719" ht="9.75" customHeight="1">
      <c r="BMW811" s="13" t="s">
        <v>473</v>
      </c>
      <c r="BNA811" s="81"/>
      <c r="BNC811" s="128" t="s">
        <v>498</v>
      </c>
    </row>
    <row r="812" spans="1706:1719" ht="9.75" customHeight="1">
      <c r="BMW812" s="13" t="s">
        <v>479</v>
      </c>
      <c r="BNA812" s="81"/>
      <c r="BNC812" s="128" t="s">
        <v>499</v>
      </c>
    </row>
    <row r="813" spans="1706:1719" ht="9.75" customHeight="1">
      <c r="BMW813" s="13" t="s">
        <v>484</v>
      </c>
      <c r="BNA813" s="81"/>
      <c r="BNC813" s="128" t="s">
        <v>500</v>
      </c>
    </row>
    <row r="814" spans="1706:1719" ht="9.75" customHeight="1">
      <c r="BNC814" s="128" t="s">
        <v>501</v>
      </c>
    </row>
    <row r="815" spans="1706:1719" ht="9.75" customHeight="1">
      <c r="BNC815" s="128" t="s">
        <v>502</v>
      </c>
    </row>
    <row r="816" spans="1706:1719" ht="9.75" customHeight="1">
      <c r="BNC816" s="128" t="s">
        <v>503</v>
      </c>
    </row>
    <row r="817" spans="1719:1719" ht="9.75" customHeight="1">
      <c r="BNC817" s="128" t="s">
        <v>504</v>
      </c>
    </row>
    <row r="818" spans="1719:1719" ht="9.75" customHeight="1">
      <c r="BNC818" s="128" t="s">
        <v>505</v>
      </c>
    </row>
    <row r="819" spans="1719:1719" ht="9.75" customHeight="1">
      <c r="BNC819" s="128" t="s">
        <v>506</v>
      </c>
    </row>
    <row r="820" spans="1719:1719" ht="9.75" customHeight="1">
      <c r="BNC820" s="128" t="s">
        <v>507</v>
      </c>
    </row>
    <row r="821" spans="1719:1719" ht="9.75" customHeight="1">
      <c r="BNC821" s="128" t="s">
        <v>508</v>
      </c>
    </row>
    <row r="822" spans="1719:1719" ht="9.75" customHeight="1">
      <c r="BNC822" s="128" t="s">
        <v>509</v>
      </c>
    </row>
    <row r="823" spans="1719:1719" ht="9.75" customHeight="1">
      <c r="BNC823" s="128" t="s">
        <v>5</v>
      </c>
    </row>
    <row r="824" spans="1719:1719" ht="9.75" customHeight="1">
      <c r="BNC824" s="128" t="s">
        <v>510</v>
      </c>
    </row>
    <row r="825" spans="1719:1719" ht="9.75" customHeight="1">
      <c r="BNC825" s="128" t="s">
        <v>511</v>
      </c>
    </row>
    <row r="826" spans="1719:1719" ht="9.75" customHeight="1">
      <c r="BNC826" s="128" t="s">
        <v>512</v>
      </c>
    </row>
    <row r="827" spans="1719:1719" ht="9.75" customHeight="1">
      <c r="BNC827" s="128" t="s">
        <v>513</v>
      </c>
    </row>
    <row r="828" spans="1719:1719" ht="9.75" customHeight="1">
      <c r="BNC828" s="67" t="s">
        <v>514</v>
      </c>
    </row>
    <row r="829" spans="1719:1719" ht="9.75" customHeight="1">
      <c r="BNC829" s="128" t="s">
        <v>515</v>
      </c>
    </row>
    <row r="830" spans="1719:1719" ht="9.75" customHeight="1">
      <c r="BNC830" s="128" t="s">
        <v>516</v>
      </c>
    </row>
    <row r="831" spans="1719:1719" ht="9.75" customHeight="1">
      <c r="BNC831" s="128" t="s">
        <v>517</v>
      </c>
    </row>
    <row r="832" spans="1719:1719" ht="9.75" customHeight="1">
      <c r="BNC832" s="128" t="s">
        <v>518</v>
      </c>
    </row>
    <row r="835" spans="1721:1728" ht="9.75" customHeight="1">
      <c r="BNE835" s="13" t="s">
        <v>69</v>
      </c>
    </row>
    <row r="836" spans="1721:1728" ht="9.75" customHeight="1">
      <c r="BNE836" s="13" t="s">
        <v>286</v>
      </c>
    </row>
    <row r="837" spans="1721:1728" ht="9.75" customHeight="1"/>
    <row r="838" spans="1721:1728" ht="9.75" customHeight="1">
      <c r="BNG838" s="13" t="s">
        <v>519</v>
      </c>
    </row>
    <row r="839" spans="1721:1728" ht="9.75" customHeight="1">
      <c r="BNG839" s="13" t="s">
        <v>520</v>
      </c>
    </row>
    <row r="840" spans="1721:1728" ht="9.75" customHeight="1">
      <c r="BNG840" s="13" t="s">
        <v>521</v>
      </c>
    </row>
    <row r="841" spans="1721:1728" ht="9.75" customHeight="1">
      <c r="BNG841" s="13" t="s">
        <v>522</v>
      </c>
    </row>
    <row r="842" spans="1721:1728" ht="9.75" customHeight="1"/>
    <row r="843" spans="1721:1728" ht="9.75" customHeight="1">
      <c r="BNI843" s="13" t="s">
        <v>523</v>
      </c>
    </row>
    <row r="844" spans="1721:1728" ht="9.75" customHeight="1">
      <c r="BNI844" s="13" t="s">
        <v>524</v>
      </c>
    </row>
    <row r="845" spans="1721:1728" ht="9.75" customHeight="1">
      <c r="BNI845" s="13" t="s">
        <v>525</v>
      </c>
    </row>
    <row r="846" spans="1721:1728" ht="9.75" customHeight="1"/>
    <row r="847" spans="1721:1728" ht="9.75" customHeight="1"/>
    <row r="848" spans="1721:1728" ht="9.75" customHeight="1">
      <c r="BNL848" s="146" t="s">
        <v>526</v>
      </c>
    </row>
    <row r="849" spans="1728:1730" ht="9.75" customHeight="1">
      <c r="BNL849" s="146" t="s">
        <v>527</v>
      </c>
      <c r="BNM849" s="146"/>
      <c r="BNN849" s="146"/>
    </row>
    <row r="850" spans="1728:1730" ht="9.75" customHeight="1">
      <c r="BNL850" s="146" t="s">
        <v>528</v>
      </c>
      <c r="BNM850" s="146"/>
      <c r="BNN850" s="146"/>
    </row>
    <row r="851" spans="1728:1730" ht="9.75" customHeight="1">
      <c r="BNL851" s="146" t="s">
        <v>529</v>
      </c>
      <c r="BNM851" s="146"/>
      <c r="BNN851" s="146"/>
    </row>
    <row r="852" spans="1728:1730" ht="9.75" customHeight="1">
      <c r="BNL852" s="146" t="s">
        <v>530</v>
      </c>
      <c r="BNM852" s="146"/>
      <c r="BNN852" s="146"/>
    </row>
    <row r="853" spans="1728:1730" ht="9.75" customHeight="1">
      <c r="BNL853" s="146" t="s">
        <v>531</v>
      </c>
      <c r="BNM853" s="146"/>
      <c r="BNN853" s="146"/>
    </row>
    <row r="854" spans="1728:1730" ht="9.75" customHeight="1">
      <c r="BNL854" s="146" t="s">
        <v>532</v>
      </c>
      <c r="BNM854" s="146"/>
      <c r="BNN854" s="146"/>
    </row>
    <row r="855" spans="1728:1730" ht="9.75" customHeight="1">
      <c r="BNL855" s="146" t="s">
        <v>533</v>
      </c>
      <c r="BNM855" s="146"/>
      <c r="BNN855" s="146"/>
    </row>
    <row r="856" spans="1728:1730" ht="9.75" customHeight="1">
      <c r="BNL856" s="146" t="s">
        <v>534</v>
      </c>
      <c r="BNM856" s="146"/>
      <c r="BNN856" s="146"/>
    </row>
    <row r="857" spans="1728:1730" ht="9.75" customHeight="1">
      <c r="BNL857" s="146" t="s">
        <v>535</v>
      </c>
      <c r="BNM857" s="146"/>
      <c r="BNN857" s="146"/>
    </row>
    <row r="858" spans="1728:1730" ht="9.75" customHeight="1">
      <c r="BNL858" s="146" t="s">
        <v>536</v>
      </c>
      <c r="BNM858" s="146"/>
      <c r="BNN858" s="146"/>
    </row>
    <row r="859" spans="1728:1730" ht="9.75" customHeight="1">
      <c r="BNL859" s="146"/>
      <c r="BNM859" s="146"/>
      <c r="BNN859" s="146"/>
    </row>
    <row r="860" spans="1728:1730" ht="9.75" customHeight="1">
      <c r="BNL860" s="146"/>
      <c r="BNM860" s="146"/>
      <c r="BNN860" s="146" t="s">
        <v>537</v>
      </c>
    </row>
    <row r="861" spans="1728:1730" ht="9.75" customHeight="1">
      <c r="BNL861" s="146"/>
      <c r="BNM861" s="146"/>
      <c r="BNN861" s="146" t="s">
        <v>538</v>
      </c>
    </row>
    <row r="862" spans="1728:1730" ht="9.75" customHeight="1">
      <c r="BNL862" s="146"/>
      <c r="BNM862" s="146"/>
      <c r="BNN862" s="146" t="s">
        <v>539</v>
      </c>
    </row>
    <row r="863" spans="1728:1730" ht="9.75" customHeight="1">
      <c r="BNL863" s="146"/>
      <c r="BNM863" s="146"/>
      <c r="BNN863" s="146" t="s">
        <v>540</v>
      </c>
    </row>
    <row r="865" spans="1730:1734" ht="9.75" customHeight="1">
      <c r="BNN865" s="146" t="s">
        <v>541</v>
      </c>
      <c r="BNO865" s="146"/>
      <c r="BNP865" s="146"/>
      <c r="BNQ865" s="146"/>
      <c r="BNR865" s="146"/>
    </row>
    <row r="866" spans="1730:1734" ht="10.5" customHeight="1">
      <c r="BNN866" s="146"/>
      <c r="BNO866" s="146"/>
      <c r="BNP866" s="147" t="s">
        <v>542</v>
      </c>
      <c r="BNQ866" s="146"/>
      <c r="BNR866" s="146"/>
    </row>
    <row r="867" spans="1730:1734" ht="9.75" customHeight="1">
      <c r="BNN867" s="146"/>
      <c r="BNO867" s="146"/>
      <c r="BNP867" s="146" t="s">
        <v>445</v>
      </c>
      <c r="BNQ867" s="146"/>
      <c r="BNR867" s="146"/>
    </row>
    <row r="868" spans="1730:1734" ht="9.75" customHeight="1">
      <c r="BNN868" s="146"/>
      <c r="BNO868" s="146"/>
      <c r="BNP868" s="146" t="s">
        <v>448</v>
      </c>
      <c r="BNQ868" s="146"/>
      <c r="BNR868" s="146"/>
    </row>
    <row r="869" spans="1730:1734" ht="9.75" customHeight="1">
      <c r="BNN869" s="146"/>
      <c r="BNO869" s="146"/>
      <c r="BNP869" s="146" t="s">
        <v>451</v>
      </c>
      <c r="BNQ869" s="146"/>
      <c r="BNR869" s="146"/>
    </row>
    <row r="870" spans="1730:1734" ht="9.75" customHeight="1">
      <c r="BNN870" s="146"/>
      <c r="BNO870" s="146"/>
      <c r="BNP870" s="146" t="s">
        <v>454</v>
      </c>
      <c r="BNQ870" s="146"/>
      <c r="BNR870" s="146"/>
    </row>
    <row r="871" spans="1730:1734" ht="9.75" customHeight="1">
      <c r="BNN871" s="146"/>
      <c r="BNO871" s="146"/>
      <c r="BNP871" s="146" t="s">
        <v>455</v>
      </c>
      <c r="BNQ871" s="146"/>
      <c r="BNR871" s="146"/>
    </row>
    <row r="872" spans="1730:1734" ht="9.75" customHeight="1">
      <c r="BNN872" s="146"/>
      <c r="BNO872" s="146"/>
      <c r="BNP872" s="146" t="s">
        <v>456</v>
      </c>
      <c r="BNQ872" s="146"/>
      <c r="BNR872" s="146"/>
    </row>
    <row r="873" spans="1730:1734" ht="9.75" customHeight="1">
      <c r="BNN873" s="146"/>
      <c r="BNO873" s="146"/>
      <c r="BNP873" s="146" t="s">
        <v>460</v>
      </c>
      <c r="BNQ873" s="146"/>
      <c r="BNR873" s="146"/>
    </row>
    <row r="874" spans="1730:1734" ht="9.75" customHeight="1">
      <c r="BNN874" s="146"/>
      <c r="BNO874" s="146"/>
      <c r="BNP874" s="146" t="s">
        <v>467</v>
      </c>
      <c r="BNQ874" s="146"/>
      <c r="BNR874" s="146"/>
    </row>
    <row r="875" spans="1730:1734" ht="9.75" customHeight="1">
      <c r="BNN875" s="146"/>
      <c r="BNO875" s="146"/>
      <c r="BNP875" s="146" t="s">
        <v>473</v>
      </c>
      <c r="BNQ875" s="146"/>
      <c r="BNR875" s="146"/>
    </row>
    <row r="876" spans="1730:1734" ht="9.75" customHeight="1">
      <c r="BNN876" s="146"/>
      <c r="BNO876" s="146"/>
      <c r="BNP876" s="146" t="s">
        <v>479</v>
      </c>
      <c r="BNQ876" s="146"/>
      <c r="BNR876" s="146"/>
    </row>
    <row r="877" spans="1730:1734" ht="9.75" customHeight="1">
      <c r="BNN877" s="146"/>
      <c r="BNO877" s="146"/>
      <c r="BNP877" s="146" t="s">
        <v>484</v>
      </c>
      <c r="BNQ877" s="146"/>
      <c r="BNR877" s="146" t="s">
        <v>543</v>
      </c>
    </row>
    <row r="878" spans="1730:1734" ht="9.75" customHeight="1">
      <c r="BNN878" s="146"/>
      <c r="BNO878" s="146"/>
      <c r="BNP878" s="146"/>
      <c r="BNQ878" s="146"/>
      <c r="BNR878" s="146" t="s">
        <v>519</v>
      </c>
    </row>
    <row r="879" spans="1730:1734" ht="9.75" customHeight="1">
      <c r="BNN879" s="146"/>
      <c r="BNO879" s="146"/>
      <c r="BNP879" s="146"/>
      <c r="BNQ879" s="146"/>
      <c r="BNR879" s="146" t="s">
        <v>520</v>
      </c>
    </row>
    <row r="880" spans="1730:1734" ht="9.75" customHeight="1">
      <c r="BNN880" s="146"/>
      <c r="BNO880" s="146"/>
      <c r="BNP880" s="146"/>
      <c r="BNQ880" s="146"/>
      <c r="BNR880" s="146" t="s">
        <v>521</v>
      </c>
    </row>
    <row r="881" spans="1734:1738" ht="9.75" customHeight="1">
      <c r="BNR881" s="146" t="s">
        <v>522</v>
      </c>
      <c r="BNS881" s="146"/>
      <c r="BNT881" s="146"/>
      <c r="BNU881" s="146"/>
      <c r="BNV881" s="146"/>
    </row>
    <row r="882" spans="1734:1738" ht="9.75" customHeight="1">
      <c r="BNR882" s="146"/>
      <c r="BNS882" s="146"/>
      <c r="BNT882" s="146"/>
      <c r="BNU882" s="146"/>
      <c r="BNV882" s="146"/>
    </row>
    <row r="883" spans="1734:1738" ht="9.75" customHeight="1">
      <c r="BNR883" s="146"/>
      <c r="BNS883" s="146"/>
      <c r="BNT883" s="146" t="s">
        <v>544</v>
      </c>
      <c r="BNU883" s="146"/>
      <c r="BNV883" s="146"/>
    </row>
    <row r="884" spans="1734:1738" ht="30" customHeight="1">
      <c r="BNR884" s="146"/>
      <c r="BNS884" s="146"/>
      <c r="BNT884" s="148" t="s">
        <v>545</v>
      </c>
      <c r="BNU884" s="146"/>
      <c r="BNV884" s="146"/>
    </row>
    <row r="885" spans="1734:1738" ht="9.75" customHeight="1">
      <c r="BNR885" s="146"/>
      <c r="BNS885" s="146"/>
      <c r="BNT885" s="149" t="s">
        <v>546</v>
      </c>
      <c r="BNU885" s="146"/>
      <c r="BNV885" s="146"/>
    </row>
    <row r="886" spans="1734:1738" ht="9.75" customHeight="1">
      <c r="BNR886" s="146"/>
      <c r="BNS886" s="146"/>
      <c r="BNT886" s="149" t="s">
        <v>547</v>
      </c>
      <c r="BNU886" s="146"/>
      <c r="BNV886" s="146"/>
    </row>
    <row r="887" spans="1734:1738" ht="9.75" customHeight="1">
      <c r="BNR887" s="146"/>
      <c r="BNS887" s="146"/>
      <c r="BNT887" s="149" t="s">
        <v>548</v>
      </c>
      <c r="BNU887" s="146"/>
      <c r="BNV887" s="146"/>
    </row>
    <row r="888" spans="1734:1738" ht="9.75" customHeight="1">
      <c r="BNR888" s="146"/>
      <c r="BNS888" s="146"/>
      <c r="BNT888" s="149" t="s">
        <v>549</v>
      </c>
      <c r="BNU888" s="146"/>
      <c r="BNV888" s="146"/>
    </row>
    <row r="889" spans="1734:1738" ht="49.5" customHeight="1">
      <c r="BNR889" s="146"/>
      <c r="BNS889" s="146"/>
      <c r="BNT889" s="148" t="s">
        <v>550</v>
      </c>
      <c r="BNU889" s="146"/>
      <c r="BNV889" s="146"/>
    </row>
    <row r="890" spans="1734:1738" ht="9.75" customHeight="1">
      <c r="BNR890" s="146"/>
      <c r="BNS890" s="146"/>
      <c r="BNT890" s="149" t="s">
        <v>551</v>
      </c>
      <c r="BNU890" s="146"/>
      <c r="BNV890" s="146"/>
    </row>
    <row r="891" spans="1734:1738" ht="9.75" customHeight="1">
      <c r="BNR891" s="146"/>
      <c r="BNS891" s="146"/>
      <c r="BNT891" s="148" t="s">
        <v>484</v>
      </c>
      <c r="BNU891" s="146"/>
      <c r="BNV891" s="146"/>
    </row>
    <row r="892" spans="1734:1738" ht="9.75" customHeight="1">
      <c r="BNR892" s="146"/>
      <c r="BNS892" s="146"/>
      <c r="BNT892" s="149" t="s">
        <v>541</v>
      </c>
      <c r="BNU892" s="146"/>
      <c r="BNV892" s="146"/>
    </row>
    <row r="893" spans="1734:1738" ht="9.75" customHeight="1">
      <c r="BNR893" s="146"/>
      <c r="BNS893" s="146"/>
      <c r="BNT893" s="149"/>
      <c r="BNU893" s="146"/>
      <c r="BNV893" s="146"/>
    </row>
    <row r="894" spans="1734:1738" ht="9.75" customHeight="1">
      <c r="BNR894" s="146"/>
      <c r="BNS894" s="146"/>
      <c r="BNT894" s="146"/>
      <c r="BNU894" s="146"/>
      <c r="BNV894" s="146" t="s">
        <v>69</v>
      </c>
    </row>
    <row r="895" spans="1734:1738" ht="9.75" customHeight="1">
      <c r="BNR895" s="146"/>
      <c r="BNS895" s="146"/>
      <c r="BNT895" s="146"/>
      <c r="BNU895" s="146"/>
      <c r="BNV895" s="146" t="s">
        <v>286</v>
      </c>
    </row>
    <row r="897" spans="1739:1742" ht="9.75" customHeight="1">
      <c r="BNW897" s="146" t="s">
        <v>294</v>
      </c>
      <c r="BNX897" s="146"/>
      <c r="BNY897" s="146"/>
      <c r="BNZ897" s="146"/>
    </row>
    <row r="898" spans="1739:1742" ht="9.75" customHeight="1">
      <c r="BNW898" s="146" t="s">
        <v>297</v>
      </c>
      <c r="BNX898" s="146"/>
      <c r="BNY898" s="146"/>
      <c r="BNZ898" s="146"/>
    </row>
    <row r="899" spans="1739:1742" ht="9.75" customHeight="1">
      <c r="BNW899" s="146"/>
      <c r="BNX899" s="146"/>
      <c r="BNY899" s="146"/>
      <c r="BNZ899" s="146"/>
    </row>
    <row r="900" spans="1739:1742" ht="9.75" customHeight="1">
      <c r="BNW900" s="146"/>
      <c r="BNX900" s="146"/>
      <c r="BNY900" s="146"/>
      <c r="BNZ900" s="146"/>
    </row>
    <row r="901" spans="1739:1742" ht="9.75" customHeight="1">
      <c r="BNW901" s="146"/>
      <c r="BNX901" s="146"/>
      <c r="BNY901" s="146"/>
      <c r="BNZ901" s="146"/>
    </row>
    <row r="902" spans="1739:1742" ht="9.75" customHeight="1">
      <c r="BNW902" s="146"/>
      <c r="BNX902" s="146"/>
      <c r="BNY902" s="146"/>
      <c r="BNZ902" s="146"/>
    </row>
    <row r="903" spans="1739:1742" ht="9.75" customHeight="1">
      <c r="BNW903" s="146"/>
      <c r="BNX903" s="146"/>
      <c r="BNY903" s="146"/>
      <c r="BNZ903" s="146"/>
    </row>
    <row r="904" spans="1739:1742" ht="9.75" customHeight="1">
      <c r="BNW904" s="146"/>
      <c r="BNX904" s="146"/>
      <c r="BNY904" s="146" t="s">
        <v>293</v>
      </c>
      <c r="BNZ904" s="146"/>
    </row>
    <row r="905" spans="1739:1742" ht="9.75" customHeight="1">
      <c r="BNW905" s="146"/>
      <c r="BNX905" s="146"/>
      <c r="BNY905" s="146" t="s">
        <v>340</v>
      </c>
      <c r="BNZ905" s="146"/>
    </row>
    <row r="906" spans="1739:1742" ht="9.75" customHeight="1">
      <c r="BNW906" s="146"/>
      <c r="BNX906" s="146"/>
      <c r="BNY906" s="146" t="s">
        <v>552</v>
      </c>
      <c r="BNZ906" s="146"/>
    </row>
    <row r="907" spans="1739:1742" ht="9.75" customHeight="1">
      <c r="BNW907" s="146"/>
      <c r="BNX907" s="146"/>
      <c r="BNY907" s="146"/>
      <c r="BNZ907" s="146"/>
    </row>
    <row r="908" spans="1739:1742" ht="9.75" customHeight="1">
      <c r="BNW908" s="146"/>
      <c r="BNX908" s="146"/>
      <c r="BNY908" s="146"/>
      <c r="BNZ908" s="146"/>
    </row>
    <row r="909" spans="1739:1742" ht="9.75" customHeight="1">
      <c r="BNW909" s="146"/>
      <c r="BNX909" s="146"/>
      <c r="BNY909" s="146"/>
      <c r="BNZ909" s="146"/>
    </row>
    <row r="910" spans="1739:1742" ht="9.75" customHeight="1">
      <c r="BNW910" s="146"/>
      <c r="BNX910" s="146"/>
      <c r="BNY910" s="146"/>
      <c r="BNZ910" s="146" t="s">
        <v>553</v>
      </c>
    </row>
    <row r="911" spans="1739:1742" ht="9.75" customHeight="1">
      <c r="BNW911" s="146"/>
      <c r="BNX911" s="146"/>
      <c r="BNY911" s="146"/>
      <c r="BNZ911" s="146" t="s">
        <v>295</v>
      </c>
    </row>
    <row r="912" spans="1739:1742" ht="9.75" customHeight="1">
      <c r="BNW912" s="146"/>
      <c r="BNX912" s="146"/>
      <c r="BNY912" s="146"/>
      <c r="BNZ912" s="146" t="s">
        <v>292</v>
      </c>
    </row>
    <row r="916" spans="1744:1747" ht="9.75" customHeight="1">
      <c r="BOB916" s="146" t="s">
        <v>554</v>
      </c>
      <c r="BOC916" s="146"/>
      <c r="BOD916" s="146"/>
      <c r="BOE916" s="146"/>
    </row>
    <row r="917" spans="1744:1747" ht="9.75" customHeight="1">
      <c r="BOB917" s="146" t="s">
        <v>555</v>
      </c>
      <c r="BOC917" s="146"/>
      <c r="BOD917" s="146"/>
      <c r="BOE917" s="146"/>
    </row>
    <row r="918" spans="1744:1747" ht="9.75" customHeight="1">
      <c r="BOB918" s="146" t="s">
        <v>556</v>
      </c>
      <c r="BOC918" s="146"/>
      <c r="BOD918" s="146"/>
      <c r="BOE918" s="146"/>
    </row>
    <row r="919" spans="1744:1747" ht="9.75" customHeight="1">
      <c r="BOB919" s="146"/>
      <c r="BOC919" s="146"/>
      <c r="BOD919" s="146"/>
      <c r="BOE919" s="146"/>
    </row>
    <row r="920" spans="1744:1747" ht="9.75" customHeight="1">
      <c r="BOB920" s="146"/>
      <c r="BOC920" s="146" t="s">
        <v>481</v>
      </c>
      <c r="BOD920" s="146"/>
      <c r="BOE920" s="146"/>
    </row>
    <row r="921" spans="1744:1747" ht="9.75" customHeight="1">
      <c r="BOB921" s="146"/>
      <c r="BOC921" s="146" t="s">
        <v>477</v>
      </c>
      <c r="BOD921" s="146"/>
      <c r="BOE921" s="146"/>
    </row>
    <row r="922" spans="1744:1747" ht="9.75" customHeight="1">
      <c r="BOB922" s="146"/>
      <c r="BOC922" s="146" t="s">
        <v>557</v>
      </c>
      <c r="BOD922" s="146"/>
      <c r="BOE922" s="146"/>
    </row>
    <row r="923" spans="1744:1747" ht="9.75" customHeight="1">
      <c r="BOB923" s="146"/>
      <c r="BOC923" s="146"/>
      <c r="BOD923" s="146"/>
      <c r="BOE923" s="146"/>
    </row>
    <row r="924" spans="1744:1747" ht="9.75" customHeight="1">
      <c r="BOB924" s="146"/>
      <c r="BOC924" s="146"/>
      <c r="BOD924" s="146" t="s">
        <v>558</v>
      </c>
      <c r="BOE924" s="146"/>
    </row>
    <row r="925" spans="1744:1747" ht="9.75" customHeight="1">
      <c r="BOB925" s="146"/>
      <c r="BOC925" s="146"/>
      <c r="BOD925" s="146" t="s">
        <v>559</v>
      </c>
      <c r="BOE925" s="146"/>
    </row>
    <row r="926" spans="1744:1747" ht="9.75" customHeight="1">
      <c r="BOB926" s="146"/>
      <c r="BOC926" s="146"/>
      <c r="BOD926" s="146" t="s">
        <v>560</v>
      </c>
      <c r="BOE926" s="146"/>
    </row>
    <row r="927" spans="1744:1747" ht="9.75" customHeight="1">
      <c r="BOB927" s="146"/>
      <c r="BOC927" s="146"/>
      <c r="BOD927" s="146"/>
      <c r="BOE927" s="146"/>
    </row>
    <row r="928" spans="1744:1747" ht="9.75" customHeight="1">
      <c r="BOB928" s="146"/>
      <c r="BOC928" s="146"/>
      <c r="BOD928" s="146"/>
      <c r="BOE928" s="149" t="s">
        <v>291</v>
      </c>
    </row>
    <row r="929" spans="1747:1759" ht="9.75" customHeight="1">
      <c r="BOE929" s="149" t="s">
        <v>296</v>
      </c>
      <c r="BOF929" s="146"/>
      <c r="BOG929" s="146"/>
      <c r="BOH929" s="146"/>
      <c r="BOI929" s="146"/>
      <c r="BOJ929" s="146"/>
      <c r="BOK929" s="146"/>
      <c r="BOL929" s="146"/>
      <c r="BOM929" s="146"/>
      <c r="BON929" s="146"/>
      <c r="BOO929" s="146"/>
      <c r="BOP929" s="146"/>
      <c r="BOQ929" s="146"/>
    </row>
    <row r="930" spans="1747:1759" ht="9.75" customHeight="1">
      <c r="BOE930" s="149"/>
      <c r="BOF930" s="146"/>
      <c r="BOG930" s="146"/>
      <c r="BOH930" s="146"/>
      <c r="BOI930" s="146"/>
      <c r="BOJ930" s="146"/>
      <c r="BOK930" s="146"/>
      <c r="BOL930" s="146"/>
      <c r="BOM930" s="146"/>
      <c r="BON930" s="146"/>
      <c r="BOO930" s="146"/>
      <c r="BOP930" s="146"/>
      <c r="BOQ930" s="146"/>
    </row>
    <row r="931" spans="1747:1759" ht="9.75" customHeight="1">
      <c r="BOE931" s="146"/>
      <c r="BOF931" s="146"/>
      <c r="BOG931" s="146"/>
      <c r="BOH931" s="146"/>
      <c r="BOI931" s="146"/>
      <c r="BOJ931" s="146"/>
      <c r="BOK931" s="146"/>
      <c r="BOL931" s="146"/>
      <c r="BOM931" s="146"/>
      <c r="BON931" s="146"/>
      <c r="BOO931" s="146"/>
      <c r="BOP931" s="146"/>
      <c r="BOQ931" s="146"/>
    </row>
    <row r="932" spans="1747:1759" ht="9.75" customHeight="1">
      <c r="BOE932" s="146"/>
      <c r="BOF932" s="146"/>
      <c r="BOG932" s="146"/>
      <c r="BOH932" s="146"/>
      <c r="BOI932" s="146"/>
      <c r="BOJ932" s="146"/>
      <c r="BOK932" s="146"/>
      <c r="BOL932" s="146"/>
      <c r="BOM932" s="146"/>
      <c r="BON932" s="146"/>
      <c r="BOO932" s="146"/>
      <c r="BOP932" s="146"/>
      <c r="BOQ932" s="146"/>
    </row>
    <row r="933" spans="1747:1759" ht="9.75" customHeight="1">
      <c r="BOE933" s="146"/>
      <c r="BOF933" s="146"/>
      <c r="BOG933" s="146"/>
      <c r="BOH933" s="146"/>
      <c r="BOI933" s="146"/>
      <c r="BOJ933" s="146"/>
      <c r="BOK933" s="146"/>
      <c r="BOL933" s="146"/>
      <c r="BOM933" s="146"/>
      <c r="BON933" s="146"/>
      <c r="BOO933" s="639" t="s">
        <v>124</v>
      </c>
      <c r="BOP933" s="605"/>
      <c r="BOQ933" s="606"/>
    </row>
    <row r="934" spans="1747:1759" ht="9.75" customHeight="1">
      <c r="BOE934" s="146"/>
      <c r="BOF934" s="146"/>
      <c r="BOG934" s="146"/>
      <c r="BOH934" s="146"/>
      <c r="BOI934" s="146"/>
      <c r="BOJ934" s="146"/>
      <c r="BOK934" s="146"/>
      <c r="BOL934" s="146"/>
      <c r="BOM934" s="151">
        <v>1</v>
      </c>
      <c r="BON934" s="151">
        <v>2</v>
      </c>
      <c r="BOO934" s="151">
        <v>3</v>
      </c>
      <c r="BOP934" s="150">
        <v>4</v>
      </c>
      <c r="BOQ934" s="150">
        <v>5</v>
      </c>
    </row>
    <row r="935" spans="1747:1759" ht="9.75" customHeight="1">
      <c r="BOE935" s="146"/>
      <c r="BOF935" s="146"/>
      <c r="BOG935" s="146"/>
      <c r="BOH935" s="146"/>
      <c r="BOI935" s="146"/>
      <c r="BOJ935" s="146"/>
      <c r="BOK935" s="146"/>
      <c r="BOL935" s="146"/>
      <c r="BOM935" s="149" t="s">
        <v>384</v>
      </c>
      <c r="BON935" s="149" t="s">
        <v>385</v>
      </c>
      <c r="BOO935" s="149" t="s">
        <v>299</v>
      </c>
      <c r="BOP935" s="149" t="s">
        <v>316</v>
      </c>
      <c r="BOQ935" s="149" t="s">
        <v>386</v>
      </c>
    </row>
    <row r="936" spans="1747:1759" ht="9.75" customHeight="1">
      <c r="BOE936" s="146"/>
      <c r="BOF936" s="146"/>
      <c r="BOG936" s="146"/>
      <c r="BOH936" s="146"/>
      <c r="BOI936" s="146"/>
      <c r="BOJ936" s="146"/>
      <c r="BOK936" s="146"/>
      <c r="BOL936" s="146"/>
      <c r="BOM936" s="152">
        <v>0.2</v>
      </c>
      <c r="BON936" s="152">
        <v>0.4</v>
      </c>
      <c r="BOO936" s="152">
        <v>0.6</v>
      </c>
      <c r="BOP936" s="152">
        <v>0.8</v>
      </c>
      <c r="BOQ936" s="152">
        <v>1</v>
      </c>
    </row>
    <row r="937" spans="1747:1759" ht="9.75" customHeight="1">
      <c r="BOE937" s="146"/>
      <c r="BOF937" s="146"/>
      <c r="BOG937" s="146"/>
      <c r="BOH937" s="146"/>
      <c r="BOI937" s="146"/>
      <c r="BOJ937" s="146"/>
      <c r="BOK937" s="146"/>
      <c r="BOL937" s="146"/>
      <c r="BOM937" s="151"/>
      <c r="BON937" s="151"/>
      <c r="BOO937" s="151"/>
      <c r="BOP937" s="150"/>
      <c r="BOQ937" s="150"/>
    </row>
    <row r="938" spans="1747:1759" ht="9.75" customHeight="1">
      <c r="BOE938" s="146"/>
      <c r="BOF938" s="146"/>
      <c r="BOG938" s="652" t="s">
        <v>122</v>
      </c>
      <c r="BOH938" s="154">
        <v>5</v>
      </c>
      <c r="BOI938" s="149" t="s">
        <v>387</v>
      </c>
      <c r="BOJ938" s="152">
        <v>1</v>
      </c>
      <c r="BOK938" s="146" t="s">
        <v>561</v>
      </c>
      <c r="BOL938" s="155">
        <v>1</v>
      </c>
      <c r="BOM938" s="151" t="s">
        <v>389</v>
      </c>
      <c r="BON938" s="151" t="s">
        <v>389</v>
      </c>
      <c r="BOO938" s="151" t="s">
        <v>389</v>
      </c>
      <c r="BOP938" s="151" t="s">
        <v>389</v>
      </c>
      <c r="BOQ938" s="151" t="s">
        <v>390</v>
      </c>
    </row>
    <row r="939" spans="1747:1759" ht="9.75" customHeight="1">
      <c r="BOE939" s="146"/>
      <c r="BOF939" s="146"/>
      <c r="BOG939" s="653"/>
      <c r="BOH939" s="154">
        <v>4</v>
      </c>
      <c r="BOI939" s="149" t="s">
        <v>311</v>
      </c>
      <c r="BOJ939" s="152">
        <v>0.8</v>
      </c>
      <c r="BOK939" s="146" t="s">
        <v>562</v>
      </c>
      <c r="BOL939" s="155">
        <v>0.8</v>
      </c>
      <c r="BOM939" s="151" t="s">
        <v>388</v>
      </c>
      <c r="BON939" s="151" t="s">
        <v>388</v>
      </c>
      <c r="BOO939" s="151" t="s">
        <v>389</v>
      </c>
      <c r="BOP939" s="151" t="s">
        <v>389</v>
      </c>
      <c r="BOQ939" s="151" t="s">
        <v>390</v>
      </c>
    </row>
    <row r="940" spans="1747:1759" ht="9.75" customHeight="1">
      <c r="BOE940" s="146"/>
      <c r="BOF940" s="146"/>
      <c r="BOG940" s="653"/>
      <c r="BOH940" s="154">
        <v>3</v>
      </c>
      <c r="BOI940" s="149" t="s">
        <v>285</v>
      </c>
      <c r="BOJ940" s="152">
        <v>0.6</v>
      </c>
      <c r="BOK940" s="146" t="s">
        <v>563</v>
      </c>
      <c r="BOL940" s="155">
        <v>0.6</v>
      </c>
      <c r="BOM940" s="151" t="s">
        <v>388</v>
      </c>
      <c r="BON940" s="151" t="s">
        <v>388</v>
      </c>
      <c r="BOO940" s="151" t="s">
        <v>388</v>
      </c>
      <c r="BOP940" s="151" t="s">
        <v>389</v>
      </c>
      <c r="BOQ940" s="151" t="s">
        <v>390</v>
      </c>
    </row>
    <row r="941" spans="1747:1759" ht="9.75" customHeight="1">
      <c r="BOE941" s="146"/>
      <c r="BOF941" s="146"/>
      <c r="BOG941" s="653"/>
      <c r="BOH941" s="154">
        <v>2</v>
      </c>
      <c r="BOI941" s="149" t="s">
        <v>315</v>
      </c>
      <c r="BOJ941" s="152">
        <v>0.4</v>
      </c>
      <c r="BOK941" s="146" t="s">
        <v>564</v>
      </c>
      <c r="BOL941" s="155">
        <v>0.4</v>
      </c>
      <c r="BOM941" s="151" t="s">
        <v>70</v>
      </c>
      <c r="BON941" s="151" t="s">
        <v>388</v>
      </c>
      <c r="BOO941" s="151" t="s">
        <v>388</v>
      </c>
      <c r="BOP941" s="151" t="s">
        <v>389</v>
      </c>
      <c r="BOQ941" s="151" t="s">
        <v>390</v>
      </c>
    </row>
    <row r="942" spans="1747:1759" ht="9.75" customHeight="1">
      <c r="BOE942" s="146"/>
      <c r="BOF942" s="146"/>
      <c r="BOG942" s="653"/>
      <c r="BOH942" s="154">
        <v>1</v>
      </c>
      <c r="BOI942" s="149" t="s">
        <v>298</v>
      </c>
      <c r="BOJ942" s="152">
        <v>0.2</v>
      </c>
      <c r="BOK942" s="146" t="s">
        <v>565</v>
      </c>
      <c r="BOL942" s="155">
        <v>0.2</v>
      </c>
      <c r="BOM942" s="151" t="s">
        <v>70</v>
      </c>
      <c r="BON942" s="151" t="s">
        <v>70</v>
      </c>
      <c r="BOO942" s="151" t="s">
        <v>388</v>
      </c>
      <c r="BOP942" s="151" t="s">
        <v>389</v>
      </c>
      <c r="BOQ942" s="151" t="s">
        <v>390</v>
      </c>
    </row>
    <row r="945" spans="1761:1763" ht="9.75" customHeight="1">
      <c r="BOS945" s="146" t="s">
        <v>566</v>
      </c>
    </row>
    <row r="946" spans="1761:1763" ht="9.75" customHeight="1">
      <c r="BOS946" s="146" t="s">
        <v>567</v>
      </c>
    </row>
    <row r="947" spans="1761:1763" ht="9.75" customHeight="1">
      <c r="BOS947" s="146" t="s">
        <v>568</v>
      </c>
    </row>
    <row r="948" spans="1761:1763" ht="9.75" customHeight="1">
      <c r="BOS948" s="146" t="s">
        <v>569</v>
      </c>
    </row>
    <row r="949" spans="1761:1763" ht="9.75" customHeight="1">
      <c r="BOS949" s="146" t="s">
        <v>570</v>
      </c>
    </row>
    <row r="950" spans="1761:1763" ht="9.75" customHeight="1">
      <c r="BOS950" s="146" t="s">
        <v>541</v>
      </c>
    </row>
    <row r="953" spans="1761:1763" ht="10.5" customHeight="1">
      <c r="BOU953" s="156" t="s">
        <v>571</v>
      </c>
    </row>
    <row r="954" spans="1761:1763" ht="9.75" customHeight="1">
      <c r="BOU954" s="102" t="s">
        <v>572</v>
      </c>
    </row>
    <row r="955" spans="1761:1763" ht="19.5" customHeight="1">
      <c r="BOU955" s="102" t="s">
        <v>573</v>
      </c>
    </row>
    <row r="956" spans="1761:1763" ht="9.75" customHeight="1">
      <c r="BOU956" s="102" t="s">
        <v>574</v>
      </c>
    </row>
    <row r="957" spans="1761:1763" ht="9.75" customHeight="1">
      <c r="BOU957" s="102" t="s">
        <v>575</v>
      </c>
    </row>
    <row r="958" spans="1761:1763" ht="9.75" customHeight="1">
      <c r="BOU958" s="102" t="s">
        <v>576</v>
      </c>
    </row>
    <row r="959" spans="1761:1763" ht="9.75" customHeight="1">
      <c r="BOU959" s="13" t="s">
        <v>484</v>
      </c>
    </row>
  </sheetData>
  <mergeCells count="20">
    <mergeCell ref="B2:I2"/>
    <mergeCell ref="BOO933:BOQ933"/>
    <mergeCell ref="B7:H7"/>
    <mergeCell ref="B1:I1"/>
    <mergeCell ref="C3:H3"/>
    <mergeCell ref="AC7:AH7"/>
    <mergeCell ref="E5:G5"/>
    <mergeCell ref="J1:K4"/>
    <mergeCell ref="U5:V5"/>
    <mergeCell ref="BLW683:BLY683"/>
    <mergeCell ref="C4:H4"/>
    <mergeCell ref="AI7:AL7"/>
    <mergeCell ref="J7:AB7"/>
    <mergeCell ref="BLQ687:BLQ691"/>
    <mergeCell ref="BOG938:BOG942"/>
    <mergeCell ref="W5:X5"/>
    <mergeCell ref="BMX797:BMZ797"/>
    <mergeCell ref="I5:N5"/>
    <mergeCell ref="O5:P5"/>
    <mergeCell ref="Q5:R5"/>
  </mergeCells>
  <conditionalFormatting sqref="AG9:AG98">
    <cfRule type="containsText" dxfId="199" priority="27" operator="containsText" text="BAJO">
      <formula>NOT(ISERROR(SEARCH("BAJO",AG9)))</formula>
    </cfRule>
    <cfRule type="containsText" dxfId="198" priority="28" operator="containsText" text="MODERADO">
      <formula>NOT(ISERROR(SEARCH("MODERADO",AG9)))</formula>
    </cfRule>
    <cfRule type="containsText" dxfId="197" priority="29" operator="containsText" text="ALTO">
      <formula>NOT(ISERROR(SEARCH("ALTO",AG9)))</formula>
    </cfRule>
    <cfRule type="containsText" dxfId="196" priority="30" operator="containsText" text="EXTREMO">
      <formula>NOT(ISERROR(SEARCH("EXTREMO",AG9)))</formula>
    </cfRule>
  </conditionalFormatting>
  <conditionalFormatting sqref="CP9:CP98 DJ9:DK98 DQ9:DR98 DX9:DY98 EE9:EF98 EL9:EM98 ES9:ET98 EZ9:FA98 FG9:FH98 FN9:FO98 FU9:FV98 GB9:GC98">
    <cfRule type="containsText" dxfId="195" priority="24" operator="containsText" text="MODERADO">
      <formula>NOT(ISERROR(SEARCH("MODERADO",CP9)))</formula>
    </cfRule>
    <cfRule type="containsText" dxfId="194" priority="25" operator="containsText" text="ALTO">
      <formula>NOT(ISERROR(SEARCH("ALTO",CP9)))</formula>
    </cfRule>
    <cfRule type="containsText" dxfId="193" priority="26" operator="containsText" text="EXTREMO">
      <formula>NOT(ISERROR(SEARCH("EXTREMO",CP9)))</formula>
    </cfRule>
  </conditionalFormatting>
  <conditionalFormatting sqref="DB9:DC98">
    <cfRule type="containsText" dxfId="192" priority="21" operator="containsText" text="MODERADO">
      <formula>NOT(ISERROR(SEARCH("MODERADO",DB9)))</formula>
    </cfRule>
    <cfRule type="containsText" dxfId="191" priority="22" operator="containsText" text="ALTO">
      <formula>NOT(ISERROR(SEARCH("ALTO",DB9)))</formula>
    </cfRule>
    <cfRule type="containsText" dxfId="190" priority="23" operator="containsText" text="EXTREMO">
      <formula>NOT(ISERROR(SEARCH("EXTREMO",DB9)))</formula>
    </cfRule>
  </conditionalFormatting>
  <conditionalFormatting sqref="ER9:EU98 EY9:FB98 FF9:FI98 FM9:FP98 FT9:FW98 GA9:GD98 CL9:CP98 DB9:DD98 DF9:DF98 DI9:DL98 DN9:DN98 DP9:DS98 DU9:DU98 DW9:DZ98 EB9:EB98 ED9:EG98 EI9:EI98 EK9:EN98 EP9:EP98 EW9:EW98 FD9:FD98 FK9:FK98 FR9:FR98 FY9:FY98 GF9:GF98 GH9:GI98">
    <cfRule type="containsText" dxfId="189" priority="20" operator="containsText" text="BAJO">
      <formula>NOT(ISERROR(SEARCH("BAJO",CL9)))</formula>
    </cfRule>
  </conditionalFormatting>
  <conditionalFormatting sqref="ES9:ET9">
    <cfRule type="containsText" dxfId="188" priority="17" operator="containsText" text="MODERADO">
      <formula>NOT(ISERROR(SEARCH("MODERADO",ES9)))</formula>
    </cfRule>
    <cfRule type="containsText" dxfId="187" priority="18" operator="containsText" text="ALTO">
      <formula>NOT(ISERROR(SEARCH("ALTO",ES9)))</formula>
    </cfRule>
    <cfRule type="containsText" dxfId="186" priority="19" operator="containsText" text="EXTREMO">
      <formula>NOT(ISERROR(SEARCH("EXTREMO",ES9)))</formula>
    </cfRule>
  </conditionalFormatting>
  <conditionalFormatting sqref="EZ9:FA9">
    <cfRule type="containsText" dxfId="185" priority="14" operator="containsText" text="MODERADO">
      <formula>NOT(ISERROR(SEARCH("MODERADO",EZ9)))</formula>
    </cfRule>
    <cfRule type="containsText" dxfId="184" priority="15" operator="containsText" text="ALTO">
      <formula>NOT(ISERROR(SEARCH("ALTO",EZ9)))</formula>
    </cfRule>
    <cfRule type="containsText" dxfId="183" priority="16" operator="containsText" text="EXTREMO">
      <formula>NOT(ISERROR(SEARCH("EXTREMO",EZ9)))</formula>
    </cfRule>
  </conditionalFormatting>
  <conditionalFormatting sqref="FG9:FH9">
    <cfRule type="containsText" dxfId="182" priority="11" operator="containsText" text="MODERADO">
      <formula>NOT(ISERROR(SEARCH("MODERADO",FG9)))</formula>
    </cfRule>
    <cfRule type="containsText" dxfId="181" priority="12" operator="containsText" text="ALTO">
      <formula>NOT(ISERROR(SEARCH("ALTO",FG9)))</formula>
    </cfRule>
    <cfRule type="containsText" dxfId="180" priority="13" operator="containsText" text="EXTREMO">
      <formula>NOT(ISERROR(SEARCH("EXTREMO",FG9)))</formula>
    </cfRule>
  </conditionalFormatting>
  <conditionalFormatting sqref="FN9:FO9">
    <cfRule type="containsText" dxfId="179" priority="8" operator="containsText" text="MODERADO">
      <formula>NOT(ISERROR(SEARCH("MODERADO",FN9)))</formula>
    </cfRule>
    <cfRule type="containsText" dxfId="178" priority="9" operator="containsText" text="ALTO">
      <formula>NOT(ISERROR(SEARCH("ALTO",FN9)))</formula>
    </cfRule>
    <cfRule type="containsText" dxfId="177" priority="10" operator="containsText" text="EXTREMO">
      <formula>NOT(ISERROR(SEARCH("EXTREMO",FN9)))</formula>
    </cfRule>
  </conditionalFormatting>
  <conditionalFormatting sqref="FU9:FV9">
    <cfRule type="containsText" dxfId="176" priority="5" operator="containsText" text="MODERADO">
      <formula>NOT(ISERROR(SEARCH("MODERADO",FU9)))</formula>
    </cfRule>
    <cfRule type="containsText" dxfId="175" priority="6" operator="containsText" text="ALTO">
      <formula>NOT(ISERROR(SEARCH("ALTO",FU9)))</formula>
    </cfRule>
    <cfRule type="containsText" dxfId="174" priority="7" operator="containsText" text="EXTREMO">
      <formula>NOT(ISERROR(SEARCH("EXTREMO",FU9)))</formula>
    </cfRule>
  </conditionalFormatting>
  <conditionalFormatting sqref="GB9:GC9">
    <cfRule type="containsText" dxfId="173" priority="2" operator="containsText" text="MODERADO">
      <formula>NOT(ISERROR(SEARCH("MODERADO",GB9)))</formula>
    </cfRule>
    <cfRule type="containsText" dxfId="172" priority="3" operator="containsText" text="ALTO">
      <formula>NOT(ISERROR(SEARCH("ALTO",GB9)))</formula>
    </cfRule>
    <cfRule type="containsText" dxfId="171" priority="4" operator="containsText" text="EXTREMO">
      <formula>NOT(ISERROR(SEARCH("EXTREMO",GB9)))</formula>
    </cfRule>
  </conditionalFormatting>
  <dataValidations count="19">
    <dataValidation type="list" allowBlank="1" showInputMessage="1" sqref="E10:E16" xr:uid="{00000000-0002-0000-1600-000000000000}">
      <formula1>$BMH$715:$BMH$726</formula1>
      <formula2>0</formula2>
    </dataValidation>
    <dataValidation type="list" showErrorMessage="1" sqref="AN9:AN98 AR9:AR98 AV9:AV98 AZ9:AZ98 BD9:BD98 BH9:BH98 BL9:BL98 BP9:BP98 BT9:BT98 BX9:BX98 CB9:CB98 CF9:CF98" xr:uid="{00000000-0002-0000-1600-000001000000}">
      <formula1>IMPLEMENT</formula1>
      <formula2>0</formula2>
    </dataValidation>
    <dataValidation type="list" showInputMessage="1" showErrorMessage="1" errorTitle="Rechazado" error="Solo son validadas las opciones de la lista" sqref="AM9:AM98 AQ9:AQ98 AU9:AU98 AY9:AY98 BC9:BC98 BG9:BG98 BK9:BK98 BO9:BO98 BS9:BS98 BW9:BW98 CA9:CA98 CE9:CE98" xr:uid="{00000000-0002-0000-1600-000002000000}">
      <formula1>FRECUENCY</formula1>
      <formula2>0</formula2>
    </dataValidation>
    <dataValidation type="list" allowBlank="1" showInputMessage="1" showErrorMessage="1" sqref="G9:G98" xr:uid="{00000000-0002-0000-1600-000003000000}">
      <formula1>consecuencias</formula1>
      <formula2>0</formula2>
    </dataValidation>
    <dataValidation type="list" allowBlank="1" showInputMessage="1" sqref="H9:H98" xr:uid="{00000000-0002-0000-1600-000004000000}">
      <formula1>TramitesSer</formula1>
      <formula2>0</formula2>
    </dataValidation>
    <dataValidation type="list" allowBlank="1" showInputMessage="1" sqref="D9:D98" xr:uid="{00000000-0002-0000-1600-000005000000}">
      <formula1>InternoExp</formula1>
      <formula2>0</formula2>
    </dataValidation>
    <dataValidation type="list" allowBlank="1" showInputMessage="1" sqref="F9:F98" xr:uid="{00000000-0002-0000-1600-000006000000}">
      <formula1>TipoCau</formula1>
      <formula2>0</formula2>
    </dataValidation>
    <dataValidation type="list" sqref="CI9:CI98" xr:uid="{00000000-0002-0000-1600-000007000000}">
      <formula1>IMPLEMENT</formula1>
      <formula2>0</formula2>
    </dataValidation>
    <dataValidation type="list" showInputMessage="1" showErrorMessage="1" sqref="AO9:AO98 AS9:AS98 AW9:AW98 BA9:BA98 BE9:BE98 BI9:BI98 BM9:BM98 BQ9:BQ98 BU9:BU98 BY9:BY98 CC9:CC98 CG9:CG98 CJ9:CJ98" xr:uid="{00000000-0002-0000-1600-000008000000}">
      <formula1>TIP_CONTROL</formula1>
      <formula2>0</formula2>
    </dataValidation>
    <dataValidation type="list" allowBlank="1" showInputMessage="1" sqref="E9" xr:uid="{00000000-0002-0000-1600-000009000000}">
      <formula1>$BMH$722:$BMH$730</formula1>
      <formula2>0</formula2>
    </dataValidation>
    <dataValidation type="list" allowBlank="1" showInputMessage="1" showErrorMessage="1" sqref="BMA695:BMA699" xr:uid="{00000000-0002-0000-1600-00000A000000}">
      <formula1>TipoCausaaaa</formula1>
      <formula2>0</formula2>
    </dataValidation>
    <dataValidation type="list" allowBlank="1" showInputMessage="1" sqref="E17:E98" xr:uid="{00000000-0002-0000-1600-00000B000000}">
      <formula1>ExternoExp</formula1>
      <formula2>0</formula2>
    </dataValidation>
    <dataValidation showInputMessage="1" showErrorMessage="1" errorTitle="Rechazado" error="Solo son validadas las opciones de la lista" sqref="AK9:AL14 AK15:AK16 AK17:AL98 CR17:CS98 CS9:CS16 CU9:CV98" xr:uid="{00000000-0002-0000-1600-00000C000000}">
      <formula1>0</formula1>
      <formula2>0</formula2>
    </dataValidation>
    <dataValidation type="list" allowBlank="1" showInputMessage="1" showErrorMessage="1" sqref="I9:I10 I11:I98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1600-00000D000000}">
      <formula1>PROBAB</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1600-00000E000000}">
      <formula1>IMPACTO</formula1>
      <formula2>0</formula2>
    </dataValidation>
    <dataValidation type="list" showInputMessage="1" showErrorMessage="1" errorTitle="Rechazado" error="Solo son validadas las opciones de la lista" sqref="AP9:AP10 AP11:AP98 AT9:AT98 AX9:AX98 BB9:BB98 BF9:BF98 BJ9:BJ98 BN9:BN98 BR9:BR98 BV9:BV98 BZ9:BZ98 CD9:CD98 CH9:CH98 CK9:CK98 CT9:CT98 CW9:CW98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1600-00000F000000}">
      <formula1>Efecto</formula1>
      <formula2>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1600-000010000000}">
      <formula1>0</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1600-000011000000}">
      <formula1>0</formula1>
      <formula2>100</formula2>
    </dataValidation>
    <dataValidation type="list" allowBlank="1" showInputMessage="1" showErrorMessage="1" sqref="J9:AB17 J18:AB98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1600-000012000000}">
      <formula1>SINO</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FF"/>
  </sheetPr>
  <dimension ref="A1:XAO883"/>
  <sheetViews>
    <sheetView topLeftCell="B1" zoomScaleNormal="100" workbookViewId="0">
      <selection activeCell="CU22" sqref="CU22"/>
    </sheetView>
  </sheetViews>
  <sheetFormatPr baseColWidth="10" defaultColWidth="10.88671875" defaultRowHeight="10.199999999999999"/>
  <cols>
    <col min="1" max="1" width="4.88671875" style="13" customWidth="1"/>
    <col min="2" max="2" width="23.109375" style="13" customWidth="1"/>
    <col min="3" max="3" width="27.44140625" style="13" customWidth="1"/>
    <col min="4" max="4" width="23.88671875" style="13" customWidth="1"/>
    <col min="5" max="6" width="13.44140625" style="13" customWidth="1"/>
    <col min="7" max="8" width="23.88671875" style="13" customWidth="1"/>
    <col min="9" max="9" width="12" style="16" customWidth="1"/>
    <col min="10" max="28" width="9.6640625" style="16" customWidth="1"/>
    <col min="29" max="29" width="12.33203125" style="16" customWidth="1"/>
    <col min="30" max="30" width="6.33203125" style="16" customWidth="1"/>
    <col min="31" max="31" width="9.88671875" style="16" customWidth="1"/>
    <col min="32" max="32" width="5.88671875" style="13" customWidth="1"/>
    <col min="33" max="33" width="10.33203125" style="16" customWidth="1"/>
    <col min="34" max="34" width="6.44140625" style="7" customWidth="1"/>
    <col min="35" max="35" width="34.44140625" style="13" customWidth="1"/>
    <col min="36" max="36" width="17.6640625" style="13" customWidth="1"/>
    <col min="37" max="37" width="23" style="38" customWidth="1"/>
    <col min="38" max="38" width="18" style="38" customWidth="1"/>
    <col min="39" max="39" width="8.88671875" style="38" customWidth="1"/>
    <col min="40" max="40" width="12.33203125" style="13" customWidth="1"/>
    <col min="41" max="41" width="8.6640625" style="13" customWidth="1"/>
    <col min="42" max="42" width="9.109375" style="38" customWidth="1"/>
    <col min="43" max="43" width="8.88671875" style="38" hidden="1" customWidth="1"/>
    <col min="44" max="44" width="12.33203125" style="13" hidden="1" customWidth="1"/>
    <col min="45" max="45" width="8.6640625" style="13" hidden="1" customWidth="1"/>
    <col min="46" max="46" width="9.109375" style="38" hidden="1" customWidth="1"/>
    <col min="47" max="47" width="8.88671875" style="38" hidden="1" customWidth="1"/>
    <col min="48" max="48" width="12.33203125" style="13" hidden="1" customWidth="1"/>
    <col min="49" max="49" width="8.6640625" style="13" hidden="1" customWidth="1"/>
    <col min="50" max="50" width="9.109375" style="38" hidden="1" customWidth="1"/>
    <col min="51" max="51" width="8.88671875" style="38" hidden="1" customWidth="1"/>
    <col min="52" max="52" width="12.33203125" style="13" hidden="1" customWidth="1"/>
    <col min="53" max="53" width="8.6640625" style="13" hidden="1" customWidth="1"/>
    <col min="54" max="54" width="9.109375" style="38" hidden="1" customWidth="1"/>
    <col min="55" max="55" width="8.88671875" style="38" hidden="1" customWidth="1"/>
    <col min="56" max="56" width="12.33203125" style="13" hidden="1" customWidth="1"/>
    <col min="57" max="57" width="8.6640625" style="13" hidden="1" customWidth="1"/>
    <col min="58" max="58" width="9.109375" style="38" hidden="1" customWidth="1"/>
    <col min="59" max="59" width="8.88671875" style="38" hidden="1" customWidth="1"/>
    <col min="60" max="60" width="12.33203125" style="13" hidden="1" customWidth="1"/>
    <col min="61" max="61" width="8.6640625" style="13" hidden="1" customWidth="1"/>
    <col min="62" max="62" width="9.109375" style="38" hidden="1" customWidth="1"/>
    <col min="63" max="63" width="8.88671875" style="38" hidden="1" customWidth="1"/>
    <col min="64" max="64" width="12.33203125" style="13" hidden="1" customWidth="1"/>
    <col min="65" max="65" width="8.6640625" style="13" hidden="1" customWidth="1"/>
    <col min="66" max="66" width="9.109375" style="38" hidden="1" customWidth="1"/>
    <col min="67" max="67" width="8.88671875" style="38" hidden="1" customWidth="1"/>
    <col min="68" max="68" width="12.33203125" style="13" hidden="1" customWidth="1"/>
    <col min="69" max="69" width="8.6640625" style="13" hidden="1" customWidth="1"/>
    <col min="70" max="70" width="9.109375" style="38" hidden="1" customWidth="1"/>
    <col min="71" max="71" width="8.88671875" style="38" hidden="1" customWidth="1"/>
    <col min="72" max="72" width="12.33203125" style="13" hidden="1" customWidth="1"/>
    <col min="73" max="73" width="8.6640625" style="13" hidden="1" customWidth="1"/>
    <col min="74" max="74" width="9.109375" style="38" hidden="1" customWidth="1"/>
    <col min="75" max="75" width="8.88671875" style="38" hidden="1" customWidth="1"/>
    <col min="76" max="76" width="12.33203125" style="13" hidden="1" customWidth="1"/>
    <col min="77" max="77" width="8.6640625" style="13" hidden="1" customWidth="1"/>
    <col min="78" max="78" width="9.109375" style="38" hidden="1" customWidth="1"/>
    <col min="79" max="79" width="8.88671875" style="38" hidden="1" customWidth="1"/>
    <col min="80" max="80" width="12.33203125" style="13" hidden="1" customWidth="1"/>
    <col min="81" max="81" width="8.6640625" style="13" hidden="1" customWidth="1"/>
    <col min="82" max="82" width="9.109375" style="38" hidden="1" customWidth="1"/>
    <col min="83" max="83" width="8.88671875" style="38" hidden="1" customWidth="1"/>
    <col min="84" max="84" width="12.33203125" style="13" hidden="1" customWidth="1"/>
    <col min="85" max="85" width="8.6640625" style="13" hidden="1" customWidth="1"/>
    <col min="86" max="86" width="9.109375" style="38" hidden="1" customWidth="1"/>
    <col min="87" max="89" width="2.109375" style="38" hidden="1" customWidth="1"/>
    <col min="90" max="90" width="9.6640625" style="38" customWidth="1"/>
    <col min="91" max="91" width="6.88671875" style="38" customWidth="1"/>
    <col min="92" max="92" width="9.6640625" style="38" customWidth="1"/>
    <col min="93" max="93" width="6.88671875" style="38" customWidth="1"/>
    <col min="94" max="94" width="9.6640625" style="38" customWidth="1"/>
    <col min="95" max="95" width="6.88671875" style="38" customWidth="1"/>
    <col min="96" max="96" width="32.88671875" style="38" customWidth="1"/>
    <col min="97" max="97" width="7" style="38" customWidth="1"/>
    <col min="98" max="98" width="1" style="38" customWidth="1"/>
    <col min="99" max="99" width="37.33203125" style="38" customWidth="1"/>
    <col min="100" max="100" width="27.44140625" style="38" customWidth="1"/>
    <col min="101" max="101" width="1.44140625"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109375" style="13" customWidth="1"/>
    <col min="1678" max="1680" width="10.88671875" style="13" customWidth="1"/>
    <col min="1681" max="1681" width="4.33203125" style="13" customWidth="1"/>
    <col min="1682" max="1683" width="10.88671875" style="13" customWidth="1"/>
    <col min="1684" max="1684" width="4.88671875" style="13" customWidth="1"/>
    <col min="1685" max="1690" width="10.88671875" style="13" customWidth="1"/>
    <col min="1691" max="1691" width="36.3320312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42.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6640625" style="13" customWidth="1"/>
    <col min="1895" max="1896" width="6.44140625" style="13" customWidth="1"/>
    <col min="1897" max="1897" width="5.88671875" style="13" customWidth="1"/>
    <col min="1898" max="1898" width="6.44140625" style="13" customWidth="1"/>
    <col min="1899" max="1899" width="13.6640625" style="13" customWidth="1"/>
    <col min="1900" max="1901" width="9" style="13" customWidth="1"/>
    <col min="1902" max="1902" width="2.44140625" style="13" customWidth="1"/>
    <col min="1903" max="1903" width="8.88671875" style="13" customWidth="1"/>
    <col min="1904" max="1904" width="7.44140625" style="13" customWidth="1"/>
    <col min="1905" max="1907" width="3.6640625" style="13" customWidth="1"/>
    <col min="1908"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33203125" style="13" customWidth="1"/>
    <col min="1932" max="1932" width="23.44140625" style="13" customWidth="1"/>
    <col min="1933" max="1933" width="9.109375" style="13" customWidth="1"/>
    <col min="1934" max="1934" width="19.44140625" style="13" customWidth="1"/>
    <col min="1935" max="1935" width="42.6640625" style="13" customWidth="1"/>
    <col min="1936" max="1936" width="5.88671875" style="13" customWidth="1"/>
    <col min="1937" max="1937" width="31.44140625" style="13" customWidth="1"/>
    <col min="1938" max="1938" width="16.109375" style="13" customWidth="1"/>
    <col min="1939" max="1940" width="9.33203125" style="13" customWidth="1"/>
    <col min="1941" max="1941" width="11.109375" style="13" customWidth="1"/>
    <col min="1942" max="1942" width="2.109375" style="13" customWidth="1"/>
    <col min="1943" max="2148" width="10.88671875" style="13" customWidth="1"/>
    <col min="2149" max="2149" width="12" style="13" customWidth="1"/>
    <col min="2150" max="2150" width="2.6640625" style="13" customWidth="1"/>
    <col min="2151" max="2152" width="6.44140625" style="13" customWidth="1"/>
    <col min="2153" max="2153" width="5.88671875" style="13" customWidth="1"/>
    <col min="2154" max="2154" width="6.44140625" style="13" customWidth="1"/>
    <col min="2155" max="2155" width="13.6640625" style="13" customWidth="1"/>
    <col min="2156" max="2157" width="9" style="13" customWidth="1"/>
    <col min="2158" max="2158" width="2.44140625" style="13" customWidth="1"/>
    <col min="2159" max="2159" width="8.88671875" style="13" customWidth="1"/>
    <col min="2160" max="2160" width="7.44140625" style="13" customWidth="1"/>
    <col min="2161" max="2163" width="3.6640625" style="13" customWidth="1"/>
    <col min="2164"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33203125" style="13" customWidth="1"/>
    <col min="2188" max="2188" width="23.44140625" style="13" customWidth="1"/>
    <col min="2189" max="2189" width="9.109375" style="13" customWidth="1"/>
    <col min="2190" max="2190" width="19.44140625" style="13" customWidth="1"/>
    <col min="2191" max="2191" width="42.6640625" style="13" customWidth="1"/>
    <col min="2192" max="2192" width="5.88671875" style="13" customWidth="1"/>
    <col min="2193" max="2193" width="31.44140625" style="13" customWidth="1"/>
    <col min="2194" max="2194" width="16.109375" style="13" customWidth="1"/>
    <col min="2195" max="2196" width="9.33203125" style="13" customWidth="1"/>
    <col min="2197" max="2197" width="11.109375" style="13" customWidth="1"/>
    <col min="2198" max="2198" width="2.109375" style="13" customWidth="1"/>
    <col min="2199" max="2404" width="10.88671875" style="13" customWidth="1"/>
    <col min="2405" max="2405" width="12" style="13" customWidth="1"/>
    <col min="2406" max="2406" width="2.6640625" style="13" customWidth="1"/>
    <col min="2407" max="2408" width="6.44140625" style="13" customWidth="1"/>
    <col min="2409" max="2409" width="5.88671875" style="13" customWidth="1"/>
    <col min="2410" max="2410" width="6.44140625" style="13" customWidth="1"/>
    <col min="2411" max="2411" width="13.6640625" style="13" customWidth="1"/>
    <col min="2412" max="2413" width="9" style="13" customWidth="1"/>
    <col min="2414" max="2414" width="2.44140625" style="13" customWidth="1"/>
    <col min="2415" max="2415" width="8.88671875" style="13" customWidth="1"/>
    <col min="2416" max="2416" width="7.44140625" style="13" customWidth="1"/>
    <col min="2417" max="2419" width="3.6640625" style="13" customWidth="1"/>
    <col min="2420"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33203125" style="13" customWidth="1"/>
    <col min="2444" max="2444" width="23.44140625" style="13" customWidth="1"/>
    <col min="2445" max="2445" width="9.109375" style="13" customWidth="1"/>
    <col min="2446" max="2446" width="19.44140625" style="13" customWidth="1"/>
    <col min="2447" max="2447" width="42.6640625" style="13" customWidth="1"/>
    <col min="2448" max="2448" width="5.88671875" style="13" customWidth="1"/>
    <col min="2449" max="2449" width="31.44140625" style="13" customWidth="1"/>
    <col min="2450" max="2450" width="16.109375" style="13" customWidth="1"/>
    <col min="2451" max="2452" width="9.33203125" style="13" customWidth="1"/>
    <col min="2453" max="2453" width="11.109375" style="13" customWidth="1"/>
    <col min="2454" max="2454" width="2.109375" style="13" customWidth="1"/>
    <col min="2455" max="2660" width="10.88671875" style="13" customWidth="1"/>
    <col min="2661" max="2661" width="12" style="13" customWidth="1"/>
    <col min="2662" max="2662" width="2.6640625" style="13" customWidth="1"/>
    <col min="2663" max="2664" width="6.44140625" style="13" customWidth="1"/>
    <col min="2665" max="2665" width="5.88671875" style="13" customWidth="1"/>
    <col min="2666" max="2666" width="6.44140625" style="13" customWidth="1"/>
    <col min="2667" max="2667" width="13.6640625" style="13" customWidth="1"/>
    <col min="2668" max="2669" width="9" style="13" customWidth="1"/>
    <col min="2670" max="2670" width="2.44140625" style="13" customWidth="1"/>
    <col min="2671" max="2671" width="8.88671875" style="13" customWidth="1"/>
    <col min="2672" max="2672" width="7.44140625" style="13" customWidth="1"/>
    <col min="2673" max="2675" width="3.6640625" style="13" customWidth="1"/>
    <col min="2676"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33203125" style="13" customWidth="1"/>
    <col min="2700" max="2700" width="23.44140625" style="13" customWidth="1"/>
    <col min="2701" max="2701" width="9.109375" style="13" customWidth="1"/>
    <col min="2702" max="2702" width="19.44140625" style="13" customWidth="1"/>
    <col min="2703" max="2703" width="42.6640625" style="13" customWidth="1"/>
    <col min="2704" max="2704" width="5.88671875" style="13" customWidth="1"/>
    <col min="2705" max="2705" width="31.44140625" style="13" customWidth="1"/>
    <col min="2706" max="2706" width="16.109375" style="13" customWidth="1"/>
    <col min="2707" max="2708" width="9.33203125" style="13" customWidth="1"/>
    <col min="2709" max="2709" width="11.109375" style="13" customWidth="1"/>
    <col min="2710" max="2710" width="2.109375" style="13" customWidth="1"/>
    <col min="2711" max="2916" width="10.88671875" style="13" customWidth="1"/>
    <col min="2917" max="2917" width="12" style="13" customWidth="1"/>
    <col min="2918" max="2918" width="2.6640625" style="13" customWidth="1"/>
    <col min="2919" max="2920" width="6.44140625" style="13" customWidth="1"/>
    <col min="2921" max="2921" width="5.88671875" style="13" customWidth="1"/>
    <col min="2922" max="2922" width="6.44140625" style="13" customWidth="1"/>
    <col min="2923" max="2923" width="13.6640625" style="13" customWidth="1"/>
    <col min="2924" max="2925" width="9" style="13" customWidth="1"/>
    <col min="2926" max="2926" width="2.44140625" style="13" customWidth="1"/>
    <col min="2927" max="2927" width="8.88671875" style="13" customWidth="1"/>
    <col min="2928" max="2928" width="7.44140625" style="13" customWidth="1"/>
    <col min="2929" max="2931" width="3.6640625" style="13" customWidth="1"/>
    <col min="2932"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33203125" style="13" customWidth="1"/>
    <col min="2956" max="2956" width="23.44140625" style="13" customWidth="1"/>
    <col min="2957" max="2957" width="9.109375" style="13" customWidth="1"/>
    <col min="2958" max="2958" width="19.44140625" style="13" customWidth="1"/>
    <col min="2959" max="2959" width="42.6640625" style="13" customWidth="1"/>
    <col min="2960" max="2960" width="5.88671875" style="13" customWidth="1"/>
    <col min="2961" max="2961" width="31.44140625" style="13" customWidth="1"/>
    <col min="2962" max="2962" width="16.109375" style="13" customWidth="1"/>
    <col min="2963" max="2964" width="9.33203125" style="13" customWidth="1"/>
    <col min="2965" max="2965" width="11.109375" style="13" customWidth="1"/>
    <col min="2966" max="2966" width="2.109375" style="13" customWidth="1"/>
    <col min="2967" max="3172" width="10.88671875" style="13" customWidth="1"/>
    <col min="3173" max="3173" width="12" style="13" customWidth="1"/>
    <col min="3174" max="3174" width="2.6640625" style="13" customWidth="1"/>
    <col min="3175" max="3176" width="6.44140625" style="13" customWidth="1"/>
    <col min="3177" max="3177" width="5.88671875" style="13" customWidth="1"/>
    <col min="3178" max="3178" width="6.44140625" style="13" customWidth="1"/>
    <col min="3179" max="3179" width="13.6640625" style="13" customWidth="1"/>
    <col min="3180" max="3181" width="9" style="13" customWidth="1"/>
    <col min="3182" max="3182" width="2.44140625" style="13" customWidth="1"/>
    <col min="3183" max="3183" width="8.88671875" style="13" customWidth="1"/>
    <col min="3184" max="3184" width="7.44140625" style="13" customWidth="1"/>
    <col min="3185" max="3187" width="3.6640625" style="13" customWidth="1"/>
    <col min="3188"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33203125" style="13" customWidth="1"/>
    <col min="3212" max="3212" width="23.44140625" style="13" customWidth="1"/>
    <col min="3213" max="3213" width="9.109375" style="13" customWidth="1"/>
    <col min="3214" max="3214" width="19.44140625" style="13" customWidth="1"/>
    <col min="3215" max="3215" width="42.6640625" style="13" customWidth="1"/>
    <col min="3216" max="3216" width="5.88671875" style="13" customWidth="1"/>
    <col min="3217" max="3217" width="31.44140625" style="13" customWidth="1"/>
    <col min="3218" max="3218" width="16.109375" style="13" customWidth="1"/>
    <col min="3219" max="3220" width="9.33203125" style="13" customWidth="1"/>
    <col min="3221" max="3221" width="11.109375" style="13" customWidth="1"/>
    <col min="3222" max="3222" width="2.109375" style="13" customWidth="1"/>
    <col min="3223" max="3428" width="10.88671875" style="13" customWidth="1"/>
    <col min="3429" max="3429" width="12" style="13" customWidth="1"/>
    <col min="3430" max="3430" width="2.6640625" style="13" customWidth="1"/>
    <col min="3431" max="3432" width="6.44140625" style="13" customWidth="1"/>
    <col min="3433" max="3433" width="5.88671875" style="13" customWidth="1"/>
    <col min="3434" max="3434" width="6.44140625" style="13" customWidth="1"/>
    <col min="3435" max="3435" width="13.6640625" style="13" customWidth="1"/>
    <col min="3436" max="3437" width="9" style="13" customWidth="1"/>
    <col min="3438" max="3438" width="2.44140625" style="13" customWidth="1"/>
    <col min="3439" max="3439" width="8.88671875" style="13" customWidth="1"/>
    <col min="3440" max="3440" width="7.44140625" style="13" customWidth="1"/>
    <col min="3441" max="3443" width="3.6640625" style="13" customWidth="1"/>
    <col min="3444"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33203125" style="13" customWidth="1"/>
    <col min="3468" max="3468" width="23.44140625" style="13" customWidth="1"/>
    <col min="3469" max="3469" width="9.109375" style="13" customWidth="1"/>
    <col min="3470" max="3470" width="19.44140625" style="13" customWidth="1"/>
    <col min="3471" max="3471" width="42.6640625" style="13" customWidth="1"/>
    <col min="3472" max="3472" width="5.88671875" style="13" customWidth="1"/>
    <col min="3473" max="3473" width="31.44140625" style="13" customWidth="1"/>
    <col min="3474" max="3474" width="16.109375" style="13" customWidth="1"/>
    <col min="3475" max="3476" width="9.33203125" style="13" customWidth="1"/>
    <col min="3477" max="3477" width="11.109375" style="13" customWidth="1"/>
    <col min="3478" max="3478" width="2.109375" style="13" customWidth="1"/>
    <col min="3479" max="3684" width="10.88671875" style="13" customWidth="1"/>
    <col min="3685" max="3685" width="12" style="13" customWidth="1"/>
    <col min="3686" max="3686" width="2.6640625" style="13" customWidth="1"/>
    <col min="3687" max="3688" width="6.44140625" style="13" customWidth="1"/>
    <col min="3689" max="3689" width="5.88671875" style="13" customWidth="1"/>
    <col min="3690" max="3690" width="6.44140625" style="13" customWidth="1"/>
    <col min="3691" max="3691" width="13.6640625" style="13" customWidth="1"/>
    <col min="3692" max="3693" width="9" style="13" customWidth="1"/>
    <col min="3694" max="3694" width="2.44140625" style="13" customWidth="1"/>
    <col min="3695" max="3695" width="8.88671875" style="13" customWidth="1"/>
    <col min="3696" max="3696" width="7.44140625" style="13" customWidth="1"/>
    <col min="3697" max="3699" width="3.6640625" style="13" customWidth="1"/>
    <col min="3700"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33203125" style="13" customWidth="1"/>
    <col min="3724" max="3724" width="23.44140625" style="13" customWidth="1"/>
    <col min="3725" max="3725" width="9.109375" style="13" customWidth="1"/>
    <col min="3726" max="3726" width="19.44140625" style="13" customWidth="1"/>
    <col min="3727" max="3727" width="42.6640625" style="13" customWidth="1"/>
    <col min="3728" max="3728" width="5.88671875" style="13" customWidth="1"/>
    <col min="3729" max="3729" width="31.44140625" style="13" customWidth="1"/>
    <col min="3730" max="3730" width="16.109375" style="13" customWidth="1"/>
    <col min="3731" max="3732" width="9.33203125" style="13" customWidth="1"/>
    <col min="3733" max="3733" width="11.109375" style="13" customWidth="1"/>
    <col min="3734" max="3734" width="2.109375" style="13" customWidth="1"/>
    <col min="3735" max="3940" width="10.88671875" style="13" customWidth="1"/>
    <col min="3941" max="3941" width="12" style="13" customWidth="1"/>
    <col min="3942" max="3942" width="2.6640625" style="13" customWidth="1"/>
    <col min="3943" max="3944" width="6.44140625" style="13" customWidth="1"/>
    <col min="3945" max="3945" width="5.88671875" style="13" customWidth="1"/>
    <col min="3946" max="3946" width="6.44140625" style="13" customWidth="1"/>
    <col min="3947" max="3947" width="13.6640625" style="13" customWidth="1"/>
    <col min="3948" max="3949" width="9" style="13" customWidth="1"/>
    <col min="3950" max="3950" width="2.44140625" style="13" customWidth="1"/>
    <col min="3951" max="3951" width="8.88671875" style="13" customWidth="1"/>
    <col min="3952" max="3952" width="7.44140625" style="13" customWidth="1"/>
    <col min="3953" max="3955" width="3.6640625" style="13" customWidth="1"/>
    <col min="3956"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33203125" style="13" customWidth="1"/>
    <col min="3980" max="3980" width="23.44140625" style="13" customWidth="1"/>
    <col min="3981" max="3981" width="9.109375" style="13" customWidth="1"/>
    <col min="3982" max="3982" width="19.44140625" style="13" customWidth="1"/>
    <col min="3983" max="3983" width="42.6640625" style="13" customWidth="1"/>
    <col min="3984" max="3984" width="5.88671875" style="13" customWidth="1"/>
    <col min="3985" max="3985" width="31.44140625" style="13" customWidth="1"/>
    <col min="3986" max="3986" width="16.109375" style="13" customWidth="1"/>
    <col min="3987" max="3988" width="9.33203125" style="13" customWidth="1"/>
    <col min="3989" max="3989" width="11.109375" style="13" customWidth="1"/>
    <col min="3990" max="3990" width="2.109375" style="13" customWidth="1"/>
    <col min="3991" max="4196" width="10.88671875" style="13" customWidth="1"/>
    <col min="4197" max="4197" width="12" style="13" customWidth="1"/>
    <col min="4198" max="4198" width="2.6640625" style="13" customWidth="1"/>
    <col min="4199" max="4200" width="6.44140625" style="13" customWidth="1"/>
    <col min="4201" max="4201" width="5.88671875" style="13" customWidth="1"/>
    <col min="4202" max="4202" width="6.44140625" style="13" customWidth="1"/>
    <col min="4203" max="4203" width="13.6640625" style="13" customWidth="1"/>
    <col min="4204" max="4205" width="9" style="13" customWidth="1"/>
    <col min="4206" max="4206" width="2.44140625" style="13" customWidth="1"/>
    <col min="4207" max="4207" width="8.88671875" style="13" customWidth="1"/>
    <col min="4208" max="4208" width="7.44140625" style="13" customWidth="1"/>
    <col min="4209" max="4211" width="3.6640625" style="13" customWidth="1"/>
    <col min="4212"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33203125" style="13" customWidth="1"/>
    <col min="4236" max="4236" width="23.44140625" style="13" customWidth="1"/>
    <col min="4237" max="4237" width="9.109375" style="13" customWidth="1"/>
    <col min="4238" max="4238" width="19.44140625" style="13" customWidth="1"/>
    <col min="4239" max="4239" width="42.6640625" style="13" customWidth="1"/>
    <col min="4240" max="4240" width="5.88671875" style="13" customWidth="1"/>
    <col min="4241" max="4241" width="31.44140625" style="13" customWidth="1"/>
    <col min="4242" max="4242" width="16.109375" style="13" customWidth="1"/>
    <col min="4243" max="4244" width="9.33203125" style="13" customWidth="1"/>
    <col min="4245" max="4245" width="11.109375" style="13" customWidth="1"/>
    <col min="4246" max="4246" width="2.109375" style="13" customWidth="1"/>
    <col min="4247" max="4452" width="10.88671875" style="13" customWidth="1"/>
    <col min="4453" max="4453" width="12" style="13" customWidth="1"/>
    <col min="4454" max="4454" width="2.6640625" style="13" customWidth="1"/>
    <col min="4455" max="4456" width="6.44140625" style="13" customWidth="1"/>
    <col min="4457" max="4457" width="5.88671875" style="13" customWidth="1"/>
    <col min="4458" max="4458" width="6.44140625" style="13" customWidth="1"/>
    <col min="4459" max="4459" width="13.6640625" style="13" customWidth="1"/>
    <col min="4460" max="4461" width="9" style="13" customWidth="1"/>
    <col min="4462" max="4462" width="2.44140625" style="13" customWidth="1"/>
    <col min="4463" max="4463" width="8.88671875" style="13" customWidth="1"/>
    <col min="4464" max="4464" width="7.44140625" style="13" customWidth="1"/>
    <col min="4465" max="4467" width="3.6640625" style="13" customWidth="1"/>
    <col min="4468"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33203125" style="13" customWidth="1"/>
    <col min="4492" max="4492" width="23.44140625" style="13" customWidth="1"/>
    <col min="4493" max="4493" width="9.109375" style="13" customWidth="1"/>
    <col min="4494" max="4494" width="19.44140625" style="13" customWidth="1"/>
    <col min="4495" max="4495" width="42.6640625" style="13" customWidth="1"/>
    <col min="4496" max="4496" width="5.88671875" style="13" customWidth="1"/>
    <col min="4497" max="4497" width="31.44140625" style="13" customWidth="1"/>
    <col min="4498" max="4498" width="16.109375" style="13" customWidth="1"/>
    <col min="4499" max="4500" width="9.33203125" style="13" customWidth="1"/>
    <col min="4501" max="4501" width="11.109375" style="13" customWidth="1"/>
    <col min="4502" max="4502" width="2.109375" style="13" customWidth="1"/>
    <col min="4503" max="4708" width="10.88671875" style="13" customWidth="1"/>
    <col min="4709" max="4709" width="12" style="13" customWidth="1"/>
    <col min="4710" max="4710" width="2.6640625" style="13" customWidth="1"/>
    <col min="4711" max="4712" width="6.44140625" style="13" customWidth="1"/>
    <col min="4713" max="4713" width="5.88671875" style="13" customWidth="1"/>
    <col min="4714" max="4714" width="6.44140625" style="13" customWidth="1"/>
    <col min="4715" max="4715" width="13.6640625" style="13" customWidth="1"/>
    <col min="4716" max="4717" width="9" style="13" customWidth="1"/>
    <col min="4718" max="4718" width="2.44140625" style="13" customWidth="1"/>
    <col min="4719" max="4719" width="8.88671875" style="13" customWidth="1"/>
    <col min="4720" max="4720" width="7.44140625" style="13" customWidth="1"/>
    <col min="4721" max="4723" width="3.6640625" style="13" customWidth="1"/>
    <col min="4724"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33203125" style="13" customWidth="1"/>
    <col min="4748" max="4748" width="23.44140625" style="13" customWidth="1"/>
    <col min="4749" max="4749" width="9.109375" style="13" customWidth="1"/>
    <col min="4750" max="4750" width="19.44140625" style="13" customWidth="1"/>
    <col min="4751" max="4751" width="42.6640625" style="13" customWidth="1"/>
    <col min="4752" max="4752" width="5.88671875" style="13" customWidth="1"/>
    <col min="4753" max="4753" width="31.44140625" style="13" customWidth="1"/>
    <col min="4754" max="4754" width="16.109375" style="13" customWidth="1"/>
    <col min="4755" max="4756" width="9.33203125" style="13" customWidth="1"/>
    <col min="4757" max="4757" width="11.109375" style="13" customWidth="1"/>
    <col min="4758" max="4758" width="2.109375" style="13" customWidth="1"/>
    <col min="4759" max="4964" width="10.88671875" style="13" customWidth="1"/>
    <col min="4965" max="4965" width="12" style="13" customWidth="1"/>
    <col min="4966" max="4966" width="2.6640625" style="13" customWidth="1"/>
    <col min="4967" max="4968" width="6.44140625" style="13" customWidth="1"/>
    <col min="4969" max="4969" width="5.88671875" style="13" customWidth="1"/>
    <col min="4970" max="4970" width="6.44140625" style="13" customWidth="1"/>
    <col min="4971" max="4971" width="13.6640625" style="13" customWidth="1"/>
    <col min="4972" max="4973" width="9" style="13" customWidth="1"/>
    <col min="4974" max="4974" width="2.44140625" style="13" customWidth="1"/>
    <col min="4975" max="4975" width="8.88671875" style="13" customWidth="1"/>
    <col min="4976" max="4976" width="7.44140625" style="13" customWidth="1"/>
    <col min="4977" max="4979" width="3.6640625" style="13" customWidth="1"/>
    <col min="4980"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33203125" style="13" customWidth="1"/>
    <col min="5004" max="5004" width="23.44140625" style="13" customWidth="1"/>
    <col min="5005" max="5005" width="9.109375" style="13" customWidth="1"/>
    <col min="5006" max="5006" width="19.44140625" style="13" customWidth="1"/>
    <col min="5007" max="5007" width="42.6640625" style="13" customWidth="1"/>
    <col min="5008" max="5008" width="5.88671875" style="13" customWidth="1"/>
    <col min="5009" max="5009" width="31.44140625" style="13" customWidth="1"/>
    <col min="5010" max="5010" width="16.109375" style="13" customWidth="1"/>
    <col min="5011" max="5012" width="9.33203125" style="13" customWidth="1"/>
    <col min="5013" max="5013" width="11.109375" style="13" customWidth="1"/>
    <col min="5014" max="5014" width="2.109375" style="13" customWidth="1"/>
    <col min="5015" max="5220" width="10.88671875" style="13" customWidth="1"/>
    <col min="5221" max="5221" width="12" style="13" customWidth="1"/>
    <col min="5222" max="5222" width="2.6640625" style="13" customWidth="1"/>
    <col min="5223" max="5224" width="6.44140625" style="13" customWidth="1"/>
    <col min="5225" max="5225" width="5.88671875" style="13" customWidth="1"/>
    <col min="5226" max="5226" width="6.44140625" style="13" customWidth="1"/>
    <col min="5227" max="5227" width="13.6640625" style="13" customWidth="1"/>
    <col min="5228" max="5229" width="9" style="13" customWidth="1"/>
    <col min="5230" max="5230" width="2.44140625" style="13" customWidth="1"/>
    <col min="5231" max="5231" width="8.88671875" style="13" customWidth="1"/>
    <col min="5232" max="5232" width="7.44140625" style="13" customWidth="1"/>
    <col min="5233" max="5235" width="3.6640625" style="13" customWidth="1"/>
    <col min="5236"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33203125" style="13" customWidth="1"/>
    <col min="5260" max="5260" width="23.44140625" style="13" customWidth="1"/>
    <col min="5261" max="5261" width="9.109375" style="13" customWidth="1"/>
    <col min="5262" max="5262" width="19.44140625" style="13" customWidth="1"/>
    <col min="5263" max="5263" width="42.6640625" style="13" customWidth="1"/>
    <col min="5264" max="5264" width="5.88671875" style="13" customWidth="1"/>
    <col min="5265" max="5265" width="31.44140625" style="13" customWidth="1"/>
    <col min="5266" max="5266" width="16.109375" style="13" customWidth="1"/>
    <col min="5267" max="5268" width="9.33203125" style="13" customWidth="1"/>
    <col min="5269" max="5269" width="11.109375" style="13" customWidth="1"/>
    <col min="5270" max="5270" width="2.109375" style="13" customWidth="1"/>
    <col min="5271" max="5476" width="10.88671875" style="13" customWidth="1"/>
    <col min="5477" max="5477" width="12" style="13" customWidth="1"/>
    <col min="5478" max="5478" width="2.6640625" style="13" customWidth="1"/>
    <col min="5479" max="5480" width="6.44140625" style="13" customWidth="1"/>
    <col min="5481" max="5481" width="5.88671875" style="13" customWidth="1"/>
    <col min="5482" max="5482" width="6.44140625" style="13" customWidth="1"/>
    <col min="5483" max="5483" width="13.6640625" style="13" customWidth="1"/>
    <col min="5484" max="5485" width="9" style="13" customWidth="1"/>
    <col min="5486" max="5486" width="2.44140625" style="13" customWidth="1"/>
    <col min="5487" max="5487" width="8.88671875" style="13" customWidth="1"/>
    <col min="5488" max="5488" width="7.44140625" style="13" customWidth="1"/>
    <col min="5489" max="5491" width="3.6640625" style="13" customWidth="1"/>
    <col min="5492"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33203125" style="13" customWidth="1"/>
    <col min="5516" max="5516" width="23.44140625" style="13" customWidth="1"/>
    <col min="5517" max="5517" width="9.109375" style="13" customWidth="1"/>
    <col min="5518" max="5518" width="19.44140625" style="13" customWidth="1"/>
    <col min="5519" max="5519" width="42.6640625" style="13" customWidth="1"/>
    <col min="5520" max="5520" width="5.88671875" style="13" customWidth="1"/>
    <col min="5521" max="5521" width="31.44140625" style="13" customWidth="1"/>
    <col min="5522" max="5522" width="16.109375" style="13" customWidth="1"/>
    <col min="5523" max="5524" width="9.33203125" style="13" customWidth="1"/>
    <col min="5525" max="5525" width="11.109375" style="13" customWidth="1"/>
    <col min="5526" max="5526" width="2.109375" style="13" customWidth="1"/>
    <col min="5527" max="5732" width="10.88671875" style="13" customWidth="1"/>
    <col min="5733" max="5733" width="12" style="13" customWidth="1"/>
    <col min="5734" max="5734" width="2.6640625" style="13" customWidth="1"/>
    <col min="5735" max="5736" width="6.44140625" style="13" customWidth="1"/>
    <col min="5737" max="5737" width="5.88671875" style="13" customWidth="1"/>
    <col min="5738" max="5738" width="6.44140625" style="13" customWidth="1"/>
    <col min="5739" max="5739" width="13.6640625" style="13" customWidth="1"/>
    <col min="5740" max="5741" width="9" style="13" customWidth="1"/>
    <col min="5742" max="5742" width="2.44140625" style="13" customWidth="1"/>
    <col min="5743" max="5743" width="8.88671875" style="13" customWidth="1"/>
    <col min="5744" max="5744" width="7.44140625" style="13" customWidth="1"/>
    <col min="5745" max="5747" width="3.6640625" style="13" customWidth="1"/>
    <col min="5748"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33203125" style="13" customWidth="1"/>
    <col min="5772" max="5772" width="23.44140625" style="13" customWidth="1"/>
    <col min="5773" max="5773" width="9.109375" style="13" customWidth="1"/>
    <col min="5774" max="5774" width="19.44140625" style="13" customWidth="1"/>
    <col min="5775" max="5775" width="42.6640625" style="13" customWidth="1"/>
    <col min="5776" max="5776" width="5.88671875" style="13" customWidth="1"/>
    <col min="5777" max="5777" width="31.44140625" style="13" customWidth="1"/>
    <col min="5778" max="5778" width="16.109375" style="13" customWidth="1"/>
    <col min="5779" max="5780" width="9.33203125" style="13" customWidth="1"/>
    <col min="5781" max="5781" width="11.109375" style="13" customWidth="1"/>
    <col min="5782" max="5782" width="2.109375" style="13" customWidth="1"/>
    <col min="5783" max="5988" width="10.88671875" style="13" customWidth="1"/>
    <col min="5989" max="5989" width="12" style="13" customWidth="1"/>
    <col min="5990" max="5990" width="2.6640625" style="13" customWidth="1"/>
    <col min="5991" max="5992" width="6.44140625" style="13" customWidth="1"/>
    <col min="5993" max="5993" width="5.88671875" style="13" customWidth="1"/>
    <col min="5994" max="5994" width="6.44140625" style="13" customWidth="1"/>
    <col min="5995" max="5995" width="13.6640625" style="13" customWidth="1"/>
    <col min="5996" max="5997" width="9" style="13" customWidth="1"/>
    <col min="5998" max="5998" width="2.44140625" style="13" customWidth="1"/>
    <col min="5999" max="5999" width="8.88671875" style="13" customWidth="1"/>
    <col min="6000" max="6000" width="7.44140625" style="13" customWidth="1"/>
    <col min="6001" max="6003" width="3.6640625" style="13" customWidth="1"/>
    <col min="6004"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33203125" style="13" customWidth="1"/>
    <col min="6028" max="6028" width="23.44140625" style="13" customWidth="1"/>
    <col min="6029" max="6029" width="9.109375" style="13" customWidth="1"/>
    <col min="6030" max="6030" width="19.44140625" style="13" customWidth="1"/>
    <col min="6031" max="6031" width="42.6640625" style="13" customWidth="1"/>
    <col min="6032" max="6032" width="5.88671875" style="13" customWidth="1"/>
    <col min="6033" max="6033" width="31.44140625" style="13" customWidth="1"/>
    <col min="6034" max="6034" width="16.109375" style="13" customWidth="1"/>
    <col min="6035" max="6036" width="9.33203125" style="13" customWidth="1"/>
    <col min="6037" max="6037" width="11.109375" style="13" customWidth="1"/>
    <col min="6038" max="6038" width="2.109375" style="13" customWidth="1"/>
    <col min="6039" max="6244" width="10.88671875" style="13" customWidth="1"/>
    <col min="6245" max="6245" width="12" style="13" customWidth="1"/>
    <col min="6246" max="6246" width="2.6640625" style="13" customWidth="1"/>
    <col min="6247" max="6248" width="6.44140625" style="13" customWidth="1"/>
    <col min="6249" max="6249" width="5.88671875" style="13" customWidth="1"/>
    <col min="6250" max="6250" width="6.44140625" style="13" customWidth="1"/>
    <col min="6251" max="6251" width="13.6640625" style="13" customWidth="1"/>
    <col min="6252" max="6253" width="9" style="13" customWidth="1"/>
    <col min="6254" max="6254" width="2.44140625" style="13" customWidth="1"/>
    <col min="6255" max="6255" width="8.88671875" style="13" customWidth="1"/>
    <col min="6256" max="6256" width="7.44140625" style="13" customWidth="1"/>
    <col min="6257" max="6259" width="3.6640625" style="13" customWidth="1"/>
    <col min="6260"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33203125" style="13" customWidth="1"/>
    <col min="6284" max="6284" width="23.44140625" style="13" customWidth="1"/>
    <col min="6285" max="6285" width="9.109375" style="13" customWidth="1"/>
    <col min="6286" max="6286" width="19.44140625" style="13" customWidth="1"/>
    <col min="6287" max="6287" width="42.6640625" style="13" customWidth="1"/>
    <col min="6288" max="6288" width="5.88671875" style="13" customWidth="1"/>
    <col min="6289" max="6289" width="31.44140625" style="13" customWidth="1"/>
    <col min="6290" max="6290" width="16.109375" style="13" customWidth="1"/>
    <col min="6291" max="6292" width="9.33203125" style="13" customWidth="1"/>
    <col min="6293" max="6293" width="11.109375" style="13" customWidth="1"/>
    <col min="6294" max="6294" width="2.109375" style="13" customWidth="1"/>
    <col min="6295" max="6500" width="10.88671875" style="13" customWidth="1"/>
    <col min="6501" max="6501" width="12" style="13" customWidth="1"/>
    <col min="6502" max="6502" width="2.6640625" style="13" customWidth="1"/>
    <col min="6503" max="6504" width="6.44140625" style="13" customWidth="1"/>
    <col min="6505" max="6505" width="5.88671875" style="13" customWidth="1"/>
    <col min="6506" max="6506" width="6.44140625" style="13" customWidth="1"/>
    <col min="6507" max="6507" width="13.6640625" style="13" customWidth="1"/>
    <col min="6508" max="6509" width="9" style="13" customWidth="1"/>
    <col min="6510" max="6510" width="2.44140625" style="13" customWidth="1"/>
    <col min="6511" max="6511" width="8.88671875" style="13" customWidth="1"/>
    <col min="6512" max="6512" width="7.44140625" style="13" customWidth="1"/>
    <col min="6513" max="6515" width="3.6640625" style="13" customWidth="1"/>
    <col min="6516"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33203125" style="13" customWidth="1"/>
    <col min="6540" max="6540" width="23.44140625" style="13" customWidth="1"/>
    <col min="6541" max="6541" width="9.109375" style="13" customWidth="1"/>
    <col min="6542" max="6542" width="19.44140625" style="13" customWidth="1"/>
    <col min="6543" max="6543" width="42.6640625" style="13" customWidth="1"/>
    <col min="6544" max="6544" width="5.88671875" style="13" customWidth="1"/>
    <col min="6545" max="6545" width="31.44140625" style="13" customWidth="1"/>
    <col min="6546" max="6546" width="16.109375" style="13" customWidth="1"/>
    <col min="6547" max="6548" width="9.33203125" style="13" customWidth="1"/>
    <col min="6549" max="6549" width="11.109375" style="13" customWidth="1"/>
    <col min="6550" max="6550" width="2.109375" style="13" customWidth="1"/>
    <col min="6551" max="6756" width="10.88671875" style="13" customWidth="1"/>
    <col min="6757" max="6757" width="12" style="13" customWidth="1"/>
    <col min="6758" max="6758" width="2.6640625" style="13" customWidth="1"/>
    <col min="6759" max="6760" width="6.44140625" style="13" customWidth="1"/>
    <col min="6761" max="6761" width="5.88671875" style="13" customWidth="1"/>
    <col min="6762" max="6762" width="6.44140625" style="13" customWidth="1"/>
    <col min="6763" max="6763" width="13.6640625" style="13" customWidth="1"/>
    <col min="6764" max="6765" width="9" style="13" customWidth="1"/>
    <col min="6766" max="6766" width="2.44140625" style="13" customWidth="1"/>
    <col min="6767" max="6767" width="8.88671875" style="13" customWidth="1"/>
    <col min="6768" max="6768" width="7.44140625" style="13" customWidth="1"/>
    <col min="6769" max="6771" width="3.6640625" style="13" customWidth="1"/>
    <col min="6772"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33203125" style="13" customWidth="1"/>
    <col min="6796" max="6796" width="23.44140625" style="13" customWidth="1"/>
    <col min="6797" max="6797" width="9.109375" style="13" customWidth="1"/>
    <col min="6798" max="6798" width="19.44140625" style="13" customWidth="1"/>
    <col min="6799" max="6799" width="42.6640625" style="13" customWidth="1"/>
    <col min="6800" max="6800" width="5.88671875" style="13" customWidth="1"/>
    <col min="6801" max="6801" width="31.44140625" style="13" customWidth="1"/>
    <col min="6802" max="6802" width="16.109375" style="13" customWidth="1"/>
    <col min="6803" max="6804" width="9.33203125" style="13" customWidth="1"/>
    <col min="6805" max="6805" width="11.109375" style="13" customWidth="1"/>
    <col min="6806" max="6806" width="2.109375" style="13" customWidth="1"/>
    <col min="6807" max="7012" width="10.88671875" style="13" customWidth="1"/>
    <col min="7013" max="7013" width="12" style="13" customWidth="1"/>
    <col min="7014" max="7014" width="2.6640625" style="13" customWidth="1"/>
    <col min="7015" max="7016" width="6.44140625" style="13" customWidth="1"/>
    <col min="7017" max="7017" width="5.88671875" style="13" customWidth="1"/>
    <col min="7018" max="7018" width="6.44140625" style="13" customWidth="1"/>
    <col min="7019" max="7019" width="13.6640625" style="13" customWidth="1"/>
    <col min="7020" max="7021" width="9" style="13" customWidth="1"/>
    <col min="7022" max="7022" width="2.44140625" style="13" customWidth="1"/>
    <col min="7023" max="7023" width="8.88671875" style="13" customWidth="1"/>
    <col min="7024" max="7024" width="7.44140625" style="13" customWidth="1"/>
    <col min="7025" max="7027" width="3.6640625" style="13" customWidth="1"/>
    <col min="7028"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33203125" style="13" customWidth="1"/>
    <col min="7052" max="7052" width="23.44140625" style="13" customWidth="1"/>
    <col min="7053" max="7053" width="9.109375" style="13" customWidth="1"/>
    <col min="7054" max="7054" width="19.44140625" style="13" customWidth="1"/>
    <col min="7055" max="7055" width="42.6640625" style="13" customWidth="1"/>
    <col min="7056" max="7056" width="5.88671875" style="13" customWidth="1"/>
    <col min="7057" max="7057" width="31.44140625" style="13" customWidth="1"/>
    <col min="7058" max="7058" width="16.109375" style="13" customWidth="1"/>
    <col min="7059" max="7060" width="9.33203125" style="13" customWidth="1"/>
    <col min="7061" max="7061" width="11.109375" style="13" customWidth="1"/>
    <col min="7062" max="7062" width="2.109375" style="13" customWidth="1"/>
    <col min="7063" max="7268" width="10.88671875" style="13" customWidth="1"/>
    <col min="7269" max="7269" width="12" style="13" customWidth="1"/>
    <col min="7270" max="7270" width="2.6640625" style="13" customWidth="1"/>
    <col min="7271" max="7272" width="6.44140625" style="13" customWidth="1"/>
    <col min="7273" max="7273" width="5.88671875" style="13" customWidth="1"/>
    <col min="7274" max="7274" width="6.44140625" style="13" customWidth="1"/>
    <col min="7275" max="7275" width="13.6640625" style="13" customWidth="1"/>
    <col min="7276" max="7277" width="9" style="13" customWidth="1"/>
    <col min="7278" max="7278" width="2.44140625" style="13" customWidth="1"/>
    <col min="7279" max="7279" width="8.88671875" style="13" customWidth="1"/>
    <col min="7280" max="7280" width="7.44140625" style="13" customWidth="1"/>
    <col min="7281" max="7283" width="3.6640625" style="13" customWidth="1"/>
    <col min="7284"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33203125" style="13" customWidth="1"/>
    <col min="7308" max="7308" width="23.44140625" style="13" customWidth="1"/>
    <col min="7309" max="7309" width="9.109375" style="13" customWidth="1"/>
    <col min="7310" max="7310" width="19.44140625" style="13" customWidth="1"/>
    <col min="7311" max="7311" width="42.6640625" style="13" customWidth="1"/>
    <col min="7312" max="7312" width="5.88671875" style="13" customWidth="1"/>
    <col min="7313" max="7313" width="31.44140625" style="13" customWidth="1"/>
    <col min="7314" max="7314" width="16.109375" style="13" customWidth="1"/>
    <col min="7315" max="7316" width="9.33203125" style="13" customWidth="1"/>
    <col min="7317" max="7317" width="11.109375" style="13" customWidth="1"/>
    <col min="7318" max="7318" width="2.109375" style="13" customWidth="1"/>
    <col min="7319" max="7524" width="10.88671875" style="13" customWidth="1"/>
    <col min="7525" max="7525" width="12" style="13" customWidth="1"/>
    <col min="7526" max="7526" width="2.6640625" style="13" customWidth="1"/>
    <col min="7527" max="7528" width="6.44140625" style="13" customWidth="1"/>
    <col min="7529" max="7529" width="5.88671875" style="13" customWidth="1"/>
    <col min="7530" max="7530" width="6.44140625" style="13" customWidth="1"/>
    <col min="7531" max="7531" width="13.6640625" style="13" customWidth="1"/>
    <col min="7532" max="7533" width="9" style="13" customWidth="1"/>
    <col min="7534" max="7534" width="2.44140625" style="13" customWidth="1"/>
    <col min="7535" max="7535" width="8.88671875" style="13" customWidth="1"/>
    <col min="7536" max="7536" width="7.44140625" style="13" customWidth="1"/>
    <col min="7537" max="7539" width="3.6640625" style="13" customWidth="1"/>
    <col min="7540"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33203125" style="13" customWidth="1"/>
    <col min="7564" max="7564" width="23.44140625" style="13" customWidth="1"/>
    <col min="7565" max="7565" width="9.109375" style="13" customWidth="1"/>
    <col min="7566" max="7566" width="19.44140625" style="13" customWidth="1"/>
    <col min="7567" max="7567" width="42.6640625" style="13" customWidth="1"/>
    <col min="7568" max="7568" width="5.88671875" style="13" customWidth="1"/>
    <col min="7569" max="7569" width="31.44140625" style="13" customWidth="1"/>
    <col min="7570" max="7570" width="16.109375" style="13" customWidth="1"/>
    <col min="7571" max="7572" width="9.33203125" style="13" customWidth="1"/>
    <col min="7573" max="7573" width="11.109375" style="13" customWidth="1"/>
    <col min="7574" max="7574" width="2.109375" style="13" customWidth="1"/>
    <col min="7575" max="7780" width="10.88671875" style="13" customWidth="1"/>
    <col min="7781" max="7781" width="12" style="13" customWidth="1"/>
    <col min="7782" max="7782" width="2.6640625" style="13" customWidth="1"/>
    <col min="7783" max="7784" width="6.44140625" style="13" customWidth="1"/>
    <col min="7785" max="7785" width="5.88671875" style="13" customWidth="1"/>
    <col min="7786" max="7786" width="6.44140625" style="13" customWidth="1"/>
    <col min="7787" max="7787" width="13.6640625" style="13" customWidth="1"/>
    <col min="7788" max="7789" width="9" style="13" customWidth="1"/>
    <col min="7790" max="7790" width="2.44140625" style="13" customWidth="1"/>
    <col min="7791" max="7791" width="8.88671875" style="13" customWidth="1"/>
    <col min="7792" max="7792" width="7.44140625" style="13" customWidth="1"/>
    <col min="7793" max="7795" width="3.6640625" style="13" customWidth="1"/>
    <col min="7796"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33203125" style="13" customWidth="1"/>
    <col min="7820" max="7820" width="23.44140625" style="13" customWidth="1"/>
    <col min="7821" max="7821" width="9.109375" style="13" customWidth="1"/>
    <col min="7822" max="7822" width="19.44140625" style="13" customWidth="1"/>
    <col min="7823" max="7823" width="42.6640625" style="13" customWidth="1"/>
    <col min="7824" max="7824" width="5.88671875" style="13" customWidth="1"/>
    <col min="7825" max="7825" width="31.44140625" style="13" customWidth="1"/>
    <col min="7826" max="7826" width="16.109375" style="13" customWidth="1"/>
    <col min="7827" max="7828" width="9.33203125" style="13" customWidth="1"/>
    <col min="7829" max="7829" width="11.109375" style="13" customWidth="1"/>
    <col min="7830" max="7830" width="2.109375" style="13" customWidth="1"/>
    <col min="7831" max="8036" width="10.88671875" style="13" customWidth="1"/>
    <col min="8037" max="8037" width="12" style="13" customWidth="1"/>
    <col min="8038" max="8038" width="2.6640625" style="13" customWidth="1"/>
    <col min="8039" max="8040" width="6.44140625" style="13" customWidth="1"/>
    <col min="8041" max="8041" width="5.88671875" style="13" customWidth="1"/>
    <col min="8042" max="8042" width="6.44140625" style="13" customWidth="1"/>
    <col min="8043" max="8043" width="13.6640625" style="13" customWidth="1"/>
    <col min="8044" max="8045" width="9" style="13" customWidth="1"/>
    <col min="8046" max="8046" width="2.44140625" style="13" customWidth="1"/>
    <col min="8047" max="8047" width="8.88671875" style="13" customWidth="1"/>
    <col min="8048" max="8048" width="7.44140625" style="13" customWidth="1"/>
    <col min="8049" max="8051" width="3.6640625" style="13" customWidth="1"/>
    <col min="8052"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33203125" style="13" customWidth="1"/>
    <col min="8076" max="8076" width="23.44140625" style="13" customWidth="1"/>
    <col min="8077" max="8077" width="9.109375" style="13" customWidth="1"/>
    <col min="8078" max="8078" width="19.44140625" style="13" customWidth="1"/>
    <col min="8079" max="8079" width="42.6640625" style="13" customWidth="1"/>
    <col min="8080" max="8080" width="5.88671875" style="13" customWidth="1"/>
    <col min="8081" max="8081" width="31.44140625" style="13" customWidth="1"/>
    <col min="8082" max="8082" width="16.109375" style="13" customWidth="1"/>
    <col min="8083" max="8084" width="9.33203125" style="13" customWidth="1"/>
    <col min="8085" max="8085" width="11.109375" style="13" customWidth="1"/>
    <col min="8086" max="8086" width="2.109375" style="13" customWidth="1"/>
    <col min="8087" max="8292" width="10.88671875" style="13" customWidth="1"/>
    <col min="8293" max="8293" width="12" style="13" customWidth="1"/>
    <col min="8294" max="8294" width="2.6640625" style="13" customWidth="1"/>
    <col min="8295" max="8296" width="6.44140625" style="13" customWidth="1"/>
    <col min="8297" max="8297" width="5.88671875" style="13" customWidth="1"/>
    <col min="8298" max="8298" width="6.44140625" style="13" customWidth="1"/>
    <col min="8299" max="8299" width="13.6640625" style="13" customWidth="1"/>
    <col min="8300" max="8301" width="9" style="13" customWidth="1"/>
    <col min="8302" max="8302" width="2.44140625" style="13" customWidth="1"/>
    <col min="8303" max="8303" width="8.88671875" style="13" customWidth="1"/>
    <col min="8304" max="8304" width="7.44140625" style="13" customWidth="1"/>
    <col min="8305" max="8307" width="3.6640625" style="13" customWidth="1"/>
    <col min="8308"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33203125" style="13" customWidth="1"/>
    <col min="8332" max="8332" width="23.44140625" style="13" customWidth="1"/>
    <col min="8333" max="8333" width="9.109375" style="13" customWidth="1"/>
    <col min="8334" max="8334" width="19.44140625" style="13" customWidth="1"/>
    <col min="8335" max="8335" width="42.6640625" style="13" customWidth="1"/>
    <col min="8336" max="8336" width="5.88671875" style="13" customWidth="1"/>
    <col min="8337" max="8337" width="31.44140625" style="13" customWidth="1"/>
    <col min="8338" max="8338" width="16.109375" style="13" customWidth="1"/>
    <col min="8339" max="8340" width="9.33203125" style="13" customWidth="1"/>
    <col min="8341" max="8341" width="11.109375" style="13" customWidth="1"/>
    <col min="8342" max="8342" width="2.109375" style="13" customWidth="1"/>
    <col min="8343" max="8548" width="10.88671875" style="13" customWidth="1"/>
    <col min="8549" max="8549" width="12" style="13" customWidth="1"/>
    <col min="8550" max="8550" width="2.6640625" style="13" customWidth="1"/>
    <col min="8551" max="8552" width="6.44140625" style="13" customWidth="1"/>
    <col min="8553" max="8553" width="5.88671875" style="13" customWidth="1"/>
    <col min="8554" max="8554" width="6.44140625" style="13" customWidth="1"/>
    <col min="8555" max="8555" width="13.6640625" style="13" customWidth="1"/>
    <col min="8556" max="8557" width="9" style="13" customWidth="1"/>
    <col min="8558" max="8558" width="2.44140625" style="13" customWidth="1"/>
    <col min="8559" max="8559" width="8.88671875" style="13" customWidth="1"/>
    <col min="8560" max="8560" width="7.44140625" style="13" customWidth="1"/>
    <col min="8561" max="8563" width="3.6640625" style="13" customWidth="1"/>
    <col min="8564"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33203125" style="13" customWidth="1"/>
    <col min="8588" max="8588" width="23.44140625" style="13" customWidth="1"/>
    <col min="8589" max="8589" width="9.109375" style="13" customWidth="1"/>
    <col min="8590" max="8590" width="19.44140625" style="13" customWidth="1"/>
    <col min="8591" max="8591" width="42.6640625" style="13" customWidth="1"/>
    <col min="8592" max="8592" width="5.88671875" style="13" customWidth="1"/>
    <col min="8593" max="8593" width="31.44140625" style="13" customWidth="1"/>
    <col min="8594" max="8594" width="16.109375" style="13" customWidth="1"/>
    <col min="8595" max="8596" width="9.33203125" style="13" customWidth="1"/>
    <col min="8597" max="8597" width="11.109375" style="13" customWidth="1"/>
    <col min="8598" max="8598" width="2.109375" style="13" customWidth="1"/>
    <col min="8599" max="8804" width="10.88671875" style="13" customWidth="1"/>
    <col min="8805" max="8805" width="12" style="13" customWidth="1"/>
    <col min="8806" max="8806" width="2.6640625" style="13" customWidth="1"/>
    <col min="8807" max="8808" width="6.44140625" style="13" customWidth="1"/>
    <col min="8809" max="8809" width="5.88671875" style="13" customWidth="1"/>
    <col min="8810" max="8810" width="6.44140625" style="13" customWidth="1"/>
    <col min="8811" max="8811" width="13.6640625" style="13" customWidth="1"/>
    <col min="8812" max="8813" width="9" style="13" customWidth="1"/>
    <col min="8814" max="8814" width="2.44140625" style="13" customWidth="1"/>
    <col min="8815" max="8815" width="8.88671875" style="13" customWidth="1"/>
    <col min="8816" max="8816" width="7.44140625" style="13" customWidth="1"/>
    <col min="8817" max="8819" width="3.6640625" style="13" customWidth="1"/>
    <col min="8820"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33203125" style="13" customWidth="1"/>
    <col min="8844" max="8844" width="23.44140625" style="13" customWidth="1"/>
    <col min="8845" max="8845" width="9.109375" style="13" customWidth="1"/>
    <col min="8846" max="8846" width="19.44140625" style="13" customWidth="1"/>
    <col min="8847" max="8847" width="42.6640625" style="13" customWidth="1"/>
    <col min="8848" max="8848" width="5.88671875" style="13" customWidth="1"/>
    <col min="8849" max="8849" width="31.44140625" style="13" customWidth="1"/>
    <col min="8850" max="8850" width="16.109375" style="13" customWidth="1"/>
    <col min="8851" max="8852" width="9.33203125" style="13" customWidth="1"/>
    <col min="8853" max="8853" width="11.109375" style="13" customWidth="1"/>
    <col min="8854" max="8854" width="2.109375" style="13" customWidth="1"/>
    <col min="8855" max="9060" width="10.88671875" style="13" customWidth="1"/>
    <col min="9061" max="9061" width="12" style="13" customWidth="1"/>
    <col min="9062" max="9062" width="2.6640625" style="13" customWidth="1"/>
    <col min="9063" max="9064" width="6.44140625" style="13" customWidth="1"/>
    <col min="9065" max="9065" width="5.88671875" style="13" customWidth="1"/>
    <col min="9066" max="9066" width="6.44140625" style="13" customWidth="1"/>
    <col min="9067" max="9067" width="13.6640625" style="13" customWidth="1"/>
    <col min="9068" max="9069" width="9" style="13" customWidth="1"/>
    <col min="9070" max="9070" width="2.44140625" style="13" customWidth="1"/>
    <col min="9071" max="9071" width="8.88671875" style="13" customWidth="1"/>
    <col min="9072" max="9072" width="7.44140625" style="13" customWidth="1"/>
    <col min="9073" max="9075" width="3.6640625" style="13" customWidth="1"/>
    <col min="9076"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33203125" style="13" customWidth="1"/>
    <col min="9100" max="9100" width="23.44140625" style="13" customWidth="1"/>
    <col min="9101" max="9101" width="9.109375" style="13" customWidth="1"/>
    <col min="9102" max="9102" width="19.44140625" style="13" customWidth="1"/>
    <col min="9103" max="9103" width="42.6640625" style="13" customWidth="1"/>
    <col min="9104" max="9104" width="5.88671875" style="13" customWidth="1"/>
    <col min="9105" max="9105" width="31.44140625" style="13" customWidth="1"/>
    <col min="9106" max="9106" width="16.109375" style="13" customWidth="1"/>
    <col min="9107" max="9108" width="9.33203125" style="13" customWidth="1"/>
    <col min="9109" max="9109" width="11.109375" style="13" customWidth="1"/>
    <col min="9110" max="9110" width="2.109375" style="13" customWidth="1"/>
    <col min="9111" max="9316" width="10.88671875" style="13" customWidth="1"/>
    <col min="9317" max="9317" width="12" style="13" customWidth="1"/>
    <col min="9318" max="9318" width="2.6640625" style="13" customWidth="1"/>
    <col min="9319" max="9320" width="6.44140625" style="13" customWidth="1"/>
    <col min="9321" max="9321" width="5.88671875" style="13" customWidth="1"/>
    <col min="9322" max="9322" width="6.44140625" style="13" customWidth="1"/>
    <col min="9323" max="9323" width="13.6640625" style="13" customWidth="1"/>
    <col min="9324" max="9325" width="9" style="13" customWidth="1"/>
    <col min="9326" max="9326" width="2.44140625" style="13" customWidth="1"/>
    <col min="9327" max="9327" width="8.88671875" style="13" customWidth="1"/>
    <col min="9328" max="9328" width="7.44140625" style="13" customWidth="1"/>
    <col min="9329" max="9331" width="3.6640625" style="13" customWidth="1"/>
    <col min="9332"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33203125" style="13" customWidth="1"/>
    <col min="9356" max="9356" width="23.44140625" style="13" customWidth="1"/>
    <col min="9357" max="9357" width="9.109375" style="13" customWidth="1"/>
    <col min="9358" max="9358" width="19.44140625" style="13" customWidth="1"/>
    <col min="9359" max="9359" width="42.6640625" style="13" customWidth="1"/>
    <col min="9360" max="9360" width="5.88671875" style="13" customWidth="1"/>
    <col min="9361" max="9361" width="31.44140625" style="13" customWidth="1"/>
    <col min="9362" max="9362" width="16.109375" style="13" customWidth="1"/>
    <col min="9363" max="9364" width="9.33203125" style="13" customWidth="1"/>
    <col min="9365" max="9365" width="11.109375" style="13" customWidth="1"/>
    <col min="9366" max="9366" width="2.109375" style="13" customWidth="1"/>
    <col min="9367" max="9572" width="10.88671875" style="13" customWidth="1"/>
    <col min="9573" max="9573" width="12" style="13" customWidth="1"/>
    <col min="9574" max="9574" width="2.6640625" style="13" customWidth="1"/>
    <col min="9575" max="9576" width="6.44140625" style="13" customWidth="1"/>
    <col min="9577" max="9577" width="5.88671875" style="13" customWidth="1"/>
    <col min="9578" max="9578" width="6.44140625" style="13" customWidth="1"/>
    <col min="9579" max="9579" width="13.6640625" style="13" customWidth="1"/>
    <col min="9580" max="9581" width="9" style="13" customWidth="1"/>
    <col min="9582" max="9582" width="2.44140625" style="13" customWidth="1"/>
    <col min="9583" max="9583" width="8.88671875" style="13" customWidth="1"/>
    <col min="9584" max="9584" width="7.44140625" style="13" customWidth="1"/>
    <col min="9585" max="9587" width="3.6640625" style="13" customWidth="1"/>
    <col min="9588"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33203125" style="13" customWidth="1"/>
    <col min="9612" max="9612" width="23.44140625" style="13" customWidth="1"/>
    <col min="9613" max="9613" width="9.109375" style="13" customWidth="1"/>
    <col min="9614" max="9614" width="19.44140625" style="13" customWidth="1"/>
    <col min="9615" max="9615" width="42.6640625" style="13" customWidth="1"/>
    <col min="9616" max="9616" width="5.88671875" style="13" customWidth="1"/>
    <col min="9617" max="9617" width="31.44140625" style="13" customWidth="1"/>
    <col min="9618" max="9618" width="16.109375" style="13" customWidth="1"/>
    <col min="9619" max="9620" width="9.33203125" style="13" customWidth="1"/>
    <col min="9621" max="9621" width="11.109375" style="13" customWidth="1"/>
    <col min="9622" max="9622" width="2.109375" style="13" customWidth="1"/>
    <col min="9623" max="9828" width="10.88671875" style="13" customWidth="1"/>
    <col min="9829" max="9829" width="12" style="13" customWidth="1"/>
    <col min="9830" max="9830" width="2.6640625" style="13" customWidth="1"/>
    <col min="9831" max="9832" width="6.44140625" style="13" customWidth="1"/>
    <col min="9833" max="9833" width="5.88671875" style="13" customWidth="1"/>
    <col min="9834" max="9834" width="6.44140625" style="13" customWidth="1"/>
    <col min="9835" max="9835" width="13.6640625" style="13" customWidth="1"/>
    <col min="9836" max="9837" width="9" style="13" customWidth="1"/>
    <col min="9838" max="9838" width="2.44140625" style="13" customWidth="1"/>
    <col min="9839" max="9839" width="8.88671875" style="13" customWidth="1"/>
    <col min="9840" max="9840" width="7.44140625" style="13" customWidth="1"/>
    <col min="9841" max="9843" width="3.6640625" style="13" customWidth="1"/>
    <col min="9844"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33203125" style="13" customWidth="1"/>
    <col min="9868" max="9868" width="23.44140625" style="13" customWidth="1"/>
    <col min="9869" max="9869" width="9.109375" style="13" customWidth="1"/>
    <col min="9870" max="9870" width="19.44140625" style="13" customWidth="1"/>
    <col min="9871" max="9871" width="42.6640625" style="13" customWidth="1"/>
    <col min="9872" max="9872" width="5.88671875" style="13" customWidth="1"/>
    <col min="9873" max="9873" width="31.44140625" style="13" customWidth="1"/>
    <col min="9874" max="9874" width="16.109375" style="13" customWidth="1"/>
    <col min="9875" max="9876" width="9.33203125" style="13" customWidth="1"/>
    <col min="9877" max="9877" width="11.109375" style="13" customWidth="1"/>
    <col min="9878" max="9878" width="2.109375" style="13" customWidth="1"/>
    <col min="9879" max="10084" width="10.88671875" style="13" customWidth="1"/>
    <col min="10085" max="10085" width="12" style="13" customWidth="1"/>
    <col min="10086" max="10086" width="2.6640625" style="13" customWidth="1"/>
    <col min="10087" max="10088" width="6.44140625" style="13" customWidth="1"/>
    <col min="10089" max="10089" width="5.88671875" style="13" customWidth="1"/>
    <col min="10090" max="10090" width="6.44140625" style="13" customWidth="1"/>
    <col min="10091" max="10091" width="13.6640625" style="13" customWidth="1"/>
    <col min="10092" max="10093" width="9" style="13" customWidth="1"/>
    <col min="10094" max="10094" width="2.44140625" style="13" customWidth="1"/>
    <col min="10095" max="10095" width="8.88671875" style="13" customWidth="1"/>
    <col min="10096" max="10096" width="7.44140625" style="13" customWidth="1"/>
    <col min="10097" max="10099" width="3.6640625" style="13" customWidth="1"/>
    <col min="10100"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33203125" style="13" customWidth="1"/>
    <col min="10124" max="10124" width="23.44140625" style="13" customWidth="1"/>
    <col min="10125" max="10125" width="9.109375" style="13" customWidth="1"/>
    <col min="10126" max="10126" width="19.44140625" style="13" customWidth="1"/>
    <col min="10127" max="10127" width="42.6640625" style="13" customWidth="1"/>
    <col min="10128" max="10128" width="5.88671875" style="13" customWidth="1"/>
    <col min="10129" max="10129" width="31.44140625" style="13" customWidth="1"/>
    <col min="10130" max="10130" width="16.109375" style="13" customWidth="1"/>
    <col min="10131" max="10132" width="9.33203125" style="13" customWidth="1"/>
    <col min="10133" max="10133" width="11.109375" style="13" customWidth="1"/>
    <col min="10134" max="10134" width="2.109375" style="13" customWidth="1"/>
    <col min="10135" max="10340" width="10.88671875" style="13" customWidth="1"/>
    <col min="10341" max="10341" width="12" style="13" customWidth="1"/>
    <col min="10342" max="10342" width="2.6640625" style="13" customWidth="1"/>
    <col min="10343" max="10344" width="6.44140625" style="13" customWidth="1"/>
    <col min="10345" max="10345" width="5.88671875" style="13" customWidth="1"/>
    <col min="10346" max="10346" width="6.44140625" style="13" customWidth="1"/>
    <col min="10347" max="10347" width="13.6640625" style="13" customWidth="1"/>
    <col min="10348" max="10349" width="9" style="13" customWidth="1"/>
    <col min="10350" max="10350" width="2.44140625" style="13" customWidth="1"/>
    <col min="10351" max="10351" width="8.88671875" style="13" customWidth="1"/>
    <col min="10352" max="10352" width="7.44140625" style="13" customWidth="1"/>
    <col min="10353" max="10355" width="3.6640625" style="13" customWidth="1"/>
    <col min="10356"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33203125" style="13" customWidth="1"/>
    <col min="10380" max="10380" width="23.44140625" style="13" customWidth="1"/>
    <col min="10381" max="10381" width="9.109375" style="13" customWidth="1"/>
    <col min="10382" max="10382" width="19.44140625" style="13" customWidth="1"/>
    <col min="10383" max="10383" width="42.6640625" style="13" customWidth="1"/>
    <col min="10384" max="10384" width="5.88671875" style="13" customWidth="1"/>
    <col min="10385" max="10385" width="31.44140625" style="13" customWidth="1"/>
    <col min="10386" max="10386" width="16.109375" style="13" customWidth="1"/>
    <col min="10387" max="10388" width="9.33203125" style="13" customWidth="1"/>
    <col min="10389" max="10389" width="11.109375" style="13" customWidth="1"/>
    <col min="10390" max="10390" width="2.109375" style="13" customWidth="1"/>
    <col min="10391" max="10596" width="10.88671875" style="13" customWidth="1"/>
    <col min="10597" max="10597" width="12" style="13" customWidth="1"/>
    <col min="10598" max="10598" width="2.6640625" style="13" customWidth="1"/>
    <col min="10599" max="10600" width="6.44140625" style="13" customWidth="1"/>
    <col min="10601" max="10601" width="5.88671875" style="13" customWidth="1"/>
    <col min="10602" max="10602" width="6.44140625" style="13" customWidth="1"/>
    <col min="10603" max="10603" width="13.6640625" style="13" customWidth="1"/>
    <col min="10604" max="10605" width="9" style="13" customWidth="1"/>
    <col min="10606" max="10606" width="2.44140625" style="13" customWidth="1"/>
    <col min="10607" max="10607" width="8.88671875" style="13" customWidth="1"/>
    <col min="10608" max="10608" width="7.44140625" style="13" customWidth="1"/>
    <col min="10609" max="10611" width="3.6640625" style="13" customWidth="1"/>
    <col min="10612"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33203125" style="13" customWidth="1"/>
    <col min="10636" max="10636" width="23.44140625" style="13" customWidth="1"/>
    <col min="10637" max="10637" width="9.109375" style="13" customWidth="1"/>
    <col min="10638" max="10638" width="19.44140625" style="13" customWidth="1"/>
    <col min="10639" max="10639" width="42.6640625" style="13" customWidth="1"/>
    <col min="10640" max="10640" width="5.88671875" style="13" customWidth="1"/>
    <col min="10641" max="10641" width="31.44140625" style="13" customWidth="1"/>
    <col min="10642" max="10642" width="16.109375" style="13" customWidth="1"/>
    <col min="10643" max="10644" width="9.33203125" style="13" customWidth="1"/>
    <col min="10645" max="10645" width="11.109375" style="13" customWidth="1"/>
    <col min="10646" max="10646" width="2.109375" style="13" customWidth="1"/>
    <col min="10647" max="10852" width="10.88671875" style="13" customWidth="1"/>
    <col min="10853" max="10853" width="12" style="13" customWidth="1"/>
    <col min="10854" max="10854" width="2.6640625" style="13" customWidth="1"/>
    <col min="10855" max="10856" width="6.44140625" style="13" customWidth="1"/>
    <col min="10857" max="10857" width="5.88671875" style="13" customWidth="1"/>
    <col min="10858" max="10858" width="6.44140625" style="13" customWidth="1"/>
    <col min="10859" max="10859" width="13.6640625" style="13" customWidth="1"/>
    <col min="10860" max="10861" width="9" style="13" customWidth="1"/>
    <col min="10862" max="10862" width="2.44140625" style="13" customWidth="1"/>
    <col min="10863" max="10863" width="8.88671875" style="13" customWidth="1"/>
    <col min="10864" max="10864" width="7.44140625" style="13" customWidth="1"/>
    <col min="10865" max="10867" width="3.6640625" style="13" customWidth="1"/>
    <col min="10868"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33203125" style="13" customWidth="1"/>
    <col min="10892" max="10892" width="23.44140625" style="13" customWidth="1"/>
    <col min="10893" max="10893" width="9.109375" style="13" customWidth="1"/>
    <col min="10894" max="10894" width="19.44140625" style="13" customWidth="1"/>
    <col min="10895" max="10895" width="42.6640625" style="13" customWidth="1"/>
    <col min="10896" max="10896" width="5.88671875" style="13" customWidth="1"/>
    <col min="10897" max="10897" width="31.44140625" style="13" customWidth="1"/>
    <col min="10898" max="10898" width="16.109375" style="13" customWidth="1"/>
    <col min="10899" max="10900" width="9.33203125" style="13" customWidth="1"/>
    <col min="10901" max="10901" width="11.109375" style="13" customWidth="1"/>
    <col min="10902" max="10902" width="2.109375" style="13" customWidth="1"/>
    <col min="10903" max="11108" width="10.88671875" style="13" customWidth="1"/>
    <col min="11109" max="11109" width="12" style="13" customWidth="1"/>
    <col min="11110" max="11110" width="2.6640625" style="13" customWidth="1"/>
    <col min="11111" max="11112" width="6.44140625" style="13" customWidth="1"/>
    <col min="11113" max="11113" width="5.88671875" style="13" customWidth="1"/>
    <col min="11114" max="11114" width="6.44140625" style="13" customWidth="1"/>
    <col min="11115" max="11115" width="13.6640625" style="13" customWidth="1"/>
    <col min="11116" max="11117" width="9" style="13" customWidth="1"/>
    <col min="11118" max="11118" width="2.44140625" style="13" customWidth="1"/>
    <col min="11119" max="11119" width="8.88671875" style="13" customWidth="1"/>
    <col min="11120" max="11120" width="7.44140625" style="13" customWidth="1"/>
    <col min="11121" max="11123" width="3.6640625" style="13" customWidth="1"/>
    <col min="11124"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33203125" style="13" customWidth="1"/>
    <col min="11148" max="11148" width="23.44140625" style="13" customWidth="1"/>
    <col min="11149" max="11149" width="9.109375" style="13" customWidth="1"/>
    <col min="11150" max="11150" width="19.44140625" style="13" customWidth="1"/>
    <col min="11151" max="11151" width="42.6640625" style="13" customWidth="1"/>
    <col min="11152" max="11152" width="5.88671875" style="13" customWidth="1"/>
    <col min="11153" max="11153" width="31.44140625" style="13" customWidth="1"/>
    <col min="11154" max="11154" width="16.109375" style="13" customWidth="1"/>
    <col min="11155" max="11156" width="9.33203125" style="13" customWidth="1"/>
    <col min="11157" max="11157" width="11.109375" style="13" customWidth="1"/>
    <col min="11158" max="11158" width="2.109375" style="13" customWidth="1"/>
    <col min="11159" max="11364" width="10.88671875" style="13" customWidth="1"/>
    <col min="11365" max="11365" width="12" style="13" customWidth="1"/>
    <col min="11366" max="11366" width="2.6640625" style="13" customWidth="1"/>
    <col min="11367" max="11368" width="6.44140625" style="13" customWidth="1"/>
    <col min="11369" max="11369" width="5.88671875" style="13" customWidth="1"/>
    <col min="11370" max="11370" width="6.44140625" style="13" customWidth="1"/>
    <col min="11371" max="11371" width="13.6640625" style="13" customWidth="1"/>
    <col min="11372" max="11373" width="9" style="13" customWidth="1"/>
    <col min="11374" max="11374" width="2.44140625" style="13" customWidth="1"/>
    <col min="11375" max="11375" width="8.88671875" style="13" customWidth="1"/>
    <col min="11376" max="11376" width="7.44140625" style="13" customWidth="1"/>
    <col min="11377" max="11379" width="3.6640625" style="13" customWidth="1"/>
    <col min="11380"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33203125" style="13" customWidth="1"/>
    <col min="11404" max="11404" width="23.44140625" style="13" customWidth="1"/>
    <col min="11405" max="11405" width="9.109375" style="13" customWidth="1"/>
    <col min="11406" max="11406" width="19.44140625" style="13" customWidth="1"/>
    <col min="11407" max="11407" width="42.6640625" style="13" customWidth="1"/>
    <col min="11408" max="11408" width="5.88671875" style="13" customWidth="1"/>
    <col min="11409" max="11409" width="31.44140625" style="13" customWidth="1"/>
    <col min="11410" max="11410" width="16.109375" style="13" customWidth="1"/>
    <col min="11411" max="11412" width="9.33203125" style="13" customWidth="1"/>
    <col min="11413" max="11413" width="11.109375" style="13" customWidth="1"/>
    <col min="11414" max="11414" width="2.109375" style="13" customWidth="1"/>
    <col min="11415" max="11620" width="10.88671875" style="13" customWidth="1"/>
    <col min="11621" max="11621" width="12" style="13" customWidth="1"/>
    <col min="11622" max="11622" width="2.6640625" style="13" customWidth="1"/>
    <col min="11623" max="11624" width="6.44140625" style="13" customWidth="1"/>
    <col min="11625" max="11625" width="5.88671875" style="13" customWidth="1"/>
    <col min="11626" max="11626" width="6.44140625" style="13" customWidth="1"/>
    <col min="11627" max="11627" width="13.6640625" style="13" customWidth="1"/>
    <col min="11628" max="11629" width="9" style="13" customWidth="1"/>
    <col min="11630" max="11630" width="2.44140625" style="13" customWidth="1"/>
    <col min="11631" max="11631" width="8.88671875" style="13" customWidth="1"/>
    <col min="11632" max="11632" width="7.44140625" style="13" customWidth="1"/>
    <col min="11633" max="11635" width="3.6640625" style="13" customWidth="1"/>
    <col min="11636"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33203125" style="13" customWidth="1"/>
    <col min="11660" max="11660" width="23.44140625" style="13" customWidth="1"/>
    <col min="11661" max="11661" width="9.109375" style="13" customWidth="1"/>
    <col min="11662" max="11662" width="19.44140625" style="13" customWidth="1"/>
    <col min="11663" max="11663" width="42.6640625" style="13" customWidth="1"/>
    <col min="11664" max="11664" width="5.88671875" style="13" customWidth="1"/>
    <col min="11665" max="11665" width="31.44140625" style="13" customWidth="1"/>
    <col min="11666" max="11666" width="16.109375" style="13" customWidth="1"/>
    <col min="11667" max="11668" width="9.33203125" style="13" customWidth="1"/>
    <col min="11669" max="11669" width="11.109375" style="13" customWidth="1"/>
    <col min="11670" max="11670" width="2.109375" style="13" customWidth="1"/>
    <col min="11671" max="11876" width="10.88671875" style="13" customWidth="1"/>
    <col min="11877" max="11877" width="12" style="13" customWidth="1"/>
    <col min="11878" max="11878" width="2.6640625" style="13" customWidth="1"/>
    <col min="11879" max="11880" width="6.44140625" style="13" customWidth="1"/>
    <col min="11881" max="11881" width="5.88671875" style="13" customWidth="1"/>
    <col min="11882" max="11882" width="6.44140625" style="13" customWidth="1"/>
    <col min="11883" max="11883" width="13.6640625" style="13" customWidth="1"/>
    <col min="11884" max="11885" width="9" style="13" customWidth="1"/>
    <col min="11886" max="11886" width="2.44140625" style="13" customWidth="1"/>
    <col min="11887" max="11887" width="8.88671875" style="13" customWidth="1"/>
    <col min="11888" max="11888" width="7.44140625" style="13" customWidth="1"/>
    <col min="11889" max="11891" width="3.6640625" style="13" customWidth="1"/>
    <col min="11892"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33203125" style="13" customWidth="1"/>
    <col min="11916" max="11916" width="23.44140625" style="13" customWidth="1"/>
    <col min="11917" max="11917" width="9.109375" style="13" customWidth="1"/>
    <col min="11918" max="11918" width="19.44140625" style="13" customWidth="1"/>
    <col min="11919" max="11919" width="42.6640625" style="13" customWidth="1"/>
    <col min="11920" max="11920" width="5.88671875" style="13" customWidth="1"/>
    <col min="11921" max="11921" width="31.44140625" style="13" customWidth="1"/>
    <col min="11922" max="11922" width="16.109375" style="13" customWidth="1"/>
    <col min="11923" max="11924" width="9.33203125" style="13" customWidth="1"/>
    <col min="11925" max="11925" width="11.109375" style="13" customWidth="1"/>
    <col min="11926" max="11926" width="2.109375" style="13" customWidth="1"/>
    <col min="11927" max="12132" width="10.88671875" style="13" customWidth="1"/>
    <col min="12133" max="12133" width="12" style="13" customWidth="1"/>
    <col min="12134" max="12134" width="2.6640625" style="13" customWidth="1"/>
    <col min="12135" max="12136" width="6.44140625" style="13" customWidth="1"/>
    <col min="12137" max="12137" width="5.88671875" style="13" customWidth="1"/>
    <col min="12138" max="12138" width="6.44140625" style="13" customWidth="1"/>
    <col min="12139" max="12139" width="13.6640625" style="13" customWidth="1"/>
    <col min="12140" max="12141" width="9" style="13" customWidth="1"/>
    <col min="12142" max="12142" width="2.44140625" style="13" customWidth="1"/>
    <col min="12143" max="12143" width="8.88671875" style="13" customWidth="1"/>
    <col min="12144" max="12144" width="7.44140625" style="13" customWidth="1"/>
    <col min="12145" max="12147" width="3.6640625" style="13" customWidth="1"/>
    <col min="12148"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33203125" style="13" customWidth="1"/>
    <col min="12172" max="12172" width="23.44140625" style="13" customWidth="1"/>
    <col min="12173" max="12173" width="9.109375" style="13" customWidth="1"/>
    <col min="12174" max="12174" width="19.44140625" style="13" customWidth="1"/>
    <col min="12175" max="12175" width="42.6640625" style="13" customWidth="1"/>
    <col min="12176" max="12176" width="5.88671875" style="13" customWidth="1"/>
    <col min="12177" max="12177" width="31.44140625" style="13" customWidth="1"/>
    <col min="12178" max="12178" width="16.109375" style="13" customWidth="1"/>
    <col min="12179" max="12180" width="9.33203125" style="13" customWidth="1"/>
    <col min="12181" max="12181" width="11.109375" style="13" customWidth="1"/>
    <col min="12182" max="12182" width="2.109375" style="13" customWidth="1"/>
    <col min="12183" max="12388" width="10.88671875" style="13" customWidth="1"/>
    <col min="12389" max="12389" width="12" style="13" customWidth="1"/>
    <col min="12390" max="12390" width="2.6640625" style="13" customWidth="1"/>
    <col min="12391" max="12392" width="6.44140625" style="13" customWidth="1"/>
    <col min="12393" max="12393" width="5.88671875" style="13" customWidth="1"/>
    <col min="12394" max="12394" width="6.44140625" style="13" customWidth="1"/>
    <col min="12395" max="12395" width="13.6640625" style="13" customWidth="1"/>
    <col min="12396" max="12397" width="9" style="13" customWidth="1"/>
    <col min="12398" max="12398" width="2.44140625" style="13" customWidth="1"/>
    <col min="12399" max="12399" width="8.88671875" style="13" customWidth="1"/>
    <col min="12400" max="12400" width="7.44140625" style="13" customWidth="1"/>
    <col min="12401" max="12403" width="3.6640625" style="13" customWidth="1"/>
    <col min="12404"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33203125" style="13" customWidth="1"/>
    <col min="12428" max="12428" width="23.44140625" style="13" customWidth="1"/>
    <col min="12429" max="12429" width="9.109375" style="13" customWidth="1"/>
    <col min="12430" max="12430" width="19.44140625" style="13" customWidth="1"/>
    <col min="12431" max="12431" width="42.6640625" style="13" customWidth="1"/>
    <col min="12432" max="12432" width="5.88671875" style="13" customWidth="1"/>
    <col min="12433" max="12433" width="31.44140625" style="13" customWidth="1"/>
    <col min="12434" max="12434" width="16.109375" style="13" customWidth="1"/>
    <col min="12435" max="12436" width="9.33203125" style="13" customWidth="1"/>
    <col min="12437" max="12437" width="11.109375" style="13" customWidth="1"/>
    <col min="12438" max="12438" width="2.109375" style="13" customWidth="1"/>
    <col min="12439" max="12644" width="10.88671875" style="13" customWidth="1"/>
    <col min="12645" max="12645" width="12" style="13" customWidth="1"/>
    <col min="12646" max="12646" width="2.6640625" style="13" customWidth="1"/>
    <col min="12647" max="12648" width="6.44140625" style="13" customWidth="1"/>
    <col min="12649" max="12649" width="5.88671875" style="13" customWidth="1"/>
    <col min="12650" max="12650" width="6.44140625" style="13" customWidth="1"/>
    <col min="12651" max="12651" width="13.6640625" style="13" customWidth="1"/>
    <col min="12652" max="12653" width="9" style="13" customWidth="1"/>
    <col min="12654" max="12654" width="2.44140625" style="13" customWidth="1"/>
    <col min="12655" max="12655" width="8.88671875" style="13" customWidth="1"/>
    <col min="12656" max="12656" width="7.44140625" style="13" customWidth="1"/>
    <col min="12657" max="12659" width="3.6640625" style="13" customWidth="1"/>
    <col min="12660"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33203125" style="13" customWidth="1"/>
    <col min="12684" max="12684" width="23.44140625" style="13" customWidth="1"/>
    <col min="12685" max="12685" width="9.109375" style="13" customWidth="1"/>
    <col min="12686" max="12686" width="19.44140625" style="13" customWidth="1"/>
    <col min="12687" max="12687" width="42.6640625" style="13" customWidth="1"/>
    <col min="12688" max="12688" width="5.88671875" style="13" customWidth="1"/>
    <col min="12689" max="12689" width="31.44140625" style="13" customWidth="1"/>
    <col min="12690" max="12690" width="16.109375" style="13" customWidth="1"/>
    <col min="12691" max="12692" width="9.33203125" style="13" customWidth="1"/>
    <col min="12693" max="12693" width="11.109375" style="13" customWidth="1"/>
    <col min="12694" max="12694" width="2.109375" style="13" customWidth="1"/>
    <col min="12695" max="12900" width="10.88671875" style="13" customWidth="1"/>
    <col min="12901" max="12901" width="12" style="13" customWidth="1"/>
    <col min="12902" max="12902" width="2.6640625" style="13" customWidth="1"/>
    <col min="12903" max="12904" width="6.44140625" style="13" customWidth="1"/>
    <col min="12905" max="12905" width="5.88671875" style="13" customWidth="1"/>
    <col min="12906" max="12906" width="6.44140625" style="13" customWidth="1"/>
    <col min="12907" max="12907" width="13.6640625" style="13" customWidth="1"/>
    <col min="12908" max="12909" width="9" style="13" customWidth="1"/>
    <col min="12910" max="12910" width="2.44140625" style="13" customWidth="1"/>
    <col min="12911" max="12911" width="8.88671875" style="13" customWidth="1"/>
    <col min="12912" max="12912" width="7.44140625" style="13" customWidth="1"/>
    <col min="12913" max="12915" width="3.6640625" style="13" customWidth="1"/>
    <col min="12916"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33203125" style="13" customWidth="1"/>
    <col min="12940" max="12940" width="23.44140625" style="13" customWidth="1"/>
    <col min="12941" max="12941" width="9.109375" style="13" customWidth="1"/>
    <col min="12942" max="12942" width="19.44140625" style="13" customWidth="1"/>
    <col min="12943" max="12943" width="42.6640625" style="13" customWidth="1"/>
    <col min="12944" max="12944" width="5.88671875" style="13" customWidth="1"/>
    <col min="12945" max="12945" width="31.44140625" style="13" customWidth="1"/>
    <col min="12946" max="12946" width="16.109375" style="13" customWidth="1"/>
    <col min="12947" max="12948" width="9.33203125" style="13" customWidth="1"/>
    <col min="12949" max="12949" width="11.109375" style="13" customWidth="1"/>
    <col min="12950" max="12950" width="2.109375" style="13" customWidth="1"/>
    <col min="12951" max="13156" width="10.88671875" style="13" customWidth="1"/>
    <col min="13157" max="13157" width="12" style="13" customWidth="1"/>
    <col min="13158" max="13158" width="2.6640625" style="13" customWidth="1"/>
    <col min="13159" max="13160" width="6.44140625" style="13" customWidth="1"/>
    <col min="13161" max="13161" width="5.88671875" style="13" customWidth="1"/>
    <col min="13162" max="13162" width="6.44140625" style="13" customWidth="1"/>
    <col min="13163" max="13163" width="13.6640625" style="13" customWidth="1"/>
    <col min="13164" max="13165" width="9" style="13" customWidth="1"/>
    <col min="13166" max="13166" width="2.44140625" style="13" customWidth="1"/>
    <col min="13167" max="13167" width="8.88671875" style="13" customWidth="1"/>
    <col min="13168" max="13168" width="7.44140625" style="13" customWidth="1"/>
    <col min="13169" max="13171" width="3.6640625" style="13" customWidth="1"/>
    <col min="13172"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33203125" style="13" customWidth="1"/>
    <col min="13196" max="13196" width="23.44140625" style="13" customWidth="1"/>
    <col min="13197" max="13197" width="9.109375" style="13" customWidth="1"/>
    <col min="13198" max="13198" width="19.44140625" style="13" customWidth="1"/>
    <col min="13199" max="13199" width="42.6640625" style="13" customWidth="1"/>
    <col min="13200" max="13200" width="5.88671875" style="13" customWidth="1"/>
    <col min="13201" max="13201" width="31.44140625" style="13" customWidth="1"/>
    <col min="13202" max="13202" width="16.109375" style="13" customWidth="1"/>
    <col min="13203" max="13204" width="9.33203125" style="13" customWidth="1"/>
    <col min="13205" max="13205" width="11.109375" style="13" customWidth="1"/>
    <col min="13206" max="13206" width="2.109375" style="13" customWidth="1"/>
    <col min="13207" max="13412" width="10.88671875" style="13" customWidth="1"/>
    <col min="13413" max="13413" width="12" style="13" customWidth="1"/>
    <col min="13414" max="13414" width="2.6640625" style="13" customWidth="1"/>
    <col min="13415" max="13416" width="6.44140625" style="13" customWidth="1"/>
    <col min="13417" max="13417" width="5.88671875" style="13" customWidth="1"/>
    <col min="13418" max="13418" width="6.44140625" style="13" customWidth="1"/>
    <col min="13419" max="13419" width="13.6640625" style="13" customWidth="1"/>
    <col min="13420" max="13421" width="9" style="13" customWidth="1"/>
    <col min="13422" max="13422" width="2.44140625" style="13" customWidth="1"/>
    <col min="13423" max="13423" width="8.88671875" style="13" customWidth="1"/>
    <col min="13424" max="13424" width="7.44140625" style="13" customWidth="1"/>
    <col min="13425" max="13427" width="3.6640625" style="13" customWidth="1"/>
    <col min="13428"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33203125" style="13" customWidth="1"/>
    <col min="13452" max="13452" width="23.44140625" style="13" customWidth="1"/>
    <col min="13453" max="13453" width="9.109375" style="13" customWidth="1"/>
    <col min="13454" max="13454" width="19.44140625" style="13" customWidth="1"/>
    <col min="13455" max="13455" width="42.6640625" style="13" customWidth="1"/>
    <col min="13456" max="13456" width="5.88671875" style="13" customWidth="1"/>
    <col min="13457" max="13457" width="31.44140625" style="13" customWidth="1"/>
    <col min="13458" max="13458" width="16.109375" style="13" customWidth="1"/>
    <col min="13459" max="13460" width="9.33203125" style="13" customWidth="1"/>
    <col min="13461" max="13461" width="11.109375" style="13" customWidth="1"/>
    <col min="13462" max="13462" width="2.109375" style="13" customWidth="1"/>
    <col min="13463" max="13668" width="10.88671875" style="13" customWidth="1"/>
    <col min="13669" max="13669" width="12" style="13" customWidth="1"/>
    <col min="13670" max="13670" width="2.6640625" style="13" customWidth="1"/>
    <col min="13671" max="13672" width="6.44140625" style="13" customWidth="1"/>
    <col min="13673" max="13673" width="5.88671875" style="13" customWidth="1"/>
    <col min="13674" max="13674" width="6.44140625" style="13" customWidth="1"/>
    <col min="13675" max="13675" width="13.6640625" style="13" customWidth="1"/>
    <col min="13676" max="13677" width="9" style="13" customWidth="1"/>
    <col min="13678" max="13678" width="2.44140625" style="13" customWidth="1"/>
    <col min="13679" max="13679" width="8.88671875" style="13" customWidth="1"/>
    <col min="13680" max="13680" width="7.44140625" style="13" customWidth="1"/>
    <col min="13681" max="13683" width="3.6640625" style="13" customWidth="1"/>
    <col min="13684"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33203125" style="13" customWidth="1"/>
    <col min="13708" max="13708" width="23.44140625" style="13" customWidth="1"/>
    <col min="13709" max="13709" width="9.109375" style="13" customWidth="1"/>
    <col min="13710" max="13710" width="19.44140625" style="13" customWidth="1"/>
    <col min="13711" max="13711" width="42.6640625" style="13" customWidth="1"/>
    <col min="13712" max="13712" width="5.88671875" style="13" customWidth="1"/>
    <col min="13713" max="13713" width="31.44140625" style="13" customWidth="1"/>
    <col min="13714" max="13714" width="16.109375" style="13" customWidth="1"/>
    <col min="13715" max="13716" width="9.33203125" style="13" customWidth="1"/>
    <col min="13717" max="13717" width="11.109375" style="13" customWidth="1"/>
    <col min="13718" max="13718" width="2.109375" style="13" customWidth="1"/>
    <col min="13719" max="13924" width="10.88671875" style="13" customWidth="1"/>
    <col min="13925" max="13925" width="12" style="13" customWidth="1"/>
    <col min="13926" max="13926" width="2.6640625" style="13" customWidth="1"/>
    <col min="13927" max="13928" width="6.44140625" style="13" customWidth="1"/>
    <col min="13929" max="13929" width="5.88671875" style="13" customWidth="1"/>
    <col min="13930" max="13930" width="6.44140625" style="13" customWidth="1"/>
    <col min="13931" max="13931" width="13.6640625" style="13" customWidth="1"/>
    <col min="13932" max="13933" width="9" style="13" customWidth="1"/>
    <col min="13934" max="13934" width="2.44140625" style="13" customWidth="1"/>
    <col min="13935" max="13935" width="8.88671875" style="13" customWidth="1"/>
    <col min="13936" max="13936" width="7.44140625" style="13" customWidth="1"/>
    <col min="13937" max="13939" width="3.6640625" style="13" customWidth="1"/>
    <col min="13940"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33203125" style="13" customWidth="1"/>
    <col min="13964" max="13964" width="23.44140625" style="13" customWidth="1"/>
    <col min="13965" max="13965" width="9.109375" style="13" customWidth="1"/>
    <col min="13966" max="13966" width="19.44140625" style="13" customWidth="1"/>
    <col min="13967" max="13967" width="42.6640625" style="13" customWidth="1"/>
    <col min="13968" max="13968" width="5.88671875" style="13" customWidth="1"/>
    <col min="13969" max="13969" width="31.44140625" style="13" customWidth="1"/>
    <col min="13970" max="13970" width="16.109375" style="13" customWidth="1"/>
    <col min="13971" max="13972" width="9.33203125" style="13" customWidth="1"/>
    <col min="13973" max="13973" width="11.109375" style="13" customWidth="1"/>
    <col min="13974" max="13974" width="2.109375" style="13" customWidth="1"/>
    <col min="13975" max="14180" width="10.88671875" style="13" customWidth="1"/>
    <col min="14181" max="14181" width="12" style="13" customWidth="1"/>
    <col min="14182" max="14182" width="2.6640625" style="13" customWidth="1"/>
    <col min="14183" max="14184" width="6.44140625" style="13" customWidth="1"/>
    <col min="14185" max="14185" width="5.88671875" style="13" customWidth="1"/>
    <col min="14186" max="14186" width="6.44140625" style="13" customWidth="1"/>
    <col min="14187" max="14187" width="13.6640625" style="13" customWidth="1"/>
    <col min="14188" max="14189" width="9" style="13" customWidth="1"/>
    <col min="14190" max="14190" width="2.44140625" style="13" customWidth="1"/>
    <col min="14191" max="14191" width="8.88671875" style="13" customWidth="1"/>
    <col min="14192" max="14192" width="7.44140625" style="13" customWidth="1"/>
    <col min="14193" max="14195" width="3.6640625" style="13" customWidth="1"/>
    <col min="14196"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33203125" style="13" customWidth="1"/>
    <col min="14220" max="14220" width="23.44140625" style="13" customWidth="1"/>
    <col min="14221" max="14221" width="9.109375" style="13" customWidth="1"/>
    <col min="14222" max="14222" width="19.44140625" style="13" customWidth="1"/>
    <col min="14223" max="14223" width="42.6640625" style="13" customWidth="1"/>
    <col min="14224" max="14224" width="5.88671875" style="13" customWidth="1"/>
    <col min="14225" max="14225" width="31.44140625" style="13" customWidth="1"/>
    <col min="14226" max="14226" width="16.109375" style="13" customWidth="1"/>
    <col min="14227" max="14228" width="9.33203125" style="13" customWidth="1"/>
    <col min="14229" max="14229" width="11.109375" style="13" customWidth="1"/>
    <col min="14230" max="14230" width="2.109375" style="13" customWidth="1"/>
    <col min="14231" max="14436" width="10.88671875" style="13" customWidth="1"/>
    <col min="14437" max="14437" width="12" style="13" customWidth="1"/>
    <col min="14438" max="14438" width="2.6640625" style="13" customWidth="1"/>
    <col min="14439" max="14440" width="6.44140625" style="13" customWidth="1"/>
    <col min="14441" max="14441" width="5.88671875" style="13" customWidth="1"/>
    <col min="14442" max="14442" width="6.44140625" style="13" customWidth="1"/>
    <col min="14443" max="14443" width="13.6640625" style="13" customWidth="1"/>
    <col min="14444" max="14445" width="9" style="13" customWidth="1"/>
    <col min="14446" max="14446" width="2.44140625" style="13" customWidth="1"/>
    <col min="14447" max="14447" width="8.88671875" style="13" customWidth="1"/>
    <col min="14448" max="14448" width="7.44140625" style="13" customWidth="1"/>
    <col min="14449" max="14451" width="3.6640625" style="13" customWidth="1"/>
    <col min="14452"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33203125" style="13" customWidth="1"/>
    <col min="14476" max="14476" width="23.44140625" style="13" customWidth="1"/>
    <col min="14477" max="14477" width="9.109375" style="13" customWidth="1"/>
    <col min="14478" max="14478" width="19.44140625" style="13" customWidth="1"/>
    <col min="14479" max="14479" width="42.6640625" style="13" customWidth="1"/>
    <col min="14480" max="14480" width="5.88671875" style="13" customWidth="1"/>
    <col min="14481" max="14481" width="31.44140625" style="13" customWidth="1"/>
    <col min="14482" max="14482" width="16.109375" style="13" customWidth="1"/>
    <col min="14483" max="14484" width="9.33203125" style="13" customWidth="1"/>
    <col min="14485" max="14485" width="11.109375" style="13" customWidth="1"/>
    <col min="14486" max="14486" width="2.109375" style="13" customWidth="1"/>
    <col min="14487" max="14692" width="10.88671875" style="13" customWidth="1"/>
    <col min="14693" max="14693" width="12" style="13" customWidth="1"/>
    <col min="14694" max="14694" width="2.6640625" style="13" customWidth="1"/>
    <col min="14695" max="14696" width="6.44140625" style="13" customWidth="1"/>
    <col min="14697" max="14697" width="5.88671875" style="13" customWidth="1"/>
    <col min="14698" max="14698" width="6.44140625" style="13" customWidth="1"/>
    <col min="14699" max="14699" width="13.6640625" style="13" customWidth="1"/>
    <col min="14700" max="14701" width="9" style="13" customWidth="1"/>
    <col min="14702" max="14702" width="2.44140625" style="13" customWidth="1"/>
    <col min="14703" max="14703" width="8.88671875" style="13" customWidth="1"/>
    <col min="14704" max="14704" width="7.44140625" style="13" customWidth="1"/>
    <col min="14705" max="14707" width="3.6640625" style="13" customWidth="1"/>
    <col min="14708"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33203125" style="13" customWidth="1"/>
    <col min="14732" max="14732" width="23.44140625" style="13" customWidth="1"/>
    <col min="14733" max="14733" width="9.109375" style="13" customWidth="1"/>
    <col min="14734" max="14734" width="19.44140625" style="13" customWidth="1"/>
    <col min="14735" max="14735" width="42.6640625" style="13" customWidth="1"/>
    <col min="14736" max="14736" width="5.88671875" style="13" customWidth="1"/>
    <col min="14737" max="14737" width="31.44140625" style="13" customWidth="1"/>
    <col min="14738" max="14738" width="16.109375" style="13" customWidth="1"/>
    <col min="14739" max="14740" width="9.33203125" style="13" customWidth="1"/>
    <col min="14741" max="14741" width="11.109375" style="13" customWidth="1"/>
    <col min="14742" max="14742" width="2.109375" style="13" customWidth="1"/>
    <col min="14743" max="14948" width="10.88671875" style="13" customWidth="1"/>
    <col min="14949" max="14949" width="12" style="13" customWidth="1"/>
    <col min="14950" max="14950" width="2.6640625" style="13" customWidth="1"/>
    <col min="14951" max="14952" width="6.44140625" style="13" customWidth="1"/>
    <col min="14953" max="14953" width="5.88671875" style="13" customWidth="1"/>
    <col min="14954" max="14954" width="6.44140625" style="13" customWidth="1"/>
    <col min="14955" max="14955" width="13.6640625" style="13" customWidth="1"/>
    <col min="14956" max="14957" width="9" style="13" customWidth="1"/>
    <col min="14958" max="14958" width="2.44140625" style="13" customWidth="1"/>
    <col min="14959" max="14959" width="8.88671875" style="13" customWidth="1"/>
    <col min="14960" max="14960" width="7.44140625" style="13" customWidth="1"/>
    <col min="14961" max="14963" width="3.6640625" style="13" customWidth="1"/>
    <col min="14964"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33203125" style="13" customWidth="1"/>
    <col min="14988" max="14988" width="23.44140625" style="13" customWidth="1"/>
    <col min="14989" max="14989" width="9.109375" style="13" customWidth="1"/>
    <col min="14990" max="14990" width="19.44140625" style="13" customWidth="1"/>
    <col min="14991" max="14991" width="42.6640625" style="13" customWidth="1"/>
    <col min="14992" max="14992" width="5.88671875" style="13" customWidth="1"/>
    <col min="14993" max="14993" width="31.44140625" style="13" customWidth="1"/>
    <col min="14994" max="14994" width="16.109375" style="13" customWidth="1"/>
    <col min="14995" max="14996" width="9.33203125" style="13" customWidth="1"/>
    <col min="14997" max="14997" width="11.109375" style="13" customWidth="1"/>
    <col min="14998" max="14998" width="2.109375" style="13" customWidth="1"/>
    <col min="14999" max="15204" width="10.88671875" style="13" customWidth="1"/>
    <col min="15205" max="15205" width="12" style="13" customWidth="1"/>
    <col min="15206" max="15206" width="2.6640625" style="13" customWidth="1"/>
    <col min="15207" max="15208" width="6.44140625" style="13" customWidth="1"/>
    <col min="15209" max="15209" width="5.88671875" style="13" customWidth="1"/>
    <col min="15210" max="15210" width="6.44140625" style="13" customWidth="1"/>
    <col min="15211" max="15211" width="13.6640625" style="13" customWidth="1"/>
    <col min="15212" max="15213" width="9" style="13" customWidth="1"/>
    <col min="15214" max="15214" width="2.44140625" style="13" customWidth="1"/>
    <col min="15215" max="15215" width="8.88671875" style="13" customWidth="1"/>
    <col min="15216" max="15216" width="7.44140625" style="13" customWidth="1"/>
    <col min="15217" max="15219" width="3.6640625" style="13" customWidth="1"/>
    <col min="15220"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33203125" style="13" customWidth="1"/>
    <col min="15244" max="15244" width="23.44140625" style="13" customWidth="1"/>
    <col min="15245" max="15245" width="9.109375" style="13" customWidth="1"/>
    <col min="15246" max="15246" width="19.44140625" style="13" customWidth="1"/>
    <col min="15247" max="15247" width="42.6640625" style="13" customWidth="1"/>
    <col min="15248" max="15248" width="5.88671875" style="13" customWidth="1"/>
    <col min="15249" max="15249" width="31.44140625" style="13" customWidth="1"/>
    <col min="15250" max="15250" width="16.109375" style="13" customWidth="1"/>
    <col min="15251" max="15252" width="9.33203125" style="13" customWidth="1"/>
    <col min="15253" max="15253" width="11.109375" style="13" customWidth="1"/>
    <col min="15254" max="15254" width="2.109375" style="13" customWidth="1"/>
    <col min="15255" max="15460" width="10.88671875" style="13" customWidth="1"/>
    <col min="15461" max="15461" width="12" style="13" customWidth="1"/>
    <col min="15462" max="15462" width="2.6640625" style="13" customWidth="1"/>
    <col min="15463" max="15464" width="6.44140625" style="13" customWidth="1"/>
    <col min="15465" max="15465" width="5.88671875" style="13" customWidth="1"/>
    <col min="15466" max="15466" width="6.44140625" style="13" customWidth="1"/>
    <col min="15467" max="15467" width="13.6640625" style="13" customWidth="1"/>
    <col min="15468" max="15469" width="9" style="13" customWidth="1"/>
    <col min="15470" max="15470" width="2.44140625" style="13" customWidth="1"/>
    <col min="15471" max="15471" width="8.88671875" style="13" customWidth="1"/>
    <col min="15472" max="15472" width="7.44140625" style="13" customWidth="1"/>
    <col min="15473" max="15475" width="3.6640625" style="13" customWidth="1"/>
    <col min="15476"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33203125" style="13" customWidth="1"/>
    <col min="15500" max="15500" width="23.44140625" style="13" customWidth="1"/>
    <col min="15501" max="15501" width="9.109375" style="13" customWidth="1"/>
    <col min="15502" max="15502" width="19.44140625" style="13" customWidth="1"/>
    <col min="15503" max="15503" width="42.6640625" style="13" customWidth="1"/>
    <col min="15504" max="15504" width="5.88671875" style="13" customWidth="1"/>
    <col min="15505" max="15505" width="31.44140625" style="13" customWidth="1"/>
    <col min="15506" max="15506" width="16.109375" style="13" customWidth="1"/>
    <col min="15507" max="15508" width="9.33203125" style="13" customWidth="1"/>
    <col min="15509" max="15509" width="11.109375" style="13" customWidth="1"/>
    <col min="15510" max="15510" width="2.109375" style="13" customWidth="1"/>
    <col min="15511" max="15716" width="10.88671875" style="13" customWidth="1"/>
    <col min="15717" max="15717" width="12" style="13" customWidth="1"/>
    <col min="15718" max="15718" width="2.6640625" style="13" customWidth="1"/>
    <col min="15719" max="15720" width="6.44140625" style="13" customWidth="1"/>
    <col min="15721" max="15721" width="5.88671875" style="13" customWidth="1"/>
    <col min="15722" max="15722" width="6.44140625" style="13" customWidth="1"/>
    <col min="15723" max="15723" width="13.6640625" style="13" customWidth="1"/>
    <col min="15724" max="15725" width="9" style="13" customWidth="1"/>
    <col min="15726" max="15726" width="2.44140625" style="13" customWidth="1"/>
    <col min="15727" max="15727" width="8.88671875" style="13" customWidth="1"/>
    <col min="15728" max="15728" width="7.44140625" style="13" customWidth="1"/>
    <col min="15729" max="15731" width="3.6640625" style="13" customWidth="1"/>
    <col min="15732"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33203125" style="13" customWidth="1"/>
    <col min="15756" max="15756" width="23.44140625" style="13" customWidth="1"/>
    <col min="15757" max="15757" width="9.109375" style="13" customWidth="1"/>
    <col min="15758" max="15758" width="19.44140625" style="13" customWidth="1"/>
    <col min="15759" max="15759" width="42.6640625" style="13" customWidth="1"/>
    <col min="15760" max="15760" width="5.88671875" style="13" customWidth="1"/>
    <col min="15761" max="15761" width="31.44140625" style="13" customWidth="1"/>
    <col min="15762" max="15762" width="16.109375" style="13" customWidth="1"/>
    <col min="15763" max="15764" width="9.33203125" style="13" customWidth="1"/>
    <col min="15765" max="15765" width="11.109375" style="13" customWidth="1"/>
    <col min="15766" max="15766" width="2.109375" style="13" customWidth="1"/>
    <col min="15767" max="15972" width="10.88671875" style="13" customWidth="1"/>
    <col min="15973" max="15973" width="12" style="13" customWidth="1"/>
    <col min="15974" max="15974" width="2.6640625" style="13" customWidth="1"/>
    <col min="15975" max="15976" width="6.44140625" style="13" customWidth="1"/>
    <col min="15977" max="15977" width="5.88671875" style="13" customWidth="1"/>
    <col min="15978" max="15978" width="6.44140625" style="13" customWidth="1"/>
    <col min="15979" max="15979" width="13.6640625" style="13" customWidth="1"/>
    <col min="15980" max="15981" width="9" style="13" customWidth="1"/>
    <col min="15982" max="15982" width="2.44140625" style="13" customWidth="1"/>
    <col min="15983" max="15983" width="8.88671875" style="13" customWidth="1"/>
    <col min="15984" max="15984" width="7.44140625" style="13" customWidth="1"/>
    <col min="15985" max="15987" width="3.6640625" style="13" customWidth="1"/>
    <col min="15988"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33203125" style="13" customWidth="1"/>
    <col min="16012" max="16012" width="23.44140625" style="13" customWidth="1"/>
    <col min="16013" max="16013" width="9.109375" style="13" customWidth="1"/>
    <col min="16014" max="16014" width="19.44140625" style="13" customWidth="1"/>
    <col min="16015" max="16015" width="42.6640625" style="13" customWidth="1"/>
    <col min="16016" max="16016" width="5.88671875" style="13" customWidth="1"/>
    <col min="16017" max="16017" width="31.44140625" style="13" customWidth="1"/>
    <col min="16018" max="16018" width="16.109375" style="13" customWidth="1"/>
    <col min="16019" max="16020" width="9.33203125" style="13" customWidth="1"/>
    <col min="16021" max="16021" width="11.109375" style="13" customWidth="1"/>
    <col min="16022" max="16022" width="2.109375" style="13" customWidth="1"/>
    <col min="16023" max="16228" width="10.88671875" style="13" customWidth="1"/>
    <col min="16229" max="16229" width="12" style="13" customWidth="1"/>
    <col min="16230" max="16230" width="2.6640625" style="13" customWidth="1"/>
    <col min="16231" max="16232" width="6.44140625" style="13" customWidth="1"/>
    <col min="16233" max="16233" width="5.88671875" style="13" customWidth="1"/>
    <col min="16234" max="16234" width="6.44140625" style="13" customWidth="1"/>
    <col min="16235" max="16235" width="13.6640625" style="13" customWidth="1"/>
    <col min="16236" max="16237" width="9" style="13" customWidth="1"/>
    <col min="16238" max="16238" width="2.44140625" style="13" customWidth="1"/>
    <col min="16239" max="16239" width="8.88671875" style="13" customWidth="1"/>
    <col min="16240" max="16240" width="7.44140625" style="13" customWidth="1"/>
    <col min="16241" max="16243" width="3.6640625" style="13" customWidth="1"/>
    <col min="16244"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33203125" style="13" customWidth="1"/>
    <col min="16268" max="16268" width="23.44140625" style="13" customWidth="1"/>
    <col min="16269" max="16269" width="9.109375" style="13" customWidth="1"/>
    <col min="16270" max="16270" width="19.44140625" style="13" customWidth="1"/>
    <col min="16271" max="16271" width="42.6640625" style="13" customWidth="1"/>
    <col min="16272" max="16272" width="5.88671875" style="13" customWidth="1"/>
    <col min="16273" max="16273" width="31.44140625" style="13" customWidth="1"/>
    <col min="16274" max="16274" width="16.109375" style="13" customWidth="1"/>
    <col min="16275" max="16276" width="9.3320312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80" ht="11.25" customHeight="1">
      <c r="A1" s="7"/>
      <c r="B1" s="649" t="s">
        <v>0</v>
      </c>
      <c r="C1" s="650"/>
      <c r="D1" s="650"/>
      <c r="E1" s="650"/>
      <c r="F1" s="650"/>
      <c r="G1" s="650"/>
      <c r="H1" s="650"/>
      <c r="I1" s="651"/>
      <c r="J1" s="657"/>
      <c r="K1" s="616"/>
      <c r="L1" s="9"/>
      <c r="M1" s="10"/>
      <c r="N1" s="10"/>
      <c r="O1" s="9"/>
      <c r="P1" s="9"/>
      <c r="Q1" s="9"/>
      <c r="R1" s="9"/>
      <c r="S1" s="9"/>
      <c r="T1" s="9"/>
      <c r="U1" s="9"/>
      <c r="V1" s="9"/>
      <c r="W1" s="9"/>
      <c r="X1" s="9"/>
      <c r="Y1" s="9"/>
      <c r="Z1" s="9"/>
      <c r="AA1" s="9"/>
      <c r="AB1" s="9"/>
      <c r="AC1" s="9"/>
      <c r="AD1" s="9"/>
      <c r="AE1" s="9"/>
      <c r="AF1" s="9"/>
      <c r="AG1" s="9"/>
      <c r="AH1" s="9"/>
      <c r="AI1" s="9"/>
      <c r="AJ1" s="9"/>
      <c r="AK1" s="9"/>
      <c r="AL1" s="9"/>
      <c r="AM1" s="10"/>
      <c r="AN1" s="9"/>
      <c r="AO1" s="9"/>
      <c r="AP1" s="9"/>
      <c r="AQ1" s="10"/>
      <c r="AR1" s="9"/>
      <c r="AS1" s="9"/>
      <c r="AT1" s="9"/>
      <c r="AU1" s="10"/>
      <c r="AV1" s="9"/>
      <c r="AW1" s="9"/>
      <c r="AX1" s="9"/>
      <c r="AY1" s="10"/>
      <c r="AZ1" s="9"/>
      <c r="BA1" s="9"/>
      <c r="BB1" s="9"/>
      <c r="BC1" s="10"/>
      <c r="BD1" s="9"/>
      <c r="BE1" s="9"/>
      <c r="BF1" s="9"/>
      <c r="BG1" s="10"/>
      <c r="BH1" s="9"/>
      <c r="BI1" s="9"/>
      <c r="BJ1" s="9"/>
      <c r="BK1" s="10"/>
      <c r="BL1" s="9"/>
      <c r="BM1" s="9"/>
      <c r="BN1" s="9"/>
      <c r="BO1" s="10"/>
      <c r="BP1" s="9"/>
      <c r="BQ1" s="9"/>
      <c r="BR1" s="9"/>
      <c r="BS1" s="10"/>
      <c r="BT1" s="9"/>
      <c r="BU1" s="9"/>
      <c r="BV1" s="9"/>
      <c r="BW1" s="10"/>
      <c r="BX1" s="9"/>
      <c r="BY1" s="9"/>
      <c r="BZ1" s="9"/>
      <c r="CA1" s="10"/>
      <c r="CB1" s="9"/>
      <c r="CC1" s="9"/>
      <c r="CD1" s="9"/>
      <c r="CE1" s="10"/>
      <c r="CF1" s="9"/>
      <c r="CG1" s="9"/>
      <c r="CH1" s="9"/>
      <c r="CI1" s="9"/>
      <c r="CJ1" s="9"/>
      <c r="CK1" s="9"/>
      <c r="CL1" s="9"/>
      <c r="CM1" s="9"/>
      <c r="CN1" s="9"/>
      <c r="CO1" s="9"/>
      <c r="CP1" s="9"/>
      <c r="CQ1" s="9"/>
      <c r="CR1" s="9"/>
      <c r="CS1" s="9"/>
      <c r="CT1" s="9"/>
      <c r="CU1" s="9"/>
      <c r="CV1" s="9"/>
      <c r="CW1" s="9"/>
      <c r="CX1" s="9"/>
      <c r="CY1" s="9"/>
      <c r="CZ1" s="9"/>
      <c r="DA1" s="9"/>
      <c r="DB1" s="9"/>
      <c r="DC1" s="9"/>
      <c r="DD1" s="9"/>
      <c r="DE1" s="10"/>
      <c r="DF1" s="9"/>
      <c r="DG1" s="10"/>
      <c r="DH1" s="10"/>
      <c r="DI1" s="9"/>
      <c r="DJ1" s="9"/>
      <c r="DK1" s="9"/>
      <c r="DL1" s="9"/>
      <c r="DM1" s="10"/>
      <c r="DN1" s="9"/>
      <c r="DO1" s="10"/>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12" t="s">
        <v>1</v>
      </c>
      <c r="BLP1" s="14" t="s">
        <v>2</v>
      </c>
    </row>
    <row r="2" spans="1:193 1680:1680" ht="14.25" customHeight="1">
      <c r="A2" s="7"/>
      <c r="B2" s="645" t="s">
        <v>3</v>
      </c>
      <c r="C2" s="646"/>
      <c r="D2" s="646"/>
      <c r="E2" s="646"/>
      <c r="F2" s="646"/>
      <c r="G2" s="646"/>
      <c r="H2" s="646"/>
      <c r="I2" s="647"/>
      <c r="J2" s="658"/>
      <c r="K2" s="659"/>
      <c r="L2" s="9"/>
      <c r="M2" s="10"/>
      <c r="N2" s="10"/>
      <c r="O2" s="9"/>
      <c r="P2" s="9"/>
      <c r="Q2" s="9"/>
      <c r="R2" s="9"/>
      <c r="S2" s="9"/>
      <c r="T2" s="9"/>
      <c r="U2" s="9"/>
      <c r="V2" s="9"/>
      <c r="W2" s="9"/>
      <c r="X2" s="9"/>
      <c r="Y2" s="9"/>
      <c r="Z2" s="9"/>
      <c r="AA2" s="9"/>
      <c r="AB2" s="9"/>
      <c r="AC2" s="9"/>
      <c r="AD2" s="9"/>
      <c r="AE2" s="9"/>
      <c r="AF2" s="9"/>
      <c r="AG2" s="9"/>
      <c r="AH2" s="9"/>
      <c r="AI2" s="9"/>
      <c r="AJ2" s="9"/>
      <c r="AK2" s="9"/>
      <c r="AL2" s="9"/>
      <c r="AM2" s="10"/>
      <c r="AN2" s="9"/>
      <c r="AO2" s="9"/>
      <c r="AP2" s="9"/>
      <c r="AQ2" s="10"/>
      <c r="AR2" s="9"/>
      <c r="AS2" s="9"/>
      <c r="AT2" s="9"/>
      <c r="AU2" s="10"/>
      <c r="AV2" s="9"/>
      <c r="AW2" s="9"/>
      <c r="AX2" s="9"/>
      <c r="AY2" s="10"/>
      <c r="AZ2" s="9"/>
      <c r="BA2" s="9"/>
      <c r="BB2" s="9"/>
      <c r="BC2" s="10"/>
      <c r="BD2" s="9"/>
      <c r="BE2" s="9"/>
      <c r="BF2" s="9"/>
      <c r="BG2" s="10"/>
      <c r="BH2" s="9"/>
      <c r="BI2" s="9"/>
      <c r="BJ2" s="9"/>
      <c r="BK2" s="10"/>
      <c r="BL2" s="9"/>
      <c r="BM2" s="9"/>
      <c r="BN2" s="9"/>
      <c r="BO2" s="10"/>
      <c r="BP2" s="9"/>
      <c r="BQ2" s="9"/>
      <c r="BR2" s="9"/>
      <c r="BS2" s="10"/>
      <c r="BT2" s="9"/>
      <c r="BU2" s="9"/>
      <c r="BV2" s="9"/>
      <c r="BW2" s="10"/>
      <c r="BX2" s="9"/>
      <c r="BY2" s="9"/>
      <c r="BZ2" s="9"/>
      <c r="CA2" s="10"/>
      <c r="CB2" s="9"/>
      <c r="CC2" s="9"/>
      <c r="CD2" s="9"/>
      <c r="CE2" s="10"/>
      <c r="CF2" s="9"/>
      <c r="CG2" s="9"/>
      <c r="CH2" s="9"/>
      <c r="CI2" s="9"/>
      <c r="CJ2" s="9"/>
      <c r="CK2" s="9"/>
      <c r="CL2" s="9"/>
      <c r="CM2" s="9"/>
      <c r="CN2" s="9"/>
      <c r="CO2" s="9"/>
      <c r="CP2" s="9"/>
      <c r="CQ2" s="9"/>
      <c r="CR2" s="9"/>
      <c r="CS2" s="9"/>
      <c r="CT2" s="9"/>
      <c r="CU2" s="9"/>
      <c r="CV2" s="9"/>
      <c r="CW2" s="9"/>
      <c r="CX2" s="9"/>
      <c r="CY2" s="9"/>
      <c r="CZ2" s="9"/>
      <c r="DA2" s="9"/>
      <c r="DB2" s="9"/>
      <c r="DC2" s="9"/>
      <c r="DD2" s="9"/>
      <c r="DE2" s="10"/>
      <c r="DF2" s="9"/>
      <c r="DG2" s="10"/>
      <c r="DH2" s="10"/>
      <c r="DI2" s="9"/>
      <c r="DJ2" s="9"/>
      <c r="DK2" s="9"/>
      <c r="DL2" s="9"/>
      <c r="DM2" s="10"/>
      <c r="DN2" s="9"/>
      <c r="DO2" s="10"/>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BLP2" s="17"/>
    </row>
    <row r="3" spans="1:193 1680:1680" ht="11.25" customHeight="1">
      <c r="A3" s="7"/>
      <c r="B3" s="40" t="s">
        <v>80</v>
      </c>
      <c r="C3" s="654" t="s">
        <v>81</v>
      </c>
      <c r="D3" s="646"/>
      <c r="E3" s="646"/>
      <c r="F3" s="646"/>
      <c r="G3" s="646"/>
      <c r="H3" s="647"/>
      <c r="I3" s="41" t="s">
        <v>82</v>
      </c>
      <c r="J3" s="658"/>
      <c r="K3" s="659"/>
      <c r="L3" s="9"/>
      <c r="M3" s="10"/>
      <c r="N3" s="10"/>
      <c r="O3" s="9"/>
      <c r="P3" s="9"/>
      <c r="Q3" s="9"/>
      <c r="R3" s="9"/>
      <c r="S3" s="9"/>
      <c r="T3" s="9"/>
      <c r="U3" s="9"/>
      <c r="V3" s="9"/>
      <c r="W3" s="9"/>
      <c r="X3" s="9"/>
      <c r="Y3" s="9"/>
      <c r="Z3" s="9"/>
      <c r="AA3" s="9"/>
      <c r="AB3" s="9"/>
      <c r="AC3" s="9"/>
      <c r="AD3" s="9"/>
      <c r="AE3" s="9"/>
      <c r="AF3" s="9"/>
      <c r="AG3" s="9"/>
      <c r="AH3" s="9"/>
      <c r="AI3" s="9"/>
      <c r="AJ3" s="9"/>
      <c r="AK3" s="9"/>
      <c r="AL3" s="9"/>
      <c r="AM3" s="10"/>
      <c r="AN3" s="9"/>
      <c r="AO3" s="9"/>
      <c r="AP3" s="9"/>
      <c r="AQ3" s="10"/>
      <c r="AR3" s="9"/>
      <c r="AS3" s="9"/>
      <c r="AT3" s="9"/>
      <c r="AU3" s="10"/>
      <c r="AV3" s="9"/>
      <c r="AW3" s="9"/>
      <c r="AX3" s="9"/>
      <c r="AY3" s="10"/>
      <c r="AZ3" s="9"/>
      <c r="BA3" s="9"/>
      <c r="BB3" s="9"/>
      <c r="BC3" s="10"/>
      <c r="BD3" s="9"/>
      <c r="BE3" s="9"/>
      <c r="BF3" s="9"/>
      <c r="BG3" s="10"/>
      <c r="BH3" s="9"/>
      <c r="BI3" s="9"/>
      <c r="BJ3" s="9"/>
      <c r="BK3" s="10"/>
      <c r="BL3" s="9"/>
      <c r="BM3" s="9"/>
      <c r="BN3" s="9"/>
      <c r="BO3" s="10"/>
      <c r="BP3" s="9"/>
      <c r="BQ3" s="9"/>
      <c r="BR3" s="9"/>
      <c r="BS3" s="10"/>
      <c r="BT3" s="9"/>
      <c r="BU3" s="9"/>
      <c r="BV3" s="9"/>
      <c r="BW3" s="10"/>
      <c r="BX3" s="9"/>
      <c r="BY3" s="9"/>
      <c r="BZ3" s="9"/>
      <c r="CA3" s="10"/>
      <c r="CB3" s="9"/>
      <c r="CC3" s="9"/>
      <c r="CD3" s="9"/>
      <c r="CE3" s="10"/>
      <c r="CF3" s="9"/>
      <c r="CG3" s="9"/>
      <c r="CH3" s="9"/>
      <c r="CI3" s="9"/>
      <c r="CJ3" s="9"/>
      <c r="CK3" s="9"/>
      <c r="CL3" s="9"/>
      <c r="CM3" s="9"/>
      <c r="CN3" s="9"/>
      <c r="CO3" s="9"/>
      <c r="CP3" s="9"/>
      <c r="CQ3" s="9"/>
      <c r="CR3" s="9"/>
      <c r="CS3" s="9"/>
      <c r="CT3" s="9"/>
      <c r="CU3" s="9"/>
      <c r="CV3" s="9"/>
      <c r="CW3" s="9"/>
      <c r="CX3" s="9"/>
      <c r="CY3" s="9"/>
      <c r="CZ3" s="9"/>
      <c r="DA3" s="9"/>
      <c r="DB3" s="9"/>
      <c r="DC3" s="9"/>
      <c r="DD3" s="9"/>
      <c r="DE3" s="10"/>
      <c r="DF3" s="9"/>
      <c r="DG3" s="10"/>
      <c r="DH3" s="10"/>
      <c r="DI3" s="9"/>
      <c r="DJ3" s="9"/>
      <c r="DK3" s="9"/>
      <c r="DL3" s="9"/>
      <c r="DM3" s="10"/>
      <c r="DN3" s="9"/>
      <c r="DO3" s="10"/>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BLP3" s="17"/>
    </row>
    <row r="4" spans="1:193 1680:1680" ht="14.25" customHeight="1">
      <c r="A4" s="7"/>
      <c r="B4" s="42" t="s">
        <v>83</v>
      </c>
      <c r="C4" s="662" t="s">
        <v>36</v>
      </c>
      <c r="D4" s="663"/>
      <c r="E4" s="663"/>
      <c r="F4" s="663"/>
      <c r="G4" s="663"/>
      <c r="H4" s="664"/>
      <c r="I4" s="43" t="s">
        <v>84</v>
      </c>
      <c r="J4" s="658"/>
      <c r="K4" s="659"/>
      <c r="L4" s="9"/>
      <c r="M4" s="10"/>
      <c r="N4" s="10"/>
      <c r="O4" s="9"/>
      <c r="P4" s="9"/>
      <c r="Q4" s="9"/>
      <c r="R4" s="9"/>
      <c r="S4" s="9"/>
      <c r="T4" s="9"/>
      <c r="U4" s="9"/>
      <c r="V4" s="9"/>
      <c r="W4" s="9"/>
      <c r="X4" s="9"/>
      <c r="Y4" s="9"/>
      <c r="Z4" s="9"/>
      <c r="AA4" s="9"/>
      <c r="AB4" s="9"/>
      <c r="AC4" s="9"/>
      <c r="AD4" s="9"/>
      <c r="AE4" s="9"/>
      <c r="AF4" s="9"/>
      <c r="AG4" s="9"/>
      <c r="AH4" s="9"/>
      <c r="AI4" s="9"/>
      <c r="AJ4" s="9"/>
      <c r="AK4" s="9"/>
      <c r="AL4" s="9"/>
      <c r="AM4" s="10"/>
      <c r="AN4" s="9"/>
      <c r="AO4" s="9"/>
      <c r="AP4" s="9"/>
      <c r="AQ4" s="10"/>
      <c r="AR4" s="9"/>
      <c r="AS4" s="9"/>
      <c r="AT4" s="9"/>
      <c r="AU4" s="10"/>
      <c r="AV4" s="9"/>
      <c r="AW4" s="9"/>
      <c r="AX4" s="9"/>
      <c r="AY4" s="10"/>
      <c r="AZ4" s="9"/>
      <c r="BA4" s="9"/>
      <c r="BB4" s="9"/>
      <c r="BC4" s="10"/>
      <c r="BD4" s="9"/>
      <c r="BE4" s="9"/>
      <c r="BF4" s="9"/>
      <c r="BG4" s="10"/>
      <c r="BH4" s="9"/>
      <c r="BI4" s="9"/>
      <c r="BJ4" s="9"/>
      <c r="BK4" s="10"/>
      <c r="BL4" s="9"/>
      <c r="BM4" s="9"/>
      <c r="BN4" s="9"/>
      <c r="BO4" s="10"/>
      <c r="BP4" s="9"/>
      <c r="BQ4" s="9"/>
      <c r="BR4" s="9"/>
      <c r="BS4" s="10"/>
      <c r="BT4" s="9"/>
      <c r="BU4" s="9"/>
      <c r="BV4" s="9"/>
      <c r="BW4" s="10"/>
      <c r="BX4" s="9"/>
      <c r="BY4" s="9"/>
      <c r="BZ4" s="9"/>
      <c r="CA4" s="10"/>
      <c r="CB4" s="9"/>
      <c r="CC4" s="9"/>
      <c r="CD4" s="9"/>
      <c r="CE4" s="10"/>
      <c r="CF4" s="9"/>
      <c r="CG4" s="9"/>
      <c r="CH4" s="9"/>
      <c r="CI4" s="9"/>
      <c r="CJ4" s="9"/>
      <c r="CK4" s="9"/>
      <c r="CL4" s="9"/>
      <c r="CM4" s="9"/>
      <c r="CN4" s="9"/>
      <c r="CO4" s="9"/>
      <c r="CP4" s="9"/>
      <c r="CQ4" s="9"/>
      <c r="CR4" s="9"/>
      <c r="CS4" s="9"/>
      <c r="CT4" s="9"/>
      <c r="CU4" s="9"/>
      <c r="CV4" s="9"/>
      <c r="CW4" s="9"/>
      <c r="CX4" s="9"/>
      <c r="CY4" s="9"/>
      <c r="CZ4" s="9"/>
      <c r="DA4" s="9"/>
      <c r="DB4" s="9"/>
      <c r="DC4" s="9"/>
      <c r="DD4" s="9"/>
      <c r="DE4" s="10"/>
      <c r="DF4" s="9"/>
      <c r="DG4" s="10"/>
      <c r="DH4" s="10"/>
      <c r="DI4" s="9"/>
      <c r="DJ4" s="44"/>
      <c r="DK4" s="9"/>
      <c r="DL4" s="9"/>
      <c r="DM4" s="10"/>
      <c r="DN4" s="9"/>
      <c r="DO4" s="10"/>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BLP4" s="17"/>
    </row>
    <row r="5" spans="1:193 1680:1680" ht="41.25" customHeight="1">
      <c r="A5" s="7"/>
      <c r="B5" s="45" t="s">
        <v>52</v>
      </c>
      <c r="C5" s="46" t="s">
        <v>53</v>
      </c>
      <c r="D5" s="45" t="s">
        <v>85</v>
      </c>
      <c r="E5" s="640" t="s">
        <v>22</v>
      </c>
      <c r="F5" s="641"/>
      <c r="G5" s="642"/>
      <c r="H5" s="48" t="s">
        <v>87</v>
      </c>
      <c r="I5" s="640" t="s">
        <v>1363</v>
      </c>
      <c r="J5" s="641"/>
      <c r="K5" s="641"/>
      <c r="L5" s="641"/>
      <c r="M5" s="641"/>
      <c r="N5" s="642"/>
      <c r="O5" s="643" t="s">
        <v>8</v>
      </c>
      <c r="P5" s="606"/>
      <c r="Q5" s="644">
        <v>46273</v>
      </c>
      <c r="R5" s="642"/>
      <c r="S5" s="49"/>
      <c r="T5" s="49"/>
      <c r="U5" s="660"/>
      <c r="V5" s="658"/>
      <c r="W5" s="668"/>
      <c r="X5" s="669"/>
      <c r="Y5" s="52"/>
      <c r="Z5" s="52"/>
      <c r="AA5" s="52"/>
      <c r="AB5" s="52"/>
      <c r="AC5" s="52"/>
      <c r="AD5" s="52"/>
      <c r="AE5" s="52"/>
      <c r="AF5" s="52"/>
      <c r="AG5" s="52"/>
      <c r="AH5" s="52"/>
      <c r="AI5" s="53"/>
      <c r="AJ5" s="53"/>
      <c r="AK5" s="52"/>
      <c r="AL5" s="52"/>
      <c r="AM5" s="52"/>
      <c r="AN5" s="53"/>
      <c r="AO5" s="53"/>
      <c r="AP5" s="52"/>
      <c r="AQ5" s="52"/>
      <c r="AR5" s="53"/>
      <c r="AS5" s="53"/>
      <c r="AT5" s="52"/>
      <c r="AU5" s="52"/>
      <c r="AV5" s="53"/>
      <c r="AW5" s="53"/>
      <c r="AX5" s="52"/>
      <c r="AY5" s="52"/>
      <c r="AZ5" s="53"/>
      <c r="BA5" s="53"/>
      <c r="BB5" s="52"/>
      <c r="BC5" s="52"/>
      <c r="BD5" s="53"/>
      <c r="BE5" s="53"/>
      <c r="BF5" s="52"/>
      <c r="BG5" s="52"/>
      <c r="BH5" s="53"/>
      <c r="BI5" s="53"/>
      <c r="BJ5" s="52"/>
      <c r="BK5" s="52"/>
      <c r="BL5" s="53"/>
      <c r="BM5" s="53"/>
      <c r="BN5" s="52"/>
      <c r="BO5" s="52"/>
      <c r="BP5" s="53"/>
      <c r="BQ5" s="53"/>
      <c r="BR5" s="52"/>
      <c r="BS5" s="52"/>
      <c r="BT5" s="53"/>
      <c r="BU5" s="53"/>
      <c r="BV5" s="52"/>
      <c r="BW5" s="52"/>
      <c r="BX5" s="53"/>
      <c r="BY5" s="53"/>
      <c r="BZ5" s="52"/>
      <c r="CA5" s="52"/>
      <c r="CB5" s="53"/>
      <c r="CC5" s="53"/>
      <c r="CD5" s="52"/>
      <c r="CE5" s="52"/>
      <c r="CF5" s="53"/>
      <c r="CG5" s="53"/>
      <c r="CH5" s="52"/>
      <c r="CI5" s="52"/>
      <c r="CJ5" s="52"/>
      <c r="CK5" s="52"/>
      <c r="CL5" s="52"/>
      <c r="CM5" s="52"/>
      <c r="CN5" s="52"/>
      <c r="CO5" s="52"/>
      <c r="CP5" s="52"/>
      <c r="CQ5" s="52"/>
      <c r="CR5" s="52"/>
      <c r="CS5" s="52"/>
      <c r="CT5" s="52"/>
      <c r="CU5" s="52"/>
      <c r="CV5" s="52"/>
      <c r="CW5" s="52"/>
      <c r="CX5" s="52"/>
      <c r="CY5" s="52"/>
      <c r="CZ5" s="52"/>
      <c r="DA5" s="52"/>
      <c r="DB5" s="55"/>
      <c r="DC5" s="55"/>
      <c r="DD5" s="55"/>
      <c r="DE5" s="55"/>
      <c r="DF5" s="52"/>
      <c r="DG5" s="52"/>
      <c r="DH5" s="52"/>
      <c r="DI5" s="52"/>
      <c r="DJ5" s="52"/>
      <c r="DK5" s="52"/>
      <c r="DL5" s="52"/>
      <c r="DM5" s="55"/>
      <c r="DN5" s="52"/>
      <c r="DO5" s="52"/>
      <c r="DP5" s="52"/>
      <c r="DQ5" s="52"/>
      <c r="DR5" s="52"/>
      <c r="DS5" s="52"/>
      <c r="DT5" s="52"/>
      <c r="DU5" s="52"/>
      <c r="DV5" s="52"/>
      <c r="DW5" s="52"/>
      <c r="DX5" s="52"/>
      <c r="DY5" s="52"/>
      <c r="DZ5" s="52"/>
      <c r="EA5" s="52"/>
      <c r="EB5" s="52"/>
      <c r="EC5" s="52"/>
      <c r="ED5" s="52"/>
      <c r="EE5" s="52"/>
      <c r="EF5" s="52"/>
      <c r="EG5" s="52"/>
      <c r="EH5" s="52"/>
      <c r="EI5" s="52"/>
      <c r="EJ5" s="52"/>
      <c r="EK5" s="52"/>
      <c r="EL5" s="52"/>
      <c r="EM5" s="52"/>
      <c r="EN5" s="52"/>
      <c r="EO5" s="52"/>
      <c r="EP5" s="52"/>
      <c r="EQ5" s="52"/>
      <c r="ER5" s="52"/>
      <c r="ES5" s="52"/>
      <c r="ET5" s="52"/>
      <c r="EU5" s="52"/>
      <c r="EV5" s="52"/>
      <c r="EW5" s="52"/>
      <c r="EX5" s="52"/>
      <c r="EY5" s="52"/>
      <c r="EZ5" s="52"/>
      <c r="FA5" s="52"/>
      <c r="FB5" s="52"/>
      <c r="FC5" s="52"/>
      <c r="FD5" s="52"/>
      <c r="FE5" s="52"/>
      <c r="FF5" s="52"/>
      <c r="FG5" s="52"/>
      <c r="FH5" s="52"/>
      <c r="FI5" s="52"/>
      <c r="FJ5" s="52"/>
      <c r="FK5" s="52"/>
      <c r="FL5" s="52"/>
      <c r="FM5" s="52"/>
      <c r="FN5" s="52"/>
      <c r="FO5" s="52"/>
      <c r="FP5" s="52"/>
      <c r="FQ5" s="52"/>
      <c r="FR5" s="52"/>
      <c r="FS5" s="52"/>
      <c r="FT5" s="52"/>
      <c r="FU5" s="52"/>
      <c r="FV5" s="52"/>
      <c r="FW5" s="52"/>
      <c r="FX5" s="52"/>
      <c r="FY5" s="52"/>
      <c r="FZ5" s="52"/>
      <c r="GA5" s="52"/>
      <c r="GB5" s="52"/>
      <c r="GC5" s="52"/>
      <c r="GD5" s="52"/>
      <c r="GE5" s="52"/>
      <c r="GF5" s="52"/>
      <c r="GG5" s="52"/>
      <c r="GH5" s="52"/>
      <c r="GI5" s="52"/>
      <c r="GJ5" s="7"/>
      <c r="GK5" s="7"/>
    </row>
    <row r="6" spans="1:193 1680:1680" ht="5.2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80" s="7" customFormat="1" ht="23.25" customHeight="1">
      <c r="A7" s="10">
        <f>COUNTA(C9:C22)</f>
        <v>14</v>
      </c>
      <c r="B7" s="648" t="s">
        <v>89</v>
      </c>
      <c r="C7" s="615"/>
      <c r="D7" s="615"/>
      <c r="E7" s="615"/>
      <c r="F7" s="615"/>
      <c r="G7" s="615"/>
      <c r="H7" s="615"/>
      <c r="I7" s="57"/>
      <c r="J7" s="66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160">
        <f>SUM(CS9:CS22)</f>
        <v>1.4000000000000001</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80" ht="74.25" customHeight="1">
      <c r="A8" s="181" t="s">
        <v>94</v>
      </c>
      <c r="B8" s="182" t="s">
        <v>95</v>
      </c>
      <c r="C8" s="182" t="s">
        <v>96</v>
      </c>
      <c r="D8" s="68" t="s">
        <v>97</v>
      </c>
      <c r="E8" s="68" t="s">
        <v>98</v>
      </c>
      <c r="F8" s="68" t="s">
        <v>99</v>
      </c>
      <c r="G8" s="68" t="s">
        <v>100</v>
      </c>
      <c r="H8" s="68" t="s">
        <v>101</v>
      </c>
      <c r="I8" s="182" t="s">
        <v>102</v>
      </c>
      <c r="J8" s="183" t="s">
        <v>103</v>
      </c>
      <c r="K8" s="183" t="s">
        <v>104</v>
      </c>
      <c r="L8" s="183" t="s">
        <v>105</v>
      </c>
      <c r="M8" s="183" t="s">
        <v>106</v>
      </c>
      <c r="N8" s="183" t="s">
        <v>107</v>
      </c>
      <c r="O8" s="183" t="s">
        <v>108</v>
      </c>
      <c r="P8" s="183" t="s">
        <v>109</v>
      </c>
      <c r="Q8" s="183" t="s">
        <v>110</v>
      </c>
      <c r="R8" s="183" t="s">
        <v>111</v>
      </c>
      <c r="S8" s="183" t="s">
        <v>112</v>
      </c>
      <c r="T8" s="183" t="s">
        <v>113</v>
      </c>
      <c r="U8" s="183" t="s">
        <v>114</v>
      </c>
      <c r="V8" s="183" t="s">
        <v>115</v>
      </c>
      <c r="W8" s="183" t="s">
        <v>116</v>
      </c>
      <c r="X8" s="183" t="s">
        <v>117</v>
      </c>
      <c r="Y8" s="183" t="s">
        <v>118</v>
      </c>
      <c r="Z8" s="183" t="s">
        <v>119</v>
      </c>
      <c r="AA8" s="183" t="s">
        <v>120</v>
      </c>
      <c r="AB8" s="183" t="s">
        <v>121</v>
      </c>
      <c r="AC8" s="182" t="s">
        <v>122</v>
      </c>
      <c r="AD8" s="182" t="s">
        <v>123</v>
      </c>
      <c r="AE8" s="182" t="s">
        <v>124</v>
      </c>
      <c r="AF8" s="182" t="s">
        <v>125</v>
      </c>
      <c r="AG8" s="182" t="s">
        <v>126</v>
      </c>
      <c r="AH8" s="182" t="s">
        <v>127</v>
      </c>
      <c r="AI8" s="68" t="s">
        <v>128</v>
      </c>
      <c r="AJ8" s="68" t="s">
        <v>129</v>
      </c>
      <c r="AK8" s="68" t="s">
        <v>130</v>
      </c>
      <c r="AL8" s="68" t="s">
        <v>131</v>
      </c>
      <c r="AM8" s="184" t="s">
        <v>132</v>
      </c>
      <c r="AN8" s="184" t="s">
        <v>133</v>
      </c>
      <c r="AO8" s="184" t="s">
        <v>134</v>
      </c>
      <c r="AP8" s="184" t="s">
        <v>135</v>
      </c>
      <c r="AQ8" s="185" t="s">
        <v>136</v>
      </c>
      <c r="AR8" s="185" t="s">
        <v>137</v>
      </c>
      <c r="AS8" s="185" t="s">
        <v>138</v>
      </c>
      <c r="AT8" s="185" t="s">
        <v>139</v>
      </c>
      <c r="AU8" s="186" t="s">
        <v>140</v>
      </c>
      <c r="AV8" s="186" t="s">
        <v>141</v>
      </c>
      <c r="AW8" s="186" t="s">
        <v>142</v>
      </c>
      <c r="AX8" s="186" t="s">
        <v>143</v>
      </c>
      <c r="AY8" s="187" t="s">
        <v>144</v>
      </c>
      <c r="AZ8" s="187" t="s">
        <v>145</v>
      </c>
      <c r="BA8" s="187" t="s">
        <v>146</v>
      </c>
      <c r="BB8" s="187" t="s">
        <v>147</v>
      </c>
      <c r="BC8" s="188" t="s">
        <v>148</v>
      </c>
      <c r="BD8" s="188" t="s">
        <v>149</v>
      </c>
      <c r="BE8" s="188" t="s">
        <v>150</v>
      </c>
      <c r="BF8" s="188" t="s">
        <v>151</v>
      </c>
      <c r="BG8" s="189" t="s">
        <v>152</v>
      </c>
      <c r="BH8" s="189" t="s">
        <v>153</v>
      </c>
      <c r="BI8" s="189" t="s">
        <v>154</v>
      </c>
      <c r="BJ8" s="189" t="s">
        <v>155</v>
      </c>
      <c r="BK8" s="190" t="s">
        <v>156</v>
      </c>
      <c r="BL8" s="190" t="s">
        <v>157</v>
      </c>
      <c r="BM8" s="190" t="s">
        <v>158</v>
      </c>
      <c r="BN8" s="190" t="s">
        <v>159</v>
      </c>
      <c r="BO8" s="186" t="s">
        <v>160</v>
      </c>
      <c r="BP8" s="186" t="s">
        <v>161</v>
      </c>
      <c r="BQ8" s="186" t="s">
        <v>162</v>
      </c>
      <c r="BR8" s="186" t="s">
        <v>163</v>
      </c>
      <c r="BS8" s="187" t="s">
        <v>160</v>
      </c>
      <c r="BT8" s="187" t="s">
        <v>164</v>
      </c>
      <c r="BU8" s="187" t="s">
        <v>165</v>
      </c>
      <c r="BV8" s="187" t="s">
        <v>166</v>
      </c>
      <c r="BW8" s="188" t="s">
        <v>167</v>
      </c>
      <c r="BX8" s="188" t="s">
        <v>168</v>
      </c>
      <c r="BY8" s="188" t="s">
        <v>169</v>
      </c>
      <c r="BZ8" s="188" t="s">
        <v>170</v>
      </c>
      <c r="CA8" s="189" t="s">
        <v>171</v>
      </c>
      <c r="CB8" s="189" t="s">
        <v>172</v>
      </c>
      <c r="CC8" s="189" t="s">
        <v>173</v>
      </c>
      <c r="CD8" s="189" t="s">
        <v>174</v>
      </c>
      <c r="CE8" s="190" t="s">
        <v>175</v>
      </c>
      <c r="CF8" s="190" t="s">
        <v>176</v>
      </c>
      <c r="CG8" s="190" t="s">
        <v>177</v>
      </c>
      <c r="CH8" s="190" t="s">
        <v>178</v>
      </c>
      <c r="CI8" s="190"/>
      <c r="CJ8" s="190"/>
      <c r="CK8" s="190"/>
      <c r="CL8" s="182" t="s">
        <v>179</v>
      </c>
      <c r="CM8" s="182" t="s">
        <v>180</v>
      </c>
      <c r="CN8" s="182" t="s">
        <v>181</v>
      </c>
      <c r="CO8" s="182" t="s">
        <v>182</v>
      </c>
      <c r="CP8" s="182" t="s">
        <v>183</v>
      </c>
      <c r="CQ8" s="182" t="s">
        <v>184</v>
      </c>
      <c r="CR8" s="76" t="s">
        <v>185</v>
      </c>
      <c r="CS8" s="76" t="s">
        <v>186</v>
      </c>
      <c r="CT8" s="57"/>
      <c r="CU8" s="68" t="s">
        <v>187</v>
      </c>
      <c r="CV8" s="191"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101"/>
      <c r="GK8" s="192"/>
    </row>
    <row r="9" spans="1:193 1680:1680" ht="71.25" customHeight="1">
      <c r="A9" s="82">
        <v>1</v>
      </c>
      <c r="B9" s="573" t="s">
        <v>1364</v>
      </c>
      <c r="C9" s="95" t="s">
        <v>1365</v>
      </c>
      <c r="D9" s="83" t="s">
        <v>304</v>
      </c>
      <c r="E9" s="84" t="s">
        <v>328</v>
      </c>
      <c r="F9" s="47" t="s">
        <v>305</v>
      </c>
      <c r="G9" s="84" t="s">
        <v>329</v>
      </c>
      <c r="H9" s="84" t="s">
        <v>330</v>
      </c>
      <c r="I9" s="87" t="s">
        <v>285</v>
      </c>
      <c r="J9" s="87" t="s">
        <v>69</v>
      </c>
      <c r="K9" s="86" t="s">
        <v>286</v>
      </c>
      <c r="L9" s="86" t="s">
        <v>286</v>
      </c>
      <c r="M9" s="86" t="s">
        <v>286</v>
      </c>
      <c r="N9" s="86" t="s">
        <v>69</v>
      </c>
      <c r="O9" s="86" t="s">
        <v>286</v>
      </c>
      <c r="P9" s="86" t="s">
        <v>69</v>
      </c>
      <c r="Q9" s="86" t="s">
        <v>286</v>
      </c>
      <c r="R9" s="86" t="s">
        <v>286</v>
      </c>
      <c r="S9" s="86" t="s">
        <v>69</v>
      </c>
      <c r="T9" s="86" t="s">
        <v>69</v>
      </c>
      <c r="U9" s="86" t="s">
        <v>69</v>
      </c>
      <c r="V9" s="86" t="s">
        <v>286</v>
      </c>
      <c r="W9" s="86" t="s">
        <v>286</v>
      </c>
      <c r="X9" s="86" t="s">
        <v>286</v>
      </c>
      <c r="Y9" s="86" t="s">
        <v>286</v>
      </c>
      <c r="Z9" s="86" t="s">
        <v>69</v>
      </c>
      <c r="AA9" s="86" t="s">
        <v>286</v>
      </c>
      <c r="AB9" s="86" t="s">
        <v>286</v>
      </c>
      <c r="AC9" s="88" t="str">
        <f t="shared" ref="AC9:AC22" si="0">I9</f>
        <v>3 - Media</v>
      </c>
      <c r="AD9" s="89">
        <f t="shared" ref="AD9:AD22" si="1">IF(AC9="1 - Muy Baja",0.2,IF(AC9="2 - Baja",0.4,IF(AC9="3 - Media",0.6,IF(AC9="4 - Alta",0.8,""))))</f>
        <v>0.6</v>
      </c>
      <c r="AE9" s="88" t="str">
        <f t="shared" ref="AE9:AE22" si="2">CONCATENATE(CY9," - ",CZ9)</f>
        <v>4 - Mayor</v>
      </c>
      <c r="AF9" s="89">
        <f t="shared" ref="AF9:AF22" si="3">COUNTIF(J9:AB9,"SI")/COUNTA(J9:AB9)</f>
        <v>0.36842105263157893</v>
      </c>
      <c r="AG9" s="82" t="str">
        <f t="shared" ref="AG9:AG22" si="4">_xlfn.LET(_xlpm.P,IF(AD9&lt;=20%,1,IF(AD9&lt;=40%,2,IF(AD9&lt;=60%,3,IF(AD9&lt;=80%,4,5)))),_xlpm.I,IF(AF9&lt;=20%,1,IF(AF9&lt;=40%,2,IF(AF9&lt;=60%,3,IF(AF9&lt;=80%,4,5)))),_xlpm.S,_xlpm.P*_xlpm.I,CHOOSE(1+(_xlpm.S&gt;4)+(_xlpm.S&gt;9)+(_xlpm.S&gt;16), "BAJO", "MODERADO", "ALTO", "EXTREMO"))</f>
        <v>MODERADO</v>
      </c>
      <c r="AH9" s="89">
        <f t="shared" ref="AH9:AH22" si="5">AD9*AF9</f>
        <v>0.22105263157894736</v>
      </c>
      <c r="AI9" s="85" t="s">
        <v>1366</v>
      </c>
      <c r="AJ9" s="85" t="s">
        <v>515</v>
      </c>
      <c r="AK9" s="85" t="s">
        <v>1367</v>
      </c>
      <c r="AL9" s="85" t="s">
        <v>1368</v>
      </c>
      <c r="AM9" s="47" t="s">
        <v>291</v>
      </c>
      <c r="AN9" s="91" t="s">
        <v>292</v>
      </c>
      <c r="AO9" s="91" t="s">
        <v>293</v>
      </c>
      <c r="AP9" s="47" t="s">
        <v>294</v>
      </c>
      <c r="AQ9" s="47" t="s">
        <v>291</v>
      </c>
      <c r="AR9" s="91" t="s">
        <v>292</v>
      </c>
      <c r="AS9" s="91" t="s">
        <v>293</v>
      </c>
      <c r="AT9" s="47" t="s">
        <v>294</v>
      </c>
      <c r="AU9" s="47" t="s">
        <v>291</v>
      </c>
      <c r="AV9" s="91" t="s">
        <v>292</v>
      </c>
      <c r="AW9" s="91" t="s">
        <v>293</v>
      </c>
      <c r="AX9" s="47" t="s">
        <v>294</v>
      </c>
      <c r="AY9" s="47" t="s">
        <v>291</v>
      </c>
      <c r="AZ9" s="91" t="s">
        <v>292</v>
      </c>
      <c r="BA9" s="91" t="s">
        <v>293</v>
      </c>
      <c r="BB9" s="47" t="s">
        <v>294</v>
      </c>
      <c r="BC9" s="47" t="s">
        <v>291</v>
      </c>
      <c r="BD9" s="91" t="s">
        <v>292</v>
      </c>
      <c r="BE9" s="91" t="s">
        <v>293</v>
      </c>
      <c r="BF9" s="47" t="s">
        <v>294</v>
      </c>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tr">
        <f t="shared" ref="CL9:CL22" si="6">IFERROR(IF(GE9&lt;=1,"1 - Muy Baja",VLOOKUP(GE9,$BLR$611:$BLS$615,2,0)),"")</f>
        <v>1 - Muy Baja</v>
      </c>
      <c r="CM9" s="93">
        <f>AF9*(1-(IF(AN9="Automático",0.25,0.15)+IF(AO9="Preventivo",0.25,IF(AO9="Detectivo",0.15,0.1))))</f>
        <v>0.22105263157894736</v>
      </c>
      <c r="CN9" s="92" t="str">
        <f t="shared" ref="CN9:CN22" si="7">IFERROR(IF(GG9&lt;=1,"1 - Leve",HLOOKUP(GG9,$BLU$608:$BLY$609,2,0)),"")</f>
        <v>4 - Mayor</v>
      </c>
      <c r="CO9" s="93">
        <f t="shared" ref="CO9:CO22" si="8">AF9*(1-(IF(AN9="Automático",0.25,0.15)+IF(AO9="Preventivo",0.25,IF(AO9="Detectivo",0.15,0.1))))</f>
        <v>0.22105263157894736</v>
      </c>
      <c r="CP9" s="94" t="str">
        <f>IF(CQ9&lt;=20%,"BAJO",
   IF(CQ9&lt;=40%,"MODERADO",
      IF(CQ9&lt;=60%,"ALTO",
         "EXTREMO"
      )
   )
)</f>
        <v>BAJO</v>
      </c>
      <c r="CQ9" s="89">
        <f t="shared" ref="CQ9:CQ22" si="9">CM9*CO9</f>
        <v>4.8864265927977837E-2</v>
      </c>
      <c r="CR9" s="194" t="s">
        <v>309</v>
      </c>
      <c r="CS9" s="94">
        <f t="shared" ref="CS9:CS22" si="10">IF(CP9="BAJO",0.1,IF(CP9="MODERADO",3,5))</f>
        <v>0.1</v>
      </c>
      <c r="CT9" s="47"/>
      <c r="CU9" s="47" t="s">
        <v>1369</v>
      </c>
      <c r="CV9" s="4" t="s">
        <v>867</v>
      </c>
      <c r="CW9" s="96"/>
      <c r="CX9" s="97">
        <f t="shared" ref="CX9:CX22" si="11">COUNTIF(J9:AB9,"SI")</f>
        <v>7</v>
      </c>
      <c r="CY9" s="98">
        <f t="shared" ref="CY9:CY22" si="12">IF(CX9&lt;6,3,IF(CX9&gt;11,5,4))</f>
        <v>4</v>
      </c>
      <c r="CZ9" s="97" t="str">
        <f t="shared" ref="CZ9:CZ22" si="13">IF(CX9&lt;6,"Moderado",IF(CX9&gt;11,"Catastrófico","Mayor"))</f>
        <v>Mayor</v>
      </c>
      <c r="DA9" s="99">
        <f t="shared" ref="DA9:DA22" si="14">IF(CY9=3,0.6,IF(CY9=4,0.8,1))</f>
        <v>0.8</v>
      </c>
      <c r="DB9" s="100">
        <f t="shared" ref="DB9:DB22" si="15">IF(AN9="",0,IF(AN9="Automático",0.25,IF(AN9="Manual",0.15,0)))</f>
        <v>0.15</v>
      </c>
      <c r="DC9" s="100">
        <f t="shared" ref="DC9:DC22" si="16">IF(AI9="",0,IF(AO9="Preventivo",0.25,IF(AO9="Detectivo",0.15,IF(AO9="Correctivo",0.1,0))))</f>
        <v>0.25</v>
      </c>
      <c r="DD9" s="97">
        <f t="shared" ref="DD9:DD22" si="17">IF(OR(AN9=0,AO9=0),0,DB9+DC9)</f>
        <v>0.4</v>
      </c>
      <c r="DE9" s="5">
        <f t="shared" ref="DE9:DE22" si="18">IF(DF9&gt;0.8,5,IF(DF9&gt;0.6,4,IF(DF9&gt;0.4,3,IF(DF9&gt;0.2,2,1))))</f>
        <v>2</v>
      </c>
      <c r="DF9" s="99">
        <f t="shared" ref="DF9:DF22" si="19">IF(OR(AP9="Ambos",AP9="Probabilidad"),$AD9-($AD9*$DD9),$AD9)</f>
        <v>0.36</v>
      </c>
      <c r="DG9" s="5">
        <f t="shared" ref="DG9:DG22" si="20">IF(DI9&gt;0.8,5,IF(DI9&gt;0.6,4,3))</f>
        <v>4</v>
      </c>
      <c r="DH9" s="5"/>
      <c r="DI9" s="99">
        <f t="shared" ref="DI9:DI22" si="21">IF(OR(AP9="Ambos",AP9="Impacto"),$DA9-($DA9*$DD9),$DA9)</f>
        <v>0.8</v>
      </c>
      <c r="DJ9" s="100">
        <f t="shared" ref="DJ9:DJ22" si="22">IF(AR9="",0,IF(AR9="Automático",0.25,IF(AR9="Manual",0.15,0)))</f>
        <v>0.15</v>
      </c>
      <c r="DK9" s="100">
        <f t="shared" ref="DK9:DK22" si="23">IF(AS9="",0,IF(AS9="Preventivo",0.25,IF(AS9="Detectivo",0.15,IF(AS9="Correctivo",0.1,0))))</f>
        <v>0.25</v>
      </c>
      <c r="DL9" s="97">
        <f t="shared" ref="DL9:DL22" si="24">IF(OR(AR9=0,AS9=0),0,DJ9+DK9)</f>
        <v>0.4</v>
      </c>
      <c r="DM9" s="5">
        <f t="shared" ref="DM9:DM22" si="25">IF(DN9&gt;0.8,5,IF(DN9&gt;0.6,4,IF(DN9&gt;0.4,3,IF(DN9&gt;0.2,2,1))))</f>
        <v>2</v>
      </c>
      <c r="DN9" s="99">
        <f t="shared" ref="DN9:DN22" si="26">IF(OR(AT9="Ambos",AT9="Probabilidad"),DF9-(DF9*$DL9),DF9)</f>
        <v>0.216</v>
      </c>
      <c r="DO9" s="5">
        <f t="shared" ref="DO9:DO22" si="27">IF(DP9&gt;0.8,5,IF(DP9&gt;0.6,4,3))</f>
        <v>4</v>
      </c>
      <c r="DP9" s="99">
        <f t="shared" ref="DP9:DP22" si="28">IF(OR(AT9="Ambos",AT9="Impacto"),$DI9-($DI9*$DL9),$DI9)</f>
        <v>0.8</v>
      </c>
      <c r="DQ9" s="100">
        <f t="shared" ref="DQ9:DQ22" si="29">IF(AV9="",0,IF(AV9="Automático",0.25,IF(AV9="Manual",0.15,0)))</f>
        <v>0.15</v>
      </c>
      <c r="DR9" s="100">
        <f t="shared" ref="DR9:DR22" si="30">IF(AW9="",0,IF(AW9="Preventivo",0.25,IF(AW9="Detectivo",0.15,IF(AW9="Correctivo",0.1,0))))</f>
        <v>0.25</v>
      </c>
      <c r="DS9" s="97">
        <f t="shared" ref="DS9:DS22" si="31">IF(OR(AV9=0,AW9=0),0,DQ9+DR9)</f>
        <v>0.4</v>
      </c>
      <c r="DT9" s="5">
        <f t="shared" ref="DT9:DT22" si="32">IF(DU9&gt;0.8,5,IF(DU9&gt;0.6,4,IF(DU9&gt;0.4,3,IF(DU9&gt;0.2,2,1))))</f>
        <v>1</v>
      </c>
      <c r="DU9" s="99">
        <f t="shared" ref="DU9:DU22" si="33">IF(OR(AX9="Ambos",AX9="Probabilidad"),DN9-(DN9*$DS9),DN9)</f>
        <v>0.12959999999999999</v>
      </c>
      <c r="DV9" s="5">
        <f t="shared" ref="DV9:DV22" si="34">IF(DW9&gt;0.8,5,IF(DW9&gt;0.6,4,3))</f>
        <v>4</v>
      </c>
      <c r="DW9" s="99">
        <f t="shared" ref="DW9:DW22" si="35">IF(OR(AX9="Ambos",AX9="Impacto"),$DP9-($DP9*$DS9),$DP9)</f>
        <v>0.8</v>
      </c>
      <c r="DX9" s="100">
        <f t="shared" ref="DX9:DX22" si="36">IF(AZ9="",0,IF(AZ9="Automático",0.25,IF(AZ9="Manual",0.15,0)))</f>
        <v>0.15</v>
      </c>
      <c r="DY9" s="100">
        <f t="shared" ref="DY9:DY21" si="37">IF(BA9="",0,IF(BA9="Preventivo",0.25,IF(BA9="Detectivo",0.15,IF(BA10="Correctivo",0.1,0))))</f>
        <v>0.25</v>
      </c>
      <c r="DZ9" s="97">
        <f t="shared" ref="DZ9:DZ22" si="38">IF(OR(AZ9=0,BA9=0),0,DX9+DY9)</f>
        <v>0.4</v>
      </c>
      <c r="EA9" s="5">
        <f t="shared" ref="EA9:EA22" si="39">IF(EB9&gt;0.8,5,IF(EB9&gt;0.6,4,IF(EB9&gt;0.4,3,IF(EB9&gt;0.2,2,1))))</f>
        <v>1</v>
      </c>
      <c r="EB9" s="99">
        <f t="shared" ref="EB9:EB22" si="40">IF(OR(BB9="Ambos",BB9="Probabilidad"),DU9-(DU9*$DZ9),DU9)</f>
        <v>7.7759999999999996E-2</v>
      </c>
      <c r="EC9" s="5">
        <f t="shared" ref="EC9:EC22" si="41">IF(ED9&gt;0.8,5,IF(ED9&gt;0.6,4,3))</f>
        <v>4</v>
      </c>
      <c r="ED9" s="99">
        <f t="shared" ref="ED9:ED22" si="42">IF(OR(BB9="Ambos",BB9="Impacto"),$DW9-($DW9*$DZ9),$DW9)</f>
        <v>0.8</v>
      </c>
      <c r="EE9" s="100">
        <f t="shared" ref="EE9:EE22" si="43">IF(BD9="",0,IF(BD9="Automático",0.25,IF(BD9="Manual",0.15,0)))</f>
        <v>0.15</v>
      </c>
      <c r="EF9" s="100">
        <f t="shared" ref="EF9:EF22" si="44">IF(BE9="",0,IF(BE9="Preventivo",0.25,IF(BE9="Detectivo",0.15,IF(BE9="Correctivo",0.1,0))))</f>
        <v>0.25</v>
      </c>
      <c r="EG9" s="97">
        <f t="shared" ref="EG9:EG22" si="45">IF(OR(BD9=0,BE9=0),0,EE9+EF9)</f>
        <v>0.4</v>
      </c>
      <c r="EH9" s="5">
        <f t="shared" ref="EH9:EH22" si="46">IF(EI9&gt;0.8,5,IF(EI9&gt;0.6,4,IF(EI9&gt;0.4,3,IF(EI9&gt;0.2,2,1))))</f>
        <v>1</v>
      </c>
      <c r="EI9" s="99">
        <f t="shared" ref="EI9:EI22" si="47">IF(OR(BF9="Ambos",BF9="Probabilidad"),EB9-(EB9*$EG9),EB9)</f>
        <v>4.6655999999999996E-2</v>
      </c>
      <c r="EJ9" s="5">
        <f t="shared" ref="EJ9:EJ22" si="48">IF(EK9&gt;0.8,5,IF(EK9&gt;0.6,4,3))</f>
        <v>4</v>
      </c>
      <c r="EK9" s="99">
        <f t="shared" ref="EK9:EK22" si="49">IF(OR(BF9="Ambos",BF9="Impacto"),$ED9-($ED9*$EG9),$ED9)</f>
        <v>0.8</v>
      </c>
      <c r="EL9" s="100">
        <f t="shared" ref="EL9:EL22" si="50">IF(BH9="",0,IF(BH9="Automático",0.25,IF(BH9="Manual",0.15,0)))</f>
        <v>0</v>
      </c>
      <c r="EM9" s="100">
        <f t="shared" ref="EM9:EM22" si="51">IF(BI9="",0,IF(BI9="Preventivo",0.25,IF(BI9="Detectivo",0.15,IF(BI9="Correctivo",0.1,0))))</f>
        <v>0</v>
      </c>
      <c r="EN9" s="97">
        <f t="shared" ref="EN9:EN22" si="52">IF(OR(BH9=0,BI9=0),0,EL9+EM9)</f>
        <v>0</v>
      </c>
      <c r="EO9" s="5">
        <f t="shared" ref="EO9:EO22" si="53">IF(EP9&gt;0.8,5,IF(EP9&gt;0.6,4,IF(EP9&gt;0.4,3,IF(EP9&gt;0.2,2,1))))</f>
        <v>1</v>
      </c>
      <c r="EP9" s="99">
        <f t="shared" ref="EP9:EP22" si="54">IF(OR(BF9="Ambos",BF9="Probabilidad"),EI9-(EI9*$EN9),EI9)</f>
        <v>4.6655999999999996E-2</v>
      </c>
      <c r="EQ9" s="5">
        <f t="shared" ref="EQ9:EQ22" si="55">IF(ER9&gt;0.8,5,IF(ER9&gt;0.6,4,3))</f>
        <v>4</v>
      </c>
      <c r="ER9" s="99">
        <f t="shared" ref="ER9:ER22" si="56">IF(OR(BJ9="Ambos",BJ9="Impacto"),$EK9-($EK9*$EN9),$EK9)</f>
        <v>0.8</v>
      </c>
      <c r="ES9" s="100">
        <f t="shared" ref="ES9:ES22" si="57">IF(BL9="",0,IF(BL9="Automático",0.25,IF(BL9="Manual",0.15,0)))</f>
        <v>0</v>
      </c>
      <c r="ET9" s="100">
        <f t="shared" ref="ET9:ET22" si="58">IF(BM9="",0,IF(BM9="Preventivo",0.25,IF(BM9="Detectivo",0.15,IF(BM9="Correctivo",0.1,0))))</f>
        <v>0</v>
      </c>
      <c r="EU9" s="97">
        <f t="shared" ref="EU9:EU22" si="59">IF(OR(BL9=0,BM9=0),0,ES9+ET9)</f>
        <v>0</v>
      </c>
      <c r="EV9" s="5">
        <f t="shared" ref="EV9:EV22" si="60">IF(EW9&gt;0.8,5,IF(EW9&gt;0.6,4,IF(EW9&gt;0.4,3,IF(EW9&gt;0.2,2,1))))</f>
        <v>1</v>
      </c>
      <c r="EW9" s="99">
        <f t="shared" ref="EW9:EW22" si="61">IF(OR(BP9="Ambos",BP9="Probabilidad"),EP9-(EP9*$EU9),EP9)</f>
        <v>4.6655999999999996E-2</v>
      </c>
      <c r="EX9" s="5">
        <f t="shared" ref="EX9:EX22" si="62">IF(EY9&gt;0.8,5,IF(EY9&gt;0.6,4,3))</f>
        <v>4</v>
      </c>
      <c r="EY9" s="99">
        <f t="shared" ref="EY9:EY22" si="63">IF(OR(BN9="Ambos",BN9="Impacto"),$ER9-($ER9*$EU9),$ER9)</f>
        <v>0.8</v>
      </c>
      <c r="EZ9" s="100">
        <f t="shared" ref="EZ9:EZ22" si="64">IF(BP9="",0,IF(BP9="Automático",0.25,IF(BP9="Manual",0.15,0)))</f>
        <v>0</v>
      </c>
      <c r="FA9" s="100">
        <f t="shared" ref="FA9:FA22" si="65">IF(BQ9="",0,IF(BQ9="Preventivo",0.25,IF(BQ9="Detectivo",0.15,IF(BQ9="Correctivo",0.1,0))))</f>
        <v>0</v>
      </c>
      <c r="FB9" s="97">
        <f t="shared" ref="FB9:FB22" si="66">IF(OR(BP9=0,BQ9=0),0,EZ9+FA9)</f>
        <v>0</v>
      </c>
      <c r="FC9" s="5">
        <f t="shared" ref="FC9:FC22" si="67">IF(FD9&gt;0.8,5,IF(FD9&gt;0.6,4,IF(FD9&gt;0.4,3,IF(FD9&gt;0.2,2,1))))</f>
        <v>1</v>
      </c>
      <c r="FD9" s="99">
        <f t="shared" ref="FD9:FD22" si="68">IF(OR(BR9="Ambos",BR9="Probabilidad"),EW9-(EW9*$FB9),EW9)</f>
        <v>4.6655999999999996E-2</v>
      </c>
      <c r="FE9" s="5">
        <f t="shared" ref="FE9:FE22" si="69">IF(FF9&gt;0.8,5,IF(FF9&gt;0.6,4,3))</f>
        <v>4</v>
      </c>
      <c r="FF9" s="99">
        <f t="shared" ref="FF9:FF22" si="70">IF(OR(BR9="Ambos",BR9="Impacto"),$EY9-($EY9*$FB9),$EY9)</f>
        <v>0.8</v>
      </c>
      <c r="FG9" s="100">
        <f t="shared" ref="FG9:FG22" si="71">IF(BT9="",0,IF(BT9="Automático",0.25,IF(BT9="Manual",0.15,0)))</f>
        <v>0</v>
      </c>
      <c r="FH9" s="100">
        <f t="shared" ref="FH9:FH22" si="72">IF(BU9="",0,IF(BU9="Preventivo",0.25,IF(BU9="Detectivo",0.15,IF(BU9="Correctivo",0.1,0))))</f>
        <v>0</v>
      </c>
      <c r="FI9" s="97">
        <f t="shared" ref="FI9:FI22" si="73">IF(OR(BT9=0,BU9=0),0,FG9+FH9)</f>
        <v>0</v>
      </c>
      <c r="FJ9" s="5">
        <f t="shared" ref="FJ9:FJ22" si="74">IF(FK9&gt;0.8,5,IF(FK9&gt;0.6,4,IF(FK9&gt;0.4,3,IF(FK9&gt;0.2,2,1))))</f>
        <v>1</v>
      </c>
      <c r="FK9" s="99">
        <f t="shared" ref="FK9:FK22" si="75">IF(OR(BV9="Ambos",BV9="Probabilidad"),FD9-(FD9*$FI9),FD9)</f>
        <v>4.6655999999999996E-2</v>
      </c>
      <c r="FL9" s="5">
        <f t="shared" ref="FL9:FL22" si="76">IF(FM9&gt;0.8,5,IF(FM9&gt;0.6,4,3))</f>
        <v>4</v>
      </c>
      <c r="FM9" s="99">
        <f t="shared" ref="FM9:FM22" si="77">IF(OR(BV9="Ambos",BV9="Impacto"),$FF9-($FF9*$FI9),$FF9)</f>
        <v>0.8</v>
      </c>
      <c r="FN9" s="100">
        <f t="shared" ref="FN9:FN22" si="78">IF(BX9="",0,IF(BX9="Automático",0.25,IF(BX9="Manual",0.15,0)))</f>
        <v>0</v>
      </c>
      <c r="FO9" s="100">
        <f t="shared" ref="FO9:FO22" si="79">IF(BY9="",0,IF(BY9="Preventivo",0.25,IF(BY9="Detectivo",0.15,IF(BY9="Correctivo",0.1,0))))</f>
        <v>0</v>
      </c>
      <c r="FP9" s="97">
        <f t="shared" ref="FP9:FP22" si="80">IF(OR(BX9=0,BY9=0),0,FN9+FO9)</f>
        <v>0</v>
      </c>
      <c r="FQ9" s="5">
        <f t="shared" ref="FQ9:FQ22" si="81">IF(FR9&gt;0.8,5,IF(FR9&gt;0.6,4,IF(FR9&gt;0.4,3,IF(FR9&gt;0.2,2,1))))</f>
        <v>1</v>
      </c>
      <c r="FR9" s="99">
        <f t="shared" ref="FR9:FR22" si="82">IF(OR(BZ9="Ambos",BZ9="Probabilidad"),FK9-(FK9*$FP9),FK9)</f>
        <v>4.6655999999999996E-2</v>
      </c>
      <c r="FS9" s="5">
        <f t="shared" ref="FS9:FS22" si="83">IF(FT9&gt;0.8,5,IF(FT9&gt;0.6,4,3))</f>
        <v>4</v>
      </c>
      <c r="FT9" s="99">
        <f t="shared" ref="FT9:FT22" si="84">IF(OR(BZ9="Ambos",BZ9="Impacto"),$FM9-($FM9*$FP9),$FM9)</f>
        <v>0.8</v>
      </c>
      <c r="FU9" s="100">
        <f t="shared" ref="FU9:FU22" si="85">IF(CB9="",0,IF(CB9="Automático",0.25,IF(CB9="Manual",0.15,0)))</f>
        <v>0</v>
      </c>
      <c r="FV9" s="100">
        <f t="shared" ref="FV9:FV22" si="86">IF(CC9="",0,IF(CC9="Preventivo",0.25,IF(CC9="Detectivo",0.15,IF(CC9="Correctivo",0.1,0))))</f>
        <v>0</v>
      </c>
      <c r="FW9" s="97">
        <f t="shared" ref="FW9:FW22" si="87">IF(OR(CB9=0,CC9=0),0,FU9+FV9)</f>
        <v>0</v>
      </c>
      <c r="FX9" s="5">
        <f t="shared" ref="FX9:FX22" si="88">IF(FY9&gt;0.8,5,IF(FY9&gt;0.6,4,IF(FY9&gt;0.4,3,IF(FY9&gt;0.2,2,1))))</f>
        <v>1</v>
      </c>
      <c r="FY9" s="99">
        <f t="shared" ref="FY9:FY22" si="89">IF(OR(CD9="Ambos",CD9="Probabilidad"),FR9-(FR9*$FW9),FR9)</f>
        <v>4.6655999999999996E-2</v>
      </c>
      <c r="FZ9" s="5">
        <f t="shared" ref="FZ9:FZ22" si="90">IF(GA9&gt;0.8,5,IF(GA9&gt;0.6,4,3))</f>
        <v>4</v>
      </c>
      <c r="GA9" s="99">
        <f t="shared" ref="GA9:GA22" si="91">IF(OR(CD9="Ambos",CD9="Impacto"),$FT9-($FT9*$FW9),$FT9)</f>
        <v>0.8</v>
      </c>
      <c r="GB9" s="100">
        <f t="shared" ref="GB9:GB22" si="92">IF(CF9="",0,IF(CF9="Automático",0.25,IF(CF9="Manual",0.15,0)))</f>
        <v>0</v>
      </c>
      <c r="GC9" s="100">
        <f t="shared" ref="GC9:GC22" si="93">IF(CG9="",0,IF(CG9="Preventivo",0.25,IF(CG9="Detectivo",0.15,IF(CG9="Correctivo",0.1,0))))</f>
        <v>0</v>
      </c>
      <c r="GD9" s="97">
        <f t="shared" ref="GD9:GD22" si="94">IF(OR(CF9=0,CG9=0),0,GB9+GC9)</f>
        <v>0</v>
      </c>
      <c r="GE9" s="5">
        <f t="shared" ref="GE9:GE22" si="95">IF(GF9&gt;0.8,5,IF(GF9&gt;0.6,4,IF(GF9&gt;0.4,3,IF(GF9&gt;0.2,2,1))))</f>
        <v>1</v>
      </c>
      <c r="GF9" s="99">
        <f t="shared" ref="GF9:GF22" si="96">IF(OR(CH9="Ambos",CH9="Probabilidad"),FY9-(FY9*$GD9),FY9)</f>
        <v>4.6655999999999996E-2</v>
      </c>
      <c r="GG9" s="5">
        <f t="shared" ref="GG9:GG22" si="97">IF(GH9&gt;0.8,5,IF(GH9&gt;0.6,4,3))</f>
        <v>4</v>
      </c>
      <c r="GH9" s="99">
        <f t="shared" ref="GH9:GH22" si="98">IF(OR(CH9="Ambos",CH9="Impacto"),$GA9-($GA9*$GD9),$GA9)</f>
        <v>0.8</v>
      </c>
      <c r="GI9" s="99">
        <f t="shared" ref="GI9:GI22" si="99">IF(GH9&lt;0.6,0.6,GH9)</f>
        <v>0.8</v>
      </c>
      <c r="GJ9" s="101"/>
      <c r="GK9" s="7"/>
    </row>
    <row r="10" spans="1:193 1680:1680" ht="66" customHeight="1">
      <c r="A10" s="82">
        <v>2</v>
      </c>
      <c r="B10" s="573" t="s">
        <v>1364</v>
      </c>
      <c r="C10" s="95" t="s">
        <v>1370</v>
      </c>
      <c r="D10" s="83" t="s">
        <v>280</v>
      </c>
      <c r="E10" s="84" t="s">
        <v>328</v>
      </c>
      <c r="F10" s="47" t="s">
        <v>282</v>
      </c>
      <c r="G10" s="84" t="s">
        <v>397</v>
      </c>
      <c r="H10" s="84" t="s">
        <v>330</v>
      </c>
      <c r="I10" s="87" t="s">
        <v>285</v>
      </c>
      <c r="J10" s="87" t="s">
        <v>69</v>
      </c>
      <c r="K10" s="86" t="s">
        <v>286</v>
      </c>
      <c r="L10" s="86" t="s">
        <v>286</v>
      </c>
      <c r="M10" s="86" t="s">
        <v>286</v>
      </c>
      <c r="N10" s="86" t="s">
        <v>69</v>
      </c>
      <c r="O10" s="86" t="s">
        <v>286</v>
      </c>
      <c r="P10" s="86" t="s">
        <v>69</v>
      </c>
      <c r="Q10" s="86" t="s">
        <v>286</v>
      </c>
      <c r="R10" s="86" t="s">
        <v>286</v>
      </c>
      <c r="S10" s="86" t="s">
        <v>69</v>
      </c>
      <c r="T10" s="86" t="s">
        <v>69</v>
      </c>
      <c r="U10" s="86" t="s">
        <v>69</v>
      </c>
      <c r="V10" s="86" t="s">
        <v>286</v>
      </c>
      <c r="W10" s="86" t="s">
        <v>286</v>
      </c>
      <c r="X10" s="86" t="s">
        <v>286</v>
      </c>
      <c r="Y10" s="86" t="s">
        <v>286</v>
      </c>
      <c r="Z10" s="86" t="s">
        <v>69</v>
      </c>
      <c r="AA10" s="86" t="s">
        <v>286</v>
      </c>
      <c r="AB10" s="86" t="s">
        <v>286</v>
      </c>
      <c r="AC10" s="88" t="str">
        <f t="shared" si="0"/>
        <v>3 - Media</v>
      </c>
      <c r="AD10" s="89">
        <f t="shared" si="1"/>
        <v>0.6</v>
      </c>
      <c r="AE10" s="88" t="str">
        <f t="shared" si="2"/>
        <v>4 - Mayor</v>
      </c>
      <c r="AF10" s="89">
        <f t="shared" si="3"/>
        <v>0.36842105263157893</v>
      </c>
      <c r="AG10" s="82" t="str">
        <f t="shared" si="4"/>
        <v>MODERADO</v>
      </c>
      <c r="AH10" s="89">
        <f t="shared" si="5"/>
        <v>0.22105263157894736</v>
      </c>
      <c r="AI10" s="85" t="s">
        <v>1371</v>
      </c>
      <c r="AJ10" s="85" t="s">
        <v>515</v>
      </c>
      <c r="AK10" s="85" t="s">
        <v>1367</v>
      </c>
      <c r="AL10" s="85" t="s">
        <v>1372</v>
      </c>
      <c r="AM10" s="47" t="s">
        <v>291</v>
      </c>
      <c r="AN10" s="91" t="s">
        <v>292</v>
      </c>
      <c r="AO10" s="91" t="s">
        <v>293</v>
      </c>
      <c r="AP10" s="47" t="s">
        <v>294</v>
      </c>
      <c r="AQ10" s="47" t="s">
        <v>291</v>
      </c>
      <c r="AR10" s="91" t="s">
        <v>292</v>
      </c>
      <c r="AS10" s="91" t="s">
        <v>293</v>
      </c>
      <c r="AT10" s="47" t="s">
        <v>294</v>
      </c>
      <c r="AU10" s="47" t="s">
        <v>291</v>
      </c>
      <c r="AV10" s="91" t="s">
        <v>292</v>
      </c>
      <c r="AW10" s="91" t="s">
        <v>293</v>
      </c>
      <c r="AX10" s="47" t="s">
        <v>294</v>
      </c>
      <c r="AY10" s="47" t="s">
        <v>291</v>
      </c>
      <c r="AZ10" s="91" t="s">
        <v>292</v>
      </c>
      <c r="BA10" s="91" t="s">
        <v>293</v>
      </c>
      <c r="BB10" s="47" t="s">
        <v>294</v>
      </c>
      <c r="BC10" s="47" t="s">
        <v>291</v>
      </c>
      <c r="BD10" s="91" t="s">
        <v>292</v>
      </c>
      <c r="BE10" s="91" t="s">
        <v>293</v>
      </c>
      <c r="BF10" s="47" t="s">
        <v>294</v>
      </c>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tr">
        <f t="shared" si="6"/>
        <v>1 - Muy Baja</v>
      </c>
      <c r="CM10" s="93">
        <f t="shared" ref="CM10:CM22" si="100">AD10*(1-(IF(AN10="Automático",0.25,0.15)+IF(AO10="Preventivo",0.25,IF(AO10="Detectivo",0.15,0.1))))</f>
        <v>0.36</v>
      </c>
      <c r="CN10" s="92" t="str">
        <f t="shared" si="7"/>
        <v>4 - Mayor</v>
      </c>
      <c r="CO10" s="93">
        <f t="shared" si="8"/>
        <v>0.22105263157894736</v>
      </c>
      <c r="CP10" s="94" t="str">
        <f>IF(CQ10&lt;=20%,"BAJO",
   IF(CQ10&lt;=40%,"MODERADO",
      IF(CQ10&lt;=60%,"ALTO",
         "EXTREMO"
      )
   )
)</f>
        <v>BAJO</v>
      </c>
      <c r="CQ10" s="89">
        <f t="shared" si="9"/>
        <v>7.9578947368421041E-2</v>
      </c>
      <c r="CR10" s="194" t="s">
        <v>300</v>
      </c>
      <c r="CS10" s="94">
        <f t="shared" si="10"/>
        <v>0.1</v>
      </c>
      <c r="CT10" s="47"/>
      <c r="CU10" s="47" t="s">
        <v>1373</v>
      </c>
      <c r="CV10" s="4" t="s">
        <v>867</v>
      </c>
      <c r="CW10" s="96"/>
      <c r="CX10" s="97">
        <f t="shared" si="11"/>
        <v>7</v>
      </c>
      <c r="CY10" s="98">
        <f t="shared" si="12"/>
        <v>4</v>
      </c>
      <c r="CZ10" s="97" t="str">
        <f t="shared" si="13"/>
        <v>Mayor</v>
      </c>
      <c r="DA10" s="99">
        <f t="shared" si="14"/>
        <v>0.8</v>
      </c>
      <c r="DB10" s="100">
        <f t="shared" si="15"/>
        <v>0.15</v>
      </c>
      <c r="DC10" s="100">
        <f t="shared" si="16"/>
        <v>0.25</v>
      </c>
      <c r="DD10" s="97">
        <f t="shared" si="17"/>
        <v>0.4</v>
      </c>
      <c r="DE10" s="5">
        <f t="shared" si="18"/>
        <v>2</v>
      </c>
      <c r="DF10" s="99">
        <f t="shared" si="19"/>
        <v>0.36</v>
      </c>
      <c r="DG10" s="5">
        <f t="shared" si="20"/>
        <v>4</v>
      </c>
      <c r="DH10" s="5"/>
      <c r="DI10" s="99">
        <f t="shared" si="21"/>
        <v>0.8</v>
      </c>
      <c r="DJ10" s="100">
        <f t="shared" si="22"/>
        <v>0.15</v>
      </c>
      <c r="DK10" s="100">
        <f t="shared" si="23"/>
        <v>0.25</v>
      </c>
      <c r="DL10" s="97">
        <f t="shared" si="24"/>
        <v>0.4</v>
      </c>
      <c r="DM10" s="5">
        <f t="shared" si="25"/>
        <v>2</v>
      </c>
      <c r="DN10" s="99">
        <f t="shared" si="26"/>
        <v>0.216</v>
      </c>
      <c r="DO10" s="5">
        <f t="shared" si="27"/>
        <v>4</v>
      </c>
      <c r="DP10" s="99">
        <f t="shared" si="28"/>
        <v>0.8</v>
      </c>
      <c r="DQ10" s="100">
        <f t="shared" si="29"/>
        <v>0.15</v>
      </c>
      <c r="DR10" s="100">
        <f t="shared" si="30"/>
        <v>0.25</v>
      </c>
      <c r="DS10" s="97">
        <f t="shared" si="31"/>
        <v>0.4</v>
      </c>
      <c r="DT10" s="5">
        <f t="shared" si="32"/>
        <v>1</v>
      </c>
      <c r="DU10" s="99">
        <f t="shared" si="33"/>
        <v>0.12959999999999999</v>
      </c>
      <c r="DV10" s="5">
        <f t="shared" si="34"/>
        <v>4</v>
      </c>
      <c r="DW10" s="99">
        <f t="shared" si="35"/>
        <v>0.8</v>
      </c>
      <c r="DX10" s="100">
        <f t="shared" si="36"/>
        <v>0.15</v>
      </c>
      <c r="DY10" s="100">
        <f t="shared" si="37"/>
        <v>0.25</v>
      </c>
      <c r="DZ10" s="97">
        <f t="shared" si="38"/>
        <v>0.4</v>
      </c>
      <c r="EA10" s="5">
        <f t="shared" si="39"/>
        <v>1</v>
      </c>
      <c r="EB10" s="99">
        <f t="shared" si="40"/>
        <v>7.7759999999999996E-2</v>
      </c>
      <c r="EC10" s="5">
        <f t="shared" si="41"/>
        <v>4</v>
      </c>
      <c r="ED10" s="99">
        <f t="shared" si="42"/>
        <v>0.8</v>
      </c>
      <c r="EE10" s="100">
        <f t="shared" si="43"/>
        <v>0.15</v>
      </c>
      <c r="EF10" s="100">
        <f t="shared" si="44"/>
        <v>0.25</v>
      </c>
      <c r="EG10" s="97">
        <f t="shared" si="45"/>
        <v>0.4</v>
      </c>
      <c r="EH10" s="5">
        <f t="shared" si="46"/>
        <v>1</v>
      </c>
      <c r="EI10" s="99">
        <f t="shared" si="47"/>
        <v>4.6655999999999996E-2</v>
      </c>
      <c r="EJ10" s="5">
        <f t="shared" si="48"/>
        <v>4</v>
      </c>
      <c r="EK10" s="99">
        <f t="shared" si="49"/>
        <v>0.8</v>
      </c>
      <c r="EL10" s="100">
        <f t="shared" si="50"/>
        <v>0</v>
      </c>
      <c r="EM10" s="100">
        <f t="shared" si="51"/>
        <v>0</v>
      </c>
      <c r="EN10" s="97">
        <f t="shared" si="52"/>
        <v>0</v>
      </c>
      <c r="EO10" s="5">
        <f t="shared" si="53"/>
        <v>1</v>
      </c>
      <c r="EP10" s="99">
        <f t="shared" si="54"/>
        <v>4.6655999999999996E-2</v>
      </c>
      <c r="EQ10" s="5">
        <f t="shared" si="55"/>
        <v>4</v>
      </c>
      <c r="ER10" s="99">
        <f t="shared" si="56"/>
        <v>0.8</v>
      </c>
      <c r="ES10" s="100">
        <f t="shared" si="57"/>
        <v>0</v>
      </c>
      <c r="ET10" s="100">
        <f t="shared" si="58"/>
        <v>0</v>
      </c>
      <c r="EU10" s="97">
        <f t="shared" si="59"/>
        <v>0</v>
      </c>
      <c r="EV10" s="5">
        <f t="shared" si="60"/>
        <v>1</v>
      </c>
      <c r="EW10" s="99">
        <f t="shared" si="61"/>
        <v>4.6655999999999996E-2</v>
      </c>
      <c r="EX10" s="5">
        <f t="shared" si="62"/>
        <v>4</v>
      </c>
      <c r="EY10" s="99">
        <f t="shared" si="63"/>
        <v>0.8</v>
      </c>
      <c r="EZ10" s="100">
        <f t="shared" si="64"/>
        <v>0</v>
      </c>
      <c r="FA10" s="100">
        <f t="shared" si="65"/>
        <v>0</v>
      </c>
      <c r="FB10" s="97">
        <f t="shared" si="66"/>
        <v>0</v>
      </c>
      <c r="FC10" s="5">
        <f t="shared" si="67"/>
        <v>1</v>
      </c>
      <c r="FD10" s="99">
        <f t="shared" si="68"/>
        <v>4.6655999999999996E-2</v>
      </c>
      <c r="FE10" s="5">
        <f t="shared" si="69"/>
        <v>4</v>
      </c>
      <c r="FF10" s="99">
        <f t="shared" si="70"/>
        <v>0.8</v>
      </c>
      <c r="FG10" s="100">
        <f t="shared" si="71"/>
        <v>0</v>
      </c>
      <c r="FH10" s="100">
        <f t="shared" si="72"/>
        <v>0</v>
      </c>
      <c r="FI10" s="97">
        <f t="shared" si="73"/>
        <v>0</v>
      </c>
      <c r="FJ10" s="5">
        <f t="shared" si="74"/>
        <v>1</v>
      </c>
      <c r="FK10" s="99">
        <f t="shared" si="75"/>
        <v>4.6655999999999996E-2</v>
      </c>
      <c r="FL10" s="5">
        <f t="shared" si="76"/>
        <v>4</v>
      </c>
      <c r="FM10" s="99">
        <f t="shared" si="77"/>
        <v>0.8</v>
      </c>
      <c r="FN10" s="100">
        <f t="shared" si="78"/>
        <v>0</v>
      </c>
      <c r="FO10" s="100">
        <f t="shared" si="79"/>
        <v>0</v>
      </c>
      <c r="FP10" s="97">
        <f t="shared" si="80"/>
        <v>0</v>
      </c>
      <c r="FQ10" s="5">
        <f t="shared" si="81"/>
        <v>1</v>
      </c>
      <c r="FR10" s="99">
        <f t="shared" si="82"/>
        <v>4.6655999999999996E-2</v>
      </c>
      <c r="FS10" s="5">
        <f t="shared" si="83"/>
        <v>4</v>
      </c>
      <c r="FT10" s="99">
        <f t="shared" si="84"/>
        <v>0.8</v>
      </c>
      <c r="FU10" s="100">
        <f t="shared" si="85"/>
        <v>0</v>
      </c>
      <c r="FV10" s="100">
        <f t="shared" si="86"/>
        <v>0</v>
      </c>
      <c r="FW10" s="97">
        <f t="shared" si="87"/>
        <v>0</v>
      </c>
      <c r="FX10" s="5">
        <f t="shared" si="88"/>
        <v>1</v>
      </c>
      <c r="FY10" s="99">
        <f t="shared" si="89"/>
        <v>4.6655999999999996E-2</v>
      </c>
      <c r="FZ10" s="5">
        <f t="shared" si="90"/>
        <v>4</v>
      </c>
      <c r="GA10" s="99">
        <f t="shared" si="91"/>
        <v>0.8</v>
      </c>
      <c r="GB10" s="100">
        <f t="shared" si="92"/>
        <v>0</v>
      </c>
      <c r="GC10" s="100">
        <f t="shared" si="93"/>
        <v>0</v>
      </c>
      <c r="GD10" s="97">
        <f t="shared" si="94"/>
        <v>0</v>
      </c>
      <c r="GE10" s="5">
        <f t="shared" si="95"/>
        <v>1</v>
      </c>
      <c r="GF10" s="99">
        <f t="shared" si="96"/>
        <v>4.6655999999999996E-2</v>
      </c>
      <c r="GG10" s="5">
        <f t="shared" si="97"/>
        <v>4</v>
      </c>
      <c r="GH10" s="99">
        <f t="shared" si="98"/>
        <v>0.8</v>
      </c>
      <c r="GI10" s="99">
        <f t="shared" si="99"/>
        <v>0.8</v>
      </c>
      <c r="GJ10" s="101"/>
    </row>
    <row r="11" spans="1:193 1680:1680" ht="54" customHeight="1">
      <c r="A11" s="82">
        <v>3</v>
      </c>
      <c r="B11" s="573" t="s">
        <v>1364</v>
      </c>
      <c r="C11" s="95" t="s">
        <v>1374</v>
      </c>
      <c r="D11" s="83" t="s">
        <v>304</v>
      </c>
      <c r="E11" s="91" t="s">
        <v>281</v>
      </c>
      <c r="F11" s="47" t="s">
        <v>305</v>
      </c>
      <c r="G11" s="84" t="s">
        <v>394</v>
      </c>
      <c r="H11" s="84" t="s">
        <v>330</v>
      </c>
      <c r="I11" s="87" t="s">
        <v>311</v>
      </c>
      <c r="J11" s="87" t="s">
        <v>69</v>
      </c>
      <c r="K11" s="86" t="s">
        <v>286</v>
      </c>
      <c r="L11" s="86" t="s">
        <v>286</v>
      </c>
      <c r="M11" s="86" t="s">
        <v>286</v>
      </c>
      <c r="N11" s="86" t="s">
        <v>69</v>
      </c>
      <c r="O11" s="86" t="s">
        <v>286</v>
      </c>
      <c r="P11" s="86" t="s">
        <v>69</v>
      </c>
      <c r="Q11" s="86" t="s">
        <v>286</v>
      </c>
      <c r="R11" s="86" t="s">
        <v>286</v>
      </c>
      <c r="S11" s="86" t="s">
        <v>69</v>
      </c>
      <c r="T11" s="86" t="s">
        <v>69</v>
      </c>
      <c r="U11" s="86" t="s">
        <v>69</v>
      </c>
      <c r="V11" s="86" t="s">
        <v>286</v>
      </c>
      <c r="W11" s="86" t="s">
        <v>286</v>
      </c>
      <c r="X11" s="86" t="s">
        <v>286</v>
      </c>
      <c r="Y11" s="86" t="s">
        <v>286</v>
      </c>
      <c r="Z11" s="86" t="s">
        <v>69</v>
      </c>
      <c r="AA11" s="86" t="s">
        <v>286</v>
      </c>
      <c r="AB11" s="86" t="s">
        <v>286</v>
      </c>
      <c r="AC11" s="88" t="str">
        <f t="shared" si="0"/>
        <v>4 - Alta</v>
      </c>
      <c r="AD11" s="89">
        <f t="shared" si="1"/>
        <v>0.8</v>
      </c>
      <c r="AE11" s="88" t="str">
        <f t="shared" si="2"/>
        <v>4 - Mayor</v>
      </c>
      <c r="AF11" s="89">
        <f t="shared" si="3"/>
        <v>0.36842105263157893</v>
      </c>
      <c r="AG11" s="82" t="str">
        <f t="shared" si="4"/>
        <v>MODERADO</v>
      </c>
      <c r="AH11" s="89">
        <f t="shared" si="5"/>
        <v>0.29473684210526313</v>
      </c>
      <c r="AI11" s="85" t="s">
        <v>1375</v>
      </c>
      <c r="AJ11" s="85" t="s">
        <v>515</v>
      </c>
      <c r="AK11" s="85" t="s">
        <v>1055</v>
      </c>
      <c r="AL11" s="85" t="s">
        <v>1376</v>
      </c>
      <c r="AM11" s="47" t="s">
        <v>291</v>
      </c>
      <c r="AN11" s="91" t="s">
        <v>292</v>
      </c>
      <c r="AO11" s="91" t="s">
        <v>293</v>
      </c>
      <c r="AP11" s="47" t="s">
        <v>294</v>
      </c>
      <c r="AQ11" s="47" t="s">
        <v>291</v>
      </c>
      <c r="AR11" s="91" t="s">
        <v>295</v>
      </c>
      <c r="AS11" s="91" t="s">
        <v>293</v>
      </c>
      <c r="AT11" s="47" t="s">
        <v>294</v>
      </c>
      <c r="AU11" s="47"/>
      <c r="AV11" s="91"/>
      <c r="AW11" s="91"/>
      <c r="AX11" s="47"/>
      <c r="AY11" s="47"/>
      <c r="AZ11" s="91"/>
      <c r="BA11" s="91"/>
      <c r="BB11" s="47"/>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tr">
        <f t="shared" si="6"/>
        <v>2 - Baja</v>
      </c>
      <c r="CM11" s="93">
        <f t="shared" si="100"/>
        <v>0.48</v>
      </c>
      <c r="CN11" s="92" t="str">
        <f t="shared" si="7"/>
        <v>4 - Mayor</v>
      </c>
      <c r="CO11" s="93">
        <f t="shared" si="8"/>
        <v>0.22105263157894736</v>
      </c>
      <c r="CP11" s="94" t="str">
        <f t="shared" ref="CP11:CP22" si="101">IF(CQ11&lt;=20%,"BAJO",
IF(CQ11&lt;=40%,"MODERADO",
IF(CQ11&lt;=60%,"ALTO",
"EXTREMO"
)
)
)</f>
        <v>BAJO</v>
      </c>
      <c r="CQ11" s="89">
        <f t="shared" si="9"/>
        <v>0.10610526315789473</v>
      </c>
      <c r="CR11" s="194" t="s">
        <v>309</v>
      </c>
      <c r="CS11" s="94">
        <f t="shared" si="10"/>
        <v>0.1</v>
      </c>
      <c r="CT11" s="47"/>
      <c r="CU11" s="47" t="s">
        <v>1373</v>
      </c>
      <c r="CV11" s="4" t="s">
        <v>867</v>
      </c>
      <c r="CW11" s="96"/>
      <c r="CX11" s="97">
        <f t="shared" si="11"/>
        <v>7</v>
      </c>
      <c r="CY11" s="98">
        <f t="shared" si="12"/>
        <v>4</v>
      </c>
      <c r="CZ11" s="97" t="str">
        <f t="shared" si="13"/>
        <v>Mayor</v>
      </c>
      <c r="DA11" s="99">
        <f t="shared" si="14"/>
        <v>0.8</v>
      </c>
      <c r="DB11" s="100">
        <f t="shared" si="15"/>
        <v>0.15</v>
      </c>
      <c r="DC11" s="100">
        <f t="shared" si="16"/>
        <v>0.25</v>
      </c>
      <c r="DD11" s="97">
        <f t="shared" si="17"/>
        <v>0.4</v>
      </c>
      <c r="DE11" s="5">
        <f t="shared" si="18"/>
        <v>3</v>
      </c>
      <c r="DF11" s="99">
        <f t="shared" si="19"/>
        <v>0.48</v>
      </c>
      <c r="DG11" s="5">
        <f t="shared" si="20"/>
        <v>4</v>
      </c>
      <c r="DH11" s="5"/>
      <c r="DI11" s="99">
        <f t="shared" si="21"/>
        <v>0.8</v>
      </c>
      <c r="DJ11" s="100">
        <f t="shared" si="22"/>
        <v>0.25</v>
      </c>
      <c r="DK11" s="100">
        <f t="shared" si="23"/>
        <v>0.25</v>
      </c>
      <c r="DL11" s="97">
        <f t="shared" si="24"/>
        <v>0.5</v>
      </c>
      <c r="DM11" s="5">
        <f t="shared" si="25"/>
        <v>2</v>
      </c>
      <c r="DN11" s="99">
        <f t="shared" si="26"/>
        <v>0.24</v>
      </c>
      <c r="DO11" s="5">
        <f t="shared" si="27"/>
        <v>4</v>
      </c>
      <c r="DP11" s="99">
        <f t="shared" si="28"/>
        <v>0.8</v>
      </c>
      <c r="DQ11" s="100">
        <f t="shared" si="29"/>
        <v>0</v>
      </c>
      <c r="DR11" s="100">
        <f t="shared" si="30"/>
        <v>0</v>
      </c>
      <c r="DS11" s="97">
        <f t="shared" si="31"/>
        <v>0</v>
      </c>
      <c r="DT11" s="5">
        <f t="shared" si="32"/>
        <v>2</v>
      </c>
      <c r="DU11" s="99">
        <f t="shared" si="33"/>
        <v>0.24</v>
      </c>
      <c r="DV11" s="5">
        <f t="shared" si="34"/>
        <v>4</v>
      </c>
      <c r="DW11" s="99">
        <f t="shared" si="35"/>
        <v>0.8</v>
      </c>
      <c r="DX11" s="100">
        <f t="shared" si="36"/>
        <v>0</v>
      </c>
      <c r="DY11" s="100">
        <f t="shared" si="37"/>
        <v>0</v>
      </c>
      <c r="DZ11" s="97">
        <f t="shared" si="38"/>
        <v>0</v>
      </c>
      <c r="EA11" s="5">
        <f t="shared" si="39"/>
        <v>2</v>
      </c>
      <c r="EB11" s="99">
        <f t="shared" si="40"/>
        <v>0.24</v>
      </c>
      <c r="EC11" s="5">
        <f t="shared" si="41"/>
        <v>4</v>
      </c>
      <c r="ED11" s="99">
        <f t="shared" si="42"/>
        <v>0.8</v>
      </c>
      <c r="EE11" s="100">
        <f t="shared" si="43"/>
        <v>0</v>
      </c>
      <c r="EF11" s="100">
        <f t="shared" si="44"/>
        <v>0</v>
      </c>
      <c r="EG11" s="97">
        <f t="shared" si="45"/>
        <v>0</v>
      </c>
      <c r="EH11" s="5">
        <f t="shared" si="46"/>
        <v>2</v>
      </c>
      <c r="EI11" s="99">
        <f t="shared" si="47"/>
        <v>0.24</v>
      </c>
      <c r="EJ11" s="5">
        <f t="shared" si="48"/>
        <v>4</v>
      </c>
      <c r="EK11" s="99">
        <f t="shared" si="49"/>
        <v>0.8</v>
      </c>
      <c r="EL11" s="100">
        <f t="shared" si="50"/>
        <v>0</v>
      </c>
      <c r="EM11" s="100">
        <f t="shared" si="51"/>
        <v>0</v>
      </c>
      <c r="EN11" s="97">
        <f t="shared" si="52"/>
        <v>0</v>
      </c>
      <c r="EO11" s="5">
        <f t="shared" si="53"/>
        <v>2</v>
      </c>
      <c r="EP11" s="99">
        <f t="shared" si="54"/>
        <v>0.24</v>
      </c>
      <c r="EQ11" s="5">
        <f t="shared" si="55"/>
        <v>4</v>
      </c>
      <c r="ER11" s="99">
        <f t="shared" si="56"/>
        <v>0.8</v>
      </c>
      <c r="ES11" s="100">
        <f t="shared" si="57"/>
        <v>0</v>
      </c>
      <c r="ET11" s="100">
        <f t="shared" si="58"/>
        <v>0</v>
      </c>
      <c r="EU11" s="97">
        <f t="shared" si="59"/>
        <v>0</v>
      </c>
      <c r="EV11" s="5">
        <f t="shared" si="60"/>
        <v>2</v>
      </c>
      <c r="EW11" s="99">
        <f t="shared" si="61"/>
        <v>0.24</v>
      </c>
      <c r="EX11" s="5">
        <f t="shared" si="62"/>
        <v>4</v>
      </c>
      <c r="EY11" s="99">
        <f t="shared" si="63"/>
        <v>0.8</v>
      </c>
      <c r="EZ11" s="100">
        <f t="shared" si="64"/>
        <v>0</v>
      </c>
      <c r="FA11" s="100">
        <f t="shared" si="65"/>
        <v>0</v>
      </c>
      <c r="FB11" s="97">
        <f t="shared" si="66"/>
        <v>0</v>
      </c>
      <c r="FC11" s="5">
        <f t="shared" si="67"/>
        <v>2</v>
      </c>
      <c r="FD11" s="99">
        <f t="shared" si="68"/>
        <v>0.24</v>
      </c>
      <c r="FE11" s="5">
        <f t="shared" si="69"/>
        <v>4</v>
      </c>
      <c r="FF11" s="99">
        <f t="shared" si="70"/>
        <v>0.8</v>
      </c>
      <c r="FG11" s="100">
        <f t="shared" si="71"/>
        <v>0</v>
      </c>
      <c r="FH11" s="100">
        <f t="shared" si="72"/>
        <v>0</v>
      </c>
      <c r="FI11" s="97">
        <f t="shared" si="73"/>
        <v>0</v>
      </c>
      <c r="FJ11" s="5">
        <f t="shared" si="74"/>
        <v>2</v>
      </c>
      <c r="FK11" s="99">
        <f t="shared" si="75"/>
        <v>0.24</v>
      </c>
      <c r="FL11" s="5">
        <f t="shared" si="76"/>
        <v>4</v>
      </c>
      <c r="FM11" s="99">
        <f t="shared" si="77"/>
        <v>0.8</v>
      </c>
      <c r="FN11" s="100">
        <f t="shared" si="78"/>
        <v>0</v>
      </c>
      <c r="FO11" s="100">
        <f t="shared" si="79"/>
        <v>0</v>
      </c>
      <c r="FP11" s="97">
        <f t="shared" si="80"/>
        <v>0</v>
      </c>
      <c r="FQ11" s="5">
        <f t="shared" si="81"/>
        <v>2</v>
      </c>
      <c r="FR11" s="99">
        <f t="shared" si="82"/>
        <v>0.24</v>
      </c>
      <c r="FS11" s="5">
        <f t="shared" si="83"/>
        <v>4</v>
      </c>
      <c r="FT11" s="99">
        <f t="shared" si="84"/>
        <v>0.8</v>
      </c>
      <c r="FU11" s="100">
        <f t="shared" si="85"/>
        <v>0</v>
      </c>
      <c r="FV11" s="100">
        <f t="shared" si="86"/>
        <v>0</v>
      </c>
      <c r="FW11" s="97">
        <f t="shared" si="87"/>
        <v>0</v>
      </c>
      <c r="FX11" s="5">
        <f t="shared" si="88"/>
        <v>2</v>
      </c>
      <c r="FY11" s="99">
        <f t="shared" si="89"/>
        <v>0.24</v>
      </c>
      <c r="FZ11" s="5">
        <f t="shared" si="90"/>
        <v>4</v>
      </c>
      <c r="GA11" s="99">
        <f t="shared" si="91"/>
        <v>0.8</v>
      </c>
      <c r="GB11" s="100">
        <f t="shared" si="92"/>
        <v>0</v>
      </c>
      <c r="GC11" s="100">
        <f t="shared" si="93"/>
        <v>0</v>
      </c>
      <c r="GD11" s="97">
        <f t="shared" si="94"/>
        <v>0</v>
      </c>
      <c r="GE11" s="5">
        <f t="shared" si="95"/>
        <v>2</v>
      </c>
      <c r="GF11" s="99">
        <f t="shared" si="96"/>
        <v>0.24</v>
      </c>
      <c r="GG11" s="5">
        <f t="shared" si="97"/>
        <v>4</v>
      </c>
      <c r="GH11" s="99">
        <f t="shared" si="98"/>
        <v>0.8</v>
      </c>
      <c r="GI11" s="99">
        <f t="shared" si="99"/>
        <v>0.8</v>
      </c>
      <c r="GJ11" s="101"/>
    </row>
    <row r="12" spans="1:193 1680:1680" ht="37.5" customHeight="1">
      <c r="A12" s="82">
        <v>4</v>
      </c>
      <c r="B12" s="573" t="s">
        <v>1364</v>
      </c>
      <c r="C12" s="4" t="s">
        <v>1377</v>
      </c>
      <c r="D12" s="83" t="s">
        <v>280</v>
      </c>
      <c r="E12" s="91" t="s">
        <v>281</v>
      </c>
      <c r="F12" s="47" t="s">
        <v>282</v>
      </c>
      <c r="G12" s="84" t="s">
        <v>394</v>
      </c>
      <c r="H12" s="84" t="s">
        <v>330</v>
      </c>
      <c r="I12" s="87" t="s">
        <v>311</v>
      </c>
      <c r="J12" s="87" t="s">
        <v>69</v>
      </c>
      <c r="K12" s="86" t="s">
        <v>286</v>
      </c>
      <c r="L12" s="86" t="s">
        <v>286</v>
      </c>
      <c r="M12" s="86" t="s">
        <v>286</v>
      </c>
      <c r="N12" s="86" t="s">
        <v>69</v>
      </c>
      <c r="O12" s="86" t="s">
        <v>286</v>
      </c>
      <c r="P12" s="86" t="s">
        <v>69</v>
      </c>
      <c r="Q12" s="86" t="s">
        <v>286</v>
      </c>
      <c r="R12" s="86" t="s">
        <v>286</v>
      </c>
      <c r="S12" s="86" t="s">
        <v>69</v>
      </c>
      <c r="T12" s="86" t="s">
        <v>69</v>
      </c>
      <c r="U12" s="86" t="s">
        <v>69</v>
      </c>
      <c r="V12" s="86" t="s">
        <v>286</v>
      </c>
      <c r="W12" s="86" t="s">
        <v>286</v>
      </c>
      <c r="X12" s="86" t="s">
        <v>286</v>
      </c>
      <c r="Y12" s="86" t="s">
        <v>286</v>
      </c>
      <c r="Z12" s="86" t="s">
        <v>69</v>
      </c>
      <c r="AA12" s="86" t="s">
        <v>286</v>
      </c>
      <c r="AB12" s="86" t="s">
        <v>286</v>
      </c>
      <c r="AC12" s="88" t="str">
        <f t="shared" si="0"/>
        <v>4 - Alta</v>
      </c>
      <c r="AD12" s="89">
        <f t="shared" si="1"/>
        <v>0.8</v>
      </c>
      <c r="AE12" s="88" t="str">
        <f t="shared" si="2"/>
        <v>4 - Mayor</v>
      </c>
      <c r="AF12" s="89">
        <f t="shared" si="3"/>
        <v>0.36842105263157893</v>
      </c>
      <c r="AG12" s="82" t="str">
        <f t="shared" si="4"/>
        <v>MODERADO</v>
      </c>
      <c r="AH12" s="89">
        <f t="shared" si="5"/>
        <v>0.29473684210526313</v>
      </c>
      <c r="AI12" s="85" t="s">
        <v>1378</v>
      </c>
      <c r="AJ12" s="85" t="s">
        <v>515</v>
      </c>
      <c r="AK12" s="85" t="s">
        <v>1055</v>
      </c>
      <c r="AL12" s="85" t="s">
        <v>1376</v>
      </c>
      <c r="AM12" s="47" t="s">
        <v>291</v>
      </c>
      <c r="AN12" s="91" t="s">
        <v>292</v>
      </c>
      <c r="AO12" s="91" t="s">
        <v>293</v>
      </c>
      <c r="AP12" s="47" t="s">
        <v>294</v>
      </c>
      <c r="AQ12" s="47" t="s">
        <v>291</v>
      </c>
      <c r="AR12" s="91" t="s">
        <v>295</v>
      </c>
      <c r="AS12" s="91" t="s">
        <v>293</v>
      </c>
      <c r="AT12" s="47" t="s">
        <v>294</v>
      </c>
      <c r="AU12" s="47"/>
      <c r="AV12" s="91"/>
      <c r="AW12" s="91"/>
      <c r="AX12" s="47"/>
      <c r="AY12" s="47"/>
      <c r="AZ12" s="91"/>
      <c r="BA12" s="91"/>
      <c r="BB12" s="47"/>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tr">
        <f t="shared" si="6"/>
        <v>2 - Baja</v>
      </c>
      <c r="CM12" s="93">
        <f t="shared" si="100"/>
        <v>0.48</v>
      </c>
      <c r="CN12" s="92" t="str">
        <f t="shared" si="7"/>
        <v>4 - Mayor</v>
      </c>
      <c r="CO12" s="93">
        <f t="shared" si="8"/>
        <v>0.22105263157894736</v>
      </c>
      <c r="CP12" s="94" t="str">
        <f t="shared" si="101"/>
        <v>BAJO</v>
      </c>
      <c r="CQ12" s="89">
        <f t="shared" si="9"/>
        <v>0.10610526315789473</v>
      </c>
      <c r="CR12" s="194" t="s">
        <v>300</v>
      </c>
      <c r="CS12" s="94">
        <f t="shared" si="10"/>
        <v>0.1</v>
      </c>
      <c r="CT12" s="47"/>
      <c r="CU12" s="47" t="s">
        <v>1373</v>
      </c>
      <c r="CV12" s="4" t="s">
        <v>867</v>
      </c>
      <c r="CW12" s="96"/>
      <c r="CX12" s="97">
        <f t="shared" si="11"/>
        <v>7</v>
      </c>
      <c r="CY12" s="98">
        <f t="shared" si="12"/>
        <v>4</v>
      </c>
      <c r="CZ12" s="97" t="str">
        <f t="shared" si="13"/>
        <v>Mayor</v>
      </c>
      <c r="DA12" s="99">
        <f t="shared" si="14"/>
        <v>0.8</v>
      </c>
      <c r="DB12" s="100">
        <f t="shared" si="15"/>
        <v>0.15</v>
      </c>
      <c r="DC12" s="100">
        <f t="shared" si="16"/>
        <v>0.25</v>
      </c>
      <c r="DD12" s="97">
        <f t="shared" si="17"/>
        <v>0.4</v>
      </c>
      <c r="DE12" s="5">
        <f t="shared" si="18"/>
        <v>3</v>
      </c>
      <c r="DF12" s="99">
        <f t="shared" si="19"/>
        <v>0.48</v>
      </c>
      <c r="DG12" s="5">
        <f t="shared" si="20"/>
        <v>4</v>
      </c>
      <c r="DH12" s="5"/>
      <c r="DI12" s="99">
        <f t="shared" si="21"/>
        <v>0.8</v>
      </c>
      <c r="DJ12" s="100">
        <f t="shared" si="22"/>
        <v>0.25</v>
      </c>
      <c r="DK12" s="100">
        <f t="shared" si="23"/>
        <v>0.25</v>
      </c>
      <c r="DL12" s="97">
        <f t="shared" si="24"/>
        <v>0.5</v>
      </c>
      <c r="DM12" s="5">
        <f t="shared" si="25"/>
        <v>2</v>
      </c>
      <c r="DN12" s="99">
        <f t="shared" si="26"/>
        <v>0.24</v>
      </c>
      <c r="DO12" s="5">
        <f t="shared" si="27"/>
        <v>4</v>
      </c>
      <c r="DP12" s="99">
        <f t="shared" si="28"/>
        <v>0.8</v>
      </c>
      <c r="DQ12" s="100">
        <f t="shared" si="29"/>
        <v>0</v>
      </c>
      <c r="DR12" s="100">
        <f t="shared" si="30"/>
        <v>0</v>
      </c>
      <c r="DS12" s="97">
        <f t="shared" si="31"/>
        <v>0</v>
      </c>
      <c r="DT12" s="5">
        <f t="shared" si="32"/>
        <v>2</v>
      </c>
      <c r="DU12" s="99">
        <f t="shared" si="33"/>
        <v>0.24</v>
      </c>
      <c r="DV12" s="5">
        <f t="shared" si="34"/>
        <v>4</v>
      </c>
      <c r="DW12" s="99">
        <f t="shared" si="35"/>
        <v>0.8</v>
      </c>
      <c r="DX12" s="100">
        <f t="shared" si="36"/>
        <v>0</v>
      </c>
      <c r="DY12" s="100">
        <f t="shared" si="37"/>
        <v>0</v>
      </c>
      <c r="DZ12" s="97">
        <f t="shared" si="38"/>
        <v>0</v>
      </c>
      <c r="EA12" s="5">
        <f t="shared" si="39"/>
        <v>2</v>
      </c>
      <c r="EB12" s="99">
        <f t="shared" si="40"/>
        <v>0.24</v>
      </c>
      <c r="EC12" s="5">
        <f t="shared" si="41"/>
        <v>4</v>
      </c>
      <c r="ED12" s="99">
        <f t="shared" si="42"/>
        <v>0.8</v>
      </c>
      <c r="EE12" s="100">
        <f t="shared" si="43"/>
        <v>0</v>
      </c>
      <c r="EF12" s="100">
        <f t="shared" si="44"/>
        <v>0</v>
      </c>
      <c r="EG12" s="97">
        <f t="shared" si="45"/>
        <v>0</v>
      </c>
      <c r="EH12" s="5">
        <f t="shared" si="46"/>
        <v>2</v>
      </c>
      <c r="EI12" s="99">
        <f t="shared" si="47"/>
        <v>0.24</v>
      </c>
      <c r="EJ12" s="5">
        <f t="shared" si="48"/>
        <v>4</v>
      </c>
      <c r="EK12" s="99">
        <f t="shared" si="49"/>
        <v>0.8</v>
      </c>
      <c r="EL12" s="100">
        <f t="shared" si="50"/>
        <v>0</v>
      </c>
      <c r="EM12" s="100">
        <f t="shared" si="51"/>
        <v>0</v>
      </c>
      <c r="EN12" s="97">
        <f t="shared" si="52"/>
        <v>0</v>
      </c>
      <c r="EO12" s="5">
        <f t="shared" si="53"/>
        <v>2</v>
      </c>
      <c r="EP12" s="99">
        <f t="shared" si="54"/>
        <v>0.24</v>
      </c>
      <c r="EQ12" s="5">
        <f t="shared" si="55"/>
        <v>4</v>
      </c>
      <c r="ER12" s="99">
        <f t="shared" si="56"/>
        <v>0.8</v>
      </c>
      <c r="ES12" s="100">
        <f t="shared" si="57"/>
        <v>0</v>
      </c>
      <c r="ET12" s="100">
        <f t="shared" si="58"/>
        <v>0</v>
      </c>
      <c r="EU12" s="97">
        <f t="shared" si="59"/>
        <v>0</v>
      </c>
      <c r="EV12" s="5">
        <f t="shared" si="60"/>
        <v>2</v>
      </c>
      <c r="EW12" s="99">
        <f t="shared" si="61"/>
        <v>0.24</v>
      </c>
      <c r="EX12" s="5">
        <f t="shared" si="62"/>
        <v>4</v>
      </c>
      <c r="EY12" s="99">
        <f t="shared" si="63"/>
        <v>0.8</v>
      </c>
      <c r="EZ12" s="100">
        <f t="shared" si="64"/>
        <v>0</v>
      </c>
      <c r="FA12" s="100">
        <f t="shared" si="65"/>
        <v>0</v>
      </c>
      <c r="FB12" s="97">
        <f t="shared" si="66"/>
        <v>0</v>
      </c>
      <c r="FC12" s="5">
        <f t="shared" si="67"/>
        <v>2</v>
      </c>
      <c r="FD12" s="99">
        <f t="shared" si="68"/>
        <v>0.24</v>
      </c>
      <c r="FE12" s="5">
        <f t="shared" si="69"/>
        <v>4</v>
      </c>
      <c r="FF12" s="99">
        <f t="shared" si="70"/>
        <v>0.8</v>
      </c>
      <c r="FG12" s="100">
        <f t="shared" si="71"/>
        <v>0</v>
      </c>
      <c r="FH12" s="100">
        <f t="shared" si="72"/>
        <v>0</v>
      </c>
      <c r="FI12" s="97">
        <f t="shared" si="73"/>
        <v>0</v>
      </c>
      <c r="FJ12" s="5">
        <f t="shared" si="74"/>
        <v>2</v>
      </c>
      <c r="FK12" s="99">
        <f t="shared" si="75"/>
        <v>0.24</v>
      </c>
      <c r="FL12" s="5">
        <f t="shared" si="76"/>
        <v>4</v>
      </c>
      <c r="FM12" s="99">
        <f t="shared" si="77"/>
        <v>0.8</v>
      </c>
      <c r="FN12" s="100">
        <f t="shared" si="78"/>
        <v>0</v>
      </c>
      <c r="FO12" s="100">
        <f t="shared" si="79"/>
        <v>0</v>
      </c>
      <c r="FP12" s="97">
        <f t="shared" si="80"/>
        <v>0</v>
      </c>
      <c r="FQ12" s="5">
        <f t="shared" si="81"/>
        <v>2</v>
      </c>
      <c r="FR12" s="99">
        <f t="shared" si="82"/>
        <v>0.24</v>
      </c>
      <c r="FS12" s="5">
        <f t="shared" si="83"/>
        <v>4</v>
      </c>
      <c r="FT12" s="99">
        <f t="shared" si="84"/>
        <v>0.8</v>
      </c>
      <c r="FU12" s="100">
        <f t="shared" si="85"/>
        <v>0</v>
      </c>
      <c r="FV12" s="100">
        <f t="shared" si="86"/>
        <v>0</v>
      </c>
      <c r="FW12" s="97">
        <f t="shared" si="87"/>
        <v>0</v>
      </c>
      <c r="FX12" s="5">
        <f t="shared" si="88"/>
        <v>2</v>
      </c>
      <c r="FY12" s="99">
        <f t="shared" si="89"/>
        <v>0.24</v>
      </c>
      <c r="FZ12" s="5">
        <f t="shared" si="90"/>
        <v>4</v>
      </c>
      <c r="GA12" s="99">
        <f t="shared" si="91"/>
        <v>0.8</v>
      </c>
      <c r="GB12" s="100">
        <f t="shared" si="92"/>
        <v>0</v>
      </c>
      <c r="GC12" s="100">
        <f t="shared" si="93"/>
        <v>0</v>
      </c>
      <c r="GD12" s="97">
        <f t="shared" si="94"/>
        <v>0</v>
      </c>
      <c r="GE12" s="5">
        <f t="shared" si="95"/>
        <v>2</v>
      </c>
      <c r="GF12" s="99">
        <f t="shared" si="96"/>
        <v>0.24</v>
      </c>
      <c r="GG12" s="5">
        <f t="shared" si="97"/>
        <v>4</v>
      </c>
      <c r="GH12" s="99">
        <f t="shared" si="98"/>
        <v>0.8</v>
      </c>
      <c r="GI12" s="99">
        <f t="shared" si="99"/>
        <v>0.8</v>
      </c>
      <c r="GJ12" s="101"/>
    </row>
    <row r="13" spans="1:193 1680:1680" ht="37.5" customHeight="1">
      <c r="A13" s="82">
        <v>5</v>
      </c>
      <c r="B13" s="573" t="s">
        <v>1364</v>
      </c>
      <c r="C13" s="4" t="s">
        <v>1379</v>
      </c>
      <c r="D13" s="83" t="s">
        <v>280</v>
      </c>
      <c r="E13" s="91" t="s">
        <v>328</v>
      </c>
      <c r="F13" s="47" t="s">
        <v>572</v>
      </c>
      <c r="G13" s="85" t="s">
        <v>396</v>
      </c>
      <c r="H13" s="84" t="s">
        <v>330</v>
      </c>
      <c r="I13" s="87" t="s">
        <v>315</v>
      </c>
      <c r="J13" s="87" t="s">
        <v>69</v>
      </c>
      <c r="K13" s="86" t="s">
        <v>286</v>
      </c>
      <c r="L13" s="86" t="s">
        <v>286</v>
      </c>
      <c r="M13" s="86" t="s">
        <v>286</v>
      </c>
      <c r="N13" s="86" t="s">
        <v>69</v>
      </c>
      <c r="O13" s="86" t="s">
        <v>286</v>
      </c>
      <c r="P13" s="86" t="s">
        <v>69</v>
      </c>
      <c r="Q13" s="86" t="s">
        <v>286</v>
      </c>
      <c r="R13" s="86" t="s">
        <v>286</v>
      </c>
      <c r="S13" s="86" t="s">
        <v>69</v>
      </c>
      <c r="T13" s="86" t="s">
        <v>69</v>
      </c>
      <c r="U13" s="86" t="s">
        <v>69</v>
      </c>
      <c r="V13" s="86" t="s">
        <v>286</v>
      </c>
      <c r="W13" s="86" t="s">
        <v>286</v>
      </c>
      <c r="X13" s="86" t="s">
        <v>286</v>
      </c>
      <c r="Y13" s="86" t="s">
        <v>286</v>
      </c>
      <c r="Z13" s="86" t="s">
        <v>69</v>
      </c>
      <c r="AA13" s="86" t="s">
        <v>286</v>
      </c>
      <c r="AB13" s="86" t="s">
        <v>286</v>
      </c>
      <c r="AC13" s="88" t="str">
        <f t="shared" si="0"/>
        <v>2 - Baja</v>
      </c>
      <c r="AD13" s="89">
        <f t="shared" si="1"/>
        <v>0.4</v>
      </c>
      <c r="AE13" s="88" t="str">
        <f t="shared" si="2"/>
        <v>4 - Mayor</v>
      </c>
      <c r="AF13" s="89">
        <f t="shared" si="3"/>
        <v>0.36842105263157893</v>
      </c>
      <c r="AG13" s="82" t="str">
        <f t="shared" si="4"/>
        <v>BAJO</v>
      </c>
      <c r="AH13" s="89">
        <f t="shared" si="5"/>
        <v>0.14736842105263157</v>
      </c>
      <c r="AI13" s="85" t="s">
        <v>1380</v>
      </c>
      <c r="AJ13" s="85" t="s">
        <v>515</v>
      </c>
      <c r="AK13" s="85" t="s">
        <v>617</v>
      </c>
      <c r="AL13" s="85" t="s">
        <v>1381</v>
      </c>
      <c r="AM13" s="47" t="s">
        <v>291</v>
      </c>
      <c r="AN13" s="91" t="s">
        <v>292</v>
      </c>
      <c r="AO13" s="91" t="s">
        <v>293</v>
      </c>
      <c r="AP13" s="47" t="s">
        <v>294</v>
      </c>
      <c r="AQ13" s="47" t="s">
        <v>296</v>
      </c>
      <c r="AR13" s="91" t="s">
        <v>292</v>
      </c>
      <c r="AS13" s="91" t="s">
        <v>293</v>
      </c>
      <c r="AT13" s="47" t="s">
        <v>294</v>
      </c>
      <c r="AU13" s="47" t="s">
        <v>291</v>
      </c>
      <c r="AV13" s="91" t="s">
        <v>292</v>
      </c>
      <c r="AW13" s="91" t="s">
        <v>293</v>
      </c>
      <c r="AX13" s="47" t="s">
        <v>294</v>
      </c>
      <c r="AY13" s="47"/>
      <c r="AZ13" s="91"/>
      <c r="BA13" s="91"/>
      <c r="BB13" s="47"/>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tr">
        <f t="shared" si="6"/>
        <v>1 - Muy Baja</v>
      </c>
      <c r="CM13" s="93">
        <f t="shared" si="100"/>
        <v>0.24</v>
      </c>
      <c r="CN13" s="92" t="str">
        <f t="shared" si="7"/>
        <v>4 - Mayor</v>
      </c>
      <c r="CO13" s="93">
        <f t="shared" si="8"/>
        <v>0.22105263157894736</v>
      </c>
      <c r="CP13" s="94" t="str">
        <f t="shared" si="101"/>
        <v>BAJO</v>
      </c>
      <c r="CQ13" s="89">
        <f t="shared" si="9"/>
        <v>5.3052631578947365E-2</v>
      </c>
      <c r="CR13" s="194" t="s">
        <v>300</v>
      </c>
      <c r="CS13" s="94">
        <f t="shared" si="10"/>
        <v>0.1</v>
      </c>
      <c r="CT13" s="47"/>
      <c r="CU13" s="47" t="s">
        <v>1373</v>
      </c>
      <c r="CV13" s="4" t="s">
        <v>867</v>
      </c>
      <c r="CW13" s="96"/>
      <c r="CX13" s="97">
        <f t="shared" si="11"/>
        <v>7</v>
      </c>
      <c r="CY13" s="98">
        <f t="shared" si="12"/>
        <v>4</v>
      </c>
      <c r="CZ13" s="97" t="str">
        <f t="shared" si="13"/>
        <v>Mayor</v>
      </c>
      <c r="DA13" s="99">
        <f t="shared" si="14"/>
        <v>0.8</v>
      </c>
      <c r="DB13" s="100">
        <f t="shared" si="15"/>
        <v>0.15</v>
      </c>
      <c r="DC13" s="100">
        <f t="shared" si="16"/>
        <v>0.25</v>
      </c>
      <c r="DD13" s="97">
        <f t="shared" si="17"/>
        <v>0.4</v>
      </c>
      <c r="DE13" s="5">
        <f t="shared" si="18"/>
        <v>2</v>
      </c>
      <c r="DF13" s="99">
        <f t="shared" si="19"/>
        <v>0.24</v>
      </c>
      <c r="DG13" s="5">
        <f t="shared" si="20"/>
        <v>4</v>
      </c>
      <c r="DH13" s="5"/>
      <c r="DI13" s="99">
        <f t="shared" si="21"/>
        <v>0.8</v>
      </c>
      <c r="DJ13" s="100">
        <f t="shared" si="22"/>
        <v>0.15</v>
      </c>
      <c r="DK13" s="100">
        <f t="shared" si="23"/>
        <v>0.25</v>
      </c>
      <c r="DL13" s="97">
        <f t="shared" si="24"/>
        <v>0.4</v>
      </c>
      <c r="DM13" s="5">
        <f t="shared" si="25"/>
        <v>1</v>
      </c>
      <c r="DN13" s="99">
        <f t="shared" si="26"/>
        <v>0.14399999999999999</v>
      </c>
      <c r="DO13" s="5">
        <f t="shared" si="27"/>
        <v>4</v>
      </c>
      <c r="DP13" s="99">
        <f t="shared" si="28"/>
        <v>0.8</v>
      </c>
      <c r="DQ13" s="100">
        <f t="shared" si="29"/>
        <v>0.15</v>
      </c>
      <c r="DR13" s="100">
        <f t="shared" si="30"/>
        <v>0.25</v>
      </c>
      <c r="DS13" s="97">
        <f t="shared" si="31"/>
        <v>0.4</v>
      </c>
      <c r="DT13" s="5">
        <f t="shared" si="32"/>
        <v>1</v>
      </c>
      <c r="DU13" s="99">
        <f t="shared" si="33"/>
        <v>8.6399999999999991E-2</v>
      </c>
      <c r="DV13" s="5">
        <f t="shared" si="34"/>
        <v>4</v>
      </c>
      <c r="DW13" s="99">
        <f t="shared" si="35"/>
        <v>0.8</v>
      </c>
      <c r="DX13" s="100">
        <f t="shared" si="36"/>
        <v>0</v>
      </c>
      <c r="DY13" s="100">
        <f t="shared" si="37"/>
        <v>0</v>
      </c>
      <c r="DZ13" s="97">
        <f t="shared" si="38"/>
        <v>0</v>
      </c>
      <c r="EA13" s="5">
        <f t="shared" si="39"/>
        <v>1</v>
      </c>
      <c r="EB13" s="99">
        <f t="shared" si="40"/>
        <v>8.6399999999999991E-2</v>
      </c>
      <c r="EC13" s="5">
        <f t="shared" si="41"/>
        <v>4</v>
      </c>
      <c r="ED13" s="99">
        <f t="shared" si="42"/>
        <v>0.8</v>
      </c>
      <c r="EE13" s="100">
        <f t="shared" si="43"/>
        <v>0</v>
      </c>
      <c r="EF13" s="100">
        <f t="shared" si="44"/>
        <v>0</v>
      </c>
      <c r="EG13" s="97">
        <f t="shared" si="45"/>
        <v>0</v>
      </c>
      <c r="EH13" s="5">
        <f t="shared" si="46"/>
        <v>1</v>
      </c>
      <c r="EI13" s="99">
        <f t="shared" si="47"/>
        <v>8.6399999999999991E-2</v>
      </c>
      <c r="EJ13" s="5">
        <f t="shared" si="48"/>
        <v>4</v>
      </c>
      <c r="EK13" s="99">
        <f t="shared" si="49"/>
        <v>0.8</v>
      </c>
      <c r="EL13" s="100">
        <f t="shared" si="50"/>
        <v>0</v>
      </c>
      <c r="EM13" s="100">
        <f t="shared" si="51"/>
        <v>0</v>
      </c>
      <c r="EN13" s="97">
        <f t="shared" si="52"/>
        <v>0</v>
      </c>
      <c r="EO13" s="5">
        <f t="shared" si="53"/>
        <v>1</v>
      </c>
      <c r="EP13" s="99">
        <f t="shared" si="54"/>
        <v>8.6399999999999991E-2</v>
      </c>
      <c r="EQ13" s="5">
        <f t="shared" si="55"/>
        <v>4</v>
      </c>
      <c r="ER13" s="99">
        <f t="shared" si="56"/>
        <v>0.8</v>
      </c>
      <c r="ES13" s="100">
        <f t="shared" si="57"/>
        <v>0</v>
      </c>
      <c r="ET13" s="100">
        <f t="shared" si="58"/>
        <v>0</v>
      </c>
      <c r="EU13" s="97">
        <f t="shared" si="59"/>
        <v>0</v>
      </c>
      <c r="EV13" s="5">
        <f t="shared" si="60"/>
        <v>1</v>
      </c>
      <c r="EW13" s="99">
        <f t="shared" si="61"/>
        <v>8.6399999999999991E-2</v>
      </c>
      <c r="EX13" s="5">
        <f t="shared" si="62"/>
        <v>4</v>
      </c>
      <c r="EY13" s="99">
        <f t="shared" si="63"/>
        <v>0.8</v>
      </c>
      <c r="EZ13" s="100">
        <f t="shared" si="64"/>
        <v>0</v>
      </c>
      <c r="FA13" s="100">
        <f t="shared" si="65"/>
        <v>0</v>
      </c>
      <c r="FB13" s="97">
        <f t="shared" si="66"/>
        <v>0</v>
      </c>
      <c r="FC13" s="5">
        <f t="shared" si="67"/>
        <v>1</v>
      </c>
      <c r="FD13" s="99">
        <f t="shared" si="68"/>
        <v>8.6399999999999991E-2</v>
      </c>
      <c r="FE13" s="5">
        <f t="shared" si="69"/>
        <v>4</v>
      </c>
      <c r="FF13" s="99">
        <f t="shared" si="70"/>
        <v>0.8</v>
      </c>
      <c r="FG13" s="100">
        <f t="shared" si="71"/>
        <v>0</v>
      </c>
      <c r="FH13" s="100">
        <f t="shared" si="72"/>
        <v>0</v>
      </c>
      <c r="FI13" s="97">
        <f t="shared" si="73"/>
        <v>0</v>
      </c>
      <c r="FJ13" s="5">
        <f t="shared" si="74"/>
        <v>1</v>
      </c>
      <c r="FK13" s="99">
        <f t="shared" si="75"/>
        <v>8.6399999999999991E-2</v>
      </c>
      <c r="FL13" s="5">
        <f t="shared" si="76"/>
        <v>4</v>
      </c>
      <c r="FM13" s="99">
        <f t="shared" si="77"/>
        <v>0.8</v>
      </c>
      <c r="FN13" s="100">
        <f t="shared" si="78"/>
        <v>0</v>
      </c>
      <c r="FO13" s="100">
        <f t="shared" si="79"/>
        <v>0</v>
      </c>
      <c r="FP13" s="97">
        <f t="shared" si="80"/>
        <v>0</v>
      </c>
      <c r="FQ13" s="5">
        <f t="shared" si="81"/>
        <v>1</v>
      </c>
      <c r="FR13" s="99">
        <f t="shared" si="82"/>
        <v>8.6399999999999991E-2</v>
      </c>
      <c r="FS13" s="5">
        <f t="shared" si="83"/>
        <v>4</v>
      </c>
      <c r="FT13" s="99">
        <f t="shared" si="84"/>
        <v>0.8</v>
      </c>
      <c r="FU13" s="100">
        <f t="shared" si="85"/>
        <v>0</v>
      </c>
      <c r="FV13" s="100">
        <f t="shared" si="86"/>
        <v>0</v>
      </c>
      <c r="FW13" s="97">
        <f t="shared" si="87"/>
        <v>0</v>
      </c>
      <c r="FX13" s="5">
        <f t="shared" si="88"/>
        <v>1</v>
      </c>
      <c r="FY13" s="99">
        <f t="shared" si="89"/>
        <v>8.6399999999999991E-2</v>
      </c>
      <c r="FZ13" s="5">
        <f t="shared" si="90"/>
        <v>4</v>
      </c>
      <c r="GA13" s="99">
        <f t="shared" si="91"/>
        <v>0.8</v>
      </c>
      <c r="GB13" s="100">
        <f t="shared" si="92"/>
        <v>0</v>
      </c>
      <c r="GC13" s="100">
        <f t="shared" si="93"/>
        <v>0</v>
      </c>
      <c r="GD13" s="97">
        <f t="shared" si="94"/>
        <v>0</v>
      </c>
      <c r="GE13" s="5">
        <f t="shared" si="95"/>
        <v>1</v>
      </c>
      <c r="GF13" s="99">
        <f t="shared" si="96"/>
        <v>8.6399999999999991E-2</v>
      </c>
      <c r="GG13" s="5">
        <f t="shared" si="97"/>
        <v>4</v>
      </c>
      <c r="GH13" s="99">
        <f t="shared" si="98"/>
        <v>0.8</v>
      </c>
      <c r="GI13" s="99">
        <f t="shared" si="99"/>
        <v>0.8</v>
      </c>
      <c r="GJ13" s="101"/>
    </row>
    <row r="14" spans="1:193 1680:1680" ht="37.5" customHeight="1">
      <c r="A14" s="82">
        <v>6</v>
      </c>
      <c r="B14" s="573" t="s">
        <v>1364</v>
      </c>
      <c r="C14" s="4" t="s">
        <v>1382</v>
      </c>
      <c r="D14" s="83" t="s">
        <v>304</v>
      </c>
      <c r="E14" s="91" t="s">
        <v>328</v>
      </c>
      <c r="F14" s="47" t="s">
        <v>305</v>
      </c>
      <c r="G14" s="85" t="s">
        <v>396</v>
      </c>
      <c r="H14" s="84" t="s">
        <v>330</v>
      </c>
      <c r="I14" s="87" t="s">
        <v>298</v>
      </c>
      <c r="J14" s="87" t="s">
        <v>69</v>
      </c>
      <c r="K14" s="86" t="s">
        <v>286</v>
      </c>
      <c r="L14" s="86" t="s">
        <v>286</v>
      </c>
      <c r="M14" s="86" t="s">
        <v>286</v>
      </c>
      <c r="N14" s="86" t="s">
        <v>69</v>
      </c>
      <c r="O14" s="86" t="s">
        <v>286</v>
      </c>
      <c r="P14" s="86" t="s">
        <v>69</v>
      </c>
      <c r="Q14" s="86" t="s">
        <v>286</v>
      </c>
      <c r="R14" s="86" t="s">
        <v>286</v>
      </c>
      <c r="S14" s="86" t="s">
        <v>69</v>
      </c>
      <c r="T14" s="86" t="s">
        <v>69</v>
      </c>
      <c r="U14" s="86" t="s">
        <v>69</v>
      </c>
      <c r="V14" s="86" t="s">
        <v>286</v>
      </c>
      <c r="W14" s="86" t="s">
        <v>286</v>
      </c>
      <c r="X14" s="86" t="s">
        <v>286</v>
      </c>
      <c r="Y14" s="86" t="s">
        <v>286</v>
      </c>
      <c r="Z14" s="86" t="s">
        <v>69</v>
      </c>
      <c r="AA14" s="86" t="s">
        <v>286</v>
      </c>
      <c r="AB14" s="86" t="s">
        <v>286</v>
      </c>
      <c r="AC14" s="88" t="str">
        <f t="shared" si="0"/>
        <v>1 - Muy Baja</v>
      </c>
      <c r="AD14" s="89">
        <f t="shared" si="1"/>
        <v>0.2</v>
      </c>
      <c r="AE14" s="88" t="str">
        <f t="shared" si="2"/>
        <v>4 - Mayor</v>
      </c>
      <c r="AF14" s="89">
        <f t="shared" si="3"/>
        <v>0.36842105263157893</v>
      </c>
      <c r="AG14" s="82" t="str">
        <f t="shared" si="4"/>
        <v>BAJO</v>
      </c>
      <c r="AH14" s="89">
        <f t="shared" si="5"/>
        <v>7.3684210526315783E-2</v>
      </c>
      <c r="AI14" s="85" t="s">
        <v>1383</v>
      </c>
      <c r="AJ14" s="85" t="s">
        <v>515</v>
      </c>
      <c r="AK14" s="85" t="s">
        <v>617</v>
      </c>
      <c r="AL14" s="85" t="s">
        <v>1381</v>
      </c>
      <c r="AM14" s="47" t="s">
        <v>291</v>
      </c>
      <c r="AN14" s="91" t="s">
        <v>292</v>
      </c>
      <c r="AO14" s="91" t="s">
        <v>293</v>
      </c>
      <c r="AP14" s="47" t="s">
        <v>294</v>
      </c>
      <c r="AQ14" s="47" t="s">
        <v>296</v>
      </c>
      <c r="AR14" s="91" t="s">
        <v>292</v>
      </c>
      <c r="AS14" s="91" t="s">
        <v>293</v>
      </c>
      <c r="AT14" s="47" t="s">
        <v>294</v>
      </c>
      <c r="AU14" s="47" t="s">
        <v>291</v>
      </c>
      <c r="AV14" s="91" t="s">
        <v>292</v>
      </c>
      <c r="AW14" s="91" t="s">
        <v>293</v>
      </c>
      <c r="AX14" s="47" t="s">
        <v>294</v>
      </c>
      <c r="AY14" s="47"/>
      <c r="AZ14" s="91"/>
      <c r="BA14" s="91"/>
      <c r="BB14" s="47"/>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tr">
        <f t="shared" si="6"/>
        <v>1 - Muy Baja</v>
      </c>
      <c r="CM14" s="93">
        <f t="shared" si="100"/>
        <v>0.12</v>
      </c>
      <c r="CN14" s="92" t="str">
        <f t="shared" si="7"/>
        <v>4 - Mayor</v>
      </c>
      <c r="CO14" s="93">
        <f t="shared" si="8"/>
        <v>0.22105263157894736</v>
      </c>
      <c r="CP14" s="94" t="str">
        <f t="shared" si="101"/>
        <v>BAJO</v>
      </c>
      <c r="CQ14" s="89">
        <f t="shared" si="9"/>
        <v>2.6526315789473683E-2</v>
      </c>
      <c r="CR14" s="194" t="s">
        <v>309</v>
      </c>
      <c r="CS14" s="94">
        <f t="shared" si="10"/>
        <v>0.1</v>
      </c>
      <c r="CT14" s="47"/>
      <c r="CU14" s="47" t="s">
        <v>1373</v>
      </c>
      <c r="CV14" s="4" t="s">
        <v>867</v>
      </c>
      <c r="CW14" s="96"/>
      <c r="CX14" s="97">
        <f t="shared" si="11"/>
        <v>7</v>
      </c>
      <c r="CY14" s="98">
        <f t="shared" si="12"/>
        <v>4</v>
      </c>
      <c r="CZ14" s="97" t="str">
        <f t="shared" si="13"/>
        <v>Mayor</v>
      </c>
      <c r="DA14" s="99">
        <f t="shared" si="14"/>
        <v>0.8</v>
      </c>
      <c r="DB14" s="100">
        <f t="shared" si="15"/>
        <v>0.15</v>
      </c>
      <c r="DC14" s="100">
        <f t="shared" si="16"/>
        <v>0.25</v>
      </c>
      <c r="DD14" s="97">
        <f t="shared" si="17"/>
        <v>0.4</v>
      </c>
      <c r="DE14" s="5">
        <f t="shared" si="18"/>
        <v>1</v>
      </c>
      <c r="DF14" s="99">
        <f t="shared" si="19"/>
        <v>0.12</v>
      </c>
      <c r="DG14" s="5">
        <f t="shared" si="20"/>
        <v>4</v>
      </c>
      <c r="DH14" s="5"/>
      <c r="DI14" s="99">
        <f t="shared" si="21"/>
        <v>0.8</v>
      </c>
      <c r="DJ14" s="100">
        <f t="shared" si="22"/>
        <v>0.15</v>
      </c>
      <c r="DK14" s="100">
        <f t="shared" si="23"/>
        <v>0.25</v>
      </c>
      <c r="DL14" s="97">
        <f t="shared" si="24"/>
        <v>0.4</v>
      </c>
      <c r="DM14" s="5">
        <f t="shared" si="25"/>
        <v>1</v>
      </c>
      <c r="DN14" s="99">
        <f t="shared" si="26"/>
        <v>7.1999999999999995E-2</v>
      </c>
      <c r="DO14" s="5">
        <f t="shared" si="27"/>
        <v>4</v>
      </c>
      <c r="DP14" s="99">
        <f t="shared" si="28"/>
        <v>0.8</v>
      </c>
      <c r="DQ14" s="100">
        <f t="shared" si="29"/>
        <v>0.15</v>
      </c>
      <c r="DR14" s="100">
        <f t="shared" si="30"/>
        <v>0.25</v>
      </c>
      <c r="DS14" s="97">
        <f t="shared" si="31"/>
        <v>0.4</v>
      </c>
      <c r="DT14" s="5">
        <f t="shared" si="32"/>
        <v>1</v>
      </c>
      <c r="DU14" s="99">
        <f t="shared" si="33"/>
        <v>4.3199999999999995E-2</v>
      </c>
      <c r="DV14" s="5">
        <f t="shared" si="34"/>
        <v>4</v>
      </c>
      <c r="DW14" s="99">
        <f t="shared" si="35"/>
        <v>0.8</v>
      </c>
      <c r="DX14" s="100">
        <f t="shared" si="36"/>
        <v>0</v>
      </c>
      <c r="DY14" s="100">
        <f t="shared" si="37"/>
        <v>0</v>
      </c>
      <c r="DZ14" s="97">
        <f t="shared" si="38"/>
        <v>0</v>
      </c>
      <c r="EA14" s="5">
        <f t="shared" si="39"/>
        <v>1</v>
      </c>
      <c r="EB14" s="99">
        <f t="shared" si="40"/>
        <v>4.3199999999999995E-2</v>
      </c>
      <c r="EC14" s="5">
        <f t="shared" si="41"/>
        <v>4</v>
      </c>
      <c r="ED14" s="99">
        <f t="shared" si="42"/>
        <v>0.8</v>
      </c>
      <c r="EE14" s="100">
        <f t="shared" si="43"/>
        <v>0</v>
      </c>
      <c r="EF14" s="100">
        <f t="shared" si="44"/>
        <v>0</v>
      </c>
      <c r="EG14" s="97">
        <f t="shared" si="45"/>
        <v>0</v>
      </c>
      <c r="EH14" s="5">
        <f t="shared" si="46"/>
        <v>1</v>
      </c>
      <c r="EI14" s="99">
        <f t="shared" si="47"/>
        <v>4.3199999999999995E-2</v>
      </c>
      <c r="EJ14" s="5">
        <f t="shared" si="48"/>
        <v>4</v>
      </c>
      <c r="EK14" s="99">
        <f t="shared" si="49"/>
        <v>0.8</v>
      </c>
      <c r="EL14" s="100">
        <f t="shared" si="50"/>
        <v>0</v>
      </c>
      <c r="EM14" s="100">
        <f t="shared" si="51"/>
        <v>0</v>
      </c>
      <c r="EN14" s="97">
        <f t="shared" si="52"/>
        <v>0</v>
      </c>
      <c r="EO14" s="5">
        <f t="shared" si="53"/>
        <v>1</v>
      </c>
      <c r="EP14" s="99">
        <f t="shared" si="54"/>
        <v>4.3199999999999995E-2</v>
      </c>
      <c r="EQ14" s="5">
        <f t="shared" si="55"/>
        <v>4</v>
      </c>
      <c r="ER14" s="99">
        <f t="shared" si="56"/>
        <v>0.8</v>
      </c>
      <c r="ES14" s="100">
        <f t="shared" si="57"/>
        <v>0</v>
      </c>
      <c r="ET14" s="100">
        <f t="shared" si="58"/>
        <v>0</v>
      </c>
      <c r="EU14" s="97">
        <f t="shared" si="59"/>
        <v>0</v>
      </c>
      <c r="EV14" s="5">
        <f t="shared" si="60"/>
        <v>1</v>
      </c>
      <c r="EW14" s="99">
        <f t="shared" si="61"/>
        <v>4.3199999999999995E-2</v>
      </c>
      <c r="EX14" s="5">
        <f t="shared" si="62"/>
        <v>4</v>
      </c>
      <c r="EY14" s="99">
        <f t="shared" si="63"/>
        <v>0.8</v>
      </c>
      <c r="EZ14" s="100">
        <f t="shared" si="64"/>
        <v>0</v>
      </c>
      <c r="FA14" s="100">
        <f t="shared" si="65"/>
        <v>0</v>
      </c>
      <c r="FB14" s="97">
        <f t="shared" si="66"/>
        <v>0</v>
      </c>
      <c r="FC14" s="5">
        <f t="shared" si="67"/>
        <v>1</v>
      </c>
      <c r="FD14" s="99">
        <f t="shared" si="68"/>
        <v>4.3199999999999995E-2</v>
      </c>
      <c r="FE14" s="5">
        <f t="shared" si="69"/>
        <v>4</v>
      </c>
      <c r="FF14" s="99">
        <f t="shared" si="70"/>
        <v>0.8</v>
      </c>
      <c r="FG14" s="100">
        <f t="shared" si="71"/>
        <v>0</v>
      </c>
      <c r="FH14" s="100">
        <f t="shared" si="72"/>
        <v>0</v>
      </c>
      <c r="FI14" s="97">
        <f t="shared" si="73"/>
        <v>0</v>
      </c>
      <c r="FJ14" s="5">
        <f t="shared" si="74"/>
        <v>1</v>
      </c>
      <c r="FK14" s="99">
        <f t="shared" si="75"/>
        <v>4.3199999999999995E-2</v>
      </c>
      <c r="FL14" s="5">
        <f t="shared" si="76"/>
        <v>4</v>
      </c>
      <c r="FM14" s="99">
        <f t="shared" si="77"/>
        <v>0.8</v>
      </c>
      <c r="FN14" s="100">
        <f t="shared" si="78"/>
        <v>0</v>
      </c>
      <c r="FO14" s="100">
        <f t="shared" si="79"/>
        <v>0</v>
      </c>
      <c r="FP14" s="97">
        <f t="shared" si="80"/>
        <v>0</v>
      </c>
      <c r="FQ14" s="5">
        <f t="shared" si="81"/>
        <v>1</v>
      </c>
      <c r="FR14" s="99">
        <f t="shared" si="82"/>
        <v>4.3199999999999995E-2</v>
      </c>
      <c r="FS14" s="5">
        <f t="shared" si="83"/>
        <v>4</v>
      </c>
      <c r="FT14" s="99">
        <f t="shared" si="84"/>
        <v>0.8</v>
      </c>
      <c r="FU14" s="100">
        <f t="shared" si="85"/>
        <v>0</v>
      </c>
      <c r="FV14" s="100">
        <f t="shared" si="86"/>
        <v>0</v>
      </c>
      <c r="FW14" s="97">
        <f t="shared" si="87"/>
        <v>0</v>
      </c>
      <c r="FX14" s="5">
        <f t="shared" si="88"/>
        <v>1</v>
      </c>
      <c r="FY14" s="99">
        <f t="shared" si="89"/>
        <v>4.3199999999999995E-2</v>
      </c>
      <c r="FZ14" s="5">
        <f t="shared" si="90"/>
        <v>4</v>
      </c>
      <c r="GA14" s="99">
        <f t="shared" si="91"/>
        <v>0.8</v>
      </c>
      <c r="GB14" s="100">
        <f t="shared" si="92"/>
        <v>0</v>
      </c>
      <c r="GC14" s="100">
        <f t="shared" si="93"/>
        <v>0</v>
      </c>
      <c r="GD14" s="97">
        <f t="shared" si="94"/>
        <v>0</v>
      </c>
      <c r="GE14" s="5">
        <f t="shared" si="95"/>
        <v>1</v>
      </c>
      <c r="GF14" s="99">
        <f t="shared" si="96"/>
        <v>4.3199999999999995E-2</v>
      </c>
      <c r="GG14" s="5">
        <f t="shared" si="97"/>
        <v>4</v>
      </c>
      <c r="GH14" s="99">
        <f t="shared" si="98"/>
        <v>0.8</v>
      </c>
      <c r="GI14" s="99">
        <f t="shared" si="99"/>
        <v>0.8</v>
      </c>
      <c r="GJ14" s="101"/>
    </row>
    <row r="15" spans="1:193 1680:1680" ht="37.5" customHeight="1">
      <c r="A15" s="82">
        <v>7</v>
      </c>
      <c r="B15" s="573" t="s">
        <v>1364</v>
      </c>
      <c r="C15" s="4" t="s">
        <v>1384</v>
      </c>
      <c r="D15" s="83" t="s">
        <v>304</v>
      </c>
      <c r="E15" s="91" t="s">
        <v>281</v>
      </c>
      <c r="F15" s="47" t="s">
        <v>282</v>
      </c>
      <c r="G15" s="84" t="s">
        <v>394</v>
      </c>
      <c r="H15" s="84" t="s">
        <v>330</v>
      </c>
      <c r="I15" s="87" t="s">
        <v>285</v>
      </c>
      <c r="J15" s="87" t="s">
        <v>69</v>
      </c>
      <c r="K15" s="86" t="s">
        <v>286</v>
      </c>
      <c r="L15" s="86" t="s">
        <v>286</v>
      </c>
      <c r="M15" s="86" t="s">
        <v>286</v>
      </c>
      <c r="N15" s="86" t="s">
        <v>69</v>
      </c>
      <c r="O15" s="86" t="s">
        <v>286</v>
      </c>
      <c r="P15" s="86" t="s">
        <v>69</v>
      </c>
      <c r="Q15" s="86" t="s">
        <v>286</v>
      </c>
      <c r="R15" s="86" t="s">
        <v>286</v>
      </c>
      <c r="S15" s="86" t="s">
        <v>69</v>
      </c>
      <c r="T15" s="86" t="s">
        <v>69</v>
      </c>
      <c r="U15" s="86" t="s">
        <v>69</v>
      </c>
      <c r="V15" s="86" t="s">
        <v>286</v>
      </c>
      <c r="W15" s="86" t="s">
        <v>286</v>
      </c>
      <c r="X15" s="86" t="s">
        <v>286</v>
      </c>
      <c r="Y15" s="86" t="s">
        <v>286</v>
      </c>
      <c r="Z15" s="86" t="s">
        <v>69</v>
      </c>
      <c r="AA15" s="86" t="s">
        <v>286</v>
      </c>
      <c r="AB15" s="86" t="s">
        <v>286</v>
      </c>
      <c r="AC15" s="88" t="str">
        <f t="shared" si="0"/>
        <v>3 - Media</v>
      </c>
      <c r="AD15" s="89">
        <f t="shared" si="1"/>
        <v>0.6</v>
      </c>
      <c r="AE15" s="88" t="str">
        <f t="shared" si="2"/>
        <v>4 - Mayor</v>
      </c>
      <c r="AF15" s="89">
        <f t="shared" si="3"/>
        <v>0.36842105263157893</v>
      </c>
      <c r="AG15" s="82" t="str">
        <f t="shared" si="4"/>
        <v>MODERADO</v>
      </c>
      <c r="AH15" s="89">
        <f t="shared" si="5"/>
        <v>0.22105263157894736</v>
      </c>
      <c r="AI15" s="85" t="s">
        <v>1385</v>
      </c>
      <c r="AJ15" s="85" t="s">
        <v>515</v>
      </c>
      <c r="AK15" s="85" t="s">
        <v>617</v>
      </c>
      <c r="AL15" s="85" t="s">
        <v>1381</v>
      </c>
      <c r="AM15" s="47" t="s">
        <v>291</v>
      </c>
      <c r="AN15" s="91" t="s">
        <v>292</v>
      </c>
      <c r="AO15" s="91" t="s">
        <v>293</v>
      </c>
      <c r="AP15" s="47" t="s">
        <v>294</v>
      </c>
      <c r="AQ15" s="47" t="s">
        <v>291</v>
      </c>
      <c r="AR15" s="91" t="s">
        <v>292</v>
      </c>
      <c r="AS15" s="91" t="s">
        <v>293</v>
      </c>
      <c r="AT15" s="47" t="s">
        <v>294</v>
      </c>
      <c r="AU15" s="47" t="s">
        <v>291</v>
      </c>
      <c r="AV15" s="91" t="s">
        <v>292</v>
      </c>
      <c r="AW15" s="91" t="s">
        <v>293</v>
      </c>
      <c r="AX15" s="47" t="s">
        <v>294</v>
      </c>
      <c r="AY15" s="47"/>
      <c r="AZ15" s="91"/>
      <c r="BA15" s="91"/>
      <c r="BB15" s="47"/>
      <c r="BC15" s="47"/>
      <c r="BD15" s="91"/>
      <c r="BE15" s="91"/>
      <c r="BF15" s="47"/>
      <c r="BG15" s="47"/>
      <c r="BH15" s="91"/>
      <c r="BI15" s="91"/>
      <c r="BJ15" s="47"/>
      <c r="BK15" s="47"/>
      <c r="BL15" s="91"/>
      <c r="BM15" s="91"/>
      <c r="BN15" s="47"/>
      <c r="BO15" s="47"/>
      <c r="BP15" s="91"/>
      <c r="BQ15" s="91"/>
      <c r="BR15" s="47"/>
      <c r="BS15" s="47"/>
      <c r="BT15" s="91"/>
      <c r="BU15" s="91"/>
      <c r="BV15" s="47"/>
      <c r="BW15" s="47"/>
      <c r="BX15" s="91"/>
      <c r="BY15" s="91"/>
      <c r="BZ15" s="47"/>
      <c r="CA15" s="47"/>
      <c r="CB15" s="91"/>
      <c r="CC15" s="91"/>
      <c r="CD15" s="47"/>
      <c r="CE15" s="47"/>
      <c r="CF15" s="91"/>
      <c r="CG15" s="91"/>
      <c r="CH15" s="47"/>
      <c r="CI15" s="91"/>
      <c r="CJ15" s="91"/>
      <c r="CK15" s="47"/>
      <c r="CL15" s="92" t="str">
        <f t="shared" si="6"/>
        <v>1 - Muy Baja</v>
      </c>
      <c r="CM15" s="93">
        <f t="shared" si="100"/>
        <v>0.36</v>
      </c>
      <c r="CN15" s="92" t="str">
        <f t="shared" si="7"/>
        <v>4 - Mayor</v>
      </c>
      <c r="CO15" s="93">
        <f t="shared" si="8"/>
        <v>0.22105263157894736</v>
      </c>
      <c r="CP15" s="94" t="str">
        <f t="shared" si="101"/>
        <v>BAJO</v>
      </c>
      <c r="CQ15" s="89">
        <f t="shared" si="9"/>
        <v>7.9578947368421041E-2</v>
      </c>
      <c r="CR15" s="194" t="s">
        <v>309</v>
      </c>
      <c r="CS15" s="94">
        <f t="shared" si="10"/>
        <v>0.1</v>
      </c>
      <c r="CT15" s="47"/>
      <c r="CU15" s="47" t="s">
        <v>1373</v>
      </c>
      <c r="CV15" s="4" t="s">
        <v>867</v>
      </c>
      <c r="CW15" s="96"/>
      <c r="CX15" s="97">
        <f t="shared" si="11"/>
        <v>7</v>
      </c>
      <c r="CY15" s="98">
        <f t="shared" si="12"/>
        <v>4</v>
      </c>
      <c r="CZ15" s="97" t="str">
        <f t="shared" si="13"/>
        <v>Mayor</v>
      </c>
      <c r="DA15" s="99">
        <f t="shared" si="14"/>
        <v>0.8</v>
      </c>
      <c r="DB15" s="100">
        <f t="shared" si="15"/>
        <v>0.15</v>
      </c>
      <c r="DC15" s="100">
        <f t="shared" si="16"/>
        <v>0.25</v>
      </c>
      <c r="DD15" s="97">
        <f t="shared" si="17"/>
        <v>0.4</v>
      </c>
      <c r="DE15" s="5">
        <f t="shared" si="18"/>
        <v>2</v>
      </c>
      <c r="DF15" s="99">
        <f t="shared" si="19"/>
        <v>0.36</v>
      </c>
      <c r="DG15" s="5">
        <f t="shared" si="20"/>
        <v>4</v>
      </c>
      <c r="DH15" s="5"/>
      <c r="DI15" s="99">
        <f t="shared" si="21"/>
        <v>0.8</v>
      </c>
      <c r="DJ15" s="100">
        <f t="shared" si="22"/>
        <v>0.15</v>
      </c>
      <c r="DK15" s="100">
        <f t="shared" si="23"/>
        <v>0.25</v>
      </c>
      <c r="DL15" s="97">
        <f t="shared" si="24"/>
        <v>0.4</v>
      </c>
      <c r="DM15" s="5">
        <f t="shared" si="25"/>
        <v>2</v>
      </c>
      <c r="DN15" s="99">
        <f t="shared" si="26"/>
        <v>0.216</v>
      </c>
      <c r="DO15" s="5">
        <f t="shared" si="27"/>
        <v>4</v>
      </c>
      <c r="DP15" s="99">
        <f t="shared" si="28"/>
        <v>0.8</v>
      </c>
      <c r="DQ15" s="100">
        <f t="shared" si="29"/>
        <v>0.15</v>
      </c>
      <c r="DR15" s="100">
        <f t="shared" si="30"/>
        <v>0.25</v>
      </c>
      <c r="DS15" s="97">
        <f t="shared" si="31"/>
        <v>0.4</v>
      </c>
      <c r="DT15" s="5">
        <f t="shared" si="32"/>
        <v>1</v>
      </c>
      <c r="DU15" s="99">
        <f t="shared" si="33"/>
        <v>0.12959999999999999</v>
      </c>
      <c r="DV15" s="5">
        <f t="shared" si="34"/>
        <v>4</v>
      </c>
      <c r="DW15" s="99">
        <f t="shared" si="35"/>
        <v>0.8</v>
      </c>
      <c r="DX15" s="100">
        <f t="shared" si="36"/>
        <v>0</v>
      </c>
      <c r="DY15" s="100">
        <f t="shared" si="37"/>
        <v>0</v>
      </c>
      <c r="DZ15" s="97">
        <f t="shared" si="38"/>
        <v>0</v>
      </c>
      <c r="EA15" s="5">
        <f t="shared" si="39"/>
        <v>1</v>
      </c>
      <c r="EB15" s="99">
        <f t="shared" si="40"/>
        <v>0.12959999999999999</v>
      </c>
      <c r="EC15" s="5">
        <f t="shared" si="41"/>
        <v>4</v>
      </c>
      <c r="ED15" s="99">
        <f t="shared" si="42"/>
        <v>0.8</v>
      </c>
      <c r="EE15" s="100">
        <f t="shared" si="43"/>
        <v>0</v>
      </c>
      <c r="EF15" s="100">
        <f t="shared" si="44"/>
        <v>0</v>
      </c>
      <c r="EG15" s="97">
        <f t="shared" si="45"/>
        <v>0</v>
      </c>
      <c r="EH15" s="5">
        <f t="shared" si="46"/>
        <v>1</v>
      </c>
      <c r="EI15" s="99">
        <f t="shared" si="47"/>
        <v>0.12959999999999999</v>
      </c>
      <c r="EJ15" s="5">
        <f t="shared" si="48"/>
        <v>4</v>
      </c>
      <c r="EK15" s="99">
        <f t="shared" si="49"/>
        <v>0.8</v>
      </c>
      <c r="EL15" s="100">
        <f t="shared" si="50"/>
        <v>0</v>
      </c>
      <c r="EM15" s="100">
        <f t="shared" si="51"/>
        <v>0</v>
      </c>
      <c r="EN15" s="97">
        <f t="shared" si="52"/>
        <v>0</v>
      </c>
      <c r="EO15" s="5">
        <f t="shared" si="53"/>
        <v>1</v>
      </c>
      <c r="EP15" s="99">
        <f t="shared" si="54"/>
        <v>0.12959999999999999</v>
      </c>
      <c r="EQ15" s="5">
        <f t="shared" si="55"/>
        <v>4</v>
      </c>
      <c r="ER15" s="99">
        <f t="shared" si="56"/>
        <v>0.8</v>
      </c>
      <c r="ES15" s="100">
        <f t="shared" si="57"/>
        <v>0</v>
      </c>
      <c r="ET15" s="100">
        <f t="shared" si="58"/>
        <v>0</v>
      </c>
      <c r="EU15" s="97">
        <f t="shared" si="59"/>
        <v>0</v>
      </c>
      <c r="EV15" s="5">
        <f t="shared" si="60"/>
        <v>1</v>
      </c>
      <c r="EW15" s="99">
        <f t="shared" si="61"/>
        <v>0.12959999999999999</v>
      </c>
      <c r="EX15" s="5">
        <f t="shared" si="62"/>
        <v>4</v>
      </c>
      <c r="EY15" s="99">
        <f t="shared" si="63"/>
        <v>0.8</v>
      </c>
      <c r="EZ15" s="100">
        <f t="shared" si="64"/>
        <v>0</v>
      </c>
      <c r="FA15" s="100">
        <f t="shared" si="65"/>
        <v>0</v>
      </c>
      <c r="FB15" s="97">
        <f t="shared" si="66"/>
        <v>0</v>
      </c>
      <c r="FC15" s="5">
        <f t="shared" si="67"/>
        <v>1</v>
      </c>
      <c r="FD15" s="99">
        <f t="shared" si="68"/>
        <v>0.12959999999999999</v>
      </c>
      <c r="FE15" s="5">
        <f t="shared" si="69"/>
        <v>4</v>
      </c>
      <c r="FF15" s="99">
        <f t="shared" si="70"/>
        <v>0.8</v>
      </c>
      <c r="FG15" s="100">
        <f t="shared" si="71"/>
        <v>0</v>
      </c>
      <c r="FH15" s="100">
        <f t="shared" si="72"/>
        <v>0</v>
      </c>
      <c r="FI15" s="97">
        <f t="shared" si="73"/>
        <v>0</v>
      </c>
      <c r="FJ15" s="5">
        <f t="shared" si="74"/>
        <v>1</v>
      </c>
      <c r="FK15" s="99">
        <f t="shared" si="75"/>
        <v>0.12959999999999999</v>
      </c>
      <c r="FL15" s="5">
        <f t="shared" si="76"/>
        <v>4</v>
      </c>
      <c r="FM15" s="99">
        <f t="shared" si="77"/>
        <v>0.8</v>
      </c>
      <c r="FN15" s="100">
        <f t="shared" si="78"/>
        <v>0</v>
      </c>
      <c r="FO15" s="100">
        <f t="shared" si="79"/>
        <v>0</v>
      </c>
      <c r="FP15" s="97">
        <f t="shared" si="80"/>
        <v>0</v>
      </c>
      <c r="FQ15" s="5">
        <f t="shared" si="81"/>
        <v>1</v>
      </c>
      <c r="FR15" s="99">
        <f t="shared" si="82"/>
        <v>0.12959999999999999</v>
      </c>
      <c r="FS15" s="5">
        <f t="shared" si="83"/>
        <v>4</v>
      </c>
      <c r="FT15" s="99">
        <f t="shared" si="84"/>
        <v>0.8</v>
      </c>
      <c r="FU15" s="100">
        <f t="shared" si="85"/>
        <v>0</v>
      </c>
      <c r="FV15" s="100">
        <f t="shared" si="86"/>
        <v>0</v>
      </c>
      <c r="FW15" s="97">
        <f t="shared" si="87"/>
        <v>0</v>
      </c>
      <c r="FX15" s="5">
        <f t="shared" si="88"/>
        <v>1</v>
      </c>
      <c r="FY15" s="99">
        <f t="shared" si="89"/>
        <v>0.12959999999999999</v>
      </c>
      <c r="FZ15" s="5">
        <f t="shared" si="90"/>
        <v>4</v>
      </c>
      <c r="GA15" s="99">
        <f t="shared" si="91"/>
        <v>0.8</v>
      </c>
      <c r="GB15" s="100">
        <f t="shared" si="92"/>
        <v>0</v>
      </c>
      <c r="GC15" s="100">
        <f t="shared" si="93"/>
        <v>0</v>
      </c>
      <c r="GD15" s="97">
        <f t="shared" si="94"/>
        <v>0</v>
      </c>
      <c r="GE15" s="5">
        <f t="shared" si="95"/>
        <v>1</v>
      </c>
      <c r="GF15" s="99">
        <f t="shared" si="96"/>
        <v>0.12959999999999999</v>
      </c>
      <c r="GG15" s="5">
        <f t="shared" si="97"/>
        <v>4</v>
      </c>
      <c r="GH15" s="99">
        <f t="shared" si="98"/>
        <v>0.8</v>
      </c>
      <c r="GI15" s="99">
        <f t="shared" si="99"/>
        <v>0.8</v>
      </c>
      <c r="GJ15" s="101"/>
    </row>
    <row r="16" spans="1:193 1680:1680" ht="37.5" customHeight="1">
      <c r="A16" s="82">
        <v>8</v>
      </c>
      <c r="B16" s="573" t="s">
        <v>1364</v>
      </c>
      <c r="C16" s="4" t="s">
        <v>1386</v>
      </c>
      <c r="D16" s="83" t="s">
        <v>280</v>
      </c>
      <c r="E16" s="91" t="s">
        <v>281</v>
      </c>
      <c r="F16" s="47" t="s">
        <v>282</v>
      </c>
      <c r="G16" s="84" t="s">
        <v>394</v>
      </c>
      <c r="H16" s="84" t="s">
        <v>330</v>
      </c>
      <c r="I16" s="87" t="s">
        <v>285</v>
      </c>
      <c r="J16" s="87" t="s">
        <v>69</v>
      </c>
      <c r="K16" s="86" t="s">
        <v>286</v>
      </c>
      <c r="L16" s="86" t="s">
        <v>286</v>
      </c>
      <c r="M16" s="86" t="s">
        <v>286</v>
      </c>
      <c r="N16" s="86" t="s">
        <v>69</v>
      </c>
      <c r="O16" s="86" t="s">
        <v>286</v>
      </c>
      <c r="P16" s="86" t="s">
        <v>69</v>
      </c>
      <c r="Q16" s="86" t="s">
        <v>286</v>
      </c>
      <c r="R16" s="86" t="s">
        <v>286</v>
      </c>
      <c r="S16" s="86" t="s">
        <v>69</v>
      </c>
      <c r="T16" s="86" t="s">
        <v>69</v>
      </c>
      <c r="U16" s="86" t="s">
        <v>69</v>
      </c>
      <c r="V16" s="86" t="s">
        <v>286</v>
      </c>
      <c r="W16" s="86" t="s">
        <v>286</v>
      </c>
      <c r="X16" s="86" t="s">
        <v>286</v>
      </c>
      <c r="Y16" s="86" t="s">
        <v>286</v>
      </c>
      <c r="Z16" s="86" t="s">
        <v>69</v>
      </c>
      <c r="AA16" s="86" t="s">
        <v>286</v>
      </c>
      <c r="AB16" s="86" t="s">
        <v>286</v>
      </c>
      <c r="AC16" s="88" t="str">
        <f t="shared" si="0"/>
        <v>3 - Media</v>
      </c>
      <c r="AD16" s="89">
        <f t="shared" si="1"/>
        <v>0.6</v>
      </c>
      <c r="AE16" s="88" t="str">
        <f t="shared" si="2"/>
        <v>4 - Mayor</v>
      </c>
      <c r="AF16" s="89">
        <f t="shared" si="3"/>
        <v>0.36842105263157893</v>
      </c>
      <c r="AG16" s="82" t="str">
        <f t="shared" si="4"/>
        <v>MODERADO</v>
      </c>
      <c r="AH16" s="89">
        <f t="shared" si="5"/>
        <v>0.22105263157894736</v>
      </c>
      <c r="AI16" s="85" t="s">
        <v>1385</v>
      </c>
      <c r="AJ16" s="85" t="s">
        <v>515</v>
      </c>
      <c r="AK16" s="85" t="s">
        <v>617</v>
      </c>
      <c r="AL16" s="85" t="s">
        <v>1381</v>
      </c>
      <c r="AM16" s="47" t="s">
        <v>291</v>
      </c>
      <c r="AN16" s="91" t="s">
        <v>292</v>
      </c>
      <c r="AO16" s="91" t="s">
        <v>293</v>
      </c>
      <c r="AP16" s="47" t="s">
        <v>294</v>
      </c>
      <c r="AQ16" s="47" t="s">
        <v>291</v>
      </c>
      <c r="AR16" s="91" t="s">
        <v>292</v>
      </c>
      <c r="AS16" s="91" t="s">
        <v>293</v>
      </c>
      <c r="AT16" s="47" t="s">
        <v>294</v>
      </c>
      <c r="AU16" s="47" t="s">
        <v>291</v>
      </c>
      <c r="AV16" s="91" t="s">
        <v>292</v>
      </c>
      <c r="AW16" s="91" t="s">
        <v>293</v>
      </c>
      <c r="AX16" s="47" t="s">
        <v>294</v>
      </c>
      <c r="AY16" s="47"/>
      <c r="AZ16" s="91"/>
      <c r="BA16" s="91"/>
      <c r="BB16" s="47"/>
      <c r="BC16" s="47"/>
      <c r="BD16" s="91"/>
      <c r="BE16" s="91"/>
      <c r="BF16" s="47"/>
      <c r="BG16" s="47"/>
      <c r="BH16" s="91"/>
      <c r="BI16" s="91"/>
      <c r="BJ16" s="47"/>
      <c r="BK16" s="47"/>
      <c r="BL16" s="91"/>
      <c r="BM16" s="91"/>
      <c r="BN16" s="47"/>
      <c r="BO16" s="47"/>
      <c r="BP16" s="91"/>
      <c r="BQ16" s="91"/>
      <c r="BR16" s="47"/>
      <c r="BS16" s="47"/>
      <c r="BT16" s="91"/>
      <c r="BU16" s="91"/>
      <c r="BV16" s="47"/>
      <c r="BW16" s="47"/>
      <c r="BX16" s="91"/>
      <c r="BY16" s="91"/>
      <c r="BZ16" s="47"/>
      <c r="CA16" s="47"/>
      <c r="CB16" s="91"/>
      <c r="CC16" s="91"/>
      <c r="CD16" s="47"/>
      <c r="CE16" s="47"/>
      <c r="CF16" s="91"/>
      <c r="CG16" s="91"/>
      <c r="CH16" s="47"/>
      <c r="CI16" s="91"/>
      <c r="CJ16" s="91"/>
      <c r="CK16" s="47"/>
      <c r="CL16" s="92" t="str">
        <f t="shared" si="6"/>
        <v>1 - Muy Baja</v>
      </c>
      <c r="CM16" s="93">
        <f t="shared" si="100"/>
        <v>0.36</v>
      </c>
      <c r="CN16" s="92" t="str">
        <f t="shared" si="7"/>
        <v>4 - Mayor</v>
      </c>
      <c r="CO16" s="93">
        <f t="shared" si="8"/>
        <v>0.22105263157894736</v>
      </c>
      <c r="CP16" s="94" t="str">
        <f t="shared" si="101"/>
        <v>BAJO</v>
      </c>
      <c r="CQ16" s="89">
        <f t="shared" si="9"/>
        <v>7.9578947368421041E-2</v>
      </c>
      <c r="CR16" s="194" t="s">
        <v>300</v>
      </c>
      <c r="CS16" s="94">
        <f t="shared" si="10"/>
        <v>0.1</v>
      </c>
      <c r="CT16" s="47"/>
      <c r="CU16" s="47" t="s">
        <v>1373</v>
      </c>
      <c r="CV16" s="4" t="s">
        <v>867</v>
      </c>
      <c r="CW16" s="96"/>
      <c r="CX16" s="97">
        <f t="shared" si="11"/>
        <v>7</v>
      </c>
      <c r="CY16" s="98">
        <f t="shared" si="12"/>
        <v>4</v>
      </c>
      <c r="CZ16" s="97" t="str">
        <f t="shared" si="13"/>
        <v>Mayor</v>
      </c>
      <c r="DA16" s="99">
        <f t="shared" si="14"/>
        <v>0.8</v>
      </c>
      <c r="DB16" s="100">
        <f t="shared" si="15"/>
        <v>0.15</v>
      </c>
      <c r="DC16" s="100">
        <f t="shared" si="16"/>
        <v>0.25</v>
      </c>
      <c r="DD16" s="97">
        <f t="shared" si="17"/>
        <v>0.4</v>
      </c>
      <c r="DE16" s="5">
        <f t="shared" si="18"/>
        <v>2</v>
      </c>
      <c r="DF16" s="99">
        <f t="shared" si="19"/>
        <v>0.36</v>
      </c>
      <c r="DG16" s="5">
        <f t="shared" si="20"/>
        <v>4</v>
      </c>
      <c r="DH16" s="5"/>
      <c r="DI16" s="99">
        <f t="shared" si="21"/>
        <v>0.8</v>
      </c>
      <c r="DJ16" s="100">
        <f t="shared" si="22"/>
        <v>0.15</v>
      </c>
      <c r="DK16" s="100">
        <f t="shared" si="23"/>
        <v>0.25</v>
      </c>
      <c r="DL16" s="97">
        <f t="shared" si="24"/>
        <v>0.4</v>
      </c>
      <c r="DM16" s="5">
        <f t="shared" si="25"/>
        <v>2</v>
      </c>
      <c r="DN16" s="99">
        <f t="shared" si="26"/>
        <v>0.216</v>
      </c>
      <c r="DO16" s="5">
        <f t="shared" si="27"/>
        <v>4</v>
      </c>
      <c r="DP16" s="99">
        <f t="shared" si="28"/>
        <v>0.8</v>
      </c>
      <c r="DQ16" s="100">
        <f t="shared" si="29"/>
        <v>0.15</v>
      </c>
      <c r="DR16" s="100">
        <f t="shared" si="30"/>
        <v>0.25</v>
      </c>
      <c r="DS16" s="97">
        <f t="shared" si="31"/>
        <v>0.4</v>
      </c>
      <c r="DT16" s="5">
        <f t="shared" si="32"/>
        <v>1</v>
      </c>
      <c r="DU16" s="99">
        <f t="shared" si="33"/>
        <v>0.12959999999999999</v>
      </c>
      <c r="DV16" s="5">
        <f t="shared" si="34"/>
        <v>4</v>
      </c>
      <c r="DW16" s="99">
        <f t="shared" si="35"/>
        <v>0.8</v>
      </c>
      <c r="DX16" s="100">
        <f t="shared" si="36"/>
        <v>0</v>
      </c>
      <c r="DY16" s="100">
        <f t="shared" si="37"/>
        <v>0</v>
      </c>
      <c r="DZ16" s="97">
        <f t="shared" si="38"/>
        <v>0</v>
      </c>
      <c r="EA16" s="5">
        <f t="shared" si="39"/>
        <v>1</v>
      </c>
      <c r="EB16" s="99">
        <f t="shared" si="40"/>
        <v>0.12959999999999999</v>
      </c>
      <c r="EC16" s="5">
        <f t="shared" si="41"/>
        <v>4</v>
      </c>
      <c r="ED16" s="99">
        <f t="shared" si="42"/>
        <v>0.8</v>
      </c>
      <c r="EE16" s="100">
        <f t="shared" si="43"/>
        <v>0</v>
      </c>
      <c r="EF16" s="100">
        <f t="shared" si="44"/>
        <v>0</v>
      </c>
      <c r="EG16" s="97">
        <f t="shared" si="45"/>
        <v>0</v>
      </c>
      <c r="EH16" s="5">
        <f t="shared" si="46"/>
        <v>1</v>
      </c>
      <c r="EI16" s="99">
        <f t="shared" si="47"/>
        <v>0.12959999999999999</v>
      </c>
      <c r="EJ16" s="5">
        <f t="shared" si="48"/>
        <v>4</v>
      </c>
      <c r="EK16" s="99">
        <f t="shared" si="49"/>
        <v>0.8</v>
      </c>
      <c r="EL16" s="100">
        <f t="shared" si="50"/>
        <v>0</v>
      </c>
      <c r="EM16" s="100">
        <f t="shared" si="51"/>
        <v>0</v>
      </c>
      <c r="EN16" s="97">
        <f t="shared" si="52"/>
        <v>0</v>
      </c>
      <c r="EO16" s="5">
        <f t="shared" si="53"/>
        <v>1</v>
      </c>
      <c r="EP16" s="99">
        <f t="shared" si="54"/>
        <v>0.12959999999999999</v>
      </c>
      <c r="EQ16" s="5">
        <f t="shared" si="55"/>
        <v>4</v>
      </c>
      <c r="ER16" s="99">
        <f t="shared" si="56"/>
        <v>0.8</v>
      </c>
      <c r="ES16" s="100">
        <f t="shared" si="57"/>
        <v>0</v>
      </c>
      <c r="ET16" s="100">
        <f t="shared" si="58"/>
        <v>0</v>
      </c>
      <c r="EU16" s="97">
        <f t="shared" si="59"/>
        <v>0</v>
      </c>
      <c r="EV16" s="5">
        <f t="shared" si="60"/>
        <v>1</v>
      </c>
      <c r="EW16" s="99">
        <f t="shared" si="61"/>
        <v>0.12959999999999999</v>
      </c>
      <c r="EX16" s="5">
        <f t="shared" si="62"/>
        <v>4</v>
      </c>
      <c r="EY16" s="99">
        <f t="shared" si="63"/>
        <v>0.8</v>
      </c>
      <c r="EZ16" s="100">
        <f t="shared" si="64"/>
        <v>0</v>
      </c>
      <c r="FA16" s="100">
        <f t="shared" si="65"/>
        <v>0</v>
      </c>
      <c r="FB16" s="97">
        <f t="shared" si="66"/>
        <v>0</v>
      </c>
      <c r="FC16" s="5">
        <f t="shared" si="67"/>
        <v>1</v>
      </c>
      <c r="FD16" s="99">
        <f t="shared" si="68"/>
        <v>0.12959999999999999</v>
      </c>
      <c r="FE16" s="5">
        <f t="shared" si="69"/>
        <v>4</v>
      </c>
      <c r="FF16" s="99">
        <f t="shared" si="70"/>
        <v>0.8</v>
      </c>
      <c r="FG16" s="100">
        <f t="shared" si="71"/>
        <v>0</v>
      </c>
      <c r="FH16" s="100">
        <f t="shared" si="72"/>
        <v>0</v>
      </c>
      <c r="FI16" s="97">
        <f t="shared" si="73"/>
        <v>0</v>
      </c>
      <c r="FJ16" s="5">
        <f t="shared" si="74"/>
        <v>1</v>
      </c>
      <c r="FK16" s="99">
        <f t="shared" si="75"/>
        <v>0.12959999999999999</v>
      </c>
      <c r="FL16" s="5">
        <f t="shared" si="76"/>
        <v>4</v>
      </c>
      <c r="FM16" s="99">
        <f t="shared" si="77"/>
        <v>0.8</v>
      </c>
      <c r="FN16" s="100">
        <f t="shared" si="78"/>
        <v>0</v>
      </c>
      <c r="FO16" s="100">
        <f t="shared" si="79"/>
        <v>0</v>
      </c>
      <c r="FP16" s="97">
        <f t="shared" si="80"/>
        <v>0</v>
      </c>
      <c r="FQ16" s="5">
        <f t="shared" si="81"/>
        <v>1</v>
      </c>
      <c r="FR16" s="99">
        <f t="shared" si="82"/>
        <v>0.12959999999999999</v>
      </c>
      <c r="FS16" s="5">
        <f t="shared" si="83"/>
        <v>4</v>
      </c>
      <c r="FT16" s="99">
        <f t="shared" si="84"/>
        <v>0.8</v>
      </c>
      <c r="FU16" s="100">
        <f t="shared" si="85"/>
        <v>0</v>
      </c>
      <c r="FV16" s="100">
        <f t="shared" si="86"/>
        <v>0</v>
      </c>
      <c r="FW16" s="97">
        <f t="shared" si="87"/>
        <v>0</v>
      </c>
      <c r="FX16" s="5">
        <f t="shared" si="88"/>
        <v>1</v>
      </c>
      <c r="FY16" s="99">
        <f t="shared" si="89"/>
        <v>0.12959999999999999</v>
      </c>
      <c r="FZ16" s="5">
        <f t="shared" si="90"/>
        <v>4</v>
      </c>
      <c r="GA16" s="99">
        <f t="shared" si="91"/>
        <v>0.8</v>
      </c>
      <c r="GB16" s="100">
        <f t="shared" si="92"/>
        <v>0</v>
      </c>
      <c r="GC16" s="100">
        <f t="shared" si="93"/>
        <v>0</v>
      </c>
      <c r="GD16" s="97">
        <f t="shared" si="94"/>
        <v>0</v>
      </c>
      <c r="GE16" s="5">
        <f t="shared" si="95"/>
        <v>1</v>
      </c>
      <c r="GF16" s="99">
        <f t="shared" si="96"/>
        <v>0.12959999999999999</v>
      </c>
      <c r="GG16" s="5">
        <f t="shared" si="97"/>
        <v>4</v>
      </c>
      <c r="GH16" s="99">
        <f t="shared" si="98"/>
        <v>0.8</v>
      </c>
      <c r="GI16" s="99">
        <f t="shared" si="99"/>
        <v>0.8</v>
      </c>
      <c r="GJ16" s="101"/>
    </row>
    <row r="17" spans="1:191" ht="37.5" customHeight="1">
      <c r="A17" s="82">
        <v>9</v>
      </c>
      <c r="B17" s="573" t="s">
        <v>1364</v>
      </c>
      <c r="C17" s="4" t="s">
        <v>1387</v>
      </c>
      <c r="D17" s="83" t="s">
        <v>280</v>
      </c>
      <c r="E17" s="91" t="s">
        <v>328</v>
      </c>
      <c r="F17" s="47" t="s">
        <v>282</v>
      </c>
      <c r="G17" s="84" t="s">
        <v>394</v>
      </c>
      <c r="H17" s="84" t="s">
        <v>330</v>
      </c>
      <c r="I17" s="87" t="s">
        <v>285</v>
      </c>
      <c r="J17" s="87" t="s">
        <v>69</v>
      </c>
      <c r="K17" s="86" t="s">
        <v>286</v>
      </c>
      <c r="L17" s="86" t="s">
        <v>286</v>
      </c>
      <c r="M17" s="86" t="s">
        <v>286</v>
      </c>
      <c r="N17" s="86" t="s">
        <v>69</v>
      </c>
      <c r="O17" s="86" t="s">
        <v>286</v>
      </c>
      <c r="P17" s="86" t="s">
        <v>69</v>
      </c>
      <c r="Q17" s="86" t="s">
        <v>286</v>
      </c>
      <c r="R17" s="86" t="s">
        <v>286</v>
      </c>
      <c r="S17" s="86" t="s">
        <v>69</v>
      </c>
      <c r="T17" s="86" t="s">
        <v>69</v>
      </c>
      <c r="U17" s="86" t="s">
        <v>69</v>
      </c>
      <c r="V17" s="86" t="s">
        <v>286</v>
      </c>
      <c r="W17" s="86" t="s">
        <v>286</v>
      </c>
      <c r="X17" s="86" t="s">
        <v>286</v>
      </c>
      <c r="Y17" s="86" t="s">
        <v>286</v>
      </c>
      <c r="Z17" s="86" t="s">
        <v>69</v>
      </c>
      <c r="AA17" s="86" t="s">
        <v>286</v>
      </c>
      <c r="AB17" s="86" t="s">
        <v>286</v>
      </c>
      <c r="AC17" s="88" t="str">
        <f t="shared" si="0"/>
        <v>3 - Media</v>
      </c>
      <c r="AD17" s="89">
        <f t="shared" si="1"/>
        <v>0.6</v>
      </c>
      <c r="AE17" s="88" t="str">
        <f t="shared" si="2"/>
        <v>4 - Mayor</v>
      </c>
      <c r="AF17" s="89">
        <f t="shared" si="3"/>
        <v>0.36842105263157893</v>
      </c>
      <c r="AG17" s="82" t="str">
        <f t="shared" si="4"/>
        <v>MODERADO</v>
      </c>
      <c r="AH17" s="89">
        <f t="shared" si="5"/>
        <v>0.22105263157894736</v>
      </c>
      <c r="AI17" s="85" t="s">
        <v>1388</v>
      </c>
      <c r="AJ17" s="85" t="s">
        <v>515</v>
      </c>
      <c r="AK17" s="85" t="s">
        <v>1055</v>
      </c>
      <c r="AL17" s="85" t="s">
        <v>1376</v>
      </c>
      <c r="AM17" s="47" t="s">
        <v>291</v>
      </c>
      <c r="AN17" s="91" t="s">
        <v>295</v>
      </c>
      <c r="AO17" s="91" t="s">
        <v>293</v>
      </c>
      <c r="AP17" s="47" t="s">
        <v>294</v>
      </c>
      <c r="AQ17" s="47" t="s">
        <v>291</v>
      </c>
      <c r="AR17" s="91" t="s">
        <v>292</v>
      </c>
      <c r="AS17" s="91" t="s">
        <v>293</v>
      </c>
      <c r="AT17" s="47" t="s">
        <v>294</v>
      </c>
      <c r="AU17" s="47"/>
      <c r="AV17" s="91"/>
      <c r="AW17" s="91"/>
      <c r="AX17" s="47"/>
      <c r="AY17" s="47"/>
      <c r="AZ17" s="91"/>
      <c r="BA17" s="91"/>
      <c r="BB17" s="47"/>
      <c r="BC17" s="47"/>
      <c r="BD17" s="91"/>
      <c r="BE17" s="91"/>
      <c r="BF17" s="47"/>
      <c r="BG17" s="47"/>
      <c r="BH17" s="91"/>
      <c r="BI17" s="91"/>
      <c r="BJ17" s="47"/>
      <c r="BK17" s="47"/>
      <c r="BL17" s="91"/>
      <c r="BM17" s="91"/>
      <c r="BN17" s="47"/>
      <c r="BO17" s="47"/>
      <c r="BP17" s="91"/>
      <c r="BQ17" s="91"/>
      <c r="BR17" s="47"/>
      <c r="BS17" s="47"/>
      <c r="BT17" s="91"/>
      <c r="BU17" s="91"/>
      <c r="BV17" s="47"/>
      <c r="BW17" s="47"/>
      <c r="BX17" s="91"/>
      <c r="BY17" s="91"/>
      <c r="BZ17" s="47"/>
      <c r="CA17" s="47"/>
      <c r="CB17" s="91"/>
      <c r="CC17" s="91"/>
      <c r="CD17" s="47"/>
      <c r="CE17" s="47"/>
      <c r="CF17" s="91"/>
      <c r="CG17" s="91"/>
      <c r="CH17" s="47"/>
      <c r="CI17" s="91"/>
      <c r="CJ17" s="91"/>
      <c r="CK17" s="47"/>
      <c r="CL17" s="92" t="str">
        <f t="shared" si="6"/>
        <v>1 - Muy Baja</v>
      </c>
      <c r="CM17" s="93">
        <f t="shared" si="100"/>
        <v>0.3</v>
      </c>
      <c r="CN17" s="92" t="str">
        <f t="shared" si="7"/>
        <v>4 - Mayor</v>
      </c>
      <c r="CO17" s="93">
        <f t="shared" si="8"/>
        <v>0.18421052631578946</v>
      </c>
      <c r="CP17" s="94" t="str">
        <f t="shared" si="101"/>
        <v>BAJO</v>
      </c>
      <c r="CQ17" s="89">
        <f t="shared" si="9"/>
        <v>5.526315789473684E-2</v>
      </c>
      <c r="CR17" s="194" t="s">
        <v>300</v>
      </c>
      <c r="CS17" s="94">
        <f t="shared" si="10"/>
        <v>0.1</v>
      </c>
      <c r="CT17" s="47"/>
      <c r="CU17" s="47" t="s">
        <v>1373</v>
      </c>
      <c r="CV17" s="4" t="s">
        <v>867</v>
      </c>
      <c r="CW17" s="96"/>
      <c r="CX17" s="97">
        <f t="shared" si="11"/>
        <v>7</v>
      </c>
      <c r="CY17" s="98">
        <f t="shared" si="12"/>
        <v>4</v>
      </c>
      <c r="CZ17" s="97" t="str">
        <f t="shared" si="13"/>
        <v>Mayor</v>
      </c>
      <c r="DA17" s="99">
        <f t="shared" si="14"/>
        <v>0.8</v>
      </c>
      <c r="DB17" s="100">
        <f t="shared" si="15"/>
        <v>0.25</v>
      </c>
      <c r="DC17" s="100">
        <f t="shared" si="16"/>
        <v>0.25</v>
      </c>
      <c r="DD17" s="97">
        <f t="shared" si="17"/>
        <v>0.5</v>
      </c>
      <c r="DE17" s="5">
        <f t="shared" si="18"/>
        <v>2</v>
      </c>
      <c r="DF17" s="99">
        <f t="shared" si="19"/>
        <v>0.3</v>
      </c>
      <c r="DG17" s="5">
        <f t="shared" si="20"/>
        <v>4</v>
      </c>
      <c r="DH17" s="5"/>
      <c r="DI17" s="99">
        <f t="shared" si="21"/>
        <v>0.8</v>
      </c>
      <c r="DJ17" s="100">
        <f t="shared" si="22"/>
        <v>0.15</v>
      </c>
      <c r="DK17" s="100">
        <f t="shared" si="23"/>
        <v>0.25</v>
      </c>
      <c r="DL17" s="97">
        <f t="shared" si="24"/>
        <v>0.4</v>
      </c>
      <c r="DM17" s="5">
        <f t="shared" si="25"/>
        <v>1</v>
      </c>
      <c r="DN17" s="99">
        <f t="shared" si="26"/>
        <v>0.18</v>
      </c>
      <c r="DO17" s="5">
        <f t="shared" si="27"/>
        <v>4</v>
      </c>
      <c r="DP17" s="99">
        <f t="shared" si="28"/>
        <v>0.8</v>
      </c>
      <c r="DQ17" s="100">
        <f t="shared" si="29"/>
        <v>0</v>
      </c>
      <c r="DR17" s="100">
        <f t="shared" si="30"/>
        <v>0</v>
      </c>
      <c r="DS17" s="97">
        <f t="shared" si="31"/>
        <v>0</v>
      </c>
      <c r="DT17" s="5">
        <f t="shared" si="32"/>
        <v>1</v>
      </c>
      <c r="DU17" s="99">
        <f t="shared" si="33"/>
        <v>0.18</v>
      </c>
      <c r="DV17" s="5">
        <f t="shared" si="34"/>
        <v>4</v>
      </c>
      <c r="DW17" s="99">
        <f t="shared" si="35"/>
        <v>0.8</v>
      </c>
      <c r="DX17" s="100">
        <f t="shared" si="36"/>
        <v>0</v>
      </c>
      <c r="DY17" s="100">
        <f t="shared" si="37"/>
        <v>0</v>
      </c>
      <c r="DZ17" s="97">
        <f t="shared" si="38"/>
        <v>0</v>
      </c>
      <c r="EA17" s="5">
        <f t="shared" si="39"/>
        <v>1</v>
      </c>
      <c r="EB17" s="99">
        <f t="shared" si="40"/>
        <v>0.18</v>
      </c>
      <c r="EC17" s="5">
        <f t="shared" si="41"/>
        <v>4</v>
      </c>
      <c r="ED17" s="99">
        <f t="shared" si="42"/>
        <v>0.8</v>
      </c>
      <c r="EE17" s="100">
        <f t="shared" si="43"/>
        <v>0</v>
      </c>
      <c r="EF17" s="100">
        <f t="shared" si="44"/>
        <v>0</v>
      </c>
      <c r="EG17" s="97">
        <f t="shared" si="45"/>
        <v>0</v>
      </c>
      <c r="EH17" s="5">
        <f t="shared" si="46"/>
        <v>1</v>
      </c>
      <c r="EI17" s="99">
        <f t="shared" si="47"/>
        <v>0.18</v>
      </c>
      <c r="EJ17" s="5">
        <f t="shared" si="48"/>
        <v>4</v>
      </c>
      <c r="EK17" s="99">
        <f t="shared" si="49"/>
        <v>0.8</v>
      </c>
      <c r="EL17" s="100">
        <f t="shared" si="50"/>
        <v>0</v>
      </c>
      <c r="EM17" s="100">
        <f t="shared" si="51"/>
        <v>0</v>
      </c>
      <c r="EN17" s="97">
        <f t="shared" si="52"/>
        <v>0</v>
      </c>
      <c r="EO17" s="5">
        <f t="shared" si="53"/>
        <v>1</v>
      </c>
      <c r="EP17" s="99">
        <f t="shared" si="54"/>
        <v>0.18</v>
      </c>
      <c r="EQ17" s="5">
        <f t="shared" si="55"/>
        <v>4</v>
      </c>
      <c r="ER17" s="99">
        <f t="shared" si="56"/>
        <v>0.8</v>
      </c>
      <c r="ES17" s="100">
        <f t="shared" si="57"/>
        <v>0</v>
      </c>
      <c r="ET17" s="100">
        <f t="shared" si="58"/>
        <v>0</v>
      </c>
      <c r="EU17" s="97">
        <f t="shared" si="59"/>
        <v>0</v>
      </c>
      <c r="EV17" s="5">
        <f t="shared" si="60"/>
        <v>1</v>
      </c>
      <c r="EW17" s="99">
        <f t="shared" si="61"/>
        <v>0.18</v>
      </c>
      <c r="EX17" s="5">
        <f t="shared" si="62"/>
        <v>4</v>
      </c>
      <c r="EY17" s="99">
        <f t="shared" si="63"/>
        <v>0.8</v>
      </c>
      <c r="EZ17" s="100">
        <f t="shared" si="64"/>
        <v>0</v>
      </c>
      <c r="FA17" s="100">
        <f t="shared" si="65"/>
        <v>0</v>
      </c>
      <c r="FB17" s="97">
        <f t="shared" si="66"/>
        <v>0</v>
      </c>
      <c r="FC17" s="5">
        <f t="shared" si="67"/>
        <v>1</v>
      </c>
      <c r="FD17" s="99">
        <f t="shared" si="68"/>
        <v>0.18</v>
      </c>
      <c r="FE17" s="5">
        <f t="shared" si="69"/>
        <v>4</v>
      </c>
      <c r="FF17" s="99">
        <f t="shared" si="70"/>
        <v>0.8</v>
      </c>
      <c r="FG17" s="100">
        <f t="shared" si="71"/>
        <v>0</v>
      </c>
      <c r="FH17" s="100">
        <f t="shared" si="72"/>
        <v>0</v>
      </c>
      <c r="FI17" s="97">
        <f t="shared" si="73"/>
        <v>0</v>
      </c>
      <c r="FJ17" s="5">
        <f t="shared" si="74"/>
        <v>1</v>
      </c>
      <c r="FK17" s="99">
        <f t="shared" si="75"/>
        <v>0.18</v>
      </c>
      <c r="FL17" s="5">
        <f t="shared" si="76"/>
        <v>4</v>
      </c>
      <c r="FM17" s="99">
        <f t="shared" si="77"/>
        <v>0.8</v>
      </c>
      <c r="FN17" s="100">
        <f t="shared" si="78"/>
        <v>0</v>
      </c>
      <c r="FO17" s="100">
        <f t="shared" si="79"/>
        <v>0</v>
      </c>
      <c r="FP17" s="97">
        <f t="shared" si="80"/>
        <v>0</v>
      </c>
      <c r="FQ17" s="5">
        <f t="shared" si="81"/>
        <v>1</v>
      </c>
      <c r="FR17" s="99">
        <f t="shared" si="82"/>
        <v>0.18</v>
      </c>
      <c r="FS17" s="5">
        <f t="shared" si="83"/>
        <v>4</v>
      </c>
      <c r="FT17" s="99">
        <f t="shared" si="84"/>
        <v>0.8</v>
      </c>
      <c r="FU17" s="100">
        <f t="shared" si="85"/>
        <v>0</v>
      </c>
      <c r="FV17" s="100">
        <f t="shared" si="86"/>
        <v>0</v>
      </c>
      <c r="FW17" s="97">
        <f t="shared" si="87"/>
        <v>0</v>
      </c>
      <c r="FX17" s="5">
        <f t="shared" si="88"/>
        <v>1</v>
      </c>
      <c r="FY17" s="99">
        <f t="shared" si="89"/>
        <v>0.18</v>
      </c>
      <c r="FZ17" s="5">
        <f t="shared" si="90"/>
        <v>4</v>
      </c>
      <c r="GA17" s="99">
        <f t="shared" si="91"/>
        <v>0.8</v>
      </c>
      <c r="GB17" s="100">
        <f t="shared" si="92"/>
        <v>0</v>
      </c>
      <c r="GC17" s="100">
        <f t="shared" si="93"/>
        <v>0</v>
      </c>
      <c r="GD17" s="97">
        <f t="shared" si="94"/>
        <v>0</v>
      </c>
      <c r="GE17" s="5">
        <f t="shared" si="95"/>
        <v>1</v>
      </c>
      <c r="GF17" s="99">
        <f t="shared" si="96"/>
        <v>0.18</v>
      </c>
      <c r="GG17" s="5">
        <f t="shared" si="97"/>
        <v>4</v>
      </c>
      <c r="GH17" s="99">
        <f t="shared" si="98"/>
        <v>0.8</v>
      </c>
      <c r="GI17" s="99">
        <f t="shared" si="99"/>
        <v>0.8</v>
      </c>
    </row>
    <row r="18" spans="1:191" ht="37.5" customHeight="1">
      <c r="A18" s="82">
        <v>10</v>
      </c>
      <c r="B18" s="573" t="s">
        <v>1364</v>
      </c>
      <c r="C18" s="4" t="s">
        <v>1389</v>
      </c>
      <c r="D18" s="83" t="s">
        <v>304</v>
      </c>
      <c r="E18" s="91" t="s">
        <v>328</v>
      </c>
      <c r="F18" s="47" t="s">
        <v>305</v>
      </c>
      <c r="G18" s="84" t="s">
        <v>394</v>
      </c>
      <c r="H18" s="84" t="s">
        <v>330</v>
      </c>
      <c r="I18" s="87" t="s">
        <v>285</v>
      </c>
      <c r="J18" s="87" t="s">
        <v>69</v>
      </c>
      <c r="K18" s="86" t="s">
        <v>286</v>
      </c>
      <c r="L18" s="86" t="s">
        <v>286</v>
      </c>
      <c r="M18" s="86" t="s">
        <v>286</v>
      </c>
      <c r="N18" s="86" t="s">
        <v>69</v>
      </c>
      <c r="O18" s="86" t="s">
        <v>286</v>
      </c>
      <c r="P18" s="86" t="s">
        <v>69</v>
      </c>
      <c r="Q18" s="86" t="s">
        <v>286</v>
      </c>
      <c r="R18" s="86" t="s">
        <v>286</v>
      </c>
      <c r="S18" s="86" t="s">
        <v>69</v>
      </c>
      <c r="T18" s="86" t="s">
        <v>69</v>
      </c>
      <c r="U18" s="86" t="s">
        <v>69</v>
      </c>
      <c r="V18" s="86" t="s">
        <v>286</v>
      </c>
      <c r="W18" s="86" t="s">
        <v>286</v>
      </c>
      <c r="X18" s="86" t="s">
        <v>286</v>
      </c>
      <c r="Y18" s="86" t="s">
        <v>286</v>
      </c>
      <c r="Z18" s="86" t="s">
        <v>69</v>
      </c>
      <c r="AA18" s="86" t="s">
        <v>286</v>
      </c>
      <c r="AB18" s="86" t="s">
        <v>286</v>
      </c>
      <c r="AC18" s="88" t="str">
        <f t="shared" si="0"/>
        <v>3 - Media</v>
      </c>
      <c r="AD18" s="89">
        <f t="shared" si="1"/>
        <v>0.6</v>
      </c>
      <c r="AE18" s="88" t="str">
        <f t="shared" si="2"/>
        <v>4 - Mayor</v>
      </c>
      <c r="AF18" s="89">
        <f t="shared" si="3"/>
        <v>0.36842105263157893</v>
      </c>
      <c r="AG18" s="82" t="str">
        <f t="shared" si="4"/>
        <v>MODERADO</v>
      </c>
      <c r="AH18" s="89">
        <f t="shared" si="5"/>
        <v>0.22105263157894736</v>
      </c>
      <c r="AI18" s="85" t="s">
        <v>1388</v>
      </c>
      <c r="AJ18" s="85" t="s">
        <v>515</v>
      </c>
      <c r="AK18" s="85" t="s">
        <v>1055</v>
      </c>
      <c r="AL18" s="85" t="s">
        <v>1376</v>
      </c>
      <c r="AM18" s="47" t="s">
        <v>291</v>
      </c>
      <c r="AN18" s="91" t="s">
        <v>295</v>
      </c>
      <c r="AO18" s="91" t="s">
        <v>293</v>
      </c>
      <c r="AP18" s="47" t="s">
        <v>294</v>
      </c>
      <c r="AQ18" s="47" t="s">
        <v>291</v>
      </c>
      <c r="AR18" s="91" t="s">
        <v>292</v>
      </c>
      <c r="AS18" s="91" t="s">
        <v>293</v>
      </c>
      <c r="AT18" s="47" t="s">
        <v>294</v>
      </c>
      <c r="AU18" s="47"/>
      <c r="AV18" s="91"/>
      <c r="AW18" s="91"/>
      <c r="AX18" s="47"/>
      <c r="AY18" s="47"/>
      <c r="AZ18" s="91"/>
      <c r="BA18" s="91"/>
      <c r="BB18" s="47"/>
      <c r="BC18" s="47"/>
      <c r="BD18" s="91"/>
      <c r="BE18" s="91"/>
      <c r="BF18" s="47"/>
      <c r="BG18" s="47"/>
      <c r="BH18" s="91"/>
      <c r="BI18" s="91"/>
      <c r="BJ18" s="47"/>
      <c r="BK18" s="47"/>
      <c r="BL18" s="91"/>
      <c r="BM18" s="91"/>
      <c r="BN18" s="47"/>
      <c r="BO18" s="47"/>
      <c r="BP18" s="91"/>
      <c r="BQ18" s="91"/>
      <c r="BR18" s="47"/>
      <c r="BS18" s="47"/>
      <c r="BT18" s="91"/>
      <c r="BU18" s="91"/>
      <c r="BV18" s="47"/>
      <c r="BW18" s="47"/>
      <c r="BX18" s="91"/>
      <c r="BY18" s="91"/>
      <c r="BZ18" s="47"/>
      <c r="CA18" s="47"/>
      <c r="CB18" s="91"/>
      <c r="CC18" s="91"/>
      <c r="CD18" s="47"/>
      <c r="CE18" s="47"/>
      <c r="CF18" s="91"/>
      <c r="CG18" s="91"/>
      <c r="CH18" s="47"/>
      <c r="CI18" s="91"/>
      <c r="CJ18" s="91"/>
      <c r="CK18" s="47"/>
      <c r="CL18" s="92" t="str">
        <f t="shared" si="6"/>
        <v>1 - Muy Baja</v>
      </c>
      <c r="CM18" s="93">
        <f t="shared" si="100"/>
        <v>0.3</v>
      </c>
      <c r="CN18" s="92" t="str">
        <f t="shared" si="7"/>
        <v>4 - Mayor</v>
      </c>
      <c r="CO18" s="93">
        <f t="shared" si="8"/>
        <v>0.18421052631578946</v>
      </c>
      <c r="CP18" s="94" t="str">
        <f t="shared" si="101"/>
        <v>BAJO</v>
      </c>
      <c r="CQ18" s="89">
        <f t="shared" si="9"/>
        <v>5.526315789473684E-2</v>
      </c>
      <c r="CR18" s="194" t="s">
        <v>309</v>
      </c>
      <c r="CS18" s="94">
        <f t="shared" si="10"/>
        <v>0.1</v>
      </c>
      <c r="CT18" s="47"/>
      <c r="CU18" s="47" t="s">
        <v>1373</v>
      </c>
      <c r="CV18" s="4" t="s">
        <v>867</v>
      </c>
      <c r="CW18" s="96"/>
      <c r="CX18" s="97">
        <f t="shared" si="11"/>
        <v>7</v>
      </c>
      <c r="CY18" s="98">
        <f t="shared" si="12"/>
        <v>4</v>
      </c>
      <c r="CZ18" s="97" t="str">
        <f t="shared" si="13"/>
        <v>Mayor</v>
      </c>
      <c r="DA18" s="99">
        <f t="shared" si="14"/>
        <v>0.8</v>
      </c>
      <c r="DB18" s="100">
        <f t="shared" si="15"/>
        <v>0.25</v>
      </c>
      <c r="DC18" s="100">
        <f t="shared" si="16"/>
        <v>0.25</v>
      </c>
      <c r="DD18" s="97">
        <f t="shared" si="17"/>
        <v>0.5</v>
      </c>
      <c r="DE18" s="5">
        <f t="shared" si="18"/>
        <v>2</v>
      </c>
      <c r="DF18" s="99">
        <f t="shared" si="19"/>
        <v>0.3</v>
      </c>
      <c r="DG18" s="5">
        <f t="shared" si="20"/>
        <v>4</v>
      </c>
      <c r="DH18" s="5"/>
      <c r="DI18" s="99">
        <f t="shared" si="21"/>
        <v>0.8</v>
      </c>
      <c r="DJ18" s="100">
        <f t="shared" si="22"/>
        <v>0.15</v>
      </c>
      <c r="DK18" s="100">
        <f t="shared" si="23"/>
        <v>0.25</v>
      </c>
      <c r="DL18" s="97">
        <f t="shared" si="24"/>
        <v>0.4</v>
      </c>
      <c r="DM18" s="5">
        <f t="shared" si="25"/>
        <v>1</v>
      </c>
      <c r="DN18" s="99">
        <f t="shared" si="26"/>
        <v>0.18</v>
      </c>
      <c r="DO18" s="5">
        <f t="shared" si="27"/>
        <v>4</v>
      </c>
      <c r="DP18" s="99">
        <f t="shared" si="28"/>
        <v>0.8</v>
      </c>
      <c r="DQ18" s="100">
        <f t="shared" si="29"/>
        <v>0</v>
      </c>
      <c r="DR18" s="100">
        <f t="shared" si="30"/>
        <v>0</v>
      </c>
      <c r="DS18" s="97">
        <f t="shared" si="31"/>
        <v>0</v>
      </c>
      <c r="DT18" s="5">
        <f t="shared" si="32"/>
        <v>1</v>
      </c>
      <c r="DU18" s="99">
        <f t="shared" si="33"/>
        <v>0.18</v>
      </c>
      <c r="DV18" s="5">
        <f t="shared" si="34"/>
        <v>4</v>
      </c>
      <c r="DW18" s="99">
        <f t="shared" si="35"/>
        <v>0.8</v>
      </c>
      <c r="DX18" s="100">
        <f t="shared" si="36"/>
        <v>0</v>
      </c>
      <c r="DY18" s="100">
        <f t="shared" si="37"/>
        <v>0</v>
      </c>
      <c r="DZ18" s="97">
        <f t="shared" si="38"/>
        <v>0</v>
      </c>
      <c r="EA18" s="5">
        <f t="shared" si="39"/>
        <v>1</v>
      </c>
      <c r="EB18" s="99">
        <f t="shared" si="40"/>
        <v>0.18</v>
      </c>
      <c r="EC18" s="5">
        <f t="shared" si="41"/>
        <v>4</v>
      </c>
      <c r="ED18" s="99">
        <f t="shared" si="42"/>
        <v>0.8</v>
      </c>
      <c r="EE18" s="100">
        <f t="shared" si="43"/>
        <v>0</v>
      </c>
      <c r="EF18" s="100">
        <f t="shared" si="44"/>
        <v>0</v>
      </c>
      <c r="EG18" s="97">
        <f t="shared" si="45"/>
        <v>0</v>
      </c>
      <c r="EH18" s="5">
        <f t="shared" si="46"/>
        <v>1</v>
      </c>
      <c r="EI18" s="99">
        <f t="shared" si="47"/>
        <v>0.18</v>
      </c>
      <c r="EJ18" s="5">
        <f t="shared" si="48"/>
        <v>4</v>
      </c>
      <c r="EK18" s="99">
        <f t="shared" si="49"/>
        <v>0.8</v>
      </c>
      <c r="EL18" s="100">
        <f t="shared" si="50"/>
        <v>0</v>
      </c>
      <c r="EM18" s="100">
        <f t="shared" si="51"/>
        <v>0</v>
      </c>
      <c r="EN18" s="97">
        <f t="shared" si="52"/>
        <v>0</v>
      </c>
      <c r="EO18" s="5">
        <f t="shared" si="53"/>
        <v>1</v>
      </c>
      <c r="EP18" s="99">
        <f t="shared" si="54"/>
        <v>0.18</v>
      </c>
      <c r="EQ18" s="5">
        <f t="shared" si="55"/>
        <v>4</v>
      </c>
      <c r="ER18" s="99">
        <f t="shared" si="56"/>
        <v>0.8</v>
      </c>
      <c r="ES18" s="100">
        <f t="shared" si="57"/>
        <v>0</v>
      </c>
      <c r="ET18" s="100">
        <f t="shared" si="58"/>
        <v>0</v>
      </c>
      <c r="EU18" s="97">
        <f t="shared" si="59"/>
        <v>0</v>
      </c>
      <c r="EV18" s="5">
        <f t="shared" si="60"/>
        <v>1</v>
      </c>
      <c r="EW18" s="99">
        <f t="shared" si="61"/>
        <v>0.18</v>
      </c>
      <c r="EX18" s="5">
        <f t="shared" si="62"/>
        <v>4</v>
      </c>
      <c r="EY18" s="99">
        <f t="shared" si="63"/>
        <v>0.8</v>
      </c>
      <c r="EZ18" s="100">
        <f t="shared" si="64"/>
        <v>0</v>
      </c>
      <c r="FA18" s="100">
        <f t="shared" si="65"/>
        <v>0</v>
      </c>
      <c r="FB18" s="97">
        <f t="shared" si="66"/>
        <v>0</v>
      </c>
      <c r="FC18" s="5">
        <f t="shared" si="67"/>
        <v>1</v>
      </c>
      <c r="FD18" s="99">
        <f t="shared" si="68"/>
        <v>0.18</v>
      </c>
      <c r="FE18" s="5">
        <f t="shared" si="69"/>
        <v>4</v>
      </c>
      <c r="FF18" s="99">
        <f t="shared" si="70"/>
        <v>0.8</v>
      </c>
      <c r="FG18" s="100">
        <f t="shared" si="71"/>
        <v>0</v>
      </c>
      <c r="FH18" s="100">
        <f t="shared" si="72"/>
        <v>0</v>
      </c>
      <c r="FI18" s="97">
        <f t="shared" si="73"/>
        <v>0</v>
      </c>
      <c r="FJ18" s="5">
        <f t="shared" si="74"/>
        <v>1</v>
      </c>
      <c r="FK18" s="99">
        <f t="shared" si="75"/>
        <v>0.18</v>
      </c>
      <c r="FL18" s="5">
        <f t="shared" si="76"/>
        <v>4</v>
      </c>
      <c r="FM18" s="99">
        <f t="shared" si="77"/>
        <v>0.8</v>
      </c>
      <c r="FN18" s="100">
        <f t="shared" si="78"/>
        <v>0</v>
      </c>
      <c r="FO18" s="100">
        <f t="shared" si="79"/>
        <v>0</v>
      </c>
      <c r="FP18" s="97">
        <f t="shared" si="80"/>
        <v>0</v>
      </c>
      <c r="FQ18" s="5">
        <f t="shared" si="81"/>
        <v>1</v>
      </c>
      <c r="FR18" s="99">
        <f t="shared" si="82"/>
        <v>0.18</v>
      </c>
      <c r="FS18" s="5">
        <f t="shared" si="83"/>
        <v>4</v>
      </c>
      <c r="FT18" s="99">
        <f t="shared" si="84"/>
        <v>0.8</v>
      </c>
      <c r="FU18" s="100">
        <f t="shared" si="85"/>
        <v>0</v>
      </c>
      <c r="FV18" s="100">
        <f t="shared" si="86"/>
        <v>0</v>
      </c>
      <c r="FW18" s="97">
        <f t="shared" si="87"/>
        <v>0</v>
      </c>
      <c r="FX18" s="5">
        <f t="shared" si="88"/>
        <v>1</v>
      </c>
      <c r="FY18" s="99">
        <f t="shared" si="89"/>
        <v>0.18</v>
      </c>
      <c r="FZ18" s="5">
        <f t="shared" si="90"/>
        <v>4</v>
      </c>
      <c r="GA18" s="99">
        <f t="shared" si="91"/>
        <v>0.8</v>
      </c>
      <c r="GB18" s="100">
        <f t="shared" si="92"/>
        <v>0</v>
      </c>
      <c r="GC18" s="100">
        <f t="shared" si="93"/>
        <v>0</v>
      </c>
      <c r="GD18" s="97">
        <f t="shared" si="94"/>
        <v>0</v>
      </c>
      <c r="GE18" s="5">
        <f t="shared" si="95"/>
        <v>1</v>
      </c>
      <c r="GF18" s="99">
        <f t="shared" si="96"/>
        <v>0.18</v>
      </c>
      <c r="GG18" s="5">
        <f t="shared" si="97"/>
        <v>4</v>
      </c>
      <c r="GH18" s="99">
        <f t="shared" si="98"/>
        <v>0.8</v>
      </c>
      <c r="GI18" s="99">
        <f t="shared" si="99"/>
        <v>0.8</v>
      </c>
    </row>
    <row r="19" spans="1:191" ht="37.5" customHeight="1">
      <c r="A19" s="82">
        <v>11</v>
      </c>
      <c r="B19" s="573" t="s">
        <v>1364</v>
      </c>
      <c r="C19" s="4" t="s">
        <v>1390</v>
      </c>
      <c r="D19" s="83" t="s">
        <v>280</v>
      </c>
      <c r="E19" s="91" t="s">
        <v>328</v>
      </c>
      <c r="F19" s="47" t="s">
        <v>318</v>
      </c>
      <c r="G19" s="84" t="s">
        <v>329</v>
      </c>
      <c r="H19" s="84" t="s">
        <v>330</v>
      </c>
      <c r="I19" s="87" t="s">
        <v>315</v>
      </c>
      <c r="J19" s="87" t="s">
        <v>69</v>
      </c>
      <c r="K19" s="86" t="s">
        <v>286</v>
      </c>
      <c r="L19" s="86" t="s">
        <v>286</v>
      </c>
      <c r="M19" s="86" t="s">
        <v>286</v>
      </c>
      <c r="N19" s="86" t="s">
        <v>69</v>
      </c>
      <c r="O19" s="86" t="s">
        <v>286</v>
      </c>
      <c r="P19" s="86" t="s">
        <v>69</v>
      </c>
      <c r="Q19" s="86" t="s">
        <v>286</v>
      </c>
      <c r="R19" s="86" t="s">
        <v>286</v>
      </c>
      <c r="S19" s="86" t="s">
        <v>69</v>
      </c>
      <c r="T19" s="86" t="s">
        <v>69</v>
      </c>
      <c r="U19" s="86" t="s">
        <v>69</v>
      </c>
      <c r="V19" s="86" t="s">
        <v>286</v>
      </c>
      <c r="W19" s="86" t="s">
        <v>286</v>
      </c>
      <c r="X19" s="86" t="s">
        <v>286</v>
      </c>
      <c r="Y19" s="86" t="s">
        <v>286</v>
      </c>
      <c r="Z19" s="86" t="s">
        <v>69</v>
      </c>
      <c r="AA19" s="86" t="s">
        <v>286</v>
      </c>
      <c r="AB19" s="86" t="s">
        <v>286</v>
      </c>
      <c r="AC19" s="88" t="str">
        <f t="shared" si="0"/>
        <v>2 - Baja</v>
      </c>
      <c r="AD19" s="89">
        <f t="shared" si="1"/>
        <v>0.4</v>
      </c>
      <c r="AE19" s="88" t="str">
        <f t="shared" si="2"/>
        <v>4 - Mayor</v>
      </c>
      <c r="AF19" s="89">
        <f t="shared" si="3"/>
        <v>0.36842105263157893</v>
      </c>
      <c r="AG19" s="82" t="str">
        <f t="shared" si="4"/>
        <v>BAJO</v>
      </c>
      <c r="AH19" s="89">
        <f t="shared" si="5"/>
        <v>0.14736842105263157</v>
      </c>
      <c r="AI19" s="85" t="s">
        <v>1391</v>
      </c>
      <c r="AJ19" s="85" t="s">
        <v>515</v>
      </c>
      <c r="AK19" s="85" t="s">
        <v>864</v>
      </c>
      <c r="AL19" s="85" t="s">
        <v>1392</v>
      </c>
      <c r="AM19" s="47" t="s">
        <v>291</v>
      </c>
      <c r="AN19" s="91" t="s">
        <v>292</v>
      </c>
      <c r="AO19" s="91" t="s">
        <v>293</v>
      </c>
      <c r="AP19" s="47" t="s">
        <v>294</v>
      </c>
      <c r="AQ19" s="47" t="s">
        <v>291</v>
      </c>
      <c r="AR19" s="91" t="s">
        <v>292</v>
      </c>
      <c r="AS19" s="91" t="s">
        <v>293</v>
      </c>
      <c r="AT19" s="47" t="s">
        <v>294</v>
      </c>
      <c r="AU19" s="47" t="s">
        <v>291</v>
      </c>
      <c r="AV19" s="91" t="s">
        <v>295</v>
      </c>
      <c r="AW19" s="91" t="s">
        <v>293</v>
      </c>
      <c r="AX19" s="47" t="s">
        <v>294</v>
      </c>
      <c r="AY19" s="47"/>
      <c r="AZ19" s="91"/>
      <c r="BA19" s="91"/>
      <c r="BB19" s="47"/>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tr">
        <f t="shared" si="6"/>
        <v>1 - Muy Baja</v>
      </c>
      <c r="CM19" s="93">
        <f t="shared" si="100"/>
        <v>0.24</v>
      </c>
      <c r="CN19" s="92" t="str">
        <f t="shared" si="7"/>
        <v>4 - Mayor</v>
      </c>
      <c r="CO19" s="93">
        <f t="shared" si="8"/>
        <v>0.22105263157894736</v>
      </c>
      <c r="CP19" s="94" t="str">
        <f t="shared" si="101"/>
        <v>BAJO</v>
      </c>
      <c r="CQ19" s="89">
        <f t="shared" si="9"/>
        <v>5.3052631578947365E-2</v>
      </c>
      <c r="CR19" s="194" t="s">
        <v>300</v>
      </c>
      <c r="CS19" s="94">
        <f t="shared" si="10"/>
        <v>0.1</v>
      </c>
      <c r="CT19" s="47"/>
      <c r="CU19" s="47" t="s">
        <v>1373</v>
      </c>
      <c r="CV19" s="4" t="s">
        <v>867</v>
      </c>
      <c r="CW19" s="96"/>
      <c r="CX19" s="97">
        <f t="shared" si="11"/>
        <v>7</v>
      </c>
      <c r="CY19" s="98">
        <f t="shared" si="12"/>
        <v>4</v>
      </c>
      <c r="CZ19" s="97" t="str">
        <f t="shared" si="13"/>
        <v>Mayor</v>
      </c>
      <c r="DA19" s="99">
        <f t="shared" si="14"/>
        <v>0.8</v>
      </c>
      <c r="DB19" s="100">
        <f t="shared" si="15"/>
        <v>0.15</v>
      </c>
      <c r="DC19" s="100">
        <f t="shared" si="16"/>
        <v>0.25</v>
      </c>
      <c r="DD19" s="97">
        <f t="shared" si="17"/>
        <v>0.4</v>
      </c>
      <c r="DE19" s="5">
        <f t="shared" si="18"/>
        <v>2</v>
      </c>
      <c r="DF19" s="99">
        <f t="shared" si="19"/>
        <v>0.24</v>
      </c>
      <c r="DG19" s="5">
        <f t="shared" si="20"/>
        <v>4</v>
      </c>
      <c r="DH19" s="5"/>
      <c r="DI19" s="99">
        <f t="shared" si="21"/>
        <v>0.8</v>
      </c>
      <c r="DJ19" s="100">
        <f t="shared" si="22"/>
        <v>0.15</v>
      </c>
      <c r="DK19" s="100">
        <f t="shared" si="23"/>
        <v>0.25</v>
      </c>
      <c r="DL19" s="97">
        <f t="shared" si="24"/>
        <v>0.4</v>
      </c>
      <c r="DM19" s="5">
        <f t="shared" si="25"/>
        <v>1</v>
      </c>
      <c r="DN19" s="99">
        <f t="shared" si="26"/>
        <v>0.14399999999999999</v>
      </c>
      <c r="DO19" s="5">
        <f t="shared" si="27"/>
        <v>4</v>
      </c>
      <c r="DP19" s="99">
        <f t="shared" si="28"/>
        <v>0.8</v>
      </c>
      <c r="DQ19" s="100">
        <f t="shared" si="29"/>
        <v>0.25</v>
      </c>
      <c r="DR19" s="100">
        <f t="shared" si="30"/>
        <v>0.25</v>
      </c>
      <c r="DS19" s="97">
        <f t="shared" si="31"/>
        <v>0.5</v>
      </c>
      <c r="DT19" s="5">
        <f t="shared" si="32"/>
        <v>1</v>
      </c>
      <c r="DU19" s="99">
        <f t="shared" si="33"/>
        <v>7.1999999999999995E-2</v>
      </c>
      <c r="DV19" s="5">
        <f t="shared" si="34"/>
        <v>4</v>
      </c>
      <c r="DW19" s="99">
        <f t="shared" si="35"/>
        <v>0.8</v>
      </c>
      <c r="DX19" s="100">
        <f t="shared" si="36"/>
        <v>0</v>
      </c>
      <c r="DY19" s="100">
        <f t="shared" si="37"/>
        <v>0</v>
      </c>
      <c r="DZ19" s="97">
        <f t="shared" si="38"/>
        <v>0</v>
      </c>
      <c r="EA19" s="5">
        <f t="shared" si="39"/>
        <v>1</v>
      </c>
      <c r="EB19" s="99">
        <f t="shared" si="40"/>
        <v>7.1999999999999995E-2</v>
      </c>
      <c r="EC19" s="5">
        <f t="shared" si="41"/>
        <v>4</v>
      </c>
      <c r="ED19" s="99">
        <f t="shared" si="42"/>
        <v>0.8</v>
      </c>
      <c r="EE19" s="100">
        <f t="shared" si="43"/>
        <v>0</v>
      </c>
      <c r="EF19" s="100">
        <f t="shared" si="44"/>
        <v>0</v>
      </c>
      <c r="EG19" s="97">
        <f t="shared" si="45"/>
        <v>0</v>
      </c>
      <c r="EH19" s="5">
        <f t="shared" si="46"/>
        <v>1</v>
      </c>
      <c r="EI19" s="99">
        <f t="shared" si="47"/>
        <v>7.1999999999999995E-2</v>
      </c>
      <c r="EJ19" s="5">
        <f t="shared" si="48"/>
        <v>4</v>
      </c>
      <c r="EK19" s="99">
        <f t="shared" si="49"/>
        <v>0.8</v>
      </c>
      <c r="EL19" s="100">
        <f t="shared" si="50"/>
        <v>0</v>
      </c>
      <c r="EM19" s="100">
        <f t="shared" si="51"/>
        <v>0</v>
      </c>
      <c r="EN19" s="97">
        <f t="shared" si="52"/>
        <v>0</v>
      </c>
      <c r="EO19" s="5">
        <f t="shared" si="53"/>
        <v>1</v>
      </c>
      <c r="EP19" s="99">
        <f t="shared" si="54"/>
        <v>7.1999999999999995E-2</v>
      </c>
      <c r="EQ19" s="5">
        <f t="shared" si="55"/>
        <v>4</v>
      </c>
      <c r="ER19" s="99">
        <f t="shared" si="56"/>
        <v>0.8</v>
      </c>
      <c r="ES19" s="100">
        <f t="shared" si="57"/>
        <v>0</v>
      </c>
      <c r="ET19" s="100">
        <f t="shared" si="58"/>
        <v>0</v>
      </c>
      <c r="EU19" s="97">
        <f t="shared" si="59"/>
        <v>0</v>
      </c>
      <c r="EV19" s="5">
        <f t="shared" si="60"/>
        <v>1</v>
      </c>
      <c r="EW19" s="99">
        <f t="shared" si="61"/>
        <v>7.1999999999999995E-2</v>
      </c>
      <c r="EX19" s="5">
        <f t="shared" si="62"/>
        <v>4</v>
      </c>
      <c r="EY19" s="99">
        <f t="shared" si="63"/>
        <v>0.8</v>
      </c>
      <c r="EZ19" s="100">
        <f t="shared" si="64"/>
        <v>0</v>
      </c>
      <c r="FA19" s="100">
        <f t="shared" si="65"/>
        <v>0</v>
      </c>
      <c r="FB19" s="97">
        <f t="shared" si="66"/>
        <v>0</v>
      </c>
      <c r="FC19" s="5">
        <f t="shared" si="67"/>
        <v>1</v>
      </c>
      <c r="FD19" s="99">
        <f t="shared" si="68"/>
        <v>7.1999999999999995E-2</v>
      </c>
      <c r="FE19" s="5">
        <f t="shared" si="69"/>
        <v>4</v>
      </c>
      <c r="FF19" s="99">
        <f t="shared" si="70"/>
        <v>0.8</v>
      </c>
      <c r="FG19" s="100">
        <f t="shared" si="71"/>
        <v>0</v>
      </c>
      <c r="FH19" s="100">
        <f t="shared" si="72"/>
        <v>0</v>
      </c>
      <c r="FI19" s="97">
        <f t="shared" si="73"/>
        <v>0</v>
      </c>
      <c r="FJ19" s="5">
        <f t="shared" si="74"/>
        <v>1</v>
      </c>
      <c r="FK19" s="99">
        <f t="shared" si="75"/>
        <v>7.1999999999999995E-2</v>
      </c>
      <c r="FL19" s="5">
        <f t="shared" si="76"/>
        <v>4</v>
      </c>
      <c r="FM19" s="99">
        <f t="shared" si="77"/>
        <v>0.8</v>
      </c>
      <c r="FN19" s="100">
        <f t="shared" si="78"/>
        <v>0</v>
      </c>
      <c r="FO19" s="100">
        <f t="shared" si="79"/>
        <v>0</v>
      </c>
      <c r="FP19" s="97">
        <f t="shared" si="80"/>
        <v>0</v>
      </c>
      <c r="FQ19" s="5">
        <f t="shared" si="81"/>
        <v>1</v>
      </c>
      <c r="FR19" s="99">
        <f t="shared" si="82"/>
        <v>7.1999999999999995E-2</v>
      </c>
      <c r="FS19" s="5">
        <f t="shared" si="83"/>
        <v>4</v>
      </c>
      <c r="FT19" s="99">
        <f t="shared" si="84"/>
        <v>0.8</v>
      </c>
      <c r="FU19" s="100">
        <f t="shared" si="85"/>
        <v>0</v>
      </c>
      <c r="FV19" s="100">
        <f t="shared" si="86"/>
        <v>0</v>
      </c>
      <c r="FW19" s="97">
        <f t="shared" si="87"/>
        <v>0</v>
      </c>
      <c r="FX19" s="5">
        <f t="shared" si="88"/>
        <v>1</v>
      </c>
      <c r="FY19" s="99">
        <f t="shared" si="89"/>
        <v>7.1999999999999995E-2</v>
      </c>
      <c r="FZ19" s="5">
        <f t="shared" si="90"/>
        <v>4</v>
      </c>
      <c r="GA19" s="99">
        <f t="shared" si="91"/>
        <v>0.8</v>
      </c>
      <c r="GB19" s="100">
        <f t="shared" si="92"/>
        <v>0</v>
      </c>
      <c r="GC19" s="100">
        <f t="shared" si="93"/>
        <v>0</v>
      </c>
      <c r="GD19" s="97">
        <f t="shared" si="94"/>
        <v>0</v>
      </c>
      <c r="GE19" s="5">
        <f t="shared" si="95"/>
        <v>1</v>
      </c>
      <c r="GF19" s="99">
        <f t="shared" si="96"/>
        <v>7.1999999999999995E-2</v>
      </c>
      <c r="GG19" s="5">
        <f t="shared" si="97"/>
        <v>4</v>
      </c>
      <c r="GH19" s="99">
        <f t="shared" si="98"/>
        <v>0.8</v>
      </c>
      <c r="GI19" s="99">
        <f t="shared" si="99"/>
        <v>0.8</v>
      </c>
    </row>
    <row r="20" spans="1:191" ht="37.5" customHeight="1">
      <c r="A20" s="82">
        <v>12</v>
      </c>
      <c r="B20" s="573" t="s">
        <v>1364</v>
      </c>
      <c r="C20" s="4" t="s">
        <v>1393</v>
      </c>
      <c r="D20" s="83" t="s">
        <v>304</v>
      </c>
      <c r="E20" s="91" t="s">
        <v>328</v>
      </c>
      <c r="F20" s="47" t="s">
        <v>572</v>
      </c>
      <c r="G20" s="84" t="s">
        <v>329</v>
      </c>
      <c r="H20" s="84" t="s">
        <v>330</v>
      </c>
      <c r="I20" s="87" t="s">
        <v>298</v>
      </c>
      <c r="J20" s="87" t="s">
        <v>69</v>
      </c>
      <c r="K20" s="86" t="s">
        <v>286</v>
      </c>
      <c r="L20" s="86" t="s">
        <v>286</v>
      </c>
      <c r="M20" s="86" t="s">
        <v>286</v>
      </c>
      <c r="N20" s="86" t="s">
        <v>69</v>
      </c>
      <c r="O20" s="86" t="s">
        <v>286</v>
      </c>
      <c r="P20" s="86" t="s">
        <v>69</v>
      </c>
      <c r="Q20" s="86" t="s">
        <v>286</v>
      </c>
      <c r="R20" s="86" t="s">
        <v>286</v>
      </c>
      <c r="S20" s="86" t="s">
        <v>69</v>
      </c>
      <c r="T20" s="86" t="s">
        <v>69</v>
      </c>
      <c r="U20" s="86" t="s">
        <v>69</v>
      </c>
      <c r="V20" s="86" t="s">
        <v>286</v>
      </c>
      <c r="W20" s="86" t="s">
        <v>286</v>
      </c>
      <c r="X20" s="86" t="s">
        <v>286</v>
      </c>
      <c r="Y20" s="86" t="s">
        <v>286</v>
      </c>
      <c r="Z20" s="86" t="s">
        <v>69</v>
      </c>
      <c r="AA20" s="86" t="s">
        <v>286</v>
      </c>
      <c r="AB20" s="86" t="s">
        <v>286</v>
      </c>
      <c r="AC20" s="88" t="str">
        <f t="shared" si="0"/>
        <v>1 - Muy Baja</v>
      </c>
      <c r="AD20" s="89">
        <f t="shared" si="1"/>
        <v>0.2</v>
      </c>
      <c r="AE20" s="88" t="str">
        <f t="shared" si="2"/>
        <v>4 - Mayor</v>
      </c>
      <c r="AF20" s="89">
        <f t="shared" si="3"/>
        <v>0.36842105263157893</v>
      </c>
      <c r="AG20" s="82" t="str">
        <f t="shared" si="4"/>
        <v>BAJO</v>
      </c>
      <c r="AH20" s="89">
        <f t="shared" si="5"/>
        <v>7.3684210526315783E-2</v>
      </c>
      <c r="AI20" s="85" t="s">
        <v>1391</v>
      </c>
      <c r="AJ20" s="85" t="s">
        <v>515</v>
      </c>
      <c r="AK20" s="85" t="s">
        <v>864</v>
      </c>
      <c r="AL20" s="85" t="s">
        <v>1392</v>
      </c>
      <c r="AM20" s="47" t="s">
        <v>296</v>
      </c>
      <c r="AN20" s="91" t="s">
        <v>292</v>
      </c>
      <c r="AO20" s="91" t="s">
        <v>293</v>
      </c>
      <c r="AP20" s="47" t="s">
        <v>294</v>
      </c>
      <c r="AQ20" s="47" t="s">
        <v>296</v>
      </c>
      <c r="AR20" s="91" t="s">
        <v>292</v>
      </c>
      <c r="AS20" s="91" t="s">
        <v>293</v>
      </c>
      <c r="AT20" s="47" t="s">
        <v>294</v>
      </c>
      <c r="AU20" s="47" t="s">
        <v>296</v>
      </c>
      <c r="AV20" s="91" t="s">
        <v>292</v>
      </c>
      <c r="AW20" s="91" t="s">
        <v>293</v>
      </c>
      <c r="AX20" s="47" t="s">
        <v>294</v>
      </c>
      <c r="AY20" s="47"/>
      <c r="AZ20" s="91"/>
      <c r="BA20" s="91"/>
      <c r="BB20" s="47"/>
      <c r="BC20" s="47"/>
      <c r="BD20" s="91"/>
      <c r="BE20" s="91"/>
      <c r="BF20" s="47"/>
      <c r="BG20" s="47"/>
      <c r="BH20" s="91"/>
      <c r="BI20" s="91"/>
      <c r="BJ20" s="47"/>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tr">
        <f t="shared" si="6"/>
        <v>1 - Muy Baja</v>
      </c>
      <c r="CM20" s="93">
        <f t="shared" si="100"/>
        <v>0.12</v>
      </c>
      <c r="CN20" s="92" t="str">
        <f t="shared" si="7"/>
        <v>4 - Mayor</v>
      </c>
      <c r="CO20" s="93">
        <f t="shared" si="8"/>
        <v>0.22105263157894736</v>
      </c>
      <c r="CP20" s="94" t="str">
        <f t="shared" si="101"/>
        <v>BAJO</v>
      </c>
      <c r="CQ20" s="89">
        <f t="shared" si="9"/>
        <v>2.6526315789473683E-2</v>
      </c>
      <c r="CR20" s="194" t="s">
        <v>309</v>
      </c>
      <c r="CS20" s="94">
        <f t="shared" si="10"/>
        <v>0.1</v>
      </c>
      <c r="CT20" s="47"/>
      <c r="CU20" s="47" t="s">
        <v>1373</v>
      </c>
      <c r="CV20" s="4" t="s">
        <v>867</v>
      </c>
      <c r="CW20" s="96"/>
      <c r="CX20" s="97">
        <f t="shared" si="11"/>
        <v>7</v>
      </c>
      <c r="CY20" s="98">
        <f t="shared" si="12"/>
        <v>4</v>
      </c>
      <c r="CZ20" s="97" t="str">
        <f t="shared" si="13"/>
        <v>Mayor</v>
      </c>
      <c r="DA20" s="99">
        <f t="shared" si="14"/>
        <v>0.8</v>
      </c>
      <c r="DB20" s="100">
        <f t="shared" si="15"/>
        <v>0.15</v>
      </c>
      <c r="DC20" s="100">
        <f t="shared" si="16"/>
        <v>0.25</v>
      </c>
      <c r="DD20" s="97">
        <f t="shared" si="17"/>
        <v>0.4</v>
      </c>
      <c r="DE20" s="5">
        <f t="shared" si="18"/>
        <v>1</v>
      </c>
      <c r="DF20" s="99">
        <f t="shared" si="19"/>
        <v>0.12</v>
      </c>
      <c r="DG20" s="5">
        <f t="shared" si="20"/>
        <v>4</v>
      </c>
      <c r="DH20" s="5"/>
      <c r="DI20" s="99">
        <f t="shared" si="21"/>
        <v>0.8</v>
      </c>
      <c r="DJ20" s="100">
        <f t="shared" si="22"/>
        <v>0.15</v>
      </c>
      <c r="DK20" s="100">
        <f t="shared" si="23"/>
        <v>0.25</v>
      </c>
      <c r="DL20" s="97">
        <f t="shared" si="24"/>
        <v>0.4</v>
      </c>
      <c r="DM20" s="5">
        <f t="shared" si="25"/>
        <v>1</v>
      </c>
      <c r="DN20" s="99">
        <f t="shared" si="26"/>
        <v>7.1999999999999995E-2</v>
      </c>
      <c r="DO20" s="5">
        <f t="shared" si="27"/>
        <v>4</v>
      </c>
      <c r="DP20" s="99">
        <f t="shared" si="28"/>
        <v>0.8</v>
      </c>
      <c r="DQ20" s="100">
        <f t="shared" si="29"/>
        <v>0.15</v>
      </c>
      <c r="DR20" s="100">
        <f t="shared" si="30"/>
        <v>0.25</v>
      </c>
      <c r="DS20" s="97">
        <f t="shared" si="31"/>
        <v>0.4</v>
      </c>
      <c r="DT20" s="5">
        <f t="shared" si="32"/>
        <v>1</v>
      </c>
      <c r="DU20" s="99">
        <f t="shared" si="33"/>
        <v>4.3199999999999995E-2</v>
      </c>
      <c r="DV20" s="5">
        <f t="shared" si="34"/>
        <v>4</v>
      </c>
      <c r="DW20" s="99">
        <f t="shared" si="35"/>
        <v>0.8</v>
      </c>
      <c r="DX20" s="100">
        <f t="shared" si="36"/>
        <v>0</v>
      </c>
      <c r="DY20" s="100">
        <f t="shared" si="37"/>
        <v>0</v>
      </c>
      <c r="DZ20" s="97">
        <f t="shared" si="38"/>
        <v>0</v>
      </c>
      <c r="EA20" s="5">
        <f t="shared" si="39"/>
        <v>1</v>
      </c>
      <c r="EB20" s="99">
        <f t="shared" si="40"/>
        <v>4.3199999999999995E-2</v>
      </c>
      <c r="EC20" s="5">
        <f t="shared" si="41"/>
        <v>4</v>
      </c>
      <c r="ED20" s="99">
        <f t="shared" si="42"/>
        <v>0.8</v>
      </c>
      <c r="EE20" s="100">
        <f t="shared" si="43"/>
        <v>0</v>
      </c>
      <c r="EF20" s="100">
        <f t="shared" si="44"/>
        <v>0</v>
      </c>
      <c r="EG20" s="97">
        <f t="shared" si="45"/>
        <v>0</v>
      </c>
      <c r="EH20" s="5">
        <f t="shared" si="46"/>
        <v>1</v>
      </c>
      <c r="EI20" s="99">
        <f t="shared" si="47"/>
        <v>4.3199999999999995E-2</v>
      </c>
      <c r="EJ20" s="5">
        <f t="shared" si="48"/>
        <v>4</v>
      </c>
      <c r="EK20" s="99">
        <f t="shared" si="49"/>
        <v>0.8</v>
      </c>
      <c r="EL20" s="100">
        <f t="shared" si="50"/>
        <v>0</v>
      </c>
      <c r="EM20" s="100">
        <f t="shared" si="51"/>
        <v>0</v>
      </c>
      <c r="EN20" s="97">
        <f t="shared" si="52"/>
        <v>0</v>
      </c>
      <c r="EO20" s="5">
        <f t="shared" si="53"/>
        <v>1</v>
      </c>
      <c r="EP20" s="99">
        <f t="shared" si="54"/>
        <v>4.3199999999999995E-2</v>
      </c>
      <c r="EQ20" s="5">
        <f t="shared" si="55"/>
        <v>4</v>
      </c>
      <c r="ER20" s="99">
        <f t="shared" si="56"/>
        <v>0.8</v>
      </c>
      <c r="ES20" s="100">
        <f t="shared" si="57"/>
        <v>0</v>
      </c>
      <c r="ET20" s="100">
        <f t="shared" si="58"/>
        <v>0</v>
      </c>
      <c r="EU20" s="97">
        <f t="shared" si="59"/>
        <v>0</v>
      </c>
      <c r="EV20" s="5">
        <f t="shared" si="60"/>
        <v>1</v>
      </c>
      <c r="EW20" s="99">
        <f t="shared" si="61"/>
        <v>4.3199999999999995E-2</v>
      </c>
      <c r="EX20" s="5">
        <f t="shared" si="62"/>
        <v>4</v>
      </c>
      <c r="EY20" s="99">
        <f t="shared" si="63"/>
        <v>0.8</v>
      </c>
      <c r="EZ20" s="100">
        <f t="shared" si="64"/>
        <v>0</v>
      </c>
      <c r="FA20" s="100">
        <f t="shared" si="65"/>
        <v>0</v>
      </c>
      <c r="FB20" s="97">
        <f t="shared" si="66"/>
        <v>0</v>
      </c>
      <c r="FC20" s="5">
        <f t="shared" si="67"/>
        <v>1</v>
      </c>
      <c r="FD20" s="99">
        <f t="shared" si="68"/>
        <v>4.3199999999999995E-2</v>
      </c>
      <c r="FE20" s="5">
        <f t="shared" si="69"/>
        <v>4</v>
      </c>
      <c r="FF20" s="99">
        <f t="shared" si="70"/>
        <v>0.8</v>
      </c>
      <c r="FG20" s="100">
        <f t="shared" si="71"/>
        <v>0</v>
      </c>
      <c r="FH20" s="100">
        <f t="shared" si="72"/>
        <v>0</v>
      </c>
      <c r="FI20" s="97">
        <f t="shared" si="73"/>
        <v>0</v>
      </c>
      <c r="FJ20" s="5">
        <f t="shared" si="74"/>
        <v>1</v>
      </c>
      <c r="FK20" s="99">
        <f t="shared" si="75"/>
        <v>4.3199999999999995E-2</v>
      </c>
      <c r="FL20" s="5">
        <f t="shared" si="76"/>
        <v>4</v>
      </c>
      <c r="FM20" s="99">
        <f t="shared" si="77"/>
        <v>0.8</v>
      </c>
      <c r="FN20" s="100">
        <f t="shared" si="78"/>
        <v>0</v>
      </c>
      <c r="FO20" s="100">
        <f t="shared" si="79"/>
        <v>0</v>
      </c>
      <c r="FP20" s="97">
        <f t="shared" si="80"/>
        <v>0</v>
      </c>
      <c r="FQ20" s="5">
        <f t="shared" si="81"/>
        <v>1</v>
      </c>
      <c r="FR20" s="99">
        <f t="shared" si="82"/>
        <v>4.3199999999999995E-2</v>
      </c>
      <c r="FS20" s="5">
        <f t="shared" si="83"/>
        <v>4</v>
      </c>
      <c r="FT20" s="99">
        <f t="shared" si="84"/>
        <v>0.8</v>
      </c>
      <c r="FU20" s="100">
        <f t="shared" si="85"/>
        <v>0</v>
      </c>
      <c r="FV20" s="100">
        <f t="shared" si="86"/>
        <v>0</v>
      </c>
      <c r="FW20" s="97">
        <f t="shared" si="87"/>
        <v>0</v>
      </c>
      <c r="FX20" s="5">
        <f t="shared" si="88"/>
        <v>1</v>
      </c>
      <c r="FY20" s="99">
        <f t="shared" si="89"/>
        <v>4.3199999999999995E-2</v>
      </c>
      <c r="FZ20" s="5">
        <f t="shared" si="90"/>
        <v>4</v>
      </c>
      <c r="GA20" s="99">
        <f t="shared" si="91"/>
        <v>0.8</v>
      </c>
      <c r="GB20" s="100">
        <f t="shared" si="92"/>
        <v>0</v>
      </c>
      <c r="GC20" s="100">
        <f t="shared" si="93"/>
        <v>0</v>
      </c>
      <c r="GD20" s="97">
        <f t="shared" si="94"/>
        <v>0</v>
      </c>
      <c r="GE20" s="5">
        <f t="shared" si="95"/>
        <v>1</v>
      </c>
      <c r="GF20" s="99">
        <f t="shared" si="96"/>
        <v>4.3199999999999995E-2</v>
      </c>
      <c r="GG20" s="5">
        <f t="shared" si="97"/>
        <v>4</v>
      </c>
      <c r="GH20" s="99">
        <f t="shared" si="98"/>
        <v>0.8</v>
      </c>
      <c r="GI20" s="99">
        <f t="shared" si="99"/>
        <v>0.8</v>
      </c>
    </row>
    <row r="21" spans="1:191" ht="37.5" customHeight="1">
      <c r="A21" s="82">
        <v>13</v>
      </c>
      <c r="B21" s="573" t="s">
        <v>1364</v>
      </c>
      <c r="C21" s="4" t="s">
        <v>1394</v>
      </c>
      <c r="D21" s="83" t="s">
        <v>280</v>
      </c>
      <c r="E21" s="91" t="s">
        <v>328</v>
      </c>
      <c r="F21" s="47" t="s">
        <v>318</v>
      </c>
      <c r="G21" s="85" t="s">
        <v>342</v>
      </c>
      <c r="H21" s="84" t="s">
        <v>330</v>
      </c>
      <c r="I21" s="87" t="s">
        <v>285</v>
      </c>
      <c r="J21" s="87" t="s">
        <v>69</v>
      </c>
      <c r="K21" s="86" t="s">
        <v>286</v>
      </c>
      <c r="L21" s="86" t="s">
        <v>286</v>
      </c>
      <c r="M21" s="86" t="s">
        <v>286</v>
      </c>
      <c r="N21" s="86" t="s">
        <v>69</v>
      </c>
      <c r="O21" s="86" t="s">
        <v>286</v>
      </c>
      <c r="P21" s="86" t="s">
        <v>69</v>
      </c>
      <c r="Q21" s="86" t="s">
        <v>286</v>
      </c>
      <c r="R21" s="86" t="s">
        <v>286</v>
      </c>
      <c r="S21" s="86" t="s">
        <v>69</v>
      </c>
      <c r="T21" s="86" t="s">
        <v>69</v>
      </c>
      <c r="U21" s="86" t="s">
        <v>69</v>
      </c>
      <c r="V21" s="86" t="s">
        <v>286</v>
      </c>
      <c r="W21" s="86" t="s">
        <v>286</v>
      </c>
      <c r="X21" s="86" t="s">
        <v>286</v>
      </c>
      <c r="Y21" s="86" t="s">
        <v>286</v>
      </c>
      <c r="Z21" s="86" t="s">
        <v>69</v>
      </c>
      <c r="AA21" s="86" t="s">
        <v>286</v>
      </c>
      <c r="AB21" s="86" t="s">
        <v>286</v>
      </c>
      <c r="AC21" s="88" t="str">
        <f t="shared" si="0"/>
        <v>3 - Media</v>
      </c>
      <c r="AD21" s="89">
        <f t="shared" si="1"/>
        <v>0.6</v>
      </c>
      <c r="AE21" s="88" t="str">
        <f t="shared" si="2"/>
        <v>4 - Mayor</v>
      </c>
      <c r="AF21" s="89">
        <f t="shared" si="3"/>
        <v>0.36842105263157893</v>
      </c>
      <c r="AG21" s="82" t="str">
        <f t="shared" si="4"/>
        <v>MODERADO</v>
      </c>
      <c r="AH21" s="89">
        <f t="shared" si="5"/>
        <v>0.22105263157894736</v>
      </c>
      <c r="AI21" s="85" t="s">
        <v>1395</v>
      </c>
      <c r="AJ21" s="85" t="s">
        <v>515</v>
      </c>
      <c r="AK21" s="85" t="s">
        <v>864</v>
      </c>
      <c r="AL21" s="85" t="s">
        <v>1392</v>
      </c>
      <c r="AM21" s="47" t="s">
        <v>291</v>
      </c>
      <c r="AN21" s="91" t="s">
        <v>292</v>
      </c>
      <c r="AO21" s="91" t="s">
        <v>293</v>
      </c>
      <c r="AP21" s="47" t="s">
        <v>294</v>
      </c>
      <c r="AQ21" s="47" t="s">
        <v>291</v>
      </c>
      <c r="AR21" s="91" t="s">
        <v>292</v>
      </c>
      <c r="AS21" s="91" t="s">
        <v>293</v>
      </c>
      <c r="AT21" s="47" t="s">
        <v>294</v>
      </c>
      <c r="AU21" s="47" t="s">
        <v>291</v>
      </c>
      <c r="AV21" s="91" t="s">
        <v>292</v>
      </c>
      <c r="AW21" s="91" t="s">
        <v>293</v>
      </c>
      <c r="AX21" s="47" t="s">
        <v>294</v>
      </c>
      <c r="AY21" s="47" t="s">
        <v>291</v>
      </c>
      <c r="AZ21" s="91" t="s">
        <v>292</v>
      </c>
      <c r="BA21" s="91" t="s">
        <v>293</v>
      </c>
      <c r="BB21" s="47" t="s">
        <v>294</v>
      </c>
      <c r="BC21" s="47"/>
      <c r="BD21" s="91"/>
      <c r="BE21" s="91"/>
      <c r="BF21" s="47"/>
      <c r="BG21" s="47"/>
      <c r="BH21" s="91"/>
      <c r="BI21" s="91"/>
      <c r="BJ21" s="47"/>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tr">
        <f t="shared" si="6"/>
        <v>1 - Muy Baja</v>
      </c>
      <c r="CM21" s="93">
        <f t="shared" si="100"/>
        <v>0.36</v>
      </c>
      <c r="CN21" s="92" t="str">
        <f t="shared" si="7"/>
        <v>4 - Mayor</v>
      </c>
      <c r="CO21" s="93">
        <f t="shared" si="8"/>
        <v>0.22105263157894736</v>
      </c>
      <c r="CP21" s="94" t="str">
        <f t="shared" si="101"/>
        <v>BAJO</v>
      </c>
      <c r="CQ21" s="89">
        <f t="shared" si="9"/>
        <v>7.9578947368421041E-2</v>
      </c>
      <c r="CR21" s="194" t="s">
        <v>300</v>
      </c>
      <c r="CS21" s="94">
        <f t="shared" si="10"/>
        <v>0.1</v>
      </c>
      <c r="CT21" s="47"/>
      <c r="CU21" s="47" t="s">
        <v>1373</v>
      </c>
      <c r="CV21" s="4" t="s">
        <v>867</v>
      </c>
      <c r="CW21" s="96"/>
      <c r="CX21" s="97">
        <f t="shared" si="11"/>
        <v>7</v>
      </c>
      <c r="CY21" s="98">
        <f t="shared" si="12"/>
        <v>4</v>
      </c>
      <c r="CZ21" s="97" t="str">
        <f t="shared" si="13"/>
        <v>Mayor</v>
      </c>
      <c r="DA21" s="99">
        <f t="shared" si="14"/>
        <v>0.8</v>
      </c>
      <c r="DB21" s="100">
        <f t="shared" si="15"/>
        <v>0.15</v>
      </c>
      <c r="DC21" s="100">
        <f t="shared" si="16"/>
        <v>0.25</v>
      </c>
      <c r="DD21" s="97">
        <f t="shared" si="17"/>
        <v>0.4</v>
      </c>
      <c r="DE21" s="5">
        <f t="shared" si="18"/>
        <v>2</v>
      </c>
      <c r="DF21" s="99">
        <f t="shared" si="19"/>
        <v>0.36</v>
      </c>
      <c r="DG21" s="5">
        <f t="shared" si="20"/>
        <v>4</v>
      </c>
      <c r="DH21" s="5"/>
      <c r="DI21" s="99">
        <f t="shared" si="21"/>
        <v>0.8</v>
      </c>
      <c r="DJ21" s="100">
        <f t="shared" si="22"/>
        <v>0.15</v>
      </c>
      <c r="DK21" s="100">
        <f t="shared" si="23"/>
        <v>0.25</v>
      </c>
      <c r="DL21" s="97">
        <f t="shared" si="24"/>
        <v>0.4</v>
      </c>
      <c r="DM21" s="5">
        <f t="shared" si="25"/>
        <v>2</v>
      </c>
      <c r="DN21" s="99">
        <f t="shared" si="26"/>
        <v>0.216</v>
      </c>
      <c r="DO21" s="5">
        <f t="shared" si="27"/>
        <v>4</v>
      </c>
      <c r="DP21" s="99">
        <f t="shared" si="28"/>
        <v>0.8</v>
      </c>
      <c r="DQ21" s="100">
        <f t="shared" si="29"/>
        <v>0.15</v>
      </c>
      <c r="DR21" s="100">
        <f t="shared" si="30"/>
        <v>0.25</v>
      </c>
      <c r="DS21" s="97">
        <f t="shared" si="31"/>
        <v>0.4</v>
      </c>
      <c r="DT21" s="5">
        <f t="shared" si="32"/>
        <v>1</v>
      </c>
      <c r="DU21" s="99">
        <f t="shared" si="33"/>
        <v>0.12959999999999999</v>
      </c>
      <c r="DV21" s="5">
        <f t="shared" si="34"/>
        <v>4</v>
      </c>
      <c r="DW21" s="99">
        <f t="shared" si="35"/>
        <v>0.8</v>
      </c>
      <c r="DX21" s="100">
        <f t="shared" si="36"/>
        <v>0.15</v>
      </c>
      <c r="DY21" s="100">
        <f t="shared" si="37"/>
        <v>0.25</v>
      </c>
      <c r="DZ21" s="97">
        <f t="shared" si="38"/>
        <v>0.4</v>
      </c>
      <c r="EA21" s="5">
        <f t="shared" si="39"/>
        <v>1</v>
      </c>
      <c r="EB21" s="99">
        <f t="shared" si="40"/>
        <v>7.7759999999999996E-2</v>
      </c>
      <c r="EC21" s="5">
        <f t="shared" si="41"/>
        <v>4</v>
      </c>
      <c r="ED21" s="99">
        <f t="shared" si="42"/>
        <v>0.8</v>
      </c>
      <c r="EE21" s="100">
        <f t="shared" si="43"/>
        <v>0</v>
      </c>
      <c r="EF21" s="100">
        <f t="shared" si="44"/>
        <v>0</v>
      </c>
      <c r="EG21" s="97">
        <f t="shared" si="45"/>
        <v>0</v>
      </c>
      <c r="EH21" s="5">
        <f t="shared" si="46"/>
        <v>1</v>
      </c>
      <c r="EI21" s="99">
        <f t="shared" si="47"/>
        <v>7.7759999999999996E-2</v>
      </c>
      <c r="EJ21" s="5">
        <f t="shared" si="48"/>
        <v>4</v>
      </c>
      <c r="EK21" s="99">
        <f t="shared" si="49"/>
        <v>0.8</v>
      </c>
      <c r="EL21" s="100">
        <f t="shared" si="50"/>
        <v>0</v>
      </c>
      <c r="EM21" s="100">
        <f t="shared" si="51"/>
        <v>0</v>
      </c>
      <c r="EN21" s="97">
        <f t="shared" si="52"/>
        <v>0</v>
      </c>
      <c r="EO21" s="5">
        <f t="shared" si="53"/>
        <v>1</v>
      </c>
      <c r="EP21" s="99">
        <f t="shared" si="54"/>
        <v>7.7759999999999996E-2</v>
      </c>
      <c r="EQ21" s="5">
        <f t="shared" si="55"/>
        <v>4</v>
      </c>
      <c r="ER21" s="99">
        <f t="shared" si="56"/>
        <v>0.8</v>
      </c>
      <c r="ES21" s="100">
        <f t="shared" si="57"/>
        <v>0</v>
      </c>
      <c r="ET21" s="100">
        <f t="shared" si="58"/>
        <v>0</v>
      </c>
      <c r="EU21" s="97">
        <f t="shared" si="59"/>
        <v>0</v>
      </c>
      <c r="EV21" s="5">
        <f t="shared" si="60"/>
        <v>1</v>
      </c>
      <c r="EW21" s="99">
        <f t="shared" si="61"/>
        <v>7.7759999999999996E-2</v>
      </c>
      <c r="EX21" s="5">
        <f t="shared" si="62"/>
        <v>4</v>
      </c>
      <c r="EY21" s="99">
        <f t="shared" si="63"/>
        <v>0.8</v>
      </c>
      <c r="EZ21" s="100">
        <f t="shared" si="64"/>
        <v>0</v>
      </c>
      <c r="FA21" s="100">
        <f t="shared" si="65"/>
        <v>0</v>
      </c>
      <c r="FB21" s="97">
        <f t="shared" si="66"/>
        <v>0</v>
      </c>
      <c r="FC21" s="5">
        <f t="shared" si="67"/>
        <v>1</v>
      </c>
      <c r="FD21" s="99">
        <f t="shared" si="68"/>
        <v>7.7759999999999996E-2</v>
      </c>
      <c r="FE21" s="5">
        <f t="shared" si="69"/>
        <v>4</v>
      </c>
      <c r="FF21" s="99">
        <f t="shared" si="70"/>
        <v>0.8</v>
      </c>
      <c r="FG21" s="100">
        <f t="shared" si="71"/>
        <v>0</v>
      </c>
      <c r="FH21" s="100">
        <f t="shared" si="72"/>
        <v>0</v>
      </c>
      <c r="FI21" s="97">
        <f t="shared" si="73"/>
        <v>0</v>
      </c>
      <c r="FJ21" s="5">
        <f t="shared" si="74"/>
        <v>1</v>
      </c>
      <c r="FK21" s="99">
        <f t="shared" si="75"/>
        <v>7.7759999999999996E-2</v>
      </c>
      <c r="FL21" s="5">
        <f t="shared" si="76"/>
        <v>4</v>
      </c>
      <c r="FM21" s="99">
        <f t="shared" si="77"/>
        <v>0.8</v>
      </c>
      <c r="FN21" s="100">
        <f t="shared" si="78"/>
        <v>0</v>
      </c>
      <c r="FO21" s="100">
        <f t="shared" si="79"/>
        <v>0</v>
      </c>
      <c r="FP21" s="97">
        <f t="shared" si="80"/>
        <v>0</v>
      </c>
      <c r="FQ21" s="5">
        <f t="shared" si="81"/>
        <v>1</v>
      </c>
      <c r="FR21" s="99">
        <f t="shared" si="82"/>
        <v>7.7759999999999996E-2</v>
      </c>
      <c r="FS21" s="5">
        <f t="shared" si="83"/>
        <v>4</v>
      </c>
      <c r="FT21" s="99">
        <f t="shared" si="84"/>
        <v>0.8</v>
      </c>
      <c r="FU21" s="100">
        <f t="shared" si="85"/>
        <v>0</v>
      </c>
      <c r="FV21" s="100">
        <f t="shared" si="86"/>
        <v>0</v>
      </c>
      <c r="FW21" s="97">
        <f t="shared" si="87"/>
        <v>0</v>
      </c>
      <c r="FX21" s="5">
        <f t="shared" si="88"/>
        <v>1</v>
      </c>
      <c r="FY21" s="99">
        <f t="shared" si="89"/>
        <v>7.7759999999999996E-2</v>
      </c>
      <c r="FZ21" s="5">
        <f t="shared" si="90"/>
        <v>4</v>
      </c>
      <c r="GA21" s="99">
        <f t="shared" si="91"/>
        <v>0.8</v>
      </c>
      <c r="GB21" s="100">
        <f t="shared" si="92"/>
        <v>0</v>
      </c>
      <c r="GC21" s="100">
        <f t="shared" si="93"/>
        <v>0</v>
      </c>
      <c r="GD21" s="97">
        <f t="shared" si="94"/>
        <v>0</v>
      </c>
      <c r="GE21" s="5">
        <f t="shared" si="95"/>
        <v>1</v>
      </c>
      <c r="GF21" s="99">
        <f t="shared" si="96"/>
        <v>7.7759999999999996E-2</v>
      </c>
      <c r="GG21" s="5">
        <f t="shared" si="97"/>
        <v>4</v>
      </c>
      <c r="GH21" s="99">
        <f t="shared" si="98"/>
        <v>0.8</v>
      </c>
      <c r="GI21" s="99">
        <f t="shared" si="99"/>
        <v>0.8</v>
      </c>
    </row>
    <row r="22" spans="1:191" ht="37.5" customHeight="1">
      <c r="A22" s="82">
        <v>14</v>
      </c>
      <c r="B22" s="573" t="s">
        <v>1364</v>
      </c>
      <c r="C22" s="4" t="s">
        <v>1396</v>
      </c>
      <c r="D22" s="83" t="s">
        <v>304</v>
      </c>
      <c r="E22" s="91" t="s">
        <v>328</v>
      </c>
      <c r="F22" s="47" t="s">
        <v>318</v>
      </c>
      <c r="G22" s="85" t="s">
        <v>342</v>
      </c>
      <c r="H22" s="84" t="s">
        <v>330</v>
      </c>
      <c r="I22" s="87" t="s">
        <v>285</v>
      </c>
      <c r="J22" s="87" t="s">
        <v>69</v>
      </c>
      <c r="K22" s="86" t="s">
        <v>286</v>
      </c>
      <c r="L22" s="86" t="s">
        <v>286</v>
      </c>
      <c r="M22" s="86" t="s">
        <v>286</v>
      </c>
      <c r="N22" s="86" t="s">
        <v>69</v>
      </c>
      <c r="O22" s="86" t="s">
        <v>286</v>
      </c>
      <c r="P22" s="86" t="s">
        <v>69</v>
      </c>
      <c r="Q22" s="86" t="s">
        <v>286</v>
      </c>
      <c r="R22" s="86" t="s">
        <v>286</v>
      </c>
      <c r="S22" s="86" t="s">
        <v>69</v>
      </c>
      <c r="T22" s="86" t="s">
        <v>69</v>
      </c>
      <c r="U22" s="86" t="s">
        <v>69</v>
      </c>
      <c r="V22" s="86" t="s">
        <v>286</v>
      </c>
      <c r="W22" s="86" t="s">
        <v>286</v>
      </c>
      <c r="X22" s="86" t="s">
        <v>286</v>
      </c>
      <c r="Y22" s="86" t="s">
        <v>286</v>
      </c>
      <c r="Z22" s="86" t="s">
        <v>69</v>
      </c>
      <c r="AA22" s="86" t="s">
        <v>286</v>
      </c>
      <c r="AB22" s="86" t="s">
        <v>286</v>
      </c>
      <c r="AC22" s="88" t="str">
        <f t="shared" si="0"/>
        <v>3 - Media</v>
      </c>
      <c r="AD22" s="89">
        <f t="shared" si="1"/>
        <v>0.6</v>
      </c>
      <c r="AE22" s="88" t="str">
        <f t="shared" si="2"/>
        <v>4 - Mayor</v>
      </c>
      <c r="AF22" s="89">
        <f t="shared" si="3"/>
        <v>0.36842105263157893</v>
      </c>
      <c r="AG22" s="82" t="str">
        <f t="shared" si="4"/>
        <v>MODERADO</v>
      </c>
      <c r="AH22" s="89">
        <f t="shared" si="5"/>
        <v>0.22105263157894736</v>
      </c>
      <c r="AI22" s="85" t="s">
        <v>1395</v>
      </c>
      <c r="AJ22" s="85" t="s">
        <v>515</v>
      </c>
      <c r="AK22" s="85" t="s">
        <v>864</v>
      </c>
      <c r="AL22" s="85" t="s">
        <v>1392</v>
      </c>
      <c r="AM22" s="47" t="s">
        <v>291</v>
      </c>
      <c r="AN22" s="91" t="s">
        <v>292</v>
      </c>
      <c r="AO22" s="91" t="s">
        <v>293</v>
      </c>
      <c r="AP22" s="47" t="s">
        <v>294</v>
      </c>
      <c r="AQ22" s="47" t="s">
        <v>291</v>
      </c>
      <c r="AR22" s="91" t="s">
        <v>292</v>
      </c>
      <c r="AS22" s="91" t="s">
        <v>293</v>
      </c>
      <c r="AT22" s="47" t="s">
        <v>294</v>
      </c>
      <c r="AU22" s="47" t="s">
        <v>291</v>
      </c>
      <c r="AV22" s="91" t="s">
        <v>292</v>
      </c>
      <c r="AW22" s="91" t="s">
        <v>293</v>
      </c>
      <c r="AX22" s="47" t="s">
        <v>294</v>
      </c>
      <c r="AY22" s="47" t="s">
        <v>291</v>
      </c>
      <c r="AZ22" s="91" t="s">
        <v>292</v>
      </c>
      <c r="BA22" s="91" t="s">
        <v>293</v>
      </c>
      <c r="BB22" s="47" t="s">
        <v>294</v>
      </c>
      <c r="BC22" s="47"/>
      <c r="BD22" s="91"/>
      <c r="BE22" s="91"/>
      <c r="BF22" s="47"/>
      <c r="BG22" s="47"/>
      <c r="BH22" s="91"/>
      <c r="BI22" s="91"/>
      <c r="BJ22" s="47"/>
      <c r="BK22" s="47"/>
      <c r="BL22" s="91"/>
      <c r="BM22" s="91"/>
      <c r="BN22" s="47"/>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tr">
        <f t="shared" si="6"/>
        <v>1 - Muy Baja</v>
      </c>
      <c r="CM22" s="93">
        <f t="shared" si="100"/>
        <v>0.36</v>
      </c>
      <c r="CN22" s="92" t="str">
        <f t="shared" si="7"/>
        <v>4 - Mayor</v>
      </c>
      <c r="CO22" s="93">
        <f t="shared" si="8"/>
        <v>0.22105263157894736</v>
      </c>
      <c r="CP22" s="94" t="str">
        <f t="shared" si="101"/>
        <v>BAJO</v>
      </c>
      <c r="CQ22" s="89">
        <f t="shared" si="9"/>
        <v>7.9578947368421041E-2</v>
      </c>
      <c r="CR22" s="194" t="s">
        <v>309</v>
      </c>
      <c r="CS22" s="94">
        <f t="shared" si="10"/>
        <v>0.1</v>
      </c>
      <c r="CT22" s="47"/>
      <c r="CU22" s="47" t="s">
        <v>1373</v>
      </c>
      <c r="CV22" s="4" t="s">
        <v>867</v>
      </c>
      <c r="CW22" s="96"/>
      <c r="CX22" s="97">
        <f t="shared" si="11"/>
        <v>7</v>
      </c>
      <c r="CY22" s="98">
        <f t="shared" si="12"/>
        <v>4</v>
      </c>
      <c r="CZ22" s="97" t="str">
        <f t="shared" si="13"/>
        <v>Mayor</v>
      </c>
      <c r="DA22" s="99">
        <f t="shared" si="14"/>
        <v>0.8</v>
      </c>
      <c r="DB22" s="100">
        <f t="shared" si="15"/>
        <v>0.15</v>
      </c>
      <c r="DC22" s="100">
        <f t="shared" si="16"/>
        <v>0.25</v>
      </c>
      <c r="DD22" s="97">
        <f t="shared" si="17"/>
        <v>0.4</v>
      </c>
      <c r="DE22" s="5">
        <f t="shared" si="18"/>
        <v>2</v>
      </c>
      <c r="DF22" s="99">
        <f t="shared" si="19"/>
        <v>0.36</v>
      </c>
      <c r="DG22" s="5">
        <f t="shared" si="20"/>
        <v>4</v>
      </c>
      <c r="DH22" s="5"/>
      <c r="DI22" s="99">
        <f t="shared" si="21"/>
        <v>0.8</v>
      </c>
      <c r="DJ22" s="100">
        <f t="shared" si="22"/>
        <v>0.15</v>
      </c>
      <c r="DK22" s="100">
        <f t="shared" si="23"/>
        <v>0.25</v>
      </c>
      <c r="DL22" s="97">
        <f t="shared" si="24"/>
        <v>0.4</v>
      </c>
      <c r="DM22" s="5">
        <f t="shared" si="25"/>
        <v>2</v>
      </c>
      <c r="DN22" s="99">
        <f t="shared" si="26"/>
        <v>0.216</v>
      </c>
      <c r="DO22" s="5">
        <f t="shared" si="27"/>
        <v>4</v>
      </c>
      <c r="DP22" s="99">
        <f t="shared" si="28"/>
        <v>0.8</v>
      </c>
      <c r="DQ22" s="100">
        <f t="shared" si="29"/>
        <v>0.15</v>
      </c>
      <c r="DR22" s="100">
        <f t="shared" si="30"/>
        <v>0.25</v>
      </c>
      <c r="DS22" s="97">
        <f t="shared" si="31"/>
        <v>0.4</v>
      </c>
      <c r="DT22" s="5">
        <f t="shared" si="32"/>
        <v>1</v>
      </c>
      <c r="DU22" s="99">
        <f t="shared" si="33"/>
        <v>0.12959999999999999</v>
      </c>
      <c r="DV22" s="5">
        <f t="shared" si="34"/>
        <v>4</v>
      </c>
      <c r="DW22" s="99">
        <f t="shared" si="35"/>
        <v>0.8</v>
      </c>
      <c r="DX22" s="100">
        <f t="shared" si="36"/>
        <v>0.15</v>
      </c>
      <c r="DY22" s="100">
        <f>IF(BA22="",0,IF(BA22="Preventivo",0.25,IF(BA22="Detectivo",0.15,IF(#REF!="Correctivo",0.1,0))))</f>
        <v>0.25</v>
      </c>
      <c r="DZ22" s="97">
        <f t="shared" si="38"/>
        <v>0.4</v>
      </c>
      <c r="EA22" s="5">
        <f t="shared" si="39"/>
        <v>1</v>
      </c>
      <c r="EB22" s="99">
        <f t="shared" si="40"/>
        <v>7.7759999999999996E-2</v>
      </c>
      <c r="EC22" s="5">
        <f t="shared" si="41"/>
        <v>4</v>
      </c>
      <c r="ED22" s="99">
        <f t="shared" si="42"/>
        <v>0.8</v>
      </c>
      <c r="EE22" s="100">
        <f t="shared" si="43"/>
        <v>0</v>
      </c>
      <c r="EF22" s="100">
        <f t="shared" si="44"/>
        <v>0</v>
      </c>
      <c r="EG22" s="97">
        <f t="shared" si="45"/>
        <v>0</v>
      </c>
      <c r="EH22" s="5">
        <f t="shared" si="46"/>
        <v>1</v>
      </c>
      <c r="EI22" s="99">
        <f t="shared" si="47"/>
        <v>7.7759999999999996E-2</v>
      </c>
      <c r="EJ22" s="5">
        <f t="shared" si="48"/>
        <v>4</v>
      </c>
      <c r="EK22" s="99">
        <f t="shared" si="49"/>
        <v>0.8</v>
      </c>
      <c r="EL22" s="100">
        <f t="shared" si="50"/>
        <v>0</v>
      </c>
      <c r="EM22" s="100">
        <f t="shared" si="51"/>
        <v>0</v>
      </c>
      <c r="EN22" s="97">
        <f t="shared" si="52"/>
        <v>0</v>
      </c>
      <c r="EO22" s="5">
        <f t="shared" si="53"/>
        <v>1</v>
      </c>
      <c r="EP22" s="99">
        <f t="shared" si="54"/>
        <v>7.7759999999999996E-2</v>
      </c>
      <c r="EQ22" s="5">
        <f t="shared" si="55"/>
        <v>4</v>
      </c>
      <c r="ER22" s="99">
        <f t="shared" si="56"/>
        <v>0.8</v>
      </c>
      <c r="ES22" s="100">
        <f t="shared" si="57"/>
        <v>0</v>
      </c>
      <c r="ET22" s="100">
        <f t="shared" si="58"/>
        <v>0</v>
      </c>
      <c r="EU22" s="97">
        <f t="shared" si="59"/>
        <v>0</v>
      </c>
      <c r="EV22" s="5">
        <f t="shared" si="60"/>
        <v>1</v>
      </c>
      <c r="EW22" s="99">
        <f t="shared" si="61"/>
        <v>7.7759999999999996E-2</v>
      </c>
      <c r="EX22" s="5">
        <f t="shared" si="62"/>
        <v>4</v>
      </c>
      <c r="EY22" s="99">
        <f t="shared" si="63"/>
        <v>0.8</v>
      </c>
      <c r="EZ22" s="100">
        <f t="shared" si="64"/>
        <v>0</v>
      </c>
      <c r="FA22" s="100">
        <f t="shared" si="65"/>
        <v>0</v>
      </c>
      <c r="FB22" s="97">
        <f t="shared" si="66"/>
        <v>0</v>
      </c>
      <c r="FC22" s="5">
        <f t="shared" si="67"/>
        <v>1</v>
      </c>
      <c r="FD22" s="99">
        <f t="shared" si="68"/>
        <v>7.7759999999999996E-2</v>
      </c>
      <c r="FE22" s="5">
        <f t="shared" si="69"/>
        <v>4</v>
      </c>
      <c r="FF22" s="99">
        <f t="shared" si="70"/>
        <v>0.8</v>
      </c>
      <c r="FG22" s="100">
        <f t="shared" si="71"/>
        <v>0</v>
      </c>
      <c r="FH22" s="100">
        <f t="shared" si="72"/>
        <v>0</v>
      </c>
      <c r="FI22" s="97">
        <f t="shared" si="73"/>
        <v>0</v>
      </c>
      <c r="FJ22" s="5">
        <f t="shared" si="74"/>
        <v>1</v>
      </c>
      <c r="FK22" s="99">
        <f t="shared" si="75"/>
        <v>7.7759999999999996E-2</v>
      </c>
      <c r="FL22" s="5">
        <f t="shared" si="76"/>
        <v>4</v>
      </c>
      <c r="FM22" s="99">
        <f t="shared" si="77"/>
        <v>0.8</v>
      </c>
      <c r="FN22" s="100">
        <f t="shared" si="78"/>
        <v>0</v>
      </c>
      <c r="FO22" s="100">
        <f t="shared" si="79"/>
        <v>0</v>
      </c>
      <c r="FP22" s="97">
        <f t="shared" si="80"/>
        <v>0</v>
      </c>
      <c r="FQ22" s="5">
        <f t="shared" si="81"/>
        <v>1</v>
      </c>
      <c r="FR22" s="99">
        <f t="shared" si="82"/>
        <v>7.7759999999999996E-2</v>
      </c>
      <c r="FS22" s="5">
        <f t="shared" si="83"/>
        <v>4</v>
      </c>
      <c r="FT22" s="99">
        <f t="shared" si="84"/>
        <v>0.8</v>
      </c>
      <c r="FU22" s="100">
        <f t="shared" si="85"/>
        <v>0</v>
      </c>
      <c r="FV22" s="100">
        <f t="shared" si="86"/>
        <v>0</v>
      </c>
      <c r="FW22" s="97">
        <f t="shared" si="87"/>
        <v>0</v>
      </c>
      <c r="FX22" s="5">
        <f t="shared" si="88"/>
        <v>1</v>
      </c>
      <c r="FY22" s="99">
        <f t="shared" si="89"/>
        <v>7.7759999999999996E-2</v>
      </c>
      <c r="FZ22" s="5">
        <f t="shared" si="90"/>
        <v>4</v>
      </c>
      <c r="GA22" s="99">
        <f t="shared" si="91"/>
        <v>0.8</v>
      </c>
      <c r="GB22" s="100">
        <f t="shared" si="92"/>
        <v>0</v>
      </c>
      <c r="GC22" s="100">
        <f t="shared" si="93"/>
        <v>0</v>
      </c>
      <c r="GD22" s="97">
        <f t="shared" si="94"/>
        <v>0</v>
      </c>
      <c r="GE22" s="5">
        <f t="shared" si="95"/>
        <v>1</v>
      </c>
      <c r="GF22" s="99">
        <f t="shared" si="96"/>
        <v>7.7759999999999996E-2</v>
      </c>
      <c r="GG22" s="5">
        <f t="shared" si="97"/>
        <v>4</v>
      </c>
      <c r="GH22" s="99">
        <f t="shared" si="98"/>
        <v>0.8</v>
      </c>
      <c r="GI22" s="99">
        <f t="shared" si="99"/>
        <v>0.8</v>
      </c>
    </row>
    <row r="606" spans="1:1 1680:1689" ht="9.75" customHeight="1">
      <c r="A606" s="126" t="s">
        <v>2</v>
      </c>
      <c r="BLP606" s="126" t="s">
        <v>2</v>
      </c>
    </row>
    <row r="607" spans="1:1 1680:1689" ht="9.75" customHeight="1">
      <c r="BLW607" s="655" t="s">
        <v>124</v>
      </c>
      <c r="BLX607" s="605"/>
      <c r="BLY607" s="606"/>
    </row>
    <row r="608" spans="1:1 1680:1689" ht="9.75" customHeight="1">
      <c r="BLU608" s="128">
        <v>1</v>
      </c>
      <c r="BLV608" s="128">
        <v>2</v>
      </c>
      <c r="BLW608" s="128">
        <v>3</v>
      </c>
      <c r="BLX608" s="129">
        <v>4</v>
      </c>
      <c r="BLY608" s="129">
        <v>5</v>
      </c>
    </row>
    <row r="609" spans="1681:1693" ht="9.75" customHeight="1">
      <c r="BLU609" s="130" t="s">
        <v>384</v>
      </c>
      <c r="BLV609" s="130" t="s">
        <v>385</v>
      </c>
      <c r="BLW609" s="130" t="s">
        <v>299</v>
      </c>
      <c r="BLX609" s="130" t="s">
        <v>316</v>
      </c>
      <c r="BLY609" s="130" t="s">
        <v>386</v>
      </c>
      <c r="BLZ609" s="130"/>
      <c r="BMA609" s="130"/>
      <c r="BMB609" s="130"/>
      <c r="BMC609" s="130"/>
    </row>
    <row r="610" spans="1681:1693" ht="9.75" customHeight="1">
      <c r="BLU610" s="128">
        <v>1</v>
      </c>
      <c r="BLV610" s="128">
        <v>2</v>
      </c>
      <c r="BLW610" s="128">
        <v>3</v>
      </c>
      <c r="BLX610" s="129">
        <v>4</v>
      </c>
      <c r="BLY610" s="129">
        <v>5</v>
      </c>
      <c r="BLZ610" s="16"/>
      <c r="BMA610" s="16"/>
      <c r="BMB610" s="16"/>
      <c r="BMC610" s="16"/>
    </row>
    <row r="611" spans="1681:1693" ht="28.5" customHeight="1">
      <c r="BLQ611" s="661" t="s">
        <v>122</v>
      </c>
      <c r="BLR611" s="16">
        <v>5</v>
      </c>
      <c r="BLS611" s="130" t="s">
        <v>387</v>
      </c>
      <c r="BLT611" s="16">
        <v>5</v>
      </c>
      <c r="BLU611" s="132" t="s">
        <v>388</v>
      </c>
      <c r="BLV611" s="133" t="s">
        <v>389</v>
      </c>
      <c r="BLW611" s="133" t="s">
        <v>389</v>
      </c>
      <c r="BLX611" s="134" t="s">
        <v>390</v>
      </c>
      <c r="BLY611" s="134" t="s">
        <v>390</v>
      </c>
      <c r="BLZ611" s="135"/>
      <c r="BMA611" s="135"/>
      <c r="BMB611" s="135"/>
      <c r="BMC611" s="135"/>
    </row>
    <row r="612" spans="1681:1693" ht="28.5" customHeight="1">
      <c r="BLQ612" s="653"/>
      <c r="BLR612" s="16">
        <v>4</v>
      </c>
      <c r="BLS612" s="130" t="s">
        <v>311</v>
      </c>
      <c r="BLT612" s="16">
        <v>4</v>
      </c>
      <c r="BLU612" s="132" t="s">
        <v>388</v>
      </c>
      <c r="BLV612" s="132" t="s">
        <v>388</v>
      </c>
      <c r="BLW612" s="133" t="s">
        <v>389</v>
      </c>
      <c r="BLX612" s="134" t="s">
        <v>390</v>
      </c>
      <c r="BLY612" s="134" t="s">
        <v>390</v>
      </c>
      <c r="BLZ612" s="135"/>
      <c r="BMA612" s="135"/>
      <c r="BMB612" s="135"/>
      <c r="BMC612" s="135"/>
    </row>
    <row r="613" spans="1681:1693" ht="28.5" customHeight="1">
      <c r="BLQ613" s="653"/>
      <c r="BLR613" s="16">
        <v>3</v>
      </c>
      <c r="BLS613" s="130" t="s">
        <v>285</v>
      </c>
      <c r="BLT613" s="16">
        <v>3</v>
      </c>
      <c r="BLU613" s="132" t="s">
        <v>388</v>
      </c>
      <c r="BLV613" s="132" t="s">
        <v>388</v>
      </c>
      <c r="BLW613" s="133" t="s">
        <v>389</v>
      </c>
      <c r="BLX613" s="133" t="s">
        <v>389</v>
      </c>
      <c r="BLY613" s="133" t="s">
        <v>389</v>
      </c>
      <c r="BLZ613" s="135"/>
      <c r="BMA613" s="135"/>
      <c r="BMB613" s="135"/>
      <c r="BMC613" s="135"/>
    </row>
    <row r="614" spans="1681:1693" ht="28.5" customHeight="1">
      <c r="BLQ614" s="653"/>
      <c r="BLR614" s="16">
        <v>2</v>
      </c>
      <c r="BLS614" s="130" t="s">
        <v>315</v>
      </c>
      <c r="BLT614" s="16">
        <v>2</v>
      </c>
      <c r="BLU614" s="136" t="s">
        <v>70</v>
      </c>
      <c r="BLV614" s="132" t="s">
        <v>388</v>
      </c>
      <c r="BLW614" s="132" t="s">
        <v>388</v>
      </c>
      <c r="BLX614" s="132" t="s">
        <v>388</v>
      </c>
      <c r="BLY614" s="133" t="s">
        <v>389</v>
      </c>
      <c r="BLZ614" s="135"/>
      <c r="BMA614" s="135"/>
      <c r="BMB614" s="135"/>
      <c r="BMC614" s="135"/>
    </row>
    <row r="615" spans="1681:1693" ht="28.5" customHeight="1">
      <c r="BLQ615" s="653"/>
      <c r="BLR615" s="16">
        <v>1</v>
      </c>
      <c r="BLS615" s="130" t="s">
        <v>298</v>
      </c>
      <c r="BLT615" s="16">
        <v>1</v>
      </c>
      <c r="BLU615" s="136" t="s">
        <v>70</v>
      </c>
      <c r="BLV615" s="136" t="s">
        <v>70</v>
      </c>
      <c r="BLW615" s="132" t="s">
        <v>388</v>
      </c>
      <c r="BLX615" s="132" t="s">
        <v>388</v>
      </c>
      <c r="BLY615" s="132" t="s">
        <v>388</v>
      </c>
      <c r="BLZ615" s="135"/>
      <c r="BMA615" s="135"/>
      <c r="BMB615" s="135"/>
      <c r="BMC615" s="135"/>
    </row>
    <row r="616" spans="1681:1693" ht="9.75" customHeight="1"/>
    <row r="617" spans="1681:1693" ht="9.75" customHeight="1"/>
    <row r="618" spans="1681:1693" ht="9.75" customHeight="1">
      <c r="BMA618" s="13" t="s">
        <v>391</v>
      </c>
    </row>
    <row r="619" spans="1681:1693" ht="30" customHeight="1">
      <c r="BMA619" s="137" t="s">
        <v>833</v>
      </c>
    </row>
    <row r="620" spans="1681:1693" ht="9.75" customHeight="1">
      <c r="BMA620" s="137" t="s">
        <v>305</v>
      </c>
    </row>
    <row r="621" spans="1681:1693" ht="9.75" customHeight="1">
      <c r="BMA621" s="137" t="s">
        <v>392</v>
      </c>
    </row>
    <row r="622" spans="1681:1693" ht="19.5" customHeight="1">
      <c r="BMA622" s="137" t="s">
        <v>318</v>
      </c>
    </row>
    <row r="623" spans="1681:1693" ht="9.75" customHeight="1">
      <c r="BMA623" s="81"/>
    </row>
    <row r="624" spans="1681:1693" ht="9.75" customHeight="1">
      <c r="BMC624" s="13" t="s">
        <v>393</v>
      </c>
    </row>
    <row r="625" spans="1693:1696" ht="19.5" customHeight="1">
      <c r="BMC625" s="138" t="s">
        <v>402</v>
      </c>
    </row>
    <row r="626" spans="1693:1696" ht="9.75" customHeight="1">
      <c r="BMC626" s="138" t="s">
        <v>401</v>
      </c>
    </row>
    <row r="627" spans="1693:1696" ht="9.75" customHeight="1">
      <c r="BMC627" s="138" t="s">
        <v>329</v>
      </c>
    </row>
    <row r="628" spans="1693:1696" ht="9.75" customHeight="1">
      <c r="BMC628" s="138" t="s">
        <v>396</v>
      </c>
    </row>
    <row r="629" spans="1693:1696" ht="9.75" customHeight="1">
      <c r="BMC629" s="138" t="s">
        <v>399</v>
      </c>
    </row>
    <row r="630" spans="1693:1696" ht="9.75" customHeight="1">
      <c r="BMC630" s="138" t="s">
        <v>395</v>
      </c>
    </row>
    <row r="631" spans="1693:1696" ht="9.75" customHeight="1">
      <c r="BMC631" s="138" t="s">
        <v>394</v>
      </c>
    </row>
    <row r="632" spans="1693:1696" ht="9.75" customHeight="1">
      <c r="BMC632" s="138" t="s">
        <v>400</v>
      </c>
    </row>
    <row r="633" spans="1693:1696" ht="9.75" customHeight="1">
      <c r="BMC633" s="138" t="s">
        <v>342</v>
      </c>
    </row>
    <row r="634" spans="1693:1696" ht="9.75" customHeight="1">
      <c r="BMC634" s="138" t="s">
        <v>398</v>
      </c>
    </row>
    <row r="635" spans="1693:1696" ht="19.5" customHeight="1">
      <c r="BMC635" s="138" t="s">
        <v>397</v>
      </c>
    </row>
    <row r="636" spans="1693:1696" ht="19.5" customHeight="1">
      <c r="BMC636" s="138" t="s">
        <v>306</v>
      </c>
    </row>
    <row r="637" spans="1693:1696" ht="9.75" customHeight="1">
      <c r="BME637" s="15"/>
    </row>
    <row r="638" spans="1693:1696" ht="9.75" customHeight="1"/>
    <row r="639" spans="1693:1696" ht="9.75" customHeight="1">
      <c r="BMF639" s="15" t="s">
        <v>403</v>
      </c>
    </row>
    <row r="640" spans="1693:1696" ht="9.75" customHeight="1">
      <c r="BMF640" s="102" t="s">
        <v>304</v>
      </c>
    </row>
    <row r="641" spans="1696:1701" ht="19.5" customHeight="1">
      <c r="BMF641" s="102" t="s">
        <v>834</v>
      </c>
    </row>
    <row r="642" spans="1696:1701" ht="9.75" customHeight="1">
      <c r="BMF642" s="102"/>
    </row>
    <row r="643" spans="1696:1701" ht="9.75" customHeight="1"/>
    <row r="644" spans="1696:1701" ht="9.75" customHeight="1"/>
    <row r="645" spans="1696:1701" ht="9.75" customHeight="1">
      <c r="BMH645" s="16" t="s">
        <v>404</v>
      </c>
    </row>
    <row r="646" spans="1696:1701" ht="9.75" customHeight="1">
      <c r="BMH646" s="139" t="s">
        <v>281</v>
      </c>
    </row>
    <row r="647" spans="1696:1701" ht="9.75" customHeight="1">
      <c r="BMH647" s="139" t="s">
        <v>410</v>
      </c>
    </row>
    <row r="648" spans="1696:1701" ht="9.75" customHeight="1">
      <c r="BMH648" s="139" t="s">
        <v>328</v>
      </c>
    </row>
    <row r="649" spans="1696:1701" ht="9.75" customHeight="1">
      <c r="BMH649" s="139" t="s">
        <v>409</v>
      </c>
    </row>
    <row r="650" spans="1696:1701" ht="9.75" customHeight="1">
      <c r="BMH650" s="139" t="s">
        <v>406</v>
      </c>
    </row>
    <row r="651" spans="1696:1701" ht="9.75" customHeight="1">
      <c r="BMH651" s="139" t="s">
        <v>405</v>
      </c>
    </row>
    <row r="652" spans="1696:1701" ht="9.75" customHeight="1">
      <c r="BMH652" s="139" t="s">
        <v>407</v>
      </c>
    </row>
    <row r="653" spans="1696:1701" ht="9.75" customHeight="1">
      <c r="BMH653" s="139" t="s">
        <v>408</v>
      </c>
    </row>
    <row r="654" spans="1696:1701" ht="9.75" customHeight="1">
      <c r="BMH654" s="139" t="s">
        <v>411</v>
      </c>
    </row>
    <row r="655" spans="1696:1701" ht="9.75" customHeight="1">
      <c r="BMH655" s="15"/>
      <c r="BMK655" s="13" t="s">
        <v>412</v>
      </c>
    </row>
    <row r="656" spans="1696:1701" ht="9.75" customHeight="1">
      <c r="BMK656" s="13" t="s">
        <v>414</v>
      </c>
    </row>
    <row r="657" spans="1701:1703" ht="9.75" customHeight="1">
      <c r="BMK657" s="13" t="s">
        <v>413</v>
      </c>
    </row>
    <row r="658" spans="1701:1703" ht="9.75" customHeight="1">
      <c r="BMK658" s="13" t="s">
        <v>418</v>
      </c>
    </row>
    <row r="659" spans="1701:1703" ht="9.75" customHeight="1">
      <c r="BMK659" s="13" t="s">
        <v>416</v>
      </c>
    </row>
    <row r="660" spans="1701:1703" ht="9.75" customHeight="1">
      <c r="BMK660" s="13" t="s">
        <v>420</v>
      </c>
    </row>
    <row r="661" spans="1701:1703" ht="9.75" customHeight="1">
      <c r="BMK661" s="13" t="s">
        <v>419</v>
      </c>
    </row>
    <row r="662" spans="1701:1703" ht="9.75" customHeight="1">
      <c r="BMK662" s="13" t="s">
        <v>417</v>
      </c>
    </row>
    <row r="663" spans="1701:1703" ht="9.75" customHeight="1">
      <c r="BMK663" s="13" t="s">
        <v>415</v>
      </c>
    </row>
    <row r="664" spans="1701:1703" ht="9.75" customHeight="1"/>
    <row r="665" spans="1701:1703" ht="9.75" customHeight="1"/>
    <row r="666" spans="1701:1703" ht="9.75" customHeight="1">
      <c r="BMM666" s="13" t="s">
        <v>421</v>
      </c>
    </row>
    <row r="667" spans="1701:1703" ht="9.75" customHeight="1">
      <c r="BMM667" s="140" t="s">
        <v>422</v>
      </c>
    </row>
    <row r="668" spans="1701:1703" ht="9.75" customHeight="1">
      <c r="BMM668" s="140" t="s">
        <v>423</v>
      </c>
    </row>
    <row r="669" spans="1701:1703" ht="9.75" customHeight="1">
      <c r="BMM669" s="140" t="s">
        <v>424</v>
      </c>
    </row>
    <row r="670" spans="1701:1703" ht="19.5" customHeight="1">
      <c r="BMM670" s="140" t="s">
        <v>425</v>
      </c>
    </row>
    <row r="671" spans="1701:1703" ht="9.75" customHeight="1">
      <c r="BMM671" s="140" t="s">
        <v>426</v>
      </c>
    </row>
    <row r="672" spans="1701:1703" ht="19.5" customHeight="1">
      <c r="BMM672" s="141" t="s">
        <v>427</v>
      </c>
    </row>
    <row r="673" spans="1703:1703" ht="9.75" customHeight="1">
      <c r="BMM673" s="140" t="s">
        <v>428</v>
      </c>
    </row>
    <row r="674" spans="1703:1703" ht="9.75" customHeight="1">
      <c r="BMM674" s="140" t="s">
        <v>429</v>
      </c>
    </row>
    <row r="675" spans="1703:1703" ht="9.75" customHeight="1">
      <c r="BMM675" s="140" t="s">
        <v>430</v>
      </c>
    </row>
    <row r="676" spans="1703:1703" ht="19.5" customHeight="1">
      <c r="BMM676" s="140" t="s">
        <v>431</v>
      </c>
    </row>
    <row r="677" spans="1703:1703" ht="30" customHeight="1">
      <c r="BMM677" s="140" t="s">
        <v>432</v>
      </c>
    </row>
    <row r="678" spans="1703:1703" ht="9.75" customHeight="1">
      <c r="BMM678" s="140" t="s">
        <v>433</v>
      </c>
    </row>
    <row r="679" spans="1703:1703" ht="9.75" customHeight="1">
      <c r="BMM679" s="140" t="s">
        <v>284</v>
      </c>
    </row>
    <row r="680" spans="1703:1703" ht="9.75" customHeight="1">
      <c r="BMM680" s="140" t="s">
        <v>434</v>
      </c>
    </row>
    <row r="681" spans="1703:1703" ht="9.75" customHeight="1">
      <c r="BMM681" s="140" t="s">
        <v>330</v>
      </c>
    </row>
    <row r="682" spans="1703:1703" ht="9.75" customHeight="1">
      <c r="BMM682" s="140" t="s">
        <v>435</v>
      </c>
    </row>
    <row r="683" spans="1703:1703" ht="9.75" customHeight="1">
      <c r="BMM683" s="140" t="s">
        <v>436</v>
      </c>
    </row>
    <row r="684" spans="1703:1703" ht="9.75" customHeight="1">
      <c r="BMM684" s="140" t="s">
        <v>437</v>
      </c>
    </row>
    <row r="685" spans="1703:1703" ht="9.75" customHeight="1">
      <c r="BMM685" s="140" t="s">
        <v>438</v>
      </c>
    </row>
    <row r="693" spans="1706:1708" ht="9.75" customHeight="1">
      <c r="BMP693" s="13" t="s">
        <v>413</v>
      </c>
    </row>
    <row r="694" spans="1706:1708" ht="9.75" customHeight="1">
      <c r="BMP694" s="13" t="s">
        <v>439</v>
      </c>
    </row>
    <row r="695" spans="1706:1708" ht="9.75" customHeight="1">
      <c r="BMP695" s="13" t="s">
        <v>440</v>
      </c>
    </row>
    <row r="696" spans="1706:1708" ht="9.75" customHeight="1">
      <c r="BMP696" s="13" t="s">
        <v>441</v>
      </c>
    </row>
    <row r="697" spans="1706:1708" ht="9.75" customHeight="1">
      <c r="BMP697" s="13" t="s">
        <v>442</v>
      </c>
    </row>
    <row r="698" spans="1706:1708" ht="9.75" customHeight="1">
      <c r="BMP698" s="13" t="s">
        <v>443</v>
      </c>
    </row>
    <row r="699" spans="1706:1708" ht="9.75" customHeight="1"/>
    <row r="700" spans="1706:1708" ht="9.75" customHeight="1"/>
    <row r="701" spans="1706:1708" ht="9.75" customHeight="1"/>
    <row r="702" spans="1706:1708" ht="10.5" customHeight="1">
      <c r="BMR702" s="142" t="s">
        <v>294</v>
      </c>
    </row>
    <row r="703" spans="1706:1708" ht="9.75" customHeight="1">
      <c r="BMR703" s="130" t="s">
        <v>387</v>
      </c>
    </row>
    <row r="704" spans="1706:1708" ht="9.75" customHeight="1">
      <c r="BMR704" s="130" t="s">
        <v>311</v>
      </c>
    </row>
    <row r="705" spans="1683:1710" ht="9.75" customHeight="1">
      <c r="BMR705" s="130" t="s">
        <v>285</v>
      </c>
    </row>
    <row r="706" spans="1683:1710" ht="9.75" customHeight="1">
      <c r="BMR706" s="130" t="s">
        <v>315</v>
      </c>
      <c r="BMT706" s="130"/>
    </row>
    <row r="707" spans="1683:1710" ht="9.75" customHeight="1">
      <c r="BMR707" s="130" t="s">
        <v>298</v>
      </c>
    </row>
    <row r="708" spans="1683:1710" ht="9.75" customHeight="1">
      <c r="BMR708" s="130"/>
    </row>
    <row r="709" spans="1683:1710" ht="10.5" customHeight="1">
      <c r="BMR709" s="130"/>
      <c r="BMT709" s="142" t="s">
        <v>297</v>
      </c>
    </row>
    <row r="710" spans="1683:1710" ht="9.75" customHeight="1">
      <c r="BMR710" s="130"/>
      <c r="BMT710" s="130" t="s">
        <v>386</v>
      </c>
    </row>
    <row r="711" spans="1683:1710" ht="9.75" customHeight="1">
      <c r="BLT711" s="16"/>
      <c r="BMR711" s="130"/>
      <c r="BMT711" s="130" t="s">
        <v>316</v>
      </c>
    </row>
    <row r="712" spans="1683:1710" ht="9.75" customHeight="1">
      <c r="BMR712" s="130"/>
      <c r="BMT712" s="130" t="s">
        <v>299</v>
      </c>
    </row>
    <row r="713" spans="1683:1710" ht="9.75" customHeight="1">
      <c r="BMR713" s="130"/>
      <c r="BMT713" s="130" t="s">
        <v>385</v>
      </c>
    </row>
    <row r="714" spans="1683:1710" ht="9.75" customHeight="1">
      <c r="BMR714" s="130"/>
      <c r="BMT714" s="130" t="s">
        <v>384</v>
      </c>
    </row>
    <row r="715" spans="1683:1710" ht="9.75" customHeight="1">
      <c r="BMR715" s="130"/>
    </row>
    <row r="716" spans="1683:1710" ht="9.75" customHeight="1">
      <c r="BLS716" s="13" t="s">
        <v>444</v>
      </c>
      <c r="BLT716" s="16"/>
      <c r="BMP716" s="13" t="s">
        <v>445</v>
      </c>
      <c r="BMR716" s="130"/>
    </row>
    <row r="717" spans="1683:1710" ht="9.75" customHeight="1">
      <c r="BLS717" s="13" t="s">
        <v>446</v>
      </c>
      <c r="BLT717" s="16">
        <v>0</v>
      </c>
      <c r="BLU717" s="13" t="s">
        <v>447</v>
      </c>
      <c r="BMP717" s="13" t="s">
        <v>448</v>
      </c>
      <c r="BMR717" s="130"/>
    </row>
    <row r="718" spans="1683:1710" ht="9.75" customHeight="1">
      <c r="BLS718" s="13" t="s">
        <v>449</v>
      </c>
      <c r="BLT718" s="16">
        <v>1</v>
      </c>
      <c r="BLU718" s="13" t="s">
        <v>450</v>
      </c>
      <c r="BMP718" s="13" t="s">
        <v>451</v>
      </c>
      <c r="BMR718" s="130"/>
    </row>
    <row r="719" spans="1683:1710" ht="9.75" customHeight="1">
      <c r="BLS719" s="13" t="s">
        <v>452</v>
      </c>
      <c r="BLT719" s="16">
        <v>2</v>
      </c>
      <c r="BLU719" s="13" t="s">
        <v>453</v>
      </c>
      <c r="BMP719" s="13" t="s">
        <v>454</v>
      </c>
    </row>
    <row r="720" spans="1683:1710" ht="10.5" customHeight="1">
      <c r="BMP720" s="13" t="s">
        <v>455</v>
      </c>
      <c r="BMT720" s="142"/>
    </row>
    <row r="721" spans="1706:1719" ht="10.5" customHeight="1">
      <c r="BMP721" s="13" t="s">
        <v>456</v>
      </c>
      <c r="BMT721" s="130"/>
      <c r="BMW721" s="16" t="s">
        <v>457</v>
      </c>
      <c r="BMX721" s="666" t="s">
        <v>458</v>
      </c>
      <c r="BMY721" s="618"/>
      <c r="BMZ721" s="618"/>
      <c r="BNA721" s="16" t="s">
        <v>459</v>
      </c>
      <c r="BNC721" s="144" t="s">
        <v>6</v>
      </c>
    </row>
    <row r="722" spans="1706:1719" ht="10.5" customHeight="1">
      <c r="BMP722" s="13" t="s">
        <v>460</v>
      </c>
      <c r="BMT722" s="130"/>
      <c r="BMW722" s="144" t="s">
        <v>461</v>
      </c>
      <c r="BMX722" s="144" t="s">
        <v>462</v>
      </c>
      <c r="BMY722" s="144" t="s">
        <v>463</v>
      </c>
      <c r="BMZ722" s="144" t="s">
        <v>464</v>
      </c>
      <c r="BNA722" s="144" t="s">
        <v>465</v>
      </c>
      <c r="BNC722" s="145" t="s">
        <v>466</v>
      </c>
    </row>
    <row r="723" spans="1706:1719" ht="9.75" customHeight="1">
      <c r="BMP723" s="13" t="s">
        <v>467</v>
      </c>
      <c r="BMT723" s="130"/>
      <c r="BMW723" s="13" t="s">
        <v>468</v>
      </c>
      <c r="BMX723" s="13" t="s">
        <v>469</v>
      </c>
      <c r="BMY723" s="13" t="s">
        <v>470</v>
      </c>
      <c r="BMZ723" s="13" t="s">
        <v>294</v>
      </c>
      <c r="BNA723" s="13" t="s">
        <v>471</v>
      </c>
      <c r="BNC723" s="128" t="s">
        <v>472</v>
      </c>
    </row>
    <row r="724" spans="1706:1719" ht="9.75" customHeight="1">
      <c r="BMP724" s="13" t="s">
        <v>473</v>
      </c>
      <c r="BMW724" s="13" t="s">
        <v>474</v>
      </c>
      <c r="BMX724" s="13" t="s">
        <v>475</v>
      </c>
      <c r="BMY724" s="13" t="s">
        <v>476</v>
      </c>
      <c r="BMZ724" s="13" t="s">
        <v>297</v>
      </c>
      <c r="BNA724" s="13" t="s">
        <v>477</v>
      </c>
      <c r="BNC724" s="128" t="s">
        <v>478</v>
      </c>
    </row>
    <row r="725" spans="1706:1719" ht="9.75" customHeight="1">
      <c r="BMP725" s="13" t="s">
        <v>479</v>
      </c>
      <c r="BMW725" s="13" t="s">
        <v>414</v>
      </c>
      <c r="BMX725" s="13" t="s">
        <v>480</v>
      </c>
      <c r="BMY725" s="13" t="s">
        <v>481</v>
      </c>
      <c r="BNA725" s="13" t="s">
        <v>482</v>
      </c>
      <c r="BNC725" s="128" t="s">
        <v>483</v>
      </c>
    </row>
    <row r="726" spans="1706:1719" ht="9.75" customHeight="1">
      <c r="BMP726" s="13" t="s">
        <v>484</v>
      </c>
      <c r="BMW726" s="13" t="s">
        <v>451</v>
      </c>
      <c r="BNA726" s="13" t="s">
        <v>485</v>
      </c>
      <c r="BNC726" s="128" t="s">
        <v>486</v>
      </c>
    </row>
    <row r="727" spans="1706:1719" ht="9.75" customHeight="1">
      <c r="BMW727" s="13" t="s">
        <v>454</v>
      </c>
      <c r="BNC727" s="128" t="s">
        <v>487</v>
      </c>
    </row>
    <row r="728" spans="1706:1719" ht="9.75" customHeight="1">
      <c r="BMW728" s="13" t="s">
        <v>488</v>
      </c>
      <c r="BNC728" s="128" t="s">
        <v>489</v>
      </c>
    </row>
    <row r="729" spans="1706:1719" ht="9.75" customHeight="1">
      <c r="BMW729" s="13" t="s">
        <v>490</v>
      </c>
      <c r="BNC729" s="128" t="s">
        <v>491</v>
      </c>
    </row>
    <row r="730" spans="1706:1719" ht="9.75" customHeight="1">
      <c r="BMW730" s="13" t="s">
        <v>492</v>
      </c>
      <c r="BNC730" s="128" t="s">
        <v>493</v>
      </c>
    </row>
    <row r="731" spans="1706:1719" ht="9.75" customHeight="1">
      <c r="BMW731" s="13" t="s">
        <v>404</v>
      </c>
      <c r="BNC731" s="128" t="s">
        <v>494</v>
      </c>
    </row>
    <row r="732" spans="1706:1719" ht="9.75" customHeight="1">
      <c r="BMW732" s="13" t="s">
        <v>456</v>
      </c>
      <c r="BNA732" s="81"/>
      <c r="BNC732" s="128" t="s">
        <v>495</v>
      </c>
    </row>
    <row r="733" spans="1706:1719" ht="9.75" customHeight="1">
      <c r="BMW733" s="13" t="s">
        <v>460</v>
      </c>
      <c r="BNA733" s="81"/>
      <c r="BNC733" s="128" t="s">
        <v>496</v>
      </c>
    </row>
    <row r="734" spans="1706:1719" ht="9.75" customHeight="1">
      <c r="BMW734" s="13" t="s">
        <v>467</v>
      </c>
      <c r="BNA734" s="81"/>
      <c r="BNC734" s="128" t="s">
        <v>497</v>
      </c>
    </row>
    <row r="735" spans="1706:1719" ht="9.75" customHeight="1">
      <c r="BMW735" s="13" t="s">
        <v>473</v>
      </c>
      <c r="BNA735" s="81"/>
      <c r="BNC735" s="128" t="s">
        <v>498</v>
      </c>
    </row>
    <row r="736" spans="1706:1719" ht="9.75" customHeight="1">
      <c r="BMW736" s="13" t="s">
        <v>479</v>
      </c>
      <c r="BNA736" s="81"/>
      <c r="BNC736" s="128" t="s">
        <v>499</v>
      </c>
    </row>
    <row r="737" spans="1713:1719" ht="9.75" customHeight="1">
      <c r="BMW737" s="13" t="s">
        <v>484</v>
      </c>
      <c r="BNA737" s="81"/>
      <c r="BNC737" s="128" t="s">
        <v>500</v>
      </c>
    </row>
    <row r="738" spans="1713:1719" ht="9.75" customHeight="1">
      <c r="BNC738" s="128" t="s">
        <v>501</v>
      </c>
    </row>
    <row r="739" spans="1713:1719" ht="9.75" customHeight="1">
      <c r="BNC739" s="128" t="s">
        <v>502</v>
      </c>
    </row>
    <row r="740" spans="1713:1719" ht="9.75" customHeight="1">
      <c r="BNC740" s="128" t="s">
        <v>503</v>
      </c>
    </row>
    <row r="741" spans="1713:1719" ht="9.75" customHeight="1">
      <c r="BNC741" s="128" t="s">
        <v>504</v>
      </c>
    </row>
    <row r="742" spans="1713:1719" ht="9.75" customHeight="1">
      <c r="BNC742" s="128" t="s">
        <v>505</v>
      </c>
    </row>
    <row r="743" spans="1713:1719" ht="9.75" customHeight="1">
      <c r="BNC743" s="128" t="s">
        <v>506</v>
      </c>
    </row>
    <row r="744" spans="1713:1719" ht="9.75" customHeight="1">
      <c r="BNC744" s="128" t="s">
        <v>507</v>
      </c>
    </row>
    <row r="745" spans="1713:1719" ht="9.75" customHeight="1">
      <c r="BNC745" s="128" t="s">
        <v>508</v>
      </c>
    </row>
    <row r="746" spans="1713:1719" ht="9.75" customHeight="1">
      <c r="BNC746" s="128" t="s">
        <v>509</v>
      </c>
    </row>
    <row r="747" spans="1713:1719" ht="9.75" customHeight="1">
      <c r="BNC747" s="128" t="s">
        <v>5</v>
      </c>
    </row>
    <row r="748" spans="1713:1719" ht="9.75" customHeight="1">
      <c r="BNC748" s="128" t="s">
        <v>510</v>
      </c>
    </row>
    <row r="749" spans="1713:1719" ht="9.75" customHeight="1">
      <c r="BNC749" s="128" t="s">
        <v>511</v>
      </c>
    </row>
    <row r="750" spans="1713:1719" ht="9.75" customHeight="1">
      <c r="BNC750" s="128" t="s">
        <v>512</v>
      </c>
    </row>
    <row r="751" spans="1713:1719" ht="9.75" customHeight="1">
      <c r="BNC751" s="128" t="s">
        <v>513</v>
      </c>
    </row>
    <row r="752" spans="1713:1719" ht="9.75" customHeight="1">
      <c r="BNC752" s="67" t="s">
        <v>514</v>
      </c>
    </row>
    <row r="753" spans="1719:1725" ht="9.75" customHeight="1">
      <c r="BNC753" s="128" t="s">
        <v>515</v>
      </c>
    </row>
    <row r="754" spans="1719:1725" ht="9.75" customHeight="1">
      <c r="BNC754" s="128" t="s">
        <v>516</v>
      </c>
    </row>
    <row r="755" spans="1719:1725" ht="9.75" customHeight="1">
      <c r="BNC755" s="128" t="s">
        <v>517</v>
      </c>
    </row>
    <row r="756" spans="1719:1725" ht="9.75" customHeight="1">
      <c r="BNC756" s="128" t="s">
        <v>518</v>
      </c>
    </row>
    <row r="757" spans="1719:1725" ht="9.75" customHeight="1"/>
    <row r="758" spans="1719:1725" ht="9.75" customHeight="1"/>
    <row r="759" spans="1719:1725" ht="9.75" customHeight="1">
      <c r="BNE759" s="13" t="s">
        <v>69</v>
      </c>
    </row>
    <row r="760" spans="1719:1725" ht="9.75" customHeight="1">
      <c r="BNE760" s="13" t="s">
        <v>286</v>
      </c>
    </row>
    <row r="761" spans="1719:1725" ht="9.75" customHeight="1"/>
    <row r="762" spans="1719:1725" ht="9.75" customHeight="1">
      <c r="BNG762" s="13" t="s">
        <v>519</v>
      </c>
    </row>
    <row r="763" spans="1719:1725" ht="9.75" customHeight="1">
      <c r="BNG763" s="13" t="s">
        <v>520</v>
      </c>
    </row>
    <row r="764" spans="1719:1725" ht="9.75" customHeight="1">
      <c r="BNG764" s="13" t="s">
        <v>521</v>
      </c>
    </row>
    <row r="765" spans="1719:1725" ht="9.75" customHeight="1">
      <c r="BNG765" s="13" t="s">
        <v>522</v>
      </c>
    </row>
    <row r="766" spans="1719:1725" ht="9.75" customHeight="1"/>
    <row r="767" spans="1719:1725" ht="9.75" customHeight="1">
      <c r="BNI767" s="13" t="s">
        <v>523</v>
      </c>
    </row>
    <row r="768" spans="1719:1725" ht="9.75" customHeight="1">
      <c r="BNI768" s="13" t="s">
        <v>524</v>
      </c>
    </row>
    <row r="769" spans="1725:1730" ht="9.75" customHeight="1">
      <c r="BNI769" s="13" t="s">
        <v>525</v>
      </c>
    </row>
    <row r="770" spans="1725:1730" ht="9.75" customHeight="1"/>
    <row r="771" spans="1725:1730" ht="9.75" customHeight="1"/>
    <row r="772" spans="1725:1730" ht="9.75" customHeight="1">
      <c r="BNL772" s="146" t="s">
        <v>526</v>
      </c>
      <c r="BNM772" s="146"/>
      <c r="BNN772" s="146"/>
    </row>
    <row r="773" spans="1725:1730" ht="9.75" customHeight="1">
      <c r="BNL773" s="146" t="s">
        <v>527</v>
      </c>
      <c r="BNM773" s="146"/>
      <c r="BNN773" s="146"/>
    </row>
    <row r="774" spans="1725:1730" ht="9.75" customHeight="1">
      <c r="BNL774" s="146" t="s">
        <v>528</v>
      </c>
      <c r="BNM774" s="146"/>
      <c r="BNN774" s="146"/>
    </row>
    <row r="775" spans="1725:1730" ht="9.75" customHeight="1">
      <c r="BNL775" s="146" t="s">
        <v>529</v>
      </c>
      <c r="BNM775" s="146"/>
      <c r="BNN775" s="146"/>
    </row>
    <row r="776" spans="1725:1730" ht="9.75" customHeight="1">
      <c r="BNL776" s="146" t="s">
        <v>530</v>
      </c>
      <c r="BNM776" s="146"/>
      <c r="BNN776" s="146"/>
    </row>
    <row r="777" spans="1725:1730" ht="9.75" customHeight="1">
      <c r="BNL777" s="146" t="s">
        <v>531</v>
      </c>
      <c r="BNM777" s="146"/>
      <c r="BNN777" s="146"/>
    </row>
    <row r="778" spans="1725:1730" ht="9.75" customHeight="1">
      <c r="BNL778" s="146" t="s">
        <v>532</v>
      </c>
      <c r="BNM778" s="146"/>
      <c r="BNN778" s="146"/>
    </row>
    <row r="779" spans="1725:1730" ht="9.75" customHeight="1">
      <c r="BNL779" s="146" t="s">
        <v>533</v>
      </c>
      <c r="BNM779" s="146"/>
      <c r="BNN779" s="146"/>
    </row>
    <row r="780" spans="1725:1730" ht="9.75" customHeight="1">
      <c r="BNL780" s="146" t="s">
        <v>534</v>
      </c>
      <c r="BNM780" s="146"/>
      <c r="BNN780" s="146"/>
    </row>
    <row r="781" spans="1725:1730" ht="9.75" customHeight="1">
      <c r="BNL781" s="146" t="s">
        <v>535</v>
      </c>
      <c r="BNM781" s="146"/>
      <c r="BNN781" s="146"/>
    </row>
    <row r="782" spans="1725:1730" ht="9.75" customHeight="1">
      <c r="BNL782" s="146" t="s">
        <v>536</v>
      </c>
      <c r="BNM782" s="146"/>
      <c r="BNN782" s="146"/>
    </row>
    <row r="783" spans="1725:1730" ht="9.75" customHeight="1">
      <c r="BNL783" s="146"/>
      <c r="BNM783" s="146"/>
      <c r="BNN783" s="146"/>
    </row>
    <row r="784" spans="1725:1730" ht="9.75" customHeight="1">
      <c r="BNL784" s="146"/>
      <c r="BNM784" s="146"/>
      <c r="BNN784" s="146" t="s">
        <v>537</v>
      </c>
    </row>
    <row r="785" spans="1730:1732" ht="9.75" customHeight="1">
      <c r="BNN785" s="146" t="s">
        <v>538</v>
      </c>
      <c r="BNO785" s="146"/>
      <c r="BNP785" s="146"/>
    </row>
    <row r="786" spans="1730:1732" ht="9.75" customHeight="1">
      <c r="BNN786" s="146" t="s">
        <v>539</v>
      </c>
      <c r="BNO786" s="146"/>
      <c r="BNP786" s="146"/>
    </row>
    <row r="787" spans="1730:1732" ht="9.75" customHeight="1">
      <c r="BNN787" s="146" t="s">
        <v>540</v>
      </c>
      <c r="BNO787" s="146"/>
      <c r="BNP787" s="146"/>
    </row>
    <row r="788" spans="1730:1732" ht="9.75" customHeight="1">
      <c r="BNN788" s="146"/>
      <c r="BNO788" s="146"/>
      <c r="BNP788" s="146"/>
    </row>
    <row r="789" spans="1730:1732" ht="9.75" customHeight="1">
      <c r="BNN789" s="146" t="s">
        <v>541</v>
      </c>
      <c r="BNO789" s="146"/>
      <c r="BNP789" s="146"/>
    </row>
    <row r="790" spans="1730:1732" ht="10.5" customHeight="1">
      <c r="BNN790" s="146"/>
      <c r="BNO790" s="146"/>
      <c r="BNP790" s="147" t="s">
        <v>542</v>
      </c>
    </row>
    <row r="791" spans="1730:1732" ht="9.75" customHeight="1">
      <c r="BNN791" s="146"/>
      <c r="BNO791" s="146"/>
      <c r="BNP791" s="146" t="s">
        <v>445</v>
      </c>
    </row>
    <row r="792" spans="1730:1732" ht="9.75" customHeight="1">
      <c r="BNN792" s="146"/>
      <c r="BNO792" s="146"/>
      <c r="BNP792" s="146" t="s">
        <v>448</v>
      </c>
    </row>
    <row r="793" spans="1730:1732" ht="9.75" customHeight="1">
      <c r="BNN793" s="146"/>
      <c r="BNO793" s="146"/>
      <c r="BNP793" s="146" t="s">
        <v>451</v>
      </c>
    </row>
    <row r="794" spans="1730:1732" ht="9.75" customHeight="1">
      <c r="BNN794" s="146"/>
      <c r="BNO794" s="146"/>
      <c r="BNP794" s="146" t="s">
        <v>454</v>
      </c>
    </row>
    <row r="795" spans="1730:1732" ht="9.75" customHeight="1">
      <c r="BNN795" s="146"/>
      <c r="BNO795" s="146"/>
      <c r="BNP795" s="146" t="s">
        <v>455</v>
      </c>
    </row>
    <row r="796" spans="1730:1732" ht="9.75" customHeight="1">
      <c r="BNN796" s="146"/>
      <c r="BNO796" s="146"/>
      <c r="BNP796" s="146" t="s">
        <v>456</v>
      </c>
    </row>
    <row r="797" spans="1730:1732" ht="9.75" customHeight="1">
      <c r="BNN797" s="146"/>
      <c r="BNO797" s="146"/>
      <c r="BNP797" s="146" t="s">
        <v>460</v>
      </c>
    </row>
    <row r="798" spans="1730:1732" ht="9.75" customHeight="1">
      <c r="BNN798" s="146"/>
      <c r="BNO798" s="146"/>
      <c r="BNP798" s="146" t="s">
        <v>467</v>
      </c>
    </row>
    <row r="799" spans="1730:1732" ht="9.75" customHeight="1">
      <c r="BNN799" s="146"/>
      <c r="BNO799" s="146"/>
      <c r="BNP799" s="146" t="s">
        <v>473</v>
      </c>
    </row>
    <row r="800" spans="1730:1732" ht="9.75" customHeight="1">
      <c r="BNN800" s="146"/>
      <c r="BNO800" s="146"/>
      <c r="BNP800" s="146" t="s">
        <v>479</v>
      </c>
    </row>
    <row r="801" spans="1732:1736" ht="9.75" customHeight="1">
      <c r="BNP801" s="146" t="s">
        <v>484</v>
      </c>
      <c r="BNQ801" s="146"/>
      <c r="BNR801" s="146" t="s">
        <v>543</v>
      </c>
      <c r="BNS801" s="146"/>
      <c r="BNT801" s="146"/>
    </row>
    <row r="802" spans="1732:1736" ht="9.75" customHeight="1">
      <c r="BNP802" s="146"/>
      <c r="BNQ802" s="146"/>
      <c r="BNR802" s="146" t="s">
        <v>519</v>
      </c>
      <c r="BNS802" s="146"/>
      <c r="BNT802" s="146"/>
    </row>
    <row r="803" spans="1732:1736" ht="9.75" customHeight="1">
      <c r="BNP803" s="146"/>
      <c r="BNQ803" s="146"/>
      <c r="BNR803" s="146" t="s">
        <v>520</v>
      </c>
      <c r="BNS803" s="146"/>
      <c r="BNT803" s="146"/>
    </row>
    <row r="804" spans="1732:1736" ht="9.75" customHeight="1">
      <c r="BNP804" s="146"/>
      <c r="BNQ804" s="146"/>
      <c r="BNR804" s="146" t="s">
        <v>521</v>
      </c>
      <c r="BNS804" s="146"/>
      <c r="BNT804" s="146"/>
    </row>
    <row r="805" spans="1732:1736" ht="9.75" customHeight="1">
      <c r="BNP805" s="146"/>
      <c r="BNQ805" s="146"/>
      <c r="BNR805" s="146" t="s">
        <v>522</v>
      </c>
      <c r="BNS805" s="146"/>
      <c r="BNT805" s="146"/>
    </row>
    <row r="806" spans="1732:1736" ht="9.75" customHeight="1">
      <c r="BNP806" s="146"/>
      <c r="BNQ806" s="146"/>
      <c r="BNR806" s="146"/>
      <c r="BNS806" s="146"/>
      <c r="BNT806" s="146"/>
    </row>
    <row r="807" spans="1732:1736" ht="9.75" customHeight="1">
      <c r="BNP807" s="146"/>
      <c r="BNQ807" s="146"/>
      <c r="BNR807" s="146"/>
      <c r="BNS807" s="146"/>
      <c r="BNT807" s="146" t="s">
        <v>544</v>
      </c>
    </row>
    <row r="808" spans="1732:1736" ht="30" customHeight="1">
      <c r="BNP808" s="146"/>
      <c r="BNQ808" s="146"/>
      <c r="BNR808" s="146"/>
      <c r="BNS808" s="146"/>
      <c r="BNT808" s="148" t="s">
        <v>545</v>
      </c>
    </row>
    <row r="809" spans="1732:1736" ht="9.75" customHeight="1">
      <c r="BNP809" s="146"/>
      <c r="BNQ809" s="146"/>
      <c r="BNR809" s="146"/>
      <c r="BNS809" s="146"/>
      <c r="BNT809" s="149" t="s">
        <v>546</v>
      </c>
    </row>
    <row r="810" spans="1732:1736" ht="9.75" customHeight="1">
      <c r="BNP810" s="146"/>
      <c r="BNQ810" s="146"/>
      <c r="BNR810" s="146"/>
      <c r="BNS810" s="146"/>
      <c r="BNT810" s="149" t="s">
        <v>547</v>
      </c>
    </row>
    <row r="811" spans="1732:1736" ht="9.75" customHeight="1">
      <c r="BNP811" s="146"/>
      <c r="BNQ811" s="146"/>
      <c r="BNR811" s="146"/>
      <c r="BNS811" s="146"/>
      <c r="BNT811" s="149" t="s">
        <v>548</v>
      </c>
    </row>
    <row r="812" spans="1732:1736" ht="9.75" customHeight="1">
      <c r="BNP812" s="146"/>
      <c r="BNQ812" s="146"/>
      <c r="BNR812" s="146"/>
      <c r="BNS812" s="146"/>
      <c r="BNT812" s="149" t="s">
        <v>549</v>
      </c>
    </row>
    <row r="813" spans="1732:1736" ht="49.5" customHeight="1">
      <c r="BNP813" s="146"/>
      <c r="BNQ813" s="146"/>
      <c r="BNR813" s="146"/>
      <c r="BNS813" s="146"/>
      <c r="BNT813" s="148" t="s">
        <v>550</v>
      </c>
    </row>
    <row r="814" spans="1732:1736" ht="9.75" customHeight="1">
      <c r="BNP814" s="146"/>
      <c r="BNQ814" s="146"/>
      <c r="BNR814" s="146"/>
      <c r="BNS814" s="146"/>
      <c r="BNT814" s="149" t="s">
        <v>551</v>
      </c>
    </row>
    <row r="815" spans="1732:1736" ht="9.75" customHeight="1">
      <c r="BNP815" s="146"/>
      <c r="BNQ815" s="146"/>
      <c r="BNR815" s="146"/>
      <c r="BNS815" s="146"/>
      <c r="BNT815" s="148" t="s">
        <v>484</v>
      </c>
    </row>
    <row r="816" spans="1732:1736" ht="9.75" customHeight="1">
      <c r="BNP816" s="146"/>
      <c r="BNQ816" s="146"/>
      <c r="BNR816" s="146"/>
      <c r="BNS816" s="146"/>
      <c r="BNT816" s="149" t="s">
        <v>541</v>
      </c>
    </row>
    <row r="818" spans="1738:1741" ht="9.75" customHeight="1">
      <c r="BNV818" s="146" t="s">
        <v>69</v>
      </c>
      <c r="BNW818" s="146"/>
      <c r="BNX818" s="146"/>
      <c r="BNY818" s="146"/>
    </row>
    <row r="819" spans="1738:1741" ht="9.75" customHeight="1">
      <c r="BNV819" s="146" t="s">
        <v>286</v>
      </c>
      <c r="BNW819" s="146"/>
      <c r="BNX819" s="146"/>
      <c r="BNY819" s="146"/>
    </row>
    <row r="820" spans="1738:1741" ht="9.75" customHeight="1">
      <c r="BNV820" s="146"/>
      <c r="BNW820" s="146"/>
      <c r="BNX820" s="146"/>
      <c r="BNY820" s="146"/>
    </row>
    <row r="821" spans="1738:1741" ht="9.75" customHeight="1">
      <c r="BNV821" s="146"/>
      <c r="BNW821" s="146" t="s">
        <v>294</v>
      </c>
      <c r="BNX821" s="146"/>
      <c r="BNY821" s="146"/>
    </row>
    <row r="822" spans="1738:1741" ht="9.75" customHeight="1">
      <c r="BNV822" s="146"/>
      <c r="BNW822" s="146" t="s">
        <v>297</v>
      </c>
      <c r="BNX822" s="146"/>
      <c r="BNY822" s="146"/>
    </row>
    <row r="823" spans="1738:1741" ht="9.75" customHeight="1">
      <c r="BNV823" s="146"/>
      <c r="BNW823" s="146"/>
      <c r="BNX823" s="146"/>
      <c r="BNY823" s="146"/>
    </row>
    <row r="824" spans="1738:1741" ht="9.75" customHeight="1">
      <c r="BNV824" s="146"/>
      <c r="BNW824" s="146"/>
      <c r="BNX824" s="146"/>
      <c r="BNY824" s="146"/>
    </row>
    <row r="825" spans="1738:1741" ht="9.75" customHeight="1">
      <c r="BNV825" s="146"/>
      <c r="BNW825" s="146"/>
      <c r="BNX825" s="146"/>
      <c r="BNY825" s="146"/>
    </row>
    <row r="826" spans="1738:1741" ht="9.75" customHeight="1">
      <c r="BNV826" s="146"/>
      <c r="BNW826" s="146"/>
      <c r="BNX826" s="146"/>
      <c r="BNY826" s="146"/>
    </row>
    <row r="827" spans="1738:1741" ht="9.75" customHeight="1">
      <c r="BNV827" s="146"/>
      <c r="BNW827" s="146"/>
      <c r="BNX827" s="146"/>
      <c r="BNY827" s="146"/>
    </row>
    <row r="828" spans="1738:1741" ht="9.75" customHeight="1">
      <c r="BNV828" s="146"/>
      <c r="BNW828" s="146"/>
      <c r="BNX828" s="146"/>
      <c r="BNY828" s="146" t="s">
        <v>293</v>
      </c>
    </row>
    <row r="829" spans="1738:1741" ht="9.75" customHeight="1">
      <c r="BNV829" s="146"/>
      <c r="BNW829" s="146"/>
      <c r="BNX829" s="146"/>
      <c r="BNY829" s="146" t="s">
        <v>340</v>
      </c>
    </row>
    <row r="830" spans="1738:1741" ht="9.75" customHeight="1">
      <c r="BNV830" s="146"/>
      <c r="BNW830" s="146"/>
      <c r="BNX830" s="146"/>
      <c r="BNY830" s="146" t="s">
        <v>552</v>
      </c>
    </row>
    <row r="834" spans="1742:1746" ht="9.75" customHeight="1">
      <c r="BNZ834" s="146" t="s">
        <v>553</v>
      </c>
      <c r="BOA834" s="146"/>
      <c r="BOB834" s="146"/>
      <c r="BOC834" s="146"/>
      <c r="BOD834" s="146"/>
    </row>
    <row r="835" spans="1742:1746" ht="9.75" customHeight="1">
      <c r="BNZ835" s="146" t="s">
        <v>295</v>
      </c>
      <c r="BOA835" s="146"/>
      <c r="BOB835" s="146"/>
      <c r="BOC835" s="146"/>
      <c r="BOD835" s="146"/>
    </row>
    <row r="836" spans="1742:1746" ht="9.75" customHeight="1">
      <c r="BNZ836" s="146" t="s">
        <v>292</v>
      </c>
      <c r="BOA836" s="146"/>
      <c r="BOB836" s="146"/>
      <c r="BOC836" s="146"/>
      <c r="BOD836" s="146"/>
    </row>
    <row r="837" spans="1742:1746" ht="9.75" customHeight="1">
      <c r="BNZ837" s="146"/>
      <c r="BOA837" s="146"/>
      <c r="BOB837" s="146"/>
      <c r="BOC837" s="146"/>
      <c r="BOD837" s="146"/>
    </row>
    <row r="838" spans="1742:1746" ht="9.75" customHeight="1">
      <c r="BNZ838" s="146"/>
      <c r="BOA838" s="146"/>
      <c r="BOB838" s="146"/>
      <c r="BOC838" s="146"/>
      <c r="BOD838" s="146"/>
    </row>
    <row r="839" spans="1742:1746" ht="9.75" customHeight="1">
      <c r="BNZ839" s="146"/>
      <c r="BOA839" s="146"/>
      <c r="BOB839" s="146"/>
      <c r="BOC839" s="146"/>
      <c r="BOD839" s="146"/>
    </row>
    <row r="840" spans="1742:1746" ht="9.75" customHeight="1">
      <c r="BNZ840" s="146"/>
      <c r="BOA840" s="146"/>
      <c r="BOB840" s="146" t="s">
        <v>554</v>
      </c>
      <c r="BOC840" s="146"/>
      <c r="BOD840" s="146"/>
    </row>
    <row r="841" spans="1742:1746" ht="9.75" customHeight="1">
      <c r="BNZ841" s="146"/>
      <c r="BOA841" s="146"/>
      <c r="BOB841" s="146" t="s">
        <v>555</v>
      </c>
      <c r="BOC841" s="146"/>
      <c r="BOD841" s="146"/>
    </row>
    <row r="842" spans="1742:1746" ht="9.75" customHeight="1">
      <c r="BNZ842" s="146"/>
      <c r="BOA842" s="146"/>
      <c r="BOB842" s="146" t="s">
        <v>556</v>
      </c>
      <c r="BOC842" s="146"/>
      <c r="BOD842" s="146"/>
    </row>
    <row r="843" spans="1742:1746" ht="9.75" customHeight="1">
      <c r="BNZ843" s="146"/>
      <c r="BOA843" s="146"/>
      <c r="BOB843" s="146"/>
      <c r="BOC843" s="146"/>
      <c r="BOD843" s="146"/>
    </row>
    <row r="844" spans="1742:1746" ht="9.75" customHeight="1">
      <c r="BNZ844" s="146"/>
      <c r="BOA844" s="146"/>
      <c r="BOB844" s="146"/>
      <c r="BOC844" s="146" t="s">
        <v>481</v>
      </c>
      <c r="BOD844" s="146"/>
    </row>
    <row r="845" spans="1742:1746" ht="9.75" customHeight="1">
      <c r="BNZ845" s="146"/>
      <c r="BOA845" s="146"/>
      <c r="BOB845" s="146"/>
      <c r="BOC845" s="146" t="s">
        <v>477</v>
      </c>
      <c r="BOD845" s="146"/>
    </row>
    <row r="846" spans="1742:1746" ht="9.75" customHeight="1">
      <c r="BNZ846" s="146"/>
      <c r="BOA846" s="146"/>
      <c r="BOB846" s="146"/>
      <c r="BOC846" s="146" t="s">
        <v>557</v>
      </c>
      <c r="BOD846" s="146"/>
    </row>
    <row r="847" spans="1742:1746" ht="9.75" customHeight="1">
      <c r="BNZ847" s="146"/>
      <c r="BOA847" s="146"/>
      <c r="BOB847" s="146"/>
      <c r="BOC847" s="146"/>
      <c r="BOD847" s="146"/>
    </row>
    <row r="848" spans="1742:1746" ht="9.75" customHeight="1">
      <c r="BNZ848" s="146"/>
      <c r="BOA848" s="146"/>
      <c r="BOB848" s="146"/>
      <c r="BOC848" s="146"/>
      <c r="BOD848" s="146" t="s">
        <v>558</v>
      </c>
    </row>
    <row r="849" spans="1746:1759" ht="9.75" customHeight="1">
      <c r="BOD849" s="146" t="s">
        <v>559</v>
      </c>
      <c r="BOE849" s="146"/>
      <c r="BOF849" s="146"/>
      <c r="BOG849" s="146"/>
      <c r="BOH849" s="146"/>
      <c r="BOI849" s="146"/>
      <c r="BOJ849" s="146"/>
      <c r="BOK849" s="146"/>
      <c r="BOL849" s="146"/>
      <c r="BOM849" s="146"/>
      <c r="BON849" s="146"/>
      <c r="BOO849" s="146"/>
      <c r="BOP849" s="146"/>
      <c r="BOQ849" s="146"/>
    </row>
    <row r="850" spans="1746:1759" ht="9.75" customHeight="1">
      <c r="BOD850" s="146" t="s">
        <v>560</v>
      </c>
      <c r="BOE850" s="146"/>
      <c r="BOF850" s="146"/>
      <c r="BOG850" s="146"/>
      <c r="BOH850" s="146"/>
      <c r="BOI850" s="146"/>
      <c r="BOJ850" s="146"/>
      <c r="BOK850" s="146"/>
      <c r="BOL850" s="146"/>
      <c r="BOM850" s="146"/>
      <c r="BON850" s="146"/>
      <c r="BOO850" s="146"/>
      <c r="BOP850" s="146"/>
      <c r="BOQ850" s="146"/>
    </row>
    <row r="851" spans="1746:1759" ht="9.75" customHeight="1">
      <c r="BOD851" s="146"/>
      <c r="BOE851" s="146"/>
      <c r="BOF851" s="146"/>
      <c r="BOG851" s="146"/>
      <c r="BOH851" s="146"/>
      <c r="BOI851" s="146"/>
      <c r="BOJ851" s="146"/>
      <c r="BOK851" s="146"/>
      <c r="BOL851" s="146"/>
      <c r="BOM851" s="146"/>
      <c r="BON851" s="146"/>
      <c r="BOO851" s="146"/>
      <c r="BOP851" s="146"/>
      <c r="BOQ851" s="146"/>
    </row>
    <row r="852" spans="1746:1759" ht="9.75" customHeight="1">
      <c r="BOD852" s="146"/>
      <c r="BOE852" s="149" t="s">
        <v>291</v>
      </c>
      <c r="BOF852" s="146"/>
      <c r="BOG852" s="146"/>
      <c r="BOH852" s="146"/>
      <c r="BOI852" s="146"/>
      <c r="BOJ852" s="146"/>
      <c r="BOK852" s="146"/>
      <c r="BOL852" s="146"/>
      <c r="BOM852" s="146"/>
      <c r="BON852" s="146"/>
      <c r="BOO852" s="146"/>
      <c r="BOP852" s="146"/>
      <c r="BOQ852" s="146"/>
    </row>
    <row r="853" spans="1746:1759" ht="9.75" customHeight="1">
      <c r="BOD853" s="146"/>
      <c r="BOE853" s="149" t="s">
        <v>296</v>
      </c>
      <c r="BOF853" s="146"/>
      <c r="BOG853" s="146"/>
      <c r="BOH853" s="146"/>
      <c r="BOI853" s="146"/>
      <c r="BOJ853" s="146"/>
      <c r="BOK853" s="146"/>
      <c r="BOL853" s="146"/>
      <c r="BOM853" s="146"/>
      <c r="BON853" s="146"/>
      <c r="BOO853" s="146"/>
      <c r="BOP853" s="146"/>
      <c r="BOQ853" s="146"/>
    </row>
    <row r="854" spans="1746:1759" ht="9.75" customHeight="1">
      <c r="BOD854" s="146"/>
      <c r="BOE854" s="149"/>
      <c r="BOF854" s="146"/>
      <c r="BOG854" s="146"/>
      <c r="BOH854" s="146"/>
      <c r="BOI854" s="146"/>
      <c r="BOJ854" s="146"/>
      <c r="BOK854" s="146"/>
      <c r="BOL854" s="146"/>
      <c r="BOM854" s="146"/>
      <c r="BON854" s="146"/>
      <c r="BOO854" s="146"/>
      <c r="BOP854" s="146"/>
      <c r="BOQ854" s="146"/>
    </row>
    <row r="855" spans="1746:1759" ht="9.75" customHeight="1">
      <c r="BOD855" s="146"/>
      <c r="BOE855" s="146"/>
      <c r="BOF855" s="146"/>
      <c r="BOG855" s="146"/>
      <c r="BOH855" s="146"/>
      <c r="BOI855" s="146"/>
      <c r="BOJ855" s="146"/>
      <c r="BOK855" s="146"/>
      <c r="BOL855" s="146"/>
      <c r="BOM855" s="146"/>
      <c r="BON855" s="146"/>
      <c r="BOO855" s="146"/>
      <c r="BOP855" s="146"/>
      <c r="BOQ855" s="146"/>
    </row>
    <row r="856" spans="1746:1759" ht="9.75" customHeight="1">
      <c r="BOD856" s="146"/>
      <c r="BOE856" s="146"/>
      <c r="BOF856" s="146"/>
      <c r="BOG856" s="146"/>
      <c r="BOH856" s="146"/>
      <c r="BOI856" s="146"/>
      <c r="BOJ856" s="146"/>
      <c r="BOK856" s="146"/>
      <c r="BOL856" s="146"/>
      <c r="BOM856" s="146"/>
      <c r="BON856" s="146"/>
      <c r="BOO856" s="146"/>
      <c r="BOP856" s="146"/>
      <c r="BOQ856" s="146"/>
    </row>
    <row r="857" spans="1746:1759" ht="9.75" customHeight="1">
      <c r="BOD857" s="146"/>
      <c r="BOE857" s="146"/>
      <c r="BOF857" s="146"/>
      <c r="BOG857" s="146"/>
      <c r="BOH857" s="146"/>
      <c r="BOI857" s="146"/>
      <c r="BOJ857" s="146"/>
      <c r="BOK857" s="146"/>
      <c r="BOL857" s="146"/>
      <c r="BOM857" s="146"/>
      <c r="BON857" s="146"/>
      <c r="BOO857" s="639" t="s">
        <v>124</v>
      </c>
      <c r="BOP857" s="605"/>
      <c r="BOQ857" s="606"/>
    </row>
    <row r="858" spans="1746:1759" ht="9.75" customHeight="1">
      <c r="BOD858" s="146"/>
      <c r="BOE858" s="146"/>
      <c r="BOF858" s="146"/>
      <c r="BOG858" s="146"/>
      <c r="BOH858" s="146"/>
      <c r="BOI858" s="146"/>
      <c r="BOJ858" s="146"/>
      <c r="BOK858" s="146"/>
      <c r="BOL858" s="146"/>
      <c r="BOM858" s="151">
        <v>1</v>
      </c>
      <c r="BON858" s="151">
        <v>2</v>
      </c>
      <c r="BOO858" s="151">
        <v>3</v>
      </c>
      <c r="BOP858" s="150">
        <v>4</v>
      </c>
      <c r="BOQ858" s="150">
        <v>5</v>
      </c>
    </row>
    <row r="859" spans="1746:1759" ht="9.75" customHeight="1">
      <c r="BOD859" s="146"/>
      <c r="BOE859" s="146"/>
      <c r="BOF859" s="146"/>
      <c r="BOG859" s="146"/>
      <c r="BOH859" s="146"/>
      <c r="BOI859" s="146"/>
      <c r="BOJ859" s="146"/>
      <c r="BOK859" s="146"/>
      <c r="BOL859" s="146"/>
      <c r="BOM859" s="149" t="s">
        <v>384</v>
      </c>
      <c r="BON859" s="149" t="s">
        <v>385</v>
      </c>
      <c r="BOO859" s="149" t="s">
        <v>299</v>
      </c>
      <c r="BOP859" s="149" t="s">
        <v>316</v>
      </c>
      <c r="BOQ859" s="149" t="s">
        <v>386</v>
      </c>
    </row>
    <row r="860" spans="1746:1759" ht="9.75" customHeight="1">
      <c r="BOD860" s="146"/>
      <c r="BOE860" s="146"/>
      <c r="BOF860" s="146"/>
      <c r="BOG860" s="146"/>
      <c r="BOH860" s="146"/>
      <c r="BOI860" s="146"/>
      <c r="BOJ860" s="146"/>
      <c r="BOK860" s="146"/>
      <c r="BOL860" s="146"/>
      <c r="BOM860" s="152">
        <v>0.2</v>
      </c>
      <c r="BON860" s="152">
        <v>0.4</v>
      </c>
      <c r="BOO860" s="152">
        <v>0.6</v>
      </c>
      <c r="BOP860" s="152">
        <v>0.8</v>
      </c>
      <c r="BOQ860" s="152">
        <v>1</v>
      </c>
    </row>
    <row r="861" spans="1746:1759" ht="9.75" customHeight="1">
      <c r="BOD861" s="146"/>
      <c r="BOE861" s="146"/>
      <c r="BOF861" s="146"/>
      <c r="BOG861" s="146"/>
      <c r="BOH861" s="146"/>
      <c r="BOI861" s="146"/>
      <c r="BOJ861" s="146"/>
      <c r="BOK861" s="146"/>
      <c r="BOL861" s="146"/>
      <c r="BOM861" s="151"/>
      <c r="BON861" s="151"/>
      <c r="BOO861" s="151"/>
      <c r="BOP861" s="150"/>
      <c r="BOQ861" s="150"/>
    </row>
    <row r="862" spans="1746:1759" ht="9.75" customHeight="1">
      <c r="BOD862" s="146"/>
      <c r="BOE862" s="146"/>
      <c r="BOF862" s="146"/>
      <c r="BOG862" s="652" t="s">
        <v>122</v>
      </c>
      <c r="BOH862" s="154">
        <v>5</v>
      </c>
      <c r="BOI862" s="149" t="s">
        <v>387</v>
      </c>
      <c r="BOJ862" s="152">
        <v>1</v>
      </c>
      <c r="BOK862" s="146" t="s">
        <v>561</v>
      </c>
      <c r="BOL862" s="155">
        <v>1</v>
      </c>
      <c r="BOM862" s="151" t="s">
        <v>389</v>
      </c>
      <c r="BON862" s="151" t="s">
        <v>389</v>
      </c>
      <c r="BOO862" s="151" t="s">
        <v>389</v>
      </c>
      <c r="BOP862" s="151" t="s">
        <v>389</v>
      </c>
      <c r="BOQ862" s="151" t="s">
        <v>390</v>
      </c>
    </row>
    <row r="863" spans="1746:1759" ht="9.75" customHeight="1">
      <c r="BOD863" s="146"/>
      <c r="BOE863" s="146"/>
      <c r="BOF863" s="146"/>
      <c r="BOG863" s="653"/>
      <c r="BOH863" s="154">
        <v>4</v>
      </c>
      <c r="BOI863" s="149" t="s">
        <v>311</v>
      </c>
      <c r="BOJ863" s="152">
        <v>0.8</v>
      </c>
      <c r="BOK863" s="146" t="s">
        <v>562</v>
      </c>
      <c r="BOL863" s="155">
        <v>0.8</v>
      </c>
      <c r="BOM863" s="151" t="s">
        <v>388</v>
      </c>
      <c r="BON863" s="151" t="s">
        <v>388</v>
      </c>
      <c r="BOO863" s="151" t="s">
        <v>389</v>
      </c>
      <c r="BOP863" s="151" t="s">
        <v>389</v>
      </c>
      <c r="BOQ863" s="151" t="s">
        <v>390</v>
      </c>
    </row>
    <row r="864" spans="1746:1759" ht="9.75" customHeight="1">
      <c r="BOD864" s="146"/>
      <c r="BOE864" s="146"/>
      <c r="BOF864" s="146"/>
      <c r="BOG864" s="653"/>
      <c r="BOH864" s="154">
        <v>3</v>
      </c>
      <c r="BOI864" s="149" t="s">
        <v>285</v>
      </c>
      <c r="BOJ864" s="152">
        <v>0.6</v>
      </c>
      <c r="BOK864" s="146" t="s">
        <v>563</v>
      </c>
      <c r="BOL864" s="155">
        <v>0.6</v>
      </c>
      <c r="BOM864" s="151" t="s">
        <v>388</v>
      </c>
      <c r="BON864" s="151" t="s">
        <v>388</v>
      </c>
      <c r="BOO864" s="151" t="s">
        <v>388</v>
      </c>
      <c r="BOP864" s="151" t="s">
        <v>389</v>
      </c>
      <c r="BOQ864" s="151" t="s">
        <v>390</v>
      </c>
    </row>
    <row r="865" spans="1749:1763" ht="9.75" customHeight="1">
      <c r="BOG865" s="653"/>
      <c r="BOH865" s="154">
        <v>2</v>
      </c>
      <c r="BOI865" s="149" t="s">
        <v>315</v>
      </c>
      <c r="BOJ865" s="152">
        <v>0.4</v>
      </c>
      <c r="BOK865" s="146" t="s">
        <v>564</v>
      </c>
      <c r="BOL865" s="155">
        <v>0.4</v>
      </c>
      <c r="BOM865" s="151" t="s">
        <v>70</v>
      </c>
      <c r="BON865" s="151" t="s">
        <v>388</v>
      </c>
      <c r="BOO865" s="151" t="s">
        <v>388</v>
      </c>
      <c r="BOP865" s="151" t="s">
        <v>389</v>
      </c>
      <c r="BOQ865" s="151" t="s">
        <v>390</v>
      </c>
      <c r="BOR865" s="146"/>
      <c r="BOS865" s="146"/>
    </row>
    <row r="866" spans="1749:1763" ht="9.75" customHeight="1">
      <c r="BOG866" s="653"/>
      <c r="BOH866" s="154">
        <v>1</v>
      </c>
      <c r="BOI866" s="149" t="s">
        <v>298</v>
      </c>
      <c r="BOJ866" s="152">
        <v>0.2</v>
      </c>
      <c r="BOK866" s="146" t="s">
        <v>565</v>
      </c>
      <c r="BOL866" s="155">
        <v>0.2</v>
      </c>
      <c r="BOM866" s="151" t="s">
        <v>70</v>
      </c>
      <c r="BON866" s="151" t="s">
        <v>70</v>
      </c>
      <c r="BOO866" s="151" t="s">
        <v>388</v>
      </c>
      <c r="BOP866" s="151" t="s">
        <v>389</v>
      </c>
      <c r="BOQ866" s="151" t="s">
        <v>390</v>
      </c>
      <c r="BOR866" s="146"/>
      <c r="BOS866" s="146"/>
    </row>
    <row r="867" spans="1749:1763" ht="9.75" customHeight="1">
      <c r="BOG867" s="146"/>
      <c r="BOH867" s="146"/>
      <c r="BOI867" s="146"/>
      <c r="BOJ867" s="146"/>
      <c r="BOK867" s="146"/>
      <c r="BOL867" s="146"/>
      <c r="BOM867" s="146"/>
      <c r="BON867" s="146"/>
      <c r="BOO867" s="146"/>
      <c r="BOP867" s="146"/>
      <c r="BOQ867" s="146"/>
      <c r="BOR867" s="146"/>
      <c r="BOS867" s="146"/>
    </row>
    <row r="868" spans="1749:1763" ht="9.75" customHeight="1">
      <c r="BOG868" s="146"/>
      <c r="BOH868" s="146"/>
      <c r="BOI868" s="146"/>
      <c r="BOJ868" s="146"/>
      <c r="BOK868" s="146"/>
      <c r="BOL868" s="146"/>
      <c r="BOM868" s="146"/>
      <c r="BON868" s="146"/>
      <c r="BOO868" s="146"/>
      <c r="BOP868" s="146"/>
      <c r="BOQ868" s="146"/>
      <c r="BOR868" s="146"/>
      <c r="BOS868" s="146"/>
    </row>
    <row r="869" spans="1749:1763" ht="9.75" customHeight="1">
      <c r="BOG869" s="146"/>
      <c r="BOH869" s="146"/>
      <c r="BOI869" s="146"/>
      <c r="BOJ869" s="146"/>
      <c r="BOK869" s="146"/>
      <c r="BOL869" s="146"/>
      <c r="BOM869" s="146"/>
      <c r="BON869" s="146"/>
      <c r="BOO869" s="146"/>
      <c r="BOP869" s="146"/>
      <c r="BOQ869" s="146"/>
      <c r="BOR869" s="146"/>
      <c r="BOS869" s="146" t="s">
        <v>566</v>
      </c>
    </row>
    <row r="870" spans="1749:1763" ht="9.75" customHeight="1">
      <c r="BOG870" s="146"/>
      <c r="BOH870" s="146"/>
      <c r="BOI870" s="146"/>
      <c r="BOJ870" s="146"/>
      <c r="BOK870" s="146"/>
      <c r="BOL870" s="146"/>
      <c r="BOM870" s="146"/>
      <c r="BON870" s="146"/>
      <c r="BOO870" s="146"/>
      <c r="BOP870" s="146"/>
      <c r="BOQ870" s="146"/>
      <c r="BOR870" s="146"/>
      <c r="BOS870" s="146" t="s">
        <v>567</v>
      </c>
    </row>
    <row r="871" spans="1749:1763" ht="9.75" customHeight="1">
      <c r="BOG871" s="146"/>
      <c r="BOH871" s="146"/>
      <c r="BOI871" s="146"/>
      <c r="BOJ871" s="146"/>
      <c r="BOK871" s="146"/>
      <c r="BOL871" s="146"/>
      <c r="BOM871" s="146"/>
      <c r="BON871" s="146"/>
      <c r="BOO871" s="146"/>
      <c r="BOP871" s="146"/>
      <c r="BOQ871" s="146"/>
      <c r="BOR871" s="146"/>
      <c r="BOS871" s="146" t="s">
        <v>568</v>
      </c>
    </row>
    <row r="872" spans="1749:1763" ht="9.75" customHeight="1">
      <c r="BOG872" s="146"/>
      <c r="BOH872" s="146"/>
      <c r="BOI872" s="146"/>
      <c r="BOJ872" s="146"/>
      <c r="BOK872" s="146"/>
      <c r="BOL872" s="146"/>
      <c r="BOM872" s="146"/>
      <c r="BON872" s="146"/>
      <c r="BOO872" s="146"/>
      <c r="BOP872" s="146"/>
      <c r="BOQ872" s="146"/>
      <c r="BOR872" s="146"/>
      <c r="BOS872" s="146" t="s">
        <v>569</v>
      </c>
    </row>
    <row r="873" spans="1749:1763" ht="9.75" customHeight="1">
      <c r="BOG873" s="146"/>
      <c r="BOH873" s="146"/>
      <c r="BOI873" s="146"/>
      <c r="BOJ873" s="146"/>
      <c r="BOK873" s="146"/>
      <c r="BOL873" s="146"/>
      <c r="BOM873" s="146"/>
      <c r="BON873" s="146"/>
      <c r="BOO873" s="146"/>
      <c r="BOP873" s="146"/>
      <c r="BOQ873" s="146"/>
      <c r="BOR873" s="146"/>
      <c r="BOS873" s="146" t="s">
        <v>570</v>
      </c>
    </row>
    <row r="874" spans="1749:1763" ht="9.75" customHeight="1">
      <c r="BOG874" s="146"/>
      <c r="BOH874" s="146"/>
      <c r="BOI874" s="146"/>
      <c r="BOJ874" s="146"/>
      <c r="BOK874" s="146"/>
      <c r="BOL874" s="146"/>
      <c r="BOM874" s="146"/>
      <c r="BON874" s="146"/>
      <c r="BOO874" s="146"/>
      <c r="BOP874" s="146"/>
      <c r="BOQ874" s="146"/>
      <c r="BOR874" s="146"/>
      <c r="BOS874" s="146" t="s">
        <v>541</v>
      </c>
    </row>
    <row r="877" spans="1749:1763" ht="10.5" customHeight="1">
      <c r="BOU877" s="156" t="s">
        <v>571</v>
      </c>
    </row>
    <row r="878" spans="1749:1763" ht="9.75" customHeight="1">
      <c r="BOU878" s="102" t="s">
        <v>572</v>
      </c>
    </row>
    <row r="879" spans="1749:1763" ht="19.5" customHeight="1">
      <c r="BOU879" s="102" t="s">
        <v>573</v>
      </c>
    </row>
    <row r="880" spans="1749:1763" ht="9.75" customHeight="1">
      <c r="BOU880" s="102" t="s">
        <v>574</v>
      </c>
    </row>
    <row r="881" spans="1763:1763" ht="9.75" customHeight="1">
      <c r="BOU881" s="102" t="s">
        <v>575</v>
      </c>
    </row>
    <row r="882" spans="1763:1763" ht="9.75" customHeight="1">
      <c r="BOU882" s="102" t="s">
        <v>576</v>
      </c>
    </row>
    <row r="883" spans="1763:1763" ht="9.75" customHeight="1">
      <c r="BOU883" s="13" t="s">
        <v>484</v>
      </c>
    </row>
  </sheetData>
  <mergeCells count="20">
    <mergeCell ref="BOO857:BOQ857"/>
    <mergeCell ref="AC7:AH7"/>
    <mergeCell ref="E5:G5"/>
    <mergeCell ref="J1:K4"/>
    <mergeCell ref="U5:V5"/>
    <mergeCell ref="C4:H4"/>
    <mergeCell ref="AI7:AL7"/>
    <mergeCell ref="J7:AB7"/>
    <mergeCell ref="B2:I2"/>
    <mergeCell ref="B7:H7"/>
    <mergeCell ref="B1:I1"/>
    <mergeCell ref="BOG862:BOG866"/>
    <mergeCell ref="BLQ611:BLQ615"/>
    <mergeCell ref="C3:H3"/>
    <mergeCell ref="BLW607:BLY607"/>
    <mergeCell ref="W5:X5"/>
    <mergeCell ref="BMX721:BMZ721"/>
    <mergeCell ref="O5:P5"/>
    <mergeCell ref="I5:N5"/>
    <mergeCell ref="Q5:R5"/>
  </mergeCells>
  <conditionalFormatting sqref="AG9:AG22">
    <cfRule type="containsText" dxfId="170" priority="84" operator="containsText" text="EXTREMO">
      <formula>NOT(ISERROR(SEARCH("EXTREMO",AG9)))</formula>
    </cfRule>
    <cfRule type="containsText" dxfId="169" priority="83" operator="containsText" text="ALTO">
      <formula>NOT(ISERROR(SEARCH("ALTO",AG9)))</formula>
    </cfRule>
    <cfRule type="containsText" dxfId="168" priority="82" operator="containsText" text="MODERADO">
      <formula>NOT(ISERROR(SEARCH("MODERADO",AG9)))</formula>
    </cfRule>
    <cfRule type="containsText" dxfId="167" priority="81" operator="containsText" text="BAJO">
      <formula>NOT(ISERROR(SEARCH("BAJO",AG9)))</formula>
    </cfRule>
  </conditionalFormatting>
  <conditionalFormatting sqref="CP9:CP22">
    <cfRule type="containsText" dxfId="166" priority="80" operator="containsText" text="EXTREMO">
      <formula>NOT(ISERROR(SEARCH("EXTREMO",CP9)))</formula>
    </cfRule>
    <cfRule type="containsText" dxfId="165" priority="79" operator="containsText" text="ALTO">
      <formula>NOT(ISERROR(SEARCH("ALTO",CP9)))</formula>
    </cfRule>
    <cfRule type="containsText" dxfId="164" priority="78" operator="containsText" text="MODERADO">
      <formula>NOT(ISERROR(SEARCH("MODERADO",CP9)))</formula>
    </cfRule>
  </conditionalFormatting>
  <conditionalFormatting sqref="DB9:DC9">
    <cfRule type="containsText" dxfId="163" priority="75" operator="containsText" text="MODERADO">
      <formula>NOT(ISERROR(SEARCH("MODERADO",DB9)))</formula>
    </cfRule>
    <cfRule type="containsText" dxfId="162" priority="77" operator="containsText" text="EXTREMO">
      <formula>NOT(ISERROR(SEARCH("EXTREMO",DB9)))</formula>
    </cfRule>
    <cfRule type="containsText" dxfId="161" priority="76" operator="containsText" text="ALTO">
      <formula>NOT(ISERROR(SEARCH("ALTO",DB9)))</formula>
    </cfRule>
  </conditionalFormatting>
  <conditionalFormatting sqref="DB10:DC22">
    <cfRule type="containsText" dxfId="160" priority="22" operator="containsText" text="EXTREMO">
      <formula>NOT(ISERROR(SEARCH("EXTREMO",DB10)))</formula>
    </cfRule>
    <cfRule type="containsText" dxfId="159" priority="20" operator="containsText" text="MODERADO">
      <formula>NOT(ISERROR(SEARCH("MODERADO",DB10)))</formula>
    </cfRule>
    <cfRule type="containsText" dxfId="158" priority="21" operator="containsText" text="ALTO">
      <formula>NOT(ISERROR(SEARCH("ALTO",DB10)))</formula>
    </cfRule>
  </conditionalFormatting>
  <conditionalFormatting sqref="DJ9:DK22">
    <cfRule type="containsText" dxfId="157" priority="35" operator="containsText" text="MODERADO">
      <formula>NOT(ISERROR(SEARCH("MODERADO",DJ9)))</formula>
    </cfRule>
    <cfRule type="containsText" dxfId="156" priority="36" operator="containsText" text="ALTO">
      <formula>NOT(ISERROR(SEARCH("ALTO",DJ9)))</formula>
    </cfRule>
    <cfRule type="containsText" dxfId="155" priority="37" operator="containsText" text="EXTREMO">
      <formula>NOT(ISERROR(SEARCH("EXTREMO",DJ9)))</formula>
    </cfRule>
  </conditionalFormatting>
  <conditionalFormatting sqref="DQ9:DR22">
    <cfRule type="containsText" dxfId="154" priority="34" operator="containsText" text="EXTREMO">
      <formula>NOT(ISERROR(SEARCH("EXTREMO",DQ9)))</formula>
    </cfRule>
    <cfRule type="containsText" dxfId="153" priority="32" operator="containsText" text="MODERADO">
      <formula>NOT(ISERROR(SEARCH("MODERADO",DQ9)))</formula>
    </cfRule>
    <cfRule type="containsText" dxfId="152" priority="33" operator="containsText" text="ALTO">
      <formula>NOT(ISERROR(SEARCH("ALTO",DQ9)))</formula>
    </cfRule>
  </conditionalFormatting>
  <conditionalFormatting sqref="DX9:DY22">
    <cfRule type="containsText" dxfId="151" priority="29" operator="containsText" text="MODERADO">
      <formula>NOT(ISERROR(SEARCH("MODERADO",DX9)))</formula>
    </cfRule>
    <cfRule type="containsText" dxfId="150" priority="30" operator="containsText" text="ALTO">
      <formula>NOT(ISERROR(SEARCH("ALTO",DX9)))</formula>
    </cfRule>
    <cfRule type="containsText" dxfId="149" priority="31" operator="containsText" text="EXTREMO">
      <formula>NOT(ISERROR(SEARCH("EXTREMO",DX9)))</formula>
    </cfRule>
  </conditionalFormatting>
  <conditionalFormatting sqref="EE9:EF22">
    <cfRule type="containsText" dxfId="148" priority="26" operator="containsText" text="MODERADO">
      <formula>NOT(ISERROR(SEARCH("MODERADO",EE9)))</formula>
    </cfRule>
    <cfRule type="containsText" dxfId="147" priority="27" operator="containsText" text="ALTO">
      <formula>NOT(ISERROR(SEARCH("ALTO",EE9)))</formula>
    </cfRule>
    <cfRule type="containsText" dxfId="146" priority="28" operator="containsText" text="EXTREMO">
      <formula>NOT(ISERROR(SEARCH("EXTREMO",EE9)))</formula>
    </cfRule>
  </conditionalFormatting>
  <conditionalFormatting sqref="EL9:EM22">
    <cfRule type="containsText" dxfId="145" priority="23" operator="containsText" text="MODERADO">
      <formula>NOT(ISERROR(SEARCH("MODERADO",EL9)))</formula>
    </cfRule>
    <cfRule type="containsText" dxfId="144" priority="24" operator="containsText" text="ALTO">
      <formula>NOT(ISERROR(SEARCH("ALTO",EL9)))</formula>
    </cfRule>
    <cfRule type="containsText" dxfId="143" priority="25" operator="containsText" text="EXTREMO">
      <formula>NOT(ISERROR(SEARCH("EXTREMO",EL9)))</formula>
    </cfRule>
  </conditionalFormatting>
  <conditionalFormatting sqref="ER9:EU22 EY9:FB22 FF9:FI22 FM9:FP22 FT9:FW22 GA9:GD22 DI9:DL22 DP9:DS22 DW9:DZ22 ED9:EG22 EK9:EN22 DB9:DD22 CL9:CP22 DF9:DF22 DN9:DN22 DU9:DU22 EB9:EB22 EI9:EI22 EP9:EP22 EW9:EW22 FD9:FD22 FK9:FK22 FR9:FR22 FY9:FY22 GF9:GF22 GH9:GI22">
    <cfRule type="containsText" dxfId="142" priority="74" operator="containsText" text="BAJO">
      <formula>NOT(ISERROR(SEARCH("BAJO",CL9)))</formula>
    </cfRule>
  </conditionalFormatting>
  <conditionalFormatting sqref="ES9:ET9">
    <cfRule type="containsText" dxfId="141" priority="73" operator="containsText" text="EXTREMO">
      <formula>NOT(ISERROR(SEARCH("EXTREMO",ES9)))</formula>
    </cfRule>
    <cfRule type="containsText" dxfId="140" priority="72" operator="containsText" text="ALTO">
      <formula>NOT(ISERROR(SEARCH("ALTO",ES9)))</formula>
    </cfRule>
    <cfRule type="containsText" dxfId="139" priority="71" operator="containsText" text="MODERADO">
      <formula>NOT(ISERROR(SEARCH("MODERADO",ES9)))</formula>
    </cfRule>
  </conditionalFormatting>
  <conditionalFormatting sqref="ES9:ET22">
    <cfRule type="containsText" dxfId="138" priority="53" operator="containsText" text="MODERADO">
      <formula>NOT(ISERROR(SEARCH("MODERADO",ES9)))</formula>
    </cfRule>
    <cfRule type="containsText" dxfId="137" priority="54" operator="containsText" text="ALTO">
      <formula>NOT(ISERROR(SEARCH("ALTO",ES9)))</formula>
    </cfRule>
    <cfRule type="containsText" dxfId="136" priority="55" operator="containsText" text="EXTREMO">
      <formula>NOT(ISERROR(SEARCH("EXTREMO",ES9)))</formula>
    </cfRule>
  </conditionalFormatting>
  <conditionalFormatting sqref="ES10:ET22">
    <cfRule type="containsText" dxfId="135" priority="17" operator="containsText" text="MODERADO">
      <formula>NOT(ISERROR(SEARCH("MODERADO",ES10)))</formula>
    </cfRule>
    <cfRule type="containsText" dxfId="134" priority="19" operator="containsText" text="EXTREMO">
      <formula>NOT(ISERROR(SEARCH("EXTREMO",ES10)))</formula>
    </cfRule>
    <cfRule type="containsText" dxfId="133" priority="18" operator="containsText" text="ALTO">
      <formula>NOT(ISERROR(SEARCH("ALTO",ES10)))</formula>
    </cfRule>
  </conditionalFormatting>
  <conditionalFormatting sqref="EZ9:FA9">
    <cfRule type="containsText" dxfId="132" priority="70" operator="containsText" text="EXTREMO">
      <formula>NOT(ISERROR(SEARCH("EXTREMO",EZ9)))</formula>
    </cfRule>
    <cfRule type="containsText" dxfId="131" priority="69" operator="containsText" text="ALTO">
      <formula>NOT(ISERROR(SEARCH("ALTO",EZ9)))</formula>
    </cfRule>
    <cfRule type="containsText" dxfId="130" priority="68" operator="containsText" text="MODERADO">
      <formula>NOT(ISERROR(SEARCH("MODERADO",EZ9)))</formula>
    </cfRule>
  </conditionalFormatting>
  <conditionalFormatting sqref="EZ9:FA22">
    <cfRule type="containsText" dxfId="129" priority="50" operator="containsText" text="MODERADO">
      <formula>NOT(ISERROR(SEARCH("MODERADO",EZ9)))</formula>
    </cfRule>
    <cfRule type="containsText" dxfId="128" priority="51" operator="containsText" text="ALTO">
      <formula>NOT(ISERROR(SEARCH("ALTO",EZ9)))</formula>
    </cfRule>
    <cfRule type="containsText" dxfId="127" priority="52" operator="containsText" text="EXTREMO">
      <formula>NOT(ISERROR(SEARCH("EXTREMO",EZ9)))</formula>
    </cfRule>
  </conditionalFormatting>
  <conditionalFormatting sqref="EZ10:FA22">
    <cfRule type="containsText" dxfId="126" priority="15" operator="containsText" text="ALTO">
      <formula>NOT(ISERROR(SEARCH("ALTO",EZ10)))</formula>
    </cfRule>
    <cfRule type="containsText" dxfId="125" priority="16" operator="containsText" text="EXTREMO">
      <formula>NOT(ISERROR(SEARCH("EXTREMO",EZ10)))</formula>
    </cfRule>
    <cfRule type="containsText" dxfId="124" priority="14" operator="containsText" text="MODERADO">
      <formula>NOT(ISERROR(SEARCH("MODERADO",EZ10)))</formula>
    </cfRule>
  </conditionalFormatting>
  <conditionalFormatting sqref="FG9:FH9">
    <cfRule type="containsText" dxfId="123" priority="67" operator="containsText" text="EXTREMO">
      <formula>NOT(ISERROR(SEARCH("EXTREMO",FG9)))</formula>
    </cfRule>
    <cfRule type="containsText" dxfId="122" priority="66" operator="containsText" text="ALTO">
      <formula>NOT(ISERROR(SEARCH("ALTO",FG9)))</formula>
    </cfRule>
    <cfRule type="containsText" dxfId="121" priority="65" operator="containsText" text="MODERADO">
      <formula>NOT(ISERROR(SEARCH("MODERADO",FG9)))</formula>
    </cfRule>
  </conditionalFormatting>
  <conditionalFormatting sqref="FG9:FH22">
    <cfRule type="containsText" dxfId="120" priority="49" operator="containsText" text="EXTREMO">
      <formula>NOT(ISERROR(SEARCH("EXTREMO",FG9)))</formula>
    </cfRule>
    <cfRule type="containsText" dxfId="119" priority="47" operator="containsText" text="MODERADO">
      <formula>NOT(ISERROR(SEARCH("MODERADO",FG9)))</formula>
    </cfRule>
    <cfRule type="containsText" dxfId="118" priority="48" operator="containsText" text="ALTO">
      <formula>NOT(ISERROR(SEARCH("ALTO",FG9)))</formula>
    </cfRule>
  </conditionalFormatting>
  <conditionalFormatting sqref="FG10:FH22">
    <cfRule type="containsText" dxfId="117" priority="12" operator="containsText" text="ALTO">
      <formula>NOT(ISERROR(SEARCH("ALTO",FG10)))</formula>
    </cfRule>
    <cfRule type="containsText" dxfId="116" priority="11" operator="containsText" text="MODERADO">
      <formula>NOT(ISERROR(SEARCH("MODERADO",FG10)))</formula>
    </cfRule>
    <cfRule type="containsText" dxfId="115" priority="13" operator="containsText" text="EXTREMO">
      <formula>NOT(ISERROR(SEARCH("EXTREMO",FG10)))</formula>
    </cfRule>
  </conditionalFormatting>
  <conditionalFormatting sqref="FN9:FO9">
    <cfRule type="containsText" dxfId="114" priority="64" operator="containsText" text="EXTREMO">
      <formula>NOT(ISERROR(SEARCH("EXTREMO",FN9)))</formula>
    </cfRule>
    <cfRule type="containsText" dxfId="113" priority="63" operator="containsText" text="ALTO">
      <formula>NOT(ISERROR(SEARCH("ALTO",FN9)))</formula>
    </cfRule>
    <cfRule type="containsText" dxfId="112" priority="62" operator="containsText" text="MODERADO">
      <formula>NOT(ISERROR(SEARCH("MODERADO",FN9)))</formula>
    </cfRule>
  </conditionalFormatting>
  <conditionalFormatting sqref="FN9:FO22">
    <cfRule type="containsText" dxfId="111" priority="45" operator="containsText" text="ALTO">
      <formula>NOT(ISERROR(SEARCH("ALTO",FN9)))</formula>
    </cfRule>
    <cfRule type="containsText" dxfId="110" priority="46" operator="containsText" text="EXTREMO">
      <formula>NOT(ISERROR(SEARCH("EXTREMO",FN9)))</formula>
    </cfRule>
    <cfRule type="containsText" dxfId="109" priority="44" operator="containsText" text="MODERADO">
      <formula>NOT(ISERROR(SEARCH("MODERADO",FN9)))</formula>
    </cfRule>
  </conditionalFormatting>
  <conditionalFormatting sqref="FN10:FO22">
    <cfRule type="containsText" dxfId="108" priority="10" operator="containsText" text="EXTREMO">
      <formula>NOT(ISERROR(SEARCH("EXTREMO",FN10)))</formula>
    </cfRule>
    <cfRule type="containsText" dxfId="107" priority="8" operator="containsText" text="MODERADO">
      <formula>NOT(ISERROR(SEARCH("MODERADO",FN10)))</formula>
    </cfRule>
    <cfRule type="containsText" dxfId="106" priority="9" operator="containsText" text="ALTO">
      <formula>NOT(ISERROR(SEARCH("ALTO",FN10)))</formula>
    </cfRule>
  </conditionalFormatting>
  <conditionalFormatting sqref="FU9:FV9">
    <cfRule type="containsText" dxfId="105" priority="61" operator="containsText" text="EXTREMO">
      <formula>NOT(ISERROR(SEARCH("EXTREMO",FU9)))</formula>
    </cfRule>
    <cfRule type="containsText" dxfId="104" priority="60" operator="containsText" text="ALTO">
      <formula>NOT(ISERROR(SEARCH("ALTO",FU9)))</formula>
    </cfRule>
    <cfRule type="containsText" dxfId="103" priority="59" operator="containsText" text="MODERADO">
      <formula>NOT(ISERROR(SEARCH("MODERADO",FU9)))</formula>
    </cfRule>
  </conditionalFormatting>
  <conditionalFormatting sqref="FU9:FV22">
    <cfRule type="containsText" dxfId="102" priority="42" operator="containsText" text="ALTO">
      <formula>NOT(ISERROR(SEARCH("ALTO",FU9)))</formula>
    </cfRule>
    <cfRule type="containsText" dxfId="101" priority="43" operator="containsText" text="EXTREMO">
      <formula>NOT(ISERROR(SEARCH("EXTREMO",FU9)))</formula>
    </cfRule>
    <cfRule type="containsText" dxfId="100" priority="41" operator="containsText" text="MODERADO">
      <formula>NOT(ISERROR(SEARCH("MODERADO",FU9)))</formula>
    </cfRule>
  </conditionalFormatting>
  <conditionalFormatting sqref="FU10:FV22">
    <cfRule type="containsText" dxfId="99" priority="7" operator="containsText" text="EXTREMO">
      <formula>NOT(ISERROR(SEARCH("EXTREMO",FU10)))</formula>
    </cfRule>
    <cfRule type="containsText" dxfId="98" priority="6" operator="containsText" text="ALTO">
      <formula>NOT(ISERROR(SEARCH("ALTO",FU10)))</formula>
    </cfRule>
    <cfRule type="containsText" dxfId="97" priority="5" operator="containsText" text="MODERADO">
      <formula>NOT(ISERROR(SEARCH("MODERADO",FU10)))</formula>
    </cfRule>
  </conditionalFormatting>
  <conditionalFormatting sqref="GB9:GC9">
    <cfRule type="containsText" dxfId="96" priority="58" operator="containsText" text="EXTREMO">
      <formula>NOT(ISERROR(SEARCH("EXTREMO",GB9)))</formula>
    </cfRule>
    <cfRule type="containsText" dxfId="95" priority="57" operator="containsText" text="ALTO">
      <formula>NOT(ISERROR(SEARCH("ALTO",GB9)))</formula>
    </cfRule>
    <cfRule type="containsText" dxfId="94" priority="56" operator="containsText" text="MODERADO">
      <formula>NOT(ISERROR(SEARCH("MODERADO",GB9)))</formula>
    </cfRule>
  </conditionalFormatting>
  <conditionalFormatting sqref="GB9:GC22">
    <cfRule type="containsText" dxfId="93" priority="39" operator="containsText" text="ALTO">
      <formula>NOT(ISERROR(SEARCH("ALTO",GB9)))</formula>
    </cfRule>
    <cfRule type="containsText" dxfId="92" priority="38" operator="containsText" text="MODERADO">
      <formula>NOT(ISERROR(SEARCH("MODERADO",GB9)))</formula>
    </cfRule>
    <cfRule type="containsText" dxfId="91" priority="40" operator="containsText" text="EXTREMO">
      <formula>NOT(ISERROR(SEARCH("EXTREMO",GB9)))</formula>
    </cfRule>
  </conditionalFormatting>
  <conditionalFormatting sqref="GB10:GC22">
    <cfRule type="containsText" dxfId="90" priority="3" operator="containsText" text="ALTO">
      <formula>NOT(ISERROR(SEARCH("ALTO",GB10)))</formula>
    </cfRule>
    <cfRule type="containsText" dxfId="89" priority="2" operator="containsText" text="MODERADO">
      <formula>NOT(ISERROR(SEARCH("MODERADO",GB10)))</formula>
    </cfRule>
    <cfRule type="containsText" dxfId="88" priority="4" operator="containsText" text="EXTREMO">
      <formula>NOT(ISERROR(SEARCH("EXTREMO",GB10)))</formula>
    </cfRule>
  </conditionalFormatting>
  <dataValidations count="17">
    <dataValidation type="list" allowBlank="1" showInputMessage="1" showErrorMessage="1" sqref="J9:AB22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1700-000000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1700-000001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1700-000002000000}">
      <formula1>0</formula1>
      <formula2>0</formula2>
    </dataValidation>
    <dataValidation type="list" showInputMessage="1" showErrorMessage="1" errorTitle="Rechazado" error="Solo son validadas las opciones de la lista" sqref="AP9:AP22 AT9:AT22 AX9:AX22 BB9:BB22 BF9:BF22 BJ9:BJ22 BN9:BN22 BR9:BR22 BV9:BV22 BZ9:BZ22 CD9:CD22 CH9:CH22 CK9:CO22 CT9:CT22 CW9:CW22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1700-000003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1700-000004000000}">
      <formula1>IMPACTO</formula1>
      <formula2>0</formula2>
    </dataValidation>
    <dataValidation type="list" allowBlank="1" showInputMessage="1" showErrorMessage="1" sqref="I9:I10 I11:I22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1700-000005000000}">
      <formula1>PROBAB</formula1>
      <formula2>0</formula2>
    </dataValidation>
    <dataValidation type="list" showInputMessage="1" showErrorMessage="1" sqref="AO9:AO22 AS9:AS22 AW9:AW22 BA9:BA22 BE9:BE22 BI9:BI22 BM9:BM22 BQ9:BQ22 BU9:BU22 BY9:BY22 CC9:CC22 CG9:CG22 CJ9:CJ22" xr:uid="{00000000-0002-0000-1700-000006000000}">
      <formula1>TIP_CONTROL</formula1>
      <formula2>0</formula2>
    </dataValidation>
    <dataValidation type="list" sqref="CI9:CI22" xr:uid="{00000000-0002-0000-1700-000007000000}">
      <formula1>IMPLEMENT</formula1>
      <formula2>0</formula2>
    </dataValidation>
    <dataValidation showInputMessage="1" showErrorMessage="1" errorTitle="Rechazado" error="Solo son validadas las opciones de la lista" sqref="AK9:AL22 CP9:CS22 CU9:CV22" xr:uid="{00000000-0002-0000-1700-000008000000}">
      <formula1>0</formula1>
      <formula2>0</formula2>
    </dataValidation>
    <dataValidation type="list" allowBlank="1" showInputMessage="1" sqref="D9:D22" xr:uid="{00000000-0002-0000-1700-000009000000}">
      <formula1>InternoExp</formula1>
      <formula2>0</formula2>
    </dataValidation>
    <dataValidation type="list" allowBlank="1" showInputMessage="1" sqref="E9:E22" xr:uid="{00000000-0002-0000-1700-00000A000000}">
      <formula1>ExternoExp</formula1>
      <formula2>0</formula2>
    </dataValidation>
    <dataValidation type="list" allowBlank="1" showInputMessage="1" sqref="H9:H22" xr:uid="{00000000-0002-0000-1700-00000B000000}">
      <formula1>TramitesSer</formula1>
      <formula2>0</formula2>
    </dataValidation>
    <dataValidation type="list" allowBlank="1" showInputMessage="1" showErrorMessage="1" sqref="G9:G22" xr:uid="{00000000-0002-0000-1700-00000C000000}">
      <formula1>consecuencias</formula1>
      <formula2>0</formula2>
    </dataValidation>
    <dataValidation type="list" allowBlank="1" showInputMessage="1" showErrorMessage="1" sqref="BMA619:BMA623" xr:uid="{00000000-0002-0000-1700-00000D000000}">
      <formula1>TipoCausa</formula1>
      <formula2>0</formula2>
    </dataValidation>
    <dataValidation type="list" showInputMessage="1" showErrorMessage="1" errorTitle="Rechazado" error="Solo son validadas las opciones de la lista" sqref="AM9:AM22 AQ9:AQ22 AU9:AU22 AY9:AY22 BC9:BC22 BG9:BG22 BK9:BK22 BO9:BO22 BS9:BS22 BW9:BW22 CA9:CA22 CE9:CE22" xr:uid="{00000000-0002-0000-1700-00000E000000}">
      <formula1>FRECUENCY</formula1>
      <formula2>0</formula2>
    </dataValidation>
    <dataValidation type="list" showErrorMessage="1" sqref="AN9:AN22 AR9:AR22 AV9:AV22 AZ9:AZ22 BD9:BD22 BH9:BH22 BL9:BL22 BP9:BP22 BT9:BT22 BX9:BX22 CB9:CB22 CF9:CF22" xr:uid="{00000000-0002-0000-1700-00000F000000}">
      <formula1>IMPLEMENT</formula1>
      <formula2>0</formula2>
    </dataValidation>
    <dataValidation type="list" allowBlank="1" showInputMessage="1" sqref="F9:F22" xr:uid="{00000000-0002-0000-1700-000010000000}">
      <formula1>$BMA$619:$BMA$623</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FF"/>
  </sheetPr>
  <dimension ref="A1:XAO956"/>
  <sheetViews>
    <sheetView topLeftCell="C1" zoomScaleNormal="100" workbookViewId="0">
      <selection activeCell="G43" sqref="G43"/>
    </sheetView>
  </sheetViews>
  <sheetFormatPr baseColWidth="10" defaultColWidth="10.88671875" defaultRowHeight="10.199999999999999"/>
  <cols>
    <col min="1" max="1" width="4.88671875" style="13" customWidth="1"/>
    <col min="2" max="2" width="23.109375" style="13" customWidth="1"/>
    <col min="3" max="3" width="43.44140625" style="13" customWidth="1"/>
    <col min="4" max="4" width="23.88671875" style="13" customWidth="1"/>
    <col min="5" max="5" width="13.44140625" style="13" customWidth="1"/>
    <col min="6" max="6" width="15.109375" style="13" customWidth="1"/>
    <col min="7" max="8" width="23.88671875" style="13" customWidth="1"/>
    <col min="9" max="9" width="12" style="16" customWidth="1"/>
    <col min="10" max="28" width="9.88671875" style="16" customWidth="1"/>
    <col min="29" max="29" width="12.88671875" style="16" customWidth="1"/>
    <col min="30" max="30" width="5.88671875" style="16" customWidth="1"/>
    <col min="31" max="31" width="9.88671875" style="16" customWidth="1"/>
    <col min="32" max="32" width="5.88671875" style="13" customWidth="1"/>
    <col min="33" max="33" width="13.109375" style="16" customWidth="1"/>
    <col min="34" max="34" width="6.44140625" style="7" customWidth="1"/>
    <col min="35" max="35" width="44.44140625" style="13" customWidth="1"/>
    <col min="36" max="36" width="17.88671875" style="13" customWidth="1"/>
    <col min="37" max="37" width="23" style="38" customWidth="1"/>
    <col min="38" max="38" width="18" style="38" customWidth="1"/>
    <col min="39" max="39" width="8.88671875" style="38" customWidth="1"/>
    <col min="40" max="40" width="12.109375" style="13" customWidth="1"/>
    <col min="41" max="41" width="8.88671875" style="13" customWidth="1"/>
    <col min="42" max="42" width="9.109375" style="38" customWidth="1"/>
    <col min="43" max="43" width="8.88671875" style="38" hidden="1" customWidth="1"/>
    <col min="44" max="44" width="12.109375" style="13" hidden="1" customWidth="1"/>
    <col min="45" max="45" width="8.88671875" style="13" hidden="1" customWidth="1"/>
    <col min="46" max="46" width="9.109375" style="38" hidden="1" customWidth="1"/>
    <col min="47" max="47" width="8.88671875" style="38" hidden="1" customWidth="1"/>
    <col min="48" max="48" width="12.109375" style="13" hidden="1" customWidth="1"/>
    <col min="49" max="49" width="9.88671875" style="13" hidden="1" customWidth="1"/>
    <col min="50" max="50" width="11" style="38" hidden="1" customWidth="1"/>
    <col min="51" max="51" width="8.88671875" style="38" hidden="1" customWidth="1"/>
    <col min="52" max="52" width="12.109375" style="13" hidden="1" customWidth="1"/>
    <col min="53" max="53" width="8.88671875" style="13" hidden="1" customWidth="1"/>
    <col min="54" max="54" width="9.109375" style="38" hidden="1" customWidth="1"/>
    <col min="55" max="55" width="8.88671875" style="38" hidden="1" customWidth="1"/>
    <col min="56" max="56" width="12.109375" style="13" hidden="1" customWidth="1"/>
    <col min="57" max="57" width="8.88671875" style="13" hidden="1" customWidth="1"/>
    <col min="58" max="58" width="9.109375" style="38" hidden="1" customWidth="1"/>
    <col min="59" max="59" width="8.88671875" style="38" hidden="1" customWidth="1"/>
    <col min="60" max="60" width="12.109375" style="13" hidden="1" customWidth="1"/>
    <col min="61" max="61" width="9.88671875" style="13" hidden="1" customWidth="1"/>
    <col min="62" max="62" width="10.44140625" style="38" hidden="1" customWidth="1"/>
    <col min="63" max="63" width="8.88671875" style="38" hidden="1" customWidth="1"/>
    <col min="64" max="64" width="12.109375" style="13" hidden="1" customWidth="1"/>
    <col min="65" max="65" width="8.88671875" style="13" hidden="1" customWidth="1"/>
    <col min="66" max="66" width="9.109375" style="38" hidden="1" customWidth="1"/>
    <col min="67" max="67" width="8.88671875" style="38" hidden="1" customWidth="1"/>
    <col min="68" max="68" width="12.109375" style="13" hidden="1" customWidth="1"/>
    <col min="69" max="69" width="8.88671875" style="13" hidden="1" customWidth="1"/>
    <col min="70" max="70" width="9.109375" style="38" hidden="1" customWidth="1"/>
    <col min="71" max="71" width="8.88671875" style="38" hidden="1" customWidth="1"/>
    <col min="72" max="72" width="12.109375" style="13" hidden="1" customWidth="1"/>
    <col min="73" max="73" width="8.88671875" style="13" hidden="1" customWidth="1"/>
    <col min="74" max="74" width="9.109375" style="38" hidden="1" customWidth="1"/>
    <col min="75" max="75" width="8.88671875" style="38" hidden="1" customWidth="1"/>
    <col min="76" max="76" width="12.109375" style="13" hidden="1" customWidth="1"/>
    <col min="77" max="77" width="8.88671875" style="13" hidden="1" customWidth="1"/>
    <col min="78" max="78" width="9.109375" style="38" hidden="1" customWidth="1"/>
    <col min="79" max="79" width="8.88671875" style="38" hidden="1" customWidth="1"/>
    <col min="80" max="80" width="12.109375" style="13" hidden="1" customWidth="1"/>
    <col min="81" max="81" width="8.88671875" style="13" hidden="1" customWidth="1"/>
    <col min="82" max="82" width="9.109375" style="38" hidden="1" customWidth="1"/>
    <col min="83" max="83" width="8.88671875" style="38" hidden="1" customWidth="1"/>
    <col min="84" max="84" width="12.109375" style="13" hidden="1" customWidth="1"/>
    <col min="85" max="85" width="8.88671875" style="13" hidden="1" customWidth="1"/>
    <col min="86" max="86" width="9.109375" style="38" hidden="1" customWidth="1"/>
    <col min="87" max="89" width="2.109375" style="38" hidden="1" customWidth="1"/>
    <col min="90" max="90" width="12.44140625" style="38" customWidth="1"/>
    <col min="91" max="92" width="9.88671875" style="38" customWidth="1"/>
    <col min="93" max="93" width="6.88671875" style="38" customWidth="1"/>
    <col min="94" max="94" width="12.109375" style="38" customWidth="1"/>
    <col min="95" max="95" width="6.88671875" style="38" customWidth="1"/>
    <col min="96" max="96" width="50.44140625" style="38" customWidth="1"/>
    <col min="97" max="97" width="7" style="38" customWidth="1"/>
    <col min="98" max="98" width="1" style="38" customWidth="1"/>
    <col min="99" max="99" width="37.109375" style="16" customWidth="1"/>
    <col min="100" max="100" width="27.44140625" style="16" customWidth="1"/>
    <col min="101" max="101" width="1.44140625" style="38" hidden="1" customWidth="1"/>
    <col min="102" max="105" width="5.44140625" style="38" hidden="1" customWidth="1"/>
    <col min="106" max="106" width="5.88671875" style="13" hidden="1" customWidth="1"/>
    <col min="107" max="108" width="6.88671875" style="13" hidden="1" customWidth="1"/>
    <col min="109" max="109" width="4.44140625" style="38" hidden="1" customWidth="1"/>
    <col min="110" max="110" width="6.44140625" style="13" hidden="1" customWidth="1"/>
    <col min="111" max="112" width="6.44140625" style="38" hidden="1" customWidth="1"/>
    <col min="113" max="113" width="19" style="13" hidden="1" customWidth="1"/>
    <col min="114" max="116" width="6" style="13" hidden="1" customWidth="1"/>
    <col min="117" max="117" width="4.44140625" style="38" hidden="1" customWidth="1"/>
    <col min="118" max="118" width="6.44140625" style="13" hidden="1" customWidth="1"/>
    <col min="119" max="119" width="6.44140625" style="38" hidden="1" customWidth="1"/>
    <col min="120" max="191" width="6" style="13" hidden="1" customWidth="1"/>
    <col min="192" max="192" width="7.44140625" style="13" hidden="1" customWidth="1"/>
    <col min="193" max="224" width="8" style="13" customWidth="1"/>
    <col min="225" max="1677" width="2.109375" style="13" customWidth="1"/>
    <col min="1678" max="1680" width="10.88671875" style="13" customWidth="1"/>
    <col min="1681" max="1681" width="4.109375" style="13" customWidth="1"/>
    <col min="1682" max="1683" width="10.88671875" style="13" customWidth="1"/>
    <col min="1684" max="1684" width="4.88671875" style="13" customWidth="1"/>
    <col min="1685" max="1690" width="10.88671875" style="13" customWidth="1"/>
    <col min="1691" max="1691" width="36.109375" style="13" customWidth="1"/>
    <col min="1692" max="1692" width="10.88671875" style="13" customWidth="1"/>
    <col min="1693" max="1693" width="45.44140625" style="13" customWidth="1"/>
    <col min="1694" max="1695" width="10.88671875" style="13" customWidth="1"/>
    <col min="1696" max="1696" width="10.88671875" style="15" customWidth="1"/>
    <col min="1697" max="1697" width="10.88671875" style="13" customWidth="1"/>
    <col min="1698" max="1698" width="32.44140625" style="16" customWidth="1"/>
    <col min="1699" max="1702" width="10.88671875" style="13" customWidth="1"/>
    <col min="1703" max="1703" width="35.44140625" style="13" customWidth="1"/>
    <col min="1704" max="1762" width="10.88671875" style="13" customWidth="1"/>
    <col min="1763" max="1763" width="26.44140625" style="13" customWidth="1"/>
    <col min="1764" max="1766" width="10.88671875" style="13" customWidth="1"/>
    <col min="1767" max="1767" width="17.44140625" style="13" customWidth="1"/>
    <col min="1768" max="1892" width="10.88671875" style="13" customWidth="1"/>
    <col min="1893" max="1893" width="12" style="13" customWidth="1"/>
    <col min="1894" max="1894" width="2.88671875" style="13" customWidth="1"/>
    <col min="1895" max="1896" width="6.44140625" style="13" customWidth="1"/>
    <col min="1897" max="1897" width="5.88671875" style="13" customWidth="1"/>
    <col min="1898" max="1898" width="6.44140625" style="13" customWidth="1"/>
    <col min="1899" max="1899" width="13.88671875" style="13" customWidth="1"/>
    <col min="1900" max="1901" width="9" style="13" customWidth="1"/>
    <col min="1902" max="1902" width="2.44140625" style="13" customWidth="1"/>
    <col min="1903" max="1903" width="8.88671875" style="13" customWidth="1"/>
    <col min="1904" max="1904" width="7.44140625" style="13" customWidth="1"/>
    <col min="1905" max="1907" width="3.88671875" style="13" customWidth="1"/>
    <col min="1908" max="1908" width="3.44140625" style="13" customWidth="1"/>
    <col min="1909" max="1909" width="2.88671875" style="13" customWidth="1"/>
    <col min="1910" max="1910" width="3" style="13" customWidth="1"/>
    <col min="1911" max="1913" width="13" style="13" hidden="1" customWidth="1"/>
    <col min="1914" max="1914" width="4.44140625" style="13" customWidth="1"/>
    <col min="1915" max="1915" width="13" style="13" hidden="1" customWidth="1"/>
    <col min="1916" max="1917" width="14.88671875" style="13" customWidth="1"/>
    <col min="1918" max="1918" width="15.109375" style="13" customWidth="1"/>
    <col min="1919" max="1919" width="6.44140625" style="13" customWidth="1"/>
    <col min="1920" max="1920" width="15.109375" style="13" customWidth="1"/>
    <col min="1921" max="1921" width="4.109375" style="13" customWidth="1"/>
    <col min="1922" max="1922" width="3" style="13" customWidth="1"/>
    <col min="1923" max="1925" width="13" style="13" hidden="1" customWidth="1"/>
    <col min="1926" max="1926" width="3" style="13" customWidth="1"/>
    <col min="1927" max="1927" width="13" style="13" hidden="1" customWidth="1"/>
    <col min="1928" max="1928" width="3" style="13" customWidth="1"/>
    <col min="1929" max="1929" width="13" style="13" hidden="1" customWidth="1"/>
    <col min="1930" max="1930" width="4.44140625" style="13" customWidth="1"/>
    <col min="1931" max="1931" width="34.109375" style="13" customWidth="1"/>
    <col min="1932" max="1932" width="23.44140625" style="13" customWidth="1"/>
    <col min="1933" max="1933" width="9.109375" style="13" customWidth="1"/>
    <col min="1934" max="1934" width="19.44140625" style="13" customWidth="1"/>
    <col min="1935" max="1935" width="42.88671875" style="13" customWidth="1"/>
    <col min="1936" max="1936" width="5.88671875" style="13" customWidth="1"/>
    <col min="1937" max="1937" width="31.44140625" style="13" customWidth="1"/>
    <col min="1938" max="1938" width="16.109375" style="13" customWidth="1"/>
    <col min="1939" max="1940" width="9.109375" style="13" customWidth="1"/>
    <col min="1941" max="1941" width="11.109375" style="13" customWidth="1"/>
    <col min="1942" max="1942" width="2.109375" style="13" customWidth="1"/>
    <col min="1943" max="2148" width="10.88671875" style="13" customWidth="1"/>
    <col min="2149" max="2149" width="12" style="13" customWidth="1"/>
    <col min="2150" max="2150" width="2.88671875" style="13" customWidth="1"/>
    <col min="2151" max="2152" width="6.44140625" style="13" customWidth="1"/>
    <col min="2153" max="2153" width="5.88671875" style="13" customWidth="1"/>
    <col min="2154" max="2154" width="6.44140625" style="13" customWidth="1"/>
    <col min="2155" max="2155" width="13.88671875" style="13" customWidth="1"/>
    <col min="2156" max="2157" width="9" style="13" customWidth="1"/>
    <col min="2158" max="2158" width="2.44140625" style="13" customWidth="1"/>
    <col min="2159" max="2159" width="8.88671875" style="13" customWidth="1"/>
    <col min="2160" max="2160" width="7.44140625" style="13" customWidth="1"/>
    <col min="2161" max="2163" width="3.88671875" style="13" customWidth="1"/>
    <col min="2164" max="2164" width="3.44140625" style="13" customWidth="1"/>
    <col min="2165" max="2165" width="2.88671875" style="13" customWidth="1"/>
    <col min="2166" max="2166" width="3" style="13" customWidth="1"/>
    <col min="2167" max="2169" width="13" style="13" hidden="1" customWidth="1"/>
    <col min="2170" max="2170" width="4.44140625" style="13" customWidth="1"/>
    <col min="2171" max="2171" width="13" style="13" hidden="1" customWidth="1"/>
    <col min="2172" max="2173" width="14.88671875" style="13" customWidth="1"/>
    <col min="2174" max="2174" width="15.109375" style="13" customWidth="1"/>
    <col min="2175" max="2175" width="6.44140625" style="13" customWidth="1"/>
    <col min="2176" max="2176" width="15.109375" style="13" customWidth="1"/>
    <col min="2177" max="2177" width="4.109375" style="13" customWidth="1"/>
    <col min="2178" max="2178" width="3" style="13" customWidth="1"/>
    <col min="2179" max="2181" width="13" style="13" hidden="1" customWidth="1"/>
    <col min="2182" max="2182" width="3" style="13" customWidth="1"/>
    <col min="2183" max="2183" width="13" style="13" hidden="1" customWidth="1"/>
    <col min="2184" max="2184" width="3" style="13" customWidth="1"/>
    <col min="2185" max="2185" width="13" style="13" hidden="1" customWidth="1"/>
    <col min="2186" max="2186" width="4.44140625" style="13" customWidth="1"/>
    <col min="2187" max="2187" width="34.109375" style="13" customWidth="1"/>
    <col min="2188" max="2188" width="23.44140625" style="13" customWidth="1"/>
    <col min="2189" max="2189" width="9.109375" style="13" customWidth="1"/>
    <col min="2190" max="2190" width="19.44140625" style="13" customWidth="1"/>
    <col min="2191" max="2191" width="42.88671875" style="13" customWidth="1"/>
    <col min="2192" max="2192" width="5.88671875" style="13" customWidth="1"/>
    <col min="2193" max="2193" width="31.44140625" style="13" customWidth="1"/>
    <col min="2194" max="2194" width="16.109375" style="13" customWidth="1"/>
    <col min="2195" max="2196" width="9.109375" style="13" customWidth="1"/>
    <col min="2197" max="2197" width="11.109375" style="13" customWidth="1"/>
    <col min="2198" max="2198" width="2.109375" style="13" customWidth="1"/>
    <col min="2199" max="2404" width="10.88671875" style="13" customWidth="1"/>
    <col min="2405" max="2405" width="12" style="13" customWidth="1"/>
    <col min="2406" max="2406" width="2.88671875" style="13" customWidth="1"/>
    <col min="2407" max="2408" width="6.44140625" style="13" customWidth="1"/>
    <col min="2409" max="2409" width="5.88671875" style="13" customWidth="1"/>
    <col min="2410" max="2410" width="6.44140625" style="13" customWidth="1"/>
    <col min="2411" max="2411" width="13.88671875" style="13" customWidth="1"/>
    <col min="2412" max="2413" width="9" style="13" customWidth="1"/>
    <col min="2414" max="2414" width="2.44140625" style="13" customWidth="1"/>
    <col min="2415" max="2415" width="8.88671875" style="13" customWidth="1"/>
    <col min="2416" max="2416" width="7.44140625" style="13" customWidth="1"/>
    <col min="2417" max="2419" width="3.88671875" style="13" customWidth="1"/>
    <col min="2420" max="2420" width="3.44140625" style="13" customWidth="1"/>
    <col min="2421" max="2421" width="2.88671875" style="13" customWidth="1"/>
    <col min="2422" max="2422" width="3" style="13" customWidth="1"/>
    <col min="2423" max="2425" width="13" style="13" hidden="1" customWidth="1"/>
    <col min="2426" max="2426" width="4.44140625" style="13" customWidth="1"/>
    <col min="2427" max="2427" width="13" style="13" hidden="1" customWidth="1"/>
    <col min="2428" max="2429" width="14.88671875" style="13" customWidth="1"/>
    <col min="2430" max="2430" width="15.109375" style="13" customWidth="1"/>
    <col min="2431" max="2431" width="6.44140625" style="13" customWidth="1"/>
    <col min="2432" max="2432" width="15.109375" style="13" customWidth="1"/>
    <col min="2433" max="2433" width="4.109375" style="13" customWidth="1"/>
    <col min="2434" max="2434" width="3" style="13" customWidth="1"/>
    <col min="2435" max="2437" width="13" style="13" hidden="1" customWidth="1"/>
    <col min="2438" max="2438" width="3" style="13" customWidth="1"/>
    <col min="2439" max="2439" width="13" style="13" hidden="1" customWidth="1"/>
    <col min="2440" max="2440" width="3" style="13" customWidth="1"/>
    <col min="2441" max="2441" width="13" style="13" hidden="1" customWidth="1"/>
    <col min="2442" max="2442" width="4.44140625" style="13" customWidth="1"/>
    <col min="2443" max="2443" width="34.109375" style="13" customWidth="1"/>
    <col min="2444" max="2444" width="23.44140625" style="13" customWidth="1"/>
    <col min="2445" max="2445" width="9.109375" style="13" customWidth="1"/>
    <col min="2446" max="2446" width="19.44140625" style="13" customWidth="1"/>
    <col min="2447" max="2447" width="42.88671875" style="13" customWidth="1"/>
    <col min="2448" max="2448" width="5.88671875" style="13" customWidth="1"/>
    <col min="2449" max="2449" width="31.44140625" style="13" customWidth="1"/>
    <col min="2450" max="2450" width="16.109375" style="13" customWidth="1"/>
    <col min="2451" max="2452" width="9.109375" style="13" customWidth="1"/>
    <col min="2453" max="2453" width="11.109375" style="13" customWidth="1"/>
    <col min="2454" max="2454" width="2.109375" style="13" customWidth="1"/>
    <col min="2455" max="2660" width="10.88671875" style="13" customWidth="1"/>
    <col min="2661" max="2661" width="12" style="13" customWidth="1"/>
    <col min="2662" max="2662" width="2.88671875" style="13" customWidth="1"/>
    <col min="2663" max="2664" width="6.44140625" style="13" customWidth="1"/>
    <col min="2665" max="2665" width="5.88671875" style="13" customWidth="1"/>
    <col min="2666" max="2666" width="6.44140625" style="13" customWidth="1"/>
    <col min="2667" max="2667" width="13.88671875" style="13" customWidth="1"/>
    <col min="2668" max="2669" width="9" style="13" customWidth="1"/>
    <col min="2670" max="2670" width="2.44140625" style="13" customWidth="1"/>
    <col min="2671" max="2671" width="8.88671875" style="13" customWidth="1"/>
    <col min="2672" max="2672" width="7.44140625" style="13" customWidth="1"/>
    <col min="2673" max="2675" width="3.88671875" style="13" customWidth="1"/>
    <col min="2676" max="2676" width="3.44140625" style="13" customWidth="1"/>
    <col min="2677" max="2677" width="2.88671875" style="13" customWidth="1"/>
    <col min="2678" max="2678" width="3" style="13" customWidth="1"/>
    <col min="2679" max="2681" width="13" style="13" hidden="1" customWidth="1"/>
    <col min="2682" max="2682" width="4.44140625" style="13" customWidth="1"/>
    <col min="2683" max="2683" width="13" style="13" hidden="1" customWidth="1"/>
    <col min="2684" max="2685" width="14.88671875" style="13" customWidth="1"/>
    <col min="2686" max="2686" width="15.109375" style="13" customWidth="1"/>
    <col min="2687" max="2687" width="6.44140625" style="13" customWidth="1"/>
    <col min="2688" max="2688" width="15.109375" style="13" customWidth="1"/>
    <col min="2689" max="2689" width="4.109375" style="13" customWidth="1"/>
    <col min="2690" max="2690" width="3" style="13" customWidth="1"/>
    <col min="2691" max="2693" width="13" style="13" hidden="1" customWidth="1"/>
    <col min="2694" max="2694" width="3" style="13" customWidth="1"/>
    <col min="2695" max="2695" width="13" style="13" hidden="1" customWidth="1"/>
    <col min="2696" max="2696" width="3" style="13" customWidth="1"/>
    <col min="2697" max="2697" width="13" style="13" hidden="1" customWidth="1"/>
    <col min="2698" max="2698" width="4.44140625" style="13" customWidth="1"/>
    <col min="2699" max="2699" width="34.109375" style="13" customWidth="1"/>
    <col min="2700" max="2700" width="23.44140625" style="13" customWidth="1"/>
    <col min="2701" max="2701" width="9.109375" style="13" customWidth="1"/>
    <col min="2702" max="2702" width="19.44140625" style="13" customWidth="1"/>
    <col min="2703" max="2703" width="42.88671875" style="13" customWidth="1"/>
    <col min="2704" max="2704" width="5.88671875" style="13" customWidth="1"/>
    <col min="2705" max="2705" width="31.44140625" style="13" customWidth="1"/>
    <col min="2706" max="2706" width="16.109375" style="13" customWidth="1"/>
    <col min="2707" max="2708" width="9.109375" style="13" customWidth="1"/>
    <col min="2709" max="2709" width="11.109375" style="13" customWidth="1"/>
    <col min="2710" max="2710" width="2.109375" style="13" customWidth="1"/>
    <col min="2711" max="2916" width="10.88671875" style="13" customWidth="1"/>
    <col min="2917" max="2917" width="12" style="13" customWidth="1"/>
    <col min="2918" max="2918" width="2.88671875" style="13" customWidth="1"/>
    <col min="2919" max="2920" width="6.44140625" style="13" customWidth="1"/>
    <col min="2921" max="2921" width="5.88671875" style="13" customWidth="1"/>
    <col min="2922" max="2922" width="6.44140625" style="13" customWidth="1"/>
    <col min="2923" max="2923" width="13.88671875" style="13" customWidth="1"/>
    <col min="2924" max="2925" width="9" style="13" customWidth="1"/>
    <col min="2926" max="2926" width="2.44140625" style="13" customWidth="1"/>
    <col min="2927" max="2927" width="8.88671875" style="13" customWidth="1"/>
    <col min="2928" max="2928" width="7.44140625" style="13" customWidth="1"/>
    <col min="2929" max="2931" width="3.88671875" style="13" customWidth="1"/>
    <col min="2932" max="2932" width="3.44140625" style="13" customWidth="1"/>
    <col min="2933" max="2933" width="2.88671875" style="13" customWidth="1"/>
    <col min="2934" max="2934" width="3" style="13" customWidth="1"/>
    <col min="2935" max="2937" width="13" style="13" hidden="1" customWidth="1"/>
    <col min="2938" max="2938" width="4.44140625" style="13" customWidth="1"/>
    <col min="2939" max="2939" width="13" style="13" hidden="1" customWidth="1"/>
    <col min="2940" max="2941" width="14.88671875" style="13" customWidth="1"/>
    <col min="2942" max="2942" width="15.109375" style="13" customWidth="1"/>
    <col min="2943" max="2943" width="6.44140625" style="13" customWidth="1"/>
    <col min="2944" max="2944" width="15.109375" style="13" customWidth="1"/>
    <col min="2945" max="2945" width="4.109375" style="13" customWidth="1"/>
    <col min="2946" max="2946" width="3" style="13" customWidth="1"/>
    <col min="2947" max="2949" width="13" style="13" hidden="1" customWidth="1"/>
    <col min="2950" max="2950" width="3" style="13" customWidth="1"/>
    <col min="2951" max="2951" width="13" style="13" hidden="1" customWidth="1"/>
    <col min="2952" max="2952" width="3" style="13" customWidth="1"/>
    <col min="2953" max="2953" width="13" style="13" hidden="1" customWidth="1"/>
    <col min="2954" max="2954" width="4.44140625" style="13" customWidth="1"/>
    <col min="2955" max="2955" width="34.109375" style="13" customWidth="1"/>
    <col min="2956" max="2956" width="23.44140625" style="13" customWidth="1"/>
    <col min="2957" max="2957" width="9.109375" style="13" customWidth="1"/>
    <col min="2958" max="2958" width="19.44140625" style="13" customWidth="1"/>
    <col min="2959" max="2959" width="42.88671875" style="13" customWidth="1"/>
    <col min="2960" max="2960" width="5.88671875" style="13" customWidth="1"/>
    <col min="2961" max="2961" width="31.44140625" style="13" customWidth="1"/>
    <col min="2962" max="2962" width="16.109375" style="13" customWidth="1"/>
    <col min="2963" max="2964" width="9.109375" style="13" customWidth="1"/>
    <col min="2965" max="2965" width="11.109375" style="13" customWidth="1"/>
    <col min="2966" max="2966" width="2.109375" style="13" customWidth="1"/>
    <col min="2967" max="3172" width="10.88671875" style="13" customWidth="1"/>
    <col min="3173" max="3173" width="12" style="13" customWidth="1"/>
    <col min="3174" max="3174" width="2.88671875" style="13" customWidth="1"/>
    <col min="3175" max="3176" width="6.44140625" style="13" customWidth="1"/>
    <col min="3177" max="3177" width="5.88671875" style="13" customWidth="1"/>
    <col min="3178" max="3178" width="6.44140625" style="13" customWidth="1"/>
    <col min="3179" max="3179" width="13.88671875" style="13" customWidth="1"/>
    <col min="3180" max="3181" width="9" style="13" customWidth="1"/>
    <col min="3182" max="3182" width="2.44140625" style="13" customWidth="1"/>
    <col min="3183" max="3183" width="8.88671875" style="13" customWidth="1"/>
    <col min="3184" max="3184" width="7.44140625" style="13" customWidth="1"/>
    <col min="3185" max="3187" width="3.88671875" style="13" customWidth="1"/>
    <col min="3188" max="3188" width="3.44140625" style="13" customWidth="1"/>
    <col min="3189" max="3189" width="2.88671875" style="13" customWidth="1"/>
    <col min="3190" max="3190" width="3" style="13" customWidth="1"/>
    <col min="3191" max="3193" width="13" style="13" hidden="1" customWidth="1"/>
    <col min="3194" max="3194" width="4.44140625" style="13" customWidth="1"/>
    <col min="3195" max="3195" width="13" style="13" hidden="1" customWidth="1"/>
    <col min="3196" max="3197" width="14.88671875" style="13" customWidth="1"/>
    <col min="3198" max="3198" width="15.109375" style="13" customWidth="1"/>
    <col min="3199" max="3199" width="6.44140625" style="13" customWidth="1"/>
    <col min="3200" max="3200" width="15.109375" style="13" customWidth="1"/>
    <col min="3201" max="3201" width="4.109375" style="13" customWidth="1"/>
    <col min="3202" max="3202" width="3" style="13" customWidth="1"/>
    <col min="3203" max="3205" width="13" style="13" hidden="1" customWidth="1"/>
    <col min="3206" max="3206" width="3" style="13" customWidth="1"/>
    <col min="3207" max="3207" width="13" style="13" hidden="1" customWidth="1"/>
    <col min="3208" max="3208" width="3" style="13" customWidth="1"/>
    <col min="3209" max="3209" width="13" style="13" hidden="1" customWidth="1"/>
    <col min="3210" max="3210" width="4.44140625" style="13" customWidth="1"/>
    <col min="3211" max="3211" width="34.109375" style="13" customWidth="1"/>
    <col min="3212" max="3212" width="23.44140625" style="13" customWidth="1"/>
    <col min="3213" max="3213" width="9.109375" style="13" customWidth="1"/>
    <col min="3214" max="3214" width="19.44140625" style="13" customWidth="1"/>
    <col min="3215" max="3215" width="42.88671875" style="13" customWidth="1"/>
    <col min="3216" max="3216" width="5.88671875" style="13" customWidth="1"/>
    <col min="3217" max="3217" width="31.44140625" style="13" customWidth="1"/>
    <col min="3218" max="3218" width="16.109375" style="13" customWidth="1"/>
    <col min="3219" max="3220" width="9.109375" style="13" customWidth="1"/>
    <col min="3221" max="3221" width="11.109375" style="13" customWidth="1"/>
    <col min="3222" max="3222" width="2.109375" style="13" customWidth="1"/>
    <col min="3223" max="3428" width="10.88671875" style="13" customWidth="1"/>
    <col min="3429" max="3429" width="12" style="13" customWidth="1"/>
    <col min="3430" max="3430" width="2.88671875" style="13" customWidth="1"/>
    <col min="3431" max="3432" width="6.44140625" style="13" customWidth="1"/>
    <col min="3433" max="3433" width="5.88671875" style="13" customWidth="1"/>
    <col min="3434" max="3434" width="6.44140625" style="13" customWidth="1"/>
    <col min="3435" max="3435" width="13.88671875" style="13" customWidth="1"/>
    <col min="3436" max="3437" width="9" style="13" customWidth="1"/>
    <col min="3438" max="3438" width="2.44140625" style="13" customWidth="1"/>
    <col min="3439" max="3439" width="8.88671875" style="13" customWidth="1"/>
    <col min="3440" max="3440" width="7.44140625" style="13" customWidth="1"/>
    <col min="3441" max="3443" width="3.88671875" style="13" customWidth="1"/>
    <col min="3444" max="3444" width="3.44140625" style="13" customWidth="1"/>
    <col min="3445" max="3445" width="2.88671875" style="13" customWidth="1"/>
    <col min="3446" max="3446" width="3" style="13" customWidth="1"/>
    <col min="3447" max="3449" width="13" style="13" hidden="1" customWidth="1"/>
    <col min="3450" max="3450" width="4.44140625" style="13" customWidth="1"/>
    <col min="3451" max="3451" width="13" style="13" hidden="1" customWidth="1"/>
    <col min="3452" max="3453" width="14.88671875" style="13" customWidth="1"/>
    <col min="3454" max="3454" width="15.109375" style="13" customWidth="1"/>
    <col min="3455" max="3455" width="6.44140625" style="13" customWidth="1"/>
    <col min="3456" max="3456" width="15.109375" style="13" customWidth="1"/>
    <col min="3457" max="3457" width="4.109375" style="13" customWidth="1"/>
    <col min="3458" max="3458" width="3" style="13" customWidth="1"/>
    <col min="3459" max="3461" width="13" style="13" hidden="1" customWidth="1"/>
    <col min="3462" max="3462" width="3" style="13" customWidth="1"/>
    <col min="3463" max="3463" width="13" style="13" hidden="1" customWidth="1"/>
    <col min="3464" max="3464" width="3" style="13" customWidth="1"/>
    <col min="3465" max="3465" width="13" style="13" hidden="1" customWidth="1"/>
    <col min="3466" max="3466" width="4.44140625" style="13" customWidth="1"/>
    <col min="3467" max="3467" width="34.109375" style="13" customWidth="1"/>
    <col min="3468" max="3468" width="23.44140625" style="13" customWidth="1"/>
    <col min="3469" max="3469" width="9.109375" style="13" customWidth="1"/>
    <col min="3470" max="3470" width="19.44140625" style="13" customWidth="1"/>
    <col min="3471" max="3471" width="42.88671875" style="13" customWidth="1"/>
    <col min="3472" max="3472" width="5.88671875" style="13" customWidth="1"/>
    <col min="3473" max="3473" width="31.44140625" style="13" customWidth="1"/>
    <col min="3474" max="3474" width="16.109375" style="13" customWidth="1"/>
    <col min="3475" max="3476" width="9.109375" style="13" customWidth="1"/>
    <col min="3477" max="3477" width="11.109375" style="13" customWidth="1"/>
    <col min="3478" max="3478" width="2.109375" style="13" customWidth="1"/>
    <col min="3479" max="3684" width="10.88671875" style="13" customWidth="1"/>
    <col min="3685" max="3685" width="12" style="13" customWidth="1"/>
    <col min="3686" max="3686" width="2.88671875" style="13" customWidth="1"/>
    <col min="3687" max="3688" width="6.44140625" style="13" customWidth="1"/>
    <col min="3689" max="3689" width="5.88671875" style="13" customWidth="1"/>
    <col min="3690" max="3690" width="6.44140625" style="13" customWidth="1"/>
    <col min="3691" max="3691" width="13.88671875" style="13" customWidth="1"/>
    <col min="3692" max="3693" width="9" style="13" customWidth="1"/>
    <col min="3694" max="3694" width="2.44140625" style="13" customWidth="1"/>
    <col min="3695" max="3695" width="8.88671875" style="13" customWidth="1"/>
    <col min="3696" max="3696" width="7.44140625" style="13" customWidth="1"/>
    <col min="3697" max="3699" width="3.88671875" style="13" customWidth="1"/>
    <col min="3700" max="3700" width="3.44140625" style="13" customWidth="1"/>
    <col min="3701" max="3701" width="2.88671875" style="13" customWidth="1"/>
    <col min="3702" max="3702" width="3" style="13" customWidth="1"/>
    <col min="3703" max="3705" width="13" style="13" hidden="1" customWidth="1"/>
    <col min="3706" max="3706" width="4.44140625" style="13" customWidth="1"/>
    <col min="3707" max="3707" width="13" style="13" hidden="1" customWidth="1"/>
    <col min="3708" max="3709" width="14.88671875" style="13" customWidth="1"/>
    <col min="3710" max="3710" width="15.109375" style="13" customWidth="1"/>
    <col min="3711" max="3711" width="6.44140625" style="13" customWidth="1"/>
    <col min="3712" max="3712" width="15.109375" style="13" customWidth="1"/>
    <col min="3713" max="3713" width="4.109375" style="13" customWidth="1"/>
    <col min="3714" max="3714" width="3" style="13" customWidth="1"/>
    <col min="3715" max="3717" width="13" style="13" hidden="1" customWidth="1"/>
    <col min="3718" max="3718" width="3" style="13" customWidth="1"/>
    <col min="3719" max="3719" width="13" style="13" hidden="1" customWidth="1"/>
    <col min="3720" max="3720" width="3" style="13" customWidth="1"/>
    <col min="3721" max="3721" width="13" style="13" hidden="1" customWidth="1"/>
    <col min="3722" max="3722" width="4.44140625" style="13" customWidth="1"/>
    <col min="3723" max="3723" width="34.109375" style="13" customWidth="1"/>
    <col min="3724" max="3724" width="23.44140625" style="13" customWidth="1"/>
    <col min="3725" max="3725" width="9.109375" style="13" customWidth="1"/>
    <col min="3726" max="3726" width="19.44140625" style="13" customWidth="1"/>
    <col min="3727" max="3727" width="42.88671875" style="13" customWidth="1"/>
    <col min="3728" max="3728" width="5.88671875" style="13" customWidth="1"/>
    <col min="3729" max="3729" width="31.44140625" style="13" customWidth="1"/>
    <col min="3730" max="3730" width="16.109375" style="13" customWidth="1"/>
    <col min="3731" max="3732" width="9.109375" style="13" customWidth="1"/>
    <col min="3733" max="3733" width="11.109375" style="13" customWidth="1"/>
    <col min="3734" max="3734" width="2.109375" style="13" customWidth="1"/>
    <col min="3735" max="3940" width="10.88671875" style="13" customWidth="1"/>
    <col min="3941" max="3941" width="12" style="13" customWidth="1"/>
    <col min="3942" max="3942" width="2.88671875" style="13" customWidth="1"/>
    <col min="3943" max="3944" width="6.44140625" style="13" customWidth="1"/>
    <col min="3945" max="3945" width="5.88671875" style="13" customWidth="1"/>
    <col min="3946" max="3946" width="6.44140625" style="13" customWidth="1"/>
    <col min="3947" max="3947" width="13.88671875" style="13" customWidth="1"/>
    <col min="3948" max="3949" width="9" style="13" customWidth="1"/>
    <col min="3950" max="3950" width="2.44140625" style="13" customWidth="1"/>
    <col min="3951" max="3951" width="8.88671875" style="13" customWidth="1"/>
    <col min="3952" max="3952" width="7.44140625" style="13" customWidth="1"/>
    <col min="3953" max="3955" width="3.88671875" style="13" customWidth="1"/>
    <col min="3956" max="3956" width="3.44140625" style="13" customWidth="1"/>
    <col min="3957" max="3957" width="2.88671875" style="13" customWidth="1"/>
    <col min="3958" max="3958" width="3" style="13" customWidth="1"/>
    <col min="3959" max="3961" width="13" style="13" hidden="1" customWidth="1"/>
    <col min="3962" max="3962" width="4.44140625" style="13" customWidth="1"/>
    <col min="3963" max="3963" width="13" style="13" hidden="1" customWidth="1"/>
    <col min="3964" max="3965" width="14.88671875" style="13" customWidth="1"/>
    <col min="3966" max="3966" width="15.109375" style="13" customWidth="1"/>
    <col min="3967" max="3967" width="6.44140625" style="13" customWidth="1"/>
    <col min="3968" max="3968" width="15.109375" style="13" customWidth="1"/>
    <col min="3969" max="3969" width="4.109375" style="13" customWidth="1"/>
    <col min="3970" max="3970" width="3" style="13" customWidth="1"/>
    <col min="3971" max="3973" width="13" style="13" hidden="1" customWidth="1"/>
    <col min="3974" max="3974" width="3" style="13" customWidth="1"/>
    <col min="3975" max="3975" width="13" style="13" hidden="1" customWidth="1"/>
    <col min="3976" max="3976" width="3" style="13" customWidth="1"/>
    <col min="3977" max="3977" width="13" style="13" hidden="1" customWidth="1"/>
    <col min="3978" max="3978" width="4.44140625" style="13" customWidth="1"/>
    <col min="3979" max="3979" width="34.109375" style="13" customWidth="1"/>
    <col min="3980" max="3980" width="23.44140625" style="13" customWidth="1"/>
    <col min="3981" max="3981" width="9.109375" style="13" customWidth="1"/>
    <col min="3982" max="3982" width="19.44140625" style="13" customWidth="1"/>
    <col min="3983" max="3983" width="42.88671875" style="13" customWidth="1"/>
    <col min="3984" max="3984" width="5.88671875" style="13" customWidth="1"/>
    <col min="3985" max="3985" width="31.44140625" style="13" customWidth="1"/>
    <col min="3986" max="3986" width="16.109375" style="13" customWidth="1"/>
    <col min="3987" max="3988" width="9.109375" style="13" customWidth="1"/>
    <col min="3989" max="3989" width="11.109375" style="13" customWidth="1"/>
    <col min="3990" max="3990" width="2.109375" style="13" customWidth="1"/>
    <col min="3991" max="4196" width="10.88671875" style="13" customWidth="1"/>
    <col min="4197" max="4197" width="12" style="13" customWidth="1"/>
    <col min="4198" max="4198" width="2.88671875" style="13" customWidth="1"/>
    <col min="4199" max="4200" width="6.44140625" style="13" customWidth="1"/>
    <col min="4201" max="4201" width="5.88671875" style="13" customWidth="1"/>
    <col min="4202" max="4202" width="6.44140625" style="13" customWidth="1"/>
    <col min="4203" max="4203" width="13.88671875" style="13" customWidth="1"/>
    <col min="4204" max="4205" width="9" style="13" customWidth="1"/>
    <col min="4206" max="4206" width="2.44140625" style="13" customWidth="1"/>
    <col min="4207" max="4207" width="8.88671875" style="13" customWidth="1"/>
    <col min="4208" max="4208" width="7.44140625" style="13" customWidth="1"/>
    <col min="4209" max="4211" width="3.88671875" style="13" customWidth="1"/>
    <col min="4212" max="4212" width="3.44140625" style="13" customWidth="1"/>
    <col min="4213" max="4213" width="2.88671875" style="13" customWidth="1"/>
    <col min="4214" max="4214" width="3" style="13" customWidth="1"/>
    <col min="4215" max="4217" width="13" style="13" hidden="1" customWidth="1"/>
    <col min="4218" max="4218" width="4.44140625" style="13" customWidth="1"/>
    <col min="4219" max="4219" width="13" style="13" hidden="1" customWidth="1"/>
    <col min="4220" max="4221" width="14.88671875" style="13" customWidth="1"/>
    <col min="4222" max="4222" width="15.109375" style="13" customWidth="1"/>
    <col min="4223" max="4223" width="6.44140625" style="13" customWidth="1"/>
    <col min="4224" max="4224" width="15.109375" style="13" customWidth="1"/>
    <col min="4225" max="4225" width="4.109375" style="13" customWidth="1"/>
    <col min="4226" max="4226" width="3" style="13" customWidth="1"/>
    <col min="4227" max="4229" width="13" style="13" hidden="1" customWidth="1"/>
    <col min="4230" max="4230" width="3" style="13" customWidth="1"/>
    <col min="4231" max="4231" width="13" style="13" hidden="1" customWidth="1"/>
    <col min="4232" max="4232" width="3" style="13" customWidth="1"/>
    <col min="4233" max="4233" width="13" style="13" hidden="1" customWidth="1"/>
    <col min="4234" max="4234" width="4.44140625" style="13" customWidth="1"/>
    <col min="4235" max="4235" width="34.109375" style="13" customWidth="1"/>
    <col min="4236" max="4236" width="23.44140625" style="13" customWidth="1"/>
    <col min="4237" max="4237" width="9.109375" style="13" customWidth="1"/>
    <col min="4238" max="4238" width="19.44140625" style="13" customWidth="1"/>
    <col min="4239" max="4239" width="42.88671875" style="13" customWidth="1"/>
    <col min="4240" max="4240" width="5.88671875" style="13" customWidth="1"/>
    <col min="4241" max="4241" width="31.44140625" style="13" customWidth="1"/>
    <col min="4242" max="4242" width="16.109375" style="13" customWidth="1"/>
    <col min="4243" max="4244" width="9.109375" style="13" customWidth="1"/>
    <col min="4245" max="4245" width="11.109375" style="13" customWidth="1"/>
    <col min="4246" max="4246" width="2.109375" style="13" customWidth="1"/>
    <col min="4247" max="4452" width="10.88671875" style="13" customWidth="1"/>
    <col min="4453" max="4453" width="12" style="13" customWidth="1"/>
    <col min="4454" max="4454" width="2.88671875" style="13" customWidth="1"/>
    <col min="4455" max="4456" width="6.44140625" style="13" customWidth="1"/>
    <col min="4457" max="4457" width="5.88671875" style="13" customWidth="1"/>
    <col min="4458" max="4458" width="6.44140625" style="13" customWidth="1"/>
    <col min="4459" max="4459" width="13.88671875" style="13" customWidth="1"/>
    <col min="4460" max="4461" width="9" style="13" customWidth="1"/>
    <col min="4462" max="4462" width="2.44140625" style="13" customWidth="1"/>
    <col min="4463" max="4463" width="8.88671875" style="13" customWidth="1"/>
    <col min="4464" max="4464" width="7.44140625" style="13" customWidth="1"/>
    <col min="4465" max="4467" width="3.88671875" style="13" customWidth="1"/>
    <col min="4468" max="4468" width="3.44140625" style="13" customWidth="1"/>
    <col min="4469" max="4469" width="2.88671875" style="13" customWidth="1"/>
    <col min="4470" max="4470" width="3" style="13" customWidth="1"/>
    <col min="4471" max="4473" width="13" style="13" hidden="1" customWidth="1"/>
    <col min="4474" max="4474" width="4.44140625" style="13" customWidth="1"/>
    <col min="4475" max="4475" width="13" style="13" hidden="1" customWidth="1"/>
    <col min="4476" max="4477" width="14.88671875" style="13" customWidth="1"/>
    <col min="4478" max="4478" width="15.109375" style="13" customWidth="1"/>
    <col min="4479" max="4479" width="6.44140625" style="13" customWidth="1"/>
    <col min="4480" max="4480" width="15.109375" style="13" customWidth="1"/>
    <col min="4481" max="4481" width="4.109375" style="13" customWidth="1"/>
    <col min="4482" max="4482" width="3" style="13" customWidth="1"/>
    <col min="4483" max="4485" width="13" style="13" hidden="1" customWidth="1"/>
    <col min="4486" max="4486" width="3" style="13" customWidth="1"/>
    <col min="4487" max="4487" width="13" style="13" hidden="1" customWidth="1"/>
    <col min="4488" max="4488" width="3" style="13" customWidth="1"/>
    <col min="4489" max="4489" width="13" style="13" hidden="1" customWidth="1"/>
    <col min="4490" max="4490" width="4.44140625" style="13" customWidth="1"/>
    <col min="4491" max="4491" width="34.109375" style="13" customWidth="1"/>
    <col min="4492" max="4492" width="23.44140625" style="13" customWidth="1"/>
    <col min="4493" max="4493" width="9.109375" style="13" customWidth="1"/>
    <col min="4494" max="4494" width="19.44140625" style="13" customWidth="1"/>
    <col min="4495" max="4495" width="42.88671875" style="13" customWidth="1"/>
    <col min="4496" max="4496" width="5.88671875" style="13" customWidth="1"/>
    <col min="4497" max="4497" width="31.44140625" style="13" customWidth="1"/>
    <col min="4498" max="4498" width="16.109375" style="13" customWidth="1"/>
    <col min="4499" max="4500" width="9.109375" style="13" customWidth="1"/>
    <col min="4501" max="4501" width="11.109375" style="13" customWidth="1"/>
    <col min="4502" max="4502" width="2.109375" style="13" customWidth="1"/>
    <col min="4503" max="4708" width="10.88671875" style="13" customWidth="1"/>
    <col min="4709" max="4709" width="12" style="13" customWidth="1"/>
    <col min="4710" max="4710" width="2.88671875" style="13" customWidth="1"/>
    <col min="4711" max="4712" width="6.44140625" style="13" customWidth="1"/>
    <col min="4713" max="4713" width="5.88671875" style="13" customWidth="1"/>
    <col min="4714" max="4714" width="6.44140625" style="13" customWidth="1"/>
    <col min="4715" max="4715" width="13.88671875" style="13" customWidth="1"/>
    <col min="4716" max="4717" width="9" style="13" customWidth="1"/>
    <col min="4718" max="4718" width="2.44140625" style="13" customWidth="1"/>
    <col min="4719" max="4719" width="8.88671875" style="13" customWidth="1"/>
    <col min="4720" max="4720" width="7.44140625" style="13" customWidth="1"/>
    <col min="4721" max="4723" width="3.88671875" style="13" customWidth="1"/>
    <col min="4724" max="4724" width="3.44140625" style="13" customWidth="1"/>
    <col min="4725" max="4725" width="2.88671875" style="13" customWidth="1"/>
    <col min="4726" max="4726" width="3" style="13" customWidth="1"/>
    <col min="4727" max="4729" width="13" style="13" hidden="1" customWidth="1"/>
    <col min="4730" max="4730" width="4.44140625" style="13" customWidth="1"/>
    <col min="4731" max="4731" width="13" style="13" hidden="1" customWidth="1"/>
    <col min="4732" max="4733" width="14.88671875" style="13" customWidth="1"/>
    <col min="4734" max="4734" width="15.109375" style="13" customWidth="1"/>
    <col min="4735" max="4735" width="6.44140625" style="13" customWidth="1"/>
    <col min="4736" max="4736" width="15.109375" style="13" customWidth="1"/>
    <col min="4737" max="4737" width="4.109375" style="13" customWidth="1"/>
    <col min="4738" max="4738" width="3" style="13" customWidth="1"/>
    <col min="4739" max="4741" width="13" style="13" hidden="1" customWidth="1"/>
    <col min="4742" max="4742" width="3" style="13" customWidth="1"/>
    <col min="4743" max="4743" width="13" style="13" hidden="1" customWidth="1"/>
    <col min="4744" max="4744" width="3" style="13" customWidth="1"/>
    <col min="4745" max="4745" width="13" style="13" hidden="1" customWidth="1"/>
    <col min="4746" max="4746" width="4.44140625" style="13" customWidth="1"/>
    <col min="4747" max="4747" width="34.109375" style="13" customWidth="1"/>
    <col min="4748" max="4748" width="23.44140625" style="13" customWidth="1"/>
    <col min="4749" max="4749" width="9.109375" style="13" customWidth="1"/>
    <col min="4750" max="4750" width="19.44140625" style="13" customWidth="1"/>
    <col min="4751" max="4751" width="42.88671875" style="13" customWidth="1"/>
    <col min="4752" max="4752" width="5.88671875" style="13" customWidth="1"/>
    <col min="4753" max="4753" width="31.44140625" style="13" customWidth="1"/>
    <col min="4754" max="4754" width="16.109375" style="13" customWidth="1"/>
    <col min="4755" max="4756" width="9.109375" style="13" customWidth="1"/>
    <col min="4757" max="4757" width="11.109375" style="13" customWidth="1"/>
    <col min="4758" max="4758" width="2.109375" style="13" customWidth="1"/>
    <col min="4759" max="4964" width="10.88671875" style="13" customWidth="1"/>
    <col min="4965" max="4965" width="12" style="13" customWidth="1"/>
    <col min="4966" max="4966" width="2.88671875" style="13" customWidth="1"/>
    <col min="4967" max="4968" width="6.44140625" style="13" customWidth="1"/>
    <col min="4969" max="4969" width="5.88671875" style="13" customWidth="1"/>
    <col min="4970" max="4970" width="6.44140625" style="13" customWidth="1"/>
    <col min="4971" max="4971" width="13.88671875" style="13" customWidth="1"/>
    <col min="4972" max="4973" width="9" style="13" customWidth="1"/>
    <col min="4974" max="4974" width="2.44140625" style="13" customWidth="1"/>
    <col min="4975" max="4975" width="8.88671875" style="13" customWidth="1"/>
    <col min="4976" max="4976" width="7.44140625" style="13" customWidth="1"/>
    <col min="4977" max="4979" width="3.88671875" style="13" customWidth="1"/>
    <col min="4980" max="4980" width="3.44140625" style="13" customWidth="1"/>
    <col min="4981" max="4981" width="2.88671875" style="13" customWidth="1"/>
    <col min="4982" max="4982" width="3" style="13" customWidth="1"/>
    <col min="4983" max="4985" width="13" style="13" hidden="1" customWidth="1"/>
    <col min="4986" max="4986" width="4.44140625" style="13" customWidth="1"/>
    <col min="4987" max="4987" width="13" style="13" hidden="1" customWidth="1"/>
    <col min="4988" max="4989" width="14.88671875" style="13" customWidth="1"/>
    <col min="4990" max="4990" width="15.109375" style="13" customWidth="1"/>
    <col min="4991" max="4991" width="6.44140625" style="13" customWidth="1"/>
    <col min="4992" max="4992" width="15.109375" style="13" customWidth="1"/>
    <col min="4993" max="4993" width="4.109375" style="13" customWidth="1"/>
    <col min="4994" max="4994" width="3" style="13" customWidth="1"/>
    <col min="4995" max="4997" width="13" style="13" hidden="1" customWidth="1"/>
    <col min="4998" max="4998" width="3" style="13" customWidth="1"/>
    <col min="4999" max="4999" width="13" style="13" hidden="1" customWidth="1"/>
    <col min="5000" max="5000" width="3" style="13" customWidth="1"/>
    <col min="5001" max="5001" width="13" style="13" hidden="1" customWidth="1"/>
    <col min="5002" max="5002" width="4.44140625" style="13" customWidth="1"/>
    <col min="5003" max="5003" width="34.109375" style="13" customWidth="1"/>
    <col min="5004" max="5004" width="23.44140625" style="13" customWidth="1"/>
    <col min="5005" max="5005" width="9.109375" style="13" customWidth="1"/>
    <col min="5006" max="5006" width="19.44140625" style="13" customWidth="1"/>
    <col min="5007" max="5007" width="42.88671875" style="13" customWidth="1"/>
    <col min="5008" max="5008" width="5.88671875" style="13" customWidth="1"/>
    <col min="5009" max="5009" width="31.44140625" style="13" customWidth="1"/>
    <col min="5010" max="5010" width="16.109375" style="13" customWidth="1"/>
    <col min="5011" max="5012" width="9.109375" style="13" customWidth="1"/>
    <col min="5013" max="5013" width="11.109375" style="13" customWidth="1"/>
    <col min="5014" max="5014" width="2.109375" style="13" customWidth="1"/>
    <col min="5015" max="5220" width="10.88671875" style="13" customWidth="1"/>
    <col min="5221" max="5221" width="12" style="13" customWidth="1"/>
    <col min="5222" max="5222" width="2.88671875" style="13" customWidth="1"/>
    <col min="5223" max="5224" width="6.44140625" style="13" customWidth="1"/>
    <col min="5225" max="5225" width="5.88671875" style="13" customWidth="1"/>
    <col min="5226" max="5226" width="6.44140625" style="13" customWidth="1"/>
    <col min="5227" max="5227" width="13.88671875" style="13" customWidth="1"/>
    <col min="5228" max="5229" width="9" style="13" customWidth="1"/>
    <col min="5230" max="5230" width="2.44140625" style="13" customWidth="1"/>
    <col min="5231" max="5231" width="8.88671875" style="13" customWidth="1"/>
    <col min="5232" max="5232" width="7.44140625" style="13" customWidth="1"/>
    <col min="5233" max="5235" width="3.88671875" style="13" customWidth="1"/>
    <col min="5236" max="5236" width="3.44140625" style="13" customWidth="1"/>
    <col min="5237" max="5237" width="2.88671875" style="13" customWidth="1"/>
    <col min="5238" max="5238" width="3" style="13" customWidth="1"/>
    <col min="5239" max="5241" width="13" style="13" hidden="1" customWidth="1"/>
    <col min="5242" max="5242" width="4.44140625" style="13" customWidth="1"/>
    <col min="5243" max="5243" width="13" style="13" hidden="1" customWidth="1"/>
    <col min="5244" max="5245" width="14.88671875" style="13" customWidth="1"/>
    <col min="5246" max="5246" width="15.109375" style="13" customWidth="1"/>
    <col min="5247" max="5247" width="6.44140625" style="13" customWidth="1"/>
    <col min="5248" max="5248" width="15.109375" style="13" customWidth="1"/>
    <col min="5249" max="5249" width="4.109375" style="13" customWidth="1"/>
    <col min="5250" max="5250" width="3" style="13" customWidth="1"/>
    <col min="5251" max="5253" width="13" style="13" hidden="1" customWidth="1"/>
    <col min="5254" max="5254" width="3" style="13" customWidth="1"/>
    <col min="5255" max="5255" width="13" style="13" hidden="1" customWidth="1"/>
    <col min="5256" max="5256" width="3" style="13" customWidth="1"/>
    <col min="5257" max="5257" width="13" style="13" hidden="1" customWidth="1"/>
    <col min="5258" max="5258" width="4.44140625" style="13" customWidth="1"/>
    <col min="5259" max="5259" width="34.109375" style="13" customWidth="1"/>
    <col min="5260" max="5260" width="23.44140625" style="13" customWidth="1"/>
    <col min="5261" max="5261" width="9.109375" style="13" customWidth="1"/>
    <col min="5262" max="5262" width="19.44140625" style="13" customWidth="1"/>
    <col min="5263" max="5263" width="42.88671875" style="13" customWidth="1"/>
    <col min="5264" max="5264" width="5.88671875" style="13" customWidth="1"/>
    <col min="5265" max="5265" width="31.44140625" style="13" customWidth="1"/>
    <col min="5266" max="5266" width="16.109375" style="13" customWidth="1"/>
    <col min="5267" max="5268" width="9.109375" style="13" customWidth="1"/>
    <col min="5269" max="5269" width="11.109375" style="13" customWidth="1"/>
    <col min="5270" max="5270" width="2.109375" style="13" customWidth="1"/>
    <col min="5271" max="5476" width="10.88671875" style="13" customWidth="1"/>
    <col min="5477" max="5477" width="12" style="13" customWidth="1"/>
    <col min="5478" max="5478" width="2.88671875" style="13" customWidth="1"/>
    <col min="5479" max="5480" width="6.44140625" style="13" customWidth="1"/>
    <col min="5481" max="5481" width="5.88671875" style="13" customWidth="1"/>
    <col min="5482" max="5482" width="6.44140625" style="13" customWidth="1"/>
    <col min="5483" max="5483" width="13.88671875" style="13" customWidth="1"/>
    <col min="5484" max="5485" width="9" style="13" customWidth="1"/>
    <col min="5486" max="5486" width="2.44140625" style="13" customWidth="1"/>
    <col min="5487" max="5487" width="8.88671875" style="13" customWidth="1"/>
    <col min="5488" max="5488" width="7.44140625" style="13" customWidth="1"/>
    <col min="5489" max="5491" width="3.88671875" style="13" customWidth="1"/>
    <col min="5492" max="5492" width="3.44140625" style="13" customWidth="1"/>
    <col min="5493" max="5493" width="2.88671875" style="13" customWidth="1"/>
    <col min="5494" max="5494" width="3" style="13" customWidth="1"/>
    <col min="5495" max="5497" width="13" style="13" hidden="1" customWidth="1"/>
    <col min="5498" max="5498" width="4.44140625" style="13" customWidth="1"/>
    <col min="5499" max="5499" width="13" style="13" hidden="1" customWidth="1"/>
    <col min="5500" max="5501" width="14.88671875" style="13" customWidth="1"/>
    <col min="5502" max="5502" width="15.109375" style="13" customWidth="1"/>
    <col min="5503" max="5503" width="6.44140625" style="13" customWidth="1"/>
    <col min="5504" max="5504" width="15.109375" style="13" customWidth="1"/>
    <col min="5505" max="5505" width="4.109375" style="13" customWidth="1"/>
    <col min="5506" max="5506" width="3" style="13" customWidth="1"/>
    <col min="5507" max="5509" width="13" style="13" hidden="1" customWidth="1"/>
    <col min="5510" max="5510" width="3" style="13" customWidth="1"/>
    <col min="5511" max="5511" width="13" style="13" hidden="1" customWidth="1"/>
    <col min="5512" max="5512" width="3" style="13" customWidth="1"/>
    <col min="5513" max="5513" width="13" style="13" hidden="1" customWidth="1"/>
    <col min="5514" max="5514" width="4.44140625" style="13" customWidth="1"/>
    <col min="5515" max="5515" width="34.109375" style="13" customWidth="1"/>
    <col min="5516" max="5516" width="23.44140625" style="13" customWidth="1"/>
    <col min="5517" max="5517" width="9.109375" style="13" customWidth="1"/>
    <col min="5518" max="5518" width="19.44140625" style="13" customWidth="1"/>
    <col min="5519" max="5519" width="42.88671875" style="13" customWidth="1"/>
    <col min="5520" max="5520" width="5.88671875" style="13" customWidth="1"/>
    <col min="5521" max="5521" width="31.44140625" style="13" customWidth="1"/>
    <col min="5522" max="5522" width="16.109375" style="13" customWidth="1"/>
    <col min="5523" max="5524" width="9.109375" style="13" customWidth="1"/>
    <col min="5525" max="5525" width="11.109375" style="13" customWidth="1"/>
    <col min="5526" max="5526" width="2.109375" style="13" customWidth="1"/>
    <col min="5527" max="5732" width="10.88671875" style="13" customWidth="1"/>
    <col min="5733" max="5733" width="12" style="13" customWidth="1"/>
    <col min="5734" max="5734" width="2.88671875" style="13" customWidth="1"/>
    <col min="5735" max="5736" width="6.44140625" style="13" customWidth="1"/>
    <col min="5737" max="5737" width="5.88671875" style="13" customWidth="1"/>
    <col min="5738" max="5738" width="6.44140625" style="13" customWidth="1"/>
    <col min="5739" max="5739" width="13.88671875" style="13" customWidth="1"/>
    <col min="5740" max="5741" width="9" style="13" customWidth="1"/>
    <col min="5742" max="5742" width="2.44140625" style="13" customWidth="1"/>
    <col min="5743" max="5743" width="8.88671875" style="13" customWidth="1"/>
    <col min="5744" max="5744" width="7.44140625" style="13" customWidth="1"/>
    <col min="5745" max="5747" width="3.88671875" style="13" customWidth="1"/>
    <col min="5748" max="5748" width="3.44140625" style="13" customWidth="1"/>
    <col min="5749" max="5749" width="2.88671875" style="13" customWidth="1"/>
    <col min="5750" max="5750" width="3" style="13" customWidth="1"/>
    <col min="5751" max="5753" width="13" style="13" hidden="1" customWidth="1"/>
    <col min="5754" max="5754" width="4.44140625" style="13" customWidth="1"/>
    <col min="5755" max="5755" width="13" style="13" hidden="1" customWidth="1"/>
    <col min="5756" max="5757" width="14.88671875" style="13" customWidth="1"/>
    <col min="5758" max="5758" width="15.109375" style="13" customWidth="1"/>
    <col min="5759" max="5759" width="6.44140625" style="13" customWidth="1"/>
    <col min="5760" max="5760" width="15.109375" style="13" customWidth="1"/>
    <col min="5761" max="5761" width="4.109375" style="13" customWidth="1"/>
    <col min="5762" max="5762" width="3" style="13" customWidth="1"/>
    <col min="5763" max="5765" width="13" style="13" hidden="1" customWidth="1"/>
    <col min="5766" max="5766" width="3" style="13" customWidth="1"/>
    <col min="5767" max="5767" width="13" style="13" hidden="1" customWidth="1"/>
    <col min="5768" max="5768" width="3" style="13" customWidth="1"/>
    <col min="5769" max="5769" width="13" style="13" hidden="1" customWidth="1"/>
    <col min="5770" max="5770" width="4.44140625" style="13" customWidth="1"/>
    <col min="5771" max="5771" width="34.109375" style="13" customWidth="1"/>
    <col min="5772" max="5772" width="23.44140625" style="13" customWidth="1"/>
    <col min="5773" max="5773" width="9.109375" style="13" customWidth="1"/>
    <col min="5774" max="5774" width="19.44140625" style="13" customWidth="1"/>
    <col min="5775" max="5775" width="42.88671875" style="13" customWidth="1"/>
    <col min="5776" max="5776" width="5.88671875" style="13" customWidth="1"/>
    <col min="5777" max="5777" width="31.44140625" style="13" customWidth="1"/>
    <col min="5778" max="5778" width="16.109375" style="13" customWidth="1"/>
    <col min="5779" max="5780" width="9.109375" style="13" customWidth="1"/>
    <col min="5781" max="5781" width="11.109375" style="13" customWidth="1"/>
    <col min="5782" max="5782" width="2.109375" style="13" customWidth="1"/>
    <col min="5783" max="5988" width="10.88671875" style="13" customWidth="1"/>
    <col min="5989" max="5989" width="12" style="13" customWidth="1"/>
    <col min="5990" max="5990" width="2.88671875" style="13" customWidth="1"/>
    <col min="5991" max="5992" width="6.44140625" style="13" customWidth="1"/>
    <col min="5993" max="5993" width="5.88671875" style="13" customWidth="1"/>
    <col min="5994" max="5994" width="6.44140625" style="13" customWidth="1"/>
    <col min="5995" max="5995" width="13.88671875" style="13" customWidth="1"/>
    <col min="5996" max="5997" width="9" style="13" customWidth="1"/>
    <col min="5998" max="5998" width="2.44140625" style="13" customWidth="1"/>
    <col min="5999" max="5999" width="8.88671875" style="13" customWidth="1"/>
    <col min="6000" max="6000" width="7.44140625" style="13" customWidth="1"/>
    <col min="6001" max="6003" width="3.88671875" style="13" customWidth="1"/>
    <col min="6004" max="6004" width="3.44140625" style="13" customWidth="1"/>
    <col min="6005" max="6005" width="2.88671875" style="13" customWidth="1"/>
    <col min="6006" max="6006" width="3" style="13" customWidth="1"/>
    <col min="6007" max="6009" width="13" style="13" hidden="1" customWidth="1"/>
    <col min="6010" max="6010" width="4.44140625" style="13" customWidth="1"/>
    <col min="6011" max="6011" width="13" style="13" hidden="1" customWidth="1"/>
    <col min="6012" max="6013" width="14.88671875" style="13" customWidth="1"/>
    <col min="6014" max="6014" width="15.109375" style="13" customWidth="1"/>
    <col min="6015" max="6015" width="6.44140625" style="13" customWidth="1"/>
    <col min="6016" max="6016" width="15.109375" style="13" customWidth="1"/>
    <col min="6017" max="6017" width="4.109375" style="13" customWidth="1"/>
    <col min="6018" max="6018" width="3" style="13" customWidth="1"/>
    <col min="6019" max="6021" width="13" style="13" hidden="1" customWidth="1"/>
    <col min="6022" max="6022" width="3" style="13" customWidth="1"/>
    <col min="6023" max="6023" width="13" style="13" hidden="1" customWidth="1"/>
    <col min="6024" max="6024" width="3" style="13" customWidth="1"/>
    <col min="6025" max="6025" width="13" style="13" hidden="1" customWidth="1"/>
    <col min="6026" max="6026" width="4.44140625" style="13" customWidth="1"/>
    <col min="6027" max="6027" width="34.109375" style="13" customWidth="1"/>
    <col min="6028" max="6028" width="23.44140625" style="13" customWidth="1"/>
    <col min="6029" max="6029" width="9.109375" style="13" customWidth="1"/>
    <col min="6030" max="6030" width="19.44140625" style="13" customWidth="1"/>
    <col min="6031" max="6031" width="42.88671875" style="13" customWidth="1"/>
    <col min="6032" max="6032" width="5.88671875" style="13" customWidth="1"/>
    <col min="6033" max="6033" width="31.44140625" style="13" customWidth="1"/>
    <col min="6034" max="6034" width="16.109375" style="13" customWidth="1"/>
    <col min="6035" max="6036" width="9.109375" style="13" customWidth="1"/>
    <col min="6037" max="6037" width="11.109375" style="13" customWidth="1"/>
    <col min="6038" max="6038" width="2.109375" style="13" customWidth="1"/>
    <col min="6039" max="6244" width="10.88671875" style="13" customWidth="1"/>
    <col min="6245" max="6245" width="12" style="13" customWidth="1"/>
    <col min="6246" max="6246" width="2.88671875" style="13" customWidth="1"/>
    <col min="6247" max="6248" width="6.44140625" style="13" customWidth="1"/>
    <col min="6249" max="6249" width="5.88671875" style="13" customWidth="1"/>
    <col min="6250" max="6250" width="6.44140625" style="13" customWidth="1"/>
    <col min="6251" max="6251" width="13.88671875" style="13" customWidth="1"/>
    <col min="6252" max="6253" width="9" style="13" customWidth="1"/>
    <col min="6254" max="6254" width="2.44140625" style="13" customWidth="1"/>
    <col min="6255" max="6255" width="8.88671875" style="13" customWidth="1"/>
    <col min="6256" max="6256" width="7.44140625" style="13" customWidth="1"/>
    <col min="6257" max="6259" width="3.88671875" style="13" customWidth="1"/>
    <col min="6260" max="6260" width="3.44140625" style="13" customWidth="1"/>
    <col min="6261" max="6261" width="2.88671875" style="13" customWidth="1"/>
    <col min="6262" max="6262" width="3" style="13" customWidth="1"/>
    <col min="6263" max="6265" width="13" style="13" hidden="1" customWidth="1"/>
    <col min="6266" max="6266" width="4.44140625" style="13" customWidth="1"/>
    <col min="6267" max="6267" width="13" style="13" hidden="1" customWidth="1"/>
    <col min="6268" max="6269" width="14.88671875" style="13" customWidth="1"/>
    <col min="6270" max="6270" width="15.109375" style="13" customWidth="1"/>
    <col min="6271" max="6271" width="6.44140625" style="13" customWidth="1"/>
    <col min="6272" max="6272" width="15.109375" style="13" customWidth="1"/>
    <col min="6273" max="6273" width="4.109375" style="13" customWidth="1"/>
    <col min="6274" max="6274" width="3" style="13" customWidth="1"/>
    <col min="6275" max="6277" width="13" style="13" hidden="1" customWidth="1"/>
    <col min="6278" max="6278" width="3" style="13" customWidth="1"/>
    <col min="6279" max="6279" width="13" style="13" hidden="1" customWidth="1"/>
    <col min="6280" max="6280" width="3" style="13" customWidth="1"/>
    <col min="6281" max="6281" width="13" style="13" hidden="1" customWidth="1"/>
    <col min="6282" max="6282" width="4.44140625" style="13" customWidth="1"/>
    <col min="6283" max="6283" width="34.109375" style="13" customWidth="1"/>
    <col min="6284" max="6284" width="23.44140625" style="13" customWidth="1"/>
    <col min="6285" max="6285" width="9.109375" style="13" customWidth="1"/>
    <col min="6286" max="6286" width="19.44140625" style="13" customWidth="1"/>
    <col min="6287" max="6287" width="42.88671875" style="13" customWidth="1"/>
    <col min="6288" max="6288" width="5.88671875" style="13" customWidth="1"/>
    <col min="6289" max="6289" width="31.44140625" style="13" customWidth="1"/>
    <col min="6290" max="6290" width="16.109375" style="13" customWidth="1"/>
    <col min="6291" max="6292" width="9.109375" style="13" customWidth="1"/>
    <col min="6293" max="6293" width="11.109375" style="13" customWidth="1"/>
    <col min="6294" max="6294" width="2.109375" style="13" customWidth="1"/>
    <col min="6295" max="6500" width="10.88671875" style="13" customWidth="1"/>
    <col min="6501" max="6501" width="12" style="13" customWidth="1"/>
    <col min="6502" max="6502" width="2.88671875" style="13" customWidth="1"/>
    <col min="6503" max="6504" width="6.44140625" style="13" customWidth="1"/>
    <col min="6505" max="6505" width="5.88671875" style="13" customWidth="1"/>
    <col min="6506" max="6506" width="6.44140625" style="13" customWidth="1"/>
    <col min="6507" max="6507" width="13.88671875" style="13" customWidth="1"/>
    <col min="6508" max="6509" width="9" style="13" customWidth="1"/>
    <col min="6510" max="6510" width="2.44140625" style="13" customWidth="1"/>
    <col min="6511" max="6511" width="8.88671875" style="13" customWidth="1"/>
    <col min="6512" max="6512" width="7.44140625" style="13" customWidth="1"/>
    <col min="6513" max="6515" width="3.88671875" style="13" customWidth="1"/>
    <col min="6516" max="6516" width="3.44140625" style="13" customWidth="1"/>
    <col min="6517" max="6517" width="2.88671875" style="13" customWidth="1"/>
    <col min="6518" max="6518" width="3" style="13" customWidth="1"/>
    <col min="6519" max="6521" width="13" style="13" hidden="1" customWidth="1"/>
    <col min="6522" max="6522" width="4.44140625" style="13" customWidth="1"/>
    <col min="6523" max="6523" width="13" style="13" hidden="1" customWidth="1"/>
    <col min="6524" max="6525" width="14.88671875" style="13" customWidth="1"/>
    <col min="6526" max="6526" width="15.109375" style="13" customWidth="1"/>
    <col min="6527" max="6527" width="6.44140625" style="13" customWidth="1"/>
    <col min="6528" max="6528" width="15.109375" style="13" customWidth="1"/>
    <col min="6529" max="6529" width="4.109375" style="13" customWidth="1"/>
    <col min="6530" max="6530" width="3" style="13" customWidth="1"/>
    <col min="6531" max="6533" width="13" style="13" hidden="1" customWidth="1"/>
    <col min="6534" max="6534" width="3" style="13" customWidth="1"/>
    <col min="6535" max="6535" width="13" style="13" hidden="1" customWidth="1"/>
    <col min="6536" max="6536" width="3" style="13" customWidth="1"/>
    <col min="6537" max="6537" width="13" style="13" hidden="1" customWidth="1"/>
    <col min="6538" max="6538" width="4.44140625" style="13" customWidth="1"/>
    <col min="6539" max="6539" width="34.109375" style="13" customWidth="1"/>
    <col min="6540" max="6540" width="23.44140625" style="13" customWidth="1"/>
    <col min="6541" max="6541" width="9.109375" style="13" customWidth="1"/>
    <col min="6542" max="6542" width="19.44140625" style="13" customWidth="1"/>
    <col min="6543" max="6543" width="42.88671875" style="13" customWidth="1"/>
    <col min="6544" max="6544" width="5.88671875" style="13" customWidth="1"/>
    <col min="6545" max="6545" width="31.44140625" style="13" customWidth="1"/>
    <col min="6546" max="6546" width="16.109375" style="13" customWidth="1"/>
    <col min="6547" max="6548" width="9.109375" style="13" customWidth="1"/>
    <col min="6549" max="6549" width="11.109375" style="13" customWidth="1"/>
    <col min="6550" max="6550" width="2.109375" style="13" customWidth="1"/>
    <col min="6551" max="6756" width="10.88671875" style="13" customWidth="1"/>
    <col min="6757" max="6757" width="12" style="13" customWidth="1"/>
    <col min="6758" max="6758" width="2.88671875" style="13" customWidth="1"/>
    <col min="6759" max="6760" width="6.44140625" style="13" customWidth="1"/>
    <col min="6761" max="6761" width="5.88671875" style="13" customWidth="1"/>
    <col min="6762" max="6762" width="6.44140625" style="13" customWidth="1"/>
    <col min="6763" max="6763" width="13.88671875" style="13" customWidth="1"/>
    <col min="6764" max="6765" width="9" style="13" customWidth="1"/>
    <col min="6766" max="6766" width="2.44140625" style="13" customWidth="1"/>
    <col min="6767" max="6767" width="8.88671875" style="13" customWidth="1"/>
    <col min="6768" max="6768" width="7.44140625" style="13" customWidth="1"/>
    <col min="6769" max="6771" width="3.88671875" style="13" customWidth="1"/>
    <col min="6772" max="6772" width="3.44140625" style="13" customWidth="1"/>
    <col min="6773" max="6773" width="2.88671875" style="13" customWidth="1"/>
    <col min="6774" max="6774" width="3" style="13" customWidth="1"/>
    <col min="6775" max="6777" width="13" style="13" hidden="1" customWidth="1"/>
    <col min="6778" max="6778" width="4.44140625" style="13" customWidth="1"/>
    <col min="6779" max="6779" width="13" style="13" hidden="1" customWidth="1"/>
    <col min="6780" max="6781" width="14.88671875" style="13" customWidth="1"/>
    <col min="6782" max="6782" width="15.109375" style="13" customWidth="1"/>
    <col min="6783" max="6783" width="6.44140625" style="13" customWidth="1"/>
    <col min="6784" max="6784" width="15.109375" style="13" customWidth="1"/>
    <col min="6785" max="6785" width="4.109375" style="13" customWidth="1"/>
    <col min="6786" max="6786" width="3" style="13" customWidth="1"/>
    <col min="6787" max="6789" width="13" style="13" hidden="1" customWidth="1"/>
    <col min="6790" max="6790" width="3" style="13" customWidth="1"/>
    <col min="6791" max="6791" width="13" style="13" hidden="1" customWidth="1"/>
    <col min="6792" max="6792" width="3" style="13" customWidth="1"/>
    <col min="6793" max="6793" width="13" style="13" hidden="1" customWidth="1"/>
    <col min="6794" max="6794" width="4.44140625" style="13" customWidth="1"/>
    <col min="6795" max="6795" width="34.109375" style="13" customWidth="1"/>
    <col min="6796" max="6796" width="23.44140625" style="13" customWidth="1"/>
    <col min="6797" max="6797" width="9.109375" style="13" customWidth="1"/>
    <col min="6798" max="6798" width="19.44140625" style="13" customWidth="1"/>
    <col min="6799" max="6799" width="42.88671875" style="13" customWidth="1"/>
    <col min="6800" max="6800" width="5.88671875" style="13" customWidth="1"/>
    <col min="6801" max="6801" width="31.44140625" style="13" customWidth="1"/>
    <col min="6802" max="6802" width="16.109375" style="13" customWidth="1"/>
    <col min="6803" max="6804" width="9.109375" style="13" customWidth="1"/>
    <col min="6805" max="6805" width="11.109375" style="13" customWidth="1"/>
    <col min="6806" max="6806" width="2.109375" style="13" customWidth="1"/>
    <col min="6807" max="7012" width="10.88671875" style="13" customWidth="1"/>
    <col min="7013" max="7013" width="12" style="13" customWidth="1"/>
    <col min="7014" max="7014" width="2.88671875" style="13" customWidth="1"/>
    <col min="7015" max="7016" width="6.44140625" style="13" customWidth="1"/>
    <col min="7017" max="7017" width="5.88671875" style="13" customWidth="1"/>
    <col min="7018" max="7018" width="6.44140625" style="13" customWidth="1"/>
    <col min="7019" max="7019" width="13.88671875" style="13" customWidth="1"/>
    <col min="7020" max="7021" width="9" style="13" customWidth="1"/>
    <col min="7022" max="7022" width="2.44140625" style="13" customWidth="1"/>
    <col min="7023" max="7023" width="8.88671875" style="13" customWidth="1"/>
    <col min="7024" max="7024" width="7.44140625" style="13" customWidth="1"/>
    <col min="7025" max="7027" width="3.88671875" style="13" customWidth="1"/>
    <col min="7028" max="7028" width="3.44140625" style="13" customWidth="1"/>
    <col min="7029" max="7029" width="2.88671875" style="13" customWidth="1"/>
    <col min="7030" max="7030" width="3" style="13" customWidth="1"/>
    <col min="7031" max="7033" width="13" style="13" hidden="1" customWidth="1"/>
    <col min="7034" max="7034" width="4.44140625" style="13" customWidth="1"/>
    <col min="7035" max="7035" width="13" style="13" hidden="1" customWidth="1"/>
    <col min="7036" max="7037" width="14.88671875" style="13" customWidth="1"/>
    <col min="7038" max="7038" width="15.109375" style="13" customWidth="1"/>
    <col min="7039" max="7039" width="6.44140625" style="13" customWidth="1"/>
    <col min="7040" max="7040" width="15.109375" style="13" customWidth="1"/>
    <col min="7041" max="7041" width="4.109375" style="13" customWidth="1"/>
    <col min="7042" max="7042" width="3" style="13" customWidth="1"/>
    <col min="7043" max="7045" width="13" style="13" hidden="1" customWidth="1"/>
    <col min="7046" max="7046" width="3" style="13" customWidth="1"/>
    <col min="7047" max="7047" width="13" style="13" hidden="1" customWidth="1"/>
    <col min="7048" max="7048" width="3" style="13" customWidth="1"/>
    <col min="7049" max="7049" width="13" style="13" hidden="1" customWidth="1"/>
    <col min="7050" max="7050" width="4.44140625" style="13" customWidth="1"/>
    <col min="7051" max="7051" width="34.109375" style="13" customWidth="1"/>
    <col min="7052" max="7052" width="23.44140625" style="13" customWidth="1"/>
    <col min="7053" max="7053" width="9.109375" style="13" customWidth="1"/>
    <col min="7054" max="7054" width="19.44140625" style="13" customWidth="1"/>
    <col min="7055" max="7055" width="42.88671875" style="13" customWidth="1"/>
    <col min="7056" max="7056" width="5.88671875" style="13" customWidth="1"/>
    <col min="7057" max="7057" width="31.44140625" style="13" customWidth="1"/>
    <col min="7058" max="7058" width="16.109375" style="13" customWidth="1"/>
    <col min="7059" max="7060" width="9.109375" style="13" customWidth="1"/>
    <col min="7061" max="7061" width="11.109375" style="13" customWidth="1"/>
    <col min="7062" max="7062" width="2.109375" style="13" customWidth="1"/>
    <col min="7063" max="7268" width="10.88671875" style="13" customWidth="1"/>
    <col min="7269" max="7269" width="12" style="13" customWidth="1"/>
    <col min="7270" max="7270" width="2.88671875" style="13" customWidth="1"/>
    <col min="7271" max="7272" width="6.44140625" style="13" customWidth="1"/>
    <col min="7273" max="7273" width="5.88671875" style="13" customWidth="1"/>
    <col min="7274" max="7274" width="6.44140625" style="13" customWidth="1"/>
    <col min="7275" max="7275" width="13.88671875" style="13" customWidth="1"/>
    <col min="7276" max="7277" width="9" style="13" customWidth="1"/>
    <col min="7278" max="7278" width="2.44140625" style="13" customWidth="1"/>
    <col min="7279" max="7279" width="8.88671875" style="13" customWidth="1"/>
    <col min="7280" max="7280" width="7.44140625" style="13" customWidth="1"/>
    <col min="7281" max="7283" width="3.88671875" style="13" customWidth="1"/>
    <col min="7284" max="7284" width="3.44140625" style="13" customWidth="1"/>
    <col min="7285" max="7285" width="2.88671875" style="13" customWidth="1"/>
    <col min="7286" max="7286" width="3" style="13" customWidth="1"/>
    <col min="7287" max="7289" width="13" style="13" hidden="1" customWidth="1"/>
    <col min="7290" max="7290" width="4.44140625" style="13" customWidth="1"/>
    <col min="7291" max="7291" width="13" style="13" hidden="1" customWidth="1"/>
    <col min="7292" max="7293" width="14.88671875" style="13" customWidth="1"/>
    <col min="7294" max="7294" width="15.109375" style="13" customWidth="1"/>
    <col min="7295" max="7295" width="6.44140625" style="13" customWidth="1"/>
    <col min="7296" max="7296" width="15.109375" style="13" customWidth="1"/>
    <col min="7297" max="7297" width="4.109375" style="13" customWidth="1"/>
    <col min="7298" max="7298" width="3" style="13" customWidth="1"/>
    <col min="7299" max="7301" width="13" style="13" hidden="1" customWidth="1"/>
    <col min="7302" max="7302" width="3" style="13" customWidth="1"/>
    <col min="7303" max="7303" width="13" style="13" hidden="1" customWidth="1"/>
    <col min="7304" max="7304" width="3" style="13" customWidth="1"/>
    <col min="7305" max="7305" width="13" style="13" hidden="1" customWidth="1"/>
    <col min="7306" max="7306" width="4.44140625" style="13" customWidth="1"/>
    <col min="7307" max="7307" width="34.109375" style="13" customWidth="1"/>
    <col min="7308" max="7308" width="23.44140625" style="13" customWidth="1"/>
    <col min="7309" max="7309" width="9.109375" style="13" customWidth="1"/>
    <col min="7310" max="7310" width="19.44140625" style="13" customWidth="1"/>
    <col min="7311" max="7311" width="42.88671875" style="13" customWidth="1"/>
    <col min="7312" max="7312" width="5.88671875" style="13" customWidth="1"/>
    <col min="7313" max="7313" width="31.44140625" style="13" customWidth="1"/>
    <col min="7314" max="7314" width="16.109375" style="13" customWidth="1"/>
    <col min="7315" max="7316" width="9.109375" style="13" customWidth="1"/>
    <col min="7317" max="7317" width="11.109375" style="13" customWidth="1"/>
    <col min="7318" max="7318" width="2.109375" style="13" customWidth="1"/>
    <col min="7319" max="7524" width="10.88671875" style="13" customWidth="1"/>
    <col min="7525" max="7525" width="12" style="13" customWidth="1"/>
    <col min="7526" max="7526" width="2.88671875" style="13" customWidth="1"/>
    <col min="7527" max="7528" width="6.44140625" style="13" customWidth="1"/>
    <col min="7529" max="7529" width="5.88671875" style="13" customWidth="1"/>
    <col min="7530" max="7530" width="6.44140625" style="13" customWidth="1"/>
    <col min="7531" max="7531" width="13.88671875" style="13" customWidth="1"/>
    <col min="7532" max="7533" width="9" style="13" customWidth="1"/>
    <col min="7534" max="7534" width="2.44140625" style="13" customWidth="1"/>
    <col min="7535" max="7535" width="8.88671875" style="13" customWidth="1"/>
    <col min="7536" max="7536" width="7.44140625" style="13" customWidth="1"/>
    <col min="7537" max="7539" width="3.88671875" style="13" customWidth="1"/>
    <col min="7540" max="7540" width="3.44140625" style="13" customWidth="1"/>
    <col min="7541" max="7541" width="2.88671875" style="13" customWidth="1"/>
    <col min="7542" max="7542" width="3" style="13" customWidth="1"/>
    <col min="7543" max="7545" width="13" style="13" hidden="1" customWidth="1"/>
    <col min="7546" max="7546" width="4.44140625" style="13" customWidth="1"/>
    <col min="7547" max="7547" width="13" style="13" hidden="1" customWidth="1"/>
    <col min="7548" max="7549" width="14.88671875" style="13" customWidth="1"/>
    <col min="7550" max="7550" width="15.109375" style="13" customWidth="1"/>
    <col min="7551" max="7551" width="6.44140625" style="13" customWidth="1"/>
    <col min="7552" max="7552" width="15.109375" style="13" customWidth="1"/>
    <col min="7553" max="7553" width="4.109375" style="13" customWidth="1"/>
    <col min="7554" max="7554" width="3" style="13" customWidth="1"/>
    <col min="7555" max="7557" width="13" style="13" hidden="1" customWidth="1"/>
    <col min="7558" max="7558" width="3" style="13" customWidth="1"/>
    <col min="7559" max="7559" width="13" style="13" hidden="1" customWidth="1"/>
    <col min="7560" max="7560" width="3" style="13" customWidth="1"/>
    <col min="7561" max="7561" width="13" style="13" hidden="1" customWidth="1"/>
    <col min="7562" max="7562" width="4.44140625" style="13" customWidth="1"/>
    <col min="7563" max="7563" width="34.109375" style="13" customWidth="1"/>
    <col min="7564" max="7564" width="23.44140625" style="13" customWidth="1"/>
    <col min="7565" max="7565" width="9.109375" style="13" customWidth="1"/>
    <col min="7566" max="7566" width="19.44140625" style="13" customWidth="1"/>
    <col min="7567" max="7567" width="42.88671875" style="13" customWidth="1"/>
    <col min="7568" max="7568" width="5.88671875" style="13" customWidth="1"/>
    <col min="7569" max="7569" width="31.44140625" style="13" customWidth="1"/>
    <col min="7570" max="7570" width="16.109375" style="13" customWidth="1"/>
    <col min="7571" max="7572" width="9.109375" style="13" customWidth="1"/>
    <col min="7573" max="7573" width="11.109375" style="13" customWidth="1"/>
    <col min="7574" max="7574" width="2.109375" style="13" customWidth="1"/>
    <col min="7575" max="7780" width="10.88671875" style="13" customWidth="1"/>
    <col min="7781" max="7781" width="12" style="13" customWidth="1"/>
    <col min="7782" max="7782" width="2.88671875" style="13" customWidth="1"/>
    <col min="7783" max="7784" width="6.44140625" style="13" customWidth="1"/>
    <col min="7785" max="7785" width="5.88671875" style="13" customWidth="1"/>
    <col min="7786" max="7786" width="6.44140625" style="13" customWidth="1"/>
    <col min="7787" max="7787" width="13.88671875" style="13" customWidth="1"/>
    <col min="7788" max="7789" width="9" style="13" customWidth="1"/>
    <col min="7790" max="7790" width="2.44140625" style="13" customWidth="1"/>
    <col min="7791" max="7791" width="8.88671875" style="13" customWidth="1"/>
    <col min="7792" max="7792" width="7.44140625" style="13" customWidth="1"/>
    <col min="7793" max="7795" width="3.88671875" style="13" customWidth="1"/>
    <col min="7796" max="7796" width="3.44140625" style="13" customWidth="1"/>
    <col min="7797" max="7797" width="2.88671875" style="13" customWidth="1"/>
    <col min="7798" max="7798" width="3" style="13" customWidth="1"/>
    <col min="7799" max="7801" width="13" style="13" hidden="1" customWidth="1"/>
    <col min="7802" max="7802" width="4.44140625" style="13" customWidth="1"/>
    <col min="7803" max="7803" width="13" style="13" hidden="1" customWidth="1"/>
    <col min="7804" max="7805" width="14.88671875" style="13" customWidth="1"/>
    <col min="7806" max="7806" width="15.109375" style="13" customWidth="1"/>
    <col min="7807" max="7807" width="6.44140625" style="13" customWidth="1"/>
    <col min="7808" max="7808" width="15.109375" style="13" customWidth="1"/>
    <col min="7809" max="7809" width="4.109375" style="13" customWidth="1"/>
    <col min="7810" max="7810" width="3" style="13" customWidth="1"/>
    <col min="7811" max="7813" width="13" style="13" hidden="1" customWidth="1"/>
    <col min="7814" max="7814" width="3" style="13" customWidth="1"/>
    <col min="7815" max="7815" width="13" style="13" hidden="1" customWidth="1"/>
    <col min="7816" max="7816" width="3" style="13" customWidth="1"/>
    <col min="7817" max="7817" width="13" style="13" hidden="1" customWidth="1"/>
    <col min="7818" max="7818" width="4.44140625" style="13" customWidth="1"/>
    <col min="7819" max="7819" width="34.109375" style="13" customWidth="1"/>
    <col min="7820" max="7820" width="23.44140625" style="13" customWidth="1"/>
    <col min="7821" max="7821" width="9.109375" style="13" customWidth="1"/>
    <col min="7822" max="7822" width="19.44140625" style="13" customWidth="1"/>
    <col min="7823" max="7823" width="42.88671875" style="13" customWidth="1"/>
    <col min="7824" max="7824" width="5.88671875" style="13" customWidth="1"/>
    <col min="7825" max="7825" width="31.44140625" style="13" customWidth="1"/>
    <col min="7826" max="7826" width="16.109375" style="13" customWidth="1"/>
    <col min="7827" max="7828" width="9.109375" style="13" customWidth="1"/>
    <col min="7829" max="7829" width="11.109375" style="13" customWidth="1"/>
    <col min="7830" max="7830" width="2.109375" style="13" customWidth="1"/>
    <col min="7831" max="8036" width="10.88671875" style="13" customWidth="1"/>
    <col min="8037" max="8037" width="12" style="13" customWidth="1"/>
    <col min="8038" max="8038" width="2.88671875" style="13" customWidth="1"/>
    <col min="8039" max="8040" width="6.44140625" style="13" customWidth="1"/>
    <col min="8041" max="8041" width="5.88671875" style="13" customWidth="1"/>
    <col min="8042" max="8042" width="6.44140625" style="13" customWidth="1"/>
    <col min="8043" max="8043" width="13.88671875" style="13" customWidth="1"/>
    <col min="8044" max="8045" width="9" style="13" customWidth="1"/>
    <col min="8046" max="8046" width="2.44140625" style="13" customWidth="1"/>
    <col min="8047" max="8047" width="8.88671875" style="13" customWidth="1"/>
    <col min="8048" max="8048" width="7.44140625" style="13" customWidth="1"/>
    <col min="8049" max="8051" width="3.88671875" style="13" customWidth="1"/>
    <col min="8052" max="8052" width="3.44140625" style="13" customWidth="1"/>
    <col min="8053" max="8053" width="2.88671875" style="13" customWidth="1"/>
    <col min="8054" max="8054" width="3" style="13" customWidth="1"/>
    <col min="8055" max="8057" width="13" style="13" hidden="1" customWidth="1"/>
    <col min="8058" max="8058" width="4.44140625" style="13" customWidth="1"/>
    <col min="8059" max="8059" width="13" style="13" hidden="1" customWidth="1"/>
    <col min="8060" max="8061" width="14.88671875" style="13" customWidth="1"/>
    <col min="8062" max="8062" width="15.109375" style="13" customWidth="1"/>
    <col min="8063" max="8063" width="6.44140625" style="13" customWidth="1"/>
    <col min="8064" max="8064" width="15.109375" style="13" customWidth="1"/>
    <col min="8065" max="8065" width="4.109375" style="13" customWidth="1"/>
    <col min="8066" max="8066" width="3" style="13" customWidth="1"/>
    <col min="8067" max="8069" width="13" style="13" hidden="1" customWidth="1"/>
    <col min="8070" max="8070" width="3" style="13" customWidth="1"/>
    <col min="8071" max="8071" width="13" style="13" hidden="1" customWidth="1"/>
    <col min="8072" max="8072" width="3" style="13" customWidth="1"/>
    <col min="8073" max="8073" width="13" style="13" hidden="1" customWidth="1"/>
    <col min="8074" max="8074" width="4.44140625" style="13" customWidth="1"/>
    <col min="8075" max="8075" width="34.109375" style="13" customWidth="1"/>
    <col min="8076" max="8076" width="23.44140625" style="13" customWidth="1"/>
    <col min="8077" max="8077" width="9.109375" style="13" customWidth="1"/>
    <col min="8078" max="8078" width="19.44140625" style="13" customWidth="1"/>
    <col min="8079" max="8079" width="42.88671875" style="13" customWidth="1"/>
    <col min="8080" max="8080" width="5.88671875" style="13" customWidth="1"/>
    <col min="8081" max="8081" width="31.44140625" style="13" customWidth="1"/>
    <col min="8082" max="8082" width="16.109375" style="13" customWidth="1"/>
    <col min="8083" max="8084" width="9.109375" style="13" customWidth="1"/>
    <col min="8085" max="8085" width="11.109375" style="13" customWidth="1"/>
    <col min="8086" max="8086" width="2.109375" style="13" customWidth="1"/>
    <col min="8087" max="8292" width="10.88671875" style="13" customWidth="1"/>
    <col min="8293" max="8293" width="12" style="13" customWidth="1"/>
    <col min="8294" max="8294" width="2.88671875" style="13" customWidth="1"/>
    <col min="8295" max="8296" width="6.44140625" style="13" customWidth="1"/>
    <col min="8297" max="8297" width="5.88671875" style="13" customWidth="1"/>
    <col min="8298" max="8298" width="6.44140625" style="13" customWidth="1"/>
    <col min="8299" max="8299" width="13.88671875" style="13" customWidth="1"/>
    <col min="8300" max="8301" width="9" style="13" customWidth="1"/>
    <col min="8302" max="8302" width="2.44140625" style="13" customWidth="1"/>
    <col min="8303" max="8303" width="8.88671875" style="13" customWidth="1"/>
    <col min="8304" max="8304" width="7.44140625" style="13" customWidth="1"/>
    <col min="8305" max="8307" width="3.88671875" style="13" customWidth="1"/>
    <col min="8308" max="8308" width="3.44140625" style="13" customWidth="1"/>
    <col min="8309" max="8309" width="2.88671875" style="13" customWidth="1"/>
    <col min="8310" max="8310" width="3" style="13" customWidth="1"/>
    <col min="8311" max="8313" width="13" style="13" hidden="1" customWidth="1"/>
    <col min="8314" max="8314" width="4.44140625" style="13" customWidth="1"/>
    <col min="8315" max="8315" width="13" style="13" hidden="1" customWidth="1"/>
    <col min="8316" max="8317" width="14.88671875" style="13" customWidth="1"/>
    <col min="8318" max="8318" width="15.109375" style="13" customWidth="1"/>
    <col min="8319" max="8319" width="6.44140625" style="13" customWidth="1"/>
    <col min="8320" max="8320" width="15.109375" style="13" customWidth="1"/>
    <col min="8321" max="8321" width="4.109375" style="13" customWidth="1"/>
    <col min="8322" max="8322" width="3" style="13" customWidth="1"/>
    <col min="8323" max="8325" width="13" style="13" hidden="1" customWidth="1"/>
    <col min="8326" max="8326" width="3" style="13" customWidth="1"/>
    <col min="8327" max="8327" width="13" style="13" hidden="1" customWidth="1"/>
    <col min="8328" max="8328" width="3" style="13" customWidth="1"/>
    <col min="8329" max="8329" width="13" style="13" hidden="1" customWidth="1"/>
    <col min="8330" max="8330" width="4.44140625" style="13" customWidth="1"/>
    <col min="8331" max="8331" width="34.109375" style="13" customWidth="1"/>
    <col min="8332" max="8332" width="23.44140625" style="13" customWidth="1"/>
    <col min="8333" max="8333" width="9.109375" style="13" customWidth="1"/>
    <col min="8334" max="8334" width="19.44140625" style="13" customWidth="1"/>
    <col min="8335" max="8335" width="42.88671875" style="13" customWidth="1"/>
    <col min="8336" max="8336" width="5.88671875" style="13" customWidth="1"/>
    <col min="8337" max="8337" width="31.44140625" style="13" customWidth="1"/>
    <col min="8338" max="8338" width="16.109375" style="13" customWidth="1"/>
    <col min="8339" max="8340" width="9.109375" style="13" customWidth="1"/>
    <col min="8341" max="8341" width="11.109375" style="13" customWidth="1"/>
    <col min="8342" max="8342" width="2.109375" style="13" customWidth="1"/>
    <col min="8343" max="8548" width="10.88671875" style="13" customWidth="1"/>
    <col min="8549" max="8549" width="12" style="13" customWidth="1"/>
    <col min="8550" max="8550" width="2.88671875" style="13" customWidth="1"/>
    <col min="8551" max="8552" width="6.44140625" style="13" customWidth="1"/>
    <col min="8553" max="8553" width="5.88671875" style="13" customWidth="1"/>
    <col min="8554" max="8554" width="6.44140625" style="13" customWidth="1"/>
    <col min="8555" max="8555" width="13.88671875" style="13" customWidth="1"/>
    <col min="8556" max="8557" width="9" style="13" customWidth="1"/>
    <col min="8558" max="8558" width="2.44140625" style="13" customWidth="1"/>
    <col min="8559" max="8559" width="8.88671875" style="13" customWidth="1"/>
    <col min="8560" max="8560" width="7.44140625" style="13" customWidth="1"/>
    <col min="8561" max="8563" width="3.88671875" style="13" customWidth="1"/>
    <col min="8564" max="8564" width="3.44140625" style="13" customWidth="1"/>
    <col min="8565" max="8565" width="2.88671875" style="13" customWidth="1"/>
    <col min="8566" max="8566" width="3" style="13" customWidth="1"/>
    <col min="8567" max="8569" width="13" style="13" hidden="1" customWidth="1"/>
    <col min="8570" max="8570" width="4.44140625" style="13" customWidth="1"/>
    <col min="8571" max="8571" width="13" style="13" hidden="1" customWidth="1"/>
    <col min="8572" max="8573" width="14.88671875" style="13" customWidth="1"/>
    <col min="8574" max="8574" width="15.109375" style="13" customWidth="1"/>
    <col min="8575" max="8575" width="6.44140625" style="13" customWidth="1"/>
    <col min="8576" max="8576" width="15.109375" style="13" customWidth="1"/>
    <col min="8577" max="8577" width="4.109375" style="13" customWidth="1"/>
    <col min="8578" max="8578" width="3" style="13" customWidth="1"/>
    <col min="8579" max="8581" width="13" style="13" hidden="1" customWidth="1"/>
    <col min="8582" max="8582" width="3" style="13" customWidth="1"/>
    <col min="8583" max="8583" width="13" style="13" hidden="1" customWidth="1"/>
    <col min="8584" max="8584" width="3" style="13" customWidth="1"/>
    <col min="8585" max="8585" width="13" style="13" hidden="1" customWidth="1"/>
    <col min="8586" max="8586" width="4.44140625" style="13" customWidth="1"/>
    <col min="8587" max="8587" width="34.109375" style="13" customWidth="1"/>
    <col min="8588" max="8588" width="23.44140625" style="13" customWidth="1"/>
    <col min="8589" max="8589" width="9.109375" style="13" customWidth="1"/>
    <col min="8590" max="8590" width="19.44140625" style="13" customWidth="1"/>
    <col min="8591" max="8591" width="42.88671875" style="13" customWidth="1"/>
    <col min="8592" max="8592" width="5.88671875" style="13" customWidth="1"/>
    <col min="8593" max="8593" width="31.44140625" style="13" customWidth="1"/>
    <col min="8594" max="8594" width="16.109375" style="13" customWidth="1"/>
    <col min="8595" max="8596" width="9.109375" style="13" customWidth="1"/>
    <col min="8597" max="8597" width="11.109375" style="13" customWidth="1"/>
    <col min="8598" max="8598" width="2.109375" style="13" customWidth="1"/>
    <col min="8599" max="8804" width="10.88671875" style="13" customWidth="1"/>
    <col min="8805" max="8805" width="12" style="13" customWidth="1"/>
    <col min="8806" max="8806" width="2.88671875" style="13" customWidth="1"/>
    <col min="8807" max="8808" width="6.44140625" style="13" customWidth="1"/>
    <col min="8809" max="8809" width="5.88671875" style="13" customWidth="1"/>
    <col min="8810" max="8810" width="6.44140625" style="13" customWidth="1"/>
    <col min="8811" max="8811" width="13.88671875" style="13" customWidth="1"/>
    <col min="8812" max="8813" width="9" style="13" customWidth="1"/>
    <col min="8814" max="8814" width="2.44140625" style="13" customWidth="1"/>
    <col min="8815" max="8815" width="8.88671875" style="13" customWidth="1"/>
    <col min="8816" max="8816" width="7.44140625" style="13" customWidth="1"/>
    <col min="8817" max="8819" width="3.88671875" style="13" customWidth="1"/>
    <col min="8820" max="8820" width="3.44140625" style="13" customWidth="1"/>
    <col min="8821" max="8821" width="2.88671875" style="13" customWidth="1"/>
    <col min="8822" max="8822" width="3" style="13" customWidth="1"/>
    <col min="8823" max="8825" width="13" style="13" hidden="1" customWidth="1"/>
    <col min="8826" max="8826" width="4.44140625" style="13" customWidth="1"/>
    <col min="8827" max="8827" width="13" style="13" hidden="1" customWidth="1"/>
    <col min="8828" max="8829" width="14.88671875" style="13" customWidth="1"/>
    <col min="8830" max="8830" width="15.109375" style="13" customWidth="1"/>
    <col min="8831" max="8831" width="6.44140625" style="13" customWidth="1"/>
    <col min="8832" max="8832" width="15.109375" style="13" customWidth="1"/>
    <col min="8833" max="8833" width="4.109375" style="13" customWidth="1"/>
    <col min="8834" max="8834" width="3" style="13" customWidth="1"/>
    <col min="8835" max="8837" width="13" style="13" hidden="1" customWidth="1"/>
    <col min="8838" max="8838" width="3" style="13" customWidth="1"/>
    <col min="8839" max="8839" width="13" style="13" hidden="1" customWidth="1"/>
    <col min="8840" max="8840" width="3" style="13" customWidth="1"/>
    <col min="8841" max="8841" width="13" style="13" hidden="1" customWidth="1"/>
    <col min="8842" max="8842" width="4.44140625" style="13" customWidth="1"/>
    <col min="8843" max="8843" width="34.109375" style="13" customWidth="1"/>
    <col min="8844" max="8844" width="23.44140625" style="13" customWidth="1"/>
    <col min="8845" max="8845" width="9.109375" style="13" customWidth="1"/>
    <col min="8846" max="8846" width="19.44140625" style="13" customWidth="1"/>
    <col min="8847" max="8847" width="42.88671875" style="13" customWidth="1"/>
    <col min="8848" max="8848" width="5.88671875" style="13" customWidth="1"/>
    <col min="8849" max="8849" width="31.44140625" style="13" customWidth="1"/>
    <col min="8850" max="8850" width="16.109375" style="13" customWidth="1"/>
    <col min="8851" max="8852" width="9.109375" style="13" customWidth="1"/>
    <col min="8853" max="8853" width="11.109375" style="13" customWidth="1"/>
    <col min="8854" max="8854" width="2.109375" style="13" customWidth="1"/>
    <col min="8855" max="9060" width="10.88671875" style="13" customWidth="1"/>
    <col min="9061" max="9061" width="12" style="13" customWidth="1"/>
    <col min="9062" max="9062" width="2.88671875" style="13" customWidth="1"/>
    <col min="9063" max="9064" width="6.44140625" style="13" customWidth="1"/>
    <col min="9065" max="9065" width="5.88671875" style="13" customWidth="1"/>
    <col min="9066" max="9066" width="6.44140625" style="13" customWidth="1"/>
    <col min="9067" max="9067" width="13.88671875" style="13" customWidth="1"/>
    <col min="9068" max="9069" width="9" style="13" customWidth="1"/>
    <col min="9070" max="9070" width="2.44140625" style="13" customWidth="1"/>
    <col min="9071" max="9071" width="8.88671875" style="13" customWidth="1"/>
    <col min="9072" max="9072" width="7.44140625" style="13" customWidth="1"/>
    <col min="9073" max="9075" width="3.88671875" style="13" customWidth="1"/>
    <col min="9076" max="9076" width="3.44140625" style="13" customWidth="1"/>
    <col min="9077" max="9077" width="2.88671875" style="13" customWidth="1"/>
    <col min="9078" max="9078" width="3" style="13" customWidth="1"/>
    <col min="9079" max="9081" width="13" style="13" hidden="1" customWidth="1"/>
    <col min="9082" max="9082" width="4.44140625" style="13" customWidth="1"/>
    <col min="9083" max="9083" width="13" style="13" hidden="1" customWidth="1"/>
    <col min="9084" max="9085" width="14.88671875" style="13" customWidth="1"/>
    <col min="9086" max="9086" width="15.109375" style="13" customWidth="1"/>
    <col min="9087" max="9087" width="6.44140625" style="13" customWidth="1"/>
    <col min="9088" max="9088" width="15.109375" style="13" customWidth="1"/>
    <col min="9089" max="9089" width="4.109375" style="13" customWidth="1"/>
    <col min="9090" max="9090" width="3" style="13" customWidth="1"/>
    <col min="9091" max="9093" width="13" style="13" hidden="1" customWidth="1"/>
    <col min="9094" max="9094" width="3" style="13" customWidth="1"/>
    <col min="9095" max="9095" width="13" style="13" hidden="1" customWidth="1"/>
    <col min="9096" max="9096" width="3" style="13" customWidth="1"/>
    <col min="9097" max="9097" width="13" style="13" hidden="1" customWidth="1"/>
    <col min="9098" max="9098" width="4.44140625" style="13" customWidth="1"/>
    <col min="9099" max="9099" width="34.109375" style="13" customWidth="1"/>
    <col min="9100" max="9100" width="23.44140625" style="13" customWidth="1"/>
    <col min="9101" max="9101" width="9.109375" style="13" customWidth="1"/>
    <col min="9102" max="9102" width="19.44140625" style="13" customWidth="1"/>
    <col min="9103" max="9103" width="42.88671875" style="13" customWidth="1"/>
    <col min="9104" max="9104" width="5.88671875" style="13" customWidth="1"/>
    <col min="9105" max="9105" width="31.44140625" style="13" customWidth="1"/>
    <col min="9106" max="9106" width="16.109375" style="13" customWidth="1"/>
    <col min="9107" max="9108" width="9.109375" style="13" customWidth="1"/>
    <col min="9109" max="9109" width="11.109375" style="13" customWidth="1"/>
    <col min="9110" max="9110" width="2.109375" style="13" customWidth="1"/>
    <col min="9111" max="9316" width="10.88671875" style="13" customWidth="1"/>
    <col min="9317" max="9317" width="12" style="13" customWidth="1"/>
    <col min="9318" max="9318" width="2.88671875" style="13" customWidth="1"/>
    <col min="9319" max="9320" width="6.44140625" style="13" customWidth="1"/>
    <col min="9321" max="9321" width="5.88671875" style="13" customWidth="1"/>
    <col min="9322" max="9322" width="6.44140625" style="13" customWidth="1"/>
    <col min="9323" max="9323" width="13.88671875" style="13" customWidth="1"/>
    <col min="9324" max="9325" width="9" style="13" customWidth="1"/>
    <col min="9326" max="9326" width="2.44140625" style="13" customWidth="1"/>
    <col min="9327" max="9327" width="8.88671875" style="13" customWidth="1"/>
    <col min="9328" max="9328" width="7.44140625" style="13" customWidth="1"/>
    <col min="9329" max="9331" width="3.88671875" style="13" customWidth="1"/>
    <col min="9332" max="9332" width="3.44140625" style="13" customWidth="1"/>
    <col min="9333" max="9333" width="2.88671875" style="13" customWidth="1"/>
    <col min="9334" max="9334" width="3" style="13" customWidth="1"/>
    <col min="9335" max="9337" width="13" style="13" hidden="1" customWidth="1"/>
    <col min="9338" max="9338" width="4.44140625" style="13" customWidth="1"/>
    <col min="9339" max="9339" width="13" style="13" hidden="1" customWidth="1"/>
    <col min="9340" max="9341" width="14.88671875" style="13" customWidth="1"/>
    <col min="9342" max="9342" width="15.109375" style="13" customWidth="1"/>
    <col min="9343" max="9343" width="6.44140625" style="13" customWidth="1"/>
    <col min="9344" max="9344" width="15.109375" style="13" customWidth="1"/>
    <col min="9345" max="9345" width="4.109375" style="13" customWidth="1"/>
    <col min="9346" max="9346" width="3" style="13" customWidth="1"/>
    <col min="9347" max="9349" width="13" style="13" hidden="1" customWidth="1"/>
    <col min="9350" max="9350" width="3" style="13" customWidth="1"/>
    <col min="9351" max="9351" width="13" style="13" hidden="1" customWidth="1"/>
    <col min="9352" max="9352" width="3" style="13" customWidth="1"/>
    <col min="9353" max="9353" width="13" style="13" hidden="1" customWidth="1"/>
    <col min="9354" max="9354" width="4.44140625" style="13" customWidth="1"/>
    <col min="9355" max="9355" width="34.109375" style="13" customWidth="1"/>
    <col min="9356" max="9356" width="23.44140625" style="13" customWidth="1"/>
    <col min="9357" max="9357" width="9.109375" style="13" customWidth="1"/>
    <col min="9358" max="9358" width="19.44140625" style="13" customWidth="1"/>
    <col min="9359" max="9359" width="42.88671875" style="13" customWidth="1"/>
    <col min="9360" max="9360" width="5.88671875" style="13" customWidth="1"/>
    <col min="9361" max="9361" width="31.44140625" style="13" customWidth="1"/>
    <col min="9362" max="9362" width="16.109375" style="13" customWidth="1"/>
    <col min="9363" max="9364" width="9.109375" style="13" customWidth="1"/>
    <col min="9365" max="9365" width="11.109375" style="13" customWidth="1"/>
    <col min="9366" max="9366" width="2.109375" style="13" customWidth="1"/>
    <col min="9367" max="9572" width="10.88671875" style="13" customWidth="1"/>
    <col min="9573" max="9573" width="12" style="13" customWidth="1"/>
    <col min="9574" max="9574" width="2.88671875" style="13" customWidth="1"/>
    <col min="9575" max="9576" width="6.44140625" style="13" customWidth="1"/>
    <col min="9577" max="9577" width="5.88671875" style="13" customWidth="1"/>
    <col min="9578" max="9578" width="6.44140625" style="13" customWidth="1"/>
    <col min="9579" max="9579" width="13.88671875" style="13" customWidth="1"/>
    <col min="9580" max="9581" width="9" style="13" customWidth="1"/>
    <col min="9582" max="9582" width="2.44140625" style="13" customWidth="1"/>
    <col min="9583" max="9583" width="8.88671875" style="13" customWidth="1"/>
    <col min="9584" max="9584" width="7.44140625" style="13" customWidth="1"/>
    <col min="9585" max="9587" width="3.88671875" style="13" customWidth="1"/>
    <col min="9588" max="9588" width="3.44140625" style="13" customWidth="1"/>
    <col min="9589" max="9589" width="2.88671875" style="13" customWidth="1"/>
    <col min="9590" max="9590" width="3" style="13" customWidth="1"/>
    <col min="9591" max="9593" width="13" style="13" hidden="1" customWidth="1"/>
    <col min="9594" max="9594" width="4.44140625" style="13" customWidth="1"/>
    <col min="9595" max="9595" width="13" style="13" hidden="1" customWidth="1"/>
    <col min="9596" max="9597" width="14.88671875" style="13" customWidth="1"/>
    <col min="9598" max="9598" width="15.109375" style="13" customWidth="1"/>
    <col min="9599" max="9599" width="6.44140625" style="13" customWidth="1"/>
    <col min="9600" max="9600" width="15.109375" style="13" customWidth="1"/>
    <col min="9601" max="9601" width="4.109375" style="13" customWidth="1"/>
    <col min="9602" max="9602" width="3" style="13" customWidth="1"/>
    <col min="9603" max="9605" width="13" style="13" hidden="1" customWidth="1"/>
    <col min="9606" max="9606" width="3" style="13" customWidth="1"/>
    <col min="9607" max="9607" width="13" style="13" hidden="1" customWidth="1"/>
    <col min="9608" max="9608" width="3" style="13" customWidth="1"/>
    <col min="9609" max="9609" width="13" style="13" hidden="1" customWidth="1"/>
    <col min="9610" max="9610" width="4.44140625" style="13" customWidth="1"/>
    <col min="9611" max="9611" width="34.109375" style="13" customWidth="1"/>
    <col min="9612" max="9612" width="23.44140625" style="13" customWidth="1"/>
    <col min="9613" max="9613" width="9.109375" style="13" customWidth="1"/>
    <col min="9614" max="9614" width="19.44140625" style="13" customWidth="1"/>
    <col min="9615" max="9615" width="42.88671875" style="13" customWidth="1"/>
    <col min="9616" max="9616" width="5.88671875" style="13" customWidth="1"/>
    <col min="9617" max="9617" width="31.44140625" style="13" customWidth="1"/>
    <col min="9618" max="9618" width="16.109375" style="13" customWidth="1"/>
    <col min="9619" max="9620" width="9.109375" style="13" customWidth="1"/>
    <col min="9621" max="9621" width="11.109375" style="13" customWidth="1"/>
    <col min="9622" max="9622" width="2.109375" style="13" customWidth="1"/>
    <col min="9623" max="9828" width="10.88671875" style="13" customWidth="1"/>
    <col min="9829" max="9829" width="12" style="13" customWidth="1"/>
    <col min="9830" max="9830" width="2.88671875" style="13" customWidth="1"/>
    <col min="9831" max="9832" width="6.44140625" style="13" customWidth="1"/>
    <col min="9833" max="9833" width="5.88671875" style="13" customWidth="1"/>
    <col min="9834" max="9834" width="6.44140625" style="13" customWidth="1"/>
    <col min="9835" max="9835" width="13.88671875" style="13" customWidth="1"/>
    <col min="9836" max="9837" width="9" style="13" customWidth="1"/>
    <col min="9838" max="9838" width="2.44140625" style="13" customWidth="1"/>
    <col min="9839" max="9839" width="8.88671875" style="13" customWidth="1"/>
    <col min="9840" max="9840" width="7.44140625" style="13" customWidth="1"/>
    <col min="9841" max="9843" width="3.88671875" style="13" customWidth="1"/>
    <col min="9844" max="9844" width="3.44140625" style="13" customWidth="1"/>
    <col min="9845" max="9845" width="2.88671875" style="13" customWidth="1"/>
    <col min="9846" max="9846" width="3" style="13" customWidth="1"/>
    <col min="9847" max="9849" width="13" style="13" hidden="1" customWidth="1"/>
    <col min="9850" max="9850" width="4.44140625" style="13" customWidth="1"/>
    <col min="9851" max="9851" width="13" style="13" hidden="1" customWidth="1"/>
    <col min="9852" max="9853" width="14.88671875" style="13" customWidth="1"/>
    <col min="9854" max="9854" width="15.109375" style="13" customWidth="1"/>
    <col min="9855" max="9855" width="6.44140625" style="13" customWidth="1"/>
    <col min="9856" max="9856" width="15.109375" style="13" customWidth="1"/>
    <col min="9857" max="9857" width="4.109375" style="13" customWidth="1"/>
    <col min="9858" max="9858" width="3" style="13" customWidth="1"/>
    <col min="9859" max="9861" width="13" style="13" hidden="1" customWidth="1"/>
    <col min="9862" max="9862" width="3" style="13" customWidth="1"/>
    <col min="9863" max="9863" width="13" style="13" hidden="1" customWidth="1"/>
    <col min="9864" max="9864" width="3" style="13" customWidth="1"/>
    <col min="9865" max="9865" width="13" style="13" hidden="1" customWidth="1"/>
    <col min="9866" max="9866" width="4.44140625" style="13" customWidth="1"/>
    <col min="9867" max="9867" width="34.109375" style="13" customWidth="1"/>
    <col min="9868" max="9868" width="23.44140625" style="13" customWidth="1"/>
    <col min="9869" max="9869" width="9.109375" style="13" customWidth="1"/>
    <col min="9870" max="9870" width="19.44140625" style="13" customWidth="1"/>
    <col min="9871" max="9871" width="42.88671875" style="13" customWidth="1"/>
    <col min="9872" max="9872" width="5.88671875" style="13" customWidth="1"/>
    <col min="9873" max="9873" width="31.44140625" style="13" customWidth="1"/>
    <col min="9874" max="9874" width="16.109375" style="13" customWidth="1"/>
    <col min="9875" max="9876" width="9.109375" style="13" customWidth="1"/>
    <col min="9877" max="9877" width="11.109375" style="13" customWidth="1"/>
    <col min="9878" max="9878" width="2.109375" style="13" customWidth="1"/>
    <col min="9879" max="10084" width="10.88671875" style="13" customWidth="1"/>
    <col min="10085" max="10085" width="12" style="13" customWidth="1"/>
    <col min="10086" max="10086" width="2.88671875" style="13" customWidth="1"/>
    <col min="10087" max="10088" width="6.44140625" style="13" customWidth="1"/>
    <col min="10089" max="10089" width="5.88671875" style="13" customWidth="1"/>
    <col min="10090" max="10090" width="6.44140625" style="13" customWidth="1"/>
    <col min="10091" max="10091" width="13.88671875" style="13" customWidth="1"/>
    <col min="10092" max="10093" width="9" style="13" customWidth="1"/>
    <col min="10094" max="10094" width="2.44140625" style="13" customWidth="1"/>
    <col min="10095" max="10095" width="8.88671875" style="13" customWidth="1"/>
    <col min="10096" max="10096" width="7.44140625" style="13" customWidth="1"/>
    <col min="10097" max="10099" width="3.88671875" style="13" customWidth="1"/>
    <col min="10100" max="10100" width="3.44140625" style="13" customWidth="1"/>
    <col min="10101" max="10101" width="2.88671875" style="13" customWidth="1"/>
    <col min="10102" max="10102" width="3" style="13" customWidth="1"/>
    <col min="10103" max="10105" width="13" style="13" hidden="1" customWidth="1"/>
    <col min="10106" max="10106" width="4.44140625" style="13" customWidth="1"/>
    <col min="10107" max="10107" width="13" style="13" hidden="1" customWidth="1"/>
    <col min="10108" max="10109" width="14.88671875" style="13" customWidth="1"/>
    <col min="10110" max="10110" width="15.109375" style="13" customWidth="1"/>
    <col min="10111" max="10111" width="6.44140625" style="13" customWidth="1"/>
    <col min="10112" max="10112" width="15.109375" style="13" customWidth="1"/>
    <col min="10113" max="10113" width="4.109375" style="13" customWidth="1"/>
    <col min="10114" max="10114" width="3" style="13" customWidth="1"/>
    <col min="10115" max="10117" width="13" style="13" hidden="1" customWidth="1"/>
    <col min="10118" max="10118" width="3" style="13" customWidth="1"/>
    <col min="10119" max="10119" width="13" style="13" hidden="1" customWidth="1"/>
    <col min="10120" max="10120" width="3" style="13" customWidth="1"/>
    <col min="10121" max="10121" width="13" style="13" hidden="1" customWidth="1"/>
    <col min="10122" max="10122" width="4.44140625" style="13" customWidth="1"/>
    <col min="10123" max="10123" width="34.109375" style="13" customWidth="1"/>
    <col min="10124" max="10124" width="23.44140625" style="13" customWidth="1"/>
    <col min="10125" max="10125" width="9.109375" style="13" customWidth="1"/>
    <col min="10126" max="10126" width="19.44140625" style="13" customWidth="1"/>
    <col min="10127" max="10127" width="42.88671875" style="13" customWidth="1"/>
    <col min="10128" max="10128" width="5.88671875" style="13" customWidth="1"/>
    <col min="10129" max="10129" width="31.44140625" style="13" customWidth="1"/>
    <col min="10130" max="10130" width="16.109375" style="13" customWidth="1"/>
    <col min="10131" max="10132" width="9.109375" style="13" customWidth="1"/>
    <col min="10133" max="10133" width="11.109375" style="13" customWidth="1"/>
    <col min="10134" max="10134" width="2.109375" style="13" customWidth="1"/>
    <col min="10135" max="10340" width="10.88671875" style="13" customWidth="1"/>
    <col min="10341" max="10341" width="12" style="13" customWidth="1"/>
    <col min="10342" max="10342" width="2.88671875" style="13" customWidth="1"/>
    <col min="10343" max="10344" width="6.44140625" style="13" customWidth="1"/>
    <col min="10345" max="10345" width="5.88671875" style="13" customWidth="1"/>
    <col min="10346" max="10346" width="6.44140625" style="13" customWidth="1"/>
    <col min="10347" max="10347" width="13.88671875" style="13" customWidth="1"/>
    <col min="10348" max="10349" width="9" style="13" customWidth="1"/>
    <col min="10350" max="10350" width="2.44140625" style="13" customWidth="1"/>
    <col min="10351" max="10351" width="8.88671875" style="13" customWidth="1"/>
    <col min="10352" max="10352" width="7.44140625" style="13" customWidth="1"/>
    <col min="10353" max="10355" width="3.88671875" style="13" customWidth="1"/>
    <col min="10356" max="10356" width="3.44140625" style="13" customWidth="1"/>
    <col min="10357" max="10357" width="2.88671875" style="13" customWidth="1"/>
    <col min="10358" max="10358" width="3" style="13" customWidth="1"/>
    <col min="10359" max="10361" width="13" style="13" hidden="1" customWidth="1"/>
    <col min="10362" max="10362" width="4.44140625" style="13" customWidth="1"/>
    <col min="10363" max="10363" width="13" style="13" hidden="1" customWidth="1"/>
    <col min="10364" max="10365" width="14.88671875" style="13" customWidth="1"/>
    <col min="10366" max="10366" width="15.109375" style="13" customWidth="1"/>
    <col min="10367" max="10367" width="6.44140625" style="13" customWidth="1"/>
    <col min="10368" max="10368" width="15.109375" style="13" customWidth="1"/>
    <col min="10369" max="10369" width="4.109375" style="13" customWidth="1"/>
    <col min="10370" max="10370" width="3" style="13" customWidth="1"/>
    <col min="10371" max="10373" width="13" style="13" hidden="1" customWidth="1"/>
    <col min="10374" max="10374" width="3" style="13" customWidth="1"/>
    <col min="10375" max="10375" width="13" style="13" hidden="1" customWidth="1"/>
    <col min="10376" max="10376" width="3" style="13" customWidth="1"/>
    <col min="10377" max="10377" width="13" style="13" hidden="1" customWidth="1"/>
    <col min="10378" max="10378" width="4.44140625" style="13" customWidth="1"/>
    <col min="10379" max="10379" width="34.109375" style="13" customWidth="1"/>
    <col min="10380" max="10380" width="23.44140625" style="13" customWidth="1"/>
    <col min="10381" max="10381" width="9.109375" style="13" customWidth="1"/>
    <col min="10382" max="10382" width="19.44140625" style="13" customWidth="1"/>
    <col min="10383" max="10383" width="42.88671875" style="13" customWidth="1"/>
    <col min="10384" max="10384" width="5.88671875" style="13" customWidth="1"/>
    <col min="10385" max="10385" width="31.44140625" style="13" customWidth="1"/>
    <col min="10386" max="10386" width="16.109375" style="13" customWidth="1"/>
    <col min="10387" max="10388" width="9.109375" style="13" customWidth="1"/>
    <col min="10389" max="10389" width="11.109375" style="13" customWidth="1"/>
    <col min="10390" max="10390" width="2.109375" style="13" customWidth="1"/>
    <col min="10391" max="10596" width="10.88671875" style="13" customWidth="1"/>
    <col min="10597" max="10597" width="12" style="13" customWidth="1"/>
    <col min="10598" max="10598" width="2.88671875" style="13" customWidth="1"/>
    <col min="10599" max="10600" width="6.44140625" style="13" customWidth="1"/>
    <col min="10601" max="10601" width="5.88671875" style="13" customWidth="1"/>
    <col min="10602" max="10602" width="6.44140625" style="13" customWidth="1"/>
    <col min="10603" max="10603" width="13.88671875" style="13" customWidth="1"/>
    <col min="10604" max="10605" width="9" style="13" customWidth="1"/>
    <col min="10606" max="10606" width="2.44140625" style="13" customWidth="1"/>
    <col min="10607" max="10607" width="8.88671875" style="13" customWidth="1"/>
    <col min="10608" max="10608" width="7.44140625" style="13" customWidth="1"/>
    <col min="10609" max="10611" width="3.88671875" style="13" customWidth="1"/>
    <col min="10612" max="10612" width="3.44140625" style="13" customWidth="1"/>
    <col min="10613" max="10613" width="2.88671875" style="13" customWidth="1"/>
    <col min="10614" max="10614" width="3" style="13" customWidth="1"/>
    <col min="10615" max="10617" width="13" style="13" hidden="1" customWidth="1"/>
    <col min="10618" max="10618" width="4.44140625" style="13" customWidth="1"/>
    <col min="10619" max="10619" width="13" style="13" hidden="1" customWidth="1"/>
    <col min="10620" max="10621" width="14.88671875" style="13" customWidth="1"/>
    <col min="10622" max="10622" width="15.109375" style="13" customWidth="1"/>
    <col min="10623" max="10623" width="6.44140625" style="13" customWidth="1"/>
    <col min="10624" max="10624" width="15.109375" style="13" customWidth="1"/>
    <col min="10625" max="10625" width="4.109375" style="13" customWidth="1"/>
    <col min="10626" max="10626" width="3" style="13" customWidth="1"/>
    <col min="10627" max="10629" width="13" style="13" hidden="1" customWidth="1"/>
    <col min="10630" max="10630" width="3" style="13" customWidth="1"/>
    <col min="10631" max="10631" width="13" style="13" hidden="1" customWidth="1"/>
    <col min="10632" max="10632" width="3" style="13" customWidth="1"/>
    <col min="10633" max="10633" width="13" style="13" hidden="1" customWidth="1"/>
    <col min="10634" max="10634" width="4.44140625" style="13" customWidth="1"/>
    <col min="10635" max="10635" width="34.109375" style="13" customWidth="1"/>
    <col min="10636" max="10636" width="23.44140625" style="13" customWidth="1"/>
    <col min="10637" max="10637" width="9.109375" style="13" customWidth="1"/>
    <col min="10638" max="10638" width="19.44140625" style="13" customWidth="1"/>
    <col min="10639" max="10639" width="42.88671875" style="13" customWidth="1"/>
    <col min="10640" max="10640" width="5.88671875" style="13" customWidth="1"/>
    <col min="10641" max="10641" width="31.44140625" style="13" customWidth="1"/>
    <col min="10642" max="10642" width="16.109375" style="13" customWidth="1"/>
    <col min="10643" max="10644" width="9.109375" style="13" customWidth="1"/>
    <col min="10645" max="10645" width="11.109375" style="13" customWidth="1"/>
    <col min="10646" max="10646" width="2.109375" style="13" customWidth="1"/>
    <col min="10647" max="10852" width="10.88671875" style="13" customWidth="1"/>
    <col min="10853" max="10853" width="12" style="13" customWidth="1"/>
    <col min="10854" max="10854" width="2.88671875" style="13" customWidth="1"/>
    <col min="10855" max="10856" width="6.44140625" style="13" customWidth="1"/>
    <col min="10857" max="10857" width="5.88671875" style="13" customWidth="1"/>
    <col min="10858" max="10858" width="6.44140625" style="13" customWidth="1"/>
    <col min="10859" max="10859" width="13.88671875" style="13" customWidth="1"/>
    <col min="10860" max="10861" width="9" style="13" customWidth="1"/>
    <col min="10862" max="10862" width="2.44140625" style="13" customWidth="1"/>
    <col min="10863" max="10863" width="8.88671875" style="13" customWidth="1"/>
    <col min="10864" max="10864" width="7.44140625" style="13" customWidth="1"/>
    <col min="10865" max="10867" width="3.88671875" style="13" customWidth="1"/>
    <col min="10868" max="10868" width="3.44140625" style="13" customWidth="1"/>
    <col min="10869" max="10869" width="2.88671875" style="13" customWidth="1"/>
    <col min="10870" max="10870" width="3" style="13" customWidth="1"/>
    <col min="10871" max="10873" width="13" style="13" hidden="1" customWidth="1"/>
    <col min="10874" max="10874" width="4.44140625" style="13" customWidth="1"/>
    <col min="10875" max="10875" width="13" style="13" hidden="1" customWidth="1"/>
    <col min="10876" max="10877" width="14.88671875" style="13" customWidth="1"/>
    <col min="10878" max="10878" width="15.109375" style="13" customWidth="1"/>
    <col min="10879" max="10879" width="6.44140625" style="13" customWidth="1"/>
    <col min="10880" max="10880" width="15.109375" style="13" customWidth="1"/>
    <col min="10881" max="10881" width="4.109375" style="13" customWidth="1"/>
    <col min="10882" max="10882" width="3" style="13" customWidth="1"/>
    <col min="10883" max="10885" width="13" style="13" hidden="1" customWidth="1"/>
    <col min="10886" max="10886" width="3" style="13" customWidth="1"/>
    <col min="10887" max="10887" width="13" style="13" hidden="1" customWidth="1"/>
    <col min="10888" max="10888" width="3" style="13" customWidth="1"/>
    <col min="10889" max="10889" width="13" style="13" hidden="1" customWidth="1"/>
    <col min="10890" max="10890" width="4.44140625" style="13" customWidth="1"/>
    <col min="10891" max="10891" width="34.109375" style="13" customWidth="1"/>
    <col min="10892" max="10892" width="23.44140625" style="13" customWidth="1"/>
    <col min="10893" max="10893" width="9.109375" style="13" customWidth="1"/>
    <col min="10894" max="10894" width="19.44140625" style="13" customWidth="1"/>
    <col min="10895" max="10895" width="42.88671875" style="13" customWidth="1"/>
    <col min="10896" max="10896" width="5.88671875" style="13" customWidth="1"/>
    <col min="10897" max="10897" width="31.44140625" style="13" customWidth="1"/>
    <col min="10898" max="10898" width="16.109375" style="13" customWidth="1"/>
    <col min="10899" max="10900" width="9.109375" style="13" customWidth="1"/>
    <col min="10901" max="10901" width="11.109375" style="13" customWidth="1"/>
    <col min="10902" max="10902" width="2.109375" style="13" customWidth="1"/>
    <col min="10903" max="11108" width="10.88671875" style="13" customWidth="1"/>
    <col min="11109" max="11109" width="12" style="13" customWidth="1"/>
    <col min="11110" max="11110" width="2.88671875" style="13" customWidth="1"/>
    <col min="11111" max="11112" width="6.44140625" style="13" customWidth="1"/>
    <col min="11113" max="11113" width="5.88671875" style="13" customWidth="1"/>
    <col min="11114" max="11114" width="6.44140625" style="13" customWidth="1"/>
    <col min="11115" max="11115" width="13.88671875" style="13" customWidth="1"/>
    <col min="11116" max="11117" width="9" style="13" customWidth="1"/>
    <col min="11118" max="11118" width="2.44140625" style="13" customWidth="1"/>
    <col min="11119" max="11119" width="8.88671875" style="13" customWidth="1"/>
    <col min="11120" max="11120" width="7.44140625" style="13" customWidth="1"/>
    <col min="11121" max="11123" width="3.88671875" style="13" customWidth="1"/>
    <col min="11124" max="11124" width="3.44140625" style="13" customWidth="1"/>
    <col min="11125" max="11125" width="2.88671875" style="13" customWidth="1"/>
    <col min="11126" max="11126" width="3" style="13" customWidth="1"/>
    <col min="11127" max="11129" width="13" style="13" hidden="1" customWidth="1"/>
    <col min="11130" max="11130" width="4.44140625" style="13" customWidth="1"/>
    <col min="11131" max="11131" width="13" style="13" hidden="1" customWidth="1"/>
    <col min="11132" max="11133" width="14.88671875" style="13" customWidth="1"/>
    <col min="11134" max="11134" width="15.109375" style="13" customWidth="1"/>
    <col min="11135" max="11135" width="6.44140625" style="13" customWidth="1"/>
    <col min="11136" max="11136" width="15.109375" style="13" customWidth="1"/>
    <col min="11137" max="11137" width="4.109375" style="13" customWidth="1"/>
    <col min="11138" max="11138" width="3" style="13" customWidth="1"/>
    <col min="11139" max="11141" width="13" style="13" hidden="1" customWidth="1"/>
    <col min="11142" max="11142" width="3" style="13" customWidth="1"/>
    <col min="11143" max="11143" width="13" style="13" hidden="1" customWidth="1"/>
    <col min="11144" max="11144" width="3" style="13" customWidth="1"/>
    <col min="11145" max="11145" width="13" style="13" hidden="1" customWidth="1"/>
    <col min="11146" max="11146" width="4.44140625" style="13" customWidth="1"/>
    <col min="11147" max="11147" width="34.109375" style="13" customWidth="1"/>
    <col min="11148" max="11148" width="23.44140625" style="13" customWidth="1"/>
    <col min="11149" max="11149" width="9.109375" style="13" customWidth="1"/>
    <col min="11150" max="11150" width="19.44140625" style="13" customWidth="1"/>
    <col min="11151" max="11151" width="42.88671875" style="13" customWidth="1"/>
    <col min="11152" max="11152" width="5.88671875" style="13" customWidth="1"/>
    <col min="11153" max="11153" width="31.44140625" style="13" customWidth="1"/>
    <col min="11154" max="11154" width="16.109375" style="13" customWidth="1"/>
    <col min="11155" max="11156" width="9.109375" style="13" customWidth="1"/>
    <col min="11157" max="11157" width="11.109375" style="13" customWidth="1"/>
    <col min="11158" max="11158" width="2.109375" style="13" customWidth="1"/>
    <col min="11159" max="11364" width="10.88671875" style="13" customWidth="1"/>
    <col min="11365" max="11365" width="12" style="13" customWidth="1"/>
    <col min="11366" max="11366" width="2.88671875" style="13" customWidth="1"/>
    <col min="11367" max="11368" width="6.44140625" style="13" customWidth="1"/>
    <col min="11369" max="11369" width="5.88671875" style="13" customWidth="1"/>
    <col min="11370" max="11370" width="6.44140625" style="13" customWidth="1"/>
    <col min="11371" max="11371" width="13.88671875" style="13" customWidth="1"/>
    <col min="11372" max="11373" width="9" style="13" customWidth="1"/>
    <col min="11374" max="11374" width="2.44140625" style="13" customWidth="1"/>
    <col min="11375" max="11375" width="8.88671875" style="13" customWidth="1"/>
    <col min="11376" max="11376" width="7.44140625" style="13" customWidth="1"/>
    <col min="11377" max="11379" width="3.88671875" style="13" customWidth="1"/>
    <col min="11380" max="11380" width="3.44140625" style="13" customWidth="1"/>
    <col min="11381" max="11381" width="2.88671875" style="13" customWidth="1"/>
    <col min="11382" max="11382" width="3" style="13" customWidth="1"/>
    <col min="11383" max="11385" width="13" style="13" hidden="1" customWidth="1"/>
    <col min="11386" max="11386" width="4.44140625" style="13" customWidth="1"/>
    <col min="11387" max="11387" width="13" style="13" hidden="1" customWidth="1"/>
    <col min="11388" max="11389" width="14.88671875" style="13" customWidth="1"/>
    <col min="11390" max="11390" width="15.109375" style="13" customWidth="1"/>
    <col min="11391" max="11391" width="6.44140625" style="13" customWidth="1"/>
    <col min="11392" max="11392" width="15.109375" style="13" customWidth="1"/>
    <col min="11393" max="11393" width="4.109375" style="13" customWidth="1"/>
    <col min="11394" max="11394" width="3" style="13" customWidth="1"/>
    <col min="11395" max="11397" width="13" style="13" hidden="1" customWidth="1"/>
    <col min="11398" max="11398" width="3" style="13" customWidth="1"/>
    <col min="11399" max="11399" width="13" style="13" hidden="1" customWidth="1"/>
    <col min="11400" max="11400" width="3" style="13" customWidth="1"/>
    <col min="11401" max="11401" width="13" style="13" hidden="1" customWidth="1"/>
    <col min="11402" max="11402" width="4.44140625" style="13" customWidth="1"/>
    <col min="11403" max="11403" width="34.109375" style="13" customWidth="1"/>
    <col min="11404" max="11404" width="23.44140625" style="13" customWidth="1"/>
    <col min="11405" max="11405" width="9.109375" style="13" customWidth="1"/>
    <col min="11406" max="11406" width="19.44140625" style="13" customWidth="1"/>
    <col min="11407" max="11407" width="42.88671875" style="13" customWidth="1"/>
    <col min="11408" max="11408" width="5.88671875" style="13" customWidth="1"/>
    <col min="11409" max="11409" width="31.44140625" style="13" customWidth="1"/>
    <col min="11410" max="11410" width="16.109375" style="13" customWidth="1"/>
    <col min="11411" max="11412" width="9.109375" style="13" customWidth="1"/>
    <col min="11413" max="11413" width="11.109375" style="13" customWidth="1"/>
    <col min="11414" max="11414" width="2.109375" style="13" customWidth="1"/>
    <col min="11415" max="11620" width="10.88671875" style="13" customWidth="1"/>
    <col min="11621" max="11621" width="12" style="13" customWidth="1"/>
    <col min="11622" max="11622" width="2.88671875" style="13" customWidth="1"/>
    <col min="11623" max="11624" width="6.44140625" style="13" customWidth="1"/>
    <col min="11625" max="11625" width="5.88671875" style="13" customWidth="1"/>
    <col min="11626" max="11626" width="6.44140625" style="13" customWidth="1"/>
    <col min="11627" max="11627" width="13.88671875" style="13" customWidth="1"/>
    <col min="11628" max="11629" width="9" style="13" customWidth="1"/>
    <col min="11630" max="11630" width="2.44140625" style="13" customWidth="1"/>
    <col min="11631" max="11631" width="8.88671875" style="13" customWidth="1"/>
    <col min="11632" max="11632" width="7.44140625" style="13" customWidth="1"/>
    <col min="11633" max="11635" width="3.88671875" style="13" customWidth="1"/>
    <col min="11636" max="11636" width="3.44140625" style="13" customWidth="1"/>
    <col min="11637" max="11637" width="2.88671875" style="13" customWidth="1"/>
    <col min="11638" max="11638" width="3" style="13" customWidth="1"/>
    <col min="11639" max="11641" width="13" style="13" hidden="1" customWidth="1"/>
    <col min="11642" max="11642" width="4.44140625" style="13" customWidth="1"/>
    <col min="11643" max="11643" width="13" style="13" hidden="1" customWidth="1"/>
    <col min="11644" max="11645" width="14.88671875" style="13" customWidth="1"/>
    <col min="11646" max="11646" width="15.109375" style="13" customWidth="1"/>
    <col min="11647" max="11647" width="6.44140625" style="13" customWidth="1"/>
    <col min="11648" max="11648" width="15.109375" style="13" customWidth="1"/>
    <col min="11649" max="11649" width="4.109375" style="13" customWidth="1"/>
    <col min="11650" max="11650" width="3" style="13" customWidth="1"/>
    <col min="11651" max="11653" width="13" style="13" hidden="1" customWidth="1"/>
    <col min="11654" max="11654" width="3" style="13" customWidth="1"/>
    <col min="11655" max="11655" width="13" style="13" hidden="1" customWidth="1"/>
    <col min="11656" max="11656" width="3" style="13" customWidth="1"/>
    <col min="11657" max="11657" width="13" style="13" hidden="1" customWidth="1"/>
    <col min="11658" max="11658" width="4.44140625" style="13" customWidth="1"/>
    <col min="11659" max="11659" width="34.109375" style="13" customWidth="1"/>
    <col min="11660" max="11660" width="23.44140625" style="13" customWidth="1"/>
    <col min="11661" max="11661" width="9.109375" style="13" customWidth="1"/>
    <col min="11662" max="11662" width="19.44140625" style="13" customWidth="1"/>
    <col min="11663" max="11663" width="42.88671875" style="13" customWidth="1"/>
    <col min="11664" max="11664" width="5.88671875" style="13" customWidth="1"/>
    <col min="11665" max="11665" width="31.44140625" style="13" customWidth="1"/>
    <col min="11666" max="11666" width="16.109375" style="13" customWidth="1"/>
    <col min="11667" max="11668" width="9.109375" style="13" customWidth="1"/>
    <col min="11669" max="11669" width="11.109375" style="13" customWidth="1"/>
    <col min="11670" max="11670" width="2.109375" style="13" customWidth="1"/>
    <col min="11671" max="11876" width="10.88671875" style="13" customWidth="1"/>
    <col min="11877" max="11877" width="12" style="13" customWidth="1"/>
    <col min="11878" max="11878" width="2.88671875" style="13" customWidth="1"/>
    <col min="11879" max="11880" width="6.44140625" style="13" customWidth="1"/>
    <col min="11881" max="11881" width="5.88671875" style="13" customWidth="1"/>
    <col min="11882" max="11882" width="6.44140625" style="13" customWidth="1"/>
    <col min="11883" max="11883" width="13.88671875" style="13" customWidth="1"/>
    <col min="11884" max="11885" width="9" style="13" customWidth="1"/>
    <col min="11886" max="11886" width="2.44140625" style="13" customWidth="1"/>
    <col min="11887" max="11887" width="8.88671875" style="13" customWidth="1"/>
    <col min="11888" max="11888" width="7.44140625" style="13" customWidth="1"/>
    <col min="11889" max="11891" width="3.88671875" style="13" customWidth="1"/>
    <col min="11892" max="11892" width="3.44140625" style="13" customWidth="1"/>
    <col min="11893" max="11893" width="2.88671875" style="13" customWidth="1"/>
    <col min="11894" max="11894" width="3" style="13" customWidth="1"/>
    <col min="11895" max="11897" width="13" style="13" hidden="1" customWidth="1"/>
    <col min="11898" max="11898" width="4.44140625" style="13" customWidth="1"/>
    <col min="11899" max="11899" width="13" style="13" hidden="1" customWidth="1"/>
    <col min="11900" max="11901" width="14.88671875" style="13" customWidth="1"/>
    <col min="11902" max="11902" width="15.109375" style="13" customWidth="1"/>
    <col min="11903" max="11903" width="6.44140625" style="13" customWidth="1"/>
    <col min="11904" max="11904" width="15.109375" style="13" customWidth="1"/>
    <col min="11905" max="11905" width="4.109375" style="13" customWidth="1"/>
    <col min="11906" max="11906" width="3" style="13" customWidth="1"/>
    <col min="11907" max="11909" width="13" style="13" hidden="1" customWidth="1"/>
    <col min="11910" max="11910" width="3" style="13" customWidth="1"/>
    <col min="11911" max="11911" width="13" style="13" hidden="1" customWidth="1"/>
    <col min="11912" max="11912" width="3" style="13" customWidth="1"/>
    <col min="11913" max="11913" width="13" style="13" hidden="1" customWidth="1"/>
    <col min="11914" max="11914" width="4.44140625" style="13" customWidth="1"/>
    <col min="11915" max="11915" width="34.109375" style="13" customWidth="1"/>
    <col min="11916" max="11916" width="23.44140625" style="13" customWidth="1"/>
    <col min="11917" max="11917" width="9.109375" style="13" customWidth="1"/>
    <col min="11918" max="11918" width="19.44140625" style="13" customWidth="1"/>
    <col min="11919" max="11919" width="42.88671875" style="13" customWidth="1"/>
    <col min="11920" max="11920" width="5.88671875" style="13" customWidth="1"/>
    <col min="11921" max="11921" width="31.44140625" style="13" customWidth="1"/>
    <col min="11922" max="11922" width="16.109375" style="13" customWidth="1"/>
    <col min="11923" max="11924" width="9.109375" style="13" customWidth="1"/>
    <col min="11925" max="11925" width="11.109375" style="13" customWidth="1"/>
    <col min="11926" max="11926" width="2.109375" style="13" customWidth="1"/>
    <col min="11927" max="12132" width="10.88671875" style="13" customWidth="1"/>
    <col min="12133" max="12133" width="12" style="13" customWidth="1"/>
    <col min="12134" max="12134" width="2.88671875" style="13" customWidth="1"/>
    <col min="12135" max="12136" width="6.44140625" style="13" customWidth="1"/>
    <col min="12137" max="12137" width="5.88671875" style="13" customWidth="1"/>
    <col min="12138" max="12138" width="6.44140625" style="13" customWidth="1"/>
    <col min="12139" max="12139" width="13.88671875" style="13" customWidth="1"/>
    <col min="12140" max="12141" width="9" style="13" customWidth="1"/>
    <col min="12142" max="12142" width="2.44140625" style="13" customWidth="1"/>
    <col min="12143" max="12143" width="8.88671875" style="13" customWidth="1"/>
    <col min="12144" max="12144" width="7.44140625" style="13" customWidth="1"/>
    <col min="12145" max="12147" width="3.88671875" style="13" customWidth="1"/>
    <col min="12148" max="12148" width="3.44140625" style="13" customWidth="1"/>
    <col min="12149" max="12149" width="2.88671875" style="13" customWidth="1"/>
    <col min="12150" max="12150" width="3" style="13" customWidth="1"/>
    <col min="12151" max="12153" width="13" style="13" hidden="1" customWidth="1"/>
    <col min="12154" max="12154" width="4.44140625" style="13" customWidth="1"/>
    <col min="12155" max="12155" width="13" style="13" hidden="1" customWidth="1"/>
    <col min="12156" max="12157" width="14.88671875" style="13" customWidth="1"/>
    <col min="12158" max="12158" width="15.109375" style="13" customWidth="1"/>
    <col min="12159" max="12159" width="6.44140625" style="13" customWidth="1"/>
    <col min="12160" max="12160" width="15.109375" style="13" customWidth="1"/>
    <col min="12161" max="12161" width="4.109375" style="13" customWidth="1"/>
    <col min="12162" max="12162" width="3" style="13" customWidth="1"/>
    <col min="12163" max="12165" width="13" style="13" hidden="1" customWidth="1"/>
    <col min="12166" max="12166" width="3" style="13" customWidth="1"/>
    <col min="12167" max="12167" width="13" style="13" hidden="1" customWidth="1"/>
    <col min="12168" max="12168" width="3" style="13" customWidth="1"/>
    <col min="12169" max="12169" width="13" style="13" hidden="1" customWidth="1"/>
    <col min="12170" max="12170" width="4.44140625" style="13" customWidth="1"/>
    <col min="12171" max="12171" width="34.109375" style="13" customWidth="1"/>
    <col min="12172" max="12172" width="23.44140625" style="13" customWidth="1"/>
    <col min="12173" max="12173" width="9.109375" style="13" customWidth="1"/>
    <col min="12174" max="12174" width="19.44140625" style="13" customWidth="1"/>
    <col min="12175" max="12175" width="42.88671875" style="13" customWidth="1"/>
    <col min="12176" max="12176" width="5.88671875" style="13" customWidth="1"/>
    <col min="12177" max="12177" width="31.44140625" style="13" customWidth="1"/>
    <col min="12178" max="12178" width="16.109375" style="13" customWidth="1"/>
    <col min="12179" max="12180" width="9.109375" style="13" customWidth="1"/>
    <col min="12181" max="12181" width="11.109375" style="13" customWidth="1"/>
    <col min="12182" max="12182" width="2.109375" style="13" customWidth="1"/>
    <col min="12183" max="12388" width="10.88671875" style="13" customWidth="1"/>
    <col min="12389" max="12389" width="12" style="13" customWidth="1"/>
    <col min="12390" max="12390" width="2.88671875" style="13" customWidth="1"/>
    <col min="12391" max="12392" width="6.44140625" style="13" customWidth="1"/>
    <col min="12393" max="12393" width="5.88671875" style="13" customWidth="1"/>
    <col min="12394" max="12394" width="6.44140625" style="13" customWidth="1"/>
    <col min="12395" max="12395" width="13.88671875" style="13" customWidth="1"/>
    <col min="12396" max="12397" width="9" style="13" customWidth="1"/>
    <col min="12398" max="12398" width="2.44140625" style="13" customWidth="1"/>
    <col min="12399" max="12399" width="8.88671875" style="13" customWidth="1"/>
    <col min="12400" max="12400" width="7.44140625" style="13" customWidth="1"/>
    <col min="12401" max="12403" width="3.88671875" style="13" customWidth="1"/>
    <col min="12404" max="12404" width="3.44140625" style="13" customWidth="1"/>
    <col min="12405" max="12405" width="2.88671875" style="13" customWidth="1"/>
    <col min="12406" max="12406" width="3" style="13" customWidth="1"/>
    <col min="12407" max="12409" width="13" style="13" hidden="1" customWidth="1"/>
    <col min="12410" max="12410" width="4.44140625" style="13" customWidth="1"/>
    <col min="12411" max="12411" width="13" style="13" hidden="1" customWidth="1"/>
    <col min="12412" max="12413" width="14.88671875" style="13" customWidth="1"/>
    <col min="12414" max="12414" width="15.109375" style="13" customWidth="1"/>
    <col min="12415" max="12415" width="6.44140625" style="13" customWidth="1"/>
    <col min="12416" max="12416" width="15.109375" style="13" customWidth="1"/>
    <col min="12417" max="12417" width="4.109375" style="13" customWidth="1"/>
    <col min="12418" max="12418" width="3" style="13" customWidth="1"/>
    <col min="12419" max="12421" width="13" style="13" hidden="1" customWidth="1"/>
    <col min="12422" max="12422" width="3" style="13" customWidth="1"/>
    <col min="12423" max="12423" width="13" style="13" hidden="1" customWidth="1"/>
    <col min="12424" max="12424" width="3" style="13" customWidth="1"/>
    <col min="12425" max="12425" width="13" style="13" hidden="1" customWidth="1"/>
    <col min="12426" max="12426" width="4.44140625" style="13" customWidth="1"/>
    <col min="12427" max="12427" width="34.109375" style="13" customWidth="1"/>
    <col min="12428" max="12428" width="23.44140625" style="13" customWidth="1"/>
    <col min="12429" max="12429" width="9.109375" style="13" customWidth="1"/>
    <col min="12430" max="12430" width="19.44140625" style="13" customWidth="1"/>
    <col min="12431" max="12431" width="42.88671875" style="13" customWidth="1"/>
    <col min="12432" max="12432" width="5.88671875" style="13" customWidth="1"/>
    <col min="12433" max="12433" width="31.44140625" style="13" customWidth="1"/>
    <col min="12434" max="12434" width="16.109375" style="13" customWidth="1"/>
    <col min="12435" max="12436" width="9.109375" style="13" customWidth="1"/>
    <col min="12437" max="12437" width="11.109375" style="13" customWidth="1"/>
    <col min="12438" max="12438" width="2.109375" style="13" customWidth="1"/>
    <col min="12439" max="12644" width="10.88671875" style="13" customWidth="1"/>
    <col min="12645" max="12645" width="12" style="13" customWidth="1"/>
    <col min="12646" max="12646" width="2.88671875" style="13" customWidth="1"/>
    <col min="12647" max="12648" width="6.44140625" style="13" customWidth="1"/>
    <col min="12649" max="12649" width="5.88671875" style="13" customWidth="1"/>
    <col min="12650" max="12650" width="6.44140625" style="13" customWidth="1"/>
    <col min="12651" max="12651" width="13.88671875" style="13" customWidth="1"/>
    <col min="12652" max="12653" width="9" style="13" customWidth="1"/>
    <col min="12654" max="12654" width="2.44140625" style="13" customWidth="1"/>
    <col min="12655" max="12655" width="8.88671875" style="13" customWidth="1"/>
    <col min="12656" max="12656" width="7.44140625" style="13" customWidth="1"/>
    <col min="12657" max="12659" width="3.88671875" style="13" customWidth="1"/>
    <col min="12660" max="12660" width="3.44140625" style="13" customWidth="1"/>
    <col min="12661" max="12661" width="2.88671875" style="13" customWidth="1"/>
    <col min="12662" max="12662" width="3" style="13" customWidth="1"/>
    <col min="12663" max="12665" width="13" style="13" hidden="1" customWidth="1"/>
    <col min="12666" max="12666" width="4.44140625" style="13" customWidth="1"/>
    <col min="12667" max="12667" width="13" style="13" hidden="1" customWidth="1"/>
    <col min="12668" max="12669" width="14.88671875" style="13" customWidth="1"/>
    <col min="12670" max="12670" width="15.109375" style="13" customWidth="1"/>
    <col min="12671" max="12671" width="6.44140625" style="13" customWidth="1"/>
    <col min="12672" max="12672" width="15.109375" style="13" customWidth="1"/>
    <col min="12673" max="12673" width="4.109375" style="13" customWidth="1"/>
    <col min="12674" max="12674" width="3" style="13" customWidth="1"/>
    <col min="12675" max="12677" width="13" style="13" hidden="1" customWidth="1"/>
    <col min="12678" max="12678" width="3" style="13" customWidth="1"/>
    <col min="12679" max="12679" width="13" style="13" hidden="1" customWidth="1"/>
    <col min="12680" max="12680" width="3" style="13" customWidth="1"/>
    <col min="12681" max="12681" width="13" style="13" hidden="1" customWidth="1"/>
    <col min="12682" max="12682" width="4.44140625" style="13" customWidth="1"/>
    <col min="12683" max="12683" width="34.109375" style="13" customWidth="1"/>
    <col min="12684" max="12684" width="23.44140625" style="13" customWidth="1"/>
    <col min="12685" max="12685" width="9.109375" style="13" customWidth="1"/>
    <col min="12686" max="12686" width="19.44140625" style="13" customWidth="1"/>
    <col min="12687" max="12687" width="42.88671875" style="13" customWidth="1"/>
    <col min="12688" max="12688" width="5.88671875" style="13" customWidth="1"/>
    <col min="12689" max="12689" width="31.44140625" style="13" customWidth="1"/>
    <col min="12690" max="12690" width="16.109375" style="13" customWidth="1"/>
    <col min="12691" max="12692" width="9.109375" style="13" customWidth="1"/>
    <col min="12693" max="12693" width="11.109375" style="13" customWidth="1"/>
    <col min="12694" max="12694" width="2.109375" style="13" customWidth="1"/>
    <col min="12695" max="12900" width="10.88671875" style="13" customWidth="1"/>
    <col min="12901" max="12901" width="12" style="13" customWidth="1"/>
    <col min="12902" max="12902" width="2.88671875" style="13" customWidth="1"/>
    <col min="12903" max="12904" width="6.44140625" style="13" customWidth="1"/>
    <col min="12905" max="12905" width="5.88671875" style="13" customWidth="1"/>
    <col min="12906" max="12906" width="6.44140625" style="13" customWidth="1"/>
    <col min="12907" max="12907" width="13.88671875" style="13" customWidth="1"/>
    <col min="12908" max="12909" width="9" style="13" customWidth="1"/>
    <col min="12910" max="12910" width="2.44140625" style="13" customWidth="1"/>
    <col min="12911" max="12911" width="8.88671875" style="13" customWidth="1"/>
    <col min="12912" max="12912" width="7.44140625" style="13" customWidth="1"/>
    <col min="12913" max="12915" width="3.88671875" style="13" customWidth="1"/>
    <col min="12916" max="12916" width="3.44140625" style="13" customWidth="1"/>
    <col min="12917" max="12917" width="2.88671875" style="13" customWidth="1"/>
    <col min="12918" max="12918" width="3" style="13" customWidth="1"/>
    <col min="12919" max="12921" width="13" style="13" hidden="1" customWidth="1"/>
    <col min="12922" max="12922" width="4.44140625" style="13" customWidth="1"/>
    <col min="12923" max="12923" width="13" style="13" hidden="1" customWidth="1"/>
    <col min="12924" max="12925" width="14.88671875" style="13" customWidth="1"/>
    <col min="12926" max="12926" width="15.109375" style="13" customWidth="1"/>
    <col min="12927" max="12927" width="6.44140625" style="13" customWidth="1"/>
    <col min="12928" max="12928" width="15.109375" style="13" customWidth="1"/>
    <col min="12929" max="12929" width="4.109375" style="13" customWidth="1"/>
    <col min="12930" max="12930" width="3" style="13" customWidth="1"/>
    <col min="12931" max="12933" width="13" style="13" hidden="1" customWidth="1"/>
    <col min="12934" max="12934" width="3" style="13" customWidth="1"/>
    <col min="12935" max="12935" width="13" style="13" hidden="1" customWidth="1"/>
    <col min="12936" max="12936" width="3" style="13" customWidth="1"/>
    <col min="12937" max="12937" width="13" style="13" hidden="1" customWidth="1"/>
    <col min="12938" max="12938" width="4.44140625" style="13" customWidth="1"/>
    <col min="12939" max="12939" width="34.109375" style="13" customWidth="1"/>
    <col min="12940" max="12940" width="23.44140625" style="13" customWidth="1"/>
    <col min="12941" max="12941" width="9.109375" style="13" customWidth="1"/>
    <col min="12942" max="12942" width="19.44140625" style="13" customWidth="1"/>
    <col min="12943" max="12943" width="42.88671875" style="13" customWidth="1"/>
    <col min="12944" max="12944" width="5.88671875" style="13" customWidth="1"/>
    <col min="12945" max="12945" width="31.44140625" style="13" customWidth="1"/>
    <col min="12946" max="12946" width="16.109375" style="13" customWidth="1"/>
    <col min="12947" max="12948" width="9.109375" style="13" customWidth="1"/>
    <col min="12949" max="12949" width="11.109375" style="13" customWidth="1"/>
    <col min="12950" max="12950" width="2.109375" style="13" customWidth="1"/>
    <col min="12951" max="13156" width="10.88671875" style="13" customWidth="1"/>
    <col min="13157" max="13157" width="12" style="13" customWidth="1"/>
    <col min="13158" max="13158" width="2.88671875" style="13" customWidth="1"/>
    <col min="13159" max="13160" width="6.44140625" style="13" customWidth="1"/>
    <col min="13161" max="13161" width="5.88671875" style="13" customWidth="1"/>
    <col min="13162" max="13162" width="6.44140625" style="13" customWidth="1"/>
    <col min="13163" max="13163" width="13.88671875" style="13" customWidth="1"/>
    <col min="13164" max="13165" width="9" style="13" customWidth="1"/>
    <col min="13166" max="13166" width="2.44140625" style="13" customWidth="1"/>
    <col min="13167" max="13167" width="8.88671875" style="13" customWidth="1"/>
    <col min="13168" max="13168" width="7.44140625" style="13" customWidth="1"/>
    <col min="13169" max="13171" width="3.88671875" style="13" customWidth="1"/>
    <col min="13172" max="13172" width="3.44140625" style="13" customWidth="1"/>
    <col min="13173" max="13173" width="2.88671875" style="13" customWidth="1"/>
    <col min="13174" max="13174" width="3" style="13" customWidth="1"/>
    <col min="13175" max="13177" width="13" style="13" hidden="1" customWidth="1"/>
    <col min="13178" max="13178" width="4.44140625" style="13" customWidth="1"/>
    <col min="13179" max="13179" width="13" style="13" hidden="1" customWidth="1"/>
    <col min="13180" max="13181" width="14.88671875" style="13" customWidth="1"/>
    <col min="13182" max="13182" width="15.109375" style="13" customWidth="1"/>
    <col min="13183" max="13183" width="6.44140625" style="13" customWidth="1"/>
    <col min="13184" max="13184" width="15.109375" style="13" customWidth="1"/>
    <col min="13185" max="13185" width="4.109375" style="13" customWidth="1"/>
    <col min="13186" max="13186" width="3" style="13" customWidth="1"/>
    <col min="13187" max="13189" width="13" style="13" hidden="1" customWidth="1"/>
    <col min="13190" max="13190" width="3" style="13" customWidth="1"/>
    <col min="13191" max="13191" width="13" style="13" hidden="1" customWidth="1"/>
    <col min="13192" max="13192" width="3" style="13" customWidth="1"/>
    <col min="13193" max="13193" width="13" style="13" hidden="1" customWidth="1"/>
    <col min="13194" max="13194" width="4.44140625" style="13" customWidth="1"/>
    <col min="13195" max="13195" width="34.109375" style="13" customWidth="1"/>
    <col min="13196" max="13196" width="23.44140625" style="13" customWidth="1"/>
    <col min="13197" max="13197" width="9.109375" style="13" customWidth="1"/>
    <col min="13198" max="13198" width="19.44140625" style="13" customWidth="1"/>
    <col min="13199" max="13199" width="42.88671875" style="13" customWidth="1"/>
    <col min="13200" max="13200" width="5.88671875" style="13" customWidth="1"/>
    <col min="13201" max="13201" width="31.44140625" style="13" customWidth="1"/>
    <col min="13202" max="13202" width="16.109375" style="13" customWidth="1"/>
    <col min="13203" max="13204" width="9.109375" style="13" customWidth="1"/>
    <col min="13205" max="13205" width="11.109375" style="13" customWidth="1"/>
    <col min="13206" max="13206" width="2.109375" style="13" customWidth="1"/>
    <col min="13207" max="13412" width="10.88671875" style="13" customWidth="1"/>
    <col min="13413" max="13413" width="12" style="13" customWidth="1"/>
    <col min="13414" max="13414" width="2.88671875" style="13" customWidth="1"/>
    <col min="13415" max="13416" width="6.44140625" style="13" customWidth="1"/>
    <col min="13417" max="13417" width="5.88671875" style="13" customWidth="1"/>
    <col min="13418" max="13418" width="6.44140625" style="13" customWidth="1"/>
    <col min="13419" max="13419" width="13.88671875" style="13" customWidth="1"/>
    <col min="13420" max="13421" width="9" style="13" customWidth="1"/>
    <col min="13422" max="13422" width="2.44140625" style="13" customWidth="1"/>
    <col min="13423" max="13423" width="8.88671875" style="13" customWidth="1"/>
    <col min="13424" max="13424" width="7.44140625" style="13" customWidth="1"/>
    <col min="13425" max="13427" width="3.88671875" style="13" customWidth="1"/>
    <col min="13428" max="13428" width="3.44140625" style="13" customWidth="1"/>
    <col min="13429" max="13429" width="2.88671875" style="13" customWidth="1"/>
    <col min="13430" max="13430" width="3" style="13" customWidth="1"/>
    <col min="13431" max="13433" width="13" style="13" hidden="1" customWidth="1"/>
    <col min="13434" max="13434" width="4.44140625" style="13" customWidth="1"/>
    <col min="13435" max="13435" width="13" style="13" hidden="1" customWidth="1"/>
    <col min="13436" max="13437" width="14.88671875" style="13" customWidth="1"/>
    <col min="13438" max="13438" width="15.109375" style="13" customWidth="1"/>
    <col min="13439" max="13439" width="6.44140625" style="13" customWidth="1"/>
    <col min="13440" max="13440" width="15.109375" style="13" customWidth="1"/>
    <col min="13441" max="13441" width="4.109375" style="13" customWidth="1"/>
    <col min="13442" max="13442" width="3" style="13" customWidth="1"/>
    <col min="13443" max="13445" width="13" style="13" hidden="1" customWidth="1"/>
    <col min="13446" max="13446" width="3" style="13" customWidth="1"/>
    <col min="13447" max="13447" width="13" style="13" hidden="1" customWidth="1"/>
    <col min="13448" max="13448" width="3" style="13" customWidth="1"/>
    <col min="13449" max="13449" width="13" style="13" hidden="1" customWidth="1"/>
    <col min="13450" max="13450" width="4.44140625" style="13" customWidth="1"/>
    <col min="13451" max="13451" width="34.109375" style="13" customWidth="1"/>
    <col min="13452" max="13452" width="23.44140625" style="13" customWidth="1"/>
    <col min="13453" max="13453" width="9.109375" style="13" customWidth="1"/>
    <col min="13454" max="13454" width="19.44140625" style="13" customWidth="1"/>
    <col min="13455" max="13455" width="42.88671875" style="13" customWidth="1"/>
    <col min="13456" max="13456" width="5.88671875" style="13" customWidth="1"/>
    <col min="13457" max="13457" width="31.44140625" style="13" customWidth="1"/>
    <col min="13458" max="13458" width="16.109375" style="13" customWidth="1"/>
    <col min="13459" max="13460" width="9.109375" style="13" customWidth="1"/>
    <col min="13461" max="13461" width="11.109375" style="13" customWidth="1"/>
    <col min="13462" max="13462" width="2.109375" style="13" customWidth="1"/>
    <col min="13463" max="13668" width="10.88671875" style="13" customWidth="1"/>
    <col min="13669" max="13669" width="12" style="13" customWidth="1"/>
    <col min="13670" max="13670" width="2.88671875" style="13" customWidth="1"/>
    <col min="13671" max="13672" width="6.44140625" style="13" customWidth="1"/>
    <col min="13673" max="13673" width="5.88671875" style="13" customWidth="1"/>
    <col min="13674" max="13674" width="6.44140625" style="13" customWidth="1"/>
    <col min="13675" max="13675" width="13.88671875" style="13" customWidth="1"/>
    <col min="13676" max="13677" width="9" style="13" customWidth="1"/>
    <col min="13678" max="13678" width="2.44140625" style="13" customWidth="1"/>
    <col min="13679" max="13679" width="8.88671875" style="13" customWidth="1"/>
    <col min="13680" max="13680" width="7.44140625" style="13" customWidth="1"/>
    <col min="13681" max="13683" width="3.88671875" style="13" customWidth="1"/>
    <col min="13684" max="13684" width="3.44140625" style="13" customWidth="1"/>
    <col min="13685" max="13685" width="2.88671875" style="13" customWidth="1"/>
    <col min="13686" max="13686" width="3" style="13" customWidth="1"/>
    <col min="13687" max="13689" width="13" style="13" hidden="1" customWidth="1"/>
    <col min="13690" max="13690" width="4.44140625" style="13" customWidth="1"/>
    <col min="13691" max="13691" width="13" style="13" hidden="1" customWidth="1"/>
    <col min="13692" max="13693" width="14.88671875" style="13" customWidth="1"/>
    <col min="13694" max="13694" width="15.109375" style="13" customWidth="1"/>
    <col min="13695" max="13695" width="6.44140625" style="13" customWidth="1"/>
    <col min="13696" max="13696" width="15.109375" style="13" customWidth="1"/>
    <col min="13697" max="13697" width="4.109375" style="13" customWidth="1"/>
    <col min="13698" max="13698" width="3" style="13" customWidth="1"/>
    <col min="13699" max="13701" width="13" style="13" hidden="1" customWidth="1"/>
    <col min="13702" max="13702" width="3" style="13" customWidth="1"/>
    <col min="13703" max="13703" width="13" style="13" hidden="1" customWidth="1"/>
    <col min="13704" max="13704" width="3" style="13" customWidth="1"/>
    <col min="13705" max="13705" width="13" style="13" hidden="1" customWidth="1"/>
    <col min="13706" max="13706" width="4.44140625" style="13" customWidth="1"/>
    <col min="13707" max="13707" width="34.109375" style="13" customWidth="1"/>
    <col min="13708" max="13708" width="23.44140625" style="13" customWidth="1"/>
    <col min="13709" max="13709" width="9.109375" style="13" customWidth="1"/>
    <col min="13710" max="13710" width="19.44140625" style="13" customWidth="1"/>
    <col min="13711" max="13711" width="42.88671875" style="13" customWidth="1"/>
    <col min="13712" max="13712" width="5.88671875" style="13" customWidth="1"/>
    <col min="13713" max="13713" width="31.44140625" style="13" customWidth="1"/>
    <col min="13714" max="13714" width="16.109375" style="13" customWidth="1"/>
    <col min="13715" max="13716" width="9.109375" style="13" customWidth="1"/>
    <col min="13717" max="13717" width="11.109375" style="13" customWidth="1"/>
    <col min="13718" max="13718" width="2.109375" style="13" customWidth="1"/>
    <col min="13719" max="13924" width="10.88671875" style="13" customWidth="1"/>
    <col min="13925" max="13925" width="12" style="13" customWidth="1"/>
    <col min="13926" max="13926" width="2.88671875" style="13" customWidth="1"/>
    <col min="13927" max="13928" width="6.44140625" style="13" customWidth="1"/>
    <col min="13929" max="13929" width="5.88671875" style="13" customWidth="1"/>
    <col min="13930" max="13930" width="6.44140625" style="13" customWidth="1"/>
    <col min="13931" max="13931" width="13.88671875" style="13" customWidth="1"/>
    <col min="13932" max="13933" width="9" style="13" customWidth="1"/>
    <col min="13934" max="13934" width="2.44140625" style="13" customWidth="1"/>
    <col min="13935" max="13935" width="8.88671875" style="13" customWidth="1"/>
    <col min="13936" max="13936" width="7.44140625" style="13" customWidth="1"/>
    <col min="13937" max="13939" width="3.88671875" style="13" customWidth="1"/>
    <col min="13940" max="13940" width="3.44140625" style="13" customWidth="1"/>
    <col min="13941" max="13941" width="2.88671875" style="13" customWidth="1"/>
    <col min="13942" max="13942" width="3" style="13" customWidth="1"/>
    <col min="13943" max="13945" width="13" style="13" hidden="1" customWidth="1"/>
    <col min="13946" max="13946" width="4.44140625" style="13" customWidth="1"/>
    <col min="13947" max="13947" width="13" style="13" hidden="1" customWidth="1"/>
    <col min="13948" max="13949" width="14.88671875" style="13" customWidth="1"/>
    <col min="13950" max="13950" width="15.109375" style="13" customWidth="1"/>
    <col min="13951" max="13951" width="6.44140625" style="13" customWidth="1"/>
    <col min="13952" max="13952" width="15.109375" style="13" customWidth="1"/>
    <col min="13953" max="13953" width="4.109375" style="13" customWidth="1"/>
    <col min="13954" max="13954" width="3" style="13" customWidth="1"/>
    <col min="13955" max="13957" width="13" style="13" hidden="1" customWidth="1"/>
    <col min="13958" max="13958" width="3" style="13" customWidth="1"/>
    <col min="13959" max="13959" width="13" style="13" hidden="1" customWidth="1"/>
    <col min="13960" max="13960" width="3" style="13" customWidth="1"/>
    <col min="13961" max="13961" width="13" style="13" hidden="1" customWidth="1"/>
    <col min="13962" max="13962" width="4.44140625" style="13" customWidth="1"/>
    <col min="13963" max="13963" width="34.109375" style="13" customWidth="1"/>
    <col min="13964" max="13964" width="23.44140625" style="13" customWidth="1"/>
    <col min="13965" max="13965" width="9.109375" style="13" customWidth="1"/>
    <col min="13966" max="13966" width="19.44140625" style="13" customWidth="1"/>
    <col min="13967" max="13967" width="42.88671875" style="13" customWidth="1"/>
    <col min="13968" max="13968" width="5.88671875" style="13" customWidth="1"/>
    <col min="13969" max="13969" width="31.44140625" style="13" customWidth="1"/>
    <col min="13970" max="13970" width="16.109375" style="13" customWidth="1"/>
    <col min="13971" max="13972" width="9.109375" style="13" customWidth="1"/>
    <col min="13973" max="13973" width="11.109375" style="13" customWidth="1"/>
    <col min="13974" max="13974" width="2.109375" style="13" customWidth="1"/>
    <col min="13975" max="14180" width="10.88671875" style="13" customWidth="1"/>
    <col min="14181" max="14181" width="12" style="13" customWidth="1"/>
    <col min="14182" max="14182" width="2.88671875" style="13" customWidth="1"/>
    <col min="14183" max="14184" width="6.44140625" style="13" customWidth="1"/>
    <col min="14185" max="14185" width="5.88671875" style="13" customWidth="1"/>
    <col min="14186" max="14186" width="6.44140625" style="13" customWidth="1"/>
    <col min="14187" max="14187" width="13.88671875" style="13" customWidth="1"/>
    <col min="14188" max="14189" width="9" style="13" customWidth="1"/>
    <col min="14190" max="14190" width="2.44140625" style="13" customWidth="1"/>
    <col min="14191" max="14191" width="8.88671875" style="13" customWidth="1"/>
    <col min="14192" max="14192" width="7.44140625" style="13" customWidth="1"/>
    <col min="14193" max="14195" width="3.88671875" style="13" customWidth="1"/>
    <col min="14196" max="14196" width="3.44140625" style="13" customWidth="1"/>
    <col min="14197" max="14197" width="2.88671875" style="13" customWidth="1"/>
    <col min="14198" max="14198" width="3" style="13" customWidth="1"/>
    <col min="14199" max="14201" width="13" style="13" hidden="1" customWidth="1"/>
    <col min="14202" max="14202" width="4.44140625" style="13" customWidth="1"/>
    <col min="14203" max="14203" width="13" style="13" hidden="1" customWidth="1"/>
    <col min="14204" max="14205" width="14.88671875" style="13" customWidth="1"/>
    <col min="14206" max="14206" width="15.109375" style="13" customWidth="1"/>
    <col min="14207" max="14207" width="6.44140625" style="13" customWidth="1"/>
    <col min="14208" max="14208" width="15.109375" style="13" customWidth="1"/>
    <col min="14209" max="14209" width="4.109375" style="13" customWidth="1"/>
    <col min="14210" max="14210" width="3" style="13" customWidth="1"/>
    <col min="14211" max="14213" width="13" style="13" hidden="1" customWidth="1"/>
    <col min="14214" max="14214" width="3" style="13" customWidth="1"/>
    <col min="14215" max="14215" width="13" style="13" hidden="1" customWidth="1"/>
    <col min="14216" max="14216" width="3" style="13" customWidth="1"/>
    <col min="14217" max="14217" width="13" style="13" hidden="1" customWidth="1"/>
    <col min="14218" max="14218" width="4.44140625" style="13" customWidth="1"/>
    <col min="14219" max="14219" width="34.109375" style="13" customWidth="1"/>
    <col min="14220" max="14220" width="23.44140625" style="13" customWidth="1"/>
    <col min="14221" max="14221" width="9.109375" style="13" customWidth="1"/>
    <col min="14222" max="14222" width="19.44140625" style="13" customWidth="1"/>
    <col min="14223" max="14223" width="42.88671875" style="13" customWidth="1"/>
    <col min="14224" max="14224" width="5.88671875" style="13" customWidth="1"/>
    <col min="14225" max="14225" width="31.44140625" style="13" customWidth="1"/>
    <col min="14226" max="14226" width="16.109375" style="13" customWidth="1"/>
    <col min="14227" max="14228" width="9.109375" style="13" customWidth="1"/>
    <col min="14229" max="14229" width="11.109375" style="13" customWidth="1"/>
    <col min="14230" max="14230" width="2.109375" style="13" customWidth="1"/>
    <col min="14231" max="14436" width="10.88671875" style="13" customWidth="1"/>
    <col min="14437" max="14437" width="12" style="13" customWidth="1"/>
    <col min="14438" max="14438" width="2.88671875" style="13" customWidth="1"/>
    <col min="14439" max="14440" width="6.44140625" style="13" customWidth="1"/>
    <col min="14441" max="14441" width="5.88671875" style="13" customWidth="1"/>
    <col min="14442" max="14442" width="6.44140625" style="13" customWidth="1"/>
    <col min="14443" max="14443" width="13.88671875" style="13" customWidth="1"/>
    <col min="14444" max="14445" width="9" style="13" customWidth="1"/>
    <col min="14446" max="14446" width="2.44140625" style="13" customWidth="1"/>
    <col min="14447" max="14447" width="8.88671875" style="13" customWidth="1"/>
    <col min="14448" max="14448" width="7.44140625" style="13" customWidth="1"/>
    <col min="14449" max="14451" width="3.88671875" style="13" customWidth="1"/>
    <col min="14452" max="14452" width="3.44140625" style="13" customWidth="1"/>
    <col min="14453" max="14453" width="2.88671875" style="13" customWidth="1"/>
    <col min="14454" max="14454" width="3" style="13" customWidth="1"/>
    <col min="14455" max="14457" width="13" style="13" hidden="1" customWidth="1"/>
    <col min="14458" max="14458" width="4.44140625" style="13" customWidth="1"/>
    <col min="14459" max="14459" width="13" style="13" hidden="1" customWidth="1"/>
    <col min="14460" max="14461" width="14.88671875" style="13" customWidth="1"/>
    <col min="14462" max="14462" width="15.109375" style="13" customWidth="1"/>
    <col min="14463" max="14463" width="6.44140625" style="13" customWidth="1"/>
    <col min="14464" max="14464" width="15.109375" style="13" customWidth="1"/>
    <col min="14465" max="14465" width="4.109375" style="13" customWidth="1"/>
    <col min="14466" max="14466" width="3" style="13" customWidth="1"/>
    <col min="14467" max="14469" width="13" style="13" hidden="1" customWidth="1"/>
    <col min="14470" max="14470" width="3" style="13" customWidth="1"/>
    <col min="14471" max="14471" width="13" style="13" hidden="1" customWidth="1"/>
    <col min="14472" max="14472" width="3" style="13" customWidth="1"/>
    <col min="14473" max="14473" width="13" style="13" hidden="1" customWidth="1"/>
    <col min="14474" max="14474" width="4.44140625" style="13" customWidth="1"/>
    <col min="14475" max="14475" width="34.109375" style="13" customWidth="1"/>
    <col min="14476" max="14476" width="23.44140625" style="13" customWidth="1"/>
    <col min="14477" max="14477" width="9.109375" style="13" customWidth="1"/>
    <col min="14478" max="14478" width="19.44140625" style="13" customWidth="1"/>
    <col min="14479" max="14479" width="42.88671875" style="13" customWidth="1"/>
    <col min="14480" max="14480" width="5.88671875" style="13" customWidth="1"/>
    <col min="14481" max="14481" width="31.44140625" style="13" customWidth="1"/>
    <col min="14482" max="14482" width="16.109375" style="13" customWidth="1"/>
    <col min="14483" max="14484" width="9.109375" style="13" customWidth="1"/>
    <col min="14485" max="14485" width="11.109375" style="13" customWidth="1"/>
    <col min="14486" max="14486" width="2.109375" style="13" customWidth="1"/>
    <col min="14487" max="14692" width="10.88671875" style="13" customWidth="1"/>
    <col min="14693" max="14693" width="12" style="13" customWidth="1"/>
    <col min="14694" max="14694" width="2.88671875" style="13" customWidth="1"/>
    <col min="14695" max="14696" width="6.44140625" style="13" customWidth="1"/>
    <col min="14697" max="14697" width="5.88671875" style="13" customWidth="1"/>
    <col min="14698" max="14698" width="6.44140625" style="13" customWidth="1"/>
    <col min="14699" max="14699" width="13.88671875" style="13" customWidth="1"/>
    <col min="14700" max="14701" width="9" style="13" customWidth="1"/>
    <col min="14702" max="14702" width="2.44140625" style="13" customWidth="1"/>
    <col min="14703" max="14703" width="8.88671875" style="13" customWidth="1"/>
    <col min="14704" max="14704" width="7.44140625" style="13" customWidth="1"/>
    <col min="14705" max="14707" width="3.88671875" style="13" customWidth="1"/>
    <col min="14708" max="14708" width="3.44140625" style="13" customWidth="1"/>
    <col min="14709" max="14709" width="2.88671875" style="13" customWidth="1"/>
    <col min="14710" max="14710" width="3" style="13" customWidth="1"/>
    <col min="14711" max="14713" width="13" style="13" hidden="1" customWidth="1"/>
    <col min="14714" max="14714" width="4.44140625" style="13" customWidth="1"/>
    <col min="14715" max="14715" width="13" style="13" hidden="1" customWidth="1"/>
    <col min="14716" max="14717" width="14.88671875" style="13" customWidth="1"/>
    <col min="14718" max="14718" width="15.109375" style="13" customWidth="1"/>
    <col min="14719" max="14719" width="6.44140625" style="13" customWidth="1"/>
    <col min="14720" max="14720" width="15.109375" style="13" customWidth="1"/>
    <col min="14721" max="14721" width="4.109375" style="13" customWidth="1"/>
    <col min="14722" max="14722" width="3" style="13" customWidth="1"/>
    <col min="14723" max="14725" width="13" style="13" hidden="1" customWidth="1"/>
    <col min="14726" max="14726" width="3" style="13" customWidth="1"/>
    <col min="14727" max="14727" width="13" style="13" hidden="1" customWidth="1"/>
    <col min="14728" max="14728" width="3" style="13" customWidth="1"/>
    <col min="14729" max="14729" width="13" style="13" hidden="1" customWidth="1"/>
    <col min="14730" max="14730" width="4.44140625" style="13" customWidth="1"/>
    <col min="14731" max="14731" width="34.109375" style="13" customWidth="1"/>
    <col min="14732" max="14732" width="23.44140625" style="13" customWidth="1"/>
    <col min="14733" max="14733" width="9.109375" style="13" customWidth="1"/>
    <col min="14734" max="14734" width="19.44140625" style="13" customWidth="1"/>
    <col min="14735" max="14735" width="42.88671875" style="13" customWidth="1"/>
    <col min="14736" max="14736" width="5.88671875" style="13" customWidth="1"/>
    <col min="14737" max="14737" width="31.44140625" style="13" customWidth="1"/>
    <col min="14738" max="14738" width="16.109375" style="13" customWidth="1"/>
    <col min="14739" max="14740" width="9.109375" style="13" customWidth="1"/>
    <col min="14741" max="14741" width="11.109375" style="13" customWidth="1"/>
    <col min="14742" max="14742" width="2.109375" style="13" customWidth="1"/>
    <col min="14743" max="14948" width="10.88671875" style="13" customWidth="1"/>
    <col min="14949" max="14949" width="12" style="13" customWidth="1"/>
    <col min="14950" max="14950" width="2.88671875" style="13" customWidth="1"/>
    <col min="14951" max="14952" width="6.44140625" style="13" customWidth="1"/>
    <col min="14953" max="14953" width="5.88671875" style="13" customWidth="1"/>
    <col min="14954" max="14954" width="6.44140625" style="13" customWidth="1"/>
    <col min="14955" max="14955" width="13.88671875" style="13" customWidth="1"/>
    <col min="14956" max="14957" width="9" style="13" customWidth="1"/>
    <col min="14958" max="14958" width="2.44140625" style="13" customWidth="1"/>
    <col min="14959" max="14959" width="8.88671875" style="13" customWidth="1"/>
    <col min="14960" max="14960" width="7.44140625" style="13" customWidth="1"/>
    <col min="14961" max="14963" width="3.88671875" style="13" customWidth="1"/>
    <col min="14964" max="14964" width="3.44140625" style="13" customWidth="1"/>
    <col min="14965" max="14965" width="2.88671875" style="13" customWidth="1"/>
    <col min="14966" max="14966" width="3" style="13" customWidth="1"/>
    <col min="14967" max="14969" width="13" style="13" hidden="1" customWidth="1"/>
    <col min="14970" max="14970" width="4.44140625" style="13" customWidth="1"/>
    <col min="14971" max="14971" width="13" style="13" hidden="1" customWidth="1"/>
    <col min="14972" max="14973" width="14.88671875" style="13" customWidth="1"/>
    <col min="14974" max="14974" width="15.109375" style="13" customWidth="1"/>
    <col min="14975" max="14975" width="6.44140625" style="13" customWidth="1"/>
    <col min="14976" max="14976" width="15.109375" style="13" customWidth="1"/>
    <col min="14977" max="14977" width="4.109375" style="13" customWidth="1"/>
    <col min="14978" max="14978" width="3" style="13" customWidth="1"/>
    <col min="14979" max="14981" width="13" style="13" hidden="1" customWidth="1"/>
    <col min="14982" max="14982" width="3" style="13" customWidth="1"/>
    <col min="14983" max="14983" width="13" style="13" hidden="1" customWidth="1"/>
    <col min="14984" max="14984" width="3" style="13" customWidth="1"/>
    <col min="14985" max="14985" width="13" style="13" hidden="1" customWidth="1"/>
    <col min="14986" max="14986" width="4.44140625" style="13" customWidth="1"/>
    <col min="14987" max="14987" width="34.109375" style="13" customWidth="1"/>
    <col min="14988" max="14988" width="23.44140625" style="13" customWidth="1"/>
    <col min="14989" max="14989" width="9.109375" style="13" customWidth="1"/>
    <col min="14990" max="14990" width="19.44140625" style="13" customWidth="1"/>
    <col min="14991" max="14991" width="42.88671875" style="13" customWidth="1"/>
    <col min="14992" max="14992" width="5.88671875" style="13" customWidth="1"/>
    <col min="14993" max="14993" width="31.44140625" style="13" customWidth="1"/>
    <col min="14994" max="14994" width="16.109375" style="13" customWidth="1"/>
    <col min="14995" max="14996" width="9.109375" style="13" customWidth="1"/>
    <col min="14997" max="14997" width="11.109375" style="13" customWidth="1"/>
    <col min="14998" max="14998" width="2.109375" style="13" customWidth="1"/>
    <col min="14999" max="15204" width="10.88671875" style="13" customWidth="1"/>
    <col min="15205" max="15205" width="12" style="13" customWidth="1"/>
    <col min="15206" max="15206" width="2.88671875" style="13" customWidth="1"/>
    <col min="15207" max="15208" width="6.44140625" style="13" customWidth="1"/>
    <col min="15209" max="15209" width="5.88671875" style="13" customWidth="1"/>
    <col min="15210" max="15210" width="6.44140625" style="13" customWidth="1"/>
    <col min="15211" max="15211" width="13.88671875" style="13" customWidth="1"/>
    <col min="15212" max="15213" width="9" style="13" customWidth="1"/>
    <col min="15214" max="15214" width="2.44140625" style="13" customWidth="1"/>
    <col min="15215" max="15215" width="8.88671875" style="13" customWidth="1"/>
    <col min="15216" max="15216" width="7.44140625" style="13" customWidth="1"/>
    <col min="15217" max="15219" width="3.88671875" style="13" customWidth="1"/>
    <col min="15220" max="15220" width="3.44140625" style="13" customWidth="1"/>
    <col min="15221" max="15221" width="2.88671875" style="13" customWidth="1"/>
    <col min="15222" max="15222" width="3" style="13" customWidth="1"/>
    <col min="15223" max="15225" width="13" style="13" hidden="1" customWidth="1"/>
    <col min="15226" max="15226" width="4.44140625" style="13" customWidth="1"/>
    <col min="15227" max="15227" width="13" style="13" hidden="1" customWidth="1"/>
    <col min="15228" max="15229" width="14.88671875" style="13" customWidth="1"/>
    <col min="15230" max="15230" width="15.109375" style="13" customWidth="1"/>
    <col min="15231" max="15231" width="6.44140625" style="13" customWidth="1"/>
    <col min="15232" max="15232" width="15.109375" style="13" customWidth="1"/>
    <col min="15233" max="15233" width="4.109375" style="13" customWidth="1"/>
    <col min="15234" max="15234" width="3" style="13" customWidth="1"/>
    <col min="15235" max="15237" width="13" style="13" hidden="1" customWidth="1"/>
    <col min="15238" max="15238" width="3" style="13" customWidth="1"/>
    <col min="15239" max="15239" width="13" style="13" hidden="1" customWidth="1"/>
    <col min="15240" max="15240" width="3" style="13" customWidth="1"/>
    <col min="15241" max="15241" width="13" style="13" hidden="1" customWidth="1"/>
    <col min="15242" max="15242" width="4.44140625" style="13" customWidth="1"/>
    <col min="15243" max="15243" width="34.109375" style="13" customWidth="1"/>
    <col min="15244" max="15244" width="23.44140625" style="13" customWidth="1"/>
    <col min="15245" max="15245" width="9.109375" style="13" customWidth="1"/>
    <col min="15246" max="15246" width="19.44140625" style="13" customWidth="1"/>
    <col min="15247" max="15247" width="42.88671875" style="13" customWidth="1"/>
    <col min="15248" max="15248" width="5.88671875" style="13" customWidth="1"/>
    <col min="15249" max="15249" width="31.44140625" style="13" customWidth="1"/>
    <col min="15250" max="15250" width="16.109375" style="13" customWidth="1"/>
    <col min="15251" max="15252" width="9.109375" style="13" customWidth="1"/>
    <col min="15253" max="15253" width="11.109375" style="13" customWidth="1"/>
    <col min="15254" max="15254" width="2.109375" style="13" customWidth="1"/>
    <col min="15255" max="15460" width="10.88671875" style="13" customWidth="1"/>
    <col min="15461" max="15461" width="12" style="13" customWidth="1"/>
    <col min="15462" max="15462" width="2.88671875" style="13" customWidth="1"/>
    <col min="15463" max="15464" width="6.44140625" style="13" customWidth="1"/>
    <col min="15465" max="15465" width="5.88671875" style="13" customWidth="1"/>
    <col min="15466" max="15466" width="6.44140625" style="13" customWidth="1"/>
    <col min="15467" max="15467" width="13.88671875" style="13" customWidth="1"/>
    <col min="15468" max="15469" width="9" style="13" customWidth="1"/>
    <col min="15470" max="15470" width="2.44140625" style="13" customWidth="1"/>
    <col min="15471" max="15471" width="8.88671875" style="13" customWidth="1"/>
    <col min="15472" max="15472" width="7.44140625" style="13" customWidth="1"/>
    <col min="15473" max="15475" width="3.88671875" style="13" customWidth="1"/>
    <col min="15476" max="15476" width="3.44140625" style="13" customWidth="1"/>
    <col min="15477" max="15477" width="2.88671875" style="13" customWidth="1"/>
    <col min="15478" max="15478" width="3" style="13" customWidth="1"/>
    <col min="15479" max="15481" width="13" style="13" hidden="1" customWidth="1"/>
    <col min="15482" max="15482" width="4.44140625" style="13" customWidth="1"/>
    <col min="15483" max="15483" width="13" style="13" hidden="1" customWidth="1"/>
    <col min="15484" max="15485" width="14.88671875" style="13" customWidth="1"/>
    <col min="15486" max="15486" width="15.109375" style="13" customWidth="1"/>
    <col min="15487" max="15487" width="6.44140625" style="13" customWidth="1"/>
    <col min="15488" max="15488" width="15.109375" style="13" customWidth="1"/>
    <col min="15489" max="15489" width="4.109375" style="13" customWidth="1"/>
    <col min="15490" max="15490" width="3" style="13" customWidth="1"/>
    <col min="15491" max="15493" width="13" style="13" hidden="1" customWidth="1"/>
    <col min="15494" max="15494" width="3" style="13" customWidth="1"/>
    <col min="15495" max="15495" width="13" style="13" hidden="1" customWidth="1"/>
    <col min="15496" max="15496" width="3" style="13" customWidth="1"/>
    <col min="15497" max="15497" width="13" style="13" hidden="1" customWidth="1"/>
    <col min="15498" max="15498" width="4.44140625" style="13" customWidth="1"/>
    <col min="15499" max="15499" width="34.109375" style="13" customWidth="1"/>
    <col min="15500" max="15500" width="23.44140625" style="13" customWidth="1"/>
    <col min="15501" max="15501" width="9.109375" style="13" customWidth="1"/>
    <col min="15502" max="15502" width="19.44140625" style="13" customWidth="1"/>
    <col min="15503" max="15503" width="42.88671875" style="13" customWidth="1"/>
    <col min="15504" max="15504" width="5.88671875" style="13" customWidth="1"/>
    <col min="15505" max="15505" width="31.44140625" style="13" customWidth="1"/>
    <col min="15506" max="15506" width="16.109375" style="13" customWidth="1"/>
    <col min="15507" max="15508" width="9.109375" style="13" customWidth="1"/>
    <col min="15509" max="15509" width="11.109375" style="13" customWidth="1"/>
    <col min="15510" max="15510" width="2.109375" style="13" customWidth="1"/>
    <col min="15511" max="15716" width="10.88671875" style="13" customWidth="1"/>
    <col min="15717" max="15717" width="12" style="13" customWidth="1"/>
    <col min="15718" max="15718" width="2.88671875" style="13" customWidth="1"/>
    <col min="15719" max="15720" width="6.44140625" style="13" customWidth="1"/>
    <col min="15721" max="15721" width="5.88671875" style="13" customWidth="1"/>
    <col min="15722" max="15722" width="6.44140625" style="13" customWidth="1"/>
    <col min="15723" max="15723" width="13.88671875" style="13" customWidth="1"/>
    <col min="15724" max="15725" width="9" style="13" customWidth="1"/>
    <col min="15726" max="15726" width="2.44140625" style="13" customWidth="1"/>
    <col min="15727" max="15727" width="8.88671875" style="13" customWidth="1"/>
    <col min="15728" max="15728" width="7.44140625" style="13" customWidth="1"/>
    <col min="15729" max="15731" width="3.88671875" style="13" customWidth="1"/>
    <col min="15732" max="15732" width="3.44140625" style="13" customWidth="1"/>
    <col min="15733" max="15733" width="2.88671875" style="13" customWidth="1"/>
    <col min="15734" max="15734" width="3" style="13" customWidth="1"/>
    <col min="15735" max="15737" width="13" style="13" hidden="1" customWidth="1"/>
    <col min="15738" max="15738" width="4.44140625" style="13" customWidth="1"/>
    <col min="15739" max="15739" width="13" style="13" hidden="1" customWidth="1"/>
    <col min="15740" max="15741" width="14.88671875" style="13" customWidth="1"/>
    <col min="15742" max="15742" width="15.109375" style="13" customWidth="1"/>
    <col min="15743" max="15743" width="6.44140625" style="13" customWidth="1"/>
    <col min="15744" max="15744" width="15.109375" style="13" customWidth="1"/>
    <col min="15745" max="15745" width="4.109375" style="13" customWidth="1"/>
    <col min="15746" max="15746" width="3" style="13" customWidth="1"/>
    <col min="15747" max="15749" width="13" style="13" hidden="1" customWidth="1"/>
    <col min="15750" max="15750" width="3" style="13" customWidth="1"/>
    <col min="15751" max="15751" width="13" style="13" hidden="1" customWidth="1"/>
    <col min="15752" max="15752" width="3" style="13" customWidth="1"/>
    <col min="15753" max="15753" width="13" style="13" hidden="1" customWidth="1"/>
    <col min="15754" max="15754" width="4.44140625" style="13" customWidth="1"/>
    <col min="15755" max="15755" width="34.109375" style="13" customWidth="1"/>
    <col min="15756" max="15756" width="23.44140625" style="13" customWidth="1"/>
    <col min="15757" max="15757" width="9.109375" style="13" customWidth="1"/>
    <col min="15758" max="15758" width="19.44140625" style="13" customWidth="1"/>
    <col min="15759" max="15759" width="42.88671875" style="13" customWidth="1"/>
    <col min="15760" max="15760" width="5.88671875" style="13" customWidth="1"/>
    <col min="15761" max="15761" width="31.44140625" style="13" customWidth="1"/>
    <col min="15762" max="15762" width="16.109375" style="13" customWidth="1"/>
    <col min="15763" max="15764" width="9.109375" style="13" customWidth="1"/>
    <col min="15765" max="15765" width="11.109375" style="13" customWidth="1"/>
    <col min="15766" max="15766" width="2.109375" style="13" customWidth="1"/>
    <col min="15767" max="15972" width="10.88671875" style="13" customWidth="1"/>
    <col min="15973" max="15973" width="12" style="13" customWidth="1"/>
    <col min="15974" max="15974" width="2.88671875" style="13" customWidth="1"/>
    <col min="15975" max="15976" width="6.44140625" style="13" customWidth="1"/>
    <col min="15977" max="15977" width="5.88671875" style="13" customWidth="1"/>
    <col min="15978" max="15978" width="6.44140625" style="13" customWidth="1"/>
    <col min="15979" max="15979" width="13.88671875" style="13" customWidth="1"/>
    <col min="15980" max="15981" width="9" style="13" customWidth="1"/>
    <col min="15982" max="15982" width="2.44140625" style="13" customWidth="1"/>
    <col min="15983" max="15983" width="8.88671875" style="13" customWidth="1"/>
    <col min="15984" max="15984" width="7.44140625" style="13" customWidth="1"/>
    <col min="15985" max="15987" width="3.88671875" style="13" customWidth="1"/>
    <col min="15988" max="15988" width="3.44140625" style="13" customWidth="1"/>
    <col min="15989" max="15989" width="2.88671875" style="13" customWidth="1"/>
    <col min="15990" max="15990" width="3" style="13" customWidth="1"/>
    <col min="15991" max="15993" width="13" style="13" hidden="1" customWidth="1"/>
    <col min="15994" max="15994" width="4.44140625" style="13" customWidth="1"/>
    <col min="15995" max="15995" width="13" style="13" hidden="1" customWidth="1"/>
    <col min="15996" max="15997" width="14.88671875" style="13" customWidth="1"/>
    <col min="15998" max="15998" width="15.109375" style="13" customWidth="1"/>
    <col min="15999" max="15999" width="6.44140625" style="13" customWidth="1"/>
    <col min="16000" max="16000" width="15.109375" style="13" customWidth="1"/>
    <col min="16001" max="16001" width="4.109375" style="13" customWidth="1"/>
    <col min="16002" max="16002" width="3" style="13" customWidth="1"/>
    <col min="16003" max="16005" width="13" style="13" hidden="1" customWidth="1"/>
    <col min="16006" max="16006" width="3" style="13" customWidth="1"/>
    <col min="16007" max="16007" width="13" style="13" hidden="1" customWidth="1"/>
    <col min="16008" max="16008" width="3" style="13" customWidth="1"/>
    <col min="16009" max="16009" width="13" style="13" hidden="1" customWidth="1"/>
    <col min="16010" max="16010" width="4.44140625" style="13" customWidth="1"/>
    <col min="16011" max="16011" width="34.109375" style="13" customWidth="1"/>
    <col min="16012" max="16012" width="23.44140625" style="13" customWidth="1"/>
    <col min="16013" max="16013" width="9.109375" style="13" customWidth="1"/>
    <col min="16014" max="16014" width="19.44140625" style="13" customWidth="1"/>
    <col min="16015" max="16015" width="42.88671875" style="13" customWidth="1"/>
    <col min="16016" max="16016" width="5.88671875" style="13" customWidth="1"/>
    <col min="16017" max="16017" width="31.44140625" style="13" customWidth="1"/>
    <col min="16018" max="16018" width="16.109375" style="13" customWidth="1"/>
    <col min="16019" max="16020" width="9.109375" style="13" customWidth="1"/>
    <col min="16021" max="16021" width="11.109375" style="13" customWidth="1"/>
    <col min="16022" max="16022" width="2.109375" style="13" customWidth="1"/>
    <col min="16023" max="16228" width="10.88671875" style="13" customWidth="1"/>
    <col min="16229" max="16229" width="12" style="13" customWidth="1"/>
    <col min="16230" max="16230" width="2.88671875" style="13" customWidth="1"/>
    <col min="16231" max="16232" width="6.44140625" style="13" customWidth="1"/>
    <col min="16233" max="16233" width="5.88671875" style="13" customWidth="1"/>
    <col min="16234" max="16234" width="6.44140625" style="13" customWidth="1"/>
    <col min="16235" max="16235" width="13.88671875" style="13" customWidth="1"/>
    <col min="16236" max="16237" width="9" style="13" customWidth="1"/>
    <col min="16238" max="16238" width="2.44140625" style="13" customWidth="1"/>
    <col min="16239" max="16239" width="8.88671875" style="13" customWidth="1"/>
    <col min="16240" max="16240" width="7.44140625" style="13" customWidth="1"/>
    <col min="16241" max="16243" width="3.88671875" style="13" customWidth="1"/>
    <col min="16244" max="16244" width="3.44140625" style="13" customWidth="1"/>
    <col min="16245" max="16245" width="2.88671875" style="13" customWidth="1"/>
    <col min="16246" max="16246" width="3" style="13" customWidth="1"/>
    <col min="16247" max="16249" width="13" style="13" hidden="1" customWidth="1"/>
    <col min="16250" max="16250" width="4.44140625" style="13" customWidth="1"/>
    <col min="16251" max="16251" width="13" style="13" hidden="1" customWidth="1"/>
    <col min="16252" max="16253" width="14.88671875" style="13" customWidth="1"/>
    <col min="16254" max="16254" width="15.109375" style="13" customWidth="1"/>
    <col min="16255" max="16255" width="6.44140625" style="13" customWidth="1"/>
    <col min="16256" max="16256" width="15.109375" style="13" customWidth="1"/>
    <col min="16257" max="16257" width="4.109375" style="13" customWidth="1"/>
    <col min="16258" max="16258" width="3" style="13" customWidth="1"/>
    <col min="16259" max="16261" width="13" style="13" hidden="1" customWidth="1"/>
    <col min="16262" max="16262" width="3" style="13" customWidth="1"/>
    <col min="16263" max="16263" width="13" style="13" hidden="1" customWidth="1"/>
    <col min="16264" max="16264" width="3" style="13" customWidth="1"/>
    <col min="16265" max="16265" width="13" style="13" hidden="1" customWidth="1"/>
    <col min="16266" max="16266" width="4.44140625" style="13" customWidth="1"/>
    <col min="16267" max="16267" width="34.109375" style="13" customWidth="1"/>
    <col min="16268" max="16268" width="23.44140625" style="13" customWidth="1"/>
    <col min="16269" max="16269" width="9.109375" style="13" customWidth="1"/>
    <col min="16270" max="16270" width="19.44140625" style="13" customWidth="1"/>
    <col min="16271" max="16271" width="42.88671875" style="13" customWidth="1"/>
    <col min="16272" max="16272" width="5.88671875" style="13" customWidth="1"/>
    <col min="16273" max="16273" width="31.44140625" style="13" customWidth="1"/>
    <col min="16274" max="16274" width="16.109375" style="13" customWidth="1"/>
    <col min="16275" max="16276" width="9.109375" style="13" customWidth="1"/>
    <col min="16277" max="16277" width="11.109375" style="13" customWidth="1"/>
    <col min="16278" max="16278" width="2.109375" style="13" customWidth="1"/>
    <col min="16279" max="16383" width="10.88671875" style="13" customWidth="1"/>
    <col min="16384" max="16384" width="11.44140625" style="13" customWidth="1"/>
  </cols>
  <sheetData>
    <row r="1" spans="1:193 1680:1698" s="578" customFormat="1" ht="15" customHeight="1">
      <c r="A1" s="574"/>
      <c r="B1" s="754" t="s">
        <v>0</v>
      </c>
      <c r="C1" s="650"/>
      <c r="D1" s="650"/>
      <c r="E1" s="650"/>
      <c r="F1" s="650"/>
      <c r="G1" s="650"/>
      <c r="H1" s="650"/>
      <c r="I1" s="651"/>
      <c r="J1" s="757"/>
      <c r="K1" s="616"/>
      <c r="L1" s="575"/>
      <c r="M1" s="576"/>
      <c r="N1" s="576"/>
      <c r="O1" s="575"/>
      <c r="P1" s="575"/>
      <c r="Q1" s="575"/>
      <c r="R1" s="575"/>
      <c r="S1" s="575"/>
      <c r="T1" s="575"/>
      <c r="U1" s="575"/>
      <c r="V1" s="575"/>
      <c r="W1" s="575"/>
      <c r="X1" s="575"/>
      <c r="Y1" s="575"/>
      <c r="Z1" s="575"/>
      <c r="AA1" s="575"/>
      <c r="AB1" s="575"/>
      <c r="AC1" s="575"/>
      <c r="AD1" s="575"/>
      <c r="AE1" s="575"/>
      <c r="AF1" s="575"/>
      <c r="AG1" s="575"/>
      <c r="AH1" s="575"/>
      <c r="AI1" s="575"/>
      <c r="AJ1" s="575"/>
      <c r="AK1" s="575"/>
      <c r="AL1" s="575"/>
      <c r="AM1" s="576"/>
      <c r="AN1" s="575"/>
      <c r="AO1" s="575"/>
      <c r="AP1" s="575"/>
      <c r="AQ1" s="576"/>
      <c r="AR1" s="575"/>
      <c r="AS1" s="575"/>
      <c r="AT1" s="575"/>
      <c r="AU1" s="576"/>
      <c r="AV1" s="575"/>
      <c r="AW1" s="575"/>
      <c r="AX1" s="575"/>
      <c r="AY1" s="576"/>
      <c r="AZ1" s="575"/>
      <c r="BA1" s="575"/>
      <c r="BB1" s="575"/>
      <c r="BC1" s="576"/>
      <c r="BD1" s="575"/>
      <c r="BE1" s="575"/>
      <c r="BF1" s="575"/>
      <c r="BG1" s="576"/>
      <c r="BH1" s="575"/>
      <c r="BI1" s="575"/>
      <c r="BJ1" s="575"/>
      <c r="BK1" s="576"/>
      <c r="BL1" s="575"/>
      <c r="BM1" s="575"/>
      <c r="BN1" s="575"/>
      <c r="BO1" s="576"/>
      <c r="BP1" s="575"/>
      <c r="BQ1" s="575"/>
      <c r="BR1" s="575"/>
      <c r="BS1" s="576"/>
      <c r="BT1" s="575"/>
      <c r="BU1" s="575"/>
      <c r="BV1" s="575"/>
      <c r="BW1" s="576"/>
      <c r="BX1" s="575"/>
      <c r="BY1" s="575"/>
      <c r="BZ1" s="575"/>
      <c r="CA1" s="576"/>
      <c r="CB1" s="575"/>
      <c r="CC1" s="575"/>
      <c r="CD1" s="575"/>
      <c r="CE1" s="576"/>
      <c r="CF1" s="575"/>
      <c r="CG1" s="575"/>
      <c r="CH1" s="575"/>
      <c r="CI1" s="575"/>
      <c r="CJ1" s="575"/>
      <c r="CK1" s="575"/>
      <c r="CL1" s="575"/>
      <c r="CM1" s="575"/>
      <c r="CN1" s="575"/>
      <c r="CO1" s="575"/>
      <c r="CP1" s="575"/>
      <c r="CQ1" s="575"/>
      <c r="CR1" s="575"/>
      <c r="CS1" s="575"/>
      <c r="CT1" s="575"/>
      <c r="CU1" s="575"/>
      <c r="CV1" s="575"/>
      <c r="CW1" s="575"/>
      <c r="CX1" s="575"/>
      <c r="CY1" s="575"/>
      <c r="CZ1" s="575"/>
      <c r="DA1" s="575"/>
      <c r="DB1" s="575"/>
      <c r="DC1" s="575"/>
      <c r="DD1" s="575"/>
      <c r="DE1" s="576"/>
      <c r="DF1" s="575"/>
      <c r="DG1" s="576"/>
      <c r="DH1" s="576"/>
      <c r="DI1" s="575"/>
      <c r="DJ1" s="575"/>
      <c r="DK1" s="575"/>
      <c r="DL1" s="575"/>
      <c r="DM1" s="576"/>
      <c r="DN1" s="575"/>
      <c r="DO1" s="576"/>
      <c r="DP1" s="575"/>
      <c r="DQ1" s="575"/>
      <c r="DR1" s="575"/>
      <c r="DS1" s="575"/>
      <c r="DT1" s="575"/>
      <c r="DU1" s="575"/>
      <c r="DV1" s="575"/>
      <c r="DW1" s="575"/>
      <c r="DX1" s="575"/>
      <c r="DY1" s="575"/>
      <c r="DZ1" s="575"/>
      <c r="EA1" s="575"/>
      <c r="EB1" s="575"/>
      <c r="EC1" s="575"/>
      <c r="ED1" s="575"/>
      <c r="EE1" s="575"/>
      <c r="EF1" s="575"/>
      <c r="EG1" s="575"/>
      <c r="EH1" s="575"/>
      <c r="EI1" s="575"/>
      <c r="EJ1" s="575"/>
      <c r="EK1" s="575"/>
      <c r="EL1" s="575"/>
      <c r="EM1" s="575"/>
      <c r="EN1" s="575"/>
      <c r="EO1" s="575"/>
      <c r="EP1" s="575"/>
      <c r="EQ1" s="575"/>
      <c r="ER1" s="575"/>
      <c r="ES1" s="575"/>
      <c r="ET1" s="575"/>
      <c r="EU1" s="575"/>
      <c r="EV1" s="575"/>
      <c r="EW1" s="575"/>
      <c r="EX1" s="575"/>
      <c r="EY1" s="575"/>
      <c r="EZ1" s="575"/>
      <c r="FA1" s="575"/>
      <c r="FB1" s="575"/>
      <c r="FC1" s="575"/>
      <c r="FD1" s="575"/>
      <c r="FE1" s="575"/>
      <c r="FF1" s="575"/>
      <c r="FG1" s="575"/>
      <c r="FH1" s="575"/>
      <c r="FI1" s="575"/>
      <c r="FJ1" s="575"/>
      <c r="FK1" s="575"/>
      <c r="FL1" s="575"/>
      <c r="FM1" s="575"/>
      <c r="FN1" s="575"/>
      <c r="FO1" s="575"/>
      <c r="FP1" s="575"/>
      <c r="FQ1" s="575"/>
      <c r="FR1" s="575"/>
      <c r="FS1" s="575"/>
      <c r="FT1" s="575"/>
      <c r="FU1" s="575"/>
      <c r="FV1" s="575"/>
      <c r="FW1" s="575"/>
      <c r="FX1" s="575"/>
      <c r="FY1" s="575"/>
      <c r="FZ1" s="575"/>
      <c r="GA1" s="575"/>
      <c r="GB1" s="575"/>
      <c r="GC1" s="575"/>
      <c r="GD1" s="575"/>
      <c r="GE1" s="575"/>
      <c r="GF1" s="575"/>
      <c r="GG1" s="575"/>
      <c r="GH1" s="575"/>
      <c r="GI1" s="575"/>
      <c r="GJ1" s="575"/>
      <c r="GK1" s="577" t="s">
        <v>1</v>
      </c>
      <c r="BLP1" s="579" t="s">
        <v>2</v>
      </c>
      <c r="BMF1" s="580"/>
      <c r="BMH1" s="581"/>
    </row>
    <row r="2" spans="1:193 1680:1698" s="578" customFormat="1" ht="15" customHeight="1">
      <c r="A2" s="574"/>
      <c r="B2" s="753" t="s">
        <v>3</v>
      </c>
      <c r="C2" s="646"/>
      <c r="D2" s="646"/>
      <c r="E2" s="646"/>
      <c r="F2" s="646"/>
      <c r="G2" s="646"/>
      <c r="H2" s="646"/>
      <c r="I2" s="647"/>
      <c r="J2" s="758"/>
      <c r="K2" s="659"/>
      <c r="L2" s="575"/>
      <c r="M2" s="576"/>
      <c r="N2" s="576"/>
      <c r="O2" s="575"/>
      <c r="P2" s="575"/>
      <c r="Q2" s="575"/>
      <c r="R2" s="575"/>
      <c r="S2" s="575"/>
      <c r="T2" s="575"/>
      <c r="U2" s="575"/>
      <c r="V2" s="575"/>
      <c r="W2" s="575"/>
      <c r="X2" s="575"/>
      <c r="Y2" s="575"/>
      <c r="Z2" s="575"/>
      <c r="AA2" s="575"/>
      <c r="AB2" s="575"/>
      <c r="AC2" s="575"/>
      <c r="AD2" s="575"/>
      <c r="AE2" s="575"/>
      <c r="AF2" s="575"/>
      <c r="AG2" s="575"/>
      <c r="AH2" s="575"/>
      <c r="AI2" s="575"/>
      <c r="AJ2" s="575"/>
      <c r="AK2" s="575"/>
      <c r="AL2" s="575"/>
      <c r="AM2" s="576"/>
      <c r="AN2" s="575"/>
      <c r="AO2" s="575"/>
      <c r="AP2" s="575"/>
      <c r="AQ2" s="576"/>
      <c r="AR2" s="575"/>
      <c r="AS2" s="575"/>
      <c r="AT2" s="575"/>
      <c r="AU2" s="576"/>
      <c r="AV2" s="575"/>
      <c r="AW2" s="575"/>
      <c r="AX2" s="575"/>
      <c r="AY2" s="576"/>
      <c r="AZ2" s="575"/>
      <c r="BA2" s="575"/>
      <c r="BB2" s="575"/>
      <c r="BC2" s="576"/>
      <c r="BD2" s="575"/>
      <c r="BE2" s="575"/>
      <c r="BF2" s="575"/>
      <c r="BG2" s="576"/>
      <c r="BH2" s="575"/>
      <c r="BI2" s="575"/>
      <c r="BJ2" s="575"/>
      <c r="BK2" s="576"/>
      <c r="BL2" s="575"/>
      <c r="BM2" s="575"/>
      <c r="BN2" s="575"/>
      <c r="BO2" s="576"/>
      <c r="BP2" s="575"/>
      <c r="BQ2" s="575"/>
      <c r="BR2" s="575"/>
      <c r="BS2" s="576"/>
      <c r="BT2" s="575"/>
      <c r="BU2" s="575"/>
      <c r="BV2" s="575"/>
      <c r="BW2" s="576"/>
      <c r="BX2" s="575"/>
      <c r="BY2" s="575"/>
      <c r="BZ2" s="575"/>
      <c r="CA2" s="576"/>
      <c r="CB2" s="575"/>
      <c r="CC2" s="575"/>
      <c r="CD2" s="575"/>
      <c r="CE2" s="576"/>
      <c r="CF2" s="575"/>
      <c r="CG2" s="575"/>
      <c r="CH2" s="575"/>
      <c r="CI2" s="575"/>
      <c r="CJ2" s="575"/>
      <c r="CK2" s="575"/>
      <c r="CL2" s="575"/>
      <c r="CM2" s="575"/>
      <c r="CN2" s="575"/>
      <c r="CO2" s="575"/>
      <c r="CP2" s="575"/>
      <c r="CQ2" s="575"/>
      <c r="CR2" s="575"/>
      <c r="CS2" s="575"/>
      <c r="CT2" s="575"/>
      <c r="CU2" s="575"/>
      <c r="CV2" s="575"/>
      <c r="CW2" s="575"/>
      <c r="CX2" s="575"/>
      <c r="CY2" s="575"/>
      <c r="CZ2" s="575"/>
      <c r="DA2" s="575"/>
      <c r="DB2" s="575"/>
      <c r="DC2" s="575"/>
      <c r="DD2" s="575"/>
      <c r="DE2" s="576"/>
      <c r="DF2" s="575"/>
      <c r="DG2" s="576"/>
      <c r="DH2" s="576"/>
      <c r="DI2" s="575"/>
      <c r="DJ2" s="575"/>
      <c r="DK2" s="575"/>
      <c r="DL2" s="575"/>
      <c r="DM2" s="576"/>
      <c r="DN2" s="575"/>
      <c r="DO2" s="576"/>
      <c r="DP2" s="575"/>
      <c r="DQ2" s="575"/>
      <c r="DR2" s="575"/>
      <c r="DS2" s="575"/>
      <c r="DT2" s="575"/>
      <c r="DU2" s="575"/>
      <c r="DV2" s="575"/>
      <c r="DW2" s="575"/>
      <c r="DX2" s="575"/>
      <c r="DY2" s="575"/>
      <c r="DZ2" s="575"/>
      <c r="EA2" s="575"/>
      <c r="EB2" s="575"/>
      <c r="EC2" s="575"/>
      <c r="ED2" s="575"/>
      <c r="EE2" s="575"/>
      <c r="EF2" s="575"/>
      <c r="EG2" s="575"/>
      <c r="EH2" s="575"/>
      <c r="EI2" s="575"/>
      <c r="EJ2" s="575"/>
      <c r="EK2" s="575"/>
      <c r="EL2" s="575"/>
      <c r="EM2" s="575"/>
      <c r="EN2" s="575"/>
      <c r="EO2" s="575"/>
      <c r="EP2" s="575"/>
      <c r="EQ2" s="575"/>
      <c r="ER2" s="575"/>
      <c r="ES2" s="575"/>
      <c r="ET2" s="575"/>
      <c r="EU2" s="575"/>
      <c r="EV2" s="575"/>
      <c r="EW2" s="575"/>
      <c r="EX2" s="575"/>
      <c r="EY2" s="575"/>
      <c r="EZ2" s="575"/>
      <c r="FA2" s="575"/>
      <c r="FB2" s="575"/>
      <c r="FC2" s="575"/>
      <c r="FD2" s="575"/>
      <c r="FE2" s="575"/>
      <c r="FF2" s="575"/>
      <c r="FG2" s="575"/>
      <c r="FH2" s="575"/>
      <c r="FI2" s="575"/>
      <c r="FJ2" s="575"/>
      <c r="FK2" s="575"/>
      <c r="FL2" s="575"/>
      <c r="FM2" s="575"/>
      <c r="FN2" s="575"/>
      <c r="FO2" s="575"/>
      <c r="FP2" s="575"/>
      <c r="FQ2" s="575"/>
      <c r="FR2" s="575"/>
      <c r="FS2" s="575"/>
      <c r="FT2" s="575"/>
      <c r="FU2" s="575"/>
      <c r="FV2" s="575"/>
      <c r="FW2" s="575"/>
      <c r="FX2" s="575"/>
      <c r="FY2" s="575"/>
      <c r="FZ2" s="575"/>
      <c r="GA2" s="575"/>
      <c r="GB2" s="575"/>
      <c r="GC2" s="575"/>
      <c r="GD2" s="575"/>
      <c r="GE2" s="575"/>
      <c r="GF2" s="575"/>
      <c r="GG2" s="575"/>
      <c r="GH2" s="575"/>
      <c r="GI2" s="575"/>
      <c r="GJ2" s="575"/>
      <c r="GK2" s="575"/>
      <c r="BLP2" s="582"/>
      <c r="BMF2" s="580"/>
      <c r="BMH2" s="581"/>
    </row>
    <row r="3" spans="1:193 1680:1698" s="578" customFormat="1" ht="15" customHeight="1">
      <c r="A3" s="574"/>
      <c r="B3" s="583" t="s">
        <v>80</v>
      </c>
      <c r="C3" s="755" t="s">
        <v>81</v>
      </c>
      <c r="D3" s="646"/>
      <c r="E3" s="646"/>
      <c r="F3" s="646"/>
      <c r="G3" s="646"/>
      <c r="H3" s="647"/>
      <c r="I3" s="584" t="s">
        <v>82</v>
      </c>
      <c r="J3" s="758"/>
      <c r="K3" s="659"/>
      <c r="L3" s="575"/>
      <c r="M3" s="576"/>
      <c r="N3" s="576"/>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6"/>
      <c r="AN3" s="575"/>
      <c r="AO3" s="575"/>
      <c r="AP3" s="575"/>
      <c r="AQ3" s="576"/>
      <c r="AR3" s="575"/>
      <c r="AS3" s="575"/>
      <c r="AT3" s="575"/>
      <c r="AU3" s="576"/>
      <c r="AV3" s="575"/>
      <c r="AW3" s="575"/>
      <c r="AX3" s="575"/>
      <c r="AY3" s="576"/>
      <c r="AZ3" s="575"/>
      <c r="BA3" s="575"/>
      <c r="BB3" s="575"/>
      <c r="BC3" s="576"/>
      <c r="BD3" s="575"/>
      <c r="BE3" s="575"/>
      <c r="BF3" s="575"/>
      <c r="BG3" s="576"/>
      <c r="BH3" s="575"/>
      <c r="BI3" s="575"/>
      <c r="BJ3" s="575"/>
      <c r="BK3" s="576"/>
      <c r="BL3" s="575"/>
      <c r="BM3" s="575"/>
      <c r="BN3" s="575"/>
      <c r="BO3" s="576"/>
      <c r="BP3" s="575"/>
      <c r="BQ3" s="575"/>
      <c r="BR3" s="575"/>
      <c r="BS3" s="576"/>
      <c r="BT3" s="575"/>
      <c r="BU3" s="575"/>
      <c r="BV3" s="575"/>
      <c r="BW3" s="576"/>
      <c r="BX3" s="575"/>
      <c r="BY3" s="575"/>
      <c r="BZ3" s="575"/>
      <c r="CA3" s="576"/>
      <c r="CB3" s="575"/>
      <c r="CC3" s="575"/>
      <c r="CD3" s="575"/>
      <c r="CE3" s="576"/>
      <c r="CF3" s="575"/>
      <c r="CG3" s="575"/>
      <c r="CH3" s="575"/>
      <c r="CI3" s="575"/>
      <c r="CJ3" s="575"/>
      <c r="CK3" s="575"/>
      <c r="CL3" s="575"/>
      <c r="CM3" s="575"/>
      <c r="CN3" s="575"/>
      <c r="CO3" s="575"/>
      <c r="CP3" s="575"/>
      <c r="CQ3" s="575"/>
      <c r="CR3" s="575"/>
      <c r="CS3" s="575"/>
      <c r="CT3" s="575"/>
      <c r="CU3" s="575"/>
      <c r="CV3" s="575"/>
      <c r="CW3" s="575"/>
      <c r="CX3" s="575"/>
      <c r="CY3" s="575"/>
      <c r="CZ3" s="575"/>
      <c r="DA3" s="575"/>
      <c r="DB3" s="575"/>
      <c r="DC3" s="575"/>
      <c r="DD3" s="575"/>
      <c r="DE3" s="576"/>
      <c r="DF3" s="575"/>
      <c r="DG3" s="576"/>
      <c r="DH3" s="576"/>
      <c r="DI3" s="575"/>
      <c r="DJ3" s="575"/>
      <c r="DK3" s="575"/>
      <c r="DL3" s="575"/>
      <c r="DM3" s="576"/>
      <c r="DN3" s="575"/>
      <c r="DO3" s="576"/>
      <c r="DP3" s="575"/>
      <c r="DQ3" s="575"/>
      <c r="DR3" s="575"/>
      <c r="DS3" s="575"/>
      <c r="DT3" s="575"/>
      <c r="DU3" s="575"/>
      <c r="DV3" s="575"/>
      <c r="DW3" s="575"/>
      <c r="DX3" s="575"/>
      <c r="DY3" s="575"/>
      <c r="DZ3" s="575"/>
      <c r="EA3" s="575"/>
      <c r="EB3" s="575"/>
      <c r="EC3" s="575"/>
      <c r="ED3" s="575"/>
      <c r="EE3" s="575"/>
      <c r="EF3" s="575"/>
      <c r="EG3" s="575"/>
      <c r="EH3" s="575"/>
      <c r="EI3" s="575"/>
      <c r="EJ3" s="575"/>
      <c r="EK3" s="575"/>
      <c r="EL3" s="575"/>
      <c r="EM3" s="575"/>
      <c r="EN3" s="575"/>
      <c r="EO3" s="575"/>
      <c r="EP3" s="575"/>
      <c r="EQ3" s="575"/>
      <c r="ER3" s="575"/>
      <c r="ES3" s="575"/>
      <c r="ET3" s="575"/>
      <c r="EU3" s="575"/>
      <c r="EV3" s="575"/>
      <c r="EW3" s="575"/>
      <c r="EX3" s="575"/>
      <c r="EY3" s="575"/>
      <c r="EZ3" s="575"/>
      <c r="FA3" s="575"/>
      <c r="FB3" s="575"/>
      <c r="FC3" s="575"/>
      <c r="FD3" s="575"/>
      <c r="FE3" s="575"/>
      <c r="FF3" s="575"/>
      <c r="FG3" s="575"/>
      <c r="FH3" s="575"/>
      <c r="FI3" s="575"/>
      <c r="FJ3" s="575"/>
      <c r="FK3" s="575"/>
      <c r="FL3" s="575"/>
      <c r="FM3" s="575"/>
      <c r="FN3" s="575"/>
      <c r="FO3" s="575"/>
      <c r="FP3" s="575"/>
      <c r="FQ3" s="575"/>
      <c r="FR3" s="575"/>
      <c r="FS3" s="575"/>
      <c r="FT3" s="575"/>
      <c r="FU3" s="575"/>
      <c r="FV3" s="575"/>
      <c r="FW3" s="575"/>
      <c r="FX3" s="575"/>
      <c r="FY3" s="575"/>
      <c r="FZ3" s="575"/>
      <c r="GA3" s="575"/>
      <c r="GB3" s="575"/>
      <c r="GC3" s="575"/>
      <c r="GD3" s="575"/>
      <c r="GE3" s="575"/>
      <c r="GF3" s="575"/>
      <c r="GG3" s="575"/>
      <c r="GH3" s="575"/>
      <c r="GI3" s="575"/>
      <c r="GJ3" s="575"/>
      <c r="GK3" s="575"/>
      <c r="BLP3" s="582"/>
      <c r="BMF3" s="580"/>
      <c r="BMH3" s="581"/>
    </row>
    <row r="4" spans="1:193 1680:1698" s="578" customFormat="1" ht="15" customHeight="1">
      <c r="A4" s="574"/>
      <c r="B4" s="585" t="s">
        <v>83</v>
      </c>
      <c r="C4" s="763" t="s">
        <v>36</v>
      </c>
      <c r="D4" s="663"/>
      <c r="E4" s="663"/>
      <c r="F4" s="663"/>
      <c r="G4" s="663"/>
      <c r="H4" s="664"/>
      <c r="I4" s="586" t="s">
        <v>84</v>
      </c>
      <c r="J4" s="758"/>
      <c r="K4" s="659"/>
      <c r="L4" s="575"/>
      <c r="M4" s="576"/>
      <c r="N4" s="576"/>
      <c r="O4" s="575"/>
      <c r="P4" s="575"/>
      <c r="Q4" s="575"/>
      <c r="R4" s="575"/>
      <c r="S4" s="575"/>
      <c r="T4" s="575"/>
      <c r="U4" s="575"/>
      <c r="V4" s="575"/>
      <c r="W4" s="575"/>
      <c r="X4" s="575"/>
      <c r="Y4" s="575"/>
      <c r="Z4" s="575"/>
      <c r="AA4" s="575"/>
      <c r="AB4" s="575"/>
      <c r="AC4" s="575"/>
      <c r="AD4" s="575"/>
      <c r="AE4" s="575"/>
      <c r="AF4" s="575"/>
      <c r="AG4" s="575"/>
      <c r="AH4" s="575"/>
      <c r="AI4" s="575"/>
      <c r="AJ4" s="575"/>
      <c r="AK4" s="575"/>
      <c r="AL4" s="575"/>
      <c r="AM4" s="576"/>
      <c r="AN4" s="575"/>
      <c r="AO4" s="575"/>
      <c r="AP4" s="575"/>
      <c r="AQ4" s="576"/>
      <c r="AR4" s="575"/>
      <c r="AS4" s="575"/>
      <c r="AT4" s="575"/>
      <c r="AU4" s="576"/>
      <c r="AV4" s="575"/>
      <c r="AW4" s="575"/>
      <c r="AX4" s="575"/>
      <c r="AY4" s="576"/>
      <c r="AZ4" s="575"/>
      <c r="BA4" s="575"/>
      <c r="BB4" s="575"/>
      <c r="BC4" s="576"/>
      <c r="BD4" s="575"/>
      <c r="BE4" s="575"/>
      <c r="BF4" s="575"/>
      <c r="BG4" s="576"/>
      <c r="BH4" s="575"/>
      <c r="BI4" s="575"/>
      <c r="BJ4" s="575"/>
      <c r="BK4" s="576"/>
      <c r="BL4" s="575"/>
      <c r="BM4" s="575"/>
      <c r="BN4" s="575"/>
      <c r="BO4" s="576"/>
      <c r="BP4" s="575"/>
      <c r="BQ4" s="575"/>
      <c r="BR4" s="575"/>
      <c r="BS4" s="576"/>
      <c r="BT4" s="575"/>
      <c r="BU4" s="575"/>
      <c r="BV4" s="575"/>
      <c r="BW4" s="576"/>
      <c r="BX4" s="575"/>
      <c r="BY4" s="575"/>
      <c r="BZ4" s="575"/>
      <c r="CA4" s="576"/>
      <c r="CB4" s="575"/>
      <c r="CC4" s="575"/>
      <c r="CD4" s="575"/>
      <c r="CE4" s="576"/>
      <c r="CF4" s="575"/>
      <c r="CG4" s="575"/>
      <c r="CH4" s="575"/>
      <c r="CI4" s="575"/>
      <c r="CJ4" s="575"/>
      <c r="CK4" s="575"/>
      <c r="CL4" s="575"/>
      <c r="CM4" s="575"/>
      <c r="CN4" s="575"/>
      <c r="CO4" s="575"/>
      <c r="CP4" s="575"/>
      <c r="CQ4" s="575"/>
      <c r="CR4" s="575"/>
      <c r="CS4" s="575"/>
      <c r="CT4" s="575"/>
      <c r="CU4" s="575"/>
      <c r="CV4" s="575"/>
      <c r="CW4" s="575"/>
      <c r="CX4" s="575"/>
      <c r="CY4" s="575"/>
      <c r="CZ4" s="575"/>
      <c r="DA4" s="575"/>
      <c r="DB4" s="575"/>
      <c r="DC4" s="575"/>
      <c r="DD4" s="575"/>
      <c r="DE4" s="576"/>
      <c r="DF4" s="575"/>
      <c r="DG4" s="576"/>
      <c r="DH4" s="576"/>
      <c r="DI4" s="575"/>
      <c r="DJ4" s="587"/>
      <c r="DK4" s="575"/>
      <c r="DL4" s="575"/>
      <c r="DM4" s="576"/>
      <c r="DN4" s="575"/>
      <c r="DO4" s="576"/>
      <c r="DP4" s="575"/>
      <c r="DQ4" s="575"/>
      <c r="DR4" s="575"/>
      <c r="DS4" s="575"/>
      <c r="DT4" s="575"/>
      <c r="DU4" s="575"/>
      <c r="DV4" s="575"/>
      <c r="DW4" s="575"/>
      <c r="DX4" s="575"/>
      <c r="DY4" s="575"/>
      <c r="DZ4" s="575"/>
      <c r="EA4" s="575"/>
      <c r="EB4" s="575"/>
      <c r="EC4" s="575"/>
      <c r="ED4" s="575"/>
      <c r="EE4" s="575"/>
      <c r="EF4" s="575"/>
      <c r="EG4" s="575"/>
      <c r="EH4" s="575"/>
      <c r="EI4" s="575"/>
      <c r="EJ4" s="575"/>
      <c r="EK4" s="575"/>
      <c r="EL4" s="575"/>
      <c r="EM4" s="575"/>
      <c r="EN4" s="575"/>
      <c r="EO4" s="575"/>
      <c r="EP4" s="575"/>
      <c r="EQ4" s="575"/>
      <c r="ER4" s="575"/>
      <c r="ES4" s="575"/>
      <c r="ET4" s="575"/>
      <c r="EU4" s="575"/>
      <c r="EV4" s="575"/>
      <c r="EW4" s="575"/>
      <c r="EX4" s="575"/>
      <c r="EY4" s="575"/>
      <c r="EZ4" s="575"/>
      <c r="FA4" s="575"/>
      <c r="FB4" s="575"/>
      <c r="FC4" s="575"/>
      <c r="FD4" s="575"/>
      <c r="FE4" s="575"/>
      <c r="FF4" s="575"/>
      <c r="FG4" s="575"/>
      <c r="FH4" s="575"/>
      <c r="FI4" s="575"/>
      <c r="FJ4" s="575"/>
      <c r="FK4" s="575"/>
      <c r="FL4" s="575"/>
      <c r="FM4" s="575"/>
      <c r="FN4" s="575"/>
      <c r="FO4" s="575"/>
      <c r="FP4" s="575"/>
      <c r="FQ4" s="575"/>
      <c r="FR4" s="575"/>
      <c r="FS4" s="575"/>
      <c r="FT4" s="575"/>
      <c r="FU4" s="575"/>
      <c r="FV4" s="575"/>
      <c r="FW4" s="575"/>
      <c r="FX4" s="575"/>
      <c r="FY4" s="575"/>
      <c r="FZ4" s="575"/>
      <c r="GA4" s="575"/>
      <c r="GB4" s="575"/>
      <c r="GC4" s="575"/>
      <c r="GD4" s="575"/>
      <c r="GE4" s="575"/>
      <c r="GF4" s="575"/>
      <c r="GG4" s="575"/>
      <c r="GH4" s="575"/>
      <c r="GI4" s="575"/>
      <c r="GJ4" s="575"/>
      <c r="GK4" s="575"/>
      <c r="BLP4" s="582"/>
      <c r="BMF4" s="580"/>
      <c r="BMH4" s="581"/>
    </row>
    <row r="5" spans="1:193 1680:1698" s="578" customFormat="1" ht="74.25" customHeight="1">
      <c r="A5" s="574"/>
      <c r="B5" s="588" t="s">
        <v>52</v>
      </c>
      <c r="C5" s="589" t="s">
        <v>53</v>
      </c>
      <c r="D5" s="588" t="s">
        <v>85</v>
      </c>
      <c r="E5" s="756" t="s">
        <v>1397</v>
      </c>
      <c r="F5" s="641"/>
      <c r="G5" s="642"/>
      <c r="H5" s="590" t="s">
        <v>87</v>
      </c>
      <c r="I5" s="756" t="s">
        <v>1398</v>
      </c>
      <c r="J5" s="641"/>
      <c r="K5" s="641"/>
      <c r="L5" s="641"/>
      <c r="M5" s="641"/>
      <c r="N5" s="642"/>
      <c r="O5" s="760" t="s">
        <v>8</v>
      </c>
      <c r="P5" s="606"/>
      <c r="Q5" s="761">
        <v>46273</v>
      </c>
      <c r="R5" s="642"/>
      <c r="S5" s="591"/>
      <c r="T5" s="591"/>
      <c r="U5" s="762"/>
      <c r="V5" s="758"/>
      <c r="W5" s="759"/>
      <c r="X5" s="669"/>
      <c r="Y5" s="592"/>
      <c r="Z5" s="592"/>
      <c r="AA5" s="592"/>
      <c r="AB5" s="592"/>
      <c r="AC5" s="592"/>
      <c r="AD5" s="592"/>
      <c r="AE5" s="592"/>
      <c r="AF5" s="592"/>
      <c r="AG5" s="592"/>
      <c r="AH5" s="592"/>
      <c r="AI5" s="593"/>
      <c r="AJ5" s="593"/>
      <c r="AK5" s="592"/>
      <c r="AL5" s="592"/>
      <c r="AM5" s="592"/>
      <c r="AN5" s="593"/>
      <c r="AO5" s="593"/>
      <c r="AP5" s="592"/>
      <c r="AQ5" s="592"/>
      <c r="AR5" s="593"/>
      <c r="AS5" s="593"/>
      <c r="AT5" s="592"/>
      <c r="AU5" s="592"/>
      <c r="AV5" s="593"/>
      <c r="AW5" s="593"/>
      <c r="AX5" s="592"/>
      <c r="AY5" s="592"/>
      <c r="AZ5" s="593"/>
      <c r="BA5" s="593"/>
      <c r="BB5" s="592"/>
      <c r="BC5" s="592"/>
      <c r="BD5" s="593"/>
      <c r="BE5" s="593"/>
      <c r="BF5" s="592"/>
      <c r="BG5" s="592"/>
      <c r="BH5" s="593"/>
      <c r="BI5" s="593"/>
      <c r="BJ5" s="592"/>
      <c r="BK5" s="592"/>
      <c r="BL5" s="593"/>
      <c r="BM5" s="593"/>
      <c r="BN5" s="592"/>
      <c r="BO5" s="592"/>
      <c r="BP5" s="593"/>
      <c r="BQ5" s="593"/>
      <c r="BR5" s="592"/>
      <c r="BS5" s="592"/>
      <c r="BT5" s="593"/>
      <c r="BU5" s="593"/>
      <c r="BV5" s="592"/>
      <c r="BW5" s="592"/>
      <c r="BX5" s="593"/>
      <c r="BY5" s="593"/>
      <c r="BZ5" s="592"/>
      <c r="CA5" s="592"/>
      <c r="CB5" s="593"/>
      <c r="CC5" s="593"/>
      <c r="CD5" s="592"/>
      <c r="CE5" s="592"/>
      <c r="CF5" s="593"/>
      <c r="CG5" s="593"/>
      <c r="CH5" s="592"/>
      <c r="CI5" s="592"/>
      <c r="CJ5" s="592"/>
      <c r="CK5" s="592"/>
      <c r="CL5" s="592"/>
      <c r="CM5" s="592"/>
      <c r="CN5" s="592"/>
      <c r="CO5" s="592"/>
      <c r="CP5" s="592"/>
      <c r="CQ5" s="592"/>
      <c r="CR5" s="592"/>
      <c r="CS5" s="592"/>
      <c r="CT5" s="592"/>
      <c r="CU5" s="592"/>
      <c r="CV5" s="592"/>
      <c r="CW5" s="592"/>
      <c r="CX5" s="592"/>
      <c r="CY5" s="592"/>
      <c r="CZ5" s="592"/>
      <c r="DA5" s="592"/>
      <c r="DB5" s="594"/>
      <c r="DC5" s="594"/>
      <c r="DD5" s="594"/>
      <c r="DE5" s="594"/>
      <c r="DF5" s="592"/>
      <c r="DG5" s="592"/>
      <c r="DH5" s="592"/>
      <c r="DI5" s="592"/>
      <c r="DJ5" s="592"/>
      <c r="DK5" s="592"/>
      <c r="DL5" s="592"/>
      <c r="DM5" s="594"/>
      <c r="DN5" s="592"/>
      <c r="DO5" s="592"/>
      <c r="DP5" s="592"/>
      <c r="DQ5" s="592"/>
      <c r="DR5" s="592"/>
      <c r="DS5" s="592"/>
      <c r="DT5" s="592"/>
      <c r="DU5" s="592"/>
      <c r="DV5" s="592"/>
      <c r="DW5" s="592"/>
      <c r="DX5" s="592"/>
      <c r="DY5" s="592"/>
      <c r="DZ5" s="592"/>
      <c r="EA5" s="592"/>
      <c r="EB5" s="592"/>
      <c r="EC5" s="592"/>
      <c r="ED5" s="592"/>
      <c r="EE5" s="592"/>
      <c r="EF5" s="592"/>
      <c r="EG5" s="592"/>
      <c r="EH5" s="592"/>
      <c r="EI5" s="592"/>
      <c r="EJ5" s="592"/>
      <c r="EK5" s="592"/>
      <c r="EL5" s="592"/>
      <c r="EM5" s="592"/>
      <c r="EN5" s="592"/>
      <c r="EO5" s="592"/>
      <c r="EP5" s="592"/>
      <c r="EQ5" s="592"/>
      <c r="ER5" s="592"/>
      <c r="ES5" s="592"/>
      <c r="ET5" s="592"/>
      <c r="EU5" s="592"/>
      <c r="EV5" s="592"/>
      <c r="EW5" s="592"/>
      <c r="EX5" s="592"/>
      <c r="EY5" s="592"/>
      <c r="EZ5" s="592"/>
      <c r="FA5" s="592"/>
      <c r="FB5" s="592"/>
      <c r="FC5" s="592"/>
      <c r="FD5" s="592"/>
      <c r="FE5" s="592"/>
      <c r="FF5" s="592"/>
      <c r="FG5" s="592"/>
      <c r="FH5" s="592"/>
      <c r="FI5" s="592"/>
      <c r="FJ5" s="592"/>
      <c r="FK5" s="592"/>
      <c r="FL5" s="592"/>
      <c r="FM5" s="592"/>
      <c r="FN5" s="592"/>
      <c r="FO5" s="592"/>
      <c r="FP5" s="592"/>
      <c r="FQ5" s="592"/>
      <c r="FR5" s="592"/>
      <c r="FS5" s="592"/>
      <c r="FT5" s="592"/>
      <c r="FU5" s="592"/>
      <c r="FV5" s="592"/>
      <c r="FW5" s="592"/>
      <c r="FX5" s="592"/>
      <c r="FY5" s="592"/>
      <c r="FZ5" s="592"/>
      <c r="GA5" s="592"/>
      <c r="GB5" s="592"/>
      <c r="GC5" s="592"/>
      <c r="GD5" s="592"/>
      <c r="GE5" s="592"/>
      <c r="GF5" s="592"/>
      <c r="GG5" s="592"/>
      <c r="GH5" s="592"/>
      <c r="GI5" s="592"/>
      <c r="GJ5" s="574"/>
      <c r="GK5" s="574"/>
      <c r="BMF5" s="580"/>
      <c r="BMH5" s="581"/>
    </row>
    <row r="6" spans="1:193 1680:1698" ht="10.5" customHeight="1">
      <c r="A6" s="7"/>
      <c r="B6" s="55"/>
      <c r="C6" s="52"/>
      <c r="D6" s="55"/>
      <c r="E6" s="55"/>
      <c r="F6" s="55"/>
      <c r="G6" s="53"/>
      <c r="H6" s="53"/>
      <c r="I6" s="52"/>
      <c r="J6" s="52"/>
      <c r="K6" s="52"/>
      <c r="L6" s="52"/>
      <c r="M6" s="52"/>
      <c r="N6" s="52"/>
      <c r="O6" s="52"/>
      <c r="P6" s="52"/>
      <c r="Q6" s="52"/>
      <c r="R6" s="52"/>
      <c r="S6" s="52"/>
      <c r="T6" s="52"/>
      <c r="U6" s="52"/>
      <c r="V6" s="52"/>
      <c r="W6" s="52"/>
      <c r="X6" s="52"/>
      <c r="Y6" s="52"/>
      <c r="Z6" s="52"/>
      <c r="AA6" s="52"/>
      <c r="AB6" s="52"/>
      <c r="AC6" s="52"/>
      <c r="AD6" s="52"/>
      <c r="AE6" s="52"/>
      <c r="AF6" s="52"/>
      <c r="AG6" s="52"/>
      <c r="AH6" s="52"/>
      <c r="AI6" s="53"/>
      <c r="AJ6" s="53"/>
      <c r="AK6" s="52"/>
      <c r="AL6" s="52"/>
      <c r="AM6" s="52"/>
      <c r="AN6" s="53"/>
      <c r="AO6" s="53"/>
      <c r="AP6" s="52"/>
      <c r="AQ6" s="52"/>
      <c r="AR6" s="53"/>
      <c r="AS6" s="53"/>
      <c r="AT6" s="52"/>
      <c r="AU6" s="52"/>
      <c r="AV6" s="53"/>
      <c r="AW6" s="53"/>
      <c r="AX6" s="52"/>
      <c r="AY6" s="52"/>
      <c r="AZ6" s="53"/>
      <c r="BA6" s="53"/>
      <c r="BB6" s="52"/>
      <c r="BC6" s="52"/>
      <c r="BD6" s="53"/>
      <c r="BE6" s="53"/>
      <c r="BF6" s="52"/>
      <c r="BG6" s="52"/>
      <c r="BH6" s="53"/>
      <c r="BI6" s="53"/>
      <c r="BJ6" s="52"/>
      <c r="BK6" s="52"/>
      <c r="BL6" s="53"/>
      <c r="BM6" s="53"/>
      <c r="BN6" s="52"/>
      <c r="BO6" s="52"/>
      <c r="BP6" s="53"/>
      <c r="BQ6" s="53"/>
      <c r="BR6" s="52"/>
      <c r="BS6" s="52"/>
      <c r="BT6" s="53"/>
      <c r="BU6" s="53"/>
      <c r="BV6" s="52"/>
      <c r="BW6" s="52"/>
      <c r="BX6" s="53"/>
      <c r="BY6" s="53"/>
      <c r="BZ6" s="52"/>
      <c r="CA6" s="52"/>
      <c r="CB6" s="53"/>
      <c r="CC6" s="53"/>
      <c r="CD6" s="52"/>
      <c r="CE6" s="52"/>
      <c r="CF6" s="53"/>
      <c r="CG6" s="53"/>
      <c r="CH6" s="52"/>
      <c r="CI6" s="52"/>
      <c r="CJ6" s="52"/>
      <c r="CK6" s="52"/>
      <c r="CL6" s="52"/>
      <c r="CM6" s="52"/>
      <c r="CN6" s="52"/>
      <c r="CO6" s="52"/>
      <c r="CP6" s="52"/>
      <c r="CQ6" s="52"/>
      <c r="CR6" s="52"/>
      <c r="CS6" s="52"/>
      <c r="CT6" s="52"/>
      <c r="CU6" s="52"/>
      <c r="CV6" s="52"/>
      <c r="CW6" s="52"/>
      <c r="CX6" s="52"/>
      <c r="CY6" s="52"/>
      <c r="CZ6" s="52"/>
      <c r="DA6" s="52"/>
      <c r="DB6" s="55"/>
      <c r="DC6" s="55"/>
      <c r="DD6" s="55"/>
      <c r="DE6" s="55"/>
      <c r="DF6" s="52"/>
      <c r="DG6" s="52"/>
      <c r="DH6" s="52"/>
      <c r="DI6" s="52"/>
      <c r="DJ6" s="52"/>
      <c r="DK6" s="52"/>
      <c r="DL6" s="52"/>
      <c r="DM6" s="55"/>
      <c r="DN6" s="52"/>
      <c r="DO6" s="52"/>
      <c r="DP6" s="52"/>
      <c r="DQ6" s="52"/>
      <c r="DR6" s="52"/>
      <c r="DS6" s="52"/>
      <c r="DT6" s="52"/>
      <c r="DU6" s="52"/>
      <c r="DV6" s="52"/>
      <c r="DW6" s="52"/>
      <c r="DX6" s="52"/>
      <c r="DY6" s="52"/>
      <c r="DZ6" s="52"/>
      <c r="EA6" s="52"/>
      <c r="EB6" s="52"/>
      <c r="EC6" s="52"/>
      <c r="ED6" s="52"/>
      <c r="EE6" s="52"/>
      <c r="EF6" s="52"/>
      <c r="EG6" s="52"/>
      <c r="EH6" s="52"/>
      <c r="EI6" s="52"/>
      <c r="EJ6" s="52"/>
      <c r="EK6" s="52"/>
      <c r="EL6" s="52"/>
      <c r="EM6" s="52"/>
      <c r="EN6" s="52"/>
      <c r="EO6" s="52"/>
      <c r="EP6" s="52"/>
      <c r="EQ6" s="52"/>
      <c r="ER6" s="52"/>
      <c r="ES6" s="52"/>
      <c r="ET6" s="52"/>
      <c r="EU6" s="52"/>
      <c r="EV6" s="52"/>
      <c r="EW6" s="52"/>
      <c r="EX6" s="52"/>
      <c r="EY6" s="52"/>
      <c r="EZ6" s="52"/>
      <c r="FA6" s="52"/>
      <c r="FB6" s="52"/>
      <c r="FC6" s="52"/>
      <c r="FD6" s="52"/>
      <c r="FE6" s="52"/>
      <c r="FF6" s="52"/>
      <c r="FG6" s="52"/>
      <c r="FH6" s="52"/>
      <c r="FI6" s="52"/>
      <c r="FJ6" s="52"/>
      <c r="FK6" s="52"/>
      <c r="FL6" s="52"/>
      <c r="FM6" s="52"/>
      <c r="FN6" s="52"/>
      <c r="FO6" s="52"/>
      <c r="FP6" s="52"/>
      <c r="FQ6" s="52"/>
      <c r="FR6" s="52"/>
      <c r="FS6" s="52"/>
      <c r="FT6" s="52"/>
      <c r="FU6" s="52"/>
      <c r="FV6" s="52"/>
      <c r="FW6" s="52"/>
      <c r="FX6" s="52"/>
      <c r="FY6" s="52"/>
      <c r="FZ6" s="52"/>
      <c r="GA6" s="52"/>
      <c r="GB6" s="52"/>
      <c r="GC6" s="52"/>
      <c r="GD6" s="52"/>
      <c r="GE6" s="52"/>
      <c r="GF6" s="52"/>
      <c r="GG6" s="52"/>
      <c r="GH6" s="52"/>
      <c r="GI6" s="52"/>
      <c r="GJ6" s="7"/>
      <c r="GK6" s="7"/>
    </row>
    <row r="7" spans="1:193 1680:1698" s="7" customFormat="1" ht="12.75" customHeight="1">
      <c r="A7" s="10"/>
      <c r="B7" s="648" t="s">
        <v>89</v>
      </c>
      <c r="C7" s="615"/>
      <c r="D7" s="615"/>
      <c r="E7" s="615"/>
      <c r="F7" s="615"/>
      <c r="G7" s="615"/>
      <c r="H7" s="615"/>
      <c r="I7" s="57"/>
      <c r="J7" s="717" t="s">
        <v>90</v>
      </c>
      <c r="K7" s="605"/>
      <c r="L7" s="605"/>
      <c r="M7" s="605"/>
      <c r="N7" s="605"/>
      <c r="O7" s="605"/>
      <c r="P7" s="605"/>
      <c r="Q7" s="605"/>
      <c r="R7" s="605"/>
      <c r="S7" s="605"/>
      <c r="T7" s="605"/>
      <c r="U7" s="605"/>
      <c r="V7" s="605"/>
      <c r="W7" s="605"/>
      <c r="X7" s="605"/>
      <c r="Y7" s="605"/>
      <c r="Z7" s="605"/>
      <c r="AA7" s="605"/>
      <c r="AB7" s="606"/>
      <c r="AC7" s="656" t="s">
        <v>91</v>
      </c>
      <c r="AD7" s="605"/>
      <c r="AE7" s="605"/>
      <c r="AF7" s="605"/>
      <c r="AG7" s="605"/>
      <c r="AH7" s="606"/>
      <c r="AI7" s="665" t="s">
        <v>92</v>
      </c>
      <c r="AJ7" s="605"/>
      <c r="AK7" s="605"/>
      <c r="AL7" s="606"/>
      <c r="AM7" s="56"/>
      <c r="AN7" s="61" t="s">
        <v>93</v>
      </c>
      <c r="AO7" s="62"/>
      <c r="AP7" s="62"/>
      <c r="AQ7" s="56"/>
      <c r="AR7" s="62"/>
      <c r="AS7" s="62"/>
      <c r="AT7" s="62"/>
      <c r="AU7" s="56"/>
      <c r="AV7" s="62"/>
      <c r="AW7" s="62"/>
      <c r="AX7" s="62"/>
      <c r="AY7" s="56"/>
      <c r="AZ7" s="62"/>
      <c r="BA7" s="62"/>
      <c r="BB7" s="62"/>
      <c r="BC7" s="56"/>
      <c r="BD7" s="62"/>
      <c r="BE7" s="62"/>
      <c r="BF7" s="62"/>
      <c r="BG7" s="56"/>
      <c r="BH7" s="63"/>
      <c r="BI7" s="63"/>
      <c r="BJ7" s="63"/>
      <c r="BK7" s="56"/>
      <c r="BL7" s="63"/>
      <c r="BM7" s="63"/>
      <c r="BN7" s="63"/>
      <c r="BO7" s="56"/>
      <c r="BP7" s="63"/>
      <c r="BQ7" s="63"/>
      <c r="BR7" s="63"/>
      <c r="BS7" s="56"/>
      <c r="BT7" s="63"/>
      <c r="BU7" s="63"/>
      <c r="BV7" s="63"/>
      <c r="BW7" s="56"/>
      <c r="BX7" s="63"/>
      <c r="BY7" s="63"/>
      <c r="BZ7" s="63"/>
      <c r="CA7" s="56"/>
      <c r="CB7" s="63"/>
      <c r="CC7" s="63"/>
      <c r="CD7" s="63"/>
      <c r="CE7" s="56"/>
      <c r="CF7" s="63"/>
      <c r="CG7" s="63"/>
      <c r="CH7" s="63"/>
      <c r="CI7" s="63"/>
      <c r="CJ7" s="63"/>
      <c r="CK7" s="63"/>
      <c r="CL7" s="63"/>
      <c r="CM7" s="63"/>
      <c r="CN7" s="63"/>
      <c r="CO7" s="63"/>
      <c r="CP7" s="63"/>
      <c r="CQ7" s="63"/>
      <c r="CR7" s="63"/>
      <c r="CS7" s="63">
        <f>SUM(CS9:CS32)</f>
        <v>2.4000000000000008</v>
      </c>
      <c r="CT7" s="63"/>
      <c r="CU7" s="63"/>
      <c r="CV7" s="63"/>
      <c r="CW7" s="63"/>
      <c r="CX7" s="64"/>
      <c r="CY7" s="64"/>
      <c r="CZ7" s="64"/>
      <c r="DA7" s="64"/>
      <c r="DB7" s="65"/>
      <c r="DC7" s="65"/>
      <c r="DD7" s="65"/>
      <c r="DE7" s="65"/>
      <c r="DF7" s="65"/>
      <c r="DG7" s="65"/>
      <c r="DH7" s="66"/>
      <c r="DI7" s="44">
        <f>IF(DA9&lt;0.6,1,4)</f>
        <v>4</v>
      </c>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6"/>
    </row>
    <row r="8" spans="1:193 1680:1698" s="81" customFormat="1" ht="60" customHeight="1">
      <c r="A8" s="67" t="s">
        <v>94</v>
      </c>
      <c r="B8" s="68" t="s">
        <v>95</v>
      </c>
      <c r="C8" s="68" t="s">
        <v>96</v>
      </c>
      <c r="D8" s="68" t="s">
        <v>97</v>
      </c>
      <c r="E8" s="68" t="s">
        <v>98</v>
      </c>
      <c r="F8" s="68" t="s">
        <v>99</v>
      </c>
      <c r="G8" s="68" t="s">
        <v>100</v>
      </c>
      <c r="H8" s="68" t="s">
        <v>101</v>
      </c>
      <c r="I8" s="68" t="s">
        <v>102</v>
      </c>
      <c r="J8" s="69" t="s">
        <v>103</v>
      </c>
      <c r="K8" s="69" t="s">
        <v>104</v>
      </c>
      <c r="L8" s="69" t="s">
        <v>105</v>
      </c>
      <c r="M8" s="69" t="s">
        <v>106</v>
      </c>
      <c r="N8" s="69" t="s">
        <v>107</v>
      </c>
      <c r="O8" s="69" t="s">
        <v>108</v>
      </c>
      <c r="P8" s="69" t="s">
        <v>109</v>
      </c>
      <c r="Q8" s="69" t="s">
        <v>110</v>
      </c>
      <c r="R8" s="69" t="s">
        <v>111</v>
      </c>
      <c r="S8" s="69" t="s">
        <v>112</v>
      </c>
      <c r="T8" s="69" t="s">
        <v>113</v>
      </c>
      <c r="U8" s="69" t="s">
        <v>114</v>
      </c>
      <c r="V8" s="69" t="s">
        <v>115</v>
      </c>
      <c r="W8" s="69" t="s">
        <v>116</v>
      </c>
      <c r="X8" s="69" t="s">
        <v>117</v>
      </c>
      <c r="Y8" s="69" t="s">
        <v>118</v>
      </c>
      <c r="Z8" s="69" t="s">
        <v>119</v>
      </c>
      <c r="AA8" s="69" t="s">
        <v>120</v>
      </c>
      <c r="AB8" s="69" t="s">
        <v>121</v>
      </c>
      <c r="AC8" s="182" t="s">
        <v>122</v>
      </c>
      <c r="AD8" s="182" t="s">
        <v>123</v>
      </c>
      <c r="AE8" s="182" t="s">
        <v>124</v>
      </c>
      <c r="AF8" s="182" t="s">
        <v>125</v>
      </c>
      <c r="AG8" s="182" t="s">
        <v>126</v>
      </c>
      <c r="AH8" s="182" t="s">
        <v>127</v>
      </c>
      <c r="AI8" s="68" t="s">
        <v>128</v>
      </c>
      <c r="AJ8" s="68" t="s">
        <v>129</v>
      </c>
      <c r="AK8" s="68" t="s">
        <v>130</v>
      </c>
      <c r="AL8" s="68" t="s">
        <v>131</v>
      </c>
      <c r="AM8" s="405" t="s">
        <v>132</v>
      </c>
      <c r="AN8" s="405" t="s">
        <v>133</v>
      </c>
      <c r="AO8" s="70" t="s">
        <v>134</v>
      </c>
      <c r="AP8" s="70" t="s">
        <v>135</v>
      </c>
      <c r="AQ8" s="403" t="s">
        <v>136</v>
      </c>
      <c r="AR8" s="403" t="s">
        <v>137</v>
      </c>
      <c r="AS8" s="68" t="s">
        <v>138</v>
      </c>
      <c r="AT8" s="68" t="s">
        <v>139</v>
      </c>
      <c r="AU8" s="406" t="s">
        <v>140</v>
      </c>
      <c r="AV8" s="71" t="s">
        <v>141</v>
      </c>
      <c r="AW8" s="71" t="s">
        <v>142</v>
      </c>
      <c r="AX8" s="71" t="s">
        <v>143</v>
      </c>
      <c r="AY8" s="407" t="s">
        <v>144</v>
      </c>
      <c r="AZ8" s="407" t="s">
        <v>145</v>
      </c>
      <c r="BA8" s="72" t="s">
        <v>146</v>
      </c>
      <c r="BB8" s="72" t="s">
        <v>147</v>
      </c>
      <c r="BC8" s="408" t="s">
        <v>148</v>
      </c>
      <c r="BD8" s="408" t="s">
        <v>149</v>
      </c>
      <c r="BE8" s="73" t="s">
        <v>150</v>
      </c>
      <c r="BF8" s="73" t="s">
        <v>151</v>
      </c>
      <c r="BG8" s="409" t="s">
        <v>152</v>
      </c>
      <c r="BH8" s="409" t="s">
        <v>153</v>
      </c>
      <c r="BI8" s="74" t="s">
        <v>154</v>
      </c>
      <c r="BJ8" s="74" t="s">
        <v>155</v>
      </c>
      <c r="BK8" s="410" t="s">
        <v>156</v>
      </c>
      <c r="BL8" s="410" t="s">
        <v>157</v>
      </c>
      <c r="BM8" s="75" t="s">
        <v>158</v>
      </c>
      <c r="BN8" s="75" t="s">
        <v>159</v>
      </c>
      <c r="BO8" s="406" t="s">
        <v>160</v>
      </c>
      <c r="BP8" s="406" t="s">
        <v>161</v>
      </c>
      <c r="BQ8" s="71" t="s">
        <v>162</v>
      </c>
      <c r="BR8" s="71" t="s">
        <v>163</v>
      </c>
      <c r="BS8" s="407" t="s">
        <v>160</v>
      </c>
      <c r="BT8" s="407" t="s">
        <v>164</v>
      </c>
      <c r="BU8" s="72" t="s">
        <v>165</v>
      </c>
      <c r="BV8" s="72" t="s">
        <v>166</v>
      </c>
      <c r="BW8" s="408" t="s">
        <v>167</v>
      </c>
      <c r="BX8" s="408" t="s">
        <v>168</v>
      </c>
      <c r="BY8" s="73" t="s">
        <v>169</v>
      </c>
      <c r="BZ8" s="73" t="s">
        <v>170</v>
      </c>
      <c r="CA8" s="409" t="s">
        <v>171</v>
      </c>
      <c r="CB8" s="409" t="s">
        <v>172</v>
      </c>
      <c r="CC8" s="74" t="s">
        <v>173</v>
      </c>
      <c r="CD8" s="74" t="s">
        <v>174</v>
      </c>
      <c r="CE8" s="410" t="s">
        <v>175</v>
      </c>
      <c r="CF8" s="410" t="s">
        <v>176</v>
      </c>
      <c r="CG8" s="75" t="s">
        <v>177</v>
      </c>
      <c r="CH8" s="75" t="s">
        <v>178</v>
      </c>
      <c r="CI8" s="75"/>
      <c r="CJ8" s="75"/>
      <c r="CK8" s="75"/>
      <c r="CL8" s="68" t="s">
        <v>179</v>
      </c>
      <c r="CM8" s="68" t="s">
        <v>180</v>
      </c>
      <c r="CN8" s="68" t="s">
        <v>181</v>
      </c>
      <c r="CO8" s="68" t="s">
        <v>182</v>
      </c>
      <c r="CP8" s="68" t="s">
        <v>183</v>
      </c>
      <c r="CQ8" s="68" t="s">
        <v>184</v>
      </c>
      <c r="CR8" s="76" t="s">
        <v>185</v>
      </c>
      <c r="CS8" s="76" t="s">
        <v>186</v>
      </c>
      <c r="CT8" s="76"/>
      <c r="CU8" s="68" t="s">
        <v>187</v>
      </c>
      <c r="CV8" s="68" t="s">
        <v>188</v>
      </c>
      <c r="CW8" s="77"/>
      <c r="CX8" s="77" t="s">
        <v>189</v>
      </c>
      <c r="CY8" s="77" t="s">
        <v>190</v>
      </c>
      <c r="CZ8" s="77" t="s">
        <v>191</v>
      </c>
      <c r="DA8" s="77" t="s">
        <v>192</v>
      </c>
      <c r="DB8" s="77" t="s">
        <v>193</v>
      </c>
      <c r="DC8" s="77" t="s">
        <v>194</v>
      </c>
      <c r="DD8" s="77" t="s">
        <v>195</v>
      </c>
      <c r="DE8" s="77" t="s">
        <v>196</v>
      </c>
      <c r="DF8" s="77" t="s">
        <v>197</v>
      </c>
      <c r="DG8" s="77" t="s">
        <v>198</v>
      </c>
      <c r="DH8" s="77"/>
      <c r="DI8" s="77" t="s">
        <v>199</v>
      </c>
      <c r="DJ8" s="77" t="s">
        <v>200</v>
      </c>
      <c r="DK8" s="77" t="s">
        <v>201</v>
      </c>
      <c r="DL8" s="77" t="s">
        <v>202</v>
      </c>
      <c r="DM8" s="77" t="s">
        <v>203</v>
      </c>
      <c r="DN8" s="77" t="s">
        <v>204</v>
      </c>
      <c r="DO8" s="77" t="s">
        <v>205</v>
      </c>
      <c r="DP8" s="77" t="s">
        <v>206</v>
      </c>
      <c r="DQ8" s="77" t="s">
        <v>207</v>
      </c>
      <c r="DR8" s="77" t="s">
        <v>208</v>
      </c>
      <c r="DS8" s="77" t="s">
        <v>209</v>
      </c>
      <c r="DT8" s="77" t="s">
        <v>210</v>
      </c>
      <c r="DU8" s="77" t="s">
        <v>211</v>
      </c>
      <c r="DV8" s="77" t="s">
        <v>212</v>
      </c>
      <c r="DW8" s="77" t="s">
        <v>213</v>
      </c>
      <c r="DX8" s="77" t="s">
        <v>214</v>
      </c>
      <c r="DY8" s="77" t="s">
        <v>215</v>
      </c>
      <c r="DZ8" s="77" t="s">
        <v>216</v>
      </c>
      <c r="EA8" s="77" t="s">
        <v>217</v>
      </c>
      <c r="EB8" s="77" t="s">
        <v>218</v>
      </c>
      <c r="EC8" s="77" t="s">
        <v>219</v>
      </c>
      <c r="ED8" s="77" t="s">
        <v>220</v>
      </c>
      <c r="EE8" s="77" t="s">
        <v>221</v>
      </c>
      <c r="EF8" s="77" t="s">
        <v>222</v>
      </c>
      <c r="EG8" s="77" t="s">
        <v>223</v>
      </c>
      <c r="EH8" s="77" t="s">
        <v>224</v>
      </c>
      <c r="EI8" s="77" t="s">
        <v>225</v>
      </c>
      <c r="EJ8" s="77" t="s">
        <v>226</v>
      </c>
      <c r="EK8" s="77" t="s">
        <v>227</v>
      </c>
      <c r="EL8" s="77" t="s">
        <v>228</v>
      </c>
      <c r="EM8" s="77" t="s">
        <v>229</v>
      </c>
      <c r="EN8" s="77" t="s">
        <v>230</v>
      </c>
      <c r="EO8" s="77" t="s">
        <v>231</v>
      </c>
      <c r="EP8" s="77" t="s">
        <v>232</v>
      </c>
      <c r="EQ8" s="77" t="s">
        <v>233</v>
      </c>
      <c r="ER8" s="77" t="s">
        <v>234</v>
      </c>
      <c r="ES8" s="77" t="s">
        <v>235</v>
      </c>
      <c r="ET8" s="77" t="s">
        <v>236</v>
      </c>
      <c r="EU8" s="77" t="s">
        <v>237</v>
      </c>
      <c r="EV8" s="77" t="s">
        <v>238</v>
      </c>
      <c r="EW8" s="77" t="s">
        <v>239</v>
      </c>
      <c r="EX8" s="77" t="s">
        <v>240</v>
      </c>
      <c r="EY8" s="77" t="s">
        <v>241</v>
      </c>
      <c r="EZ8" s="77" t="s">
        <v>242</v>
      </c>
      <c r="FA8" s="77" t="s">
        <v>243</v>
      </c>
      <c r="FB8" s="77" t="s">
        <v>244</v>
      </c>
      <c r="FC8" s="77" t="s">
        <v>245</v>
      </c>
      <c r="FD8" s="77" t="s">
        <v>246</v>
      </c>
      <c r="FE8" s="77" t="s">
        <v>247</v>
      </c>
      <c r="FF8" s="77" t="s">
        <v>248</v>
      </c>
      <c r="FG8" s="77" t="s">
        <v>249</v>
      </c>
      <c r="FH8" s="77" t="s">
        <v>250</v>
      </c>
      <c r="FI8" s="77" t="s">
        <v>251</v>
      </c>
      <c r="FJ8" s="77" t="s">
        <v>252</v>
      </c>
      <c r="FK8" s="77" t="s">
        <v>253</v>
      </c>
      <c r="FL8" s="77" t="s">
        <v>254</v>
      </c>
      <c r="FM8" s="77" t="s">
        <v>255</v>
      </c>
      <c r="FN8" s="77" t="s">
        <v>256</v>
      </c>
      <c r="FO8" s="77" t="s">
        <v>257</v>
      </c>
      <c r="FP8" s="77" t="s">
        <v>258</v>
      </c>
      <c r="FQ8" s="77" t="s">
        <v>259</v>
      </c>
      <c r="FR8" s="77" t="s">
        <v>260</v>
      </c>
      <c r="FS8" s="77" t="s">
        <v>261</v>
      </c>
      <c r="FT8" s="77" t="s">
        <v>262</v>
      </c>
      <c r="FU8" s="77" t="s">
        <v>263</v>
      </c>
      <c r="FV8" s="77" t="s">
        <v>264</v>
      </c>
      <c r="FW8" s="77" t="s">
        <v>265</v>
      </c>
      <c r="FX8" s="77" t="s">
        <v>266</v>
      </c>
      <c r="FY8" s="77" t="s">
        <v>267</v>
      </c>
      <c r="FZ8" s="77" t="s">
        <v>268</v>
      </c>
      <c r="GA8" s="77" t="s">
        <v>269</v>
      </c>
      <c r="GB8" s="77" t="s">
        <v>270</v>
      </c>
      <c r="GC8" s="77" t="s">
        <v>271</v>
      </c>
      <c r="GD8" s="77" t="s">
        <v>272</v>
      </c>
      <c r="GE8" s="77" t="s">
        <v>273</v>
      </c>
      <c r="GF8" s="77" t="s">
        <v>274</v>
      </c>
      <c r="GG8" s="77" t="s">
        <v>275</v>
      </c>
      <c r="GH8" s="77" t="s">
        <v>276</v>
      </c>
      <c r="GI8" s="78" t="s">
        <v>277</v>
      </c>
      <c r="GJ8" s="79"/>
      <c r="GK8" s="80"/>
    </row>
    <row r="9" spans="1:193 1680:1698" ht="109.5" customHeight="1">
      <c r="A9" s="427">
        <v>1</v>
      </c>
      <c r="B9" s="82" t="s">
        <v>1399</v>
      </c>
      <c r="C9" s="4" t="s">
        <v>1400</v>
      </c>
      <c r="D9" s="86" t="s">
        <v>280</v>
      </c>
      <c r="E9" s="91" t="s">
        <v>328</v>
      </c>
      <c r="F9" s="47" t="s">
        <v>318</v>
      </c>
      <c r="G9" s="84" t="s">
        <v>342</v>
      </c>
      <c r="H9" s="84" t="s">
        <v>438</v>
      </c>
      <c r="I9" s="86" t="s">
        <v>285</v>
      </c>
      <c r="J9" s="86" t="s">
        <v>69</v>
      </c>
      <c r="K9" s="86" t="s">
        <v>286</v>
      </c>
      <c r="L9" s="86" t="s">
        <v>286</v>
      </c>
      <c r="M9" s="86" t="s">
        <v>69</v>
      </c>
      <c r="N9" s="86" t="s">
        <v>69</v>
      </c>
      <c r="O9" s="86" t="s">
        <v>286</v>
      </c>
      <c r="P9" s="86" t="s">
        <v>286</v>
      </c>
      <c r="Q9" s="86" t="s">
        <v>69</v>
      </c>
      <c r="R9" s="86" t="s">
        <v>69</v>
      </c>
      <c r="S9" s="86" t="s">
        <v>69</v>
      </c>
      <c r="T9" s="86" t="s">
        <v>69</v>
      </c>
      <c r="U9" s="86" t="s">
        <v>69</v>
      </c>
      <c r="V9" s="86" t="s">
        <v>69</v>
      </c>
      <c r="W9" s="86" t="s">
        <v>286</v>
      </c>
      <c r="X9" s="86" t="s">
        <v>286</v>
      </c>
      <c r="Y9" s="86" t="s">
        <v>286</v>
      </c>
      <c r="Z9" s="86" t="s">
        <v>286</v>
      </c>
      <c r="AA9" s="86" t="s">
        <v>286</v>
      </c>
      <c r="AB9" s="86" t="s">
        <v>286</v>
      </c>
      <c r="AC9" s="88" t="str">
        <f t="shared" ref="AC9:AC32" si="0">I9</f>
        <v>3 - Media</v>
      </c>
      <c r="AD9" s="89">
        <f t="shared" ref="AD9:AD32" si="1">IF(AC9="1 - Muy Baja",0.2,IF(AC9="2 - Baja",0.4,IF(AC9="3 - Media",0.6,IF(AC9="4 - Alta",0.8,""))))</f>
        <v>0.6</v>
      </c>
      <c r="AE9" s="88" t="str">
        <f t="shared" ref="AE9:AE32" si="2">CONCATENATE(CY9," - ",CZ9)</f>
        <v>4 - Mayor</v>
      </c>
      <c r="AF9" s="89">
        <f t="shared" ref="AF9:AF32" si="3">COUNTIF(J9:AB9,"SI")/COUNTA(J9:AB9)</f>
        <v>0.47368421052631576</v>
      </c>
      <c r="AG9" s="82" t="str">
        <f t="shared" ref="AG9:AG32" si="4">_xlfn.LET(_xlpm.P,IF(AD9&lt;=20%,1,IF(AD9&lt;=40%,2,IF(AD9&lt;=60%,3,IF(AD9&lt;=80%,4,5)))),_xlpm.I,IF(AF9&lt;=20%,1,IF(AF9&lt;=40%,2,IF(AF9&lt;=60%,3,IF(AF9&lt;=80%,4,5)))),_xlpm.S,_xlpm.P*_xlpm.I,CHOOSE(1+(_xlpm.S&gt;4)+(_xlpm.S&gt;9)+(_xlpm.S&gt;16), "BAJO", "MODERADO", "ALTO", "EXTREMO"))</f>
        <v>MODERADO</v>
      </c>
      <c r="AH9" s="89">
        <f t="shared" ref="AH9:AH32" si="5">AD9*AF9</f>
        <v>0.28421052631578947</v>
      </c>
      <c r="AI9" s="95" t="s">
        <v>1401</v>
      </c>
      <c r="AJ9" s="82" t="s">
        <v>511</v>
      </c>
      <c r="AK9" s="85" t="s">
        <v>1402</v>
      </c>
      <c r="AL9" s="91" t="s">
        <v>1403</v>
      </c>
      <c r="AM9" s="47" t="s">
        <v>291</v>
      </c>
      <c r="AN9" s="91" t="s">
        <v>295</v>
      </c>
      <c r="AO9" s="91" t="s">
        <v>340</v>
      </c>
      <c r="AP9" s="47" t="s">
        <v>294</v>
      </c>
      <c r="AQ9" s="47" t="s">
        <v>291</v>
      </c>
      <c r="AR9" s="91" t="s">
        <v>295</v>
      </c>
      <c r="AS9" s="91" t="s">
        <v>340</v>
      </c>
      <c r="AT9" s="47" t="s">
        <v>294</v>
      </c>
      <c r="AU9" s="47" t="s">
        <v>291</v>
      </c>
      <c r="AV9" s="91" t="s">
        <v>295</v>
      </c>
      <c r="AW9" s="91" t="s">
        <v>340</v>
      </c>
      <c r="AX9" s="47" t="s">
        <v>294</v>
      </c>
      <c r="AY9" s="47" t="s">
        <v>291</v>
      </c>
      <c r="AZ9" s="91" t="s">
        <v>295</v>
      </c>
      <c r="BA9" s="91" t="s">
        <v>340</v>
      </c>
      <c r="BB9" s="47" t="s">
        <v>294</v>
      </c>
      <c r="BC9" s="47"/>
      <c r="BD9" s="91"/>
      <c r="BE9" s="91"/>
      <c r="BF9" s="47"/>
      <c r="BG9" s="47"/>
      <c r="BH9" s="91"/>
      <c r="BI9" s="91"/>
      <c r="BJ9" s="47"/>
      <c r="BK9" s="47"/>
      <c r="BL9" s="91"/>
      <c r="BM9" s="91"/>
      <c r="BN9" s="47"/>
      <c r="BO9" s="47"/>
      <c r="BP9" s="91"/>
      <c r="BQ9" s="91"/>
      <c r="BR9" s="47"/>
      <c r="BS9" s="47"/>
      <c r="BT9" s="91"/>
      <c r="BU9" s="91"/>
      <c r="BV9" s="47"/>
      <c r="BW9" s="47"/>
      <c r="BX9" s="91"/>
      <c r="BY9" s="91"/>
      <c r="BZ9" s="47"/>
      <c r="CA9" s="47"/>
      <c r="CB9" s="91"/>
      <c r="CC9" s="91"/>
      <c r="CD9" s="47"/>
      <c r="CE9" s="47"/>
      <c r="CF9" s="91"/>
      <c r="CG9" s="91"/>
      <c r="CH9" s="47"/>
      <c r="CI9" s="91"/>
      <c r="CJ9" s="91"/>
      <c r="CK9" s="47"/>
      <c r="CL9" s="92" t="s">
        <v>298</v>
      </c>
      <c r="CM9" s="93">
        <f t="shared" ref="CM9:CM32" si="6">AD9*(1-(IF(AN9="Automático",0.25,0.15)+IF(AO9="Preventivo",0.25,IF(AO9="Detectivo",0.15,0.1))))</f>
        <v>0.36</v>
      </c>
      <c r="CN9" s="92" t="s">
        <v>316</v>
      </c>
      <c r="CO9" s="93">
        <f t="shared" ref="CO9:CO32" si="7">AF9*(1-(IF(AN9="Automático",0.25,0.15)+IF(AO9="Preventivo",0.25,IF(AO9="Detectivo",0.15,0.1))))</f>
        <v>0.28421052631578947</v>
      </c>
      <c r="CP9" s="94" t="str">
        <f>IF(CQ9&lt;=20%,"BAJO",
   IF(CQ9&lt;=40%,"MODERADO",
      IF(CQ9&lt;=60%,"ALTO",
         "EXTREMO"
      )
   )
)</f>
        <v>BAJO</v>
      </c>
      <c r="CQ9" s="89">
        <f t="shared" ref="CQ9:CQ32" si="8">CM9*CO9</f>
        <v>0.10231578947368421</v>
      </c>
      <c r="CR9" s="95" t="s">
        <v>300</v>
      </c>
      <c r="CS9" s="94">
        <f t="shared" ref="CS9:CS32" si="9">IF(CP9="BAJO",0.1,IF(CP9="MODERADO",3,5))</f>
        <v>0.1</v>
      </c>
      <c r="CT9" s="47"/>
      <c r="CU9" s="47" t="s">
        <v>1404</v>
      </c>
      <c r="CV9" s="4" t="s">
        <v>1405</v>
      </c>
      <c r="CW9" s="96"/>
      <c r="CX9" s="97">
        <f t="shared" ref="CX9:CX32" si="10">COUNTIF(J9:AB9,"SI")</f>
        <v>9</v>
      </c>
      <c r="CY9" s="98">
        <f t="shared" ref="CY9:CY32" si="11">IF(CX9&lt;6,3,IF(CX9&gt;11,5,4))</f>
        <v>4</v>
      </c>
      <c r="CZ9" s="97" t="str">
        <f t="shared" ref="CZ9:CZ32" si="12">IF(CX9&lt;6,"Moderado",IF(CX9&gt;11,"Catastrófico","Mayor"))</f>
        <v>Mayor</v>
      </c>
      <c r="DA9" s="99">
        <f t="shared" ref="DA9:DA32" si="13">IF(CY9=3,0.6,IF(CY9=4,0.8,1))</f>
        <v>0.8</v>
      </c>
      <c r="DB9" s="100">
        <f t="shared" ref="DB9:DB32" si="14">IF(AN9="",0,IF(AN9="Automático",0.25,IF(AN9="Manual",0.15,0)))</f>
        <v>0.25</v>
      </c>
      <c r="DC9" s="100">
        <f t="shared" ref="DC9:DC32" si="15">IF(AI9="",0,IF(AO9="Preventivo",0.25,IF(AO9="Detectivo",0.15,IF(AO9="Correctivo",0.1,0))))</f>
        <v>0.15</v>
      </c>
      <c r="DD9" s="97">
        <f t="shared" ref="DD9:DD32" si="16">IF(OR(AN9=0,AO9=0),0,DB9+DC9)</f>
        <v>0.4</v>
      </c>
      <c r="DE9" s="428">
        <f t="shared" ref="DE9:DE32" si="17">IF(DF9&gt;0.8,5,IF(DF9&gt;0.6,4,IF(DF9&gt;0.4,3,IF(DF9&gt;0.2,2,1))))</f>
        <v>2</v>
      </c>
      <c r="DF9" s="429">
        <f t="shared" ref="DF9:DF32" si="18">IF(OR(AP9="Ambos",AP9="Probabilidad"),$AD9-($AD9*$DD9),$AD9)</f>
        <v>0.36</v>
      </c>
      <c r="DG9" s="428">
        <f t="shared" ref="DG9:DG32" si="19">IF(DI9&gt;0.8,5,IF(DI9&gt;0.6,4,3))</f>
        <v>4</v>
      </c>
      <c r="DH9" s="428"/>
      <c r="DI9" s="429">
        <f t="shared" ref="DI9:DI32" si="20">IF(OR(AP9="Ambos",AP9="Impacto"),$DA9-($DA9*$DD9),$DA9)</f>
        <v>0.8</v>
      </c>
      <c r="DJ9" s="100">
        <f t="shared" ref="DJ9:DJ32" si="21">IF(AR9="",0,IF(AR9="Automático",0.25,IF(AR9="Manual",0.15,0)))</f>
        <v>0.25</v>
      </c>
      <c r="DK9" s="100">
        <f t="shared" ref="DK9:DK32" si="22">IF(AS9="",0,IF(AS9="Preventivo",0.25,IF(AS9="Detectivo",0.15,IF(AS9="Correctivo",0.1,0))))</f>
        <v>0.15</v>
      </c>
      <c r="DL9" s="97">
        <f t="shared" ref="DL9:DL32" si="23">IF(OR(AR9=0,AS9=0),0,DJ9+DK9)</f>
        <v>0.4</v>
      </c>
      <c r="DM9" s="428">
        <f t="shared" ref="DM9:DM32" si="24">IF(DN9&gt;0.8,5,IF(DN9&gt;0.6,4,IF(DN9&gt;0.4,3,IF(DN9&gt;0.2,2,1))))</f>
        <v>2</v>
      </c>
      <c r="DN9" s="429">
        <f t="shared" ref="DN9:DN32" si="25">IF(OR(AT9="Ambos",AT9="Probabilidad"),DF9-(DF9*$DL9),DF9)</f>
        <v>0.216</v>
      </c>
      <c r="DO9" s="428">
        <f t="shared" ref="DO9:DO32" si="26">IF(DP9&gt;0.8,5,IF(DP9&gt;0.6,4,3))</f>
        <v>4</v>
      </c>
      <c r="DP9" s="429">
        <f t="shared" ref="DP9:DP32" si="27">IF(OR(AT9="Ambos",AT9="Impacto"),$DI9-($DI9*$DL9),$DI9)</f>
        <v>0.8</v>
      </c>
      <c r="DQ9" s="100">
        <f t="shared" ref="DQ9:DQ32" si="28">IF(AV9="",0,IF(AV9="Automático",0.25,IF(AV9="Manual",0.15,0)))</f>
        <v>0.25</v>
      </c>
      <c r="DR9" s="100">
        <f t="shared" ref="DR9:DR32" si="29">IF(AW9="",0,IF(AW9="Preventivo",0.25,IF(AW9="Detectivo",0.15,IF(AW9="Correctivo",0.1,0))))</f>
        <v>0.15</v>
      </c>
      <c r="DS9" s="97">
        <f t="shared" ref="DS9:DS32" si="30">IF(OR(AV9=0,AW9=0),0,DQ9+DR9)</f>
        <v>0.4</v>
      </c>
      <c r="DT9" s="428">
        <f t="shared" ref="DT9:DT32" si="31">IF(DU9&gt;0.8,5,IF(DU9&gt;0.6,4,IF(DU9&gt;0.4,3,IF(DU9&gt;0.2,2,1))))</f>
        <v>1</v>
      </c>
      <c r="DU9" s="429">
        <f t="shared" ref="DU9:DU32" si="32">IF(OR(AX9="Ambos",AX9="Probabilidad"),DN9-(DN9*$DS9),DN9)</f>
        <v>0.12959999999999999</v>
      </c>
      <c r="DV9" s="428">
        <f t="shared" ref="DV9:DV32" si="33">IF(DW9&gt;0.8,5,IF(DW9&gt;0.6,4,3))</f>
        <v>4</v>
      </c>
      <c r="DW9" s="429">
        <f t="shared" ref="DW9:DW32" si="34">IF(OR(AX9="Ambos",AX9="Impacto"),$DP9-($DP9*$DS9),$DP9)</f>
        <v>0.8</v>
      </c>
      <c r="DX9" s="100">
        <f t="shared" ref="DX9:DX32" si="35">IF(AZ9="",0,IF(AZ9="Automático",0.25,IF(AZ9="Manual",0.15,0)))</f>
        <v>0.25</v>
      </c>
      <c r="DY9" s="100">
        <f>IF(BA9="",0,IF(BA9="Preventivo",0.25,IF(BA9="Detectivo",0.15,IF(BA10="Correctivo",0.1,0))))</f>
        <v>0.15</v>
      </c>
      <c r="DZ9" s="97">
        <f t="shared" ref="DZ9:DZ32" si="36">IF(OR(AZ9=0,BA9=0),0,DX9+DY9)</f>
        <v>0.4</v>
      </c>
      <c r="EA9" s="428">
        <f t="shared" ref="EA9:EA32" si="37">IF(EB9&gt;0.8,5,IF(EB9&gt;0.6,4,IF(EB9&gt;0.4,3,IF(EB9&gt;0.2,2,1))))</f>
        <v>1</v>
      </c>
      <c r="EB9" s="429">
        <f t="shared" ref="EB9:EB32" si="38">IF(OR(BB9="Ambos",BB9="Probabilidad"),DU9-(DU9*$DZ9),DU9)</f>
        <v>7.7759999999999996E-2</v>
      </c>
      <c r="EC9" s="428">
        <f t="shared" ref="EC9:EC32" si="39">IF(ED9&gt;0.8,5,IF(ED9&gt;0.6,4,3))</f>
        <v>4</v>
      </c>
      <c r="ED9" s="429">
        <f t="shared" ref="ED9:ED32" si="40">IF(OR(BB9="Ambos",BB9="Impacto"),$DW9-($DW9*$DZ9),$DW9)</f>
        <v>0.8</v>
      </c>
      <c r="EE9" s="100">
        <f t="shared" ref="EE9:EE32" si="41">IF(BD9="",0,IF(BD9="Automático",0.25,IF(BD9="Manual",0.15,0)))</f>
        <v>0</v>
      </c>
      <c r="EF9" s="100">
        <f t="shared" ref="EF9:EF32" si="42">IF(BE9="",0,IF(BE9="Preventivo",0.25,IF(BE9="Detectivo",0.15,IF(BE9="Correctivo",0.1,0))))</f>
        <v>0</v>
      </c>
      <c r="EG9" s="97">
        <f t="shared" ref="EG9:EG32" si="43">IF(OR(BD9=0,BE9=0),0,EE9+EF9)</f>
        <v>0</v>
      </c>
      <c r="EH9" s="428">
        <f t="shared" ref="EH9:EH32" si="44">IF(EI9&gt;0.8,5,IF(EI9&gt;0.6,4,IF(EI9&gt;0.4,3,IF(EI9&gt;0.2,2,1))))</f>
        <v>1</v>
      </c>
      <c r="EI9" s="429">
        <f t="shared" ref="EI9:EI32" si="45">IF(OR(BF9="Ambos",BF9="Probabilidad"),EB9-(EB9*$EG9),EB9)</f>
        <v>7.7759999999999996E-2</v>
      </c>
      <c r="EJ9" s="428">
        <f t="shared" ref="EJ9:EJ32" si="46">IF(EK9&gt;0.8,5,IF(EK9&gt;0.6,4,3))</f>
        <v>4</v>
      </c>
      <c r="EK9" s="429">
        <f t="shared" ref="EK9:EK32" si="47">IF(OR(BF9="Ambos",BF9="Impacto"),$ED9-($ED9*$EG9),$ED9)</f>
        <v>0.8</v>
      </c>
      <c r="EL9" s="100">
        <f t="shared" ref="EL9:EL32" si="48">IF(BH9="",0,IF(BH9="Automático",0.25,IF(BH9="Manual",0.15,0)))</f>
        <v>0</v>
      </c>
      <c r="EM9" s="100">
        <f t="shared" ref="EM9:EM32" si="49">IF(BI9="",0,IF(BI9="Preventivo",0.25,IF(BI9="Detectivo",0.15,IF(BI9="Correctivo",0.1,0))))</f>
        <v>0</v>
      </c>
      <c r="EN9" s="97">
        <f t="shared" ref="EN9:EN32" si="50">IF(OR(BH9=0,BI9=0),0,EL9+EM9)</f>
        <v>0</v>
      </c>
      <c r="EO9" s="428">
        <f t="shared" ref="EO9:EO32" si="51">IF(EP9&gt;0.8,5,IF(EP9&gt;0.6,4,IF(EP9&gt;0.4,3,IF(EP9&gt;0.2,2,1))))</f>
        <v>1</v>
      </c>
      <c r="EP9" s="429">
        <f t="shared" ref="EP9:EP32" si="52">IF(OR(BF9="Ambos",BF9="Probabilidad"),EI9-(EI9*$EN9),EI9)</f>
        <v>7.7759999999999996E-2</v>
      </c>
      <c r="EQ9" s="428">
        <f t="shared" ref="EQ9:EQ32" si="53">IF(ER9&gt;0.8,5,IF(ER9&gt;0.6,4,3))</f>
        <v>4</v>
      </c>
      <c r="ER9" s="429">
        <f t="shared" ref="ER9:ER32" si="54">IF(OR(BJ9="Ambos",BJ9="Impacto"),$EK9-($EK9*$EN9),$EK9)</f>
        <v>0.8</v>
      </c>
      <c r="ES9" s="100">
        <f t="shared" ref="ES9:ES32" si="55">IF(BL9="",0,IF(BL9="Automático",0.25,IF(BL9="Manual",0.15,0)))</f>
        <v>0</v>
      </c>
      <c r="ET9" s="100">
        <f t="shared" ref="ET9:ET32" si="56">IF(BM9="",0,IF(BM9="Preventivo",0.25,IF(BM9="Detectivo",0.15,IF(BM9="Correctivo",0.1,0))))</f>
        <v>0</v>
      </c>
      <c r="EU9" s="97">
        <f t="shared" ref="EU9:EU32" si="57">IF(OR(BL9=0,BM9=0),0,ES9+ET9)</f>
        <v>0</v>
      </c>
      <c r="EV9" s="428">
        <f t="shared" ref="EV9:EV32" si="58">IF(EW9&gt;0.8,5,IF(EW9&gt;0.6,4,IF(EW9&gt;0.4,3,IF(EW9&gt;0.2,2,1))))</f>
        <v>1</v>
      </c>
      <c r="EW9" s="429">
        <f t="shared" ref="EW9:EW32" si="59">IF(OR(BP9="Ambos",BP9="Probabilidad"),EP9-(EP9*$EU9),EP9)</f>
        <v>7.7759999999999996E-2</v>
      </c>
      <c r="EX9" s="428">
        <f t="shared" ref="EX9:EX32" si="60">IF(EY9&gt;0.8,5,IF(EY9&gt;0.6,4,3))</f>
        <v>4</v>
      </c>
      <c r="EY9" s="429">
        <f t="shared" ref="EY9:EY32" si="61">IF(OR(BN9="Ambos",BN9="Impacto"),$ER9-($ER9*$EU9),$ER9)</f>
        <v>0.8</v>
      </c>
      <c r="EZ9" s="100">
        <f t="shared" ref="EZ9:EZ32" si="62">IF(BP9="",0,IF(BP9="Automático",0.25,IF(BP9="Manual",0.15,0)))</f>
        <v>0</v>
      </c>
      <c r="FA9" s="100">
        <f t="shared" ref="FA9:FA32" si="63">IF(BQ9="",0,IF(BQ9="Preventivo",0.25,IF(BQ9="Detectivo",0.15,IF(BQ9="Correctivo",0.1,0))))</f>
        <v>0</v>
      </c>
      <c r="FB9" s="97">
        <f t="shared" ref="FB9:FB32" si="64">IF(OR(BP9=0,BQ9=0),0,EZ9+FA9)</f>
        <v>0</v>
      </c>
      <c r="FC9" s="428">
        <f t="shared" ref="FC9:FC32" si="65">IF(FD9&gt;0.8,5,IF(FD9&gt;0.6,4,IF(FD9&gt;0.4,3,IF(FD9&gt;0.2,2,1))))</f>
        <v>1</v>
      </c>
      <c r="FD9" s="429">
        <f t="shared" ref="FD9:FD32" si="66">IF(OR(BR9="Ambos",BR9="Probabilidad"),EW9-(EW9*$FB9),EW9)</f>
        <v>7.7759999999999996E-2</v>
      </c>
      <c r="FE9" s="428">
        <f t="shared" ref="FE9:FE32" si="67">IF(FF9&gt;0.8,5,IF(FF9&gt;0.6,4,3))</f>
        <v>4</v>
      </c>
      <c r="FF9" s="429">
        <f t="shared" ref="FF9:FF32" si="68">IF(OR(BR9="Ambos",BR9="Impacto"),$EY9-($EY9*$FB9),$EY9)</f>
        <v>0.8</v>
      </c>
      <c r="FG9" s="100">
        <f t="shared" ref="FG9:FG32" si="69">IF(BT9="",0,IF(BT9="Automático",0.25,IF(BT9="Manual",0.15,0)))</f>
        <v>0</v>
      </c>
      <c r="FH9" s="100">
        <f t="shared" ref="FH9:FH32" si="70">IF(BU9="",0,IF(BU9="Preventivo",0.25,IF(BU9="Detectivo",0.15,IF(BU9="Correctivo",0.1,0))))</f>
        <v>0</v>
      </c>
      <c r="FI9" s="97">
        <f t="shared" ref="FI9:FI32" si="71">IF(OR(BT9=0,BU9=0),0,FG9+FH9)</f>
        <v>0</v>
      </c>
      <c r="FJ9" s="428">
        <f t="shared" ref="FJ9:FJ32" si="72">IF(FK9&gt;0.8,5,IF(FK9&gt;0.6,4,IF(FK9&gt;0.4,3,IF(FK9&gt;0.2,2,1))))</f>
        <v>1</v>
      </c>
      <c r="FK9" s="429">
        <f t="shared" ref="FK9:FK32" si="73">IF(OR(BV9="Ambos",BV9="Probabilidad"),FD9-(FD9*$FI9),FD9)</f>
        <v>7.7759999999999996E-2</v>
      </c>
      <c r="FL9" s="428">
        <f t="shared" ref="FL9:FL32" si="74">IF(FM9&gt;0.8,5,IF(FM9&gt;0.6,4,3))</f>
        <v>4</v>
      </c>
      <c r="FM9" s="429">
        <f t="shared" ref="FM9:FM32" si="75">IF(OR(BV9="Ambos",BV9="Impacto"),$FF9-($FF9*$FI9),$FF9)</f>
        <v>0.8</v>
      </c>
      <c r="FN9" s="100">
        <f t="shared" ref="FN9:FN32" si="76">IF(BX9="",0,IF(BX9="Automático",0.25,IF(BX9="Manual",0.15,0)))</f>
        <v>0</v>
      </c>
      <c r="FO9" s="100">
        <f t="shared" ref="FO9:FO32" si="77">IF(BY9="",0,IF(BY9="Preventivo",0.25,IF(BY9="Detectivo",0.15,IF(BY9="Correctivo",0.1,0))))</f>
        <v>0</v>
      </c>
      <c r="FP9" s="97">
        <f t="shared" ref="FP9:FP32" si="78">IF(OR(BX9=0,BY9=0),0,FN9+FO9)</f>
        <v>0</v>
      </c>
      <c r="FQ9" s="428">
        <f t="shared" ref="FQ9:FQ32" si="79">IF(FR9&gt;0.8,5,IF(FR9&gt;0.6,4,IF(FR9&gt;0.4,3,IF(FR9&gt;0.2,2,1))))</f>
        <v>1</v>
      </c>
      <c r="FR9" s="429">
        <f t="shared" ref="FR9:FR32" si="80">IF(OR(BZ9="Ambos",BZ9="Probabilidad"),FK9-(FK9*$FP9),FK9)</f>
        <v>7.7759999999999996E-2</v>
      </c>
      <c r="FS9" s="428">
        <f t="shared" ref="FS9:FS32" si="81">IF(FT9&gt;0.8,5,IF(FT9&gt;0.6,4,3))</f>
        <v>4</v>
      </c>
      <c r="FT9" s="429">
        <f t="shared" ref="FT9:FT32" si="82">IF(OR(BZ9="Ambos",BZ9="Impacto"),$FM9-($FM9*$FP9),$FM9)</f>
        <v>0.8</v>
      </c>
      <c r="FU9" s="100">
        <f t="shared" ref="FU9:FU32" si="83">IF(CB9="",0,IF(CB9="Automático",0.25,IF(CB9="Manual",0.15,0)))</f>
        <v>0</v>
      </c>
      <c r="FV9" s="100">
        <f t="shared" ref="FV9:FV32" si="84">IF(CC9="",0,IF(CC9="Preventivo",0.25,IF(CC9="Detectivo",0.15,IF(CC9="Correctivo",0.1,0))))</f>
        <v>0</v>
      </c>
      <c r="FW9" s="97">
        <f t="shared" ref="FW9:FW32" si="85">IF(OR(CB9=0,CC9=0),0,FU9+FV9)</f>
        <v>0</v>
      </c>
      <c r="FX9" s="428">
        <f t="shared" ref="FX9:FX32" si="86">IF(FY9&gt;0.8,5,IF(FY9&gt;0.6,4,IF(FY9&gt;0.4,3,IF(FY9&gt;0.2,2,1))))</f>
        <v>1</v>
      </c>
      <c r="FY9" s="429">
        <f t="shared" ref="FY9:FY32" si="87">IF(OR(CD9="Ambos",CD9="Probabilidad"),FR9-(FR9*$FW9),FR9)</f>
        <v>7.7759999999999996E-2</v>
      </c>
      <c r="FZ9" s="428">
        <f t="shared" ref="FZ9:FZ32" si="88">IF(GA9&gt;0.8,5,IF(GA9&gt;0.6,4,3))</f>
        <v>4</v>
      </c>
      <c r="GA9" s="429">
        <f t="shared" ref="GA9:GA32" si="89">IF(OR(CD9="Ambos",CD9="Impacto"),$FT9-($FT9*$FW9),$FT9)</f>
        <v>0.8</v>
      </c>
      <c r="GB9" s="100">
        <f t="shared" ref="GB9:GB32" si="90">IF(CF9="",0,IF(CF9="Automático",0.25,IF(CF9="Manual",0.15,0)))</f>
        <v>0</v>
      </c>
      <c r="GC9" s="100">
        <f t="shared" ref="GC9:GC32" si="91">IF(CG9="",0,IF(CG9="Preventivo",0.25,IF(CG9="Detectivo",0.15,IF(CG9="Correctivo",0.1,0))))</f>
        <v>0</v>
      </c>
      <c r="GD9" s="97">
        <f t="shared" ref="GD9:GD32" si="92">IF(OR(CF9=0,CG9=0),0,GB9+GC9)</f>
        <v>0</v>
      </c>
      <c r="GE9" s="428">
        <f t="shared" ref="GE9:GE32" si="93">IF(GF9&gt;0.8,5,IF(GF9&gt;0.6,4,IF(GF9&gt;0.4,3,IF(GF9&gt;0.2,2,1))))</f>
        <v>1</v>
      </c>
      <c r="GF9" s="429">
        <f t="shared" ref="GF9:GF32" si="94">IF(OR(CH9="Ambos",CH9="Probabilidad"),FY9-(FY9*$GD9),FY9)</f>
        <v>7.7759999999999996E-2</v>
      </c>
      <c r="GG9" s="428">
        <f t="shared" ref="GG9:GG32" si="95">IF(GH9&gt;0.8,5,IF(GH9&gt;0.6,4,3))</f>
        <v>4</v>
      </c>
      <c r="GH9" s="429">
        <f t="shared" ref="GH9:GH32" si="96">IF(OR(CH9="Ambos",CH9="Impacto"),$GA9-($GA9*$GD9),$GA9)</f>
        <v>0.8</v>
      </c>
      <c r="GI9" s="429">
        <f t="shared" ref="GI9:GI32" si="97">IF(GH9&lt;0.6,0.6,GH9)</f>
        <v>0.8</v>
      </c>
      <c r="GJ9" s="101"/>
      <c r="GK9" s="7"/>
    </row>
    <row r="10" spans="1:193 1680:1698" ht="109.5" customHeight="1">
      <c r="A10" s="427">
        <v>2</v>
      </c>
      <c r="B10" s="82" t="s">
        <v>1399</v>
      </c>
      <c r="C10" s="4" t="s">
        <v>1406</v>
      </c>
      <c r="D10" s="86" t="s">
        <v>304</v>
      </c>
      <c r="E10" s="91" t="s">
        <v>328</v>
      </c>
      <c r="F10" s="47" t="s">
        <v>282</v>
      </c>
      <c r="G10" s="84" t="s">
        <v>342</v>
      </c>
      <c r="H10" s="84" t="s">
        <v>438</v>
      </c>
      <c r="I10" s="86" t="s">
        <v>311</v>
      </c>
      <c r="J10" s="86" t="s">
        <v>69</v>
      </c>
      <c r="K10" s="86" t="s">
        <v>286</v>
      </c>
      <c r="L10" s="86" t="s">
        <v>286</v>
      </c>
      <c r="M10" s="86" t="s">
        <v>69</v>
      </c>
      <c r="N10" s="86" t="s">
        <v>69</v>
      </c>
      <c r="O10" s="86" t="s">
        <v>286</v>
      </c>
      <c r="P10" s="86" t="s">
        <v>286</v>
      </c>
      <c r="Q10" s="86" t="s">
        <v>69</v>
      </c>
      <c r="R10" s="86" t="s">
        <v>69</v>
      </c>
      <c r="S10" s="86" t="s">
        <v>69</v>
      </c>
      <c r="T10" s="86" t="s">
        <v>69</v>
      </c>
      <c r="U10" s="86" t="s">
        <v>69</v>
      </c>
      <c r="V10" s="86" t="s">
        <v>69</v>
      </c>
      <c r="W10" s="86" t="s">
        <v>286</v>
      </c>
      <c r="X10" s="86" t="s">
        <v>286</v>
      </c>
      <c r="Y10" s="86" t="s">
        <v>286</v>
      </c>
      <c r="Z10" s="86" t="s">
        <v>286</v>
      </c>
      <c r="AA10" s="86" t="s">
        <v>286</v>
      </c>
      <c r="AB10" s="86" t="s">
        <v>286</v>
      </c>
      <c r="AC10" s="88" t="str">
        <f t="shared" si="0"/>
        <v>4 - Alta</v>
      </c>
      <c r="AD10" s="89">
        <f t="shared" si="1"/>
        <v>0.8</v>
      </c>
      <c r="AE10" s="88" t="str">
        <f t="shared" si="2"/>
        <v>4 - Mayor</v>
      </c>
      <c r="AF10" s="89">
        <f t="shared" si="3"/>
        <v>0.47368421052631576</v>
      </c>
      <c r="AG10" s="82" t="str">
        <f t="shared" si="4"/>
        <v>ALTO</v>
      </c>
      <c r="AH10" s="89">
        <f t="shared" si="5"/>
        <v>0.37894736842105264</v>
      </c>
      <c r="AI10" s="95" t="s">
        <v>1401</v>
      </c>
      <c r="AJ10" s="82" t="s">
        <v>511</v>
      </c>
      <c r="AK10" s="85" t="s">
        <v>1402</v>
      </c>
      <c r="AL10" s="91" t="s">
        <v>1403</v>
      </c>
      <c r="AM10" s="47" t="s">
        <v>291</v>
      </c>
      <c r="AN10" s="91" t="s">
        <v>295</v>
      </c>
      <c r="AO10" s="91" t="s">
        <v>340</v>
      </c>
      <c r="AP10" s="47" t="s">
        <v>294</v>
      </c>
      <c r="AQ10" s="47" t="s">
        <v>291</v>
      </c>
      <c r="AR10" s="91" t="s">
        <v>295</v>
      </c>
      <c r="AS10" s="91" t="s">
        <v>340</v>
      </c>
      <c r="AT10" s="47" t="s">
        <v>294</v>
      </c>
      <c r="AU10" s="47" t="s">
        <v>291</v>
      </c>
      <c r="AV10" s="91" t="s">
        <v>295</v>
      </c>
      <c r="AW10" s="91" t="s">
        <v>340</v>
      </c>
      <c r="AX10" s="47" t="s">
        <v>294</v>
      </c>
      <c r="AY10" s="47" t="s">
        <v>291</v>
      </c>
      <c r="AZ10" s="91" t="s">
        <v>295</v>
      </c>
      <c r="BA10" s="91" t="s">
        <v>340</v>
      </c>
      <c r="BB10" s="47" t="s">
        <v>294</v>
      </c>
      <c r="BC10" s="47"/>
      <c r="BD10" s="91"/>
      <c r="BE10" s="91"/>
      <c r="BF10" s="47"/>
      <c r="BG10" s="47"/>
      <c r="BH10" s="91"/>
      <c r="BI10" s="91"/>
      <c r="BJ10" s="47"/>
      <c r="BK10" s="47"/>
      <c r="BL10" s="91"/>
      <c r="BM10" s="91"/>
      <c r="BN10" s="47"/>
      <c r="BO10" s="47"/>
      <c r="BP10" s="91"/>
      <c r="BQ10" s="91"/>
      <c r="BR10" s="47"/>
      <c r="BS10" s="47"/>
      <c r="BT10" s="91"/>
      <c r="BU10" s="91"/>
      <c r="BV10" s="47"/>
      <c r="BW10" s="47"/>
      <c r="BX10" s="91"/>
      <c r="BY10" s="91"/>
      <c r="BZ10" s="47"/>
      <c r="CA10" s="47"/>
      <c r="CB10" s="91"/>
      <c r="CC10" s="91"/>
      <c r="CD10" s="47"/>
      <c r="CE10" s="47"/>
      <c r="CF10" s="91"/>
      <c r="CG10" s="91"/>
      <c r="CH10" s="47"/>
      <c r="CI10" s="91"/>
      <c r="CJ10" s="91"/>
      <c r="CK10" s="47"/>
      <c r="CL10" s="92" t="s">
        <v>298</v>
      </c>
      <c r="CM10" s="93">
        <f t="shared" si="6"/>
        <v>0.48</v>
      </c>
      <c r="CN10" s="92" t="s">
        <v>316</v>
      </c>
      <c r="CO10" s="93">
        <f t="shared" si="7"/>
        <v>0.28421052631578947</v>
      </c>
      <c r="CP10" s="94" t="str">
        <f>IF(CQ10&lt;=20%,"BAJO",
   IF(CQ10&lt;=40%,"MODERADO",
      IF(CQ10&lt;=60%,"ALTO",
         "EXTREMO"
      )
   )
)</f>
        <v>BAJO</v>
      </c>
      <c r="CQ10" s="89">
        <f t="shared" si="8"/>
        <v>0.13642105263157894</v>
      </c>
      <c r="CR10" s="95" t="s">
        <v>309</v>
      </c>
      <c r="CS10" s="94">
        <f t="shared" si="9"/>
        <v>0.1</v>
      </c>
      <c r="CT10" s="47"/>
      <c r="CU10" s="47" t="s">
        <v>1404</v>
      </c>
      <c r="CV10" s="4" t="s">
        <v>1405</v>
      </c>
      <c r="CW10" s="96"/>
      <c r="CX10" s="97">
        <f t="shared" si="10"/>
        <v>9</v>
      </c>
      <c r="CY10" s="98">
        <f t="shared" si="11"/>
        <v>4</v>
      </c>
      <c r="CZ10" s="97" t="str">
        <f t="shared" si="12"/>
        <v>Mayor</v>
      </c>
      <c r="DA10" s="99">
        <f t="shared" si="13"/>
        <v>0.8</v>
      </c>
      <c r="DB10" s="100">
        <f t="shared" si="14"/>
        <v>0.25</v>
      </c>
      <c r="DC10" s="100">
        <f t="shared" si="15"/>
        <v>0.15</v>
      </c>
      <c r="DD10" s="97">
        <f t="shared" si="16"/>
        <v>0.4</v>
      </c>
      <c r="DE10" s="428">
        <f t="shared" si="17"/>
        <v>3</v>
      </c>
      <c r="DF10" s="429">
        <f t="shared" si="18"/>
        <v>0.48</v>
      </c>
      <c r="DG10" s="428">
        <f t="shared" si="19"/>
        <v>4</v>
      </c>
      <c r="DH10" s="428"/>
      <c r="DI10" s="429">
        <f t="shared" si="20"/>
        <v>0.8</v>
      </c>
      <c r="DJ10" s="100">
        <f t="shared" si="21"/>
        <v>0.25</v>
      </c>
      <c r="DK10" s="100">
        <f t="shared" si="22"/>
        <v>0.15</v>
      </c>
      <c r="DL10" s="97">
        <f t="shared" si="23"/>
        <v>0.4</v>
      </c>
      <c r="DM10" s="428">
        <f t="shared" si="24"/>
        <v>2</v>
      </c>
      <c r="DN10" s="429">
        <f t="shared" si="25"/>
        <v>0.28799999999999998</v>
      </c>
      <c r="DO10" s="428">
        <f t="shared" si="26"/>
        <v>4</v>
      </c>
      <c r="DP10" s="429">
        <f t="shared" si="27"/>
        <v>0.8</v>
      </c>
      <c r="DQ10" s="100">
        <f t="shared" si="28"/>
        <v>0.25</v>
      </c>
      <c r="DR10" s="100">
        <f t="shared" si="29"/>
        <v>0.15</v>
      </c>
      <c r="DS10" s="97">
        <f t="shared" si="30"/>
        <v>0.4</v>
      </c>
      <c r="DT10" s="428">
        <f t="shared" si="31"/>
        <v>1</v>
      </c>
      <c r="DU10" s="429">
        <f t="shared" si="32"/>
        <v>0.17279999999999998</v>
      </c>
      <c r="DV10" s="428">
        <f t="shared" si="33"/>
        <v>4</v>
      </c>
      <c r="DW10" s="429">
        <f t="shared" si="34"/>
        <v>0.8</v>
      </c>
      <c r="DX10" s="100">
        <f t="shared" si="35"/>
        <v>0.25</v>
      </c>
      <c r="DY10" s="100">
        <f>IF(BA10="",0,IF(BA10="Preventivo",0.25,IF(BA10="Detectivo",0.15,IF(BA11="Correctivo",0.1,0))))</f>
        <v>0.15</v>
      </c>
      <c r="DZ10" s="97">
        <f t="shared" si="36"/>
        <v>0.4</v>
      </c>
      <c r="EA10" s="428">
        <f t="shared" si="37"/>
        <v>1</v>
      </c>
      <c r="EB10" s="429">
        <f t="shared" si="38"/>
        <v>0.10367999999999998</v>
      </c>
      <c r="EC10" s="428">
        <f t="shared" si="39"/>
        <v>4</v>
      </c>
      <c r="ED10" s="429">
        <f t="shared" si="40"/>
        <v>0.8</v>
      </c>
      <c r="EE10" s="100">
        <f t="shared" si="41"/>
        <v>0</v>
      </c>
      <c r="EF10" s="100">
        <f t="shared" si="42"/>
        <v>0</v>
      </c>
      <c r="EG10" s="97">
        <f t="shared" si="43"/>
        <v>0</v>
      </c>
      <c r="EH10" s="428">
        <f t="shared" si="44"/>
        <v>1</v>
      </c>
      <c r="EI10" s="429">
        <f t="shared" si="45"/>
        <v>0.10367999999999998</v>
      </c>
      <c r="EJ10" s="428">
        <f t="shared" si="46"/>
        <v>4</v>
      </c>
      <c r="EK10" s="429">
        <f t="shared" si="47"/>
        <v>0.8</v>
      </c>
      <c r="EL10" s="100">
        <f t="shared" si="48"/>
        <v>0</v>
      </c>
      <c r="EM10" s="100">
        <f t="shared" si="49"/>
        <v>0</v>
      </c>
      <c r="EN10" s="97">
        <f t="shared" si="50"/>
        <v>0</v>
      </c>
      <c r="EO10" s="428">
        <f t="shared" si="51"/>
        <v>1</v>
      </c>
      <c r="EP10" s="429">
        <f t="shared" si="52"/>
        <v>0.10367999999999998</v>
      </c>
      <c r="EQ10" s="428">
        <f t="shared" si="53"/>
        <v>4</v>
      </c>
      <c r="ER10" s="429">
        <f t="shared" si="54"/>
        <v>0.8</v>
      </c>
      <c r="ES10" s="100">
        <f t="shared" si="55"/>
        <v>0</v>
      </c>
      <c r="ET10" s="100">
        <f t="shared" si="56"/>
        <v>0</v>
      </c>
      <c r="EU10" s="97">
        <f t="shared" si="57"/>
        <v>0</v>
      </c>
      <c r="EV10" s="428">
        <f t="shared" si="58"/>
        <v>1</v>
      </c>
      <c r="EW10" s="429">
        <f t="shared" si="59"/>
        <v>0.10367999999999998</v>
      </c>
      <c r="EX10" s="428">
        <f t="shared" si="60"/>
        <v>4</v>
      </c>
      <c r="EY10" s="429">
        <f t="shared" si="61"/>
        <v>0.8</v>
      </c>
      <c r="EZ10" s="100">
        <f t="shared" si="62"/>
        <v>0</v>
      </c>
      <c r="FA10" s="100">
        <f t="shared" si="63"/>
        <v>0</v>
      </c>
      <c r="FB10" s="97">
        <f t="shared" si="64"/>
        <v>0</v>
      </c>
      <c r="FC10" s="428">
        <f t="shared" si="65"/>
        <v>1</v>
      </c>
      <c r="FD10" s="429">
        <f t="shared" si="66"/>
        <v>0.10367999999999998</v>
      </c>
      <c r="FE10" s="428">
        <f t="shared" si="67"/>
        <v>4</v>
      </c>
      <c r="FF10" s="429">
        <f t="shared" si="68"/>
        <v>0.8</v>
      </c>
      <c r="FG10" s="100">
        <f t="shared" si="69"/>
        <v>0</v>
      </c>
      <c r="FH10" s="100">
        <f t="shared" si="70"/>
        <v>0</v>
      </c>
      <c r="FI10" s="97">
        <f t="shared" si="71"/>
        <v>0</v>
      </c>
      <c r="FJ10" s="428">
        <f t="shared" si="72"/>
        <v>1</v>
      </c>
      <c r="FK10" s="429">
        <f t="shared" si="73"/>
        <v>0.10367999999999998</v>
      </c>
      <c r="FL10" s="428">
        <f t="shared" si="74"/>
        <v>4</v>
      </c>
      <c r="FM10" s="429">
        <f t="shared" si="75"/>
        <v>0.8</v>
      </c>
      <c r="FN10" s="100">
        <f t="shared" si="76"/>
        <v>0</v>
      </c>
      <c r="FO10" s="100">
        <f t="shared" si="77"/>
        <v>0</v>
      </c>
      <c r="FP10" s="97">
        <f t="shared" si="78"/>
        <v>0</v>
      </c>
      <c r="FQ10" s="428">
        <f t="shared" si="79"/>
        <v>1</v>
      </c>
      <c r="FR10" s="429">
        <f t="shared" si="80"/>
        <v>0.10367999999999998</v>
      </c>
      <c r="FS10" s="428">
        <f t="shared" si="81"/>
        <v>4</v>
      </c>
      <c r="FT10" s="429">
        <f t="shared" si="82"/>
        <v>0.8</v>
      </c>
      <c r="FU10" s="100">
        <f t="shared" si="83"/>
        <v>0</v>
      </c>
      <c r="FV10" s="100">
        <f t="shared" si="84"/>
        <v>0</v>
      </c>
      <c r="FW10" s="97">
        <f t="shared" si="85"/>
        <v>0</v>
      </c>
      <c r="FX10" s="428">
        <f t="shared" si="86"/>
        <v>1</v>
      </c>
      <c r="FY10" s="429">
        <f t="shared" si="87"/>
        <v>0.10367999999999998</v>
      </c>
      <c r="FZ10" s="428">
        <f t="shared" si="88"/>
        <v>4</v>
      </c>
      <c r="GA10" s="429">
        <f t="shared" si="89"/>
        <v>0.8</v>
      </c>
      <c r="GB10" s="100">
        <f t="shared" si="90"/>
        <v>0</v>
      </c>
      <c r="GC10" s="100">
        <f t="shared" si="91"/>
        <v>0</v>
      </c>
      <c r="GD10" s="97">
        <f t="shared" si="92"/>
        <v>0</v>
      </c>
      <c r="GE10" s="428">
        <f t="shared" si="93"/>
        <v>1</v>
      </c>
      <c r="GF10" s="429">
        <f t="shared" si="94"/>
        <v>0.10367999999999998</v>
      </c>
      <c r="GG10" s="428">
        <f t="shared" si="95"/>
        <v>4</v>
      </c>
      <c r="GH10" s="429">
        <f t="shared" si="96"/>
        <v>0.8</v>
      </c>
      <c r="GI10" s="429">
        <f t="shared" si="97"/>
        <v>0.8</v>
      </c>
      <c r="GJ10" s="101"/>
    </row>
    <row r="11" spans="1:193 1680:1698" ht="249.75" customHeight="1">
      <c r="A11" s="427">
        <v>3</v>
      </c>
      <c r="B11" s="82" t="s">
        <v>1407</v>
      </c>
      <c r="C11" s="4" t="s">
        <v>1408</v>
      </c>
      <c r="D11" s="86" t="s">
        <v>280</v>
      </c>
      <c r="E11" s="91" t="s">
        <v>716</v>
      </c>
      <c r="F11" s="47" t="s">
        <v>282</v>
      </c>
      <c r="G11" s="84" t="s">
        <v>342</v>
      </c>
      <c r="H11" s="84" t="s">
        <v>330</v>
      </c>
      <c r="I11" s="86" t="s">
        <v>285</v>
      </c>
      <c r="J11" s="86" t="s">
        <v>69</v>
      </c>
      <c r="K11" s="86" t="s">
        <v>286</v>
      </c>
      <c r="L11" s="86" t="s">
        <v>286</v>
      </c>
      <c r="M11" s="86" t="s">
        <v>69</v>
      </c>
      <c r="N11" s="86" t="s">
        <v>69</v>
      </c>
      <c r="O11" s="86" t="s">
        <v>286</v>
      </c>
      <c r="P11" s="86" t="s">
        <v>286</v>
      </c>
      <c r="Q11" s="86" t="s">
        <v>286</v>
      </c>
      <c r="R11" s="86" t="s">
        <v>69</v>
      </c>
      <c r="S11" s="86" t="s">
        <v>69</v>
      </c>
      <c r="T11" s="86" t="s">
        <v>69</v>
      </c>
      <c r="U11" s="86" t="s">
        <v>69</v>
      </c>
      <c r="V11" s="86" t="s">
        <v>69</v>
      </c>
      <c r="W11" s="86" t="s">
        <v>286</v>
      </c>
      <c r="X11" s="86" t="s">
        <v>286</v>
      </c>
      <c r="Y11" s="86" t="s">
        <v>286</v>
      </c>
      <c r="Z11" s="86" t="s">
        <v>286</v>
      </c>
      <c r="AA11" s="86" t="s">
        <v>286</v>
      </c>
      <c r="AB11" s="86" t="s">
        <v>286</v>
      </c>
      <c r="AC11" s="88" t="str">
        <f t="shared" si="0"/>
        <v>3 - Media</v>
      </c>
      <c r="AD11" s="89">
        <f t="shared" si="1"/>
        <v>0.6</v>
      </c>
      <c r="AE11" s="88" t="str">
        <f t="shared" si="2"/>
        <v>4 - Mayor</v>
      </c>
      <c r="AF11" s="89">
        <f t="shared" si="3"/>
        <v>0.42105263157894735</v>
      </c>
      <c r="AG11" s="82" t="str">
        <f t="shared" si="4"/>
        <v>MODERADO</v>
      </c>
      <c r="AH11" s="89">
        <f t="shared" si="5"/>
        <v>0.25263157894736837</v>
      </c>
      <c r="AI11" s="176" t="s">
        <v>1409</v>
      </c>
      <c r="AJ11" s="85" t="s">
        <v>511</v>
      </c>
      <c r="AK11" s="85" t="s">
        <v>1410</v>
      </c>
      <c r="AL11" s="91" t="s">
        <v>1411</v>
      </c>
      <c r="AM11" s="47" t="s">
        <v>291</v>
      </c>
      <c r="AN11" s="91" t="s">
        <v>295</v>
      </c>
      <c r="AO11" s="91" t="s">
        <v>340</v>
      </c>
      <c r="AP11" s="47" t="s">
        <v>294</v>
      </c>
      <c r="AQ11" s="47" t="s">
        <v>291</v>
      </c>
      <c r="AR11" s="91" t="s">
        <v>295</v>
      </c>
      <c r="AS11" s="91" t="s">
        <v>340</v>
      </c>
      <c r="AT11" s="47" t="s">
        <v>294</v>
      </c>
      <c r="AU11" s="47" t="s">
        <v>291</v>
      </c>
      <c r="AV11" s="91" t="s">
        <v>295</v>
      </c>
      <c r="AW11" s="91" t="s">
        <v>340</v>
      </c>
      <c r="AX11" s="47" t="s">
        <v>294</v>
      </c>
      <c r="AY11" s="47"/>
      <c r="AZ11" s="91"/>
      <c r="BA11" s="91"/>
      <c r="BB11" s="47"/>
      <c r="BC11" s="47"/>
      <c r="BD11" s="91"/>
      <c r="BE11" s="91"/>
      <c r="BF11" s="47"/>
      <c r="BG11" s="47"/>
      <c r="BH11" s="91"/>
      <c r="BI11" s="91"/>
      <c r="BJ11" s="47"/>
      <c r="BK11" s="47"/>
      <c r="BL11" s="91"/>
      <c r="BM11" s="91"/>
      <c r="BN11" s="47"/>
      <c r="BO11" s="47"/>
      <c r="BP11" s="91"/>
      <c r="BQ11" s="91"/>
      <c r="BR11" s="47"/>
      <c r="BS11" s="47"/>
      <c r="BT11" s="91"/>
      <c r="BU11" s="91"/>
      <c r="BV11" s="47"/>
      <c r="BW11" s="47"/>
      <c r="BX11" s="91"/>
      <c r="BY11" s="91"/>
      <c r="BZ11" s="47"/>
      <c r="CA11" s="47"/>
      <c r="CB11" s="91"/>
      <c r="CC11" s="91"/>
      <c r="CD11" s="47"/>
      <c r="CE11" s="47"/>
      <c r="CF11" s="91"/>
      <c r="CG11" s="91"/>
      <c r="CH11" s="47"/>
      <c r="CI11" s="91"/>
      <c r="CJ11" s="91"/>
      <c r="CK11" s="47"/>
      <c r="CL11" s="92" t="s">
        <v>298</v>
      </c>
      <c r="CM11" s="93">
        <f t="shared" si="6"/>
        <v>0.36</v>
      </c>
      <c r="CN11" s="92" t="s">
        <v>316</v>
      </c>
      <c r="CO11" s="93">
        <f t="shared" si="7"/>
        <v>0.25263157894736837</v>
      </c>
      <c r="CP11" s="94" t="str">
        <f t="shared" ref="CP11:CP32" si="98">IF(CQ11&lt;=20%,"BAJO",
IF(CQ11&lt;=40%,"MODERADO",
IF(CQ11&lt;=60%,"ALTO",
"EXTREMO"
)
)
)</f>
        <v>BAJO</v>
      </c>
      <c r="CQ11" s="89">
        <f t="shared" si="8"/>
        <v>9.094736842105261E-2</v>
      </c>
      <c r="CR11" s="95" t="s">
        <v>300</v>
      </c>
      <c r="CS11" s="94">
        <f t="shared" si="9"/>
        <v>0.1</v>
      </c>
      <c r="CT11" s="47"/>
      <c r="CU11" s="47" t="s">
        <v>1404</v>
      </c>
      <c r="CV11" s="4" t="s">
        <v>1405</v>
      </c>
      <c r="CW11" s="96"/>
      <c r="CX11" s="97">
        <f t="shared" si="10"/>
        <v>8</v>
      </c>
      <c r="CY11" s="98">
        <f t="shared" si="11"/>
        <v>4</v>
      </c>
      <c r="CZ11" s="97" t="str">
        <f t="shared" si="12"/>
        <v>Mayor</v>
      </c>
      <c r="DA11" s="99">
        <f t="shared" si="13"/>
        <v>0.8</v>
      </c>
      <c r="DB11" s="100">
        <f t="shared" si="14"/>
        <v>0.25</v>
      </c>
      <c r="DC11" s="100">
        <f t="shared" si="15"/>
        <v>0.15</v>
      </c>
      <c r="DD11" s="97">
        <f t="shared" si="16"/>
        <v>0.4</v>
      </c>
      <c r="DE11" s="428">
        <f t="shared" si="17"/>
        <v>2</v>
      </c>
      <c r="DF11" s="429">
        <f t="shared" si="18"/>
        <v>0.36</v>
      </c>
      <c r="DG11" s="428">
        <f t="shared" si="19"/>
        <v>4</v>
      </c>
      <c r="DH11" s="428"/>
      <c r="DI11" s="429">
        <f t="shared" si="20"/>
        <v>0.8</v>
      </c>
      <c r="DJ11" s="100">
        <f t="shared" si="21"/>
        <v>0.25</v>
      </c>
      <c r="DK11" s="100">
        <f t="shared" si="22"/>
        <v>0.15</v>
      </c>
      <c r="DL11" s="97">
        <f t="shared" si="23"/>
        <v>0.4</v>
      </c>
      <c r="DM11" s="428">
        <f t="shared" si="24"/>
        <v>2</v>
      </c>
      <c r="DN11" s="429">
        <f t="shared" si="25"/>
        <v>0.216</v>
      </c>
      <c r="DO11" s="428">
        <f t="shared" si="26"/>
        <v>4</v>
      </c>
      <c r="DP11" s="429">
        <f t="shared" si="27"/>
        <v>0.8</v>
      </c>
      <c r="DQ11" s="100">
        <f t="shared" si="28"/>
        <v>0.25</v>
      </c>
      <c r="DR11" s="100">
        <f t="shared" si="29"/>
        <v>0.15</v>
      </c>
      <c r="DS11" s="97">
        <f t="shared" si="30"/>
        <v>0.4</v>
      </c>
      <c r="DT11" s="428">
        <f t="shared" si="31"/>
        <v>1</v>
      </c>
      <c r="DU11" s="429">
        <f t="shared" si="32"/>
        <v>0.12959999999999999</v>
      </c>
      <c r="DV11" s="428">
        <f t="shared" si="33"/>
        <v>4</v>
      </c>
      <c r="DW11" s="429">
        <f t="shared" si="34"/>
        <v>0.8</v>
      </c>
      <c r="DX11" s="100">
        <f t="shared" si="35"/>
        <v>0</v>
      </c>
      <c r="DY11" s="100">
        <f>IF(BA11="",0,IF(BA11="Preventivo",0.25,IF(BA11="Detectivo",0.15,IF(BA12="Correctivo",0.1,0))))</f>
        <v>0</v>
      </c>
      <c r="DZ11" s="97">
        <f t="shared" si="36"/>
        <v>0</v>
      </c>
      <c r="EA11" s="428">
        <f t="shared" si="37"/>
        <v>1</v>
      </c>
      <c r="EB11" s="429">
        <f t="shared" si="38"/>
        <v>0.12959999999999999</v>
      </c>
      <c r="EC11" s="428">
        <f t="shared" si="39"/>
        <v>4</v>
      </c>
      <c r="ED11" s="429">
        <f t="shared" si="40"/>
        <v>0.8</v>
      </c>
      <c r="EE11" s="100">
        <f t="shared" si="41"/>
        <v>0</v>
      </c>
      <c r="EF11" s="100">
        <f t="shared" si="42"/>
        <v>0</v>
      </c>
      <c r="EG11" s="97">
        <f t="shared" si="43"/>
        <v>0</v>
      </c>
      <c r="EH11" s="428">
        <f t="shared" si="44"/>
        <v>1</v>
      </c>
      <c r="EI11" s="429">
        <f t="shared" si="45"/>
        <v>0.12959999999999999</v>
      </c>
      <c r="EJ11" s="428">
        <f t="shared" si="46"/>
        <v>4</v>
      </c>
      <c r="EK11" s="429">
        <f t="shared" si="47"/>
        <v>0.8</v>
      </c>
      <c r="EL11" s="100">
        <f t="shared" si="48"/>
        <v>0</v>
      </c>
      <c r="EM11" s="100">
        <f t="shared" si="49"/>
        <v>0</v>
      </c>
      <c r="EN11" s="97">
        <f t="shared" si="50"/>
        <v>0</v>
      </c>
      <c r="EO11" s="428">
        <f t="shared" si="51"/>
        <v>1</v>
      </c>
      <c r="EP11" s="429">
        <f t="shared" si="52"/>
        <v>0.12959999999999999</v>
      </c>
      <c r="EQ11" s="428">
        <f t="shared" si="53"/>
        <v>4</v>
      </c>
      <c r="ER11" s="429">
        <f t="shared" si="54"/>
        <v>0.8</v>
      </c>
      <c r="ES11" s="100">
        <f t="shared" si="55"/>
        <v>0</v>
      </c>
      <c r="ET11" s="100">
        <f t="shared" si="56"/>
        <v>0</v>
      </c>
      <c r="EU11" s="97">
        <f t="shared" si="57"/>
        <v>0</v>
      </c>
      <c r="EV11" s="428">
        <f t="shared" si="58"/>
        <v>1</v>
      </c>
      <c r="EW11" s="429">
        <f t="shared" si="59"/>
        <v>0.12959999999999999</v>
      </c>
      <c r="EX11" s="428">
        <f t="shared" si="60"/>
        <v>4</v>
      </c>
      <c r="EY11" s="429">
        <f t="shared" si="61"/>
        <v>0.8</v>
      </c>
      <c r="EZ11" s="100">
        <f t="shared" si="62"/>
        <v>0</v>
      </c>
      <c r="FA11" s="100">
        <f t="shared" si="63"/>
        <v>0</v>
      </c>
      <c r="FB11" s="97">
        <f t="shared" si="64"/>
        <v>0</v>
      </c>
      <c r="FC11" s="428">
        <f t="shared" si="65"/>
        <v>1</v>
      </c>
      <c r="FD11" s="429">
        <f t="shared" si="66"/>
        <v>0.12959999999999999</v>
      </c>
      <c r="FE11" s="428">
        <f t="shared" si="67"/>
        <v>4</v>
      </c>
      <c r="FF11" s="429">
        <f t="shared" si="68"/>
        <v>0.8</v>
      </c>
      <c r="FG11" s="100">
        <f t="shared" si="69"/>
        <v>0</v>
      </c>
      <c r="FH11" s="100">
        <f t="shared" si="70"/>
        <v>0</v>
      </c>
      <c r="FI11" s="97">
        <f t="shared" si="71"/>
        <v>0</v>
      </c>
      <c r="FJ11" s="428">
        <f t="shared" si="72"/>
        <v>1</v>
      </c>
      <c r="FK11" s="429">
        <f t="shared" si="73"/>
        <v>0.12959999999999999</v>
      </c>
      <c r="FL11" s="428">
        <f t="shared" si="74"/>
        <v>4</v>
      </c>
      <c r="FM11" s="429">
        <f t="shared" si="75"/>
        <v>0.8</v>
      </c>
      <c r="FN11" s="100">
        <f t="shared" si="76"/>
        <v>0</v>
      </c>
      <c r="FO11" s="100">
        <f t="shared" si="77"/>
        <v>0</v>
      </c>
      <c r="FP11" s="97">
        <f t="shared" si="78"/>
        <v>0</v>
      </c>
      <c r="FQ11" s="428">
        <f t="shared" si="79"/>
        <v>1</v>
      </c>
      <c r="FR11" s="429">
        <f t="shared" si="80"/>
        <v>0.12959999999999999</v>
      </c>
      <c r="FS11" s="428">
        <f t="shared" si="81"/>
        <v>4</v>
      </c>
      <c r="FT11" s="429">
        <f t="shared" si="82"/>
        <v>0.8</v>
      </c>
      <c r="FU11" s="100">
        <f t="shared" si="83"/>
        <v>0</v>
      </c>
      <c r="FV11" s="100">
        <f t="shared" si="84"/>
        <v>0</v>
      </c>
      <c r="FW11" s="97">
        <f t="shared" si="85"/>
        <v>0</v>
      </c>
      <c r="FX11" s="428">
        <f t="shared" si="86"/>
        <v>1</v>
      </c>
      <c r="FY11" s="429">
        <f t="shared" si="87"/>
        <v>0.12959999999999999</v>
      </c>
      <c r="FZ11" s="428">
        <f t="shared" si="88"/>
        <v>4</v>
      </c>
      <c r="GA11" s="429">
        <f t="shared" si="89"/>
        <v>0.8</v>
      </c>
      <c r="GB11" s="100">
        <f t="shared" si="90"/>
        <v>0</v>
      </c>
      <c r="GC11" s="100">
        <f t="shared" si="91"/>
        <v>0</v>
      </c>
      <c r="GD11" s="97">
        <f t="shared" si="92"/>
        <v>0</v>
      </c>
      <c r="GE11" s="428">
        <f t="shared" si="93"/>
        <v>1</v>
      </c>
      <c r="GF11" s="429">
        <f t="shared" si="94"/>
        <v>0.12959999999999999</v>
      </c>
      <c r="GG11" s="428">
        <f t="shared" si="95"/>
        <v>4</v>
      </c>
      <c r="GH11" s="429">
        <f t="shared" si="96"/>
        <v>0.8</v>
      </c>
      <c r="GI11" s="429">
        <f t="shared" si="97"/>
        <v>0.8</v>
      </c>
      <c r="GJ11" s="101"/>
    </row>
    <row r="12" spans="1:193 1680:1698" ht="249.75" customHeight="1">
      <c r="A12" s="427">
        <v>4</v>
      </c>
      <c r="B12" s="82" t="s">
        <v>1407</v>
      </c>
      <c r="C12" s="4" t="s">
        <v>1412</v>
      </c>
      <c r="D12" s="86" t="s">
        <v>304</v>
      </c>
      <c r="E12" s="91" t="s">
        <v>328</v>
      </c>
      <c r="F12" s="47" t="s">
        <v>282</v>
      </c>
      <c r="G12" s="84" t="s">
        <v>342</v>
      </c>
      <c r="H12" s="84" t="s">
        <v>330</v>
      </c>
      <c r="I12" s="86" t="s">
        <v>285</v>
      </c>
      <c r="J12" s="86" t="s">
        <v>69</v>
      </c>
      <c r="K12" s="86" t="s">
        <v>286</v>
      </c>
      <c r="L12" s="86" t="s">
        <v>286</v>
      </c>
      <c r="M12" s="86" t="s">
        <v>69</v>
      </c>
      <c r="N12" s="86" t="s">
        <v>69</v>
      </c>
      <c r="O12" s="86" t="s">
        <v>286</v>
      </c>
      <c r="P12" s="86" t="s">
        <v>286</v>
      </c>
      <c r="Q12" s="86" t="s">
        <v>286</v>
      </c>
      <c r="R12" s="86" t="s">
        <v>69</v>
      </c>
      <c r="S12" s="86" t="s">
        <v>69</v>
      </c>
      <c r="T12" s="86" t="s">
        <v>69</v>
      </c>
      <c r="U12" s="86" t="s">
        <v>69</v>
      </c>
      <c r="V12" s="86" t="s">
        <v>69</v>
      </c>
      <c r="W12" s="86" t="s">
        <v>286</v>
      </c>
      <c r="X12" s="86" t="s">
        <v>286</v>
      </c>
      <c r="Y12" s="86" t="s">
        <v>286</v>
      </c>
      <c r="Z12" s="86" t="s">
        <v>286</v>
      </c>
      <c r="AA12" s="86" t="s">
        <v>286</v>
      </c>
      <c r="AB12" s="86" t="s">
        <v>286</v>
      </c>
      <c r="AC12" s="88" t="str">
        <f t="shared" si="0"/>
        <v>3 - Media</v>
      </c>
      <c r="AD12" s="89">
        <f t="shared" si="1"/>
        <v>0.6</v>
      </c>
      <c r="AE12" s="88" t="str">
        <f t="shared" si="2"/>
        <v>4 - Mayor</v>
      </c>
      <c r="AF12" s="89">
        <f t="shared" si="3"/>
        <v>0.42105263157894735</v>
      </c>
      <c r="AG12" s="82" t="str">
        <f t="shared" si="4"/>
        <v>MODERADO</v>
      </c>
      <c r="AH12" s="89">
        <f t="shared" si="5"/>
        <v>0.25263157894736837</v>
      </c>
      <c r="AI12" s="176" t="s">
        <v>1409</v>
      </c>
      <c r="AJ12" s="85" t="s">
        <v>511</v>
      </c>
      <c r="AK12" s="85" t="s">
        <v>1410</v>
      </c>
      <c r="AL12" s="91" t="s">
        <v>1411</v>
      </c>
      <c r="AM12" s="47" t="s">
        <v>291</v>
      </c>
      <c r="AN12" s="91" t="s">
        <v>295</v>
      </c>
      <c r="AO12" s="91" t="s">
        <v>340</v>
      </c>
      <c r="AP12" s="47" t="s">
        <v>294</v>
      </c>
      <c r="AQ12" s="47" t="s">
        <v>291</v>
      </c>
      <c r="AR12" s="91" t="s">
        <v>295</v>
      </c>
      <c r="AS12" s="91" t="s">
        <v>340</v>
      </c>
      <c r="AT12" s="47" t="s">
        <v>294</v>
      </c>
      <c r="AU12" s="47" t="s">
        <v>291</v>
      </c>
      <c r="AV12" s="91" t="s">
        <v>295</v>
      </c>
      <c r="AW12" s="91" t="s">
        <v>340</v>
      </c>
      <c r="AX12" s="47" t="s">
        <v>294</v>
      </c>
      <c r="AY12" s="47"/>
      <c r="AZ12" s="91"/>
      <c r="BA12" s="91"/>
      <c r="BB12" s="47"/>
      <c r="BC12" s="47"/>
      <c r="BD12" s="91"/>
      <c r="BE12" s="91"/>
      <c r="BF12" s="47"/>
      <c r="BG12" s="47"/>
      <c r="BH12" s="91"/>
      <c r="BI12" s="91"/>
      <c r="BJ12" s="47"/>
      <c r="BK12" s="47"/>
      <c r="BL12" s="91"/>
      <c r="BM12" s="91"/>
      <c r="BN12" s="47"/>
      <c r="BO12" s="47"/>
      <c r="BP12" s="91"/>
      <c r="BQ12" s="91"/>
      <c r="BR12" s="47"/>
      <c r="BS12" s="47"/>
      <c r="BT12" s="91"/>
      <c r="BU12" s="91"/>
      <c r="BV12" s="47"/>
      <c r="BW12" s="47"/>
      <c r="BX12" s="91"/>
      <c r="BY12" s="91"/>
      <c r="BZ12" s="47"/>
      <c r="CA12" s="47"/>
      <c r="CB12" s="91"/>
      <c r="CC12" s="91"/>
      <c r="CD12" s="47"/>
      <c r="CE12" s="47"/>
      <c r="CF12" s="91"/>
      <c r="CG12" s="91"/>
      <c r="CH12" s="47"/>
      <c r="CI12" s="91"/>
      <c r="CJ12" s="91"/>
      <c r="CK12" s="47"/>
      <c r="CL12" s="92" t="s">
        <v>298</v>
      </c>
      <c r="CM12" s="93">
        <f t="shared" si="6"/>
        <v>0.36</v>
      </c>
      <c r="CN12" s="92" t="s">
        <v>316</v>
      </c>
      <c r="CO12" s="93">
        <f t="shared" si="7"/>
        <v>0.25263157894736837</v>
      </c>
      <c r="CP12" s="94" t="str">
        <f t="shared" si="98"/>
        <v>BAJO</v>
      </c>
      <c r="CQ12" s="89">
        <f t="shared" si="8"/>
        <v>9.094736842105261E-2</v>
      </c>
      <c r="CR12" s="95" t="s">
        <v>309</v>
      </c>
      <c r="CS12" s="94">
        <f t="shared" si="9"/>
        <v>0.1</v>
      </c>
      <c r="CT12" s="47"/>
      <c r="CU12" s="47" t="s">
        <v>1404</v>
      </c>
      <c r="CV12" s="4" t="s">
        <v>1405</v>
      </c>
      <c r="CW12" s="96"/>
      <c r="CX12" s="97">
        <f t="shared" si="10"/>
        <v>8</v>
      </c>
      <c r="CY12" s="98">
        <f t="shared" si="11"/>
        <v>4</v>
      </c>
      <c r="CZ12" s="97" t="str">
        <f t="shared" si="12"/>
        <v>Mayor</v>
      </c>
      <c r="DA12" s="99">
        <f t="shared" si="13"/>
        <v>0.8</v>
      </c>
      <c r="DB12" s="100">
        <f t="shared" si="14"/>
        <v>0.25</v>
      </c>
      <c r="DC12" s="100">
        <f t="shared" si="15"/>
        <v>0.15</v>
      </c>
      <c r="DD12" s="97">
        <f t="shared" si="16"/>
        <v>0.4</v>
      </c>
      <c r="DE12" s="428">
        <f t="shared" si="17"/>
        <v>2</v>
      </c>
      <c r="DF12" s="429">
        <f t="shared" si="18"/>
        <v>0.36</v>
      </c>
      <c r="DG12" s="428">
        <f t="shared" si="19"/>
        <v>4</v>
      </c>
      <c r="DH12" s="428"/>
      <c r="DI12" s="429">
        <f t="shared" si="20"/>
        <v>0.8</v>
      </c>
      <c r="DJ12" s="100">
        <f t="shared" si="21"/>
        <v>0.25</v>
      </c>
      <c r="DK12" s="100">
        <f t="shared" si="22"/>
        <v>0.15</v>
      </c>
      <c r="DL12" s="97">
        <f t="shared" si="23"/>
        <v>0.4</v>
      </c>
      <c r="DM12" s="428">
        <f t="shared" si="24"/>
        <v>2</v>
      </c>
      <c r="DN12" s="429">
        <f t="shared" si="25"/>
        <v>0.216</v>
      </c>
      <c r="DO12" s="428">
        <f t="shared" si="26"/>
        <v>4</v>
      </c>
      <c r="DP12" s="429">
        <f t="shared" si="27"/>
        <v>0.8</v>
      </c>
      <c r="DQ12" s="100">
        <f t="shared" si="28"/>
        <v>0.25</v>
      </c>
      <c r="DR12" s="100">
        <f t="shared" si="29"/>
        <v>0.15</v>
      </c>
      <c r="DS12" s="97">
        <f t="shared" si="30"/>
        <v>0.4</v>
      </c>
      <c r="DT12" s="428">
        <f t="shared" si="31"/>
        <v>1</v>
      </c>
      <c r="DU12" s="429">
        <f t="shared" si="32"/>
        <v>0.12959999999999999</v>
      </c>
      <c r="DV12" s="428">
        <f t="shared" si="33"/>
        <v>4</v>
      </c>
      <c r="DW12" s="429">
        <f t="shared" si="34"/>
        <v>0.8</v>
      </c>
      <c r="DX12" s="100">
        <f t="shared" si="35"/>
        <v>0</v>
      </c>
      <c r="DY12" s="100">
        <f>IF(BA12="",0,IF(BA12="Preventivo",0.25,IF(BA12="Detectivo",0.15,IF(BA13="Correctivo",0.1,0))))</f>
        <v>0</v>
      </c>
      <c r="DZ12" s="97">
        <f t="shared" si="36"/>
        <v>0</v>
      </c>
      <c r="EA12" s="428">
        <f t="shared" si="37"/>
        <v>1</v>
      </c>
      <c r="EB12" s="429">
        <f t="shared" si="38"/>
        <v>0.12959999999999999</v>
      </c>
      <c r="EC12" s="428">
        <f t="shared" si="39"/>
        <v>4</v>
      </c>
      <c r="ED12" s="429">
        <f t="shared" si="40"/>
        <v>0.8</v>
      </c>
      <c r="EE12" s="100">
        <f t="shared" si="41"/>
        <v>0</v>
      </c>
      <c r="EF12" s="100">
        <f t="shared" si="42"/>
        <v>0</v>
      </c>
      <c r="EG12" s="97">
        <f t="shared" si="43"/>
        <v>0</v>
      </c>
      <c r="EH12" s="428">
        <f t="shared" si="44"/>
        <v>1</v>
      </c>
      <c r="EI12" s="429">
        <f t="shared" si="45"/>
        <v>0.12959999999999999</v>
      </c>
      <c r="EJ12" s="428">
        <f t="shared" si="46"/>
        <v>4</v>
      </c>
      <c r="EK12" s="429">
        <f t="shared" si="47"/>
        <v>0.8</v>
      </c>
      <c r="EL12" s="100">
        <f t="shared" si="48"/>
        <v>0</v>
      </c>
      <c r="EM12" s="100">
        <f t="shared" si="49"/>
        <v>0</v>
      </c>
      <c r="EN12" s="97">
        <f t="shared" si="50"/>
        <v>0</v>
      </c>
      <c r="EO12" s="428">
        <f t="shared" si="51"/>
        <v>1</v>
      </c>
      <c r="EP12" s="429">
        <f t="shared" si="52"/>
        <v>0.12959999999999999</v>
      </c>
      <c r="EQ12" s="428">
        <f t="shared" si="53"/>
        <v>4</v>
      </c>
      <c r="ER12" s="429">
        <f t="shared" si="54"/>
        <v>0.8</v>
      </c>
      <c r="ES12" s="100">
        <f t="shared" si="55"/>
        <v>0</v>
      </c>
      <c r="ET12" s="100">
        <f t="shared" si="56"/>
        <v>0</v>
      </c>
      <c r="EU12" s="97">
        <f t="shared" si="57"/>
        <v>0</v>
      </c>
      <c r="EV12" s="428">
        <f t="shared" si="58"/>
        <v>1</v>
      </c>
      <c r="EW12" s="429">
        <f t="shared" si="59"/>
        <v>0.12959999999999999</v>
      </c>
      <c r="EX12" s="428">
        <f t="shared" si="60"/>
        <v>4</v>
      </c>
      <c r="EY12" s="429">
        <f t="shared" si="61"/>
        <v>0.8</v>
      </c>
      <c r="EZ12" s="100">
        <f t="shared" si="62"/>
        <v>0</v>
      </c>
      <c r="FA12" s="100">
        <f t="shared" si="63"/>
        <v>0</v>
      </c>
      <c r="FB12" s="97">
        <f t="shared" si="64"/>
        <v>0</v>
      </c>
      <c r="FC12" s="428">
        <f t="shared" si="65"/>
        <v>1</v>
      </c>
      <c r="FD12" s="429">
        <f t="shared" si="66"/>
        <v>0.12959999999999999</v>
      </c>
      <c r="FE12" s="428">
        <f t="shared" si="67"/>
        <v>4</v>
      </c>
      <c r="FF12" s="429">
        <f t="shared" si="68"/>
        <v>0.8</v>
      </c>
      <c r="FG12" s="100">
        <f t="shared" si="69"/>
        <v>0</v>
      </c>
      <c r="FH12" s="100">
        <f t="shared" si="70"/>
        <v>0</v>
      </c>
      <c r="FI12" s="97">
        <f t="shared" si="71"/>
        <v>0</v>
      </c>
      <c r="FJ12" s="428">
        <f t="shared" si="72"/>
        <v>1</v>
      </c>
      <c r="FK12" s="429">
        <f t="shared" si="73"/>
        <v>0.12959999999999999</v>
      </c>
      <c r="FL12" s="428">
        <f t="shared" si="74"/>
        <v>4</v>
      </c>
      <c r="FM12" s="429">
        <f t="shared" si="75"/>
        <v>0.8</v>
      </c>
      <c r="FN12" s="100">
        <f t="shared" si="76"/>
        <v>0</v>
      </c>
      <c r="FO12" s="100">
        <f t="shared" si="77"/>
        <v>0</v>
      </c>
      <c r="FP12" s="97">
        <f t="shared" si="78"/>
        <v>0</v>
      </c>
      <c r="FQ12" s="428">
        <f t="shared" si="79"/>
        <v>1</v>
      </c>
      <c r="FR12" s="429">
        <f t="shared" si="80"/>
        <v>0.12959999999999999</v>
      </c>
      <c r="FS12" s="428">
        <f t="shared" si="81"/>
        <v>4</v>
      </c>
      <c r="FT12" s="429">
        <f t="shared" si="82"/>
        <v>0.8</v>
      </c>
      <c r="FU12" s="100">
        <f t="shared" si="83"/>
        <v>0</v>
      </c>
      <c r="FV12" s="100">
        <f t="shared" si="84"/>
        <v>0</v>
      </c>
      <c r="FW12" s="97">
        <f t="shared" si="85"/>
        <v>0</v>
      </c>
      <c r="FX12" s="428">
        <f t="shared" si="86"/>
        <v>1</v>
      </c>
      <c r="FY12" s="429">
        <f t="shared" si="87"/>
        <v>0.12959999999999999</v>
      </c>
      <c r="FZ12" s="428">
        <f t="shared" si="88"/>
        <v>4</v>
      </c>
      <c r="GA12" s="429">
        <f t="shared" si="89"/>
        <v>0.8</v>
      </c>
      <c r="GB12" s="100">
        <f t="shared" si="90"/>
        <v>0</v>
      </c>
      <c r="GC12" s="100">
        <f t="shared" si="91"/>
        <v>0</v>
      </c>
      <c r="GD12" s="97">
        <f t="shared" si="92"/>
        <v>0</v>
      </c>
      <c r="GE12" s="428">
        <f t="shared" si="93"/>
        <v>1</v>
      </c>
      <c r="GF12" s="429">
        <f t="shared" si="94"/>
        <v>0.12959999999999999</v>
      </c>
      <c r="GG12" s="428">
        <f t="shared" si="95"/>
        <v>4</v>
      </c>
      <c r="GH12" s="429">
        <f t="shared" si="96"/>
        <v>0.8</v>
      </c>
      <c r="GI12" s="429">
        <f t="shared" si="97"/>
        <v>0.8</v>
      </c>
      <c r="GJ12" s="101"/>
    </row>
    <row r="13" spans="1:193 1680:1698" ht="109.5" customHeight="1">
      <c r="A13" s="427">
        <v>5</v>
      </c>
      <c r="B13" s="82" t="s">
        <v>1407</v>
      </c>
      <c r="C13" s="4" t="s">
        <v>1413</v>
      </c>
      <c r="D13" s="86" t="s">
        <v>280</v>
      </c>
      <c r="E13" s="91" t="s">
        <v>328</v>
      </c>
      <c r="F13" s="47" t="s">
        <v>282</v>
      </c>
      <c r="G13" s="84" t="s">
        <v>342</v>
      </c>
      <c r="H13" s="84" t="s">
        <v>330</v>
      </c>
      <c r="I13" s="86" t="s">
        <v>285</v>
      </c>
      <c r="J13" s="86" t="s">
        <v>69</v>
      </c>
      <c r="K13" s="86" t="s">
        <v>286</v>
      </c>
      <c r="L13" s="86" t="s">
        <v>286</v>
      </c>
      <c r="M13" s="86" t="s">
        <v>69</v>
      </c>
      <c r="N13" s="86" t="s">
        <v>69</v>
      </c>
      <c r="O13" s="86" t="s">
        <v>286</v>
      </c>
      <c r="P13" s="86" t="s">
        <v>286</v>
      </c>
      <c r="Q13" s="86" t="s">
        <v>286</v>
      </c>
      <c r="R13" s="86" t="s">
        <v>69</v>
      </c>
      <c r="S13" s="86" t="s">
        <v>286</v>
      </c>
      <c r="T13" s="86" t="s">
        <v>69</v>
      </c>
      <c r="U13" s="86" t="s">
        <v>69</v>
      </c>
      <c r="V13" s="86" t="s">
        <v>69</v>
      </c>
      <c r="W13" s="86" t="s">
        <v>286</v>
      </c>
      <c r="X13" s="86" t="s">
        <v>286</v>
      </c>
      <c r="Y13" s="86" t="s">
        <v>286</v>
      </c>
      <c r="Z13" s="86" t="s">
        <v>286</v>
      </c>
      <c r="AA13" s="86" t="s">
        <v>286</v>
      </c>
      <c r="AB13" s="86" t="s">
        <v>286</v>
      </c>
      <c r="AC13" s="88" t="str">
        <f t="shared" si="0"/>
        <v>3 - Media</v>
      </c>
      <c r="AD13" s="89">
        <f t="shared" si="1"/>
        <v>0.6</v>
      </c>
      <c r="AE13" s="88" t="str">
        <f t="shared" si="2"/>
        <v>4 - Mayor</v>
      </c>
      <c r="AF13" s="89">
        <f t="shared" si="3"/>
        <v>0.36842105263157893</v>
      </c>
      <c r="AG13" s="82" t="str">
        <f t="shared" si="4"/>
        <v>MODERADO</v>
      </c>
      <c r="AH13" s="89">
        <f t="shared" si="5"/>
        <v>0.22105263157894736</v>
      </c>
      <c r="AI13" s="176" t="s">
        <v>1414</v>
      </c>
      <c r="AJ13" s="85" t="s">
        <v>511</v>
      </c>
      <c r="AK13" s="85" t="s">
        <v>1410</v>
      </c>
      <c r="AL13" s="91" t="s">
        <v>1411</v>
      </c>
      <c r="AM13" s="47" t="s">
        <v>291</v>
      </c>
      <c r="AN13" s="91" t="s">
        <v>295</v>
      </c>
      <c r="AO13" s="91" t="s">
        <v>340</v>
      </c>
      <c r="AP13" s="47" t="s">
        <v>294</v>
      </c>
      <c r="AQ13" s="47" t="s">
        <v>291</v>
      </c>
      <c r="AR13" s="91" t="s">
        <v>295</v>
      </c>
      <c r="AS13" s="91" t="s">
        <v>340</v>
      </c>
      <c r="AT13" s="47" t="s">
        <v>294</v>
      </c>
      <c r="AU13" s="47" t="s">
        <v>291</v>
      </c>
      <c r="AV13" s="91" t="s">
        <v>295</v>
      </c>
      <c r="AW13" s="91" t="s">
        <v>340</v>
      </c>
      <c r="AX13" s="47" t="s">
        <v>294</v>
      </c>
      <c r="AY13" s="47" t="s">
        <v>291</v>
      </c>
      <c r="AZ13" s="91" t="s">
        <v>295</v>
      </c>
      <c r="BA13" s="91" t="s">
        <v>340</v>
      </c>
      <c r="BB13" s="47" t="s">
        <v>294</v>
      </c>
      <c r="BC13" s="47"/>
      <c r="BD13" s="91"/>
      <c r="BE13" s="91"/>
      <c r="BF13" s="47"/>
      <c r="BG13" s="47"/>
      <c r="BH13" s="91"/>
      <c r="BI13" s="91"/>
      <c r="BJ13" s="47"/>
      <c r="BK13" s="47"/>
      <c r="BL13" s="91"/>
      <c r="BM13" s="91"/>
      <c r="BN13" s="47"/>
      <c r="BO13" s="47"/>
      <c r="BP13" s="91"/>
      <c r="BQ13" s="91"/>
      <c r="BR13" s="47"/>
      <c r="BS13" s="47"/>
      <c r="BT13" s="91"/>
      <c r="BU13" s="91"/>
      <c r="BV13" s="47"/>
      <c r="BW13" s="47"/>
      <c r="BX13" s="91"/>
      <c r="BY13" s="91"/>
      <c r="BZ13" s="47"/>
      <c r="CA13" s="47"/>
      <c r="CB13" s="91"/>
      <c r="CC13" s="91"/>
      <c r="CD13" s="47"/>
      <c r="CE13" s="47"/>
      <c r="CF13" s="91"/>
      <c r="CG13" s="91"/>
      <c r="CH13" s="47"/>
      <c r="CI13" s="91"/>
      <c r="CJ13" s="91"/>
      <c r="CK13" s="47"/>
      <c r="CL13" s="92" t="s">
        <v>298</v>
      </c>
      <c r="CM13" s="93">
        <f t="shared" si="6"/>
        <v>0.36</v>
      </c>
      <c r="CN13" s="92" t="s">
        <v>316</v>
      </c>
      <c r="CO13" s="93">
        <f t="shared" si="7"/>
        <v>0.22105263157894736</v>
      </c>
      <c r="CP13" s="94" t="str">
        <f t="shared" si="98"/>
        <v>BAJO</v>
      </c>
      <c r="CQ13" s="89">
        <f t="shared" si="8"/>
        <v>7.9578947368421041E-2</v>
      </c>
      <c r="CR13" s="95" t="s">
        <v>300</v>
      </c>
      <c r="CS13" s="94">
        <f t="shared" si="9"/>
        <v>0.1</v>
      </c>
      <c r="CT13" s="47"/>
      <c r="CU13" s="47" t="s">
        <v>1404</v>
      </c>
      <c r="CV13" s="4" t="s">
        <v>1405</v>
      </c>
      <c r="CW13" s="96"/>
      <c r="CX13" s="97">
        <f t="shared" si="10"/>
        <v>7</v>
      </c>
      <c r="CY13" s="98">
        <f t="shared" si="11"/>
        <v>4</v>
      </c>
      <c r="CZ13" s="97" t="str">
        <f t="shared" si="12"/>
        <v>Mayor</v>
      </c>
      <c r="DA13" s="99">
        <f t="shared" si="13"/>
        <v>0.8</v>
      </c>
      <c r="DB13" s="100">
        <f t="shared" si="14"/>
        <v>0.25</v>
      </c>
      <c r="DC13" s="100">
        <f t="shared" si="15"/>
        <v>0.15</v>
      </c>
      <c r="DD13" s="97">
        <f t="shared" si="16"/>
        <v>0.4</v>
      </c>
      <c r="DE13" s="428">
        <f t="shared" si="17"/>
        <v>2</v>
      </c>
      <c r="DF13" s="429">
        <f t="shared" si="18"/>
        <v>0.36</v>
      </c>
      <c r="DG13" s="428">
        <f t="shared" si="19"/>
        <v>4</v>
      </c>
      <c r="DH13" s="428"/>
      <c r="DI13" s="429">
        <f t="shared" si="20"/>
        <v>0.8</v>
      </c>
      <c r="DJ13" s="100">
        <f t="shared" si="21"/>
        <v>0.25</v>
      </c>
      <c r="DK13" s="100">
        <f t="shared" si="22"/>
        <v>0.15</v>
      </c>
      <c r="DL13" s="97">
        <f t="shared" si="23"/>
        <v>0.4</v>
      </c>
      <c r="DM13" s="428">
        <f t="shared" si="24"/>
        <v>2</v>
      </c>
      <c r="DN13" s="429">
        <f t="shared" si="25"/>
        <v>0.216</v>
      </c>
      <c r="DO13" s="428">
        <f t="shared" si="26"/>
        <v>4</v>
      </c>
      <c r="DP13" s="429">
        <f t="shared" si="27"/>
        <v>0.8</v>
      </c>
      <c r="DQ13" s="100">
        <f t="shared" si="28"/>
        <v>0.25</v>
      </c>
      <c r="DR13" s="100">
        <f t="shared" si="29"/>
        <v>0.15</v>
      </c>
      <c r="DS13" s="97">
        <f t="shared" si="30"/>
        <v>0.4</v>
      </c>
      <c r="DT13" s="428">
        <f t="shared" si="31"/>
        <v>1</v>
      </c>
      <c r="DU13" s="429">
        <f t="shared" si="32"/>
        <v>0.12959999999999999</v>
      </c>
      <c r="DV13" s="428">
        <f t="shared" si="33"/>
        <v>4</v>
      </c>
      <c r="DW13" s="429">
        <f t="shared" si="34"/>
        <v>0.8</v>
      </c>
      <c r="DX13" s="100">
        <f t="shared" si="35"/>
        <v>0.25</v>
      </c>
      <c r="DY13" s="100">
        <f>IF(BA13="",0,IF(BA13="Preventivo",0.25,IF(BA13="Detectivo",0.15,IF(BA14="Correctivo",0.1,0))))</f>
        <v>0.15</v>
      </c>
      <c r="DZ13" s="97">
        <f t="shared" si="36"/>
        <v>0.4</v>
      </c>
      <c r="EA13" s="428">
        <f t="shared" si="37"/>
        <v>1</v>
      </c>
      <c r="EB13" s="429">
        <f t="shared" si="38"/>
        <v>7.7759999999999996E-2</v>
      </c>
      <c r="EC13" s="428">
        <f t="shared" si="39"/>
        <v>4</v>
      </c>
      <c r="ED13" s="429">
        <f t="shared" si="40"/>
        <v>0.8</v>
      </c>
      <c r="EE13" s="100">
        <f t="shared" si="41"/>
        <v>0</v>
      </c>
      <c r="EF13" s="100">
        <f t="shared" si="42"/>
        <v>0</v>
      </c>
      <c r="EG13" s="97">
        <f t="shared" si="43"/>
        <v>0</v>
      </c>
      <c r="EH13" s="428">
        <f t="shared" si="44"/>
        <v>1</v>
      </c>
      <c r="EI13" s="429">
        <f t="shared" si="45"/>
        <v>7.7759999999999996E-2</v>
      </c>
      <c r="EJ13" s="428">
        <f t="shared" si="46"/>
        <v>4</v>
      </c>
      <c r="EK13" s="429">
        <f t="shared" si="47"/>
        <v>0.8</v>
      </c>
      <c r="EL13" s="100">
        <f t="shared" si="48"/>
        <v>0</v>
      </c>
      <c r="EM13" s="100">
        <f t="shared" si="49"/>
        <v>0</v>
      </c>
      <c r="EN13" s="97">
        <f t="shared" si="50"/>
        <v>0</v>
      </c>
      <c r="EO13" s="428">
        <f t="shared" si="51"/>
        <v>1</v>
      </c>
      <c r="EP13" s="429">
        <f t="shared" si="52"/>
        <v>7.7759999999999996E-2</v>
      </c>
      <c r="EQ13" s="428">
        <f t="shared" si="53"/>
        <v>4</v>
      </c>
      <c r="ER13" s="429">
        <f t="shared" si="54"/>
        <v>0.8</v>
      </c>
      <c r="ES13" s="100">
        <f t="shared" si="55"/>
        <v>0</v>
      </c>
      <c r="ET13" s="100">
        <f t="shared" si="56"/>
        <v>0</v>
      </c>
      <c r="EU13" s="97">
        <f t="shared" si="57"/>
        <v>0</v>
      </c>
      <c r="EV13" s="428">
        <f t="shared" si="58"/>
        <v>1</v>
      </c>
      <c r="EW13" s="429">
        <f t="shared" si="59"/>
        <v>7.7759999999999996E-2</v>
      </c>
      <c r="EX13" s="428">
        <f t="shared" si="60"/>
        <v>4</v>
      </c>
      <c r="EY13" s="429">
        <f t="shared" si="61"/>
        <v>0.8</v>
      </c>
      <c r="EZ13" s="100">
        <f t="shared" si="62"/>
        <v>0</v>
      </c>
      <c r="FA13" s="100">
        <f t="shared" si="63"/>
        <v>0</v>
      </c>
      <c r="FB13" s="97">
        <f t="shared" si="64"/>
        <v>0</v>
      </c>
      <c r="FC13" s="428">
        <f t="shared" si="65"/>
        <v>1</v>
      </c>
      <c r="FD13" s="429">
        <f t="shared" si="66"/>
        <v>7.7759999999999996E-2</v>
      </c>
      <c r="FE13" s="428">
        <f t="shared" si="67"/>
        <v>4</v>
      </c>
      <c r="FF13" s="429">
        <f t="shared" si="68"/>
        <v>0.8</v>
      </c>
      <c r="FG13" s="100">
        <f t="shared" si="69"/>
        <v>0</v>
      </c>
      <c r="FH13" s="100">
        <f t="shared" si="70"/>
        <v>0</v>
      </c>
      <c r="FI13" s="97">
        <f t="shared" si="71"/>
        <v>0</v>
      </c>
      <c r="FJ13" s="428">
        <f t="shared" si="72"/>
        <v>1</v>
      </c>
      <c r="FK13" s="429">
        <f t="shared" si="73"/>
        <v>7.7759999999999996E-2</v>
      </c>
      <c r="FL13" s="428">
        <f t="shared" si="74"/>
        <v>4</v>
      </c>
      <c r="FM13" s="429">
        <f t="shared" si="75"/>
        <v>0.8</v>
      </c>
      <c r="FN13" s="100">
        <f t="shared" si="76"/>
        <v>0</v>
      </c>
      <c r="FO13" s="100">
        <f t="shared" si="77"/>
        <v>0</v>
      </c>
      <c r="FP13" s="97">
        <f t="shared" si="78"/>
        <v>0</v>
      </c>
      <c r="FQ13" s="428">
        <f t="shared" si="79"/>
        <v>1</v>
      </c>
      <c r="FR13" s="429">
        <f t="shared" si="80"/>
        <v>7.7759999999999996E-2</v>
      </c>
      <c r="FS13" s="428">
        <f t="shared" si="81"/>
        <v>4</v>
      </c>
      <c r="FT13" s="429">
        <f t="shared" si="82"/>
        <v>0.8</v>
      </c>
      <c r="FU13" s="100">
        <f t="shared" si="83"/>
        <v>0</v>
      </c>
      <c r="FV13" s="100">
        <f t="shared" si="84"/>
        <v>0</v>
      </c>
      <c r="FW13" s="97">
        <f t="shared" si="85"/>
        <v>0</v>
      </c>
      <c r="FX13" s="428">
        <f t="shared" si="86"/>
        <v>1</v>
      </c>
      <c r="FY13" s="429">
        <f t="shared" si="87"/>
        <v>7.7759999999999996E-2</v>
      </c>
      <c r="FZ13" s="428">
        <f t="shared" si="88"/>
        <v>4</v>
      </c>
      <c r="GA13" s="429">
        <f t="shared" si="89"/>
        <v>0.8</v>
      </c>
      <c r="GB13" s="100">
        <f t="shared" si="90"/>
        <v>0</v>
      </c>
      <c r="GC13" s="100">
        <f t="shared" si="91"/>
        <v>0</v>
      </c>
      <c r="GD13" s="97">
        <f t="shared" si="92"/>
        <v>0</v>
      </c>
      <c r="GE13" s="428">
        <f t="shared" si="93"/>
        <v>1</v>
      </c>
      <c r="GF13" s="429">
        <f t="shared" si="94"/>
        <v>7.7759999999999996E-2</v>
      </c>
      <c r="GG13" s="428">
        <f t="shared" si="95"/>
        <v>4</v>
      </c>
      <c r="GH13" s="429">
        <f t="shared" si="96"/>
        <v>0.8</v>
      </c>
      <c r="GI13" s="429">
        <f t="shared" si="97"/>
        <v>0.8</v>
      </c>
      <c r="GJ13" s="101"/>
    </row>
    <row r="14" spans="1:193 1680:1698" ht="109.5" customHeight="1">
      <c r="A14" s="427">
        <v>6</v>
      </c>
      <c r="B14" s="82" t="s">
        <v>1407</v>
      </c>
      <c r="C14" s="4" t="s">
        <v>1415</v>
      </c>
      <c r="D14" s="86" t="s">
        <v>304</v>
      </c>
      <c r="E14" s="91" t="s">
        <v>328</v>
      </c>
      <c r="F14" s="47" t="s">
        <v>572</v>
      </c>
      <c r="G14" s="84" t="s">
        <v>342</v>
      </c>
      <c r="H14" s="84" t="s">
        <v>330</v>
      </c>
      <c r="I14" s="86" t="s">
        <v>285</v>
      </c>
      <c r="J14" s="86" t="s">
        <v>69</v>
      </c>
      <c r="K14" s="86" t="s">
        <v>286</v>
      </c>
      <c r="L14" s="86" t="s">
        <v>286</v>
      </c>
      <c r="M14" s="86" t="s">
        <v>69</v>
      </c>
      <c r="N14" s="86" t="s">
        <v>69</v>
      </c>
      <c r="O14" s="86" t="s">
        <v>286</v>
      </c>
      <c r="P14" s="86" t="s">
        <v>286</v>
      </c>
      <c r="Q14" s="86" t="s">
        <v>286</v>
      </c>
      <c r="R14" s="86" t="s">
        <v>69</v>
      </c>
      <c r="S14" s="86" t="s">
        <v>286</v>
      </c>
      <c r="T14" s="86" t="s">
        <v>69</v>
      </c>
      <c r="U14" s="86" t="s">
        <v>69</v>
      </c>
      <c r="V14" s="86" t="s">
        <v>69</v>
      </c>
      <c r="W14" s="86" t="s">
        <v>286</v>
      </c>
      <c r="X14" s="86" t="s">
        <v>286</v>
      </c>
      <c r="Y14" s="86" t="s">
        <v>286</v>
      </c>
      <c r="Z14" s="86" t="s">
        <v>286</v>
      </c>
      <c r="AA14" s="86" t="s">
        <v>286</v>
      </c>
      <c r="AB14" s="86" t="s">
        <v>286</v>
      </c>
      <c r="AC14" s="88" t="str">
        <f t="shared" si="0"/>
        <v>3 - Media</v>
      </c>
      <c r="AD14" s="89">
        <f t="shared" si="1"/>
        <v>0.6</v>
      </c>
      <c r="AE14" s="88" t="str">
        <f t="shared" si="2"/>
        <v>4 - Mayor</v>
      </c>
      <c r="AF14" s="89">
        <f t="shared" si="3"/>
        <v>0.36842105263157893</v>
      </c>
      <c r="AG14" s="82" t="str">
        <f t="shared" si="4"/>
        <v>MODERADO</v>
      </c>
      <c r="AH14" s="89">
        <f t="shared" si="5"/>
        <v>0.22105263157894736</v>
      </c>
      <c r="AI14" s="176" t="s">
        <v>1414</v>
      </c>
      <c r="AJ14" s="85" t="s">
        <v>511</v>
      </c>
      <c r="AK14" s="85" t="s">
        <v>1410</v>
      </c>
      <c r="AL14" s="91" t="s">
        <v>1411</v>
      </c>
      <c r="AM14" s="47" t="s">
        <v>291</v>
      </c>
      <c r="AN14" s="91" t="s">
        <v>295</v>
      </c>
      <c r="AO14" s="91" t="s">
        <v>340</v>
      </c>
      <c r="AP14" s="47" t="s">
        <v>294</v>
      </c>
      <c r="AQ14" s="47" t="s">
        <v>291</v>
      </c>
      <c r="AR14" s="91" t="s">
        <v>295</v>
      </c>
      <c r="AS14" s="91" t="s">
        <v>340</v>
      </c>
      <c r="AT14" s="47" t="s">
        <v>294</v>
      </c>
      <c r="AU14" s="47" t="s">
        <v>291</v>
      </c>
      <c r="AV14" s="91" t="s">
        <v>295</v>
      </c>
      <c r="AW14" s="91" t="s">
        <v>340</v>
      </c>
      <c r="AX14" s="47" t="s">
        <v>294</v>
      </c>
      <c r="AY14" s="47" t="s">
        <v>291</v>
      </c>
      <c r="AZ14" s="91" t="s">
        <v>295</v>
      </c>
      <c r="BA14" s="91" t="s">
        <v>340</v>
      </c>
      <c r="BB14" s="47" t="s">
        <v>294</v>
      </c>
      <c r="BC14" s="47"/>
      <c r="BD14" s="91"/>
      <c r="BE14" s="91"/>
      <c r="BF14" s="47"/>
      <c r="BG14" s="47"/>
      <c r="BH14" s="91"/>
      <c r="BI14" s="91"/>
      <c r="BJ14" s="47"/>
      <c r="BK14" s="47"/>
      <c r="BL14" s="91"/>
      <c r="BM14" s="91"/>
      <c r="BN14" s="47"/>
      <c r="BO14" s="47"/>
      <c r="BP14" s="91"/>
      <c r="BQ14" s="91"/>
      <c r="BR14" s="47"/>
      <c r="BS14" s="47"/>
      <c r="BT14" s="91"/>
      <c r="BU14" s="91"/>
      <c r="BV14" s="47"/>
      <c r="BW14" s="47"/>
      <c r="BX14" s="91"/>
      <c r="BY14" s="91"/>
      <c r="BZ14" s="47"/>
      <c r="CA14" s="47"/>
      <c r="CB14" s="91"/>
      <c r="CC14" s="91"/>
      <c r="CD14" s="47"/>
      <c r="CE14" s="47"/>
      <c r="CF14" s="91"/>
      <c r="CG14" s="91"/>
      <c r="CH14" s="47"/>
      <c r="CI14" s="91"/>
      <c r="CJ14" s="91"/>
      <c r="CK14" s="47"/>
      <c r="CL14" s="92" t="s">
        <v>298</v>
      </c>
      <c r="CM14" s="93">
        <f t="shared" si="6"/>
        <v>0.36</v>
      </c>
      <c r="CN14" s="92" t="s">
        <v>316</v>
      </c>
      <c r="CO14" s="93">
        <f t="shared" si="7"/>
        <v>0.22105263157894736</v>
      </c>
      <c r="CP14" s="94" t="str">
        <f t="shared" si="98"/>
        <v>BAJO</v>
      </c>
      <c r="CQ14" s="89">
        <f t="shared" si="8"/>
        <v>7.9578947368421041E-2</v>
      </c>
      <c r="CR14" s="95" t="s">
        <v>309</v>
      </c>
      <c r="CS14" s="94">
        <f t="shared" si="9"/>
        <v>0.1</v>
      </c>
      <c r="CT14" s="47"/>
      <c r="CU14" s="47" t="s">
        <v>1404</v>
      </c>
      <c r="CV14" s="4" t="s">
        <v>1405</v>
      </c>
      <c r="CW14" s="96"/>
      <c r="CX14" s="97">
        <f t="shared" si="10"/>
        <v>7</v>
      </c>
      <c r="CY14" s="98">
        <f t="shared" si="11"/>
        <v>4</v>
      </c>
      <c r="CZ14" s="97" t="str">
        <f t="shared" si="12"/>
        <v>Mayor</v>
      </c>
      <c r="DA14" s="99">
        <f t="shared" si="13"/>
        <v>0.8</v>
      </c>
      <c r="DB14" s="100">
        <f t="shared" si="14"/>
        <v>0.25</v>
      </c>
      <c r="DC14" s="100">
        <f t="shared" si="15"/>
        <v>0.15</v>
      </c>
      <c r="DD14" s="97">
        <f t="shared" si="16"/>
        <v>0.4</v>
      </c>
      <c r="DE14" s="428">
        <f t="shared" si="17"/>
        <v>2</v>
      </c>
      <c r="DF14" s="429">
        <f t="shared" si="18"/>
        <v>0.36</v>
      </c>
      <c r="DG14" s="428">
        <f t="shared" si="19"/>
        <v>4</v>
      </c>
      <c r="DH14" s="428"/>
      <c r="DI14" s="429">
        <f t="shared" si="20"/>
        <v>0.8</v>
      </c>
      <c r="DJ14" s="100">
        <f t="shared" si="21"/>
        <v>0.25</v>
      </c>
      <c r="DK14" s="100">
        <f t="shared" si="22"/>
        <v>0.15</v>
      </c>
      <c r="DL14" s="97">
        <f t="shared" si="23"/>
        <v>0.4</v>
      </c>
      <c r="DM14" s="428">
        <f t="shared" si="24"/>
        <v>2</v>
      </c>
      <c r="DN14" s="429">
        <f t="shared" si="25"/>
        <v>0.216</v>
      </c>
      <c r="DO14" s="428">
        <f t="shared" si="26"/>
        <v>4</v>
      </c>
      <c r="DP14" s="429">
        <f t="shared" si="27"/>
        <v>0.8</v>
      </c>
      <c r="DQ14" s="100">
        <f t="shared" si="28"/>
        <v>0.25</v>
      </c>
      <c r="DR14" s="100">
        <f t="shared" si="29"/>
        <v>0.15</v>
      </c>
      <c r="DS14" s="97">
        <f t="shared" si="30"/>
        <v>0.4</v>
      </c>
      <c r="DT14" s="428">
        <f t="shared" si="31"/>
        <v>1</v>
      </c>
      <c r="DU14" s="429">
        <f t="shared" si="32"/>
        <v>0.12959999999999999</v>
      </c>
      <c r="DV14" s="428">
        <f t="shared" si="33"/>
        <v>4</v>
      </c>
      <c r="DW14" s="429">
        <f t="shared" si="34"/>
        <v>0.8</v>
      </c>
      <c r="DX14" s="100">
        <f t="shared" si="35"/>
        <v>0.25</v>
      </c>
      <c r="DY14" s="100">
        <f>IF(BA14="",0,IF(BA14="Preventivo",0.25,IF(BA14="Detectivo",0.15,IF(#REF!="Correctivo",0.1,0))))</f>
        <v>0.15</v>
      </c>
      <c r="DZ14" s="97">
        <f t="shared" si="36"/>
        <v>0.4</v>
      </c>
      <c r="EA14" s="428">
        <f t="shared" si="37"/>
        <v>1</v>
      </c>
      <c r="EB14" s="429">
        <f t="shared" si="38"/>
        <v>7.7759999999999996E-2</v>
      </c>
      <c r="EC14" s="428">
        <f t="shared" si="39"/>
        <v>4</v>
      </c>
      <c r="ED14" s="429">
        <f t="shared" si="40"/>
        <v>0.8</v>
      </c>
      <c r="EE14" s="100">
        <f t="shared" si="41"/>
        <v>0</v>
      </c>
      <c r="EF14" s="100">
        <f t="shared" si="42"/>
        <v>0</v>
      </c>
      <c r="EG14" s="97">
        <f t="shared" si="43"/>
        <v>0</v>
      </c>
      <c r="EH14" s="428">
        <f t="shared" si="44"/>
        <v>1</v>
      </c>
      <c r="EI14" s="429">
        <f t="shared" si="45"/>
        <v>7.7759999999999996E-2</v>
      </c>
      <c r="EJ14" s="428">
        <f t="shared" si="46"/>
        <v>4</v>
      </c>
      <c r="EK14" s="429">
        <f t="shared" si="47"/>
        <v>0.8</v>
      </c>
      <c r="EL14" s="100">
        <f t="shared" si="48"/>
        <v>0</v>
      </c>
      <c r="EM14" s="100">
        <f t="shared" si="49"/>
        <v>0</v>
      </c>
      <c r="EN14" s="97">
        <f t="shared" si="50"/>
        <v>0</v>
      </c>
      <c r="EO14" s="428">
        <f t="shared" si="51"/>
        <v>1</v>
      </c>
      <c r="EP14" s="429">
        <f t="shared" si="52"/>
        <v>7.7759999999999996E-2</v>
      </c>
      <c r="EQ14" s="428">
        <f t="shared" si="53"/>
        <v>4</v>
      </c>
      <c r="ER14" s="429">
        <f t="shared" si="54"/>
        <v>0.8</v>
      </c>
      <c r="ES14" s="100">
        <f t="shared" si="55"/>
        <v>0</v>
      </c>
      <c r="ET14" s="100">
        <f t="shared" si="56"/>
        <v>0</v>
      </c>
      <c r="EU14" s="97">
        <f t="shared" si="57"/>
        <v>0</v>
      </c>
      <c r="EV14" s="428">
        <f t="shared" si="58"/>
        <v>1</v>
      </c>
      <c r="EW14" s="429">
        <f t="shared" si="59"/>
        <v>7.7759999999999996E-2</v>
      </c>
      <c r="EX14" s="428">
        <f t="shared" si="60"/>
        <v>4</v>
      </c>
      <c r="EY14" s="429">
        <f t="shared" si="61"/>
        <v>0.8</v>
      </c>
      <c r="EZ14" s="100">
        <f t="shared" si="62"/>
        <v>0</v>
      </c>
      <c r="FA14" s="100">
        <f t="shared" si="63"/>
        <v>0</v>
      </c>
      <c r="FB14" s="97">
        <f t="shared" si="64"/>
        <v>0</v>
      </c>
      <c r="FC14" s="428">
        <f t="shared" si="65"/>
        <v>1</v>
      </c>
      <c r="FD14" s="429">
        <f t="shared" si="66"/>
        <v>7.7759999999999996E-2</v>
      </c>
      <c r="FE14" s="428">
        <f t="shared" si="67"/>
        <v>4</v>
      </c>
      <c r="FF14" s="429">
        <f t="shared" si="68"/>
        <v>0.8</v>
      </c>
      <c r="FG14" s="100">
        <f t="shared" si="69"/>
        <v>0</v>
      </c>
      <c r="FH14" s="100">
        <f t="shared" si="70"/>
        <v>0</v>
      </c>
      <c r="FI14" s="97">
        <f t="shared" si="71"/>
        <v>0</v>
      </c>
      <c r="FJ14" s="428">
        <f t="shared" si="72"/>
        <v>1</v>
      </c>
      <c r="FK14" s="429">
        <f t="shared" si="73"/>
        <v>7.7759999999999996E-2</v>
      </c>
      <c r="FL14" s="428">
        <f t="shared" si="74"/>
        <v>4</v>
      </c>
      <c r="FM14" s="429">
        <f t="shared" si="75"/>
        <v>0.8</v>
      </c>
      <c r="FN14" s="100">
        <f t="shared" si="76"/>
        <v>0</v>
      </c>
      <c r="FO14" s="100">
        <f t="shared" si="77"/>
        <v>0</v>
      </c>
      <c r="FP14" s="97">
        <f t="shared" si="78"/>
        <v>0</v>
      </c>
      <c r="FQ14" s="428">
        <f t="shared" si="79"/>
        <v>1</v>
      </c>
      <c r="FR14" s="429">
        <f t="shared" si="80"/>
        <v>7.7759999999999996E-2</v>
      </c>
      <c r="FS14" s="428">
        <f t="shared" si="81"/>
        <v>4</v>
      </c>
      <c r="FT14" s="429">
        <f t="shared" si="82"/>
        <v>0.8</v>
      </c>
      <c r="FU14" s="100">
        <f t="shared" si="83"/>
        <v>0</v>
      </c>
      <c r="FV14" s="100">
        <f t="shared" si="84"/>
        <v>0</v>
      </c>
      <c r="FW14" s="97">
        <f t="shared" si="85"/>
        <v>0</v>
      </c>
      <c r="FX14" s="428">
        <f t="shared" si="86"/>
        <v>1</v>
      </c>
      <c r="FY14" s="429">
        <f t="shared" si="87"/>
        <v>7.7759999999999996E-2</v>
      </c>
      <c r="FZ14" s="428">
        <f t="shared" si="88"/>
        <v>4</v>
      </c>
      <c r="GA14" s="429">
        <f t="shared" si="89"/>
        <v>0.8</v>
      </c>
      <c r="GB14" s="100">
        <f t="shared" si="90"/>
        <v>0</v>
      </c>
      <c r="GC14" s="100">
        <f t="shared" si="91"/>
        <v>0</v>
      </c>
      <c r="GD14" s="97">
        <f t="shared" si="92"/>
        <v>0</v>
      </c>
      <c r="GE14" s="428">
        <f t="shared" si="93"/>
        <v>1</v>
      </c>
      <c r="GF14" s="429">
        <f t="shared" si="94"/>
        <v>7.7759999999999996E-2</v>
      </c>
      <c r="GG14" s="428">
        <f t="shared" si="95"/>
        <v>4</v>
      </c>
      <c r="GH14" s="429">
        <f t="shared" si="96"/>
        <v>0.8</v>
      </c>
      <c r="GI14" s="429">
        <f t="shared" si="97"/>
        <v>0.8</v>
      </c>
      <c r="GJ14" s="101"/>
    </row>
    <row r="15" spans="1:193 1680:1698" ht="109.5" customHeight="1">
      <c r="A15" s="427">
        <v>7</v>
      </c>
      <c r="B15" s="82" t="s">
        <v>1416</v>
      </c>
      <c r="C15" s="4" t="s">
        <v>1417</v>
      </c>
      <c r="D15" s="86" t="s">
        <v>304</v>
      </c>
      <c r="E15" s="91" t="s">
        <v>328</v>
      </c>
      <c r="F15" s="47" t="s">
        <v>318</v>
      </c>
      <c r="G15" s="85" t="s">
        <v>342</v>
      </c>
      <c r="H15" s="84" t="s">
        <v>330</v>
      </c>
      <c r="I15" s="86" t="s">
        <v>285</v>
      </c>
      <c r="J15" s="86" t="s">
        <v>286</v>
      </c>
      <c r="K15" s="86" t="s">
        <v>286</v>
      </c>
      <c r="L15" s="86" t="s">
        <v>286</v>
      </c>
      <c r="M15" s="86" t="s">
        <v>69</v>
      </c>
      <c r="N15" s="86" t="s">
        <v>69</v>
      </c>
      <c r="O15" s="86" t="s">
        <v>286</v>
      </c>
      <c r="P15" s="86" t="s">
        <v>286</v>
      </c>
      <c r="Q15" s="86" t="s">
        <v>69</v>
      </c>
      <c r="R15" s="86" t="s">
        <v>69</v>
      </c>
      <c r="S15" s="86" t="s">
        <v>69</v>
      </c>
      <c r="T15" s="86" t="s">
        <v>69</v>
      </c>
      <c r="U15" s="86" t="s">
        <v>69</v>
      </c>
      <c r="V15" s="86" t="s">
        <v>69</v>
      </c>
      <c r="W15" s="86" t="s">
        <v>286</v>
      </c>
      <c r="X15" s="86" t="s">
        <v>286</v>
      </c>
      <c r="Y15" s="86" t="s">
        <v>286</v>
      </c>
      <c r="Z15" s="86" t="s">
        <v>286</v>
      </c>
      <c r="AA15" s="86" t="s">
        <v>286</v>
      </c>
      <c r="AB15" s="86" t="s">
        <v>286</v>
      </c>
      <c r="AC15" s="88" t="str">
        <f t="shared" si="0"/>
        <v>3 - Media</v>
      </c>
      <c r="AD15" s="89">
        <f t="shared" si="1"/>
        <v>0.6</v>
      </c>
      <c r="AE15" s="88" t="str">
        <f t="shared" si="2"/>
        <v>4 - Mayor</v>
      </c>
      <c r="AF15" s="89">
        <f t="shared" si="3"/>
        <v>0.42105263157894735</v>
      </c>
      <c r="AG15" s="82" t="str">
        <f t="shared" si="4"/>
        <v>MODERADO</v>
      </c>
      <c r="AH15" s="89">
        <f t="shared" si="5"/>
        <v>0.25263157894736837</v>
      </c>
      <c r="AI15" s="4" t="s">
        <v>1418</v>
      </c>
      <c r="AJ15" s="85" t="s">
        <v>511</v>
      </c>
      <c r="AK15" s="85" t="s">
        <v>1410</v>
      </c>
      <c r="AL15" s="91" t="s">
        <v>1411</v>
      </c>
      <c r="AM15" s="47" t="s">
        <v>291</v>
      </c>
      <c r="AN15" s="91" t="s">
        <v>295</v>
      </c>
      <c r="AO15" s="91" t="s">
        <v>340</v>
      </c>
      <c r="AP15" s="47" t="s">
        <v>294</v>
      </c>
      <c r="AQ15" s="47" t="s">
        <v>291</v>
      </c>
      <c r="AR15" s="91" t="s">
        <v>295</v>
      </c>
      <c r="AS15" s="91" t="s">
        <v>340</v>
      </c>
      <c r="AT15" s="47" t="s">
        <v>294</v>
      </c>
      <c r="AU15" s="47" t="s">
        <v>291</v>
      </c>
      <c r="AV15" s="91" t="s">
        <v>295</v>
      </c>
      <c r="AW15" s="91" t="s">
        <v>340</v>
      </c>
      <c r="AX15" s="47" t="s">
        <v>294</v>
      </c>
      <c r="AY15" s="47"/>
      <c r="AZ15" s="91"/>
      <c r="BA15" s="91"/>
      <c r="BB15" s="47"/>
      <c r="BC15" s="47"/>
      <c r="BD15" s="91"/>
      <c r="BE15" s="91"/>
      <c r="BF15" s="47"/>
      <c r="BG15" s="47"/>
      <c r="BH15" s="91"/>
      <c r="BI15" s="91"/>
      <c r="BJ15" s="47"/>
      <c r="BK15" s="47"/>
      <c r="BL15" s="91"/>
      <c r="BM15" s="91"/>
      <c r="BN15" s="47"/>
      <c r="BO15" s="47"/>
      <c r="BP15" s="91"/>
      <c r="BQ15" s="91"/>
      <c r="BR15" s="47"/>
      <c r="BS15" s="47"/>
      <c r="BT15" s="91"/>
      <c r="BU15" s="91"/>
      <c r="BV15" s="47"/>
      <c r="BW15" s="47"/>
      <c r="BX15" s="91"/>
      <c r="BY15" s="91"/>
      <c r="BZ15" s="47"/>
      <c r="CA15" s="47"/>
      <c r="CB15" s="91"/>
      <c r="CC15" s="91"/>
      <c r="CD15" s="47"/>
      <c r="CE15" s="47"/>
      <c r="CF15" s="91"/>
      <c r="CG15" s="91"/>
      <c r="CH15" s="47"/>
      <c r="CI15" s="91"/>
      <c r="CJ15" s="91"/>
      <c r="CK15" s="47"/>
      <c r="CL15" s="92" t="s">
        <v>298</v>
      </c>
      <c r="CM15" s="93">
        <f t="shared" si="6"/>
        <v>0.36</v>
      </c>
      <c r="CN15" s="92" t="s">
        <v>316</v>
      </c>
      <c r="CO15" s="93">
        <f t="shared" si="7"/>
        <v>0.25263157894736837</v>
      </c>
      <c r="CP15" s="94" t="str">
        <f t="shared" si="98"/>
        <v>BAJO</v>
      </c>
      <c r="CQ15" s="89">
        <f t="shared" si="8"/>
        <v>9.094736842105261E-2</v>
      </c>
      <c r="CR15" s="95" t="s">
        <v>309</v>
      </c>
      <c r="CS15" s="94">
        <f t="shared" si="9"/>
        <v>0.1</v>
      </c>
      <c r="CT15" s="47"/>
      <c r="CU15" s="47" t="s">
        <v>1404</v>
      </c>
      <c r="CV15" s="4" t="s">
        <v>1405</v>
      </c>
      <c r="CW15" s="96"/>
      <c r="CX15" s="97">
        <f t="shared" si="10"/>
        <v>8</v>
      </c>
      <c r="CY15" s="98">
        <f t="shared" si="11"/>
        <v>4</v>
      </c>
      <c r="CZ15" s="97" t="str">
        <f t="shared" si="12"/>
        <v>Mayor</v>
      </c>
      <c r="DA15" s="99">
        <f t="shared" si="13"/>
        <v>0.8</v>
      </c>
      <c r="DB15" s="100">
        <f t="shared" si="14"/>
        <v>0.25</v>
      </c>
      <c r="DC15" s="100">
        <f t="shared" si="15"/>
        <v>0.15</v>
      </c>
      <c r="DD15" s="97">
        <f t="shared" si="16"/>
        <v>0.4</v>
      </c>
      <c r="DE15" s="428">
        <f t="shared" si="17"/>
        <v>2</v>
      </c>
      <c r="DF15" s="429">
        <f t="shared" si="18"/>
        <v>0.36</v>
      </c>
      <c r="DG15" s="428">
        <f t="shared" si="19"/>
        <v>4</v>
      </c>
      <c r="DH15" s="428"/>
      <c r="DI15" s="429">
        <f t="shared" si="20"/>
        <v>0.8</v>
      </c>
      <c r="DJ15" s="100">
        <f t="shared" si="21"/>
        <v>0.25</v>
      </c>
      <c r="DK15" s="100">
        <f t="shared" si="22"/>
        <v>0.15</v>
      </c>
      <c r="DL15" s="97">
        <f t="shared" si="23"/>
        <v>0.4</v>
      </c>
      <c r="DM15" s="428">
        <f t="shared" si="24"/>
        <v>2</v>
      </c>
      <c r="DN15" s="429">
        <f t="shared" si="25"/>
        <v>0.216</v>
      </c>
      <c r="DO15" s="428">
        <f t="shared" si="26"/>
        <v>4</v>
      </c>
      <c r="DP15" s="429">
        <f t="shared" si="27"/>
        <v>0.8</v>
      </c>
      <c r="DQ15" s="100">
        <f t="shared" si="28"/>
        <v>0.25</v>
      </c>
      <c r="DR15" s="100">
        <f t="shared" si="29"/>
        <v>0.15</v>
      </c>
      <c r="DS15" s="97">
        <f t="shared" si="30"/>
        <v>0.4</v>
      </c>
      <c r="DT15" s="428">
        <f t="shared" si="31"/>
        <v>1</v>
      </c>
      <c r="DU15" s="429">
        <f t="shared" si="32"/>
        <v>0.12959999999999999</v>
      </c>
      <c r="DV15" s="428">
        <f t="shared" si="33"/>
        <v>4</v>
      </c>
      <c r="DW15" s="429">
        <f t="shared" si="34"/>
        <v>0.8</v>
      </c>
      <c r="DX15" s="100">
        <f t="shared" si="35"/>
        <v>0</v>
      </c>
      <c r="DY15" s="100">
        <f>IF(BA15="",0,IF(BA15="Preventivo",0.25,IF(BA15="Detectivo",0.15,IF(BA17="Correctivo",0.1,0))))</f>
        <v>0</v>
      </c>
      <c r="DZ15" s="97">
        <f t="shared" si="36"/>
        <v>0</v>
      </c>
      <c r="EA15" s="428">
        <f t="shared" si="37"/>
        <v>1</v>
      </c>
      <c r="EB15" s="429">
        <f t="shared" si="38"/>
        <v>0.12959999999999999</v>
      </c>
      <c r="EC15" s="428">
        <f t="shared" si="39"/>
        <v>4</v>
      </c>
      <c r="ED15" s="429">
        <f t="shared" si="40"/>
        <v>0.8</v>
      </c>
      <c r="EE15" s="100">
        <f t="shared" si="41"/>
        <v>0</v>
      </c>
      <c r="EF15" s="100">
        <f t="shared" si="42"/>
        <v>0</v>
      </c>
      <c r="EG15" s="97">
        <f t="shared" si="43"/>
        <v>0</v>
      </c>
      <c r="EH15" s="428">
        <f t="shared" si="44"/>
        <v>1</v>
      </c>
      <c r="EI15" s="429">
        <f t="shared" si="45"/>
        <v>0.12959999999999999</v>
      </c>
      <c r="EJ15" s="428">
        <f t="shared" si="46"/>
        <v>4</v>
      </c>
      <c r="EK15" s="429">
        <f t="shared" si="47"/>
        <v>0.8</v>
      </c>
      <c r="EL15" s="100">
        <f t="shared" si="48"/>
        <v>0</v>
      </c>
      <c r="EM15" s="100">
        <f t="shared" si="49"/>
        <v>0</v>
      </c>
      <c r="EN15" s="97">
        <f t="shared" si="50"/>
        <v>0</v>
      </c>
      <c r="EO15" s="428">
        <f t="shared" si="51"/>
        <v>1</v>
      </c>
      <c r="EP15" s="429">
        <f t="shared" si="52"/>
        <v>0.12959999999999999</v>
      </c>
      <c r="EQ15" s="428">
        <f t="shared" si="53"/>
        <v>4</v>
      </c>
      <c r="ER15" s="429">
        <f t="shared" si="54"/>
        <v>0.8</v>
      </c>
      <c r="ES15" s="100">
        <f t="shared" si="55"/>
        <v>0</v>
      </c>
      <c r="ET15" s="100">
        <f t="shared" si="56"/>
        <v>0</v>
      </c>
      <c r="EU15" s="97">
        <f t="shared" si="57"/>
        <v>0</v>
      </c>
      <c r="EV15" s="428">
        <f t="shared" si="58"/>
        <v>1</v>
      </c>
      <c r="EW15" s="429">
        <f t="shared" si="59"/>
        <v>0.12959999999999999</v>
      </c>
      <c r="EX15" s="428">
        <f t="shared" si="60"/>
        <v>4</v>
      </c>
      <c r="EY15" s="429">
        <f t="shared" si="61"/>
        <v>0.8</v>
      </c>
      <c r="EZ15" s="100">
        <f t="shared" si="62"/>
        <v>0</v>
      </c>
      <c r="FA15" s="100">
        <f t="shared" si="63"/>
        <v>0</v>
      </c>
      <c r="FB15" s="97">
        <f t="shared" si="64"/>
        <v>0</v>
      </c>
      <c r="FC15" s="428">
        <f t="shared" si="65"/>
        <v>1</v>
      </c>
      <c r="FD15" s="429">
        <f t="shared" si="66"/>
        <v>0.12959999999999999</v>
      </c>
      <c r="FE15" s="428">
        <f t="shared" si="67"/>
        <v>4</v>
      </c>
      <c r="FF15" s="429">
        <f t="shared" si="68"/>
        <v>0.8</v>
      </c>
      <c r="FG15" s="100">
        <f t="shared" si="69"/>
        <v>0</v>
      </c>
      <c r="FH15" s="100">
        <f t="shared" si="70"/>
        <v>0</v>
      </c>
      <c r="FI15" s="97">
        <f t="shared" si="71"/>
        <v>0</v>
      </c>
      <c r="FJ15" s="428">
        <f t="shared" si="72"/>
        <v>1</v>
      </c>
      <c r="FK15" s="429">
        <f t="shared" si="73"/>
        <v>0.12959999999999999</v>
      </c>
      <c r="FL15" s="428">
        <f t="shared" si="74"/>
        <v>4</v>
      </c>
      <c r="FM15" s="429">
        <f t="shared" si="75"/>
        <v>0.8</v>
      </c>
      <c r="FN15" s="100">
        <f t="shared" si="76"/>
        <v>0</v>
      </c>
      <c r="FO15" s="100">
        <f t="shared" si="77"/>
        <v>0</v>
      </c>
      <c r="FP15" s="97">
        <f t="shared" si="78"/>
        <v>0</v>
      </c>
      <c r="FQ15" s="428">
        <f t="shared" si="79"/>
        <v>1</v>
      </c>
      <c r="FR15" s="429">
        <f t="shared" si="80"/>
        <v>0.12959999999999999</v>
      </c>
      <c r="FS15" s="428">
        <f t="shared" si="81"/>
        <v>4</v>
      </c>
      <c r="FT15" s="429">
        <f t="shared" si="82"/>
        <v>0.8</v>
      </c>
      <c r="FU15" s="100">
        <f t="shared" si="83"/>
        <v>0</v>
      </c>
      <c r="FV15" s="100">
        <f t="shared" si="84"/>
        <v>0</v>
      </c>
      <c r="FW15" s="97">
        <f t="shared" si="85"/>
        <v>0</v>
      </c>
      <c r="FX15" s="428">
        <f t="shared" si="86"/>
        <v>1</v>
      </c>
      <c r="FY15" s="429">
        <f t="shared" si="87"/>
        <v>0.12959999999999999</v>
      </c>
      <c r="FZ15" s="428">
        <f t="shared" si="88"/>
        <v>4</v>
      </c>
      <c r="GA15" s="429">
        <f t="shared" si="89"/>
        <v>0.8</v>
      </c>
      <c r="GB15" s="100">
        <f t="shared" si="90"/>
        <v>0</v>
      </c>
      <c r="GC15" s="100">
        <f t="shared" si="91"/>
        <v>0</v>
      </c>
      <c r="GD15" s="97">
        <f t="shared" si="92"/>
        <v>0</v>
      </c>
      <c r="GE15" s="428">
        <f t="shared" si="93"/>
        <v>1</v>
      </c>
      <c r="GF15" s="429">
        <f t="shared" si="94"/>
        <v>0.12959999999999999</v>
      </c>
      <c r="GG15" s="428">
        <f t="shared" si="95"/>
        <v>4</v>
      </c>
      <c r="GH15" s="429">
        <f t="shared" si="96"/>
        <v>0.8</v>
      </c>
      <c r="GI15" s="429">
        <f t="shared" si="97"/>
        <v>0.8</v>
      </c>
      <c r="GJ15" s="101"/>
    </row>
    <row r="16" spans="1:193 1680:1698" ht="109.5" customHeight="1">
      <c r="A16" s="427">
        <v>8</v>
      </c>
      <c r="B16" s="82" t="s">
        <v>1416</v>
      </c>
      <c r="C16" s="4" t="s">
        <v>1419</v>
      </c>
      <c r="D16" s="86" t="s">
        <v>280</v>
      </c>
      <c r="E16" s="91" t="s">
        <v>328</v>
      </c>
      <c r="F16" s="47" t="s">
        <v>318</v>
      </c>
      <c r="G16" s="85" t="s">
        <v>342</v>
      </c>
      <c r="H16" s="84" t="s">
        <v>330</v>
      </c>
      <c r="I16" s="86" t="s">
        <v>285</v>
      </c>
      <c r="J16" s="86" t="s">
        <v>286</v>
      </c>
      <c r="K16" s="86" t="s">
        <v>286</v>
      </c>
      <c r="L16" s="86" t="s">
        <v>286</v>
      </c>
      <c r="M16" s="86" t="s">
        <v>69</v>
      </c>
      <c r="N16" s="86" t="s">
        <v>69</v>
      </c>
      <c r="O16" s="86" t="s">
        <v>286</v>
      </c>
      <c r="P16" s="86" t="s">
        <v>286</v>
      </c>
      <c r="Q16" s="86" t="s">
        <v>69</v>
      </c>
      <c r="R16" s="86" t="s">
        <v>69</v>
      </c>
      <c r="S16" s="86" t="s">
        <v>69</v>
      </c>
      <c r="T16" s="86" t="s">
        <v>69</v>
      </c>
      <c r="U16" s="86" t="s">
        <v>69</v>
      </c>
      <c r="V16" s="86" t="s">
        <v>69</v>
      </c>
      <c r="W16" s="86" t="s">
        <v>286</v>
      </c>
      <c r="X16" s="86" t="s">
        <v>286</v>
      </c>
      <c r="Y16" s="86" t="s">
        <v>286</v>
      </c>
      <c r="Z16" s="86" t="s">
        <v>286</v>
      </c>
      <c r="AA16" s="86" t="s">
        <v>286</v>
      </c>
      <c r="AB16" s="86" t="s">
        <v>286</v>
      </c>
      <c r="AC16" s="88" t="str">
        <f t="shared" si="0"/>
        <v>3 - Media</v>
      </c>
      <c r="AD16" s="89">
        <f t="shared" si="1"/>
        <v>0.6</v>
      </c>
      <c r="AE16" s="88" t="str">
        <f t="shared" si="2"/>
        <v>4 - Mayor</v>
      </c>
      <c r="AF16" s="89">
        <f t="shared" si="3"/>
        <v>0.42105263157894735</v>
      </c>
      <c r="AG16" s="82" t="str">
        <f t="shared" si="4"/>
        <v>MODERADO</v>
      </c>
      <c r="AH16" s="89">
        <f t="shared" si="5"/>
        <v>0.25263157894736837</v>
      </c>
      <c r="AI16" s="4" t="s">
        <v>1418</v>
      </c>
      <c r="AJ16" s="85" t="s">
        <v>511</v>
      </c>
      <c r="AK16" s="85" t="s">
        <v>1410</v>
      </c>
      <c r="AL16" s="91" t="s">
        <v>1411</v>
      </c>
      <c r="AM16" s="47" t="s">
        <v>291</v>
      </c>
      <c r="AN16" s="91" t="s">
        <v>295</v>
      </c>
      <c r="AO16" s="91" t="s">
        <v>340</v>
      </c>
      <c r="AP16" s="47" t="s">
        <v>294</v>
      </c>
      <c r="AQ16" s="47" t="s">
        <v>291</v>
      </c>
      <c r="AR16" s="91" t="s">
        <v>295</v>
      </c>
      <c r="AS16" s="91" t="s">
        <v>340</v>
      </c>
      <c r="AT16" s="47" t="s">
        <v>294</v>
      </c>
      <c r="AU16" s="47" t="s">
        <v>291</v>
      </c>
      <c r="AV16" s="91" t="s">
        <v>295</v>
      </c>
      <c r="AW16" s="91" t="s">
        <v>340</v>
      </c>
      <c r="AX16" s="47" t="s">
        <v>294</v>
      </c>
      <c r="AY16" s="47"/>
      <c r="AZ16" s="91"/>
      <c r="BA16" s="91"/>
      <c r="BB16" s="47"/>
      <c r="BC16" s="47"/>
      <c r="BD16" s="91"/>
      <c r="BE16" s="91"/>
      <c r="BF16" s="47"/>
      <c r="BG16" s="47"/>
      <c r="BH16" s="91"/>
      <c r="BI16" s="91"/>
      <c r="BJ16" s="47"/>
      <c r="BK16" s="47"/>
      <c r="BL16" s="91"/>
      <c r="BM16" s="91"/>
      <c r="BN16" s="47"/>
      <c r="BO16" s="47"/>
      <c r="BP16" s="91"/>
      <c r="BQ16" s="91"/>
      <c r="BR16" s="47"/>
      <c r="BS16" s="47"/>
      <c r="BT16" s="91"/>
      <c r="BU16" s="91"/>
      <c r="BV16" s="47"/>
      <c r="BW16" s="47"/>
      <c r="BX16" s="91"/>
      <c r="BY16" s="91"/>
      <c r="BZ16" s="47"/>
      <c r="CA16" s="47"/>
      <c r="CB16" s="91"/>
      <c r="CC16" s="91"/>
      <c r="CD16" s="47"/>
      <c r="CE16" s="47"/>
      <c r="CF16" s="91"/>
      <c r="CG16" s="91"/>
      <c r="CH16" s="47"/>
      <c r="CI16" s="91"/>
      <c r="CJ16" s="91"/>
      <c r="CK16" s="47"/>
      <c r="CL16" s="92" t="s">
        <v>298</v>
      </c>
      <c r="CM16" s="93">
        <f t="shared" si="6"/>
        <v>0.36</v>
      </c>
      <c r="CN16" s="92" t="s">
        <v>316</v>
      </c>
      <c r="CO16" s="93">
        <f t="shared" si="7"/>
        <v>0.25263157894736837</v>
      </c>
      <c r="CP16" s="94" t="str">
        <f t="shared" si="98"/>
        <v>BAJO</v>
      </c>
      <c r="CQ16" s="89">
        <f t="shared" si="8"/>
        <v>9.094736842105261E-2</v>
      </c>
      <c r="CR16" s="95" t="s">
        <v>300</v>
      </c>
      <c r="CS16" s="94">
        <f t="shared" si="9"/>
        <v>0.1</v>
      </c>
      <c r="CT16" s="47"/>
      <c r="CU16" s="47" t="s">
        <v>1404</v>
      </c>
      <c r="CV16" s="4" t="s">
        <v>1405</v>
      </c>
      <c r="CW16" s="96"/>
      <c r="CX16" s="97">
        <f t="shared" si="10"/>
        <v>8</v>
      </c>
      <c r="CY16" s="98">
        <f t="shared" si="11"/>
        <v>4</v>
      </c>
      <c r="CZ16" s="97" t="str">
        <f t="shared" si="12"/>
        <v>Mayor</v>
      </c>
      <c r="DA16" s="99">
        <f t="shared" si="13"/>
        <v>0.8</v>
      </c>
      <c r="DB16" s="100">
        <f t="shared" si="14"/>
        <v>0.25</v>
      </c>
      <c r="DC16" s="100">
        <f t="shared" si="15"/>
        <v>0.15</v>
      </c>
      <c r="DD16" s="97">
        <f t="shared" si="16"/>
        <v>0.4</v>
      </c>
      <c r="DE16" s="428">
        <f t="shared" si="17"/>
        <v>2</v>
      </c>
      <c r="DF16" s="429">
        <f t="shared" si="18"/>
        <v>0.36</v>
      </c>
      <c r="DG16" s="428">
        <f t="shared" si="19"/>
        <v>4</v>
      </c>
      <c r="DH16" s="428"/>
      <c r="DI16" s="429">
        <f t="shared" si="20"/>
        <v>0.8</v>
      </c>
      <c r="DJ16" s="100">
        <f t="shared" si="21"/>
        <v>0.25</v>
      </c>
      <c r="DK16" s="100">
        <f t="shared" si="22"/>
        <v>0.15</v>
      </c>
      <c r="DL16" s="97">
        <f t="shared" si="23"/>
        <v>0.4</v>
      </c>
      <c r="DM16" s="428">
        <f t="shared" si="24"/>
        <v>2</v>
      </c>
      <c r="DN16" s="429">
        <f t="shared" si="25"/>
        <v>0.216</v>
      </c>
      <c r="DO16" s="428">
        <f t="shared" si="26"/>
        <v>4</v>
      </c>
      <c r="DP16" s="429">
        <f t="shared" si="27"/>
        <v>0.8</v>
      </c>
      <c r="DQ16" s="100">
        <f t="shared" si="28"/>
        <v>0.25</v>
      </c>
      <c r="DR16" s="100">
        <f t="shared" si="29"/>
        <v>0.15</v>
      </c>
      <c r="DS16" s="97">
        <f t="shared" si="30"/>
        <v>0.4</v>
      </c>
      <c r="DT16" s="428">
        <f t="shared" si="31"/>
        <v>1</v>
      </c>
      <c r="DU16" s="429">
        <f t="shared" si="32"/>
        <v>0.12959999999999999</v>
      </c>
      <c r="DV16" s="428">
        <f t="shared" si="33"/>
        <v>4</v>
      </c>
      <c r="DW16" s="429">
        <f t="shared" si="34"/>
        <v>0.8</v>
      </c>
      <c r="DX16" s="100">
        <f t="shared" si="35"/>
        <v>0</v>
      </c>
      <c r="DY16" s="100">
        <f>IF(BA16="",0,IF(BA16="Preventivo",0.25,IF(BA16="Detectivo",0.15,IF(BA18="Correctivo",0.1,0))))</f>
        <v>0</v>
      </c>
      <c r="DZ16" s="97">
        <f t="shared" si="36"/>
        <v>0</v>
      </c>
      <c r="EA16" s="428">
        <f t="shared" si="37"/>
        <v>1</v>
      </c>
      <c r="EB16" s="429">
        <f t="shared" si="38"/>
        <v>0.12959999999999999</v>
      </c>
      <c r="EC16" s="428">
        <f t="shared" si="39"/>
        <v>4</v>
      </c>
      <c r="ED16" s="429">
        <f t="shared" si="40"/>
        <v>0.8</v>
      </c>
      <c r="EE16" s="100">
        <f t="shared" si="41"/>
        <v>0</v>
      </c>
      <c r="EF16" s="100">
        <f t="shared" si="42"/>
        <v>0</v>
      </c>
      <c r="EG16" s="97">
        <f t="shared" si="43"/>
        <v>0</v>
      </c>
      <c r="EH16" s="428">
        <f t="shared" si="44"/>
        <v>1</v>
      </c>
      <c r="EI16" s="429">
        <f t="shared" si="45"/>
        <v>0.12959999999999999</v>
      </c>
      <c r="EJ16" s="428">
        <f t="shared" si="46"/>
        <v>4</v>
      </c>
      <c r="EK16" s="429">
        <f t="shared" si="47"/>
        <v>0.8</v>
      </c>
      <c r="EL16" s="100">
        <f t="shared" si="48"/>
        <v>0</v>
      </c>
      <c r="EM16" s="100">
        <f t="shared" si="49"/>
        <v>0</v>
      </c>
      <c r="EN16" s="97">
        <f t="shared" si="50"/>
        <v>0</v>
      </c>
      <c r="EO16" s="428">
        <f t="shared" si="51"/>
        <v>1</v>
      </c>
      <c r="EP16" s="429">
        <f t="shared" si="52"/>
        <v>0.12959999999999999</v>
      </c>
      <c r="EQ16" s="428">
        <f t="shared" si="53"/>
        <v>4</v>
      </c>
      <c r="ER16" s="429">
        <f t="shared" si="54"/>
        <v>0.8</v>
      </c>
      <c r="ES16" s="100">
        <f t="shared" si="55"/>
        <v>0</v>
      </c>
      <c r="ET16" s="100">
        <f t="shared" si="56"/>
        <v>0</v>
      </c>
      <c r="EU16" s="97">
        <f t="shared" si="57"/>
        <v>0</v>
      </c>
      <c r="EV16" s="428">
        <f t="shared" si="58"/>
        <v>1</v>
      </c>
      <c r="EW16" s="429">
        <f t="shared" si="59"/>
        <v>0.12959999999999999</v>
      </c>
      <c r="EX16" s="428">
        <f t="shared" si="60"/>
        <v>4</v>
      </c>
      <c r="EY16" s="429">
        <f t="shared" si="61"/>
        <v>0.8</v>
      </c>
      <c r="EZ16" s="100">
        <f t="shared" si="62"/>
        <v>0</v>
      </c>
      <c r="FA16" s="100">
        <f t="shared" si="63"/>
        <v>0</v>
      </c>
      <c r="FB16" s="97">
        <f t="shared" si="64"/>
        <v>0</v>
      </c>
      <c r="FC16" s="428">
        <f t="shared" si="65"/>
        <v>1</v>
      </c>
      <c r="FD16" s="429">
        <f t="shared" si="66"/>
        <v>0.12959999999999999</v>
      </c>
      <c r="FE16" s="428">
        <f t="shared" si="67"/>
        <v>4</v>
      </c>
      <c r="FF16" s="429">
        <f t="shared" si="68"/>
        <v>0.8</v>
      </c>
      <c r="FG16" s="100">
        <f t="shared" si="69"/>
        <v>0</v>
      </c>
      <c r="FH16" s="100">
        <f t="shared" si="70"/>
        <v>0</v>
      </c>
      <c r="FI16" s="97">
        <f t="shared" si="71"/>
        <v>0</v>
      </c>
      <c r="FJ16" s="428">
        <f t="shared" si="72"/>
        <v>1</v>
      </c>
      <c r="FK16" s="429">
        <f t="shared" si="73"/>
        <v>0.12959999999999999</v>
      </c>
      <c r="FL16" s="428">
        <f t="shared" si="74"/>
        <v>4</v>
      </c>
      <c r="FM16" s="429">
        <f t="shared" si="75"/>
        <v>0.8</v>
      </c>
      <c r="FN16" s="100">
        <f t="shared" si="76"/>
        <v>0</v>
      </c>
      <c r="FO16" s="100">
        <f t="shared" si="77"/>
        <v>0</v>
      </c>
      <c r="FP16" s="97">
        <f t="shared" si="78"/>
        <v>0</v>
      </c>
      <c r="FQ16" s="428">
        <f t="shared" si="79"/>
        <v>1</v>
      </c>
      <c r="FR16" s="429">
        <f t="shared" si="80"/>
        <v>0.12959999999999999</v>
      </c>
      <c r="FS16" s="428">
        <f t="shared" si="81"/>
        <v>4</v>
      </c>
      <c r="FT16" s="429">
        <f t="shared" si="82"/>
        <v>0.8</v>
      </c>
      <c r="FU16" s="100">
        <f t="shared" si="83"/>
        <v>0</v>
      </c>
      <c r="FV16" s="100">
        <f t="shared" si="84"/>
        <v>0</v>
      </c>
      <c r="FW16" s="97">
        <f t="shared" si="85"/>
        <v>0</v>
      </c>
      <c r="FX16" s="428">
        <f t="shared" si="86"/>
        <v>1</v>
      </c>
      <c r="FY16" s="429">
        <f t="shared" si="87"/>
        <v>0.12959999999999999</v>
      </c>
      <c r="FZ16" s="428">
        <f t="shared" si="88"/>
        <v>4</v>
      </c>
      <c r="GA16" s="429">
        <f t="shared" si="89"/>
        <v>0.8</v>
      </c>
      <c r="GB16" s="100">
        <f t="shared" si="90"/>
        <v>0</v>
      </c>
      <c r="GC16" s="100">
        <f t="shared" si="91"/>
        <v>0</v>
      </c>
      <c r="GD16" s="97">
        <f t="shared" si="92"/>
        <v>0</v>
      </c>
      <c r="GE16" s="428">
        <f t="shared" si="93"/>
        <v>1</v>
      </c>
      <c r="GF16" s="429">
        <f t="shared" si="94"/>
        <v>0.12959999999999999</v>
      </c>
      <c r="GG16" s="428">
        <f t="shared" si="95"/>
        <v>4</v>
      </c>
      <c r="GH16" s="429">
        <f t="shared" si="96"/>
        <v>0.8</v>
      </c>
      <c r="GI16" s="429">
        <f t="shared" si="97"/>
        <v>0.8</v>
      </c>
      <c r="GJ16" s="101"/>
    </row>
    <row r="17" spans="1:191" ht="109.5" customHeight="1">
      <c r="A17" s="427">
        <v>9</v>
      </c>
      <c r="B17" s="82" t="s">
        <v>1420</v>
      </c>
      <c r="C17" s="4" t="s">
        <v>1421</v>
      </c>
      <c r="D17" s="86" t="s">
        <v>280</v>
      </c>
      <c r="E17" s="91" t="s">
        <v>328</v>
      </c>
      <c r="F17" s="47" t="s">
        <v>572</v>
      </c>
      <c r="G17" s="85" t="s">
        <v>342</v>
      </c>
      <c r="H17" s="84" t="s">
        <v>330</v>
      </c>
      <c r="I17" s="86" t="s">
        <v>285</v>
      </c>
      <c r="J17" s="86" t="s">
        <v>286</v>
      </c>
      <c r="K17" s="86" t="s">
        <v>69</v>
      </c>
      <c r="L17" s="86" t="s">
        <v>286</v>
      </c>
      <c r="M17" s="86" t="s">
        <v>69</v>
      </c>
      <c r="N17" s="86" t="s">
        <v>69</v>
      </c>
      <c r="O17" s="86" t="s">
        <v>286</v>
      </c>
      <c r="P17" s="86" t="s">
        <v>286</v>
      </c>
      <c r="Q17" s="86" t="s">
        <v>69</v>
      </c>
      <c r="R17" s="86" t="s">
        <v>69</v>
      </c>
      <c r="S17" s="86" t="s">
        <v>69</v>
      </c>
      <c r="T17" s="86" t="s">
        <v>69</v>
      </c>
      <c r="U17" s="86" t="s">
        <v>69</v>
      </c>
      <c r="V17" s="86" t="s">
        <v>69</v>
      </c>
      <c r="W17" s="86" t="s">
        <v>286</v>
      </c>
      <c r="X17" s="86" t="s">
        <v>286</v>
      </c>
      <c r="Y17" s="86" t="s">
        <v>286</v>
      </c>
      <c r="Z17" s="86" t="s">
        <v>286</v>
      </c>
      <c r="AA17" s="86" t="s">
        <v>286</v>
      </c>
      <c r="AB17" s="86" t="s">
        <v>286</v>
      </c>
      <c r="AC17" s="88" t="str">
        <f t="shared" si="0"/>
        <v>3 - Media</v>
      </c>
      <c r="AD17" s="89">
        <f t="shared" si="1"/>
        <v>0.6</v>
      </c>
      <c r="AE17" s="88" t="str">
        <f t="shared" si="2"/>
        <v>4 - Mayor</v>
      </c>
      <c r="AF17" s="89">
        <f t="shared" si="3"/>
        <v>0.47368421052631576</v>
      </c>
      <c r="AG17" s="82" t="str">
        <f t="shared" si="4"/>
        <v>MODERADO</v>
      </c>
      <c r="AH17" s="89">
        <f t="shared" si="5"/>
        <v>0.28421052631578947</v>
      </c>
      <c r="AI17" s="4" t="s">
        <v>1422</v>
      </c>
      <c r="AJ17" s="85" t="s">
        <v>511</v>
      </c>
      <c r="AK17" s="85" t="s">
        <v>1410</v>
      </c>
      <c r="AL17" s="91" t="s">
        <v>1411</v>
      </c>
      <c r="AM17" s="47" t="s">
        <v>291</v>
      </c>
      <c r="AN17" s="91" t="s">
        <v>295</v>
      </c>
      <c r="AO17" s="91" t="s">
        <v>340</v>
      </c>
      <c r="AP17" s="47" t="s">
        <v>294</v>
      </c>
      <c r="AQ17" s="47" t="s">
        <v>291</v>
      </c>
      <c r="AR17" s="91" t="s">
        <v>295</v>
      </c>
      <c r="AS17" s="91" t="s">
        <v>340</v>
      </c>
      <c r="AT17" s="47" t="s">
        <v>294</v>
      </c>
      <c r="AU17" s="47" t="s">
        <v>291</v>
      </c>
      <c r="AV17" s="91" t="s">
        <v>295</v>
      </c>
      <c r="AW17" s="91" t="s">
        <v>340</v>
      </c>
      <c r="AX17" s="47" t="s">
        <v>294</v>
      </c>
      <c r="AY17" s="47" t="s">
        <v>291</v>
      </c>
      <c r="AZ17" s="91" t="s">
        <v>295</v>
      </c>
      <c r="BA17" s="91" t="s">
        <v>340</v>
      </c>
      <c r="BB17" s="47" t="s">
        <v>294</v>
      </c>
      <c r="BC17" s="47"/>
      <c r="BD17" s="91"/>
      <c r="BE17" s="91"/>
      <c r="BF17" s="47"/>
      <c r="BG17" s="47"/>
      <c r="BH17" s="91"/>
      <c r="BI17" s="91"/>
      <c r="BJ17" s="47"/>
      <c r="BK17" s="47"/>
      <c r="BL17" s="91"/>
      <c r="BM17" s="91"/>
      <c r="BN17" s="47"/>
      <c r="BO17" s="47"/>
      <c r="BP17" s="91"/>
      <c r="BQ17" s="91"/>
      <c r="BR17" s="47"/>
      <c r="BS17" s="47"/>
      <c r="BT17" s="91"/>
      <c r="BU17" s="91"/>
      <c r="BV17" s="47"/>
      <c r="BW17" s="47"/>
      <c r="BX17" s="91"/>
      <c r="BY17" s="91"/>
      <c r="BZ17" s="47"/>
      <c r="CA17" s="47"/>
      <c r="CB17" s="91"/>
      <c r="CC17" s="91"/>
      <c r="CD17" s="47"/>
      <c r="CE17" s="47"/>
      <c r="CF17" s="91"/>
      <c r="CG17" s="91"/>
      <c r="CH17" s="47"/>
      <c r="CI17" s="91"/>
      <c r="CJ17" s="91"/>
      <c r="CK17" s="47"/>
      <c r="CL17" s="92" t="s">
        <v>298</v>
      </c>
      <c r="CM17" s="93">
        <f t="shared" si="6"/>
        <v>0.36</v>
      </c>
      <c r="CN17" s="92" t="s">
        <v>316</v>
      </c>
      <c r="CO17" s="93">
        <f t="shared" si="7"/>
        <v>0.28421052631578947</v>
      </c>
      <c r="CP17" s="94" t="str">
        <f t="shared" si="98"/>
        <v>BAJO</v>
      </c>
      <c r="CQ17" s="89">
        <f t="shared" si="8"/>
        <v>0.10231578947368421</v>
      </c>
      <c r="CR17" s="95" t="s">
        <v>300</v>
      </c>
      <c r="CS17" s="94">
        <f t="shared" si="9"/>
        <v>0.1</v>
      </c>
      <c r="CT17" s="47"/>
      <c r="CU17" s="47" t="s">
        <v>1404</v>
      </c>
      <c r="CV17" s="4" t="s">
        <v>1405</v>
      </c>
      <c r="CW17" s="96"/>
      <c r="CX17" s="97">
        <f t="shared" si="10"/>
        <v>9</v>
      </c>
      <c r="CY17" s="98">
        <f t="shared" si="11"/>
        <v>4</v>
      </c>
      <c r="CZ17" s="97" t="str">
        <f t="shared" si="12"/>
        <v>Mayor</v>
      </c>
      <c r="DA17" s="99">
        <f t="shared" si="13"/>
        <v>0.8</v>
      </c>
      <c r="DB17" s="100">
        <f t="shared" si="14"/>
        <v>0.25</v>
      </c>
      <c r="DC17" s="100">
        <f t="shared" si="15"/>
        <v>0.15</v>
      </c>
      <c r="DD17" s="97">
        <f t="shared" si="16"/>
        <v>0.4</v>
      </c>
      <c r="DE17" s="428">
        <f t="shared" si="17"/>
        <v>2</v>
      </c>
      <c r="DF17" s="429">
        <f t="shared" si="18"/>
        <v>0.36</v>
      </c>
      <c r="DG17" s="428">
        <f t="shared" si="19"/>
        <v>4</v>
      </c>
      <c r="DH17" s="428"/>
      <c r="DI17" s="429">
        <f t="shared" si="20"/>
        <v>0.8</v>
      </c>
      <c r="DJ17" s="100">
        <f t="shared" si="21"/>
        <v>0.25</v>
      </c>
      <c r="DK17" s="100">
        <f t="shared" si="22"/>
        <v>0.15</v>
      </c>
      <c r="DL17" s="97">
        <f t="shared" si="23"/>
        <v>0.4</v>
      </c>
      <c r="DM17" s="428">
        <f t="shared" si="24"/>
        <v>2</v>
      </c>
      <c r="DN17" s="429">
        <f t="shared" si="25"/>
        <v>0.216</v>
      </c>
      <c r="DO17" s="428">
        <f t="shared" si="26"/>
        <v>4</v>
      </c>
      <c r="DP17" s="429">
        <f t="shared" si="27"/>
        <v>0.8</v>
      </c>
      <c r="DQ17" s="100">
        <f t="shared" si="28"/>
        <v>0.25</v>
      </c>
      <c r="DR17" s="100">
        <f t="shared" si="29"/>
        <v>0.15</v>
      </c>
      <c r="DS17" s="97">
        <f t="shared" si="30"/>
        <v>0.4</v>
      </c>
      <c r="DT17" s="428">
        <f t="shared" si="31"/>
        <v>1</v>
      </c>
      <c r="DU17" s="429">
        <f t="shared" si="32"/>
        <v>0.12959999999999999</v>
      </c>
      <c r="DV17" s="428">
        <f t="shared" si="33"/>
        <v>4</v>
      </c>
      <c r="DW17" s="429">
        <f t="shared" si="34"/>
        <v>0.8</v>
      </c>
      <c r="DX17" s="100">
        <f t="shared" si="35"/>
        <v>0.25</v>
      </c>
      <c r="DY17" s="100">
        <f t="shared" ref="DY17:DY27" si="99">IF(BA17="",0,IF(BA17="Preventivo",0.25,IF(BA17="Detectivo",0.15,IF(BA18="Correctivo",0.1,0))))</f>
        <v>0.15</v>
      </c>
      <c r="DZ17" s="97">
        <f t="shared" si="36"/>
        <v>0.4</v>
      </c>
      <c r="EA17" s="428">
        <f t="shared" si="37"/>
        <v>1</v>
      </c>
      <c r="EB17" s="429">
        <f t="shared" si="38"/>
        <v>7.7759999999999996E-2</v>
      </c>
      <c r="EC17" s="428">
        <f t="shared" si="39"/>
        <v>4</v>
      </c>
      <c r="ED17" s="429">
        <f t="shared" si="40"/>
        <v>0.8</v>
      </c>
      <c r="EE17" s="100">
        <f t="shared" si="41"/>
        <v>0</v>
      </c>
      <c r="EF17" s="100">
        <f t="shared" si="42"/>
        <v>0</v>
      </c>
      <c r="EG17" s="97">
        <f t="shared" si="43"/>
        <v>0</v>
      </c>
      <c r="EH17" s="428">
        <f t="shared" si="44"/>
        <v>1</v>
      </c>
      <c r="EI17" s="429">
        <f t="shared" si="45"/>
        <v>7.7759999999999996E-2</v>
      </c>
      <c r="EJ17" s="428">
        <f t="shared" si="46"/>
        <v>4</v>
      </c>
      <c r="EK17" s="429">
        <f t="shared" si="47"/>
        <v>0.8</v>
      </c>
      <c r="EL17" s="100">
        <f t="shared" si="48"/>
        <v>0</v>
      </c>
      <c r="EM17" s="100">
        <f t="shared" si="49"/>
        <v>0</v>
      </c>
      <c r="EN17" s="97">
        <f t="shared" si="50"/>
        <v>0</v>
      </c>
      <c r="EO17" s="428">
        <f t="shared" si="51"/>
        <v>1</v>
      </c>
      <c r="EP17" s="429">
        <f t="shared" si="52"/>
        <v>7.7759999999999996E-2</v>
      </c>
      <c r="EQ17" s="428">
        <f t="shared" si="53"/>
        <v>4</v>
      </c>
      <c r="ER17" s="429">
        <f t="shared" si="54"/>
        <v>0.8</v>
      </c>
      <c r="ES17" s="100">
        <f t="shared" si="55"/>
        <v>0</v>
      </c>
      <c r="ET17" s="100">
        <f t="shared" si="56"/>
        <v>0</v>
      </c>
      <c r="EU17" s="97">
        <f t="shared" si="57"/>
        <v>0</v>
      </c>
      <c r="EV17" s="428">
        <f t="shared" si="58"/>
        <v>1</v>
      </c>
      <c r="EW17" s="429">
        <f t="shared" si="59"/>
        <v>7.7759999999999996E-2</v>
      </c>
      <c r="EX17" s="428">
        <f t="shared" si="60"/>
        <v>4</v>
      </c>
      <c r="EY17" s="429">
        <f t="shared" si="61"/>
        <v>0.8</v>
      </c>
      <c r="EZ17" s="100">
        <f t="shared" si="62"/>
        <v>0</v>
      </c>
      <c r="FA17" s="100">
        <f t="shared" si="63"/>
        <v>0</v>
      </c>
      <c r="FB17" s="97">
        <f t="shared" si="64"/>
        <v>0</v>
      </c>
      <c r="FC17" s="428">
        <f t="shared" si="65"/>
        <v>1</v>
      </c>
      <c r="FD17" s="429">
        <f t="shared" si="66"/>
        <v>7.7759999999999996E-2</v>
      </c>
      <c r="FE17" s="428">
        <f t="shared" si="67"/>
        <v>4</v>
      </c>
      <c r="FF17" s="429">
        <f t="shared" si="68"/>
        <v>0.8</v>
      </c>
      <c r="FG17" s="100">
        <f t="shared" si="69"/>
        <v>0</v>
      </c>
      <c r="FH17" s="100">
        <f t="shared" si="70"/>
        <v>0</v>
      </c>
      <c r="FI17" s="97">
        <f t="shared" si="71"/>
        <v>0</v>
      </c>
      <c r="FJ17" s="428">
        <f t="shared" si="72"/>
        <v>1</v>
      </c>
      <c r="FK17" s="429">
        <f t="shared" si="73"/>
        <v>7.7759999999999996E-2</v>
      </c>
      <c r="FL17" s="428">
        <f t="shared" si="74"/>
        <v>4</v>
      </c>
      <c r="FM17" s="429">
        <f t="shared" si="75"/>
        <v>0.8</v>
      </c>
      <c r="FN17" s="100">
        <f t="shared" si="76"/>
        <v>0</v>
      </c>
      <c r="FO17" s="100">
        <f t="shared" si="77"/>
        <v>0</v>
      </c>
      <c r="FP17" s="97">
        <f t="shared" si="78"/>
        <v>0</v>
      </c>
      <c r="FQ17" s="428">
        <f t="shared" si="79"/>
        <v>1</v>
      </c>
      <c r="FR17" s="429">
        <f t="shared" si="80"/>
        <v>7.7759999999999996E-2</v>
      </c>
      <c r="FS17" s="428">
        <f t="shared" si="81"/>
        <v>4</v>
      </c>
      <c r="FT17" s="429">
        <f t="shared" si="82"/>
        <v>0.8</v>
      </c>
      <c r="FU17" s="100">
        <f t="shared" si="83"/>
        <v>0</v>
      </c>
      <c r="FV17" s="100">
        <f t="shared" si="84"/>
        <v>0</v>
      </c>
      <c r="FW17" s="97">
        <f t="shared" si="85"/>
        <v>0</v>
      </c>
      <c r="FX17" s="428">
        <f t="shared" si="86"/>
        <v>1</v>
      </c>
      <c r="FY17" s="429">
        <f t="shared" si="87"/>
        <v>7.7759999999999996E-2</v>
      </c>
      <c r="FZ17" s="428">
        <f t="shared" si="88"/>
        <v>4</v>
      </c>
      <c r="GA17" s="429">
        <f t="shared" si="89"/>
        <v>0.8</v>
      </c>
      <c r="GB17" s="100">
        <f t="shared" si="90"/>
        <v>0</v>
      </c>
      <c r="GC17" s="100">
        <f t="shared" si="91"/>
        <v>0</v>
      </c>
      <c r="GD17" s="97">
        <f t="shared" si="92"/>
        <v>0</v>
      </c>
      <c r="GE17" s="428">
        <f t="shared" si="93"/>
        <v>1</v>
      </c>
      <c r="GF17" s="429">
        <f t="shared" si="94"/>
        <v>7.7759999999999996E-2</v>
      </c>
      <c r="GG17" s="428">
        <f t="shared" si="95"/>
        <v>4</v>
      </c>
      <c r="GH17" s="429">
        <f t="shared" si="96"/>
        <v>0.8</v>
      </c>
      <c r="GI17" s="429">
        <f t="shared" si="97"/>
        <v>0.8</v>
      </c>
    </row>
    <row r="18" spans="1:191" ht="109.5" customHeight="1">
      <c r="A18" s="427">
        <v>10</v>
      </c>
      <c r="B18" s="82" t="s">
        <v>1420</v>
      </c>
      <c r="C18" s="4" t="s">
        <v>1423</v>
      </c>
      <c r="D18" s="86" t="s">
        <v>304</v>
      </c>
      <c r="E18" s="91" t="s">
        <v>328</v>
      </c>
      <c r="F18" s="47" t="s">
        <v>282</v>
      </c>
      <c r="G18" s="85" t="s">
        <v>342</v>
      </c>
      <c r="H18" s="84" t="s">
        <v>330</v>
      </c>
      <c r="I18" s="86" t="s">
        <v>285</v>
      </c>
      <c r="J18" s="86" t="s">
        <v>286</v>
      </c>
      <c r="K18" s="86" t="s">
        <v>69</v>
      </c>
      <c r="L18" s="86" t="s">
        <v>286</v>
      </c>
      <c r="M18" s="86" t="s">
        <v>69</v>
      </c>
      <c r="N18" s="86" t="s">
        <v>69</v>
      </c>
      <c r="O18" s="86" t="s">
        <v>286</v>
      </c>
      <c r="P18" s="86" t="s">
        <v>286</v>
      </c>
      <c r="Q18" s="86" t="s">
        <v>69</v>
      </c>
      <c r="R18" s="86" t="s">
        <v>69</v>
      </c>
      <c r="S18" s="86" t="s">
        <v>69</v>
      </c>
      <c r="T18" s="86" t="s">
        <v>69</v>
      </c>
      <c r="U18" s="86" t="s">
        <v>69</v>
      </c>
      <c r="V18" s="86" t="s">
        <v>69</v>
      </c>
      <c r="W18" s="86" t="s">
        <v>286</v>
      </c>
      <c r="X18" s="86" t="s">
        <v>286</v>
      </c>
      <c r="Y18" s="86" t="s">
        <v>286</v>
      </c>
      <c r="Z18" s="86" t="s">
        <v>286</v>
      </c>
      <c r="AA18" s="86" t="s">
        <v>286</v>
      </c>
      <c r="AB18" s="86" t="s">
        <v>286</v>
      </c>
      <c r="AC18" s="88" t="str">
        <f t="shared" si="0"/>
        <v>3 - Media</v>
      </c>
      <c r="AD18" s="89">
        <f t="shared" si="1"/>
        <v>0.6</v>
      </c>
      <c r="AE18" s="88" t="str">
        <f t="shared" si="2"/>
        <v>4 - Mayor</v>
      </c>
      <c r="AF18" s="89">
        <f t="shared" si="3"/>
        <v>0.47368421052631576</v>
      </c>
      <c r="AG18" s="82" t="str">
        <f t="shared" si="4"/>
        <v>MODERADO</v>
      </c>
      <c r="AH18" s="89">
        <f t="shared" si="5"/>
        <v>0.28421052631578947</v>
      </c>
      <c r="AI18" s="4" t="s">
        <v>1422</v>
      </c>
      <c r="AJ18" s="85" t="s">
        <v>511</v>
      </c>
      <c r="AK18" s="85" t="s">
        <v>1410</v>
      </c>
      <c r="AL18" s="91" t="s">
        <v>1411</v>
      </c>
      <c r="AM18" s="47" t="s">
        <v>291</v>
      </c>
      <c r="AN18" s="91" t="s">
        <v>295</v>
      </c>
      <c r="AO18" s="91" t="s">
        <v>340</v>
      </c>
      <c r="AP18" s="47" t="s">
        <v>294</v>
      </c>
      <c r="AQ18" s="47" t="s">
        <v>291</v>
      </c>
      <c r="AR18" s="91" t="s">
        <v>295</v>
      </c>
      <c r="AS18" s="91" t="s">
        <v>340</v>
      </c>
      <c r="AT18" s="47" t="s">
        <v>294</v>
      </c>
      <c r="AU18" s="47" t="s">
        <v>291</v>
      </c>
      <c r="AV18" s="91" t="s">
        <v>295</v>
      </c>
      <c r="AW18" s="91" t="s">
        <v>340</v>
      </c>
      <c r="AX18" s="47" t="s">
        <v>294</v>
      </c>
      <c r="AY18" s="47" t="s">
        <v>291</v>
      </c>
      <c r="AZ18" s="91" t="s">
        <v>295</v>
      </c>
      <c r="BA18" s="91" t="s">
        <v>340</v>
      </c>
      <c r="BB18" s="47" t="s">
        <v>294</v>
      </c>
      <c r="BC18" s="47"/>
      <c r="BD18" s="91"/>
      <c r="BE18" s="91"/>
      <c r="BF18" s="47"/>
      <c r="BG18" s="47"/>
      <c r="BH18" s="91"/>
      <c r="BI18" s="91"/>
      <c r="BJ18" s="47"/>
      <c r="BK18" s="47"/>
      <c r="BL18" s="91"/>
      <c r="BM18" s="91"/>
      <c r="BN18" s="47"/>
      <c r="BO18" s="47"/>
      <c r="BP18" s="91"/>
      <c r="BQ18" s="91"/>
      <c r="BR18" s="47"/>
      <c r="BS18" s="47"/>
      <c r="BT18" s="91"/>
      <c r="BU18" s="91"/>
      <c r="BV18" s="47"/>
      <c r="BW18" s="47"/>
      <c r="BX18" s="91"/>
      <c r="BY18" s="91"/>
      <c r="BZ18" s="47"/>
      <c r="CA18" s="47"/>
      <c r="CB18" s="91"/>
      <c r="CC18" s="91"/>
      <c r="CD18" s="47"/>
      <c r="CE18" s="47"/>
      <c r="CF18" s="91"/>
      <c r="CG18" s="91"/>
      <c r="CH18" s="47"/>
      <c r="CI18" s="91"/>
      <c r="CJ18" s="91"/>
      <c r="CK18" s="47"/>
      <c r="CL18" s="92" t="s">
        <v>298</v>
      </c>
      <c r="CM18" s="93">
        <f t="shared" si="6"/>
        <v>0.36</v>
      </c>
      <c r="CN18" s="92" t="s">
        <v>316</v>
      </c>
      <c r="CO18" s="93">
        <f t="shared" si="7"/>
        <v>0.28421052631578947</v>
      </c>
      <c r="CP18" s="94" t="str">
        <f t="shared" si="98"/>
        <v>BAJO</v>
      </c>
      <c r="CQ18" s="89">
        <f t="shared" si="8"/>
        <v>0.10231578947368421</v>
      </c>
      <c r="CR18" s="95" t="s">
        <v>309</v>
      </c>
      <c r="CS18" s="94">
        <f t="shared" si="9"/>
        <v>0.1</v>
      </c>
      <c r="CT18" s="47"/>
      <c r="CU18" s="47" t="s">
        <v>1404</v>
      </c>
      <c r="CV18" s="4" t="s">
        <v>1405</v>
      </c>
      <c r="CW18" s="96"/>
      <c r="CX18" s="97">
        <f t="shared" si="10"/>
        <v>9</v>
      </c>
      <c r="CY18" s="98">
        <f t="shared" si="11"/>
        <v>4</v>
      </c>
      <c r="CZ18" s="97" t="str">
        <f t="shared" si="12"/>
        <v>Mayor</v>
      </c>
      <c r="DA18" s="99">
        <f t="shared" si="13"/>
        <v>0.8</v>
      </c>
      <c r="DB18" s="100">
        <f t="shared" si="14"/>
        <v>0.25</v>
      </c>
      <c r="DC18" s="100">
        <f t="shared" si="15"/>
        <v>0.15</v>
      </c>
      <c r="DD18" s="97">
        <f t="shared" si="16"/>
        <v>0.4</v>
      </c>
      <c r="DE18" s="428">
        <f t="shared" si="17"/>
        <v>2</v>
      </c>
      <c r="DF18" s="429">
        <f t="shared" si="18"/>
        <v>0.36</v>
      </c>
      <c r="DG18" s="428">
        <f t="shared" si="19"/>
        <v>4</v>
      </c>
      <c r="DH18" s="428"/>
      <c r="DI18" s="429">
        <f t="shared" si="20"/>
        <v>0.8</v>
      </c>
      <c r="DJ18" s="100">
        <f t="shared" si="21"/>
        <v>0.25</v>
      </c>
      <c r="DK18" s="100">
        <f t="shared" si="22"/>
        <v>0.15</v>
      </c>
      <c r="DL18" s="97">
        <f t="shared" si="23"/>
        <v>0.4</v>
      </c>
      <c r="DM18" s="428">
        <f t="shared" si="24"/>
        <v>2</v>
      </c>
      <c r="DN18" s="429">
        <f t="shared" si="25"/>
        <v>0.216</v>
      </c>
      <c r="DO18" s="428">
        <f t="shared" si="26"/>
        <v>4</v>
      </c>
      <c r="DP18" s="429">
        <f t="shared" si="27"/>
        <v>0.8</v>
      </c>
      <c r="DQ18" s="100">
        <f t="shared" si="28"/>
        <v>0.25</v>
      </c>
      <c r="DR18" s="100">
        <f t="shared" si="29"/>
        <v>0.15</v>
      </c>
      <c r="DS18" s="97">
        <f t="shared" si="30"/>
        <v>0.4</v>
      </c>
      <c r="DT18" s="428">
        <f t="shared" si="31"/>
        <v>1</v>
      </c>
      <c r="DU18" s="429">
        <f t="shared" si="32"/>
        <v>0.12959999999999999</v>
      </c>
      <c r="DV18" s="428">
        <f t="shared" si="33"/>
        <v>4</v>
      </c>
      <c r="DW18" s="429">
        <f t="shared" si="34"/>
        <v>0.8</v>
      </c>
      <c r="DX18" s="100">
        <f t="shared" si="35"/>
        <v>0.25</v>
      </c>
      <c r="DY18" s="100">
        <f t="shared" si="99"/>
        <v>0.15</v>
      </c>
      <c r="DZ18" s="97">
        <f t="shared" si="36"/>
        <v>0.4</v>
      </c>
      <c r="EA18" s="428">
        <f t="shared" si="37"/>
        <v>1</v>
      </c>
      <c r="EB18" s="429">
        <f t="shared" si="38"/>
        <v>7.7759999999999996E-2</v>
      </c>
      <c r="EC18" s="428">
        <f t="shared" si="39"/>
        <v>4</v>
      </c>
      <c r="ED18" s="429">
        <f t="shared" si="40"/>
        <v>0.8</v>
      </c>
      <c r="EE18" s="100">
        <f t="shared" si="41"/>
        <v>0</v>
      </c>
      <c r="EF18" s="100">
        <f t="shared" si="42"/>
        <v>0</v>
      </c>
      <c r="EG18" s="97">
        <f t="shared" si="43"/>
        <v>0</v>
      </c>
      <c r="EH18" s="428">
        <f t="shared" si="44"/>
        <v>1</v>
      </c>
      <c r="EI18" s="429">
        <f t="shared" si="45"/>
        <v>7.7759999999999996E-2</v>
      </c>
      <c r="EJ18" s="428">
        <f t="shared" si="46"/>
        <v>4</v>
      </c>
      <c r="EK18" s="429">
        <f t="shared" si="47"/>
        <v>0.8</v>
      </c>
      <c r="EL18" s="100">
        <f t="shared" si="48"/>
        <v>0</v>
      </c>
      <c r="EM18" s="100">
        <f t="shared" si="49"/>
        <v>0</v>
      </c>
      <c r="EN18" s="97">
        <f t="shared" si="50"/>
        <v>0</v>
      </c>
      <c r="EO18" s="428">
        <f t="shared" si="51"/>
        <v>1</v>
      </c>
      <c r="EP18" s="429">
        <f t="shared" si="52"/>
        <v>7.7759999999999996E-2</v>
      </c>
      <c r="EQ18" s="428">
        <f t="shared" si="53"/>
        <v>4</v>
      </c>
      <c r="ER18" s="429">
        <f t="shared" si="54"/>
        <v>0.8</v>
      </c>
      <c r="ES18" s="100">
        <f t="shared" si="55"/>
        <v>0</v>
      </c>
      <c r="ET18" s="100">
        <f t="shared" si="56"/>
        <v>0</v>
      </c>
      <c r="EU18" s="97">
        <f t="shared" si="57"/>
        <v>0</v>
      </c>
      <c r="EV18" s="428">
        <f t="shared" si="58"/>
        <v>1</v>
      </c>
      <c r="EW18" s="429">
        <f t="shared" si="59"/>
        <v>7.7759999999999996E-2</v>
      </c>
      <c r="EX18" s="428">
        <f t="shared" si="60"/>
        <v>4</v>
      </c>
      <c r="EY18" s="429">
        <f t="shared" si="61"/>
        <v>0.8</v>
      </c>
      <c r="EZ18" s="100">
        <f t="shared" si="62"/>
        <v>0</v>
      </c>
      <c r="FA18" s="100">
        <f t="shared" si="63"/>
        <v>0</v>
      </c>
      <c r="FB18" s="97">
        <f t="shared" si="64"/>
        <v>0</v>
      </c>
      <c r="FC18" s="428">
        <f t="shared" si="65"/>
        <v>1</v>
      </c>
      <c r="FD18" s="429">
        <f t="shared" si="66"/>
        <v>7.7759999999999996E-2</v>
      </c>
      <c r="FE18" s="428">
        <f t="shared" si="67"/>
        <v>4</v>
      </c>
      <c r="FF18" s="429">
        <f t="shared" si="68"/>
        <v>0.8</v>
      </c>
      <c r="FG18" s="100">
        <f t="shared" si="69"/>
        <v>0</v>
      </c>
      <c r="FH18" s="100">
        <f t="shared" si="70"/>
        <v>0</v>
      </c>
      <c r="FI18" s="97">
        <f t="shared" si="71"/>
        <v>0</v>
      </c>
      <c r="FJ18" s="428">
        <f t="shared" si="72"/>
        <v>1</v>
      </c>
      <c r="FK18" s="429">
        <f t="shared" si="73"/>
        <v>7.7759999999999996E-2</v>
      </c>
      <c r="FL18" s="428">
        <f t="shared" si="74"/>
        <v>4</v>
      </c>
      <c r="FM18" s="429">
        <f t="shared" si="75"/>
        <v>0.8</v>
      </c>
      <c r="FN18" s="100">
        <f t="shared" si="76"/>
        <v>0</v>
      </c>
      <c r="FO18" s="100">
        <f t="shared" si="77"/>
        <v>0</v>
      </c>
      <c r="FP18" s="97">
        <f t="shared" si="78"/>
        <v>0</v>
      </c>
      <c r="FQ18" s="428">
        <f t="shared" si="79"/>
        <v>1</v>
      </c>
      <c r="FR18" s="429">
        <f t="shared" si="80"/>
        <v>7.7759999999999996E-2</v>
      </c>
      <c r="FS18" s="428">
        <f t="shared" si="81"/>
        <v>4</v>
      </c>
      <c r="FT18" s="429">
        <f t="shared" si="82"/>
        <v>0.8</v>
      </c>
      <c r="FU18" s="100">
        <f t="shared" si="83"/>
        <v>0</v>
      </c>
      <c r="FV18" s="100">
        <f t="shared" si="84"/>
        <v>0</v>
      </c>
      <c r="FW18" s="97">
        <f t="shared" si="85"/>
        <v>0</v>
      </c>
      <c r="FX18" s="428">
        <f t="shared" si="86"/>
        <v>1</v>
      </c>
      <c r="FY18" s="429">
        <f t="shared" si="87"/>
        <v>7.7759999999999996E-2</v>
      </c>
      <c r="FZ18" s="428">
        <f t="shared" si="88"/>
        <v>4</v>
      </c>
      <c r="GA18" s="429">
        <f t="shared" si="89"/>
        <v>0.8</v>
      </c>
      <c r="GB18" s="100">
        <f t="shared" si="90"/>
        <v>0</v>
      </c>
      <c r="GC18" s="100">
        <f t="shared" si="91"/>
        <v>0</v>
      </c>
      <c r="GD18" s="97">
        <f t="shared" si="92"/>
        <v>0</v>
      </c>
      <c r="GE18" s="428">
        <f t="shared" si="93"/>
        <v>1</v>
      </c>
      <c r="GF18" s="429">
        <f t="shared" si="94"/>
        <v>7.7759999999999996E-2</v>
      </c>
      <c r="GG18" s="428">
        <f t="shared" si="95"/>
        <v>4</v>
      </c>
      <c r="GH18" s="429">
        <f t="shared" si="96"/>
        <v>0.8</v>
      </c>
      <c r="GI18" s="429">
        <f t="shared" si="97"/>
        <v>0.8</v>
      </c>
    </row>
    <row r="19" spans="1:191" ht="109.5" customHeight="1">
      <c r="A19" s="427">
        <v>11</v>
      </c>
      <c r="B19" s="82" t="s">
        <v>1424</v>
      </c>
      <c r="C19" s="4" t="s">
        <v>1425</v>
      </c>
      <c r="D19" s="86" t="s">
        <v>280</v>
      </c>
      <c r="E19" s="91" t="s">
        <v>328</v>
      </c>
      <c r="F19" s="47" t="s">
        <v>318</v>
      </c>
      <c r="G19" s="84" t="s">
        <v>342</v>
      </c>
      <c r="H19" s="84" t="s">
        <v>330</v>
      </c>
      <c r="I19" s="86" t="s">
        <v>285</v>
      </c>
      <c r="J19" s="86" t="s">
        <v>286</v>
      </c>
      <c r="K19" s="86" t="s">
        <v>286</v>
      </c>
      <c r="L19" s="86" t="s">
        <v>286</v>
      </c>
      <c r="M19" s="86" t="s">
        <v>69</v>
      </c>
      <c r="N19" s="86" t="s">
        <v>69</v>
      </c>
      <c r="O19" s="86" t="s">
        <v>286</v>
      </c>
      <c r="P19" s="86" t="s">
        <v>286</v>
      </c>
      <c r="Q19" s="86" t="s">
        <v>69</v>
      </c>
      <c r="R19" s="86" t="s">
        <v>69</v>
      </c>
      <c r="S19" s="86" t="s">
        <v>69</v>
      </c>
      <c r="T19" s="86" t="s">
        <v>69</v>
      </c>
      <c r="U19" s="86" t="s">
        <v>69</v>
      </c>
      <c r="V19" s="86" t="s">
        <v>69</v>
      </c>
      <c r="W19" s="86" t="s">
        <v>286</v>
      </c>
      <c r="X19" s="86" t="s">
        <v>286</v>
      </c>
      <c r="Y19" s="86" t="s">
        <v>69</v>
      </c>
      <c r="Z19" s="86" t="s">
        <v>286</v>
      </c>
      <c r="AA19" s="86" t="s">
        <v>286</v>
      </c>
      <c r="AB19" s="86" t="s">
        <v>286</v>
      </c>
      <c r="AC19" s="88" t="str">
        <f t="shared" si="0"/>
        <v>3 - Media</v>
      </c>
      <c r="AD19" s="89">
        <f t="shared" si="1"/>
        <v>0.6</v>
      </c>
      <c r="AE19" s="88" t="str">
        <f t="shared" si="2"/>
        <v>4 - Mayor</v>
      </c>
      <c r="AF19" s="89">
        <f t="shared" si="3"/>
        <v>0.47368421052631576</v>
      </c>
      <c r="AG19" s="82" t="str">
        <f t="shared" si="4"/>
        <v>MODERADO</v>
      </c>
      <c r="AH19" s="89">
        <f t="shared" si="5"/>
        <v>0.28421052631578947</v>
      </c>
      <c r="AI19" s="4" t="s">
        <v>1426</v>
      </c>
      <c r="AJ19" s="85" t="s">
        <v>1427</v>
      </c>
      <c r="AK19" s="85" t="s">
        <v>1410</v>
      </c>
      <c r="AL19" s="91" t="s">
        <v>1411</v>
      </c>
      <c r="AM19" s="47" t="s">
        <v>291</v>
      </c>
      <c r="AN19" s="91" t="s">
        <v>295</v>
      </c>
      <c r="AO19" s="91" t="s">
        <v>340</v>
      </c>
      <c r="AP19" s="47" t="s">
        <v>294</v>
      </c>
      <c r="AQ19" s="47" t="s">
        <v>291</v>
      </c>
      <c r="AR19" s="91" t="s">
        <v>295</v>
      </c>
      <c r="AS19" s="91" t="s">
        <v>340</v>
      </c>
      <c r="AT19" s="47" t="s">
        <v>294</v>
      </c>
      <c r="AU19" s="47" t="s">
        <v>291</v>
      </c>
      <c r="AV19" s="91" t="s">
        <v>295</v>
      </c>
      <c r="AW19" s="91" t="s">
        <v>340</v>
      </c>
      <c r="AX19" s="47" t="s">
        <v>294</v>
      </c>
      <c r="AY19" s="47" t="s">
        <v>291</v>
      </c>
      <c r="AZ19" s="91" t="s">
        <v>295</v>
      </c>
      <c r="BA19" s="91" t="s">
        <v>340</v>
      </c>
      <c r="BB19" s="47" t="s">
        <v>294</v>
      </c>
      <c r="BC19" s="47"/>
      <c r="BD19" s="91"/>
      <c r="BE19" s="91"/>
      <c r="BF19" s="47"/>
      <c r="BG19" s="47"/>
      <c r="BH19" s="91"/>
      <c r="BI19" s="91"/>
      <c r="BJ19" s="47"/>
      <c r="BK19" s="47"/>
      <c r="BL19" s="91"/>
      <c r="BM19" s="91"/>
      <c r="BN19" s="47"/>
      <c r="BO19" s="47"/>
      <c r="BP19" s="91"/>
      <c r="BQ19" s="91"/>
      <c r="BR19" s="47"/>
      <c r="BS19" s="47"/>
      <c r="BT19" s="91"/>
      <c r="BU19" s="91"/>
      <c r="BV19" s="47"/>
      <c r="BW19" s="47"/>
      <c r="BX19" s="91"/>
      <c r="BY19" s="91"/>
      <c r="BZ19" s="47"/>
      <c r="CA19" s="47"/>
      <c r="CB19" s="91"/>
      <c r="CC19" s="91"/>
      <c r="CD19" s="47"/>
      <c r="CE19" s="47"/>
      <c r="CF19" s="91"/>
      <c r="CG19" s="91"/>
      <c r="CH19" s="47"/>
      <c r="CI19" s="91"/>
      <c r="CJ19" s="91"/>
      <c r="CK19" s="47"/>
      <c r="CL19" s="92" t="s">
        <v>298</v>
      </c>
      <c r="CM19" s="93">
        <f t="shared" si="6"/>
        <v>0.36</v>
      </c>
      <c r="CN19" s="92" t="s">
        <v>316</v>
      </c>
      <c r="CO19" s="93">
        <f t="shared" si="7"/>
        <v>0.28421052631578947</v>
      </c>
      <c r="CP19" s="94" t="str">
        <f t="shared" si="98"/>
        <v>BAJO</v>
      </c>
      <c r="CQ19" s="89">
        <f t="shared" si="8"/>
        <v>0.10231578947368421</v>
      </c>
      <c r="CR19" s="95" t="s">
        <v>300</v>
      </c>
      <c r="CS19" s="94">
        <f t="shared" si="9"/>
        <v>0.1</v>
      </c>
      <c r="CT19" s="47"/>
      <c r="CU19" s="47" t="s">
        <v>1404</v>
      </c>
      <c r="CV19" s="4" t="s">
        <v>1405</v>
      </c>
      <c r="CW19" s="96"/>
      <c r="CX19" s="97">
        <f t="shared" si="10"/>
        <v>9</v>
      </c>
      <c r="CY19" s="98">
        <f t="shared" si="11"/>
        <v>4</v>
      </c>
      <c r="CZ19" s="97" t="str">
        <f t="shared" si="12"/>
        <v>Mayor</v>
      </c>
      <c r="DA19" s="99">
        <f t="shared" si="13"/>
        <v>0.8</v>
      </c>
      <c r="DB19" s="100">
        <f t="shared" si="14"/>
        <v>0.25</v>
      </c>
      <c r="DC19" s="100">
        <f t="shared" si="15"/>
        <v>0.15</v>
      </c>
      <c r="DD19" s="97">
        <f t="shared" si="16"/>
        <v>0.4</v>
      </c>
      <c r="DE19" s="428">
        <f t="shared" si="17"/>
        <v>2</v>
      </c>
      <c r="DF19" s="429">
        <f t="shared" si="18"/>
        <v>0.36</v>
      </c>
      <c r="DG19" s="428">
        <f t="shared" si="19"/>
        <v>4</v>
      </c>
      <c r="DH19" s="428"/>
      <c r="DI19" s="429">
        <f t="shared" si="20"/>
        <v>0.8</v>
      </c>
      <c r="DJ19" s="100">
        <f t="shared" si="21"/>
        <v>0.25</v>
      </c>
      <c r="DK19" s="100">
        <f t="shared" si="22"/>
        <v>0.15</v>
      </c>
      <c r="DL19" s="97">
        <f t="shared" si="23"/>
        <v>0.4</v>
      </c>
      <c r="DM19" s="428">
        <f t="shared" si="24"/>
        <v>2</v>
      </c>
      <c r="DN19" s="429">
        <f t="shared" si="25"/>
        <v>0.216</v>
      </c>
      <c r="DO19" s="428">
        <f t="shared" si="26"/>
        <v>4</v>
      </c>
      <c r="DP19" s="429">
        <f t="shared" si="27"/>
        <v>0.8</v>
      </c>
      <c r="DQ19" s="100">
        <f t="shared" si="28"/>
        <v>0.25</v>
      </c>
      <c r="DR19" s="100">
        <f t="shared" si="29"/>
        <v>0.15</v>
      </c>
      <c r="DS19" s="97">
        <f t="shared" si="30"/>
        <v>0.4</v>
      </c>
      <c r="DT19" s="428">
        <f t="shared" si="31"/>
        <v>1</v>
      </c>
      <c r="DU19" s="429">
        <f t="shared" si="32"/>
        <v>0.12959999999999999</v>
      </c>
      <c r="DV19" s="428">
        <f t="shared" si="33"/>
        <v>4</v>
      </c>
      <c r="DW19" s="429">
        <f t="shared" si="34"/>
        <v>0.8</v>
      </c>
      <c r="DX19" s="100">
        <f t="shared" si="35"/>
        <v>0.25</v>
      </c>
      <c r="DY19" s="100">
        <f t="shared" si="99"/>
        <v>0.15</v>
      </c>
      <c r="DZ19" s="97">
        <f t="shared" si="36"/>
        <v>0.4</v>
      </c>
      <c r="EA19" s="428">
        <f t="shared" si="37"/>
        <v>1</v>
      </c>
      <c r="EB19" s="429">
        <f t="shared" si="38"/>
        <v>7.7759999999999996E-2</v>
      </c>
      <c r="EC19" s="428">
        <f t="shared" si="39"/>
        <v>4</v>
      </c>
      <c r="ED19" s="429">
        <f t="shared" si="40"/>
        <v>0.8</v>
      </c>
      <c r="EE19" s="100">
        <f t="shared" si="41"/>
        <v>0</v>
      </c>
      <c r="EF19" s="100">
        <f t="shared" si="42"/>
        <v>0</v>
      </c>
      <c r="EG19" s="97">
        <f t="shared" si="43"/>
        <v>0</v>
      </c>
      <c r="EH19" s="428">
        <f t="shared" si="44"/>
        <v>1</v>
      </c>
      <c r="EI19" s="429">
        <f t="shared" si="45"/>
        <v>7.7759999999999996E-2</v>
      </c>
      <c r="EJ19" s="428">
        <f t="shared" si="46"/>
        <v>4</v>
      </c>
      <c r="EK19" s="429">
        <f t="shared" si="47"/>
        <v>0.8</v>
      </c>
      <c r="EL19" s="100">
        <f t="shared" si="48"/>
        <v>0</v>
      </c>
      <c r="EM19" s="100">
        <f t="shared" si="49"/>
        <v>0</v>
      </c>
      <c r="EN19" s="97">
        <f t="shared" si="50"/>
        <v>0</v>
      </c>
      <c r="EO19" s="428">
        <f t="shared" si="51"/>
        <v>1</v>
      </c>
      <c r="EP19" s="429">
        <f t="shared" si="52"/>
        <v>7.7759999999999996E-2</v>
      </c>
      <c r="EQ19" s="428">
        <f t="shared" si="53"/>
        <v>4</v>
      </c>
      <c r="ER19" s="429">
        <f t="shared" si="54"/>
        <v>0.8</v>
      </c>
      <c r="ES19" s="100">
        <f t="shared" si="55"/>
        <v>0</v>
      </c>
      <c r="ET19" s="100">
        <f t="shared" si="56"/>
        <v>0</v>
      </c>
      <c r="EU19" s="97">
        <f t="shared" si="57"/>
        <v>0</v>
      </c>
      <c r="EV19" s="428">
        <f t="shared" si="58"/>
        <v>1</v>
      </c>
      <c r="EW19" s="429">
        <f t="shared" si="59"/>
        <v>7.7759999999999996E-2</v>
      </c>
      <c r="EX19" s="428">
        <f t="shared" si="60"/>
        <v>4</v>
      </c>
      <c r="EY19" s="429">
        <f t="shared" si="61"/>
        <v>0.8</v>
      </c>
      <c r="EZ19" s="100">
        <f t="shared" si="62"/>
        <v>0</v>
      </c>
      <c r="FA19" s="100">
        <f t="shared" si="63"/>
        <v>0</v>
      </c>
      <c r="FB19" s="97">
        <f t="shared" si="64"/>
        <v>0</v>
      </c>
      <c r="FC19" s="428">
        <f t="shared" si="65"/>
        <v>1</v>
      </c>
      <c r="FD19" s="429">
        <f t="shared" si="66"/>
        <v>7.7759999999999996E-2</v>
      </c>
      <c r="FE19" s="428">
        <f t="shared" si="67"/>
        <v>4</v>
      </c>
      <c r="FF19" s="429">
        <f t="shared" si="68"/>
        <v>0.8</v>
      </c>
      <c r="FG19" s="100">
        <f t="shared" si="69"/>
        <v>0</v>
      </c>
      <c r="FH19" s="100">
        <f t="shared" si="70"/>
        <v>0</v>
      </c>
      <c r="FI19" s="97">
        <f t="shared" si="71"/>
        <v>0</v>
      </c>
      <c r="FJ19" s="428">
        <f t="shared" si="72"/>
        <v>1</v>
      </c>
      <c r="FK19" s="429">
        <f t="shared" si="73"/>
        <v>7.7759999999999996E-2</v>
      </c>
      <c r="FL19" s="428">
        <f t="shared" si="74"/>
        <v>4</v>
      </c>
      <c r="FM19" s="429">
        <f t="shared" si="75"/>
        <v>0.8</v>
      </c>
      <c r="FN19" s="100">
        <f t="shared" si="76"/>
        <v>0</v>
      </c>
      <c r="FO19" s="100">
        <f t="shared" si="77"/>
        <v>0</v>
      </c>
      <c r="FP19" s="97">
        <f t="shared" si="78"/>
        <v>0</v>
      </c>
      <c r="FQ19" s="428">
        <f t="shared" si="79"/>
        <v>1</v>
      </c>
      <c r="FR19" s="429">
        <f t="shared" si="80"/>
        <v>7.7759999999999996E-2</v>
      </c>
      <c r="FS19" s="428">
        <f t="shared" si="81"/>
        <v>4</v>
      </c>
      <c r="FT19" s="429">
        <f t="shared" si="82"/>
        <v>0.8</v>
      </c>
      <c r="FU19" s="100">
        <f t="shared" si="83"/>
        <v>0</v>
      </c>
      <c r="FV19" s="100">
        <f t="shared" si="84"/>
        <v>0</v>
      </c>
      <c r="FW19" s="97">
        <f t="shared" si="85"/>
        <v>0</v>
      </c>
      <c r="FX19" s="428">
        <f t="shared" si="86"/>
        <v>1</v>
      </c>
      <c r="FY19" s="429">
        <f t="shared" si="87"/>
        <v>7.7759999999999996E-2</v>
      </c>
      <c r="FZ19" s="428">
        <f t="shared" si="88"/>
        <v>4</v>
      </c>
      <c r="GA19" s="429">
        <f t="shared" si="89"/>
        <v>0.8</v>
      </c>
      <c r="GB19" s="100">
        <f t="shared" si="90"/>
        <v>0</v>
      </c>
      <c r="GC19" s="100">
        <f t="shared" si="91"/>
        <v>0</v>
      </c>
      <c r="GD19" s="97">
        <f t="shared" si="92"/>
        <v>0</v>
      </c>
      <c r="GE19" s="428">
        <f t="shared" si="93"/>
        <v>1</v>
      </c>
      <c r="GF19" s="429">
        <f t="shared" si="94"/>
        <v>7.7759999999999996E-2</v>
      </c>
      <c r="GG19" s="428">
        <f t="shared" si="95"/>
        <v>4</v>
      </c>
      <c r="GH19" s="429">
        <f t="shared" si="96"/>
        <v>0.8</v>
      </c>
      <c r="GI19" s="429">
        <f t="shared" si="97"/>
        <v>0.8</v>
      </c>
    </row>
    <row r="20" spans="1:191" ht="109.5" customHeight="1">
      <c r="A20" s="427">
        <v>12</v>
      </c>
      <c r="B20" s="82" t="s">
        <v>1424</v>
      </c>
      <c r="C20" s="4" t="s">
        <v>1428</v>
      </c>
      <c r="D20" s="86" t="s">
        <v>304</v>
      </c>
      <c r="E20" s="91" t="s">
        <v>328</v>
      </c>
      <c r="F20" s="47" t="s">
        <v>318</v>
      </c>
      <c r="G20" s="84" t="s">
        <v>342</v>
      </c>
      <c r="H20" s="84" t="s">
        <v>330</v>
      </c>
      <c r="I20" s="86" t="s">
        <v>285</v>
      </c>
      <c r="J20" s="86" t="s">
        <v>286</v>
      </c>
      <c r="K20" s="86" t="s">
        <v>286</v>
      </c>
      <c r="L20" s="86" t="s">
        <v>286</v>
      </c>
      <c r="M20" s="86" t="s">
        <v>69</v>
      </c>
      <c r="N20" s="86" t="s">
        <v>69</v>
      </c>
      <c r="O20" s="86" t="s">
        <v>286</v>
      </c>
      <c r="P20" s="86" t="s">
        <v>286</v>
      </c>
      <c r="Q20" s="86" t="s">
        <v>69</v>
      </c>
      <c r="R20" s="86" t="s">
        <v>69</v>
      </c>
      <c r="S20" s="86" t="s">
        <v>69</v>
      </c>
      <c r="T20" s="86" t="s">
        <v>69</v>
      </c>
      <c r="U20" s="86" t="s">
        <v>69</v>
      </c>
      <c r="V20" s="86" t="s">
        <v>69</v>
      </c>
      <c r="W20" s="86" t="s">
        <v>286</v>
      </c>
      <c r="X20" s="86" t="s">
        <v>286</v>
      </c>
      <c r="Y20" s="86" t="s">
        <v>69</v>
      </c>
      <c r="Z20" s="86" t="s">
        <v>286</v>
      </c>
      <c r="AA20" s="86" t="s">
        <v>286</v>
      </c>
      <c r="AB20" s="86" t="s">
        <v>286</v>
      </c>
      <c r="AC20" s="88" t="str">
        <f t="shared" si="0"/>
        <v>3 - Media</v>
      </c>
      <c r="AD20" s="89">
        <f t="shared" si="1"/>
        <v>0.6</v>
      </c>
      <c r="AE20" s="88" t="str">
        <f t="shared" si="2"/>
        <v>4 - Mayor</v>
      </c>
      <c r="AF20" s="89">
        <f t="shared" si="3"/>
        <v>0.47368421052631576</v>
      </c>
      <c r="AG20" s="82" t="str">
        <f t="shared" si="4"/>
        <v>MODERADO</v>
      </c>
      <c r="AH20" s="89">
        <f t="shared" si="5"/>
        <v>0.28421052631578947</v>
      </c>
      <c r="AI20" s="4" t="s">
        <v>1426</v>
      </c>
      <c r="AJ20" s="85" t="s">
        <v>1427</v>
      </c>
      <c r="AK20" s="85" t="s">
        <v>1410</v>
      </c>
      <c r="AL20" s="91" t="s">
        <v>1411</v>
      </c>
      <c r="AM20" s="47" t="s">
        <v>291</v>
      </c>
      <c r="AN20" s="91" t="s">
        <v>295</v>
      </c>
      <c r="AO20" s="91" t="s">
        <v>340</v>
      </c>
      <c r="AP20" s="47" t="s">
        <v>294</v>
      </c>
      <c r="AQ20" s="47" t="s">
        <v>291</v>
      </c>
      <c r="AR20" s="91" t="s">
        <v>295</v>
      </c>
      <c r="AS20" s="91" t="s">
        <v>340</v>
      </c>
      <c r="AT20" s="47" t="s">
        <v>294</v>
      </c>
      <c r="AU20" s="47" t="s">
        <v>291</v>
      </c>
      <c r="AV20" s="91" t="s">
        <v>295</v>
      </c>
      <c r="AW20" s="91" t="s">
        <v>340</v>
      </c>
      <c r="AX20" s="47" t="s">
        <v>294</v>
      </c>
      <c r="AY20" s="47" t="s">
        <v>291</v>
      </c>
      <c r="AZ20" s="91" t="s">
        <v>295</v>
      </c>
      <c r="BA20" s="91" t="s">
        <v>340</v>
      </c>
      <c r="BB20" s="47" t="s">
        <v>294</v>
      </c>
      <c r="BC20" s="47"/>
      <c r="BD20" s="91"/>
      <c r="BE20" s="91"/>
      <c r="BF20" s="47"/>
      <c r="BG20" s="47"/>
      <c r="BH20" s="91"/>
      <c r="BI20" s="91"/>
      <c r="BJ20" s="47"/>
      <c r="BK20" s="47"/>
      <c r="BL20" s="91"/>
      <c r="BM20" s="91"/>
      <c r="BN20" s="47"/>
      <c r="BO20" s="47"/>
      <c r="BP20" s="91"/>
      <c r="BQ20" s="91"/>
      <c r="BR20" s="47"/>
      <c r="BS20" s="47"/>
      <c r="BT20" s="91"/>
      <c r="BU20" s="91"/>
      <c r="BV20" s="47"/>
      <c r="BW20" s="47"/>
      <c r="BX20" s="91"/>
      <c r="BY20" s="91"/>
      <c r="BZ20" s="47"/>
      <c r="CA20" s="47"/>
      <c r="CB20" s="91"/>
      <c r="CC20" s="91"/>
      <c r="CD20" s="47"/>
      <c r="CE20" s="47"/>
      <c r="CF20" s="91"/>
      <c r="CG20" s="91"/>
      <c r="CH20" s="47"/>
      <c r="CI20" s="91"/>
      <c r="CJ20" s="91"/>
      <c r="CK20" s="47"/>
      <c r="CL20" s="92" t="s">
        <v>298</v>
      </c>
      <c r="CM20" s="93">
        <f t="shared" si="6"/>
        <v>0.36</v>
      </c>
      <c r="CN20" s="92" t="s">
        <v>316</v>
      </c>
      <c r="CO20" s="93">
        <f t="shared" si="7"/>
        <v>0.28421052631578947</v>
      </c>
      <c r="CP20" s="94" t="str">
        <f t="shared" si="98"/>
        <v>BAJO</v>
      </c>
      <c r="CQ20" s="89">
        <f t="shared" si="8"/>
        <v>0.10231578947368421</v>
      </c>
      <c r="CR20" s="95" t="s">
        <v>309</v>
      </c>
      <c r="CS20" s="94">
        <f t="shared" si="9"/>
        <v>0.1</v>
      </c>
      <c r="CT20" s="47"/>
      <c r="CU20" s="47" t="s">
        <v>1404</v>
      </c>
      <c r="CV20" s="4" t="s">
        <v>1405</v>
      </c>
      <c r="CW20" s="96"/>
      <c r="CX20" s="97">
        <f t="shared" si="10"/>
        <v>9</v>
      </c>
      <c r="CY20" s="98">
        <f t="shared" si="11"/>
        <v>4</v>
      </c>
      <c r="CZ20" s="97" t="str">
        <f t="shared" si="12"/>
        <v>Mayor</v>
      </c>
      <c r="DA20" s="99">
        <f t="shared" si="13"/>
        <v>0.8</v>
      </c>
      <c r="DB20" s="100">
        <f t="shared" si="14"/>
        <v>0.25</v>
      </c>
      <c r="DC20" s="100">
        <f t="shared" si="15"/>
        <v>0.15</v>
      </c>
      <c r="DD20" s="97">
        <f t="shared" si="16"/>
        <v>0.4</v>
      </c>
      <c r="DE20" s="428">
        <f t="shared" si="17"/>
        <v>2</v>
      </c>
      <c r="DF20" s="429">
        <f t="shared" si="18"/>
        <v>0.36</v>
      </c>
      <c r="DG20" s="428">
        <f t="shared" si="19"/>
        <v>4</v>
      </c>
      <c r="DH20" s="428"/>
      <c r="DI20" s="429">
        <f t="shared" si="20"/>
        <v>0.8</v>
      </c>
      <c r="DJ20" s="100">
        <f t="shared" si="21"/>
        <v>0.25</v>
      </c>
      <c r="DK20" s="100">
        <f t="shared" si="22"/>
        <v>0.15</v>
      </c>
      <c r="DL20" s="97">
        <f t="shared" si="23"/>
        <v>0.4</v>
      </c>
      <c r="DM20" s="428">
        <f t="shared" si="24"/>
        <v>2</v>
      </c>
      <c r="DN20" s="429">
        <f t="shared" si="25"/>
        <v>0.216</v>
      </c>
      <c r="DO20" s="428">
        <f t="shared" si="26"/>
        <v>4</v>
      </c>
      <c r="DP20" s="429">
        <f t="shared" si="27"/>
        <v>0.8</v>
      </c>
      <c r="DQ20" s="100">
        <f t="shared" si="28"/>
        <v>0.25</v>
      </c>
      <c r="DR20" s="100">
        <f t="shared" si="29"/>
        <v>0.15</v>
      </c>
      <c r="DS20" s="97">
        <f t="shared" si="30"/>
        <v>0.4</v>
      </c>
      <c r="DT20" s="428">
        <f t="shared" si="31"/>
        <v>1</v>
      </c>
      <c r="DU20" s="429">
        <f t="shared" si="32"/>
        <v>0.12959999999999999</v>
      </c>
      <c r="DV20" s="428">
        <f t="shared" si="33"/>
        <v>4</v>
      </c>
      <c r="DW20" s="429">
        <f t="shared" si="34"/>
        <v>0.8</v>
      </c>
      <c r="DX20" s="100">
        <f t="shared" si="35"/>
        <v>0.25</v>
      </c>
      <c r="DY20" s="100">
        <f t="shared" si="99"/>
        <v>0.15</v>
      </c>
      <c r="DZ20" s="97">
        <f t="shared" si="36"/>
        <v>0.4</v>
      </c>
      <c r="EA20" s="428">
        <f t="shared" si="37"/>
        <v>1</v>
      </c>
      <c r="EB20" s="429">
        <f t="shared" si="38"/>
        <v>7.7759999999999996E-2</v>
      </c>
      <c r="EC20" s="428">
        <f t="shared" si="39"/>
        <v>4</v>
      </c>
      <c r="ED20" s="429">
        <f t="shared" si="40"/>
        <v>0.8</v>
      </c>
      <c r="EE20" s="100">
        <f t="shared" si="41"/>
        <v>0</v>
      </c>
      <c r="EF20" s="100">
        <f t="shared" si="42"/>
        <v>0</v>
      </c>
      <c r="EG20" s="97">
        <f t="shared" si="43"/>
        <v>0</v>
      </c>
      <c r="EH20" s="428">
        <f t="shared" si="44"/>
        <v>1</v>
      </c>
      <c r="EI20" s="429">
        <f t="shared" si="45"/>
        <v>7.7759999999999996E-2</v>
      </c>
      <c r="EJ20" s="428">
        <f t="shared" si="46"/>
        <v>4</v>
      </c>
      <c r="EK20" s="429">
        <f t="shared" si="47"/>
        <v>0.8</v>
      </c>
      <c r="EL20" s="100">
        <f t="shared" si="48"/>
        <v>0</v>
      </c>
      <c r="EM20" s="100">
        <f t="shared" si="49"/>
        <v>0</v>
      </c>
      <c r="EN20" s="97">
        <f t="shared" si="50"/>
        <v>0</v>
      </c>
      <c r="EO20" s="428">
        <f t="shared" si="51"/>
        <v>1</v>
      </c>
      <c r="EP20" s="429">
        <f t="shared" si="52"/>
        <v>7.7759999999999996E-2</v>
      </c>
      <c r="EQ20" s="428">
        <f t="shared" si="53"/>
        <v>4</v>
      </c>
      <c r="ER20" s="429">
        <f t="shared" si="54"/>
        <v>0.8</v>
      </c>
      <c r="ES20" s="100">
        <f t="shared" si="55"/>
        <v>0</v>
      </c>
      <c r="ET20" s="100">
        <f t="shared" si="56"/>
        <v>0</v>
      </c>
      <c r="EU20" s="97">
        <f t="shared" si="57"/>
        <v>0</v>
      </c>
      <c r="EV20" s="428">
        <f t="shared" si="58"/>
        <v>1</v>
      </c>
      <c r="EW20" s="429">
        <f t="shared" si="59"/>
        <v>7.7759999999999996E-2</v>
      </c>
      <c r="EX20" s="428">
        <f t="shared" si="60"/>
        <v>4</v>
      </c>
      <c r="EY20" s="429">
        <f t="shared" si="61"/>
        <v>0.8</v>
      </c>
      <c r="EZ20" s="100">
        <f t="shared" si="62"/>
        <v>0</v>
      </c>
      <c r="FA20" s="100">
        <f t="shared" si="63"/>
        <v>0</v>
      </c>
      <c r="FB20" s="97">
        <f t="shared" si="64"/>
        <v>0</v>
      </c>
      <c r="FC20" s="428">
        <f t="shared" si="65"/>
        <v>1</v>
      </c>
      <c r="FD20" s="429">
        <f t="shared" si="66"/>
        <v>7.7759999999999996E-2</v>
      </c>
      <c r="FE20" s="428">
        <f t="shared" si="67"/>
        <v>4</v>
      </c>
      <c r="FF20" s="429">
        <f t="shared" si="68"/>
        <v>0.8</v>
      </c>
      <c r="FG20" s="100">
        <f t="shared" si="69"/>
        <v>0</v>
      </c>
      <c r="FH20" s="100">
        <f t="shared" si="70"/>
        <v>0</v>
      </c>
      <c r="FI20" s="97">
        <f t="shared" si="71"/>
        <v>0</v>
      </c>
      <c r="FJ20" s="428">
        <f t="shared" si="72"/>
        <v>1</v>
      </c>
      <c r="FK20" s="429">
        <f t="shared" si="73"/>
        <v>7.7759999999999996E-2</v>
      </c>
      <c r="FL20" s="428">
        <f t="shared" si="74"/>
        <v>4</v>
      </c>
      <c r="FM20" s="429">
        <f t="shared" si="75"/>
        <v>0.8</v>
      </c>
      <c r="FN20" s="100">
        <f t="shared" si="76"/>
        <v>0</v>
      </c>
      <c r="FO20" s="100">
        <f t="shared" si="77"/>
        <v>0</v>
      </c>
      <c r="FP20" s="97">
        <f t="shared" si="78"/>
        <v>0</v>
      </c>
      <c r="FQ20" s="428">
        <f t="shared" si="79"/>
        <v>1</v>
      </c>
      <c r="FR20" s="429">
        <f t="shared" si="80"/>
        <v>7.7759999999999996E-2</v>
      </c>
      <c r="FS20" s="428">
        <f t="shared" si="81"/>
        <v>4</v>
      </c>
      <c r="FT20" s="429">
        <f t="shared" si="82"/>
        <v>0.8</v>
      </c>
      <c r="FU20" s="100">
        <f t="shared" si="83"/>
        <v>0</v>
      </c>
      <c r="FV20" s="100">
        <f t="shared" si="84"/>
        <v>0</v>
      </c>
      <c r="FW20" s="97">
        <f t="shared" si="85"/>
        <v>0</v>
      </c>
      <c r="FX20" s="428">
        <f t="shared" si="86"/>
        <v>1</v>
      </c>
      <c r="FY20" s="429">
        <f t="shared" si="87"/>
        <v>7.7759999999999996E-2</v>
      </c>
      <c r="FZ20" s="428">
        <f t="shared" si="88"/>
        <v>4</v>
      </c>
      <c r="GA20" s="429">
        <f t="shared" si="89"/>
        <v>0.8</v>
      </c>
      <c r="GB20" s="100">
        <f t="shared" si="90"/>
        <v>0</v>
      </c>
      <c r="GC20" s="100">
        <f t="shared" si="91"/>
        <v>0</v>
      </c>
      <c r="GD20" s="97">
        <f t="shared" si="92"/>
        <v>0</v>
      </c>
      <c r="GE20" s="428">
        <f t="shared" si="93"/>
        <v>1</v>
      </c>
      <c r="GF20" s="429">
        <f t="shared" si="94"/>
        <v>7.7759999999999996E-2</v>
      </c>
      <c r="GG20" s="428">
        <f t="shared" si="95"/>
        <v>4</v>
      </c>
      <c r="GH20" s="429">
        <f t="shared" si="96"/>
        <v>0.8</v>
      </c>
      <c r="GI20" s="429">
        <f t="shared" si="97"/>
        <v>0.8</v>
      </c>
    </row>
    <row r="21" spans="1:191" ht="109.5" customHeight="1">
      <c r="A21" s="427">
        <v>13</v>
      </c>
      <c r="B21" s="82" t="s">
        <v>1424</v>
      </c>
      <c r="C21" s="4" t="s">
        <v>1429</v>
      </c>
      <c r="D21" s="86" t="s">
        <v>280</v>
      </c>
      <c r="E21" s="91" t="s">
        <v>328</v>
      </c>
      <c r="F21" s="47" t="s">
        <v>282</v>
      </c>
      <c r="G21" s="84" t="s">
        <v>342</v>
      </c>
      <c r="H21" s="84" t="s">
        <v>330</v>
      </c>
      <c r="I21" s="86" t="s">
        <v>285</v>
      </c>
      <c r="J21" s="86" t="s">
        <v>286</v>
      </c>
      <c r="K21" s="86" t="s">
        <v>286</v>
      </c>
      <c r="L21" s="86" t="s">
        <v>286</v>
      </c>
      <c r="M21" s="86" t="s">
        <v>69</v>
      </c>
      <c r="N21" s="86" t="s">
        <v>69</v>
      </c>
      <c r="O21" s="86" t="s">
        <v>286</v>
      </c>
      <c r="P21" s="86" t="s">
        <v>286</v>
      </c>
      <c r="Q21" s="86" t="s">
        <v>286</v>
      </c>
      <c r="R21" s="86" t="s">
        <v>69</v>
      </c>
      <c r="S21" s="86" t="s">
        <v>69</v>
      </c>
      <c r="T21" s="86" t="s">
        <v>69</v>
      </c>
      <c r="U21" s="86" t="s">
        <v>69</v>
      </c>
      <c r="V21" s="86" t="s">
        <v>69</v>
      </c>
      <c r="W21" s="86" t="s">
        <v>286</v>
      </c>
      <c r="X21" s="86" t="s">
        <v>286</v>
      </c>
      <c r="Y21" s="86" t="s">
        <v>286</v>
      </c>
      <c r="Z21" s="86" t="s">
        <v>286</v>
      </c>
      <c r="AA21" s="86" t="s">
        <v>286</v>
      </c>
      <c r="AB21" s="86" t="s">
        <v>286</v>
      </c>
      <c r="AC21" s="88" t="str">
        <f t="shared" si="0"/>
        <v>3 - Media</v>
      </c>
      <c r="AD21" s="89">
        <f t="shared" si="1"/>
        <v>0.6</v>
      </c>
      <c r="AE21" s="88" t="str">
        <f t="shared" si="2"/>
        <v>4 - Mayor</v>
      </c>
      <c r="AF21" s="89">
        <f t="shared" si="3"/>
        <v>0.36842105263157893</v>
      </c>
      <c r="AG21" s="82" t="str">
        <f t="shared" si="4"/>
        <v>MODERADO</v>
      </c>
      <c r="AH21" s="89">
        <f t="shared" si="5"/>
        <v>0.22105263157894736</v>
      </c>
      <c r="AI21" s="4" t="s">
        <v>1430</v>
      </c>
      <c r="AJ21" s="85" t="s">
        <v>1431</v>
      </c>
      <c r="AK21" s="85" t="s">
        <v>1410</v>
      </c>
      <c r="AL21" s="91" t="s">
        <v>1411</v>
      </c>
      <c r="AM21" s="47" t="s">
        <v>291</v>
      </c>
      <c r="AN21" s="91" t="s">
        <v>295</v>
      </c>
      <c r="AO21" s="91" t="s">
        <v>340</v>
      </c>
      <c r="AP21" s="47" t="s">
        <v>294</v>
      </c>
      <c r="AQ21" s="47" t="s">
        <v>291</v>
      </c>
      <c r="AR21" s="91" t="s">
        <v>295</v>
      </c>
      <c r="AS21" s="91" t="s">
        <v>340</v>
      </c>
      <c r="AT21" s="47" t="s">
        <v>294</v>
      </c>
      <c r="AU21" s="47" t="s">
        <v>291</v>
      </c>
      <c r="AV21" s="91" t="s">
        <v>295</v>
      </c>
      <c r="AW21" s="91" t="s">
        <v>340</v>
      </c>
      <c r="AX21" s="47" t="s">
        <v>294</v>
      </c>
      <c r="AY21" s="47" t="s">
        <v>291</v>
      </c>
      <c r="AZ21" s="91" t="s">
        <v>295</v>
      </c>
      <c r="BA21" s="91" t="s">
        <v>340</v>
      </c>
      <c r="BB21" s="47" t="s">
        <v>294</v>
      </c>
      <c r="BC21" s="47"/>
      <c r="BD21" s="91"/>
      <c r="BE21" s="91"/>
      <c r="BF21" s="47"/>
      <c r="BG21" s="47"/>
      <c r="BH21" s="91"/>
      <c r="BI21" s="91"/>
      <c r="BJ21" s="47"/>
      <c r="BK21" s="47"/>
      <c r="BL21" s="91"/>
      <c r="BM21" s="91"/>
      <c r="BN21" s="47"/>
      <c r="BO21" s="47"/>
      <c r="BP21" s="91"/>
      <c r="BQ21" s="91"/>
      <c r="BR21" s="47"/>
      <c r="BS21" s="47"/>
      <c r="BT21" s="91"/>
      <c r="BU21" s="91"/>
      <c r="BV21" s="47"/>
      <c r="BW21" s="47"/>
      <c r="BX21" s="91"/>
      <c r="BY21" s="91"/>
      <c r="BZ21" s="47"/>
      <c r="CA21" s="47"/>
      <c r="CB21" s="91"/>
      <c r="CC21" s="91"/>
      <c r="CD21" s="47"/>
      <c r="CE21" s="47"/>
      <c r="CF21" s="91"/>
      <c r="CG21" s="91"/>
      <c r="CH21" s="47"/>
      <c r="CI21" s="91"/>
      <c r="CJ21" s="91"/>
      <c r="CK21" s="47"/>
      <c r="CL21" s="92" t="s">
        <v>298</v>
      </c>
      <c r="CM21" s="93">
        <f t="shared" si="6"/>
        <v>0.36</v>
      </c>
      <c r="CN21" s="92" t="s">
        <v>316</v>
      </c>
      <c r="CO21" s="93">
        <f t="shared" si="7"/>
        <v>0.22105263157894736</v>
      </c>
      <c r="CP21" s="94" t="str">
        <f t="shared" si="98"/>
        <v>BAJO</v>
      </c>
      <c r="CQ21" s="89">
        <f t="shared" si="8"/>
        <v>7.9578947368421041E-2</v>
      </c>
      <c r="CR21" s="95" t="s">
        <v>300</v>
      </c>
      <c r="CS21" s="94">
        <f t="shared" si="9"/>
        <v>0.1</v>
      </c>
      <c r="CT21" s="47"/>
      <c r="CU21" s="47" t="s">
        <v>1404</v>
      </c>
      <c r="CV21" s="4" t="s">
        <v>1405</v>
      </c>
      <c r="CW21" s="96"/>
      <c r="CX21" s="97">
        <f t="shared" si="10"/>
        <v>7</v>
      </c>
      <c r="CY21" s="98">
        <f t="shared" si="11"/>
        <v>4</v>
      </c>
      <c r="CZ21" s="97" t="str">
        <f t="shared" si="12"/>
        <v>Mayor</v>
      </c>
      <c r="DA21" s="99">
        <f t="shared" si="13"/>
        <v>0.8</v>
      </c>
      <c r="DB21" s="100">
        <f t="shared" si="14"/>
        <v>0.25</v>
      </c>
      <c r="DC21" s="100">
        <f t="shared" si="15"/>
        <v>0.15</v>
      </c>
      <c r="DD21" s="97">
        <f t="shared" si="16"/>
        <v>0.4</v>
      </c>
      <c r="DE21" s="428">
        <f t="shared" si="17"/>
        <v>2</v>
      </c>
      <c r="DF21" s="429">
        <f t="shared" si="18"/>
        <v>0.36</v>
      </c>
      <c r="DG21" s="428">
        <f t="shared" si="19"/>
        <v>4</v>
      </c>
      <c r="DH21" s="428"/>
      <c r="DI21" s="429">
        <f t="shared" si="20"/>
        <v>0.8</v>
      </c>
      <c r="DJ21" s="100">
        <f t="shared" si="21"/>
        <v>0.25</v>
      </c>
      <c r="DK21" s="100">
        <f t="shared" si="22"/>
        <v>0.15</v>
      </c>
      <c r="DL21" s="97">
        <f t="shared" si="23"/>
        <v>0.4</v>
      </c>
      <c r="DM21" s="428">
        <f t="shared" si="24"/>
        <v>2</v>
      </c>
      <c r="DN21" s="429">
        <f t="shared" si="25"/>
        <v>0.216</v>
      </c>
      <c r="DO21" s="428">
        <f t="shared" si="26"/>
        <v>4</v>
      </c>
      <c r="DP21" s="429">
        <f t="shared" si="27"/>
        <v>0.8</v>
      </c>
      <c r="DQ21" s="100">
        <f t="shared" si="28"/>
        <v>0.25</v>
      </c>
      <c r="DR21" s="100">
        <f t="shared" si="29"/>
        <v>0.15</v>
      </c>
      <c r="DS21" s="97">
        <f t="shared" si="30"/>
        <v>0.4</v>
      </c>
      <c r="DT21" s="428">
        <f t="shared" si="31"/>
        <v>1</v>
      </c>
      <c r="DU21" s="429">
        <f t="shared" si="32"/>
        <v>0.12959999999999999</v>
      </c>
      <c r="DV21" s="428">
        <f t="shared" si="33"/>
        <v>4</v>
      </c>
      <c r="DW21" s="429">
        <f t="shared" si="34"/>
        <v>0.8</v>
      </c>
      <c r="DX21" s="100">
        <f t="shared" si="35"/>
        <v>0.25</v>
      </c>
      <c r="DY21" s="100">
        <f t="shared" si="99"/>
        <v>0.15</v>
      </c>
      <c r="DZ21" s="97">
        <f t="shared" si="36"/>
        <v>0.4</v>
      </c>
      <c r="EA21" s="428">
        <f t="shared" si="37"/>
        <v>1</v>
      </c>
      <c r="EB21" s="429">
        <f t="shared" si="38"/>
        <v>7.7759999999999996E-2</v>
      </c>
      <c r="EC21" s="428">
        <f t="shared" si="39"/>
        <v>4</v>
      </c>
      <c r="ED21" s="429">
        <f t="shared" si="40"/>
        <v>0.8</v>
      </c>
      <c r="EE21" s="100">
        <f t="shared" si="41"/>
        <v>0</v>
      </c>
      <c r="EF21" s="100">
        <f t="shared" si="42"/>
        <v>0</v>
      </c>
      <c r="EG21" s="97">
        <f t="shared" si="43"/>
        <v>0</v>
      </c>
      <c r="EH21" s="428">
        <f t="shared" si="44"/>
        <v>1</v>
      </c>
      <c r="EI21" s="429">
        <f t="shared" si="45"/>
        <v>7.7759999999999996E-2</v>
      </c>
      <c r="EJ21" s="428">
        <f t="shared" si="46"/>
        <v>4</v>
      </c>
      <c r="EK21" s="429">
        <f t="shared" si="47"/>
        <v>0.8</v>
      </c>
      <c r="EL21" s="100">
        <f t="shared" si="48"/>
        <v>0</v>
      </c>
      <c r="EM21" s="100">
        <f t="shared" si="49"/>
        <v>0</v>
      </c>
      <c r="EN21" s="97">
        <f t="shared" si="50"/>
        <v>0</v>
      </c>
      <c r="EO21" s="428">
        <f t="shared" si="51"/>
        <v>1</v>
      </c>
      <c r="EP21" s="429">
        <f t="shared" si="52"/>
        <v>7.7759999999999996E-2</v>
      </c>
      <c r="EQ21" s="428">
        <f t="shared" si="53"/>
        <v>4</v>
      </c>
      <c r="ER21" s="429">
        <f t="shared" si="54"/>
        <v>0.8</v>
      </c>
      <c r="ES21" s="100">
        <f t="shared" si="55"/>
        <v>0</v>
      </c>
      <c r="ET21" s="100">
        <f t="shared" si="56"/>
        <v>0</v>
      </c>
      <c r="EU21" s="97">
        <f t="shared" si="57"/>
        <v>0</v>
      </c>
      <c r="EV21" s="428">
        <f t="shared" si="58"/>
        <v>1</v>
      </c>
      <c r="EW21" s="429">
        <f t="shared" si="59"/>
        <v>7.7759999999999996E-2</v>
      </c>
      <c r="EX21" s="428">
        <f t="shared" si="60"/>
        <v>4</v>
      </c>
      <c r="EY21" s="429">
        <f t="shared" si="61"/>
        <v>0.8</v>
      </c>
      <c r="EZ21" s="100">
        <f t="shared" si="62"/>
        <v>0</v>
      </c>
      <c r="FA21" s="100">
        <f t="shared" si="63"/>
        <v>0</v>
      </c>
      <c r="FB21" s="97">
        <f t="shared" si="64"/>
        <v>0</v>
      </c>
      <c r="FC21" s="428">
        <f t="shared" si="65"/>
        <v>1</v>
      </c>
      <c r="FD21" s="429">
        <f t="shared" si="66"/>
        <v>7.7759999999999996E-2</v>
      </c>
      <c r="FE21" s="428">
        <f t="shared" si="67"/>
        <v>4</v>
      </c>
      <c r="FF21" s="429">
        <f t="shared" si="68"/>
        <v>0.8</v>
      </c>
      <c r="FG21" s="100">
        <f t="shared" si="69"/>
        <v>0</v>
      </c>
      <c r="FH21" s="100">
        <f t="shared" si="70"/>
        <v>0</v>
      </c>
      <c r="FI21" s="97">
        <f t="shared" si="71"/>
        <v>0</v>
      </c>
      <c r="FJ21" s="428">
        <f t="shared" si="72"/>
        <v>1</v>
      </c>
      <c r="FK21" s="429">
        <f t="shared" si="73"/>
        <v>7.7759999999999996E-2</v>
      </c>
      <c r="FL21" s="428">
        <f t="shared" si="74"/>
        <v>4</v>
      </c>
      <c r="FM21" s="429">
        <f t="shared" si="75"/>
        <v>0.8</v>
      </c>
      <c r="FN21" s="100">
        <f t="shared" si="76"/>
        <v>0</v>
      </c>
      <c r="FO21" s="100">
        <f t="shared" si="77"/>
        <v>0</v>
      </c>
      <c r="FP21" s="97">
        <f t="shared" si="78"/>
        <v>0</v>
      </c>
      <c r="FQ21" s="428">
        <f t="shared" si="79"/>
        <v>1</v>
      </c>
      <c r="FR21" s="429">
        <f t="shared" si="80"/>
        <v>7.7759999999999996E-2</v>
      </c>
      <c r="FS21" s="428">
        <f t="shared" si="81"/>
        <v>4</v>
      </c>
      <c r="FT21" s="429">
        <f t="shared" si="82"/>
        <v>0.8</v>
      </c>
      <c r="FU21" s="100">
        <f t="shared" si="83"/>
        <v>0</v>
      </c>
      <c r="FV21" s="100">
        <f t="shared" si="84"/>
        <v>0</v>
      </c>
      <c r="FW21" s="97">
        <f t="shared" si="85"/>
        <v>0</v>
      </c>
      <c r="FX21" s="428">
        <f t="shared" si="86"/>
        <v>1</v>
      </c>
      <c r="FY21" s="429">
        <f t="shared" si="87"/>
        <v>7.7759999999999996E-2</v>
      </c>
      <c r="FZ21" s="428">
        <f t="shared" si="88"/>
        <v>4</v>
      </c>
      <c r="GA21" s="429">
        <f t="shared" si="89"/>
        <v>0.8</v>
      </c>
      <c r="GB21" s="100">
        <f t="shared" si="90"/>
        <v>0</v>
      </c>
      <c r="GC21" s="100">
        <f t="shared" si="91"/>
        <v>0</v>
      </c>
      <c r="GD21" s="97">
        <f t="shared" si="92"/>
        <v>0</v>
      </c>
      <c r="GE21" s="428">
        <f t="shared" si="93"/>
        <v>1</v>
      </c>
      <c r="GF21" s="429">
        <f t="shared" si="94"/>
        <v>7.7759999999999996E-2</v>
      </c>
      <c r="GG21" s="428">
        <f t="shared" si="95"/>
        <v>4</v>
      </c>
      <c r="GH21" s="429">
        <f t="shared" si="96"/>
        <v>0.8</v>
      </c>
      <c r="GI21" s="429">
        <f t="shared" si="97"/>
        <v>0.8</v>
      </c>
    </row>
    <row r="22" spans="1:191" ht="109.5" customHeight="1">
      <c r="A22" s="427">
        <v>14</v>
      </c>
      <c r="B22" s="82" t="s">
        <v>1424</v>
      </c>
      <c r="C22" s="4" t="s">
        <v>1432</v>
      </c>
      <c r="D22" s="86" t="s">
        <v>304</v>
      </c>
      <c r="E22" s="91" t="s">
        <v>328</v>
      </c>
      <c r="F22" s="47" t="s">
        <v>282</v>
      </c>
      <c r="G22" s="84" t="s">
        <v>342</v>
      </c>
      <c r="H22" s="84" t="s">
        <v>330</v>
      </c>
      <c r="I22" s="86" t="s">
        <v>285</v>
      </c>
      <c r="J22" s="86" t="s">
        <v>286</v>
      </c>
      <c r="K22" s="86" t="s">
        <v>286</v>
      </c>
      <c r="L22" s="86" t="s">
        <v>286</v>
      </c>
      <c r="M22" s="86" t="s">
        <v>69</v>
      </c>
      <c r="N22" s="86" t="s">
        <v>69</v>
      </c>
      <c r="O22" s="86" t="s">
        <v>286</v>
      </c>
      <c r="P22" s="86" t="s">
        <v>286</v>
      </c>
      <c r="Q22" s="86" t="s">
        <v>286</v>
      </c>
      <c r="R22" s="86" t="s">
        <v>69</v>
      </c>
      <c r="S22" s="86" t="s">
        <v>69</v>
      </c>
      <c r="T22" s="86" t="s">
        <v>69</v>
      </c>
      <c r="U22" s="86" t="s">
        <v>69</v>
      </c>
      <c r="V22" s="86" t="s">
        <v>69</v>
      </c>
      <c r="W22" s="86" t="s">
        <v>286</v>
      </c>
      <c r="X22" s="86" t="s">
        <v>286</v>
      </c>
      <c r="Y22" s="86" t="s">
        <v>286</v>
      </c>
      <c r="Z22" s="86" t="s">
        <v>286</v>
      </c>
      <c r="AA22" s="86" t="s">
        <v>286</v>
      </c>
      <c r="AB22" s="86" t="s">
        <v>286</v>
      </c>
      <c r="AC22" s="88" t="str">
        <f t="shared" si="0"/>
        <v>3 - Media</v>
      </c>
      <c r="AD22" s="89">
        <f t="shared" si="1"/>
        <v>0.6</v>
      </c>
      <c r="AE22" s="88" t="str">
        <f t="shared" si="2"/>
        <v>4 - Mayor</v>
      </c>
      <c r="AF22" s="89">
        <f t="shared" si="3"/>
        <v>0.36842105263157893</v>
      </c>
      <c r="AG22" s="82" t="str">
        <f t="shared" si="4"/>
        <v>MODERADO</v>
      </c>
      <c r="AH22" s="89">
        <f t="shared" si="5"/>
        <v>0.22105263157894736</v>
      </c>
      <c r="AI22" s="4" t="s">
        <v>1430</v>
      </c>
      <c r="AJ22" s="85" t="s">
        <v>1431</v>
      </c>
      <c r="AK22" s="85" t="s">
        <v>1410</v>
      </c>
      <c r="AL22" s="91" t="s">
        <v>1411</v>
      </c>
      <c r="AM22" s="47" t="s">
        <v>291</v>
      </c>
      <c r="AN22" s="91" t="s">
        <v>295</v>
      </c>
      <c r="AO22" s="91" t="s">
        <v>340</v>
      </c>
      <c r="AP22" s="47" t="s">
        <v>294</v>
      </c>
      <c r="AQ22" s="47" t="s">
        <v>291</v>
      </c>
      <c r="AR22" s="91" t="s">
        <v>295</v>
      </c>
      <c r="AS22" s="91" t="s">
        <v>340</v>
      </c>
      <c r="AT22" s="47" t="s">
        <v>294</v>
      </c>
      <c r="AU22" s="47" t="s">
        <v>291</v>
      </c>
      <c r="AV22" s="91" t="s">
        <v>295</v>
      </c>
      <c r="AW22" s="91" t="s">
        <v>340</v>
      </c>
      <c r="AX22" s="47" t="s">
        <v>294</v>
      </c>
      <c r="AY22" s="47" t="s">
        <v>291</v>
      </c>
      <c r="AZ22" s="91" t="s">
        <v>295</v>
      </c>
      <c r="BA22" s="91" t="s">
        <v>340</v>
      </c>
      <c r="BB22" s="47" t="s">
        <v>294</v>
      </c>
      <c r="BC22" s="47"/>
      <c r="BD22" s="91"/>
      <c r="BE22" s="91"/>
      <c r="BF22" s="47"/>
      <c r="BG22" s="47"/>
      <c r="BH22" s="91"/>
      <c r="BI22" s="91"/>
      <c r="BJ22" s="47"/>
      <c r="BK22" s="47"/>
      <c r="BL22" s="91"/>
      <c r="BM22" s="91"/>
      <c r="BN22" s="47"/>
      <c r="BO22" s="47"/>
      <c r="BP22" s="91"/>
      <c r="BQ22" s="91"/>
      <c r="BR22" s="47"/>
      <c r="BS22" s="47"/>
      <c r="BT22" s="91"/>
      <c r="BU22" s="91"/>
      <c r="BV22" s="47"/>
      <c r="BW22" s="47"/>
      <c r="BX22" s="91"/>
      <c r="BY22" s="91"/>
      <c r="BZ22" s="47"/>
      <c r="CA22" s="47"/>
      <c r="CB22" s="91"/>
      <c r="CC22" s="91"/>
      <c r="CD22" s="47"/>
      <c r="CE22" s="47"/>
      <c r="CF22" s="91"/>
      <c r="CG22" s="91"/>
      <c r="CH22" s="47"/>
      <c r="CI22" s="91"/>
      <c r="CJ22" s="91"/>
      <c r="CK22" s="47"/>
      <c r="CL22" s="92" t="s">
        <v>298</v>
      </c>
      <c r="CM22" s="93">
        <f t="shared" si="6"/>
        <v>0.36</v>
      </c>
      <c r="CN22" s="92" t="s">
        <v>316</v>
      </c>
      <c r="CO22" s="93">
        <f t="shared" si="7"/>
        <v>0.22105263157894736</v>
      </c>
      <c r="CP22" s="94" t="str">
        <f t="shared" si="98"/>
        <v>BAJO</v>
      </c>
      <c r="CQ22" s="89">
        <f t="shared" si="8"/>
        <v>7.9578947368421041E-2</v>
      </c>
      <c r="CR22" s="95" t="s">
        <v>309</v>
      </c>
      <c r="CS22" s="94">
        <f t="shared" si="9"/>
        <v>0.1</v>
      </c>
      <c r="CT22" s="47"/>
      <c r="CU22" s="47" t="s">
        <v>1404</v>
      </c>
      <c r="CV22" s="4" t="s">
        <v>1405</v>
      </c>
      <c r="CW22" s="96"/>
      <c r="CX22" s="97">
        <f t="shared" si="10"/>
        <v>7</v>
      </c>
      <c r="CY22" s="98">
        <f t="shared" si="11"/>
        <v>4</v>
      </c>
      <c r="CZ22" s="97" t="str">
        <f t="shared" si="12"/>
        <v>Mayor</v>
      </c>
      <c r="DA22" s="99">
        <f t="shared" si="13"/>
        <v>0.8</v>
      </c>
      <c r="DB22" s="100">
        <f t="shared" si="14"/>
        <v>0.25</v>
      </c>
      <c r="DC22" s="100">
        <f t="shared" si="15"/>
        <v>0.15</v>
      </c>
      <c r="DD22" s="97">
        <f t="shared" si="16"/>
        <v>0.4</v>
      </c>
      <c r="DE22" s="428">
        <f t="shared" si="17"/>
        <v>2</v>
      </c>
      <c r="DF22" s="429">
        <f t="shared" si="18"/>
        <v>0.36</v>
      </c>
      <c r="DG22" s="428">
        <f t="shared" si="19"/>
        <v>4</v>
      </c>
      <c r="DH22" s="428"/>
      <c r="DI22" s="429">
        <f t="shared" si="20"/>
        <v>0.8</v>
      </c>
      <c r="DJ22" s="100">
        <f t="shared" si="21"/>
        <v>0.25</v>
      </c>
      <c r="DK22" s="100">
        <f t="shared" si="22"/>
        <v>0.15</v>
      </c>
      <c r="DL22" s="97">
        <f t="shared" si="23"/>
        <v>0.4</v>
      </c>
      <c r="DM22" s="428">
        <f t="shared" si="24"/>
        <v>2</v>
      </c>
      <c r="DN22" s="429">
        <f t="shared" si="25"/>
        <v>0.216</v>
      </c>
      <c r="DO22" s="428">
        <f t="shared" si="26"/>
        <v>4</v>
      </c>
      <c r="DP22" s="429">
        <f t="shared" si="27"/>
        <v>0.8</v>
      </c>
      <c r="DQ22" s="100">
        <f t="shared" si="28"/>
        <v>0.25</v>
      </c>
      <c r="DR22" s="100">
        <f t="shared" si="29"/>
        <v>0.15</v>
      </c>
      <c r="DS22" s="97">
        <f t="shared" si="30"/>
        <v>0.4</v>
      </c>
      <c r="DT22" s="428">
        <f t="shared" si="31"/>
        <v>1</v>
      </c>
      <c r="DU22" s="429">
        <f t="shared" si="32"/>
        <v>0.12959999999999999</v>
      </c>
      <c r="DV22" s="428">
        <f t="shared" si="33"/>
        <v>4</v>
      </c>
      <c r="DW22" s="429">
        <f t="shared" si="34"/>
        <v>0.8</v>
      </c>
      <c r="DX22" s="100">
        <f t="shared" si="35"/>
        <v>0.25</v>
      </c>
      <c r="DY22" s="100">
        <f t="shared" si="99"/>
        <v>0.15</v>
      </c>
      <c r="DZ22" s="97">
        <f t="shared" si="36"/>
        <v>0.4</v>
      </c>
      <c r="EA22" s="428">
        <f t="shared" si="37"/>
        <v>1</v>
      </c>
      <c r="EB22" s="429">
        <f t="shared" si="38"/>
        <v>7.7759999999999996E-2</v>
      </c>
      <c r="EC22" s="428">
        <f t="shared" si="39"/>
        <v>4</v>
      </c>
      <c r="ED22" s="429">
        <f t="shared" si="40"/>
        <v>0.8</v>
      </c>
      <c r="EE22" s="100">
        <f t="shared" si="41"/>
        <v>0</v>
      </c>
      <c r="EF22" s="100">
        <f t="shared" si="42"/>
        <v>0</v>
      </c>
      <c r="EG22" s="97">
        <f t="shared" si="43"/>
        <v>0</v>
      </c>
      <c r="EH22" s="428">
        <f t="shared" si="44"/>
        <v>1</v>
      </c>
      <c r="EI22" s="429">
        <f t="shared" si="45"/>
        <v>7.7759999999999996E-2</v>
      </c>
      <c r="EJ22" s="428">
        <f t="shared" si="46"/>
        <v>4</v>
      </c>
      <c r="EK22" s="429">
        <f t="shared" si="47"/>
        <v>0.8</v>
      </c>
      <c r="EL22" s="100">
        <f t="shared" si="48"/>
        <v>0</v>
      </c>
      <c r="EM22" s="100">
        <f t="shared" si="49"/>
        <v>0</v>
      </c>
      <c r="EN22" s="97">
        <f t="shared" si="50"/>
        <v>0</v>
      </c>
      <c r="EO22" s="428">
        <f t="shared" si="51"/>
        <v>1</v>
      </c>
      <c r="EP22" s="429">
        <f t="shared" si="52"/>
        <v>7.7759999999999996E-2</v>
      </c>
      <c r="EQ22" s="428">
        <f t="shared" si="53"/>
        <v>4</v>
      </c>
      <c r="ER22" s="429">
        <f t="shared" si="54"/>
        <v>0.8</v>
      </c>
      <c r="ES22" s="100">
        <f t="shared" si="55"/>
        <v>0</v>
      </c>
      <c r="ET22" s="100">
        <f t="shared" si="56"/>
        <v>0</v>
      </c>
      <c r="EU22" s="97">
        <f t="shared" si="57"/>
        <v>0</v>
      </c>
      <c r="EV22" s="428">
        <f t="shared" si="58"/>
        <v>1</v>
      </c>
      <c r="EW22" s="429">
        <f t="shared" si="59"/>
        <v>7.7759999999999996E-2</v>
      </c>
      <c r="EX22" s="428">
        <f t="shared" si="60"/>
        <v>4</v>
      </c>
      <c r="EY22" s="429">
        <f t="shared" si="61"/>
        <v>0.8</v>
      </c>
      <c r="EZ22" s="100">
        <f t="shared" si="62"/>
        <v>0</v>
      </c>
      <c r="FA22" s="100">
        <f t="shared" si="63"/>
        <v>0</v>
      </c>
      <c r="FB22" s="97">
        <f t="shared" si="64"/>
        <v>0</v>
      </c>
      <c r="FC22" s="428">
        <f t="shared" si="65"/>
        <v>1</v>
      </c>
      <c r="FD22" s="429">
        <f t="shared" si="66"/>
        <v>7.7759999999999996E-2</v>
      </c>
      <c r="FE22" s="428">
        <f t="shared" si="67"/>
        <v>4</v>
      </c>
      <c r="FF22" s="429">
        <f t="shared" si="68"/>
        <v>0.8</v>
      </c>
      <c r="FG22" s="100">
        <f t="shared" si="69"/>
        <v>0</v>
      </c>
      <c r="FH22" s="100">
        <f t="shared" si="70"/>
        <v>0</v>
      </c>
      <c r="FI22" s="97">
        <f t="shared" si="71"/>
        <v>0</v>
      </c>
      <c r="FJ22" s="428">
        <f t="shared" si="72"/>
        <v>1</v>
      </c>
      <c r="FK22" s="429">
        <f t="shared" si="73"/>
        <v>7.7759999999999996E-2</v>
      </c>
      <c r="FL22" s="428">
        <f t="shared" si="74"/>
        <v>4</v>
      </c>
      <c r="FM22" s="429">
        <f t="shared" si="75"/>
        <v>0.8</v>
      </c>
      <c r="FN22" s="100">
        <f t="shared" si="76"/>
        <v>0</v>
      </c>
      <c r="FO22" s="100">
        <f t="shared" si="77"/>
        <v>0</v>
      </c>
      <c r="FP22" s="97">
        <f t="shared" si="78"/>
        <v>0</v>
      </c>
      <c r="FQ22" s="428">
        <f t="shared" si="79"/>
        <v>1</v>
      </c>
      <c r="FR22" s="429">
        <f t="shared" si="80"/>
        <v>7.7759999999999996E-2</v>
      </c>
      <c r="FS22" s="428">
        <f t="shared" si="81"/>
        <v>4</v>
      </c>
      <c r="FT22" s="429">
        <f t="shared" si="82"/>
        <v>0.8</v>
      </c>
      <c r="FU22" s="100">
        <f t="shared" si="83"/>
        <v>0</v>
      </c>
      <c r="FV22" s="100">
        <f t="shared" si="84"/>
        <v>0</v>
      </c>
      <c r="FW22" s="97">
        <f t="shared" si="85"/>
        <v>0</v>
      </c>
      <c r="FX22" s="428">
        <f t="shared" si="86"/>
        <v>1</v>
      </c>
      <c r="FY22" s="429">
        <f t="shared" si="87"/>
        <v>7.7759999999999996E-2</v>
      </c>
      <c r="FZ22" s="428">
        <f t="shared" si="88"/>
        <v>4</v>
      </c>
      <c r="GA22" s="429">
        <f t="shared" si="89"/>
        <v>0.8</v>
      </c>
      <c r="GB22" s="100">
        <f t="shared" si="90"/>
        <v>0</v>
      </c>
      <c r="GC22" s="100">
        <f t="shared" si="91"/>
        <v>0</v>
      </c>
      <c r="GD22" s="97">
        <f t="shared" si="92"/>
        <v>0</v>
      </c>
      <c r="GE22" s="428">
        <f t="shared" si="93"/>
        <v>1</v>
      </c>
      <c r="GF22" s="429">
        <f t="shared" si="94"/>
        <v>7.7759999999999996E-2</v>
      </c>
      <c r="GG22" s="428">
        <f t="shared" si="95"/>
        <v>4</v>
      </c>
      <c r="GH22" s="429">
        <f t="shared" si="96"/>
        <v>0.8</v>
      </c>
      <c r="GI22" s="429">
        <f t="shared" si="97"/>
        <v>0.8</v>
      </c>
    </row>
    <row r="23" spans="1:191" ht="109.5" customHeight="1">
      <c r="A23" s="427">
        <v>15</v>
      </c>
      <c r="B23" s="82" t="s">
        <v>1424</v>
      </c>
      <c r="C23" s="4" t="s">
        <v>1433</v>
      </c>
      <c r="D23" s="86" t="s">
        <v>280</v>
      </c>
      <c r="E23" s="91" t="s">
        <v>328</v>
      </c>
      <c r="F23" s="47" t="s">
        <v>282</v>
      </c>
      <c r="G23" s="84" t="s">
        <v>880</v>
      </c>
      <c r="H23" s="84" t="s">
        <v>330</v>
      </c>
      <c r="I23" s="86" t="s">
        <v>285</v>
      </c>
      <c r="J23" s="86" t="s">
        <v>286</v>
      </c>
      <c r="K23" s="86" t="s">
        <v>286</v>
      </c>
      <c r="L23" s="86" t="s">
        <v>286</v>
      </c>
      <c r="M23" s="86" t="s">
        <v>69</v>
      </c>
      <c r="N23" s="86" t="s">
        <v>69</v>
      </c>
      <c r="O23" s="86" t="s">
        <v>286</v>
      </c>
      <c r="P23" s="86" t="s">
        <v>286</v>
      </c>
      <c r="Q23" s="86" t="s">
        <v>69</v>
      </c>
      <c r="R23" s="86" t="s">
        <v>69</v>
      </c>
      <c r="S23" s="86" t="s">
        <v>69</v>
      </c>
      <c r="T23" s="86" t="s">
        <v>69</v>
      </c>
      <c r="U23" s="86" t="s">
        <v>69</v>
      </c>
      <c r="V23" s="86" t="s">
        <v>69</v>
      </c>
      <c r="W23" s="86" t="s">
        <v>286</v>
      </c>
      <c r="X23" s="86" t="s">
        <v>286</v>
      </c>
      <c r="Y23" s="86" t="s">
        <v>286</v>
      </c>
      <c r="Z23" s="86" t="s">
        <v>286</v>
      </c>
      <c r="AA23" s="86" t="s">
        <v>286</v>
      </c>
      <c r="AB23" s="86" t="s">
        <v>286</v>
      </c>
      <c r="AC23" s="88" t="str">
        <f t="shared" si="0"/>
        <v>3 - Media</v>
      </c>
      <c r="AD23" s="89">
        <f t="shared" si="1"/>
        <v>0.6</v>
      </c>
      <c r="AE23" s="88" t="str">
        <f t="shared" si="2"/>
        <v>4 - Mayor</v>
      </c>
      <c r="AF23" s="89">
        <f t="shared" si="3"/>
        <v>0.42105263157894735</v>
      </c>
      <c r="AG23" s="82" t="str">
        <f t="shared" si="4"/>
        <v>MODERADO</v>
      </c>
      <c r="AH23" s="89">
        <f t="shared" si="5"/>
        <v>0.25263157894736837</v>
      </c>
      <c r="AI23" s="4" t="s">
        <v>1434</v>
      </c>
      <c r="AJ23" s="85" t="s">
        <v>511</v>
      </c>
      <c r="AK23" s="85" t="s">
        <v>1410</v>
      </c>
      <c r="AL23" s="91" t="s">
        <v>1411</v>
      </c>
      <c r="AM23" s="47" t="s">
        <v>291</v>
      </c>
      <c r="AN23" s="91" t="s">
        <v>295</v>
      </c>
      <c r="AO23" s="91" t="s">
        <v>340</v>
      </c>
      <c r="AP23" s="47" t="s">
        <v>294</v>
      </c>
      <c r="AQ23" s="47" t="s">
        <v>291</v>
      </c>
      <c r="AR23" s="91" t="s">
        <v>295</v>
      </c>
      <c r="AS23" s="91" t="s">
        <v>340</v>
      </c>
      <c r="AT23" s="47" t="s">
        <v>294</v>
      </c>
      <c r="AU23" s="47" t="s">
        <v>291</v>
      </c>
      <c r="AV23" s="91" t="s">
        <v>295</v>
      </c>
      <c r="AW23" s="91" t="s">
        <v>340</v>
      </c>
      <c r="AX23" s="47" t="s">
        <v>294</v>
      </c>
      <c r="AY23" s="47" t="s">
        <v>291</v>
      </c>
      <c r="AZ23" s="91" t="s">
        <v>295</v>
      </c>
      <c r="BA23" s="91" t="s">
        <v>340</v>
      </c>
      <c r="BB23" s="47" t="s">
        <v>294</v>
      </c>
      <c r="BC23" s="47"/>
      <c r="BD23" s="91"/>
      <c r="BE23" s="91"/>
      <c r="BF23" s="47"/>
      <c r="BG23" s="47"/>
      <c r="BH23" s="91"/>
      <c r="BI23" s="91"/>
      <c r="BJ23" s="47"/>
      <c r="BK23" s="47"/>
      <c r="BL23" s="91"/>
      <c r="BM23" s="91"/>
      <c r="BN23" s="47"/>
      <c r="BO23" s="47"/>
      <c r="BP23" s="91"/>
      <c r="BQ23" s="91"/>
      <c r="BR23" s="47"/>
      <c r="BS23" s="47"/>
      <c r="BT23" s="91"/>
      <c r="BU23" s="91"/>
      <c r="BV23" s="47"/>
      <c r="BW23" s="47"/>
      <c r="BX23" s="91"/>
      <c r="BY23" s="91"/>
      <c r="BZ23" s="47"/>
      <c r="CA23" s="47"/>
      <c r="CB23" s="91"/>
      <c r="CC23" s="91"/>
      <c r="CD23" s="47"/>
      <c r="CE23" s="47"/>
      <c r="CF23" s="91"/>
      <c r="CG23" s="91"/>
      <c r="CH23" s="47"/>
      <c r="CI23" s="91"/>
      <c r="CJ23" s="91"/>
      <c r="CK23" s="47"/>
      <c r="CL23" s="92" t="s">
        <v>298</v>
      </c>
      <c r="CM23" s="93">
        <f t="shared" si="6"/>
        <v>0.36</v>
      </c>
      <c r="CN23" s="92" t="s">
        <v>316</v>
      </c>
      <c r="CO23" s="93">
        <f t="shared" si="7"/>
        <v>0.25263157894736837</v>
      </c>
      <c r="CP23" s="94" t="str">
        <f t="shared" si="98"/>
        <v>BAJO</v>
      </c>
      <c r="CQ23" s="89">
        <f t="shared" si="8"/>
        <v>9.094736842105261E-2</v>
      </c>
      <c r="CR23" s="95" t="s">
        <v>300</v>
      </c>
      <c r="CS23" s="94">
        <f t="shared" si="9"/>
        <v>0.1</v>
      </c>
      <c r="CT23" s="47"/>
      <c r="CU23" s="47" t="s">
        <v>1404</v>
      </c>
      <c r="CV23" s="4" t="s">
        <v>1405</v>
      </c>
      <c r="CW23" s="96"/>
      <c r="CX23" s="97">
        <f t="shared" si="10"/>
        <v>8</v>
      </c>
      <c r="CY23" s="98">
        <f t="shared" si="11"/>
        <v>4</v>
      </c>
      <c r="CZ23" s="97" t="str">
        <f t="shared" si="12"/>
        <v>Mayor</v>
      </c>
      <c r="DA23" s="99">
        <f t="shared" si="13"/>
        <v>0.8</v>
      </c>
      <c r="DB23" s="100">
        <f t="shared" si="14"/>
        <v>0.25</v>
      </c>
      <c r="DC23" s="100">
        <f t="shared" si="15"/>
        <v>0.15</v>
      </c>
      <c r="DD23" s="97">
        <f t="shared" si="16"/>
        <v>0.4</v>
      </c>
      <c r="DE23" s="428">
        <f t="shared" si="17"/>
        <v>2</v>
      </c>
      <c r="DF23" s="429">
        <f t="shared" si="18"/>
        <v>0.36</v>
      </c>
      <c r="DG23" s="428">
        <f t="shared" si="19"/>
        <v>4</v>
      </c>
      <c r="DH23" s="428"/>
      <c r="DI23" s="429">
        <f t="shared" si="20"/>
        <v>0.8</v>
      </c>
      <c r="DJ23" s="100">
        <f t="shared" si="21"/>
        <v>0.25</v>
      </c>
      <c r="DK23" s="100">
        <f t="shared" si="22"/>
        <v>0.15</v>
      </c>
      <c r="DL23" s="97">
        <f t="shared" si="23"/>
        <v>0.4</v>
      </c>
      <c r="DM23" s="428">
        <f t="shared" si="24"/>
        <v>2</v>
      </c>
      <c r="DN23" s="429">
        <f t="shared" si="25"/>
        <v>0.216</v>
      </c>
      <c r="DO23" s="428">
        <f t="shared" si="26"/>
        <v>4</v>
      </c>
      <c r="DP23" s="429">
        <f t="shared" si="27"/>
        <v>0.8</v>
      </c>
      <c r="DQ23" s="100">
        <f t="shared" si="28"/>
        <v>0.25</v>
      </c>
      <c r="DR23" s="100">
        <f t="shared" si="29"/>
        <v>0.15</v>
      </c>
      <c r="DS23" s="97">
        <f t="shared" si="30"/>
        <v>0.4</v>
      </c>
      <c r="DT23" s="428">
        <f t="shared" si="31"/>
        <v>1</v>
      </c>
      <c r="DU23" s="429">
        <f t="shared" si="32"/>
        <v>0.12959999999999999</v>
      </c>
      <c r="DV23" s="428">
        <f t="shared" si="33"/>
        <v>4</v>
      </c>
      <c r="DW23" s="429">
        <f t="shared" si="34"/>
        <v>0.8</v>
      </c>
      <c r="DX23" s="100">
        <f t="shared" si="35"/>
        <v>0.25</v>
      </c>
      <c r="DY23" s="100">
        <f t="shared" si="99"/>
        <v>0.15</v>
      </c>
      <c r="DZ23" s="97">
        <f t="shared" si="36"/>
        <v>0.4</v>
      </c>
      <c r="EA23" s="428">
        <f t="shared" si="37"/>
        <v>1</v>
      </c>
      <c r="EB23" s="429">
        <f t="shared" si="38"/>
        <v>7.7759999999999996E-2</v>
      </c>
      <c r="EC23" s="428">
        <f t="shared" si="39"/>
        <v>4</v>
      </c>
      <c r="ED23" s="429">
        <f t="shared" si="40"/>
        <v>0.8</v>
      </c>
      <c r="EE23" s="100">
        <f t="shared" si="41"/>
        <v>0</v>
      </c>
      <c r="EF23" s="100">
        <f t="shared" si="42"/>
        <v>0</v>
      </c>
      <c r="EG23" s="97">
        <f t="shared" si="43"/>
        <v>0</v>
      </c>
      <c r="EH23" s="428">
        <f t="shared" si="44"/>
        <v>1</v>
      </c>
      <c r="EI23" s="429">
        <f t="shared" si="45"/>
        <v>7.7759999999999996E-2</v>
      </c>
      <c r="EJ23" s="428">
        <f t="shared" si="46"/>
        <v>4</v>
      </c>
      <c r="EK23" s="429">
        <f t="shared" si="47"/>
        <v>0.8</v>
      </c>
      <c r="EL23" s="100">
        <f t="shared" si="48"/>
        <v>0</v>
      </c>
      <c r="EM23" s="100">
        <f t="shared" si="49"/>
        <v>0</v>
      </c>
      <c r="EN23" s="97">
        <f t="shared" si="50"/>
        <v>0</v>
      </c>
      <c r="EO23" s="428">
        <f t="shared" si="51"/>
        <v>1</v>
      </c>
      <c r="EP23" s="429">
        <f t="shared" si="52"/>
        <v>7.7759999999999996E-2</v>
      </c>
      <c r="EQ23" s="428">
        <f t="shared" si="53"/>
        <v>4</v>
      </c>
      <c r="ER23" s="429">
        <f t="shared" si="54"/>
        <v>0.8</v>
      </c>
      <c r="ES23" s="100">
        <f t="shared" si="55"/>
        <v>0</v>
      </c>
      <c r="ET23" s="100">
        <f t="shared" si="56"/>
        <v>0</v>
      </c>
      <c r="EU23" s="97">
        <f t="shared" si="57"/>
        <v>0</v>
      </c>
      <c r="EV23" s="428">
        <f t="shared" si="58"/>
        <v>1</v>
      </c>
      <c r="EW23" s="429">
        <f t="shared" si="59"/>
        <v>7.7759999999999996E-2</v>
      </c>
      <c r="EX23" s="428">
        <f t="shared" si="60"/>
        <v>4</v>
      </c>
      <c r="EY23" s="429">
        <f t="shared" si="61"/>
        <v>0.8</v>
      </c>
      <c r="EZ23" s="100">
        <f t="shared" si="62"/>
        <v>0</v>
      </c>
      <c r="FA23" s="100">
        <f t="shared" si="63"/>
        <v>0</v>
      </c>
      <c r="FB23" s="97">
        <f t="shared" si="64"/>
        <v>0</v>
      </c>
      <c r="FC23" s="428">
        <f t="shared" si="65"/>
        <v>1</v>
      </c>
      <c r="FD23" s="429">
        <f t="shared" si="66"/>
        <v>7.7759999999999996E-2</v>
      </c>
      <c r="FE23" s="428">
        <f t="shared" si="67"/>
        <v>4</v>
      </c>
      <c r="FF23" s="429">
        <f t="shared" si="68"/>
        <v>0.8</v>
      </c>
      <c r="FG23" s="100">
        <f t="shared" si="69"/>
        <v>0</v>
      </c>
      <c r="FH23" s="100">
        <f t="shared" si="70"/>
        <v>0</v>
      </c>
      <c r="FI23" s="97">
        <f t="shared" si="71"/>
        <v>0</v>
      </c>
      <c r="FJ23" s="428">
        <f t="shared" si="72"/>
        <v>1</v>
      </c>
      <c r="FK23" s="429">
        <f t="shared" si="73"/>
        <v>7.7759999999999996E-2</v>
      </c>
      <c r="FL23" s="428">
        <f t="shared" si="74"/>
        <v>4</v>
      </c>
      <c r="FM23" s="429">
        <f t="shared" si="75"/>
        <v>0.8</v>
      </c>
      <c r="FN23" s="100">
        <f t="shared" si="76"/>
        <v>0</v>
      </c>
      <c r="FO23" s="100">
        <f t="shared" si="77"/>
        <v>0</v>
      </c>
      <c r="FP23" s="97">
        <f t="shared" si="78"/>
        <v>0</v>
      </c>
      <c r="FQ23" s="428">
        <f t="shared" si="79"/>
        <v>1</v>
      </c>
      <c r="FR23" s="429">
        <f t="shared" si="80"/>
        <v>7.7759999999999996E-2</v>
      </c>
      <c r="FS23" s="428">
        <f t="shared" si="81"/>
        <v>4</v>
      </c>
      <c r="FT23" s="429">
        <f t="shared" si="82"/>
        <v>0.8</v>
      </c>
      <c r="FU23" s="100">
        <f t="shared" si="83"/>
        <v>0</v>
      </c>
      <c r="FV23" s="100">
        <f t="shared" si="84"/>
        <v>0</v>
      </c>
      <c r="FW23" s="97">
        <f t="shared" si="85"/>
        <v>0</v>
      </c>
      <c r="FX23" s="428">
        <f t="shared" si="86"/>
        <v>1</v>
      </c>
      <c r="FY23" s="429">
        <f t="shared" si="87"/>
        <v>7.7759999999999996E-2</v>
      </c>
      <c r="FZ23" s="428">
        <f t="shared" si="88"/>
        <v>4</v>
      </c>
      <c r="GA23" s="429">
        <f t="shared" si="89"/>
        <v>0.8</v>
      </c>
      <c r="GB23" s="100">
        <f t="shared" si="90"/>
        <v>0</v>
      </c>
      <c r="GC23" s="100">
        <f t="shared" si="91"/>
        <v>0</v>
      </c>
      <c r="GD23" s="97">
        <f t="shared" si="92"/>
        <v>0</v>
      </c>
      <c r="GE23" s="428">
        <f t="shared" si="93"/>
        <v>1</v>
      </c>
      <c r="GF23" s="429">
        <f t="shared" si="94"/>
        <v>7.7759999999999996E-2</v>
      </c>
      <c r="GG23" s="428">
        <f t="shared" si="95"/>
        <v>4</v>
      </c>
      <c r="GH23" s="429">
        <f t="shared" si="96"/>
        <v>0.8</v>
      </c>
      <c r="GI23" s="429">
        <f t="shared" si="97"/>
        <v>0.8</v>
      </c>
    </row>
    <row r="24" spans="1:191" ht="109.5" customHeight="1">
      <c r="A24" s="427">
        <v>16</v>
      </c>
      <c r="B24" s="82" t="s">
        <v>1424</v>
      </c>
      <c r="C24" s="4" t="s">
        <v>1435</v>
      </c>
      <c r="D24" s="86" t="s">
        <v>304</v>
      </c>
      <c r="E24" s="91" t="s">
        <v>328</v>
      </c>
      <c r="F24" s="47" t="s">
        <v>572</v>
      </c>
      <c r="G24" s="84" t="s">
        <v>880</v>
      </c>
      <c r="H24" s="84" t="s">
        <v>330</v>
      </c>
      <c r="I24" s="86" t="s">
        <v>285</v>
      </c>
      <c r="J24" s="86" t="s">
        <v>286</v>
      </c>
      <c r="K24" s="86" t="s">
        <v>286</v>
      </c>
      <c r="L24" s="86" t="s">
        <v>286</v>
      </c>
      <c r="M24" s="86" t="s">
        <v>69</v>
      </c>
      <c r="N24" s="86" t="s">
        <v>69</v>
      </c>
      <c r="O24" s="86" t="s">
        <v>286</v>
      </c>
      <c r="P24" s="86" t="s">
        <v>286</v>
      </c>
      <c r="Q24" s="86" t="s">
        <v>69</v>
      </c>
      <c r="R24" s="86" t="s">
        <v>69</v>
      </c>
      <c r="S24" s="86" t="s">
        <v>69</v>
      </c>
      <c r="T24" s="86" t="s">
        <v>69</v>
      </c>
      <c r="U24" s="86" t="s">
        <v>69</v>
      </c>
      <c r="V24" s="86" t="s">
        <v>69</v>
      </c>
      <c r="W24" s="86" t="s">
        <v>286</v>
      </c>
      <c r="X24" s="86" t="s">
        <v>286</v>
      </c>
      <c r="Y24" s="86" t="s">
        <v>286</v>
      </c>
      <c r="Z24" s="86" t="s">
        <v>286</v>
      </c>
      <c r="AA24" s="86" t="s">
        <v>286</v>
      </c>
      <c r="AB24" s="86" t="s">
        <v>286</v>
      </c>
      <c r="AC24" s="88" t="str">
        <f t="shared" si="0"/>
        <v>3 - Media</v>
      </c>
      <c r="AD24" s="89">
        <f t="shared" si="1"/>
        <v>0.6</v>
      </c>
      <c r="AE24" s="88" t="str">
        <f t="shared" si="2"/>
        <v>4 - Mayor</v>
      </c>
      <c r="AF24" s="89">
        <f t="shared" si="3"/>
        <v>0.42105263157894735</v>
      </c>
      <c r="AG24" s="82" t="str">
        <f t="shared" si="4"/>
        <v>MODERADO</v>
      </c>
      <c r="AH24" s="89">
        <f t="shared" si="5"/>
        <v>0.25263157894736837</v>
      </c>
      <c r="AI24" s="4" t="s">
        <v>1436</v>
      </c>
      <c r="AJ24" s="85" t="s">
        <v>511</v>
      </c>
      <c r="AK24" s="85" t="s">
        <v>1410</v>
      </c>
      <c r="AL24" s="91" t="s">
        <v>1411</v>
      </c>
      <c r="AM24" s="47" t="s">
        <v>291</v>
      </c>
      <c r="AN24" s="91" t="s">
        <v>295</v>
      </c>
      <c r="AO24" s="91" t="s">
        <v>340</v>
      </c>
      <c r="AP24" s="47" t="s">
        <v>294</v>
      </c>
      <c r="AQ24" s="47" t="s">
        <v>291</v>
      </c>
      <c r="AR24" s="91" t="s">
        <v>295</v>
      </c>
      <c r="AS24" s="91" t="s">
        <v>340</v>
      </c>
      <c r="AT24" s="47" t="s">
        <v>294</v>
      </c>
      <c r="AU24" s="47" t="s">
        <v>291</v>
      </c>
      <c r="AV24" s="91" t="s">
        <v>295</v>
      </c>
      <c r="AW24" s="91" t="s">
        <v>340</v>
      </c>
      <c r="AX24" s="47" t="s">
        <v>294</v>
      </c>
      <c r="AY24" s="47" t="s">
        <v>291</v>
      </c>
      <c r="AZ24" s="91" t="s">
        <v>295</v>
      </c>
      <c r="BA24" s="91" t="s">
        <v>340</v>
      </c>
      <c r="BB24" s="47" t="s">
        <v>294</v>
      </c>
      <c r="BC24" s="47"/>
      <c r="BD24" s="91"/>
      <c r="BE24" s="91"/>
      <c r="BF24" s="47"/>
      <c r="BG24" s="47"/>
      <c r="BH24" s="91"/>
      <c r="BI24" s="91"/>
      <c r="BJ24" s="47"/>
      <c r="BK24" s="47"/>
      <c r="BL24" s="91"/>
      <c r="BM24" s="91"/>
      <c r="BN24" s="47"/>
      <c r="BO24" s="47"/>
      <c r="BP24" s="91"/>
      <c r="BQ24" s="91"/>
      <c r="BR24" s="47"/>
      <c r="BS24" s="47"/>
      <c r="BT24" s="91"/>
      <c r="BU24" s="91"/>
      <c r="BV24" s="47"/>
      <c r="BW24" s="47"/>
      <c r="BX24" s="91"/>
      <c r="BY24" s="91"/>
      <c r="BZ24" s="47"/>
      <c r="CA24" s="47"/>
      <c r="CB24" s="91"/>
      <c r="CC24" s="91"/>
      <c r="CD24" s="47"/>
      <c r="CE24" s="47"/>
      <c r="CF24" s="91"/>
      <c r="CG24" s="91"/>
      <c r="CH24" s="47"/>
      <c r="CI24" s="91"/>
      <c r="CJ24" s="91"/>
      <c r="CK24" s="47"/>
      <c r="CL24" s="92" t="s">
        <v>298</v>
      </c>
      <c r="CM24" s="93">
        <f t="shared" si="6"/>
        <v>0.36</v>
      </c>
      <c r="CN24" s="92" t="s">
        <v>316</v>
      </c>
      <c r="CO24" s="93">
        <f t="shared" si="7"/>
        <v>0.25263157894736837</v>
      </c>
      <c r="CP24" s="94" t="str">
        <f t="shared" si="98"/>
        <v>BAJO</v>
      </c>
      <c r="CQ24" s="89">
        <f t="shared" si="8"/>
        <v>9.094736842105261E-2</v>
      </c>
      <c r="CR24" s="95" t="s">
        <v>309</v>
      </c>
      <c r="CS24" s="94">
        <f t="shared" si="9"/>
        <v>0.1</v>
      </c>
      <c r="CT24" s="47"/>
      <c r="CU24" s="47" t="s">
        <v>1404</v>
      </c>
      <c r="CV24" s="4" t="s">
        <v>1405</v>
      </c>
      <c r="CW24" s="96"/>
      <c r="CX24" s="97">
        <f t="shared" si="10"/>
        <v>8</v>
      </c>
      <c r="CY24" s="98">
        <f t="shared" si="11"/>
        <v>4</v>
      </c>
      <c r="CZ24" s="97" t="str">
        <f t="shared" si="12"/>
        <v>Mayor</v>
      </c>
      <c r="DA24" s="99">
        <f t="shared" si="13"/>
        <v>0.8</v>
      </c>
      <c r="DB24" s="100">
        <f t="shared" si="14"/>
        <v>0.25</v>
      </c>
      <c r="DC24" s="100">
        <f t="shared" si="15"/>
        <v>0.15</v>
      </c>
      <c r="DD24" s="97">
        <f t="shared" si="16"/>
        <v>0.4</v>
      </c>
      <c r="DE24" s="428">
        <f t="shared" si="17"/>
        <v>2</v>
      </c>
      <c r="DF24" s="429">
        <f t="shared" si="18"/>
        <v>0.36</v>
      </c>
      <c r="DG24" s="428">
        <f t="shared" si="19"/>
        <v>4</v>
      </c>
      <c r="DH24" s="428"/>
      <c r="DI24" s="429">
        <f t="shared" si="20"/>
        <v>0.8</v>
      </c>
      <c r="DJ24" s="100">
        <f t="shared" si="21"/>
        <v>0.25</v>
      </c>
      <c r="DK24" s="100">
        <f t="shared" si="22"/>
        <v>0.15</v>
      </c>
      <c r="DL24" s="97">
        <f t="shared" si="23"/>
        <v>0.4</v>
      </c>
      <c r="DM24" s="428">
        <f t="shared" si="24"/>
        <v>2</v>
      </c>
      <c r="DN24" s="429">
        <f t="shared" si="25"/>
        <v>0.216</v>
      </c>
      <c r="DO24" s="428">
        <f t="shared" si="26"/>
        <v>4</v>
      </c>
      <c r="DP24" s="429">
        <f t="shared" si="27"/>
        <v>0.8</v>
      </c>
      <c r="DQ24" s="100">
        <f t="shared" si="28"/>
        <v>0.25</v>
      </c>
      <c r="DR24" s="100">
        <f t="shared" si="29"/>
        <v>0.15</v>
      </c>
      <c r="DS24" s="97">
        <f t="shared" si="30"/>
        <v>0.4</v>
      </c>
      <c r="DT24" s="428">
        <f t="shared" si="31"/>
        <v>1</v>
      </c>
      <c r="DU24" s="429">
        <f t="shared" si="32"/>
        <v>0.12959999999999999</v>
      </c>
      <c r="DV24" s="428">
        <f t="shared" si="33"/>
        <v>4</v>
      </c>
      <c r="DW24" s="429">
        <f t="shared" si="34"/>
        <v>0.8</v>
      </c>
      <c r="DX24" s="100">
        <f t="shared" si="35"/>
        <v>0.25</v>
      </c>
      <c r="DY24" s="100">
        <f t="shared" si="99"/>
        <v>0.15</v>
      </c>
      <c r="DZ24" s="97">
        <f t="shared" si="36"/>
        <v>0.4</v>
      </c>
      <c r="EA24" s="428">
        <f t="shared" si="37"/>
        <v>1</v>
      </c>
      <c r="EB24" s="429">
        <f t="shared" si="38"/>
        <v>7.7759999999999996E-2</v>
      </c>
      <c r="EC24" s="428">
        <f t="shared" si="39"/>
        <v>4</v>
      </c>
      <c r="ED24" s="429">
        <f t="shared" si="40"/>
        <v>0.8</v>
      </c>
      <c r="EE24" s="100">
        <f t="shared" si="41"/>
        <v>0</v>
      </c>
      <c r="EF24" s="100">
        <f t="shared" si="42"/>
        <v>0</v>
      </c>
      <c r="EG24" s="97">
        <f t="shared" si="43"/>
        <v>0</v>
      </c>
      <c r="EH24" s="428">
        <f t="shared" si="44"/>
        <v>1</v>
      </c>
      <c r="EI24" s="429">
        <f t="shared" si="45"/>
        <v>7.7759999999999996E-2</v>
      </c>
      <c r="EJ24" s="428">
        <f t="shared" si="46"/>
        <v>4</v>
      </c>
      <c r="EK24" s="429">
        <f t="shared" si="47"/>
        <v>0.8</v>
      </c>
      <c r="EL24" s="100">
        <f t="shared" si="48"/>
        <v>0</v>
      </c>
      <c r="EM24" s="100">
        <f t="shared" si="49"/>
        <v>0</v>
      </c>
      <c r="EN24" s="97">
        <f t="shared" si="50"/>
        <v>0</v>
      </c>
      <c r="EO24" s="428">
        <f t="shared" si="51"/>
        <v>1</v>
      </c>
      <c r="EP24" s="429">
        <f t="shared" si="52"/>
        <v>7.7759999999999996E-2</v>
      </c>
      <c r="EQ24" s="428">
        <f t="shared" si="53"/>
        <v>4</v>
      </c>
      <c r="ER24" s="429">
        <f t="shared" si="54"/>
        <v>0.8</v>
      </c>
      <c r="ES24" s="100">
        <f t="shared" si="55"/>
        <v>0</v>
      </c>
      <c r="ET24" s="100">
        <f t="shared" si="56"/>
        <v>0</v>
      </c>
      <c r="EU24" s="97">
        <f t="shared" si="57"/>
        <v>0</v>
      </c>
      <c r="EV24" s="428">
        <f t="shared" si="58"/>
        <v>1</v>
      </c>
      <c r="EW24" s="429">
        <f t="shared" si="59"/>
        <v>7.7759999999999996E-2</v>
      </c>
      <c r="EX24" s="428">
        <f t="shared" si="60"/>
        <v>4</v>
      </c>
      <c r="EY24" s="429">
        <f t="shared" si="61"/>
        <v>0.8</v>
      </c>
      <c r="EZ24" s="100">
        <f t="shared" si="62"/>
        <v>0</v>
      </c>
      <c r="FA24" s="100">
        <f t="shared" si="63"/>
        <v>0</v>
      </c>
      <c r="FB24" s="97">
        <f t="shared" si="64"/>
        <v>0</v>
      </c>
      <c r="FC24" s="428">
        <f t="shared" si="65"/>
        <v>1</v>
      </c>
      <c r="FD24" s="429">
        <f t="shared" si="66"/>
        <v>7.7759999999999996E-2</v>
      </c>
      <c r="FE24" s="428">
        <f t="shared" si="67"/>
        <v>4</v>
      </c>
      <c r="FF24" s="429">
        <f t="shared" si="68"/>
        <v>0.8</v>
      </c>
      <c r="FG24" s="100">
        <f t="shared" si="69"/>
        <v>0</v>
      </c>
      <c r="FH24" s="100">
        <f t="shared" si="70"/>
        <v>0</v>
      </c>
      <c r="FI24" s="97">
        <f t="shared" si="71"/>
        <v>0</v>
      </c>
      <c r="FJ24" s="428">
        <f t="shared" si="72"/>
        <v>1</v>
      </c>
      <c r="FK24" s="429">
        <f t="shared" si="73"/>
        <v>7.7759999999999996E-2</v>
      </c>
      <c r="FL24" s="428">
        <f t="shared" si="74"/>
        <v>4</v>
      </c>
      <c r="FM24" s="429">
        <f t="shared" si="75"/>
        <v>0.8</v>
      </c>
      <c r="FN24" s="100">
        <f t="shared" si="76"/>
        <v>0</v>
      </c>
      <c r="FO24" s="100">
        <f t="shared" si="77"/>
        <v>0</v>
      </c>
      <c r="FP24" s="97">
        <f t="shared" si="78"/>
        <v>0</v>
      </c>
      <c r="FQ24" s="428">
        <f t="shared" si="79"/>
        <v>1</v>
      </c>
      <c r="FR24" s="429">
        <f t="shared" si="80"/>
        <v>7.7759999999999996E-2</v>
      </c>
      <c r="FS24" s="428">
        <f t="shared" si="81"/>
        <v>4</v>
      </c>
      <c r="FT24" s="429">
        <f t="shared" si="82"/>
        <v>0.8</v>
      </c>
      <c r="FU24" s="100">
        <f t="shared" si="83"/>
        <v>0</v>
      </c>
      <c r="FV24" s="100">
        <f t="shared" si="84"/>
        <v>0</v>
      </c>
      <c r="FW24" s="97">
        <f t="shared" si="85"/>
        <v>0</v>
      </c>
      <c r="FX24" s="428">
        <f t="shared" si="86"/>
        <v>1</v>
      </c>
      <c r="FY24" s="429">
        <f t="shared" si="87"/>
        <v>7.7759999999999996E-2</v>
      </c>
      <c r="FZ24" s="428">
        <f t="shared" si="88"/>
        <v>4</v>
      </c>
      <c r="GA24" s="429">
        <f t="shared" si="89"/>
        <v>0.8</v>
      </c>
      <c r="GB24" s="100">
        <f t="shared" si="90"/>
        <v>0</v>
      </c>
      <c r="GC24" s="100">
        <f t="shared" si="91"/>
        <v>0</v>
      </c>
      <c r="GD24" s="97">
        <f t="shared" si="92"/>
        <v>0</v>
      </c>
      <c r="GE24" s="428">
        <f t="shared" si="93"/>
        <v>1</v>
      </c>
      <c r="GF24" s="429">
        <f t="shared" si="94"/>
        <v>7.7759999999999996E-2</v>
      </c>
      <c r="GG24" s="428">
        <f t="shared" si="95"/>
        <v>4</v>
      </c>
      <c r="GH24" s="429">
        <f t="shared" si="96"/>
        <v>0.8</v>
      </c>
      <c r="GI24" s="429">
        <f t="shared" si="97"/>
        <v>0.8</v>
      </c>
    </row>
    <row r="25" spans="1:191" ht="120" customHeight="1">
      <c r="A25" s="427">
        <v>17</v>
      </c>
      <c r="B25" s="82" t="s">
        <v>1437</v>
      </c>
      <c r="C25" s="4" t="s">
        <v>1438</v>
      </c>
      <c r="D25" s="86" t="s">
        <v>280</v>
      </c>
      <c r="E25" s="91" t="s">
        <v>328</v>
      </c>
      <c r="F25" s="47" t="s">
        <v>282</v>
      </c>
      <c r="G25" s="85" t="s">
        <v>342</v>
      </c>
      <c r="H25" s="84" t="s">
        <v>330</v>
      </c>
      <c r="I25" s="86" t="s">
        <v>285</v>
      </c>
      <c r="J25" s="86" t="s">
        <v>286</v>
      </c>
      <c r="K25" s="86" t="s">
        <v>286</v>
      </c>
      <c r="L25" s="86" t="s">
        <v>286</v>
      </c>
      <c r="M25" s="86" t="s">
        <v>69</v>
      </c>
      <c r="N25" s="86" t="s">
        <v>69</v>
      </c>
      <c r="O25" s="86" t="s">
        <v>286</v>
      </c>
      <c r="P25" s="86" t="s">
        <v>286</v>
      </c>
      <c r="Q25" s="86" t="s">
        <v>69</v>
      </c>
      <c r="R25" s="86" t="s">
        <v>69</v>
      </c>
      <c r="S25" s="86" t="s">
        <v>69</v>
      </c>
      <c r="T25" s="86" t="s">
        <v>69</v>
      </c>
      <c r="U25" s="86" t="s">
        <v>69</v>
      </c>
      <c r="V25" s="86" t="s">
        <v>69</v>
      </c>
      <c r="W25" s="86" t="s">
        <v>286</v>
      </c>
      <c r="X25" s="86" t="s">
        <v>286</v>
      </c>
      <c r="Y25" s="86" t="s">
        <v>286</v>
      </c>
      <c r="Z25" s="86" t="s">
        <v>286</v>
      </c>
      <c r="AA25" s="86" t="s">
        <v>286</v>
      </c>
      <c r="AB25" s="86" t="s">
        <v>286</v>
      </c>
      <c r="AC25" s="88" t="str">
        <f t="shared" si="0"/>
        <v>3 - Media</v>
      </c>
      <c r="AD25" s="89">
        <f t="shared" si="1"/>
        <v>0.6</v>
      </c>
      <c r="AE25" s="88" t="str">
        <f t="shared" si="2"/>
        <v>4 - Mayor</v>
      </c>
      <c r="AF25" s="89">
        <f t="shared" si="3"/>
        <v>0.42105263157894735</v>
      </c>
      <c r="AG25" s="82" t="str">
        <f t="shared" si="4"/>
        <v>MODERADO</v>
      </c>
      <c r="AH25" s="89">
        <f t="shared" si="5"/>
        <v>0.25263157894736837</v>
      </c>
      <c r="AI25" s="4" t="s">
        <v>1439</v>
      </c>
      <c r="AJ25" s="85" t="s">
        <v>1440</v>
      </c>
      <c r="AK25" s="85" t="s">
        <v>1410</v>
      </c>
      <c r="AL25" s="91" t="s">
        <v>1411</v>
      </c>
      <c r="AM25" s="47" t="s">
        <v>291</v>
      </c>
      <c r="AN25" s="91" t="s">
        <v>295</v>
      </c>
      <c r="AO25" s="91" t="s">
        <v>340</v>
      </c>
      <c r="AP25" s="47" t="s">
        <v>294</v>
      </c>
      <c r="AQ25" s="47" t="s">
        <v>291</v>
      </c>
      <c r="AR25" s="91" t="s">
        <v>295</v>
      </c>
      <c r="AS25" s="91" t="s">
        <v>340</v>
      </c>
      <c r="AT25" s="47" t="s">
        <v>294</v>
      </c>
      <c r="AU25" s="47" t="s">
        <v>291</v>
      </c>
      <c r="AV25" s="91" t="s">
        <v>295</v>
      </c>
      <c r="AW25" s="91" t="s">
        <v>340</v>
      </c>
      <c r="AX25" s="47" t="s">
        <v>294</v>
      </c>
      <c r="AY25" s="47"/>
      <c r="AZ25" s="91"/>
      <c r="BA25" s="91"/>
      <c r="BB25" s="47"/>
      <c r="BC25" s="47"/>
      <c r="BD25" s="91"/>
      <c r="BE25" s="91"/>
      <c r="BF25" s="47"/>
      <c r="BG25" s="47"/>
      <c r="BH25" s="91"/>
      <c r="BI25" s="91"/>
      <c r="BJ25" s="47"/>
      <c r="BK25" s="47"/>
      <c r="BL25" s="91"/>
      <c r="BM25" s="91"/>
      <c r="BN25" s="47"/>
      <c r="BO25" s="47"/>
      <c r="BP25" s="91"/>
      <c r="BQ25" s="91"/>
      <c r="BR25" s="47"/>
      <c r="BS25" s="47"/>
      <c r="BT25" s="91"/>
      <c r="BU25" s="91"/>
      <c r="BV25" s="47"/>
      <c r="BW25" s="47"/>
      <c r="BX25" s="91"/>
      <c r="BY25" s="91"/>
      <c r="BZ25" s="47"/>
      <c r="CA25" s="47"/>
      <c r="CB25" s="91"/>
      <c r="CC25" s="91"/>
      <c r="CD25" s="47"/>
      <c r="CE25" s="47"/>
      <c r="CF25" s="91"/>
      <c r="CG25" s="91"/>
      <c r="CH25" s="47"/>
      <c r="CI25" s="91"/>
      <c r="CJ25" s="91"/>
      <c r="CK25" s="47"/>
      <c r="CL25" s="92" t="s">
        <v>298</v>
      </c>
      <c r="CM25" s="93">
        <f t="shared" si="6"/>
        <v>0.36</v>
      </c>
      <c r="CN25" s="92" t="s">
        <v>316</v>
      </c>
      <c r="CO25" s="93">
        <f t="shared" si="7"/>
        <v>0.25263157894736837</v>
      </c>
      <c r="CP25" s="94" t="str">
        <f t="shared" si="98"/>
        <v>BAJO</v>
      </c>
      <c r="CQ25" s="89">
        <f t="shared" si="8"/>
        <v>9.094736842105261E-2</v>
      </c>
      <c r="CR25" s="95" t="s">
        <v>300</v>
      </c>
      <c r="CS25" s="94">
        <f t="shared" si="9"/>
        <v>0.1</v>
      </c>
      <c r="CT25" s="47"/>
      <c r="CU25" s="47" t="s">
        <v>1404</v>
      </c>
      <c r="CV25" s="4" t="s">
        <v>1405</v>
      </c>
      <c r="CW25" s="96"/>
      <c r="CX25" s="97">
        <f t="shared" si="10"/>
        <v>8</v>
      </c>
      <c r="CY25" s="98">
        <f t="shared" si="11"/>
        <v>4</v>
      </c>
      <c r="CZ25" s="97" t="str">
        <f t="shared" si="12"/>
        <v>Mayor</v>
      </c>
      <c r="DA25" s="99">
        <f t="shared" si="13"/>
        <v>0.8</v>
      </c>
      <c r="DB25" s="100">
        <f t="shared" si="14"/>
        <v>0.25</v>
      </c>
      <c r="DC25" s="100">
        <f t="shared" si="15"/>
        <v>0.15</v>
      </c>
      <c r="DD25" s="97">
        <f t="shared" si="16"/>
        <v>0.4</v>
      </c>
      <c r="DE25" s="428">
        <f t="shared" si="17"/>
        <v>2</v>
      </c>
      <c r="DF25" s="429">
        <f t="shared" si="18"/>
        <v>0.36</v>
      </c>
      <c r="DG25" s="428">
        <f t="shared" si="19"/>
        <v>4</v>
      </c>
      <c r="DH25" s="428"/>
      <c r="DI25" s="429">
        <f t="shared" si="20"/>
        <v>0.8</v>
      </c>
      <c r="DJ25" s="100">
        <f t="shared" si="21"/>
        <v>0.25</v>
      </c>
      <c r="DK25" s="100">
        <f t="shared" si="22"/>
        <v>0.15</v>
      </c>
      <c r="DL25" s="97">
        <f t="shared" si="23"/>
        <v>0.4</v>
      </c>
      <c r="DM25" s="428">
        <f t="shared" si="24"/>
        <v>2</v>
      </c>
      <c r="DN25" s="429">
        <f t="shared" si="25"/>
        <v>0.216</v>
      </c>
      <c r="DO25" s="428">
        <f t="shared" si="26"/>
        <v>4</v>
      </c>
      <c r="DP25" s="429">
        <f t="shared" si="27"/>
        <v>0.8</v>
      </c>
      <c r="DQ25" s="100">
        <f t="shared" si="28"/>
        <v>0.25</v>
      </c>
      <c r="DR25" s="100">
        <f t="shared" si="29"/>
        <v>0.15</v>
      </c>
      <c r="DS25" s="97">
        <f t="shared" si="30"/>
        <v>0.4</v>
      </c>
      <c r="DT25" s="428">
        <f t="shared" si="31"/>
        <v>1</v>
      </c>
      <c r="DU25" s="429">
        <f t="shared" si="32"/>
        <v>0.12959999999999999</v>
      </c>
      <c r="DV25" s="428">
        <f t="shared" si="33"/>
        <v>4</v>
      </c>
      <c r="DW25" s="429">
        <f t="shared" si="34"/>
        <v>0.8</v>
      </c>
      <c r="DX25" s="100">
        <f t="shared" si="35"/>
        <v>0</v>
      </c>
      <c r="DY25" s="100">
        <f t="shared" si="99"/>
        <v>0</v>
      </c>
      <c r="DZ25" s="97">
        <f t="shared" si="36"/>
        <v>0</v>
      </c>
      <c r="EA25" s="428">
        <f t="shared" si="37"/>
        <v>1</v>
      </c>
      <c r="EB25" s="429">
        <f t="shared" si="38"/>
        <v>0.12959999999999999</v>
      </c>
      <c r="EC25" s="428">
        <f t="shared" si="39"/>
        <v>4</v>
      </c>
      <c r="ED25" s="429">
        <f t="shared" si="40"/>
        <v>0.8</v>
      </c>
      <c r="EE25" s="100">
        <f t="shared" si="41"/>
        <v>0</v>
      </c>
      <c r="EF25" s="100">
        <f t="shared" si="42"/>
        <v>0</v>
      </c>
      <c r="EG25" s="97">
        <f t="shared" si="43"/>
        <v>0</v>
      </c>
      <c r="EH25" s="428">
        <f t="shared" si="44"/>
        <v>1</v>
      </c>
      <c r="EI25" s="429">
        <f t="shared" si="45"/>
        <v>0.12959999999999999</v>
      </c>
      <c r="EJ25" s="428">
        <f t="shared" si="46"/>
        <v>4</v>
      </c>
      <c r="EK25" s="429">
        <f t="shared" si="47"/>
        <v>0.8</v>
      </c>
      <c r="EL25" s="100">
        <f t="shared" si="48"/>
        <v>0</v>
      </c>
      <c r="EM25" s="100">
        <f t="shared" si="49"/>
        <v>0</v>
      </c>
      <c r="EN25" s="97">
        <f t="shared" si="50"/>
        <v>0</v>
      </c>
      <c r="EO25" s="428">
        <f t="shared" si="51"/>
        <v>1</v>
      </c>
      <c r="EP25" s="429">
        <f t="shared" si="52"/>
        <v>0.12959999999999999</v>
      </c>
      <c r="EQ25" s="428">
        <f t="shared" si="53"/>
        <v>4</v>
      </c>
      <c r="ER25" s="429">
        <f t="shared" si="54"/>
        <v>0.8</v>
      </c>
      <c r="ES25" s="100">
        <f t="shared" si="55"/>
        <v>0</v>
      </c>
      <c r="ET25" s="100">
        <f t="shared" si="56"/>
        <v>0</v>
      </c>
      <c r="EU25" s="97">
        <f t="shared" si="57"/>
        <v>0</v>
      </c>
      <c r="EV25" s="428">
        <f t="shared" si="58"/>
        <v>1</v>
      </c>
      <c r="EW25" s="429">
        <f t="shared" si="59"/>
        <v>0.12959999999999999</v>
      </c>
      <c r="EX25" s="428">
        <f t="shared" si="60"/>
        <v>4</v>
      </c>
      <c r="EY25" s="429">
        <f t="shared" si="61"/>
        <v>0.8</v>
      </c>
      <c r="EZ25" s="100">
        <f t="shared" si="62"/>
        <v>0</v>
      </c>
      <c r="FA25" s="100">
        <f t="shared" si="63"/>
        <v>0</v>
      </c>
      <c r="FB25" s="97">
        <f t="shared" si="64"/>
        <v>0</v>
      </c>
      <c r="FC25" s="428">
        <f t="shared" si="65"/>
        <v>1</v>
      </c>
      <c r="FD25" s="429">
        <f t="shared" si="66"/>
        <v>0.12959999999999999</v>
      </c>
      <c r="FE25" s="428">
        <f t="shared" si="67"/>
        <v>4</v>
      </c>
      <c r="FF25" s="429">
        <f t="shared" si="68"/>
        <v>0.8</v>
      </c>
      <c r="FG25" s="100">
        <f t="shared" si="69"/>
        <v>0</v>
      </c>
      <c r="FH25" s="100">
        <f t="shared" si="70"/>
        <v>0</v>
      </c>
      <c r="FI25" s="97">
        <f t="shared" si="71"/>
        <v>0</v>
      </c>
      <c r="FJ25" s="428">
        <f t="shared" si="72"/>
        <v>1</v>
      </c>
      <c r="FK25" s="429">
        <f t="shared" si="73"/>
        <v>0.12959999999999999</v>
      </c>
      <c r="FL25" s="428">
        <f t="shared" si="74"/>
        <v>4</v>
      </c>
      <c r="FM25" s="429">
        <f t="shared" si="75"/>
        <v>0.8</v>
      </c>
      <c r="FN25" s="100">
        <f t="shared" si="76"/>
        <v>0</v>
      </c>
      <c r="FO25" s="100">
        <f t="shared" si="77"/>
        <v>0</v>
      </c>
      <c r="FP25" s="97">
        <f t="shared" si="78"/>
        <v>0</v>
      </c>
      <c r="FQ25" s="428">
        <f t="shared" si="79"/>
        <v>1</v>
      </c>
      <c r="FR25" s="429">
        <f t="shared" si="80"/>
        <v>0.12959999999999999</v>
      </c>
      <c r="FS25" s="428">
        <f t="shared" si="81"/>
        <v>4</v>
      </c>
      <c r="FT25" s="429">
        <f t="shared" si="82"/>
        <v>0.8</v>
      </c>
      <c r="FU25" s="100">
        <f t="shared" si="83"/>
        <v>0</v>
      </c>
      <c r="FV25" s="100">
        <f t="shared" si="84"/>
        <v>0</v>
      </c>
      <c r="FW25" s="97">
        <f t="shared" si="85"/>
        <v>0</v>
      </c>
      <c r="FX25" s="428">
        <f t="shared" si="86"/>
        <v>1</v>
      </c>
      <c r="FY25" s="429">
        <f t="shared" si="87"/>
        <v>0.12959999999999999</v>
      </c>
      <c r="FZ25" s="428">
        <f t="shared" si="88"/>
        <v>4</v>
      </c>
      <c r="GA25" s="429">
        <f t="shared" si="89"/>
        <v>0.8</v>
      </c>
      <c r="GB25" s="100">
        <f t="shared" si="90"/>
        <v>0</v>
      </c>
      <c r="GC25" s="100">
        <f t="shared" si="91"/>
        <v>0</v>
      </c>
      <c r="GD25" s="97">
        <f t="shared" si="92"/>
        <v>0</v>
      </c>
      <c r="GE25" s="428">
        <f t="shared" si="93"/>
        <v>1</v>
      </c>
      <c r="GF25" s="429">
        <f t="shared" si="94"/>
        <v>0.12959999999999999</v>
      </c>
      <c r="GG25" s="428">
        <f t="shared" si="95"/>
        <v>4</v>
      </c>
      <c r="GH25" s="429">
        <f t="shared" si="96"/>
        <v>0.8</v>
      </c>
      <c r="GI25" s="429">
        <f t="shared" si="97"/>
        <v>0.8</v>
      </c>
    </row>
    <row r="26" spans="1:191" ht="120" customHeight="1">
      <c r="A26" s="427">
        <v>18</v>
      </c>
      <c r="B26" s="82" t="s">
        <v>1437</v>
      </c>
      <c r="C26" s="95" t="s">
        <v>1441</v>
      </c>
      <c r="D26" s="86" t="s">
        <v>304</v>
      </c>
      <c r="E26" s="91" t="s">
        <v>328</v>
      </c>
      <c r="F26" s="47" t="s">
        <v>572</v>
      </c>
      <c r="G26" s="85" t="s">
        <v>342</v>
      </c>
      <c r="H26" s="84" t="s">
        <v>330</v>
      </c>
      <c r="I26" s="86" t="s">
        <v>285</v>
      </c>
      <c r="J26" s="86" t="s">
        <v>286</v>
      </c>
      <c r="K26" s="86" t="s">
        <v>286</v>
      </c>
      <c r="L26" s="86" t="s">
        <v>286</v>
      </c>
      <c r="M26" s="86" t="s">
        <v>69</v>
      </c>
      <c r="N26" s="86" t="s">
        <v>69</v>
      </c>
      <c r="O26" s="86" t="s">
        <v>286</v>
      </c>
      <c r="P26" s="86" t="s">
        <v>286</v>
      </c>
      <c r="Q26" s="86" t="s">
        <v>69</v>
      </c>
      <c r="R26" s="86" t="s">
        <v>69</v>
      </c>
      <c r="S26" s="86" t="s">
        <v>69</v>
      </c>
      <c r="T26" s="86" t="s">
        <v>69</v>
      </c>
      <c r="U26" s="86" t="s">
        <v>69</v>
      </c>
      <c r="V26" s="86" t="s">
        <v>69</v>
      </c>
      <c r="W26" s="86" t="s">
        <v>286</v>
      </c>
      <c r="X26" s="86" t="s">
        <v>286</v>
      </c>
      <c r="Y26" s="86" t="s">
        <v>286</v>
      </c>
      <c r="Z26" s="86" t="s">
        <v>286</v>
      </c>
      <c r="AA26" s="86" t="s">
        <v>286</v>
      </c>
      <c r="AB26" s="86" t="s">
        <v>286</v>
      </c>
      <c r="AC26" s="88" t="str">
        <f t="shared" si="0"/>
        <v>3 - Media</v>
      </c>
      <c r="AD26" s="89">
        <f t="shared" si="1"/>
        <v>0.6</v>
      </c>
      <c r="AE26" s="88" t="str">
        <f t="shared" si="2"/>
        <v>4 - Mayor</v>
      </c>
      <c r="AF26" s="89">
        <f t="shared" si="3"/>
        <v>0.42105263157894735</v>
      </c>
      <c r="AG26" s="82" t="str">
        <f t="shared" si="4"/>
        <v>MODERADO</v>
      </c>
      <c r="AH26" s="89">
        <f t="shared" si="5"/>
        <v>0.25263157894736837</v>
      </c>
      <c r="AI26" s="4" t="s">
        <v>1439</v>
      </c>
      <c r="AJ26" s="85" t="s">
        <v>1440</v>
      </c>
      <c r="AK26" s="85" t="s">
        <v>1410</v>
      </c>
      <c r="AL26" s="91" t="s">
        <v>1411</v>
      </c>
      <c r="AM26" s="47" t="s">
        <v>291</v>
      </c>
      <c r="AN26" s="91" t="s">
        <v>295</v>
      </c>
      <c r="AO26" s="91" t="s">
        <v>340</v>
      </c>
      <c r="AP26" s="47" t="s">
        <v>294</v>
      </c>
      <c r="AQ26" s="47" t="s">
        <v>291</v>
      </c>
      <c r="AR26" s="91" t="s">
        <v>295</v>
      </c>
      <c r="AS26" s="91" t="s">
        <v>340</v>
      </c>
      <c r="AT26" s="47" t="s">
        <v>294</v>
      </c>
      <c r="AU26" s="47" t="s">
        <v>291</v>
      </c>
      <c r="AV26" s="91" t="s">
        <v>295</v>
      </c>
      <c r="AW26" s="91" t="s">
        <v>340</v>
      </c>
      <c r="AX26" s="47" t="s">
        <v>294</v>
      </c>
      <c r="AY26" s="47"/>
      <c r="AZ26" s="91"/>
      <c r="BA26" s="91"/>
      <c r="BB26" s="47"/>
      <c r="BC26" s="47"/>
      <c r="BD26" s="91"/>
      <c r="BE26" s="91"/>
      <c r="BF26" s="47"/>
      <c r="BG26" s="47"/>
      <c r="BH26" s="91"/>
      <c r="BI26" s="91"/>
      <c r="BJ26" s="47"/>
      <c r="BK26" s="47"/>
      <c r="BL26" s="91"/>
      <c r="BM26" s="91"/>
      <c r="BN26" s="47"/>
      <c r="BO26" s="47"/>
      <c r="BP26" s="91"/>
      <c r="BQ26" s="91"/>
      <c r="BR26" s="47"/>
      <c r="BS26" s="47"/>
      <c r="BT26" s="91"/>
      <c r="BU26" s="91"/>
      <c r="BV26" s="47"/>
      <c r="BW26" s="47"/>
      <c r="BX26" s="91"/>
      <c r="BY26" s="91"/>
      <c r="BZ26" s="47"/>
      <c r="CA26" s="47"/>
      <c r="CB26" s="91"/>
      <c r="CC26" s="91"/>
      <c r="CD26" s="47"/>
      <c r="CE26" s="47"/>
      <c r="CF26" s="91"/>
      <c r="CG26" s="91"/>
      <c r="CH26" s="47"/>
      <c r="CI26" s="91"/>
      <c r="CJ26" s="91"/>
      <c r="CK26" s="47"/>
      <c r="CL26" s="92" t="s">
        <v>298</v>
      </c>
      <c r="CM26" s="93">
        <f t="shared" si="6"/>
        <v>0.36</v>
      </c>
      <c r="CN26" s="92" t="s">
        <v>316</v>
      </c>
      <c r="CO26" s="93">
        <f t="shared" si="7"/>
        <v>0.25263157894736837</v>
      </c>
      <c r="CP26" s="94" t="str">
        <f t="shared" si="98"/>
        <v>BAJO</v>
      </c>
      <c r="CQ26" s="89">
        <f t="shared" si="8"/>
        <v>9.094736842105261E-2</v>
      </c>
      <c r="CR26" s="95" t="s">
        <v>309</v>
      </c>
      <c r="CS26" s="94">
        <f t="shared" si="9"/>
        <v>0.1</v>
      </c>
      <c r="CT26" s="47"/>
      <c r="CU26" s="47" t="s">
        <v>1404</v>
      </c>
      <c r="CV26" s="4" t="s">
        <v>1405</v>
      </c>
      <c r="CW26" s="96"/>
      <c r="CX26" s="97">
        <f t="shared" si="10"/>
        <v>8</v>
      </c>
      <c r="CY26" s="98">
        <f t="shared" si="11"/>
        <v>4</v>
      </c>
      <c r="CZ26" s="97" t="str">
        <f t="shared" si="12"/>
        <v>Mayor</v>
      </c>
      <c r="DA26" s="99">
        <f t="shared" si="13"/>
        <v>0.8</v>
      </c>
      <c r="DB26" s="100">
        <f t="shared" si="14"/>
        <v>0.25</v>
      </c>
      <c r="DC26" s="100">
        <f t="shared" si="15"/>
        <v>0.15</v>
      </c>
      <c r="DD26" s="97">
        <f t="shared" si="16"/>
        <v>0.4</v>
      </c>
      <c r="DE26" s="428">
        <f t="shared" si="17"/>
        <v>2</v>
      </c>
      <c r="DF26" s="429">
        <f t="shared" si="18"/>
        <v>0.36</v>
      </c>
      <c r="DG26" s="428">
        <f t="shared" si="19"/>
        <v>4</v>
      </c>
      <c r="DH26" s="428"/>
      <c r="DI26" s="429">
        <f t="shared" si="20"/>
        <v>0.8</v>
      </c>
      <c r="DJ26" s="100">
        <f t="shared" si="21"/>
        <v>0.25</v>
      </c>
      <c r="DK26" s="100">
        <f t="shared" si="22"/>
        <v>0.15</v>
      </c>
      <c r="DL26" s="97">
        <f t="shared" si="23"/>
        <v>0.4</v>
      </c>
      <c r="DM26" s="428">
        <f t="shared" si="24"/>
        <v>2</v>
      </c>
      <c r="DN26" s="429">
        <f t="shared" si="25"/>
        <v>0.216</v>
      </c>
      <c r="DO26" s="428">
        <f t="shared" si="26"/>
        <v>4</v>
      </c>
      <c r="DP26" s="429">
        <f t="shared" si="27"/>
        <v>0.8</v>
      </c>
      <c r="DQ26" s="100">
        <f t="shared" si="28"/>
        <v>0.25</v>
      </c>
      <c r="DR26" s="100">
        <f t="shared" si="29"/>
        <v>0.15</v>
      </c>
      <c r="DS26" s="97">
        <f t="shared" si="30"/>
        <v>0.4</v>
      </c>
      <c r="DT26" s="428">
        <f t="shared" si="31"/>
        <v>1</v>
      </c>
      <c r="DU26" s="429">
        <f t="shared" si="32"/>
        <v>0.12959999999999999</v>
      </c>
      <c r="DV26" s="428">
        <f t="shared" si="33"/>
        <v>4</v>
      </c>
      <c r="DW26" s="429">
        <f t="shared" si="34"/>
        <v>0.8</v>
      </c>
      <c r="DX26" s="100">
        <f t="shared" si="35"/>
        <v>0</v>
      </c>
      <c r="DY26" s="100">
        <f t="shared" si="99"/>
        <v>0</v>
      </c>
      <c r="DZ26" s="97">
        <f t="shared" si="36"/>
        <v>0</v>
      </c>
      <c r="EA26" s="428">
        <f t="shared" si="37"/>
        <v>1</v>
      </c>
      <c r="EB26" s="429">
        <f t="shared" si="38"/>
        <v>0.12959999999999999</v>
      </c>
      <c r="EC26" s="428">
        <f t="shared" si="39"/>
        <v>4</v>
      </c>
      <c r="ED26" s="429">
        <f t="shared" si="40"/>
        <v>0.8</v>
      </c>
      <c r="EE26" s="100">
        <f t="shared" si="41"/>
        <v>0</v>
      </c>
      <c r="EF26" s="100">
        <f t="shared" si="42"/>
        <v>0</v>
      </c>
      <c r="EG26" s="97">
        <f t="shared" si="43"/>
        <v>0</v>
      </c>
      <c r="EH26" s="428">
        <f t="shared" si="44"/>
        <v>1</v>
      </c>
      <c r="EI26" s="429">
        <f t="shared" si="45"/>
        <v>0.12959999999999999</v>
      </c>
      <c r="EJ26" s="428">
        <f t="shared" si="46"/>
        <v>4</v>
      </c>
      <c r="EK26" s="429">
        <f t="shared" si="47"/>
        <v>0.8</v>
      </c>
      <c r="EL26" s="100">
        <f t="shared" si="48"/>
        <v>0</v>
      </c>
      <c r="EM26" s="100">
        <f t="shared" si="49"/>
        <v>0</v>
      </c>
      <c r="EN26" s="97">
        <f t="shared" si="50"/>
        <v>0</v>
      </c>
      <c r="EO26" s="428">
        <f t="shared" si="51"/>
        <v>1</v>
      </c>
      <c r="EP26" s="429">
        <f t="shared" si="52"/>
        <v>0.12959999999999999</v>
      </c>
      <c r="EQ26" s="428">
        <f t="shared" si="53"/>
        <v>4</v>
      </c>
      <c r="ER26" s="429">
        <f t="shared" si="54"/>
        <v>0.8</v>
      </c>
      <c r="ES26" s="100">
        <f t="shared" si="55"/>
        <v>0</v>
      </c>
      <c r="ET26" s="100">
        <f t="shared" si="56"/>
        <v>0</v>
      </c>
      <c r="EU26" s="97">
        <f t="shared" si="57"/>
        <v>0</v>
      </c>
      <c r="EV26" s="428">
        <f t="shared" si="58"/>
        <v>1</v>
      </c>
      <c r="EW26" s="429">
        <f t="shared" si="59"/>
        <v>0.12959999999999999</v>
      </c>
      <c r="EX26" s="428">
        <f t="shared" si="60"/>
        <v>4</v>
      </c>
      <c r="EY26" s="429">
        <f t="shared" si="61"/>
        <v>0.8</v>
      </c>
      <c r="EZ26" s="100">
        <f t="shared" si="62"/>
        <v>0</v>
      </c>
      <c r="FA26" s="100">
        <f t="shared" si="63"/>
        <v>0</v>
      </c>
      <c r="FB26" s="97">
        <f t="shared" si="64"/>
        <v>0</v>
      </c>
      <c r="FC26" s="428">
        <f t="shared" si="65"/>
        <v>1</v>
      </c>
      <c r="FD26" s="429">
        <f t="shared" si="66"/>
        <v>0.12959999999999999</v>
      </c>
      <c r="FE26" s="428">
        <f t="shared" si="67"/>
        <v>4</v>
      </c>
      <c r="FF26" s="429">
        <f t="shared" si="68"/>
        <v>0.8</v>
      </c>
      <c r="FG26" s="100">
        <f t="shared" si="69"/>
        <v>0</v>
      </c>
      <c r="FH26" s="100">
        <f t="shared" si="70"/>
        <v>0</v>
      </c>
      <c r="FI26" s="97">
        <f t="shared" si="71"/>
        <v>0</v>
      </c>
      <c r="FJ26" s="428">
        <f t="shared" si="72"/>
        <v>1</v>
      </c>
      <c r="FK26" s="429">
        <f t="shared" si="73"/>
        <v>0.12959999999999999</v>
      </c>
      <c r="FL26" s="428">
        <f t="shared" si="74"/>
        <v>4</v>
      </c>
      <c r="FM26" s="429">
        <f t="shared" si="75"/>
        <v>0.8</v>
      </c>
      <c r="FN26" s="100">
        <f t="shared" si="76"/>
        <v>0</v>
      </c>
      <c r="FO26" s="100">
        <f t="shared" si="77"/>
        <v>0</v>
      </c>
      <c r="FP26" s="97">
        <f t="shared" si="78"/>
        <v>0</v>
      </c>
      <c r="FQ26" s="428">
        <f t="shared" si="79"/>
        <v>1</v>
      </c>
      <c r="FR26" s="429">
        <f t="shared" si="80"/>
        <v>0.12959999999999999</v>
      </c>
      <c r="FS26" s="428">
        <f t="shared" si="81"/>
        <v>4</v>
      </c>
      <c r="FT26" s="429">
        <f t="shared" si="82"/>
        <v>0.8</v>
      </c>
      <c r="FU26" s="100">
        <f t="shared" si="83"/>
        <v>0</v>
      </c>
      <c r="FV26" s="100">
        <f t="shared" si="84"/>
        <v>0</v>
      </c>
      <c r="FW26" s="97">
        <f t="shared" si="85"/>
        <v>0</v>
      </c>
      <c r="FX26" s="428">
        <f t="shared" si="86"/>
        <v>1</v>
      </c>
      <c r="FY26" s="429">
        <f t="shared" si="87"/>
        <v>0.12959999999999999</v>
      </c>
      <c r="FZ26" s="428">
        <f t="shared" si="88"/>
        <v>4</v>
      </c>
      <c r="GA26" s="429">
        <f t="shared" si="89"/>
        <v>0.8</v>
      </c>
      <c r="GB26" s="100">
        <f t="shared" si="90"/>
        <v>0</v>
      </c>
      <c r="GC26" s="100">
        <f t="shared" si="91"/>
        <v>0</v>
      </c>
      <c r="GD26" s="97">
        <f t="shared" si="92"/>
        <v>0</v>
      </c>
      <c r="GE26" s="428">
        <f t="shared" si="93"/>
        <v>1</v>
      </c>
      <c r="GF26" s="429">
        <f t="shared" si="94"/>
        <v>0.12959999999999999</v>
      </c>
      <c r="GG26" s="428">
        <f t="shared" si="95"/>
        <v>4</v>
      </c>
      <c r="GH26" s="429">
        <f t="shared" si="96"/>
        <v>0.8</v>
      </c>
      <c r="GI26" s="429">
        <f t="shared" si="97"/>
        <v>0.8</v>
      </c>
    </row>
    <row r="27" spans="1:191" ht="120" customHeight="1">
      <c r="A27" s="427">
        <v>19</v>
      </c>
      <c r="B27" s="82" t="s">
        <v>1437</v>
      </c>
      <c r="C27" s="4" t="s">
        <v>1442</v>
      </c>
      <c r="D27" s="86" t="s">
        <v>304</v>
      </c>
      <c r="E27" s="91" t="s">
        <v>328</v>
      </c>
      <c r="F27" s="47" t="s">
        <v>572</v>
      </c>
      <c r="G27" s="85" t="s">
        <v>399</v>
      </c>
      <c r="H27" s="84" t="s">
        <v>330</v>
      </c>
      <c r="I27" s="86" t="s">
        <v>311</v>
      </c>
      <c r="J27" s="86" t="s">
        <v>286</v>
      </c>
      <c r="K27" s="86" t="s">
        <v>286</v>
      </c>
      <c r="L27" s="86" t="s">
        <v>286</v>
      </c>
      <c r="M27" s="86" t="s">
        <v>69</v>
      </c>
      <c r="N27" s="86" t="s">
        <v>69</v>
      </c>
      <c r="O27" s="86" t="s">
        <v>286</v>
      </c>
      <c r="P27" s="86" t="s">
        <v>286</v>
      </c>
      <c r="Q27" s="86" t="s">
        <v>69</v>
      </c>
      <c r="R27" s="86" t="s">
        <v>69</v>
      </c>
      <c r="S27" s="86" t="s">
        <v>69</v>
      </c>
      <c r="T27" s="86" t="s">
        <v>69</v>
      </c>
      <c r="U27" s="86" t="s">
        <v>69</v>
      </c>
      <c r="V27" s="86" t="s">
        <v>69</v>
      </c>
      <c r="W27" s="86" t="s">
        <v>286</v>
      </c>
      <c r="X27" s="86" t="s">
        <v>286</v>
      </c>
      <c r="Y27" s="86" t="s">
        <v>286</v>
      </c>
      <c r="Z27" s="86" t="s">
        <v>286</v>
      </c>
      <c r="AA27" s="86" t="s">
        <v>286</v>
      </c>
      <c r="AB27" s="86" t="s">
        <v>286</v>
      </c>
      <c r="AC27" s="88" t="str">
        <f t="shared" si="0"/>
        <v>4 - Alta</v>
      </c>
      <c r="AD27" s="89">
        <f t="shared" si="1"/>
        <v>0.8</v>
      </c>
      <c r="AE27" s="88" t="str">
        <f t="shared" si="2"/>
        <v>4 - Mayor</v>
      </c>
      <c r="AF27" s="89">
        <f t="shared" si="3"/>
        <v>0.42105263157894735</v>
      </c>
      <c r="AG27" s="82" t="str">
        <f t="shared" si="4"/>
        <v>ALTO</v>
      </c>
      <c r="AH27" s="89">
        <f t="shared" si="5"/>
        <v>0.33684210526315789</v>
      </c>
      <c r="AI27" s="4" t="s">
        <v>1439</v>
      </c>
      <c r="AJ27" s="85" t="s">
        <v>1440</v>
      </c>
      <c r="AK27" s="85" t="s">
        <v>1410</v>
      </c>
      <c r="AL27" s="91" t="s">
        <v>1411</v>
      </c>
      <c r="AM27" s="47" t="s">
        <v>291</v>
      </c>
      <c r="AN27" s="91" t="s">
        <v>295</v>
      </c>
      <c r="AO27" s="91" t="s">
        <v>340</v>
      </c>
      <c r="AP27" s="47" t="s">
        <v>294</v>
      </c>
      <c r="AQ27" s="47" t="s">
        <v>291</v>
      </c>
      <c r="AR27" s="91" t="s">
        <v>295</v>
      </c>
      <c r="AS27" s="91" t="s">
        <v>340</v>
      </c>
      <c r="AT27" s="47" t="s">
        <v>294</v>
      </c>
      <c r="AU27" s="47" t="s">
        <v>291</v>
      </c>
      <c r="AV27" s="91" t="s">
        <v>295</v>
      </c>
      <c r="AW27" s="91" t="s">
        <v>340</v>
      </c>
      <c r="AX27" s="47" t="s">
        <v>294</v>
      </c>
      <c r="AY27" s="47"/>
      <c r="AZ27" s="91"/>
      <c r="BA27" s="91"/>
      <c r="BB27" s="47"/>
      <c r="BC27" s="47"/>
      <c r="BD27" s="91"/>
      <c r="BE27" s="91"/>
      <c r="BF27" s="47"/>
      <c r="BG27" s="47"/>
      <c r="BH27" s="91"/>
      <c r="BI27" s="91"/>
      <c r="BJ27" s="47"/>
      <c r="BK27" s="47"/>
      <c r="BL27" s="91"/>
      <c r="BM27" s="91"/>
      <c r="BN27" s="47"/>
      <c r="BO27" s="47"/>
      <c r="BP27" s="91"/>
      <c r="BQ27" s="91"/>
      <c r="BR27" s="47"/>
      <c r="BS27" s="47"/>
      <c r="BT27" s="91"/>
      <c r="BU27" s="91"/>
      <c r="BV27" s="47"/>
      <c r="BW27" s="47"/>
      <c r="BX27" s="91"/>
      <c r="BY27" s="91"/>
      <c r="BZ27" s="47"/>
      <c r="CA27" s="47"/>
      <c r="CB27" s="91"/>
      <c r="CC27" s="91"/>
      <c r="CD27" s="47"/>
      <c r="CE27" s="47"/>
      <c r="CF27" s="91"/>
      <c r="CG27" s="91"/>
      <c r="CH27" s="47"/>
      <c r="CI27" s="91"/>
      <c r="CJ27" s="91"/>
      <c r="CK27" s="47"/>
      <c r="CL27" s="92" t="s">
        <v>298</v>
      </c>
      <c r="CM27" s="93">
        <f t="shared" si="6"/>
        <v>0.48</v>
      </c>
      <c r="CN27" s="92" t="s">
        <v>316</v>
      </c>
      <c r="CO27" s="93">
        <f t="shared" si="7"/>
        <v>0.25263157894736837</v>
      </c>
      <c r="CP27" s="94" t="str">
        <f t="shared" si="98"/>
        <v>BAJO</v>
      </c>
      <c r="CQ27" s="89">
        <f t="shared" si="8"/>
        <v>0.12126315789473681</v>
      </c>
      <c r="CR27" s="95" t="s">
        <v>309</v>
      </c>
      <c r="CS27" s="94">
        <f t="shared" si="9"/>
        <v>0.1</v>
      </c>
      <c r="CT27" s="47"/>
      <c r="CU27" s="47" t="s">
        <v>1404</v>
      </c>
      <c r="CV27" s="4" t="s">
        <v>1405</v>
      </c>
      <c r="CW27" s="96"/>
      <c r="CX27" s="97">
        <f t="shared" si="10"/>
        <v>8</v>
      </c>
      <c r="CY27" s="98">
        <f t="shared" si="11"/>
        <v>4</v>
      </c>
      <c r="CZ27" s="97" t="str">
        <f t="shared" si="12"/>
        <v>Mayor</v>
      </c>
      <c r="DA27" s="99">
        <f t="shared" si="13"/>
        <v>0.8</v>
      </c>
      <c r="DB27" s="100">
        <f t="shared" si="14"/>
        <v>0.25</v>
      </c>
      <c r="DC27" s="100">
        <f t="shared" si="15"/>
        <v>0.15</v>
      </c>
      <c r="DD27" s="97">
        <f t="shared" si="16"/>
        <v>0.4</v>
      </c>
      <c r="DE27" s="428">
        <f t="shared" si="17"/>
        <v>3</v>
      </c>
      <c r="DF27" s="429">
        <f t="shared" si="18"/>
        <v>0.48</v>
      </c>
      <c r="DG27" s="428">
        <f t="shared" si="19"/>
        <v>4</v>
      </c>
      <c r="DH27" s="428"/>
      <c r="DI27" s="429">
        <f t="shared" si="20"/>
        <v>0.8</v>
      </c>
      <c r="DJ27" s="100">
        <f t="shared" si="21"/>
        <v>0.25</v>
      </c>
      <c r="DK27" s="100">
        <f t="shared" si="22"/>
        <v>0.15</v>
      </c>
      <c r="DL27" s="97">
        <f t="shared" si="23"/>
        <v>0.4</v>
      </c>
      <c r="DM27" s="428">
        <f t="shared" si="24"/>
        <v>2</v>
      </c>
      <c r="DN27" s="429">
        <f t="shared" si="25"/>
        <v>0.28799999999999998</v>
      </c>
      <c r="DO27" s="428">
        <f t="shared" si="26"/>
        <v>4</v>
      </c>
      <c r="DP27" s="429">
        <f t="shared" si="27"/>
        <v>0.8</v>
      </c>
      <c r="DQ27" s="100">
        <f t="shared" si="28"/>
        <v>0.25</v>
      </c>
      <c r="DR27" s="100">
        <f t="shared" si="29"/>
        <v>0.15</v>
      </c>
      <c r="DS27" s="97">
        <f t="shared" si="30"/>
        <v>0.4</v>
      </c>
      <c r="DT27" s="428">
        <f t="shared" si="31"/>
        <v>1</v>
      </c>
      <c r="DU27" s="429">
        <f t="shared" si="32"/>
        <v>0.17279999999999998</v>
      </c>
      <c r="DV27" s="428">
        <f t="shared" si="33"/>
        <v>4</v>
      </c>
      <c r="DW27" s="429">
        <f t="shared" si="34"/>
        <v>0.8</v>
      </c>
      <c r="DX27" s="100">
        <f t="shared" si="35"/>
        <v>0</v>
      </c>
      <c r="DY27" s="100">
        <f t="shared" si="99"/>
        <v>0</v>
      </c>
      <c r="DZ27" s="97">
        <f t="shared" si="36"/>
        <v>0</v>
      </c>
      <c r="EA27" s="428">
        <f t="shared" si="37"/>
        <v>1</v>
      </c>
      <c r="EB27" s="429">
        <f t="shared" si="38"/>
        <v>0.17279999999999998</v>
      </c>
      <c r="EC27" s="428">
        <f t="shared" si="39"/>
        <v>4</v>
      </c>
      <c r="ED27" s="429">
        <f t="shared" si="40"/>
        <v>0.8</v>
      </c>
      <c r="EE27" s="100">
        <f t="shared" si="41"/>
        <v>0</v>
      </c>
      <c r="EF27" s="100">
        <f t="shared" si="42"/>
        <v>0</v>
      </c>
      <c r="EG27" s="97">
        <f t="shared" si="43"/>
        <v>0</v>
      </c>
      <c r="EH27" s="428">
        <f t="shared" si="44"/>
        <v>1</v>
      </c>
      <c r="EI27" s="429">
        <f t="shared" si="45"/>
        <v>0.17279999999999998</v>
      </c>
      <c r="EJ27" s="428">
        <f t="shared" si="46"/>
        <v>4</v>
      </c>
      <c r="EK27" s="429">
        <f t="shared" si="47"/>
        <v>0.8</v>
      </c>
      <c r="EL27" s="100">
        <f t="shared" si="48"/>
        <v>0</v>
      </c>
      <c r="EM27" s="100">
        <f t="shared" si="49"/>
        <v>0</v>
      </c>
      <c r="EN27" s="97">
        <f t="shared" si="50"/>
        <v>0</v>
      </c>
      <c r="EO27" s="428">
        <f t="shared" si="51"/>
        <v>1</v>
      </c>
      <c r="EP27" s="429">
        <f t="shared" si="52"/>
        <v>0.17279999999999998</v>
      </c>
      <c r="EQ27" s="428">
        <f t="shared" si="53"/>
        <v>4</v>
      </c>
      <c r="ER27" s="429">
        <f t="shared" si="54"/>
        <v>0.8</v>
      </c>
      <c r="ES27" s="100">
        <f t="shared" si="55"/>
        <v>0</v>
      </c>
      <c r="ET27" s="100">
        <f t="shared" si="56"/>
        <v>0</v>
      </c>
      <c r="EU27" s="97">
        <f t="shared" si="57"/>
        <v>0</v>
      </c>
      <c r="EV27" s="428">
        <f t="shared" si="58"/>
        <v>1</v>
      </c>
      <c r="EW27" s="429">
        <f t="shared" si="59"/>
        <v>0.17279999999999998</v>
      </c>
      <c r="EX27" s="428">
        <f t="shared" si="60"/>
        <v>4</v>
      </c>
      <c r="EY27" s="429">
        <f t="shared" si="61"/>
        <v>0.8</v>
      </c>
      <c r="EZ27" s="100">
        <f t="shared" si="62"/>
        <v>0</v>
      </c>
      <c r="FA27" s="100">
        <f t="shared" si="63"/>
        <v>0</v>
      </c>
      <c r="FB27" s="97">
        <f t="shared" si="64"/>
        <v>0</v>
      </c>
      <c r="FC27" s="428">
        <f t="shared" si="65"/>
        <v>1</v>
      </c>
      <c r="FD27" s="429">
        <f t="shared" si="66"/>
        <v>0.17279999999999998</v>
      </c>
      <c r="FE27" s="428">
        <f t="shared" si="67"/>
        <v>4</v>
      </c>
      <c r="FF27" s="429">
        <f t="shared" si="68"/>
        <v>0.8</v>
      </c>
      <c r="FG27" s="100">
        <f t="shared" si="69"/>
        <v>0</v>
      </c>
      <c r="FH27" s="100">
        <f t="shared" si="70"/>
        <v>0</v>
      </c>
      <c r="FI27" s="97">
        <f t="shared" si="71"/>
        <v>0</v>
      </c>
      <c r="FJ27" s="428">
        <f t="shared" si="72"/>
        <v>1</v>
      </c>
      <c r="FK27" s="429">
        <f t="shared" si="73"/>
        <v>0.17279999999999998</v>
      </c>
      <c r="FL27" s="428">
        <f t="shared" si="74"/>
        <v>4</v>
      </c>
      <c r="FM27" s="429">
        <f t="shared" si="75"/>
        <v>0.8</v>
      </c>
      <c r="FN27" s="100">
        <f t="shared" si="76"/>
        <v>0</v>
      </c>
      <c r="FO27" s="100">
        <f t="shared" si="77"/>
        <v>0</v>
      </c>
      <c r="FP27" s="97">
        <f t="shared" si="78"/>
        <v>0</v>
      </c>
      <c r="FQ27" s="428">
        <f t="shared" si="79"/>
        <v>1</v>
      </c>
      <c r="FR27" s="429">
        <f t="shared" si="80"/>
        <v>0.17279999999999998</v>
      </c>
      <c r="FS27" s="428">
        <f t="shared" si="81"/>
        <v>4</v>
      </c>
      <c r="FT27" s="429">
        <f t="shared" si="82"/>
        <v>0.8</v>
      </c>
      <c r="FU27" s="100">
        <f t="shared" si="83"/>
        <v>0</v>
      </c>
      <c r="FV27" s="100">
        <f t="shared" si="84"/>
        <v>0</v>
      </c>
      <c r="FW27" s="97">
        <f t="shared" si="85"/>
        <v>0</v>
      </c>
      <c r="FX27" s="428">
        <f t="shared" si="86"/>
        <v>1</v>
      </c>
      <c r="FY27" s="429">
        <f t="shared" si="87"/>
        <v>0.17279999999999998</v>
      </c>
      <c r="FZ27" s="428">
        <f t="shared" si="88"/>
        <v>4</v>
      </c>
      <c r="GA27" s="429">
        <f t="shared" si="89"/>
        <v>0.8</v>
      </c>
      <c r="GB27" s="100">
        <f t="shared" si="90"/>
        <v>0</v>
      </c>
      <c r="GC27" s="100">
        <f t="shared" si="91"/>
        <v>0</v>
      </c>
      <c r="GD27" s="97">
        <f t="shared" si="92"/>
        <v>0</v>
      </c>
      <c r="GE27" s="428">
        <f t="shared" si="93"/>
        <v>1</v>
      </c>
      <c r="GF27" s="429">
        <f t="shared" si="94"/>
        <v>0.17279999999999998</v>
      </c>
      <c r="GG27" s="428">
        <f t="shared" si="95"/>
        <v>4</v>
      </c>
      <c r="GH27" s="429">
        <f t="shared" si="96"/>
        <v>0.8</v>
      </c>
      <c r="GI27" s="429">
        <f t="shared" si="97"/>
        <v>0.8</v>
      </c>
    </row>
    <row r="28" spans="1:191" ht="120" customHeight="1">
      <c r="A28" s="427">
        <v>20</v>
      </c>
      <c r="B28" s="82" t="s">
        <v>1437</v>
      </c>
      <c r="C28" s="4" t="s">
        <v>1443</v>
      </c>
      <c r="D28" s="86" t="s">
        <v>280</v>
      </c>
      <c r="E28" s="91" t="s">
        <v>328</v>
      </c>
      <c r="F28" s="47" t="s">
        <v>282</v>
      </c>
      <c r="G28" s="85" t="s">
        <v>399</v>
      </c>
      <c r="H28" s="84" t="s">
        <v>330</v>
      </c>
      <c r="I28" s="86" t="s">
        <v>311</v>
      </c>
      <c r="J28" s="86" t="s">
        <v>286</v>
      </c>
      <c r="K28" s="86" t="s">
        <v>286</v>
      </c>
      <c r="L28" s="86" t="s">
        <v>286</v>
      </c>
      <c r="M28" s="86" t="s">
        <v>69</v>
      </c>
      <c r="N28" s="86" t="s">
        <v>69</v>
      </c>
      <c r="O28" s="86" t="s">
        <v>286</v>
      </c>
      <c r="P28" s="86" t="s">
        <v>286</v>
      </c>
      <c r="Q28" s="86" t="s">
        <v>69</v>
      </c>
      <c r="R28" s="86" t="s">
        <v>69</v>
      </c>
      <c r="S28" s="86" t="s">
        <v>69</v>
      </c>
      <c r="T28" s="86" t="s">
        <v>69</v>
      </c>
      <c r="U28" s="86" t="s">
        <v>69</v>
      </c>
      <c r="V28" s="86" t="s">
        <v>69</v>
      </c>
      <c r="W28" s="86" t="s">
        <v>286</v>
      </c>
      <c r="X28" s="86" t="s">
        <v>286</v>
      </c>
      <c r="Y28" s="86" t="s">
        <v>286</v>
      </c>
      <c r="Z28" s="86" t="s">
        <v>286</v>
      </c>
      <c r="AA28" s="86" t="s">
        <v>286</v>
      </c>
      <c r="AB28" s="86" t="s">
        <v>286</v>
      </c>
      <c r="AC28" s="88" t="str">
        <f t="shared" si="0"/>
        <v>4 - Alta</v>
      </c>
      <c r="AD28" s="89">
        <f t="shared" si="1"/>
        <v>0.8</v>
      </c>
      <c r="AE28" s="88" t="str">
        <f t="shared" si="2"/>
        <v>4 - Mayor</v>
      </c>
      <c r="AF28" s="89">
        <f t="shared" si="3"/>
        <v>0.42105263157894735</v>
      </c>
      <c r="AG28" s="82" t="str">
        <f t="shared" si="4"/>
        <v>ALTO</v>
      </c>
      <c r="AH28" s="89">
        <f t="shared" si="5"/>
        <v>0.33684210526315789</v>
      </c>
      <c r="AI28" s="4" t="s">
        <v>1439</v>
      </c>
      <c r="AJ28" s="85" t="s">
        <v>512</v>
      </c>
      <c r="AK28" s="85" t="s">
        <v>1410</v>
      </c>
      <c r="AL28" s="91" t="s">
        <v>1411</v>
      </c>
      <c r="AM28" s="47" t="s">
        <v>291</v>
      </c>
      <c r="AN28" s="91" t="s">
        <v>295</v>
      </c>
      <c r="AO28" s="91" t="s">
        <v>340</v>
      </c>
      <c r="AP28" s="47" t="s">
        <v>294</v>
      </c>
      <c r="AQ28" s="47" t="s">
        <v>291</v>
      </c>
      <c r="AR28" s="91" t="s">
        <v>295</v>
      </c>
      <c r="AS28" s="91" t="s">
        <v>340</v>
      </c>
      <c r="AT28" s="47" t="s">
        <v>294</v>
      </c>
      <c r="AU28" s="47" t="s">
        <v>291</v>
      </c>
      <c r="AV28" s="91" t="s">
        <v>295</v>
      </c>
      <c r="AW28" s="91" t="s">
        <v>340</v>
      </c>
      <c r="AX28" s="47" t="s">
        <v>294</v>
      </c>
      <c r="AY28" s="47"/>
      <c r="AZ28" s="91"/>
      <c r="BA28" s="91"/>
      <c r="BB28" s="47"/>
      <c r="BC28" s="47"/>
      <c r="BD28" s="91"/>
      <c r="BE28" s="91"/>
      <c r="BF28" s="47"/>
      <c r="BG28" s="47"/>
      <c r="BH28" s="91"/>
      <c r="BI28" s="91"/>
      <c r="BJ28" s="47"/>
      <c r="BK28" s="47"/>
      <c r="BL28" s="91"/>
      <c r="BM28" s="91"/>
      <c r="BN28" s="47"/>
      <c r="BO28" s="47"/>
      <c r="BP28" s="91"/>
      <c r="BQ28" s="91"/>
      <c r="BR28" s="47"/>
      <c r="BS28" s="47"/>
      <c r="BT28" s="91"/>
      <c r="BU28" s="91"/>
      <c r="BV28" s="47"/>
      <c r="BW28" s="47"/>
      <c r="BX28" s="91"/>
      <c r="BY28" s="91"/>
      <c r="BZ28" s="47"/>
      <c r="CA28" s="47"/>
      <c r="CB28" s="91"/>
      <c r="CC28" s="91"/>
      <c r="CD28" s="47"/>
      <c r="CE28" s="47"/>
      <c r="CF28" s="91"/>
      <c r="CG28" s="91"/>
      <c r="CH28" s="47"/>
      <c r="CI28" s="91"/>
      <c r="CJ28" s="91"/>
      <c r="CK28" s="47"/>
      <c r="CL28" s="92" t="s">
        <v>298</v>
      </c>
      <c r="CM28" s="93">
        <f t="shared" si="6"/>
        <v>0.48</v>
      </c>
      <c r="CN28" s="92" t="s">
        <v>316</v>
      </c>
      <c r="CO28" s="93">
        <f t="shared" si="7"/>
        <v>0.25263157894736837</v>
      </c>
      <c r="CP28" s="94" t="str">
        <f t="shared" si="98"/>
        <v>BAJO</v>
      </c>
      <c r="CQ28" s="89">
        <f t="shared" si="8"/>
        <v>0.12126315789473681</v>
      </c>
      <c r="CR28" s="95" t="s">
        <v>300</v>
      </c>
      <c r="CS28" s="94">
        <f t="shared" si="9"/>
        <v>0.1</v>
      </c>
      <c r="CT28" s="47"/>
      <c r="CU28" s="47" t="s">
        <v>1404</v>
      </c>
      <c r="CV28" s="4" t="s">
        <v>1405</v>
      </c>
      <c r="CW28" s="96"/>
      <c r="CX28" s="97">
        <f t="shared" si="10"/>
        <v>8</v>
      </c>
      <c r="CY28" s="98">
        <f t="shared" si="11"/>
        <v>4</v>
      </c>
      <c r="CZ28" s="97" t="str">
        <f t="shared" si="12"/>
        <v>Mayor</v>
      </c>
      <c r="DA28" s="99">
        <f t="shared" si="13"/>
        <v>0.8</v>
      </c>
      <c r="DB28" s="100">
        <f t="shared" si="14"/>
        <v>0.25</v>
      </c>
      <c r="DC28" s="100">
        <f t="shared" si="15"/>
        <v>0.15</v>
      </c>
      <c r="DD28" s="97">
        <f t="shared" si="16"/>
        <v>0.4</v>
      </c>
      <c r="DE28" s="428">
        <f t="shared" si="17"/>
        <v>3</v>
      </c>
      <c r="DF28" s="429">
        <f t="shared" si="18"/>
        <v>0.48</v>
      </c>
      <c r="DG28" s="428">
        <f t="shared" si="19"/>
        <v>4</v>
      </c>
      <c r="DH28" s="428"/>
      <c r="DI28" s="429">
        <f t="shared" si="20"/>
        <v>0.8</v>
      </c>
      <c r="DJ28" s="100">
        <f t="shared" si="21"/>
        <v>0.25</v>
      </c>
      <c r="DK28" s="100">
        <f t="shared" si="22"/>
        <v>0.15</v>
      </c>
      <c r="DL28" s="97">
        <f t="shared" si="23"/>
        <v>0.4</v>
      </c>
      <c r="DM28" s="428">
        <f t="shared" si="24"/>
        <v>2</v>
      </c>
      <c r="DN28" s="429">
        <f t="shared" si="25"/>
        <v>0.28799999999999998</v>
      </c>
      <c r="DO28" s="428">
        <f t="shared" si="26"/>
        <v>4</v>
      </c>
      <c r="DP28" s="429">
        <f t="shared" si="27"/>
        <v>0.8</v>
      </c>
      <c r="DQ28" s="100">
        <f t="shared" si="28"/>
        <v>0.25</v>
      </c>
      <c r="DR28" s="100">
        <f t="shared" si="29"/>
        <v>0.15</v>
      </c>
      <c r="DS28" s="97">
        <f t="shared" si="30"/>
        <v>0.4</v>
      </c>
      <c r="DT28" s="428">
        <f t="shared" si="31"/>
        <v>1</v>
      </c>
      <c r="DU28" s="429">
        <f t="shared" si="32"/>
        <v>0.17279999999999998</v>
      </c>
      <c r="DV28" s="428">
        <f t="shared" si="33"/>
        <v>4</v>
      </c>
      <c r="DW28" s="429">
        <f t="shared" si="34"/>
        <v>0.8</v>
      </c>
      <c r="DX28" s="100">
        <f t="shared" si="35"/>
        <v>0</v>
      </c>
      <c r="DY28" s="100">
        <f>IF(BA28="",0,IF(BA28="Preventivo",0.25,IF(BA28="Detectivo",0.15,IF(#REF!="Correctivo",0.1,0))))</f>
        <v>0</v>
      </c>
      <c r="DZ28" s="97">
        <f t="shared" si="36"/>
        <v>0</v>
      </c>
      <c r="EA28" s="428">
        <f t="shared" si="37"/>
        <v>1</v>
      </c>
      <c r="EB28" s="429">
        <f t="shared" si="38"/>
        <v>0.17279999999999998</v>
      </c>
      <c r="EC28" s="428">
        <f t="shared" si="39"/>
        <v>4</v>
      </c>
      <c r="ED28" s="429">
        <f t="shared" si="40"/>
        <v>0.8</v>
      </c>
      <c r="EE28" s="100">
        <f t="shared" si="41"/>
        <v>0</v>
      </c>
      <c r="EF28" s="100">
        <f t="shared" si="42"/>
        <v>0</v>
      </c>
      <c r="EG28" s="97">
        <f t="shared" si="43"/>
        <v>0</v>
      </c>
      <c r="EH28" s="428">
        <f t="shared" si="44"/>
        <v>1</v>
      </c>
      <c r="EI28" s="429">
        <f t="shared" si="45"/>
        <v>0.17279999999999998</v>
      </c>
      <c r="EJ28" s="428">
        <f t="shared" si="46"/>
        <v>4</v>
      </c>
      <c r="EK28" s="429">
        <f t="shared" si="47"/>
        <v>0.8</v>
      </c>
      <c r="EL28" s="100">
        <f t="shared" si="48"/>
        <v>0</v>
      </c>
      <c r="EM28" s="100">
        <f t="shared" si="49"/>
        <v>0</v>
      </c>
      <c r="EN28" s="97">
        <f t="shared" si="50"/>
        <v>0</v>
      </c>
      <c r="EO28" s="428">
        <f t="shared" si="51"/>
        <v>1</v>
      </c>
      <c r="EP28" s="429">
        <f t="shared" si="52"/>
        <v>0.17279999999999998</v>
      </c>
      <c r="EQ28" s="428">
        <f t="shared" si="53"/>
        <v>4</v>
      </c>
      <c r="ER28" s="429">
        <f t="shared" si="54"/>
        <v>0.8</v>
      </c>
      <c r="ES28" s="100">
        <f t="shared" si="55"/>
        <v>0</v>
      </c>
      <c r="ET28" s="100">
        <f t="shared" si="56"/>
        <v>0</v>
      </c>
      <c r="EU28" s="97">
        <f t="shared" si="57"/>
        <v>0</v>
      </c>
      <c r="EV28" s="428">
        <f t="shared" si="58"/>
        <v>1</v>
      </c>
      <c r="EW28" s="429">
        <f t="shared" si="59"/>
        <v>0.17279999999999998</v>
      </c>
      <c r="EX28" s="428">
        <f t="shared" si="60"/>
        <v>4</v>
      </c>
      <c r="EY28" s="429">
        <f t="shared" si="61"/>
        <v>0.8</v>
      </c>
      <c r="EZ28" s="100">
        <f t="shared" si="62"/>
        <v>0</v>
      </c>
      <c r="FA28" s="100">
        <f t="shared" si="63"/>
        <v>0</v>
      </c>
      <c r="FB28" s="97">
        <f t="shared" si="64"/>
        <v>0</v>
      </c>
      <c r="FC28" s="428">
        <f t="shared" si="65"/>
        <v>1</v>
      </c>
      <c r="FD28" s="429">
        <f t="shared" si="66"/>
        <v>0.17279999999999998</v>
      </c>
      <c r="FE28" s="428">
        <f t="shared" si="67"/>
        <v>4</v>
      </c>
      <c r="FF28" s="429">
        <f t="shared" si="68"/>
        <v>0.8</v>
      </c>
      <c r="FG28" s="100">
        <f t="shared" si="69"/>
        <v>0</v>
      </c>
      <c r="FH28" s="100">
        <f t="shared" si="70"/>
        <v>0</v>
      </c>
      <c r="FI28" s="97">
        <f t="shared" si="71"/>
        <v>0</v>
      </c>
      <c r="FJ28" s="428">
        <f t="shared" si="72"/>
        <v>1</v>
      </c>
      <c r="FK28" s="429">
        <f t="shared" si="73"/>
        <v>0.17279999999999998</v>
      </c>
      <c r="FL28" s="428">
        <f t="shared" si="74"/>
        <v>4</v>
      </c>
      <c r="FM28" s="429">
        <f t="shared" si="75"/>
        <v>0.8</v>
      </c>
      <c r="FN28" s="100">
        <f t="shared" si="76"/>
        <v>0</v>
      </c>
      <c r="FO28" s="100">
        <f t="shared" si="77"/>
        <v>0</v>
      </c>
      <c r="FP28" s="97">
        <f t="shared" si="78"/>
        <v>0</v>
      </c>
      <c r="FQ28" s="428">
        <f t="shared" si="79"/>
        <v>1</v>
      </c>
      <c r="FR28" s="429">
        <f t="shared" si="80"/>
        <v>0.17279999999999998</v>
      </c>
      <c r="FS28" s="428">
        <f t="shared" si="81"/>
        <v>4</v>
      </c>
      <c r="FT28" s="429">
        <f t="shared" si="82"/>
        <v>0.8</v>
      </c>
      <c r="FU28" s="100">
        <f t="shared" si="83"/>
        <v>0</v>
      </c>
      <c r="FV28" s="100">
        <f t="shared" si="84"/>
        <v>0</v>
      </c>
      <c r="FW28" s="97">
        <f t="shared" si="85"/>
        <v>0</v>
      </c>
      <c r="FX28" s="428">
        <f t="shared" si="86"/>
        <v>1</v>
      </c>
      <c r="FY28" s="429">
        <f t="shared" si="87"/>
        <v>0.17279999999999998</v>
      </c>
      <c r="FZ28" s="428">
        <f t="shared" si="88"/>
        <v>4</v>
      </c>
      <c r="GA28" s="429">
        <f t="shared" si="89"/>
        <v>0.8</v>
      </c>
      <c r="GB28" s="100">
        <f t="shared" si="90"/>
        <v>0</v>
      </c>
      <c r="GC28" s="100">
        <f t="shared" si="91"/>
        <v>0</v>
      </c>
      <c r="GD28" s="97">
        <f t="shared" si="92"/>
        <v>0</v>
      </c>
      <c r="GE28" s="428">
        <f t="shared" si="93"/>
        <v>1</v>
      </c>
      <c r="GF28" s="429">
        <f t="shared" si="94"/>
        <v>0.17279999999999998</v>
      </c>
      <c r="GG28" s="428">
        <f t="shared" si="95"/>
        <v>4</v>
      </c>
      <c r="GH28" s="429">
        <f t="shared" si="96"/>
        <v>0.8</v>
      </c>
      <c r="GI28" s="429">
        <f t="shared" si="97"/>
        <v>0.8</v>
      </c>
    </row>
    <row r="29" spans="1:191" ht="109.5" customHeight="1">
      <c r="A29" s="427">
        <v>21</v>
      </c>
      <c r="B29" s="82" t="s">
        <v>1444</v>
      </c>
      <c r="C29" s="4" t="s">
        <v>1445</v>
      </c>
      <c r="D29" s="86" t="s">
        <v>280</v>
      </c>
      <c r="E29" s="91" t="s">
        <v>328</v>
      </c>
      <c r="F29" s="91" t="s">
        <v>282</v>
      </c>
      <c r="G29" s="84" t="s">
        <v>1446</v>
      </c>
      <c r="H29" s="84" t="s">
        <v>330</v>
      </c>
      <c r="I29" s="86" t="s">
        <v>311</v>
      </c>
      <c r="J29" s="86" t="s">
        <v>286</v>
      </c>
      <c r="K29" s="86" t="s">
        <v>286</v>
      </c>
      <c r="L29" s="86" t="s">
        <v>286</v>
      </c>
      <c r="M29" s="86" t="s">
        <v>286</v>
      </c>
      <c r="N29" s="86" t="s">
        <v>69</v>
      </c>
      <c r="O29" s="86" t="s">
        <v>69</v>
      </c>
      <c r="P29" s="86" t="s">
        <v>286</v>
      </c>
      <c r="Q29" s="86" t="s">
        <v>286</v>
      </c>
      <c r="R29" s="86" t="s">
        <v>286</v>
      </c>
      <c r="S29" s="86" t="s">
        <v>69</v>
      </c>
      <c r="T29" s="86" t="s">
        <v>69</v>
      </c>
      <c r="U29" s="86" t="s">
        <v>69</v>
      </c>
      <c r="V29" s="86" t="s">
        <v>69</v>
      </c>
      <c r="W29" s="86" t="s">
        <v>286</v>
      </c>
      <c r="X29" s="86" t="s">
        <v>286</v>
      </c>
      <c r="Y29" s="86" t="s">
        <v>286</v>
      </c>
      <c r="Z29" s="86" t="s">
        <v>286</v>
      </c>
      <c r="AA29" s="86" t="s">
        <v>286</v>
      </c>
      <c r="AB29" s="86" t="s">
        <v>286</v>
      </c>
      <c r="AC29" s="259" t="str">
        <f t="shared" si="0"/>
        <v>4 - Alta</v>
      </c>
      <c r="AD29" s="89">
        <f t="shared" si="1"/>
        <v>0.8</v>
      </c>
      <c r="AE29" s="259" t="str">
        <f t="shared" si="2"/>
        <v>4 - Mayor</v>
      </c>
      <c r="AF29" s="89">
        <f t="shared" si="3"/>
        <v>0.31578947368421051</v>
      </c>
      <c r="AG29" s="82" t="str">
        <f t="shared" si="4"/>
        <v>MODERADO</v>
      </c>
      <c r="AH29" s="260">
        <f t="shared" si="5"/>
        <v>0.25263157894736843</v>
      </c>
      <c r="AI29" s="4" t="s">
        <v>1447</v>
      </c>
      <c r="AJ29" s="84" t="s">
        <v>512</v>
      </c>
      <c r="AK29" s="84" t="s">
        <v>1448</v>
      </c>
      <c r="AL29" s="91" t="s">
        <v>1449</v>
      </c>
      <c r="AM29" s="91" t="s">
        <v>291</v>
      </c>
      <c r="AN29" s="91" t="s">
        <v>292</v>
      </c>
      <c r="AO29" s="91" t="s">
        <v>293</v>
      </c>
      <c r="AP29" s="91" t="s">
        <v>294</v>
      </c>
      <c r="AQ29" s="91" t="s">
        <v>291</v>
      </c>
      <c r="AR29" s="91" t="s">
        <v>295</v>
      </c>
      <c r="AS29" s="91" t="s">
        <v>340</v>
      </c>
      <c r="AT29" s="91" t="s">
        <v>294</v>
      </c>
      <c r="AU29" s="91" t="s">
        <v>291</v>
      </c>
      <c r="AV29" s="91" t="s">
        <v>292</v>
      </c>
      <c r="AW29" s="91" t="s">
        <v>293</v>
      </c>
      <c r="AX29" s="91" t="s">
        <v>294</v>
      </c>
      <c r="AY29" s="91" t="s">
        <v>291</v>
      </c>
      <c r="AZ29" s="91" t="s">
        <v>292</v>
      </c>
      <c r="BA29" s="91" t="s">
        <v>293</v>
      </c>
      <c r="BB29" s="91" t="s">
        <v>294</v>
      </c>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91"/>
      <c r="CC29" s="91"/>
      <c r="CD29" s="91"/>
      <c r="CE29" s="91"/>
      <c r="CF29" s="91"/>
      <c r="CG29" s="91"/>
      <c r="CH29" s="91"/>
      <c r="CI29" s="91"/>
      <c r="CJ29" s="91"/>
      <c r="CK29" s="91"/>
      <c r="CL29" s="122" t="s">
        <v>298</v>
      </c>
      <c r="CM29" s="93">
        <f t="shared" si="6"/>
        <v>0.48</v>
      </c>
      <c r="CN29" s="122" t="s">
        <v>316</v>
      </c>
      <c r="CO29" s="93">
        <f t="shared" si="7"/>
        <v>0.18947368421052629</v>
      </c>
      <c r="CP29" s="94" t="str">
        <f t="shared" si="98"/>
        <v>BAJO</v>
      </c>
      <c r="CQ29" s="260">
        <f t="shared" si="8"/>
        <v>9.0947368421052624E-2</v>
      </c>
      <c r="CR29" s="95" t="s">
        <v>300</v>
      </c>
      <c r="CS29" s="82">
        <f t="shared" si="9"/>
        <v>0.1</v>
      </c>
      <c r="CT29" s="91"/>
      <c r="CU29" s="47" t="s">
        <v>1404</v>
      </c>
      <c r="CV29" s="4" t="s">
        <v>1405</v>
      </c>
      <c r="CW29" s="260"/>
      <c r="CX29" s="261">
        <f t="shared" si="10"/>
        <v>6</v>
      </c>
      <c r="CY29" s="262">
        <f t="shared" si="11"/>
        <v>4</v>
      </c>
      <c r="CZ29" s="261" t="str">
        <f t="shared" si="12"/>
        <v>Mayor</v>
      </c>
      <c r="DA29" s="263">
        <f t="shared" si="13"/>
        <v>0.8</v>
      </c>
      <c r="DB29" s="5">
        <f t="shared" si="14"/>
        <v>0.15</v>
      </c>
      <c r="DC29" s="5">
        <f t="shared" si="15"/>
        <v>0.25</v>
      </c>
      <c r="DD29" s="261">
        <f t="shared" si="16"/>
        <v>0.4</v>
      </c>
      <c r="DE29" s="428">
        <f t="shared" si="17"/>
        <v>3</v>
      </c>
      <c r="DF29" s="595">
        <f t="shared" si="18"/>
        <v>0.48</v>
      </c>
      <c r="DG29" s="428">
        <f t="shared" si="19"/>
        <v>4</v>
      </c>
      <c r="DH29" s="428"/>
      <c r="DI29" s="595">
        <f t="shared" si="20"/>
        <v>0.8</v>
      </c>
      <c r="DJ29" s="5">
        <f t="shared" si="21"/>
        <v>0.25</v>
      </c>
      <c r="DK29" s="5">
        <f t="shared" si="22"/>
        <v>0.15</v>
      </c>
      <c r="DL29" s="261">
        <f t="shared" si="23"/>
        <v>0.4</v>
      </c>
      <c r="DM29" s="428">
        <f t="shared" si="24"/>
        <v>2</v>
      </c>
      <c r="DN29" s="595">
        <f t="shared" si="25"/>
        <v>0.28799999999999998</v>
      </c>
      <c r="DO29" s="428">
        <f t="shared" si="26"/>
        <v>4</v>
      </c>
      <c r="DP29" s="595">
        <f t="shared" si="27"/>
        <v>0.8</v>
      </c>
      <c r="DQ29" s="5">
        <f t="shared" si="28"/>
        <v>0.15</v>
      </c>
      <c r="DR29" s="5">
        <f t="shared" si="29"/>
        <v>0.25</v>
      </c>
      <c r="DS29" s="261">
        <f t="shared" si="30"/>
        <v>0.4</v>
      </c>
      <c r="DT29" s="428">
        <f t="shared" si="31"/>
        <v>1</v>
      </c>
      <c r="DU29" s="595">
        <f t="shared" si="32"/>
        <v>0.17279999999999998</v>
      </c>
      <c r="DV29" s="428">
        <f t="shared" si="33"/>
        <v>4</v>
      </c>
      <c r="DW29" s="595">
        <f t="shared" si="34"/>
        <v>0.8</v>
      </c>
      <c r="DX29" s="5">
        <f t="shared" si="35"/>
        <v>0.15</v>
      </c>
      <c r="DY29" s="5">
        <f>IF(BA29="",0,IF(BA29="Preventivo",0.25,IF(BA29="Detectivo",0.15,IF(#REF!="Correctivo",0.1,0))))</f>
        <v>0.25</v>
      </c>
      <c r="DZ29" s="261">
        <f t="shared" si="36"/>
        <v>0.4</v>
      </c>
      <c r="EA29" s="428">
        <f t="shared" si="37"/>
        <v>1</v>
      </c>
      <c r="EB29" s="595">
        <f t="shared" si="38"/>
        <v>0.10367999999999998</v>
      </c>
      <c r="EC29" s="428">
        <f t="shared" si="39"/>
        <v>4</v>
      </c>
      <c r="ED29" s="595">
        <f t="shared" si="40"/>
        <v>0.8</v>
      </c>
      <c r="EE29" s="5">
        <f t="shared" si="41"/>
        <v>0</v>
      </c>
      <c r="EF29" s="5">
        <f t="shared" si="42"/>
        <v>0</v>
      </c>
      <c r="EG29" s="261">
        <f t="shared" si="43"/>
        <v>0</v>
      </c>
      <c r="EH29" s="428">
        <f t="shared" si="44"/>
        <v>1</v>
      </c>
      <c r="EI29" s="595">
        <f t="shared" si="45"/>
        <v>0.10367999999999998</v>
      </c>
      <c r="EJ29" s="428">
        <f t="shared" si="46"/>
        <v>4</v>
      </c>
      <c r="EK29" s="595">
        <f t="shared" si="47"/>
        <v>0.8</v>
      </c>
      <c r="EL29" s="5">
        <f t="shared" si="48"/>
        <v>0</v>
      </c>
      <c r="EM29" s="5">
        <f t="shared" si="49"/>
        <v>0</v>
      </c>
      <c r="EN29" s="261">
        <f t="shared" si="50"/>
        <v>0</v>
      </c>
      <c r="EO29" s="428">
        <f t="shared" si="51"/>
        <v>1</v>
      </c>
      <c r="EP29" s="595">
        <f t="shared" si="52"/>
        <v>0.10367999999999998</v>
      </c>
      <c r="EQ29" s="428">
        <f t="shared" si="53"/>
        <v>4</v>
      </c>
      <c r="ER29" s="595">
        <f t="shared" si="54"/>
        <v>0.8</v>
      </c>
      <c r="ES29" s="5">
        <f t="shared" si="55"/>
        <v>0</v>
      </c>
      <c r="ET29" s="5">
        <f t="shared" si="56"/>
        <v>0</v>
      </c>
      <c r="EU29" s="261">
        <f t="shared" si="57"/>
        <v>0</v>
      </c>
      <c r="EV29" s="428">
        <f t="shared" si="58"/>
        <v>1</v>
      </c>
      <c r="EW29" s="595">
        <f t="shared" si="59"/>
        <v>0.10367999999999998</v>
      </c>
      <c r="EX29" s="428">
        <f t="shared" si="60"/>
        <v>4</v>
      </c>
      <c r="EY29" s="595">
        <f t="shared" si="61"/>
        <v>0.8</v>
      </c>
      <c r="EZ29" s="5">
        <f t="shared" si="62"/>
        <v>0</v>
      </c>
      <c r="FA29" s="5">
        <f t="shared" si="63"/>
        <v>0</v>
      </c>
      <c r="FB29" s="261">
        <f t="shared" si="64"/>
        <v>0</v>
      </c>
      <c r="FC29" s="428">
        <f t="shared" si="65"/>
        <v>1</v>
      </c>
      <c r="FD29" s="595">
        <f t="shared" si="66"/>
        <v>0.10367999999999998</v>
      </c>
      <c r="FE29" s="428">
        <f t="shared" si="67"/>
        <v>4</v>
      </c>
      <c r="FF29" s="595">
        <f t="shared" si="68"/>
        <v>0.8</v>
      </c>
      <c r="FG29" s="5">
        <f t="shared" si="69"/>
        <v>0</v>
      </c>
      <c r="FH29" s="5">
        <f t="shared" si="70"/>
        <v>0</v>
      </c>
      <c r="FI29" s="261">
        <f t="shared" si="71"/>
        <v>0</v>
      </c>
      <c r="FJ29" s="428">
        <f t="shared" si="72"/>
        <v>1</v>
      </c>
      <c r="FK29" s="595">
        <f t="shared" si="73"/>
        <v>0.10367999999999998</v>
      </c>
      <c r="FL29" s="428">
        <f t="shared" si="74"/>
        <v>4</v>
      </c>
      <c r="FM29" s="595">
        <f t="shared" si="75"/>
        <v>0.8</v>
      </c>
      <c r="FN29" s="5">
        <f t="shared" si="76"/>
        <v>0</v>
      </c>
      <c r="FO29" s="5">
        <f t="shared" si="77"/>
        <v>0</v>
      </c>
      <c r="FP29" s="261">
        <f t="shared" si="78"/>
        <v>0</v>
      </c>
      <c r="FQ29" s="428">
        <f t="shared" si="79"/>
        <v>1</v>
      </c>
      <c r="FR29" s="595">
        <f t="shared" si="80"/>
        <v>0.10367999999999998</v>
      </c>
      <c r="FS29" s="428">
        <f t="shared" si="81"/>
        <v>4</v>
      </c>
      <c r="FT29" s="595">
        <f t="shared" si="82"/>
        <v>0.8</v>
      </c>
      <c r="FU29" s="5">
        <f t="shared" si="83"/>
        <v>0</v>
      </c>
      <c r="FV29" s="5">
        <f t="shared" si="84"/>
        <v>0</v>
      </c>
      <c r="FW29" s="261">
        <f t="shared" si="85"/>
        <v>0</v>
      </c>
      <c r="FX29" s="428">
        <f t="shared" si="86"/>
        <v>1</v>
      </c>
      <c r="FY29" s="595">
        <f t="shared" si="87"/>
        <v>0.10367999999999998</v>
      </c>
      <c r="FZ29" s="428">
        <f t="shared" si="88"/>
        <v>4</v>
      </c>
      <c r="GA29" s="595">
        <f t="shared" si="89"/>
        <v>0.8</v>
      </c>
      <c r="GB29" s="5">
        <f t="shared" si="90"/>
        <v>0</v>
      </c>
      <c r="GC29" s="5">
        <f t="shared" si="91"/>
        <v>0</v>
      </c>
      <c r="GD29" s="261">
        <f t="shared" si="92"/>
        <v>0</v>
      </c>
      <c r="GE29" s="428">
        <f t="shared" si="93"/>
        <v>1</v>
      </c>
      <c r="GF29" s="595">
        <f t="shared" si="94"/>
        <v>0.10367999999999998</v>
      </c>
      <c r="GG29" s="428">
        <f t="shared" si="95"/>
        <v>4</v>
      </c>
      <c r="GH29" s="595">
        <f t="shared" si="96"/>
        <v>0.8</v>
      </c>
      <c r="GI29" s="595">
        <f t="shared" si="97"/>
        <v>0.8</v>
      </c>
    </row>
    <row r="30" spans="1:191" ht="109.5" customHeight="1">
      <c r="A30" s="427">
        <v>22</v>
      </c>
      <c r="B30" s="82" t="s">
        <v>1444</v>
      </c>
      <c r="C30" s="4" t="s">
        <v>1450</v>
      </c>
      <c r="D30" s="86" t="s">
        <v>304</v>
      </c>
      <c r="E30" s="91" t="s">
        <v>328</v>
      </c>
      <c r="F30" s="91" t="s">
        <v>282</v>
      </c>
      <c r="G30" s="84" t="s">
        <v>1451</v>
      </c>
      <c r="H30" s="84" t="s">
        <v>330</v>
      </c>
      <c r="I30" s="86" t="s">
        <v>311</v>
      </c>
      <c r="J30" s="86" t="s">
        <v>286</v>
      </c>
      <c r="K30" s="86" t="s">
        <v>286</v>
      </c>
      <c r="L30" s="86" t="s">
        <v>286</v>
      </c>
      <c r="M30" s="86" t="s">
        <v>286</v>
      </c>
      <c r="N30" s="86" t="s">
        <v>69</v>
      </c>
      <c r="O30" s="86" t="s">
        <v>69</v>
      </c>
      <c r="P30" s="86" t="s">
        <v>286</v>
      </c>
      <c r="Q30" s="86" t="s">
        <v>286</v>
      </c>
      <c r="R30" s="86" t="s">
        <v>286</v>
      </c>
      <c r="S30" s="86" t="s">
        <v>69</v>
      </c>
      <c r="T30" s="86" t="s">
        <v>69</v>
      </c>
      <c r="U30" s="86" t="s">
        <v>69</v>
      </c>
      <c r="V30" s="86" t="s">
        <v>69</v>
      </c>
      <c r="W30" s="86" t="s">
        <v>286</v>
      </c>
      <c r="X30" s="86" t="s">
        <v>286</v>
      </c>
      <c r="Y30" s="86" t="s">
        <v>286</v>
      </c>
      <c r="Z30" s="86" t="s">
        <v>286</v>
      </c>
      <c r="AA30" s="86" t="s">
        <v>286</v>
      </c>
      <c r="AB30" s="86" t="s">
        <v>286</v>
      </c>
      <c r="AC30" s="259" t="str">
        <f t="shared" si="0"/>
        <v>4 - Alta</v>
      </c>
      <c r="AD30" s="89">
        <f t="shared" si="1"/>
        <v>0.8</v>
      </c>
      <c r="AE30" s="259" t="str">
        <f t="shared" si="2"/>
        <v>4 - Mayor</v>
      </c>
      <c r="AF30" s="89">
        <f t="shared" si="3"/>
        <v>0.31578947368421051</v>
      </c>
      <c r="AG30" s="82" t="str">
        <f t="shared" si="4"/>
        <v>MODERADO</v>
      </c>
      <c r="AH30" s="260">
        <f t="shared" si="5"/>
        <v>0.25263157894736843</v>
      </c>
      <c r="AI30" s="4" t="s">
        <v>1447</v>
      </c>
      <c r="AJ30" s="84" t="s">
        <v>512</v>
      </c>
      <c r="AK30" s="84" t="s">
        <v>1448</v>
      </c>
      <c r="AL30" s="91" t="s">
        <v>1449</v>
      </c>
      <c r="AM30" s="91" t="s">
        <v>291</v>
      </c>
      <c r="AN30" s="91" t="s">
        <v>292</v>
      </c>
      <c r="AO30" s="91" t="s">
        <v>293</v>
      </c>
      <c r="AP30" s="91" t="s">
        <v>294</v>
      </c>
      <c r="AQ30" s="91" t="s">
        <v>291</v>
      </c>
      <c r="AR30" s="91" t="s">
        <v>295</v>
      </c>
      <c r="AS30" s="91" t="s">
        <v>340</v>
      </c>
      <c r="AT30" s="91" t="s">
        <v>294</v>
      </c>
      <c r="AU30" s="91" t="s">
        <v>291</v>
      </c>
      <c r="AV30" s="91" t="s">
        <v>292</v>
      </c>
      <c r="AW30" s="91" t="s">
        <v>293</v>
      </c>
      <c r="AX30" s="91" t="s">
        <v>294</v>
      </c>
      <c r="AY30" s="91" t="s">
        <v>291</v>
      </c>
      <c r="AZ30" s="91" t="s">
        <v>292</v>
      </c>
      <c r="BA30" s="91" t="s">
        <v>293</v>
      </c>
      <c r="BB30" s="91" t="s">
        <v>294</v>
      </c>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91"/>
      <c r="CC30" s="91"/>
      <c r="CD30" s="91"/>
      <c r="CE30" s="91"/>
      <c r="CF30" s="91"/>
      <c r="CG30" s="91"/>
      <c r="CH30" s="91"/>
      <c r="CI30" s="91"/>
      <c r="CJ30" s="91"/>
      <c r="CK30" s="91"/>
      <c r="CL30" s="122" t="s">
        <v>298</v>
      </c>
      <c r="CM30" s="93">
        <f t="shared" si="6"/>
        <v>0.48</v>
      </c>
      <c r="CN30" s="122" t="s">
        <v>316</v>
      </c>
      <c r="CO30" s="93">
        <f t="shared" si="7"/>
        <v>0.18947368421052629</v>
      </c>
      <c r="CP30" s="94" t="str">
        <f t="shared" si="98"/>
        <v>BAJO</v>
      </c>
      <c r="CQ30" s="260">
        <f t="shared" si="8"/>
        <v>9.0947368421052624E-2</v>
      </c>
      <c r="CR30" s="95" t="s">
        <v>309</v>
      </c>
      <c r="CS30" s="82">
        <f t="shared" si="9"/>
        <v>0.1</v>
      </c>
      <c r="CT30" s="91"/>
      <c r="CU30" s="47" t="s">
        <v>1404</v>
      </c>
      <c r="CV30" s="4" t="s">
        <v>1405</v>
      </c>
      <c r="CW30" s="260"/>
      <c r="CX30" s="261">
        <f t="shared" si="10"/>
        <v>6</v>
      </c>
      <c r="CY30" s="262">
        <f t="shared" si="11"/>
        <v>4</v>
      </c>
      <c r="CZ30" s="261" t="str">
        <f t="shared" si="12"/>
        <v>Mayor</v>
      </c>
      <c r="DA30" s="263">
        <f t="shared" si="13"/>
        <v>0.8</v>
      </c>
      <c r="DB30" s="5">
        <f t="shared" si="14"/>
        <v>0.15</v>
      </c>
      <c r="DC30" s="5">
        <f t="shared" si="15"/>
        <v>0.25</v>
      </c>
      <c r="DD30" s="261">
        <f t="shared" si="16"/>
        <v>0.4</v>
      </c>
      <c r="DE30" s="428">
        <f t="shared" si="17"/>
        <v>3</v>
      </c>
      <c r="DF30" s="595">
        <f t="shared" si="18"/>
        <v>0.48</v>
      </c>
      <c r="DG30" s="428">
        <f t="shared" si="19"/>
        <v>4</v>
      </c>
      <c r="DH30" s="428"/>
      <c r="DI30" s="595">
        <f t="shared" si="20"/>
        <v>0.8</v>
      </c>
      <c r="DJ30" s="5">
        <f t="shared" si="21"/>
        <v>0.25</v>
      </c>
      <c r="DK30" s="5">
        <f t="shared" si="22"/>
        <v>0.15</v>
      </c>
      <c r="DL30" s="261">
        <f t="shared" si="23"/>
        <v>0.4</v>
      </c>
      <c r="DM30" s="428">
        <f t="shared" si="24"/>
        <v>2</v>
      </c>
      <c r="DN30" s="595">
        <f t="shared" si="25"/>
        <v>0.28799999999999998</v>
      </c>
      <c r="DO30" s="428">
        <f t="shared" si="26"/>
        <v>4</v>
      </c>
      <c r="DP30" s="595">
        <f t="shared" si="27"/>
        <v>0.8</v>
      </c>
      <c r="DQ30" s="5">
        <f t="shared" si="28"/>
        <v>0.15</v>
      </c>
      <c r="DR30" s="5">
        <f t="shared" si="29"/>
        <v>0.25</v>
      </c>
      <c r="DS30" s="261">
        <f t="shared" si="30"/>
        <v>0.4</v>
      </c>
      <c r="DT30" s="428">
        <f t="shared" si="31"/>
        <v>1</v>
      </c>
      <c r="DU30" s="595">
        <f t="shared" si="32"/>
        <v>0.17279999999999998</v>
      </c>
      <c r="DV30" s="428">
        <f t="shared" si="33"/>
        <v>4</v>
      </c>
      <c r="DW30" s="595">
        <f t="shared" si="34"/>
        <v>0.8</v>
      </c>
      <c r="DX30" s="5">
        <f t="shared" si="35"/>
        <v>0.15</v>
      </c>
      <c r="DY30" s="5">
        <f>IF(BA30="",0,IF(BA30="Preventivo",0.25,IF(BA30="Detectivo",0.15,IF(#REF!="Correctivo",0.1,0))))</f>
        <v>0.25</v>
      </c>
      <c r="DZ30" s="261">
        <f t="shared" si="36"/>
        <v>0.4</v>
      </c>
      <c r="EA30" s="428">
        <f t="shared" si="37"/>
        <v>1</v>
      </c>
      <c r="EB30" s="595">
        <f t="shared" si="38"/>
        <v>0.10367999999999998</v>
      </c>
      <c r="EC30" s="428">
        <f t="shared" si="39"/>
        <v>4</v>
      </c>
      <c r="ED30" s="595">
        <f t="shared" si="40"/>
        <v>0.8</v>
      </c>
      <c r="EE30" s="5">
        <f t="shared" si="41"/>
        <v>0</v>
      </c>
      <c r="EF30" s="5">
        <f t="shared" si="42"/>
        <v>0</v>
      </c>
      <c r="EG30" s="261">
        <f t="shared" si="43"/>
        <v>0</v>
      </c>
      <c r="EH30" s="428">
        <f t="shared" si="44"/>
        <v>1</v>
      </c>
      <c r="EI30" s="595">
        <f t="shared" si="45"/>
        <v>0.10367999999999998</v>
      </c>
      <c r="EJ30" s="428">
        <f t="shared" si="46"/>
        <v>4</v>
      </c>
      <c r="EK30" s="595">
        <f t="shared" si="47"/>
        <v>0.8</v>
      </c>
      <c r="EL30" s="5">
        <f t="shared" si="48"/>
        <v>0</v>
      </c>
      <c r="EM30" s="5">
        <f t="shared" si="49"/>
        <v>0</v>
      </c>
      <c r="EN30" s="261">
        <f t="shared" si="50"/>
        <v>0</v>
      </c>
      <c r="EO30" s="428">
        <f t="shared" si="51"/>
        <v>1</v>
      </c>
      <c r="EP30" s="595">
        <f t="shared" si="52"/>
        <v>0.10367999999999998</v>
      </c>
      <c r="EQ30" s="428">
        <f t="shared" si="53"/>
        <v>4</v>
      </c>
      <c r="ER30" s="595">
        <f t="shared" si="54"/>
        <v>0.8</v>
      </c>
      <c r="ES30" s="5">
        <f t="shared" si="55"/>
        <v>0</v>
      </c>
      <c r="ET30" s="5">
        <f t="shared" si="56"/>
        <v>0</v>
      </c>
      <c r="EU30" s="261">
        <f t="shared" si="57"/>
        <v>0</v>
      </c>
      <c r="EV30" s="428">
        <f t="shared" si="58"/>
        <v>1</v>
      </c>
      <c r="EW30" s="595">
        <f t="shared" si="59"/>
        <v>0.10367999999999998</v>
      </c>
      <c r="EX30" s="428">
        <f t="shared" si="60"/>
        <v>4</v>
      </c>
      <c r="EY30" s="595">
        <f t="shared" si="61"/>
        <v>0.8</v>
      </c>
      <c r="EZ30" s="5">
        <f t="shared" si="62"/>
        <v>0</v>
      </c>
      <c r="FA30" s="5">
        <f t="shared" si="63"/>
        <v>0</v>
      </c>
      <c r="FB30" s="261">
        <f t="shared" si="64"/>
        <v>0</v>
      </c>
      <c r="FC30" s="428">
        <f t="shared" si="65"/>
        <v>1</v>
      </c>
      <c r="FD30" s="595">
        <f t="shared" si="66"/>
        <v>0.10367999999999998</v>
      </c>
      <c r="FE30" s="428">
        <f t="shared" si="67"/>
        <v>4</v>
      </c>
      <c r="FF30" s="595">
        <f t="shared" si="68"/>
        <v>0.8</v>
      </c>
      <c r="FG30" s="5">
        <f t="shared" si="69"/>
        <v>0</v>
      </c>
      <c r="FH30" s="5">
        <f t="shared" si="70"/>
        <v>0</v>
      </c>
      <c r="FI30" s="261">
        <f t="shared" si="71"/>
        <v>0</v>
      </c>
      <c r="FJ30" s="428">
        <f t="shared" si="72"/>
        <v>1</v>
      </c>
      <c r="FK30" s="595">
        <f t="shared" si="73"/>
        <v>0.10367999999999998</v>
      </c>
      <c r="FL30" s="428">
        <f t="shared" si="74"/>
        <v>4</v>
      </c>
      <c r="FM30" s="595">
        <f t="shared" si="75"/>
        <v>0.8</v>
      </c>
      <c r="FN30" s="5">
        <f t="shared" si="76"/>
        <v>0</v>
      </c>
      <c r="FO30" s="5">
        <f t="shared" si="77"/>
        <v>0</v>
      </c>
      <c r="FP30" s="261">
        <f t="shared" si="78"/>
        <v>0</v>
      </c>
      <c r="FQ30" s="428">
        <f t="shared" si="79"/>
        <v>1</v>
      </c>
      <c r="FR30" s="595">
        <f t="shared" si="80"/>
        <v>0.10367999999999998</v>
      </c>
      <c r="FS30" s="428">
        <f t="shared" si="81"/>
        <v>4</v>
      </c>
      <c r="FT30" s="595">
        <f t="shared" si="82"/>
        <v>0.8</v>
      </c>
      <c r="FU30" s="5">
        <f t="shared" si="83"/>
        <v>0</v>
      </c>
      <c r="FV30" s="5">
        <f t="shared" si="84"/>
        <v>0</v>
      </c>
      <c r="FW30" s="261">
        <f t="shared" si="85"/>
        <v>0</v>
      </c>
      <c r="FX30" s="428">
        <f t="shared" si="86"/>
        <v>1</v>
      </c>
      <c r="FY30" s="595">
        <f t="shared" si="87"/>
        <v>0.10367999999999998</v>
      </c>
      <c r="FZ30" s="428">
        <f t="shared" si="88"/>
        <v>4</v>
      </c>
      <c r="GA30" s="595">
        <f t="shared" si="89"/>
        <v>0.8</v>
      </c>
      <c r="GB30" s="5">
        <f t="shared" si="90"/>
        <v>0</v>
      </c>
      <c r="GC30" s="5">
        <f t="shared" si="91"/>
        <v>0</v>
      </c>
      <c r="GD30" s="261">
        <f t="shared" si="92"/>
        <v>0</v>
      </c>
      <c r="GE30" s="428">
        <f t="shared" si="93"/>
        <v>1</v>
      </c>
      <c r="GF30" s="595">
        <f t="shared" si="94"/>
        <v>0.10367999999999998</v>
      </c>
      <c r="GG30" s="428">
        <f t="shared" si="95"/>
        <v>4</v>
      </c>
      <c r="GH30" s="595">
        <f t="shared" si="96"/>
        <v>0.8</v>
      </c>
      <c r="GI30" s="595">
        <f t="shared" si="97"/>
        <v>0.8</v>
      </c>
    </row>
    <row r="31" spans="1:191" ht="109.5" customHeight="1">
      <c r="A31" s="427">
        <v>23</v>
      </c>
      <c r="B31" s="82" t="s">
        <v>1452</v>
      </c>
      <c r="C31" s="4" t="s">
        <v>1453</v>
      </c>
      <c r="D31" s="86" t="s">
        <v>280</v>
      </c>
      <c r="E31" s="91" t="s">
        <v>328</v>
      </c>
      <c r="F31" s="91" t="s">
        <v>282</v>
      </c>
      <c r="G31" s="84" t="s">
        <v>342</v>
      </c>
      <c r="H31" s="84" t="s">
        <v>330</v>
      </c>
      <c r="I31" s="86" t="s">
        <v>311</v>
      </c>
      <c r="J31" s="86" t="s">
        <v>286</v>
      </c>
      <c r="K31" s="86" t="s">
        <v>286</v>
      </c>
      <c r="L31" s="86" t="s">
        <v>286</v>
      </c>
      <c r="M31" s="86" t="s">
        <v>286</v>
      </c>
      <c r="N31" s="86" t="s">
        <v>69</v>
      </c>
      <c r="O31" s="86" t="s">
        <v>69</v>
      </c>
      <c r="P31" s="86" t="s">
        <v>286</v>
      </c>
      <c r="Q31" s="86" t="s">
        <v>286</v>
      </c>
      <c r="R31" s="86" t="s">
        <v>286</v>
      </c>
      <c r="S31" s="86" t="s">
        <v>69</v>
      </c>
      <c r="T31" s="86" t="s">
        <v>69</v>
      </c>
      <c r="U31" s="86" t="s">
        <v>69</v>
      </c>
      <c r="V31" s="86" t="s">
        <v>69</v>
      </c>
      <c r="W31" s="86" t="s">
        <v>286</v>
      </c>
      <c r="X31" s="86" t="s">
        <v>286</v>
      </c>
      <c r="Y31" s="86" t="s">
        <v>286</v>
      </c>
      <c r="Z31" s="86" t="s">
        <v>286</v>
      </c>
      <c r="AA31" s="86" t="s">
        <v>286</v>
      </c>
      <c r="AB31" s="86" t="s">
        <v>286</v>
      </c>
      <c r="AC31" s="259" t="str">
        <f t="shared" si="0"/>
        <v>4 - Alta</v>
      </c>
      <c r="AD31" s="89">
        <f t="shared" si="1"/>
        <v>0.8</v>
      </c>
      <c r="AE31" s="259" t="str">
        <f t="shared" si="2"/>
        <v>4 - Mayor</v>
      </c>
      <c r="AF31" s="89">
        <f t="shared" si="3"/>
        <v>0.31578947368421051</v>
      </c>
      <c r="AG31" s="82" t="str">
        <f t="shared" si="4"/>
        <v>MODERADO</v>
      </c>
      <c r="AH31" s="260">
        <f t="shared" si="5"/>
        <v>0.25263157894736843</v>
      </c>
      <c r="AI31" s="4" t="s">
        <v>1454</v>
      </c>
      <c r="AJ31" s="84" t="s">
        <v>512</v>
      </c>
      <c r="AK31" s="84" t="s">
        <v>1455</v>
      </c>
      <c r="AL31" s="91" t="s">
        <v>1456</v>
      </c>
      <c r="AM31" s="91" t="s">
        <v>291</v>
      </c>
      <c r="AN31" s="91" t="s">
        <v>292</v>
      </c>
      <c r="AO31" s="91" t="s">
        <v>340</v>
      </c>
      <c r="AP31" s="91" t="s">
        <v>294</v>
      </c>
      <c r="AQ31" s="91" t="s">
        <v>291</v>
      </c>
      <c r="AR31" s="91" t="s">
        <v>292</v>
      </c>
      <c r="AS31" s="91" t="s">
        <v>340</v>
      </c>
      <c r="AT31" s="91" t="s">
        <v>294</v>
      </c>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c r="CA31" s="91"/>
      <c r="CB31" s="91"/>
      <c r="CC31" s="91"/>
      <c r="CD31" s="91"/>
      <c r="CE31" s="91"/>
      <c r="CF31" s="91"/>
      <c r="CG31" s="91"/>
      <c r="CH31" s="91"/>
      <c r="CI31" s="91"/>
      <c r="CJ31" s="91"/>
      <c r="CK31" s="91"/>
      <c r="CL31" s="122" t="s">
        <v>315</v>
      </c>
      <c r="CM31" s="93">
        <f t="shared" si="6"/>
        <v>0.55999999999999994</v>
      </c>
      <c r="CN31" s="122" t="s">
        <v>316</v>
      </c>
      <c r="CO31" s="93">
        <f t="shared" si="7"/>
        <v>0.22105263157894733</v>
      </c>
      <c r="CP31" s="94" t="str">
        <f t="shared" si="98"/>
        <v>BAJO</v>
      </c>
      <c r="CQ31" s="260">
        <f t="shared" si="8"/>
        <v>0.12378947368421049</v>
      </c>
      <c r="CR31" s="95" t="s">
        <v>300</v>
      </c>
      <c r="CS31" s="82">
        <f t="shared" si="9"/>
        <v>0.1</v>
      </c>
      <c r="CT31" s="91"/>
      <c r="CU31" s="47" t="s">
        <v>1404</v>
      </c>
      <c r="CV31" s="4" t="s">
        <v>1405</v>
      </c>
      <c r="CW31" s="260"/>
      <c r="CX31" s="261">
        <f t="shared" si="10"/>
        <v>6</v>
      </c>
      <c r="CY31" s="262">
        <f t="shared" si="11"/>
        <v>4</v>
      </c>
      <c r="CZ31" s="261" t="str">
        <f t="shared" si="12"/>
        <v>Mayor</v>
      </c>
      <c r="DA31" s="263">
        <f t="shared" si="13"/>
        <v>0.8</v>
      </c>
      <c r="DB31" s="5">
        <f t="shared" si="14"/>
        <v>0.15</v>
      </c>
      <c r="DC31" s="5">
        <f t="shared" si="15"/>
        <v>0.15</v>
      </c>
      <c r="DD31" s="261">
        <f t="shared" si="16"/>
        <v>0.3</v>
      </c>
      <c r="DE31" s="428">
        <f t="shared" si="17"/>
        <v>3</v>
      </c>
      <c r="DF31" s="595">
        <f t="shared" si="18"/>
        <v>0.56000000000000005</v>
      </c>
      <c r="DG31" s="428">
        <f t="shared" si="19"/>
        <v>4</v>
      </c>
      <c r="DH31" s="428"/>
      <c r="DI31" s="595">
        <f t="shared" si="20"/>
        <v>0.8</v>
      </c>
      <c r="DJ31" s="5">
        <f t="shared" si="21"/>
        <v>0.15</v>
      </c>
      <c r="DK31" s="5">
        <f t="shared" si="22"/>
        <v>0.15</v>
      </c>
      <c r="DL31" s="261">
        <f t="shared" si="23"/>
        <v>0.3</v>
      </c>
      <c r="DM31" s="428">
        <f t="shared" si="24"/>
        <v>2</v>
      </c>
      <c r="DN31" s="595">
        <f t="shared" si="25"/>
        <v>0.39200000000000002</v>
      </c>
      <c r="DO31" s="428">
        <f t="shared" si="26"/>
        <v>4</v>
      </c>
      <c r="DP31" s="595">
        <f t="shared" si="27"/>
        <v>0.8</v>
      </c>
      <c r="DQ31" s="5">
        <f t="shared" si="28"/>
        <v>0</v>
      </c>
      <c r="DR31" s="5">
        <f t="shared" si="29"/>
        <v>0</v>
      </c>
      <c r="DS31" s="261">
        <f t="shared" si="30"/>
        <v>0</v>
      </c>
      <c r="DT31" s="428">
        <f t="shared" si="31"/>
        <v>2</v>
      </c>
      <c r="DU31" s="595">
        <f t="shared" si="32"/>
        <v>0.39200000000000002</v>
      </c>
      <c r="DV31" s="428">
        <f t="shared" si="33"/>
        <v>4</v>
      </c>
      <c r="DW31" s="595">
        <f t="shared" si="34"/>
        <v>0.8</v>
      </c>
      <c r="DX31" s="5">
        <f t="shared" si="35"/>
        <v>0</v>
      </c>
      <c r="DY31" s="5">
        <f>IF(BA31="",0,IF(BA31="Preventivo",0.25,IF(BA31="Detectivo",0.15,IF(#REF!="Correctivo",0.1,0))))</f>
        <v>0</v>
      </c>
      <c r="DZ31" s="261">
        <f t="shared" si="36"/>
        <v>0</v>
      </c>
      <c r="EA31" s="428">
        <f t="shared" si="37"/>
        <v>2</v>
      </c>
      <c r="EB31" s="595">
        <f t="shared" si="38"/>
        <v>0.39200000000000002</v>
      </c>
      <c r="EC31" s="428">
        <f t="shared" si="39"/>
        <v>4</v>
      </c>
      <c r="ED31" s="595">
        <f t="shared" si="40"/>
        <v>0.8</v>
      </c>
      <c r="EE31" s="5">
        <f t="shared" si="41"/>
        <v>0</v>
      </c>
      <c r="EF31" s="5">
        <f t="shared" si="42"/>
        <v>0</v>
      </c>
      <c r="EG31" s="261">
        <f t="shared" si="43"/>
        <v>0</v>
      </c>
      <c r="EH31" s="428">
        <f t="shared" si="44"/>
        <v>2</v>
      </c>
      <c r="EI31" s="595">
        <f t="shared" si="45"/>
        <v>0.39200000000000002</v>
      </c>
      <c r="EJ31" s="428">
        <f t="shared" si="46"/>
        <v>4</v>
      </c>
      <c r="EK31" s="595">
        <f t="shared" si="47"/>
        <v>0.8</v>
      </c>
      <c r="EL31" s="5">
        <f t="shared" si="48"/>
        <v>0</v>
      </c>
      <c r="EM31" s="5">
        <f t="shared" si="49"/>
        <v>0</v>
      </c>
      <c r="EN31" s="261">
        <f t="shared" si="50"/>
        <v>0</v>
      </c>
      <c r="EO31" s="428">
        <f t="shared" si="51"/>
        <v>2</v>
      </c>
      <c r="EP31" s="595">
        <f t="shared" si="52"/>
        <v>0.39200000000000002</v>
      </c>
      <c r="EQ31" s="428">
        <f t="shared" si="53"/>
        <v>4</v>
      </c>
      <c r="ER31" s="595">
        <f t="shared" si="54"/>
        <v>0.8</v>
      </c>
      <c r="ES31" s="5">
        <f t="shared" si="55"/>
        <v>0</v>
      </c>
      <c r="ET31" s="5">
        <f t="shared" si="56"/>
        <v>0</v>
      </c>
      <c r="EU31" s="261">
        <f t="shared" si="57"/>
        <v>0</v>
      </c>
      <c r="EV31" s="428">
        <f t="shared" si="58"/>
        <v>2</v>
      </c>
      <c r="EW31" s="595">
        <f t="shared" si="59"/>
        <v>0.39200000000000002</v>
      </c>
      <c r="EX31" s="428">
        <f t="shared" si="60"/>
        <v>4</v>
      </c>
      <c r="EY31" s="595">
        <f t="shared" si="61"/>
        <v>0.8</v>
      </c>
      <c r="EZ31" s="5">
        <f t="shared" si="62"/>
        <v>0</v>
      </c>
      <c r="FA31" s="5">
        <f t="shared" si="63"/>
        <v>0</v>
      </c>
      <c r="FB31" s="261">
        <f t="shared" si="64"/>
        <v>0</v>
      </c>
      <c r="FC31" s="428">
        <f t="shared" si="65"/>
        <v>2</v>
      </c>
      <c r="FD31" s="595">
        <f t="shared" si="66"/>
        <v>0.39200000000000002</v>
      </c>
      <c r="FE31" s="428">
        <f t="shared" si="67"/>
        <v>4</v>
      </c>
      <c r="FF31" s="595">
        <f t="shared" si="68"/>
        <v>0.8</v>
      </c>
      <c r="FG31" s="5">
        <f t="shared" si="69"/>
        <v>0</v>
      </c>
      <c r="FH31" s="5">
        <f t="shared" si="70"/>
        <v>0</v>
      </c>
      <c r="FI31" s="261">
        <f t="shared" si="71"/>
        <v>0</v>
      </c>
      <c r="FJ31" s="428">
        <f t="shared" si="72"/>
        <v>2</v>
      </c>
      <c r="FK31" s="595">
        <f t="shared" si="73"/>
        <v>0.39200000000000002</v>
      </c>
      <c r="FL31" s="428">
        <f t="shared" si="74"/>
        <v>4</v>
      </c>
      <c r="FM31" s="595">
        <f t="shared" si="75"/>
        <v>0.8</v>
      </c>
      <c r="FN31" s="5">
        <f t="shared" si="76"/>
        <v>0</v>
      </c>
      <c r="FO31" s="5">
        <f t="shared" si="77"/>
        <v>0</v>
      </c>
      <c r="FP31" s="261">
        <f t="shared" si="78"/>
        <v>0</v>
      </c>
      <c r="FQ31" s="428">
        <f t="shared" si="79"/>
        <v>2</v>
      </c>
      <c r="FR31" s="595">
        <f t="shared" si="80"/>
        <v>0.39200000000000002</v>
      </c>
      <c r="FS31" s="428">
        <f t="shared" si="81"/>
        <v>4</v>
      </c>
      <c r="FT31" s="595">
        <f t="shared" si="82"/>
        <v>0.8</v>
      </c>
      <c r="FU31" s="5">
        <f t="shared" si="83"/>
        <v>0</v>
      </c>
      <c r="FV31" s="5">
        <f t="shared" si="84"/>
        <v>0</v>
      </c>
      <c r="FW31" s="261">
        <f t="shared" si="85"/>
        <v>0</v>
      </c>
      <c r="FX31" s="428">
        <f t="shared" si="86"/>
        <v>2</v>
      </c>
      <c r="FY31" s="595">
        <f t="shared" si="87"/>
        <v>0.39200000000000002</v>
      </c>
      <c r="FZ31" s="428">
        <f t="shared" si="88"/>
        <v>4</v>
      </c>
      <c r="GA31" s="595">
        <f t="shared" si="89"/>
        <v>0.8</v>
      </c>
      <c r="GB31" s="5">
        <f t="shared" si="90"/>
        <v>0</v>
      </c>
      <c r="GC31" s="5">
        <f t="shared" si="91"/>
        <v>0</v>
      </c>
      <c r="GD31" s="261">
        <f t="shared" si="92"/>
        <v>0</v>
      </c>
      <c r="GE31" s="428">
        <f t="shared" si="93"/>
        <v>2</v>
      </c>
      <c r="GF31" s="595">
        <f t="shared" si="94"/>
        <v>0.39200000000000002</v>
      </c>
      <c r="GG31" s="428">
        <f t="shared" si="95"/>
        <v>4</v>
      </c>
      <c r="GH31" s="595">
        <f t="shared" si="96"/>
        <v>0.8</v>
      </c>
      <c r="GI31" s="595">
        <f t="shared" si="97"/>
        <v>0.8</v>
      </c>
    </row>
    <row r="32" spans="1:191" ht="109.5" customHeight="1">
      <c r="A32" s="427">
        <v>24</v>
      </c>
      <c r="B32" s="82" t="s">
        <v>1452</v>
      </c>
      <c r="C32" s="4" t="s">
        <v>1457</v>
      </c>
      <c r="D32" s="86" t="s">
        <v>304</v>
      </c>
      <c r="E32" s="91" t="s">
        <v>328</v>
      </c>
      <c r="F32" s="91" t="s">
        <v>282</v>
      </c>
      <c r="G32" s="84" t="s">
        <v>342</v>
      </c>
      <c r="H32" s="84" t="s">
        <v>330</v>
      </c>
      <c r="I32" s="86" t="s">
        <v>311</v>
      </c>
      <c r="J32" s="86" t="s">
        <v>286</v>
      </c>
      <c r="K32" s="86" t="s">
        <v>286</v>
      </c>
      <c r="L32" s="86" t="s">
        <v>286</v>
      </c>
      <c r="M32" s="86" t="s">
        <v>286</v>
      </c>
      <c r="N32" s="86" t="s">
        <v>69</v>
      </c>
      <c r="O32" s="86" t="s">
        <v>69</v>
      </c>
      <c r="P32" s="86" t="s">
        <v>286</v>
      </c>
      <c r="Q32" s="86" t="s">
        <v>286</v>
      </c>
      <c r="R32" s="86" t="s">
        <v>286</v>
      </c>
      <c r="S32" s="86" t="s">
        <v>69</v>
      </c>
      <c r="T32" s="86" t="s">
        <v>69</v>
      </c>
      <c r="U32" s="86" t="s">
        <v>69</v>
      </c>
      <c r="V32" s="86" t="s">
        <v>69</v>
      </c>
      <c r="W32" s="86" t="s">
        <v>286</v>
      </c>
      <c r="X32" s="86" t="s">
        <v>286</v>
      </c>
      <c r="Y32" s="86" t="s">
        <v>286</v>
      </c>
      <c r="Z32" s="86" t="s">
        <v>286</v>
      </c>
      <c r="AA32" s="86" t="s">
        <v>286</v>
      </c>
      <c r="AB32" s="86" t="s">
        <v>286</v>
      </c>
      <c r="AC32" s="259" t="str">
        <f t="shared" si="0"/>
        <v>4 - Alta</v>
      </c>
      <c r="AD32" s="89">
        <f t="shared" si="1"/>
        <v>0.8</v>
      </c>
      <c r="AE32" s="259" t="str">
        <f t="shared" si="2"/>
        <v>4 - Mayor</v>
      </c>
      <c r="AF32" s="89">
        <f t="shared" si="3"/>
        <v>0.31578947368421051</v>
      </c>
      <c r="AG32" s="82" t="str">
        <f t="shared" si="4"/>
        <v>MODERADO</v>
      </c>
      <c r="AH32" s="260">
        <f t="shared" si="5"/>
        <v>0.25263157894736843</v>
      </c>
      <c r="AI32" s="4" t="s">
        <v>1454</v>
      </c>
      <c r="AJ32" s="84" t="s">
        <v>512</v>
      </c>
      <c r="AK32" s="84" t="s">
        <v>1455</v>
      </c>
      <c r="AL32" s="91" t="s">
        <v>1456</v>
      </c>
      <c r="AM32" s="91" t="s">
        <v>291</v>
      </c>
      <c r="AN32" s="91" t="s">
        <v>292</v>
      </c>
      <c r="AO32" s="91" t="s">
        <v>340</v>
      </c>
      <c r="AP32" s="91" t="s">
        <v>294</v>
      </c>
      <c r="AQ32" s="91" t="s">
        <v>291</v>
      </c>
      <c r="AR32" s="91" t="s">
        <v>292</v>
      </c>
      <c r="AS32" s="91" t="s">
        <v>340</v>
      </c>
      <c r="AT32" s="91" t="s">
        <v>294</v>
      </c>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c r="CA32" s="91"/>
      <c r="CB32" s="91"/>
      <c r="CC32" s="91"/>
      <c r="CD32" s="91"/>
      <c r="CE32" s="91"/>
      <c r="CF32" s="91"/>
      <c r="CG32" s="91"/>
      <c r="CH32" s="91"/>
      <c r="CI32" s="91"/>
      <c r="CJ32" s="91"/>
      <c r="CK32" s="91"/>
      <c r="CL32" s="122" t="s">
        <v>315</v>
      </c>
      <c r="CM32" s="93">
        <f t="shared" si="6"/>
        <v>0.55999999999999994</v>
      </c>
      <c r="CN32" s="122" t="s">
        <v>316</v>
      </c>
      <c r="CO32" s="93">
        <f t="shared" si="7"/>
        <v>0.22105263157894733</v>
      </c>
      <c r="CP32" s="94" t="str">
        <f t="shared" si="98"/>
        <v>BAJO</v>
      </c>
      <c r="CQ32" s="260">
        <f t="shared" si="8"/>
        <v>0.12378947368421049</v>
      </c>
      <c r="CR32" s="95" t="s">
        <v>309</v>
      </c>
      <c r="CS32" s="82">
        <f t="shared" si="9"/>
        <v>0.1</v>
      </c>
      <c r="CT32" s="91"/>
      <c r="CU32" s="47" t="s">
        <v>1404</v>
      </c>
      <c r="CV32" s="4" t="s">
        <v>1405</v>
      </c>
      <c r="CW32" s="260"/>
      <c r="CX32" s="261">
        <f t="shared" si="10"/>
        <v>6</v>
      </c>
      <c r="CY32" s="262">
        <f t="shared" si="11"/>
        <v>4</v>
      </c>
      <c r="CZ32" s="261" t="str">
        <f t="shared" si="12"/>
        <v>Mayor</v>
      </c>
      <c r="DA32" s="263">
        <f t="shared" si="13"/>
        <v>0.8</v>
      </c>
      <c r="DB32" s="5">
        <f t="shared" si="14"/>
        <v>0.15</v>
      </c>
      <c r="DC32" s="5">
        <f t="shared" si="15"/>
        <v>0.15</v>
      </c>
      <c r="DD32" s="261">
        <f t="shared" si="16"/>
        <v>0.3</v>
      </c>
      <c r="DE32" s="428">
        <f t="shared" si="17"/>
        <v>3</v>
      </c>
      <c r="DF32" s="595">
        <f t="shared" si="18"/>
        <v>0.56000000000000005</v>
      </c>
      <c r="DG32" s="428">
        <f t="shared" si="19"/>
        <v>4</v>
      </c>
      <c r="DH32" s="428"/>
      <c r="DI32" s="595">
        <f t="shared" si="20"/>
        <v>0.8</v>
      </c>
      <c r="DJ32" s="5">
        <f t="shared" si="21"/>
        <v>0.15</v>
      </c>
      <c r="DK32" s="5">
        <f t="shared" si="22"/>
        <v>0.15</v>
      </c>
      <c r="DL32" s="261">
        <f t="shared" si="23"/>
        <v>0.3</v>
      </c>
      <c r="DM32" s="428">
        <f t="shared" si="24"/>
        <v>2</v>
      </c>
      <c r="DN32" s="595">
        <f t="shared" si="25"/>
        <v>0.39200000000000002</v>
      </c>
      <c r="DO32" s="428">
        <f t="shared" si="26"/>
        <v>4</v>
      </c>
      <c r="DP32" s="595">
        <f t="shared" si="27"/>
        <v>0.8</v>
      </c>
      <c r="DQ32" s="5">
        <f t="shared" si="28"/>
        <v>0</v>
      </c>
      <c r="DR32" s="5">
        <f t="shared" si="29"/>
        <v>0</v>
      </c>
      <c r="DS32" s="261">
        <f t="shared" si="30"/>
        <v>0</v>
      </c>
      <c r="DT32" s="428">
        <f t="shared" si="31"/>
        <v>2</v>
      </c>
      <c r="DU32" s="595">
        <f t="shared" si="32"/>
        <v>0.39200000000000002</v>
      </c>
      <c r="DV32" s="428">
        <f t="shared" si="33"/>
        <v>4</v>
      </c>
      <c r="DW32" s="595">
        <f t="shared" si="34"/>
        <v>0.8</v>
      </c>
      <c r="DX32" s="5">
        <f t="shared" si="35"/>
        <v>0</v>
      </c>
      <c r="DY32" s="5">
        <f>IF(BA32="",0,IF(BA32="Preventivo",0.25,IF(BA32="Detectivo",0.15,IF(#REF!="Correctivo",0.1,0))))</f>
        <v>0</v>
      </c>
      <c r="DZ32" s="261">
        <f t="shared" si="36"/>
        <v>0</v>
      </c>
      <c r="EA32" s="428">
        <f t="shared" si="37"/>
        <v>2</v>
      </c>
      <c r="EB32" s="595">
        <f t="shared" si="38"/>
        <v>0.39200000000000002</v>
      </c>
      <c r="EC32" s="428">
        <f t="shared" si="39"/>
        <v>4</v>
      </c>
      <c r="ED32" s="595">
        <f t="shared" si="40"/>
        <v>0.8</v>
      </c>
      <c r="EE32" s="5">
        <f t="shared" si="41"/>
        <v>0</v>
      </c>
      <c r="EF32" s="5">
        <f t="shared" si="42"/>
        <v>0</v>
      </c>
      <c r="EG32" s="261">
        <f t="shared" si="43"/>
        <v>0</v>
      </c>
      <c r="EH32" s="428">
        <f t="shared" si="44"/>
        <v>2</v>
      </c>
      <c r="EI32" s="595">
        <f t="shared" si="45"/>
        <v>0.39200000000000002</v>
      </c>
      <c r="EJ32" s="428">
        <f t="shared" si="46"/>
        <v>4</v>
      </c>
      <c r="EK32" s="595">
        <f t="shared" si="47"/>
        <v>0.8</v>
      </c>
      <c r="EL32" s="5">
        <f t="shared" si="48"/>
        <v>0</v>
      </c>
      <c r="EM32" s="5">
        <f t="shared" si="49"/>
        <v>0</v>
      </c>
      <c r="EN32" s="261">
        <f t="shared" si="50"/>
        <v>0</v>
      </c>
      <c r="EO32" s="428">
        <f t="shared" si="51"/>
        <v>2</v>
      </c>
      <c r="EP32" s="595">
        <f t="shared" si="52"/>
        <v>0.39200000000000002</v>
      </c>
      <c r="EQ32" s="428">
        <f t="shared" si="53"/>
        <v>4</v>
      </c>
      <c r="ER32" s="595">
        <f t="shared" si="54"/>
        <v>0.8</v>
      </c>
      <c r="ES32" s="5">
        <f t="shared" si="55"/>
        <v>0</v>
      </c>
      <c r="ET32" s="5">
        <f t="shared" si="56"/>
        <v>0</v>
      </c>
      <c r="EU32" s="261">
        <f t="shared" si="57"/>
        <v>0</v>
      </c>
      <c r="EV32" s="428">
        <f t="shared" si="58"/>
        <v>2</v>
      </c>
      <c r="EW32" s="595">
        <f t="shared" si="59"/>
        <v>0.39200000000000002</v>
      </c>
      <c r="EX32" s="428">
        <f t="shared" si="60"/>
        <v>4</v>
      </c>
      <c r="EY32" s="595">
        <f t="shared" si="61"/>
        <v>0.8</v>
      </c>
      <c r="EZ32" s="5">
        <f t="shared" si="62"/>
        <v>0</v>
      </c>
      <c r="FA32" s="5">
        <f t="shared" si="63"/>
        <v>0</v>
      </c>
      <c r="FB32" s="261">
        <f t="shared" si="64"/>
        <v>0</v>
      </c>
      <c r="FC32" s="428">
        <f t="shared" si="65"/>
        <v>2</v>
      </c>
      <c r="FD32" s="595">
        <f t="shared" si="66"/>
        <v>0.39200000000000002</v>
      </c>
      <c r="FE32" s="428">
        <f t="shared" si="67"/>
        <v>4</v>
      </c>
      <c r="FF32" s="595">
        <f t="shared" si="68"/>
        <v>0.8</v>
      </c>
      <c r="FG32" s="5">
        <f t="shared" si="69"/>
        <v>0</v>
      </c>
      <c r="FH32" s="5">
        <f t="shared" si="70"/>
        <v>0</v>
      </c>
      <c r="FI32" s="261">
        <f t="shared" si="71"/>
        <v>0</v>
      </c>
      <c r="FJ32" s="428">
        <f t="shared" si="72"/>
        <v>2</v>
      </c>
      <c r="FK32" s="595">
        <f t="shared" si="73"/>
        <v>0.39200000000000002</v>
      </c>
      <c r="FL32" s="428">
        <f t="shared" si="74"/>
        <v>4</v>
      </c>
      <c r="FM32" s="595">
        <f t="shared" si="75"/>
        <v>0.8</v>
      </c>
      <c r="FN32" s="5">
        <f t="shared" si="76"/>
        <v>0</v>
      </c>
      <c r="FO32" s="5">
        <f t="shared" si="77"/>
        <v>0</v>
      </c>
      <c r="FP32" s="261">
        <f t="shared" si="78"/>
        <v>0</v>
      </c>
      <c r="FQ32" s="428">
        <f t="shared" si="79"/>
        <v>2</v>
      </c>
      <c r="FR32" s="595">
        <f t="shared" si="80"/>
        <v>0.39200000000000002</v>
      </c>
      <c r="FS32" s="428">
        <f t="shared" si="81"/>
        <v>4</v>
      </c>
      <c r="FT32" s="595">
        <f t="shared" si="82"/>
        <v>0.8</v>
      </c>
      <c r="FU32" s="5">
        <f t="shared" si="83"/>
        <v>0</v>
      </c>
      <c r="FV32" s="5">
        <f t="shared" si="84"/>
        <v>0</v>
      </c>
      <c r="FW32" s="261">
        <f t="shared" si="85"/>
        <v>0</v>
      </c>
      <c r="FX32" s="428">
        <f t="shared" si="86"/>
        <v>2</v>
      </c>
      <c r="FY32" s="595">
        <f t="shared" si="87"/>
        <v>0.39200000000000002</v>
      </c>
      <c r="FZ32" s="428">
        <f t="shared" si="88"/>
        <v>4</v>
      </c>
      <c r="GA32" s="595">
        <f t="shared" si="89"/>
        <v>0.8</v>
      </c>
      <c r="GB32" s="5">
        <f t="shared" si="90"/>
        <v>0</v>
      </c>
      <c r="GC32" s="5">
        <f t="shared" si="91"/>
        <v>0</v>
      </c>
      <c r="GD32" s="261">
        <f t="shared" si="92"/>
        <v>0</v>
      </c>
      <c r="GE32" s="428">
        <f t="shared" si="93"/>
        <v>2</v>
      </c>
      <c r="GF32" s="595">
        <f t="shared" si="94"/>
        <v>0.39200000000000002</v>
      </c>
      <c r="GG32" s="428">
        <f t="shared" si="95"/>
        <v>4</v>
      </c>
      <c r="GH32" s="595">
        <f t="shared" si="96"/>
        <v>0.8</v>
      </c>
      <c r="GI32" s="595">
        <f t="shared" si="97"/>
        <v>0.8</v>
      </c>
    </row>
    <row r="96" spans="96:99" ht="9.75" customHeight="1">
      <c r="CR96" s="266" t="s">
        <v>383</v>
      </c>
      <c r="CS96" s="266">
        <f>SUM(CS9:CS95)</f>
        <v>2.4000000000000008</v>
      </c>
      <c r="CT96" s="266"/>
      <c r="CU96" s="125">
        <f>COUNT(CS9:CS32)</f>
        <v>24</v>
      </c>
    </row>
    <row r="679" spans="1:1 1680:1689" ht="12" customHeight="1">
      <c r="A679" s="126" t="s">
        <v>2</v>
      </c>
      <c r="BLP679" s="126" t="s">
        <v>2</v>
      </c>
      <c r="BLQ679" s="430"/>
      <c r="BLR679" s="430"/>
      <c r="BLS679" s="430"/>
      <c r="BLT679" s="430"/>
      <c r="BLU679" s="430"/>
      <c r="BLV679" s="430"/>
      <c r="BLW679" s="430"/>
      <c r="BLX679" s="430"/>
      <c r="BLY679" s="430"/>
    </row>
    <row r="680" spans="1:1 1680:1689" ht="12" customHeight="1">
      <c r="BLP680" s="430"/>
      <c r="BLQ680" s="430"/>
      <c r="BLR680" s="430"/>
      <c r="BLS680" s="430"/>
      <c r="BLT680" s="430"/>
      <c r="BLU680" s="430"/>
      <c r="BLV680" s="430"/>
      <c r="BLW680" s="655" t="s">
        <v>124</v>
      </c>
      <c r="BLX680" s="605"/>
      <c r="BLY680" s="606"/>
    </row>
    <row r="681" spans="1:1 1680:1689" ht="12" customHeight="1">
      <c r="BLP681" s="430"/>
      <c r="BLQ681" s="430"/>
      <c r="BLR681" s="430"/>
      <c r="BLS681" s="430"/>
      <c r="BLT681" s="430"/>
      <c r="BLU681" s="128">
        <v>1</v>
      </c>
      <c r="BLV681" s="128">
        <v>2</v>
      </c>
      <c r="BLW681" s="128">
        <v>3</v>
      </c>
      <c r="BLX681" s="431">
        <v>4</v>
      </c>
      <c r="BLY681" s="431">
        <v>5</v>
      </c>
    </row>
    <row r="682" spans="1:1 1680:1689" ht="12" customHeight="1">
      <c r="BLP682" s="430"/>
      <c r="BLQ682" s="430"/>
      <c r="BLR682" s="430"/>
      <c r="BLS682" s="430"/>
      <c r="BLT682" s="430"/>
      <c r="BLU682" s="432" t="s">
        <v>384</v>
      </c>
      <c r="BLV682" s="432" t="s">
        <v>385</v>
      </c>
      <c r="BLW682" s="432" t="s">
        <v>299</v>
      </c>
      <c r="BLX682" s="432" t="s">
        <v>316</v>
      </c>
      <c r="BLY682" s="432" t="s">
        <v>386</v>
      </c>
    </row>
    <row r="683" spans="1:1 1680:1689" ht="12" customHeight="1">
      <c r="BLP683" s="430"/>
      <c r="BLQ683" s="430"/>
      <c r="BLR683" s="430"/>
      <c r="BLS683" s="430"/>
      <c r="BLT683" s="430"/>
      <c r="BLU683" s="128">
        <v>1</v>
      </c>
      <c r="BLV683" s="128">
        <v>2</v>
      </c>
      <c r="BLW683" s="128">
        <v>3</v>
      </c>
      <c r="BLX683" s="431">
        <v>4</v>
      </c>
      <c r="BLY683" s="431">
        <v>5</v>
      </c>
    </row>
    <row r="684" spans="1:1 1680:1689" ht="12" customHeight="1">
      <c r="BLP684" s="430"/>
      <c r="BLQ684" s="714" t="s">
        <v>122</v>
      </c>
      <c r="BLR684" s="433">
        <v>5</v>
      </c>
      <c r="BLS684" s="432" t="s">
        <v>387</v>
      </c>
      <c r="BLT684" s="433">
        <v>5</v>
      </c>
      <c r="BLU684" s="132" t="s">
        <v>388</v>
      </c>
      <c r="BLV684" s="133" t="s">
        <v>389</v>
      </c>
      <c r="BLW684" s="133" t="s">
        <v>389</v>
      </c>
      <c r="BLX684" s="134" t="s">
        <v>390</v>
      </c>
      <c r="BLY684" s="134" t="s">
        <v>390</v>
      </c>
    </row>
    <row r="685" spans="1:1 1680:1689" ht="12" customHeight="1">
      <c r="BLP685" s="430"/>
      <c r="BLQ685" s="653"/>
      <c r="BLR685" s="433">
        <v>4</v>
      </c>
      <c r="BLS685" s="432" t="s">
        <v>311</v>
      </c>
      <c r="BLT685" s="433">
        <v>4</v>
      </c>
      <c r="BLU685" s="132" t="s">
        <v>388</v>
      </c>
      <c r="BLV685" s="132" t="s">
        <v>388</v>
      </c>
      <c r="BLW685" s="133" t="s">
        <v>389</v>
      </c>
      <c r="BLX685" s="134" t="s">
        <v>390</v>
      </c>
      <c r="BLY685" s="134" t="s">
        <v>390</v>
      </c>
    </row>
    <row r="686" spans="1:1 1680:1689" ht="12" customHeight="1">
      <c r="BLP686" s="430"/>
      <c r="BLQ686" s="653"/>
      <c r="BLR686" s="433">
        <v>3</v>
      </c>
      <c r="BLS686" s="432" t="s">
        <v>285</v>
      </c>
      <c r="BLT686" s="433">
        <v>3</v>
      </c>
      <c r="BLU686" s="132" t="s">
        <v>388</v>
      </c>
      <c r="BLV686" s="132" t="s">
        <v>388</v>
      </c>
      <c r="BLW686" s="133" t="s">
        <v>389</v>
      </c>
      <c r="BLX686" s="133" t="s">
        <v>389</v>
      </c>
      <c r="BLY686" s="133" t="s">
        <v>389</v>
      </c>
    </row>
    <row r="687" spans="1:1 1680:1689" ht="12" customHeight="1">
      <c r="BLP687" s="430"/>
      <c r="BLQ687" s="653"/>
      <c r="BLR687" s="433">
        <v>2</v>
      </c>
      <c r="BLS687" s="432" t="s">
        <v>315</v>
      </c>
      <c r="BLT687" s="433">
        <v>2</v>
      </c>
      <c r="BLU687" s="136" t="s">
        <v>70</v>
      </c>
      <c r="BLV687" s="132" t="s">
        <v>388</v>
      </c>
      <c r="BLW687" s="132" t="s">
        <v>388</v>
      </c>
      <c r="BLX687" s="132" t="s">
        <v>388</v>
      </c>
      <c r="BLY687" s="133" t="s">
        <v>389</v>
      </c>
    </row>
    <row r="688" spans="1:1 1680:1689" ht="12" customHeight="1">
      <c r="BLP688" s="430"/>
      <c r="BLQ688" s="653"/>
      <c r="BLR688" s="433">
        <v>1</v>
      </c>
      <c r="BLS688" s="432" t="s">
        <v>298</v>
      </c>
      <c r="BLT688" s="433">
        <v>1</v>
      </c>
      <c r="BLU688" s="136" t="s">
        <v>70</v>
      </c>
      <c r="BLV688" s="136" t="s">
        <v>70</v>
      </c>
      <c r="BLW688" s="132" t="s">
        <v>388</v>
      </c>
      <c r="BLX688" s="132" t="s">
        <v>388</v>
      </c>
      <c r="BLY688" s="132" t="s">
        <v>388</v>
      </c>
    </row>
    <row r="691" spans="1691:1693" ht="12" customHeight="1">
      <c r="BMA691" s="430" t="s">
        <v>391</v>
      </c>
      <c r="BMB691" s="430"/>
      <c r="BMC691" s="430"/>
    </row>
    <row r="692" spans="1691:1693" ht="19.5" customHeight="1">
      <c r="BMA692" s="137" t="s">
        <v>318</v>
      </c>
      <c r="BMB692" s="430"/>
      <c r="BMC692" s="430"/>
    </row>
    <row r="693" spans="1691:1693" ht="30" customHeight="1">
      <c r="BMA693" s="137" t="s">
        <v>282</v>
      </c>
      <c r="BMB693" s="430"/>
      <c r="BMC693" s="430"/>
    </row>
    <row r="694" spans="1691:1693" ht="12" customHeight="1">
      <c r="BMA694" s="137" t="s">
        <v>392</v>
      </c>
      <c r="BMB694" s="430"/>
      <c r="BMC694" s="430"/>
    </row>
    <row r="695" spans="1691:1693" ht="12" customHeight="1">
      <c r="BMA695" s="137" t="s">
        <v>305</v>
      </c>
      <c r="BMB695" s="430"/>
      <c r="BMC695" s="430"/>
    </row>
    <row r="696" spans="1691:1693" ht="12" customHeight="1">
      <c r="BMA696" s="81"/>
      <c r="BMB696" s="430"/>
      <c r="BMC696" s="430"/>
    </row>
    <row r="697" spans="1691:1693" ht="12" customHeight="1">
      <c r="BMA697" s="430"/>
      <c r="BMB697" s="430"/>
      <c r="BMC697" s="430" t="s">
        <v>393</v>
      </c>
    </row>
    <row r="698" spans="1691:1693" ht="12" customHeight="1">
      <c r="BMA698" s="430"/>
      <c r="BMB698" s="430"/>
      <c r="BMC698" s="138" t="s">
        <v>329</v>
      </c>
    </row>
    <row r="699" spans="1691:1693" ht="12" customHeight="1">
      <c r="BMA699" s="430"/>
      <c r="BMB699" s="430"/>
      <c r="BMC699" s="138" t="s">
        <v>394</v>
      </c>
    </row>
    <row r="700" spans="1691:1693" ht="12" customHeight="1">
      <c r="BMA700" s="430"/>
      <c r="BMB700" s="430"/>
      <c r="BMC700" s="138" t="s">
        <v>395</v>
      </c>
    </row>
    <row r="701" spans="1691:1693" ht="12" customHeight="1">
      <c r="BMA701" s="430"/>
      <c r="BMB701" s="430"/>
      <c r="BMC701" s="138" t="s">
        <v>396</v>
      </c>
    </row>
    <row r="702" spans="1691:1693" ht="19.5" customHeight="1">
      <c r="BMA702" s="430"/>
      <c r="BMB702" s="430"/>
      <c r="BMC702" s="138" t="s">
        <v>397</v>
      </c>
    </row>
    <row r="703" spans="1691:1693" ht="19.5" customHeight="1">
      <c r="BMA703" s="430"/>
      <c r="BMB703" s="430"/>
      <c r="BMC703" s="138" t="s">
        <v>306</v>
      </c>
    </row>
    <row r="704" spans="1691:1693" ht="12" customHeight="1">
      <c r="BMA704" s="430"/>
      <c r="BMB704" s="430"/>
      <c r="BMC704" s="138" t="s">
        <v>398</v>
      </c>
    </row>
    <row r="705" spans="1693:1698" ht="12" customHeight="1">
      <c r="BMC705" s="138" t="s">
        <v>399</v>
      </c>
      <c r="BMD705" s="430"/>
      <c r="BME705" s="430"/>
      <c r="BMF705" s="434"/>
      <c r="BMG705" s="430"/>
      <c r="BMH705" s="433"/>
    </row>
    <row r="706" spans="1693:1698" ht="12" customHeight="1">
      <c r="BMC706" s="138" t="s">
        <v>400</v>
      </c>
      <c r="BMD706" s="430"/>
      <c r="BME706" s="430"/>
      <c r="BMF706" s="434"/>
      <c r="BMG706" s="430"/>
      <c r="BMH706" s="433"/>
    </row>
    <row r="707" spans="1693:1698" ht="12" customHeight="1">
      <c r="BMC707" s="138" t="s">
        <v>342</v>
      </c>
      <c r="BMD707" s="430"/>
      <c r="BME707" s="430"/>
      <c r="BMF707" s="434"/>
      <c r="BMG707" s="430"/>
      <c r="BMH707" s="433"/>
    </row>
    <row r="708" spans="1693:1698" ht="12" customHeight="1">
      <c r="BMC708" s="138" t="s">
        <v>401</v>
      </c>
      <c r="BMD708" s="430"/>
      <c r="BME708" s="430"/>
      <c r="BMF708" s="434"/>
      <c r="BMG708" s="430"/>
      <c r="BMH708" s="433"/>
    </row>
    <row r="709" spans="1693:1698" ht="19.5" customHeight="1">
      <c r="BMC709" s="138" t="s">
        <v>402</v>
      </c>
      <c r="BMD709" s="430"/>
      <c r="BME709" s="430"/>
      <c r="BMF709" s="434"/>
      <c r="BMG709" s="430"/>
      <c r="BMH709" s="433"/>
    </row>
    <row r="710" spans="1693:1698" ht="12" customHeight="1">
      <c r="BMC710" s="430"/>
      <c r="BMD710" s="430"/>
      <c r="BME710" s="138"/>
      <c r="BMF710" s="434"/>
      <c r="BMG710" s="430"/>
      <c r="BMH710" s="433"/>
    </row>
    <row r="711" spans="1693:1698" ht="12" customHeight="1">
      <c r="BMC711" s="430"/>
      <c r="BMD711" s="430"/>
      <c r="BME711" s="430"/>
      <c r="BMF711" s="434"/>
      <c r="BMG711" s="430"/>
      <c r="BMH711" s="433"/>
    </row>
    <row r="712" spans="1693:1698" ht="12" customHeight="1">
      <c r="BMC712" s="430"/>
      <c r="BMD712" s="430"/>
      <c r="BME712" s="430"/>
      <c r="BMF712" s="434" t="s">
        <v>403</v>
      </c>
      <c r="BMG712" s="430"/>
      <c r="BMH712" s="433"/>
    </row>
    <row r="713" spans="1693:1698" ht="12" customHeight="1">
      <c r="BMC713" s="430"/>
      <c r="BMD713" s="430"/>
      <c r="BME713" s="430"/>
      <c r="BMF713" s="102" t="s">
        <v>304</v>
      </c>
      <c r="BMG713" s="430"/>
      <c r="BMH713" s="433"/>
    </row>
    <row r="714" spans="1693:1698" ht="19.5" customHeight="1">
      <c r="BMC714" s="430"/>
      <c r="BMD714" s="430"/>
      <c r="BME714" s="430"/>
      <c r="BMF714" s="102" t="s">
        <v>280</v>
      </c>
      <c r="BMG714" s="430"/>
      <c r="BMH714" s="433"/>
    </row>
    <row r="715" spans="1693:1698" ht="12" customHeight="1">
      <c r="BMC715" s="430"/>
      <c r="BMD715" s="430"/>
      <c r="BME715" s="430"/>
      <c r="BMF715" s="102"/>
      <c r="BMG715" s="430"/>
      <c r="BMH715" s="433"/>
    </row>
    <row r="716" spans="1693:1698" ht="12" customHeight="1">
      <c r="BMC716" s="430"/>
      <c r="BMD716" s="430"/>
      <c r="BME716" s="430"/>
      <c r="BMF716" s="434"/>
      <c r="BMG716" s="430"/>
      <c r="BMH716" s="433"/>
    </row>
    <row r="717" spans="1693:1698" ht="12" customHeight="1">
      <c r="BMC717" s="430"/>
      <c r="BMD717" s="430"/>
      <c r="BME717" s="430"/>
      <c r="BMF717" s="434"/>
      <c r="BMG717" s="430"/>
      <c r="BMH717" s="433"/>
    </row>
    <row r="718" spans="1693:1698" ht="12" customHeight="1">
      <c r="BMC718" s="430"/>
      <c r="BMD718" s="430"/>
      <c r="BME718" s="430"/>
      <c r="BMF718" s="434"/>
      <c r="BMG718" s="430"/>
      <c r="BMH718" s="433" t="s">
        <v>404</v>
      </c>
    </row>
    <row r="719" spans="1693:1698" ht="12" customHeight="1">
      <c r="BMC719" s="430"/>
      <c r="BMD719" s="430"/>
      <c r="BME719" s="430"/>
      <c r="BMF719" s="434"/>
      <c r="BMG719" s="430"/>
      <c r="BMH719" s="139" t="s">
        <v>328</v>
      </c>
    </row>
    <row r="720" spans="1693:1698" ht="12" customHeight="1">
      <c r="BMC720" s="430"/>
      <c r="BMD720" s="430"/>
      <c r="BME720" s="430"/>
      <c r="BMF720" s="434"/>
      <c r="BMG720" s="430"/>
      <c r="BMH720" s="139" t="s">
        <v>405</v>
      </c>
    </row>
    <row r="721" spans="1698:1701" ht="12" customHeight="1">
      <c r="BMH721" s="139" t="s">
        <v>406</v>
      </c>
      <c r="BMI721" s="430"/>
      <c r="BMJ721" s="430"/>
      <c r="BMK721" s="430"/>
    </row>
    <row r="722" spans="1698:1701" ht="12" customHeight="1">
      <c r="BMH722" s="139" t="s">
        <v>407</v>
      </c>
      <c r="BMI722" s="430"/>
      <c r="BMJ722" s="430"/>
      <c r="BMK722" s="430"/>
    </row>
    <row r="723" spans="1698:1701" ht="12" customHeight="1">
      <c r="BMH723" s="139" t="s">
        <v>408</v>
      </c>
      <c r="BMI723" s="430"/>
      <c r="BMJ723" s="430"/>
      <c r="BMK723" s="430"/>
    </row>
    <row r="724" spans="1698:1701" ht="12" customHeight="1">
      <c r="BMH724" s="139" t="s">
        <v>409</v>
      </c>
      <c r="BMI724" s="430"/>
      <c r="BMJ724" s="430"/>
      <c r="BMK724" s="430"/>
    </row>
    <row r="725" spans="1698:1701" ht="12" customHeight="1">
      <c r="BMH725" s="139" t="s">
        <v>410</v>
      </c>
      <c r="BMI725" s="430"/>
      <c r="BMJ725" s="430"/>
      <c r="BMK725" s="430"/>
    </row>
    <row r="726" spans="1698:1701" ht="12" customHeight="1">
      <c r="BMH726" s="139" t="s">
        <v>411</v>
      </c>
      <c r="BMI726" s="430"/>
      <c r="BMJ726" s="430"/>
      <c r="BMK726" s="430"/>
    </row>
    <row r="727" spans="1698:1701" ht="12" customHeight="1">
      <c r="BMH727" s="139" t="s">
        <v>281</v>
      </c>
      <c r="BMI727" s="430"/>
      <c r="BMJ727" s="430"/>
      <c r="BMK727" s="430"/>
    </row>
    <row r="728" spans="1698:1701" ht="12" customHeight="1">
      <c r="BMH728" s="434"/>
      <c r="BMI728" s="430"/>
      <c r="BMJ728" s="430"/>
      <c r="BMK728" s="430" t="s">
        <v>412</v>
      </c>
    </row>
    <row r="729" spans="1698:1701" ht="12" customHeight="1">
      <c r="BMH729" s="433"/>
      <c r="BMI729" s="430"/>
      <c r="BMJ729" s="430"/>
      <c r="BMK729" s="430" t="s">
        <v>413</v>
      </c>
    </row>
    <row r="730" spans="1698:1701" ht="12" customHeight="1">
      <c r="BMH730" s="433"/>
      <c r="BMI730" s="430"/>
      <c r="BMJ730" s="430"/>
      <c r="BMK730" s="430" t="s">
        <v>414</v>
      </c>
    </row>
    <row r="731" spans="1698:1701" ht="12" customHeight="1">
      <c r="BMH731" s="433"/>
      <c r="BMI731" s="430"/>
      <c r="BMJ731" s="430"/>
      <c r="BMK731" s="430" t="s">
        <v>415</v>
      </c>
    </row>
    <row r="732" spans="1698:1701" ht="12" customHeight="1">
      <c r="BMH732" s="433"/>
      <c r="BMI732" s="430"/>
      <c r="BMJ732" s="430"/>
      <c r="BMK732" s="430" t="s">
        <v>416</v>
      </c>
    </row>
    <row r="733" spans="1698:1701" ht="12" customHeight="1">
      <c r="BMH733" s="433"/>
      <c r="BMI733" s="430"/>
      <c r="BMJ733" s="430"/>
      <c r="BMK733" s="430" t="s">
        <v>417</v>
      </c>
    </row>
    <row r="734" spans="1698:1701" ht="12" customHeight="1">
      <c r="BMH734" s="433"/>
      <c r="BMI734" s="430"/>
      <c r="BMJ734" s="430"/>
      <c r="BMK734" s="430" t="s">
        <v>418</v>
      </c>
    </row>
    <row r="735" spans="1698:1701" ht="12" customHeight="1">
      <c r="BMH735" s="433"/>
      <c r="BMI735" s="430"/>
      <c r="BMJ735" s="430"/>
      <c r="BMK735" s="430" t="s">
        <v>419</v>
      </c>
    </row>
    <row r="736" spans="1698:1701" ht="12" customHeight="1">
      <c r="BMH736" s="433"/>
      <c r="BMI736" s="430"/>
      <c r="BMJ736" s="430"/>
      <c r="BMK736" s="430" t="s">
        <v>420</v>
      </c>
    </row>
    <row r="739" spans="1703:1703" ht="12" customHeight="1">
      <c r="BMM739" s="430" t="s">
        <v>421</v>
      </c>
    </row>
    <row r="740" spans="1703:1703" ht="19.5" customHeight="1">
      <c r="BMM740" s="140" t="s">
        <v>422</v>
      </c>
    </row>
    <row r="741" spans="1703:1703" ht="9.75" customHeight="1">
      <c r="BMM741" s="140" t="s">
        <v>423</v>
      </c>
    </row>
    <row r="742" spans="1703:1703" ht="9.75" customHeight="1">
      <c r="BMM742" s="140" t="s">
        <v>424</v>
      </c>
    </row>
    <row r="743" spans="1703:1703" ht="19.5" customHeight="1">
      <c r="BMM743" s="140" t="s">
        <v>425</v>
      </c>
    </row>
    <row r="744" spans="1703:1703" ht="9.75" customHeight="1">
      <c r="BMM744" s="140" t="s">
        <v>426</v>
      </c>
    </row>
    <row r="745" spans="1703:1703" ht="19.5" customHeight="1">
      <c r="BMM745" s="141" t="s">
        <v>427</v>
      </c>
    </row>
    <row r="746" spans="1703:1703" ht="9.75" customHeight="1">
      <c r="BMM746" s="140" t="s">
        <v>428</v>
      </c>
    </row>
    <row r="747" spans="1703:1703" ht="19.5" customHeight="1">
      <c r="BMM747" s="140" t="s">
        <v>429</v>
      </c>
    </row>
    <row r="748" spans="1703:1703" ht="19.5" customHeight="1">
      <c r="BMM748" s="140" t="s">
        <v>430</v>
      </c>
    </row>
    <row r="749" spans="1703:1703" ht="19.5" customHeight="1">
      <c r="BMM749" s="140" t="s">
        <v>431</v>
      </c>
    </row>
    <row r="750" spans="1703:1703" ht="30" customHeight="1">
      <c r="BMM750" s="140" t="s">
        <v>432</v>
      </c>
    </row>
    <row r="751" spans="1703:1703" ht="19.5" customHeight="1">
      <c r="BMM751" s="140" t="s">
        <v>433</v>
      </c>
    </row>
    <row r="752" spans="1703:1703" ht="19.5" customHeight="1">
      <c r="BMM752" s="140" t="s">
        <v>284</v>
      </c>
    </row>
    <row r="753" spans="1703:1706" ht="9.75" customHeight="1">
      <c r="BMM753" s="140" t="s">
        <v>434</v>
      </c>
      <c r="BMN753" s="140"/>
      <c r="BMO753" s="140"/>
      <c r="BMP753" s="140"/>
    </row>
    <row r="754" spans="1703:1706" ht="9.75" customHeight="1">
      <c r="BMM754" s="140" t="s">
        <v>330</v>
      </c>
      <c r="BMN754" s="140"/>
      <c r="BMO754" s="140"/>
      <c r="BMP754" s="140"/>
    </row>
    <row r="755" spans="1703:1706" ht="9.75" customHeight="1">
      <c r="BMM755" s="140" t="s">
        <v>435</v>
      </c>
      <c r="BMN755" s="140"/>
      <c r="BMO755" s="140"/>
      <c r="BMP755" s="140"/>
    </row>
    <row r="756" spans="1703:1706" ht="9.75" customHeight="1">
      <c r="BMM756" s="140" t="s">
        <v>436</v>
      </c>
      <c r="BMN756" s="140"/>
      <c r="BMO756" s="140"/>
      <c r="BMP756" s="140"/>
    </row>
    <row r="757" spans="1703:1706" ht="9.75" customHeight="1">
      <c r="BMM757" s="140" t="s">
        <v>437</v>
      </c>
      <c r="BMN757" s="140"/>
      <c r="BMO757" s="140"/>
      <c r="BMP757" s="140"/>
    </row>
    <row r="758" spans="1703:1706" ht="9.75" customHeight="1">
      <c r="BMM758" s="140" t="s">
        <v>438</v>
      </c>
      <c r="BMN758" s="140"/>
      <c r="BMO758" s="140"/>
      <c r="BMP758" s="140"/>
    </row>
    <row r="759" spans="1703:1706" ht="9.75" customHeight="1">
      <c r="BMM759" s="140"/>
      <c r="BMN759" s="140"/>
      <c r="BMO759" s="140"/>
      <c r="BMP759" s="140"/>
    </row>
    <row r="760" spans="1703:1706" ht="9.75" customHeight="1">
      <c r="BMM760" s="140"/>
      <c r="BMN760" s="140"/>
      <c r="BMO760" s="140"/>
      <c r="BMP760" s="140"/>
    </row>
    <row r="761" spans="1703:1706" ht="9.75" customHeight="1">
      <c r="BMM761" s="140"/>
      <c r="BMN761" s="140"/>
      <c r="BMO761" s="140"/>
      <c r="BMP761" s="140"/>
    </row>
    <row r="762" spans="1703:1706" ht="9.75" customHeight="1">
      <c r="BMN762" s="140"/>
      <c r="BMO762" s="140"/>
      <c r="BMP762" s="140"/>
    </row>
    <row r="763" spans="1703:1706" ht="12" customHeight="1">
      <c r="BMN763" s="430"/>
      <c r="BMO763" s="430"/>
      <c r="BMP763" s="430"/>
    </row>
    <row r="764" spans="1703:1706" ht="12" customHeight="1">
      <c r="BMM764" s="430"/>
      <c r="BMN764" s="430"/>
      <c r="BMO764" s="430"/>
      <c r="BMP764" s="430"/>
    </row>
    <row r="765" spans="1703:1706" ht="12" customHeight="1">
      <c r="BMM765" s="430"/>
      <c r="BMN765" s="430"/>
      <c r="BMO765" s="430"/>
      <c r="BMP765" s="430"/>
    </row>
    <row r="766" spans="1703:1706" ht="12" customHeight="1">
      <c r="BMM766" s="430"/>
      <c r="BMN766" s="430"/>
      <c r="BMO766" s="430"/>
      <c r="BMP766" s="430" t="s">
        <v>413</v>
      </c>
    </row>
    <row r="767" spans="1703:1706" ht="12" customHeight="1">
      <c r="BMM767" s="430"/>
      <c r="BMN767" s="430"/>
      <c r="BMO767" s="430"/>
      <c r="BMP767" s="430" t="s">
        <v>439</v>
      </c>
    </row>
    <row r="768" spans="1703:1706" ht="12" customHeight="1">
      <c r="BMM768" s="430"/>
      <c r="BMN768" s="430"/>
      <c r="BMO768" s="430"/>
      <c r="BMP768" s="430" t="s">
        <v>440</v>
      </c>
    </row>
    <row r="769" spans="1706:1710" ht="12" customHeight="1">
      <c r="BMP769" s="430" t="s">
        <v>441</v>
      </c>
      <c r="BMQ769" s="430"/>
      <c r="BMR769" s="430"/>
      <c r="BMS769" s="430"/>
      <c r="BMT769" s="430"/>
    </row>
    <row r="770" spans="1706:1710" ht="12" customHeight="1">
      <c r="BMP770" s="430" t="s">
        <v>442</v>
      </c>
      <c r="BMQ770" s="430"/>
      <c r="BMR770" s="430"/>
      <c r="BMS770" s="430"/>
      <c r="BMT770" s="430"/>
    </row>
    <row r="771" spans="1706:1710" ht="12" customHeight="1">
      <c r="BMP771" s="430" t="s">
        <v>443</v>
      </c>
      <c r="BMQ771" s="430"/>
      <c r="BMR771" s="430"/>
      <c r="BMS771" s="430"/>
      <c r="BMT771" s="430"/>
    </row>
    <row r="772" spans="1706:1710" ht="12" customHeight="1">
      <c r="BMP772" s="430"/>
      <c r="BMQ772" s="430"/>
      <c r="BMR772" s="430"/>
      <c r="BMS772" s="430"/>
      <c r="BMT772" s="430"/>
    </row>
    <row r="773" spans="1706:1710" ht="12" customHeight="1">
      <c r="BMP773" s="430"/>
      <c r="BMQ773" s="430"/>
      <c r="BMR773" s="430"/>
      <c r="BMS773" s="430"/>
      <c r="BMT773" s="430"/>
    </row>
    <row r="774" spans="1706:1710" ht="12" customHeight="1">
      <c r="BMP774" s="430"/>
      <c r="BMQ774" s="430"/>
      <c r="BMR774" s="430"/>
      <c r="BMS774" s="430"/>
      <c r="BMT774" s="430"/>
    </row>
    <row r="775" spans="1706:1710" ht="13.5" customHeight="1">
      <c r="BMP775" s="430"/>
      <c r="BMQ775" s="430"/>
      <c r="BMR775" s="435" t="s">
        <v>294</v>
      </c>
      <c r="BMS775" s="430"/>
      <c r="BMT775" s="430"/>
    </row>
    <row r="776" spans="1706:1710" ht="12" customHeight="1">
      <c r="BMP776" s="430"/>
      <c r="BMQ776" s="430"/>
      <c r="BMR776" s="432" t="s">
        <v>387</v>
      </c>
      <c r="BMS776" s="430"/>
      <c r="BMT776" s="430"/>
    </row>
    <row r="777" spans="1706:1710" ht="12" customHeight="1">
      <c r="BMP777" s="430"/>
      <c r="BMQ777" s="430"/>
      <c r="BMR777" s="432" t="s">
        <v>311</v>
      </c>
      <c r="BMS777" s="430"/>
      <c r="BMT777" s="430"/>
    </row>
    <row r="778" spans="1706:1710" ht="12" customHeight="1">
      <c r="BMP778" s="430"/>
      <c r="BMQ778" s="430"/>
      <c r="BMR778" s="432" t="s">
        <v>285</v>
      </c>
      <c r="BMS778" s="430"/>
      <c r="BMT778" s="430"/>
    </row>
    <row r="779" spans="1706:1710" ht="12" customHeight="1">
      <c r="BMP779" s="430"/>
      <c r="BMQ779" s="430"/>
      <c r="BMR779" s="432" t="s">
        <v>315</v>
      </c>
      <c r="BMS779" s="430"/>
      <c r="BMT779" s="432"/>
    </row>
    <row r="780" spans="1706:1710" ht="12" customHeight="1">
      <c r="BMP780" s="430"/>
      <c r="BMQ780" s="430"/>
      <c r="BMR780" s="432" t="s">
        <v>298</v>
      </c>
      <c r="BMS780" s="430"/>
      <c r="BMT780" s="430"/>
    </row>
    <row r="781" spans="1706:1710" ht="12" customHeight="1">
      <c r="BMP781" s="430"/>
      <c r="BMQ781" s="430"/>
      <c r="BMR781" s="432"/>
      <c r="BMS781" s="430"/>
      <c r="BMT781" s="430"/>
    </row>
    <row r="782" spans="1706:1710" ht="13.5" customHeight="1">
      <c r="BMP782" s="430"/>
      <c r="BMQ782" s="430"/>
      <c r="BMR782" s="432"/>
      <c r="BMS782" s="430"/>
      <c r="BMT782" s="435" t="s">
        <v>297</v>
      </c>
    </row>
    <row r="783" spans="1706:1710" ht="12" customHeight="1">
      <c r="BMP783" s="430"/>
      <c r="BMQ783" s="430"/>
      <c r="BMR783" s="432"/>
      <c r="BMS783" s="430"/>
      <c r="BMT783" s="432" t="s">
        <v>386</v>
      </c>
    </row>
    <row r="784" spans="1706:1710" ht="12" customHeight="1">
      <c r="BMP784" s="430"/>
      <c r="BMQ784" s="430"/>
      <c r="BMR784" s="432"/>
      <c r="BMS784" s="430"/>
      <c r="BMT784" s="432" t="s">
        <v>316</v>
      </c>
    </row>
    <row r="785" spans="1683:1719" ht="12" customHeight="1">
      <c r="BLS785" s="430"/>
      <c r="BLT785" s="430"/>
      <c r="BLU785" s="430"/>
      <c r="BLV785" s="430"/>
      <c r="BLW785" s="430"/>
      <c r="BLX785" s="430"/>
      <c r="BLY785" s="430"/>
      <c r="BLZ785" s="430"/>
      <c r="BMA785" s="430"/>
      <c r="BMB785" s="430"/>
      <c r="BMC785" s="430"/>
      <c r="BMD785" s="430"/>
      <c r="BME785" s="430"/>
      <c r="BMF785" s="434"/>
      <c r="BMG785" s="430"/>
      <c r="BMH785" s="433"/>
      <c r="BMI785" s="430"/>
      <c r="BMJ785" s="430"/>
      <c r="BMK785" s="430"/>
      <c r="BML785" s="430"/>
      <c r="BMM785" s="430"/>
      <c r="BMN785" s="430"/>
      <c r="BMO785" s="430"/>
      <c r="BMP785" s="430"/>
      <c r="BMQ785" s="430"/>
      <c r="BMR785" s="432"/>
      <c r="BMS785" s="430"/>
      <c r="BMT785" s="432" t="s">
        <v>299</v>
      </c>
      <c r="BMU785" s="430"/>
      <c r="BMV785" s="430"/>
      <c r="BMW785" s="430"/>
      <c r="BMX785" s="430"/>
      <c r="BMY785" s="430"/>
      <c r="BMZ785" s="430"/>
      <c r="BNA785" s="430"/>
      <c r="BNB785" s="430"/>
      <c r="BNC785" s="430"/>
    </row>
    <row r="786" spans="1683:1719" ht="12" customHeight="1">
      <c r="BLS786" s="430"/>
      <c r="BLT786" s="430"/>
      <c r="BLU786" s="430"/>
      <c r="BLV786" s="430"/>
      <c r="BLW786" s="430"/>
      <c r="BLX786" s="430"/>
      <c r="BLY786" s="430"/>
      <c r="BLZ786" s="430"/>
      <c r="BMA786" s="430"/>
      <c r="BMB786" s="430"/>
      <c r="BMC786" s="430"/>
      <c r="BMD786" s="430"/>
      <c r="BME786" s="430"/>
      <c r="BMF786" s="434"/>
      <c r="BMG786" s="430"/>
      <c r="BMH786" s="433"/>
      <c r="BMI786" s="430"/>
      <c r="BMJ786" s="430"/>
      <c r="BMK786" s="430"/>
      <c r="BML786" s="430"/>
      <c r="BMM786" s="430"/>
      <c r="BMN786" s="430"/>
      <c r="BMO786" s="430"/>
      <c r="BMP786" s="430"/>
      <c r="BMQ786" s="430"/>
      <c r="BMR786" s="432"/>
      <c r="BMS786" s="430"/>
      <c r="BMT786" s="432" t="s">
        <v>385</v>
      </c>
      <c r="BMU786" s="430"/>
      <c r="BMV786" s="430"/>
      <c r="BMW786" s="430"/>
      <c r="BMX786" s="430"/>
      <c r="BMY786" s="430"/>
      <c r="BMZ786" s="430"/>
      <c r="BNA786" s="430"/>
      <c r="BNB786" s="430"/>
      <c r="BNC786" s="430"/>
    </row>
    <row r="787" spans="1683:1719" ht="12" customHeight="1">
      <c r="BLS787" s="430"/>
      <c r="BLT787" s="430"/>
      <c r="BLU787" s="430"/>
      <c r="BLV787" s="430"/>
      <c r="BLW787" s="430"/>
      <c r="BLX787" s="430"/>
      <c r="BLY787" s="430"/>
      <c r="BLZ787" s="430"/>
      <c r="BMA787" s="430"/>
      <c r="BMB787" s="430"/>
      <c r="BMC787" s="430"/>
      <c r="BMD787" s="430"/>
      <c r="BME787" s="430"/>
      <c r="BMF787" s="434"/>
      <c r="BMG787" s="430"/>
      <c r="BMH787" s="433"/>
      <c r="BMI787" s="430"/>
      <c r="BMJ787" s="430"/>
      <c r="BMK787" s="430"/>
      <c r="BML787" s="430"/>
      <c r="BMM787" s="430"/>
      <c r="BMN787" s="430"/>
      <c r="BMO787" s="430"/>
      <c r="BMP787" s="430"/>
      <c r="BMQ787" s="430"/>
      <c r="BMR787" s="432"/>
      <c r="BMS787" s="430"/>
      <c r="BMT787" s="432" t="s">
        <v>384</v>
      </c>
      <c r="BMU787" s="430"/>
      <c r="BMV787" s="430"/>
      <c r="BMW787" s="430"/>
      <c r="BMX787" s="430"/>
      <c r="BMY787" s="430"/>
      <c r="BMZ787" s="430"/>
      <c r="BNA787" s="430"/>
      <c r="BNB787" s="430"/>
      <c r="BNC787" s="430"/>
    </row>
    <row r="788" spans="1683:1719" ht="12" customHeight="1">
      <c r="BLS788" s="430"/>
      <c r="BLT788" s="430"/>
      <c r="BLU788" s="430"/>
      <c r="BLV788" s="430"/>
      <c r="BLW788" s="430"/>
      <c r="BLX788" s="430"/>
      <c r="BLY788" s="430"/>
      <c r="BLZ788" s="430"/>
      <c r="BMA788" s="430"/>
      <c r="BMB788" s="430"/>
      <c r="BMC788" s="430"/>
      <c r="BMD788" s="430"/>
      <c r="BME788" s="430"/>
      <c r="BMF788" s="434"/>
      <c r="BMG788" s="430"/>
      <c r="BMH788" s="433"/>
      <c r="BMI788" s="430"/>
      <c r="BMJ788" s="430"/>
      <c r="BMK788" s="430"/>
      <c r="BML788" s="430"/>
      <c r="BMM788" s="430"/>
      <c r="BMN788" s="430"/>
      <c r="BMO788" s="430"/>
      <c r="BMP788" s="430"/>
      <c r="BMQ788" s="430"/>
      <c r="BMR788" s="432"/>
      <c r="BMS788" s="430"/>
      <c r="BMT788" s="430"/>
      <c r="BMU788" s="430"/>
      <c r="BMV788" s="430"/>
      <c r="BMW788" s="430"/>
      <c r="BMX788" s="430"/>
      <c r="BMY788" s="430"/>
      <c r="BMZ788" s="430"/>
      <c r="BNA788" s="430"/>
      <c r="BNB788" s="430"/>
      <c r="BNC788" s="430"/>
    </row>
    <row r="789" spans="1683:1719" ht="12" customHeight="1">
      <c r="BLS789" s="430" t="s">
        <v>444</v>
      </c>
      <c r="BLT789" s="433"/>
      <c r="BLU789" s="430"/>
      <c r="BLV789" s="430"/>
      <c r="BLW789" s="430"/>
      <c r="BLX789" s="430"/>
      <c r="BLY789" s="430"/>
      <c r="BLZ789" s="430"/>
      <c r="BMA789" s="430"/>
      <c r="BMB789" s="430"/>
      <c r="BMC789" s="430"/>
      <c r="BMD789" s="430"/>
      <c r="BME789" s="430"/>
      <c r="BMF789" s="434"/>
      <c r="BMG789" s="430"/>
      <c r="BMH789" s="433"/>
      <c r="BMI789" s="430"/>
      <c r="BMJ789" s="430"/>
      <c r="BMK789" s="430"/>
      <c r="BML789" s="430"/>
      <c r="BMM789" s="430"/>
      <c r="BMN789" s="430"/>
      <c r="BMO789" s="430"/>
      <c r="BMP789" s="430" t="s">
        <v>445</v>
      </c>
      <c r="BMQ789" s="430"/>
      <c r="BMR789" s="432"/>
      <c r="BMS789" s="430"/>
      <c r="BMT789" s="430"/>
      <c r="BMU789" s="430"/>
      <c r="BMV789" s="430"/>
      <c r="BMW789" s="430"/>
      <c r="BMX789" s="430"/>
      <c r="BMY789" s="430"/>
      <c r="BMZ789" s="430"/>
      <c r="BNA789" s="430"/>
      <c r="BNB789" s="430"/>
      <c r="BNC789" s="430"/>
    </row>
    <row r="790" spans="1683:1719" ht="12" customHeight="1">
      <c r="BLS790" s="430" t="s">
        <v>446</v>
      </c>
      <c r="BLT790" s="433">
        <v>0</v>
      </c>
      <c r="BLU790" s="430" t="s">
        <v>447</v>
      </c>
      <c r="BLV790" s="430"/>
      <c r="BLW790" s="430"/>
      <c r="BLX790" s="430"/>
      <c r="BLY790" s="430"/>
      <c r="BLZ790" s="430"/>
      <c r="BMA790" s="430"/>
      <c r="BMB790" s="430"/>
      <c r="BMC790" s="430"/>
      <c r="BMD790" s="430"/>
      <c r="BME790" s="430"/>
      <c r="BMF790" s="434"/>
      <c r="BMG790" s="430"/>
      <c r="BMH790" s="433"/>
      <c r="BMI790" s="430"/>
      <c r="BMJ790" s="430"/>
      <c r="BMK790" s="430"/>
      <c r="BML790" s="430"/>
      <c r="BMM790" s="430"/>
      <c r="BMN790" s="430"/>
      <c r="BMO790" s="430"/>
      <c r="BMP790" s="430" t="s">
        <v>448</v>
      </c>
      <c r="BMQ790" s="430"/>
      <c r="BMR790" s="432"/>
      <c r="BMS790" s="430"/>
      <c r="BMT790" s="430"/>
      <c r="BMU790" s="430"/>
      <c r="BMV790" s="430"/>
      <c r="BMW790" s="430"/>
      <c r="BMX790" s="430"/>
      <c r="BMY790" s="430"/>
      <c r="BMZ790" s="430"/>
      <c r="BNA790" s="430"/>
      <c r="BNB790" s="430"/>
      <c r="BNC790" s="430"/>
    </row>
    <row r="791" spans="1683:1719" ht="12" customHeight="1">
      <c r="BLS791" s="430" t="s">
        <v>449</v>
      </c>
      <c r="BLT791" s="433">
        <v>1</v>
      </c>
      <c r="BLU791" s="430" t="s">
        <v>450</v>
      </c>
      <c r="BLV791" s="430"/>
      <c r="BLW791" s="430"/>
      <c r="BLX791" s="430"/>
      <c r="BLY791" s="430"/>
      <c r="BLZ791" s="430"/>
      <c r="BMA791" s="430"/>
      <c r="BMB791" s="430"/>
      <c r="BMC791" s="430"/>
      <c r="BMD791" s="430"/>
      <c r="BME791" s="430"/>
      <c r="BMF791" s="434"/>
      <c r="BMG791" s="430"/>
      <c r="BMH791" s="433"/>
      <c r="BMI791" s="430"/>
      <c r="BMJ791" s="430"/>
      <c r="BMK791" s="430"/>
      <c r="BML791" s="430"/>
      <c r="BMM791" s="430"/>
      <c r="BMN791" s="430"/>
      <c r="BMO791" s="430"/>
      <c r="BMP791" s="430" t="s">
        <v>451</v>
      </c>
      <c r="BMQ791" s="430"/>
      <c r="BMR791" s="432"/>
      <c r="BMS791" s="430"/>
      <c r="BMT791" s="430"/>
      <c r="BMU791" s="430"/>
      <c r="BMV791" s="430"/>
      <c r="BMW791" s="430"/>
      <c r="BMX791" s="430"/>
      <c r="BMY791" s="430"/>
      <c r="BMZ791" s="430"/>
      <c r="BNA791" s="430"/>
      <c r="BNB791" s="430"/>
      <c r="BNC791" s="430"/>
    </row>
    <row r="792" spans="1683:1719" ht="12" customHeight="1">
      <c r="BLS792" s="430" t="s">
        <v>452</v>
      </c>
      <c r="BLT792" s="433">
        <v>2</v>
      </c>
      <c r="BLU792" s="430" t="s">
        <v>453</v>
      </c>
      <c r="BLV792" s="430"/>
      <c r="BLW792" s="430"/>
      <c r="BLX792" s="430"/>
      <c r="BLY792" s="430"/>
      <c r="BLZ792" s="430"/>
      <c r="BMA792" s="430"/>
      <c r="BMB792" s="430"/>
      <c r="BMC792" s="430"/>
      <c r="BMD792" s="430"/>
      <c r="BME792" s="430"/>
      <c r="BMF792" s="434"/>
      <c r="BMG792" s="430"/>
      <c r="BMH792" s="433"/>
      <c r="BMI792" s="430"/>
      <c r="BMJ792" s="430"/>
      <c r="BMK792" s="430"/>
      <c r="BML792" s="430"/>
      <c r="BMM792" s="430"/>
      <c r="BMN792" s="430"/>
      <c r="BMO792" s="430"/>
      <c r="BMP792" s="430" t="s">
        <v>454</v>
      </c>
      <c r="BMQ792" s="430"/>
      <c r="BMR792" s="430"/>
      <c r="BMS792" s="430"/>
      <c r="BMT792" s="430"/>
      <c r="BMU792" s="430"/>
      <c r="BMV792" s="430"/>
      <c r="BMW792" s="430"/>
      <c r="BMX792" s="430"/>
      <c r="BMY792" s="430"/>
      <c r="BMZ792" s="430"/>
      <c r="BNA792" s="430"/>
      <c r="BNB792" s="430"/>
      <c r="BNC792" s="430"/>
    </row>
    <row r="793" spans="1683:1719" ht="13.5" customHeight="1">
      <c r="BLS793" s="430"/>
      <c r="BLT793" s="430"/>
      <c r="BLU793" s="430"/>
      <c r="BLV793" s="430"/>
      <c r="BLW793" s="430"/>
      <c r="BLX793" s="430"/>
      <c r="BLY793" s="430"/>
      <c r="BLZ793" s="430"/>
      <c r="BMA793" s="430"/>
      <c r="BMB793" s="430"/>
      <c r="BMC793" s="430"/>
      <c r="BMD793" s="430"/>
      <c r="BME793" s="430"/>
      <c r="BMF793" s="434"/>
      <c r="BMG793" s="430"/>
      <c r="BMH793" s="433"/>
      <c r="BMI793" s="430"/>
      <c r="BMJ793" s="430"/>
      <c r="BMK793" s="430"/>
      <c r="BML793" s="430"/>
      <c r="BMM793" s="430"/>
      <c r="BMN793" s="430"/>
      <c r="BMO793" s="430"/>
      <c r="BMP793" s="430" t="s">
        <v>455</v>
      </c>
      <c r="BMQ793" s="430"/>
      <c r="BMR793" s="430"/>
      <c r="BMS793" s="430"/>
      <c r="BMT793" s="435"/>
      <c r="BMU793" s="430"/>
      <c r="BMV793" s="430"/>
      <c r="BMW793" s="430"/>
      <c r="BMX793" s="430"/>
      <c r="BMY793" s="430"/>
      <c r="BMZ793" s="430"/>
      <c r="BNA793" s="430"/>
      <c r="BNB793" s="430"/>
      <c r="BNC793" s="430"/>
    </row>
    <row r="794" spans="1683:1719" ht="12.75" customHeight="1">
      <c r="BLY794" s="430"/>
      <c r="BLZ794" s="430"/>
      <c r="BMA794" s="430"/>
      <c r="BMB794" s="430"/>
      <c r="BMC794" s="430"/>
      <c r="BMD794" s="430"/>
      <c r="BME794" s="430"/>
      <c r="BMF794" s="434"/>
      <c r="BMG794" s="430"/>
      <c r="BMH794" s="433"/>
      <c r="BMI794" s="430"/>
      <c r="BMJ794" s="430"/>
      <c r="BMK794" s="430"/>
      <c r="BML794" s="430"/>
      <c r="BMM794" s="430"/>
      <c r="BMN794" s="430"/>
      <c r="BMO794" s="430"/>
      <c r="BMP794" s="430" t="s">
        <v>456</v>
      </c>
      <c r="BMQ794" s="430"/>
      <c r="BMR794" s="430"/>
      <c r="BMS794" s="430"/>
      <c r="BMT794" s="432"/>
      <c r="BMU794" s="430"/>
      <c r="BMV794" s="430"/>
      <c r="BMW794" s="16" t="s">
        <v>457</v>
      </c>
      <c r="BMX794" s="666" t="s">
        <v>458</v>
      </c>
      <c r="BMY794" s="618"/>
      <c r="BMZ794" s="618"/>
      <c r="BNA794" s="16" t="s">
        <v>459</v>
      </c>
      <c r="BNB794" s="430"/>
      <c r="BNC794" s="436" t="s">
        <v>6</v>
      </c>
    </row>
    <row r="795" spans="1683:1719" ht="12" customHeight="1">
      <c r="BLY795" s="430"/>
      <c r="BLZ795" s="430"/>
      <c r="BMA795" s="430"/>
      <c r="BMB795" s="430"/>
      <c r="BMC795" s="430"/>
      <c r="BMD795" s="430"/>
      <c r="BME795" s="430"/>
      <c r="BMF795" s="434"/>
      <c r="BMG795" s="430"/>
      <c r="BMH795" s="433"/>
      <c r="BMI795" s="430"/>
      <c r="BMJ795" s="430"/>
      <c r="BMK795" s="430"/>
      <c r="BML795" s="430"/>
      <c r="BMM795" s="430"/>
      <c r="BMN795" s="430"/>
      <c r="BMO795" s="430"/>
      <c r="BMP795" s="430" t="s">
        <v>460</v>
      </c>
      <c r="BMQ795" s="430"/>
      <c r="BMR795" s="430"/>
      <c r="BMS795" s="430"/>
      <c r="BMT795" s="432"/>
      <c r="BMU795" s="430"/>
      <c r="BMV795" s="430"/>
      <c r="BMW795" s="144" t="s">
        <v>461</v>
      </c>
      <c r="BMX795" s="144" t="s">
        <v>462</v>
      </c>
      <c r="BMY795" s="144" t="s">
        <v>463</v>
      </c>
      <c r="BMZ795" s="144" t="s">
        <v>464</v>
      </c>
      <c r="BNA795" s="144" t="s">
        <v>465</v>
      </c>
      <c r="BNB795" s="430"/>
      <c r="BNC795" s="437" t="s">
        <v>466</v>
      </c>
    </row>
    <row r="796" spans="1683:1719" ht="12" customHeight="1">
      <c r="BLY796" s="430"/>
      <c r="BLZ796" s="430"/>
      <c r="BMA796" s="430"/>
      <c r="BMB796" s="430"/>
      <c r="BMC796" s="430"/>
      <c r="BMD796" s="430"/>
      <c r="BME796" s="430"/>
      <c r="BMF796" s="434"/>
      <c r="BMG796" s="430"/>
      <c r="BMH796" s="433"/>
      <c r="BMI796" s="430"/>
      <c r="BMJ796" s="430"/>
      <c r="BMK796" s="430"/>
      <c r="BML796" s="430"/>
      <c r="BMM796" s="430"/>
      <c r="BMN796" s="430"/>
      <c r="BMO796" s="430"/>
      <c r="BMP796" s="430" t="s">
        <v>467</v>
      </c>
      <c r="BMQ796" s="430"/>
      <c r="BMR796" s="430"/>
      <c r="BMS796" s="430"/>
      <c r="BMT796" s="432"/>
      <c r="BMU796" s="430"/>
      <c r="BMV796" s="430"/>
      <c r="BMW796" s="13" t="s">
        <v>468</v>
      </c>
      <c r="BMX796" s="13" t="s">
        <v>469</v>
      </c>
      <c r="BMY796" s="13" t="s">
        <v>470</v>
      </c>
      <c r="BMZ796" s="13" t="s">
        <v>294</v>
      </c>
      <c r="BNA796" s="13" t="s">
        <v>471</v>
      </c>
      <c r="BNB796" s="430"/>
      <c r="BNC796" s="438" t="s">
        <v>472</v>
      </c>
    </row>
    <row r="797" spans="1683:1719" ht="12" customHeight="1">
      <c r="BLY797" s="430"/>
      <c r="BLZ797" s="430"/>
      <c r="BMA797" s="430"/>
      <c r="BMB797" s="430"/>
      <c r="BMC797" s="430"/>
      <c r="BMD797" s="430"/>
      <c r="BME797" s="430"/>
      <c r="BMF797" s="434"/>
      <c r="BMG797" s="430"/>
      <c r="BMH797" s="433"/>
      <c r="BMI797" s="430"/>
      <c r="BMJ797" s="430"/>
      <c r="BMK797" s="430"/>
      <c r="BML797" s="430"/>
      <c r="BMM797" s="430"/>
      <c r="BMN797" s="430"/>
      <c r="BMO797" s="430"/>
      <c r="BMP797" s="430" t="s">
        <v>473</v>
      </c>
      <c r="BMQ797" s="430"/>
      <c r="BMR797" s="430"/>
      <c r="BMS797" s="430"/>
      <c r="BMT797" s="430"/>
      <c r="BMU797" s="430"/>
      <c r="BMV797" s="430"/>
      <c r="BMW797" s="13" t="s">
        <v>474</v>
      </c>
      <c r="BMX797" s="13" t="s">
        <v>475</v>
      </c>
      <c r="BMY797" s="13" t="s">
        <v>476</v>
      </c>
      <c r="BMZ797" s="13" t="s">
        <v>297</v>
      </c>
      <c r="BNA797" s="13" t="s">
        <v>477</v>
      </c>
      <c r="BNB797" s="430"/>
      <c r="BNC797" s="438" t="s">
        <v>478</v>
      </c>
    </row>
    <row r="798" spans="1683:1719" ht="12" customHeight="1">
      <c r="BLY798" s="430"/>
      <c r="BLZ798" s="430"/>
      <c r="BMA798" s="430"/>
      <c r="BMB798" s="430"/>
      <c r="BMC798" s="430"/>
      <c r="BMD798" s="430"/>
      <c r="BME798" s="430"/>
      <c r="BMF798" s="434"/>
      <c r="BMG798" s="430"/>
      <c r="BMH798" s="433"/>
      <c r="BMI798" s="430"/>
      <c r="BMJ798" s="430"/>
      <c r="BMK798" s="430"/>
      <c r="BML798" s="430"/>
      <c r="BMM798" s="430"/>
      <c r="BMN798" s="430"/>
      <c r="BMO798" s="430"/>
      <c r="BMP798" s="430" t="s">
        <v>479</v>
      </c>
      <c r="BMQ798" s="430"/>
      <c r="BMR798" s="430"/>
      <c r="BMS798" s="430"/>
      <c r="BMT798" s="430"/>
      <c r="BMU798" s="430"/>
      <c r="BMV798" s="430"/>
      <c r="BMW798" s="13" t="s">
        <v>414</v>
      </c>
      <c r="BMX798" s="13" t="s">
        <v>480</v>
      </c>
      <c r="BMY798" s="13" t="s">
        <v>481</v>
      </c>
      <c r="BNA798" s="13" t="s">
        <v>482</v>
      </c>
      <c r="BNB798" s="430"/>
      <c r="BNC798" s="438" t="s">
        <v>483</v>
      </c>
    </row>
    <row r="799" spans="1683:1719" ht="12" customHeight="1">
      <c r="BLY799" s="430"/>
      <c r="BLZ799" s="430"/>
      <c r="BMA799" s="430"/>
      <c r="BMB799" s="430"/>
      <c r="BMC799" s="430"/>
      <c r="BMD799" s="430"/>
      <c r="BME799" s="430"/>
      <c r="BMF799" s="434"/>
      <c r="BMG799" s="430"/>
      <c r="BMH799" s="433"/>
      <c r="BMI799" s="430"/>
      <c r="BMJ799" s="430"/>
      <c r="BMK799" s="430"/>
      <c r="BML799" s="430"/>
      <c r="BMM799" s="430"/>
      <c r="BMN799" s="430"/>
      <c r="BMO799" s="430"/>
      <c r="BMP799" s="430" t="s">
        <v>484</v>
      </c>
      <c r="BMQ799" s="430"/>
      <c r="BMR799" s="430"/>
      <c r="BMS799" s="430"/>
      <c r="BMT799" s="430"/>
      <c r="BMU799" s="430"/>
      <c r="BMV799" s="430"/>
      <c r="BMW799" s="13" t="s">
        <v>451</v>
      </c>
      <c r="BNA799" s="13" t="s">
        <v>485</v>
      </c>
      <c r="BNB799" s="430"/>
      <c r="BNC799" s="438" t="s">
        <v>486</v>
      </c>
    </row>
    <row r="800" spans="1683:1719" ht="12" customHeight="1">
      <c r="BLY800" s="430"/>
      <c r="BLZ800" s="430"/>
      <c r="BMA800" s="430"/>
      <c r="BMB800" s="430"/>
      <c r="BMC800" s="430"/>
      <c r="BMD800" s="430"/>
      <c r="BME800" s="430"/>
      <c r="BMF800" s="434"/>
      <c r="BMG800" s="430"/>
      <c r="BMH800" s="433"/>
      <c r="BMI800" s="430"/>
      <c r="BMJ800" s="430"/>
      <c r="BMK800" s="430"/>
      <c r="BML800" s="430"/>
      <c r="BMM800" s="430"/>
      <c r="BMN800" s="430"/>
      <c r="BMO800" s="430"/>
      <c r="BMP800" s="430"/>
      <c r="BMQ800" s="430"/>
      <c r="BMR800" s="430"/>
      <c r="BMS800" s="430"/>
      <c r="BMT800" s="430"/>
      <c r="BMU800" s="430"/>
      <c r="BMV800" s="430"/>
      <c r="BMW800" s="13" t="s">
        <v>454</v>
      </c>
      <c r="BNB800" s="430"/>
      <c r="BNC800" s="438" t="s">
        <v>487</v>
      </c>
    </row>
    <row r="801" spans="1713:1719" ht="12" customHeight="1">
      <c r="BMW801" s="13" t="s">
        <v>488</v>
      </c>
      <c r="BNB801" s="430"/>
      <c r="BNC801" s="438" t="s">
        <v>489</v>
      </c>
    </row>
    <row r="802" spans="1713:1719" ht="12" customHeight="1">
      <c r="BMW802" s="13" t="s">
        <v>490</v>
      </c>
      <c r="BNB802" s="430"/>
      <c r="BNC802" s="438" t="s">
        <v>491</v>
      </c>
    </row>
    <row r="803" spans="1713:1719" ht="12" customHeight="1">
      <c r="BMW803" s="13" t="s">
        <v>492</v>
      </c>
      <c r="BNB803" s="430"/>
      <c r="BNC803" s="438" t="s">
        <v>493</v>
      </c>
    </row>
    <row r="804" spans="1713:1719" ht="12" customHeight="1">
      <c r="BMW804" s="13" t="s">
        <v>404</v>
      </c>
      <c r="BNB804" s="430"/>
      <c r="BNC804" s="438" t="s">
        <v>494</v>
      </c>
    </row>
    <row r="805" spans="1713:1719" ht="12" customHeight="1">
      <c r="BMW805" s="430" t="s">
        <v>456</v>
      </c>
      <c r="BMX805" s="430"/>
      <c r="BNA805" s="81"/>
      <c r="BNB805" s="430"/>
      <c r="BNC805" s="438" t="s">
        <v>495</v>
      </c>
    </row>
    <row r="806" spans="1713:1719" ht="12" customHeight="1">
      <c r="BMW806" s="430" t="s">
        <v>460</v>
      </c>
      <c r="BMX806" s="430"/>
      <c r="BNA806" s="81"/>
      <c r="BNB806" s="430"/>
      <c r="BNC806" s="438" t="s">
        <v>496</v>
      </c>
    </row>
    <row r="807" spans="1713:1719" ht="12" customHeight="1">
      <c r="BMW807" s="430" t="s">
        <v>467</v>
      </c>
      <c r="BNA807" s="81"/>
      <c r="BNB807" s="430"/>
      <c r="BNC807" s="438" t="s">
        <v>497</v>
      </c>
    </row>
    <row r="808" spans="1713:1719" ht="12" customHeight="1">
      <c r="BMW808" s="430" t="s">
        <v>473</v>
      </c>
      <c r="BNA808" s="81"/>
      <c r="BNB808" s="430"/>
      <c r="BNC808" s="438" t="s">
        <v>498</v>
      </c>
    </row>
    <row r="809" spans="1713:1719" ht="12" customHeight="1">
      <c r="BMW809" s="430" t="s">
        <v>479</v>
      </c>
      <c r="BNA809" s="81"/>
      <c r="BNB809" s="430"/>
      <c r="BNC809" s="438" t="s">
        <v>499</v>
      </c>
    </row>
    <row r="810" spans="1713:1719" ht="12" customHeight="1">
      <c r="BMW810" s="430" t="s">
        <v>484</v>
      </c>
      <c r="BNA810" s="81"/>
      <c r="BNB810" s="430"/>
      <c r="BNC810" s="438" t="s">
        <v>500</v>
      </c>
    </row>
    <row r="811" spans="1713:1719" ht="12" customHeight="1">
      <c r="BMW811" s="430"/>
      <c r="BNB811" s="430"/>
      <c r="BNC811" s="438" t="s">
        <v>501</v>
      </c>
    </row>
    <row r="812" spans="1713:1719" ht="12" customHeight="1">
      <c r="BMW812" s="430"/>
      <c r="BMX812" s="430"/>
      <c r="BMY812" s="430"/>
      <c r="BMZ812" s="430"/>
      <c r="BNA812" s="430"/>
      <c r="BNB812" s="430"/>
      <c r="BNC812" s="438" t="s">
        <v>502</v>
      </c>
    </row>
    <row r="813" spans="1713:1719" ht="12" customHeight="1">
      <c r="BMW813" s="430"/>
      <c r="BMX813" s="430"/>
      <c r="BMY813" s="430"/>
      <c r="BMZ813" s="430"/>
      <c r="BNA813" s="430"/>
      <c r="BNB813" s="430"/>
      <c r="BNC813" s="438" t="s">
        <v>503</v>
      </c>
    </row>
    <row r="814" spans="1713:1719" ht="12" customHeight="1">
      <c r="BMW814" s="430"/>
      <c r="BMX814" s="430"/>
      <c r="BMY814" s="430"/>
      <c r="BMZ814" s="430"/>
      <c r="BNA814" s="430"/>
      <c r="BNB814" s="430"/>
      <c r="BNC814" s="438" t="s">
        <v>504</v>
      </c>
    </row>
    <row r="815" spans="1713:1719" ht="12" customHeight="1">
      <c r="BMW815" s="430"/>
      <c r="BMX815" s="430"/>
      <c r="BMY815" s="430"/>
      <c r="BMZ815" s="430"/>
      <c r="BNA815" s="430"/>
      <c r="BNB815" s="430"/>
      <c r="BNC815" s="438" t="s">
        <v>505</v>
      </c>
    </row>
    <row r="816" spans="1713:1719" ht="12" customHeight="1">
      <c r="BMW816" s="430"/>
      <c r="BMX816" s="430"/>
      <c r="BMY816" s="430"/>
      <c r="BMZ816" s="430"/>
      <c r="BNA816" s="430"/>
      <c r="BNB816" s="430"/>
      <c r="BNC816" s="438" t="s">
        <v>506</v>
      </c>
    </row>
    <row r="817" spans="1719:1721" ht="12" customHeight="1">
      <c r="BNC817" s="438" t="s">
        <v>507</v>
      </c>
      <c r="BND817" s="430"/>
      <c r="BNE817" s="430"/>
    </row>
    <row r="818" spans="1719:1721" ht="12" customHeight="1">
      <c r="BNC818" s="438" t="s">
        <v>508</v>
      </c>
      <c r="BND818" s="430"/>
      <c r="BNE818" s="430"/>
    </row>
    <row r="819" spans="1719:1721" ht="12" customHeight="1">
      <c r="BNC819" s="438" t="s">
        <v>509</v>
      </c>
      <c r="BND819" s="430"/>
      <c r="BNE819" s="430"/>
    </row>
    <row r="820" spans="1719:1721" ht="12" customHeight="1">
      <c r="BNC820" s="438" t="s">
        <v>5</v>
      </c>
      <c r="BND820" s="430"/>
      <c r="BNE820" s="430"/>
    </row>
    <row r="821" spans="1719:1721" ht="12" customHeight="1">
      <c r="BNC821" s="438" t="s">
        <v>510</v>
      </c>
      <c r="BND821" s="430"/>
      <c r="BNE821" s="430"/>
    </row>
    <row r="822" spans="1719:1721" ht="12" customHeight="1">
      <c r="BNC822" s="438" t="s">
        <v>511</v>
      </c>
      <c r="BND822" s="430"/>
      <c r="BNE822" s="430"/>
    </row>
    <row r="823" spans="1719:1721" ht="12" customHeight="1">
      <c r="BNC823" s="438" t="s">
        <v>512</v>
      </c>
      <c r="BND823" s="430"/>
      <c r="BNE823" s="430"/>
    </row>
    <row r="824" spans="1719:1721" ht="12" customHeight="1">
      <c r="BNC824" s="438" t="s">
        <v>513</v>
      </c>
      <c r="BND824" s="430"/>
      <c r="BNE824" s="430"/>
    </row>
    <row r="825" spans="1719:1721" ht="12" customHeight="1">
      <c r="BNC825" s="439" t="s">
        <v>514</v>
      </c>
      <c r="BND825" s="430"/>
      <c r="BNE825" s="430"/>
    </row>
    <row r="826" spans="1719:1721" ht="12" customHeight="1">
      <c r="BNC826" s="438" t="s">
        <v>515</v>
      </c>
      <c r="BND826" s="430"/>
      <c r="BNE826" s="430"/>
    </row>
    <row r="827" spans="1719:1721" ht="12" customHeight="1">
      <c r="BNC827" s="438" t="s">
        <v>516</v>
      </c>
      <c r="BND827" s="430"/>
      <c r="BNE827" s="430"/>
    </row>
    <row r="828" spans="1719:1721" ht="12" customHeight="1">
      <c r="BNC828" s="438" t="s">
        <v>517</v>
      </c>
      <c r="BND828" s="430"/>
      <c r="BNE828" s="430"/>
    </row>
    <row r="829" spans="1719:1721" ht="12" customHeight="1">
      <c r="BNC829" s="438" t="s">
        <v>518</v>
      </c>
      <c r="BND829" s="430"/>
      <c r="BNE829" s="430"/>
    </row>
    <row r="830" spans="1719:1721" ht="12" customHeight="1">
      <c r="BNC830" s="430"/>
      <c r="BND830" s="430"/>
      <c r="BNE830" s="430"/>
    </row>
    <row r="831" spans="1719:1721" ht="12" customHeight="1">
      <c r="BNC831" s="430"/>
      <c r="BND831" s="430"/>
      <c r="BNE831" s="430"/>
    </row>
    <row r="832" spans="1719:1721" ht="12" customHeight="1">
      <c r="BNC832" s="430"/>
      <c r="BND832" s="430"/>
      <c r="BNE832" s="430" t="s">
        <v>69</v>
      </c>
    </row>
    <row r="833" spans="1721:1728" ht="12" customHeight="1">
      <c r="BNE833" s="430" t="s">
        <v>286</v>
      </c>
      <c r="BNF833" s="430"/>
      <c r="BNG833" s="430"/>
      <c r="BNH833" s="430"/>
      <c r="BNI833" s="430"/>
      <c r="BNJ833" s="430"/>
      <c r="BNK833" s="430"/>
      <c r="BNL833" s="430"/>
    </row>
    <row r="834" spans="1721:1728" ht="12" customHeight="1">
      <c r="BNE834" s="430"/>
      <c r="BNF834" s="430"/>
      <c r="BNG834" s="430"/>
      <c r="BNH834" s="430"/>
      <c r="BNI834" s="430"/>
      <c r="BNJ834" s="430"/>
      <c r="BNK834" s="430"/>
      <c r="BNL834" s="430"/>
    </row>
    <row r="835" spans="1721:1728" ht="12" customHeight="1">
      <c r="BNE835" s="430"/>
      <c r="BNF835" s="430"/>
      <c r="BNG835" s="430" t="s">
        <v>519</v>
      </c>
      <c r="BNH835" s="430"/>
      <c r="BNI835" s="430"/>
      <c r="BNJ835" s="430"/>
      <c r="BNK835" s="430"/>
      <c r="BNL835" s="430"/>
    </row>
    <row r="836" spans="1721:1728" ht="12" customHeight="1">
      <c r="BNE836" s="430"/>
      <c r="BNF836" s="430"/>
      <c r="BNG836" s="430" t="s">
        <v>520</v>
      </c>
      <c r="BNH836" s="430"/>
      <c r="BNI836" s="430"/>
      <c r="BNJ836" s="430"/>
      <c r="BNK836" s="430"/>
      <c r="BNL836" s="430"/>
    </row>
    <row r="837" spans="1721:1728" ht="12" customHeight="1">
      <c r="BNE837" s="430"/>
      <c r="BNF837" s="430"/>
      <c r="BNG837" s="430" t="s">
        <v>521</v>
      </c>
      <c r="BNH837" s="430"/>
      <c r="BNI837" s="430"/>
      <c r="BNJ837" s="430"/>
      <c r="BNK837" s="430"/>
      <c r="BNL837" s="430"/>
    </row>
    <row r="838" spans="1721:1728" ht="12" customHeight="1">
      <c r="BNE838" s="430"/>
      <c r="BNF838" s="430"/>
      <c r="BNG838" s="430" t="s">
        <v>522</v>
      </c>
      <c r="BNH838" s="430"/>
      <c r="BNI838" s="430"/>
      <c r="BNJ838" s="430"/>
      <c r="BNK838" s="430"/>
      <c r="BNL838" s="430"/>
    </row>
    <row r="839" spans="1721:1728" ht="12" customHeight="1">
      <c r="BNE839" s="430"/>
      <c r="BNF839" s="430"/>
      <c r="BNG839" s="430"/>
      <c r="BNH839" s="430"/>
      <c r="BNI839" s="430"/>
      <c r="BNJ839" s="430"/>
      <c r="BNK839" s="430"/>
      <c r="BNL839" s="430"/>
    </row>
    <row r="840" spans="1721:1728" ht="12" customHeight="1">
      <c r="BNE840" s="430"/>
      <c r="BNF840" s="430"/>
      <c r="BNG840" s="430"/>
      <c r="BNH840" s="430"/>
      <c r="BNI840" s="430" t="s">
        <v>523</v>
      </c>
      <c r="BNJ840" s="430"/>
      <c r="BNK840" s="430"/>
      <c r="BNL840" s="430"/>
    </row>
    <row r="841" spans="1721:1728" ht="12" customHeight="1">
      <c r="BNE841" s="430"/>
      <c r="BNF841" s="430"/>
      <c r="BNG841" s="430"/>
      <c r="BNH841" s="430"/>
      <c r="BNI841" s="430" t="s">
        <v>524</v>
      </c>
      <c r="BNJ841" s="430"/>
      <c r="BNK841" s="430"/>
      <c r="BNL841" s="430"/>
    </row>
    <row r="842" spans="1721:1728" ht="12" customHeight="1">
      <c r="BNE842" s="430"/>
      <c r="BNF842" s="430"/>
      <c r="BNG842" s="430"/>
      <c r="BNH842" s="430"/>
      <c r="BNI842" s="430" t="s">
        <v>525</v>
      </c>
      <c r="BNJ842" s="430"/>
      <c r="BNK842" s="430"/>
      <c r="BNL842" s="430"/>
    </row>
    <row r="843" spans="1721:1728" ht="12" customHeight="1">
      <c r="BNE843" s="430"/>
      <c r="BNF843" s="430"/>
      <c r="BNG843" s="430"/>
      <c r="BNH843" s="430"/>
      <c r="BNI843" s="430"/>
      <c r="BNJ843" s="430"/>
      <c r="BNK843" s="430"/>
      <c r="BNL843" s="430"/>
    </row>
    <row r="844" spans="1721:1728" ht="12" customHeight="1">
      <c r="BNE844" s="430"/>
      <c r="BNF844" s="430"/>
      <c r="BNG844" s="430"/>
      <c r="BNH844" s="430"/>
      <c r="BNI844" s="430"/>
      <c r="BNJ844" s="430"/>
      <c r="BNK844" s="430"/>
      <c r="BNL844" s="430"/>
    </row>
    <row r="845" spans="1721:1728" ht="12" customHeight="1">
      <c r="BNE845" s="430"/>
      <c r="BNF845" s="430"/>
      <c r="BNG845" s="430"/>
      <c r="BNH845" s="430"/>
      <c r="BNI845" s="430"/>
      <c r="BNJ845" s="430"/>
      <c r="BNK845" s="430"/>
      <c r="BNL845" s="146" t="s">
        <v>526</v>
      </c>
    </row>
    <row r="846" spans="1721:1728" ht="12" customHeight="1">
      <c r="BNE846" s="430"/>
      <c r="BNF846" s="430"/>
      <c r="BNG846" s="430"/>
      <c r="BNH846" s="430"/>
      <c r="BNI846" s="430"/>
      <c r="BNJ846" s="430"/>
      <c r="BNK846" s="430"/>
      <c r="BNL846" s="440" t="s">
        <v>527</v>
      </c>
    </row>
    <row r="847" spans="1721:1728" ht="12" customHeight="1">
      <c r="BNE847" s="430"/>
      <c r="BNF847" s="430"/>
      <c r="BNG847" s="430"/>
      <c r="BNH847" s="430"/>
      <c r="BNI847" s="430"/>
      <c r="BNJ847" s="430"/>
      <c r="BNK847" s="430"/>
      <c r="BNL847" s="440" t="s">
        <v>528</v>
      </c>
    </row>
    <row r="848" spans="1721:1728" ht="12" customHeight="1">
      <c r="BNE848" s="430"/>
      <c r="BNF848" s="430"/>
      <c r="BNG848" s="430"/>
      <c r="BNH848" s="430"/>
      <c r="BNI848" s="430"/>
      <c r="BNJ848" s="430"/>
      <c r="BNK848" s="430"/>
      <c r="BNL848" s="440" t="s">
        <v>529</v>
      </c>
    </row>
    <row r="849" spans="1728:1732" ht="12" customHeight="1">
      <c r="BNL849" s="440" t="s">
        <v>530</v>
      </c>
      <c r="BNM849" s="146"/>
      <c r="BNN849" s="146"/>
      <c r="BNO849" s="146"/>
      <c r="BNP849" s="146"/>
    </row>
    <row r="850" spans="1728:1732" ht="12" customHeight="1">
      <c r="BNL850" s="440" t="s">
        <v>531</v>
      </c>
      <c r="BNM850" s="146"/>
      <c r="BNN850" s="146"/>
      <c r="BNO850" s="146"/>
      <c r="BNP850" s="146"/>
    </row>
    <row r="851" spans="1728:1732" ht="12" customHeight="1">
      <c r="BNL851" s="440" t="s">
        <v>532</v>
      </c>
      <c r="BNM851" s="146"/>
      <c r="BNN851" s="146"/>
      <c r="BNO851" s="146"/>
      <c r="BNP851" s="146"/>
    </row>
    <row r="852" spans="1728:1732" ht="12" customHeight="1">
      <c r="BNL852" s="440" t="s">
        <v>533</v>
      </c>
      <c r="BNM852" s="146"/>
      <c r="BNN852" s="146"/>
      <c r="BNO852" s="146"/>
      <c r="BNP852" s="146"/>
    </row>
    <row r="853" spans="1728:1732" ht="12" customHeight="1">
      <c r="BNL853" s="440" t="s">
        <v>534</v>
      </c>
      <c r="BNM853" s="146"/>
      <c r="BNN853" s="146"/>
      <c r="BNO853" s="146"/>
      <c r="BNP853" s="146"/>
    </row>
    <row r="854" spans="1728:1732" ht="12" customHeight="1">
      <c r="BNL854" s="440" t="s">
        <v>535</v>
      </c>
      <c r="BNM854" s="146"/>
      <c r="BNN854" s="146"/>
      <c r="BNO854" s="146"/>
      <c r="BNP854" s="146"/>
    </row>
    <row r="855" spans="1728:1732" ht="12" customHeight="1">
      <c r="BNL855" s="440" t="s">
        <v>536</v>
      </c>
      <c r="BNM855" s="146"/>
      <c r="BNN855" s="146"/>
      <c r="BNO855" s="146"/>
      <c r="BNP855" s="146"/>
    </row>
    <row r="856" spans="1728:1732" ht="9.75" customHeight="1">
      <c r="BNL856" s="146"/>
      <c r="BNM856" s="146"/>
      <c r="BNN856" s="146"/>
      <c r="BNO856" s="146"/>
      <c r="BNP856" s="146"/>
    </row>
    <row r="857" spans="1728:1732" ht="9.75" customHeight="1">
      <c r="BNL857" s="146"/>
      <c r="BNM857" s="146"/>
      <c r="BNN857" s="146" t="s">
        <v>537</v>
      </c>
      <c r="BNO857" s="146"/>
      <c r="BNP857" s="146"/>
    </row>
    <row r="858" spans="1728:1732" ht="9.75" customHeight="1">
      <c r="BNL858" s="146"/>
      <c r="BNM858" s="146"/>
      <c r="BNN858" s="146" t="s">
        <v>538</v>
      </c>
      <c r="BNO858" s="146"/>
      <c r="BNP858" s="146"/>
    </row>
    <row r="859" spans="1728:1732" ht="9.75" customHeight="1">
      <c r="BNL859" s="146"/>
      <c r="BNM859" s="146"/>
      <c r="BNN859" s="146" t="s">
        <v>539</v>
      </c>
      <c r="BNO859" s="146"/>
      <c r="BNP859" s="146"/>
    </row>
    <row r="860" spans="1728:1732" ht="9.75" customHeight="1">
      <c r="BNL860" s="146"/>
      <c r="BNM860" s="146"/>
      <c r="BNN860" s="146" t="s">
        <v>540</v>
      </c>
      <c r="BNO860" s="146"/>
      <c r="BNP860" s="146"/>
    </row>
    <row r="861" spans="1728:1732" ht="9.75" customHeight="1">
      <c r="BNL861" s="146"/>
      <c r="BNM861" s="146"/>
      <c r="BNN861" s="146"/>
      <c r="BNO861" s="146"/>
      <c r="BNP861" s="146"/>
    </row>
    <row r="862" spans="1728:1732" ht="9.75" customHeight="1">
      <c r="BNL862" s="146"/>
      <c r="BNM862" s="146"/>
      <c r="BNN862" s="146" t="s">
        <v>541</v>
      </c>
      <c r="BNO862" s="146"/>
      <c r="BNP862" s="146"/>
    </row>
    <row r="863" spans="1728:1732" ht="12.75" customHeight="1">
      <c r="BNL863" s="146"/>
      <c r="BNM863" s="146"/>
      <c r="BNN863" s="146"/>
      <c r="BNO863" s="146"/>
      <c r="BNP863" s="441" t="s">
        <v>542</v>
      </c>
    </row>
    <row r="864" spans="1728:1732" ht="12" customHeight="1">
      <c r="BNL864" s="146"/>
      <c r="BNM864" s="146"/>
      <c r="BNN864" s="146"/>
      <c r="BNO864" s="146"/>
      <c r="BNP864" s="440" t="s">
        <v>445</v>
      </c>
    </row>
    <row r="865" spans="1732:1736" ht="12" customHeight="1">
      <c r="BNP865" s="440" t="s">
        <v>448</v>
      </c>
      <c r="BNQ865" s="146"/>
      <c r="BNR865" s="146"/>
      <c r="BNS865" s="146"/>
      <c r="BNT865" s="146"/>
    </row>
    <row r="866" spans="1732:1736" ht="12" customHeight="1">
      <c r="BNP866" s="440" t="s">
        <v>451</v>
      </c>
      <c r="BNQ866" s="146"/>
      <c r="BNR866" s="146"/>
      <c r="BNS866" s="146"/>
      <c r="BNT866" s="146"/>
    </row>
    <row r="867" spans="1732:1736" ht="12" customHeight="1">
      <c r="BNP867" s="440" t="s">
        <v>454</v>
      </c>
      <c r="BNQ867" s="146"/>
      <c r="BNR867" s="146"/>
      <c r="BNS867" s="146"/>
      <c r="BNT867" s="146"/>
    </row>
    <row r="868" spans="1732:1736" ht="12" customHeight="1">
      <c r="BNP868" s="440" t="s">
        <v>455</v>
      </c>
      <c r="BNQ868" s="146"/>
      <c r="BNR868" s="146"/>
      <c r="BNS868" s="146"/>
      <c r="BNT868" s="146"/>
    </row>
    <row r="869" spans="1732:1736" ht="12" customHeight="1">
      <c r="BNP869" s="440" t="s">
        <v>456</v>
      </c>
      <c r="BNQ869" s="146"/>
      <c r="BNR869" s="146"/>
      <c r="BNS869" s="146"/>
      <c r="BNT869" s="146"/>
    </row>
    <row r="870" spans="1732:1736" ht="12" customHeight="1">
      <c r="BNP870" s="440" t="s">
        <v>460</v>
      </c>
      <c r="BNQ870" s="146"/>
      <c r="BNR870" s="146"/>
      <c r="BNS870" s="146"/>
      <c r="BNT870" s="146"/>
    </row>
    <row r="871" spans="1732:1736" ht="12" customHeight="1">
      <c r="BNP871" s="440" t="s">
        <v>467</v>
      </c>
      <c r="BNQ871" s="146"/>
      <c r="BNR871" s="146"/>
      <c r="BNS871" s="146"/>
      <c r="BNT871" s="146"/>
    </row>
    <row r="872" spans="1732:1736" ht="12" customHeight="1">
      <c r="BNP872" s="440" t="s">
        <v>473</v>
      </c>
      <c r="BNQ872" s="146"/>
      <c r="BNR872" s="146"/>
      <c r="BNS872" s="146"/>
      <c r="BNT872" s="146"/>
    </row>
    <row r="873" spans="1732:1736" ht="12" customHeight="1">
      <c r="BNP873" s="440" t="s">
        <v>479</v>
      </c>
      <c r="BNQ873" s="146"/>
      <c r="BNR873" s="146"/>
      <c r="BNS873" s="146"/>
      <c r="BNT873" s="146"/>
    </row>
    <row r="874" spans="1732:1736" ht="12" customHeight="1">
      <c r="BNP874" s="440" t="s">
        <v>484</v>
      </c>
      <c r="BNQ874" s="146"/>
      <c r="BNR874" s="146" t="s">
        <v>543</v>
      </c>
      <c r="BNS874" s="146"/>
      <c r="BNT874" s="146"/>
    </row>
    <row r="875" spans="1732:1736" ht="12" customHeight="1">
      <c r="BNP875" s="146"/>
      <c r="BNQ875" s="146"/>
      <c r="BNR875" s="440" t="s">
        <v>519</v>
      </c>
      <c r="BNS875" s="146"/>
      <c r="BNT875" s="146"/>
    </row>
    <row r="876" spans="1732:1736" ht="12" customHeight="1">
      <c r="BNP876" s="146"/>
      <c r="BNQ876" s="146"/>
      <c r="BNR876" s="440" t="s">
        <v>520</v>
      </c>
      <c r="BNS876" s="146"/>
      <c r="BNT876" s="146"/>
    </row>
    <row r="877" spans="1732:1736" ht="12" customHeight="1">
      <c r="BNP877" s="146"/>
      <c r="BNQ877" s="146"/>
      <c r="BNR877" s="440" t="s">
        <v>521</v>
      </c>
      <c r="BNS877" s="146"/>
      <c r="BNT877" s="146"/>
    </row>
    <row r="878" spans="1732:1736" ht="12" customHeight="1">
      <c r="BNP878" s="146"/>
      <c r="BNQ878" s="146"/>
      <c r="BNR878" s="440" t="s">
        <v>522</v>
      </c>
      <c r="BNS878" s="146"/>
      <c r="BNT878" s="146"/>
    </row>
    <row r="879" spans="1732:1736" ht="9.75" customHeight="1">
      <c r="BNP879" s="146"/>
      <c r="BNQ879" s="146"/>
      <c r="BNR879" s="146"/>
      <c r="BNS879" s="146"/>
      <c r="BNT879" s="146"/>
    </row>
    <row r="880" spans="1732:1736" ht="9.75" customHeight="1">
      <c r="BNP880" s="146"/>
      <c r="BNQ880" s="146"/>
      <c r="BNR880" s="146"/>
      <c r="BNS880" s="146"/>
      <c r="BNT880" s="146" t="s">
        <v>544</v>
      </c>
    </row>
    <row r="881" spans="1736:1739" ht="62.25" customHeight="1">
      <c r="BNT881" s="442" t="s">
        <v>545</v>
      </c>
      <c r="BNU881" s="146"/>
      <c r="BNV881" s="146"/>
      <c r="BNW881" s="146"/>
    </row>
    <row r="882" spans="1736:1739" ht="12" customHeight="1">
      <c r="BNT882" s="443" t="s">
        <v>546</v>
      </c>
      <c r="BNU882" s="146"/>
      <c r="BNV882" s="146"/>
      <c r="BNW882" s="146"/>
    </row>
    <row r="883" spans="1736:1739" ht="12" customHeight="1">
      <c r="BNT883" s="443" t="s">
        <v>547</v>
      </c>
      <c r="BNU883" s="146"/>
      <c r="BNV883" s="146"/>
      <c r="BNW883" s="146"/>
    </row>
    <row r="884" spans="1736:1739" ht="12" customHeight="1">
      <c r="BNT884" s="443" t="s">
        <v>548</v>
      </c>
      <c r="BNU884" s="146"/>
      <c r="BNV884" s="146"/>
      <c r="BNW884" s="146"/>
    </row>
    <row r="885" spans="1736:1739" ht="12" customHeight="1">
      <c r="BNT885" s="443" t="s">
        <v>549</v>
      </c>
      <c r="BNU885" s="146"/>
      <c r="BNV885" s="146"/>
      <c r="BNW885" s="146"/>
    </row>
    <row r="886" spans="1736:1739" ht="62.25" customHeight="1">
      <c r="BNT886" s="442" t="s">
        <v>550</v>
      </c>
      <c r="BNU886" s="146"/>
      <c r="BNV886" s="146"/>
      <c r="BNW886" s="146"/>
    </row>
    <row r="887" spans="1736:1739" ht="12" customHeight="1">
      <c r="BNT887" s="443" t="s">
        <v>551</v>
      </c>
      <c r="BNU887" s="146"/>
      <c r="BNV887" s="146"/>
      <c r="BNW887" s="146"/>
    </row>
    <row r="888" spans="1736:1739" ht="12" customHeight="1">
      <c r="BNT888" s="442" t="s">
        <v>484</v>
      </c>
      <c r="BNU888" s="146"/>
      <c r="BNV888" s="146"/>
      <c r="BNW888" s="146"/>
    </row>
    <row r="889" spans="1736:1739" ht="12" customHeight="1">
      <c r="BNT889" s="443" t="s">
        <v>541</v>
      </c>
      <c r="BNU889" s="146"/>
      <c r="BNV889" s="146"/>
      <c r="BNW889" s="146"/>
    </row>
    <row r="890" spans="1736:1739" ht="12" customHeight="1">
      <c r="BNT890" s="443"/>
      <c r="BNU890" s="146"/>
      <c r="BNV890" s="146"/>
      <c r="BNW890" s="146"/>
    </row>
    <row r="891" spans="1736:1739" ht="12" customHeight="1">
      <c r="BNT891" s="146"/>
      <c r="BNU891" s="146"/>
      <c r="BNV891" s="440" t="s">
        <v>69</v>
      </c>
      <c r="BNW891" s="440"/>
    </row>
    <row r="892" spans="1736:1739" ht="12" customHeight="1">
      <c r="BNT892" s="146"/>
      <c r="BNU892" s="146"/>
      <c r="BNV892" s="440" t="s">
        <v>286</v>
      </c>
      <c r="BNW892" s="440"/>
    </row>
    <row r="893" spans="1736:1739" ht="12" customHeight="1">
      <c r="BNT893" s="146"/>
      <c r="BNU893" s="146"/>
      <c r="BNV893" s="440"/>
      <c r="BNW893" s="440"/>
    </row>
    <row r="894" spans="1736:1739" ht="12" customHeight="1">
      <c r="BNT894" s="146"/>
      <c r="BNU894" s="146"/>
      <c r="BNV894" s="440"/>
      <c r="BNW894" s="440" t="s">
        <v>294</v>
      </c>
    </row>
    <row r="895" spans="1736:1739" ht="12" customHeight="1">
      <c r="BNT895" s="146"/>
      <c r="BNU895" s="146"/>
      <c r="BNV895" s="440"/>
      <c r="BNW895" s="440" t="s">
        <v>297</v>
      </c>
    </row>
    <row r="901" spans="1741:1742" ht="12" customHeight="1">
      <c r="BNY901" s="440" t="s">
        <v>293</v>
      </c>
      <c r="BNZ901" s="440"/>
    </row>
    <row r="902" spans="1741:1742" ht="12" customHeight="1">
      <c r="BNY902" s="440" t="s">
        <v>340</v>
      </c>
      <c r="BNZ902" s="440"/>
    </row>
    <row r="903" spans="1741:1742" ht="12" customHeight="1">
      <c r="BNY903" s="440" t="s">
        <v>552</v>
      </c>
      <c r="BNZ903" s="440"/>
    </row>
    <row r="904" spans="1741:1742" ht="12" customHeight="1">
      <c r="BNY904" s="440"/>
      <c r="BNZ904" s="440"/>
    </row>
    <row r="905" spans="1741:1742" ht="12" customHeight="1">
      <c r="BNY905" s="440"/>
      <c r="BNZ905" s="440"/>
    </row>
    <row r="906" spans="1741:1742" ht="12" customHeight="1">
      <c r="BNY906" s="440"/>
      <c r="BNZ906" s="440"/>
    </row>
    <row r="907" spans="1741:1742" ht="12" customHeight="1">
      <c r="BNY907" s="440"/>
      <c r="BNZ907" s="440" t="s">
        <v>553</v>
      </c>
    </row>
    <row r="908" spans="1741:1742" ht="12" customHeight="1">
      <c r="BNY908" s="440"/>
      <c r="BNZ908" s="440" t="s">
        <v>295</v>
      </c>
    </row>
    <row r="909" spans="1741:1742" ht="12" customHeight="1">
      <c r="BNY909" s="440"/>
      <c r="BNZ909" s="440" t="s">
        <v>292</v>
      </c>
    </row>
    <row r="913" spans="1744:1747" ht="12" customHeight="1">
      <c r="BOB913" s="440" t="s">
        <v>554</v>
      </c>
      <c r="BOC913" s="440"/>
      <c r="BOD913" s="440"/>
      <c r="BOE913" s="440"/>
    </row>
    <row r="914" spans="1744:1747" ht="12" customHeight="1">
      <c r="BOB914" s="440" t="s">
        <v>555</v>
      </c>
      <c r="BOC914" s="440"/>
      <c r="BOD914" s="440"/>
      <c r="BOE914" s="440"/>
    </row>
    <row r="915" spans="1744:1747" ht="12" customHeight="1">
      <c r="BOB915" s="440" t="s">
        <v>556</v>
      </c>
      <c r="BOC915" s="440"/>
      <c r="BOD915" s="440"/>
      <c r="BOE915" s="440"/>
    </row>
    <row r="916" spans="1744:1747" ht="12" customHeight="1">
      <c r="BOB916" s="440"/>
      <c r="BOC916" s="440"/>
      <c r="BOD916" s="440"/>
      <c r="BOE916" s="440"/>
    </row>
    <row r="917" spans="1744:1747" ht="12" customHeight="1">
      <c r="BOB917" s="440"/>
      <c r="BOC917" s="440" t="s">
        <v>481</v>
      </c>
      <c r="BOD917" s="440"/>
      <c r="BOE917" s="440"/>
    </row>
    <row r="918" spans="1744:1747" ht="12" customHeight="1">
      <c r="BOB918" s="440"/>
      <c r="BOC918" s="440" t="s">
        <v>477</v>
      </c>
      <c r="BOD918" s="440"/>
      <c r="BOE918" s="440"/>
    </row>
    <row r="919" spans="1744:1747" ht="12" customHeight="1">
      <c r="BOB919" s="440"/>
      <c r="BOC919" s="440" t="s">
        <v>557</v>
      </c>
      <c r="BOD919" s="440"/>
      <c r="BOE919" s="440"/>
    </row>
    <row r="920" spans="1744:1747" ht="12" customHeight="1">
      <c r="BOB920" s="440"/>
      <c r="BOC920" s="440"/>
      <c r="BOD920" s="440"/>
      <c r="BOE920" s="440"/>
    </row>
    <row r="921" spans="1744:1747" ht="12" customHeight="1">
      <c r="BOB921" s="440"/>
      <c r="BOC921" s="440"/>
      <c r="BOD921" s="440" t="s">
        <v>558</v>
      </c>
      <c r="BOE921" s="440"/>
    </row>
    <row r="922" spans="1744:1747" ht="12" customHeight="1">
      <c r="BOB922" s="440"/>
      <c r="BOC922" s="440"/>
      <c r="BOD922" s="440" t="s">
        <v>559</v>
      </c>
      <c r="BOE922" s="440"/>
    </row>
    <row r="923" spans="1744:1747" ht="12" customHeight="1">
      <c r="BOB923" s="440"/>
      <c r="BOC923" s="440"/>
      <c r="BOD923" s="440" t="s">
        <v>560</v>
      </c>
      <c r="BOE923" s="440"/>
    </row>
    <row r="924" spans="1744:1747" ht="12" customHeight="1">
      <c r="BOB924" s="440"/>
      <c r="BOC924" s="440"/>
      <c r="BOD924" s="440"/>
      <c r="BOE924" s="440"/>
    </row>
    <row r="925" spans="1744:1747" ht="12" customHeight="1">
      <c r="BOB925" s="440"/>
      <c r="BOC925" s="440"/>
      <c r="BOD925" s="440"/>
      <c r="BOE925" s="443" t="s">
        <v>291</v>
      </c>
    </row>
    <row r="926" spans="1744:1747" ht="12" customHeight="1">
      <c r="BOB926" s="440"/>
      <c r="BOC926" s="440"/>
      <c r="BOD926" s="440"/>
      <c r="BOE926" s="443" t="s">
        <v>296</v>
      </c>
    </row>
    <row r="930" spans="1749:1761" ht="12" customHeight="1">
      <c r="BOG930" s="440"/>
      <c r="BOH930" s="440"/>
      <c r="BOI930" s="440"/>
      <c r="BOJ930" s="440"/>
      <c r="BOK930" s="440"/>
      <c r="BOL930" s="440"/>
      <c r="BOM930" s="440"/>
      <c r="BON930" s="440"/>
      <c r="BOO930" s="639" t="s">
        <v>124</v>
      </c>
      <c r="BOP930" s="605"/>
      <c r="BOQ930" s="606"/>
      <c r="BOR930" s="146"/>
      <c r="BOS930" s="146"/>
    </row>
    <row r="931" spans="1749:1761" ht="12" customHeight="1">
      <c r="BOG931" s="440"/>
      <c r="BOH931" s="440"/>
      <c r="BOI931" s="440"/>
      <c r="BOJ931" s="440"/>
      <c r="BOK931" s="440"/>
      <c r="BOL931" s="440"/>
      <c r="BOM931" s="151">
        <v>1</v>
      </c>
      <c r="BON931" s="151">
        <v>2</v>
      </c>
      <c r="BOO931" s="151">
        <v>3</v>
      </c>
      <c r="BOP931" s="444">
        <v>4</v>
      </c>
      <c r="BOQ931" s="444">
        <v>5</v>
      </c>
      <c r="BOR931" s="146"/>
      <c r="BOS931" s="146"/>
    </row>
    <row r="932" spans="1749:1761" ht="12" customHeight="1">
      <c r="BOG932" s="440"/>
      <c r="BOH932" s="440"/>
      <c r="BOI932" s="440"/>
      <c r="BOJ932" s="440"/>
      <c r="BOK932" s="440"/>
      <c r="BOL932" s="440"/>
      <c r="BOM932" s="443" t="s">
        <v>384</v>
      </c>
      <c r="BON932" s="443" t="s">
        <v>385</v>
      </c>
      <c r="BOO932" s="443" t="s">
        <v>299</v>
      </c>
      <c r="BOP932" s="443" t="s">
        <v>316</v>
      </c>
      <c r="BOQ932" s="443" t="s">
        <v>386</v>
      </c>
      <c r="BOR932" s="146"/>
      <c r="BOS932" s="146"/>
    </row>
    <row r="933" spans="1749:1761" ht="12" customHeight="1">
      <c r="BOG933" s="440"/>
      <c r="BOH933" s="440"/>
      <c r="BOI933" s="440"/>
      <c r="BOJ933" s="440"/>
      <c r="BOK933" s="440"/>
      <c r="BOL933" s="440"/>
      <c r="BOM933" s="445">
        <v>0.2</v>
      </c>
      <c r="BON933" s="445">
        <v>0.4</v>
      </c>
      <c r="BOO933" s="445">
        <v>0.6</v>
      </c>
      <c r="BOP933" s="445">
        <v>0.8</v>
      </c>
      <c r="BOQ933" s="445">
        <v>1</v>
      </c>
      <c r="BOR933" s="146"/>
      <c r="BOS933" s="146"/>
    </row>
    <row r="934" spans="1749:1761" ht="12" customHeight="1">
      <c r="BOG934" s="440"/>
      <c r="BOH934" s="440"/>
      <c r="BOI934" s="440"/>
      <c r="BOJ934" s="440"/>
      <c r="BOK934" s="440"/>
      <c r="BOL934" s="440"/>
      <c r="BOM934" s="151"/>
      <c r="BON934" s="151"/>
      <c r="BOO934" s="151"/>
      <c r="BOP934" s="444"/>
      <c r="BOQ934" s="444"/>
      <c r="BOR934" s="146"/>
      <c r="BOS934" s="146"/>
    </row>
    <row r="935" spans="1749:1761" ht="12" customHeight="1">
      <c r="BOG935" s="713" t="s">
        <v>122</v>
      </c>
      <c r="BOH935" s="446">
        <v>5</v>
      </c>
      <c r="BOI935" s="443" t="s">
        <v>387</v>
      </c>
      <c r="BOJ935" s="445">
        <v>1</v>
      </c>
      <c r="BOK935" s="440" t="s">
        <v>561</v>
      </c>
      <c r="BOL935" s="447">
        <v>1</v>
      </c>
      <c r="BOM935" s="151" t="s">
        <v>389</v>
      </c>
      <c r="BON935" s="151" t="s">
        <v>389</v>
      </c>
      <c r="BOO935" s="151" t="s">
        <v>389</v>
      </c>
      <c r="BOP935" s="151" t="s">
        <v>389</v>
      </c>
      <c r="BOQ935" s="151" t="s">
        <v>390</v>
      </c>
      <c r="BOR935" s="146"/>
      <c r="BOS935" s="146"/>
    </row>
    <row r="936" spans="1749:1761" ht="12" customHeight="1">
      <c r="BOG936" s="653"/>
      <c r="BOH936" s="446">
        <v>4</v>
      </c>
      <c r="BOI936" s="443" t="s">
        <v>311</v>
      </c>
      <c r="BOJ936" s="445">
        <v>0.8</v>
      </c>
      <c r="BOK936" s="440" t="s">
        <v>562</v>
      </c>
      <c r="BOL936" s="447">
        <v>0.8</v>
      </c>
      <c r="BOM936" s="151" t="s">
        <v>388</v>
      </c>
      <c r="BON936" s="151" t="s">
        <v>388</v>
      </c>
      <c r="BOO936" s="151" t="s">
        <v>389</v>
      </c>
      <c r="BOP936" s="151" t="s">
        <v>389</v>
      </c>
      <c r="BOQ936" s="151" t="s">
        <v>390</v>
      </c>
      <c r="BOR936" s="146"/>
      <c r="BOS936" s="146"/>
    </row>
    <row r="937" spans="1749:1761" ht="12" customHeight="1">
      <c r="BOG937" s="653"/>
      <c r="BOH937" s="446">
        <v>3</v>
      </c>
      <c r="BOI937" s="443" t="s">
        <v>285</v>
      </c>
      <c r="BOJ937" s="445">
        <v>0.6</v>
      </c>
      <c r="BOK937" s="440" t="s">
        <v>563</v>
      </c>
      <c r="BOL937" s="447">
        <v>0.6</v>
      </c>
      <c r="BOM937" s="151" t="s">
        <v>388</v>
      </c>
      <c r="BON937" s="151" t="s">
        <v>388</v>
      </c>
      <c r="BOO937" s="151" t="s">
        <v>388</v>
      </c>
      <c r="BOP937" s="151" t="s">
        <v>389</v>
      </c>
      <c r="BOQ937" s="151" t="s">
        <v>390</v>
      </c>
      <c r="BOR937" s="146"/>
      <c r="BOS937" s="146"/>
    </row>
    <row r="938" spans="1749:1761" ht="12" customHeight="1">
      <c r="BOG938" s="653"/>
      <c r="BOH938" s="446">
        <v>2</v>
      </c>
      <c r="BOI938" s="443" t="s">
        <v>315</v>
      </c>
      <c r="BOJ938" s="445">
        <v>0.4</v>
      </c>
      <c r="BOK938" s="440" t="s">
        <v>564</v>
      </c>
      <c r="BOL938" s="447">
        <v>0.4</v>
      </c>
      <c r="BOM938" s="151" t="s">
        <v>70</v>
      </c>
      <c r="BON938" s="151" t="s">
        <v>388</v>
      </c>
      <c r="BOO938" s="151" t="s">
        <v>388</v>
      </c>
      <c r="BOP938" s="151" t="s">
        <v>389</v>
      </c>
      <c r="BOQ938" s="151" t="s">
        <v>390</v>
      </c>
      <c r="BOR938" s="146"/>
      <c r="BOS938" s="146"/>
    </row>
    <row r="939" spans="1749:1761" ht="12" customHeight="1">
      <c r="BOG939" s="653"/>
      <c r="BOH939" s="446">
        <v>1</v>
      </c>
      <c r="BOI939" s="443" t="s">
        <v>298</v>
      </c>
      <c r="BOJ939" s="445">
        <v>0.2</v>
      </c>
      <c r="BOK939" s="440" t="s">
        <v>565</v>
      </c>
      <c r="BOL939" s="447">
        <v>0.2</v>
      </c>
      <c r="BOM939" s="151" t="s">
        <v>70</v>
      </c>
      <c r="BON939" s="151" t="s">
        <v>70</v>
      </c>
      <c r="BOO939" s="151" t="s">
        <v>388</v>
      </c>
      <c r="BOP939" s="151" t="s">
        <v>389</v>
      </c>
      <c r="BOQ939" s="151" t="s">
        <v>390</v>
      </c>
      <c r="BOR939" s="146"/>
      <c r="BOS939" s="146"/>
    </row>
    <row r="940" spans="1749:1761" ht="9.75" customHeight="1">
      <c r="BOG940" s="146"/>
      <c r="BOH940" s="146"/>
      <c r="BOI940" s="146"/>
      <c r="BOJ940" s="146"/>
      <c r="BOK940" s="146"/>
      <c r="BOL940" s="146"/>
      <c r="BOM940" s="146"/>
      <c r="BON940" s="146"/>
      <c r="BOO940" s="146"/>
      <c r="BOP940" s="146"/>
      <c r="BOQ940" s="146"/>
      <c r="BOR940" s="146"/>
      <c r="BOS940" s="146"/>
    </row>
    <row r="941" spans="1749:1761" ht="9.75" customHeight="1">
      <c r="BOG941" s="146"/>
      <c r="BOH941" s="146"/>
      <c r="BOI941" s="146"/>
      <c r="BOJ941" s="146"/>
      <c r="BOK941" s="146"/>
      <c r="BOL941" s="146"/>
      <c r="BOM941" s="146"/>
      <c r="BON941" s="146"/>
      <c r="BOO941" s="146"/>
      <c r="BOP941" s="146"/>
      <c r="BOQ941" s="146"/>
      <c r="BOR941" s="146"/>
      <c r="BOS941" s="146"/>
    </row>
    <row r="942" spans="1749:1761" ht="9.75" customHeight="1">
      <c r="BOG942" s="146"/>
      <c r="BOH942" s="146"/>
      <c r="BOI942" s="146"/>
      <c r="BOJ942" s="146"/>
      <c r="BOK942" s="146"/>
      <c r="BOL942" s="146"/>
      <c r="BOM942" s="146"/>
      <c r="BON942" s="146"/>
      <c r="BOO942" s="146"/>
      <c r="BOP942" s="146"/>
      <c r="BOQ942" s="146"/>
      <c r="BOR942" s="146"/>
      <c r="BOS942" s="146" t="s">
        <v>566</v>
      </c>
    </row>
    <row r="943" spans="1749:1761" ht="9.75" customHeight="1">
      <c r="BOG943" s="146"/>
      <c r="BOH943" s="146"/>
      <c r="BOI943" s="146"/>
      <c r="BOJ943" s="146"/>
      <c r="BOK943" s="146"/>
      <c r="BOL943" s="146"/>
      <c r="BOM943" s="146"/>
      <c r="BON943" s="146"/>
      <c r="BOO943" s="146"/>
      <c r="BOP943" s="146"/>
      <c r="BOQ943" s="146"/>
      <c r="BOR943" s="146"/>
      <c r="BOS943" s="146" t="s">
        <v>567</v>
      </c>
    </row>
    <row r="944" spans="1749:1761" ht="9.75" customHeight="1">
      <c r="BOG944" s="146"/>
      <c r="BOH944" s="146"/>
      <c r="BOI944" s="146"/>
      <c r="BOJ944" s="146"/>
      <c r="BOK944" s="146"/>
      <c r="BOL944" s="146"/>
      <c r="BOM944" s="146"/>
      <c r="BON944" s="146"/>
      <c r="BOO944" s="146"/>
      <c r="BOP944" s="146"/>
      <c r="BOQ944" s="146"/>
      <c r="BOR944" s="146"/>
      <c r="BOS944" s="146" t="s">
        <v>568</v>
      </c>
    </row>
    <row r="945" spans="1761:1763" ht="9.75" customHeight="1">
      <c r="BOS945" s="146" t="s">
        <v>569</v>
      </c>
    </row>
    <row r="946" spans="1761:1763" ht="9.75" customHeight="1">
      <c r="BOS946" s="146" t="s">
        <v>570</v>
      </c>
    </row>
    <row r="947" spans="1761:1763" ht="9.75" customHeight="1">
      <c r="BOS947" s="146" t="s">
        <v>541</v>
      </c>
    </row>
    <row r="950" spans="1761:1763" ht="10.5" customHeight="1">
      <c r="BOU950" s="156" t="s">
        <v>571</v>
      </c>
    </row>
    <row r="951" spans="1761:1763" ht="9.75" customHeight="1">
      <c r="BOU951" s="102" t="s">
        <v>572</v>
      </c>
    </row>
    <row r="952" spans="1761:1763" ht="19.5" customHeight="1">
      <c r="BOU952" s="102" t="s">
        <v>573</v>
      </c>
    </row>
    <row r="953" spans="1761:1763" ht="9.75" customHeight="1">
      <c r="BOU953" s="102" t="s">
        <v>574</v>
      </c>
    </row>
    <row r="954" spans="1761:1763" ht="9.75" customHeight="1">
      <c r="BOU954" s="102" t="s">
        <v>575</v>
      </c>
    </row>
    <row r="955" spans="1761:1763" ht="9.75" customHeight="1">
      <c r="BOU955" s="102" t="s">
        <v>576</v>
      </c>
    </row>
    <row r="956" spans="1761:1763" ht="9.75" customHeight="1">
      <c r="BOU956" s="13" t="s">
        <v>484</v>
      </c>
    </row>
  </sheetData>
  <mergeCells count="20">
    <mergeCell ref="BOO930:BOQ930"/>
    <mergeCell ref="U5:V5"/>
    <mergeCell ref="BOG935:BOG939"/>
    <mergeCell ref="C4:H4"/>
    <mergeCell ref="AI7:AL7"/>
    <mergeCell ref="J7:AB7"/>
    <mergeCell ref="B2:I2"/>
    <mergeCell ref="B7:H7"/>
    <mergeCell ref="BLQ684:BLQ688"/>
    <mergeCell ref="B1:I1"/>
    <mergeCell ref="BMX794:BMZ794"/>
    <mergeCell ref="C3:H3"/>
    <mergeCell ref="AC7:AH7"/>
    <mergeCell ref="E5:G5"/>
    <mergeCell ref="J1:K4"/>
    <mergeCell ref="W5:X5"/>
    <mergeCell ref="BLW680:BLY680"/>
    <mergeCell ref="I5:N5"/>
    <mergeCell ref="O5:P5"/>
    <mergeCell ref="Q5:R5"/>
  </mergeCells>
  <conditionalFormatting sqref="AG9:AG95">
    <cfRule type="containsText" dxfId="87" priority="7" operator="containsText" text="MODERADO">
      <formula>NOT(ISERROR(SEARCH("MODERADO",AG9)))</formula>
    </cfRule>
    <cfRule type="containsText" dxfId="86" priority="6" operator="containsText" text="BAJO">
      <formula>NOT(ISERROR(SEARCH("BAJO",AG9)))</formula>
    </cfRule>
    <cfRule type="containsText" dxfId="85" priority="8" operator="containsText" text="ALTO">
      <formula>NOT(ISERROR(SEARCH("ALTO",AG9)))</formula>
    </cfRule>
    <cfRule type="containsText" dxfId="84" priority="9" operator="containsText" text="EXTREMO">
      <formula>NOT(ISERROR(SEARCH("EXTREMO",AG9)))</formula>
    </cfRule>
  </conditionalFormatting>
  <conditionalFormatting sqref="CL9:CP95 DF9:DF95 DN9:DN95 DU9:DU95 EB9:EB95 EI9:EI95 EP9:EP95 EW9:EW95 FD9:FD95 FK9:FK95 FR9:FR95 FY9:FY95 GF9:GF95 GH9:GI95 DB29:DD95 DI29:DL95 DP29:DS95 DW29:DZ95 ED29:EG95 EK29:EN95 ER29:EU95 EY29:FB95 FF29:FI95 FM29:FP95 FT29:FW95 GA29:GD95">
    <cfRule type="containsText" dxfId="83" priority="2" operator="containsText" text="BAJO">
      <formula>NOT(ISERROR(SEARCH("BAJO",CL9)))</formula>
    </cfRule>
  </conditionalFormatting>
  <conditionalFormatting sqref="CP9:CP95 DB29:DC95 DJ29:DK95 DQ29:DR95 DX29:DY95 EE29:EF95 EL29:EM95 ES29:ET95 EZ29:FA95 FG29:FH95 FN29:FO95 FU29:FV95 GB29:GC95">
    <cfRule type="containsText" dxfId="82" priority="3" operator="containsText" text="MODERADO">
      <formula>NOT(ISERROR(SEARCH("MODERADO",CP9)))</formula>
    </cfRule>
    <cfRule type="containsText" dxfId="81" priority="4" operator="containsText" text="ALTO">
      <formula>NOT(ISERROR(SEARCH("ALTO",CP9)))</formula>
    </cfRule>
    <cfRule type="containsText" dxfId="80" priority="5" operator="containsText" text="EXTREMO">
      <formula>NOT(ISERROR(SEARCH("EXTREMO",CP9)))</formula>
    </cfRule>
  </conditionalFormatting>
  <conditionalFormatting sqref="DB9:DC15">
    <cfRule type="containsText" dxfId="79" priority="86" operator="containsText" text="EXTREMO">
      <formula>NOT(ISERROR(SEARCH("EXTREMO",DB9)))</formula>
    </cfRule>
    <cfRule type="containsText" dxfId="78" priority="85" operator="containsText" text="ALTO">
      <formula>NOT(ISERROR(SEARCH("ALTO",DB9)))</formula>
    </cfRule>
    <cfRule type="containsText" dxfId="77" priority="84" operator="containsText" text="MODERADO">
      <formula>NOT(ISERROR(SEARCH("MODERADO",DB9)))</formula>
    </cfRule>
  </conditionalFormatting>
  <conditionalFormatting sqref="DB16:DC16">
    <cfRule type="containsText" dxfId="76" priority="48" operator="containsText" text="EXTREMO">
      <formula>NOT(ISERROR(SEARCH("EXTREMO",DB16)))</formula>
    </cfRule>
    <cfRule type="containsText" dxfId="75" priority="46" operator="containsText" text="MODERADO">
      <formula>NOT(ISERROR(SEARCH("MODERADO",DB16)))</formula>
    </cfRule>
    <cfRule type="containsText" dxfId="74" priority="47" operator="containsText" text="ALTO">
      <formula>NOT(ISERROR(SEARCH("ALTO",DB16)))</formula>
    </cfRule>
  </conditionalFormatting>
  <conditionalFormatting sqref="DI9:DL28 DP9:DS28 DW9:DZ28 ED9:EG28 EK9:EN28 DB9:DD28 ER16:EU28 EY16:FB28 FF16:FI28 FM16:FP28 FT16:FW28 GA16:GD28">
    <cfRule type="containsText" dxfId="73" priority="64" operator="containsText" text="BAJO">
      <formula>NOT(ISERROR(SEARCH("BAJO",DB9)))</formula>
    </cfRule>
  </conditionalFormatting>
  <conditionalFormatting sqref="DJ9:DK15 DQ9:DR15 DX9:DY15 EE9:EF15 EL9:EM15 ES9:ET15 EZ9:FA15 FG9:FH15 FN9:FO15 FU9:FV15 GB9:GC15 DB17:DC28 DJ17:DK28 DQ17:DR28 DX17:DY28 EE17:EF28 EL17:EM28 ES17:ET28 EZ17:FA28 FG17:FH28 FN17:FO28 FU17:FV28 GB17:GC28">
    <cfRule type="containsText" dxfId="72" priority="88" operator="containsText" text="ALTO">
      <formula>NOT(ISERROR(SEARCH("ALTO",DB9)))</formula>
    </cfRule>
    <cfRule type="containsText" dxfId="71" priority="89" operator="containsText" text="EXTREMO">
      <formula>NOT(ISERROR(SEARCH("EXTREMO",DB9)))</formula>
    </cfRule>
  </conditionalFormatting>
  <conditionalFormatting sqref="DJ16:DK16">
    <cfRule type="containsText" dxfId="70" priority="63" operator="containsText" text="EXTREMO">
      <formula>NOT(ISERROR(SEARCH("EXTREMO",DJ16)))</formula>
    </cfRule>
    <cfRule type="containsText" dxfId="69" priority="61" operator="containsText" text="MODERADO">
      <formula>NOT(ISERROR(SEARCH("MODERADO",DJ16)))</formula>
    </cfRule>
    <cfRule type="containsText" dxfId="68" priority="62" operator="containsText" text="ALTO">
      <formula>NOT(ISERROR(SEARCH("ALTO",DJ16)))</formula>
    </cfRule>
  </conditionalFormatting>
  <conditionalFormatting sqref="DQ16:DR16">
    <cfRule type="containsText" dxfId="67" priority="59" operator="containsText" text="ALTO">
      <formula>NOT(ISERROR(SEARCH("ALTO",DQ16)))</formula>
    </cfRule>
    <cfRule type="containsText" dxfId="66" priority="58" operator="containsText" text="MODERADO">
      <formula>NOT(ISERROR(SEARCH("MODERADO",DQ16)))</formula>
    </cfRule>
    <cfRule type="containsText" dxfId="65" priority="60" operator="containsText" text="EXTREMO">
      <formula>NOT(ISERROR(SEARCH("EXTREMO",DQ16)))</formula>
    </cfRule>
  </conditionalFormatting>
  <conditionalFormatting sqref="DX16:DY16">
    <cfRule type="containsText" dxfId="64" priority="56" operator="containsText" text="ALTO">
      <formula>NOT(ISERROR(SEARCH("ALTO",DX16)))</formula>
    </cfRule>
    <cfRule type="containsText" dxfId="63" priority="55" operator="containsText" text="MODERADO">
      <formula>NOT(ISERROR(SEARCH("MODERADO",DX16)))</formula>
    </cfRule>
    <cfRule type="containsText" dxfId="62" priority="57" operator="containsText" text="EXTREMO">
      <formula>NOT(ISERROR(SEARCH("EXTREMO",DX16)))</formula>
    </cfRule>
  </conditionalFormatting>
  <conditionalFormatting sqref="EE16:EF16">
    <cfRule type="containsText" dxfId="61" priority="54" operator="containsText" text="EXTREMO">
      <formula>NOT(ISERROR(SEARCH("EXTREMO",EE16)))</formula>
    </cfRule>
    <cfRule type="containsText" dxfId="60" priority="53" operator="containsText" text="ALTO">
      <formula>NOT(ISERROR(SEARCH("ALTO",EE16)))</formula>
    </cfRule>
    <cfRule type="containsText" dxfId="59" priority="52" operator="containsText" text="MODERADO">
      <formula>NOT(ISERROR(SEARCH("MODERADO",EE16)))</formula>
    </cfRule>
  </conditionalFormatting>
  <conditionalFormatting sqref="EL16:EM16">
    <cfRule type="containsText" dxfId="58" priority="50" operator="containsText" text="ALTO">
      <formula>NOT(ISERROR(SEARCH("ALTO",EL16)))</formula>
    </cfRule>
    <cfRule type="containsText" dxfId="57" priority="49" operator="containsText" text="MODERADO">
      <formula>NOT(ISERROR(SEARCH("MODERADO",EL16)))</formula>
    </cfRule>
    <cfRule type="containsText" dxfId="56" priority="51" operator="containsText" text="EXTREMO">
      <formula>NOT(ISERROR(SEARCH("EXTREMO",EL16)))</formula>
    </cfRule>
  </conditionalFormatting>
  <conditionalFormatting sqref="ER9:EU15 EY9:FB15 FF9:FI15 FM9:FP15 FT9:FW15 GA9:GD15">
    <cfRule type="containsText" dxfId="55" priority="83" operator="containsText" text="BAJO">
      <formula>NOT(ISERROR(SEARCH("BAJO",ER9)))</formula>
    </cfRule>
  </conditionalFormatting>
  <conditionalFormatting sqref="ES9:ET9">
    <cfRule type="containsText" dxfId="54" priority="80" operator="containsText" text="MODERADO">
      <formula>NOT(ISERROR(SEARCH("MODERADO",ES9)))</formula>
    </cfRule>
    <cfRule type="containsText" dxfId="53" priority="81" operator="containsText" text="ALTO">
      <formula>NOT(ISERROR(SEARCH("ALTO",ES9)))</formula>
    </cfRule>
    <cfRule type="containsText" dxfId="52" priority="82" operator="containsText" text="EXTREMO">
      <formula>NOT(ISERROR(SEARCH("EXTREMO",ES9)))</formula>
    </cfRule>
  </conditionalFormatting>
  <conditionalFormatting sqref="ES9:ET15 EZ9:FA15 FG9:FH15 FN9:FO15 FU9:FV15 GB9:GC15 DJ9:DK15 DQ9:DR15 DX9:DY15 EE9:EF15 EL9:EM15 DB17:DC28 DJ17:DK28 DQ17:DR28 DX17:DY28 EE17:EF28 EL17:EM28 ES17:ET28 EZ17:FA28 FG17:FH28 FN17:FO28 FU17:FV28 GB17:GC28">
    <cfRule type="containsText" dxfId="51" priority="87" operator="containsText" text="MODERADO">
      <formula>NOT(ISERROR(SEARCH("MODERADO",DB9)))</formula>
    </cfRule>
  </conditionalFormatting>
  <conditionalFormatting sqref="ES16:ET16">
    <cfRule type="containsText" dxfId="50" priority="45" operator="containsText" text="EXTREMO">
      <formula>NOT(ISERROR(SEARCH("EXTREMO",ES16)))</formula>
    </cfRule>
    <cfRule type="containsText" dxfId="49" priority="40" operator="containsText" text="MODERADO">
      <formula>NOT(ISERROR(SEARCH("MODERADO",ES16)))</formula>
    </cfRule>
    <cfRule type="containsText" dxfId="48" priority="41" operator="containsText" text="ALTO">
      <formula>NOT(ISERROR(SEARCH("ALTO",ES16)))</formula>
    </cfRule>
    <cfRule type="containsText" dxfId="47" priority="42" operator="containsText" text="EXTREMO">
      <formula>NOT(ISERROR(SEARCH("EXTREMO",ES16)))</formula>
    </cfRule>
    <cfRule type="containsText" dxfId="46" priority="43" operator="containsText" text="MODERADO">
      <formula>NOT(ISERROR(SEARCH("MODERADO",ES16)))</formula>
    </cfRule>
    <cfRule type="containsText" dxfId="45" priority="44" operator="containsText" text="ALTO">
      <formula>NOT(ISERROR(SEARCH("ALTO",ES16)))</formula>
    </cfRule>
  </conditionalFormatting>
  <conditionalFormatting sqref="EZ9:FA9">
    <cfRule type="containsText" dxfId="44" priority="79" operator="containsText" text="EXTREMO">
      <formula>NOT(ISERROR(SEARCH("EXTREMO",EZ9)))</formula>
    </cfRule>
    <cfRule type="containsText" dxfId="43" priority="78" operator="containsText" text="ALTO">
      <formula>NOT(ISERROR(SEARCH("ALTO",EZ9)))</formula>
    </cfRule>
    <cfRule type="containsText" dxfId="42" priority="77" operator="containsText" text="MODERADO">
      <formula>NOT(ISERROR(SEARCH("MODERADO",EZ9)))</formula>
    </cfRule>
  </conditionalFormatting>
  <conditionalFormatting sqref="EZ16:FA16">
    <cfRule type="containsText" dxfId="41" priority="37" operator="containsText" text="MODERADO">
      <formula>NOT(ISERROR(SEARCH("MODERADO",EZ16)))</formula>
    </cfRule>
    <cfRule type="containsText" dxfId="40" priority="36" operator="containsText" text="EXTREMO">
      <formula>NOT(ISERROR(SEARCH("EXTREMO",EZ16)))</formula>
    </cfRule>
    <cfRule type="containsText" dxfId="39" priority="34" operator="containsText" text="MODERADO">
      <formula>NOT(ISERROR(SEARCH("MODERADO",EZ16)))</formula>
    </cfRule>
    <cfRule type="containsText" dxfId="38" priority="35" operator="containsText" text="ALTO">
      <formula>NOT(ISERROR(SEARCH("ALTO",EZ16)))</formula>
    </cfRule>
    <cfRule type="containsText" dxfId="37" priority="39" operator="containsText" text="EXTREMO">
      <formula>NOT(ISERROR(SEARCH("EXTREMO",EZ16)))</formula>
    </cfRule>
    <cfRule type="containsText" dxfId="36" priority="38" operator="containsText" text="ALTO">
      <formula>NOT(ISERROR(SEARCH("ALTO",EZ16)))</formula>
    </cfRule>
  </conditionalFormatting>
  <conditionalFormatting sqref="FG9:FH9">
    <cfRule type="containsText" dxfId="35" priority="75" operator="containsText" text="ALTO">
      <formula>NOT(ISERROR(SEARCH("ALTO",FG9)))</formula>
    </cfRule>
    <cfRule type="containsText" dxfId="34" priority="76" operator="containsText" text="EXTREMO">
      <formula>NOT(ISERROR(SEARCH("EXTREMO",FG9)))</formula>
    </cfRule>
    <cfRule type="containsText" dxfId="33" priority="74" operator="containsText" text="MODERADO">
      <formula>NOT(ISERROR(SEARCH("MODERADO",FG9)))</formula>
    </cfRule>
  </conditionalFormatting>
  <conditionalFormatting sqref="FG16:FH16">
    <cfRule type="containsText" dxfId="32" priority="32" operator="containsText" text="ALTO">
      <formula>NOT(ISERROR(SEARCH("ALTO",FG16)))</formula>
    </cfRule>
    <cfRule type="containsText" dxfId="31" priority="33" operator="containsText" text="EXTREMO">
      <formula>NOT(ISERROR(SEARCH("EXTREMO",FG16)))</formula>
    </cfRule>
    <cfRule type="containsText" dxfId="30" priority="28" operator="containsText" text="MODERADO">
      <formula>NOT(ISERROR(SEARCH("MODERADO",FG16)))</formula>
    </cfRule>
    <cfRule type="containsText" dxfId="29" priority="31" operator="containsText" text="MODERADO">
      <formula>NOT(ISERROR(SEARCH("MODERADO",FG16)))</formula>
    </cfRule>
    <cfRule type="containsText" dxfId="28" priority="30" operator="containsText" text="EXTREMO">
      <formula>NOT(ISERROR(SEARCH("EXTREMO",FG16)))</formula>
    </cfRule>
    <cfRule type="containsText" dxfId="27" priority="29" operator="containsText" text="ALTO">
      <formula>NOT(ISERROR(SEARCH("ALTO",FG16)))</formula>
    </cfRule>
  </conditionalFormatting>
  <conditionalFormatting sqref="FN9:FO9">
    <cfRule type="containsText" dxfId="26" priority="73" operator="containsText" text="EXTREMO">
      <formula>NOT(ISERROR(SEARCH("EXTREMO",FN9)))</formula>
    </cfRule>
    <cfRule type="containsText" dxfId="25" priority="72" operator="containsText" text="ALTO">
      <formula>NOT(ISERROR(SEARCH("ALTO",FN9)))</formula>
    </cfRule>
    <cfRule type="containsText" dxfId="24" priority="71" operator="containsText" text="MODERADO">
      <formula>NOT(ISERROR(SEARCH("MODERADO",FN9)))</formula>
    </cfRule>
  </conditionalFormatting>
  <conditionalFormatting sqref="FN16:FO16">
    <cfRule type="containsText" dxfId="23" priority="26" operator="containsText" text="ALTO">
      <formula>NOT(ISERROR(SEARCH("ALTO",FN16)))</formula>
    </cfRule>
    <cfRule type="containsText" dxfId="22" priority="25" operator="containsText" text="MODERADO">
      <formula>NOT(ISERROR(SEARCH("MODERADO",FN16)))</formula>
    </cfRule>
    <cfRule type="containsText" dxfId="21" priority="23" operator="containsText" text="ALTO">
      <formula>NOT(ISERROR(SEARCH("ALTO",FN16)))</formula>
    </cfRule>
    <cfRule type="containsText" dxfId="20" priority="22" operator="containsText" text="MODERADO">
      <formula>NOT(ISERROR(SEARCH("MODERADO",FN16)))</formula>
    </cfRule>
    <cfRule type="containsText" dxfId="19" priority="24" operator="containsText" text="EXTREMO">
      <formula>NOT(ISERROR(SEARCH("EXTREMO",FN16)))</formula>
    </cfRule>
    <cfRule type="containsText" dxfId="18" priority="27" operator="containsText" text="EXTREMO">
      <formula>NOT(ISERROR(SEARCH("EXTREMO",FN16)))</formula>
    </cfRule>
  </conditionalFormatting>
  <conditionalFormatting sqref="FU9:FV9">
    <cfRule type="containsText" dxfId="17" priority="69" operator="containsText" text="ALTO">
      <formula>NOT(ISERROR(SEARCH("ALTO",FU9)))</formula>
    </cfRule>
    <cfRule type="containsText" dxfId="16" priority="70" operator="containsText" text="EXTREMO">
      <formula>NOT(ISERROR(SEARCH("EXTREMO",FU9)))</formula>
    </cfRule>
    <cfRule type="containsText" dxfId="15" priority="68" operator="containsText" text="MODERADO">
      <formula>NOT(ISERROR(SEARCH("MODERADO",FU9)))</formula>
    </cfRule>
  </conditionalFormatting>
  <conditionalFormatting sqref="FU16:FV16">
    <cfRule type="containsText" dxfId="14" priority="21" operator="containsText" text="EXTREMO">
      <formula>NOT(ISERROR(SEARCH("EXTREMO",FU16)))</formula>
    </cfRule>
    <cfRule type="containsText" dxfId="13" priority="20" operator="containsText" text="ALTO">
      <formula>NOT(ISERROR(SEARCH("ALTO",FU16)))</formula>
    </cfRule>
    <cfRule type="containsText" dxfId="12" priority="19" operator="containsText" text="MODERADO">
      <formula>NOT(ISERROR(SEARCH("MODERADO",FU16)))</formula>
    </cfRule>
    <cfRule type="containsText" dxfId="11" priority="18" operator="containsText" text="EXTREMO">
      <formula>NOT(ISERROR(SEARCH("EXTREMO",FU16)))</formula>
    </cfRule>
    <cfRule type="containsText" dxfId="10" priority="17" operator="containsText" text="ALTO">
      <formula>NOT(ISERROR(SEARCH("ALTO",FU16)))</formula>
    </cfRule>
    <cfRule type="containsText" dxfId="9" priority="16" operator="containsText" text="MODERADO">
      <formula>NOT(ISERROR(SEARCH("MODERADO",FU16)))</formula>
    </cfRule>
  </conditionalFormatting>
  <conditionalFormatting sqref="GB9:GC9">
    <cfRule type="containsText" dxfId="8" priority="66" operator="containsText" text="ALTO">
      <formula>NOT(ISERROR(SEARCH("ALTO",GB9)))</formula>
    </cfRule>
    <cfRule type="containsText" dxfId="7" priority="65" operator="containsText" text="MODERADO">
      <formula>NOT(ISERROR(SEARCH("MODERADO",GB9)))</formula>
    </cfRule>
    <cfRule type="containsText" dxfId="6" priority="67" operator="containsText" text="EXTREMO">
      <formula>NOT(ISERROR(SEARCH("EXTREMO",GB9)))</formula>
    </cfRule>
  </conditionalFormatting>
  <conditionalFormatting sqref="GB16:GC16">
    <cfRule type="containsText" dxfId="5" priority="13" operator="containsText" text="MODERADO">
      <formula>NOT(ISERROR(SEARCH("MODERADO",GB16)))</formula>
    </cfRule>
    <cfRule type="containsText" dxfId="4" priority="10" operator="containsText" text="MODERADO">
      <formula>NOT(ISERROR(SEARCH("MODERADO",GB16)))</formula>
    </cfRule>
    <cfRule type="containsText" dxfId="3" priority="15" operator="containsText" text="EXTREMO">
      <formula>NOT(ISERROR(SEARCH("EXTREMO",GB16)))</formula>
    </cfRule>
    <cfRule type="containsText" dxfId="2" priority="14" operator="containsText" text="ALTO">
      <formula>NOT(ISERROR(SEARCH("ALTO",GB16)))</formula>
    </cfRule>
    <cfRule type="containsText" dxfId="1" priority="12" operator="containsText" text="EXTREMO">
      <formula>NOT(ISERROR(SEARCH("EXTREMO",GB16)))</formula>
    </cfRule>
    <cfRule type="containsText" dxfId="0" priority="11" operator="containsText" text="ALTO">
      <formula>NOT(ISERROR(SEARCH("ALTO",GB16)))</formula>
    </cfRule>
  </conditionalFormatting>
  <dataValidations count="20">
    <dataValidation type="list" allowBlank="1" showInputMessage="1" sqref="E29:E32" xr:uid="{00000000-0002-0000-1800-000000000000}">
      <formula1>$BMH$712:$BMH$723</formula1>
      <formula2>0</formula2>
    </dataValidation>
    <dataValidation type="list" showInputMessage="1" showErrorMessage="1" sqref="AO9:AO95 AS9:AS95 AW9:AW95 BA9:BA95 BE9:BE95 BI9:BI95 BM9:BM95 BQ9:BQ95 BU9:BU95 BY9:BY95 CC9:CC95 CG9:CG95 CJ9:CJ95" xr:uid="{00000000-0002-0000-1800-000001000000}">
      <formula1>TIP_CONTROL</formula1>
      <formula2>0</formula2>
    </dataValidation>
    <dataValidation type="list" sqref="CI9:CI95" xr:uid="{00000000-0002-0000-1800-000002000000}">
      <formula1>IMPLEMENT</formula1>
      <formula2>0</formula2>
    </dataValidation>
    <dataValidation type="list" allowBlank="1" showInputMessage="1" sqref="F9:F95" xr:uid="{00000000-0002-0000-1800-000003000000}">
      <formula1>TipoCau</formula1>
      <formula2>0</formula2>
    </dataValidation>
    <dataValidation type="list" allowBlank="1" showInputMessage="1" sqref="D9:D95" xr:uid="{00000000-0002-0000-1800-000004000000}">
      <formula1>InternoExp</formula1>
      <formula2>0</formula2>
    </dataValidation>
    <dataValidation type="list" allowBlank="1" showInputMessage="1" sqref="H9:H95" xr:uid="{00000000-0002-0000-1800-000005000000}">
      <formula1>TramitesSer</formula1>
      <formula2>0</formula2>
    </dataValidation>
    <dataValidation type="list" allowBlank="1" showInputMessage="1" showErrorMessage="1" sqref="G9:G95" xr:uid="{00000000-0002-0000-1800-000006000000}">
      <formula1>consecuencias</formula1>
      <formula2>0</formula2>
    </dataValidation>
    <dataValidation type="list" showInputMessage="1" showErrorMessage="1" errorTitle="Rechazado" error="Solo son validadas las opciones de la lista" sqref="AM9:AM95 AQ9:AQ95 AU9:AU95 AY9:AY95 BC9:BC95 BG9:BG95 BK9:BK95 BO9:BO95 BS9:BS95 BW9:BW95 CA9:CA95 CE9:CE95" xr:uid="{00000000-0002-0000-1800-000007000000}">
      <formula1>FRECUENCY</formula1>
      <formula2>0</formula2>
    </dataValidation>
    <dataValidation type="list" showErrorMessage="1" sqref="AN9:AN95 AR9:AR95 AV9:AV95 AZ9:AZ95 BD9:BD95 BH9:BH95 BL9:BL95 BP9:BP95 BT9:BT95 BX9:BX95 CB9:CB95 CF9:CF95" xr:uid="{00000000-0002-0000-1800-000008000000}">
      <formula1>IMPLEMENT</formula1>
      <formula2>0</formula2>
    </dataValidation>
    <dataValidation type="list" allowBlank="1" showInputMessage="1" sqref="E10:E28" xr:uid="{00000000-0002-0000-1800-000009000000}">
      <formula1>$BMH$707:$BMH$718</formula1>
      <formula2>0</formula2>
    </dataValidation>
    <dataValidation type="list" allowBlank="1" showInputMessage="1" sqref="E9" xr:uid="{00000000-0002-0000-1800-00000A000000}">
      <formula1>$BMH$719:$BMH$727</formula1>
      <formula2>0</formula2>
    </dataValidation>
    <dataValidation type="list" allowBlank="1" showInputMessage="1" showErrorMessage="1" sqref="J9:AB33 J34:AB95 BVL9 CFH9 CPD9 CYZ9 DIV9 DSR9 ECN9 EMJ9 EWF9 FGB9 FPX9 FZT9 GJP9 GTL9 HDH9 HND9 HWZ9 IGV9 IQR9 JAN9 JKJ9 JUF9 KEB9 KNX9 KXT9 LHP9 LRL9 MBH9 MLD9 MUZ9 NEV9 NOR9 NYN9 OIJ9 OSF9 PCB9 PLX9 PVT9 QFP9 QPL9 QZH9 RJD9 RSZ9 SCV9 SMR9 SWN9 TGJ9 TQF9 UAB9 UJX9 UTT9 VDP9 VNL9 VXH9 WHD9 WQZ9 XAV9" xr:uid="{00000000-0002-0000-1800-00000B000000}">
      <formula1>SINO</formula1>
      <formula2>0</formula2>
    </dataValidation>
    <dataValidation type="whole" allowBlank="1" showInputMessage="1" showErrorMessage="1" sqref="BUW9 CES9 COO9 CYK9 DIG9 DSC9 EBY9 ELU9 EVQ9 FFM9 FPI9 FZE9 GJA9 GSW9 HCS9 HMO9 HWK9 IGG9 IQC9 IZY9 JJU9 JTQ9 KDM9 KNI9 KXE9 LHA9 LQW9 MAS9 MKO9 MUK9 NEG9 NOC9 NXY9 OHU9 ORQ9 PBM9 PLI9 PVE9 QFA9 QOW9 QYS9 RIO9 RSK9 SCG9 SMC9 SVY9 TFU9 TPQ9 TZM9 UJI9 UTE9 VDA9 VMW9 VWS9 WGO9 WQK9 XAG9" xr:uid="{00000000-0002-0000-1800-00000C000000}">
      <formula1>0</formula1>
      <formula2>100</formula2>
    </dataValidation>
    <dataValidation showInputMessage="1" showErrorMessage="1" sqref="BUZ9:BVD9 CEV9:CEZ9 COR9:COV9 CYN9:CYR9 DIJ9:DIN9 DSF9:DSJ9 ECB9:ECF9 ELX9:EMB9 EVT9:EVX9 FFP9:FFT9 FPL9:FPP9 FZH9:FZL9 GJD9:GJH9 GSZ9:GTD9 HCV9:HCZ9 HMR9:HMV9 HWN9:HWR9 IGJ9:IGN9 IQF9:IQJ9 JAB9:JAF9 JJX9:JKB9 JTT9:JTX9 KDP9:KDT9 KNL9:KNP9 KXH9:KXL9 LHD9:LHH9 LQZ9:LRD9 MAV9:MAZ9 MKR9:MKV9 MUN9:MUR9 NEJ9:NEN9 NOF9:NOJ9 NYB9:NYF9 OHX9:OIB9 ORT9:ORX9 PBP9:PBT9 PLL9:PLP9 PVH9:PVL9 QFD9:QFH9 QOZ9:QPD9 QYV9:QYZ9 RIR9:RIV9 RSN9:RSR9 SCJ9:SCN9 SMF9:SMJ9 SWB9:SWF9 TFX9:TGB9 TPT9:TPX9 TZP9:TZT9 UJL9:UJP9 UTH9:UTL9 VDD9:VDH9 VMZ9:VND9 VWV9:VWZ9 WGR9:WGV9 WQN9:WQR9 XAJ9:XAN9" xr:uid="{00000000-0002-0000-1800-00000D000000}">
      <formula1>0</formula1>
      <formula2>0</formula2>
    </dataValidation>
    <dataValidation type="list" showInputMessage="1" showErrorMessage="1" errorTitle="Rechazado" error="Solo son validadas las opciones de la lista" sqref="AP9:AP95 AT9:AT95 AX9:AX95 BB9:BB95 BF9:BF95 BJ9:BJ95 BN9:BN95 BR9:BR95 BV9:BV95 BZ9:BZ95 CD9:CD95 CH9:CH95 CK9:CO95 CT9:CT95 CW9:CW95 BUX9 CET9 COP9 CYL9 DIH9 DSD9 EBZ9 ELV9 EVR9 FFN9 FPJ9 FZF9 GJB9 GSX9 HCT9 HMP9 HWL9 IGH9 IQD9 IZZ9 JJV9 JTR9 KDN9 KNJ9 KXF9 LHB9 LQX9 MAT9 MKP9 MUL9 NEH9 NOD9 NXZ9 OHV9 ORR9 PBN9 PLJ9 PVF9 QFB9 QOX9 QYT9 RIP9 RSL9 SCH9 SMD9 SVZ9 TFV9 TPR9 TZN9 UJJ9 UTF9 VDB9 VMX9 VWT9 WGP9 WQL9 XAH9" xr:uid="{00000000-0002-0000-1800-00000E000000}">
      <formula1>Efecto</formula1>
      <formula2>0</formula2>
    </dataValidation>
    <dataValidation type="list" allowBlank="1" showInputMessage="1" showErrorMessage="1" sqref="BUL9 CEH9 COD9 CXZ9 DHV9 DRR9 EBN9 ELJ9 EVF9 FFB9 FOX9 FYT9 GIP9 GSL9 HCH9 HMD9 HVZ9 IFV9 IPR9 IZN9 JJJ9 JTF9 KDB9 KMX9 KWT9 LGP9 LQL9 MAH9 MKD9 MTZ9 NDV9 NNR9 NXN9 OHJ9 ORF9 PBB9 PKX9 PUT9 QEP9 QOL9 QYH9 RID9 RRZ9 SBV9 SLR9 SVN9 TFJ9 TPF9 TZB9 UIX9 UST9 VCP9 VML9 VWH9 WGD9 WPZ9 WZV9" xr:uid="{00000000-0002-0000-1800-00000F000000}">
      <formula1>IMPACTO</formula1>
      <formula2>0</formula2>
    </dataValidation>
    <dataValidation type="list" allowBlank="1" showInputMessage="1" showErrorMessage="1" sqref="I9:I10 I11:I95 BUK9 CEG9 COC9 CXY9 DHU9 DRQ9 EBM9 ELI9 EVE9 FFA9 FOW9 FYS9 GIO9 GSK9 HCG9 HMC9 HVY9 IFU9 IPQ9 IZM9 JJI9 JTE9 KDA9 KMW9 KWS9 LGO9 LQK9 MAG9 MKC9 MTY9 NDU9 NNQ9 NXM9 OHI9 ORE9 PBA9 PKW9 PUS9 QEO9 QOK9 QYG9 RIC9 RRY9 SBU9 SLQ9 SVM9 TFI9 TPE9 TZA9 UIW9 USS9 VCO9 VMK9 VWG9 WGC9 WPY9 WZU9" xr:uid="{00000000-0002-0000-1800-000010000000}">
      <formula1>PROBAB</formula1>
      <formula2>0</formula2>
    </dataValidation>
    <dataValidation showInputMessage="1" showErrorMessage="1" errorTitle="Rechazado" error="Solo son validadas las opciones de la lista" sqref="AK9:AK32 AK33:AL42 AK43:AK44 AK45:AL95 CP9:CQ32 CP33:CS95 CS9:CS32 CU9:CV95" xr:uid="{00000000-0002-0000-1800-000011000000}">
      <formula1>0</formula1>
      <formula2>0</formula2>
    </dataValidation>
    <dataValidation type="list" allowBlank="1" showInputMessage="1" sqref="E33:E95" xr:uid="{00000000-0002-0000-1800-000012000000}">
      <formula1>ExternoExp</formula1>
      <formula2>0</formula2>
    </dataValidation>
    <dataValidation type="list" allowBlank="1" showInputMessage="1" showErrorMessage="1" sqref="BMA692:BMA696" xr:uid="{00000000-0002-0000-1800-000013000000}">
      <formula1>TipoCausa</formula1>
      <formula2>0</formula2>
    </dataValidation>
  </dataValidations>
  <pageMargins left="0.7" right="0.7" top="0.75" bottom="0.75" header="0.511811023622047" footer="0.511811023622047"/>
  <pageSetup paperSize="9" orientation="portrait" horizontalDpi="300" verticalDpi="300"/>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25</vt:i4>
      </vt:variant>
    </vt:vector>
  </HeadingPairs>
  <TitlesOfParts>
    <vt:vector size="25" baseType="lpstr">
      <vt:lpstr>GENERAL</vt:lpstr>
      <vt:lpstr>FACTORES</vt:lpstr>
      <vt:lpstr>ANÁLISIS MEDIOAMBIENTAL</vt:lpstr>
      <vt:lpstr>G PREDIAL </vt:lpstr>
      <vt:lpstr>G LEGAL </vt:lpstr>
      <vt:lpstr>CONSERVACIÓN </vt:lpstr>
      <vt:lpstr>CONSTRUCCIONES </vt:lpstr>
      <vt:lpstr>DISEÑO </vt:lpstr>
      <vt:lpstr>EVALUACIÓN </vt:lpstr>
      <vt:lpstr>G CONTRACTUAL </vt:lpstr>
      <vt:lpstr>FÍSICOS </vt:lpstr>
      <vt:lpstr>DOCUMENTAL </vt:lpstr>
      <vt:lpstr>VALORIZACIÓN</vt:lpstr>
      <vt:lpstr>G INTERISTITUCIONAL </vt:lpstr>
      <vt:lpstr>TALENTO HUMANO </vt:lpstr>
      <vt:lpstr>G INTEGRAL </vt:lpstr>
      <vt:lpstr>INTEGRALES DE GESTIÓN </vt:lpstr>
      <vt:lpstr>PLANEACIÓN ESTRATÉGICA </vt:lpstr>
      <vt:lpstr>MEJORAMIENTO </vt:lpstr>
      <vt:lpstr>PREINVERSIÓN </vt:lpstr>
      <vt:lpstr>INNOVACIÓN </vt:lpstr>
      <vt:lpstr>COMUNICACIONES </vt:lpstr>
      <vt:lpstr>S CIUDADANIA </vt:lpstr>
      <vt:lpstr>T. INFORMACIÓN Y CO </vt:lpstr>
      <vt:lpstr>G FINANCIERA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Enrique Cely Leon</dc:creator>
  <cp:lastModifiedBy>John Alexander Quiroga Fúquene</cp:lastModifiedBy>
  <cp:revision>1</cp:revision>
  <dcterms:created xsi:type="dcterms:W3CDTF">2025-06-24T13:14:29Z</dcterms:created>
  <dcterms:modified xsi:type="dcterms:W3CDTF">2026-09-24T19:13:44Z</dcterms:modified>
  <dc:language>en-US</dc:language>
</cp:coreProperties>
</file>